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120" windowWidth="6300" windowHeight="4515" tabRatio="789" activeTab="5"/>
  </bookViews>
  <sheets>
    <sheet name="Summary Cinergy" sheetId="1" r:id="rId1"/>
    <sheet name="Summary PJM" sheetId="9" r:id="rId2"/>
    <sheet name="Summary Entergy" sheetId="11" r:id="rId3"/>
    <sheet name="Summary Nepool" sheetId="15" r:id="rId4"/>
    <sheet name="Summary TVA" sheetId="23" r:id="rId5"/>
    <sheet name="Summary NYWest" sheetId="26" r:id="rId6"/>
    <sheet name="Gas" sheetId="6" r:id="rId7"/>
    <sheet name="_Wizard" sheetId="16" state="veryHidden" r:id="rId8"/>
    <sheet name="Nepool" sheetId="14" r:id="rId9"/>
    <sheet name="Cinergy" sheetId="2" r:id="rId10"/>
    <sheet name="PJM" sheetId="8" r:id="rId11"/>
    <sheet name="Entergy" sheetId="10" r:id="rId12"/>
    <sheet name="TVA" sheetId="22" r:id="rId13"/>
    <sheet name="NYWest" sheetId="25" r:id="rId14"/>
    <sheet name="Raw data" sheetId="21" r:id="rId15"/>
    <sheet name="WorkingData" sheetId="13" r:id="rId16"/>
    <sheet name="n" sheetId="3" r:id="rId17"/>
  </sheets>
  <externalReferences>
    <externalReference r:id="rId18"/>
  </externalReferences>
  <definedNames>
    <definedName name="_xlnm.Print_Area" localSheetId="0">'Summary Cinergy'!$A:$W</definedName>
    <definedName name="trade_day">'Summary Cinergy'!$X$1</definedName>
  </definedNames>
  <calcPr calcId="152511" fullCalcOnLoad="1"/>
</workbook>
</file>

<file path=xl/calcChain.xml><?xml version="1.0" encoding="utf-8"?>
<calcChain xmlns="http://schemas.openxmlformats.org/spreadsheetml/2006/main">
  <c r="D4" i="2" l="1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D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 s="1"/>
  <c r="D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 s="1"/>
  <c r="D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 s="1"/>
  <c r="D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 s="1"/>
  <c r="D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 s="1"/>
  <c r="D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 s="1"/>
  <c r="D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 s="1"/>
  <c r="D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 s="1"/>
  <c r="D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D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 s="1"/>
  <c r="D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D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 s="1"/>
  <c r="D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 s="1"/>
  <c r="D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 s="1"/>
  <c r="D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 s="1"/>
  <c r="D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D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 s="1"/>
  <c r="D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D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 s="1"/>
  <c r="A25" i="2"/>
  <c r="S25" i="2" s="1"/>
  <c r="D25" i="2"/>
  <c r="G25" i="2"/>
  <c r="H25" i="2"/>
  <c r="I25" i="2"/>
  <c r="J25" i="2"/>
  <c r="K25" i="2"/>
  <c r="L25" i="2"/>
  <c r="M25" i="2"/>
  <c r="N25" i="2"/>
  <c r="O25" i="2"/>
  <c r="P25" i="2"/>
  <c r="Q25" i="2"/>
  <c r="R25" i="2"/>
  <c r="T25" i="2"/>
  <c r="U25" i="2" s="1"/>
  <c r="A26" i="2"/>
  <c r="D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 s="1"/>
  <c r="A27" i="2"/>
  <c r="S27" i="2" s="1"/>
  <c r="D27" i="2"/>
  <c r="E27" i="2"/>
  <c r="G27" i="2"/>
  <c r="H27" i="2"/>
  <c r="I27" i="2"/>
  <c r="J27" i="2"/>
  <c r="K27" i="2"/>
  <c r="L27" i="2"/>
  <c r="M27" i="2"/>
  <c r="N27" i="2"/>
  <c r="O27" i="2"/>
  <c r="P27" i="2"/>
  <c r="Q27" i="2"/>
  <c r="R27" i="2"/>
  <c r="T27" i="2"/>
  <c r="U27" i="2" s="1"/>
  <c r="A28" i="2"/>
  <c r="S28" i="2" s="1"/>
  <c r="D28" i="2"/>
  <c r="E28" i="2"/>
  <c r="G28" i="2"/>
  <c r="H28" i="2"/>
  <c r="I28" i="2"/>
  <c r="J28" i="2"/>
  <c r="K28" i="2"/>
  <c r="L28" i="2"/>
  <c r="M28" i="2"/>
  <c r="N28" i="2"/>
  <c r="O28" i="2"/>
  <c r="P28" i="2"/>
  <c r="Q28" i="2"/>
  <c r="R28" i="2"/>
  <c r="T28" i="2"/>
  <c r="U28" i="2" s="1"/>
  <c r="A29" i="2"/>
  <c r="S29" i="2" s="1"/>
  <c r="D29" i="2"/>
  <c r="G29" i="2"/>
  <c r="H29" i="2"/>
  <c r="I29" i="2"/>
  <c r="J29" i="2"/>
  <c r="K29" i="2"/>
  <c r="L29" i="2"/>
  <c r="M29" i="2"/>
  <c r="N29" i="2"/>
  <c r="O29" i="2"/>
  <c r="P29" i="2"/>
  <c r="Q29" i="2"/>
  <c r="R29" i="2"/>
  <c r="T29" i="2"/>
  <c r="U29" i="2"/>
  <c r="A30" i="2"/>
  <c r="S30" i="2" s="1"/>
  <c r="D30" i="2"/>
  <c r="G30" i="2"/>
  <c r="H30" i="2"/>
  <c r="I30" i="2"/>
  <c r="J30" i="2"/>
  <c r="K30" i="2"/>
  <c r="L30" i="2"/>
  <c r="M30" i="2"/>
  <c r="N30" i="2"/>
  <c r="O30" i="2"/>
  <c r="P30" i="2"/>
  <c r="Q30" i="2"/>
  <c r="R30" i="2"/>
  <c r="T30" i="2"/>
  <c r="U30" i="2" s="1"/>
  <c r="A31" i="2"/>
  <c r="S31" i="2" s="1"/>
  <c r="D31" i="2"/>
  <c r="G31" i="2"/>
  <c r="H31" i="2"/>
  <c r="I31" i="2"/>
  <c r="J31" i="2"/>
  <c r="K31" i="2"/>
  <c r="L31" i="2"/>
  <c r="M31" i="2"/>
  <c r="N31" i="2"/>
  <c r="O31" i="2"/>
  <c r="P31" i="2"/>
  <c r="Q31" i="2"/>
  <c r="R31" i="2"/>
  <c r="T31" i="2"/>
  <c r="U31" i="2" s="1"/>
  <c r="A32" i="2"/>
  <c r="S32" i="2" s="1"/>
  <c r="D32" i="2"/>
  <c r="G32" i="2"/>
  <c r="H32" i="2"/>
  <c r="I32" i="2"/>
  <c r="J32" i="2"/>
  <c r="K32" i="2"/>
  <c r="L32" i="2"/>
  <c r="M32" i="2"/>
  <c r="N32" i="2"/>
  <c r="O32" i="2"/>
  <c r="P32" i="2"/>
  <c r="Q32" i="2"/>
  <c r="R32" i="2"/>
  <c r="T32" i="2"/>
  <c r="U32" i="2" s="1"/>
  <c r="A33" i="2"/>
  <c r="S33" i="2" s="1"/>
  <c r="D33" i="2"/>
  <c r="E39" i="2" s="1"/>
  <c r="G33" i="2"/>
  <c r="H33" i="2"/>
  <c r="I33" i="2"/>
  <c r="J33" i="2"/>
  <c r="K33" i="2"/>
  <c r="L33" i="2"/>
  <c r="M33" i="2"/>
  <c r="N33" i="2"/>
  <c r="O33" i="2"/>
  <c r="P33" i="2"/>
  <c r="Q33" i="2"/>
  <c r="R33" i="2"/>
  <c r="T33" i="2"/>
  <c r="U33" i="2" s="1"/>
  <c r="A34" i="2"/>
  <c r="S34" i="2" s="1"/>
  <c r="D34" i="2"/>
  <c r="G34" i="2"/>
  <c r="H34" i="2"/>
  <c r="I34" i="2"/>
  <c r="J34" i="2"/>
  <c r="K34" i="2"/>
  <c r="L34" i="2"/>
  <c r="M34" i="2"/>
  <c r="N34" i="2"/>
  <c r="O34" i="2"/>
  <c r="P34" i="2"/>
  <c r="Q34" i="2"/>
  <c r="R34" i="2"/>
  <c r="T34" i="2"/>
  <c r="U34" i="2" s="1"/>
  <c r="A35" i="2"/>
  <c r="S35" i="2" s="1"/>
  <c r="D35" i="2"/>
  <c r="G35" i="2"/>
  <c r="H35" i="2"/>
  <c r="I35" i="2"/>
  <c r="J35" i="2"/>
  <c r="K35" i="2"/>
  <c r="L35" i="2"/>
  <c r="M35" i="2"/>
  <c r="N35" i="2"/>
  <c r="O35" i="2"/>
  <c r="P35" i="2"/>
  <c r="Q35" i="2"/>
  <c r="R35" i="2"/>
  <c r="T35" i="2"/>
  <c r="U35" i="2" s="1"/>
  <c r="A36" i="2"/>
  <c r="S36" i="2" s="1"/>
  <c r="D36" i="2"/>
  <c r="G36" i="2"/>
  <c r="H36" i="2"/>
  <c r="I36" i="2"/>
  <c r="J36" i="2"/>
  <c r="K36" i="2"/>
  <c r="L36" i="2"/>
  <c r="M36" i="2"/>
  <c r="N36" i="2"/>
  <c r="O36" i="2"/>
  <c r="P36" i="2"/>
  <c r="Q36" i="2"/>
  <c r="R36" i="2"/>
  <c r="T36" i="2"/>
  <c r="U36" i="2" s="1"/>
  <c r="A37" i="2"/>
  <c r="S37" i="2" s="1"/>
  <c r="D37" i="2"/>
  <c r="G37" i="2"/>
  <c r="H37" i="2"/>
  <c r="I37" i="2"/>
  <c r="J37" i="2"/>
  <c r="K37" i="2"/>
  <c r="L37" i="2"/>
  <c r="M37" i="2"/>
  <c r="N37" i="2"/>
  <c r="O37" i="2"/>
  <c r="P37" i="2"/>
  <c r="Q37" i="2"/>
  <c r="R37" i="2"/>
  <c r="T37" i="2"/>
  <c r="U37" i="2"/>
  <c r="A38" i="2"/>
  <c r="D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 s="1"/>
  <c r="A39" i="2"/>
  <c r="S39" i="2" s="1"/>
  <c r="D39" i="2"/>
  <c r="G39" i="2"/>
  <c r="H39" i="2"/>
  <c r="I39" i="2"/>
  <c r="J39" i="2"/>
  <c r="K39" i="2"/>
  <c r="L39" i="2"/>
  <c r="M39" i="2"/>
  <c r="N39" i="2"/>
  <c r="O39" i="2"/>
  <c r="P39" i="2"/>
  <c r="Q39" i="2"/>
  <c r="R39" i="2"/>
  <c r="T39" i="2"/>
  <c r="U39" i="2" s="1"/>
  <c r="A40" i="2"/>
  <c r="S40" i="2" s="1"/>
  <c r="D40" i="2"/>
  <c r="G40" i="2"/>
  <c r="H40" i="2"/>
  <c r="I40" i="2"/>
  <c r="J40" i="2"/>
  <c r="K40" i="2"/>
  <c r="L40" i="2"/>
  <c r="M40" i="2"/>
  <c r="N40" i="2"/>
  <c r="O40" i="2"/>
  <c r="P40" i="2"/>
  <c r="Q40" i="2"/>
  <c r="R40" i="2"/>
  <c r="T40" i="2"/>
  <c r="U40" i="2" s="1"/>
  <c r="A41" i="2"/>
  <c r="S41" i="2" s="1"/>
  <c r="D41" i="2"/>
  <c r="G41" i="2"/>
  <c r="H41" i="2"/>
  <c r="I41" i="2"/>
  <c r="J41" i="2"/>
  <c r="K41" i="2"/>
  <c r="L41" i="2"/>
  <c r="M41" i="2"/>
  <c r="N41" i="2"/>
  <c r="O41" i="2"/>
  <c r="P41" i="2"/>
  <c r="Q41" i="2"/>
  <c r="R41" i="2"/>
  <c r="T41" i="2"/>
  <c r="U41" i="2" s="1"/>
  <c r="A42" i="2"/>
  <c r="S42" i="2" s="1"/>
  <c r="D42" i="2"/>
  <c r="G42" i="2"/>
  <c r="H42" i="2"/>
  <c r="I42" i="2"/>
  <c r="J42" i="2"/>
  <c r="K42" i="2"/>
  <c r="L42" i="2"/>
  <c r="M42" i="2"/>
  <c r="N42" i="2"/>
  <c r="O42" i="2"/>
  <c r="P42" i="2"/>
  <c r="Q42" i="2"/>
  <c r="R42" i="2"/>
  <c r="T42" i="2"/>
  <c r="U42" i="2" s="1"/>
  <c r="A43" i="2"/>
  <c r="S43" i="2" s="1"/>
  <c r="D43" i="2"/>
  <c r="E43" i="2"/>
  <c r="G43" i="2"/>
  <c r="H43" i="2"/>
  <c r="I43" i="2"/>
  <c r="J43" i="2"/>
  <c r="K43" i="2"/>
  <c r="L43" i="2"/>
  <c r="M43" i="2"/>
  <c r="N43" i="2"/>
  <c r="O43" i="2"/>
  <c r="P43" i="2"/>
  <c r="Q43" i="2"/>
  <c r="R43" i="2"/>
  <c r="T43" i="2"/>
  <c r="U43" i="2" s="1"/>
  <c r="A44" i="2"/>
  <c r="S44" i="2" s="1"/>
  <c r="D44" i="2"/>
  <c r="E44" i="2"/>
  <c r="G44" i="2"/>
  <c r="H44" i="2"/>
  <c r="I44" i="2"/>
  <c r="J44" i="2"/>
  <c r="K44" i="2"/>
  <c r="L44" i="2"/>
  <c r="M44" i="2"/>
  <c r="N44" i="2"/>
  <c r="O44" i="2"/>
  <c r="P44" i="2"/>
  <c r="Q44" i="2"/>
  <c r="R44" i="2"/>
  <c r="T44" i="2"/>
  <c r="U44" i="2" s="1"/>
  <c r="A45" i="2"/>
  <c r="S45" i="2" s="1"/>
  <c r="D45" i="2"/>
  <c r="G45" i="2"/>
  <c r="H45" i="2"/>
  <c r="I45" i="2"/>
  <c r="J45" i="2"/>
  <c r="K45" i="2"/>
  <c r="L45" i="2"/>
  <c r="M45" i="2"/>
  <c r="N45" i="2"/>
  <c r="O45" i="2"/>
  <c r="P45" i="2"/>
  <c r="Q45" i="2"/>
  <c r="R45" i="2"/>
  <c r="T45" i="2"/>
  <c r="U45" i="2"/>
  <c r="A46" i="2"/>
  <c r="S46" i="2" s="1"/>
  <c r="D46" i="2"/>
  <c r="E46" i="2"/>
  <c r="G46" i="2"/>
  <c r="H46" i="2"/>
  <c r="I46" i="2"/>
  <c r="J46" i="2"/>
  <c r="K46" i="2"/>
  <c r="L46" i="2"/>
  <c r="M46" i="2"/>
  <c r="N46" i="2"/>
  <c r="O46" i="2"/>
  <c r="P46" i="2"/>
  <c r="Q46" i="2"/>
  <c r="R46" i="2"/>
  <c r="T46" i="2"/>
  <c r="U46" i="2" s="1"/>
  <c r="A47" i="2"/>
  <c r="S47" i="2" s="1"/>
  <c r="D47" i="2"/>
  <c r="E47" i="2"/>
  <c r="G47" i="2"/>
  <c r="H47" i="2"/>
  <c r="I47" i="2"/>
  <c r="J47" i="2"/>
  <c r="K47" i="2"/>
  <c r="L47" i="2"/>
  <c r="M47" i="2"/>
  <c r="N47" i="2"/>
  <c r="O47" i="2"/>
  <c r="P47" i="2"/>
  <c r="Q47" i="2"/>
  <c r="R47" i="2"/>
  <c r="T47" i="2"/>
  <c r="U47" i="2" s="1"/>
  <c r="A48" i="2"/>
  <c r="S48" i="2" s="1"/>
  <c r="D48" i="2"/>
  <c r="E48" i="2"/>
  <c r="G48" i="2"/>
  <c r="H48" i="2"/>
  <c r="I48" i="2"/>
  <c r="J48" i="2"/>
  <c r="K48" i="2"/>
  <c r="L48" i="2"/>
  <c r="M48" i="2"/>
  <c r="N48" i="2"/>
  <c r="O48" i="2"/>
  <c r="P48" i="2"/>
  <c r="Q48" i="2"/>
  <c r="R48" i="2"/>
  <c r="T48" i="2"/>
  <c r="U48" i="2" s="1"/>
  <c r="A49" i="2"/>
  <c r="S49" i="2" s="1"/>
  <c r="D49" i="2"/>
  <c r="E49" i="2"/>
  <c r="G49" i="2"/>
  <c r="H49" i="2"/>
  <c r="I49" i="2"/>
  <c r="J49" i="2"/>
  <c r="K49" i="2"/>
  <c r="L49" i="2"/>
  <c r="M49" i="2"/>
  <c r="N49" i="2"/>
  <c r="O49" i="2"/>
  <c r="P49" i="2"/>
  <c r="Q49" i="2"/>
  <c r="R49" i="2"/>
  <c r="T49" i="2"/>
  <c r="U49" i="2" s="1"/>
  <c r="A50" i="2"/>
  <c r="S50" i="2" s="1"/>
  <c r="D50" i="2"/>
  <c r="G50" i="2"/>
  <c r="H50" i="2"/>
  <c r="I50" i="2"/>
  <c r="J50" i="2"/>
  <c r="K50" i="2"/>
  <c r="L50" i="2"/>
  <c r="M50" i="2"/>
  <c r="N50" i="2"/>
  <c r="O50" i="2"/>
  <c r="P50" i="2"/>
  <c r="Q50" i="2"/>
  <c r="R50" i="2"/>
  <c r="T50" i="2"/>
  <c r="U50" i="2" s="1"/>
  <c r="A51" i="2"/>
  <c r="S51" i="2" s="1"/>
  <c r="D51" i="2"/>
  <c r="G51" i="2"/>
  <c r="H51" i="2"/>
  <c r="I51" i="2"/>
  <c r="J51" i="2"/>
  <c r="K51" i="2"/>
  <c r="L51" i="2"/>
  <c r="M51" i="2"/>
  <c r="N51" i="2"/>
  <c r="O51" i="2"/>
  <c r="P51" i="2"/>
  <c r="Q51" i="2"/>
  <c r="R51" i="2"/>
  <c r="T51" i="2"/>
  <c r="U51" i="2" s="1"/>
  <c r="A52" i="2"/>
  <c r="S52" i="2" s="1"/>
  <c r="D52" i="2"/>
  <c r="G52" i="2"/>
  <c r="H52" i="2"/>
  <c r="I52" i="2"/>
  <c r="J52" i="2"/>
  <c r="K52" i="2"/>
  <c r="L52" i="2"/>
  <c r="M52" i="2"/>
  <c r="N52" i="2"/>
  <c r="O52" i="2"/>
  <c r="P52" i="2"/>
  <c r="Q52" i="2"/>
  <c r="R52" i="2"/>
  <c r="T52" i="2"/>
  <c r="U52" i="2" s="1"/>
  <c r="A53" i="2"/>
  <c r="S53" i="2" s="1"/>
  <c r="D53" i="2"/>
  <c r="G53" i="2"/>
  <c r="H53" i="2"/>
  <c r="I53" i="2"/>
  <c r="J53" i="2"/>
  <c r="K53" i="2"/>
  <c r="L53" i="2"/>
  <c r="M53" i="2"/>
  <c r="N53" i="2"/>
  <c r="O53" i="2"/>
  <c r="P53" i="2"/>
  <c r="Q53" i="2"/>
  <c r="R53" i="2"/>
  <c r="T53" i="2"/>
  <c r="U53" i="2" s="1"/>
  <c r="A54" i="2"/>
  <c r="D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 s="1"/>
  <c r="A55" i="2"/>
  <c r="S55" i="2" s="1"/>
  <c r="D55" i="2"/>
  <c r="E55" i="2"/>
  <c r="G55" i="2"/>
  <c r="H55" i="2"/>
  <c r="I55" i="2"/>
  <c r="J55" i="2"/>
  <c r="K55" i="2"/>
  <c r="L55" i="2"/>
  <c r="M55" i="2"/>
  <c r="N55" i="2"/>
  <c r="O55" i="2"/>
  <c r="P55" i="2"/>
  <c r="Q55" i="2"/>
  <c r="R55" i="2"/>
  <c r="T55" i="2"/>
  <c r="U55" i="2" s="1"/>
  <c r="A56" i="2"/>
  <c r="S56" i="2" s="1"/>
  <c r="D56" i="2"/>
  <c r="E56" i="2"/>
  <c r="G56" i="2"/>
  <c r="H56" i="2"/>
  <c r="I56" i="2"/>
  <c r="J56" i="2"/>
  <c r="K56" i="2"/>
  <c r="L56" i="2"/>
  <c r="M56" i="2"/>
  <c r="N56" i="2"/>
  <c r="O56" i="2"/>
  <c r="P56" i="2"/>
  <c r="Q56" i="2"/>
  <c r="R56" i="2"/>
  <c r="T56" i="2"/>
  <c r="U56" i="2" s="1"/>
  <c r="A57" i="2"/>
  <c r="S57" i="2" s="1"/>
  <c r="D57" i="2"/>
  <c r="E57" i="2"/>
  <c r="G57" i="2"/>
  <c r="H57" i="2"/>
  <c r="I57" i="2"/>
  <c r="J57" i="2"/>
  <c r="K57" i="2"/>
  <c r="L57" i="2"/>
  <c r="M57" i="2"/>
  <c r="N57" i="2"/>
  <c r="O57" i="2"/>
  <c r="P57" i="2"/>
  <c r="Q57" i="2"/>
  <c r="R57" i="2"/>
  <c r="T57" i="2"/>
  <c r="U57" i="2" s="1"/>
  <c r="A58" i="2"/>
  <c r="S58" i="2" s="1"/>
  <c r="D58" i="2"/>
  <c r="E58" i="2"/>
  <c r="G58" i="2"/>
  <c r="H58" i="2"/>
  <c r="I58" i="2"/>
  <c r="J58" i="2"/>
  <c r="K58" i="2"/>
  <c r="L58" i="2"/>
  <c r="M58" i="2"/>
  <c r="N58" i="2"/>
  <c r="O58" i="2"/>
  <c r="P58" i="2"/>
  <c r="Q58" i="2"/>
  <c r="R58" i="2"/>
  <c r="T58" i="2"/>
  <c r="U58" i="2" s="1"/>
  <c r="A59" i="2"/>
  <c r="S59" i="2" s="1"/>
  <c r="D59" i="2"/>
  <c r="E59" i="2"/>
  <c r="G59" i="2"/>
  <c r="H59" i="2"/>
  <c r="I59" i="2"/>
  <c r="J59" i="2"/>
  <c r="K59" i="2"/>
  <c r="L59" i="2"/>
  <c r="M59" i="2"/>
  <c r="N59" i="2"/>
  <c r="O59" i="2"/>
  <c r="P59" i="2"/>
  <c r="Q59" i="2"/>
  <c r="R59" i="2"/>
  <c r="T59" i="2"/>
  <c r="U59" i="2" s="1"/>
  <c r="A60" i="2"/>
  <c r="S60" i="2" s="1"/>
  <c r="D60" i="2"/>
  <c r="E60" i="2"/>
  <c r="G60" i="2"/>
  <c r="H60" i="2"/>
  <c r="I60" i="2"/>
  <c r="J60" i="2"/>
  <c r="K60" i="2"/>
  <c r="L60" i="2"/>
  <c r="M60" i="2"/>
  <c r="N60" i="2"/>
  <c r="O60" i="2"/>
  <c r="P60" i="2"/>
  <c r="Q60" i="2"/>
  <c r="R60" i="2"/>
  <c r="T60" i="2"/>
  <c r="U60" i="2" s="1"/>
  <c r="A61" i="2"/>
  <c r="S61" i="2" s="1"/>
  <c r="D61" i="2"/>
  <c r="G61" i="2"/>
  <c r="H61" i="2"/>
  <c r="I61" i="2"/>
  <c r="J61" i="2"/>
  <c r="K61" i="2"/>
  <c r="L61" i="2"/>
  <c r="M61" i="2"/>
  <c r="N61" i="2"/>
  <c r="O61" i="2"/>
  <c r="P61" i="2"/>
  <c r="Q61" i="2"/>
  <c r="R61" i="2"/>
  <c r="T61" i="2"/>
  <c r="U61" i="2"/>
  <c r="A62" i="2"/>
  <c r="S62" i="2" s="1"/>
  <c r="D62" i="2"/>
  <c r="E62" i="2"/>
  <c r="G62" i="2"/>
  <c r="H62" i="2"/>
  <c r="I62" i="2"/>
  <c r="J62" i="2"/>
  <c r="K62" i="2"/>
  <c r="L62" i="2"/>
  <c r="M62" i="2"/>
  <c r="N62" i="2"/>
  <c r="O62" i="2"/>
  <c r="P62" i="2"/>
  <c r="Q62" i="2"/>
  <c r="R62" i="2"/>
  <c r="T62" i="2"/>
  <c r="U62" i="2" s="1"/>
  <c r="A63" i="2"/>
  <c r="S63" i="2" s="1"/>
  <c r="D63" i="2"/>
  <c r="G63" i="2"/>
  <c r="H63" i="2"/>
  <c r="I63" i="2"/>
  <c r="J63" i="2"/>
  <c r="K63" i="2"/>
  <c r="L63" i="2"/>
  <c r="M63" i="2"/>
  <c r="N63" i="2"/>
  <c r="O63" i="2"/>
  <c r="P63" i="2"/>
  <c r="Q63" i="2"/>
  <c r="R63" i="2"/>
  <c r="T63" i="2"/>
  <c r="U63" i="2" s="1"/>
  <c r="A64" i="2"/>
  <c r="S64" i="2" s="1"/>
  <c r="D64" i="2"/>
  <c r="G64" i="2"/>
  <c r="H64" i="2"/>
  <c r="I64" i="2"/>
  <c r="J64" i="2"/>
  <c r="K64" i="2"/>
  <c r="L64" i="2"/>
  <c r="M64" i="2"/>
  <c r="N64" i="2"/>
  <c r="O64" i="2"/>
  <c r="P64" i="2"/>
  <c r="Q64" i="2"/>
  <c r="R64" i="2"/>
  <c r="T64" i="2"/>
  <c r="U64" i="2" s="1"/>
  <c r="A65" i="2"/>
  <c r="S65" i="2" s="1"/>
  <c r="D65" i="2"/>
  <c r="G65" i="2"/>
  <c r="H65" i="2"/>
  <c r="I65" i="2"/>
  <c r="J65" i="2"/>
  <c r="K65" i="2"/>
  <c r="L65" i="2"/>
  <c r="M65" i="2"/>
  <c r="N65" i="2"/>
  <c r="O65" i="2"/>
  <c r="P65" i="2"/>
  <c r="Q65" i="2"/>
  <c r="R65" i="2"/>
  <c r="T65" i="2"/>
  <c r="U65" i="2" s="1"/>
  <c r="A66" i="2"/>
  <c r="S66" i="2" s="1"/>
  <c r="D66" i="2"/>
  <c r="G66" i="2"/>
  <c r="H66" i="2"/>
  <c r="I66" i="2"/>
  <c r="J66" i="2"/>
  <c r="K66" i="2"/>
  <c r="L66" i="2"/>
  <c r="M66" i="2"/>
  <c r="N66" i="2"/>
  <c r="O66" i="2"/>
  <c r="P66" i="2"/>
  <c r="Q66" i="2"/>
  <c r="R66" i="2"/>
  <c r="T66" i="2"/>
  <c r="U66" i="2" s="1"/>
  <c r="A67" i="2"/>
  <c r="S67" i="2" s="1"/>
  <c r="D67" i="2"/>
  <c r="G67" i="2"/>
  <c r="H67" i="2"/>
  <c r="I67" i="2"/>
  <c r="J67" i="2"/>
  <c r="K67" i="2"/>
  <c r="L67" i="2"/>
  <c r="M67" i="2"/>
  <c r="N67" i="2"/>
  <c r="O67" i="2"/>
  <c r="P67" i="2"/>
  <c r="Q67" i="2"/>
  <c r="R67" i="2"/>
  <c r="T67" i="2"/>
  <c r="U67" i="2" s="1"/>
  <c r="A68" i="2"/>
  <c r="S68" i="2" s="1"/>
  <c r="D68" i="2"/>
  <c r="G68" i="2"/>
  <c r="H68" i="2"/>
  <c r="I68" i="2"/>
  <c r="J68" i="2"/>
  <c r="K68" i="2"/>
  <c r="L68" i="2"/>
  <c r="M68" i="2"/>
  <c r="N68" i="2"/>
  <c r="O68" i="2"/>
  <c r="P68" i="2"/>
  <c r="Q68" i="2"/>
  <c r="R68" i="2"/>
  <c r="T68" i="2"/>
  <c r="U68" i="2" s="1"/>
  <c r="A69" i="2"/>
  <c r="S69" i="2" s="1"/>
  <c r="D69" i="2"/>
  <c r="G69" i="2"/>
  <c r="H69" i="2"/>
  <c r="I69" i="2"/>
  <c r="J69" i="2"/>
  <c r="K69" i="2"/>
  <c r="L69" i="2"/>
  <c r="M69" i="2"/>
  <c r="N69" i="2"/>
  <c r="O69" i="2"/>
  <c r="P69" i="2"/>
  <c r="Q69" i="2"/>
  <c r="R69" i="2"/>
  <c r="T69" i="2"/>
  <c r="U69" i="2"/>
  <c r="A70" i="2"/>
  <c r="D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 s="1"/>
  <c r="A71" i="2"/>
  <c r="S71" i="2" s="1"/>
  <c r="D71" i="2"/>
  <c r="G71" i="2"/>
  <c r="H71" i="2"/>
  <c r="I71" i="2"/>
  <c r="J71" i="2"/>
  <c r="K71" i="2"/>
  <c r="L71" i="2"/>
  <c r="M71" i="2"/>
  <c r="N71" i="2"/>
  <c r="O71" i="2"/>
  <c r="P71" i="2"/>
  <c r="Q71" i="2"/>
  <c r="R71" i="2"/>
  <c r="T71" i="2"/>
  <c r="U71" i="2" s="1"/>
  <c r="A72" i="2"/>
  <c r="S72" i="2" s="1"/>
  <c r="D72" i="2"/>
  <c r="G72" i="2"/>
  <c r="H72" i="2"/>
  <c r="I72" i="2"/>
  <c r="J72" i="2"/>
  <c r="K72" i="2"/>
  <c r="L72" i="2"/>
  <c r="M72" i="2"/>
  <c r="N72" i="2"/>
  <c r="O72" i="2"/>
  <c r="P72" i="2"/>
  <c r="Q72" i="2"/>
  <c r="R72" i="2"/>
  <c r="T72" i="2"/>
  <c r="U72" i="2" s="1"/>
  <c r="A73" i="2"/>
  <c r="S73" i="2" s="1"/>
  <c r="D73" i="2"/>
  <c r="G73" i="2"/>
  <c r="H73" i="2"/>
  <c r="I73" i="2"/>
  <c r="J73" i="2"/>
  <c r="K73" i="2"/>
  <c r="L73" i="2"/>
  <c r="M73" i="2"/>
  <c r="N73" i="2"/>
  <c r="O73" i="2"/>
  <c r="P73" i="2"/>
  <c r="Q73" i="2"/>
  <c r="R73" i="2"/>
  <c r="T73" i="2"/>
  <c r="U73" i="2" s="1"/>
  <c r="A74" i="2"/>
  <c r="S74" i="2" s="1"/>
  <c r="D74" i="2"/>
  <c r="G74" i="2"/>
  <c r="H74" i="2"/>
  <c r="I74" i="2"/>
  <c r="J74" i="2"/>
  <c r="K74" i="2"/>
  <c r="L74" i="2"/>
  <c r="M74" i="2"/>
  <c r="N74" i="2"/>
  <c r="O74" i="2"/>
  <c r="P74" i="2"/>
  <c r="Q74" i="2"/>
  <c r="R74" i="2"/>
  <c r="T74" i="2"/>
  <c r="U74" i="2" s="1"/>
  <c r="A75" i="2"/>
  <c r="S75" i="2" s="1"/>
  <c r="D75" i="2"/>
  <c r="E75" i="2"/>
  <c r="G75" i="2"/>
  <c r="H75" i="2"/>
  <c r="I75" i="2"/>
  <c r="J75" i="2"/>
  <c r="K75" i="2"/>
  <c r="L75" i="2"/>
  <c r="M75" i="2"/>
  <c r="N75" i="2"/>
  <c r="O75" i="2"/>
  <c r="P75" i="2"/>
  <c r="Q75" i="2"/>
  <c r="R75" i="2"/>
  <c r="T75" i="2"/>
  <c r="U75" i="2" s="1"/>
  <c r="A76" i="2"/>
  <c r="S76" i="2" s="1"/>
  <c r="D76" i="2"/>
  <c r="E76" i="2"/>
  <c r="G76" i="2"/>
  <c r="H76" i="2"/>
  <c r="I76" i="2"/>
  <c r="J76" i="2"/>
  <c r="K76" i="2"/>
  <c r="L76" i="2"/>
  <c r="M76" i="2"/>
  <c r="N76" i="2"/>
  <c r="O76" i="2"/>
  <c r="P76" i="2"/>
  <c r="Q76" i="2"/>
  <c r="R76" i="2"/>
  <c r="T76" i="2"/>
  <c r="U76" i="2" s="1"/>
  <c r="A77" i="2"/>
  <c r="S77" i="2" s="1"/>
  <c r="D77" i="2"/>
  <c r="G77" i="2"/>
  <c r="H77" i="2"/>
  <c r="I77" i="2"/>
  <c r="J77" i="2"/>
  <c r="K77" i="2"/>
  <c r="L77" i="2"/>
  <c r="M77" i="2"/>
  <c r="N77" i="2"/>
  <c r="O77" i="2"/>
  <c r="P77" i="2"/>
  <c r="Q77" i="2"/>
  <c r="R77" i="2"/>
  <c r="T77" i="2"/>
  <c r="U77" i="2"/>
  <c r="A78" i="2"/>
  <c r="D78" i="2"/>
  <c r="E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 s="1"/>
  <c r="A79" i="2"/>
  <c r="S79" i="2" s="1"/>
  <c r="D79" i="2"/>
  <c r="E79" i="2"/>
  <c r="G79" i="2"/>
  <c r="H79" i="2"/>
  <c r="I79" i="2"/>
  <c r="J79" i="2"/>
  <c r="K79" i="2"/>
  <c r="L79" i="2"/>
  <c r="M79" i="2"/>
  <c r="N79" i="2"/>
  <c r="O79" i="2"/>
  <c r="P79" i="2"/>
  <c r="Q79" i="2"/>
  <c r="R79" i="2"/>
  <c r="T79" i="2"/>
  <c r="U79" i="2" s="1"/>
  <c r="A80" i="2"/>
  <c r="S80" i="2" s="1"/>
  <c r="D80" i="2"/>
  <c r="E80" i="2"/>
  <c r="G80" i="2"/>
  <c r="H80" i="2"/>
  <c r="I80" i="2"/>
  <c r="J80" i="2"/>
  <c r="K80" i="2"/>
  <c r="L80" i="2"/>
  <c r="M80" i="2"/>
  <c r="N80" i="2"/>
  <c r="O80" i="2"/>
  <c r="P80" i="2"/>
  <c r="Q80" i="2"/>
  <c r="R80" i="2"/>
  <c r="T80" i="2"/>
  <c r="U80" i="2" s="1"/>
  <c r="A81" i="2"/>
  <c r="S81" i="2" s="1"/>
  <c r="D81" i="2"/>
  <c r="E81" i="2"/>
  <c r="G81" i="2"/>
  <c r="H81" i="2"/>
  <c r="I81" i="2"/>
  <c r="J81" i="2"/>
  <c r="K81" i="2"/>
  <c r="L81" i="2"/>
  <c r="M81" i="2"/>
  <c r="N81" i="2"/>
  <c r="O81" i="2"/>
  <c r="P81" i="2"/>
  <c r="Q81" i="2"/>
  <c r="R81" i="2"/>
  <c r="T81" i="2"/>
  <c r="U81" i="2" s="1"/>
  <c r="A82" i="2"/>
  <c r="S82" i="2" s="1"/>
  <c r="D82" i="2"/>
  <c r="G82" i="2"/>
  <c r="H82" i="2"/>
  <c r="I82" i="2"/>
  <c r="J82" i="2"/>
  <c r="K82" i="2"/>
  <c r="L82" i="2"/>
  <c r="M82" i="2"/>
  <c r="N82" i="2"/>
  <c r="O82" i="2"/>
  <c r="P82" i="2"/>
  <c r="Q82" i="2"/>
  <c r="R82" i="2"/>
  <c r="T82" i="2"/>
  <c r="U82" i="2" s="1"/>
  <c r="A83" i="2"/>
  <c r="S83" i="2" s="1"/>
  <c r="D83" i="2"/>
  <c r="G83" i="2"/>
  <c r="H83" i="2"/>
  <c r="I83" i="2"/>
  <c r="J83" i="2"/>
  <c r="K83" i="2"/>
  <c r="L83" i="2"/>
  <c r="M83" i="2"/>
  <c r="N83" i="2"/>
  <c r="O83" i="2"/>
  <c r="P83" i="2"/>
  <c r="Q83" i="2"/>
  <c r="R83" i="2"/>
  <c r="T83" i="2"/>
  <c r="U83" i="2" s="1"/>
  <c r="A84" i="2"/>
  <c r="S84" i="2" s="1"/>
  <c r="D84" i="2"/>
  <c r="G84" i="2"/>
  <c r="H84" i="2"/>
  <c r="I84" i="2"/>
  <c r="J84" i="2"/>
  <c r="K84" i="2"/>
  <c r="L84" i="2"/>
  <c r="M84" i="2"/>
  <c r="N84" i="2"/>
  <c r="O84" i="2"/>
  <c r="P84" i="2"/>
  <c r="Q84" i="2"/>
  <c r="R84" i="2"/>
  <c r="T84" i="2"/>
  <c r="U84" i="2" s="1"/>
  <c r="A85" i="2"/>
  <c r="S85" i="2" s="1"/>
  <c r="D85" i="2"/>
  <c r="G85" i="2"/>
  <c r="H85" i="2"/>
  <c r="I85" i="2"/>
  <c r="J85" i="2"/>
  <c r="K85" i="2"/>
  <c r="L85" i="2"/>
  <c r="M85" i="2"/>
  <c r="N85" i="2"/>
  <c r="O85" i="2"/>
  <c r="P85" i="2"/>
  <c r="Q85" i="2"/>
  <c r="R85" i="2"/>
  <c r="T85" i="2"/>
  <c r="U85" i="2" s="1"/>
  <c r="A86" i="2"/>
  <c r="D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 s="1"/>
  <c r="A87" i="2"/>
  <c r="S87" i="2" s="1"/>
  <c r="D87" i="2"/>
  <c r="G87" i="2"/>
  <c r="H87" i="2"/>
  <c r="I87" i="2"/>
  <c r="J87" i="2"/>
  <c r="K87" i="2"/>
  <c r="L87" i="2"/>
  <c r="M87" i="2"/>
  <c r="N87" i="2"/>
  <c r="O87" i="2"/>
  <c r="P87" i="2"/>
  <c r="Q87" i="2"/>
  <c r="R87" i="2"/>
  <c r="T87" i="2"/>
  <c r="U87" i="2" s="1"/>
  <c r="A88" i="2"/>
  <c r="S88" i="2" s="1"/>
  <c r="D88" i="2"/>
  <c r="G88" i="2"/>
  <c r="H88" i="2"/>
  <c r="I88" i="2"/>
  <c r="J88" i="2"/>
  <c r="K88" i="2"/>
  <c r="L88" i="2"/>
  <c r="M88" i="2"/>
  <c r="N88" i="2"/>
  <c r="O88" i="2"/>
  <c r="P88" i="2"/>
  <c r="Q88" i="2"/>
  <c r="R88" i="2"/>
  <c r="T88" i="2"/>
  <c r="U88" i="2" s="1"/>
  <c r="A89" i="2"/>
  <c r="S89" i="2" s="1"/>
  <c r="D89" i="2"/>
  <c r="G89" i="2"/>
  <c r="H89" i="2"/>
  <c r="I89" i="2"/>
  <c r="J89" i="2"/>
  <c r="K89" i="2"/>
  <c r="L89" i="2"/>
  <c r="M89" i="2"/>
  <c r="N89" i="2"/>
  <c r="O89" i="2"/>
  <c r="P89" i="2"/>
  <c r="Q89" i="2"/>
  <c r="R89" i="2"/>
  <c r="T89" i="2"/>
  <c r="U89" i="2" s="1"/>
  <c r="A90" i="2"/>
  <c r="S90" i="2" s="1"/>
  <c r="D90" i="2"/>
  <c r="G90" i="2"/>
  <c r="H90" i="2"/>
  <c r="I90" i="2"/>
  <c r="J90" i="2"/>
  <c r="K90" i="2"/>
  <c r="L90" i="2"/>
  <c r="M90" i="2"/>
  <c r="N90" i="2"/>
  <c r="O90" i="2"/>
  <c r="P90" i="2"/>
  <c r="Q90" i="2"/>
  <c r="R90" i="2"/>
  <c r="T90" i="2"/>
  <c r="U90" i="2" s="1"/>
  <c r="A91" i="2"/>
  <c r="S91" i="2" s="1"/>
  <c r="D91" i="2"/>
  <c r="E91" i="2"/>
  <c r="G91" i="2"/>
  <c r="H91" i="2"/>
  <c r="I91" i="2"/>
  <c r="J91" i="2"/>
  <c r="K91" i="2"/>
  <c r="L91" i="2"/>
  <c r="M91" i="2"/>
  <c r="N91" i="2"/>
  <c r="O91" i="2"/>
  <c r="P91" i="2"/>
  <c r="Q91" i="2"/>
  <c r="R91" i="2"/>
  <c r="T91" i="2"/>
  <c r="U91" i="2" s="1"/>
  <c r="A92" i="2"/>
  <c r="S92" i="2" s="1"/>
  <c r="D92" i="2"/>
  <c r="E92" i="2"/>
  <c r="G92" i="2"/>
  <c r="H92" i="2"/>
  <c r="I92" i="2"/>
  <c r="J92" i="2"/>
  <c r="K92" i="2"/>
  <c r="L92" i="2"/>
  <c r="M92" i="2"/>
  <c r="N92" i="2"/>
  <c r="O92" i="2"/>
  <c r="P92" i="2"/>
  <c r="Q92" i="2"/>
  <c r="R92" i="2"/>
  <c r="T92" i="2"/>
  <c r="U92" i="2" s="1"/>
  <c r="A93" i="2"/>
  <c r="S93" i="2" s="1"/>
  <c r="D93" i="2"/>
  <c r="G93" i="2"/>
  <c r="H93" i="2"/>
  <c r="I93" i="2"/>
  <c r="J93" i="2"/>
  <c r="K93" i="2"/>
  <c r="L93" i="2"/>
  <c r="M93" i="2"/>
  <c r="N93" i="2"/>
  <c r="O93" i="2"/>
  <c r="P93" i="2"/>
  <c r="Q93" i="2"/>
  <c r="R93" i="2"/>
  <c r="T93" i="2"/>
  <c r="U93" i="2"/>
  <c r="A94" i="2"/>
  <c r="S94" i="2" s="1"/>
  <c r="D94" i="2"/>
  <c r="G94" i="2"/>
  <c r="H94" i="2"/>
  <c r="I94" i="2"/>
  <c r="J94" i="2"/>
  <c r="K94" i="2"/>
  <c r="L94" i="2"/>
  <c r="M94" i="2"/>
  <c r="N94" i="2"/>
  <c r="O94" i="2"/>
  <c r="P94" i="2"/>
  <c r="Q94" i="2"/>
  <c r="R94" i="2"/>
  <c r="T94" i="2"/>
  <c r="U94" i="2" s="1"/>
  <c r="A95" i="2"/>
  <c r="S95" i="2" s="1"/>
  <c r="D95" i="2"/>
  <c r="G95" i="2"/>
  <c r="H95" i="2"/>
  <c r="I95" i="2"/>
  <c r="J95" i="2"/>
  <c r="K95" i="2"/>
  <c r="L95" i="2"/>
  <c r="M95" i="2"/>
  <c r="N95" i="2"/>
  <c r="O95" i="2"/>
  <c r="P95" i="2"/>
  <c r="Q95" i="2"/>
  <c r="R95" i="2"/>
  <c r="T95" i="2"/>
  <c r="U95" i="2" s="1"/>
  <c r="A96" i="2"/>
  <c r="S96" i="2" s="1"/>
  <c r="D96" i="2"/>
  <c r="G96" i="2"/>
  <c r="H96" i="2"/>
  <c r="I96" i="2"/>
  <c r="J96" i="2"/>
  <c r="K96" i="2"/>
  <c r="L96" i="2"/>
  <c r="M96" i="2"/>
  <c r="N96" i="2"/>
  <c r="O96" i="2"/>
  <c r="P96" i="2"/>
  <c r="Q96" i="2"/>
  <c r="R96" i="2"/>
  <c r="T96" i="2"/>
  <c r="U96" i="2" s="1"/>
  <c r="A97" i="2"/>
  <c r="S97" i="2" s="1"/>
  <c r="D97" i="2"/>
  <c r="E103" i="2" s="1"/>
  <c r="G97" i="2"/>
  <c r="H97" i="2"/>
  <c r="I97" i="2"/>
  <c r="J97" i="2"/>
  <c r="K97" i="2"/>
  <c r="L97" i="2"/>
  <c r="M97" i="2"/>
  <c r="N97" i="2"/>
  <c r="O97" i="2"/>
  <c r="P97" i="2"/>
  <c r="Q97" i="2"/>
  <c r="R97" i="2"/>
  <c r="T97" i="2"/>
  <c r="U97" i="2" s="1"/>
  <c r="A98" i="2"/>
  <c r="S98" i="2" s="1"/>
  <c r="D98" i="2"/>
  <c r="G98" i="2"/>
  <c r="H98" i="2"/>
  <c r="I98" i="2"/>
  <c r="J98" i="2"/>
  <c r="K98" i="2"/>
  <c r="L98" i="2"/>
  <c r="M98" i="2"/>
  <c r="N98" i="2"/>
  <c r="O98" i="2"/>
  <c r="P98" i="2"/>
  <c r="Q98" i="2"/>
  <c r="R98" i="2"/>
  <c r="T98" i="2"/>
  <c r="U98" i="2" s="1"/>
  <c r="A99" i="2"/>
  <c r="S99" i="2" s="1"/>
  <c r="D99" i="2"/>
  <c r="G99" i="2"/>
  <c r="H99" i="2"/>
  <c r="I99" i="2"/>
  <c r="J99" i="2"/>
  <c r="K99" i="2"/>
  <c r="L99" i="2"/>
  <c r="M99" i="2"/>
  <c r="N99" i="2"/>
  <c r="O99" i="2"/>
  <c r="P99" i="2"/>
  <c r="Q99" i="2"/>
  <c r="R99" i="2"/>
  <c r="T99" i="2"/>
  <c r="U99" i="2" s="1"/>
  <c r="A100" i="2"/>
  <c r="S100" i="2" s="1"/>
  <c r="D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T100" i="2"/>
  <c r="U100" i="2" s="1"/>
  <c r="A101" i="2"/>
  <c r="S101" i="2" s="1"/>
  <c r="D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T101" i="2"/>
  <c r="U101" i="2" s="1"/>
  <c r="A102" i="2"/>
  <c r="D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 s="1"/>
  <c r="A103" i="2"/>
  <c r="S103" i="2" s="1"/>
  <c r="D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T103" i="2"/>
  <c r="U103" i="2" s="1"/>
  <c r="A104" i="2"/>
  <c r="S104" i="2" s="1"/>
  <c r="D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T104" i="2"/>
  <c r="U104" i="2" s="1"/>
  <c r="A105" i="2"/>
  <c r="S105" i="2" s="1"/>
  <c r="D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T105" i="2"/>
  <c r="U105" i="2"/>
  <c r="A106" i="2"/>
  <c r="D106" i="2"/>
  <c r="E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 s="1"/>
  <c r="A107" i="2"/>
  <c r="S107" i="2" s="1"/>
  <c r="D107" i="2"/>
  <c r="E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T107" i="2"/>
  <c r="U107" i="2" s="1"/>
  <c r="A108" i="2"/>
  <c r="S108" i="2" s="1"/>
  <c r="D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T108" i="2"/>
  <c r="U108" i="2" s="1"/>
  <c r="A109" i="2"/>
  <c r="S109" i="2" s="1"/>
  <c r="D109" i="2"/>
  <c r="E118" i="2" s="1"/>
  <c r="G109" i="2"/>
  <c r="H109" i="2"/>
  <c r="I109" i="2"/>
  <c r="J109" i="2"/>
  <c r="K109" i="2"/>
  <c r="L109" i="2"/>
  <c r="M109" i="2"/>
  <c r="N109" i="2"/>
  <c r="O109" i="2"/>
  <c r="P109" i="2"/>
  <c r="Q109" i="2"/>
  <c r="R109" i="2"/>
  <c r="T109" i="2"/>
  <c r="U109" i="2" s="1"/>
  <c r="A110" i="2"/>
  <c r="D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 s="1"/>
  <c r="A111" i="2"/>
  <c r="S111" i="2" s="1"/>
  <c r="D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T111" i="2"/>
  <c r="U111" i="2" s="1"/>
  <c r="A112" i="2"/>
  <c r="S112" i="2" s="1"/>
  <c r="D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T112" i="2"/>
  <c r="U112" i="2" s="1"/>
  <c r="A113" i="2"/>
  <c r="S113" i="2" s="1"/>
  <c r="D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T113" i="2"/>
  <c r="U113" i="2"/>
  <c r="A114" i="2"/>
  <c r="S114" i="2" s="1"/>
  <c r="D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T114" i="2"/>
  <c r="U114" i="2" s="1"/>
  <c r="A115" i="2"/>
  <c r="S115" i="2" s="1"/>
  <c r="D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T115" i="2"/>
  <c r="U115" i="2" s="1"/>
  <c r="A116" i="2"/>
  <c r="S116" i="2" s="1"/>
  <c r="D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T116" i="2"/>
  <c r="U116" i="2" s="1"/>
  <c r="A117" i="2"/>
  <c r="S117" i="2" s="1"/>
  <c r="D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T117" i="2"/>
  <c r="U117" i="2"/>
  <c r="A118" i="2"/>
  <c r="D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 s="1"/>
  <c r="A119" i="2"/>
  <c r="S119" i="2" s="1"/>
  <c r="D119" i="2"/>
  <c r="E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T119" i="2"/>
  <c r="U119" i="2" s="1"/>
  <c r="A120" i="2"/>
  <c r="S120" i="2" s="1"/>
  <c r="D120" i="2"/>
  <c r="E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T120" i="2"/>
  <c r="U120" i="2" s="1"/>
  <c r="A121" i="2"/>
  <c r="S121" i="2" s="1"/>
  <c r="D121" i="2"/>
  <c r="E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T121" i="2"/>
  <c r="U121" i="2"/>
  <c r="A122" i="2"/>
  <c r="D122" i="2"/>
  <c r="E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 s="1"/>
  <c r="A123" i="2"/>
  <c r="S123" i="2" s="1"/>
  <c r="D123" i="2"/>
  <c r="E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T123" i="2"/>
  <c r="U123" i="2" s="1"/>
  <c r="A124" i="2"/>
  <c r="S124" i="2" s="1"/>
  <c r="D124" i="2"/>
  <c r="E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T124" i="2"/>
  <c r="U124" i="2" s="1"/>
  <c r="A125" i="2"/>
  <c r="S125" i="2" s="1"/>
  <c r="D125" i="2"/>
  <c r="E134" i="2" s="1"/>
  <c r="G125" i="2"/>
  <c r="H125" i="2"/>
  <c r="I125" i="2"/>
  <c r="J125" i="2"/>
  <c r="K125" i="2"/>
  <c r="L125" i="2"/>
  <c r="M125" i="2"/>
  <c r="N125" i="2"/>
  <c r="O125" i="2"/>
  <c r="P125" i="2"/>
  <c r="Q125" i="2"/>
  <c r="R125" i="2"/>
  <c r="T125" i="2"/>
  <c r="U125" i="2" s="1"/>
  <c r="A126" i="2"/>
  <c r="D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 s="1"/>
  <c r="A127" i="2"/>
  <c r="S127" i="2" s="1"/>
  <c r="D127" i="2"/>
  <c r="E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T127" i="2"/>
  <c r="U127" i="2" s="1"/>
  <c r="A128" i="2"/>
  <c r="S128" i="2" s="1"/>
  <c r="D128" i="2"/>
  <c r="E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T128" i="2"/>
  <c r="U128" i="2" s="1"/>
  <c r="A129" i="2"/>
  <c r="S129" i="2" s="1"/>
  <c r="D129" i="2"/>
  <c r="E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T129" i="2"/>
  <c r="U129" i="2"/>
  <c r="A130" i="2"/>
  <c r="D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 s="1"/>
  <c r="A131" i="2"/>
  <c r="S131" i="2" s="1"/>
  <c r="D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T131" i="2"/>
  <c r="U131" i="2" s="1"/>
  <c r="A132" i="2"/>
  <c r="S132" i="2" s="1"/>
  <c r="D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T132" i="2"/>
  <c r="U132" i="2" s="1"/>
  <c r="A133" i="2"/>
  <c r="S133" i="2" s="1"/>
  <c r="D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T133" i="2"/>
  <c r="U133" i="2"/>
  <c r="A134" i="2"/>
  <c r="D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 s="1"/>
  <c r="A135" i="2"/>
  <c r="S135" i="2" s="1"/>
  <c r="D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T135" i="2"/>
  <c r="U135" i="2" s="1"/>
  <c r="A136" i="2"/>
  <c r="S136" i="2" s="1"/>
  <c r="D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T136" i="2"/>
  <c r="U136" i="2" s="1"/>
  <c r="A137" i="2"/>
  <c r="S137" i="2" s="1"/>
  <c r="D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T137" i="2"/>
  <c r="U137" i="2"/>
  <c r="A138" i="2"/>
  <c r="D138" i="2"/>
  <c r="E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 s="1"/>
  <c r="A139" i="2"/>
  <c r="S139" i="2" s="1"/>
  <c r="D139" i="2"/>
  <c r="E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T139" i="2"/>
  <c r="U139" i="2" s="1"/>
  <c r="A140" i="2"/>
  <c r="S140" i="2" s="1"/>
  <c r="D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T140" i="2"/>
  <c r="U140" i="2" s="1"/>
  <c r="A141" i="2"/>
  <c r="S141" i="2" s="1"/>
  <c r="D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T141" i="2"/>
  <c r="U141" i="2" s="1"/>
  <c r="A142" i="2"/>
  <c r="D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 s="1"/>
  <c r="A143" i="2"/>
  <c r="S143" i="2" s="1"/>
  <c r="D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T143" i="2"/>
  <c r="U143" i="2" s="1"/>
  <c r="A144" i="2"/>
  <c r="S144" i="2" s="1"/>
  <c r="D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T144" i="2"/>
  <c r="U144" i="2" s="1"/>
  <c r="A145" i="2"/>
  <c r="S145" i="2" s="1"/>
  <c r="D145" i="2"/>
  <c r="E154" i="2" s="1"/>
  <c r="G145" i="2"/>
  <c r="H145" i="2"/>
  <c r="I145" i="2"/>
  <c r="J145" i="2"/>
  <c r="K145" i="2"/>
  <c r="L145" i="2"/>
  <c r="M145" i="2"/>
  <c r="N145" i="2"/>
  <c r="O145" i="2"/>
  <c r="P145" i="2"/>
  <c r="Q145" i="2"/>
  <c r="R145" i="2"/>
  <c r="T145" i="2"/>
  <c r="U145" i="2"/>
  <c r="A146" i="2"/>
  <c r="S146" i="2" s="1"/>
  <c r="D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T146" i="2"/>
  <c r="U146" i="2" s="1"/>
  <c r="A147" i="2"/>
  <c r="S147" i="2" s="1"/>
  <c r="D147" i="2"/>
  <c r="E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T147" i="2"/>
  <c r="U147" i="2" s="1"/>
  <c r="A148" i="2"/>
  <c r="S148" i="2" s="1"/>
  <c r="D148" i="2"/>
  <c r="E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T148" i="2"/>
  <c r="U148" i="2" s="1"/>
  <c r="A149" i="2"/>
  <c r="S149" i="2" s="1"/>
  <c r="D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T149" i="2"/>
  <c r="U149" i="2"/>
  <c r="A150" i="2"/>
  <c r="D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 s="1"/>
  <c r="A151" i="2"/>
  <c r="S151" i="2" s="1"/>
  <c r="D151" i="2"/>
  <c r="E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T151" i="2"/>
  <c r="U151" i="2" s="1"/>
  <c r="A152" i="2"/>
  <c r="S152" i="2" s="1"/>
  <c r="D152" i="2"/>
  <c r="E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T152" i="2"/>
  <c r="U152" i="2" s="1"/>
  <c r="A153" i="2"/>
  <c r="S153" i="2" s="1"/>
  <c r="D153" i="2"/>
  <c r="E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T153" i="2"/>
  <c r="U153" i="2"/>
  <c r="A154" i="2"/>
  <c r="D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 s="1"/>
  <c r="A155" i="2"/>
  <c r="S155" i="2" s="1"/>
  <c r="D155" i="2"/>
  <c r="E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T155" i="2"/>
  <c r="U155" i="2" s="1"/>
  <c r="A156" i="2"/>
  <c r="S156" i="2" s="1"/>
  <c r="D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T156" i="2"/>
  <c r="U156" i="2" s="1"/>
  <c r="A157" i="2"/>
  <c r="S157" i="2" s="1"/>
  <c r="D157" i="2"/>
  <c r="E166" i="2" s="1"/>
  <c r="G157" i="2"/>
  <c r="H157" i="2"/>
  <c r="I157" i="2"/>
  <c r="J157" i="2"/>
  <c r="K157" i="2"/>
  <c r="L157" i="2"/>
  <c r="M157" i="2"/>
  <c r="N157" i="2"/>
  <c r="O157" i="2"/>
  <c r="P157" i="2"/>
  <c r="Q157" i="2"/>
  <c r="R157" i="2"/>
  <c r="T157" i="2"/>
  <c r="U157" i="2" s="1"/>
  <c r="A158" i="2"/>
  <c r="D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 s="1"/>
  <c r="A159" i="2"/>
  <c r="S159" i="2" s="1"/>
  <c r="D159" i="2"/>
  <c r="E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T159" i="2"/>
  <c r="U159" i="2" s="1"/>
  <c r="A160" i="2"/>
  <c r="S160" i="2" s="1"/>
  <c r="D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T160" i="2"/>
  <c r="U160" i="2"/>
  <c r="A161" i="2"/>
  <c r="S161" i="2" s="1"/>
  <c r="D161" i="2"/>
  <c r="E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T161" i="2"/>
  <c r="U161" i="2" s="1"/>
  <c r="A162" i="2"/>
  <c r="S162" i="2" s="1"/>
  <c r="D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T162" i="2"/>
  <c r="U162" i="2"/>
  <c r="A163" i="2"/>
  <c r="D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 s="1"/>
  <c r="A164" i="2"/>
  <c r="S164" i="2" s="1"/>
  <c r="D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T164" i="2"/>
  <c r="U164" i="2" s="1"/>
  <c r="A165" i="2"/>
  <c r="S165" i="2" s="1"/>
  <c r="D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T165" i="2"/>
  <c r="U165" i="2"/>
  <c r="A166" i="2"/>
  <c r="D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 s="1"/>
  <c r="A167" i="2"/>
  <c r="S167" i="2" s="1"/>
  <c r="D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T167" i="2"/>
  <c r="U167" i="2" s="1"/>
  <c r="A168" i="2"/>
  <c r="S168" i="2" s="1"/>
  <c r="D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T168" i="2"/>
  <c r="U168" i="2" s="1"/>
  <c r="A169" i="2"/>
  <c r="D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 s="1"/>
  <c r="A170" i="2"/>
  <c r="S170" i="2" s="1"/>
  <c r="D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T170" i="2"/>
  <c r="U170" i="2"/>
  <c r="A171" i="2"/>
  <c r="D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 s="1"/>
  <c r="A172" i="2"/>
  <c r="S172" i="2" s="1"/>
  <c r="D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T172" i="2"/>
  <c r="U172" i="2" s="1"/>
  <c r="A173" i="2"/>
  <c r="S173" i="2" s="1"/>
  <c r="D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T173" i="2"/>
  <c r="U173" i="2" s="1"/>
  <c r="A174" i="2"/>
  <c r="D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 s="1"/>
  <c r="A175" i="2"/>
  <c r="S175" i="2" s="1"/>
  <c r="D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T175" i="2"/>
  <c r="U175" i="2" s="1"/>
  <c r="A176" i="2"/>
  <c r="S176" i="2" s="1"/>
  <c r="D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T176" i="2"/>
  <c r="U176" i="2"/>
  <c r="A177" i="2"/>
  <c r="S177" i="2" s="1"/>
  <c r="D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T177" i="2"/>
  <c r="U177" i="2" s="1"/>
  <c r="A178" i="2"/>
  <c r="S178" i="2" s="1"/>
  <c r="D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T178" i="2"/>
  <c r="U178" i="2"/>
  <c r="A179" i="2"/>
  <c r="D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 s="1"/>
  <c r="A180" i="2"/>
  <c r="S180" i="2" s="1"/>
  <c r="D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T180" i="2"/>
  <c r="U180" i="2" s="1"/>
  <c r="A181" i="2"/>
  <c r="S181" i="2" s="1"/>
  <c r="D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T181" i="2"/>
  <c r="U181" i="2"/>
  <c r="A182" i="2"/>
  <c r="D182" i="2"/>
  <c r="E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 s="1"/>
  <c r="A183" i="2"/>
  <c r="S183" i="2" s="1"/>
  <c r="D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T183" i="2"/>
  <c r="U183" i="2" s="1"/>
  <c r="A184" i="2"/>
  <c r="S184" i="2" s="1"/>
  <c r="D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T184" i="2"/>
  <c r="U184" i="2"/>
  <c r="A185" i="2"/>
  <c r="D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 s="1"/>
  <c r="A186" i="2"/>
  <c r="S186" i="2" s="1"/>
  <c r="D186" i="2"/>
  <c r="E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T186" i="2"/>
  <c r="U186" i="2"/>
  <c r="A187" i="2"/>
  <c r="D187" i="2"/>
  <c r="E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 s="1"/>
  <c r="A188" i="2"/>
  <c r="D188" i="2"/>
  <c r="E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A189" i="2"/>
  <c r="S189" i="2" s="1"/>
  <c r="D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T189" i="2"/>
  <c r="U189" i="2" s="1"/>
  <c r="A190" i="2"/>
  <c r="D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A191" i="2"/>
  <c r="S191" i="2" s="1"/>
  <c r="D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T191" i="2"/>
  <c r="U191" i="2" s="1"/>
  <c r="A192" i="2"/>
  <c r="D192" i="2"/>
  <c r="E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A193" i="2"/>
  <c r="S193" i="2" s="1"/>
  <c r="D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T193" i="2"/>
  <c r="U193" i="2" s="1"/>
  <c r="A194" i="2"/>
  <c r="D194" i="2"/>
  <c r="E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A195" i="2"/>
  <c r="S195" i="2" s="1"/>
  <c r="D195" i="2"/>
  <c r="E204" i="2" s="1"/>
  <c r="G195" i="2"/>
  <c r="H195" i="2"/>
  <c r="I195" i="2"/>
  <c r="J195" i="2"/>
  <c r="K195" i="2"/>
  <c r="L195" i="2"/>
  <c r="M195" i="2"/>
  <c r="N195" i="2"/>
  <c r="O195" i="2"/>
  <c r="P195" i="2"/>
  <c r="Q195" i="2"/>
  <c r="R195" i="2"/>
  <c r="T195" i="2"/>
  <c r="U195" i="2" s="1"/>
  <c r="A196" i="2"/>
  <c r="D196" i="2"/>
  <c r="E205" i="2" s="1"/>
  <c r="E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A197" i="2"/>
  <c r="S197" i="2" s="1"/>
  <c r="D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T197" i="2"/>
  <c r="U197" i="2" s="1"/>
  <c r="A198" i="2"/>
  <c r="D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A199" i="2"/>
  <c r="S199" i="2" s="1"/>
  <c r="D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T199" i="2"/>
  <c r="U199" i="2" s="1"/>
  <c r="A200" i="2"/>
  <c r="D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A201" i="2"/>
  <c r="S201" i="2" s="1"/>
  <c r="D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T201" i="2"/>
  <c r="U201" i="2" s="1"/>
  <c r="A202" i="2"/>
  <c r="D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A203" i="2"/>
  <c r="S203" i="2" s="1"/>
  <c r="D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T203" i="2"/>
  <c r="U203" i="2" s="1"/>
  <c r="A204" i="2"/>
  <c r="D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A205" i="2"/>
  <c r="S205" i="2" s="1"/>
  <c r="D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T205" i="2"/>
  <c r="U205" i="2" s="1"/>
  <c r="A206" i="2"/>
  <c r="D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A207" i="2"/>
  <c r="S207" i="2" s="1"/>
  <c r="D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T207" i="2"/>
  <c r="U207" i="2" s="1"/>
  <c r="A208" i="2"/>
  <c r="D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A209" i="2"/>
  <c r="S209" i="2" s="1"/>
  <c r="D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T209" i="2"/>
  <c r="U209" i="2" s="1"/>
  <c r="A210" i="2"/>
  <c r="D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A211" i="2"/>
  <c r="S211" i="2" s="1"/>
  <c r="D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T211" i="2"/>
  <c r="U211" i="2" s="1"/>
  <c r="A212" i="2"/>
  <c r="D212" i="2"/>
  <c r="E221" i="2" s="1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A213" i="2"/>
  <c r="D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 s="1"/>
  <c r="A214" i="2"/>
  <c r="D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A215" i="2"/>
  <c r="S215" i="2" s="1"/>
  <c r="D215" i="2"/>
  <c r="E224" i="2" s="1"/>
  <c r="G215" i="2"/>
  <c r="H215" i="2"/>
  <c r="I215" i="2"/>
  <c r="J215" i="2"/>
  <c r="K215" i="2"/>
  <c r="L215" i="2"/>
  <c r="M215" i="2"/>
  <c r="N215" i="2"/>
  <c r="O215" i="2"/>
  <c r="P215" i="2"/>
  <c r="Q215" i="2"/>
  <c r="R215" i="2"/>
  <c r="T215" i="2"/>
  <c r="U215" i="2" s="1"/>
  <c r="A216" i="2"/>
  <c r="D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A217" i="2"/>
  <c r="S217" i="2" s="1"/>
  <c r="D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T217" i="2"/>
  <c r="U217" i="2" s="1"/>
  <c r="A218" i="2"/>
  <c r="D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A219" i="2"/>
  <c r="D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 s="1"/>
  <c r="A220" i="2"/>
  <c r="D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A221" i="2"/>
  <c r="S221" i="2" s="1"/>
  <c r="D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T221" i="2"/>
  <c r="U221" i="2"/>
  <c r="A222" i="2"/>
  <c r="D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A223" i="2"/>
  <c r="D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 s="1"/>
  <c r="A224" i="2"/>
  <c r="D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A225" i="2"/>
  <c r="S225" i="2" s="1"/>
  <c r="D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T225" i="2"/>
  <c r="U225" i="2"/>
  <c r="A226" i="2"/>
  <c r="D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A227" i="2"/>
  <c r="D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 s="1"/>
  <c r="A228" i="2"/>
  <c r="D228" i="2"/>
  <c r="E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A229" i="2"/>
  <c r="S229" i="2" s="1"/>
  <c r="D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T229" i="2"/>
  <c r="U229" i="2"/>
  <c r="A230" i="2"/>
  <c r="D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A231" i="2"/>
  <c r="D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 s="1"/>
  <c r="A232" i="2"/>
  <c r="D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A233" i="2"/>
  <c r="S233" i="2" s="1"/>
  <c r="D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T233" i="2"/>
  <c r="U233" i="2"/>
  <c r="A234" i="2"/>
  <c r="D234" i="2"/>
  <c r="E243" i="2" s="1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A235" i="2"/>
  <c r="D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 s="1"/>
  <c r="A236" i="2"/>
  <c r="D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A237" i="2"/>
  <c r="S237" i="2" s="1"/>
  <c r="D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T237" i="2"/>
  <c r="U237" i="2"/>
  <c r="A238" i="2"/>
  <c r="D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A239" i="2"/>
  <c r="D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 s="1"/>
  <c r="A240" i="2"/>
  <c r="D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A241" i="2"/>
  <c r="S241" i="2" s="1"/>
  <c r="D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T241" i="2"/>
  <c r="U241" i="2"/>
  <c r="A242" i="2"/>
  <c r="S242" i="2" s="1"/>
  <c r="D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T242" i="2"/>
  <c r="U242" i="2" s="1"/>
  <c r="A243" i="2"/>
  <c r="D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 s="1"/>
  <c r="A244" i="2"/>
  <c r="D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A245" i="2"/>
  <c r="S245" i="2" s="1"/>
  <c r="D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T245" i="2"/>
  <c r="U245" i="2"/>
  <c r="A246" i="2"/>
  <c r="S246" i="2" s="1"/>
  <c r="D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T246" i="2"/>
  <c r="U246" i="2" s="1"/>
  <c r="A247" i="2"/>
  <c r="D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 s="1"/>
  <c r="A248" i="2"/>
  <c r="D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 s="1"/>
  <c r="A249" i="2"/>
  <c r="S249" i="2" s="1"/>
  <c r="D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T249" i="2"/>
  <c r="U249" i="2"/>
  <c r="A250" i="2"/>
  <c r="S250" i="2" s="1"/>
  <c r="D250" i="2"/>
  <c r="E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T250" i="2"/>
  <c r="U250" i="2" s="1"/>
  <c r="A251" i="2"/>
  <c r="D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 s="1"/>
  <c r="A252" i="2"/>
  <c r="D252" i="2"/>
  <c r="E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 s="1"/>
  <c r="A253" i="2"/>
  <c r="S253" i="2" s="1"/>
  <c r="D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T253" i="2"/>
  <c r="U253" i="2" s="1"/>
  <c r="A254" i="2"/>
  <c r="D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 s="1"/>
  <c r="A255" i="2"/>
  <c r="D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 s="1"/>
  <c r="A256" i="2"/>
  <c r="D256" i="2"/>
  <c r="E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 s="1"/>
  <c r="A257" i="2"/>
  <c r="S257" i="2" s="1"/>
  <c r="D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T257" i="2"/>
  <c r="U257" i="2"/>
  <c r="A258" i="2"/>
  <c r="S258" i="2" s="1"/>
  <c r="D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T258" i="2"/>
  <c r="U258" i="2" s="1"/>
  <c r="A259" i="2"/>
  <c r="S259" i="2" s="1"/>
  <c r="D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T259" i="2"/>
  <c r="U259" i="2" s="1"/>
  <c r="A260" i="2"/>
  <c r="D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 s="1"/>
  <c r="A261" i="2"/>
  <c r="S261" i="2" s="1"/>
  <c r="D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T261" i="2"/>
  <c r="U261" i="2" s="1"/>
  <c r="A262" i="2"/>
  <c r="D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 s="1"/>
  <c r="A263" i="2"/>
  <c r="D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 s="1"/>
  <c r="A264" i="2"/>
  <c r="D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 s="1"/>
  <c r="A265" i="2"/>
  <c r="S265" i="2" s="1"/>
  <c r="D265" i="2"/>
  <c r="E274" i="2" s="1"/>
  <c r="G265" i="2"/>
  <c r="H265" i="2"/>
  <c r="I265" i="2"/>
  <c r="J265" i="2"/>
  <c r="K265" i="2"/>
  <c r="L265" i="2"/>
  <c r="M265" i="2"/>
  <c r="N265" i="2"/>
  <c r="O265" i="2"/>
  <c r="P265" i="2"/>
  <c r="Q265" i="2"/>
  <c r="R265" i="2"/>
  <c r="T265" i="2"/>
  <c r="U265" i="2"/>
  <c r="A266" i="2"/>
  <c r="S266" i="2" s="1"/>
  <c r="D266" i="2"/>
  <c r="E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T266" i="2"/>
  <c r="U266" i="2" s="1"/>
  <c r="A267" i="2"/>
  <c r="S267" i="2" s="1"/>
  <c r="D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T267" i="2"/>
  <c r="U267" i="2"/>
  <c r="A268" i="2"/>
  <c r="D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A269" i="2"/>
  <c r="S269" i="2" s="1"/>
  <c r="D269" i="2"/>
  <c r="E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T269" i="2"/>
  <c r="U269" i="2"/>
  <c r="A270" i="2"/>
  <c r="D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 s="1"/>
  <c r="A271" i="2"/>
  <c r="S271" i="2" s="1"/>
  <c r="D271" i="2"/>
  <c r="E279" i="2" s="1"/>
  <c r="G271" i="2"/>
  <c r="H271" i="2"/>
  <c r="I271" i="2"/>
  <c r="J271" i="2"/>
  <c r="K271" i="2"/>
  <c r="L271" i="2"/>
  <c r="M271" i="2"/>
  <c r="N271" i="2"/>
  <c r="O271" i="2"/>
  <c r="P271" i="2"/>
  <c r="Q271" i="2"/>
  <c r="R271" i="2"/>
  <c r="T271" i="2"/>
  <c r="U271" i="2" s="1"/>
  <c r="A272" i="2"/>
  <c r="D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A273" i="2"/>
  <c r="D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 s="1"/>
  <c r="A274" i="2"/>
  <c r="D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 s="1"/>
  <c r="A275" i="2"/>
  <c r="S275" i="2" s="1"/>
  <c r="D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T275" i="2"/>
  <c r="U275" i="2"/>
  <c r="A276" i="2"/>
  <c r="D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A277" i="2"/>
  <c r="S277" i="2" s="1"/>
  <c r="D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T277" i="2"/>
  <c r="U277" i="2" s="1"/>
  <c r="A278" i="2"/>
  <c r="D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 s="1"/>
  <c r="A279" i="2"/>
  <c r="S279" i="2" s="1"/>
  <c r="D279" i="2"/>
  <c r="E287" i="2" s="1"/>
  <c r="G279" i="2"/>
  <c r="H279" i="2"/>
  <c r="I279" i="2"/>
  <c r="J279" i="2"/>
  <c r="K279" i="2"/>
  <c r="L279" i="2"/>
  <c r="M279" i="2"/>
  <c r="N279" i="2"/>
  <c r="O279" i="2"/>
  <c r="P279" i="2"/>
  <c r="Q279" i="2"/>
  <c r="R279" i="2"/>
  <c r="T279" i="2"/>
  <c r="U279" i="2"/>
  <c r="A280" i="2"/>
  <c r="D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 s="1"/>
  <c r="A281" i="2"/>
  <c r="D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 s="1"/>
  <c r="A282" i="2"/>
  <c r="D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A283" i="2"/>
  <c r="S283" i="2" s="1"/>
  <c r="D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T283" i="2"/>
  <c r="U283" i="2"/>
  <c r="A284" i="2"/>
  <c r="D284" i="2"/>
  <c r="E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A285" i="2"/>
  <c r="D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 s="1"/>
  <c r="A286" i="2"/>
  <c r="S286" i="2" s="1"/>
  <c r="D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T286" i="2"/>
  <c r="U286" i="2" s="1"/>
  <c r="A287" i="2"/>
  <c r="S287" i="2" s="1"/>
  <c r="D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T287" i="2"/>
  <c r="U287" i="2"/>
  <c r="A288" i="2"/>
  <c r="D288" i="2"/>
  <c r="E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A289" i="2"/>
  <c r="D289" i="2"/>
  <c r="E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 s="1"/>
  <c r="A290" i="2"/>
  <c r="S290" i="2" s="1"/>
  <c r="D290" i="2"/>
  <c r="E290" i="2" s="1"/>
  <c r="G290" i="2"/>
  <c r="H290" i="2"/>
  <c r="I290" i="2"/>
  <c r="J290" i="2"/>
  <c r="K290" i="2"/>
  <c r="L290" i="2"/>
  <c r="M290" i="2"/>
  <c r="N290" i="2"/>
  <c r="O290" i="2"/>
  <c r="P290" i="2"/>
  <c r="Q290" i="2"/>
  <c r="R290" i="2"/>
  <c r="T290" i="2"/>
  <c r="U290" i="2"/>
  <c r="A291" i="2"/>
  <c r="D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 s="1"/>
  <c r="A292" i="2"/>
  <c r="D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A293" i="2"/>
  <c r="D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A294" i="2"/>
  <c r="S294" i="2" s="1"/>
  <c r="D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T294" i="2"/>
  <c r="U294" i="2" s="1"/>
  <c r="A295" i="2"/>
  <c r="D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T295" i="2"/>
  <c r="U295" i="2" s="1"/>
  <c r="A296" i="2"/>
  <c r="S296" i="2" s="1"/>
  <c r="D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T296" i="2"/>
  <c r="U296" i="2"/>
  <c r="A297" i="2"/>
  <c r="D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 s="1"/>
  <c r="A298" i="2"/>
  <c r="D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A299" i="2"/>
  <c r="D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A300" i="2"/>
  <c r="D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A301" i="2"/>
  <c r="S301" i="2" s="1"/>
  <c r="D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T301" i="2"/>
  <c r="U301" i="2" s="1"/>
  <c r="A302" i="2"/>
  <c r="D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 s="1"/>
  <c r="A303" i="2"/>
  <c r="S303" i="2" s="1"/>
  <c r="D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T303" i="2"/>
  <c r="U303" i="2" s="1"/>
  <c r="A304" i="2"/>
  <c r="S304" i="2" s="1"/>
  <c r="D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T304" i="2"/>
  <c r="U304" i="2"/>
  <c r="A305" i="2"/>
  <c r="D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 s="1"/>
  <c r="A306" i="2"/>
  <c r="D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 s="1"/>
  <c r="A307" i="2"/>
  <c r="S307" i="2" s="1"/>
  <c r="D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T307" i="2"/>
  <c r="U307" i="2"/>
  <c r="A308" i="2"/>
  <c r="D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A309" i="2"/>
  <c r="S309" i="2" s="1"/>
  <c r="D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T309" i="2"/>
  <c r="U309" i="2"/>
  <c r="A310" i="2"/>
  <c r="D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 s="1"/>
  <c r="A311" i="2"/>
  <c r="S311" i="2" s="1"/>
  <c r="D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T311" i="2"/>
  <c r="U311" i="2"/>
  <c r="A312" i="2"/>
  <c r="D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 s="1"/>
  <c r="A313" i="2"/>
  <c r="D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 s="1"/>
  <c r="A314" i="2"/>
  <c r="D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A315" i="2"/>
  <c r="S315" i="2" s="1"/>
  <c r="D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T315" i="2"/>
  <c r="U315" i="2"/>
  <c r="A316" i="2"/>
  <c r="D316" i="2"/>
  <c r="E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A317" i="2"/>
  <c r="D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 s="1"/>
  <c r="A318" i="2"/>
  <c r="S318" i="2" s="1"/>
  <c r="D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T318" i="2"/>
  <c r="U318" i="2" s="1"/>
  <c r="A319" i="2"/>
  <c r="D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T319" i="2"/>
  <c r="U319" i="2"/>
  <c r="A320" i="2"/>
  <c r="D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A321" i="2"/>
  <c r="D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 s="1"/>
  <c r="A322" i="2"/>
  <c r="S322" i="2" s="1"/>
  <c r="D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T322" i="2"/>
  <c r="U322" i="2"/>
  <c r="A323" i="2"/>
  <c r="D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 s="1"/>
  <c r="A324" i="2"/>
  <c r="D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A325" i="2"/>
  <c r="D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A326" i="2"/>
  <c r="S326" i="2" s="1"/>
  <c r="D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T326" i="2"/>
  <c r="U326" i="2" s="1"/>
  <c r="A327" i="2"/>
  <c r="S327" i="2" s="1"/>
  <c r="D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T327" i="2"/>
  <c r="U327" i="2"/>
  <c r="A328" i="2"/>
  <c r="S328" i="2" s="1"/>
  <c r="D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T328" i="2"/>
  <c r="U328" i="2" s="1"/>
  <c r="A329" i="2"/>
  <c r="D329" i="2"/>
  <c r="E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 s="1"/>
  <c r="A330" i="2"/>
  <c r="S330" i="2" s="1"/>
  <c r="D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T330" i="2"/>
  <c r="U330" i="2" s="1"/>
  <c r="A331" i="2"/>
  <c r="S331" i="2" s="1"/>
  <c r="D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T331" i="2"/>
  <c r="U331" i="2"/>
  <c r="A332" i="2"/>
  <c r="D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A333" i="2"/>
  <c r="S333" i="2" s="1"/>
  <c r="D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T333" i="2"/>
  <c r="U333" i="2"/>
  <c r="A334" i="2"/>
  <c r="D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 s="1"/>
  <c r="A335" i="2"/>
  <c r="S335" i="2" s="1"/>
  <c r="D335" i="2"/>
  <c r="E344" i="2" s="1"/>
  <c r="G335" i="2"/>
  <c r="H335" i="2"/>
  <c r="I335" i="2"/>
  <c r="J335" i="2"/>
  <c r="K335" i="2"/>
  <c r="L335" i="2"/>
  <c r="M335" i="2"/>
  <c r="N335" i="2"/>
  <c r="O335" i="2"/>
  <c r="P335" i="2"/>
  <c r="Q335" i="2"/>
  <c r="R335" i="2"/>
  <c r="T335" i="2"/>
  <c r="U335" i="2" s="1"/>
  <c r="A336" i="2"/>
  <c r="S336" i="2" s="1"/>
  <c r="D336" i="2"/>
  <c r="E345" i="2" s="1"/>
  <c r="G336" i="2"/>
  <c r="H336" i="2"/>
  <c r="I336" i="2"/>
  <c r="J336" i="2"/>
  <c r="K336" i="2"/>
  <c r="L336" i="2"/>
  <c r="M336" i="2"/>
  <c r="N336" i="2"/>
  <c r="O336" i="2"/>
  <c r="P336" i="2"/>
  <c r="Q336" i="2"/>
  <c r="R336" i="2"/>
  <c r="T336" i="2"/>
  <c r="U336" i="2" s="1"/>
  <c r="A337" i="2"/>
  <c r="D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 s="1"/>
  <c r="A338" i="2"/>
  <c r="S338" i="2" s="1"/>
  <c r="D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T338" i="2"/>
  <c r="U338" i="2" s="1"/>
  <c r="A339" i="2"/>
  <c r="S339" i="2" s="1"/>
  <c r="D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T339" i="2"/>
  <c r="U339" i="2" s="1"/>
  <c r="A340" i="2"/>
  <c r="D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A341" i="2"/>
  <c r="S341" i="2" s="1"/>
  <c r="D341" i="2"/>
  <c r="E347" i="2" s="1"/>
  <c r="G341" i="2"/>
  <c r="H341" i="2"/>
  <c r="I341" i="2"/>
  <c r="J341" i="2"/>
  <c r="K341" i="2"/>
  <c r="L341" i="2"/>
  <c r="M341" i="2"/>
  <c r="N341" i="2"/>
  <c r="O341" i="2"/>
  <c r="P341" i="2"/>
  <c r="Q341" i="2"/>
  <c r="R341" i="2"/>
  <c r="T341" i="2"/>
  <c r="U341" i="2"/>
  <c r="A342" i="2"/>
  <c r="D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A343" i="2"/>
  <c r="S343" i="2" s="1"/>
  <c r="D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T343" i="2"/>
  <c r="U343" i="2" s="1"/>
  <c r="A344" i="2"/>
  <c r="D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A345" i="2"/>
  <c r="S345" i="2" s="1"/>
  <c r="D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T345" i="2"/>
  <c r="U345" i="2" s="1"/>
  <c r="A346" i="2"/>
  <c r="S346" i="2" s="1"/>
  <c r="D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T346" i="2"/>
  <c r="U346" i="2" s="1"/>
  <c r="A347" i="2"/>
  <c r="S347" i="2" s="1"/>
  <c r="D347" i="2"/>
  <c r="E351" i="2" s="1"/>
  <c r="G347" i="2"/>
  <c r="H347" i="2"/>
  <c r="I347" i="2"/>
  <c r="J347" i="2"/>
  <c r="K347" i="2"/>
  <c r="L347" i="2"/>
  <c r="M347" i="2"/>
  <c r="N347" i="2"/>
  <c r="O347" i="2"/>
  <c r="P347" i="2"/>
  <c r="Q347" i="2"/>
  <c r="R347" i="2"/>
  <c r="T347" i="2"/>
  <c r="U347" i="2" s="1"/>
  <c r="A348" i="2"/>
  <c r="D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A349" i="2"/>
  <c r="S349" i="2" s="1"/>
  <c r="D349" i="2"/>
  <c r="E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T349" i="2"/>
  <c r="U349" i="2" s="1"/>
  <c r="A350" i="2"/>
  <c r="S350" i="2" s="1"/>
  <c r="D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T350" i="2"/>
  <c r="U350" i="2"/>
  <c r="A351" i="2"/>
  <c r="S351" i="2" s="1"/>
  <c r="D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T351" i="2"/>
  <c r="U351" i="2" s="1"/>
  <c r="A352" i="2"/>
  <c r="D352" i="2"/>
  <c r="E353" i="2" s="1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A353" i="2"/>
  <c r="S353" i="2" s="1"/>
  <c r="D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T353" i="2"/>
  <c r="U353" i="2" s="1"/>
  <c r="A354" i="2"/>
  <c r="D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 s="1"/>
  <c r="A355" i="2"/>
  <c r="S355" i="2" s="1"/>
  <c r="D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T355" i="2"/>
  <c r="U355" i="2" s="1"/>
  <c r="A356" i="2"/>
  <c r="D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A357" i="2"/>
  <c r="S357" i="2" s="1"/>
  <c r="D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T357" i="2"/>
  <c r="U357" i="2" s="1"/>
  <c r="A358" i="2"/>
  <c r="D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 s="1"/>
  <c r="A359" i="2"/>
  <c r="S359" i="2" s="1"/>
  <c r="D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T359" i="2"/>
  <c r="U359" i="2"/>
  <c r="A360" i="2"/>
  <c r="S360" i="2" s="1"/>
  <c r="D360" i="2"/>
  <c r="E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T360" i="2"/>
  <c r="U360" i="2" s="1"/>
  <c r="A361" i="2"/>
  <c r="D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 s="1"/>
  <c r="A362" i="2"/>
  <c r="D362" i="2"/>
  <c r="E369" i="2" s="1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A363" i="2"/>
  <c r="S363" i="2" s="1"/>
  <c r="D363" i="2"/>
  <c r="E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T363" i="2"/>
  <c r="U363" i="2" s="1"/>
  <c r="A364" i="2"/>
  <c r="D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A365" i="2"/>
  <c r="S365" i="2" s="1"/>
  <c r="D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T365" i="2"/>
  <c r="U365" i="2" s="1"/>
  <c r="A366" i="2"/>
  <c r="D366" i="2"/>
  <c r="E375" i="2" s="1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 s="1"/>
  <c r="A367" i="2"/>
  <c r="S367" i="2" s="1"/>
  <c r="D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T367" i="2"/>
  <c r="U367" i="2"/>
  <c r="A368" i="2"/>
  <c r="S368" i="2" s="1"/>
  <c r="D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T368" i="2"/>
  <c r="U368" i="2" s="1"/>
  <c r="A369" i="2"/>
  <c r="D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 s="1"/>
  <c r="A370" i="2"/>
  <c r="D370" i="2"/>
  <c r="E379" i="2" s="1"/>
  <c r="E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A371" i="2"/>
  <c r="D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 s="1"/>
  <c r="A372" i="2"/>
  <c r="D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A373" i="2"/>
  <c r="S373" i="2" s="1"/>
  <c r="D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T373" i="2"/>
  <c r="U373" i="2" s="1"/>
  <c r="A374" i="2"/>
  <c r="D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 s="1"/>
  <c r="A375" i="2"/>
  <c r="S375" i="2" s="1"/>
  <c r="D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T375" i="2"/>
  <c r="U375" i="2"/>
  <c r="A376" i="2"/>
  <c r="S376" i="2" s="1"/>
  <c r="D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T376" i="2"/>
  <c r="U376" i="2" s="1"/>
  <c r="A377" i="2"/>
  <c r="D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 s="1"/>
  <c r="A378" i="2"/>
  <c r="D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A379" i="2"/>
  <c r="S379" i="2" s="1"/>
  <c r="D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T379" i="2"/>
  <c r="U379" i="2" s="1"/>
  <c r="A380" i="2"/>
  <c r="D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A381" i="2"/>
  <c r="S381" i="2" s="1"/>
  <c r="D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T381" i="2"/>
  <c r="U381" i="2" s="1"/>
  <c r="A382" i="2"/>
  <c r="D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 s="1"/>
  <c r="A383" i="2"/>
  <c r="D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A384" i="2"/>
  <c r="S384" i="2" s="1"/>
  <c r="D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T384" i="2"/>
  <c r="U384" i="2" s="1"/>
  <c r="A385" i="2"/>
  <c r="D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A386" i="2"/>
  <c r="D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 s="1"/>
  <c r="A387" i="2"/>
  <c r="D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A388" i="2"/>
  <c r="S388" i="2" s="1"/>
  <c r="D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T388" i="2"/>
  <c r="U388" i="2" s="1"/>
  <c r="A389" i="2"/>
  <c r="D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A390" i="2"/>
  <c r="S390" i="2" s="1"/>
  <c r="D390" i="2"/>
  <c r="E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T390" i="2"/>
  <c r="U390" i="2" s="1"/>
  <c r="A391" i="2"/>
  <c r="D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 s="1"/>
  <c r="A392" i="2"/>
  <c r="S392" i="2" s="1"/>
  <c r="D392" i="2"/>
  <c r="E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T392" i="2"/>
  <c r="U392" i="2" s="1"/>
  <c r="A393" i="2"/>
  <c r="D393" i="2"/>
  <c r="E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A394" i="2"/>
  <c r="D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 s="1"/>
  <c r="A395" i="2"/>
  <c r="D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A396" i="2"/>
  <c r="S396" i="2" s="1"/>
  <c r="D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T396" i="2"/>
  <c r="U396" i="2"/>
  <c r="A397" i="2"/>
  <c r="D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A398" i="2"/>
  <c r="S398" i="2" s="1"/>
  <c r="D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T398" i="2"/>
  <c r="U398" i="2" s="1"/>
  <c r="A399" i="2"/>
  <c r="S399" i="2" s="1"/>
  <c r="D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T399" i="2"/>
  <c r="U399" i="2" s="1"/>
  <c r="A400" i="2"/>
  <c r="S400" i="2" s="1"/>
  <c r="D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T400" i="2"/>
  <c r="U400" i="2" s="1"/>
  <c r="A401" i="2"/>
  <c r="D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A402" i="2"/>
  <c r="S402" i="2" s="1"/>
  <c r="D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T402" i="2"/>
  <c r="U402" i="2" s="1"/>
  <c r="A403" i="2"/>
  <c r="D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A404" i="2"/>
  <c r="S404" i="2" s="1"/>
  <c r="D404" i="2"/>
  <c r="E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T404" i="2"/>
  <c r="U404" i="2" s="1"/>
  <c r="A405" i="2"/>
  <c r="D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A406" i="2"/>
  <c r="S406" i="2" s="1"/>
  <c r="D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T406" i="2"/>
  <c r="U406" i="2" s="1"/>
  <c r="A407" i="2"/>
  <c r="S407" i="2" s="1"/>
  <c r="D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T407" i="2"/>
  <c r="U407" i="2"/>
  <c r="A408" i="2"/>
  <c r="S408" i="2" s="1"/>
  <c r="D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T408" i="2"/>
  <c r="U408" i="2" s="1"/>
  <c r="A409" i="2"/>
  <c r="D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A410" i="2"/>
  <c r="S410" i="2" s="1"/>
  <c r="D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T410" i="2"/>
  <c r="U410" i="2" s="1"/>
  <c r="A411" i="2"/>
  <c r="D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A412" i="2"/>
  <c r="S412" i="2" s="1"/>
  <c r="D412" i="2"/>
  <c r="E421" i="2" s="1"/>
  <c r="G412" i="2"/>
  <c r="H412" i="2"/>
  <c r="I412" i="2"/>
  <c r="J412" i="2"/>
  <c r="K412" i="2"/>
  <c r="L412" i="2"/>
  <c r="M412" i="2"/>
  <c r="N412" i="2"/>
  <c r="O412" i="2"/>
  <c r="P412" i="2"/>
  <c r="Q412" i="2"/>
  <c r="R412" i="2"/>
  <c r="T412" i="2"/>
  <c r="U412" i="2"/>
  <c r="A413" i="2"/>
  <c r="D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A414" i="2"/>
  <c r="S414" i="2" s="1"/>
  <c r="D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T414" i="2"/>
  <c r="U414" i="2" s="1"/>
  <c r="A415" i="2"/>
  <c r="D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A416" i="2"/>
  <c r="S416" i="2" s="1"/>
  <c r="D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T416" i="2"/>
  <c r="U416" i="2" s="1"/>
  <c r="A417" i="2"/>
  <c r="D417" i="2"/>
  <c r="E426" i="2" s="1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A418" i="2"/>
  <c r="D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 s="1"/>
  <c r="A419" i="2"/>
  <c r="D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A420" i="2"/>
  <c r="S420" i="2" s="1"/>
  <c r="D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T420" i="2"/>
  <c r="U420" i="2"/>
  <c r="A421" i="2"/>
  <c r="D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A422" i="2"/>
  <c r="S422" i="2" s="1"/>
  <c r="D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T422" i="2"/>
  <c r="U422" i="2" s="1"/>
  <c r="A423" i="2"/>
  <c r="S423" i="2" s="1"/>
  <c r="D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T423" i="2"/>
  <c r="U423" i="2" s="1"/>
  <c r="A424" i="2"/>
  <c r="S424" i="2" s="1"/>
  <c r="D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T424" i="2"/>
  <c r="U424" i="2" s="1"/>
  <c r="A425" i="2"/>
  <c r="D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A426" i="2"/>
  <c r="S426" i="2" s="1"/>
  <c r="D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T426" i="2"/>
  <c r="U426" i="2" s="1"/>
  <c r="A427" i="2"/>
  <c r="S427" i="2" s="1"/>
  <c r="D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T427" i="2"/>
  <c r="U427" i="2"/>
  <c r="A428" i="2"/>
  <c r="S428" i="2" s="1"/>
  <c r="D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T428" i="2"/>
  <c r="U428" i="2" s="1"/>
  <c r="A429" i="2"/>
  <c r="D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A430" i="2"/>
  <c r="S430" i="2" s="1"/>
  <c r="D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T430" i="2"/>
  <c r="U430" i="2" s="1"/>
  <c r="A431" i="2"/>
  <c r="S431" i="2" s="1"/>
  <c r="D431" i="2"/>
  <c r="E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T431" i="2"/>
  <c r="U431" i="2"/>
  <c r="A432" i="2"/>
  <c r="S432" i="2" s="1"/>
  <c r="D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T432" i="2"/>
  <c r="U432" i="2" s="1"/>
  <c r="A433" i="2"/>
  <c r="D433" i="2"/>
  <c r="E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A434" i="2"/>
  <c r="D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A435" i="2"/>
  <c r="D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 s="1"/>
  <c r="A436" i="2"/>
  <c r="S436" i="2" s="1"/>
  <c r="D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T436" i="2"/>
  <c r="U436" i="2"/>
  <c r="A437" i="2"/>
  <c r="D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A438" i="2"/>
  <c r="D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 s="1"/>
  <c r="A439" i="2"/>
  <c r="D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A440" i="2"/>
  <c r="D440" i="2"/>
  <c r="E449" i="2" s="1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A441" i="2"/>
  <c r="D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A442" i="2"/>
  <c r="S442" i="2" s="1"/>
  <c r="D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T442" i="2"/>
  <c r="U442" i="2"/>
  <c r="A443" i="2"/>
  <c r="S443" i="2" s="1"/>
  <c r="D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T443" i="2"/>
  <c r="U443" i="2"/>
  <c r="A444" i="2"/>
  <c r="S444" i="2" s="1"/>
  <c r="D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T444" i="2"/>
  <c r="U444" i="2"/>
  <c r="A445" i="2"/>
  <c r="D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 s="1"/>
  <c r="A446" i="2"/>
  <c r="D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 s="1"/>
  <c r="A447" i="2"/>
  <c r="S447" i="2" s="1"/>
  <c r="D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T447" i="2"/>
  <c r="U447" i="2" s="1"/>
  <c r="A448" i="2"/>
  <c r="D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 s="1"/>
  <c r="A449" i="2"/>
  <c r="D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A450" i="2"/>
  <c r="S450" i="2" s="1"/>
  <c r="D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T450" i="2"/>
  <c r="U450" i="2" s="1"/>
  <c r="A451" i="2"/>
  <c r="D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 s="1"/>
  <c r="A452" i="2"/>
  <c r="S452" i="2" s="1"/>
  <c r="D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T452" i="2"/>
  <c r="U452" i="2"/>
  <c r="A453" i="2"/>
  <c r="D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A454" i="2"/>
  <c r="D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 s="1"/>
  <c r="A455" i="2"/>
  <c r="D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A456" i="2"/>
  <c r="D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A457" i="2"/>
  <c r="D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A458" i="2"/>
  <c r="S458" i="2" s="1"/>
  <c r="D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T458" i="2"/>
  <c r="U458" i="2" s="1"/>
  <c r="A459" i="2"/>
  <c r="S459" i="2" s="1"/>
  <c r="D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T459" i="2"/>
  <c r="U459" i="2"/>
  <c r="A460" i="2"/>
  <c r="S460" i="2" s="1"/>
  <c r="D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T460" i="2"/>
  <c r="U460" i="2" s="1"/>
  <c r="A461" i="2"/>
  <c r="D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 s="1"/>
  <c r="A462" i="2"/>
  <c r="D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 s="1"/>
  <c r="A463" i="2"/>
  <c r="S463" i="2" s="1"/>
  <c r="D463" i="2"/>
  <c r="E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T463" i="2"/>
  <c r="U463" i="2" s="1"/>
  <c r="A464" i="2"/>
  <c r="S464" i="2" s="1"/>
  <c r="D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T464" i="2"/>
  <c r="U464" i="2" s="1"/>
  <c r="A465" i="2"/>
  <c r="D465" i="2"/>
  <c r="E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A466" i="2"/>
  <c r="S466" i="2" s="1"/>
  <c r="D466" i="2"/>
  <c r="E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T466" i="2"/>
  <c r="U466" i="2" s="1"/>
  <c r="A467" i="2"/>
  <c r="D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 s="1"/>
  <c r="A468" i="2"/>
  <c r="S468" i="2" s="1"/>
  <c r="D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T468" i="2"/>
  <c r="U468" i="2" s="1"/>
  <c r="A469" i="2"/>
  <c r="S469" i="2" s="1"/>
  <c r="D469" i="2"/>
  <c r="E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T469" i="2"/>
  <c r="U469" i="2"/>
  <c r="A470" i="2"/>
  <c r="D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 s="1"/>
  <c r="A471" i="2"/>
  <c r="D471" i="2"/>
  <c r="E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 s="1"/>
  <c r="A472" i="2"/>
  <c r="S472" i="2" s="1"/>
  <c r="D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T472" i="2"/>
  <c r="U472" i="2"/>
  <c r="A473" i="2"/>
  <c r="D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A474" i="2"/>
  <c r="D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A475" i="2"/>
  <c r="S475" i="2" s="1"/>
  <c r="D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T475" i="2"/>
  <c r="U475" i="2"/>
  <c r="A476" i="2"/>
  <c r="S476" i="2" s="1"/>
  <c r="D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T476" i="2"/>
  <c r="U476" i="2" s="1"/>
  <c r="A477" i="2"/>
  <c r="S477" i="2" s="1"/>
  <c r="D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T477" i="2"/>
  <c r="U477" i="2"/>
  <c r="A478" i="2"/>
  <c r="D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 s="1"/>
  <c r="A479" i="2"/>
  <c r="D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 s="1"/>
  <c r="A480" i="2"/>
  <c r="D480" i="2"/>
  <c r="E487" i="2" s="1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A481" i="2"/>
  <c r="D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A482" i="2"/>
  <c r="D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A483" i="2"/>
  <c r="S483" i="2" s="1"/>
  <c r="D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T483" i="2"/>
  <c r="U483" i="2"/>
  <c r="A484" i="2"/>
  <c r="S484" i="2" s="1"/>
  <c r="D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T484" i="2"/>
  <c r="U484" i="2" s="1"/>
  <c r="A485" i="2"/>
  <c r="S485" i="2" s="1"/>
  <c r="D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T485" i="2"/>
  <c r="U485" i="2"/>
  <c r="A486" i="2"/>
  <c r="D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 s="1"/>
  <c r="A487" i="2"/>
  <c r="D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 s="1"/>
  <c r="A488" i="2"/>
  <c r="S488" i="2" s="1"/>
  <c r="D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T488" i="2"/>
  <c r="U488" i="2"/>
  <c r="A489" i="2"/>
  <c r="D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A490" i="2"/>
  <c r="D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A491" i="2"/>
  <c r="D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 s="1"/>
  <c r="A492" i="2"/>
  <c r="S492" i="2" s="1"/>
  <c r="D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T492" i="2"/>
  <c r="U492" i="2" s="1"/>
  <c r="A493" i="2"/>
  <c r="S493" i="2" s="1"/>
  <c r="D493" i="2"/>
  <c r="E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T493" i="2"/>
  <c r="U493" i="2" s="1"/>
  <c r="A494" i="2"/>
  <c r="S494" i="2" s="1"/>
  <c r="D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T494" i="2"/>
  <c r="U494" i="2" s="1"/>
  <c r="A495" i="2"/>
  <c r="D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 s="1"/>
  <c r="A496" i="2"/>
  <c r="S496" i="2" s="1"/>
  <c r="D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T496" i="2"/>
  <c r="U496" i="2"/>
  <c r="A497" i="2"/>
  <c r="D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A498" i="2"/>
  <c r="D498" i="2"/>
  <c r="E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A499" i="2"/>
  <c r="S499" i="2" s="1"/>
  <c r="D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T499" i="2"/>
  <c r="U499" i="2"/>
  <c r="A500" i="2"/>
  <c r="S500" i="2" s="1"/>
  <c r="D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T500" i="2"/>
  <c r="U500" i="2" s="1"/>
  <c r="A501" i="2"/>
  <c r="S501" i="2" s="1"/>
  <c r="D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T501" i="2"/>
  <c r="U501" i="2"/>
  <c r="A502" i="2"/>
  <c r="D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 s="1"/>
  <c r="A503" i="2"/>
  <c r="D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 s="1"/>
  <c r="A504" i="2"/>
  <c r="S504" i="2" s="1"/>
  <c r="D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T504" i="2"/>
  <c r="U504" i="2" s="1"/>
  <c r="A505" i="2"/>
  <c r="D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A506" i="2"/>
  <c r="D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A507" i="2"/>
  <c r="D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 s="1"/>
  <c r="A508" i="2"/>
  <c r="S508" i="2" s="1"/>
  <c r="D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T508" i="2"/>
  <c r="U508" i="2" s="1"/>
  <c r="A509" i="2"/>
  <c r="S509" i="2" s="1"/>
  <c r="D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T509" i="2"/>
  <c r="U509" i="2" s="1"/>
  <c r="A510" i="2"/>
  <c r="D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 s="1"/>
  <c r="A511" i="2"/>
  <c r="D511" i="2"/>
  <c r="E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 s="1"/>
  <c r="A512" i="2"/>
  <c r="S512" i="2" s="1"/>
  <c r="D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T512" i="2"/>
  <c r="U512" i="2"/>
  <c r="A513" i="2"/>
  <c r="D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A514" i="2"/>
  <c r="D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A515" i="2"/>
  <c r="D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A516" i="2"/>
  <c r="S516" i="2" s="1"/>
  <c r="D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T516" i="2"/>
  <c r="U516" i="2" s="1"/>
  <c r="A517" i="2"/>
  <c r="S517" i="2" s="1"/>
  <c r="D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T517" i="2"/>
  <c r="U517" i="2"/>
  <c r="A518" i="2"/>
  <c r="S518" i="2" s="1"/>
  <c r="D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T518" i="2"/>
  <c r="U518" i="2" s="1"/>
  <c r="A519" i="2"/>
  <c r="D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 s="1"/>
  <c r="A520" i="2"/>
  <c r="D520" i="2"/>
  <c r="E527" i="2" s="1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 s="1"/>
  <c r="A521" i="2"/>
  <c r="D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A522" i="2"/>
  <c r="D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A523" i="2"/>
  <c r="S523" i="2" s="1"/>
  <c r="D523" i="2"/>
  <c r="E532" i="2" s="1"/>
  <c r="G523" i="2"/>
  <c r="H523" i="2"/>
  <c r="I523" i="2"/>
  <c r="J523" i="2"/>
  <c r="K523" i="2"/>
  <c r="L523" i="2"/>
  <c r="M523" i="2"/>
  <c r="N523" i="2"/>
  <c r="O523" i="2"/>
  <c r="P523" i="2"/>
  <c r="Q523" i="2"/>
  <c r="R523" i="2"/>
  <c r="T523" i="2"/>
  <c r="U523" i="2"/>
  <c r="A524" i="2"/>
  <c r="S524" i="2" s="1"/>
  <c r="D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T524" i="2"/>
  <c r="U524" i="2" s="1"/>
  <c r="A525" i="2"/>
  <c r="S525" i="2" s="1"/>
  <c r="D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T525" i="2"/>
  <c r="U525" i="2" s="1"/>
  <c r="A526" i="2"/>
  <c r="D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 s="1"/>
  <c r="A527" i="2"/>
  <c r="D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 s="1"/>
  <c r="A528" i="2"/>
  <c r="D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A529" i="2"/>
  <c r="D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A530" i="2"/>
  <c r="D530" i="2"/>
  <c r="E536" i="2" s="1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A531" i="2"/>
  <c r="D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A532" i="2"/>
  <c r="S532" i="2" s="1"/>
  <c r="D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T532" i="2"/>
  <c r="U532" i="2" s="1"/>
  <c r="A533" i="2"/>
  <c r="S533" i="2" s="1"/>
  <c r="D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T533" i="2"/>
  <c r="U533" i="2"/>
  <c r="A534" i="2"/>
  <c r="D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 s="1"/>
  <c r="A535" i="2"/>
  <c r="D535" i="2"/>
  <c r="E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 s="1"/>
  <c r="A536" i="2"/>
  <c r="S536" i="2" s="1"/>
  <c r="D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T536" i="2"/>
  <c r="U536" i="2"/>
  <c r="A537" i="2"/>
  <c r="D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A538" i="2"/>
  <c r="D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A539" i="2"/>
  <c r="S539" i="2" s="1"/>
  <c r="D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T539" i="2"/>
  <c r="U539" i="2"/>
  <c r="A540" i="2"/>
  <c r="S540" i="2" s="1"/>
  <c r="D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T540" i="2"/>
  <c r="U540" i="2" s="1"/>
  <c r="A541" i="2"/>
  <c r="S541" i="2" s="1"/>
  <c r="D541" i="2"/>
  <c r="E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T541" i="2"/>
  <c r="U541" i="2"/>
  <c r="A542" i="2"/>
  <c r="S542" i="2" s="1"/>
  <c r="D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T542" i="2"/>
  <c r="U542" i="2" s="1"/>
  <c r="A543" i="2"/>
  <c r="D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 s="1"/>
  <c r="A544" i="2"/>
  <c r="D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A545" i="2"/>
  <c r="D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A546" i="2"/>
  <c r="D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A547" i="2"/>
  <c r="D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A548" i="2"/>
  <c r="D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 s="1"/>
  <c r="A549" i="2"/>
  <c r="S549" i="2" s="1"/>
  <c r="D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T549" i="2"/>
  <c r="U549" i="2"/>
  <c r="A550" i="2"/>
  <c r="S550" i="2" s="1"/>
  <c r="D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T550" i="2"/>
  <c r="U550" i="2"/>
  <c r="A551" i="2"/>
  <c r="D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 s="1"/>
  <c r="A552" i="2"/>
  <c r="D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A553" i="2"/>
  <c r="S553" i="2" s="1"/>
  <c r="D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T553" i="2"/>
  <c r="U553" i="2"/>
  <c r="A554" i="2"/>
  <c r="D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A555" i="2"/>
  <c r="S555" i="2" s="1"/>
  <c r="D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T555" i="2"/>
  <c r="U555" i="2" s="1"/>
  <c r="A556" i="2"/>
  <c r="S556" i="2" s="1"/>
  <c r="D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T556" i="2"/>
  <c r="U556" i="2"/>
  <c r="A557" i="2"/>
  <c r="S557" i="2" s="1"/>
  <c r="D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T557" i="2"/>
  <c r="U557" i="2" s="1"/>
  <c r="A558" i="2"/>
  <c r="S558" i="2" s="1"/>
  <c r="D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T558" i="2"/>
  <c r="U558" i="2" s="1"/>
  <c r="A559" i="2"/>
  <c r="D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 s="1"/>
  <c r="A560" i="2"/>
  <c r="S560" i="2" s="1"/>
  <c r="D560" i="2"/>
  <c r="E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T560" i="2"/>
  <c r="U560" i="2"/>
  <c r="A561" i="2"/>
  <c r="S561" i="2" s="1"/>
  <c r="D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T561" i="2"/>
  <c r="U561" i="2" s="1"/>
  <c r="A562" i="2"/>
  <c r="D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A563" i="2"/>
  <c r="D563" i="2"/>
  <c r="E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A564" i="2"/>
  <c r="D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 s="1"/>
  <c r="A565" i="2"/>
  <c r="S565" i="2" s="1"/>
  <c r="D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T565" i="2"/>
  <c r="U565" i="2"/>
  <c r="A566" i="2"/>
  <c r="S566" i="2" s="1"/>
  <c r="D566" i="2"/>
  <c r="E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T566" i="2"/>
  <c r="U566" i="2"/>
  <c r="A567" i="2"/>
  <c r="S567" i="2" s="1"/>
  <c r="D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T567" i="2"/>
  <c r="U567" i="2" s="1"/>
  <c r="A568" i="2"/>
  <c r="D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A569" i="2"/>
  <c r="S569" i="2" s="1"/>
  <c r="D569" i="2"/>
  <c r="E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T569" i="2"/>
  <c r="U569" i="2"/>
  <c r="A570" i="2"/>
  <c r="D570" i="2"/>
  <c r="E576" i="2" s="1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A571" i="2"/>
  <c r="S571" i="2" s="1"/>
  <c r="D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T571" i="2"/>
  <c r="U571" i="2" s="1"/>
  <c r="A572" i="2"/>
  <c r="S572" i="2" s="1"/>
  <c r="D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T572" i="2"/>
  <c r="U572" i="2"/>
  <c r="A573" i="2"/>
  <c r="S573" i="2" s="1"/>
  <c r="D573" i="2"/>
  <c r="E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T573" i="2"/>
  <c r="U573" i="2"/>
  <c r="A574" i="2"/>
  <c r="S574" i="2" s="1"/>
  <c r="D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T574" i="2"/>
  <c r="U574" i="2" s="1"/>
  <c r="A575" i="2"/>
  <c r="D575" i="2"/>
  <c r="E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 s="1"/>
  <c r="A576" i="2"/>
  <c r="S576" i="2" s="1"/>
  <c r="D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T576" i="2"/>
  <c r="U576" i="2" s="1"/>
  <c r="A577" i="2"/>
  <c r="S577" i="2" s="1"/>
  <c r="D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T577" i="2"/>
  <c r="U577" i="2" s="1"/>
  <c r="A578" i="2"/>
  <c r="D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A579" i="2"/>
  <c r="S579" i="2" s="1"/>
  <c r="D579" i="2"/>
  <c r="E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T579" i="2"/>
  <c r="U579" i="2"/>
  <c r="A580" i="2"/>
  <c r="D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 s="1"/>
  <c r="A581" i="2"/>
  <c r="S581" i="2" s="1"/>
  <c r="D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T581" i="2"/>
  <c r="U581" i="2"/>
  <c r="A582" i="2"/>
  <c r="S582" i="2" s="1"/>
  <c r="D582" i="2"/>
  <c r="E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T582" i="2"/>
  <c r="U582" i="2"/>
  <c r="A583" i="2"/>
  <c r="S583" i="2" s="1"/>
  <c r="D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T583" i="2"/>
  <c r="U583" i="2"/>
  <c r="A584" i="2"/>
  <c r="S584" i="2" s="1"/>
  <c r="D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T584" i="2"/>
  <c r="U584" i="2" s="1"/>
  <c r="A585" i="2"/>
  <c r="S585" i="2" s="1"/>
  <c r="D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T585" i="2"/>
  <c r="U585" i="2"/>
  <c r="A586" i="2"/>
  <c r="D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 s="1"/>
  <c r="A587" i="2"/>
  <c r="D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A588" i="2"/>
  <c r="S588" i="2" s="1"/>
  <c r="D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T588" i="2"/>
  <c r="U588" i="2" s="1"/>
  <c r="A589" i="2"/>
  <c r="D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A590" i="2"/>
  <c r="S590" i="2" s="1"/>
  <c r="D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T590" i="2"/>
  <c r="U590" i="2"/>
  <c r="A591" i="2"/>
  <c r="D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A592" i="2"/>
  <c r="S592" i="2" s="1"/>
  <c r="D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T592" i="2"/>
  <c r="U592" i="2" s="1"/>
  <c r="A593" i="2"/>
  <c r="S593" i="2" s="1"/>
  <c r="D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T593" i="2"/>
  <c r="U593" i="2"/>
  <c r="A594" i="2"/>
  <c r="S594" i="2" s="1"/>
  <c r="D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T594" i="2"/>
  <c r="U594" i="2" s="1"/>
  <c r="A595" i="2"/>
  <c r="D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A596" i="2"/>
  <c r="D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A597" i="2"/>
  <c r="D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A598" i="2"/>
  <c r="S598" i="2" s="1"/>
  <c r="D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T598" i="2"/>
  <c r="U598" i="2"/>
  <c r="A599" i="2"/>
  <c r="D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 s="1"/>
  <c r="A600" i="2"/>
  <c r="S600" i="2" s="1"/>
  <c r="D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T600" i="2"/>
  <c r="U600" i="2" s="1"/>
  <c r="A601" i="2"/>
  <c r="S601" i="2" s="1"/>
  <c r="D601" i="2"/>
  <c r="E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T601" i="2"/>
  <c r="U601" i="2" s="1"/>
  <c r="A602" i="2"/>
  <c r="S602" i="2" s="1"/>
  <c r="D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T602" i="2"/>
  <c r="U602" i="2" s="1"/>
  <c r="A603" i="2"/>
  <c r="D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A604" i="2"/>
  <c r="S604" i="2" s="1"/>
  <c r="D604" i="2"/>
  <c r="E612" i="2" s="1"/>
  <c r="E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T604" i="2"/>
  <c r="U604" i="2"/>
  <c r="A605" i="2"/>
  <c r="D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A606" i="2"/>
  <c r="S606" i="2" s="1"/>
  <c r="D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T606" i="2"/>
  <c r="U606" i="2"/>
  <c r="A607" i="2"/>
  <c r="D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A608" i="2"/>
  <c r="S608" i="2" s="1"/>
  <c r="D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T608" i="2"/>
  <c r="U608" i="2" s="1"/>
  <c r="A609" i="2"/>
  <c r="S609" i="2" s="1"/>
  <c r="D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T609" i="2"/>
  <c r="U609" i="2" s="1"/>
  <c r="A610" i="2"/>
  <c r="D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 s="1"/>
  <c r="A611" i="2"/>
  <c r="D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A612" i="2"/>
  <c r="D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A613" i="2"/>
  <c r="D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A614" i="2"/>
  <c r="S614" i="2" s="1"/>
  <c r="D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T614" i="2"/>
  <c r="U614" i="2"/>
  <c r="A615" i="2"/>
  <c r="S615" i="2" s="1"/>
  <c r="D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T615" i="2"/>
  <c r="U615" i="2"/>
  <c r="A616" i="2"/>
  <c r="S616" i="2" s="1"/>
  <c r="D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T616" i="2"/>
  <c r="U616" i="2" s="1"/>
  <c r="A617" i="2"/>
  <c r="S617" i="2" s="1"/>
  <c r="D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T617" i="2"/>
  <c r="U617" i="2"/>
  <c r="A618" i="2"/>
  <c r="D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 s="1"/>
  <c r="A619" i="2"/>
  <c r="D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A620" i="2"/>
  <c r="D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 s="1"/>
  <c r="A621" i="2"/>
  <c r="D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A622" i="2"/>
  <c r="S622" i="2" s="1"/>
  <c r="D622" i="2"/>
  <c r="E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T622" i="2"/>
  <c r="U622" i="2"/>
  <c r="A623" i="2"/>
  <c r="S623" i="2" s="1"/>
  <c r="D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T623" i="2"/>
  <c r="U623" i="2"/>
  <c r="A624" i="2"/>
  <c r="S624" i="2" s="1"/>
  <c r="D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T624" i="2"/>
  <c r="U624" i="2" s="1"/>
  <c r="A625" i="2"/>
  <c r="S625" i="2" s="1"/>
  <c r="D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T625" i="2"/>
  <c r="U625" i="2"/>
  <c r="A626" i="2"/>
  <c r="D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 s="1"/>
  <c r="A627" i="2"/>
  <c r="D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A628" i="2"/>
  <c r="S628" i="2" s="1"/>
  <c r="D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T628" i="2"/>
  <c r="U628" i="2" s="1"/>
  <c r="A629" i="2"/>
  <c r="D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A630" i="2"/>
  <c r="S630" i="2" s="1"/>
  <c r="D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T630" i="2"/>
  <c r="U630" i="2"/>
  <c r="A631" i="2"/>
  <c r="D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 s="1"/>
  <c r="A632" i="2"/>
  <c r="S632" i="2" s="1"/>
  <c r="D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T632" i="2"/>
  <c r="U632" i="2" s="1"/>
  <c r="A633" i="2"/>
  <c r="S633" i="2" s="1"/>
  <c r="D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T633" i="2"/>
  <c r="U633" i="2" s="1"/>
  <c r="A634" i="2"/>
  <c r="S634" i="2" s="1"/>
  <c r="D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T634" i="2"/>
  <c r="U634" i="2" s="1"/>
  <c r="A635" i="2"/>
  <c r="D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A636" i="2"/>
  <c r="S636" i="2" s="1"/>
  <c r="D636" i="2"/>
  <c r="E644" i="2" s="1"/>
  <c r="G636" i="2"/>
  <c r="H636" i="2"/>
  <c r="I636" i="2"/>
  <c r="J636" i="2"/>
  <c r="K636" i="2"/>
  <c r="L636" i="2"/>
  <c r="M636" i="2"/>
  <c r="N636" i="2"/>
  <c r="O636" i="2"/>
  <c r="P636" i="2"/>
  <c r="Q636" i="2"/>
  <c r="R636" i="2"/>
  <c r="T636" i="2"/>
  <c r="U636" i="2"/>
  <c r="A637" i="2"/>
  <c r="D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A638" i="2"/>
  <c r="S638" i="2" s="1"/>
  <c r="D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T638" i="2"/>
  <c r="U638" i="2"/>
  <c r="A639" i="2"/>
  <c r="S639" i="2" s="1"/>
  <c r="D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T639" i="2"/>
  <c r="U639" i="2"/>
  <c r="A640" i="2"/>
  <c r="S640" i="2" s="1"/>
  <c r="D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T640" i="2"/>
  <c r="U640" i="2" s="1"/>
  <c r="A641" i="2"/>
  <c r="S641" i="2" s="1"/>
  <c r="D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T641" i="2"/>
  <c r="U641" i="2"/>
  <c r="A642" i="2"/>
  <c r="S642" i="2" s="1"/>
  <c r="D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T642" i="2"/>
  <c r="U642" i="2" s="1"/>
  <c r="A643" i="2"/>
  <c r="D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A644" i="2"/>
  <c r="D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A645" i="2"/>
  <c r="D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A646" i="2"/>
  <c r="S646" i="2" s="1"/>
  <c r="D646" i="2"/>
  <c r="E652" i="2" s="1"/>
  <c r="G646" i="2"/>
  <c r="H646" i="2"/>
  <c r="I646" i="2"/>
  <c r="J646" i="2"/>
  <c r="K646" i="2"/>
  <c r="L646" i="2"/>
  <c r="M646" i="2"/>
  <c r="N646" i="2"/>
  <c r="O646" i="2"/>
  <c r="P646" i="2"/>
  <c r="Q646" i="2"/>
  <c r="R646" i="2"/>
  <c r="T646" i="2"/>
  <c r="U646" i="2"/>
  <c r="A647" i="2"/>
  <c r="S647" i="2" s="1"/>
  <c r="D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T647" i="2"/>
  <c r="U647" i="2"/>
  <c r="A648" i="2"/>
  <c r="S648" i="2" s="1"/>
  <c r="D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T648" i="2"/>
  <c r="U648" i="2" s="1"/>
  <c r="A649" i="2"/>
  <c r="S649" i="2" s="1"/>
  <c r="D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T649" i="2"/>
  <c r="U649" i="2"/>
  <c r="A650" i="2"/>
  <c r="D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 s="1"/>
  <c r="A651" i="2"/>
  <c r="D651" i="2"/>
  <c r="E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A652" i="2"/>
  <c r="D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 s="1"/>
  <c r="A653" i="2"/>
  <c r="D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A654" i="2"/>
  <c r="S654" i="2" s="1"/>
  <c r="D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T654" i="2"/>
  <c r="U654" i="2"/>
  <c r="A655" i="2"/>
  <c r="D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A656" i="2"/>
  <c r="S656" i="2" s="1"/>
  <c r="D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T656" i="2"/>
  <c r="U656" i="2" s="1"/>
  <c r="A657" i="2"/>
  <c r="S657" i="2" s="1"/>
  <c r="D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T657" i="2"/>
  <c r="U657" i="2"/>
  <c r="A658" i="2"/>
  <c r="S658" i="2" s="1"/>
  <c r="D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T658" i="2"/>
  <c r="U658" i="2" s="1"/>
  <c r="A659" i="2"/>
  <c r="D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A660" i="2"/>
  <c r="S660" i="2" s="1"/>
  <c r="D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T660" i="2"/>
  <c r="U660" i="2"/>
  <c r="A661" i="2"/>
  <c r="D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A662" i="2"/>
  <c r="S662" i="2" s="1"/>
  <c r="D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T662" i="2"/>
  <c r="U662" i="2"/>
  <c r="A663" i="2"/>
  <c r="D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 s="1"/>
  <c r="A664" i="2"/>
  <c r="S664" i="2" s="1"/>
  <c r="D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T664" i="2"/>
  <c r="U664" i="2" s="1"/>
  <c r="A665" i="2"/>
  <c r="S665" i="2" s="1"/>
  <c r="D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T665" i="2"/>
  <c r="U665" i="2" s="1"/>
  <c r="A666" i="2"/>
  <c r="S666" i="2" s="1"/>
  <c r="D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T666" i="2"/>
  <c r="U666" i="2" s="1"/>
  <c r="A667" i="2"/>
  <c r="D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A668" i="2"/>
  <c r="S668" i="2" s="1"/>
  <c r="D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T668" i="2"/>
  <c r="U668" i="2"/>
  <c r="A669" i="2"/>
  <c r="D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A670" i="2"/>
  <c r="S670" i="2" s="1"/>
  <c r="D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T670" i="2"/>
  <c r="U670" i="2"/>
  <c r="A671" i="2"/>
  <c r="S671" i="2" s="1"/>
  <c r="D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T671" i="2"/>
  <c r="U671" i="2"/>
  <c r="A672" i="2"/>
  <c r="S672" i="2" s="1"/>
  <c r="D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T672" i="2"/>
  <c r="U672" i="2" s="1"/>
  <c r="A673" i="2"/>
  <c r="S673" i="2" s="1"/>
  <c r="D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T673" i="2"/>
  <c r="U673" i="2"/>
  <c r="A674" i="2"/>
  <c r="D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 s="1"/>
  <c r="A675" i="2"/>
  <c r="D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A676" i="2"/>
  <c r="D676" i="2"/>
  <c r="E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A677" i="2"/>
  <c r="D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A678" i="2"/>
  <c r="S678" i="2" s="1"/>
  <c r="D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T678" i="2"/>
  <c r="U678" i="2"/>
  <c r="A679" i="2"/>
  <c r="S679" i="2" s="1"/>
  <c r="D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T679" i="2"/>
  <c r="U679" i="2"/>
  <c r="A680" i="2"/>
  <c r="S680" i="2" s="1"/>
  <c r="D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T680" i="2"/>
  <c r="U680" i="2" s="1"/>
  <c r="A681" i="2"/>
  <c r="S681" i="2" s="1"/>
  <c r="D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T681" i="2"/>
  <c r="U681" i="2"/>
  <c r="A682" i="2"/>
  <c r="D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 s="1"/>
  <c r="A683" i="2"/>
  <c r="D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A684" i="2"/>
  <c r="S684" i="2" s="1"/>
  <c r="D684" i="2"/>
  <c r="E692" i="2" s="1"/>
  <c r="G684" i="2"/>
  <c r="H684" i="2"/>
  <c r="I684" i="2"/>
  <c r="J684" i="2"/>
  <c r="K684" i="2"/>
  <c r="L684" i="2"/>
  <c r="M684" i="2"/>
  <c r="N684" i="2"/>
  <c r="O684" i="2"/>
  <c r="P684" i="2"/>
  <c r="Q684" i="2"/>
  <c r="R684" i="2"/>
  <c r="T684" i="2"/>
  <c r="U684" i="2" s="1"/>
  <c r="A685" i="2"/>
  <c r="D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A686" i="2"/>
  <c r="S686" i="2" s="1"/>
  <c r="D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T686" i="2"/>
  <c r="U686" i="2"/>
  <c r="A687" i="2"/>
  <c r="D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A688" i="2"/>
  <c r="S688" i="2" s="1"/>
  <c r="D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T688" i="2"/>
  <c r="U688" i="2" s="1"/>
  <c r="A689" i="2"/>
  <c r="S689" i="2" s="1"/>
  <c r="D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T689" i="2"/>
  <c r="U689" i="2"/>
  <c r="A690" i="2"/>
  <c r="D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 s="1"/>
  <c r="A691" i="2"/>
  <c r="D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A692" i="2"/>
  <c r="S692" i="2" s="1"/>
  <c r="D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T692" i="2"/>
  <c r="U692" i="2"/>
  <c r="A693" i="2"/>
  <c r="D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A694" i="2"/>
  <c r="S694" i="2" s="1"/>
  <c r="D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T694" i="2"/>
  <c r="U694" i="2"/>
  <c r="A695" i="2"/>
  <c r="D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 s="1"/>
  <c r="A696" i="2"/>
  <c r="S696" i="2" s="1"/>
  <c r="D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T696" i="2"/>
  <c r="U696" i="2" s="1"/>
  <c r="A697" i="2"/>
  <c r="S697" i="2" s="1"/>
  <c r="D697" i="2"/>
  <c r="E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T697" i="2"/>
  <c r="U697" i="2" s="1"/>
  <c r="A698" i="2"/>
  <c r="S698" i="2" s="1"/>
  <c r="D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T698" i="2"/>
  <c r="U698" i="2" s="1"/>
  <c r="A699" i="2"/>
  <c r="D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A700" i="2"/>
  <c r="S700" i="2" s="1"/>
  <c r="D700" i="2"/>
  <c r="E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T700" i="2"/>
  <c r="U700" i="2" s="1"/>
  <c r="A701" i="2"/>
  <c r="D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A702" i="2"/>
  <c r="S702" i="2" s="1"/>
  <c r="D702" i="2"/>
  <c r="E708" i="2" s="1"/>
  <c r="G702" i="2"/>
  <c r="H702" i="2"/>
  <c r="I702" i="2"/>
  <c r="J702" i="2"/>
  <c r="K702" i="2"/>
  <c r="L702" i="2"/>
  <c r="M702" i="2"/>
  <c r="N702" i="2"/>
  <c r="O702" i="2"/>
  <c r="P702" i="2"/>
  <c r="Q702" i="2"/>
  <c r="R702" i="2"/>
  <c r="T702" i="2"/>
  <c r="U702" i="2"/>
  <c r="A703" i="2"/>
  <c r="S703" i="2" s="1"/>
  <c r="D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T703" i="2"/>
  <c r="U703" i="2" s="1"/>
  <c r="A704" i="2"/>
  <c r="S704" i="2" s="1"/>
  <c r="D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T704" i="2"/>
  <c r="U704" i="2" s="1"/>
  <c r="A705" i="2"/>
  <c r="S705" i="2" s="1"/>
  <c r="D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T705" i="2"/>
  <c r="U705" i="2"/>
  <c r="A706" i="2"/>
  <c r="D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 s="1"/>
  <c r="A707" i="2"/>
  <c r="D707" i="2"/>
  <c r="E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A708" i="2"/>
  <c r="D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A709" i="2"/>
  <c r="D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A710" i="2"/>
  <c r="S710" i="2" s="1"/>
  <c r="D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T710" i="2"/>
  <c r="U710" i="2"/>
  <c r="A711" i="2"/>
  <c r="S711" i="2" s="1"/>
  <c r="D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T711" i="2"/>
  <c r="U711" i="2" s="1"/>
  <c r="A712" i="2"/>
  <c r="S712" i="2" s="1"/>
  <c r="D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T712" i="2"/>
  <c r="U712" i="2" s="1"/>
  <c r="A713" i="2"/>
  <c r="S713" i="2" s="1"/>
  <c r="D713" i="2"/>
  <c r="E722" i="2" s="1"/>
  <c r="G713" i="2"/>
  <c r="H713" i="2"/>
  <c r="I713" i="2"/>
  <c r="J713" i="2"/>
  <c r="K713" i="2"/>
  <c r="L713" i="2"/>
  <c r="M713" i="2"/>
  <c r="N713" i="2"/>
  <c r="O713" i="2"/>
  <c r="P713" i="2"/>
  <c r="Q713" i="2"/>
  <c r="R713" i="2"/>
  <c r="T713" i="2"/>
  <c r="U713" i="2" s="1"/>
  <c r="A714" i="2"/>
  <c r="D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 s="1"/>
  <c r="A715" i="2"/>
  <c r="D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A716" i="2"/>
  <c r="D716" i="2"/>
  <c r="E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 s="1"/>
  <c r="A717" i="2"/>
  <c r="D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A718" i="2"/>
  <c r="S718" i="2" s="1"/>
  <c r="D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T718" i="2"/>
  <c r="U718" i="2"/>
  <c r="A719" i="2"/>
  <c r="D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A720" i="2"/>
  <c r="S720" i="2" s="1"/>
  <c r="D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T720" i="2"/>
  <c r="U720" i="2" s="1"/>
  <c r="A721" i="2"/>
  <c r="S721" i="2" s="1"/>
  <c r="D721" i="2"/>
  <c r="E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T721" i="2"/>
  <c r="U721" i="2"/>
  <c r="A722" i="2"/>
  <c r="S722" i="2" s="1"/>
  <c r="D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T722" i="2"/>
  <c r="U722" i="2" s="1"/>
  <c r="A723" i="2"/>
  <c r="D723" i="2"/>
  <c r="E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A724" i="2"/>
  <c r="S724" i="2" s="1"/>
  <c r="D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T724" i="2"/>
  <c r="U724" i="2" s="1"/>
  <c r="A725" i="2"/>
  <c r="D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A726" i="2"/>
  <c r="S726" i="2" s="1"/>
  <c r="D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T726" i="2"/>
  <c r="U726" i="2"/>
  <c r="A727" i="2"/>
  <c r="D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 s="1"/>
  <c r="A728" i="2"/>
  <c r="S728" i="2" s="1"/>
  <c r="D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T728" i="2"/>
  <c r="U728" i="2" s="1"/>
  <c r="A729" i="2"/>
  <c r="S729" i="2" s="1"/>
  <c r="D729" i="2"/>
  <c r="E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T729" i="2"/>
  <c r="U729" i="2" s="1"/>
  <c r="A730" i="2"/>
  <c r="S730" i="2" s="1"/>
  <c r="D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T730" i="2"/>
  <c r="U730" i="2" s="1"/>
  <c r="A731" i="2"/>
  <c r="D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A732" i="2"/>
  <c r="S732" i="2" s="1"/>
  <c r="D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T732" i="2"/>
  <c r="U732" i="2"/>
  <c r="A733" i="2"/>
  <c r="D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A734" i="2"/>
  <c r="D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A735" i="2"/>
  <c r="D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 s="1"/>
  <c r="A736" i="2"/>
  <c r="S736" i="2" s="1"/>
  <c r="D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T736" i="2"/>
  <c r="U736" i="2" s="1"/>
  <c r="A737" i="2"/>
  <c r="S737" i="2" s="1"/>
  <c r="D737" i="2"/>
  <c r="E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T737" i="2"/>
  <c r="U737" i="2" s="1"/>
  <c r="A738" i="2"/>
  <c r="S738" i="2" s="1"/>
  <c r="D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T738" i="2"/>
  <c r="U738" i="2" s="1"/>
  <c r="A739" i="2"/>
  <c r="D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 s="1"/>
  <c r="A740" i="2"/>
  <c r="D740" i="2"/>
  <c r="E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A741" i="2"/>
  <c r="D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A742" i="2"/>
  <c r="D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A743" i="2"/>
  <c r="S743" i="2" s="1"/>
  <c r="D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T743" i="2"/>
  <c r="U743" i="2"/>
  <c r="A744" i="2"/>
  <c r="S744" i="2" s="1"/>
  <c r="D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T744" i="2"/>
  <c r="U744" i="2" s="1"/>
  <c r="A745" i="2"/>
  <c r="S745" i="2" s="1"/>
  <c r="D745" i="2"/>
  <c r="E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T745" i="2"/>
  <c r="U745" i="2"/>
  <c r="A746" i="2"/>
  <c r="S746" i="2" s="1"/>
  <c r="D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T746" i="2"/>
  <c r="U746" i="2" s="1"/>
  <c r="A747" i="2"/>
  <c r="D747" i="2"/>
  <c r="E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 s="1"/>
  <c r="A748" i="2"/>
  <c r="D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 s="1"/>
  <c r="A749" i="2"/>
  <c r="D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A750" i="2"/>
  <c r="D750" i="2"/>
  <c r="E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A751" i="2"/>
  <c r="S751" i="2" s="1"/>
  <c r="D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T751" i="2"/>
  <c r="U751" i="2"/>
  <c r="A752" i="2"/>
  <c r="S752" i="2" s="1"/>
  <c r="D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T752" i="2"/>
  <c r="U752" i="2" s="1"/>
  <c r="A753" i="2"/>
  <c r="S753" i="2" s="1"/>
  <c r="D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T753" i="2"/>
  <c r="U753" i="2"/>
  <c r="A754" i="2"/>
  <c r="D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 s="1"/>
  <c r="A755" i="2"/>
  <c r="D755" i="2"/>
  <c r="E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 s="1"/>
  <c r="A756" i="2"/>
  <c r="S756" i="2" s="1"/>
  <c r="D756" i="2"/>
  <c r="E761" i="2" s="1"/>
  <c r="G756" i="2"/>
  <c r="H756" i="2"/>
  <c r="I756" i="2"/>
  <c r="J756" i="2"/>
  <c r="K756" i="2"/>
  <c r="L756" i="2"/>
  <c r="M756" i="2"/>
  <c r="N756" i="2"/>
  <c r="O756" i="2"/>
  <c r="P756" i="2"/>
  <c r="Q756" i="2"/>
  <c r="R756" i="2"/>
  <c r="T756" i="2"/>
  <c r="U756" i="2" s="1"/>
  <c r="A757" i="2"/>
  <c r="D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A758" i="2"/>
  <c r="D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A759" i="2"/>
  <c r="D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A760" i="2"/>
  <c r="S760" i="2" s="1"/>
  <c r="D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T760" i="2"/>
  <c r="U760" i="2" s="1"/>
  <c r="A761" i="2"/>
  <c r="S761" i="2" s="1"/>
  <c r="D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T761" i="2"/>
  <c r="U761" i="2"/>
  <c r="A762" i="2"/>
  <c r="S762" i="2" s="1"/>
  <c r="D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T762" i="2"/>
  <c r="U762" i="2" s="1"/>
  <c r="A763" i="2"/>
  <c r="D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 s="1"/>
  <c r="A764" i="2"/>
  <c r="S764" i="2" s="1"/>
  <c r="D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T764" i="2"/>
  <c r="U764" i="2"/>
  <c r="A765" i="2"/>
  <c r="D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A766" i="2"/>
  <c r="D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A767" i="2"/>
  <c r="D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 s="1"/>
  <c r="A768" i="2"/>
  <c r="S768" i="2" s="1"/>
  <c r="D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T768" i="2"/>
  <c r="U768" i="2" s="1"/>
  <c r="A769" i="2"/>
  <c r="S769" i="2" s="1"/>
  <c r="D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T769" i="2"/>
  <c r="U769" i="2" s="1"/>
  <c r="A770" i="2"/>
  <c r="S770" i="2" s="1"/>
  <c r="D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T770" i="2"/>
  <c r="U770" i="2" s="1"/>
  <c r="A771" i="2"/>
  <c r="D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 s="1"/>
  <c r="A772" i="2"/>
  <c r="S772" i="2" s="1"/>
  <c r="D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T772" i="2"/>
  <c r="U772" i="2" s="1"/>
  <c r="A773" i="2"/>
  <c r="D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A774" i="2"/>
  <c r="D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A775" i="2"/>
  <c r="D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A776" i="2"/>
  <c r="S776" i="2" s="1"/>
  <c r="D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T776" i="2"/>
  <c r="U776" i="2" s="1"/>
  <c r="A777" i="2"/>
  <c r="S777" i="2" s="1"/>
  <c r="D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T777" i="2"/>
  <c r="U777" i="2"/>
  <c r="A778" i="2"/>
  <c r="S778" i="2" s="1"/>
  <c r="D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T778" i="2"/>
  <c r="U778" i="2" s="1"/>
  <c r="A779" i="2"/>
  <c r="D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 s="1"/>
  <c r="A780" i="2"/>
  <c r="D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 s="1"/>
  <c r="A781" i="2"/>
  <c r="D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A782" i="2"/>
  <c r="D782" i="2"/>
  <c r="E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A783" i="2"/>
  <c r="S783" i="2" s="1"/>
  <c r="D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T783" i="2"/>
  <c r="U783" i="2" s="1"/>
  <c r="A784" i="2"/>
  <c r="D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 s="1"/>
  <c r="A785" i="2"/>
  <c r="S785" i="2" s="1"/>
  <c r="D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T785" i="2"/>
  <c r="U785" i="2" s="1"/>
  <c r="A786" i="2"/>
  <c r="S786" i="2" s="1"/>
  <c r="D786" i="2"/>
  <c r="E793" i="2" s="1"/>
  <c r="G786" i="2"/>
  <c r="H786" i="2"/>
  <c r="I786" i="2"/>
  <c r="J786" i="2"/>
  <c r="K786" i="2"/>
  <c r="L786" i="2"/>
  <c r="M786" i="2"/>
  <c r="N786" i="2"/>
  <c r="O786" i="2"/>
  <c r="P786" i="2"/>
  <c r="Q786" i="2"/>
  <c r="R786" i="2"/>
  <c r="T786" i="2"/>
  <c r="U786" i="2" s="1"/>
  <c r="A787" i="2"/>
  <c r="D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 s="1"/>
  <c r="A788" i="2"/>
  <c r="S788" i="2" s="1"/>
  <c r="D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T788" i="2"/>
  <c r="U788" i="2" s="1"/>
  <c r="A789" i="2"/>
  <c r="S789" i="2" s="1"/>
  <c r="D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T789" i="2"/>
  <c r="U789" i="2"/>
  <c r="A790" i="2"/>
  <c r="D790" i="2"/>
  <c r="E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A791" i="2"/>
  <c r="S791" i="2" s="1"/>
  <c r="D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T791" i="2"/>
  <c r="U791" i="2" s="1"/>
  <c r="A792" i="2"/>
  <c r="D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A793" i="2"/>
  <c r="S793" i="2" s="1"/>
  <c r="D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T793" i="2"/>
  <c r="U793" i="2" s="1"/>
  <c r="A794" i="2"/>
  <c r="S794" i="2" s="1"/>
  <c r="D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T794" i="2"/>
  <c r="U794" i="2" s="1"/>
  <c r="A795" i="2"/>
  <c r="S795" i="2" s="1"/>
  <c r="D795" i="2"/>
  <c r="E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T795" i="2"/>
  <c r="U795" i="2"/>
  <c r="A796" i="2"/>
  <c r="D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A797" i="2"/>
  <c r="D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 s="1"/>
  <c r="A798" i="2"/>
  <c r="S798" i="2" s="1"/>
  <c r="D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T798" i="2"/>
  <c r="U798" i="2" s="1"/>
  <c r="A799" i="2"/>
  <c r="S799" i="2" s="1"/>
  <c r="D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T799" i="2"/>
  <c r="U799" i="2"/>
  <c r="A800" i="2"/>
  <c r="D800" i="2"/>
  <c r="E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A801" i="2"/>
  <c r="S801" i="2" s="1"/>
  <c r="D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T801" i="2"/>
  <c r="U801" i="2" s="1"/>
  <c r="A802" i="2"/>
  <c r="D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 s="1"/>
  <c r="A803" i="2"/>
  <c r="S803" i="2" s="1"/>
  <c r="D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T803" i="2"/>
  <c r="U803" i="2"/>
  <c r="A804" i="2"/>
  <c r="D804" i="2"/>
  <c r="E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A805" i="2"/>
  <c r="S805" i="2" s="1"/>
  <c r="D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T805" i="2"/>
  <c r="U805" i="2" s="1"/>
  <c r="A806" i="2"/>
  <c r="S806" i="2" s="1"/>
  <c r="D806" i="2"/>
  <c r="E809" i="2" s="1"/>
  <c r="G806" i="2"/>
  <c r="H806" i="2"/>
  <c r="I806" i="2"/>
  <c r="J806" i="2"/>
  <c r="K806" i="2"/>
  <c r="L806" i="2"/>
  <c r="M806" i="2"/>
  <c r="N806" i="2"/>
  <c r="O806" i="2"/>
  <c r="P806" i="2"/>
  <c r="Q806" i="2"/>
  <c r="R806" i="2"/>
  <c r="T806" i="2"/>
  <c r="U806" i="2"/>
  <c r="A807" i="2"/>
  <c r="S807" i="2" s="1"/>
  <c r="D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T807" i="2"/>
  <c r="U807" i="2"/>
  <c r="A808" i="2"/>
  <c r="D808" i="2"/>
  <c r="E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A809" i="2"/>
  <c r="D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 s="1"/>
  <c r="A810" i="2"/>
  <c r="S810" i="2" s="1"/>
  <c r="D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T810" i="2"/>
  <c r="U810" i="2"/>
  <c r="A811" i="2"/>
  <c r="S811" i="2" s="1"/>
  <c r="D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T811" i="2"/>
  <c r="U811" i="2"/>
  <c r="A812" i="2"/>
  <c r="D812" i="2"/>
  <c r="E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A813" i="2"/>
  <c r="S813" i="2" s="1"/>
  <c r="D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T813" i="2"/>
  <c r="U813" i="2" s="1"/>
  <c r="A814" i="2"/>
  <c r="S814" i="2" s="1"/>
  <c r="D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T814" i="2"/>
  <c r="U814" i="2"/>
  <c r="A815" i="2"/>
  <c r="S815" i="2" s="1"/>
  <c r="D815" i="2"/>
  <c r="E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T815" i="2"/>
  <c r="U815" i="2" s="1"/>
  <c r="A816" i="2"/>
  <c r="D816" i="2"/>
  <c r="E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A817" i="2"/>
  <c r="D817" i="2"/>
  <c r="E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 s="1"/>
  <c r="A818" i="2"/>
  <c r="S818" i="2" s="1"/>
  <c r="D818" i="2"/>
  <c r="E824" i="2" s="1"/>
  <c r="G818" i="2"/>
  <c r="H818" i="2"/>
  <c r="I818" i="2"/>
  <c r="J818" i="2"/>
  <c r="K818" i="2"/>
  <c r="L818" i="2"/>
  <c r="M818" i="2"/>
  <c r="N818" i="2"/>
  <c r="O818" i="2"/>
  <c r="P818" i="2"/>
  <c r="Q818" i="2"/>
  <c r="R818" i="2"/>
  <c r="T818" i="2"/>
  <c r="U818" i="2"/>
  <c r="A819" i="2"/>
  <c r="S819" i="2" s="1"/>
  <c r="D819" i="2"/>
  <c r="E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T819" i="2"/>
  <c r="U819" i="2"/>
  <c r="A820" i="2"/>
  <c r="D820" i="2"/>
  <c r="E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A821" i="2"/>
  <c r="D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 s="1"/>
  <c r="A822" i="2"/>
  <c r="S822" i="2" s="1"/>
  <c r="D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T822" i="2"/>
  <c r="U822" i="2"/>
  <c r="A823" i="2"/>
  <c r="S823" i="2" s="1"/>
  <c r="D823" i="2"/>
  <c r="E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T823" i="2"/>
  <c r="U823" i="2" s="1"/>
  <c r="A824" i="2"/>
  <c r="D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A825" i="2"/>
  <c r="S825" i="2" s="1"/>
  <c r="D825" i="2"/>
  <c r="E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T825" i="2"/>
  <c r="U825" i="2" s="1"/>
  <c r="A826" i="2"/>
  <c r="D826" i="2"/>
  <c r="E833" i="2" s="1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A827" i="2"/>
  <c r="S827" i="2" s="1"/>
  <c r="D827" i="2"/>
  <c r="E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T827" i="2"/>
  <c r="U827" i="2"/>
  <c r="A828" i="2"/>
  <c r="D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A829" i="2"/>
  <c r="S829" i="2" s="1"/>
  <c r="D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T829" i="2"/>
  <c r="U829" i="2" s="1"/>
  <c r="A830" i="2"/>
  <c r="S830" i="2" s="1"/>
  <c r="D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T830" i="2"/>
  <c r="U830" i="2" s="1"/>
  <c r="A831" i="2"/>
  <c r="S831" i="2" s="1"/>
  <c r="D831" i="2"/>
  <c r="E840" i="2" s="1"/>
  <c r="E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T831" i="2"/>
  <c r="U831" i="2"/>
  <c r="A832" i="2"/>
  <c r="D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A833" i="2"/>
  <c r="S833" i="2" s="1"/>
  <c r="D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T833" i="2"/>
  <c r="U833" i="2" s="1"/>
  <c r="A834" i="2"/>
  <c r="D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 s="1"/>
  <c r="A835" i="2"/>
  <c r="S835" i="2" s="1"/>
  <c r="D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T835" i="2"/>
  <c r="U835" i="2"/>
  <c r="A836" i="2"/>
  <c r="D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A837" i="2"/>
  <c r="S837" i="2" s="1"/>
  <c r="D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T837" i="2"/>
  <c r="U837" i="2" s="1"/>
  <c r="A838" i="2"/>
  <c r="S838" i="2" s="1"/>
  <c r="D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T838" i="2"/>
  <c r="U838" i="2"/>
  <c r="A839" i="2"/>
  <c r="S839" i="2" s="1"/>
  <c r="D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T839" i="2"/>
  <c r="U839" i="2"/>
  <c r="A840" i="2"/>
  <c r="D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A841" i="2"/>
  <c r="D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 s="1"/>
  <c r="A842" i="2"/>
  <c r="D842" i="2"/>
  <c r="E844" i="2" s="1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A843" i="2"/>
  <c r="S843" i="2" s="1"/>
  <c r="D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T843" i="2"/>
  <c r="U843" i="2"/>
  <c r="A844" i="2"/>
  <c r="D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A845" i="2"/>
  <c r="D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 s="1"/>
  <c r="A846" i="2"/>
  <c r="S846" i="2" s="1"/>
  <c r="D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T846" i="2"/>
  <c r="U846" i="2"/>
  <c r="A847" i="2"/>
  <c r="S847" i="2" s="1"/>
  <c r="D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T847" i="2"/>
  <c r="U847" i="2"/>
  <c r="A848" i="2"/>
  <c r="D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A849" i="2"/>
  <c r="D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 s="1"/>
  <c r="A850" i="2"/>
  <c r="S850" i="2" s="1"/>
  <c r="D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T850" i="2"/>
  <c r="U850" i="2"/>
  <c r="A851" i="2"/>
  <c r="S851" i="2" s="1"/>
  <c r="D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T851" i="2"/>
  <c r="U851" i="2"/>
  <c r="A852" i="2"/>
  <c r="D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A853" i="2"/>
  <c r="D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 s="1"/>
  <c r="A854" i="2"/>
  <c r="S854" i="2" s="1"/>
  <c r="D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T854" i="2"/>
  <c r="U854" i="2" s="1"/>
  <c r="A855" i="2"/>
  <c r="S855" i="2" s="1"/>
  <c r="D855" i="2"/>
  <c r="E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T855" i="2"/>
  <c r="U855" i="2" s="1"/>
  <c r="A856" i="2"/>
  <c r="D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A857" i="2"/>
  <c r="S857" i="2" s="1"/>
  <c r="D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T857" i="2"/>
  <c r="U857" i="2" s="1"/>
  <c r="A858" i="2"/>
  <c r="S858" i="2" s="1"/>
  <c r="D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T858" i="2"/>
  <c r="U858" i="2" s="1"/>
  <c r="A859" i="2"/>
  <c r="S859" i="2" s="1"/>
  <c r="D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T859" i="2"/>
  <c r="U859" i="2"/>
  <c r="A860" i="2"/>
  <c r="D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A861" i="2"/>
  <c r="D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 s="1"/>
  <c r="A862" i="2"/>
  <c r="S862" i="2" s="1"/>
  <c r="D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T862" i="2"/>
  <c r="U862" i="2" s="1"/>
  <c r="A863" i="2"/>
  <c r="S863" i="2" s="1"/>
  <c r="D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T863" i="2"/>
  <c r="U863" i="2"/>
  <c r="A864" i="2"/>
  <c r="D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A865" i="2"/>
  <c r="S865" i="2" s="1"/>
  <c r="D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T865" i="2"/>
  <c r="U865" i="2" s="1"/>
  <c r="A866" i="2"/>
  <c r="D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 s="1"/>
  <c r="A867" i="2"/>
  <c r="S867" i="2" s="1"/>
  <c r="D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T867" i="2"/>
  <c r="U867" i="2"/>
  <c r="A868" i="2"/>
  <c r="D868" i="2"/>
  <c r="E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A869" i="2"/>
  <c r="S869" i="2" s="1"/>
  <c r="D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T869" i="2"/>
  <c r="U869" i="2" s="1"/>
  <c r="A870" i="2"/>
  <c r="S870" i="2" s="1"/>
  <c r="D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T870" i="2"/>
  <c r="U870" i="2"/>
  <c r="A871" i="2"/>
  <c r="S871" i="2" s="1"/>
  <c r="D871" i="2"/>
  <c r="E880" i="2" s="1"/>
  <c r="G871" i="2"/>
  <c r="H871" i="2"/>
  <c r="I871" i="2"/>
  <c r="J871" i="2"/>
  <c r="K871" i="2"/>
  <c r="L871" i="2"/>
  <c r="M871" i="2"/>
  <c r="N871" i="2"/>
  <c r="O871" i="2"/>
  <c r="P871" i="2"/>
  <c r="Q871" i="2"/>
  <c r="R871" i="2"/>
  <c r="T871" i="2"/>
  <c r="U871" i="2"/>
  <c r="A872" i="2"/>
  <c r="D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A873" i="2"/>
  <c r="D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 s="1"/>
  <c r="A874" i="2"/>
  <c r="S874" i="2" s="1"/>
  <c r="D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T874" i="2"/>
  <c r="U874" i="2"/>
  <c r="A875" i="2"/>
  <c r="S875" i="2" s="1"/>
  <c r="D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T875" i="2"/>
  <c r="U875" i="2"/>
  <c r="A876" i="2"/>
  <c r="D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A877" i="2"/>
  <c r="S877" i="2" s="1"/>
  <c r="D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T877" i="2"/>
  <c r="U877" i="2" s="1"/>
  <c r="A878" i="2"/>
  <c r="S878" i="2" s="1"/>
  <c r="D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T878" i="2"/>
  <c r="U878" i="2"/>
  <c r="A879" i="2"/>
  <c r="S879" i="2" s="1"/>
  <c r="D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T879" i="2"/>
  <c r="U879" i="2" s="1"/>
  <c r="A880" i="2"/>
  <c r="D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A881" i="2"/>
  <c r="D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 s="1"/>
  <c r="A882" i="2"/>
  <c r="S882" i="2" s="1"/>
  <c r="D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T882" i="2"/>
  <c r="U882" i="2"/>
  <c r="A883" i="2"/>
  <c r="S883" i="2" s="1"/>
  <c r="D883" i="2"/>
  <c r="E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T883" i="2"/>
  <c r="U883" i="2"/>
  <c r="A884" i="2"/>
  <c r="D884" i="2"/>
  <c r="E887" i="2" s="1"/>
  <c r="E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A885" i="2"/>
  <c r="D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 s="1"/>
  <c r="A886" i="2"/>
  <c r="S886" i="2" s="1"/>
  <c r="D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T886" i="2"/>
  <c r="U886" i="2"/>
  <c r="A887" i="2"/>
  <c r="S887" i="2" s="1"/>
  <c r="D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T887" i="2"/>
  <c r="U887" i="2" s="1"/>
  <c r="A888" i="2"/>
  <c r="D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A889" i="2"/>
  <c r="S889" i="2" s="1"/>
  <c r="D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T889" i="2"/>
  <c r="U889" i="2" s="1"/>
  <c r="A890" i="2"/>
  <c r="D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 s="1"/>
  <c r="A891" i="2"/>
  <c r="S891" i="2" s="1"/>
  <c r="D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T891" i="2"/>
  <c r="U891" i="2"/>
  <c r="A892" i="2"/>
  <c r="D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A893" i="2"/>
  <c r="S893" i="2" s="1"/>
  <c r="D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T893" i="2"/>
  <c r="U893" i="2" s="1"/>
  <c r="A894" i="2"/>
  <c r="S894" i="2" s="1"/>
  <c r="D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T894" i="2"/>
  <c r="U894" i="2" s="1"/>
  <c r="A895" i="2"/>
  <c r="S895" i="2" s="1"/>
  <c r="D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T895" i="2"/>
  <c r="U895" i="2"/>
  <c r="A896" i="2"/>
  <c r="D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A897" i="2"/>
  <c r="S897" i="2" s="1"/>
  <c r="D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T897" i="2"/>
  <c r="U897" i="2" s="1"/>
  <c r="A898" i="2"/>
  <c r="D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 s="1"/>
  <c r="A899" i="2"/>
  <c r="S899" i="2" s="1"/>
  <c r="D899" i="2"/>
  <c r="E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T899" i="2"/>
  <c r="U899" i="2"/>
  <c r="A900" i="2"/>
  <c r="D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A901" i="2"/>
  <c r="S901" i="2" s="1"/>
  <c r="D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T901" i="2"/>
  <c r="U901" i="2" s="1"/>
  <c r="A902" i="2"/>
  <c r="S902" i="2" s="1"/>
  <c r="D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T902" i="2"/>
  <c r="U902" i="2"/>
  <c r="A903" i="2"/>
  <c r="S903" i="2" s="1"/>
  <c r="D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T903" i="2"/>
  <c r="U903" i="2"/>
  <c r="A904" i="2"/>
  <c r="D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A905" i="2"/>
  <c r="D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 s="1"/>
  <c r="A906" i="2"/>
  <c r="D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A907" i="2"/>
  <c r="S907" i="2" s="1"/>
  <c r="D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T907" i="2"/>
  <c r="U907" i="2"/>
  <c r="A908" i="2"/>
  <c r="D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A909" i="2"/>
  <c r="D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 s="1"/>
  <c r="A910" i="2"/>
  <c r="S910" i="2" s="1"/>
  <c r="D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T910" i="2"/>
  <c r="U910" i="2" s="1"/>
  <c r="A911" i="2"/>
  <c r="S911" i="2" s="1"/>
  <c r="D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T911" i="2"/>
  <c r="U911" i="2" s="1"/>
  <c r="A912" i="2"/>
  <c r="D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A913" i="2"/>
  <c r="D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 s="1"/>
  <c r="A914" i="2"/>
  <c r="S914" i="2" s="1"/>
  <c r="D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T914" i="2"/>
  <c r="U914" i="2"/>
  <c r="A915" i="2"/>
  <c r="S915" i="2" s="1"/>
  <c r="D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T915" i="2"/>
  <c r="U915" i="2"/>
  <c r="A916" i="2"/>
  <c r="D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A917" i="2"/>
  <c r="D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 s="1"/>
  <c r="A918" i="2"/>
  <c r="S918" i="2" s="1"/>
  <c r="D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T918" i="2"/>
  <c r="U918" i="2" s="1"/>
  <c r="A919" i="2"/>
  <c r="S919" i="2" s="1"/>
  <c r="D919" i="2"/>
  <c r="E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T919" i="2"/>
  <c r="U919" i="2" s="1"/>
  <c r="A920" i="2"/>
  <c r="D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A921" i="2"/>
  <c r="S921" i="2" s="1"/>
  <c r="D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T921" i="2"/>
  <c r="U921" i="2" s="1"/>
  <c r="A922" i="2"/>
  <c r="S922" i="2" s="1"/>
  <c r="D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T922" i="2"/>
  <c r="U922" i="2" s="1"/>
  <c r="A923" i="2"/>
  <c r="S923" i="2" s="1"/>
  <c r="D923" i="2"/>
  <c r="E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T923" i="2"/>
  <c r="U923" i="2"/>
  <c r="A924" i="2"/>
  <c r="D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A925" i="2"/>
  <c r="D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 s="1"/>
  <c r="A926" i="2"/>
  <c r="S926" i="2" s="1"/>
  <c r="D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T926" i="2"/>
  <c r="U926" i="2" s="1"/>
  <c r="A927" i="2"/>
  <c r="S927" i="2" s="1"/>
  <c r="D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T927" i="2"/>
  <c r="U927" i="2"/>
  <c r="A928" i="2"/>
  <c r="D928" i="2"/>
  <c r="E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A929" i="2"/>
  <c r="S929" i="2" s="1"/>
  <c r="D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T929" i="2"/>
  <c r="U929" i="2" s="1"/>
  <c r="A930" i="2"/>
  <c r="D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 s="1"/>
  <c r="A931" i="2"/>
  <c r="S931" i="2" s="1"/>
  <c r="D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T931" i="2"/>
  <c r="U931" i="2"/>
  <c r="A932" i="2"/>
  <c r="D932" i="2"/>
  <c r="E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A933" i="2"/>
  <c r="S933" i="2" s="1"/>
  <c r="D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T933" i="2"/>
  <c r="U933" i="2" s="1"/>
  <c r="A934" i="2"/>
  <c r="S934" i="2" s="1"/>
  <c r="D934" i="2"/>
  <c r="E937" i="2" s="1"/>
  <c r="G934" i="2"/>
  <c r="H934" i="2"/>
  <c r="I934" i="2"/>
  <c r="J934" i="2"/>
  <c r="K934" i="2"/>
  <c r="L934" i="2"/>
  <c r="M934" i="2"/>
  <c r="N934" i="2"/>
  <c r="O934" i="2"/>
  <c r="P934" i="2"/>
  <c r="Q934" i="2"/>
  <c r="R934" i="2"/>
  <c r="T934" i="2"/>
  <c r="U934" i="2"/>
  <c r="A935" i="2"/>
  <c r="S935" i="2" s="1"/>
  <c r="D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T935" i="2"/>
  <c r="U935" i="2"/>
  <c r="A936" i="2"/>
  <c r="D936" i="2"/>
  <c r="E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A937" i="2"/>
  <c r="D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 s="1"/>
  <c r="A938" i="2"/>
  <c r="S938" i="2" s="1"/>
  <c r="D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T938" i="2"/>
  <c r="U938" i="2"/>
  <c r="A939" i="2"/>
  <c r="S939" i="2" s="1"/>
  <c r="D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T939" i="2"/>
  <c r="U939" i="2"/>
  <c r="A940" i="2"/>
  <c r="D940" i="2"/>
  <c r="E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A941" i="2"/>
  <c r="D941" i="2"/>
  <c r="E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 s="1"/>
  <c r="A942" i="2"/>
  <c r="S942" i="2" s="1"/>
  <c r="D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T942" i="2"/>
  <c r="U942" i="2"/>
  <c r="A943" i="2"/>
  <c r="S943" i="2" s="1"/>
  <c r="D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T943" i="2"/>
  <c r="U943" i="2" s="1"/>
  <c r="A944" i="2"/>
  <c r="D944" i="2"/>
  <c r="E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A945" i="2"/>
  <c r="D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 s="1"/>
  <c r="A946" i="2"/>
  <c r="S946" i="2" s="1"/>
  <c r="D946" i="2"/>
  <c r="E953" i="2" s="1"/>
  <c r="G946" i="2"/>
  <c r="H946" i="2"/>
  <c r="I946" i="2"/>
  <c r="J946" i="2"/>
  <c r="K946" i="2"/>
  <c r="L946" i="2"/>
  <c r="M946" i="2"/>
  <c r="N946" i="2"/>
  <c r="O946" i="2"/>
  <c r="P946" i="2"/>
  <c r="Q946" i="2"/>
  <c r="R946" i="2"/>
  <c r="T946" i="2"/>
  <c r="U946" i="2"/>
  <c r="A947" i="2"/>
  <c r="S947" i="2" s="1"/>
  <c r="D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T947" i="2"/>
  <c r="U947" i="2" s="1"/>
  <c r="A948" i="2"/>
  <c r="D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A949" i="2"/>
  <c r="D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 s="1"/>
  <c r="A950" i="2"/>
  <c r="S950" i="2" s="1"/>
  <c r="D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T950" i="2"/>
  <c r="U950" i="2"/>
  <c r="A951" i="2"/>
  <c r="S951" i="2" s="1"/>
  <c r="D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T951" i="2"/>
  <c r="U951" i="2"/>
  <c r="A952" i="2"/>
  <c r="D952" i="2"/>
  <c r="E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A953" i="2"/>
  <c r="D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A954" i="2"/>
  <c r="S954" i="2" s="1"/>
  <c r="D954" i="2"/>
  <c r="E957" i="2" s="1"/>
  <c r="G954" i="2"/>
  <c r="H954" i="2"/>
  <c r="I954" i="2"/>
  <c r="J954" i="2"/>
  <c r="K954" i="2"/>
  <c r="L954" i="2"/>
  <c r="M954" i="2"/>
  <c r="N954" i="2"/>
  <c r="O954" i="2"/>
  <c r="P954" i="2"/>
  <c r="Q954" i="2"/>
  <c r="R954" i="2"/>
  <c r="T954" i="2"/>
  <c r="U954" i="2" s="1"/>
  <c r="A955" i="2"/>
  <c r="D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A956" i="2"/>
  <c r="S956" i="2" s="1"/>
  <c r="D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T956" i="2"/>
  <c r="U956" i="2"/>
  <c r="A957" i="2"/>
  <c r="D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A958" i="2"/>
  <c r="S958" i="2" s="1"/>
  <c r="D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T958" i="2"/>
  <c r="U958" i="2" s="1"/>
  <c r="G971" i="2"/>
  <c r="H971" i="2"/>
  <c r="I971" i="2"/>
  <c r="J971" i="2"/>
  <c r="K971" i="2"/>
  <c r="L971" i="2"/>
  <c r="M971" i="2"/>
  <c r="N971" i="2"/>
  <c r="O971" i="2"/>
  <c r="P971" i="2"/>
  <c r="Q971" i="2"/>
  <c r="R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D972" i="2"/>
  <c r="Y972" i="2"/>
  <c r="D973" i="2"/>
  <c r="Y973" i="2"/>
  <c r="D974" i="2"/>
  <c r="Y974" i="2"/>
  <c r="D975" i="2"/>
  <c r="Y975" i="2"/>
  <c r="D976" i="2"/>
  <c r="Y976" i="2"/>
  <c r="D977" i="2"/>
  <c r="Y977" i="2"/>
  <c r="D978" i="2"/>
  <c r="Y978" i="2"/>
  <c r="D979" i="2"/>
  <c r="Y979" i="2"/>
  <c r="D980" i="2"/>
  <c r="Y980" i="2"/>
  <c r="D981" i="2"/>
  <c r="Y981" i="2"/>
  <c r="D982" i="2"/>
  <c r="Y982" i="2"/>
  <c r="D983" i="2"/>
  <c r="Y983" i="2"/>
  <c r="D984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D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 s="1"/>
  <c r="D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D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D7" i="10"/>
  <c r="E16" i="10" s="1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D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 s="1"/>
  <c r="D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 s="1"/>
  <c r="D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D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D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 s="1"/>
  <c r="D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 s="1"/>
  <c r="D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 s="1"/>
  <c r="D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D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 s="1"/>
  <c r="D17" i="10"/>
  <c r="E26" i="10" s="1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 s="1"/>
  <c r="D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 s="1"/>
  <c r="D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D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 s="1"/>
  <c r="D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 s="1"/>
  <c r="D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 s="1"/>
  <c r="D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D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 s="1"/>
  <c r="A25" i="10"/>
  <c r="D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 s="1"/>
  <c r="A26" i="10"/>
  <c r="D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A27" i="10"/>
  <c r="D27" i="10"/>
  <c r="E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A28" i="10"/>
  <c r="D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 s="1"/>
  <c r="A29" i="10"/>
  <c r="D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A30" i="10"/>
  <c r="D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 s="1"/>
  <c r="A31" i="10"/>
  <c r="T31" i="10" s="1"/>
  <c r="D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U31" i="10"/>
  <c r="V31" i="10"/>
  <c r="A32" i="10"/>
  <c r="D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 s="1"/>
  <c r="A33" i="10"/>
  <c r="D33" i="10"/>
  <c r="E42" i="10" s="1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U33" i="10"/>
  <c r="V33" i="10" s="1"/>
  <c r="A34" i="10"/>
  <c r="D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A35" i="10"/>
  <c r="D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A36" i="10"/>
  <c r="T36" i="10" s="1"/>
  <c r="D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U36" i="10"/>
  <c r="V36" i="10" s="1"/>
  <c r="A37" i="10"/>
  <c r="D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A38" i="10"/>
  <c r="D38" i="10"/>
  <c r="E46" i="10" s="1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 s="1"/>
  <c r="A39" i="10"/>
  <c r="T39" i="10" s="1"/>
  <c r="D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U39" i="10"/>
  <c r="V39" i="10"/>
  <c r="A40" i="10"/>
  <c r="D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 s="1"/>
  <c r="A41" i="10"/>
  <c r="D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 s="1"/>
  <c r="A42" i="10"/>
  <c r="D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A43" i="10"/>
  <c r="D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A44" i="10"/>
  <c r="T44" i="10" s="1"/>
  <c r="D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U44" i="10"/>
  <c r="V44" i="10" s="1"/>
  <c r="A45" i="10"/>
  <c r="D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A46" i="10"/>
  <c r="D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 s="1"/>
  <c r="A47" i="10"/>
  <c r="D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A48" i="10"/>
  <c r="D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 s="1"/>
  <c r="A49" i="10"/>
  <c r="D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 s="1"/>
  <c r="A50" i="10"/>
  <c r="D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A51" i="10"/>
  <c r="T51" i="10" s="1"/>
  <c r="D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U51" i="10"/>
  <c r="V51" i="10"/>
  <c r="A52" i="10"/>
  <c r="D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 s="1"/>
  <c r="A53" i="10"/>
  <c r="D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A54" i="10"/>
  <c r="D54" i="10"/>
  <c r="E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A55" i="10"/>
  <c r="D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A56" i="10"/>
  <c r="D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 s="1"/>
  <c r="A57" i="10"/>
  <c r="D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 s="1"/>
  <c r="A58" i="10"/>
  <c r="D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A59" i="10"/>
  <c r="D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A60" i="10"/>
  <c r="D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 s="1"/>
  <c r="A61" i="10"/>
  <c r="D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A62" i="10"/>
  <c r="D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 s="1"/>
  <c r="A63" i="10"/>
  <c r="T63" i="10" s="1"/>
  <c r="D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U63" i="10"/>
  <c r="V63" i="10"/>
  <c r="A64" i="10"/>
  <c r="D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 s="1"/>
  <c r="A65" i="10"/>
  <c r="D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 s="1"/>
  <c r="A66" i="10"/>
  <c r="D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A67" i="10"/>
  <c r="D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A68" i="10"/>
  <c r="T68" i="10" s="1"/>
  <c r="D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U68" i="10"/>
  <c r="V68" i="10" s="1"/>
  <c r="A69" i="10"/>
  <c r="D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A70" i="10"/>
  <c r="D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 s="1"/>
  <c r="A71" i="10"/>
  <c r="T71" i="10" s="1"/>
  <c r="D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U71" i="10"/>
  <c r="V71" i="10"/>
  <c r="A72" i="10"/>
  <c r="D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 s="1"/>
  <c r="A73" i="10"/>
  <c r="D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 s="1"/>
  <c r="A74" i="10"/>
  <c r="D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A75" i="10"/>
  <c r="D75" i="10"/>
  <c r="E84" i="10" s="1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U75" i="10"/>
  <c r="V75" i="10"/>
  <c r="A76" i="10"/>
  <c r="T76" i="10" s="1"/>
  <c r="D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U76" i="10"/>
  <c r="V76" i="10" s="1"/>
  <c r="A77" i="10"/>
  <c r="D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A78" i="10"/>
  <c r="D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 s="1"/>
  <c r="A79" i="10"/>
  <c r="D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A80" i="10"/>
  <c r="D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 s="1"/>
  <c r="A81" i="10"/>
  <c r="D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 s="1"/>
  <c r="A82" i="10"/>
  <c r="D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A83" i="10"/>
  <c r="D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A84" i="10"/>
  <c r="T84" i="10" s="1"/>
  <c r="D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U84" i="10"/>
  <c r="V84" i="10" s="1"/>
  <c r="A85" i="10"/>
  <c r="D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 s="1"/>
  <c r="A86" i="10"/>
  <c r="D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 s="1"/>
  <c r="A87" i="10"/>
  <c r="D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A88" i="10"/>
  <c r="D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 s="1"/>
  <c r="A89" i="10"/>
  <c r="D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 s="1"/>
  <c r="A90" i="10"/>
  <c r="D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A91" i="10"/>
  <c r="D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A92" i="10"/>
  <c r="D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 s="1"/>
  <c r="A93" i="10"/>
  <c r="D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 s="1"/>
  <c r="A94" i="10"/>
  <c r="D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 s="1"/>
  <c r="A95" i="10"/>
  <c r="T95" i="10" s="1"/>
  <c r="D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U95" i="10"/>
  <c r="V95" i="10"/>
  <c r="A96" i="10"/>
  <c r="D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 s="1"/>
  <c r="A97" i="10"/>
  <c r="T97" i="10" s="1"/>
  <c r="D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U97" i="10"/>
  <c r="V97" i="10" s="1"/>
  <c r="A98" i="10"/>
  <c r="D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A99" i="10"/>
  <c r="D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A100" i="10"/>
  <c r="D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 s="1"/>
  <c r="A101" i="10"/>
  <c r="D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 s="1"/>
  <c r="A102" i="10"/>
  <c r="D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 s="1"/>
  <c r="A103" i="10"/>
  <c r="T103" i="10" s="1"/>
  <c r="D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U103" i="10"/>
  <c r="V103" i="10"/>
  <c r="A104" i="10"/>
  <c r="D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 s="1"/>
  <c r="A105" i="10"/>
  <c r="D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A106" i="10"/>
  <c r="D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A107" i="10"/>
  <c r="D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A108" i="10"/>
  <c r="D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 s="1"/>
  <c r="A109" i="10"/>
  <c r="D109" i="10"/>
  <c r="E118" i="10" s="1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 s="1"/>
  <c r="A110" i="10"/>
  <c r="D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 s="1"/>
  <c r="A111" i="10"/>
  <c r="T111" i="10" s="1"/>
  <c r="D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U111" i="10"/>
  <c r="V111" i="10"/>
  <c r="A112" i="10"/>
  <c r="T112" i="10" s="1"/>
  <c r="D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U112" i="10"/>
  <c r="V112" i="10" s="1"/>
  <c r="A113" i="10"/>
  <c r="D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A114" i="10"/>
  <c r="D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A115" i="10"/>
  <c r="D115" i="10"/>
  <c r="E124" i="10" s="1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A116" i="10"/>
  <c r="D116" i="10"/>
  <c r="E123" i="10" s="1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 s="1"/>
  <c r="A117" i="10"/>
  <c r="D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 s="1"/>
  <c r="A118" i="10"/>
  <c r="D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A119" i="10"/>
  <c r="T119" i="10" s="1"/>
  <c r="D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U119" i="10"/>
  <c r="V119" i="10"/>
  <c r="A120" i="10"/>
  <c r="D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 s="1"/>
  <c r="A121" i="10"/>
  <c r="D121" i="10"/>
  <c r="E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A122" i="10"/>
  <c r="D122" i="10"/>
  <c r="E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A123" i="10"/>
  <c r="T123" i="10" s="1"/>
  <c r="D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U123" i="10"/>
  <c r="V123" i="10"/>
  <c r="A124" i="10"/>
  <c r="D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 s="1"/>
  <c r="A125" i="10"/>
  <c r="D125" i="10"/>
  <c r="E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A126" i="10"/>
  <c r="D126" i="10"/>
  <c r="E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A127" i="10"/>
  <c r="D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A128" i="10"/>
  <c r="T128" i="10" s="1"/>
  <c r="D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U128" i="10"/>
  <c r="V128" i="10" s="1"/>
  <c r="A129" i="10"/>
  <c r="D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 s="1"/>
  <c r="A130" i="10"/>
  <c r="D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A131" i="10"/>
  <c r="D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A132" i="10"/>
  <c r="T132" i="10" s="1"/>
  <c r="D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U132" i="10"/>
  <c r="V132" i="10" s="1"/>
  <c r="A133" i="10"/>
  <c r="D133" i="10"/>
  <c r="E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A134" i="10"/>
  <c r="D134" i="10"/>
  <c r="E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A135" i="10"/>
  <c r="D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A136" i="10"/>
  <c r="D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 s="1"/>
  <c r="A137" i="10"/>
  <c r="T137" i="10" s="1"/>
  <c r="D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U137" i="10"/>
  <c r="V137" i="10" s="1"/>
  <c r="A138" i="10"/>
  <c r="D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A139" i="10"/>
  <c r="D139" i="10"/>
  <c r="E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A140" i="10"/>
  <c r="D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 s="1"/>
  <c r="A141" i="10"/>
  <c r="D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A142" i="10"/>
  <c r="D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A143" i="10"/>
  <c r="T143" i="10" s="1"/>
  <c r="D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U143" i="10"/>
  <c r="V143" i="10"/>
  <c r="A144" i="10"/>
  <c r="D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 s="1"/>
  <c r="A145" i="10"/>
  <c r="D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 s="1"/>
  <c r="A146" i="10"/>
  <c r="D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A147" i="10"/>
  <c r="T147" i="10" s="1"/>
  <c r="D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U147" i="10"/>
  <c r="V147" i="10"/>
  <c r="A148" i="10"/>
  <c r="T148" i="10" s="1"/>
  <c r="D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U148" i="10"/>
  <c r="V148" i="10" s="1"/>
  <c r="A149" i="10"/>
  <c r="D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A150" i="10"/>
  <c r="T150" i="10" s="1"/>
  <c r="D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U150" i="10"/>
  <c r="V150" i="10" s="1"/>
  <c r="A151" i="10"/>
  <c r="D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A152" i="10"/>
  <c r="D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 s="1"/>
  <c r="A153" i="10"/>
  <c r="D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 s="1"/>
  <c r="A154" i="10"/>
  <c r="D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 s="1"/>
  <c r="A155" i="10"/>
  <c r="D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 s="1"/>
  <c r="A156" i="10"/>
  <c r="T156" i="10" s="1"/>
  <c r="D156" i="10"/>
  <c r="E165" i="10" s="1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U156" i="10"/>
  <c r="V156" i="10" s="1"/>
  <c r="A157" i="10"/>
  <c r="D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A158" i="10"/>
  <c r="D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 s="1"/>
  <c r="A159" i="10"/>
  <c r="D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A160" i="10"/>
  <c r="D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 s="1"/>
  <c r="A161" i="10"/>
  <c r="D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A162" i="10"/>
  <c r="D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 s="1"/>
  <c r="A163" i="10"/>
  <c r="D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A164" i="10"/>
  <c r="T164" i="10" s="1"/>
  <c r="D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U164" i="10"/>
  <c r="V164" i="10" s="1"/>
  <c r="A165" i="10"/>
  <c r="D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 s="1"/>
  <c r="A166" i="10"/>
  <c r="D166" i="10"/>
  <c r="E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A167" i="10"/>
  <c r="D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 s="1"/>
  <c r="A168" i="10"/>
  <c r="D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A169" i="10"/>
  <c r="D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 s="1"/>
  <c r="A170" i="10"/>
  <c r="T170" i="10" s="1"/>
  <c r="D170" i="10"/>
  <c r="E179" i="10" s="1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U170" i="10"/>
  <c r="V170" i="10" s="1"/>
  <c r="A171" i="10"/>
  <c r="D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 s="1"/>
  <c r="A172" i="10"/>
  <c r="D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A173" i="10"/>
  <c r="T173" i="10" s="1"/>
  <c r="D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U173" i="10"/>
  <c r="V173" i="10" s="1"/>
  <c r="A174" i="10"/>
  <c r="D174" i="10"/>
  <c r="E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A175" i="10"/>
  <c r="D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A176" i="10"/>
  <c r="D176" i="10"/>
  <c r="E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A177" i="10"/>
  <c r="D177" i="10"/>
  <c r="E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A178" i="10"/>
  <c r="D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 s="1"/>
  <c r="A179" i="10"/>
  <c r="D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 s="1"/>
  <c r="A180" i="10"/>
  <c r="D180" i="10"/>
  <c r="E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A181" i="10"/>
  <c r="D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 s="1"/>
  <c r="A182" i="10"/>
  <c r="D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A183" i="10"/>
  <c r="D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A184" i="10"/>
  <c r="D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A185" i="10"/>
  <c r="D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 s="1"/>
  <c r="A186" i="10"/>
  <c r="T186" i="10" s="1"/>
  <c r="D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U186" i="10"/>
  <c r="V186" i="10" s="1"/>
  <c r="A187" i="10"/>
  <c r="D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 s="1"/>
  <c r="A188" i="10"/>
  <c r="D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A189" i="10"/>
  <c r="D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 s="1"/>
  <c r="A190" i="10"/>
  <c r="D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A191" i="10"/>
  <c r="D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 s="1"/>
  <c r="A192" i="10"/>
  <c r="D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A193" i="10"/>
  <c r="D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A194" i="10"/>
  <c r="T194" i="10" s="1"/>
  <c r="D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U194" i="10"/>
  <c r="V194" i="10" s="1"/>
  <c r="A195" i="10"/>
  <c r="D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 s="1"/>
  <c r="A196" i="10"/>
  <c r="D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 s="1"/>
  <c r="A197" i="10"/>
  <c r="D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 s="1"/>
  <c r="A198" i="10"/>
  <c r="D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A199" i="10"/>
  <c r="D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 s="1"/>
  <c r="A200" i="10"/>
  <c r="D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A201" i="10"/>
  <c r="D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 s="1"/>
  <c r="A202" i="10"/>
  <c r="T202" i="10" s="1"/>
  <c r="D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U202" i="10"/>
  <c r="V202" i="10" s="1"/>
  <c r="A203" i="10"/>
  <c r="D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 s="1"/>
  <c r="A204" i="10"/>
  <c r="D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A205" i="10"/>
  <c r="T205" i="10" s="1"/>
  <c r="D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U205" i="10"/>
  <c r="V205" i="10" s="1"/>
  <c r="A206" i="10"/>
  <c r="T206" i="10" s="1"/>
  <c r="D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U206" i="10"/>
  <c r="V206" i="10"/>
  <c r="A207" i="10"/>
  <c r="T207" i="10" s="1"/>
  <c r="D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U207" i="10"/>
  <c r="V207" i="10" s="1"/>
  <c r="A208" i="10"/>
  <c r="D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A209" i="10"/>
  <c r="D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 s="1"/>
  <c r="A210" i="10"/>
  <c r="D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 s="1"/>
  <c r="A211" i="10"/>
  <c r="D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 s="1"/>
  <c r="A212" i="10"/>
  <c r="D212" i="10"/>
  <c r="E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A213" i="10"/>
  <c r="D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 s="1"/>
  <c r="A214" i="10"/>
  <c r="D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A215" i="10"/>
  <c r="D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A216" i="10"/>
  <c r="D216" i="10"/>
  <c r="E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A217" i="10"/>
  <c r="D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 s="1"/>
  <c r="A218" i="10"/>
  <c r="T218" i="10" s="1"/>
  <c r="D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U218" i="10"/>
  <c r="V218" i="10" s="1"/>
  <c r="A219" i="10"/>
  <c r="D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A220" i="10"/>
  <c r="T220" i="10" s="1"/>
  <c r="D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U220" i="10"/>
  <c r="V220" i="10" s="1"/>
  <c r="A221" i="10"/>
  <c r="D221" i="10"/>
  <c r="E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A222" i="10"/>
  <c r="D222" i="10"/>
  <c r="E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A223" i="10"/>
  <c r="D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 s="1"/>
  <c r="A224" i="10"/>
  <c r="D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 s="1"/>
  <c r="A225" i="10"/>
  <c r="D225" i="10"/>
  <c r="E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A226" i="10"/>
  <c r="D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 s="1"/>
  <c r="A227" i="10"/>
  <c r="D227" i="10"/>
  <c r="E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A228" i="10"/>
  <c r="D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A229" i="10"/>
  <c r="D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A230" i="10"/>
  <c r="D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 s="1"/>
  <c r="A231" i="10"/>
  <c r="D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 s="1"/>
  <c r="A232" i="10"/>
  <c r="D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 s="1"/>
  <c r="A233" i="10"/>
  <c r="D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 s="1"/>
  <c r="A234" i="10"/>
  <c r="T234" i="10" s="1"/>
  <c r="D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U234" i="10"/>
  <c r="V234" i="10" s="1"/>
  <c r="A235" i="10"/>
  <c r="T235" i="10" s="1"/>
  <c r="D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U235" i="10"/>
  <c r="V235" i="10"/>
  <c r="A236" i="10"/>
  <c r="D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A237" i="10"/>
  <c r="D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A238" i="10"/>
  <c r="D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A239" i="10"/>
  <c r="T239" i="10" s="1"/>
  <c r="D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U239" i="10"/>
  <c r="V239" i="10" s="1"/>
  <c r="A240" i="10"/>
  <c r="D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 s="1"/>
  <c r="A241" i="10"/>
  <c r="D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A242" i="10"/>
  <c r="D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 s="1"/>
  <c r="A243" i="10"/>
  <c r="D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A244" i="10"/>
  <c r="D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A245" i="10"/>
  <c r="D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A246" i="10"/>
  <c r="D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 s="1"/>
  <c r="A247" i="10"/>
  <c r="D247" i="10"/>
  <c r="E256" i="10" s="1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 s="1"/>
  <c r="A248" i="10"/>
  <c r="D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 s="1"/>
  <c r="A249" i="10"/>
  <c r="D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 s="1"/>
  <c r="A250" i="10"/>
  <c r="T250" i="10" s="1"/>
  <c r="D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U250" i="10"/>
  <c r="V250" i="10" s="1"/>
  <c r="A251" i="10"/>
  <c r="T251" i="10" s="1"/>
  <c r="D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U251" i="10"/>
  <c r="V251" i="10"/>
  <c r="A252" i="10"/>
  <c r="D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 s="1"/>
  <c r="A253" i="10"/>
  <c r="D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A254" i="10"/>
  <c r="D254" i="10"/>
  <c r="E262" i="10" s="1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A255" i="10"/>
  <c r="D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 s="1"/>
  <c r="A256" i="10"/>
  <c r="D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 s="1"/>
  <c r="A257" i="10"/>
  <c r="D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A258" i="10"/>
  <c r="T258" i="10" s="1"/>
  <c r="D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U258" i="10"/>
  <c r="V258" i="10" s="1"/>
  <c r="A259" i="10"/>
  <c r="D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A260" i="10"/>
  <c r="D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A261" i="10"/>
  <c r="D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A262" i="10"/>
  <c r="D262" i="10"/>
  <c r="E271" i="10" s="1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 s="1"/>
  <c r="A263" i="10"/>
  <c r="D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 s="1"/>
  <c r="A264" i="10"/>
  <c r="D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 s="1"/>
  <c r="A265" i="10"/>
  <c r="D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 s="1"/>
  <c r="A266" i="10"/>
  <c r="T266" i="10" s="1"/>
  <c r="D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U266" i="10"/>
  <c r="V266" i="10" s="1"/>
  <c r="A267" i="10"/>
  <c r="D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A268" i="10"/>
  <c r="T268" i="10" s="1"/>
  <c r="D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U268" i="10"/>
  <c r="V268" i="10" s="1"/>
  <c r="A269" i="10"/>
  <c r="D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A270" i="10"/>
  <c r="D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 s="1"/>
  <c r="A271" i="10"/>
  <c r="D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A272" i="10"/>
  <c r="D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 s="1"/>
  <c r="A273" i="10"/>
  <c r="D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U273" i="10"/>
  <c r="V273" i="10"/>
  <c r="A274" i="10"/>
  <c r="T274" i="10" s="1"/>
  <c r="D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U274" i="10"/>
  <c r="V274" i="10" s="1"/>
  <c r="A275" i="10"/>
  <c r="D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A276" i="10"/>
  <c r="T276" i="10" s="1"/>
  <c r="D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U276" i="10"/>
  <c r="V276" i="10" s="1"/>
  <c r="A277" i="10"/>
  <c r="D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A278" i="10"/>
  <c r="D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 s="1"/>
  <c r="A279" i="10"/>
  <c r="D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A280" i="10"/>
  <c r="D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 s="1"/>
  <c r="A281" i="10"/>
  <c r="D281" i="10"/>
  <c r="E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A282" i="10"/>
  <c r="D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U282" i="10"/>
  <c r="V282" i="10" s="1"/>
  <c r="A283" i="10"/>
  <c r="T283" i="10" s="1"/>
  <c r="D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U283" i="10"/>
  <c r="V283" i="10"/>
  <c r="A284" i="10"/>
  <c r="T284" i="10" s="1"/>
  <c r="D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U284" i="10"/>
  <c r="V284" i="10" s="1"/>
  <c r="A285" i="10"/>
  <c r="D285" i="10"/>
  <c r="E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A286" i="10"/>
  <c r="D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 s="1"/>
  <c r="A287" i="10"/>
  <c r="D287" i="10"/>
  <c r="E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A288" i="10"/>
  <c r="D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 s="1"/>
  <c r="A289" i="10"/>
  <c r="T289" i="10" s="1"/>
  <c r="D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U289" i="10"/>
  <c r="V289" i="10"/>
  <c r="A290" i="10"/>
  <c r="T290" i="10" s="1"/>
  <c r="D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U290" i="10"/>
  <c r="V290" i="10" s="1"/>
  <c r="A291" i="10"/>
  <c r="D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A292" i="10"/>
  <c r="D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 s="1"/>
  <c r="A293" i="10"/>
  <c r="D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A294" i="10"/>
  <c r="D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 s="1"/>
  <c r="A295" i="10"/>
  <c r="D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A296" i="10"/>
  <c r="D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 s="1"/>
  <c r="A297" i="10"/>
  <c r="D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A298" i="10"/>
  <c r="T298" i="10" s="1"/>
  <c r="D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U298" i="10"/>
  <c r="V298" i="10" s="1"/>
  <c r="A299" i="10"/>
  <c r="D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A300" i="10"/>
  <c r="T300" i="10" s="1"/>
  <c r="D300" i="10"/>
  <c r="E303" i="10" s="1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U300" i="10"/>
  <c r="V300" i="10" s="1"/>
  <c r="A301" i="10"/>
  <c r="D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A302" i="10"/>
  <c r="D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 s="1"/>
  <c r="A303" i="10"/>
  <c r="D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A304" i="10"/>
  <c r="D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 s="1"/>
  <c r="A305" i="10"/>
  <c r="D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A306" i="10"/>
  <c r="T306" i="10" s="1"/>
  <c r="D306" i="10"/>
  <c r="E313" i="10" s="1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U306" i="10"/>
  <c r="V306" i="10" s="1"/>
  <c r="A307" i="10"/>
  <c r="D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A308" i="10"/>
  <c r="D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 s="1"/>
  <c r="A309" i="10"/>
  <c r="D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A310" i="10"/>
  <c r="D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 s="1"/>
  <c r="A311" i="10"/>
  <c r="D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A312" i="10"/>
  <c r="D312" i="10"/>
  <c r="E321" i="10" s="1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 s="1"/>
  <c r="A313" i="10"/>
  <c r="D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A314" i="10"/>
  <c r="T314" i="10" s="1"/>
  <c r="D314" i="10"/>
  <c r="E317" i="10" s="1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U314" i="10"/>
  <c r="V314" i="10" s="1"/>
  <c r="A315" i="10"/>
  <c r="D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A316" i="10"/>
  <c r="T316" i="10" s="1"/>
  <c r="D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U316" i="10"/>
  <c r="V316" i="10" s="1"/>
  <c r="A317" i="10"/>
  <c r="T317" i="10" s="1"/>
  <c r="D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U317" i="10"/>
  <c r="V317" i="10"/>
  <c r="A318" i="10"/>
  <c r="D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 s="1"/>
  <c r="A319" i="10"/>
  <c r="D319" i="10"/>
  <c r="E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A320" i="10"/>
  <c r="D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 s="1"/>
  <c r="A321" i="10"/>
  <c r="D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A322" i="10"/>
  <c r="T322" i="10" s="1"/>
  <c r="D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U322" i="10"/>
  <c r="V322" i="10" s="1"/>
  <c r="A323" i="10"/>
  <c r="D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A324" i="10"/>
  <c r="D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 s="1"/>
  <c r="A325" i="10"/>
  <c r="D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A326" i="10"/>
  <c r="T326" i="10" s="1"/>
  <c r="D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U326" i="10"/>
  <c r="V326" i="10" s="1"/>
  <c r="A327" i="10"/>
  <c r="D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A328" i="10"/>
  <c r="D328" i="10"/>
  <c r="E337" i="10" s="1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 s="1"/>
  <c r="A329" i="10"/>
  <c r="D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A330" i="10"/>
  <c r="T330" i="10" s="1"/>
  <c r="D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U330" i="10"/>
  <c r="V330" i="10" s="1"/>
  <c r="A331" i="10"/>
  <c r="T331" i="10" s="1"/>
  <c r="D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U331" i="10"/>
  <c r="V331" i="10"/>
  <c r="A332" i="10"/>
  <c r="T332" i="10" s="1"/>
  <c r="D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U332" i="10"/>
  <c r="V332" i="10" s="1"/>
  <c r="A333" i="10"/>
  <c r="T333" i="10" s="1"/>
  <c r="D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U333" i="10"/>
  <c r="V333" i="10"/>
  <c r="A334" i="10"/>
  <c r="D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 s="1"/>
  <c r="A335" i="10"/>
  <c r="D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A336" i="10"/>
  <c r="D336" i="10"/>
  <c r="E344" i="10" s="1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 s="1"/>
  <c r="A337" i="10"/>
  <c r="D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A338" i="10"/>
  <c r="T338" i="10" s="1"/>
  <c r="D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U338" i="10"/>
  <c r="V338" i="10" s="1"/>
  <c r="A339" i="10"/>
  <c r="D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A340" i="10"/>
  <c r="D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 s="1"/>
  <c r="A341" i="10"/>
  <c r="D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A342" i="10"/>
  <c r="T342" i="10" s="1"/>
  <c r="D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U342" i="10"/>
  <c r="V342" i="10" s="1"/>
  <c r="A343" i="10"/>
  <c r="D343" i="10"/>
  <c r="E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A344" i="10"/>
  <c r="D344" i="10"/>
  <c r="E353" i="10" s="1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 s="1"/>
  <c r="A345" i="10"/>
  <c r="D345" i="10"/>
  <c r="E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A346" i="10"/>
  <c r="T346" i="10" s="1"/>
  <c r="D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U346" i="10"/>
  <c r="V346" i="10" s="1"/>
  <c r="A347" i="10"/>
  <c r="T347" i="10" s="1"/>
  <c r="D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U347" i="10"/>
  <c r="V347" i="10"/>
  <c r="A348" i="10"/>
  <c r="T348" i="10" s="1"/>
  <c r="D348" i="10"/>
  <c r="E349" i="10" s="1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U348" i="10"/>
  <c r="V348" i="10" s="1"/>
  <c r="A349" i="10"/>
  <c r="D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A350" i="10"/>
  <c r="D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 s="1"/>
  <c r="A351" i="10"/>
  <c r="D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A352" i="10"/>
  <c r="D352" i="10"/>
  <c r="E360" i="10" s="1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 s="1"/>
  <c r="A353" i="10"/>
  <c r="D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A354" i="10"/>
  <c r="T354" i="10" s="1"/>
  <c r="D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U354" i="10"/>
  <c r="V354" i="10" s="1"/>
  <c r="A355" i="10"/>
  <c r="D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A356" i="10"/>
  <c r="D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 s="1"/>
  <c r="A357" i="10"/>
  <c r="D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A358" i="10"/>
  <c r="T358" i="10" s="1"/>
  <c r="D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U358" i="10"/>
  <c r="V358" i="10" s="1"/>
  <c r="A359" i="10"/>
  <c r="D359" i="10"/>
  <c r="E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A360" i="10"/>
  <c r="D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 s="1"/>
  <c r="A361" i="10"/>
  <c r="D361" i="10"/>
  <c r="E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A362" i="10"/>
  <c r="T362" i="10" s="1"/>
  <c r="D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U362" i="10"/>
  <c r="V362" i="10" s="1"/>
  <c r="A363" i="10"/>
  <c r="T363" i="10" s="1"/>
  <c r="D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U363" i="10"/>
  <c r="V363" i="10"/>
  <c r="A364" i="10"/>
  <c r="T364" i="10" s="1"/>
  <c r="D364" i="10"/>
  <c r="E372" i="10" s="1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U364" i="10"/>
  <c r="V364" i="10" s="1"/>
  <c r="A365" i="10"/>
  <c r="D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A366" i="10"/>
  <c r="D366" i="10"/>
  <c r="E375" i="10" s="1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S366" i="10"/>
  <c r="T366" i="10"/>
  <c r="U366" i="10"/>
  <c r="V366" i="10" s="1"/>
  <c r="A367" i="10"/>
  <c r="T367" i="10" s="1"/>
  <c r="D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U367" i="10"/>
  <c r="V367" i="10"/>
  <c r="A368" i="10"/>
  <c r="D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S368" i="10"/>
  <c r="T368" i="10"/>
  <c r="U368" i="10"/>
  <c r="V368" i="10" s="1"/>
  <c r="A369" i="10"/>
  <c r="D369" i="10"/>
  <c r="G369" i="10"/>
  <c r="H369" i="10"/>
  <c r="I369" i="10"/>
  <c r="J369" i="10"/>
  <c r="K369" i="10"/>
  <c r="L369" i="10"/>
  <c r="M369" i="10"/>
  <c r="N369" i="10"/>
  <c r="O369" i="10"/>
  <c r="P369" i="10"/>
  <c r="Q369" i="10"/>
  <c r="R369" i="10"/>
  <c r="S369" i="10"/>
  <c r="T369" i="10"/>
  <c r="U369" i="10"/>
  <c r="V369" i="10"/>
  <c r="A370" i="10"/>
  <c r="D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S370" i="10"/>
  <c r="T370" i="10"/>
  <c r="U370" i="10"/>
  <c r="V370" i="10" s="1"/>
  <c r="A371" i="10"/>
  <c r="D371" i="10"/>
  <c r="G371" i="10"/>
  <c r="H371" i="10"/>
  <c r="I371" i="10"/>
  <c r="J371" i="10"/>
  <c r="K371" i="10"/>
  <c r="L371" i="10"/>
  <c r="M371" i="10"/>
  <c r="N371" i="10"/>
  <c r="O371" i="10"/>
  <c r="P371" i="10"/>
  <c r="Q371" i="10"/>
  <c r="R371" i="10"/>
  <c r="S371" i="10"/>
  <c r="T371" i="10"/>
  <c r="U371" i="10"/>
  <c r="V371" i="10"/>
  <c r="A372" i="10"/>
  <c r="T372" i="10" s="1"/>
  <c r="D372" i="10"/>
  <c r="G372" i="10"/>
  <c r="H372" i="10"/>
  <c r="I372" i="10"/>
  <c r="J372" i="10"/>
  <c r="K372" i="10"/>
  <c r="L372" i="10"/>
  <c r="M372" i="10"/>
  <c r="N372" i="10"/>
  <c r="O372" i="10"/>
  <c r="P372" i="10"/>
  <c r="Q372" i="10"/>
  <c r="R372" i="10"/>
  <c r="S372" i="10"/>
  <c r="U372" i="10"/>
  <c r="V372" i="10" s="1"/>
  <c r="A373" i="10"/>
  <c r="D373" i="10"/>
  <c r="E373" i="10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S373" i="10"/>
  <c r="T373" i="10"/>
  <c r="U373" i="10"/>
  <c r="V373" i="10"/>
  <c r="A374" i="10"/>
  <c r="D374" i="10"/>
  <c r="E383" i="10" s="1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S374" i="10"/>
  <c r="T374" i="10"/>
  <c r="U374" i="10"/>
  <c r="V374" i="10" s="1"/>
  <c r="A375" i="10"/>
  <c r="D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S375" i="10"/>
  <c r="T375" i="10"/>
  <c r="U375" i="10"/>
  <c r="V375" i="10"/>
  <c r="A376" i="10"/>
  <c r="T376" i="10" s="1"/>
  <c r="D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U376" i="10"/>
  <c r="V376" i="10" s="1"/>
  <c r="A377" i="10"/>
  <c r="D377" i="10"/>
  <c r="E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S377" i="10"/>
  <c r="T377" i="10"/>
  <c r="U377" i="10"/>
  <c r="V377" i="10"/>
  <c r="A378" i="10"/>
  <c r="D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S378" i="10"/>
  <c r="T378" i="10"/>
  <c r="U378" i="10"/>
  <c r="V378" i="10" s="1"/>
  <c r="A379" i="10"/>
  <c r="D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S379" i="10"/>
  <c r="T379" i="10"/>
  <c r="U379" i="10"/>
  <c r="V379" i="10"/>
  <c r="A380" i="10"/>
  <c r="T380" i="10" s="1"/>
  <c r="D380" i="10"/>
  <c r="G380" i="10"/>
  <c r="H380" i="10"/>
  <c r="I380" i="10"/>
  <c r="J380" i="10"/>
  <c r="K380" i="10"/>
  <c r="L380" i="10"/>
  <c r="M380" i="10"/>
  <c r="N380" i="10"/>
  <c r="O380" i="10"/>
  <c r="P380" i="10"/>
  <c r="Q380" i="10"/>
  <c r="R380" i="10"/>
  <c r="S380" i="10"/>
  <c r="U380" i="10"/>
  <c r="V380" i="10" s="1"/>
  <c r="A381" i="10"/>
  <c r="D381" i="10"/>
  <c r="E381" i="10"/>
  <c r="G381" i="10"/>
  <c r="H381" i="10"/>
  <c r="I381" i="10"/>
  <c r="J381" i="10"/>
  <c r="K381" i="10"/>
  <c r="L381" i="10"/>
  <c r="M381" i="10"/>
  <c r="N381" i="10"/>
  <c r="O381" i="10"/>
  <c r="P381" i="10"/>
  <c r="Q381" i="10"/>
  <c r="R381" i="10"/>
  <c r="S381" i="10"/>
  <c r="T381" i="10"/>
  <c r="U381" i="10"/>
  <c r="V381" i="10"/>
  <c r="A382" i="10"/>
  <c r="D382" i="10"/>
  <c r="G382" i="10"/>
  <c r="H382" i="10"/>
  <c r="I382" i="10"/>
  <c r="J382" i="10"/>
  <c r="K382" i="10"/>
  <c r="L382" i="10"/>
  <c r="M382" i="10"/>
  <c r="N382" i="10"/>
  <c r="O382" i="10"/>
  <c r="P382" i="10"/>
  <c r="Q382" i="10"/>
  <c r="R382" i="10"/>
  <c r="S382" i="10"/>
  <c r="T382" i="10"/>
  <c r="U382" i="10"/>
  <c r="V382" i="10" s="1"/>
  <c r="A383" i="10"/>
  <c r="D383" i="10"/>
  <c r="G383" i="10"/>
  <c r="H383" i="10"/>
  <c r="I383" i="10"/>
  <c r="J383" i="10"/>
  <c r="K383" i="10"/>
  <c r="L383" i="10"/>
  <c r="M383" i="10"/>
  <c r="N383" i="10"/>
  <c r="O383" i="10"/>
  <c r="P383" i="10"/>
  <c r="Q383" i="10"/>
  <c r="R383" i="10"/>
  <c r="S383" i="10"/>
  <c r="T383" i="10"/>
  <c r="U383" i="10"/>
  <c r="V383" i="10"/>
  <c r="A384" i="10"/>
  <c r="D384" i="10"/>
  <c r="G384" i="10"/>
  <c r="H384" i="10"/>
  <c r="I384" i="10"/>
  <c r="J384" i="10"/>
  <c r="K384" i="10"/>
  <c r="L384" i="10"/>
  <c r="M384" i="10"/>
  <c r="N384" i="10"/>
  <c r="O384" i="10"/>
  <c r="P384" i="10"/>
  <c r="Q384" i="10"/>
  <c r="R384" i="10"/>
  <c r="S384" i="10"/>
  <c r="T384" i="10"/>
  <c r="U384" i="10"/>
  <c r="V384" i="10" s="1"/>
  <c r="A385" i="10"/>
  <c r="D385" i="10"/>
  <c r="E385" i="10"/>
  <c r="G385" i="10"/>
  <c r="H385" i="10"/>
  <c r="I385" i="10"/>
  <c r="J385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A386" i="10"/>
  <c r="T386" i="10" s="1"/>
  <c r="D386" i="10"/>
  <c r="G386" i="10"/>
  <c r="H386" i="10"/>
  <c r="I386" i="10"/>
  <c r="J386" i="10"/>
  <c r="K386" i="10"/>
  <c r="L386" i="10"/>
  <c r="M386" i="10"/>
  <c r="N386" i="10"/>
  <c r="O386" i="10"/>
  <c r="P386" i="10"/>
  <c r="Q386" i="10"/>
  <c r="R386" i="10"/>
  <c r="S386" i="10"/>
  <c r="U386" i="10"/>
  <c r="V386" i="10" s="1"/>
  <c r="A387" i="10"/>
  <c r="D387" i="10"/>
  <c r="E387" i="10"/>
  <c r="G387" i="10"/>
  <c r="H387" i="10"/>
  <c r="I387" i="10"/>
  <c r="J387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A388" i="10"/>
  <c r="D388" i="10"/>
  <c r="G388" i="10"/>
  <c r="H388" i="10"/>
  <c r="I388" i="10"/>
  <c r="J388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 s="1"/>
  <c r="A389" i="10"/>
  <c r="D389" i="10"/>
  <c r="G389" i="10"/>
  <c r="H389" i="10"/>
  <c r="I389" i="10"/>
  <c r="J389" i="10"/>
  <c r="K389" i="10"/>
  <c r="L389" i="10"/>
  <c r="M389" i="10"/>
  <c r="N389" i="10"/>
  <c r="O389" i="10"/>
  <c r="P389" i="10"/>
  <c r="Q389" i="10"/>
  <c r="R389" i="10"/>
  <c r="S389" i="10"/>
  <c r="T389" i="10"/>
  <c r="U389" i="10"/>
  <c r="V389" i="10" s="1"/>
  <c r="A390" i="10"/>
  <c r="T390" i="10" s="1"/>
  <c r="D390" i="10"/>
  <c r="G390" i="10"/>
  <c r="H390" i="10"/>
  <c r="I390" i="10"/>
  <c r="J390" i="10"/>
  <c r="K390" i="10"/>
  <c r="L390" i="10"/>
  <c r="M390" i="10"/>
  <c r="N390" i="10"/>
  <c r="O390" i="10"/>
  <c r="P390" i="10"/>
  <c r="Q390" i="10"/>
  <c r="R390" i="10"/>
  <c r="S390" i="10"/>
  <c r="U390" i="10"/>
  <c r="V390" i="10" s="1"/>
  <c r="A391" i="10"/>
  <c r="D391" i="10"/>
  <c r="G391" i="10"/>
  <c r="H391" i="10"/>
  <c r="I391" i="10"/>
  <c r="J391" i="10"/>
  <c r="K391" i="10"/>
  <c r="L391" i="10"/>
  <c r="M391" i="10"/>
  <c r="N391" i="10"/>
  <c r="O391" i="10"/>
  <c r="P391" i="10"/>
  <c r="Q391" i="10"/>
  <c r="R391" i="10"/>
  <c r="S391" i="10"/>
  <c r="T391" i="10"/>
  <c r="U391" i="10"/>
  <c r="V391" i="10"/>
  <c r="A392" i="10"/>
  <c r="D392" i="10"/>
  <c r="G392" i="10"/>
  <c r="H392" i="10"/>
  <c r="I392" i="10"/>
  <c r="J392" i="10"/>
  <c r="K392" i="10"/>
  <c r="L392" i="10"/>
  <c r="M392" i="10"/>
  <c r="N392" i="10"/>
  <c r="O392" i="10"/>
  <c r="P392" i="10"/>
  <c r="Q392" i="10"/>
  <c r="R392" i="10"/>
  <c r="S392" i="10"/>
  <c r="T392" i="10"/>
  <c r="U392" i="10"/>
  <c r="V392" i="10" s="1"/>
  <c r="A393" i="10"/>
  <c r="D393" i="10"/>
  <c r="G393" i="10"/>
  <c r="H393" i="10"/>
  <c r="I393" i="10"/>
  <c r="J393" i="10"/>
  <c r="K393" i="10"/>
  <c r="L393" i="10"/>
  <c r="M393" i="10"/>
  <c r="N393" i="10"/>
  <c r="O393" i="10"/>
  <c r="P393" i="10"/>
  <c r="Q393" i="10"/>
  <c r="R393" i="10"/>
  <c r="S393" i="10"/>
  <c r="T393" i="10"/>
  <c r="U393" i="10"/>
  <c r="V393" i="10" s="1"/>
  <c r="A394" i="10"/>
  <c r="T394" i="10" s="1"/>
  <c r="D394" i="10"/>
  <c r="G394" i="10"/>
  <c r="H394" i="10"/>
  <c r="I394" i="10"/>
  <c r="J394" i="10"/>
  <c r="K394" i="10"/>
  <c r="L394" i="10"/>
  <c r="M394" i="10"/>
  <c r="N394" i="10"/>
  <c r="O394" i="10"/>
  <c r="P394" i="10"/>
  <c r="Q394" i="10"/>
  <c r="R394" i="10"/>
  <c r="S394" i="10"/>
  <c r="U394" i="10"/>
  <c r="V394" i="10" s="1"/>
  <c r="A395" i="10"/>
  <c r="D395" i="10"/>
  <c r="E395" i="10"/>
  <c r="G395" i="10"/>
  <c r="H395" i="10"/>
  <c r="I395" i="10"/>
  <c r="J395" i="10"/>
  <c r="K395" i="10"/>
  <c r="L395" i="10"/>
  <c r="M395" i="10"/>
  <c r="N395" i="10"/>
  <c r="O395" i="10"/>
  <c r="P395" i="10"/>
  <c r="Q395" i="10"/>
  <c r="R395" i="10"/>
  <c r="S395" i="10"/>
  <c r="T395" i="10"/>
  <c r="U395" i="10"/>
  <c r="V395" i="10"/>
  <c r="A396" i="10"/>
  <c r="D396" i="10"/>
  <c r="G396" i="10"/>
  <c r="H396" i="10"/>
  <c r="I396" i="10"/>
  <c r="J396" i="10"/>
  <c r="K396" i="10"/>
  <c r="L396" i="10"/>
  <c r="M396" i="10"/>
  <c r="N396" i="10"/>
  <c r="O396" i="10"/>
  <c r="P396" i="10"/>
  <c r="Q396" i="10"/>
  <c r="R396" i="10"/>
  <c r="S396" i="10"/>
  <c r="T396" i="10"/>
  <c r="U396" i="10"/>
  <c r="V396" i="10" s="1"/>
  <c r="A397" i="10"/>
  <c r="D397" i="10"/>
  <c r="G397" i="10"/>
  <c r="H397" i="10"/>
  <c r="I397" i="10"/>
  <c r="J397" i="10"/>
  <c r="K397" i="10"/>
  <c r="L397" i="10"/>
  <c r="M397" i="10"/>
  <c r="N397" i="10"/>
  <c r="O397" i="10"/>
  <c r="P397" i="10"/>
  <c r="Q397" i="10"/>
  <c r="R397" i="10"/>
  <c r="S397" i="10"/>
  <c r="T397" i="10"/>
  <c r="U397" i="10"/>
  <c r="V397" i="10" s="1"/>
  <c r="A398" i="10"/>
  <c r="T398" i="10" s="1"/>
  <c r="D398" i="10"/>
  <c r="G398" i="10"/>
  <c r="H398" i="10"/>
  <c r="I398" i="10"/>
  <c r="J398" i="10"/>
  <c r="K398" i="10"/>
  <c r="L398" i="10"/>
  <c r="M398" i="10"/>
  <c r="N398" i="10"/>
  <c r="O398" i="10"/>
  <c r="P398" i="10"/>
  <c r="Q398" i="10"/>
  <c r="R398" i="10"/>
  <c r="S398" i="10"/>
  <c r="U398" i="10"/>
  <c r="V398" i="10" s="1"/>
  <c r="A399" i="10"/>
  <c r="D399" i="10"/>
  <c r="G399" i="10"/>
  <c r="H399" i="10"/>
  <c r="I399" i="10"/>
  <c r="J399" i="10"/>
  <c r="K399" i="10"/>
  <c r="L399" i="10"/>
  <c r="M399" i="10"/>
  <c r="N399" i="10"/>
  <c r="O399" i="10"/>
  <c r="P399" i="10"/>
  <c r="Q399" i="10"/>
  <c r="R399" i="10"/>
  <c r="S399" i="10"/>
  <c r="T399" i="10"/>
  <c r="U399" i="10"/>
  <c r="V399" i="10"/>
  <c r="A400" i="10"/>
  <c r="D400" i="10"/>
  <c r="G400" i="10"/>
  <c r="H400" i="10"/>
  <c r="I400" i="10"/>
  <c r="J400" i="10"/>
  <c r="K400" i="10"/>
  <c r="L400" i="10"/>
  <c r="M400" i="10"/>
  <c r="N400" i="10"/>
  <c r="O400" i="10"/>
  <c r="P400" i="10"/>
  <c r="Q400" i="10"/>
  <c r="R400" i="10"/>
  <c r="S400" i="10"/>
  <c r="T400" i="10"/>
  <c r="U400" i="10"/>
  <c r="V400" i="10" s="1"/>
  <c r="A401" i="10"/>
  <c r="D401" i="10"/>
  <c r="G401" i="10"/>
  <c r="H401" i="10"/>
  <c r="I401" i="10"/>
  <c r="J401" i="10"/>
  <c r="K401" i="10"/>
  <c r="L401" i="10"/>
  <c r="M401" i="10"/>
  <c r="N401" i="10"/>
  <c r="O401" i="10"/>
  <c r="P401" i="10"/>
  <c r="Q401" i="10"/>
  <c r="R401" i="10"/>
  <c r="S401" i="10"/>
  <c r="T401" i="10"/>
  <c r="U401" i="10"/>
  <c r="V401" i="10" s="1"/>
  <c r="A402" i="10"/>
  <c r="T402" i="10" s="1"/>
  <c r="D402" i="10"/>
  <c r="G402" i="10"/>
  <c r="H402" i="10"/>
  <c r="I402" i="10"/>
  <c r="J402" i="10"/>
  <c r="K402" i="10"/>
  <c r="L402" i="10"/>
  <c r="M402" i="10"/>
  <c r="N402" i="10"/>
  <c r="O402" i="10"/>
  <c r="P402" i="10"/>
  <c r="Q402" i="10"/>
  <c r="R402" i="10"/>
  <c r="S402" i="10"/>
  <c r="U402" i="10"/>
  <c r="V402" i="10" s="1"/>
  <c r="A403" i="10"/>
  <c r="D403" i="10"/>
  <c r="G403" i="10"/>
  <c r="H403" i="10"/>
  <c r="I403" i="10"/>
  <c r="J403" i="10"/>
  <c r="K403" i="10"/>
  <c r="L403" i="10"/>
  <c r="M403" i="10"/>
  <c r="N403" i="10"/>
  <c r="O403" i="10"/>
  <c r="P403" i="10"/>
  <c r="Q403" i="10"/>
  <c r="R403" i="10"/>
  <c r="S403" i="10"/>
  <c r="T403" i="10"/>
  <c r="U403" i="10"/>
  <c r="V403" i="10"/>
  <c r="A404" i="10"/>
  <c r="D404" i="10"/>
  <c r="G404" i="10"/>
  <c r="H404" i="10"/>
  <c r="I404" i="10"/>
  <c r="J404" i="10"/>
  <c r="K404" i="10"/>
  <c r="L404" i="10"/>
  <c r="M404" i="10"/>
  <c r="N404" i="10"/>
  <c r="O404" i="10"/>
  <c r="P404" i="10"/>
  <c r="Q404" i="10"/>
  <c r="R404" i="10"/>
  <c r="S404" i="10"/>
  <c r="T404" i="10"/>
  <c r="U404" i="10"/>
  <c r="V404" i="10" s="1"/>
  <c r="A405" i="10"/>
  <c r="D405" i="10"/>
  <c r="G405" i="10"/>
  <c r="H405" i="10"/>
  <c r="I405" i="10"/>
  <c r="J405" i="10"/>
  <c r="K405" i="10"/>
  <c r="L405" i="10"/>
  <c r="M405" i="10"/>
  <c r="N405" i="10"/>
  <c r="O405" i="10"/>
  <c r="P405" i="10"/>
  <c r="Q405" i="10"/>
  <c r="R405" i="10"/>
  <c r="S405" i="10"/>
  <c r="T405" i="10"/>
  <c r="U405" i="10"/>
  <c r="V405" i="10" s="1"/>
  <c r="A406" i="10"/>
  <c r="T406" i="10" s="1"/>
  <c r="D406" i="10"/>
  <c r="G406" i="10"/>
  <c r="H406" i="10"/>
  <c r="I406" i="10"/>
  <c r="J406" i="10"/>
  <c r="K406" i="10"/>
  <c r="L406" i="10"/>
  <c r="M406" i="10"/>
  <c r="N406" i="10"/>
  <c r="O406" i="10"/>
  <c r="P406" i="10"/>
  <c r="Q406" i="10"/>
  <c r="R406" i="10"/>
  <c r="S406" i="10"/>
  <c r="U406" i="10"/>
  <c r="V406" i="10" s="1"/>
  <c r="A407" i="10"/>
  <c r="D407" i="10"/>
  <c r="E407" i="10"/>
  <c r="G407" i="10"/>
  <c r="H407" i="10"/>
  <c r="I407" i="10"/>
  <c r="J407" i="10"/>
  <c r="K407" i="10"/>
  <c r="L407" i="10"/>
  <c r="M407" i="10"/>
  <c r="N407" i="10"/>
  <c r="O407" i="10"/>
  <c r="P407" i="10"/>
  <c r="Q407" i="10"/>
  <c r="R407" i="10"/>
  <c r="S407" i="10"/>
  <c r="T407" i="10"/>
  <c r="U407" i="10"/>
  <c r="V407" i="10"/>
  <c r="A408" i="10"/>
  <c r="D408" i="10"/>
  <c r="G408" i="10"/>
  <c r="H408" i="10"/>
  <c r="I408" i="10"/>
  <c r="J408" i="10"/>
  <c r="K408" i="10"/>
  <c r="L408" i="10"/>
  <c r="M408" i="10"/>
  <c r="N408" i="10"/>
  <c r="O408" i="10"/>
  <c r="P408" i="10"/>
  <c r="Q408" i="10"/>
  <c r="R408" i="10"/>
  <c r="S408" i="10"/>
  <c r="T408" i="10"/>
  <c r="U408" i="10"/>
  <c r="V408" i="10" s="1"/>
  <c r="A409" i="10"/>
  <c r="D409" i="10"/>
  <c r="G409" i="10"/>
  <c r="H409" i="10"/>
  <c r="I409" i="10"/>
  <c r="J409" i="10"/>
  <c r="K409" i="10"/>
  <c r="L409" i="10"/>
  <c r="M409" i="10"/>
  <c r="N409" i="10"/>
  <c r="O409" i="10"/>
  <c r="P409" i="10"/>
  <c r="Q409" i="10"/>
  <c r="R409" i="10"/>
  <c r="S409" i="10"/>
  <c r="T409" i="10"/>
  <c r="U409" i="10"/>
  <c r="V409" i="10" s="1"/>
  <c r="A410" i="10"/>
  <c r="T410" i="10" s="1"/>
  <c r="D410" i="10"/>
  <c r="G410" i="10"/>
  <c r="H410" i="10"/>
  <c r="I410" i="10"/>
  <c r="J410" i="10"/>
  <c r="K410" i="10"/>
  <c r="L410" i="10"/>
  <c r="M410" i="10"/>
  <c r="N410" i="10"/>
  <c r="O410" i="10"/>
  <c r="P410" i="10"/>
  <c r="Q410" i="10"/>
  <c r="R410" i="10"/>
  <c r="S410" i="10"/>
  <c r="U410" i="10"/>
  <c r="V410" i="10" s="1"/>
  <c r="A411" i="10"/>
  <c r="D411" i="10"/>
  <c r="E411" i="10"/>
  <c r="G411" i="10"/>
  <c r="H411" i="10"/>
  <c r="I411" i="10"/>
  <c r="J411" i="10"/>
  <c r="K411" i="10"/>
  <c r="L411" i="10"/>
  <c r="M411" i="10"/>
  <c r="N411" i="10"/>
  <c r="O411" i="10"/>
  <c r="P411" i="10"/>
  <c r="Q411" i="10"/>
  <c r="R411" i="10"/>
  <c r="S411" i="10"/>
  <c r="T411" i="10"/>
  <c r="U411" i="10"/>
  <c r="V411" i="10"/>
  <c r="A412" i="10"/>
  <c r="D412" i="10"/>
  <c r="G412" i="10"/>
  <c r="H412" i="10"/>
  <c r="I412" i="10"/>
  <c r="J412" i="10"/>
  <c r="K412" i="10"/>
  <c r="L412" i="10"/>
  <c r="M412" i="10"/>
  <c r="N412" i="10"/>
  <c r="O412" i="10"/>
  <c r="P412" i="10"/>
  <c r="Q412" i="10"/>
  <c r="R412" i="10"/>
  <c r="S412" i="10"/>
  <c r="T412" i="10"/>
  <c r="U412" i="10"/>
  <c r="V412" i="10" s="1"/>
  <c r="A413" i="10"/>
  <c r="D413" i="10"/>
  <c r="E415" i="10" s="1"/>
  <c r="G413" i="10"/>
  <c r="H413" i="10"/>
  <c r="I413" i="10"/>
  <c r="J413" i="10"/>
  <c r="K413" i="10"/>
  <c r="L413" i="10"/>
  <c r="M413" i="10"/>
  <c r="N413" i="10"/>
  <c r="O413" i="10"/>
  <c r="P413" i="10"/>
  <c r="Q413" i="10"/>
  <c r="R413" i="10"/>
  <c r="S413" i="10"/>
  <c r="T413" i="10"/>
  <c r="U413" i="10"/>
  <c r="V413" i="10" s="1"/>
  <c r="A414" i="10"/>
  <c r="T414" i="10" s="1"/>
  <c r="D414" i="10"/>
  <c r="G414" i="10"/>
  <c r="H414" i="10"/>
  <c r="I414" i="10"/>
  <c r="J414" i="10"/>
  <c r="K414" i="10"/>
  <c r="L414" i="10"/>
  <c r="M414" i="10"/>
  <c r="N414" i="10"/>
  <c r="O414" i="10"/>
  <c r="P414" i="10"/>
  <c r="Q414" i="10"/>
  <c r="R414" i="10"/>
  <c r="S414" i="10"/>
  <c r="U414" i="10"/>
  <c r="V414" i="10" s="1"/>
  <c r="A415" i="10"/>
  <c r="D415" i="10"/>
  <c r="G415" i="10"/>
  <c r="H415" i="10"/>
  <c r="I415" i="10"/>
  <c r="J415" i="10"/>
  <c r="K415" i="10"/>
  <c r="L415" i="10"/>
  <c r="M415" i="10"/>
  <c r="N415" i="10"/>
  <c r="O415" i="10"/>
  <c r="P415" i="10"/>
  <c r="Q415" i="10"/>
  <c r="R415" i="10"/>
  <c r="S415" i="10"/>
  <c r="T415" i="10"/>
  <c r="U415" i="10"/>
  <c r="V415" i="10"/>
  <c r="A416" i="10"/>
  <c r="D416" i="10"/>
  <c r="G416" i="10"/>
  <c r="H416" i="10"/>
  <c r="I416" i="10"/>
  <c r="J416" i="10"/>
  <c r="K416" i="10"/>
  <c r="L416" i="10"/>
  <c r="M416" i="10"/>
  <c r="N416" i="10"/>
  <c r="O416" i="10"/>
  <c r="P416" i="10"/>
  <c r="Q416" i="10"/>
  <c r="R416" i="10"/>
  <c r="S416" i="10"/>
  <c r="T416" i="10"/>
  <c r="U416" i="10"/>
  <c r="V416" i="10" s="1"/>
  <c r="A417" i="10"/>
  <c r="D417" i="10"/>
  <c r="G417" i="10"/>
  <c r="H417" i="10"/>
  <c r="I417" i="10"/>
  <c r="J417" i="10"/>
  <c r="K417" i="10"/>
  <c r="L417" i="10"/>
  <c r="M417" i="10"/>
  <c r="N417" i="10"/>
  <c r="O417" i="10"/>
  <c r="P417" i="10"/>
  <c r="Q417" i="10"/>
  <c r="R417" i="10"/>
  <c r="S417" i="10"/>
  <c r="T417" i="10"/>
  <c r="U417" i="10"/>
  <c r="V417" i="10" s="1"/>
  <c r="A418" i="10"/>
  <c r="T418" i="10" s="1"/>
  <c r="D418" i="10"/>
  <c r="G418" i="10"/>
  <c r="H418" i="10"/>
  <c r="I418" i="10"/>
  <c r="J418" i="10"/>
  <c r="K418" i="10"/>
  <c r="L418" i="10"/>
  <c r="M418" i="10"/>
  <c r="N418" i="10"/>
  <c r="O418" i="10"/>
  <c r="P418" i="10"/>
  <c r="Q418" i="10"/>
  <c r="R418" i="10"/>
  <c r="S418" i="10"/>
  <c r="U418" i="10"/>
  <c r="V418" i="10" s="1"/>
  <c r="A419" i="10"/>
  <c r="D419" i="10"/>
  <c r="G419" i="10"/>
  <c r="H419" i="10"/>
  <c r="I419" i="10"/>
  <c r="J419" i="10"/>
  <c r="K419" i="10"/>
  <c r="L419" i="10"/>
  <c r="M419" i="10"/>
  <c r="N419" i="10"/>
  <c r="O419" i="10"/>
  <c r="P419" i="10"/>
  <c r="Q419" i="10"/>
  <c r="R419" i="10"/>
  <c r="S419" i="10"/>
  <c r="T419" i="10"/>
  <c r="U419" i="10"/>
  <c r="V419" i="10"/>
  <c r="A420" i="10"/>
  <c r="D420" i="10"/>
  <c r="G420" i="10"/>
  <c r="H420" i="10"/>
  <c r="I420" i="10"/>
  <c r="J420" i="10"/>
  <c r="K420" i="10"/>
  <c r="L420" i="10"/>
  <c r="M420" i="10"/>
  <c r="N420" i="10"/>
  <c r="O420" i="10"/>
  <c r="P420" i="10"/>
  <c r="Q420" i="10"/>
  <c r="R420" i="10"/>
  <c r="S420" i="10"/>
  <c r="T420" i="10"/>
  <c r="U420" i="10"/>
  <c r="V420" i="10" s="1"/>
  <c r="A421" i="10"/>
  <c r="D421" i="10"/>
  <c r="G421" i="10"/>
  <c r="H421" i="10"/>
  <c r="I421" i="10"/>
  <c r="J421" i="10"/>
  <c r="K421" i="10"/>
  <c r="L421" i="10"/>
  <c r="M421" i="10"/>
  <c r="N421" i="10"/>
  <c r="O421" i="10"/>
  <c r="P421" i="10"/>
  <c r="Q421" i="10"/>
  <c r="R421" i="10"/>
  <c r="S421" i="10"/>
  <c r="T421" i="10"/>
  <c r="U421" i="10"/>
  <c r="V421" i="10" s="1"/>
  <c r="A422" i="10"/>
  <c r="T422" i="10" s="1"/>
  <c r="D422" i="10"/>
  <c r="G422" i="10"/>
  <c r="H422" i="10"/>
  <c r="I422" i="10"/>
  <c r="J422" i="10"/>
  <c r="K422" i="10"/>
  <c r="L422" i="10"/>
  <c r="M422" i="10"/>
  <c r="N422" i="10"/>
  <c r="O422" i="10"/>
  <c r="P422" i="10"/>
  <c r="Q422" i="10"/>
  <c r="R422" i="10"/>
  <c r="S422" i="10"/>
  <c r="U422" i="10"/>
  <c r="V422" i="10" s="1"/>
  <c r="A423" i="10"/>
  <c r="D423" i="10"/>
  <c r="G423" i="10"/>
  <c r="H423" i="10"/>
  <c r="I423" i="10"/>
  <c r="J423" i="10"/>
  <c r="K423" i="10"/>
  <c r="L423" i="10"/>
  <c r="M423" i="10"/>
  <c r="N423" i="10"/>
  <c r="O423" i="10"/>
  <c r="P423" i="10"/>
  <c r="Q423" i="10"/>
  <c r="R423" i="10"/>
  <c r="S423" i="10"/>
  <c r="T423" i="10"/>
  <c r="U423" i="10"/>
  <c r="V423" i="10"/>
  <c r="A424" i="10"/>
  <c r="D424" i="10"/>
  <c r="G424" i="10"/>
  <c r="H424" i="10"/>
  <c r="I424" i="10"/>
  <c r="J424" i="10"/>
  <c r="K424" i="10"/>
  <c r="L424" i="10"/>
  <c r="M424" i="10"/>
  <c r="N424" i="10"/>
  <c r="O424" i="10"/>
  <c r="P424" i="10"/>
  <c r="Q424" i="10"/>
  <c r="R424" i="10"/>
  <c r="S424" i="10"/>
  <c r="T424" i="10"/>
  <c r="U424" i="10"/>
  <c r="V424" i="10" s="1"/>
  <c r="A425" i="10"/>
  <c r="D425" i="10"/>
  <c r="G425" i="10"/>
  <c r="H425" i="10"/>
  <c r="I425" i="10"/>
  <c r="J425" i="10"/>
  <c r="K425" i="10"/>
  <c r="L425" i="10"/>
  <c r="M425" i="10"/>
  <c r="N425" i="10"/>
  <c r="O425" i="10"/>
  <c r="P425" i="10"/>
  <c r="Q425" i="10"/>
  <c r="R425" i="10"/>
  <c r="S425" i="10"/>
  <c r="T425" i="10"/>
  <c r="U425" i="10"/>
  <c r="V425" i="10" s="1"/>
  <c r="A426" i="10"/>
  <c r="T426" i="10" s="1"/>
  <c r="D426" i="10"/>
  <c r="G426" i="10"/>
  <c r="H426" i="10"/>
  <c r="I426" i="10"/>
  <c r="J426" i="10"/>
  <c r="K426" i="10"/>
  <c r="L426" i="10"/>
  <c r="M426" i="10"/>
  <c r="N426" i="10"/>
  <c r="O426" i="10"/>
  <c r="P426" i="10"/>
  <c r="Q426" i="10"/>
  <c r="R426" i="10"/>
  <c r="S426" i="10"/>
  <c r="U426" i="10"/>
  <c r="V426" i="10" s="1"/>
  <c r="A427" i="10"/>
  <c r="D427" i="10"/>
  <c r="G427" i="10"/>
  <c r="H427" i="10"/>
  <c r="I427" i="10"/>
  <c r="J427" i="10"/>
  <c r="K427" i="10"/>
  <c r="L427" i="10"/>
  <c r="M427" i="10"/>
  <c r="N427" i="10"/>
  <c r="O427" i="10"/>
  <c r="P427" i="10"/>
  <c r="Q427" i="10"/>
  <c r="R427" i="10"/>
  <c r="S427" i="10"/>
  <c r="T427" i="10"/>
  <c r="U427" i="10"/>
  <c r="V427" i="10"/>
  <c r="A428" i="10"/>
  <c r="D428" i="10"/>
  <c r="G428" i="10"/>
  <c r="H428" i="10"/>
  <c r="I428" i="10"/>
  <c r="J428" i="10"/>
  <c r="K428" i="10"/>
  <c r="L428" i="10"/>
  <c r="M428" i="10"/>
  <c r="N428" i="10"/>
  <c r="O428" i="10"/>
  <c r="P428" i="10"/>
  <c r="Q428" i="10"/>
  <c r="R428" i="10"/>
  <c r="S428" i="10"/>
  <c r="T428" i="10"/>
  <c r="U428" i="10"/>
  <c r="V428" i="10" s="1"/>
  <c r="A429" i="10"/>
  <c r="D429" i="10"/>
  <c r="G429" i="10"/>
  <c r="H429" i="10"/>
  <c r="I429" i="10"/>
  <c r="J429" i="10"/>
  <c r="K429" i="10"/>
  <c r="L429" i="10"/>
  <c r="M429" i="10"/>
  <c r="N429" i="10"/>
  <c r="O429" i="10"/>
  <c r="P429" i="10"/>
  <c r="Q429" i="10"/>
  <c r="R429" i="10"/>
  <c r="S429" i="10"/>
  <c r="T429" i="10"/>
  <c r="U429" i="10"/>
  <c r="V429" i="10" s="1"/>
  <c r="A430" i="10"/>
  <c r="T430" i="10" s="1"/>
  <c r="D430" i="10"/>
  <c r="G430" i="10"/>
  <c r="H430" i="10"/>
  <c r="I430" i="10"/>
  <c r="J430" i="10"/>
  <c r="K430" i="10"/>
  <c r="L430" i="10"/>
  <c r="M430" i="10"/>
  <c r="N430" i="10"/>
  <c r="O430" i="10"/>
  <c r="P430" i="10"/>
  <c r="Q430" i="10"/>
  <c r="R430" i="10"/>
  <c r="S430" i="10"/>
  <c r="U430" i="10"/>
  <c r="V430" i="10" s="1"/>
  <c r="A431" i="10"/>
  <c r="D431" i="10"/>
  <c r="G431" i="10"/>
  <c r="H431" i="10"/>
  <c r="I431" i="10"/>
  <c r="J431" i="10"/>
  <c r="K431" i="10"/>
  <c r="L431" i="10"/>
  <c r="M431" i="10"/>
  <c r="N431" i="10"/>
  <c r="O431" i="10"/>
  <c r="P431" i="10"/>
  <c r="Q431" i="10"/>
  <c r="R431" i="10"/>
  <c r="S431" i="10"/>
  <c r="T431" i="10"/>
  <c r="U431" i="10"/>
  <c r="V431" i="10"/>
  <c r="A432" i="10"/>
  <c r="D432" i="10"/>
  <c r="G432" i="10"/>
  <c r="H432" i="10"/>
  <c r="I432" i="10"/>
  <c r="J432" i="10"/>
  <c r="K432" i="10"/>
  <c r="L432" i="10"/>
  <c r="M432" i="10"/>
  <c r="N432" i="10"/>
  <c r="O432" i="10"/>
  <c r="P432" i="10"/>
  <c r="Q432" i="10"/>
  <c r="R432" i="10"/>
  <c r="S432" i="10"/>
  <c r="T432" i="10"/>
  <c r="U432" i="10"/>
  <c r="V432" i="10" s="1"/>
  <c r="A433" i="10"/>
  <c r="D433" i="10"/>
  <c r="G433" i="10"/>
  <c r="H433" i="10"/>
  <c r="I433" i="10"/>
  <c r="J433" i="10"/>
  <c r="K433" i="10"/>
  <c r="L433" i="10"/>
  <c r="M433" i="10"/>
  <c r="N433" i="10"/>
  <c r="O433" i="10"/>
  <c r="P433" i="10"/>
  <c r="Q433" i="10"/>
  <c r="R433" i="10"/>
  <c r="S433" i="10"/>
  <c r="T433" i="10"/>
  <c r="U433" i="10"/>
  <c r="V433" i="10" s="1"/>
  <c r="A434" i="10"/>
  <c r="T434" i="10" s="1"/>
  <c r="D434" i="10"/>
  <c r="G434" i="10"/>
  <c r="H434" i="10"/>
  <c r="I434" i="10"/>
  <c r="J434" i="10"/>
  <c r="K434" i="10"/>
  <c r="L434" i="10"/>
  <c r="M434" i="10"/>
  <c r="N434" i="10"/>
  <c r="O434" i="10"/>
  <c r="P434" i="10"/>
  <c r="Q434" i="10"/>
  <c r="R434" i="10"/>
  <c r="S434" i="10"/>
  <c r="U434" i="10"/>
  <c r="V434" i="10" s="1"/>
  <c r="A435" i="10"/>
  <c r="D435" i="10"/>
  <c r="G435" i="10"/>
  <c r="H435" i="10"/>
  <c r="I435" i="10"/>
  <c r="J435" i="10"/>
  <c r="K435" i="10"/>
  <c r="L435" i="10"/>
  <c r="M435" i="10"/>
  <c r="N435" i="10"/>
  <c r="O435" i="10"/>
  <c r="P435" i="10"/>
  <c r="Q435" i="10"/>
  <c r="R435" i="10"/>
  <c r="S435" i="10"/>
  <c r="T435" i="10"/>
  <c r="U435" i="10"/>
  <c r="V435" i="10"/>
  <c r="A436" i="10"/>
  <c r="D436" i="10"/>
  <c r="G436" i="10"/>
  <c r="H436" i="10"/>
  <c r="I436" i="10"/>
  <c r="J436" i="10"/>
  <c r="K436" i="10"/>
  <c r="L436" i="10"/>
  <c r="M436" i="10"/>
  <c r="N436" i="10"/>
  <c r="O436" i="10"/>
  <c r="P436" i="10"/>
  <c r="Q436" i="10"/>
  <c r="R436" i="10"/>
  <c r="S436" i="10"/>
  <c r="T436" i="10"/>
  <c r="U436" i="10"/>
  <c r="V436" i="10" s="1"/>
  <c r="A437" i="10"/>
  <c r="D437" i="10"/>
  <c r="G437" i="10"/>
  <c r="H437" i="10"/>
  <c r="I437" i="10"/>
  <c r="J437" i="10"/>
  <c r="K437" i="10"/>
  <c r="L437" i="10"/>
  <c r="M437" i="10"/>
  <c r="N437" i="10"/>
  <c r="O437" i="10"/>
  <c r="P437" i="10"/>
  <c r="Q437" i="10"/>
  <c r="R437" i="10"/>
  <c r="S437" i="10"/>
  <c r="T437" i="10"/>
  <c r="U437" i="10"/>
  <c r="V437" i="10" s="1"/>
  <c r="A438" i="10"/>
  <c r="T438" i="10" s="1"/>
  <c r="D438" i="10"/>
  <c r="G438" i="10"/>
  <c r="H438" i="10"/>
  <c r="I438" i="10"/>
  <c r="J438" i="10"/>
  <c r="K438" i="10"/>
  <c r="L438" i="10"/>
  <c r="M438" i="10"/>
  <c r="N438" i="10"/>
  <c r="O438" i="10"/>
  <c r="P438" i="10"/>
  <c r="Q438" i="10"/>
  <c r="R438" i="10"/>
  <c r="S438" i="10"/>
  <c r="U438" i="10"/>
  <c r="V438" i="10" s="1"/>
  <c r="A439" i="10"/>
  <c r="D439" i="10"/>
  <c r="E439" i="10"/>
  <c r="G439" i="10"/>
  <c r="H439" i="10"/>
  <c r="I439" i="10"/>
  <c r="J439" i="10"/>
  <c r="K439" i="10"/>
  <c r="L439" i="10"/>
  <c r="M439" i="10"/>
  <c r="N439" i="10"/>
  <c r="O439" i="10"/>
  <c r="P439" i="10"/>
  <c r="Q439" i="10"/>
  <c r="R439" i="10"/>
  <c r="S439" i="10"/>
  <c r="T439" i="10"/>
  <c r="U439" i="10"/>
  <c r="V439" i="10"/>
  <c r="A440" i="10"/>
  <c r="D440" i="10"/>
  <c r="G440" i="10"/>
  <c r="H440" i="10"/>
  <c r="I440" i="10"/>
  <c r="J440" i="10"/>
  <c r="K440" i="10"/>
  <c r="L440" i="10"/>
  <c r="L991" i="10" s="1"/>
  <c r="M440" i="10"/>
  <c r="N440" i="10"/>
  <c r="O440" i="10"/>
  <c r="P440" i="10"/>
  <c r="Q440" i="10"/>
  <c r="R440" i="10"/>
  <c r="S440" i="10"/>
  <c r="T440" i="10"/>
  <c r="U440" i="10"/>
  <c r="V440" i="10" s="1"/>
  <c r="A441" i="10"/>
  <c r="D441" i="10"/>
  <c r="G441" i="10"/>
  <c r="H441" i="10"/>
  <c r="I441" i="10"/>
  <c r="J441" i="10"/>
  <c r="K441" i="10"/>
  <c r="L441" i="10"/>
  <c r="M441" i="10"/>
  <c r="N441" i="10"/>
  <c r="O441" i="10"/>
  <c r="P441" i="10"/>
  <c r="Q441" i="10"/>
  <c r="R441" i="10"/>
  <c r="S441" i="10"/>
  <c r="T441" i="10"/>
  <c r="U441" i="10"/>
  <c r="V441" i="10" s="1"/>
  <c r="A442" i="10"/>
  <c r="T442" i="10" s="1"/>
  <c r="D442" i="10"/>
  <c r="G442" i="10"/>
  <c r="H442" i="10"/>
  <c r="I442" i="10"/>
  <c r="J442" i="10"/>
  <c r="K442" i="10"/>
  <c r="L442" i="10"/>
  <c r="M442" i="10"/>
  <c r="N442" i="10"/>
  <c r="O442" i="10"/>
  <c r="P442" i="10"/>
  <c r="Q442" i="10"/>
  <c r="R442" i="10"/>
  <c r="S442" i="10"/>
  <c r="U442" i="10"/>
  <c r="V442" i="10" s="1"/>
  <c r="A443" i="10"/>
  <c r="D443" i="10"/>
  <c r="E443" i="10"/>
  <c r="G443" i="10"/>
  <c r="H443" i="10"/>
  <c r="I443" i="10"/>
  <c r="I991" i="10" s="1"/>
  <c r="J443" i="10"/>
  <c r="K443" i="10"/>
  <c r="L443" i="10"/>
  <c r="M443" i="10"/>
  <c r="N443" i="10"/>
  <c r="O443" i="10"/>
  <c r="P443" i="10"/>
  <c r="Q443" i="10"/>
  <c r="R443" i="10"/>
  <c r="S443" i="10"/>
  <c r="T443" i="10"/>
  <c r="U443" i="10"/>
  <c r="V443" i="10"/>
  <c r="A444" i="10"/>
  <c r="D444" i="10"/>
  <c r="G444" i="10"/>
  <c r="H444" i="10"/>
  <c r="I444" i="10"/>
  <c r="J444" i="10"/>
  <c r="K444" i="10"/>
  <c r="L444" i="10"/>
  <c r="M444" i="10"/>
  <c r="N444" i="10"/>
  <c r="O444" i="10"/>
  <c r="P444" i="10"/>
  <c r="Q444" i="10"/>
  <c r="R444" i="10"/>
  <c r="S444" i="10"/>
  <c r="T444" i="10"/>
  <c r="U444" i="10"/>
  <c r="V444" i="10" s="1"/>
  <c r="A445" i="10"/>
  <c r="D445" i="10"/>
  <c r="G445" i="10"/>
  <c r="H445" i="10"/>
  <c r="I445" i="10"/>
  <c r="J445" i="10"/>
  <c r="K445" i="10"/>
  <c r="L445" i="10"/>
  <c r="M445" i="10"/>
  <c r="N445" i="10"/>
  <c r="O445" i="10"/>
  <c r="P445" i="10"/>
  <c r="Q445" i="10"/>
  <c r="R445" i="10"/>
  <c r="S445" i="10"/>
  <c r="T445" i="10"/>
  <c r="U445" i="10"/>
  <c r="V445" i="10" s="1"/>
  <c r="A446" i="10"/>
  <c r="T446" i="10" s="1"/>
  <c r="D446" i="10"/>
  <c r="G446" i="10"/>
  <c r="H446" i="10"/>
  <c r="I446" i="10"/>
  <c r="J446" i="10"/>
  <c r="K446" i="10"/>
  <c r="L446" i="10"/>
  <c r="M446" i="10"/>
  <c r="N446" i="10"/>
  <c r="O446" i="10"/>
  <c r="P446" i="10"/>
  <c r="Q446" i="10"/>
  <c r="R446" i="10"/>
  <c r="S446" i="10"/>
  <c r="U446" i="10"/>
  <c r="V446" i="10" s="1"/>
  <c r="A447" i="10"/>
  <c r="D447" i="10"/>
  <c r="G447" i="10"/>
  <c r="H447" i="10"/>
  <c r="I447" i="10"/>
  <c r="J447" i="10"/>
  <c r="K447" i="10"/>
  <c r="L447" i="10"/>
  <c r="M447" i="10"/>
  <c r="N447" i="10"/>
  <c r="O447" i="10"/>
  <c r="P447" i="10"/>
  <c r="Q447" i="10"/>
  <c r="R447" i="10"/>
  <c r="S447" i="10"/>
  <c r="T447" i="10"/>
  <c r="U447" i="10"/>
  <c r="V447" i="10"/>
  <c r="A448" i="10"/>
  <c r="D448" i="10"/>
  <c r="G448" i="10"/>
  <c r="H448" i="10"/>
  <c r="I448" i="10"/>
  <c r="J448" i="10"/>
  <c r="K448" i="10"/>
  <c r="L448" i="10"/>
  <c r="M448" i="10"/>
  <c r="N448" i="10"/>
  <c r="O448" i="10"/>
  <c r="P448" i="10"/>
  <c r="Q448" i="10"/>
  <c r="R448" i="10"/>
  <c r="S448" i="10"/>
  <c r="T448" i="10"/>
  <c r="U448" i="10"/>
  <c r="V448" i="10" s="1"/>
  <c r="A449" i="10"/>
  <c r="D449" i="10"/>
  <c r="G449" i="10"/>
  <c r="H449" i="10"/>
  <c r="I449" i="10"/>
  <c r="J449" i="10"/>
  <c r="K449" i="10"/>
  <c r="L449" i="10"/>
  <c r="M449" i="10"/>
  <c r="N449" i="10"/>
  <c r="O449" i="10"/>
  <c r="P449" i="10"/>
  <c r="Q449" i="10"/>
  <c r="R449" i="10"/>
  <c r="S449" i="10"/>
  <c r="T449" i="10"/>
  <c r="U449" i="10"/>
  <c r="V449" i="10" s="1"/>
  <c r="A450" i="10"/>
  <c r="T450" i="10" s="1"/>
  <c r="D450" i="10"/>
  <c r="G450" i="10"/>
  <c r="H450" i="10"/>
  <c r="I450" i="10"/>
  <c r="J450" i="10"/>
  <c r="K450" i="10"/>
  <c r="L450" i="10"/>
  <c r="M450" i="10"/>
  <c r="N450" i="10"/>
  <c r="O450" i="10"/>
  <c r="P450" i="10"/>
  <c r="Q450" i="10"/>
  <c r="R450" i="10"/>
  <c r="S450" i="10"/>
  <c r="U450" i="10"/>
  <c r="V450" i="10" s="1"/>
  <c r="A451" i="10"/>
  <c r="D451" i="10"/>
  <c r="G451" i="10"/>
  <c r="H451" i="10"/>
  <c r="I451" i="10"/>
  <c r="J451" i="10"/>
  <c r="K451" i="10"/>
  <c r="L451" i="10"/>
  <c r="M451" i="10"/>
  <c r="N451" i="10"/>
  <c r="O451" i="10"/>
  <c r="P451" i="10"/>
  <c r="Q451" i="10"/>
  <c r="R451" i="10"/>
  <c r="S451" i="10"/>
  <c r="T451" i="10"/>
  <c r="U451" i="10"/>
  <c r="V451" i="10"/>
  <c r="A452" i="10"/>
  <c r="D452" i="10"/>
  <c r="G452" i="10"/>
  <c r="H452" i="10"/>
  <c r="I452" i="10"/>
  <c r="J452" i="10"/>
  <c r="K452" i="10"/>
  <c r="L452" i="10"/>
  <c r="M452" i="10"/>
  <c r="N452" i="10"/>
  <c r="O452" i="10"/>
  <c r="P452" i="10"/>
  <c r="Q452" i="10"/>
  <c r="R452" i="10"/>
  <c r="S452" i="10"/>
  <c r="T452" i="10"/>
  <c r="U452" i="10"/>
  <c r="V452" i="10" s="1"/>
  <c r="A453" i="10"/>
  <c r="D453" i="10"/>
  <c r="G453" i="10"/>
  <c r="H453" i="10"/>
  <c r="I453" i="10"/>
  <c r="J453" i="10"/>
  <c r="K453" i="10"/>
  <c r="L453" i="10"/>
  <c r="M453" i="10"/>
  <c r="N453" i="10"/>
  <c r="O453" i="10"/>
  <c r="P453" i="10"/>
  <c r="Q453" i="10"/>
  <c r="R453" i="10"/>
  <c r="S453" i="10"/>
  <c r="T453" i="10"/>
  <c r="U453" i="10"/>
  <c r="V453" i="10" s="1"/>
  <c r="A454" i="10"/>
  <c r="T454" i="10" s="1"/>
  <c r="D454" i="10"/>
  <c r="G454" i="10"/>
  <c r="H454" i="10"/>
  <c r="I454" i="10"/>
  <c r="J454" i="10"/>
  <c r="K454" i="10"/>
  <c r="L454" i="10"/>
  <c r="M454" i="10"/>
  <c r="N454" i="10"/>
  <c r="O454" i="10"/>
  <c r="P454" i="10"/>
  <c r="Q454" i="10"/>
  <c r="R454" i="10"/>
  <c r="S454" i="10"/>
  <c r="U454" i="10"/>
  <c r="V454" i="10" s="1"/>
  <c r="A455" i="10"/>
  <c r="D455" i="10"/>
  <c r="G455" i="10"/>
  <c r="H455" i="10"/>
  <c r="I455" i="10"/>
  <c r="J455" i="10"/>
  <c r="K455" i="10"/>
  <c r="L455" i="10"/>
  <c r="M455" i="10"/>
  <c r="N455" i="10"/>
  <c r="O455" i="10"/>
  <c r="P455" i="10"/>
  <c r="Q455" i="10"/>
  <c r="R455" i="10"/>
  <c r="S455" i="10"/>
  <c r="T455" i="10"/>
  <c r="U455" i="10"/>
  <c r="V455" i="10"/>
  <c r="A456" i="10"/>
  <c r="D456" i="10"/>
  <c r="G456" i="10"/>
  <c r="H456" i="10"/>
  <c r="I456" i="10"/>
  <c r="J456" i="10"/>
  <c r="K456" i="10"/>
  <c r="L456" i="10"/>
  <c r="M456" i="10"/>
  <c r="N456" i="10"/>
  <c r="O456" i="10"/>
  <c r="P456" i="10"/>
  <c r="Q456" i="10"/>
  <c r="R456" i="10"/>
  <c r="S456" i="10"/>
  <c r="T456" i="10"/>
  <c r="U456" i="10"/>
  <c r="V456" i="10" s="1"/>
  <c r="A457" i="10"/>
  <c r="D457" i="10"/>
  <c r="G457" i="10"/>
  <c r="H457" i="10"/>
  <c r="I457" i="10"/>
  <c r="J457" i="10"/>
  <c r="K457" i="10"/>
  <c r="L457" i="10"/>
  <c r="M457" i="10"/>
  <c r="N457" i="10"/>
  <c r="O457" i="10"/>
  <c r="P457" i="10"/>
  <c r="Q457" i="10"/>
  <c r="R457" i="10"/>
  <c r="S457" i="10"/>
  <c r="T457" i="10"/>
  <c r="U457" i="10"/>
  <c r="V457" i="10" s="1"/>
  <c r="A458" i="10"/>
  <c r="T458" i="10" s="1"/>
  <c r="D458" i="10"/>
  <c r="G458" i="10"/>
  <c r="H458" i="10"/>
  <c r="I458" i="10"/>
  <c r="J458" i="10"/>
  <c r="K458" i="10"/>
  <c r="L458" i="10"/>
  <c r="M458" i="10"/>
  <c r="N458" i="10"/>
  <c r="O458" i="10"/>
  <c r="P458" i="10"/>
  <c r="Q458" i="10"/>
  <c r="R458" i="10"/>
  <c r="S458" i="10"/>
  <c r="U458" i="10"/>
  <c r="V458" i="10" s="1"/>
  <c r="A459" i="10"/>
  <c r="D459" i="10"/>
  <c r="E459" i="10"/>
  <c r="G459" i="10"/>
  <c r="H459" i="10"/>
  <c r="I459" i="10"/>
  <c r="J459" i="10"/>
  <c r="K459" i="10"/>
  <c r="L459" i="10"/>
  <c r="M459" i="10"/>
  <c r="N459" i="10"/>
  <c r="O459" i="10"/>
  <c r="P459" i="10"/>
  <c r="Q459" i="10"/>
  <c r="R459" i="10"/>
  <c r="S459" i="10"/>
  <c r="T459" i="10"/>
  <c r="U459" i="10"/>
  <c r="V459" i="10"/>
  <c r="A460" i="10"/>
  <c r="D460" i="10"/>
  <c r="G460" i="10"/>
  <c r="H460" i="10"/>
  <c r="I460" i="10"/>
  <c r="J460" i="10"/>
  <c r="K460" i="10"/>
  <c r="L460" i="10"/>
  <c r="M460" i="10"/>
  <c r="N460" i="10"/>
  <c r="O460" i="10"/>
  <c r="P460" i="10"/>
  <c r="Q460" i="10"/>
  <c r="R460" i="10"/>
  <c r="S460" i="10"/>
  <c r="T460" i="10"/>
  <c r="U460" i="10"/>
  <c r="V460" i="10" s="1"/>
  <c r="A461" i="10"/>
  <c r="D461" i="10"/>
  <c r="G461" i="10"/>
  <c r="H461" i="10"/>
  <c r="I461" i="10"/>
  <c r="J461" i="10"/>
  <c r="K461" i="10"/>
  <c r="L461" i="10"/>
  <c r="M461" i="10"/>
  <c r="N461" i="10"/>
  <c r="O461" i="10"/>
  <c r="P461" i="10"/>
  <c r="Q461" i="10"/>
  <c r="R461" i="10"/>
  <c r="S461" i="10"/>
  <c r="T461" i="10"/>
  <c r="U461" i="10"/>
  <c r="V461" i="10" s="1"/>
  <c r="A462" i="10"/>
  <c r="T462" i="10" s="1"/>
  <c r="D462" i="10"/>
  <c r="G462" i="10"/>
  <c r="H462" i="10"/>
  <c r="I462" i="10"/>
  <c r="J462" i="10"/>
  <c r="K462" i="10"/>
  <c r="L462" i="10"/>
  <c r="M462" i="10"/>
  <c r="N462" i="10"/>
  <c r="O462" i="10"/>
  <c r="P462" i="10"/>
  <c r="Q462" i="10"/>
  <c r="R462" i="10"/>
  <c r="S462" i="10"/>
  <c r="U462" i="10"/>
  <c r="V462" i="10" s="1"/>
  <c r="A463" i="10"/>
  <c r="D463" i="10"/>
  <c r="G463" i="10"/>
  <c r="H463" i="10"/>
  <c r="I463" i="10"/>
  <c r="J463" i="10"/>
  <c r="K463" i="10"/>
  <c r="L463" i="10"/>
  <c r="M463" i="10"/>
  <c r="N463" i="10"/>
  <c r="O463" i="10"/>
  <c r="P463" i="10"/>
  <c r="Q463" i="10"/>
  <c r="R463" i="10"/>
  <c r="S463" i="10"/>
  <c r="T463" i="10"/>
  <c r="U463" i="10"/>
  <c r="V463" i="10"/>
  <c r="A464" i="10"/>
  <c r="D464" i="10"/>
  <c r="G464" i="10"/>
  <c r="H464" i="10"/>
  <c r="I464" i="10"/>
  <c r="J464" i="10"/>
  <c r="K464" i="10"/>
  <c r="L464" i="10"/>
  <c r="M464" i="10"/>
  <c r="N464" i="10"/>
  <c r="O464" i="10"/>
  <c r="P464" i="10"/>
  <c r="Q464" i="10"/>
  <c r="R464" i="10"/>
  <c r="S464" i="10"/>
  <c r="T464" i="10"/>
  <c r="U464" i="10"/>
  <c r="V464" i="10" s="1"/>
  <c r="A465" i="10"/>
  <c r="D465" i="10"/>
  <c r="G465" i="10"/>
  <c r="H465" i="10"/>
  <c r="I465" i="10"/>
  <c r="J465" i="10"/>
  <c r="K465" i="10"/>
  <c r="L465" i="10"/>
  <c r="M465" i="10"/>
  <c r="N465" i="10"/>
  <c r="O465" i="10"/>
  <c r="P465" i="10"/>
  <c r="Q465" i="10"/>
  <c r="R465" i="10"/>
  <c r="S465" i="10"/>
  <c r="T465" i="10"/>
  <c r="U465" i="10"/>
  <c r="V465" i="10" s="1"/>
  <c r="A466" i="10"/>
  <c r="T466" i="10" s="1"/>
  <c r="D466" i="10"/>
  <c r="G466" i="10"/>
  <c r="H466" i="10"/>
  <c r="I466" i="10"/>
  <c r="J466" i="10"/>
  <c r="K466" i="10"/>
  <c r="L466" i="10"/>
  <c r="M466" i="10"/>
  <c r="N466" i="10"/>
  <c r="O466" i="10"/>
  <c r="P466" i="10"/>
  <c r="Q466" i="10"/>
  <c r="R466" i="10"/>
  <c r="S466" i="10"/>
  <c r="U466" i="10"/>
  <c r="V466" i="10" s="1"/>
  <c r="A467" i="10"/>
  <c r="D467" i="10"/>
  <c r="G467" i="10"/>
  <c r="H467" i="10"/>
  <c r="I467" i="10"/>
  <c r="J467" i="10"/>
  <c r="K467" i="10"/>
  <c r="L467" i="10"/>
  <c r="M467" i="10"/>
  <c r="N467" i="10"/>
  <c r="O467" i="10"/>
  <c r="P467" i="10"/>
  <c r="Q467" i="10"/>
  <c r="R467" i="10"/>
  <c r="S467" i="10"/>
  <c r="T467" i="10"/>
  <c r="U467" i="10"/>
  <c r="V467" i="10"/>
  <c r="A468" i="10"/>
  <c r="D468" i="10"/>
  <c r="G468" i="10"/>
  <c r="H468" i="10"/>
  <c r="I468" i="10"/>
  <c r="J468" i="10"/>
  <c r="K468" i="10"/>
  <c r="L468" i="10"/>
  <c r="M468" i="10"/>
  <c r="N468" i="10"/>
  <c r="O468" i="10"/>
  <c r="P468" i="10"/>
  <c r="Q468" i="10"/>
  <c r="R468" i="10"/>
  <c r="S468" i="10"/>
  <c r="T468" i="10"/>
  <c r="U468" i="10"/>
  <c r="V468" i="10" s="1"/>
  <c r="A469" i="10"/>
  <c r="D469" i="10"/>
  <c r="G469" i="10"/>
  <c r="H469" i="10"/>
  <c r="I469" i="10"/>
  <c r="J469" i="10"/>
  <c r="K469" i="10"/>
  <c r="L469" i="10"/>
  <c r="M469" i="10"/>
  <c r="N469" i="10"/>
  <c r="O469" i="10"/>
  <c r="P469" i="10"/>
  <c r="Q469" i="10"/>
  <c r="R469" i="10"/>
  <c r="S469" i="10"/>
  <c r="T469" i="10"/>
  <c r="U469" i="10"/>
  <c r="V469" i="10" s="1"/>
  <c r="A470" i="10"/>
  <c r="T470" i="10" s="1"/>
  <c r="D470" i="10"/>
  <c r="G470" i="10"/>
  <c r="H470" i="10"/>
  <c r="I470" i="10"/>
  <c r="J470" i="10"/>
  <c r="K470" i="10"/>
  <c r="L470" i="10"/>
  <c r="M470" i="10"/>
  <c r="N470" i="10"/>
  <c r="O470" i="10"/>
  <c r="P470" i="10"/>
  <c r="Q470" i="10"/>
  <c r="R470" i="10"/>
  <c r="S470" i="10"/>
  <c r="U470" i="10"/>
  <c r="V470" i="10" s="1"/>
  <c r="A471" i="10"/>
  <c r="D471" i="10"/>
  <c r="G471" i="10"/>
  <c r="H471" i="10"/>
  <c r="I471" i="10"/>
  <c r="J471" i="10"/>
  <c r="K471" i="10"/>
  <c r="L471" i="10"/>
  <c r="M471" i="10"/>
  <c r="N471" i="10"/>
  <c r="O471" i="10"/>
  <c r="P471" i="10"/>
  <c r="Q471" i="10"/>
  <c r="R471" i="10"/>
  <c r="S471" i="10"/>
  <c r="T471" i="10"/>
  <c r="U471" i="10"/>
  <c r="V471" i="10"/>
  <c r="A472" i="10"/>
  <c r="D472" i="10"/>
  <c r="G472" i="10"/>
  <c r="H472" i="10"/>
  <c r="I472" i="10"/>
  <c r="J472" i="10"/>
  <c r="K472" i="10"/>
  <c r="L472" i="10"/>
  <c r="M472" i="10"/>
  <c r="N472" i="10"/>
  <c r="O472" i="10"/>
  <c r="P472" i="10"/>
  <c r="Q472" i="10"/>
  <c r="R472" i="10"/>
  <c r="S472" i="10"/>
  <c r="T472" i="10"/>
  <c r="U472" i="10"/>
  <c r="V472" i="10" s="1"/>
  <c r="A473" i="10"/>
  <c r="D473" i="10"/>
  <c r="G473" i="10"/>
  <c r="H473" i="10"/>
  <c r="I473" i="10"/>
  <c r="J473" i="10"/>
  <c r="K473" i="10"/>
  <c r="L473" i="10"/>
  <c r="M473" i="10"/>
  <c r="N473" i="10"/>
  <c r="O473" i="10"/>
  <c r="P473" i="10"/>
  <c r="Q473" i="10"/>
  <c r="R473" i="10"/>
  <c r="S473" i="10"/>
  <c r="T473" i="10"/>
  <c r="U473" i="10"/>
  <c r="V473" i="10" s="1"/>
  <c r="A474" i="10"/>
  <c r="T474" i="10" s="1"/>
  <c r="D474" i="10"/>
  <c r="G474" i="10"/>
  <c r="H474" i="10"/>
  <c r="I474" i="10"/>
  <c r="J474" i="10"/>
  <c r="K474" i="10"/>
  <c r="L474" i="10"/>
  <c r="M474" i="10"/>
  <c r="N474" i="10"/>
  <c r="O474" i="10"/>
  <c r="P474" i="10"/>
  <c r="Q474" i="10"/>
  <c r="R474" i="10"/>
  <c r="S474" i="10"/>
  <c r="U474" i="10"/>
  <c r="V474" i="10" s="1"/>
  <c r="A475" i="10"/>
  <c r="D475" i="10"/>
  <c r="E475" i="10"/>
  <c r="G475" i="10"/>
  <c r="H475" i="10"/>
  <c r="I475" i="10"/>
  <c r="J475" i="10"/>
  <c r="K475" i="10"/>
  <c r="L475" i="10"/>
  <c r="M475" i="10"/>
  <c r="N475" i="10"/>
  <c r="O475" i="10"/>
  <c r="P475" i="10"/>
  <c r="Q475" i="10"/>
  <c r="R475" i="10"/>
  <c r="S475" i="10"/>
  <c r="T475" i="10"/>
  <c r="U475" i="10"/>
  <c r="V475" i="10"/>
  <c r="A476" i="10"/>
  <c r="D476" i="10"/>
  <c r="G476" i="10"/>
  <c r="H476" i="10"/>
  <c r="I476" i="10"/>
  <c r="J476" i="10"/>
  <c r="K476" i="10"/>
  <c r="L476" i="10"/>
  <c r="M476" i="10"/>
  <c r="N476" i="10"/>
  <c r="O476" i="10"/>
  <c r="P476" i="10"/>
  <c r="Q476" i="10"/>
  <c r="R476" i="10"/>
  <c r="S476" i="10"/>
  <c r="T476" i="10"/>
  <c r="U476" i="10"/>
  <c r="V476" i="10" s="1"/>
  <c r="A477" i="10"/>
  <c r="D477" i="10"/>
  <c r="G477" i="10"/>
  <c r="H477" i="10"/>
  <c r="I477" i="10"/>
  <c r="J477" i="10"/>
  <c r="K477" i="10"/>
  <c r="L477" i="10"/>
  <c r="M477" i="10"/>
  <c r="N477" i="10"/>
  <c r="O477" i="10"/>
  <c r="P477" i="10"/>
  <c r="Q477" i="10"/>
  <c r="R477" i="10"/>
  <c r="S477" i="10"/>
  <c r="T477" i="10"/>
  <c r="U477" i="10"/>
  <c r="V477" i="10" s="1"/>
  <c r="A478" i="10"/>
  <c r="T478" i="10" s="1"/>
  <c r="D478" i="10"/>
  <c r="G478" i="10"/>
  <c r="H478" i="10"/>
  <c r="I478" i="10"/>
  <c r="J478" i="10"/>
  <c r="K478" i="10"/>
  <c r="L478" i="10"/>
  <c r="M478" i="10"/>
  <c r="N478" i="10"/>
  <c r="O478" i="10"/>
  <c r="P478" i="10"/>
  <c r="Q478" i="10"/>
  <c r="R478" i="10"/>
  <c r="S478" i="10"/>
  <c r="U478" i="10"/>
  <c r="V478" i="10" s="1"/>
  <c r="A479" i="10"/>
  <c r="D479" i="10"/>
  <c r="E479" i="10"/>
  <c r="G479" i="10"/>
  <c r="H479" i="10"/>
  <c r="I479" i="10"/>
  <c r="J479" i="10"/>
  <c r="K479" i="10"/>
  <c r="L479" i="10"/>
  <c r="M479" i="10"/>
  <c r="N479" i="10"/>
  <c r="O479" i="10"/>
  <c r="P479" i="10"/>
  <c r="Q479" i="10"/>
  <c r="R479" i="10"/>
  <c r="S479" i="10"/>
  <c r="T479" i="10"/>
  <c r="U479" i="10"/>
  <c r="V479" i="10"/>
  <c r="A480" i="10"/>
  <c r="D480" i="10"/>
  <c r="G480" i="10"/>
  <c r="H480" i="10"/>
  <c r="I480" i="10"/>
  <c r="J480" i="10"/>
  <c r="K480" i="10"/>
  <c r="L480" i="10"/>
  <c r="M480" i="10"/>
  <c r="N480" i="10"/>
  <c r="O480" i="10"/>
  <c r="P480" i="10"/>
  <c r="Q480" i="10"/>
  <c r="R480" i="10"/>
  <c r="S480" i="10"/>
  <c r="T480" i="10"/>
  <c r="U480" i="10"/>
  <c r="V480" i="10" s="1"/>
  <c r="A481" i="10"/>
  <c r="D481" i="10"/>
  <c r="G481" i="10"/>
  <c r="H481" i="10"/>
  <c r="I481" i="10"/>
  <c r="J481" i="10"/>
  <c r="K481" i="10"/>
  <c r="L481" i="10"/>
  <c r="M481" i="10"/>
  <c r="N481" i="10"/>
  <c r="O481" i="10"/>
  <c r="P481" i="10"/>
  <c r="Q481" i="10"/>
  <c r="R481" i="10"/>
  <c r="S481" i="10"/>
  <c r="T481" i="10"/>
  <c r="U481" i="10"/>
  <c r="V481" i="10" s="1"/>
  <c r="A482" i="10"/>
  <c r="T482" i="10" s="1"/>
  <c r="D482" i="10"/>
  <c r="G482" i="10"/>
  <c r="H482" i="10"/>
  <c r="I482" i="10"/>
  <c r="J482" i="10"/>
  <c r="K482" i="10"/>
  <c r="L482" i="10"/>
  <c r="M482" i="10"/>
  <c r="N482" i="10"/>
  <c r="O482" i="10"/>
  <c r="P482" i="10"/>
  <c r="Q482" i="10"/>
  <c r="R482" i="10"/>
  <c r="S482" i="10"/>
  <c r="U482" i="10"/>
  <c r="V482" i="10" s="1"/>
  <c r="A483" i="10"/>
  <c r="D483" i="10"/>
  <c r="E483" i="10"/>
  <c r="G483" i="10"/>
  <c r="H483" i="10"/>
  <c r="I483" i="10"/>
  <c r="J483" i="10"/>
  <c r="K483" i="10"/>
  <c r="L483" i="10"/>
  <c r="M483" i="10"/>
  <c r="N483" i="10"/>
  <c r="O483" i="10"/>
  <c r="P483" i="10"/>
  <c r="Q483" i="10"/>
  <c r="R483" i="10"/>
  <c r="S483" i="10"/>
  <c r="T483" i="10"/>
  <c r="U483" i="10"/>
  <c r="V483" i="10"/>
  <c r="A484" i="10"/>
  <c r="D484" i="10"/>
  <c r="G484" i="10"/>
  <c r="H484" i="10"/>
  <c r="I484" i="10"/>
  <c r="J484" i="10"/>
  <c r="K484" i="10"/>
  <c r="L484" i="10"/>
  <c r="M484" i="10"/>
  <c r="N484" i="10"/>
  <c r="O484" i="10"/>
  <c r="P484" i="10"/>
  <c r="Q484" i="10"/>
  <c r="R484" i="10"/>
  <c r="S484" i="10"/>
  <c r="T484" i="10"/>
  <c r="U484" i="10"/>
  <c r="V484" i="10" s="1"/>
  <c r="A485" i="10"/>
  <c r="D485" i="10"/>
  <c r="G485" i="10"/>
  <c r="H485" i="10"/>
  <c r="I485" i="10"/>
  <c r="J485" i="10"/>
  <c r="K485" i="10"/>
  <c r="L485" i="10"/>
  <c r="M485" i="10"/>
  <c r="N485" i="10"/>
  <c r="O485" i="10"/>
  <c r="P485" i="10"/>
  <c r="Q485" i="10"/>
  <c r="R485" i="10"/>
  <c r="S485" i="10"/>
  <c r="T485" i="10"/>
  <c r="U485" i="10"/>
  <c r="V485" i="10" s="1"/>
  <c r="A486" i="10"/>
  <c r="T486" i="10" s="1"/>
  <c r="D486" i="10"/>
  <c r="G486" i="10"/>
  <c r="H486" i="10"/>
  <c r="I486" i="10"/>
  <c r="J486" i="10"/>
  <c r="K486" i="10"/>
  <c r="L486" i="10"/>
  <c r="M486" i="10"/>
  <c r="N486" i="10"/>
  <c r="O486" i="10"/>
  <c r="P486" i="10"/>
  <c r="Q486" i="10"/>
  <c r="R486" i="10"/>
  <c r="S486" i="10"/>
  <c r="U486" i="10"/>
  <c r="V486" i="10" s="1"/>
  <c r="A487" i="10"/>
  <c r="D487" i="10"/>
  <c r="G487" i="10"/>
  <c r="H487" i="10"/>
  <c r="I487" i="10"/>
  <c r="J487" i="10"/>
  <c r="K487" i="10"/>
  <c r="L487" i="10"/>
  <c r="M487" i="10"/>
  <c r="N487" i="10"/>
  <c r="O487" i="10"/>
  <c r="P487" i="10"/>
  <c r="Q487" i="10"/>
  <c r="R487" i="10"/>
  <c r="S487" i="10"/>
  <c r="T487" i="10"/>
  <c r="U487" i="10"/>
  <c r="V487" i="10"/>
  <c r="A488" i="10"/>
  <c r="D488" i="10"/>
  <c r="G488" i="10"/>
  <c r="H488" i="10"/>
  <c r="I488" i="10"/>
  <c r="J488" i="10"/>
  <c r="K488" i="10"/>
  <c r="L488" i="10"/>
  <c r="M488" i="10"/>
  <c r="N488" i="10"/>
  <c r="O488" i="10"/>
  <c r="P488" i="10"/>
  <c r="Q488" i="10"/>
  <c r="R488" i="10"/>
  <c r="S488" i="10"/>
  <c r="T488" i="10"/>
  <c r="U488" i="10"/>
  <c r="V488" i="10" s="1"/>
  <c r="A489" i="10"/>
  <c r="D489" i="10"/>
  <c r="G489" i="10"/>
  <c r="H489" i="10"/>
  <c r="I489" i="10"/>
  <c r="J489" i="10"/>
  <c r="K489" i="10"/>
  <c r="L489" i="10"/>
  <c r="M489" i="10"/>
  <c r="N489" i="10"/>
  <c r="O489" i="10"/>
  <c r="P489" i="10"/>
  <c r="Q489" i="10"/>
  <c r="R489" i="10"/>
  <c r="S489" i="10"/>
  <c r="T489" i="10"/>
  <c r="U489" i="10"/>
  <c r="V489" i="10" s="1"/>
  <c r="A490" i="10"/>
  <c r="T490" i="10" s="1"/>
  <c r="D490" i="10"/>
  <c r="G490" i="10"/>
  <c r="H490" i="10"/>
  <c r="I490" i="10"/>
  <c r="J490" i="10"/>
  <c r="K490" i="10"/>
  <c r="L490" i="10"/>
  <c r="M490" i="10"/>
  <c r="N490" i="10"/>
  <c r="O490" i="10"/>
  <c r="P490" i="10"/>
  <c r="Q490" i="10"/>
  <c r="R490" i="10"/>
  <c r="S490" i="10"/>
  <c r="U490" i="10"/>
  <c r="V490" i="10" s="1"/>
  <c r="A491" i="10"/>
  <c r="D491" i="10"/>
  <c r="G491" i="10"/>
  <c r="H491" i="10"/>
  <c r="I491" i="10"/>
  <c r="J491" i="10"/>
  <c r="K491" i="10"/>
  <c r="L491" i="10"/>
  <c r="M491" i="10"/>
  <c r="N491" i="10"/>
  <c r="O491" i="10"/>
  <c r="P491" i="10"/>
  <c r="Q491" i="10"/>
  <c r="R491" i="10"/>
  <c r="S491" i="10"/>
  <c r="T491" i="10"/>
  <c r="U491" i="10"/>
  <c r="V491" i="10"/>
  <c r="A492" i="10"/>
  <c r="D492" i="10"/>
  <c r="G492" i="10"/>
  <c r="H492" i="10"/>
  <c r="I492" i="10"/>
  <c r="J492" i="10"/>
  <c r="K492" i="10"/>
  <c r="L492" i="10"/>
  <c r="M492" i="10"/>
  <c r="N492" i="10"/>
  <c r="O492" i="10"/>
  <c r="P492" i="10"/>
  <c r="Q492" i="10"/>
  <c r="R492" i="10"/>
  <c r="S492" i="10"/>
  <c r="T492" i="10"/>
  <c r="U492" i="10"/>
  <c r="V492" i="10" s="1"/>
  <c r="A493" i="10"/>
  <c r="D493" i="10"/>
  <c r="G493" i="10"/>
  <c r="H493" i="10"/>
  <c r="I493" i="10"/>
  <c r="J493" i="10"/>
  <c r="K493" i="10"/>
  <c r="L493" i="10"/>
  <c r="M493" i="10"/>
  <c r="N493" i="10"/>
  <c r="O493" i="10"/>
  <c r="P493" i="10"/>
  <c r="Q493" i="10"/>
  <c r="R493" i="10"/>
  <c r="S493" i="10"/>
  <c r="T493" i="10"/>
  <c r="U493" i="10"/>
  <c r="V493" i="10" s="1"/>
  <c r="A494" i="10"/>
  <c r="T494" i="10" s="1"/>
  <c r="D494" i="10"/>
  <c r="G494" i="10"/>
  <c r="H494" i="10"/>
  <c r="I494" i="10"/>
  <c r="J494" i="10"/>
  <c r="K494" i="10"/>
  <c r="L494" i="10"/>
  <c r="M494" i="10"/>
  <c r="N494" i="10"/>
  <c r="O494" i="10"/>
  <c r="P494" i="10"/>
  <c r="Q494" i="10"/>
  <c r="R494" i="10"/>
  <c r="S494" i="10"/>
  <c r="U494" i="10"/>
  <c r="V494" i="10" s="1"/>
  <c r="A495" i="10"/>
  <c r="D495" i="10"/>
  <c r="G495" i="10"/>
  <c r="H495" i="10"/>
  <c r="I495" i="10"/>
  <c r="J495" i="10"/>
  <c r="K495" i="10"/>
  <c r="L495" i="10"/>
  <c r="M495" i="10"/>
  <c r="N495" i="10"/>
  <c r="O495" i="10"/>
  <c r="P495" i="10"/>
  <c r="Q495" i="10"/>
  <c r="R495" i="10"/>
  <c r="S495" i="10"/>
  <c r="T495" i="10"/>
  <c r="U495" i="10"/>
  <c r="V495" i="10"/>
  <c r="A496" i="10"/>
  <c r="D496" i="10"/>
  <c r="G496" i="10"/>
  <c r="H496" i="10"/>
  <c r="I496" i="10"/>
  <c r="J496" i="10"/>
  <c r="K496" i="10"/>
  <c r="L496" i="10"/>
  <c r="M496" i="10"/>
  <c r="N496" i="10"/>
  <c r="O496" i="10"/>
  <c r="P496" i="10"/>
  <c r="Q496" i="10"/>
  <c r="R496" i="10"/>
  <c r="S496" i="10"/>
  <c r="T496" i="10"/>
  <c r="U496" i="10"/>
  <c r="V496" i="10" s="1"/>
  <c r="A497" i="10"/>
  <c r="D497" i="10"/>
  <c r="G497" i="10"/>
  <c r="H497" i="10"/>
  <c r="I497" i="10"/>
  <c r="J497" i="10"/>
  <c r="K497" i="10"/>
  <c r="L497" i="10"/>
  <c r="M497" i="10"/>
  <c r="N497" i="10"/>
  <c r="O497" i="10"/>
  <c r="P497" i="10"/>
  <c r="Q497" i="10"/>
  <c r="R497" i="10"/>
  <c r="S497" i="10"/>
  <c r="T497" i="10"/>
  <c r="U497" i="10"/>
  <c r="V497" i="10" s="1"/>
  <c r="A498" i="10"/>
  <c r="T498" i="10" s="1"/>
  <c r="D498" i="10"/>
  <c r="G498" i="10"/>
  <c r="H498" i="10"/>
  <c r="I498" i="10"/>
  <c r="J498" i="10"/>
  <c r="K498" i="10"/>
  <c r="L498" i="10"/>
  <c r="M498" i="10"/>
  <c r="N498" i="10"/>
  <c r="O498" i="10"/>
  <c r="P498" i="10"/>
  <c r="Q498" i="10"/>
  <c r="R498" i="10"/>
  <c r="S498" i="10"/>
  <c r="U498" i="10"/>
  <c r="V498" i="10" s="1"/>
  <c r="A499" i="10"/>
  <c r="D499" i="10"/>
  <c r="G499" i="10"/>
  <c r="H499" i="10"/>
  <c r="I499" i="10"/>
  <c r="J499" i="10"/>
  <c r="K499" i="10"/>
  <c r="L499" i="10"/>
  <c r="M499" i="10"/>
  <c r="N499" i="10"/>
  <c r="O499" i="10"/>
  <c r="P499" i="10"/>
  <c r="Q499" i="10"/>
  <c r="R499" i="10"/>
  <c r="S499" i="10"/>
  <c r="T499" i="10"/>
  <c r="U499" i="10"/>
  <c r="V499" i="10"/>
  <c r="A500" i="10"/>
  <c r="D500" i="10"/>
  <c r="G500" i="10"/>
  <c r="H500" i="10"/>
  <c r="I500" i="10"/>
  <c r="J500" i="10"/>
  <c r="K500" i="10"/>
  <c r="L500" i="10"/>
  <c r="M500" i="10"/>
  <c r="N500" i="10"/>
  <c r="O500" i="10"/>
  <c r="P500" i="10"/>
  <c r="Q500" i="10"/>
  <c r="R500" i="10"/>
  <c r="S500" i="10"/>
  <c r="T500" i="10"/>
  <c r="U500" i="10"/>
  <c r="V500" i="10" s="1"/>
  <c r="A501" i="10"/>
  <c r="D501" i="10"/>
  <c r="G501" i="10"/>
  <c r="H501" i="10"/>
  <c r="I501" i="10"/>
  <c r="J501" i="10"/>
  <c r="K501" i="10"/>
  <c r="L501" i="10"/>
  <c r="M501" i="10"/>
  <c r="N501" i="10"/>
  <c r="O501" i="10"/>
  <c r="P501" i="10"/>
  <c r="Q501" i="10"/>
  <c r="R501" i="10"/>
  <c r="S501" i="10"/>
  <c r="T501" i="10"/>
  <c r="U501" i="10"/>
  <c r="V501" i="10" s="1"/>
  <c r="A502" i="10"/>
  <c r="T502" i="10" s="1"/>
  <c r="D502" i="10"/>
  <c r="G502" i="10"/>
  <c r="H502" i="10"/>
  <c r="I502" i="10"/>
  <c r="J502" i="10"/>
  <c r="K502" i="10"/>
  <c r="L502" i="10"/>
  <c r="M502" i="10"/>
  <c r="N502" i="10"/>
  <c r="O502" i="10"/>
  <c r="P502" i="10"/>
  <c r="Q502" i="10"/>
  <c r="R502" i="10"/>
  <c r="S502" i="10"/>
  <c r="U502" i="10"/>
  <c r="V502" i="10" s="1"/>
  <c r="A503" i="10"/>
  <c r="D503" i="10"/>
  <c r="G503" i="10"/>
  <c r="H503" i="10"/>
  <c r="I503" i="10"/>
  <c r="J503" i="10"/>
  <c r="K503" i="10"/>
  <c r="L503" i="10"/>
  <c r="M503" i="10"/>
  <c r="N503" i="10"/>
  <c r="O503" i="10"/>
  <c r="P503" i="10"/>
  <c r="Q503" i="10"/>
  <c r="R503" i="10"/>
  <c r="S503" i="10"/>
  <c r="T503" i="10"/>
  <c r="U503" i="10"/>
  <c r="V503" i="10"/>
  <c r="A504" i="10"/>
  <c r="D504" i="10"/>
  <c r="G504" i="10"/>
  <c r="H504" i="10"/>
  <c r="I504" i="10"/>
  <c r="J504" i="10"/>
  <c r="K504" i="10"/>
  <c r="L504" i="10"/>
  <c r="M504" i="10"/>
  <c r="N504" i="10"/>
  <c r="O504" i="10"/>
  <c r="P504" i="10"/>
  <c r="Q504" i="10"/>
  <c r="R504" i="10"/>
  <c r="S504" i="10"/>
  <c r="T504" i="10"/>
  <c r="U504" i="10"/>
  <c r="V504" i="10" s="1"/>
  <c r="A505" i="10"/>
  <c r="D505" i="10"/>
  <c r="G505" i="10"/>
  <c r="H505" i="10"/>
  <c r="I505" i="10"/>
  <c r="J505" i="10"/>
  <c r="K505" i="10"/>
  <c r="L505" i="10"/>
  <c r="M505" i="10"/>
  <c r="N505" i="10"/>
  <c r="O505" i="10"/>
  <c r="P505" i="10"/>
  <c r="Q505" i="10"/>
  <c r="R505" i="10"/>
  <c r="S505" i="10"/>
  <c r="T505" i="10"/>
  <c r="U505" i="10"/>
  <c r="V505" i="10" s="1"/>
  <c r="A506" i="10"/>
  <c r="T506" i="10" s="1"/>
  <c r="D506" i="10"/>
  <c r="G506" i="10"/>
  <c r="H506" i="10"/>
  <c r="I506" i="10"/>
  <c r="J506" i="10"/>
  <c r="K506" i="10"/>
  <c r="L506" i="10"/>
  <c r="M506" i="10"/>
  <c r="N506" i="10"/>
  <c r="O506" i="10"/>
  <c r="P506" i="10"/>
  <c r="Q506" i="10"/>
  <c r="R506" i="10"/>
  <c r="S506" i="10"/>
  <c r="U506" i="10"/>
  <c r="V506" i="10" s="1"/>
  <c r="A507" i="10"/>
  <c r="D507" i="10"/>
  <c r="E507" i="10"/>
  <c r="G507" i="10"/>
  <c r="H507" i="10"/>
  <c r="I507" i="10"/>
  <c r="J507" i="10"/>
  <c r="K507" i="10"/>
  <c r="L507" i="10"/>
  <c r="M507" i="10"/>
  <c r="N507" i="10"/>
  <c r="O507" i="10"/>
  <c r="P507" i="10"/>
  <c r="Q507" i="10"/>
  <c r="R507" i="10"/>
  <c r="S507" i="10"/>
  <c r="T507" i="10"/>
  <c r="U507" i="10"/>
  <c r="V507" i="10"/>
  <c r="A508" i="10"/>
  <c r="D508" i="10"/>
  <c r="G508" i="10"/>
  <c r="H508" i="10"/>
  <c r="I508" i="10"/>
  <c r="J508" i="10"/>
  <c r="K508" i="10"/>
  <c r="L508" i="10"/>
  <c r="M508" i="10"/>
  <c r="N508" i="10"/>
  <c r="O508" i="10"/>
  <c r="P508" i="10"/>
  <c r="Q508" i="10"/>
  <c r="R508" i="10"/>
  <c r="S508" i="10"/>
  <c r="T508" i="10"/>
  <c r="U508" i="10"/>
  <c r="V508" i="10" s="1"/>
  <c r="A509" i="10"/>
  <c r="D509" i="10"/>
  <c r="G509" i="10"/>
  <c r="H509" i="10"/>
  <c r="I509" i="10"/>
  <c r="J509" i="10"/>
  <c r="K509" i="10"/>
  <c r="L509" i="10"/>
  <c r="M509" i="10"/>
  <c r="N509" i="10"/>
  <c r="O509" i="10"/>
  <c r="P509" i="10"/>
  <c r="Q509" i="10"/>
  <c r="R509" i="10"/>
  <c r="S509" i="10"/>
  <c r="T509" i="10"/>
  <c r="U509" i="10"/>
  <c r="V509" i="10" s="1"/>
  <c r="A510" i="10"/>
  <c r="T510" i="10" s="1"/>
  <c r="D510" i="10"/>
  <c r="G510" i="10"/>
  <c r="H510" i="10"/>
  <c r="I510" i="10"/>
  <c r="J510" i="10"/>
  <c r="K510" i="10"/>
  <c r="L510" i="10"/>
  <c r="M510" i="10"/>
  <c r="N510" i="10"/>
  <c r="O510" i="10"/>
  <c r="P510" i="10"/>
  <c r="Q510" i="10"/>
  <c r="R510" i="10"/>
  <c r="S510" i="10"/>
  <c r="U510" i="10"/>
  <c r="V510" i="10" s="1"/>
  <c r="A511" i="10"/>
  <c r="D511" i="10"/>
  <c r="E511" i="10"/>
  <c r="G511" i="10"/>
  <c r="H511" i="10"/>
  <c r="I511" i="10"/>
  <c r="J511" i="10"/>
  <c r="K511" i="10"/>
  <c r="L511" i="10"/>
  <c r="M511" i="10"/>
  <c r="N511" i="10"/>
  <c r="O511" i="10"/>
  <c r="P511" i="10"/>
  <c r="Q511" i="10"/>
  <c r="R511" i="10"/>
  <c r="S511" i="10"/>
  <c r="T511" i="10"/>
  <c r="U511" i="10"/>
  <c r="V511" i="10"/>
  <c r="A512" i="10"/>
  <c r="D512" i="10"/>
  <c r="G512" i="10"/>
  <c r="H512" i="10"/>
  <c r="I512" i="10"/>
  <c r="J512" i="10"/>
  <c r="K512" i="10"/>
  <c r="L512" i="10"/>
  <c r="M512" i="10"/>
  <c r="N512" i="10"/>
  <c r="O512" i="10"/>
  <c r="P512" i="10"/>
  <c r="Q512" i="10"/>
  <c r="R512" i="10"/>
  <c r="S512" i="10"/>
  <c r="T512" i="10"/>
  <c r="U512" i="10"/>
  <c r="V512" i="10" s="1"/>
  <c r="A513" i="10"/>
  <c r="D513" i="10"/>
  <c r="G513" i="10"/>
  <c r="H513" i="10"/>
  <c r="I513" i="10"/>
  <c r="J513" i="10"/>
  <c r="K513" i="10"/>
  <c r="L513" i="10"/>
  <c r="M513" i="10"/>
  <c r="N513" i="10"/>
  <c r="O513" i="10"/>
  <c r="P513" i="10"/>
  <c r="Q513" i="10"/>
  <c r="R513" i="10"/>
  <c r="S513" i="10"/>
  <c r="T513" i="10"/>
  <c r="U513" i="10"/>
  <c r="V513" i="10" s="1"/>
  <c r="A514" i="10"/>
  <c r="T514" i="10" s="1"/>
  <c r="D514" i="10"/>
  <c r="G514" i="10"/>
  <c r="H514" i="10"/>
  <c r="I514" i="10"/>
  <c r="J514" i="10"/>
  <c r="K514" i="10"/>
  <c r="L514" i="10"/>
  <c r="M514" i="10"/>
  <c r="N514" i="10"/>
  <c r="O514" i="10"/>
  <c r="P514" i="10"/>
  <c r="Q514" i="10"/>
  <c r="R514" i="10"/>
  <c r="S514" i="10"/>
  <c r="U514" i="10"/>
  <c r="V514" i="10" s="1"/>
  <c r="A515" i="10"/>
  <c r="D515" i="10"/>
  <c r="G515" i="10"/>
  <c r="H515" i="10"/>
  <c r="I515" i="10"/>
  <c r="J515" i="10"/>
  <c r="K515" i="10"/>
  <c r="L515" i="10"/>
  <c r="M515" i="10"/>
  <c r="N515" i="10"/>
  <c r="O515" i="10"/>
  <c r="P515" i="10"/>
  <c r="Q515" i="10"/>
  <c r="R515" i="10"/>
  <c r="S515" i="10"/>
  <c r="T515" i="10"/>
  <c r="U515" i="10"/>
  <c r="V515" i="10"/>
  <c r="A516" i="10"/>
  <c r="D516" i="10"/>
  <c r="G516" i="10"/>
  <c r="H516" i="10"/>
  <c r="I516" i="10"/>
  <c r="J516" i="10"/>
  <c r="K516" i="10"/>
  <c r="L516" i="10"/>
  <c r="M516" i="10"/>
  <c r="N516" i="10"/>
  <c r="O516" i="10"/>
  <c r="P516" i="10"/>
  <c r="Q516" i="10"/>
  <c r="R516" i="10"/>
  <c r="S516" i="10"/>
  <c r="T516" i="10"/>
  <c r="U516" i="10"/>
  <c r="V516" i="10" s="1"/>
  <c r="A517" i="10"/>
  <c r="D517" i="10"/>
  <c r="G517" i="10"/>
  <c r="H517" i="10"/>
  <c r="I517" i="10"/>
  <c r="J517" i="10"/>
  <c r="K517" i="10"/>
  <c r="L517" i="10"/>
  <c r="M517" i="10"/>
  <c r="N517" i="10"/>
  <c r="O517" i="10"/>
  <c r="P517" i="10"/>
  <c r="Q517" i="10"/>
  <c r="R517" i="10"/>
  <c r="S517" i="10"/>
  <c r="T517" i="10"/>
  <c r="U517" i="10"/>
  <c r="V517" i="10" s="1"/>
  <c r="A518" i="10"/>
  <c r="T518" i="10" s="1"/>
  <c r="D518" i="10"/>
  <c r="G518" i="10"/>
  <c r="H518" i="10"/>
  <c r="I518" i="10"/>
  <c r="J518" i="10"/>
  <c r="K518" i="10"/>
  <c r="L518" i="10"/>
  <c r="M518" i="10"/>
  <c r="N518" i="10"/>
  <c r="O518" i="10"/>
  <c r="P518" i="10"/>
  <c r="Q518" i="10"/>
  <c r="R518" i="10"/>
  <c r="S518" i="10"/>
  <c r="U518" i="10"/>
  <c r="V518" i="10" s="1"/>
  <c r="A519" i="10"/>
  <c r="D519" i="10"/>
  <c r="G519" i="10"/>
  <c r="H519" i="10"/>
  <c r="I519" i="10"/>
  <c r="J519" i="10"/>
  <c r="K519" i="10"/>
  <c r="L519" i="10"/>
  <c r="M519" i="10"/>
  <c r="N519" i="10"/>
  <c r="O519" i="10"/>
  <c r="P519" i="10"/>
  <c r="Q519" i="10"/>
  <c r="R519" i="10"/>
  <c r="S519" i="10"/>
  <c r="T519" i="10"/>
  <c r="U519" i="10"/>
  <c r="V519" i="10"/>
  <c r="A520" i="10"/>
  <c r="D520" i="10"/>
  <c r="G520" i="10"/>
  <c r="H520" i="10"/>
  <c r="I520" i="10"/>
  <c r="J520" i="10"/>
  <c r="K520" i="10"/>
  <c r="L520" i="10"/>
  <c r="M520" i="10"/>
  <c r="N520" i="10"/>
  <c r="O520" i="10"/>
  <c r="P520" i="10"/>
  <c r="Q520" i="10"/>
  <c r="R520" i="10"/>
  <c r="S520" i="10"/>
  <c r="T520" i="10"/>
  <c r="U520" i="10"/>
  <c r="V520" i="10" s="1"/>
  <c r="A521" i="10"/>
  <c r="D521" i="10"/>
  <c r="G521" i="10"/>
  <c r="H521" i="10"/>
  <c r="I521" i="10"/>
  <c r="J521" i="10"/>
  <c r="K521" i="10"/>
  <c r="L521" i="10"/>
  <c r="M521" i="10"/>
  <c r="N521" i="10"/>
  <c r="O521" i="10"/>
  <c r="P521" i="10"/>
  <c r="Q521" i="10"/>
  <c r="R521" i="10"/>
  <c r="S521" i="10"/>
  <c r="T521" i="10"/>
  <c r="U521" i="10"/>
  <c r="V521" i="10" s="1"/>
  <c r="A522" i="10"/>
  <c r="T522" i="10" s="1"/>
  <c r="D522" i="10"/>
  <c r="G522" i="10"/>
  <c r="H522" i="10"/>
  <c r="I522" i="10"/>
  <c r="J522" i="10"/>
  <c r="K522" i="10"/>
  <c r="L522" i="10"/>
  <c r="M522" i="10"/>
  <c r="N522" i="10"/>
  <c r="O522" i="10"/>
  <c r="P522" i="10"/>
  <c r="Q522" i="10"/>
  <c r="R522" i="10"/>
  <c r="S522" i="10"/>
  <c r="U522" i="10"/>
  <c r="V522" i="10" s="1"/>
  <c r="A523" i="10"/>
  <c r="D523" i="10"/>
  <c r="G523" i="10"/>
  <c r="H523" i="10"/>
  <c r="I523" i="10"/>
  <c r="J523" i="10"/>
  <c r="K523" i="10"/>
  <c r="L523" i="10"/>
  <c r="M523" i="10"/>
  <c r="N523" i="10"/>
  <c r="O523" i="10"/>
  <c r="P523" i="10"/>
  <c r="Q523" i="10"/>
  <c r="R523" i="10"/>
  <c r="S523" i="10"/>
  <c r="T523" i="10"/>
  <c r="U523" i="10"/>
  <c r="V523" i="10"/>
  <c r="A524" i="10"/>
  <c r="D524" i="10"/>
  <c r="G524" i="10"/>
  <c r="H524" i="10"/>
  <c r="I524" i="10"/>
  <c r="J524" i="10"/>
  <c r="K524" i="10"/>
  <c r="L524" i="10"/>
  <c r="M524" i="10"/>
  <c r="N524" i="10"/>
  <c r="O524" i="10"/>
  <c r="P524" i="10"/>
  <c r="Q524" i="10"/>
  <c r="R524" i="10"/>
  <c r="S524" i="10"/>
  <c r="T524" i="10"/>
  <c r="U524" i="10"/>
  <c r="V524" i="10" s="1"/>
  <c r="A525" i="10"/>
  <c r="D525" i="10"/>
  <c r="G525" i="10"/>
  <c r="H525" i="10"/>
  <c r="I525" i="10"/>
  <c r="J525" i="10"/>
  <c r="K525" i="10"/>
  <c r="L525" i="10"/>
  <c r="M525" i="10"/>
  <c r="N525" i="10"/>
  <c r="O525" i="10"/>
  <c r="P525" i="10"/>
  <c r="Q525" i="10"/>
  <c r="R525" i="10"/>
  <c r="S525" i="10"/>
  <c r="T525" i="10"/>
  <c r="U525" i="10"/>
  <c r="V525" i="10" s="1"/>
  <c r="A526" i="10"/>
  <c r="T526" i="10" s="1"/>
  <c r="D526" i="10"/>
  <c r="G526" i="10"/>
  <c r="H526" i="10"/>
  <c r="I526" i="10"/>
  <c r="J526" i="10"/>
  <c r="K526" i="10"/>
  <c r="L526" i="10"/>
  <c r="M526" i="10"/>
  <c r="N526" i="10"/>
  <c r="O526" i="10"/>
  <c r="P526" i="10"/>
  <c r="Q526" i="10"/>
  <c r="R526" i="10"/>
  <c r="S526" i="10"/>
  <c r="U526" i="10"/>
  <c r="V526" i="10" s="1"/>
  <c r="A527" i="10"/>
  <c r="D527" i="10"/>
  <c r="G527" i="10"/>
  <c r="H527" i="10"/>
  <c r="I527" i="10"/>
  <c r="J527" i="10"/>
  <c r="K527" i="10"/>
  <c r="L527" i="10"/>
  <c r="M527" i="10"/>
  <c r="N527" i="10"/>
  <c r="O527" i="10"/>
  <c r="P527" i="10"/>
  <c r="Q527" i="10"/>
  <c r="R527" i="10"/>
  <c r="S527" i="10"/>
  <c r="T527" i="10"/>
  <c r="U527" i="10"/>
  <c r="V527" i="10"/>
  <c r="A528" i="10"/>
  <c r="D528" i="10"/>
  <c r="G528" i="10"/>
  <c r="H528" i="10"/>
  <c r="I528" i="10"/>
  <c r="J528" i="10"/>
  <c r="K528" i="10"/>
  <c r="L528" i="10"/>
  <c r="M528" i="10"/>
  <c r="N528" i="10"/>
  <c r="O528" i="10"/>
  <c r="P528" i="10"/>
  <c r="Q528" i="10"/>
  <c r="R528" i="10"/>
  <c r="S528" i="10"/>
  <c r="T528" i="10"/>
  <c r="U528" i="10"/>
  <c r="V528" i="10" s="1"/>
  <c r="A529" i="10"/>
  <c r="D529" i="10"/>
  <c r="G529" i="10"/>
  <c r="H529" i="10"/>
  <c r="I529" i="10"/>
  <c r="J529" i="10"/>
  <c r="K529" i="10"/>
  <c r="L529" i="10"/>
  <c r="M529" i="10"/>
  <c r="N529" i="10"/>
  <c r="O529" i="10"/>
  <c r="P529" i="10"/>
  <c r="Q529" i="10"/>
  <c r="R529" i="10"/>
  <c r="S529" i="10"/>
  <c r="T529" i="10"/>
  <c r="U529" i="10"/>
  <c r="V529" i="10" s="1"/>
  <c r="A530" i="10"/>
  <c r="T530" i="10" s="1"/>
  <c r="D530" i="10"/>
  <c r="G530" i="10"/>
  <c r="H530" i="10"/>
  <c r="I530" i="10"/>
  <c r="J530" i="10"/>
  <c r="K530" i="10"/>
  <c r="L530" i="10"/>
  <c r="M530" i="10"/>
  <c r="N530" i="10"/>
  <c r="O530" i="10"/>
  <c r="P530" i="10"/>
  <c r="Q530" i="10"/>
  <c r="R530" i="10"/>
  <c r="S530" i="10"/>
  <c r="U530" i="10"/>
  <c r="V530" i="10" s="1"/>
  <c r="A531" i="10"/>
  <c r="D531" i="10"/>
  <c r="G531" i="10"/>
  <c r="H531" i="10"/>
  <c r="I531" i="10"/>
  <c r="J531" i="10"/>
  <c r="K531" i="10"/>
  <c r="L531" i="10"/>
  <c r="M531" i="10"/>
  <c r="N531" i="10"/>
  <c r="O531" i="10"/>
  <c r="P531" i="10"/>
  <c r="Q531" i="10"/>
  <c r="R531" i="10"/>
  <c r="S531" i="10"/>
  <c r="T531" i="10"/>
  <c r="U531" i="10"/>
  <c r="V531" i="10"/>
  <c r="A532" i="10"/>
  <c r="D532" i="10"/>
  <c r="G532" i="10"/>
  <c r="H532" i="10"/>
  <c r="I532" i="10"/>
  <c r="J532" i="10"/>
  <c r="K532" i="10"/>
  <c r="L532" i="10"/>
  <c r="M532" i="10"/>
  <c r="N532" i="10"/>
  <c r="O532" i="10"/>
  <c r="P532" i="10"/>
  <c r="Q532" i="10"/>
  <c r="R532" i="10"/>
  <c r="S532" i="10"/>
  <c r="T532" i="10"/>
  <c r="U532" i="10"/>
  <c r="V532" i="10" s="1"/>
  <c r="A533" i="10"/>
  <c r="D533" i="10"/>
  <c r="G533" i="10"/>
  <c r="H533" i="10"/>
  <c r="I533" i="10"/>
  <c r="J533" i="10"/>
  <c r="K533" i="10"/>
  <c r="L533" i="10"/>
  <c r="M533" i="10"/>
  <c r="N533" i="10"/>
  <c r="O533" i="10"/>
  <c r="P533" i="10"/>
  <c r="Q533" i="10"/>
  <c r="R533" i="10"/>
  <c r="S533" i="10"/>
  <c r="T533" i="10"/>
  <c r="U533" i="10"/>
  <c r="V533" i="10" s="1"/>
  <c r="A534" i="10"/>
  <c r="T534" i="10" s="1"/>
  <c r="D534" i="10"/>
  <c r="G534" i="10"/>
  <c r="H534" i="10"/>
  <c r="I534" i="10"/>
  <c r="J534" i="10"/>
  <c r="K534" i="10"/>
  <c r="L534" i="10"/>
  <c r="M534" i="10"/>
  <c r="N534" i="10"/>
  <c r="O534" i="10"/>
  <c r="P534" i="10"/>
  <c r="Q534" i="10"/>
  <c r="R534" i="10"/>
  <c r="S534" i="10"/>
  <c r="U534" i="10"/>
  <c r="V534" i="10" s="1"/>
  <c r="A535" i="10"/>
  <c r="D535" i="10"/>
  <c r="E535" i="10"/>
  <c r="G535" i="10"/>
  <c r="H535" i="10"/>
  <c r="I535" i="10"/>
  <c r="J535" i="10"/>
  <c r="K535" i="10"/>
  <c r="L535" i="10"/>
  <c r="M535" i="10"/>
  <c r="N535" i="10"/>
  <c r="O535" i="10"/>
  <c r="P535" i="10"/>
  <c r="Q535" i="10"/>
  <c r="R535" i="10"/>
  <c r="S535" i="10"/>
  <c r="T535" i="10"/>
  <c r="U535" i="10"/>
  <c r="V535" i="10"/>
  <c r="A536" i="10"/>
  <c r="D536" i="10"/>
  <c r="G536" i="10"/>
  <c r="H536" i="10"/>
  <c r="I536" i="10"/>
  <c r="J536" i="10"/>
  <c r="K536" i="10"/>
  <c r="L536" i="10"/>
  <c r="M536" i="10"/>
  <c r="N536" i="10"/>
  <c r="O536" i="10"/>
  <c r="P536" i="10"/>
  <c r="Q536" i="10"/>
  <c r="R536" i="10"/>
  <c r="S536" i="10"/>
  <c r="T536" i="10"/>
  <c r="U536" i="10"/>
  <c r="V536" i="10" s="1"/>
  <c r="A537" i="10"/>
  <c r="D537" i="10"/>
  <c r="G537" i="10"/>
  <c r="H537" i="10"/>
  <c r="I537" i="10"/>
  <c r="J537" i="10"/>
  <c r="K537" i="10"/>
  <c r="L537" i="10"/>
  <c r="M537" i="10"/>
  <c r="N537" i="10"/>
  <c r="O537" i="10"/>
  <c r="P537" i="10"/>
  <c r="Q537" i="10"/>
  <c r="R537" i="10"/>
  <c r="S537" i="10"/>
  <c r="T537" i="10"/>
  <c r="U537" i="10"/>
  <c r="V537" i="10" s="1"/>
  <c r="A538" i="10"/>
  <c r="T538" i="10" s="1"/>
  <c r="D538" i="10"/>
  <c r="G538" i="10"/>
  <c r="H538" i="10"/>
  <c r="I538" i="10"/>
  <c r="J538" i="10"/>
  <c r="K538" i="10"/>
  <c r="L538" i="10"/>
  <c r="M538" i="10"/>
  <c r="N538" i="10"/>
  <c r="O538" i="10"/>
  <c r="P538" i="10"/>
  <c r="Q538" i="10"/>
  <c r="R538" i="10"/>
  <c r="S538" i="10"/>
  <c r="U538" i="10"/>
  <c r="V538" i="10" s="1"/>
  <c r="A539" i="10"/>
  <c r="D539" i="10"/>
  <c r="E539" i="10"/>
  <c r="G539" i="10"/>
  <c r="H539" i="10"/>
  <c r="I539" i="10"/>
  <c r="I996" i="10" s="1"/>
  <c r="P6" i="11" s="1"/>
  <c r="J539" i="10"/>
  <c r="K539" i="10"/>
  <c r="L539" i="10"/>
  <c r="M539" i="10"/>
  <c r="N539" i="10"/>
  <c r="O539" i="10"/>
  <c r="P539" i="10"/>
  <c r="Q539" i="10"/>
  <c r="Q996" i="10" s="1"/>
  <c r="R539" i="10"/>
  <c r="S539" i="10"/>
  <c r="T539" i="10"/>
  <c r="U539" i="10"/>
  <c r="V539" i="10"/>
  <c r="A540" i="10"/>
  <c r="D540" i="10"/>
  <c r="G540" i="10"/>
  <c r="H540" i="10"/>
  <c r="I540" i="10"/>
  <c r="J540" i="10"/>
  <c r="K540" i="10"/>
  <c r="L540" i="10"/>
  <c r="M540" i="10"/>
  <c r="N540" i="10"/>
  <c r="O540" i="10"/>
  <c r="P540" i="10"/>
  <c r="Q540" i="10"/>
  <c r="R540" i="10"/>
  <c r="S540" i="10"/>
  <c r="T540" i="10"/>
  <c r="U540" i="10"/>
  <c r="V540" i="10" s="1"/>
  <c r="A541" i="10"/>
  <c r="D541" i="10"/>
  <c r="G541" i="10"/>
  <c r="H541" i="10"/>
  <c r="I541" i="10"/>
  <c r="J541" i="10"/>
  <c r="K541" i="10"/>
  <c r="L541" i="10"/>
  <c r="M541" i="10"/>
  <c r="N541" i="10"/>
  <c r="O541" i="10"/>
  <c r="P541" i="10"/>
  <c r="Q541" i="10"/>
  <c r="R541" i="10"/>
  <c r="S541" i="10"/>
  <c r="T541" i="10"/>
  <c r="U541" i="10"/>
  <c r="V541" i="10" s="1"/>
  <c r="A542" i="10"/>
  <c r="T542" i="10" s="1"/>
  <c r="D542" i="10"/>
  <c r="G542" i="10"/>
  <c r="H542" i="10"/>
  <c r="I542" i="10"/>
  <c r="J542" i="10"/>
  <c r="K542" i="10"/>
  <c r="L542" i="10"/>
  <c r="M542" i="10"/>
  <c r="N542" i="10"/>
  <c r="O542" i="10"/>
  <c r="P542" i="10"/>
  <c r="Q542" i="10"/>
  <c r="R542" i="10"/>
  <c r="S542" i="10"/>
  <c r="U542" i="10"/>
  <c r="V542" i="10" s="1"/>
  <c r="A543" i="10"/>
  <c r="D543" i="10"/>
  <c r="G543" i="10"/>
  <c r="H543" i="10"/>
  <c r="I543" i="10"/>
  <c r="J543" i="10"/>
  <c r="K543" i="10"/>
  <c r="L543" i="10"/>
  <c r="M543" i="10"/>
  <c r="N543" i="10"/>
  <c r="O543" i="10"/>
  <c r="P543" i="10"/>
  <c r="Q543" i="10"/>
  <c r="R543" i="10"/>
  <c r="S543" i="10"/>
  <c r="T543" i="10"/>
  <c r="U543" i="10"/>
  <c r="V543" i="10"/>
  <c r="A544" i="10"/>
  <c r="D544" i="10"/>
  <c r="G544" i="10"/>
  <c r="H544" i="10"/>
  <c r="I544" i="10"/>
  <c r="J544" i="10"/>
  <c r="K544" i="10"/>
  <c r="L544" i="10"/>
  <c r="M544" i="10"/>
  <c r="N544" i="10"/>
  <c r="O544" i="10"/>
  <c r="P544" i="10"/>
  <c r="Q544" i="10"/>
  <c r="R544" i="10"/>
  <c r="S544" i="10"/>
  <c r="T544" i="10"/>
  <c r="U544" i="10"/>
  <c r="V544" i="10" s="1"/>
  <c r="A545" i="10"/>
  <c r="D545" i="10"/>
  <c r="G545" i="10"/>
  <c r="H545" i="10"/>
  <c r="I545" i="10"/>
  <c r="J545" i="10"/>
  <c r="K545" i="10"/>
  <c r="L545" i="10"/>
  <c r="M545" i="10"/>
  <c r="N545" i="10"/>
  <c r="O545" i="10"/>
  <c r="P545" i="10"/>
  <c r="Q545" i="10"/>
  <c r="R545" i="10"/>
  <c r="S545" i="10"/>
  <c r="T545" i="10"/>
  <c r="U545" i="10"/>
  <c r="V545" i="10" s="1"/>
  <c r="A546" i="10"/>
  <c r="T546" i="10" s="1"/>
  <c r="D546" i="10"/>
  <c r="G546" i="10"/>
  <c r="H546" i="10"/>
  <c r="I546" i="10"/>
  <c r="J546" i="10"/>
  <c r="K546" i="10"/>
  <c r="L546" i="10"/>
  <c r="M546" i="10"/>
  <c r="N546" i="10"/>
  <c r="O546" i="10"/>
  <c r="P546" i="10"/>
  <c r="Q546" i="10"/>
  <c r="R546" i="10"/>
  <c r="S546" i="10"/>
  <c r="U546" i="10"/>
  <c r="V546" i="10" s="1"/>
  <c r="A547" i="10"/>
  <c r="D547" i="10"/>
  <c r="G547" i="10"/>
  <c r="H547" i="10"/>
  <c r="I547" i="10"/>
  <c r="J547" i="10"/>
  <c r="K547" i="10"/>
  <c r="L547" i="10"/>
  <c r="M547" i="10"/>
  <c r="N547" i="10"/>
  <c r="O547" i="10"/>
  <c r="P547" i="10"/>
  <c r="Q547" i="10"/>
  <c r="R547" i="10"/>
  <c r="S547" i="10"/>
  <c r="T547" i="10"/>
  <c r="U547" i="10"/>
  <c r="V547" i="10"/>
  <c r="A548" i="10"/>
  <c r="D548" i="10"/>
  <c r="G548" i="10"/>
  <c r="H548" i="10"/>
  <c r="I548" i="10"/>
  <c r="J548" i="10"/>
  <c r="K548" i="10"/>
  <c r="L548" i="10"/>
  <c r="M548" i="10"/>
  <c r="N548" i="10"/>
  <c r="O548" i="10"/>
  <c r="P548" i="10"/>
  <c r="Q548" i="10"/>
  <c r="R548" i="10"/>
  <c r="S548" i="10"/>
  <c r="T548" i="10"/>
  <c r="U548" i="10"/>
  <c r="V548" i="10" s="1"/>
  <c r="A549" i="10"/>
  <c r="D549" i="10"/>
  <c r="G549" i="10"/>
  <c r="H549" i="10"/>
  <c r="I549" i="10"/>
  <c r="J549" i="10"/>
  <c r="K549" i="10"/>
  <c r="L549" i="10"/>
  <c r="M549" i="10"/>
  <c r="N549" i="10"/>
  <c r="O549" i="10"/>
  <c r="P549" i="10"/>
  <c r="Q549" i="10"/>
  <c r="R549" i="10"/>
  <c r="S549" i="10"/>
  <c r="T549" i="10"/>
  <c r="U549" i="10"/>
  <c r="V549" i="10" s="1"/>
  <c r="A550" i="10"/>
  <c r="T550" i="10" s="1"/>
  <c r="D550" i="10"/>
  <c r="G550" i="10"/>
  <c r="H550" i="10"/>
  <c r="I550" i="10"/>
  <c r="J550" i="10"/>
  <c r="K550" i="10"/>
  <c r="L550" i="10"/>
  <c r="M550" i="10"/>
  <c r="N550" i="10"/>
  <c r="O550" i="10"/>
  <c r="P550" i="10"/>
  <c r="Q550" i="10"/>
  <c r="R550" i="10"/>
  <c r="S550" i="10"/>
  <c r="U550" i="10"/>
  <c r="V550" i="10" s="1"/>
  <c r="A551" i="10"/>
  <c r="D551" i="10"/>
  <c r="G551" i="10"/>
  <c r="H551" i="10"/>
  <c r="I551" i="10"/>
  <c r="J551" i="10"/>
  <c r="K551" i="10"/>
  <c r="L551" i="10"/>
  <c r="M551" i="10"/>
  <c r="N551" i="10"/>
  <c r="O551" i="10"/>
  <c r="P551" i="10"/>
  <c r="Q551" i="10"/>
  <c r="R551" i="10"/>
  <c r="S551" i="10"/>
  <c r="T551" i="10"/>
  <c r="U551" i="10"/>
  <c r="V551" i="10"/>
  <c r="A552" i="10"/>
  <c r="D552" i="10"/>
  <c r="G552" i="10"/>
  <c r="H552" i="10"/>
  <c r="I552" i="10"/>
  <c r="J552" i="10"/>
  <c r="K552" i="10"/>
  <c r="L552" i="10"/>
  <c r="M552" i="10"/>
  <c r="N552" i="10"/>
  <c r="O552" i="10"/>
  <c r="P552" i="10"/>
  <c r="Q552" i="10"/>
  <c r="R552" i="10"/>
  <c r="S552" i="10"/>
  <c r="T552" i="10"/>
  <c r="U552" i="10"/>
  <c r="V552" i="10" s="1"/>
  <c r="A553" i="10"/>
  <c r="D553" i="10"/>
  <c r="G553" i="10"/>
  <c r="H553" i="10"/>
  <c r="I553" i="10"/>
  <c r="J553" i="10"/>
  <c r="K553" i="10"/>
  <c r="L553" i="10"/>
  <c r="M553" i="10"/>
  <c r="N553" i="10"/>
  <c r="O553" i="10"/>
  <c r="P553" i="10"/>
  <c r="Q553" i="10"/>
  <c r="R553" i="10"/>
  <c r="S553" i="10"/>
  <c r="T553" i="10"/>
  <c r="U553" i="10"/>
  <c r="V553" i="10" s="1"/>
  <c r="A554" i="10"/>
  <c r="T554" i="10" s="1"/>
  <c r="D554" i="10"/>
  <c r="G554" i="10"/>
  <c r="H554" i="10"/>
  <c r="I554" i="10"/>
  <c r="J554" i="10"/>
  <c r="K554" i="10"/>
  <c r="L554" i="10"/>
  <c r="M554" i="10"/>
  <c r="N554" i="10"/>
  <c r="O554" i="10"/>
  <c r="P554" i="10"/>
  <c r="Q554" i="10"/>
  <c r="R554" i="10"/>
  <c r="S554" i="10"/>
  <c r="U554" i="10"/>
  <c r="V554" i="10" s="1"/>
  <c r="A555" i="10"/>
  <c r="D555" i="10"/>
  <c r="E555" i="10"/>
  <c r="G555" i="10"/>
  <c r="H555" i="10"/>
  <c r="I555" i="10"/>
  <c r="J555" i="10"/>
  <c r="K555" i="10"/>
  <c r="L555" i="10"/>
  <c r="M555" i="10"/>
  <c r="N555" i="10"/>
  <c r="O555" i="10"/>
  <c r="P555" i="10"/>
  <c r="Q555" i="10"/>
  <c r="R555" i="10"/>
  <c r="S555" i="10"/>
  <c r="T555" i="10"/>
  <c r="U555" i="10"/>
  <c r="V555" i="10"/>
  <c r="A556" i="10"/>
  <c r="D556" i="10"/>
  <c r="G556" i="10"/>
  <c r="H556" i="10"/>
  <c r="I556" i="10"/>
  <c r="J556" i="10"/>
  <c r="K556" i="10"/>
  <c r="L556" i="10"/>
  <c r="M556" i="10"/>
  <c r="N556" i="10"/>
  <c r="O556" i="10"/>
  <c r="P556" i="10"/>
  <c r="Q556" i="10"/>
  <c r="R556" i="10"/>
  <c r="S556" i="10"/>
  <c r="T556" i="10"/>
  <c r="U556" i="10"/>
  <c r="V556" i="10" s="1"/>
  <c r="A557" i="10"/>
  <c r="D557" i="10"/>
  <c r="G557" i="10"/>
  <c r="H557" i="10"/>
  <c r="I557" i="10"/>
  <c r="J557" i="10"/>
  <c r="K557" i="10"/>
  <c r="L557" i="10"/>
  <c r="M557" i="10"/>
  <c r="N557" i="10"/>
  <c r="O557" i="10"/>
  <c r="P557" i="10"/>
  <c r="Q557" i="10"/>
  <c r="R557" i="10"/>
  <c r="S557" i="10"/>
  <c r="T557" i="10"/>
  <c r="U557" i="10"/>
  <c r="V557" i="10" s="1"/>
  <c r="A558" i="10"/>
  <c r="T558" i="10" s="1"/>
  <c r="D558" i="10"/>
  <c r="G558" i="10"/>
  <c r="H558" i="10"/>
  <c r="I558" i="10"/>
  <c r="J558" i="10"/>
  <c r="K558" i="10"/>
  <c r="L558" i="10"/>
  <c r="M558" i="10"/>
  <c r="N558" i="10"/>
  <c r="O558" i="10"/>
  <c r="P558" i="10"/>
  <c r="Q558" i="10"/>
  <c r="R558" i="10"/>
  <c r="S558" i="10"/>
  <c r="U558" i="10"/>
  <c r="V558" i="10" s="1"/>
  <c r="A559" i="10"/>
  <c r="D559" i="10"/>
  <c r="G559" i="10"/>
  <c r="H559" i="10"/>
  <c r="I559" i="10"/>
  <c r="J559" i="10"/>
  <c r="K559" i="10"/>
  <c r="L559" i="10"/>
  <c r="M559" i="10"/>
  <c r="N559" i="10"/>
  <c r="O559" i="10"/>
  <c r="P559" i="10"/>
  <c r="Q559" i="10"/>
  <c r="R559" i="10"/>
  <c r="S559" i="10"/>
  <c r="T559" i="10"/>
  <c r="U559" i="10"/>
  <c r="V559" i="10"/>
  <c r="A560" i="10"/>
  <c r="D560" i="10"/>
  <c r="G560" i="10"/>
  <c r="H560" i="10"/>
  <c r="I560" i="10"/>
  <c r="J560" i="10"/>
  <c r="K560" i="10"/>
  <c r="L560" i="10"/>
  <c r="M560" i="10"/>
  <c r="N560" i="10"/>
  <c r="O560" i="10"/>
  <c r="P560" i="10"/>
  <c r="Q560" i="10"/>
  <c r="R560" i="10"/>
  <c r="S560" i="10"/>
  <c r="T560" i="10"/>
  <c r="U560" i="10"/>
  <c r="V560" i="10" s="1"/>
  <c r="A561" i="10"/>
  <c r="D561" i="10"/>
  <c r="G561" i="10"/>
  <c r="H561" i="10"/>
  <c r="I561" i="10"/>
  <c r="J561" i="10"/>
  <c r="K561" i="10"/>
  <c r="L561" i="10"/>
  <c r="M561" i="10"/>
  <c r="N561" i="10"/>
  <c r="O561" i="10"/>
  <c r="P561" i="10"/>
  <c r="Q561" i="10"/>
  <c r="R561" i="10"/>
  <c r="S561" i="10"/>
  <c r="T561" i="10"/>
  <c r="U561" i="10"/>
  <c r="V561" i="10" s="1"/>
  <c r="A562" i="10"/>
  <c r="T562" i="10" s="1"/>
  <c r="D562" i="10"/>
  <c r="G562" i="10"/>
  <c r="H562" i="10"/>
  <c r="I562" i="10"/>
  <c r="J562" i="10"/>
  <c r="K562" i="10"/>
  <c r="L562" i="10"/>
  <c r="M562" i="10"/>
  <c r="N562" i="10"/>
  <c r="O562" i="10"/>
  <c r="P562" i="10"/>
  <c r="Q562" i="10"/>
  <c r="R562" i="10"/>
  <c r="S562" i="10"/>
  <c r="U562" i="10"/>
  <c r="V562" i="10" s="1"/>
  <c r="A563" i="10"/>
  <c r="D563" i="10"/>
  <c r="G563" i="10"/>
  <c r="H563" i="10"/>
  <c r="I563" i="10"/>
  <c r="J563" i="10"/>
  <c r="K563" i="10"/>
  <c r="L563" i="10"/>
  <c r="M563" i="10"/>
  <c r="N563" i="10"/>
  <c r="O563" i="10"/>
  <c r="P563" i="10"/>
  <c r="Q563" i="10"/>
  <c r="R563" i="10"/>
  <c r="S563" i="10"/>
  <c r="T563" i="10"/>
  <c r="U563" i="10"/>
  <c r="V563" i="10"/>
  <c r="A564" i="10"/>
  <c r="D564" i="10"/>
  <c r="G564" i="10"/>
  <c r="H564" i="10"/>
  <c r="I564" i="10"/>
  <c r="J564" i="10"/>
  <c r="K564" i="10"/>
  <c r="L564" i="10"/>
  <c r="M564" i="10"/>
  <c r="N564" i="10"/>
  <c r="O564" i="10"/>
  <c r="P564" i="10"/>
  <c r="Q564" i="10"/>
  <c r="R564" i="10"/>
  <c r="S564" i="10"/>
  <c r="T564" i="10"/>
  <c r="U564" i="10"/>
  <c r="V564" i="10" s="1"/>
  <c r="A565" i="10"/>
  <c r="D565" i="10"/>
  <c r="G565" i="10"/>
  <c r="H565" i="10"/>
  <c r="I565" i="10"/>
  <c r="J565" i="10"/>
  <c r="K565" i="10"/>
  <c r="L565" i="10"/>
  <c r="M565" i="10"/>
  <c r="N565" i="10"/>
  <c r="O565" i="10"/>
  <c r="P565" i="10"/>
  <c r="Q565" i="10"/>
  <c r="R565" i="10"/>
  <c r="S565" i="10"/>
  <c r="T565" i="10"/>
  <c r="U565" i="10"/>
  <c r="V565" i="10" s="1"/>
  <c r="A566" i="10"/>
  <c r="T566" i="10" s="1"/>
  <c r="D566" i="10"/>
  <c r="G566" i="10"/>
  <c r="H566" i="10"/>
  <c r="I566" i="10"/>
  <c r="J566" i="10"/>
  <c r="K566" i="10"/>
  <c r="L566" i="10"/>
  <c r="M566" i="10"/>
  <c r="N566" i="10"/>
  <c r="O566" i="10"/>
  <c r="P566" i="10"/>
  <c r="Q566" i="10"/>
  <c r="R566" i="10"/>
  <c r="S566" i="10"/>
  <c r="U566" i="10"/>
  <c r="V566" i="10" s="1"/>
  <c r="A567" i="10"/>
  <c r="D567" i="10"/>
  <c r="G567" i="10"/>
  <c r="H567" i="10"/>
  <c r="I567" i="10"/>
  <c r="J567" i="10"/>
  <c r="K567" i="10"/>
  <c r="L567" i="10"/>
  <c r="M567" i="10"/>
  <c r="N567" i="10"/>
  <c r="O567" i="10"/>
  <c r="P567" i="10"/>
  <c r="Q567" i="10"/>
  <c r="R567" i="10"/>
  <c r="S567" i="10"/>
  <c r="T567" i="10"/>
  <c r="U567" i="10"/>
  <c r="V567" i="10"/>
  <c r="A568" i="10"/>
  <c r="D568" i="10"/>
  <c r="G568" i="10"/>
  <c r="H568" i="10"/>
  <c r="I568" i="10"/>
  <c r="J568" i="10"/>
  <c r="K568" i="10"/>
  <c r="L568" i="10"/>
  <c r="M568" i="10"/>
  <c r="N568" i="10"/>
  <c r="O568" i="10"/>
  <c r="P568" i="10"/>
  <c r="Q568" i="10"/>
  <c r="R568" i="10"/>
  <c r="S568" i="10"/>
  <c r="T568" i="10"/>
  <c r="U568" i="10"/>
  <c r="V568" i="10" s="1"/>
  <c r="A569" i="10"/>
  <c r="D569" i="10"/>
  <c r="G569" i="10"/>
  <c r="H569" i="10"/>
  <c r="I569" i="10"/>
  <c r="J569" i="10"/>
  <c r="K569" i="10"/>
  <c r="L569" i="10"/>
  <c r="M569" i="10"/>
  <c r="N569" i="10"/>
  <c r="O569" i="10"/>
  <c r="P569" i="10"/>
  <c r="Q569" i="10"/>
  <c r="R569" i="10"/>
  <c r="S569" i="10"/>
  <c r="T569" i="10"/>
  <c r="U569" i="10"/>
  <c r="V569" i="10" s="1"/>
  <c r="A570" i="10"/>
  <c r="T570" i="10" s="1"/>
  <c r="D570" i="10"/>
  <c r="G570" i="10"/>
  <c r="H570" i="10"/>
  <c r="I570" i="10"/>
  <c r="J570" i="10"/>
  <c r="K570" i="10"/>
  <c r="L570" i="10"/>
  <c r="M570" i="10"/>
  <c r="N570" i="10"/>
  <c r="O570" i="10"/>
  <c r="P570" i="10"/>
  <c r="Q570" i="10"/>
  <c r="R570" i="10"/>
  <c r="S570" i="10"/>
  <c r="U570" i="10"/>
  <c r="V570" i="10" s="1"/>
  <c r="A571" i="10"/>
  <c r="D571" i="10"/>
  <c r="E571" i="10"/>
  <c r="G571" i="10"/>
  <c r="H571" i="10"/>
  <c r="I571" i="10"/>
  <c r="J571" i="10"/>
  <c r="K571" i="10"/>
  <c r="L571" i="10"/>
  <c r="M571" i="10"/>
  <c r="N571" i="10"/>
  <c r="O571" i="10"/>
  <c r="P571" i="10"/>
  <c r="Q571" i="10"/>
  <c r="R571" i="10"/>
  <c r="S571" i="10"/>
  <c r="T571" i="10"/>
  <c r="U571" i="10"/>
  <c r="V571" i="10"/>
  <c r="A572" i="10"/>
  <c r="D572" i="10"/>
  <c r="G572" i="10"/>
  <c r="H572" i="10"/>
  <c r="I572" i="10"/>
  <c r="J572" i="10"/>
  <c r="K572" i="10"/>
  <c r="L572" i="10"/>
  <c r="M572" i="10"/>
  <c r="N572" i="10"/>
  <c r="O572" i="10"/>
  <c r="P572" i="10"/>
  <c r="Q572" i="10"/>
  <c r="R572" i="10"/>
  <c r="S572" i="10"/>
  <c r="T572" i="10"/>
  <c r="U572" i="10"/>
  <c r="V572" i="10" s="1"/>
  <c r="A573" i="10"/>
  <c r="T573" i="10" s="1"/>
  <c r="D573" i="10"/>
  <c r="E582" i="10" s="1"/>
  <c r="G573" i="10"/>
  <c r="H573" i="10"/>
  <c r="I573" i="10"/>
  <c r="J573" i="10"/>
  <c r="K573" i="10"/>
  <c r="L573" i="10"/>
  <c r="M573" i="10"/>
  <c r="N573" i="10"/>
  <c r="O573" i="10"/>
  <c r="P573" i="10"/>
  <c r="Q573" i="10"/>
  <c r="R573" i="10"/>
  <c r="S573" i="10"/>
  <c r="U573" i="10"/>
  <c r="V573" i="10" s="1"/>
  <c r="A574" i="10"/>
  <c r="D574" i="10"/>
  <c r="G574" i="10"/>
  <c r="H574" i="10"/>
  <c r="I574" i="10"/>
  <c r="J574" i="10"/>
  <c r="K574" i="10"/>
  <c r="L574" i="10"/>
  <c r="M574" i="10"/>
  <c r="N574" i="10"/>
  <c r="O574" i="10"/>
  <c r="P574" i="10"/>
  <c r="Q574" i="10"/>
  <c r="R574" i="10"/>
  <c r="S574" i="10"/>
  <c r="T574" i="10"/>
  <c r="U574" i="10"/>
  <c r="V574" i="10" s="1"/>
  <c r="A575" i="10"/>
  <c r="D575" i="10"/>
  <c r="G575" i="10"/>
  <c r="H575" i="10"/>
  <c r="I575" i="10"/>
  <c r="J575" i="10"/>
  <c r="K575" i="10"/>
  <c r="L575" i="10"/>
  <c r="M575" i="10"/>
  <c r="N575" i="10"/>
  <c r="O575" i="10"/>
  <c r="P575" i="10"/>
  <c r="Q575" i="10"/>
  <c r="R575" i="10"/>
  <c r="S575" i="10"/>
  <c r="T575" i="10"/>
  <c r="U575" i="10"/>
  <c r="V575" i="10" s="1"/>
  <c r="A576" i="10"/>
  <c r="D576" i="10"/>
  <c r="G576" i="10"/>
  <c r="H576" i="10"/>
  <c r="I576" i="10"/>
  <c r="J576" i="10"/>
  <c r="K576" i="10"/>
  <c r="L576" i="10"/>
  <c r="M576" i="10"/>
  <c r="N576" i="10"/>
  <c r="O576" i="10"/>
  <c r="P576" i="10"/>
  <c r="Q576" i="10"/>
  <c r="R576" i="10"/>
  <c r="S576" i="10"/>
  <c r="T576" i="10"/>
  <c r="U576" i="10"/>
  <c r="V576" i="10" s="1"/>
  <c r="A577" i="10"/>
  <c r="D577" i="10"/>
  <c r="G577" i="10"/>
  <c r="H577" i="10"/>
  <c r="I577" i="10"/>
  <c r="J577" i="10"/>
  <c r="K577" i="10"/>
  <c r="L577" i="10"/>
  <c r="M577" i="10"/>
  <c r="N577" i="10"/>
  <c r="O577" i="10"/>
  <c r="P577" i="10"/>
  <c r="Q577" i="10"/>
  <c r="R577" i="10"/>
  <c r="S577" i="10"/>
  <c r="T577" i="10"/>
  <c r="U577" i="10"/>
  <c r="V577" i="10" s="1"/>
  <c r="A578" i="10"/>
  <c r="D578" i="10"/>
  <c r="G578" i="10"/>
  <c r="H578" i="10"/>
  <c r="I578" i="10"/>
  <c r="J578" i="10"/>
  <c r="K578" i="10"/>
  <c r="L578" i="10"/>
  <c r="M578" i="10"/>
  <c r="N578" i="10"/>
  <c r="O578" i="10"/>
  <c r="P578" i="10"/>
  <c r="Q578" i="10"/>
  <c r="R578" i="10"/>
  <c r="S578" i="10"/>
  <c r="T578" i="10"/>
  <c r="U578" i="10"/>
  <c r="V578" i="10" s="1"/>
  <c r="A579" i="10"/>
  <c r="D579" i="10"/>
  <c r="G579" i="10"/>
  <c r="H579" i="10"/>
  <c r="I579" i="10"/>
  <c r="J579" i="10"/>
  <c r="K579" i="10"/>
  <c r="L579" i="10"/>
  <c r="M579" i="10"/>
  <c r="N579" i="10"/>
  <c r="O579" i="10"/>
  <c r="P579" i="10"/>
  <c r="Q579" i="10"/>
  <c r="R579" i="10"/>
  <c r="S579" i="10"/>
  <c r="T579" i="10"/>
  <c r="U579" i="10"/>
  <c r="V579" i="10" s="1"/>
  <c r="A580" i="10"/>
  <c r="D580" i="10"/>
  <c r="E587" i="10" s="1"/>
  <c r="G580" i="10"/>
  <c r="H580" i="10"/>
  <c r="I580" i="10"/>
  <c r="J580" i="10"/>
  <c r="K580" i="10"/>
  <c r="L580" i="10"/>
  <c r="M580" i="10"/>
  <c r="N580" i="10"/>
  <c r="O580" i="10"/>
  <c r="P580" i="10"/>
  <c r="Q580" i="10"/>
  <c r="R580" i="10"/>
  <c r="S580" i="10"/>
  <c r="T580" i="10"/>
  <c r="U580" i="10"/>
  <c r="V580" i="10" s="1"/>
  <c r="A581" i="10"/>
  <c r="D581" i="10"/>
  <c r="G581" i="10"/>
  <c r="H581" i="10"/>
  <c r="I581" i="10"/>
  <c r="J581" i="10"/>
  <c r="K581" i="10"/>
  <c r="L581" i="10"/>
  <c r="M581" i="10"/>
  <c r="N581" i="10"/>
  <c r="O581" i="10"/>
  <c r="P581" i="10"/>
  <c r="Q581" i="10"/>
  <c r="R581" i="10"/>
  <c r="S581" i="10"/>
  <c r="T581" i="10"/>
  <c r="U581" i="10"/>
  <c r="V581" i="10"/>
  <c r="A582" i="10"/>
  <c r="T582" i="10" s="1"/>
  <c r="D582" i="10"/>
  <c r="G582" i="10"/>
  <c r="H582" i="10"/>
  <c r="I582" i="10"/>
  <c r="J582" i="10"/>
  <c r="K582" i="10"/>
  <c r="L582" i="10"/>
  <c r="M582" i="10"/>
  <c r="N582" i="10"/>
  <c r="O582" i="10"/>
  <c r="P582" i="10"/>
  <c r="Q582" i="10"/>
  <c r="R582" i="10"/>
  <c r="S582" i="10"/>
  <c r="U582" i="10"/>
  <c r="V582" i="10" s="1"/>
  <c r="A583" i="10"/>
  <c r="D583" i="10"/>
  <c r="G583" i="10"/>
  <c r="H583" i="10"/>
  <c r="I583" i="10"/>
  <c r="J583" i="10"/>
  <c r="K583" i="10"/>
  <c r="L583" i="10"/>
  <c r="M583" i="10"/>
  <c r="N583" i="10"/>
  <c r="O583" i="10"/>
  <c r="P583" i="10"/>
  <c r="Q583" i="10"/>
  <c r="R583" i="10"/>
  <c r="S583" i="10"/>
  <c r="T583" i="10"/>
  <c r="U583" i="10"/>
  <c r="V583" i="10" s="1"/>
  <c r="A584" i="10"/>
  <c r="T584" i="10" s="1"/>
  <c r="D584" i="10"/>
  <c r="E593" i="10" s="1"/>
  <c r="G584" i="10"/>
  <c r="H584" i="10"/>
  <c r="I584" i="10"/>
  <c r="J584" i="10"/>
  <c r="K584" i="10"/>
  <c r="L584" i="10"/>
  <c r="M584" i="10"/>
  <c r="N584" i="10"/>
  <c r="O584" i="10"/>
  <c r="P584" i="10"/>
  <c r="Q584" i="10"/>
  <c r="R584" i="10"/>
  <c r="S584" i="10"/>
  <c r="U584" i="10"/>
  <c r="V584" i="10" s="1"/>
  <c r="A585" i="10"/>
  <c r="D585" i="10"/>
  <c r="G585" i="10"/>
  <c r="H585" i="10"/>
  <c r="I585" i="10"/>
  <c r="J585" i="10"/>
  <c r="K585" i="10"/>
  <c r="L585" i="10"/>
  <c r="M585" i="10"/>
  <c r="N585" i="10"/>
  <c r="O585" i="10"/>
  <c r="P585" i="10"/>
  <c r="Q585" i="10"/>
  <c r="R585" i="10"/>
  <c r="S585" i="10"/>
  <c r="U585" i="10"/>
  <c r="V585" i="10" s="1"/>
  <c r="A586" i="10"/>
  <c r="D586" i="10"/>
  <c r="G586" i="10"/>
  <c r="H586" i="10"/>
  <c r="I586" i="10"/>
  <c r="J586" i="10"/>
  <c r="K586" i="10"/>
  <c r="L586" i="10"/>
  <c r="M586" i="10"/>
  <c r="N586" i="10"/>
  <c r="O586" i="10"/>
  <c r="P586" i="10"/>
  <c r="Q586" i="10"/>
  <c r="R586" i="10"/>
  <c r="S586" i="10"/>
  <c r="T586" i="10"/>
  <c r="U586" i="10"/>
  <c r="V586" i="10" s="1"/>
  <c r="A587" i="10"/>
  <c r="D587" i="10"/>
  <c r="G587" i="10"/>
  <c r="H587" i="10"/>
  <c r="I587" i="10"/>
  <c r="J587" i="10"/>
  <c r="K587" i="10"/>
  <c r="L587" i="10"/>
  <c r="M587" i="10"/>
  <c r="N587" i="10"/>
  <c r="O587" i="10"/>
  <c r="P587" i="10"/>
  <c r="Q587" i="10"/>
  <c r="R587" i="10"/>
  <c r="S587" i="10"/>
  <c r="T587" i="10"/>
  <c r="U587" i="10"/>
  <c r="V587" i="10"/>
  <c r="A588" i="10"/>
  <c r="D588" i="10"/>
  <c r="G588" i="10"/>
  <c r="H588" i="10"/>
  <c r="I588" i="10"/>
  <c r="J588" i="10"/>
  <c r="K588" i="10"/>
  <c r="L588" i="10"/>
  <c r="M588" i="10"/>
  <c r="N588" i="10"/>
  <c r="O588" i="10"/>
  <c r="P588" i="10"/>
  <c r="Q588" i="10"/>
  <c r="R588" i="10"/>
  <c r="S588" i="10"/>
  <c r="T588" i="10"/>
  <c r="U588" i="10"/>
  <c r="V588" i="10" s="1"/>
  <c r="A589" i="10"/>
  <c r="D589" i="10"/>
  <c r="E589" i="10"/>
  <c r="G589" i="10"/>
  <c r="H589" i="10"/>
  <c r="I589" i="10"/>
  <c r="J589" i="10"/>
  <c r="K589" i="10"/>
  <c r="L589" i="10"/>
  <c r="M589" i="10"/>
  <c r="N589" i="10"/>
  <c r="O589" i="10"/>
  <c r="P589" i="10"/>
  <c r="Q589" i="10"/>
  <c r="R589" i="10"/>
  <c r="S589" i="10"/>
  <c r="T589" i="10"/>
  <c r="U589" i="10"/>
  <c r="V589" i="10"/>
  <c r="A590" i="10"/>
  <c r="D590" i="10"/>
  <c r="G590" i="10"/>
  <c r="H590" i="10"/>
  <c r="I590" i="10"/>
  <c r="J590" i="10"/>
  <c r="K590" i="10"/>
  <c r="L590" i="10"/>
  <c r="M590" i="10"/>
  <c r="N590" i="10"/>
  <c r="O590" i="10"/>
  <c r="P590" i="10"/>
  <c r="Q590" i="10"/>
  <c r="R590" i="10"/>
  <c r="S590" i="10"/>
  <c r="T590" i="10"/>
  <c r="U590" i="10"/>
  <c r="V590" i="10" s="1"/>
  <c r="A591" i="10"/>
  <c r="D591" i="10"/>
  <c r="G591" i="10"/>
  <c r="H591" i="10"/>
  <c r="I591" i="10"/>
  <c r="J591" i="10"/>
  <c r="K591" i="10"/>
  <c r="L591" i="10"/>
  <c r="M591" i="10"/>
  <c r="N591" i="10"/>
  <c r="O591" i="10"/>
  <c r="P591" i="10"/>
  <c r="Q591" i="10"/>
  <c r="R591" i="10"/>
  <c r="S591" i="10"/>
  <c r="T591" i="10"/>
  <c r="U591" i="10"/>
  <c r="V591" i="10" s="1"/>
  <c r="A592" i="10"/>
  <c r="T592" i="10" s="1"/>
  <c r="D592" i="10"/>
  <c r="E601" i="10" s="1"/>
  <c r="G592" i="10"/>
  <c r="H592" i="10"/>
  <c r="I592" i="10"/>
  <c r="J592" i="10"/>
  <c r="K592" i="10"/>
  <c r="L592" i="10"/>
  <c r="M592" i="10"/>
  <c r="N592" i="10"/>
  <c r="O592" i="10"/>
  <c r="P592" i="10"/>
  <c r="Q592" i="10"/>
  <c r="R592" i="10"/>
  <c r="S592" i="10"/>
  <c r="U592" i="10"/>
  <c r="V592" i="10" s="1"/>
  <c r="A593" i="10"/>
  <c r="T593" i="10" s="1"/>
  <c r="D593" i="10"/>
  <c r="G593" i="10"/>
  <c r="H593" i="10"/>
  <c r="I593" i="10"/>
  <c r="J593" i="10"/>
  <c r="K593" i="10"/>
  <c r="L593" i="10"/>
  <c r="M593" i="10"/>
  <c r="N593" i="10"/>
  <c r="O593" i="10"/>
  <c r="P593" i="10"/>
  <c r="Q593" i="10"/>
  <c r="R593" i="10"/>
  <c r="S593" i="10"/>
  <c r="U593" i="10"/>
  <c r="V593" i="10" s="1"/>
  <c r="A594" i="10"/>
  <c r="D594" i="10"/>
  <c r="G594" i="10"/>
  <c r="H594" i="10"/>
  <c r="I594" i="10"/>
  <c r="J594" i="10"/>
  <c r="K594" i="10"/>
  <c r="L594" i="10"/>
  <c r="M594" i="10"/>
  <c r="N594" i="10"/>
  <c r="O594" i="10"/>
  <c r="P594" i="10"/>
  <c r="Q594" i="10"/>
  <c r="R594" i="10"/>
  <c r="S594" i="10"/>
  <c r="T594" i="10"/>
  <c r="U594" i="10"/>
  <c r="V594" i="10" s="1"/>
  <c r="A595" i="10"/>
  <c r="T595" i="10" s="1"/>
  <c r="D595" i="10"/>
  <c r="G595" i="10"/>
  <c r="H595" i="10"/>
  <c r="I595" i="10"/>
  <c r="J595" i="10"/>
  <c r="K595" i="10"/>
  <c r="L595" i="10"/>
  <c r="M595" i="10"/>
  <c r="N595" i="10"/>
  <c r="O595" i="10"/>
  <c r="P595" i="10"/>
  <c r="Q595" i="10"/>
  <c r="R595" i="10"/>
  <c r="S595" i="10"/>
  <c r="U595" i="10"/>
  <c r="V595" i="10" s="1"/>
  <c r="A596" i="10"/>
  <c r="D596" i="10"/>
  <c r="G596" i="10"/>
  <c r="H596" i="10"/>
  <c r="I596" i="10"/>
  <c r="J596" i="10"/>
  <c r="K596" i="10"/>
  <c r="L596" i="10"/>
  <c r="M596" i="10"/>
  <c r="N596" i="10"/>
  <c r="O596" i="10"/>
  <c r="P596" i="10"/>
  <c r="Q596" i="10"/>
  <c r="R596" i="10"/>
  <c r="S596" i="10"/>
  <c r="T596" i="10"/>
  <c r="U596" i="10"/>
  <c r="V596" i="10" s="1"/>
  <c r="A597" i="10"/>
  <c r="D597" i="10"/>
  <c r="G597" i="10"/>
  <c r="H597" i="10"/>
  <c r="I597" i="10"/>
  <c r="J597" i="10"/>
  <c r="K597" i="10"/>
  <c r="L597" i="10"/>
  <c r="M597" i="10"/>
  <c r="N597" i="10"/>
  <c r="O597" i="10"/>
  <c r="P597" i="10"/>
  <c r="Q597" i="10"/>
  <c r="R597" i="10"/>
  <c r="S597" i="10"/>
  <c r="T597" i="10"/>
  <c r="U597" i="10"/>
  <c r="V597" i="10"/>
  <c r="A598" i="10"/>
  <c r="T598" i="10" s="1"/>
  <c r="D598" i="10"/>
  <c r="G598" i="10"/>
  <c r="H598" i="10"/>
  <c r="I598" i="10"/>
  <c r="J598" i="10"/>
  <c r="K598" i="10"/>
  <c r="L598" i="10"/>
  <c r="M598" i="10"/>
  <c r="N598" i="10"/>
  <c r="O598" i="10"/>
  <c r="P598" i="10"/>
  <c r="Q598" i="10"/>
  <c r="R598" i="10"/>
  <c r="S598" i="10"/>
  <c r="U598" i="10"/>
  <c r="V598" i="10" s="1"/>
  <c r="A599" i="10"/>
  <c r="D599" i="10"/>
  <c r="G599" i="10"/>
  <c r="H599" i="10"/>
  <c r="I599" i="10"/>
  <c r="J599" i="10"/>
  <c r="K599" i="10"/>
  <c r="L599" i="10"/>
  <c r="M599" i="10"/>
  <c r="N599" i="10"/>
  <c r="O599" i="10"/>
  <c r="P599" i="10"/>
  <c r="Q599" i="10"/>
  <c r="R599" i="10"/>
  <c r="S599" i="10"/>
  <c r="T599" i="10"/>
  <c r="U599" i="10"/>
  <c r="V599" i="10" s="1"/>
  <c r="A600" i="10"/>
  <c r="T600" i="10" s="1"/>
  <c r="D600" i="10"/>
  <c r="G600" i="10"/>
  <c r="H600" i="10"/>
  <c r="I600" i="10"/>
  <c r="J600" i="10"/>
  <c r="K600" i="10"/>
  <c r="L600" i="10"/>
  <c r="M600" i="10"/>
  <c r="N600" i="10"/>
  <c r="O600" i="10"/>
  <c r="P600" i="10"/>
  <c r="Q600" i="10"/>
  <c r="R600" i="10"/>
  <c r="S600" i="10"/>
  <c r="U600" i="10"/>
  <c r="V600" i="10" s="1"/>
  <c r="A601" i="10"/>
  <c r="D601" i="10"/>
  <c r="G601" i="10"/>
  <c r="H601" i="10"/>
  <c r="I601" i="10"/>
  <c r="J601" i="10"/>
  <c r="K601" i="10"/>
  <c r="L601" i="10"/>
  <c r="M601" i="10"/>
  <c r="N601" i="10"/>
  <c r="O601" i="10"/>
  <c r="P601" i="10"/>
  <c r="Q601" i="10"/>
  <c r="R601" i="10"/>
  <c r="S601" i="10"/>
  <c r="T601" i="10"/>
  <c r="U601" i="10"/>
  <c r="V601" i="10" s="1"/>
  <c r="A602" i="10"/>
  <c r="D602" i="10"/>
  <c r="G602" i="10"/>
  <c r="H602" i="10"/>
  <c r="I602" i="10"/>
  <c r="J602" i="10"/>
  <c r="K602" i="10"/>
  <c r="L602" i="10"/>
  <c r="M602" i="10"/>
  <c r="N602" i="10"/>
  <c r="O602" i="10"/>
  <c r="P602" i="10"/>
  <c r="Q602" i="10"/>
  <c r="R602" i="10"/>
  <c r="S602" i="10"/>
  <c r="T602" i="10"/>
  <c r="U602" i="10"/>
  <c r="V602" i="10" s="1"/>
  <c r="A603" i="10"/>
  <c r="D603" i="10"/>
  <c r="E612" i="10" s="1"/>
  <c r="E603" i="10"/>
  <c r="G603" i="10"/>
  <c r="H603" i="10"/>
  <c r="I603" i="10"/>
  <c r="J603" i="10"/>
  <c r="K603" i="10"/>
  <c r="L603" i="10"/>
  <c r="M603" i="10"/>
  <c r="N603" i="10"/>
  <c r="O603" i="10"/>
  <c r="P603" i="10"/>
  <c r="Q603" i="10"/>
  <c r="R603" i="10"/>
  <c r="S603" i="10"/>
  <c r="T603" i="10"/>
  <c r="U603" i="10"/>
  <c r="V603" i="10"/>
  <c r="A604" i="10"/>
  <c r="D604" i="10"/>
  <c r="G604" i="10"/>
  <c r="H604" i="10"/>
  <c r="I604" i="10"/>
  <c r="J604" i="10"/>
  <c r="K604" i="10"/>
  <c r="L604" i="10"/>
  <c r="M604" i="10"/>
  <c r="N604" i="10"/>
  <c r="O604" i="10"/>
  <c r="P604" i="10"/>
  <c r="Q604" i="10"/>
  <c r="R604" i="10"/>
  <c r="S604" i="10"/>
  <c r="T604" i="10"/>
  <c r="U604" i="10"/>
  <c r="V604" i="10" s="1"/>
  <c r="A605" i="10"/>
  <c r="D605" i="10"/>
  <c r="E605" i="10"/>
  <c r="G605" i="10"/>
  <c r="H605" i="10"/>
  <c r="I605" i="10"/>
  <c r="J605" i="10"/>
  <c r="K605" i="10"/>
  <c r="L605" i="10"/>
  <c r="M605" i="10"/>
  <c r="N605" i="10"/>
  <c r="O605" i="10"/>
  <c r="P605" i="10"/>
  <c r="Q605" i="10"/>
  <c r="R605" i="10"/>
  <c r="S605" i="10"/>
  <c r="T605" i="10"/>
  <c r="U605" i="10"/>
  <c r="V605" i="10"/>
  <c r="A606" i="10"/>
  <c r="T606" i="10" s="1"/>
  <c r="D606" i="10"/>
  <c r="E615" i="10" s="1"/>
  <c r="G606" i="10"/>
  <c r="H606" i="10"/>
  <c r="I606" i="10"/>
  <c r="J606" i="10"/>
  <c r="K606" i="10"/>
  <c r="L606" i="10"/>
  <c r="M606" i="10"/>
  <c r="N606" i="10"/>
  <c r="O606" i="10"/>
  <c r="P606" i="10"/>
  <c r="Q606" i="10"/>
  <c r="R606" i="10"/>
  <c r="S606" i="10"/>
  <c r="U606" i="10"/>
  <c r="V606" i="10" s="1"/>
  <c r="A607" i="10"/>
  <c r="D607" i="10"/>
  <c r="G607" i="10"/>
  <c r="H607" i="10"/>
  <c r="I607" i="10"/>
  <c r="J607" i="10"/>
  <c r="K607" i="10"/>
  <c r="L607" i="10"/>
  <c r="M607" i="10"/>
  <c r="N607" i="10"/>
  <c r="O607" i="10"/>
  <c r="P607" i="10"/>
  <c r="Q607" i="10"/>
  <c r="R607" i="10"/>
  <c r="S607" i="10"/>
  <c r="T607" i="10"/>
  <c r="U607" i="10"/>
  <c r="V607" i="10" s="1"/>
  <c r="A608" i="10"/>
  <c r="T608" i="10" s="1"/>
  <c r="D608" i="10"/>
  <c r="G608" i="10"/>
  <c r="H608" i="10"/>
  <c r="I608" i="10"/>
  <c r="J608" i="10"/>
  <c r="K608" i="10"/>
  <c r="L608" i="10"/>
  <c r="M608" i="10"/>
  <c r="N608" i="10"/>
  <c r="O608" i="10"/>
  <c r="P608" i="10"/>
  <c r="Q608" i="10"/>
  <c r="R608" i="10"/>
  <c r="S608" i="10"/>
  <c r="U608" i="10"/>
  <c r="V608" i="10" s="1"/>
  <c r="A609" i="10"/>
  <c r="T609" i="10" s="1"/>
  <c r="D609" i="10"/>
  <c r="G609" i="10"/>
  <c r="H609" i="10"/>
  <c r="I609" i="10"/>
  <c r="J609" i="10"/>
  <c r="K609" i="10"/>
  <c r="L609" i="10"/>
  <c r="M609" i="10"/>
  <c r="N609" i="10"/>
  <c r="O609" i="10"/>
  <c r="P609" i="10"/>
  <c r="Q609" i="10"/>
  <c r="R609" i="10"/>
  <c r="S609" i="10"/>
  <c r="U609" i="10"/>
  <c r="V609" i="10" s="1"/>
  <c r="A610" i="10"/>
  <c r="D610" i="10"/>
  <c r="G610" i="10"/>
  <c r="H610" i="10"/>
  <c r="I610" i="10"/>
  <c r="J610" i="10"/>
  <c r="K610" i="10"/>
  <c r="L610" i="10"/>
  <c r="M610" i="10"/>
  <c r="N610" i="10"/>
  <c r="O610" i="10"/>
  <c r="P610" i="10"/>
  <c r="Q610" i="10"/>
  <c r="R610" i="10"/>
  <c r="S610" i="10"/>
  <c r="T610" i="10"/>
  <c r="U610" i="10"/>
  <c r="V610" i="10" s="1"/>
  <c r="A611" i="10"/>
  <c r="D611" i="10"/>
  <c r="E611" i="10"/>
  <c r="G611" i="10"/>
  <c r="H611" i="10"/>
  <c r="I611" i="10"/>
  <c r="J611" i="10"/>
  <c r="K611" i="10"/>
  <c r="L611" i="10"/>
  <c r="M611" i="10"/>
  <c r="N611" i="10"/>
  <c r="O611" i="10"/>
  <c r="P611" i="10"/>
  <c r="Q611" i="10"/>
  <c r="R611" i="10"/>
  <c r="S611" i="10"/>
  <c r="T611" i="10"/>
  <c r="U611" i="10"/>
  <c r="V611" i="10"/>
  <c r="A612" i="10"/>
  <c r="D612" i="10"/>
  <c r="G612" i="10"/>
  <c r="H612" i="10"/>
  <c r="I612" i="10"/>
  <c r="J612" i="10"/>
  <c r="K612" i="10"/>
  <c r="L612" i="10"/>
  <c r="M612" i="10"/>
  <c r="N612" i="10"/>
  <c r="O612" i="10"/>
  <c r="P612" i="10"/>
  <c r="Q612" i="10"/>
  <c r="R612" i="10"/>
  <c r="S612" i="10"/>
  <c r="T612" i="10"/>
  <c r="U612" i="10"/>
  <c r="V612" i="10" s="1"/>
  <c r="A613" i="10"/>
  <c r="D613" i="10"/>
  <c r="E613" i="10"/>
  <c r="G613" i="10"/>
  <c r="H613" i="10"/>
  <c r="I613" i="10"/>
  <c r="J613" i="10"/>
  <c r="K613" i="10"/>
  <c r="L613" i="10"/>
  <c r="M613" i="10"/>
  <c r="N613" i="10"/>
  <c r="O613" i="10"/>
  <c r="P613" i="10"/>
  <c r="Q613" i="10"/>
  <c r="R613" i="10"/>
  <c r="S613" i="10"/>
  <c r="T613" i="10"/>
  <c r="U613" i="10"/>
  <c r="V613" i="10"/>
  <c r="A614" i="10"/>
  <c r="D614" i="10"/>
  <c r="G614" i="10"/>
  <c r="H614" i="10"/>
  <c r="I614" i="10"/>
  <c r="J614" i="10"/>
  <c r="K614" i="10"/>
  <c r="L614" i="10"/>
  <c r="M614" i="10"/>
  <c r="N614" i="10"/>
  <c r="O614" i="10"/>
  <c r="P614" i="10"/>
  <c r="Q614" i="10"/>
  <c r="R614" i="10"/>
  <c r="S614" i="10"/>
  <c r="T614" i="10"/>
  <c r="U614" i="10"/>
  <c r="V614" i="10" s="1"/>
  <c r="A615" i="10"/>
  <c r="D615" i="10"/>
  <c r="E624" i="10" s="1"/>
  <c r="G615" i="10"/>
  <c r="H615" i="10"/>
  <c r="I615" i="10"/>
  <c r="J615" i="10"/>
  <c r="K615" i="10"/>
  <c r="L615" i="10"/>
  <c r="M615" i="10"/>
  <c r="N615" i="10"/>
  <c r="O615" i="10"/>
  <c r="P615" i="10"/>
  <c r="Q615" i="10"/>
  <c r="R615" i="10"/>
  <c r="S615" i="10"/>
  <c r="T615" i="10"/>
  <c r="U615" i="10"/>
  <c r="V615" i="10" s="1"/>
  <c r="A616" i="10"/>
  <c r="T616" i="10" s="1"/>
  <c r="D616" i="10"/>
  <c r="G616" i="10"/>
  <c r="H616" i="10"/>
  <c r="I616" i="10"/>
  <c r="J616" i="10"/>
  <c r="K616" i="10"/>
  <c r="L616" i="10"/>
  <c r="M616" i="10"/>
  <c r="N616" i="10"/>
  <c r="O616" i="10"/>
  <c r="P616" i="10"/>
  <c r="Q616" i="10"/>
  <c r="R616" i="10"/>
  <c r="S616" i="10"/>
  <c r="U616" i="10"/>
  <c r="V616" i="10" s="1"/>
  <c r="A617" i="10"/>
  <c r="D617" i="10"/>
  <c r="G617" i="10"/>
  <c r="H617" i="10"/>
  <c r="I617" i="10"/>
  <c r="J617" i="10"/>
  <c r="K617" i="10"/>
  <c r="L617" i="10"/>
  <c r="M617" i="10"/>
  <c r="N617" i="10"/>
  <c r="O617" i="10"/>
  <c r="P617" i="10"/>
  <c r="Q617" i="10"/>
  <c r="R617" i="10"/>
  <c r="S617" i="10"/>
  <c r="T617" i="10"/>
  <c r="U617" i="10"/>
  <c r="V617" i="10" s="1"/>
  <c r="A618" i="10"/>
  <c r="D618" i="10"/>
  <c r="G618" i="10"/>
  <c r="H618" i="10"/>
  <c r="I618" i="10"/>
  <c r="J618" i="10"/>
  <c r="K618" i="10"/>
  <c r="L618" i="10"/>
  <c r="M618" i="10"/>
  <c r="N618" i="10"/>
  <c r="O618" i="10"/>
  <c r="P618" i="10"/>
  <c r="Q618" i="10"/>
  <c r="R618" i="10"/>
  <c r="S618" i="10"/>
  <c r="T618" i="10"/>
  <c r="U618" i="10"/>
  <c r="V618" i="10" s="1"/>
  <c r="A619" i="10"/>
  <c r="T619" i="10" s="1"/>
  <c r="D619" i="10"/>
  <c r="G619" i="10"/>
  <c r="H619" i="10"/>
  <c r="I619" i="10"/>
  <c r="J619" i="10"/>
  <c r="K619" i="10"/>
  <c r="L619" i="10"/>
  <c r="M619" i="10"/>
  <c r="N619" i="10"/>
  <c r="O619" i="10"/>
  <c r="P619" i="10"/>
  <c r="Q619" i="10"/>
  <c r="R619" i="10"/>
  <c r="S619" i="10"/>
  <c r="U619" i="10"/>
  <c r="V619" i="10" s="1"/>
  <c r="A620" i="10"/>
  <c r="D620" i="10"/>
  <c r="G620" i="10"/>
  <c r="H620" i="10"/>
  <c r="I620" i="10"/>
  <c r="J620" i="10"/>
  <c r="K620" i="10"/>
  <c r="L620" i="10"/>
  <c r="M620" i="10"/>
  <c r="N620" i="10"/>
  <c r="O620" i="10"/>
  <c r="P620" i="10"/>
  <c r="Q620" i="10"/>
  <c r="R620" i="10"/>
  <c r="S620" i="10"/>
  <c r="T620" i="10"/>
  <c r="U620" i="10"/>
  <c r="V620" i="10" s="1"/>
  <c r="A621" i="10"/>
  <c r="D621" i="10"/>
  <c r="G621" i="10"/>
  <c r="H621" i="10"/>
  <c r="I621" i="10"/>
  <c r="J621" i="10"/>
  <c r="K621" i="10"/>
  <c r="L621" i="10"/>
  <c r="M621" i="10"/>
  <c r="N621" i="10"/>
  <c r="O621" i="10"/>
  <c r="P621" i="10"/>
  <c r="Q621" i="10"/>
  <c r="R621" i="10"/>
  <c r="S621" i="10"/>
  <c r="T621" i="10"/>
  <c r="U621" i="10"/>
  <c r="V621" i="10"/>
  <c r="A622" i="10"/>
  <c r="D622" i="10"/>
  <c r="G622" i="10"/>
  <c r="H622" i="10"/>
  <c r="I622" i="10"/>
  <c r="J622" i="10"/>
  <c r="K622" i="10"/>
  <c r="L622" i="10"/>
  <c r="M622" i="10"/>
  <c r="N622" i="10"/>
  <c r="O622" i="10"/>
  <c r="P622" i="10"/>
  <c r="Q622" i="10"/>
  <c r="R622" i="10"/>
  <c r="S622" i="10"/>
  <c r="T622" i="10"/>
  <c r="U622" i="10"/>
  <c r="V622" i="10" s="1"/>
  <c r="A623" i="10"/>
  <c r="D623" i="10"/>
  <c r="G623" i="10"/>
  <c r="H623" i="10"/>
  <c r="I623" i="10"/>
  <c r="J623" i="10"/>
  <c r="K623" i="10"/>
  <c r="L623" i="10"/>
  <c r="M623" i="10"/>
  <c r="N623" i="10"/>
  <c r="O623" i="10"/>
  <c r="P623" i="10"/>
  <c r="Q623" i="10"/>
  <c r="R623" i="10"/>
  <c r="S623" i="10"/>
  <c r="T623" i="10"/>
  <c r="U623" i="10"/>
  <c r="V623" i="10" s="1"/>
  <c r="A624" i="10"/>
  <c r="T624" i="10" s="1"/>
  <c r="D624" i="10"/>
  <c r="G624" i="10"/>
  <c r="H624" i="10"/>
  <c r="I624" i="10"/>
  <c r="J624" i="10"/>
  <c r="K624" i="10"/>
  <c r="L624" i="10"/>
  <c r="M624" i="10"/>
  <c r="N624" i="10"/>
  <c r="O624" i="10"/>
  <c r="P624" i="10"/>
  <c r="Q624" i="10"/>
  <c r="R624" i="10"/>
  <c r="S624" i="10"/>
  <c r="U624" i="10"/>
  <c r="V624" i="10" s="1"/>
  <c r="A625" i="10"/>
  <c r="D625" i="10"/>
  <c r="G625" i="10"/>
  <c r="H625" i="10"/>
  <c r="I625" i="10"/>
  <c r="J625" i="10"/>
  <c r="K625" i="10"/>
  <c r="L625" i="10"/>
  <c r="M625" i="10"/>
  <c r="N625" i="10"/>
  <c r="O625" i="10"/>
  <c r="P625" i="10"/>
  <c r="Q625" i="10"/>
  <c r="R625" i="10"/>
  <c r="S625" i="10"/>
  <c r="T625" i="10"/>
  <c r="U625" i="10"/>
  <c r="V625" i="10" s="1"/>
  <c r="A626" i="10"/>
  <c r="D626" i="10"/>
  <c r="G626" i="10"/>
  <c r="H626" i="10"/>
  <c r="I626" i="10"/>
  <c r="J626" i="10"/>
  <c r="K626" i="10"/>
  <c r="L626" i="10"/>
  <c r="M626" i="10"/>
  <c r="N626" i="10"/>
  <c r="O626" i="10"/>
  <c r="P626" i="10"/>
  <c r="Q626" i="10"/>
  <c r="R626" i="10"/>
  <c r="S626" i="10"/>
  <c r="T626" i="10"/>
  <c r="U626" i="10"/>
  <c r="V626" i="10" s="1"/>
  <c r="A627" i="10"/>
  <c r="D627" i="10"/>
  <c r="E627" i="10"/>
  <c r="G627" i="10"/>
  <c r="H627" i="10"/>
  <c r="I627" i="10"/>
  <c r="J627" i="10"/>
  <c r="K627" i="10"/>
  <c r="L627" i="10"/>
  <c r="M627" i="10"/>
  <c r="N627" i="10"/>
  <c r="O627" i="10"/>
  <c r="P627" i="10"/>
  <c r="Q627" i="10"/>
  <c r="R627" i="10"/>
  <c r="S627" i="10"/>
  <c r="T627" i="10"/>
  <c r="U627" i="10"/>
  <c r="V627" i="10"/>
  <c r="A628" i="10"/>
  <c r="D628" i="10"/>
  <c r="G628" i="10"/>
  <c r="H628" i="10"/>
  <c r="I628" i="10"/>
  <c r="J628" i="10"/>
  <c r="K628" i="10"/>
  <c r="L628" i="10"/>
  <c r="M628" i="10"/>
  <c r="N628" i="10"/>
  <c r="O628" i="10"/>
  <c r="P628" i="10"/>
  <c r="Q628" i="10"/>
  <c r="R628" i="10"/>
  <c r="S628" i="10"/>
  <c r="T628" i="10"/>
  <c r="U628" i="10"/>
  <c r="V628" i="10" s="1"/>
  <c r="A629" i="10"/>
  <c r="D629" i="10"/>
  <c r="G629" i="10"/>
  <c r="H629" i="10"/>
  <c r="I629" i="10"/>
  <c r="J629" i="10"/>
  <c r="K629" i="10"/>
  <c r="L629" i="10"/>
  <c r="M629" i="10"/>
  <c r="N629" i="10"/>
  <c r="O629" i="10"/>
  <c r="P629" i="10"/>
  <c r="Q629" i="10"/>
  <c r="R629" i="10"/>
  <c r="S629" i="10"/>
  <c r="T629" i="10"/>
  <c r="U629" i="10"/>
  <c r="V629" i="10"/>
  <c r="A630" i="10"/>
  <c r="T630" i="10" s="1"/>
  <c r="D630" i="10"/>
  <c r="G630" i="10"/>
  <c r="H630" i="10"/>
  <c r="I630" i="10"/>
  <c r="J630" i="10"/>
  <c r="K630" i="10"/>
  <c r="L630" i="10"/>
  <c r="M630" i="10"/>
  <c r="N630" i="10"/>
  <c r="O630" i="10"/>
  <c r="P630" i="10"/>
  <c r="Q630" i="10"/>
  <c r="R630" i="10"/>
  <c r="S630" i="10"/>
  <c r="U630" i="10"/>
  <c r="V630" i="10" s="1"/>
  <c r="A631" i="10"/>
  <c r="D631" i="10"/>
  <c r="G631" i="10"/>
  <c r="H631" i="10"/>
  <c r="I631" i="10"/>
  <c r="J631" i="10"/>
  <c r="K631" i="10"/>
  <c r="L631" i="10"/>
  <c r="M631" i="10"/>
  <c r="N631" i="10"/>
  <c r="O631" i="10"/>
  <c r="P631" i="10"/>
  <c r="Q631" i="10"/>
  <c r="R631" i="10"/>
  <c r="S631" i="10"/>
  <c r="T631" i="10"/>
  <c r="U631" i="10"/>
  <c r="V631" i="10" s="1"/>
  <c r="A632" i="10"/>
  <c r="T632" i="10" s="1"/>
  <c r="D632" i="10"/>
  <c r="G632" i="10"/>
  <c r="H632" i="10"/>
  <c r="I632" i="10"/>
  <c r="J632" i="10"/>
  <c r="K632" i="10"/>
  <c r="L632" i="10"/>
  <c r="M632" i="10"/>
  <c r="N632" i="10"/>
  <c r="O632" i="10"/>
  <c r="P632" i="10"/>
  <c r="Q632" i="10"/>
  <c r="R632" i="10"/>
  <c r="S632" i="10"/>
  <c r="U632" i="10"/>
  <c r="V632" i="10" s="1"/>
  <c r="A633" i="10"/>
  <c r="T633" i="10" s="1"/>
  <c r="D633" i="10"/>
  <c r="G633" i="10"/>
  <c r="H633" i="10"/>
  <c r="I633" i="10"/>
  <c r="J633" i="10"/>
  <c r="K633" i="10"/>
  <c r="L633" i="10"/>
  <c r="M633" i="10"/>
  <c r="N633" i="10"/>
  <c r="O633" i="10"/>
  <c r="P633" i="10"/>
  <c r="Q633" i="10"/>
  <c r="R633" i="10"/>
  <c r="S633" i="10"/>
  <c r="U633" i="10"/>
  <c r="V633" i="10" s="1"/>
  <c r="A634" i="10"/>
  <c r="D634" i="10"/>
  <c r="G634" i="10"/>
  <c r="H634" i="10"/>
  <c r="I634" i="10"/>
  <c r="J634" i="10"/>
  <c r="K634" i="10"/>
  <c r="L634" i="10"/>
  <c r="M634" i="10"/>
  <c r="N634" i="10"/>
  <c r="O634" i="10"/>
  <c r="P634" i="10"/>
  <c r="Q634" i="10"/>
  <c r="R634" i="10"/>
  <c r="S634" i="10"/>
  <c r="T634" i="10"/>
  <c r="U634" i="10"/>
  <c r="V634" i="10"/>
  <c r="A635" i="10"/>
  <c r="T635" i="10" s="1"/>
  <c r="D635" i="10"/>
  <c r="E643" i="10" s="1"/>
  <c r="G635" i="10"/>
  <c r="H635" i="10"/>
  <c r="I635" i="10"/>
  <c r="J635" i="10"/>
  <c r="K635" i="10"/>
  <c r="L635" i="10"/>
  <c r="M635" i="10"/>
  <c r="N635" i="10"/>
  <c r="O635" i="10"/>
  <c r="P635" i="10"/>
  <c r="Q635" i="10"/>
  <c r="R635" i="10"/>
  <c r="S635" i="10"/>
  <c r="U635" i="10"/>
  <c r="V635" i="10" s="1"/>
  <c r="A636" i="10"/>
  <c r="D636" i="10"/>
  <c r="G636" i="10"/>
  <c r="H636" i="10"/>
  <c r="I636" i="10"/>
  <c r="J636" i="10"/>
  <c r="K636" i="10"/>
  <c r="L636" i="10"/>
  <c r="M636" i="10"/>
  <c r="N636" i="10"/>
  <c r="O636" i="10"/>
  <c r="P636" i="10"/>
  <c r="Q636" i="10"/>
  <c r="R636" i="10"/>
  <c r="S636" i="10"/>
  <c r="T636" i="10"/>
  <c r="U636" i="10"/>
  <c r="V636" i="10"/>
  <c r="A637" i="10"/>
  <c r="D637" i="10"/>
  <c r="E645" i="10" s="1"/>
  <c r="G637" i="10"/>
  <c r="H637" i="10"/>
  <c r="I637" i="10"/>
  <c r="J637" i="10"/>
  <c r="K637" i="10"/>
  <c r="L637" i="10"/>
  <c r="M637" i="10"/>
  <c r="N637" i="10"/>
  <c r="O637" i="10"/>
  <c r="P637" i="10"/>
  <c r="Q637" i="10"/>
  <c r="R637" i="10"/>
  <c r="S637" i="10"/>
  <c r="T637" i="10"/>
  <c r="U637" i="10"/>
  <c r="V637" i="10" s="1"/>
  <c r="A638" i="10"/>
  <c r="D638" i="10"/>
  <c r="G638" i="10"/>
  <c r="H638" i="10"/>
  <c r="I638" i="10"/>
  <c r="J638" i="10"/>
  <c r="K638" i="10"/>
  <c r="L638" i="10"/>
  <c r="M638" i="10"/>
  <c r="N638" i="10"/>
  <c r="O638" i="10"/>
  <c r="P638" i="10"/>
  <c r="Q638" i="10"/>
  <c r="R638" i="10"/>
  <c r="S638" i="10"/>
  <c r="T638" i="10"/>
  <c r="U638" i="10"/>
  <c r="V638" i="10"/>
  <c r="A639" i="10"/>
  <c r="D639" i="10"/>
  <c r="E647" i="10" s="1"/>
  <c r="G639" i="10"/>
  <c r="H639" i="10"/>
  <c r="I639" i="10"/>
  <c r="J639" i="10"/>
  <c r="K639" i="10"/>
  <c r="L639" i="10"/>
  <c r="M639" i="10"/>
  <c r="N639" i="10"/>
  <c r="O639" i="10"/>
  <c r="P639" i="10"/>
  <c r="Q639" i="10"/>
  <c r="R639" i="10"/>
  <c r="S639" i="10"/>
  <c r="T639" i="10"/>
  <c r="U639" i="10"/>
  <c r="V639" i="10" s="1"/>
  <c r="A640" i="10"/>
  <c r="D640" i="10"/>
  <c r="E640" i="10"/>
  <c r="G640" i="10"/>
  <c r="H640" i="10"/>
  <c r="I640" i="10"/>
  <c r="J640" i="10"/>
  <c r="K640" i="10"/>
  <c r="L640" i="10"/>
  <c r="M640" i="10"/>
  <c r="N640" i="10"/>
  <c r="O640" i="10"/>
  <c r="P640" i="10"/>
  <c r="Q640" i="10"/>
  <c r="R640" i="10"/>
  <c r="S640" i="10"/>
  <c r="T640" i="10"/>
  <c r="U640" i="10"/>
  <c r="V640" i="10"/>
  <c r="A641" i="10"/>
  <c r="T641" i="10" s="1"/>
  <c r="D641" i="10"/>
  <c r="E649" i="10" s="1"/>
  <c r="G641" i="10"/>
  <c r="H641" i="10"/>
  <c r="I641" i="10"/>
  <c r="J641" i="10"/>
  <c r="K641" i="10"/>
  <c r="L641" i="10"/>
  <c r="M641" i="10"/>
  <c r="N641" i="10"/>
  <c r="O641" i="10"/>
  <c r="P641" i="10"/>
  <c r="Q641" i="10"/>
  <c r="R641" i="10"/>
  <c r="S641" i="10"/>
  <c r="U641" i="10"/>
  <c r="V641" i="10" s="1"/>
  <c r="A642" i="10"/>
  <c r="D642" i="10"/>
  <c r="E642" i="10"/>
  <c r="G642" i="10"/>
  <c r="H642" i="10"/>
  <c r="I642" i="10"/>
  <c r="J642" i="10"/>
  <c r="K642" i="10"/>
  <c r="L642" i="10"/>
  <c r="M642" i="10"/>
  <c r="N642" i="10"/>
  <c r="O642" i="10"/>
  <c r="P642" i="10"/>
  <c r="Q642" i="10"/>
  <c r="R642" i="10"/>
  <c r="S642" i="10"/>
  <c r="T642" i="10"/>
  <c r="U642" i="10"/>
  <c r="V642" i="10"/>
  <c r="A643" i="10"/>
  <c r="D643" i="10"/>
  <c r="E651" i="10" s="1"/>
  <c r="G643" i="10"/>
  <c r="H643" i="10"/>
  <c r="I643" i="10"/>
  <c r="J643" i="10"/>
  <c r="K643" i="10"/>
  <c r="L643" i="10"/>
  <c r="M643" i="10"/>
  <c r="N643" i="10"/>
  <c r="O643" i="10"/>
  <c r="P643" i="10"/>
  <c r="Q643" i="10"/>
  <c r="R643" i="10"/>
  <c r="S643" i="10"/>
  <c r="T643" i="10"/>
  <c r="U643" i="10"/>
  <c r="V643" i="10" s="1"/>
  <c r="A644" i="10"/>
  <c r="D644" i="10"/>
  <c r="E644" i="10"/>
  <c r="G644" i="10"/>
  <c r="H644" i="10"/>
  <c r="I644" i="10"/>
  <c r="J644" i="10"/>
  <c r="K644" i="10"/>
  <c r="L644" i="10"/>
  <c r="M644" i="10"/>
  <c r="N644" i="10"/>
  <c r="O644" i="10"/>
  <c r="P644" i="10"/>
  <c r="Q644" i="10"/>
  <c r="R644" i="10"/>
  <c r="S644" i="10"/>
  <c r="T644" i="10"/>
  <c r="U644" i="10"/>
  <c r="V644" i="10"/>
  <c r="A645" i="10"/>
  <c r="D645" i="10"/>
  <c r="E653" i="10" s="1"/>
  <c r="G645" i="10"/>
  <c r="H645" i="10"/>
  <c r="I645" i="10"/>
  <c r="J645" i="10"/>
  <c r="K645" i="10"/>
  <c r="L645" i="10"/>
  <c r="M645" i="10"/>
  <c r="N645" i="10"/>
  <c r="O645" i="10"/>
  <c r="P645" i="10"/>
  <c r="Q645" i="10"/>
  <c r="R645" i="10"/>
  <c r="S645" i="10"/>
  <c r="T645" i="10"/>
  <c r="U645" i="10"/>
  <c r="V645" i="10" s="1"/>
  <c r="A646" i="10"/>
  <c r="D646" i="10"/>
  <c r="E646" i="10"/>
  <c r="G646" i="10"/>
  <c r="H646" i="10"/>
  <c r="I646" i="10"/>
  <c r="J646" i="10"/>
  <c r="K646" i="10"/>
  <c r="L646" i="10"/>
  <c r="M646" i="10"/>
  <c r="N646" i="10"/>
  <c r="O646" i="10"/>
  <c r="P646" i="10"/>
  <c r="Q646" i="10"/>
  <c r="R646" i="10"/>
  <c r="S646" i="10"/>
  <c r="T646" i="10"/>
  <c r="U646" i="10"/>
  <c r="V646" i="10"/>
  <c r="A647" i="10"/>
  <c r="D647" i="10"/>
  <c r="E655" i="10" s="1"/>
  <c r="G647" i="10"/>
  <c r="H647" i="10"/>
  <c r="I647" i="10"/>
  <c r="J647" i="10"/>
  <c r="K647" i="10"/>
  <c r="L647" i="10"/>
  <c r="M647" i="10"/>
  <c r="N647" i="10"/>
  <c r="O647" i="10"/>
  <c r="P647" i="10"/>
  <c r="Q647" i="10"/>
  <c r="R647" i="10"/>
  <c r="S647" i="10"/>
  <c r="T647" i="10"/>
  <c r="U647" i="10"/>
  <c r="V647" i="10" s="1"/>
  <c r="A648" i="10"/>
  <c r="D648" i="10"/>
  <c r="E648" i="10"/>
  <c r="G648" i="10"/>
  <c r="H648" i="10"/>
  <c r="I648" i="10"/>
  <c r="J648" i="10"/>
  <c r="K648" i="10"/>
  <c r="L648" i="10"/>
  <c r="M648" i="10"/>
  <c r="N648" i="10"/>
  <c r="O648" i="10"/>
  <c r="P648" i="10"/>
  <c r="Q648" i="10"/>
  <c r="R648" i="10"/>
  <c r="S648" i="10"/>
  <c r="T648" i="10"/>
  <c r="U648" i="10"/>
  <c r="V648" i="10"/>
  <c r="A649" i="10"/>
  <c r="T649" i="10" s="1"/>
  <c r="D649" i="10"/>
  <c r="E657" i="10" s="1"/>
  <c r="G649" i="10"/>
  <c r="H649" i="10"/>
  <c r="I649" i="10"/>
  <c r="J649" i="10"/>
  <c r="K649" i="10"/>
  <c r="L649" i="10"/>
  <c r="M649" i="10"/>
  <c r="N649" i="10"/>
  <c r="O649" i="10"/>
  <c r="P649" i="10"/>
  <c r="Q649" i="10"/>
  <c r="R649" i="10"/>
  <c r="S649" i="10"/>
  <c r="U649" i="10"/>
  <c r="V649" i="10" s="1"/>
  <c r="A650" i="10"/>
  <c r="D650" i="10"/>
  <c r="E650" i="10"/>
  <c r="G650" i="10"/>
  <c r="H650" i="10"/>
  <c r="I650" i="10"/>
  <c r="J650" i="10"/>
  <c r="K650" i="10"/>
  <c r="L650" i="10"/>
  <c r="M650" i="10"/>
  <c r="N650" i="10"/>
  <c r="O650" i="10"/>
  <c r="P650" i="10"/>
  <c r="Q650" i="10"/>
  <c r="R650" i="10"/>
  <c r="S650" i="10"/>
  <c r="T650" i="10"/>
  <c r="U650" i="10"/>
  <c r="V650" i="10"/>
  <c r="A651" i="10"/>
  <c r="T651" i="10" s="1"/>
  <c r="D651" i="10"/>
  <c r="E659" i="10" s="1"/>
  <c r="G651" i="10"/>
  <c r="H651" i="10"/>
  <c r="I651" i="10"/>
  <c r="J651" i="10"/>
  <c r="K651" i="10"/>
  <c r="L651" i="10"/>
  <c r="M651" i="10"/>
  <c r="N651" i="10"/>
  <c r="O651" i="10"/>
  <c r="P651" i="10"/>
  <c r="Q651" i="10"/>
  <c r="R651" i="10"/>
  <c r="S651" i="10"/>
  <c r="U651" i="10"/>
  <c r="V651" i="10" s="1"/>
  <c r="A652" i="10"/>
  <c r="D652" i="10"/>
  <c r="E652" i="10"/>
  <c r="G652" i="10"/>
  <c r="H652" i="10"/>
  <c r="I652" i="10"/>
  <c r="J652" i="10"/>
  <c r="K652" i="10"/>
  <c r="L652" i="10"/>
  <c r="M652" i="10"/>
  <c r="N652" i="10"/>
  <c r="O652" i="10"/>
  <c r="P652" i="10"/>
  <c r="Q652" i="10"/>
  <c r="R652" i="10"/>
  <c r="S652" i="10"/>
  <c r="T652" i="10"/>
  <c r="U652" i="10"/>
  <c r="V652" i="10"/>
  <c r="A653" i="10"/>
  <c r="D653" i="10"/>
  <c r="G653" i="10"/>
  <c r="H653" i="10"/>
  <c r="I653" i="10"/>
  <c r="J653" i="10"/>
  <c r="K653" i="10"/>
  <c r="L653" i="10"/>
  <c r="M653" i="10"/>
  <c r="N653" i="10"/>
  <c r="O653" i="10"/>
  <c r="P653" i="10"/>
  <c r="Q653" i="10"/>
  <c r="R653" i="10"/>
  <c r="S653" i="10"/>
  <c r="T653" i="10"/>
  <c r="U653" i="10"/>
  <c r="V653" i="10" s="1"/>
  <c r="A654" i="10"/>
  <c r="D654" i="10"/>
  <c r="E654" i="10"/>
  <c r="G654" i="10"/>
  <c r="H654" i="10"/>
  <c r="I654" i="10"/>
  <c r="J654" i="10"/>
  <c r="K654" i="10"/>
  <c r="L654" i="10"/>
  <c r="M654" i="10"/>
  <c r="N654" i="10"/>
  <c r="O654" i="10"/>
  <c r="P654" i="10"/>
  <c r="Q654" i="10"/>
  <c r="R654" i="10"/>
  <c r="S654" i="10"/>
  <c r="T654" i="10"/>
  <c r="U654" i="10"/>
  <c r="V654" i="10"/>
  <c r="A655" i="10"/>
  <c r="D655" i="10"/>
  <c r="G655" i="10"/>
  <c r="H655" i="10"/>
  <c r="I655" i="10"/>
  <c r="J655" i="10"/>
  <c r="K655" i="10"/>
  <c r="L655" i="10"/>
  <c r="M655" i="10"/>
  <c r="N655" i="10"/>
  <c r="O655" i="10"/>
  <c r="P655" i="10"/>
  <c r="Q655" i="10"/>
  <c r="R655" i="10"/>
  <c r="S655" i="10"/>
  <c r="T655" i="10"/>
  <c r="U655" i="10"/>
  <c r="V655" i="10" s="1"/>
  <c r="A656" i="10"/>
  <c r="D656" i="10"/>
  <c r="E656" i="10"/>
  <c r="G656" i="10"/>
  <c r="H656" i="10"/>
  <c r="I656" i="10"/>
  <c r="J656" i="10"/>
  <c r="K656" i="10"/>
  <c r="L656" i="10"/>
  <c r="M656" i="10"/>
  <c r="N656" i="10"/>
  <c r="O656" i="10"/>
  <c r="P656" i="10"/>
  <c r="Q656" i="10"/>
  <c r="R656" i="10"/>
  <c r="S656" i="10"/>
  <c r="T656" i="10"/>
  <c r="U656" i="10"/>
  <c r="V656" i="10"/>
  <c r="A657" i="10"/>
  <c r="T657" i="10" s="1"/>
  <c r="D657" i="10"/>
  <c r="G657" i="10"/>
  <c r="H657" i="10"/>
  <c r="I657" i="10"/>
  <c r="J657" i="10"/>
  <c r="K657" i="10"/>
  <c r="L657" i="10"/>
  <c r="M657" i="10"/>
  <c r="N657" i="10"/>
  <c r="O657" i="10"/>
  <c r="P657" i="10"/>
  <c r="Q657" i="10"/>
  <c r="R657" i="10"/>
  <c r="S657" i="10"/>
  <c r="U657" i="10"/>
  <c r="V657" i="10" s="1"/>
  <c r="A658" i="10"/>
  <c r="D658" i="10"/>
  <c r="E658" i="10"/>
  <c r="G658" i="10"/>
  <c r="H658" i="10"/>
  <c r="I658" i="10"/>
  <c r="J658" i="10"/>
  <c r="K658" i="10"/>
  <c r="L658" i="10"/>
  <c r="M658" i="10"/>
  <c r="N658" i="10"/>
  <c r="O658" i="10"/>
  <c r="P658" i="10"/>
  <c r="Q658" i="10"/>
  <c r="R658" i="10"/>
  <c r="S658" i="10"/>
  <c r="T658" i="10"/>
  <c r="U658" i="10"/>
  <c r="V658" i="10"/>
  <c r="A659" i="10"/>
  <c r="T659" i="10" s="1"/>
  <c r="D659" i="10"/>
  <c r="G659" i="10"/>
  <c r="H659" i="10"/>
  <c r="I659" i="10"/>
  <c r="J659" i="10"/>
  <c r="K659" i="10"/>
  <c r="L659" i="10"/>
  <c r="M659" i="10"/>
  <c r="N659" i="10"/>
  <c r="O659" i="10"/>
  <c r="P659" i="10"/>
  <c r="Q659" i="10"/>
  <c r="R659" i="10"/>
  <c r="S659" i="10"/>
  <c r="U659" i="10"/>
  <c r="V659" i="10" s="1"/>
  <c r="A660" i="10"/>
  <c r="D660" i="10"/>
  <c r="G660" i="10"/>
  <c r="H660" i="10"/>
  <c r="I660" i="10"/>
  <c r="J660" i="10"/>
  <c r="K660" i="10"/>
  <c r="L660" i="10"/>
  <c r="M660" i="10"/>
  <c r="N660" i="10"/>
  <c r="O660" i="10"/>
  <c r="P660" i="10"/>
  <c r="Q660" i="10"/>
  <c r="R660" i="10"/>
  <c r="S660" i="10"/>
  <c r="T660" i="10"/>
  <c r="U660" i="10"/>
  <c r="V660" i="10"/>
  <c r="A661" i="10"/>
  <c r="D661" i="10"/>
  <c r="E669" i="10" s="1"/>
  <c r="G661" i="10"/>
  <c r="H661" i="10"/>
  <c r="I661" i="10"/>
  <c r="J661" i="10"/>
  <c r="K661" i="10"/>
  <c r="L661" i="10"/>
  <c r="M661" i="10"/>
  <c r="N661" i="10"/>
  <c r="O661" i="10"/>
  <c r="P661" i="10"/>
  <c r="Q661" i="10"/>
  <c r="R661" i="10"/>
  <c r="S661" i="10"/>
  <c r="T661" i="10"/>
  <c r="U661" i="10"/>
  <c r="V661" i="10" s="1"/>
  <c r="A662" i="10"/>
  <c r="D662" i="10"/>
  <c r="G662" i="10"/>
  <c r="H662" i="10"/>
  <c r="I662" i="10"/>
  <c r="J662" i="10"/>
  <c r="K662" i="10"/>
  <c r="L662" i="10"/>
  <c r="M662" i="10"/>
  <c r="N662" i="10"/>
  <c r="O662" i="10"/>
  <c r="P662" i="10"/>
  <c r="Q662" i="10"/>
  <c r="R662" i="10"/>
  <c r="S662" i="10"/>
  <c r="T662" i="10"/>
  <c r="U662" i="10"/>
  <c r="V662" i="10"/>
  <c r="A663" i="10"/>
  <c r="D663" i="10"/>
  <c r="E671" i="10" s="1"/>
  <c r="G663" i="10"/>
  <c r="H663" i="10"/>
  <c r="I663" i="10"/>
  <c r="J663" i="10"/>
  <c r="K663" i="10"/>
  <c r="L663" i="10"/>
  <c r="M663" i="10"/>
  <c r="N663" i="10"/>
  <c r="O663" i="10"/>
  <c r="P663" i="10"/>
  <c r="Q663" i="10"/>
  <c r="R663" i="10"/>
  <c r="S663" i="10"/>
  <c r="T663" i="10"/>
  <c r="U663" i="10"/>
  <c r="V663" i="10" s="1"/>
  <c r="A664" i="10"/>
  <c r="D664" i="10"/>
  <c r="G664" i="10"/>
  <c r="H664" i="10"/>
  <c r="I664" i="10"/>
  <c r="J664" i="10"/>
  <c r="K664" i="10"/>
  <c r="L664" i="10"/>
  <c r="M664" i="10"/>
  <c r="N664" i="10"/>
  <c r="O664" i="10"/>
  <c r="P664" i="10"/>
  <c r="Q664" i="10"/>
  <c r="R664" i="10"/>
  <c r="S664" i="10"/>
  <c r="T664" i="10"/>
  <c r="U664" i="10"/>
  <c r="V664" i="10"/>
  <c r="A665" i="10"/>
  <c r="T665" i="10" s="1"/>
  <c r="D665" i="10"/>
  <c r="E673" i="10" s="1"/>
  <c r="G665" i="10"/>
  <c r="H665" i="10"/>
  <c r="I665" i="10"/>
  <c r="J665" i="10"/>
  <c r="K665" i="10"/>
  <c r="L665" i="10"/>
  <c r="M665" i="10"/>
  <c r="N665" i="10"/>
  <c r="O665" i="10"/>
  <c r="P665" i="10"/>
  <c r="Q665" i="10"/>
  <c r="R665" i="10"/>
  <c r="S665" i="10"/>
  <c r="U665" i="10"/>
  <c r="V665" i="10" s="1"/>
  <c r="A666" i="10"/>
  <c r="D666" i="10"/>
  <c r="G666" i="10"/>
  <c r="H666" i="10"/>
  <c r="I666" i="10"/>
  <c r="J666" i="10"/>
  <c r="K666" i="10"/>
  <c r="L666" i="10"/>
  <c r="M666" i="10"/>
  <c r="N666" i="10"/>
  <c r="O666" i="10"/>
  <c r="P666" i="10"/>
  <c r="Q666" i="10"/>
  <c r="R666" i="10"/>
  <c r="S666" i="10"/>
  <c r="T666" i="10"/>
  <c r="U666" i="10"/>
  <c r="V666" i="10"/>
  <c r="A667" i="10"/>
  <c r="T667" i="10" s="1"/>
  <c r="D667" i="10"/>
  <c r="E675" i="10" s="1"/>
  <c r="G667" i="10"/>
  <c r="H667" i="10"/>
  <c r="I667" i="10"/>
  <c r="J667" i="10"/>
  <c r="K667" i="10"/>
  <c r="L667" i="10"/>
  <c r="M667" i="10"/>
  <c r="N667" i="10"/>
  <c r="O667" i="10"/>
  <c r="P667" i="10"/>
  <c r="Q667" i="10"/>
  <c r="R667" i="10"/>
  <c r="S667" i="10"/>
  <c r="U667" i="10"/>
  <c r="V667" i="10" s="1"/>
  <c r="A668" i="10"/>
  <c r="D668" i="10"/>
  <c r="E668" i="10"/>
  <c r="G668" i="10"/>
  <c r="H668" i="10"/>
  <c r="I668" i="10"/>
  <c r="J668" i="10"/>
  <c r="K668" i="10"/>
  <c r="L668" i="10"/>
  <c r="M668" i="10"/>
  <c r="N668" i="10"/>
  <c r="O668" i="10"/>
  <c r="P668" i="10"/>
  <c r="Q668" i="10"/>
  <c r="R668" i="10"/>
  <c r="S668" i="10"/>
  <c r="T668" i="10"/>
  <c r="U668" i="10"/>
  <c r="V668" i="10"/>
  <c r="A669" i="10"/>
  <c r="D669" i="10"/>
  <c r="E677" i="10" s="1"/>
  <c r="G669" i="10"/>
  <c r="H669" i="10"/>
  <c r="I669" i="10"/>
  <c r="J669" i="10"/>
  <c r="K669" i="10"/>
  <c r="L669" i="10"/>
  <c r="M669" i="10"/>
  <c r="N669" i="10"/>
  <c r="O669" i="10"/>
  <c r="P669" i="10"/>
  <c r="Q669" i="10"/>
  <c r="R669" i="10"/>
  <c r="S669" i="10"/>
  <c r="T669" i="10"/>
  <c r="U669" i="10"/>
  <c r="V669" i="10" s="1"/>
  <c r="A670" i="10"/>
  <c r="D670" i="10"/>
  <c r="E670" i="10"/>
  <c r="G670" i="10"/>
  <c r="H670" i="10"/>
  <c r="I670" i="10"/>
  <c r="J670" i="10"/>
  <c r="K670" i="10"/>
  <c r="L670" i="10"/>
  <c r="M670" i="10"/>
  <c r="N670" i="10"/>
  <c r="O670" i="10"/>
  <c r="P670" i="10"/>
  <c r="Q670" i="10"/>
  <c r="R670" i="10"/>
  <c r="S670" i="10"/>
  <c r="T670" i="10"/>
  <c r="U670" i="10"/>
  <c r="V670" i="10"/>
  <c r="A671" i="10"/>
  <c r="D671" i="10"/>
  <c r="E679" i="10" s="1"/>
  <c r="G671" i="10"/>
  <c r="H671" i="10"/>
  <c r="I671" i="10"/>
  <c r="J671" i="10"/>
  <c r="K671" i="10"/>
  <c r="L671" i="10"/>
  <c r="M671" i="10"/>
  <c r="N671" i="10"/>
  <c r="O671" i="10"/>
  <c r="P671" i="10"/>
  <c r="Q671" i="10"/>
  <c r="R671" i="10"/>
  <c r="S671" i="10"/>
  <c r="T671" i="10"/>
  <c r="U671" i="10"/>
  <c r="V671" i="10" s="1"/>
  <c r="A672" i="10"/>
  <c r="D672" i="10"/>
  <c r="E672" i="10"/>
  <c r="G672" i="10"/>
  <c r="H672" i="10"/>
  <c r="I672" i="10"/>
  <c r="J672" i="10"/>
  <c r="K672" i="10"/>
  <c r="L672" i="10"/>
  <c r="M672" i="10"/>
  <c r="N672" i="10"/>
  <c r="O672" i="10"/>
  <c r="P672" i="10"/>
  <c r="Q672" i="10"/>
  <c r="R672" i="10"/>
  <c r="S672" i="10"/>
  <c r="T672" i="10"/>
  <c r="U672" i="10"/>
  <c r="V672" i="10"/>
  <c r="A673" i="10"/>
  <c r="T673" i="10" s="1"/>
  <c r="D673" i="10"/>
  <c r="E681" i="10" s="1"/>
  <c r="G673" i="10"/>
  <c r="H673" i="10"/>
  <c r="I673" i="10"/>
  <c r="J673" i="10"/>
  <c r="K673" i="10"/>
  <c r="L673" i="10"/>
  <c r="M673" i="10"/>
  <c r="N673" i="10"/>
  <c r="O673" i="10"/>
  <c r="P673" i="10"/>
  <c r="Q673" i="10"/>
  <c r="R673" i="10"/>
  <c r="S673" i="10"/>
  <c r="U673" i="10"/>
  <c r="V673" i="10" s="1"/>
  <c r="A674" i="10"/>
  <c r="D674" i="10"/>
  <c r="E674" i="10"/>
  <c r="G674" i="10"/>
  <c r="H674" i="10"/>
  <c r="I674" i="10"/>
  <c r="J674" i="10"/>
  <c r="K674" i="10"/>
  <c r="L674" i="10"/>
  <c r="M674" i="10"/>
  <c r="N674" i="10"/>
  <c r="O674" i="10"/>
  <c r="P674" i="10"/>
  <c r="Q674" i="10"/>
  <c r="R674" i="10"/>
  <c r="S674" i="10"/>
  <c r="T674" i="10"/>
  <c r="U674" i="10"/>
  <c r="V674" i="10"/>
  <c r="A675" i="10"/>
  <c r="T675" i="10" s="1"/>
  <c r="D675" i="10"/>
  <c r="E683" i="10" s="1"/>
  <c r="G675" i="10"/>
  <c r="H675" i="10"/>
  <c r="I675" i="10"/>
  <c r="J675" i="10"/>
  <c r="K675" i="10"/>
  <c r="L675" i="10"/>
  <c r="M675" i="10"/>
  <c r="N675" i="10"/>
  <c r="O675" i="10"/>
  <c r="P675" i="10"/>
  <c r="Q675" i="10"/>
  <c r="R675" i="10"/>
  <c r="S675" i="10"/>
  <c r="U675" i="10"/>
  <c r="V675" i="10" s="1"/>
  <c r="A676" i="10"/>
  <c r="D676" i="10"/>
  <c r="E676" i="10"/>
  <c r="G676" i="10"/>
  <c r="H676" i="10"/>
  <c r="I676" i="10"/>
  <c r="J676" i="10"/>
  <c r="K676" i="10"/>
  <c r="L676" i="10"/>
  <c r="M676" i="10"/>
  <c r="N676" i="10"/>
  <c r="O676" i="10"/>
  <c r="P676" i="10"/>
  <c r="Q676" i="10"/>
  <c r="R676" i="10"/>
  <c r="S676" i="10"/>
  <c r="T676" i="10"/>
  <c r="U676" i="10"/>
  <c r="V676" i="10"/>
  <c r="A677" i="10"/>
  <c r="D677" i="10"/>
  <c r="E685" i="10" s="1"/>
  <c r="G677" i="10"/>
  <c r="H677" i="10"/>
  <c r="I677" i="10"/>
  <c r="J677" i="10"/>
  <c r="K677" i="10"/>
  <c r="L677" i="10"/>
  <c r="M677" i="10"/>
  <c r="N677" i="10"/>
  <c r="O677" i="10"/>
  <c r="P677" i="10"/>
  <c r="Q677" i="10"/>
  <c r="R677" i="10"/>
  <c r="S677" i="10"/>
  <c r="T677" i="10"/>
  <c r="U677" i="10"/>
  <c r="V677" i="10" s="1"/>
  <c r="A678" i="10"/>
  <c r="D678" i="10"/>
  <c r="E678" i="10"/>
  <c r="G678" i="10"/>
  <c r="H678" i="10"/>
  <c r="I678" i="10"/>
  <c r="J678" i="10"/>
  <c r="K678" i="10"/>
  <c r="L678" i="10"/>
  <c r="M678" i="10"/>
  <c r="N678" i="10"/>
  <c r="O678" i="10"/>
  <c r="P678" i="10"/>
  <c r="Q678" i="10"/>
  <c r="R678" i="10"/>
  <c r="S678" i="10"/>
  <c r="T678" i="10"/>
  <c r="U678" i="10"/>
  <c r="V678" i="10"/>
  <c r="A679" i="10"/>
  <c r="D679" i="10"/>
  <c r="E687" i="10" s="1"/>
  <c r="G679" i="10"/>
  <c r="H679" i="10"/>
  <c r="I679" i="10"/>
  <c r="J679" i="10"/>
  <c r="K679" i="10"/>
  <c r="L679" i="10"/>
  <c r="M679" i="10"/>
  <c r="N679" i="10"/>
  <c r="O679" i="10"/>
  <c r="P679" i="10"/>
  <c r="Q679" i="10"/>
  <c r="R679" i="10"/>
  <c r="S679" i="10"/>
  <c r="T679" i="10"/>
  <c r="U679" i="10"/>
  <c r="V679" i="10" s="1"/>
  <c r="A680" i="10"/>
  <c r="D680" i="10"/>
  <c r="E680" i="10"/>
  <c r="G680" i="10"/>
  <c r="H680" i="10"/>
  <c r="I680" i="10"/>
  <c r="J680" i="10"/>
  <c r="K680" i="10"/>
  <c r="L680" i="10"/>
  <c r="M680" i="10"/>
  <c r="N680" i="10"/>
  <c r="O680" i="10"/>
  <c r="P680" i="10"/>
  <c r="Q680" i="10"/>
  <c r="R680" i="10"/>
  <c r="S680" i="10"/>
  <c r="T680" i="10"/>
  <c r="U680" i="10"/>
  <c r="V680" i="10"/>
  <c r="A681" i="10"/>
  <c r="T681" i="10" s="1"/>
  <c r="D681" i="10"/>
  <c r="E689" i="10" s="1"/>
  <c r="G681" i="10"/>
  <c r="H681" i="10"/>
  <c r="I681" i="10"/>
  <c r="J681" i="10"/>
  <c r="K681" i="10"/>
  <c r="L681" i="10"/>
  <c r="M681" i="10"/>
  <c r="N681" i="10"/>
  <c r="O681" i="10"/>
  <c r="P681" i="10"/>
  <c r="Q681" i="10"/>
  <c r="R681" i="10"/>
  <c r="S681" i="10"/>
  <c r="U681" i="10"/>
  <c r="V681" i="10" s="1"/>
  <c r="A682" i="10"/>
  <c r="D682" i="10"/>
  <c r="E682" i="10"/>
  <c r="G682" i="10"/>
  <c r="H682" i="10"/>
  <c r="I682" i="10"/>
  <c r="J682" i="10"/>
  <c r="K682" i="10"/>
  <c r="L682" i="10"/>
  <c r="M682" i="10"/>
  <c r="N682" i="10"/>
  <c r="O682" i="10"/>
  <c r="P682" i="10"/>
  <c r="Q682" i="10"/>
  <c r="R682" i="10"/>
  <c r="S682" i="10"/>
  <c r="T682" i="10"/>
  <c r="U682" i="10"/>
  <c r="V682" i="10"/>
  <c r="A683" i="10"/>
  <c r="D683" i="10"/>
  <c r="E691" i="10" s="1"/>
  <c r="G683" i="10"/>
  <c r="H683" i="10"/>
  <c r="I683" i="10"/>
  <c r="J683" i="10"/>
  <c r="K683" i="10"/>
  <c r="L683" i="10"/>
  <c r="M683" i="10"/>
  <c r="N683" i="10"/>
  <c r="O683" i="10"/>
  <c r="P683" i="10"/>
  <c r="Q683" i="10"/>
  <c r="R683" i="10"/>
  <c r="S683" i="10"/>
  <c r="T683" i="10"/>
  <c r="U683" i="10"/>
  <c r="V683" i="10" s="1"/>
  <c r="A684" i="10"/>
  <c r="D684" i="10"/>
  <c r="E684" i="10"/>
  <c r="G684" i="10"/>
  <c r="H684" i="10"/>
  <c r="I684" i="10"/>
  <c r="J684" i="10"/>
  <c r="K684" i="10"/>
  <c r="L684" i="10"/>
  <c r="M684" i="10"/>
  <c r="N684" i="10"/>
  <c r="O684" i="10"/>
  <c r="P684" i="10"/>
  <c r="Q684" i="10"/>
  <c r="R684" i="10"/>
  <c r="S684" i="10"/>
  <c r="T684" i="10"/>
  <c r="U684" i="10"/>
  <c r="V684" i="10"/>
  <c r="A685" i="10"/>
  <c r="D685" i="10"/>
  <c r="E693" i="10" s="1"/>
  <c r="G685" i="10"/>
  <c r="H685" i="10"/>
  <c r="I685" i="10"/>
  <c r="J685" i="10"/>
  <c r="K685" i="10"/>
  <c r="L685" i="10"/>
  <c r="M685" i="10"/>
  <c r="N685" i="10"/>
  <c r="O685" i="10"/>
  <c r="P685" i="10"/>
  <c r="Q685" i="10"/>
  <c r="R685" i="10"/>
  <c r="S685" i="10"/>
  <c r="T685" i="10"/>
  <c r="U685" i="10"/>
  <c r="V685" i="10" s="1"/>
  <c r="A686" i="10"/>
  <c r="D686" i="10"/>
  <c r="E686" i="10"/>
  <c r="G686" i="10"/>
  <c r="H686" i="10"/>
  <c r="I686" i="10"/>
  <c r="J686" i="10"/>
  <c r="K686" i="10"/>
  <c r="L686" i="10"/>
  <c r="M686" i="10"/>
  <c r="N686" i="10"/>
  <c r="O686" i="10"/>
  <c r="P686" i="10"/>
  <c r="Q686" i="10"/>
  <c r="R686" i="10"/>
  <c r="S686" i="10"/>
  <c r="T686" i="10"/>
  <c r="U686" i="10"/>
  <c r="V686" i="10"/>
  <c r="A687" i="10"/>
  <c r="D687" i="10"/>
  <c r="E695" i="10" s="1"/>
  <c r="G687" i="10"/>
  <c r="H687" i="10"/>
  <c r="I687" i="10"/>
  <c r="J687" i="10"/>
  <c r="K687" i="10"/>
  <c r="L687" i="10"/>
  <c r="M687" i="10"/>
  <c r="N687" i="10"/>
  <c r="O687" i="10"/>
  <c r="P687" i="10"/>
  <c r="Q687" i="10"/>
  <c r="R687" i="10"/>
  <c r="S687" i="10"/>
  <c r="T687" i="10"/>
  <c r="U687" i="10"/>
  <c r="V687" i="10" s="1"/>
  <c r="A688" i="10"/>
  <c r="D688" i="10"/>
  <c r="E688" i="10"/>
  <c r="G688" i="10"/>
  <c r="H688" i="10"/>
  <c r="I688" i="10"/>
  <c r="J688" i="10"/>
  <c r="K688" i="10"/>
  <c r="L688" i="10"/>
  <c r="M688" i="10"/>
  <c r="N688" i="10"/>
  <c r="O688" i="10"/>
  <c r="P688" i="10"/>
  <c r="Q688" i="10"/>
  <c r="R688" i="10"/>
  <c r="S688" i="10"/>
  <c r="T688" i="10"/>
  <c r="U688" i="10"/>
  <c r="V688" i="10"/>
  <c r="A689" i="10"/>
  <c r="T689" i="10" s="1"/>
  <c r="D689" i="10"/>
  <c r="E697" i="10" s="1"/>
  <c r="G689" i="10"/>
  <c r="H689" i="10"/>
  <c r="I689" i="10"/>
  <c r="J689" i="10"/>
  <c r="K689" i="10"/>
  <c r="L689" i="10"/>
  <c r="M689" i="10"/>
  <c r="N689" i="10"/>
  <c r="O689" i="10"/>
  <c r="P689" i="10"/>
  <c r="Q689" i="10"/>
  <c r="R689" i="10"/>
  <c r="S689" i="10"/>
  <c r="U689" i="10"/>
  <c r="V689" i="10" s="1"/>
  <c r="A690" i="10"/>
  <c r="D690" i="10"/>
  <c r="E690" i="10"/>
  <c r="G690" i="10"/>
  <c r="H690" i="10"/>
  <c r="I690" i="10"/>
  <c r="J690" i="10"/>
  <c r="K690" i="10"/>
  <c r="L690" i="10"/>
  <c r="M690" i="10"/>
  <c r="N690" i="10"/>
  <c r="O690" i="10"/>
  <c r="P690" i="10"/>
  <c r="Q690" i="10"/>
  <c r="R690" i="10"/>
  <c r="S690" i="10"/>
  <c r="T690" i="10"/>
  <c r="U690" i="10"/>
  <c r="V690" i="10"/>
  <c r="A691" i="10"/>
  <c r="D691" i="10"/>
  <c r="E699" i="10" s="1"/>
  <c r="G691" i="10"/>
  <c r="H691" i="10"/>
  <c r="I691" i="10"/>
  <c r="J691" i="10"/>
  <c r="K691" i="10"/>
  <c r="L691" i="10"/>
  <c r="M691" i="10"/>
  <c r="N691" i="10"/>
  <c r="O691" i="10"/>
  <c r="P691" i="10"/>
  <c r="Q691" i="10"/>
  <c r="R691" i="10"/>
  <c r="S691" i="10"/>
  <c r="T691" i="10"/>
  <c r="U691" i="10"/>
  <c r="V691" i="10" s="1"/>
  <c r="A692" i="10"/>
  <c r="D692" i="10"/>
  <c r="E692" i="10"/>
  <c r="G692" i="10"/>
  <c r="H692" i="10"/>
  <c r="I692" i="10"/>
  <c r="J692" i="10"/>
  <c r="K692" i="10"/>
  <c r="L692" i="10"/>
  <c r="M692" i="10"/>
  <c r="N692" i="10"/>
  <c r="O692" i="10"/>
  <c r="P692" i="10"/>
  <c r="Q692" i="10"/>
  <c r="R692" i="10"/>
  <c r="S692" i="10"/>
  <c r="T692" i="10"/>
  <c r="U692" i="10"/>
  <c r="V692" i="10"/>
  <c r="A693" i="10"/>
  <c r="D693" i="10"/>
  <c r="E701" i="10" s="1"/>
  <c r="G693" i="10"/>
  <c r="H693" i="10"/>
  <c r="I693" i="10"/>
  <c r="J693" i="10"/>
  <c r="K693" i="10"/>
  <c r="L693" i="10"/>
  <c r="M693" i="10"/>
  <c r="N693" i="10"/>
  <c r="O693" i="10"/>
  <c r="P693" i="10"/>
  <c r="Q693" i="10"/>
  <c r="R693" i="10"/>
  <c r="S693" i="10"/>
  <c r="T693" i="10"/>
  <c r="U693" i="10"/>
  <c r="V693" i="10" s="1"/>
  <c r="A694" i="10"/>
  <c r="D694" i="10"/>
  <c r="E694" i="10"/>
  <c r="G694" i="10"/>
  <c r="H694" i="10"/>
  <c r="I694" i="10"/>
  <c r="J694" i="10"/>
  <c r="K694" i="10"/>
  <c r="L694" i="10"/>
  <c r="M694" i="10"/>
  <c r="N694" i="10"/>
  <c r="O694" i="10"/>
  <c r="P694" i="10"/>
  <c r="Q694" i="10"/>
  <c r="R694" i="10"/>
  <c r="S694" i="10"/>
  <c r="T694" i="10"/>
  <c r="U694" i="10"/>
  <c r="V694" i="10"/>
  <c r="A695" i="10"/>
  <c r="D695" i="10"/>
  <c r="E703" i="10" s="1"/>
  <c r="G695" i="10"/>
  <c r="H695" i="10"/>
  <c r="I695" i="10"/>
  <c r="J695" i="10"/>
  <c r="K695" i="10"/>
  <c r="L695" i="10"/>
  <c r="M695" i="10"/>
  <c r="N695" i="10"/>
  <c r="O695" i="10"/>
  <c r="P695" i="10"/>
  <c r="Q695" i="10"/>
  <c r="R695" i="10"/>
  <c r="S695" i="10"/>
  <c r="T695" i="10"/>
  <c r="U695" i="10"/>
  <c r="V695" i="10" s="1"/>
  <c r="A696" i="10"/>
  <c r="D696" i="10"/>
  <c r="E696" i="10"/>
  <c r="G696" i="10"/>
  <c r="H696" i="10"/>
  <c r="I696" i="10"/>
  <c r="J696" i="10"/>
  <c r="K696" i="10"/>
  <c r="L696" i="10"/>
  <c r="M696" i="10"/>
  <c r="N696" i="10"/>
  <c r="O696" i="10"/>
  <c r="P696" i="10"/>
  <c r="Q696" i="10"/>
  <c r="R696" i="10"/>
  <c r="S696" i="10"/>
  <c r="T696" i="10"/>
  <c r="U696" i="10"/>
  <c r="V696" i="10"/>
  <c r="A697" i="10"/>
  <c r="T697" i="10" s="1"/>
  <c r="D697" i="10"/>
  <c r="E705" i="10" s="1"/>
  <c r="G697" i="10"/>
  <c r="H697" i="10"/>
  <c r="I697" i="10"/>
  <c r="J697" i="10"/>
  <c r="K697" i="10"/>
  <c r="L697" i="10"/>
  <c r="M697" i="10"/>
  <c r="N697" i="10"/>
  <c r="O697" i="10"/>
  <c r="P697" i="10"/>
  <c r="Q697" i="10"/>
  <c r="R697" i="10"/>
  <c r="S697" i="10"/>
  <c r="U697" i="10"/>
  <c r="V697" i="10" s="1"/>
  <c r="A698" i="10"/>
  <c r="D698" i="10"/>
  <c r="E698" i="10"/>
  <c r="G698" i="10"/>
  <c r="H698" i="10"/>
  <c r="I698" i="10"/>
  <c r="J698" i="10"/>
  <c r="K698" i="10"/>
  <c r="L698" i="10"/>
  <c r="M698" i="10"/>
  <c r="N698" i="10"/>
  <c r="O698" i="10"/>
  <c r="P698" i="10"/>
  <c r="Q698" i="10"/>
  <c r="R698" i="10"/>
  <c r="S698" i="10"/>
  <c r="T698" i="10"/>
  <c r="U698" i="10"/>
  <c r="V698" i="10"/>
  <c r="A699" i="10"/>
  <c r="D699" i="10"/>
  <c r="E707" i="10" s="1"/>
  <c r="G699" i="10"/>
  <c r="H699" i="10"/>
  <c r="I699" i="10"/>
  <c r="J699" i="10"/>
  <c r="K699" i="10"/>
  <c r="L699" i="10"/>
  <c r="M699" i="10"/>
  <c r="N699" i="10"/>
  <c r="O699" i="10"/>
  <c r="P699" i="10"/>
  <c r="Q699" i="10"/>
  <c r="R699" i="10"/>
  <c r="S699" i="10"/>
  <c r="T699" i="10"/>
  <c r="U699" i="10"/>
  <c r="V699" i="10" s="1"/>
  <c r="A700" i="10"/>
  <c r="D700" i="10"/>
  <c r="E700" i="10"/>
  <c r="G700" i="10"/>
  <c r="H700" i="10"/>
  <c r="I700" i="10"/>
  <c r="J700" i="10"/>
  <c r="K700" i="10"/>
  <c r="L700" i="10"/>
  <c r="M700" i="10"/>
  <c r="N700" i="10"/>
  <c r="O700" i="10"/>
  <c r="P700" i="10"/>
  <c r="Q700" i="10"/>
  <c r="R700" i="10"/>
  <c r="S700" i="10"/>
  <c r="T700" i="10"/>
  <c r="U700" i="10"/>
  <c r="V700" i="10"/>
  <c r="A701" i="10"/>
  <c r="D701" i="10"/>
  <c r="E709" i="10" s="1"/>
  <c r="G701" i="10"/>
  <c r="H701" i="10"/>
  <c r="I701" i="10"/>
  <c r="J701" i="10"/>
  <c r="K701" i="10"/>
  <c r="L701" i="10"/>
  <c r="M701" i="10"/>
  <c r="N701" i="10"/>
  <c r="O701" i="10"/>
  <c r="P701" i="10"/>
  <c r="Q701" i="10"/>
  <c r="R701" i="10"/>
  <c r="S701" i="10"/>
  <c r="T701" i="10"/>
  <c r="U701" i="10"/>
  <c r="V701" i="10" s="1"/>
  <c r="A702" i="10"/>
  <c r="D702" i="10"/>
  <c r="E702" i="10"/>
  <c r="G702" i="10"/>
  <c r="H702" i="10"/>
  <c r="I702" i="10"/>
  <c r="J702" i="10"/>
  <c r="K702" i="10"/>
  <c r="L702" i="10"/>
  <c r="M702" i="10"/>
  <c r="N702" i="10"/>
  <c r="O702" i="10"/>
  <c r="P702" i="10"/>
  <c r="Q702" i="10"/>
  <c r="R702" i="10"/>
  <c r="S702" i="10"/>
  <c r="T702" i="10"/>
  <c r="U702" i="10"/>
  <c r="V702" i="10"/>
  <c r="A703" i="10"/>
  <c r="D703" i="10"/>
  <c r="E711" i="10" s="1"/>
  <c r="G703" i="10"/>
  <c r="H703" i="10"/>
  <c r="I703" i="10"/>
  <c r="J703" i="10"/>
  <c r="K703" i="10"/>
  <c r="L703" i="10"/>
  <c r="M703" i="10"/>
  <c r="N703" i="10"/>
  <c r="O703" i="10"/>
  <c r="P703" i="10"/>
  <c r="Q703" i="10"/>
  <c r="R703" i="10"/>
  <c r="S703" i="10"/>
  <c r="T703" i="10"/>
  <c r="U703" i="10"/>
  <c r="V703" i="10" s="1"/>
  <c r="A704" i="10"/>
  <c r="D704" i="10"/>
  <c r="E704" i="10"/>
  <c r="G704" i="10"/>
  <c r="H704" i="10"/>
  <c r="I704" i="10"/>
  <c r="J704" i="10"/>
  <c r="K704" i="10"/>
  <c r="L704" i="10"/>
  <c r="M704" i="10"/>
  <c r="N704" i="10"/>
  <c r="O704" i="10"/>
  <c r="P704" i="10"/>
  <c r="Q704" i="10"/>
  <c r="R704" i="10"/>
  <c r="S704" i="10"/>
  <c r="T704" i="10"/>
  <c r="U704" i="10"/>
  <c r="V704" i="10"/>
  <c r="A705" i="10"/>
  <c r="T705" i="10" s="1"/>
  <c r="D705" i="10"/>
  <c r="E713" i="10" s="1"/>
  <c r="G705" i="10"/>
  <c r="H705" i="10"/>
  <c r="I705" i="10"/>
  <c r="J705" i="10"/>
  <c r="K705" i="10"/>
  <c r="L705" i="10"/>
  <c r="M705" i="10"/>
  <c r="N705" i="10"/>
  <c r="O705" i="10"/>
  <c r="P705" i="10"/>
  <c r="Q705" i="10"/>
  <c r="R705" i="10"/>
  <c r="S705" i="10"/>
  <c r="U705" i="10"/>
  <c r="V705" i="10" s="1"/>
  <c r="A706" i="10"/>
  <c r="D706" i="10"/>
  <c r="E706" i="10"/>
  <c r="G706" i="10"/>
  <c r="H706" i="10"/>
  <c r="I706" i="10"/>
  <c r="J706" i="10"/>
  <c r="K706" i="10"/>
  <c r="L706" i="10"/>
  <c r="M706" i="10"/>
  <c r="N706" i="10"/>
  <c r="O706" i="10"/>
  <c r="P706" i="10"/>
  <c r="Q706" i="10"/>
  <c r="R706" i="10"/>
  <c r="S706" i="10"/>
  <c r="T706" i="10"/>
  <c r="U706" i="10"/>
  <c r="V706" i="10"/>
  <c r="A707" i="10"/>
  <c r="T707" i="10" s="1"/>
  <c r="D707" i="10"/>
  <c r="E715" i="10" s="1"/>
  <c r="G707" i="10"/>
  <c r="H707" i="10"/>
  <c r="I707" i="10"/>
  <c r="J707" i="10"/>
  <c r="K707" i="10"/>
  <c r="L707" i="10"/>
  <c r="M707" i="10"/>
  <c r="N707" i="10"/>
  <c r="O707" i="10"/>
  <c r="P707" i="10"/>
  <c r="Q707" i="10"/>
  <c r="R707" i="10"/>
  <c r="S707" i="10"/>
  <c r="U707" i="10"/>
  <c r="V707" i="10" s="1"/>
  <c r="A708" i="10"/>
  <c r="D708" i="10"/>
  <c r="E708" i="10"/>
  <c r="G708" i="10"/>
  <c r="H708" i="10"/>
  <c r="I708" i="10"/>
  <c r="J708" i="10"/>
  <c r="K708" i="10"/>
  <c r="L708" i="10"/>
  <c r="M708" i="10"/>
  <c r="N708" i="10"/>
  <c r="O708" i="10"/>
  <c r="P708" i="10"/>
  <c r="Q708" i="10"/>
  <c r="R708" i="10"/>
  <c r="S708" i="10"/>
  <c r="T708" i="10"/>
  <c r="U708" i="10"/>
  <c r="V708" i="10"/>
  <c r="A709" i="10"/>
  <c r="D709" i="10"/>
  <c r="E717" i="10" s="1"/>
  <c r="G709" i="10"/>
  <c r="H709" i="10"/>
  <c r="I709" i="10"/>
  <c r="J709" i="10"/>
  <c r="K709" i="10"/>
  <c r="L709" i="10"/>
  <c r="M709" i="10"/>
  <c r="N709" i="10"/>
  <c r="O709" i="10"/>
  <c r="P709" i="10"/>
  <c r="Q709" i="10"/>
  <c r="R709" i="10"/>
  <c r="S709" i="10"/>
  <c r="T709" i="10"/>
  <c r="U709" i="10"/>
  <c r="V709" i="10" s="1"/>
  <c r="A710" i="10"/>
  <c r="D710" i="10"/>
  <c r="E710" i="10"/>
  <c r="G710" i="10"/>
  <c r="H710" i="10"/>
  <c r="I710" i="10"/>
  <c r="J710" i="10"/>
  <c r="K710" i="10"/>
  <c r="L710" i="10"/>
  <c r="M710" i="10"/>
  <c r="N710" i="10"/>
  <c r="O710" i="10"/>
  <c r="P710" i="10"/>
  <c r="Q710" i="10"/>
  <c r="R710" i="10"/>
  <c r="S710" i="10"/>
  <c r="T710" i="10"/>
  <c r="U710" i="10"/>
  <c r="V710" i="10"/>
  <c r="A711" i="10"/>
  <c r="D711" i="10"/>
  <c r="E719" i="10" s="1"/>
  <c r="G711" i="10"/>
  <c r="H711" i="10"/>
  <c r="I711" i="10"/>
  <c r="J711" i="10"/>
  <c r="K711" i="10"/>
  <c r="L711" i="10"/>
  <c r="M711" i="10"/>
  <c r="N711" i="10"/>
  <c r="O711" i="10"/>
  <c r="P711" i="10"/>
  <c r="Q711" i="10"/>
  <c r="R711" i="10"/>
  <c r="S711" i="10"/>
  <c r="T711" i="10"/>
  <c r="U711" i="10"/>
  <c r="V711" i="10" s="1"/>
  <c r="A712" i="10"/>
  <c r="D712" i="10"/>
  <c r="E712" i="10"/>
  <c r="G712" i="10"/>
  <c r="H712" i="10"/>
  <c r="I712" i="10"/>
  <c r="J712" i="10"/>
  <c r="K712" i="10"/>
  <c r="L712" i="10"/>
  <c r="M712" i="10"/>
  <c r="N712" i="10"/>
  <c r="O712" i="10"/>
  <c r="P712" i="10"/>
  <c r="Q712" i="10"/>
  <c r="R712" i="10"/>
  <c r="S712" i="10"/>
  <c r="T712" i="10"/>
  <c r="U712" i="10"/>
  <c r="V712" i="10"/>
  <c r="A713" i="10"/>
  <c r="T713" i="10" s="1"/>
  <c r="D713" i="10"/>
  <c r="E721" i="10" s="1"/>
  <c r="G713" i="10"/>
  <c r="H713" i="10"/>
  <c r="I713" i="10"/>
  <c r="J713" i="10"/>
  <c r="K713" i="10"/>
  <c r="L713" i="10"/>
  <c r="M713" i="10"/>
  <c r="N713" i="10"/>
  <c r="O713" i="10"/>
  <c r="P713" i="10"/>
  <c r="Q713" i="10"/>
  <c r="R713" i="10"/>
  <c r="S713" i="10"/>
  <c r="U713" i="10"/>
  <c r="V713" i="10" s="1"/>
  <c r="A714" i="10"/>
  <c r="D714" i="10"/>
  <c r="E714" i="10"/>
  <c r="G714" i="10"/>
  <c r="H714" i="10"/>
  <c r="I714" i="10"/>
  <c r="J714" i="10"/>
  <c r="K714" i="10"/>
  <c r="L714" i="10"/>
  <c r="M714" i="10"/>
  <c r="N714" i="10"/>
  <c r="O714" i="10"/>
  <c r="P714" i="10"/>
  <c r="Q714" i="10"/>
  <c r="R714" i="10"/>
  <c r="S714" i="10"/>
  <c r="T714" i="10"/>
  <c r="U714" i="10"/>
  <c r="V714" i="10"/>
  <c r="A715" i="10"/>
  <c r="T715" i="10" s="1"/>
  <c r="D715" i="10"/>
  <c r="E723" i="10" s="1"/>
  <c r="G715" i="10"/>
  <c r="H715" i="10"/>
  <c r="I715" i="10"/>
  <c r="J715" i="10"/>
  <c r="K715" i="10"/>
  <c r="L715" i="10"/>
  <c r="M715" i="10"/>
  <c r="N715" i="10"/>
  <c r="O715" i="10"/>
  <c r="P715" i="10"/>
  <c r="Q715" i="10"/>
  <c r="R715" i="10"/>
  <c r="S715" i="10"/>
  <c r="U715" i="10"/>
  <c r="V715" i="10" s="1"/>
  <c r="A716" i="10"/>
  <c r="D716" i="10"/>
  <c r="E716" i="10"/>
  <c r="G716" i="10"/>
  <c r="H716" i="10"/>
  <c r="I716" i="10"/>
  <c r="J716" i="10"/>
  <c r="K716" i="10"/>
  <c r="L716" i="10"/>
  <c r="M716" i="10"/>
  <c r="N716" i="10"/>
  <c r="O716" i="10"/>
  <c r="P716" i="10"/>
  <c r="Q716" i="10"/>
  <c r="R716" i="10"/>
  <c r="S716" i="10"/>
  <c r="T716" i="10"/>
  <c r="U716" i="10"/>
  <c r="V716" i="10"/>
  <c r="A717" i="10"/>
  <c r="D717" i="10"/>
  <c r="E725" i="10" s="1"/>
  <c r="G717" i="10"/>
  <c r="H717" i="10"/>
  <c r="I717" i="10"/>
  <c r="J717" i="10"/>
  <c r="K717" i="10"/>
  <c r="L717" i="10"/>
  <c r="M717" i="10"/>
  <c r="N717" i="10"/>
  <c r="O717" i="10"/>
  <c r="P717" i="10"/>
  <c r="Q717" i="10"/>
  <c r="R717" i="10"/>
  <c r="S717" i="10"/>
  <c r="T717" i="10"/>
  <c r="U717" i="10"/>
  <c r="V717" i="10" s="1"/>
  <c r="A718" i="10"/>
  <c r="D718" i="10"/>
  <c r="E718" i="10"/>
  <c r="G718" i="10"/>
  <c r="H718" i="10"/>
  <c r="I718" i="10"/>
  <c r="J718" i="10"/>
  <c r="K718" i="10"/>
  <c r="L718" i="10"/>
  <c r="M718" i="10"/>
  <c r="N718" i="10"/>
  <c r="O718" i="10"/>
  <c r="P718" i="10"/>
  <c r="Q718" i="10"/>
  <c r="R718" i="10"/>
  <c r="S718" i="10"/>
  <c r="T718" i="10"/>
  <c r="U718" i="10"/>
  <c r="V718" i="10"/>
  <c r="A719" i="10"/>
  <c r="D719" i="10"/>
  <c r="E727" i="10" s="1"/>
  <c r="G719" i="10"/>
  <c r="H719" i="10"/>
  <c r="I719" i="10"/>
  <c r="J719" i="10"/>
  <c r="K719" i="10"/>
  <c r="L719" i="10"/>
  <c r="M719" i="10"/>
  <c r="N719" i="10"/>
  <c r="O719" i="10"/>
  <c r="P719" i="10"/>
  <c r="Q719" i="10"/>
  <c r="R719" i="10"/>
  <c r="S719" i="10"/>
  <c r="T719" i="10"/>
  <c r="U719" i="10"/>
  <c r="V719" i="10" s="1"/>
  <c r="A720" i="10"/>
  <c r="D720" i="10"/>
  <c r="E720" i="10"/>
  <c r="G720" i="10"/>
  <c r="H720" i="10"/>
  <c r="I720" i="10"/>
  <c r="J720" i="10"/>
  <c r="K720" i="10"/>
  <c r="L720" i="10"/>
  <c r="M720" i="10"/>
  <c r="N720" i="10"/>
  <c r="O720" i="10"/>
  <c r="P720" i="10"/>
  <c r="Q720" i="10"/>
  <c r="R720" i="10"/>
  <c r="S720" i="10"/>
  <c r="T720" i="10"/>
  <c r="U720" i="10"/>
  <c r="V720" i="10"/>
  <c r="A721" i="10"/>
  <c r="T721" i="10" s="1"/>
  <c r="D721" i="10"/>
  <c r="E729" i="10" s="1"/>
  <c r="G721" i="10"/>
  <c r="H721" i="10"/>
  <c r="I721" i="10"/>
  <c r="J721" i="10"/>
  <c r="K721" i="10"/>
  <c r="L721" i="10"/>
  <c r="M721" i="10"/>
  <c r="N721" i="10"/>
  <c r="O721" i="10"/>
  <c r="P721" i="10"/>
  <c r="Q721" i="10"/>
  <c r="R721" i="10"/>
  <c r="S721" i="10"/>
  <c r="U721" i="10"/>
  <c r="V721" i="10" s="1"/>
  <c r="A722" i="10"/>
  <c r="D722" i="10"/>
  <c r="E722" i="10"/>
  <c r="G722" i="10"/>
  <c r="H722" i="10"/>
  <c r="I722" i="10"/>
  <c r="J722" i="10"/>
  <c r="K722" i="10"/>
  <c r="L722" i="10"/>
  <c r="M722" i="10"/>
  <c r="N722" i="10"/>
  <c r="O722" i="10"/>
  <c r="P722" i="10"/>
  <c r="Q722" i="10"/>
  <c r="R722" i="10"/>
  <c r="S722" i="10"/>
  <c r="T722" i="10"/>
  <c r="U722" i="10"/>
  <c r="V722" i="10"/>
  <c r="A723" i="10"/>
  <c r="T723" i="10" s="1"/>
  <c r="D723" i="10"/>
  <c r="E731" i="10" s="1"/>
  <c r="G723" i="10"/>
  <c r="H723" i="10"/>
  <c r="I723" i="10"/>
  <c r="J723" i="10"/>
  <c r="K723" i="10"/>
  <c r="L723" i="10"/>
  <c r="M723" i="10"/>
  <c r="N723" i="10"/>
  <c r="O723" i="10"/>
  <c r="P723" i="10"/>
  <c r="Q723" i="10"/>
  <c r="R723" i="10"/>
  <c r="S723" i="10"/>
  <c r="U723" i="10"/>
  <c r="V723" i="10" s="1"/>
  <c r="A724" i="10"/>
  <c r="D724" i="10"/>
  <c r="E724" i="10"/>
  <c r="G724" i="10"/>
  <c r="H724" i="10"/>
  <c r="I724" i="10"/>
  <c r="J724" i="10"/>
  <c r="K724" i="10"/>
  <c r="L724" i="10"/>
  <c r="M724" i="10"/>
  <c r="N724" i="10"/>
  <c r="O724" i="10"/>
  <c r="P724" i="10"/>
  <c r="Q724" i="10"/>
  <c r="R724" i="10"/>
  <c r="S724" i="10"/>
  <c r="T724" i="10"/>
  <c r="U724" i="10"/>
  <c r="V724" i="10"/>
  <c r="A725" i="10"/>
  <c r="D725" i="10"/>
  <c r="E733" i="10" s="1"/>
  <c r="G725" i="10"/>
  <c r="H725" i="10"/>
  <c r="I725" i="10"/>
  <c r="J725" i="10"/>
  <c r="K725" i="10"/>
  <c r="L725" i="10"/>
  <c r="M725" i="10"/>
  <c r="N725" i="10"/>
  <c r="O725" i="10"/>
  <c r="P725" i="10"/>
  <c r="Q725" i="10"/>
  <c r="R725" i="10"/>
  <c r="S725" i="10"/>
  <c r="T725" i="10"/>
  <c r="U725" i="10"/>
  <c r="V725" i="10" s="1"/>
  <c r="A726" i="10"/>
  <c r="D726" i="10"/>
  <c r="E726" i="10"/>
  <c r="G726" i="10"/>
  <c r="H726" i="10"/>
  <c r="I726" i="10"/>
  <c r="J726" i="10"/>
  <c r="K726" i="10"/>
  <c r="L726" i="10"/>
  <c r="M726" i="10"/>
  <c r="N726" i="10"/>
  <c r="O726" i="10"/>
  <c r="P726" i="10"/>
  <c r="Q726" i="10"/>
  <c r="R726" i="10"/>
  <c r="S726" i="10"/>
  <c r="T726" i="10"/>
  <c r="U726" i="10"/>
  <c r="V726" i="10"/>
  <c r="A727" i="10"/>
  <c r="D727" i="10"/>
  <c r="E735" i="10" s="1"/>
  <c r="G727" i="10"/>
  <c r="H727" i="10"/>
  <c r="I727" i="10"/>
  <c r="J727" i="10"/>
  <c r="K727" i="10"/>
  <c r="L727" i="10"/>
  <c r="M727" i="10"/>
  <c r="N727" i="10"/>
  <c r="O727" i="10"/>
  <c r="P727" i="10"/>
  <c r="Q727" i="10"/>
  <c r="R727" i="10"/>
  <c r="S727" i="10"/>
  <c r="T727" i="10"/>
  <c r="U727" i="10"/>
  <c r="V727" i="10" s="1"/>
  <c r="A728" i="10"/>
  <c r="D728" i="10"/>
  <c r="E728" i="10"/>
  <c r="G728" i="10"/>
  <c r="H728" i="10"/>
  <c r="I728" i="10"/>
  <c r="J728" i="10"/>
  <c r="K728" i="10"/>
  <c r="L728" i="10"/>
  <c r="M728" i="10"/>
  <c r="N728" i="10"/>
  <c r="O728" i="10"/>
  <c r="P728" i="10"/>
  <c r="Q728" i="10"/>
  <c r="R728" i="10"/>
  <c r="S728" i="10"/>
  <c r="T728" i="10"/>
  <c r="U728" i="10"/>
  <c r="V728" i="10"/>
  <c r="A729" i="10"/>
  <c r="T729" i="10" s="1"/>
  <c r="D729" i="10"/>
  <c r="E737" i="10" s="1"/>
  <c r="G729" i="10"/>
  <c r="H729" i="10"/>
  <c r="I729" i="10"/>
  <c r="J729" i="10"/>
  <c r="K729" i="10"/>
  <c r="L729" i="10"/>
  <c r="M729" i="10"/>
  <c r="N729" i="10"/>
  <c r="O729" i="10"/>
  <c r="P729" i="10"/>
  <c r="Q729" i="10"/>
  <c r="R729" i="10"/>
  <c r="S729" i="10"/>
  <c r="U729" i="10"/>
  <c r="V729" i="10" s="1"/>
  <c r="A730" i="10"/>
  <c r="D730" i="10"/>
  <c r="E730" i="10"/>
  <c r="G730" i="10"/>
  <c r="H730" i="10"/>
  <c r="I730" i="10"/>
  <c r="J730" i="10"/>
  <c r="K730" i="10"/>
  <c r="L730" i="10"/>
  <c r="M730" i="10"/>
  <c r="N730" i="10"/>
  <c r="O730" i="10"/>
  <c r="P730" i="10"/>
  <c r="Q730" i="10"/>
  <c r="R730" i="10"/>
  <c r="S730" i="10"/>
  <c r="T730" i="10"/>
  <c r="U730" i="10"/>
  <c r="V730" i="10"/>
  <c r="A731" i="10"/>
  <c r="T731" i="10" s="1"/>
  <c r="D731" i="10"/>
  <c r="E739" i="10" s="1"/>
  <c r="G731" i="10"/>
  <c r="H731" i="10"/>
  <c r="I731" i="10"/>
  <c r="J731" i="10"/>
  <c r="K731" i="10"/>
  <c r="L731" i="10"/>
  <c r="M731" i="10"/>
  <c r="N731" i="10"/>
  <c r="O731" i="10"/>
  <c r="P731" i="10"/>
  <c r="Q731" i="10"/>
  <c r="R731" i="10"/>
  <c r="S731" i="10"/>
  <c r="U731" i="10"/>
  <c r="V731" i="10" s="1"/>
  <c r="A732" i="10"/>
  <c r="D732" i="10"/>
  <c r="E732" i="10"/>
  <c r="G732" i="10"/>
  <c r="H732" i="10"/>
  <c r="I732" i="10"/>
  <c r="J732" i="10"/>
  <c r="K732" i="10"/>
  <c r="L732" i="10"/>
  <c r="M732" i="10"/>
  <c r="N732" i="10"/>
  <c r="O732" i="10"/>
  <c r="P732" i="10"/>
  <c r="Q732" i="10"/>
  <c r="R732" i="10"/>
  <c r="S732" i="10"/>
  <c r="T732" i="10"/>
  <c r="U732" i="10"/>
  <c r="V732" i="10"/>
  <c r="A733" i="10"/>
  <c r="D733" i="10"/>
  <c r="E741" i="10" s="1"/>
  <c r="G733" i="10"/>
  <c r="H733" i="10"/>
  <c r="I733" i="10"/>
  <c r="J733" i="10"/>
  <c r="K733" i="10"/>
  <c r="L733" i="10"/>
  <c r="M733" i="10"/>
  <c r="N733" i="10"/>
  <c r="O733" i="10"/>
  <c r="P733" i="10"/>
  <c r="Q733" i="10"/>
  <c r="R733" i="10"/>
  <c r="S733" i="10"/>
  <c r="T733" i="10"/>
  <c r="U733" i="10"/>
  <c r="V733" i="10" s="1"/>
  <c r="A734" i="10"/>
  <c r="D734" i="10"/>
  <c r="E734" i="10"/>
  <c r="G734" i="10"/>
  <c r="H734" i="10"/>
  <c r="I734" i="10"/>
  <c r="J734" i="10"/>
  <c r="K734" i="10"/>
  <c r="L734" i="10"/>
  <c r="M734" i="10"/>
  <c r="N734" i="10"/>
  <c r="O734" i="10"/>
  <c r="P734" i="10"/>
  <c r="Q734" i="10"/>
  <c r="R734" i="10"/>
  <c r="S734" i="10"/>
  <c r="T734" i="10"/>
  <c r="U734" i="10"/>
  <c r="V734" i="10"/>
  <c r="A735" i="10"/>
  <c r="D735" i="10"/>
  <c r="E743" i="10" s="1"/>
  <c r="G735" i="10"/>
  <c r="H735" i="10"/>
  <c r="I735" i="10"/>
  <c r="J735" i="10"/>
  <c r="K735" i="10"/>
  <c r="L735" i="10"/>
  <c r="M735" i="10"/>
  <c r="N735" i="10"/>
  <c r="O735" i="10"/>
  <c r="P735" i="10"/>
  <c r="Q735" i="10"/>
  <c r="R735" i="10"/>
  <c r="S735" i="10"/>
  <c r="T735" i="10"/>
  <c r="U735" i="10"/>
  <c r="V735" i="10" s="1"/>
  <c r="A736" i="10"/>
  <c r="D736" i="10"/>
  <c r="E736" i="10"/>
  <c r="G736" i="10"/>
  <c r="H736" i="10"/>
  <c r="I736" i="10"/>
  <c r="J736" i="10"/>
  <c r="K736" i="10"/>
  <c r="L736" i="10"/>
  <c r="M736" i="10"/>
  <c r="N736" i="10"/>
  <c r="O736" i="10"/>
  <c r="P736" i="10"/>
  <c r="Q736" i="10"/>
  <c r="R736" i="10"/>
  <c r="S736" i="10"/>
  <c r="T736" i="10"/>
  <c r="U736" i="10"/>
  <c r="V736" i="10"/>
  <c r="A737" i="10"/>
  <c r="T737" i="10" s="1"/>
  <c r="D737" i="10"/>
  <c r="E745" i="10" s="1"/>
  <c r="G737" i="10"/>
  <c r="H737" i="10"/>
  <c r="I737" i="10"/>
  <c r="J737" i="10"/>
  <c r="K737" i="10"/>
  <c r="L737" i="10"/>
  <c r="M737" i="10"/>
  <c r="N737" i="10"/>
  <c r="O737" i="10"/>
  <c r="P737" i="10"/>
  <c r="Q737" i="10"/>
  <c r="R737" i="10"/>
  <c r="S737" i="10"/>
  <c r="U737" i="10"/>
  <c r="V737" i="10" s="1"/>
  <c r="A738" i="10"/>
  <c r="D738" i="10"/>
  <c r="E738" i="10"/>
  <c r="G738" i="10"/>
  <c r="H738" i="10"/>
  <c r="I738" i="10"/>
  <c r="J738" i="10"/>
  <c r="K738" i="10"/>
  <c r="L738" i="10"/>
  <c r="M738" i="10"/>
  <c r="N738" i="10"/>
  <c r="O738" i="10"/>
  <c r="P738" i="10"/>
  <c r="Q738" i="10"/>
  <c r="R738" i="10"/>
  <c r="S738" i="10"/>
  <c r="T738" i="10"/>
  <c r="U738" i="10"/>
  <c r="V738" i="10"/>
  <c r="A739" i="10"/>
  <c r="D739" i="10"/>
  <c r="E747" i="10" s="1"/>
  <c r="G739" i="10"/>
  <c r="H739" i="10"/>
  <c r="I739" i="10"/>
  <c r="J739" i="10"/>
  <c r="K739" i="10"/>
  <c r="L739" i="10"/>
  <c r="M739" i="10"/>
  <c r="N739" i="10"/>
  <c r="O739" i="10"/>
  <c r="P739" i="10"/>
  <c r="Q739" i="10"/>
  <c r="R739" i="10"/>
  <c r="S739" i="10"/>
  <c r="T739" i="10"/>
  <c r="U739" i="10"/>
  <c r="V739" i="10" s="1"/>
  <c r="A740" i="10"/>
  <c r="D740" i="10"/>
  <c r="E740" i="10"/>
  <c r="G740" i="10"/>
  <c r="H740" i="10"/>
  <c r="I740" i="10"/>
  <c r="J740" i="10"/>
  <c r="K740" i="10"/>
  <c r="L740" i="10"/>
  <c r="M740" i="10"/>
  <c r="N740" i="10"/>
  <c r="O740" i="10"/>
  <c r="P740" i="10"/>
  <c r="Q740" i="10"/>
  <c r="R740" i="10"/>
  <c r="S740" i="10"/>
  <c r="T740" i="10"/>
  <c r="U740" i="10"/>
  <c r="V740" i="10"/>
  <c r="A741" i="10"/>
  <c r="D741" i="10"/>
  <c r="E749" i="10" s="1"/>
  <c r="G741" i="10"/>
  <c r="H741" i="10"/>
  <c r="I741" i="10"/>
  <c r="J741" i="10"/>
  <c r="K741" i="10"/>
  <c r="L741" i="10"/>
  <c r="M741" i="10"/>
  <c r="N741" i="10"/>
  <c r="O741" i="10"/>
  <c r="P741" i="10"/>
  <c r="Q741" i="10"/>
  <c r="R741" i="10"/>
  <c r="S741" i="10"/>
  <c r="T741" i="10"/>
  <c r="U741" i="10"/>
  <c r="V741" i="10" s="1"/>
  <c r="A742" i="10"/>
  <c r="D742" i="10"/>
  <c r="E742" i="10"/>
  <c r="G742" i="10"/>
  <c r="H742" i="10"/>
  <c r="I742" i="10"/>
  <c r="J742" i="10"/>
  <c r="K742" i="10"/>
  <c r="L742" i="10"/>
  <c r="M742" i="10"/>
  <c r="N742" i="10"/>
  <c r="O742" i="10"/>
  <c r="P742" i="10"/>
  <c r="Q742" i="10"/>
  <c r="R742" i="10"/>
  <c r="S742" i="10"/>
  <c r="T742" i="10"/>
  <c r="U742" i="10"/>
  <c r="V742" i="10"/>
  <c r="A743" i="10"/>
  <c r="D743" i="10"/>
  <c r="E751" i="10" s="1"/>
  <c r="G743" i="10"/>
  <c r="H743" i="10"/>
  <c r="I743" i="10"/>
  <c r="J743" i="10"/>
  <c r="K743" i="10"/>
  <c r="L743" i="10"/>
  <c r="M743" i="10"/>
  <c r="N743" i="10"/>
  <c r="O743" i="10"/>
  <c r="P743" i="10"/>
  <c r="Q743" i="10"/>
  <c r="R743" i="10"/>
  <c r="S743" i="10"/>
  <c r="T743" i="10"/>
  <c r="U743" i="10"/>
  <c r="V743" i="10" s="1"/>
  <c r="A744" i="10"/>
  <c r="D744" i="10"/>
  <c r="E744" i="10"/>
  <c r="G744" i="10"/>
  <c r="H744" i="10"/>
  <c r="H1006" i="10" s="1"/>
  <c r="P26" i="11" s="1"/>
  <c r="I744" i="10"/>
  <c r="J744" i="10"/>
  <c r="K744" i="10"/>
  <c r="L744" i="10"/>
  <c r="M744" i="10"/>
  <c r="N744" i="10"/>
  <c r="O744" i="10"/>
  <c r="P744" i="10"/>
  <c r="Q744" i="10"/>
  <c r="R744" i="10"/>
  <c r="S744" i="10"/>
  <c r="T744" i="10"/>
  <c r="U744" i="10"/>
  <c r="V744" i="10"/>
  <c r="A745" i="10"/>
  <c r="T745" i="10" s="1"/>
  <c r="D745" i="10"/>
  <c r="E753" i="10" s="1"/>
  <c r="G745" i="10"/>
  <c r="H745" i="10"/>
  <c r="I745" i="10"/>
  <c r="J745" i="10"/>
  <c r="K745" i="10"/>
  <c r="L745" i="10"/>
  <c r="M745" i="10"/>
  <c r="N745" i="10"/>
  <c r="O745" i="10"/>
  <c r="P745" i="10"/>
  <c r="Q745" i="10"/>
  <c r="R745" i="10"/>
  <c r="S745" i="10"/>
  <c r="U745" i="10"/>
  <c r="V745" i="10" s="1"/>
  <c r="A746" i="10"/>
  <c r="D746" i="10"/>
  <c r="E746" i="10"/>
  <c r="G746" i="10"/>
  <c r="H746" i="10"/>
  <c r="I746" i="10"/>
  <c r="J746" i="10"/>
  <c r="K746" i="10"/>
  <c r="L746" i="10"/>
  <c r="M746" i="10"/>
  <c r="N746" i="10"/>
  <c r="O746" i="10"/>
  <c r="P746" i="10"/>
  <c r="Q746" i="10"/>
  <c r="R746" i="10"/>
  <c r="S746" i="10"/>
  <c r="T746" i="10"/>
  <c r="U746" i="10"/>
  <c r="V746" i="10"/>
  <c r="A747" i="10"/>
  <c r="D747" i="10"/>
  <c r="E755" i="10" s="1"/>
  <c r="G747" i="10"/>
  <c r="H747" i="10"/>
  <c r="I747" i="10"/>
  <c r="J747" i="10"/>
  <c r="K747" i="10"/>
  <c r="L747" i="10"/>
  <c r="M747" i="10"/>
  <c r="N747" i="10"/>
  <c r="O747" i="10"/>
  <c r="P747" i="10"/>
  <c r="Q747" i="10"/>
  <c r="R747" i="10"/>
  <c r="S747" i="10"/>
  <c r="T747" i="10"/>
  <c r="U747" i="10"/>
  <c r="V747" i="10" s="1"/>
  <c r="A748" i="10"/>
  <c r="D748" i="10"/>
  <c r="E748" i="10"/>
  <c r="G748" i="10"/>
  <c r="H748" i="10"/>
  <c r="I748" i="10"/>
  <c r="J748" i="10"/>
  <c r="K748" i="10"/>
  <c r="L748" i="10"/>
  <c r="M748" i="10"/>
  <c r="N748" i="10"/>
  <c r="O748" i="10"/>
  <c r="P748" i="10"/>
  <c r="Q748" i="10"/>
  <c r="R748" i="10"/>
  <c r="S748" i="10"/>
  <c r="T748" i="10"/>
  <c r="U748" i="10"/>
  <c r="V748" i="10"/>
  <c r="A749" i="10"/>
  <c r="D749" i="10"/>
  <c r="E757" i="10" s="1"/>
  <c r="G749" i="10"/>
  <c r="H749" i="10"/>
  <c r="I749" i="10"/>
  <c r="J749" i="10"/>
  <c r="K749" i="10"/>
  <c r="L749" i="10"/>
  <c r="M749" i="10"/>
  <c r="N749" i="10"/>
  <c r="O749" i="10"/>
  <c r="P749" i="10"/>
  <c r="Q749" i="10"/>
  <c r="R749" i="10"/>
  <c r="S749" i="10"/>
  <c r="T749" i="10"/>
  <c r="U749" i="10"/>
  <c r="V749" i="10" s="1"/>
  <c r="A750" i="10"/>
  <c r="D750" i="10"/>
  <c r="E750" i="10"/>
  <c r="G750" i="10"/>
  <c r="H750" i="10"/>
  <c r="I750" i="10"/>
  <c r="J750" i="10"/>
  <c r="K750" i="10"/>
  <c r="L750" i="10"/>
  <c r="M750" i="10"/>
  <c r="N750" i="10"/>
  <c r="O750" i="10"/>
  <c r="P750" i="10"/>
  <c r="Q750" i="10"/>
  <c r="R750" i="10"/>
  <c r="S750" i="10"/>
  <c r="T750" i="10"/>
  <c r="U750" i="10"/>
  <c r="V750" i="10"/>
  <c r="A751" i="10"/>
  <c r="D751" i="10"/>
  <c r="E759" i="10" s="1"/>
  <c r="G751" i="10"/>
  <c r="H751" i="10"/>
  <c r="I751" i="10"/>
  <c r="J751" i="10"/>
  <c r="K751" i="10"/>
  <c r="L751" i="10"/>
  <c r="M751" i="10"/>
  <c r="N751" i="10"/>
  <c r="O751" i="10"/>
  <c r="P751" i="10"/>
  <c r="Q751" i="10"/>
  <c r="R751" i="10"/>
  <c r="S751" i="10"/>
  <c r="T751" i="10"/>
  <c r="U751" i="10"/>
  <c r="V751" i="10" s="1"/>
  <c r="A752" i="10"/>
  <c r="D752" i="10"/>
  <c r="E752" i="10"/>
  <c r="G752" i="10"/>
  <c r="H752" i="10"/>
  <c r="I752" i="10"/>
  <c r="J752" i="10"/>
  <c r="K752" i="10"/>
  <c r="L752" i="10"/>
  <c r="M752" i="10"/>
  <c r="N752" i="10"/>
  <c r="O752" i="10"/>
  <c r="P752" i="10"/>
  <c r="Q752" i="10"/>
  <c r="R752" i="10"/>
  <c r="S752" i="10"/>
  <c r="T752" i="10"/>
  <c r="U752" i="10"/>
  <c r="V752" i="10"/>
  <c r="A753" i="10"/>
  <c r="D753" i="10"/>
  <c r="E761" i="10" s="1"/>
  <c r="G753" i="10"/>
  <c r="H753" i="10"/>
  <c r="I753" i="10"/>
  <c r="J753" i="10"/>
  <c r="K753" i="10"/>
  <c r="L753" i="10"/>
  <c r="M753" i="10"/>
  <c r="N753" i="10"/>
  <c r="O753" i="10"/>
  <c r="P753" i="10"/>
  <c r="Q753" i="10"/>
  <c r="R753" i="10"/>
  <c r="S753" i="10"/>
  <c r="U753" i="10"/>
  <c r="V753" i="10" s="1"/>
  <c r="A754" i="10"/>
  <c r="D754" i="10"/>
  <c r="E754" i="10"/>
  <c r="G754" i="10"/>
  <c r="H754" i="10"/>
  <c r="I754" i="10"/>
  <c r="J754" i="10"/>
  <c r="K754" i="10"/>
  <c r="L754" i="10"/>
  <c r="M754" i="10"/>
  <c r="N754" i="10"/>
  <c r="O754" i="10"/>
  <c r="P754" i="10"/>
  <c r="Q754" i="10"/>
  <c r="R754" i="10"/>
  <c r="S754" i="10"/>
  <c r="T754" i="10"/>
  <c r="U754" i="10"/>
  <c r="V754" i="10"/>
  <c r="A755" i="10"/>
  <c r="D755" i="10"/>
  <c r="E763" i="10" s="1"/>
  <c r="G755" i="10"/>
  <c r="H755" i="10"/>
  <c r="I755" i="10"/>
  <c r="J755" i="10"/>
  <c r="K755" i="10"/>
  <c r="L755" i="10"/>
  <c r="M755" i="10"/>
  <c r="N755" i="10"/>
  <c r="O755" i="10"/>
  <c r="P755" i="10"/>
  <c r="Q755" i="10"/>
  <c r="R755" i="10"/>
  <c r="S755" i="10"/>
  <c r="T755" i="10"/>
  <c r="U755" i="10"/>
  <c r="V755" i="10" s="1"/>
  <c r="A756" i="10"/>
  <c r="D756" i="10"/>
  <c r="E756" i="10"/>
  <c r="G756" i="10"/>
  <c r="H756" i="10"/>
  <c r="I756" i="10"/>
  <c r="J756" i="10"/>
  <c r="K756" i="10"/>
  <c r="L756" i="10"/>
  <c r="M756" i="10"/>
  <c r="N756" i="10"/>
  <c r="O756" i="10"/>
  <c r="P756" i="10"/>
  <c r="Q756" i="10"/>
  <c r="R756" i="10"/>
  <c r="S756" i="10"/>
  <c r="T756" i="10"/>
  <c r="U756" i="10"/>
  <c r="V756" i="10"/>
  <c r="A757" i="10"/>
  <c r="D757" i="10"/>
  <c r="E765" i="10" s="1"/>
  <c r="G757" i="10"/>
  <c r="H757" i="10"/>
  <c r="I757" i="10"/>
  <c r="J757" i="10"/>
  <c r="K757" i="10"/>
  <c r="L757" i="10"/>
  <c r="M757" i="10"/>
  <c r="N757" i="10"/>
  <c r="O757" i="10"/>
  <c r="P757" i="10"/>
  <c r="Q757" i="10"/>
  <c r="R757" i="10"/>
  <c r="S757" i="10"/>
  <c r="T757" i="10"/>
  <c r="U757" i="10"/>
  <c r="V757" i="10" s="1"/>
  <c r="A758" i="10"/>
  <c r="D758" i="10"/>
  <c r="E758" i="10"/>
  <c r="G758" i="10"/>
  <c r="H758" i="10"/>
  <c r="I758" i="10"/>
  <c r="J758" i="10"/>
  <c r="K758" i="10"/>
  <c r="L758" i="10"/>
  <c r="M758" i="10"/>
  <c r="N758" i="10"/>
  <c r="O758" i="10"/>
  <c r="P758" i="10"/>
  <c r="Q758" i="10"/>
  <c r="R758" i="10"/>
  <c r="S758" i="10"/>
  <c r="T758" i="10"/>
  <c r="U758" i="10"/>
  <c r="V758" i="10"/>
  <c r="A759" i="10"/>
  <c r="D759" i="10"/>
  <c r="E767" i="10" s="1"/>
  <c r="G759" i="10"/>
  <c r="H759" i="10"/>
  <c r="I759" i="10"/>
  <c r="J759" i="10"/>
  <c r="K759" i="10"/>
  <c r="L759" i="10"/>
  <c r="M759" i="10"/>
  <c r="N759" i="10"/>
  <c r="O759" i="10"/>
  <c r="P759" i="10"/>
  <c r="Q759" i="10"/>
  <c r="R759" i="10"/>
  <c r="S759" i="10"/>
  <c r="T759" i="10"/>
  <c r="U759" i="10"/>
  <c r="V759" i="10" s="1"/>
  <c r="A760" i="10"/>
  <c r="D760" i="10"/>
  <c r="E760" i="10"/>
  <c r="G760" i="10"/>
  <c r="H760" i="10"/>
  <c r="I760" i="10"/>
  <c r="J760" i="10"/>
  <c r="K760" i="10"/>
  <c r="L760" i="10"/>
  <c r="M760" i="10"/>
  <c r="N760" i="10"/>
  <c r="O760" i="10"/>
  <c r="P760" i="10"/>
  <c r="Q760" i="10"/>
  <c r="R760" i="10"/>
  <c r="S760" i="10"/>
  <c r="T760" i="10"/>
  <c r="U760" i="10"/>
  <c r="V760" i="10"/>
  <c r="A761" i="10"/>
  <c r="T761" i="10" s="1"/>
  <c r="D761" i="10"/>
  <c r="E769" i="10" s="1"/>
  <c r="G761" i="10"/>
  <c r="H761" i="10"/>
  <c r="I761" i="10"/>
  <c r="J761" i="10"/>
  <c r="K761" i="10"/>
  <c r="L761" i="10"/>
  <c r="M761" i="10"/>
  <c r="N761" i="10"/>
  <c r="O761" i="10"/>
  <c r="P761" i="10"/>
  <c r="Q761" i="10"/>
  <c r="R761" i="10"/>
  <c r="S761" i="10"/>
  <c r="U761" i="10"/>
  <c r="V761" i="10" s="1"/>
  <c r="A762" i="10"/>
  <c r="D762" i="10"/>
  <c r="E762" i="10"/>
  <c r="G762" i="10"/>
  <c r="H762" i="10"/>
  <c r="I762" i="10"/>
  <c r="J762" i="10"/>
  <c r="K762" i="10"/>
  <c r="L762" i="10"/>
  <c r="M762" i="10"/>
  <c r="N762" i="10"/>
  <c r="O762" i="10"/>
  <c r="P762" i="10"/>
  <c r="Q762" i="10"/>
  <c r="R762" i="10"/>
  <c r="S762" i="10"/>
  <c r="T762" i="10"/>
  <c r="U762" i="10"/>
  <c r="V762" i="10"/>
  <c r="A763" i="10"/>
  <c r="D763" i="10"/>
  <c r="E771" i="10" s="1"/>
  <c r="G763" i="10"/>
  <c r="H763" i="10"/>
  <c r="I763" i="10"/>
  <c r="J763" i="10"/>
  <c r="K763" i="10"/>
  <c r="L763" i="10"/>
  <c r="M763" i="10"/>
  <c r="N763" i="10"/>
  <c r="O763" i="10"/>
  <c r="P763" i="10"/>
  <c r="Q763" i="10"/>
  <c r="R763" i="10"/>
  <c r="S763" i="10"/>
  <c r="T763" i="10"/>
  <c r="U763" i="10"/>
  <c r="V763" i="10" s="1"/>
  <c r="A764" i="10"/>
  <c r="D764" i="10"/>
  <c r="E764" i="10"/>
  <c r="G764" i="10"/>
  <c r="H764" i="10"/>
  <c r="I764" i="10"/>
  <c r="J764" i="10"/>
  <c r="K764" i="10"/>
  <c r="L764" i="10"/>
  <c r="M764" i="10"/>
  <c r="N764" i="10"/>
  <c r="O764" i="10"/>
  <c r="P764" i="10"/>
  <c r="Q764" i="10"/>
  <c r="R764" i="10"/>
  <c r="S764" i="10"/>
  <c r="T764" i="10"/>
  <c r="U764" i="10"/>
  <c r="V764" i="10"/>
  <c r="A765" i="10"/>
  <c r="D765" i="10"/>
  <c r="E773" i="10" s="1"/>
  <c r="G765" i="10"/>
  <c r="H765" i="10"/>
  <c r="I765" i="10"/>
  <c r="J765" i="10"/>
  <c r="K765" i="10"/>
  <c r="L765" i="10"/>
  <c r="M765" i="10"/>
  <c r="N765" i="10"/>
  <c r="O765" i="10"/>
  <c r="P765" i="10"/>
  <c r="Q765" i="10"/>
  <c r="R765" i="10"/>
  <c r="S765" i="10"/>
  <c r="T765" i="10"/>
  <c r="U765" i="10"/>
  <c r="V765" i="10" s="1"/>
  <c r="A766" i="10"/>
  <c r="D766" i="10"/>
  <c r="E766" i="10"/>
  <c r="G766" i="10"/>
  <c r="H766" i="10"/>
  <c r="I766" i="10"/>
  <c r="J766" i="10"/>
  <c r="K766" i="10"/>
  <c r="L766" i="10"/>
  <c r="M766" i="10"/>
  <c r="N766" i="10"/>
  <c r="O766" i="10"/>
  <c r="P766" i="10"/>
  <c r="Q766" i="10"/>
  <c r="R766" i="10"/>
  <c r="S766" i="10"/>
  <c r="T766" i="10"/>
  <c r="U766" i="10"/>
  <c r="V766" i="10"/>
  <c r="A767" i="10"/>
  <c r="D767" i="10"/>
  <c r="E775" i="10" s="1"/>
  <c r="G767" i="10"/>
  <c r="H767" i="10"/>
  <c r="I767" i="10"/>
  <c r="J767" i="10"/>
  <c r="K767" i="10"/>
  <c r="L767" i="10"/>
  <c r="M767" i="10"/>
  <c r="N767" i="10"/>
  <c r="O767" i="10"/>
  <c r="P767" i="10"/>
  <c r="Q767" i="10"/>
  <c r="R767" i="10"/>
  <c r="S767" i="10"/>
  <c r="T767" i="10"/>
  <c r="U767" i="10"/>
  <c r="V767" i="10" s="1"/>
  <c r="A768" i="10"/>
  <c r="D768" i="10"/>
  <c r="E768" i="10"/>
  <c r="G768" i="10"/>
  <c r="H768" i="10"/>
  <c r="I768" i="10"/>
  <c r="J768" i="10"/>
  <c r="K768" i="10"/>
  <c r="L768" i="10"/>
  <c r="M768" i="10"/>
  <c r="N768" i="10"/>
  <c r="O768" i="10"/>
  <c r="P768" i="10"/>
  <c r="Q768" i="10"/>
  <c r="R768" i="10"/>
  <c r="S768" i="10"/>
  <c r="T768" i="10"/>
  <c r="U768" i="10"/>
  <c r="V768" i="10"/>
  <c r="A769" i="10"/>
  <c r="T769" i="10" s="1"/>
  <c r="D769" i="10"/>
  <c r="E777" i="10" s="1"/>
  <c r="G769" i="10"/>
  <c r="H769" i="10"/>
  <c r="I769" i="10"/>
  <c r="J769" i="10"/>
  <c r="K769" i="10"/>
  <c r="L769" i="10"/>
  <c r="M769" i="10"/>
  <c r="N769" i="10"/>
  <c r="O769" i="10"/>
  <c r="P769" i="10"/>
  <c r="Q769" i="10"/>
  <c r="R769" i="10"/>
  <c r="S769" i="10"/>
  <c r="U769" i="10"/>
  <c r="V769" i="10" s="1"/>
  <c r="A770" i="10"/>
  <c r="D770" i="10"/>
  <c r="E770" i="10"/>
  <c r="G770" i="10"/>
  <c r="H770" i="10"/>
  <c r="I770" i="10"/>
  <c r="J770" i="10"/>
  <c r="K770" i="10"/>
  <c r="L770" i="10"/>
  <c r="M770" i="10"/>
  <c r="N770" i="10"/>
  <c r="O770" i="10"/>
  <c r="P770" i="10"/>
  <c r="Q770" i="10"/>
  <c r="R770" i="10"/>
  <c r="S770" i="10"/>
  <c r="T770" i="10"/>
  <c r="U770" i="10"/>
  <c r="V770" i="10"/>
  <c r="A771" i="10"/>
  <c r="T771" i="10" s="1"/>
  <c r="D771" i="10"/>
  <c r="E779" i="10" s="1"/>
  <c r="G771" i="10"/>
  <c r="H771" i="10"/>
  <c r="I771" i="10"/>
  <c r="J771" i="10"/>
  <c r="K771" i="10"/>
  <c r="L771" i="10"/>
  <c r="M771" i="10"/>
  <c r="N771" i="10"/>
  <c r="O771" i="10"/>
  <c r="P771" i="10"/>
  <c r="Q771" i="10"/>
  <c r="R771" i="10"/>
  <c r="S771" i="10"/>
  <c r="U771" i="10"/>
  <c r="V771" i="10" s="1"/>
  <c r="A772" i="10"/>
  <c r="D772" i="10"/>
  <c r="E772" i="10"/>
  <c r="G772" i="10"/>
  <c r="H772" i="10"/>
  <c r="I772" i="10"/>
  <c r="J772" i="10"/>
  <c r="K772" i="10"/>
  <c r="L772" i="10"/>
  <c r="M772" i="10"/>
  <c r="N772" i="10"/>
  <c r="O772" i="10"/>
  <c r="P772" i="10"/>
  <c r="Q772" i="10"/>
  <c r="R772" i="10"/>
  <c r="S772" i="10"/>
  <c r="T772" i="10"/>
  <c r="U772" i="10"/>
  <c r="V772" i="10"/>
  <c r="A773" i="10"/>
  <c r="D773" i="10"/>
  <c r="E781" i="10" s="1"/>
  <c r="G773" i="10"/>
  <c r="H773" i="10"/>
  <c r="I773" i="10"/>
  <c r="J773" i="10"/>
  <c r="K773" i="10"/>
  <c r="L773" i="10"/>
  <c r="M773" i="10"/>
  <c r="N773" i="10"/>
  <c r="O773" i="10"/>
  <c r="P773" i="10"/>
  <c r="Q773" i="10"/>
  <c r="R773" i="10"/>
  <c r="S773" i="10"/>
  <c r="T773" i="10"/>
  <c r="U773" i="10"/>
  <c r="V773" i="10" s="1"/>
  <c r="A774" i="10"/>
  <c r="D774" i="10"/>
  <c r="E774" i="10"/>
  <c r="G774" i="10"/>
  <c r="H774" i="10"/>
  <c r="I774" i="10"/>
  <c r="J774" i="10"/>
  <c r="K774" i="10"/>
  <c r="L774" i="10"/>
  <c r="M774" i="10"/>
  <c r="N774" i="10"/>
  <c r="O774" i="10"/>
  <c r="P774" i="10"/>
  <c r="Q774" i="10"/>
  <c r="R774" i="10"/>
  <c r="S774" i="10"/>
  <c r="T774" i="10"/>
  <c r="U774" i="10"/>
  <c r="V774" i="10"/>
  <c r="A775" i="10"/>
  <c r="D775" i="10"/>
  <c r="E783" i="10" s="1"/>
  <c r="G775" i="10"/>
  <c r="H775" i="10"/>
  <c r="I775" i="10"/>
  <c r="J775" i="10"/>
  <c r="K775" i="10"/>
  <c r="L775" i="10"/>
  <c r="M775" i="10"/>
  <c r="N775" i="10"/>
  <c r="O775" i="10"/>
  <c r="P775" i="10"/>
  <c r="Q775" i="10"/>
  <c r="R775" i="10"/>
  <c r="S775" i="10"/>
  <c r="T775" i="10"/>
  <c r="U775" i="10"/>
  <c r="V775" i="10" s="1"/>
  <c r="A776" i="10"/>
  <c r="D776" i="10"/>
  <c r="E776" i="10"/>
  <c r="G776" i="10"/>
  <c r="H776" i="10"/>
  <c r="I776" i="10"/>
  <c r="J776" i="10"/>
  <c r="K776" i="10"/>
  <c r="L776" i="10"/>
  <c r="M776" i="10"/>
  <c r="N776" i="10"/>
  <c r="O776" i="10"/>
  <c r="P776" i="10"/>
  <c r="Q776" i="10"/>
  <c r="R776" i="10"/>
  <c r="S776" i="10"/>
  <c r="T776" i="10"/>
  <c r="U776" i="10"/>
  <c r="V776" i="10"/>
  <c r="A777" i="10"/>
  <c r="T777" i="10" s="1"/>
  <c r="D777" i="10"/>
  <c r="E785" i="10" s="1"/>
  <c r="G777" i="10"/>
  <c r="H777" i="10"/>
  <c r="I777" i="10"/>
  <c r="J777" i="10"/>
  <c r="K777" i="10"/>
  <c r="L777" i="10"/>
  <c r="M777" i="10"/>
  <c r="N777" i="10"/>
  <c r="O777" i="10"/>
  <c r="P777" i="10"/>
  <c r="Q777" i="10"/>
  <c r="R777" i="10"/>
  <c r="S777" i="10"/>
  <c r="U777" i="10"/>
  <c r="V777" i="10" s="1"/>
  <c r="A778" i="10"/>
  <c r="D778" i="10"/>
  <c r="E778" i="10"/>
  <c r="G778" i="10"/>
  <c r="H778" i="10"/>
  <c r="I778" i="10"/>
  <c r="J778" i="10"/>
  <c r="K778" i="10"/>
  <c r="L778" i="10"/>
  <c r="M778" i="10"/>
  <c r="N778" i="10"/>
  <c r="O778" i="10"/>
  <c r="P778" i="10"/>
  <c r="Q778" i="10"/>
  <c r="R778" i="10"/>
  <c r="S778" i="10"/>
  <c r="T778" i="10"/>
  <c r="U778" i="10"/>
  <c r="V778" i="10"/>
  <c r="A779" i="10"/>
  <c r="T779" i="10" s="1"/>
  <c r="D779" i="10"/>
  <c r="E787" i="10" s="1"/>
  <c r="G779" i="10"/>
  <c r="H779" i="10"/>
  <c r="I779" i="10"/>
  <c r="J779" i="10"/>
  <c r="K779" i="10"/>
  <c r="L779" i="10"/>
  <c r="M779" i="10"/>
  <c r="N779" i="10"/>
  <c r="O779" i="10"/>
  <c r="P779" i="10"/>
  <c r="Q779" i="10"/>
  <c r="R779" i="10"/>
  <c r="S779" i="10"/>
  <c r="U779" i="10"/>
  <c r="V779" i="10" s="1"/>
  <c r="A780" i="10"/>
  <c r="D780" i="10"/>
  <c r="E780" i="10"/>
  <c r="G780" i="10"/>
  <c r="H780" i="10"/>
  <c r="I780" i="10"/>
  <c r="J780" i="10"/>
  <c r="K780" i="10"/>
  <c r="L780" i="10"/>
  <c r="M780" i="10"/>
  <c r="N780" i="10"/>
  <c r="O780" i="10"/>
  <c r="P780" i="10"/>
  <c r="Q780" i="10"/>
  <c r="R780" i="10"/>
  <c r="S780" i="10"/>
  <c r="T780" i="10"/>
  <c r="U780" i="10"/>
  <c r="V780" i="10"/>
  <c r="A781" i="10"/>
  <c r="D781" i="10"/>
  <c r="G781" i="10"/>
  <c r="H781" i="10"/>
  <c r="I781" i="10"/>
  <c r="J781" i="10"/>
  <c r="K781" i="10"/>
  <c r="L781" i="10"/>
  <c r="M781" i="10"/>
  <c r="N781" i="10"/>
  <c r="O781" i="10"/>
  <c r="P781" i="10"/>
  <c r="Q781" i="10"/>
  <c r="R781" i="10"/>
  <c r="S781" i="10"/>
  <c r="T781" i="10"/>
  <c r="U781" i="10"/>
  <c r="V781" i="10" s="1"/>
  <c r="A782" i="10"/>
  <c r="D782" i="10"/>
  <c r="E782" i="10"/>
  <c r="G782" i="10"/>
  <c r="H782" i="10"/>
  <c r="I782" i="10"/>
  <c r="J782" i="10"/>
  <c r="K782" i="10"/>
  <c r="L782" i="10"/>
  <c r="M782" i="10"/>
  <c r="N782" i="10"/>
  <c r="O782" i="10"/>
  <c r="P782" i="10"/>
  <c r="Q782" i="10"/>
  <c r="R782" i="10"/>
  <c r="S782" i="10"/>
  <c r="T782" i="10"/>
  <c r="U782" i="10"/>
  <c r="V782" i="10"/>
  <c r="A783" i="10"/>
  <c r="D783" i="10"/>
  <c r="G783" i="10"/>
  <c r="H783" i="10"/>
  <c r="I783" i="10"/>
  <c r="J783" i="10"/>
  <c r="K783" i="10"/>
  <c r="L783" i="10"/>
  <c r="M783" i="10"/>
  <c r="N783" i="10"/>
  <c r="O783" i="10"/>
  <c r="P783" i="10"/>
  <c r="Q783" i="10"/>
  <c r="R783" i="10"/>
  <c r="S783" i="10"/>
  <c r="T783" i="10"/>
  <c r="U783" i="10"/>
  <c r="V783" i="10" s="1"/>
  <c r="A784" i="10"/>
  <c r="D784" i="10"/>
  <c r="E784" i="10"/>
  <c r="G784" i="10"/>
  <c r="H784" i="10"/>
  <c r="I784" i="10"/>
  <c r="J784" i="10"/>
  <c r="K784" i="10"/>
  <c r="L784" i="10"/>
  <c r="M784" i="10"/>
  <c r="N784" i="10"/>
  <c r="O784" i="10"/>
  <c r="P784" i="10"/>
  <c r="Q784" i="10"/>
  <c r="R784" i="10"/>
  <c r="S784" i="10"/>
  <c r="T784" i="10"/>
  <c r="U784" i="10"/>
  <c r="V784" i="10"/>
  <c r="A785" i="10"/>
  <c r="T785" i="10" s="1"/>
  <c r="D785" i="10"/>
  <c r="G785" i="10"/>
  <c r="H785" i="10"/>
  <c r="I785" i="10"/>
  <c r="J785" i="10"/>
  <c r="K785" i="10"/>
  <c r="L785" i="10"/>
  <c r="M785" i="10"/>
  <c r="N785" i="10"/>
  <c r="O785" i="10"/>
  <c r="P785" i="10"/>
  <c r="Q785" i="10"/>
  <c r="R785" i="10"/>
  <c r="S785" i="10"/>
  <c r="U785" i="10"/>
  <c r="V785" i="10" s="1"/>
  <c r="A786" i="10"/>
  <c r="D786" i="10"/>
  <c r="E786" i="10"/>
  <c r="G786" i="10"/>
  <c r="H786" i="10"/>
  <c r="I786" i="10"/>
  <c r="J786" i="10"/>
  <c r="K786" i="10"/>
  <c r="L786" i="10"/>
  <c r="M786" i="10"/>
  <c r="N786" i="10"/>
  <c r="O786" i="10"/>
  <c r="P786" i="10"/>
  <c r="Q786" i="10"/>
  <c r="R786" i="10"/>
  <c r="S786" i="10"/>
  <c r="T786" i="10"/>
  <c r="U786" i="10"/>
  <c r="V786" i="10"/>
  <c r="A787" i="10"/>
  <c r="D787" i="10"/>
  <c r="G787" i="10"/>
  <c r="H787" i="10"/>
  <c r="I787" i="10"/>
  <c r="J787" i="10"/>
  <c r="K787" i="10"/>
  <c r="L787" i="10"/>
  <c r="M787" i="10"/>
  <c r="N787" i="10"/>
  <c r="O787" i="10"/>
  <c r="P787" i="10"/>
  <c r="Q787" i="10"/>
  <c r="R787" i="10"/>
  <c r="S787" i="10"/>
  <c r="T787" i="10"/>
  <c r="U787" i="10"/>
  <c r="V787" i="10" s="1"/>
  <c r="A788" i="10"/>
  <c r="D788" i="10"/>
  <c r="E788" i="10"/>
  <c r="G788" i="10"/>
  <c r="H788" i="10"/>
  <c r="I788" i="10"/>
  <c r="J788" i="10"/>
  <c r="K788" i="10"/>
  <c r="L788" i="10"/>
  <c r="M788" i="10"/>
  <c r="N788" i="10"/>
  <c r="O788" i="10"/>
  <c r="P788" i="10"/>
  <c r="Q788" i="10"/>
  <c r="R788" i="10"/>
  <c r="S788" i="10"/>
  <c r="T788" i="10"/>
  <c r="U788" i="10"/>
  <c r="V788" i="10"/>
  <c r="A789" i="10"/>
  <c r="D789" i="10"/>
  <c r="E790" i="10" s="1"/>
  <c r="G789" i="10"/>
  <c r="H789" i="10"/>
  <c r="I789" i="10"/>
  <c r="J789" i="10"/>
  <c r="K789" i="10"/>
  <c r="L789" i="10"/>
  <c r="M789" i="10"/>
  <c r="N789" i="10"/>
  <c r="O789" i="10"/>
  <c r="P789" i="10"/>
  <c r="Q789" i="10"/>
  <c r="R789" i="10"/>
  <c r="S789" i="10"/>
  <c r="T789" i="10"/>
  <c r="U789" i="10"/>
  <c r="V789" i="10" s="1"/>
  <c r="A790" i="10"/>
  <c r="D790" i="10"/>
  <c r="G790" i="10"/>
  <c r="H790" i="10"/>
  <c r="I790" i="10"/>
  <c r="J790" i="10"/>
  <c r="K790" i="10"/>
  <c r="L790" i="10"/>
  <c r="M790" i="10"/>
  <c r="N790" i="10"/>
  <c r="O790" i="10"/>
  <c r="P790" i="10"/>
  <c r="Q790" i="10"/>
  <c r="R790" i="10"/>
  <c r="S790" i="10"/>
  <c r="T790" i="10"/>
  <c r="U790" i="10"/>
  <c r="V790" i="10"/>
  <c r="A791" i="10"/>
  <c r="D791" i="10"/>
  <c r="G791" i="10"/>
  <c r="H791" i="10"/>
  <c r="I791" i="10"/>
  <c r="J791" i="10"/>
  <c r="K791" i="10"/>
  <c r="L791" i="10"/>
  <c r="M791" i="10"/>
  <c r="N791" i="10"/>
  <c r="O791" i="10"/>
  <c r="P791" i="10"/>
  <c r="Q791" i="10"/>
  <c r="R791" i="10"/>
  <c r="S791" i="10"/>
  <c r="T791" i="10"/>
  <c r="U791" i="10"/>
  <c r="V791" i="10" s="1"/>
  <c r="A792" i="10"/>
  <c r="D792" i="10"/>
  <c r="E792" i="10"/>
  <c r="G792" i="10"/>
  <c r="H792" i="10"/>
  <c r="I792" i="10"/>
  <c r="J792" i="10"/>
  <c r="K792" i="10"/>
  <c r="L792" i="10"/>
  <c r="M792" i="10"/>
  <c r="N792" i="10"/>
  <c r="O792" i="10"/>
  <c r="P792" i="10"/>
  <c r="Q792" i="10"/>
  <c r="R792" i="10"/>
  <c r="S792" i="10"/>
  <c r="T792" i="10"/>
  <c r="U792" i="10"/>
  <c r="V792" i="10"/>
  <c r="A793" i="10"/>
  <c r="T793" i="10" s="1"/>
  <c r="D793" i="10"/>
  <c r="G793" i="10"/>
  <c r="H793" i="10"/>
  <c r="I793" i="10"/>
  <c r="J793" i="10"/>
  <c r="K793" i="10"/>
  <c r="L793" i="10"/>
  <c r="M793" i="10"/>
  <c r="N793" i="10"/>
  <c r="O793" i="10"/>
  <c r="P793" i="10"/>
  <c r="Q793" i="10"/>
  <c r="R793" i="10"/>
  <c r="S793" i="10"/>
  <c r="U793" i="10"/>
  <c r="V793" i="10" s="1"/>
  <c r="A794" i="10"/>
  <c r="D794" i="10"/>
  <c r="G794" i="10"/>
  <c r="H794" i="10"/>
  <c r="I794" i="10"/>
  <c r="J794" i="10"/>
  <c r="K794" i="10"/>
  <c r="L794" i="10"/>
  <c r="M794" i="10"/>
  <c r="N794" i="10"/>
  <c r="O794" i="10"/>
  <c r="P794" i="10"/>
  <c r="Q794" i="10"/>
  <c r="R794" i="10"/>
  <c r="S794" i="10"/>
  <c r="T794" i="10"/>
  <c r="U794" i="10"/>
  <c r="V794" i="10"/>
  <c r="A795" i="10"/>
  <c r="T795" i="10" s="1"/>
  <c r="D795" i="10"/>
  <c r="G795" i="10"/>
  <c r="H795" i="10"/>
  <c r="I795" i="10"/>
  <c r="J795" i="10"/>
  <c r="K795" i="10"/>
  <c r="L795" i="10"/>
  <c r="M795" i="10"/>
  <c r="N795" i="10"/>
  <c r="O795" i="10"/>
  <c r="P795" i="10"/>
  <c r="Q795" i="10"/>
  <c r="R795" i="10"/>
  <c r="S795" i="10"/>
  <c r="U795" i="10"/>
  <c r="V795" i="10" s="1"/>
  <c r="A796" i="10"/>
  <c r="D796" i="10"/>
  <c r="G796" i="10"/>
  <c r="H796" i="10"/>
  <c r="I796" i="10"/>
  <c r="J796" i="10"/>
  <c r="K796" i="10"/>
  <c r="L796" i="10"/>
  <c r="M796" i="10"/>
  <c r="N796" i="10"/>
  <c r="O796" i="10"/>
  <c r="P796" i="10"/>
  <c r="Q796" i="10"/>
  <c r="R796" i="10"/>
  <c r="S796" i="10"/>
  <c r="T796" i="10"/>
  <c r="U796" i="10"/>
  <c r="V796" i="10"/>
  <c r="A797" i="10"/>
  <c r="D797" i="10"/>
  <c r="G797" i="10"/>
  <c r="H797" i="10"/>
  <c r="I797" i="10"/>
  <c r="J797" i="10"/>
  <c r="K797" i="10"/>
  <c r="L797" i="10"/>
  <c r="M797" i="10"/>
  <c r="N797" i="10"/>
  <c r="O797" i="10"/>
  <c r="P797" i="10"/>
  <c r="Q797" i="10"/>
  <c r="R797" i="10"/>
  <c r="S797" i="10"/>
  <c r="T797" i="10"/>
  <c r="U797" i="10"/>
  <c r="V797" i="10" s="1"/>
  <c r="A798" i="10"/>
  <c r="D798" i="10"/>
  <c r="G798" i="10"/>
  <c r="H798" i="10"/>
  <c r="I798" i="10"/>
  <c r="J798" i="10"/>
  <c r="K798" i="10"/>
  <c r="L798" i="10"/>
  <c r="M798" i="10"/>
  <c r="N798" i="10"/>
  <c r="O798" i="10"/>
  <c r="P798" i="10"/>
  <c r="Q798" i="10"/>
  <c r="R798" i="10"/>
  <c r="S798" i="10"/>
  <c r="T798" i="10"/>
  <c r="U798" i="10"/>
  <c r="V798" i="10"/>
  <c r="A799" i="10"/>
  <c r="D799" i="10"/>
  <c r="G799" i="10"/>
  <c r="H799" i="10"/>
  <c r="I799" i="10"/>
  <c r="J799" i="10"/>
  <c r="K799" i="10"/>
  <c r="L799" i="10"/>
  <c r="M799" i="10"/>
  <c r="N799" i="10"/>
  <c r="O799" i="10"/>
  <c r="P799" i="10"/>
  <c r="Q799" i="10"/>
  <c r="R799" i="10"/>
  <c r="S799" i="10"/>
  <c r="T799" i="10"/>
  <c r="U799" i="10"/>
  <c r="V799" i="10" s="1"/>
  <c r="A800" i="10"/>
  <c r="D800" i="10"/>
  <c r="E800" i="10"/>
  <c r="G800" i="10"/>
  <c r="H800" i="10"/>
  <c r="I800" i="10"/>
  <c r="J800" i="10"/>
  <c r="K800" i="10"/>
  <c r="L800" i="10"/>
  <c r="M800" i="10"/>
  <c r="N800" i="10"/>
  <c r="O800" i="10"/>
  <c r="P800" i="10"/>
  <c r="Q800" i="10"/>
  <c r="R800" i="10"/>
  <c r="S800" i="10"/>
  <c r="T800" i="10"/>
  <c r="U800" i="10"/>
  <c r="V800" i="10"/>
  <c r="A801" i="10"/>
  <c r="T801" i="10" s="1"/>
  <c r="D801" i="10"/>
  <c r="G801" i="10"/>
  <c r="H801" i="10"/>
  <c r="I801" i="10"/>
  <c r="J801" i="10"/>
  <c r="K801" i="10"/>
  <c r="L801" i="10"/>
  <c r="M801" i="10"/>
  <c r="N801" i="10"/>
  <c r="O801" i="10"/>
  <c r="P801" i="10"/>
  <c r="Q801" i="10"/>
  <c r="R801" i="10"/>
  <c r="S801" i="10"/>
  <c r="U801" i="10"/>
  <c r="V801" i="10" s="1"/>
  <c r="A802" i="10"/>
  <c r="D802" i="10"/>
  <c r="G802" i="10"/>
  <c r="H802" i="10"/>
  <c r="I802" i="10"/>
  <c r="J802" i="10"/>
  <c r="K802" i="10"/>
  <c r="L802" i="10"/>
  <c r="M802" i="10"/>
  <c r="N802" i="10"/>
  <c r="O802" i="10"/>
  <c r="P802" i="10"/>
  <c r="Q802" i="10"/>
  <c r="R802" i="10"/>
  <c r="S802" i="10"/>
  <c r="T802" i="10"/>
  <c r="U802" i="10"/>
  <c r="V802" i="10"/>
  <c r="A803" i="10"/>
  <c r="T803" i="10" s="1"/>
  <c r="D803" i="10"/>
  <c r="G803" i="10"/>
  <c r="H803" i="10"/>
  <c r="I803" i="10"/>
  <c r="J803" i="10"/>
  <c r="K803" i="10"/>
  <c r="L803" i="10"/>
  <c r="M803" i="10"/>
  <c r="N803" i="10"/>
  <c r="O803" i="10"/>
  <c r="P803" i="10"/>
  <c r="Q803" i="10"/>
  <c r="R803" i="10"/>
  <c r="S803" i="10"/>
  <c r="U803" i="10"/>
  <c r="V803" i="10" s="1"/>
  <c r="A804" i="10"/>
  <c r="D804" i="10"/>
  <c r="G804" i="10"/>
  <c r="H804" i="10"/>
  <c r="I804" i="10"/>
  <c r="J804" i="10"/>
  <c r="K804" i="10"/>
  <c r="L804" i="10"/>
  <c r="M804" i="10"/>
  <c r="N804" i="10"/>
  <c r="O804" i="10"/>
  <c r="P804" i="10"/>
  <c r="Q804" i="10"/>
  <c r="R804" i="10"/>
  <c r="S804" i="10"/>
  <c r="T804" i="10"/>
  <c r="U804" i="10"/>
  <c r="V804" i="10"/>
  <c r="A805" i="10"/>
  <c r="D805" i="10"/>
  <c r="G805" i="10"/>
  <c r="H805" i="10"/>
  <c r="I805" i="10"/>
  <c r="J805" i="10"/>
  <c r="K805" i="10"/>
  <c r="L805" i="10"/>
  <c r="M805" i="10"/>
  <c r="N805" i="10"/>
  <c r="O805" i="10"/>
  <c r="P805" i="10"/>
  <c r="Q805" i="10"/>
  <c r="R805" i="10"/>
  <c r="S805" i="10"/>
  <c r="T805" i="10"/>
  <c r="U805" i="10"/>
  <c r="V805" i="10" s="1"/>
  <c r="A806" i="10"/>
  <c r="D806" i="10"/>
  <c r="G806" i="10"/>
  <c r="H806" i="10"/>
  <c r="I806" i="10"/>
  <c r="J806" i="10"/>
  <c r="K806" i="10"/>
  <c r="L806" i="10"/>
  <c r="M806" i="10"/>
  <c r="N806" i="10"/>
  <c r="O806" i="10"/>
  <c r="P806" i="10"/>
  <c r="Q806" i="10"/>
  <c r="R806" i="10"/>
  <c r="S806" i="10"/>
  <c r="T806" i="10"/>
  <c r="U806" i="10"/>
  <c r="V806" i="10"/>
  <c r="A807" i="10"/>
  <c r="D807" i="10"/>
  <c r="G807" i="10"/>
  <c r="H807" i="10"/>
  <c r="I807" i="10"/>
  <c r="J807" i="10"/>
  <c r="K807" i="10"/>
  <c r="L807" i="10"/>
  <c r="M807" i="10"/>
  <c r="N807" i="10"/>
  <c r="O807" i="10"/>
  <c r="P807" i="10"/>
  <c r="Q807" i="10"/>
  <c r="R807" i="10"/>
  <c r="S807" i="10"/>
  <c r="T807" i="10"/>
  <c r="U807" i="10"/>
  <c r="V807" i="10" s="1"/>
  <c r="A808" i="10"/>
  <c r="D808" i="10"/>
  <c r="E808" i="10"/>
  <c r="G808" i="10"/>
  <c r="H808" i="10"/>
  <c r="I808" i="10"/>
  <c r="J808" i="10"/>
  <c r="K808" i="10"/>
  <c r="L808" i="10"/>
  <c r="M808" i="10"/>
  <c r="N808" i="10"/>
  <c r="O808" i="10"/>
  <c r="P808" i="10"/>
  <c r="Q808" i="10"/>
  <c r="R808" i="10"/>
  <c r="S808" i="10"/>
  <c r="T808" i="10"/>
  <c r="U808" i="10"/>
  <c r="V808" i="10"/>
  <c r="A809" i="10"/>
  <c r="T809" i="10" s="1"/>
  <c r="D809" i="10"/>
  <c r="G809" i="10"/>
  <c r="H809" i="10"/>
  <c r="I809" i="10"/>
  <c r="J809" i="10"/>
  <c r="K809" i="10"/>
  <c r="L809" i="10"/>
  <c r="M809" i="10"/>
  <c r="N809" i="10"/>
  <c r="O809" i="10"/>
  <c r="P809" i="10"/>
  <c r="Q809" i="10"/>
  <c r="R809" i="10"/>
  <c r="S809" i="10"/>
  <c r="U809" i="10"/>
  <c r="V809" i="10" s="1"/>
  <c r="A810" i="10"/>
  <c r="D810" i="10"/>
  <c r="G810" i="10"/>
  <c r="H810" i="10"/>
  <c r="I810" i="10"/>
  <c r="J810" i="10"/>
  <c r="K810" i="10"/>
  <c r="L810" i="10"/>
  <c r="M810" i="10"/>
  <c r="N810" i="10"/>
  <c r="O810" i="10"/>
  <c r="P810" i="10"/>
  <c r="Q810" i="10"/>
  <c r="R810" i="10"/>
  <c r="S810" i="10"/>
  <c r="T810" i="10"/>
  <c r="U810" i="10"/>
  <c r="V810" i="10"/>
  <c r="A811" i="10"/>
  <c r="D811" i="10"/>
  <c r="G811" i="10"/>
  <c r="H811" i="10"/>
  <c r="I811" i="10"/>
  <c r="J811" i="10"/>
  <c r="K811" i="10"/>
  <c r="L811" i="10"/>
  <c r="M811" i="10"/>
  <c r="N811" i="10"/>
  <c r="O811" i="10"/>
  <c r="P811" i="10"/>
  <c r="Q811" i="10"/>
  <c r="R811" i="10"/>
  <c r="S811" i="10"/>
  <c r="T811" i="10"/>
  <c r="U811" i="10"/>
  <c r="V811" i="10" s="1"/>
  <c r="A812" i="10"/>
  <c r="D812" i="10"/>
  <c r="G812" i="10"/>
  <c r="H812" i="10"/>
  <c r="I812" i="10"/>
  <c r="J812" i="10"/>
  <c r="K812" i="10"/>
  <c r="L812" i="10"/>
  <c r="M812" i="10"/>
  <c r="N812" i="10"/>
  <c r="O812" i="10"/>
  <c r="P812" i="10"/>
  <c r="Q812" i="10"/>
  <c r="R812" i="10"/>
  <c r="S812" i="10"/>
  <c r="T812" i="10"/>
  <c r="U812" i="10"/>
  <c r="V812" i="10"/>
  <c r="A813" i="10"/>
  <c r="D813" i="10"/>
  <c r="G813" i="10"/>
  <c r="H813" i="10"/>
  <c r="I813" i="10"/>
  <c r="J813" i="10"/>
  <c r="K813" i="10"/>
  <c r="L813" i="10"/>
  <c r="M813" i="10"/>
  <c r="N813" i="10"/>
  <c r="O813" i="10"/>
  <c r="P813" i="10"/>
  <c r="Q813" i="10"/>
  <c r="R813" i="10"/>
  <c r="S813" i="10"/>
  <c r="T813" i="10"/>
  <c r="U813" i="10"/>
  <c r="V813" i="10" s="1"/>
  <c r="A814" i="10"/>
  <c r="D814" i="10"/>
  <c r="E814" i="10"/>
  <c r="G814" i="10"/>
  <c r="H814" i="10"/>
  <c r="I814" i="10"/>
  <c r="J814" i="10"/>
  <c r="K814" i="10"/>
  <c r="L814" i="10"/>
  <c r="M814" i="10"/>
  <c r="N814" i="10"/>
  <c r="O814" i="10"/>
  <c r="P814" i="10"/>
  <c r="Q814" i="10"/>
  <c r="R814" i="10"/>
  <c r="S814" i="10"/>
  <c r="T814" i="10"/>
  <c r="U814" i="10"/>
  <c r="V814" i="10"/>
  <c r="A815" i="10"/>
  <c r="D815" i="10"/>
  <c r="G815" i="10"/>
  <c r="H815" i="10"/>
  <c r="I815" i="10"/>
  <c r="J815" i="10"/>
  <c r="K815" i="10"/>
  <c r="L815" i="10"/>
  <c r="M815" i="10"/>
  <c r="N815" i="10"/>
  <c r="O815" i="10"/>
  <c r="P815" i="10"/>
  <c r="Q815" i="10"/>
  <c r="R815" i="10"/>
  <c r="S815" i="10"/>
  <c r="T815" i="10"/>
  <c r="U815" i="10"/>
  <c r="V815" i="10" s="1"/>
  <c r="A816" i="10"/>
  <c r="D816" i="10"/>
  <c r="E816" i="10"/>
  <c r="G816" i="10"/>
  <c r="H816" i="10"/>
  <c r="I816" i="10"/>
  <c r="J816" i="10"/>
  <c r="K816" i="10"/>
  <c r="L816" i="10"/>
  <c r="M816" i="10"/>
  <c r="N816" i="10"/>
  <c r="O816" i="10"/>
  <c r="P816" i="10"/>
  <c r="Q816" i="10"/>
  <c r="R816" i="10"/>
  <c r="S816" i="10"/>
  <c r="T816" i="10"/>
  <c r="U816" i="10"/>
  <c r="V816" i="10"/>
  <c r="A817" i="10"/>
  <c r="T817" i="10" s="1"/>
  <c r="D817" i="10"/>
  <c r="G817" i="10"/>
  <c r="H817" i="10"/>
  <c r="I817" i="10"/>
  <c r="J817" i="10"/>
  <c r="K817" i="10"/>
  <c r="L817" i="10"/>
  <c r="M817" i="10"/>
  <c r="N817" i="10"/>
  <c r="O817" i="10"/>
  <c r="P817" i="10"/>
  <c r="Q817" i="10"/>
  <c r="R817" i="10"/>
  <c r="S817" i="10"/>
  <c r="U817" i="10"/>
  <c r="V817" i="10" s="1"/>
  <c r="A818" i="10"/>
  <c r="D818" i="10"/>
  <c r="G818" i="10"/>
  <c r="H818" i="10"/>
  <c r="I818" i="10"/>
  <c r="J818" i="10"/>
  <c r="K818" i="10"/>
  <c r="L818" i="10"/>
  <c r="M818" i="10"/>
  <c r="N818" i="10"/>
  <c r="O818" i="10"/>
  <c r="P818" i="10"/>
  <c r="Q818" i="10"/>
  <c r="R818" i="10"/>
  <c r="S818" i="10"/>
  <c r="T818" i="10"/>
  <c r="U818" i="10"/>
  <c r="V818" i="10"/>
  <c r="A819" i="10"/>
  <c r="T819" i="10" s="1"/>
  <c r="D819" i="10"/>
  <c r="G819" i="10"/>
  <c r="H819" i="10"/>
  <c r="I819" i="10"/>
  <c r="J819" i="10"/>
  <c r="K819" i="10"/>
  <c r="L819" i="10"/>
  <c r="M819" i="10"/>
  <c r="N819" i="10"/>
  <c r="O819" i="10"/>
  <c r="P819" i="10"/>
  <c r="Q819" i="10"/>
  <c r="R819" i="10"/>
  <c r="S819" i="10"/>
  <c r="U819" i="10"/>
  <c r="V819" i="10" s="1"/>
  <c r="A820" i="10"/>
  <c r="D820" i="10"/>
  <c r="G820" i="10"/>
  <c r="H820" i="10"/>
  <c r="I820" i="10"/>
  <c r="J820" i="10"/>
  <c r="K820" i="10"/>
  <c r="L820" i="10"/>
  <c r="M820" i="10"/>
  <c r="N820" i="10"/>
  <c r="O820" i="10"/>
  <c r="P820" i="10"/>
  <c r="Q820" i="10"/>
  <c r="R820" i="10"/>
  <c r="S820" i="10"/>
  <c r="T820" i="10"/>
  <c r="U820" i="10"/>
  <c r="V820" i="10"/>
  <c r="A821" i="10"/>
  <c r="D821" i="10"/>
  <c r="G821" i="10"/>
  <c r="H821" i="10"/>
  <c r="I821" i="10"/>
  <c r="J821" i="10"/>
  <c r="K821" i="10"/>
  <c r="L821" i="10"/>
  <c r="M821" i="10"/>
  <c r="N821" i="10"/>
  <c r="O821" i="10"/>
  <c r="P821" i="10"/>
  <c r="Q821" i="10"/>
  <c r="R821" i="10"/>
  <c r="S821" i="10"/>
  <c r="T821" i="10"/>
  <c r="U821" i="10"/>
  <c r="V821" i="10" s="1"/>
  <c r="A822" i="10"/>
  <c r="D822" i="10"/>
  <c r="E822" i="10"/>
  <c r="G822" i="10"/>
  <c r="H822" i="10"/>
  <c r="I822" i="10"/>
  <c r="J822" i="10"/>
  <c r="K822" i="10"/>
  <c r="L822" i="10"/>
  <c r="M822" i="10"/>
  <c r="N822" i="10"/>
  <c r="O822" i="10"/>
  <c r="P822" i="10"/>
  <c r="Q822" i="10"/>
  <c r="R822" i="10"/>
  <c r="S822" i="10"/>
  <c r="T822" i="10"/>
  <c r="U822" i="10"/>
  <c r="V822" i="10"/>
  <c r="A823" i="10"/>
  <c r="D823" i="10"/>
  <c r="G823" i="10"/>
  <c r="H823" i="10"/>
  <c r="I823" i="10"/>
  <c r="J823" i="10"/>
  <c r="K823" i="10"/>
  <c r="L823" i="10"/>
  <c r="M823" i="10"/>
  <c r="N823" i="10"/>
  <c r="O823" i="10"/>
  <c r="P823" i="10"/>
  <c r="Q823" i="10"/>
  <c r="R823" i="10"/>
  <c r="S823" i="10"/>
  <c r="T823" i="10"/>
  <c r="U823" i="10"/>
  <c r="V823" i="10" s="1"/>
  <c r="A824" i="10"/>
  <c r="D824" i="10"/>
  <c r="G824" i="10"/>
  <c r="H824" i="10"/>
  <c r="I824" i="10"/>
  <c r="J824" i="10"/>
  <c r="K824" i="10"/>
  <c r="L824" i="10"/>
  <c r="M824" i="10"/>
  <c r="N824" i="10"/>
  <c r="O824" i="10"/>
  <c r="P824" i="10"/>
  <c r="Q824" i="10"/>
  <c r="R824" i="10"/>
  <c r="S824" i="10"/>
  <c r="T824" i="10"/>
  <c r="U824" i="10"/>
  <c r="V824" i="10"/>
  <c r="A825" i="10"/>
  <c r="T825" i="10" s="1"/>
  <c r="D825" i="10"/>
  <c r="G825" i="10"/>
  <c r="H825" i="10"/>
  <c r="I825" i="10"/>
  <c r="J825" i="10"/>
  <c r="K825" i="10"/>
  <c r="L825" i="10"/>
  <c r="M825" i="10"/>
  <c r="N825" i="10"/>
  <c r="O825" i="10"/>
  <c r="P825" i="10"/>
  <c r="Q825" i="10"/>
  <c r="R825" i="10"/>
  <c r="S825" i="10"/>
  <c r="U825" i="10"/>
  <c r="V825" i="10" s="1"/>
  <c r="A826" i="10"/>
  <c r="D826" i="10"/>
  <c r="G826" i="10"/>
  <c r="H826" i="10"/>
  <c r="I826" i="10"/>
  <c r="J826" i="10"/>
  <c r="K826" i="10"/>
  <c r="L826" i="10"/>
  <c r="M826" i="10"/>
  <c r="N826" i="10"/>
  <c r="O826" i="10"/>
  <c r="P826" i="10"/>
  <c r="Q826" i="10"/>
  <c r="R826" i="10"/>
  <c r="S826" i="10"/>
  <c r="T826" i="10"/>
  <c r="U826" i="10"/>
  <c r="V826" i="10"/>
  <c r="A827" i="10"/>
  <c r="T827" i="10" s="1"/>
  <c r="D827" i="10"/>
  <c r="G827" i="10"/>
  <c r="H827" i="10"/>
  <c r="I827" i="10"/>
  <c r="J827" i="10"/>
  <c r="K827" i="10"/>
  <c r="L827" i="10"/>
  <c r="M827" i="10"/>
  <c r="N827" i="10"/>
  <c r="O827" i="10"/>
  <c r="P827" i="10"/>
  <c r="Q827" i="10"/>
  <c r="R827" i="10"/>
  <c r="S827" i="10"/>
  <c r="U827" i="10"/>
  <c r="V827" i="10" s="1"/>
  <c r="A828" i="10"/>
  <c r="D828" i="10"/>
  <c r="G828" i="10"/>
  <c r="H828" i="10"/>
  <c r="I828" i="10"/>
  <c r="J828" i="10"/>
  <c r="K828" i="10"/>
  <c r="L828" i="10"/>
  <c r="M828" i="10"/>
  <c r="N828" i="10"/>
  <c r="O828" i="10"/>
  <c r="P828" i="10"/>
  <c r="Q828" i="10"/>
  <c r="R828" i="10"/>
  <c r="S828" i="10"/>
  <c r="T828" i="10"/>
  <c r="U828" i="10"/>
  <c r="V828" i="10"/>
  <c r="A829" i="10"/>
  <c r="D829" i="10"/>
  <c r="E838" i="10" s="1"/>
  <c r="G829" i="10"/>
  <c r="H829" i="10"/>
  <c r="I829" i="10"/>
  <c r="J829" i="10"/>
  <c r="K829" i="10"/>
  <c r="L829" i="10"/>
  <c r="M829" i="10"/>
  <c r="N829" i="10"/>
  <c r="O829" i="10"/>
  <c r="P829" i="10"/>
  <c r="Q829" i="10"/>
  <c r="R829" i="10"/>
  <c r="S829" i="10"/>
  <c r="T829" i="10"/>
  <c r="U829" i="10"/>
  <c r="V829" i="10" s="1"/>
  <c r="A830" i="10"/>
  <c r="D830" i="10"/>
  <c r="G830" i="10"/>
  <c r="H830" i="10"/>
  <c r="I830" i="10"/>
  <c r="J830" i="10"/>
  <c r="K830" i="10"/>
  <c r="L830" i="10"/>
  <c r="M830" i="10"/>
  <c r="N830" i="10"/>
  <c r="O830" i="10"/>
  <c r="P830" i="10"/>
  <c r="Q830" i="10"/>
  <c r="R830" i="10"/>
  <c r="S830" i="10"/>
  <c r="T830" i="10"/>
  <c r="U830" i="10"/>
  <c r="V830" i="10"/>
  <c r="A831" i="10"/>
  <c r="D831" i="10"/>
  <c r="G831" i="10"/>
  <c r="H831" i="10"/>
  <c r="I831" i="10"/>
  <c r="J831" i="10"/>
  <c r="K831" i="10"/>
  <c r="L831" i="10"/>
  <c r="M831" i="10"/>
  <c r="N831" i="10"/>
  <c r="O831" i="10"/>
  <c r="P831" i="10"/>
  <c r="Q831" i="10"/>
  <c r="R831" i="10"/>
  <c r="S831" i="10"/>
  <c r="T831" i="10"/>
  <c r="U831" i="10"/>
  <c r="V831" i="10" s="1"/>
  <c r="A832" i="10"/>
  <c r="D832" i="10"/>
  <c r="E832" i="10"/>
  <c r="G832" i="10"/>
  <c r="H832" i="10"/>
  <c r="I832" i="10"/>
  <c r="J832" i="10"/>
  <c r="K832" i="10"/>
  <c r="L832" i="10"/>
  <c r="M832" i="10"/>
  <c r="N832" i="10"/>
  <c r="O832" i="10"/>
  <c r="P832" i="10"/>
  <c r="Q832" i="10"/>
  <c r="R832" i="10"/>
  <c r="S832" i="10"/>
  <c r="T832" i="10"/>
  <c r="U832" i="10"/>
  <c r="V832" i="10"/>
  <c r="A833" i="10"/>
  <c r="T833" i="10" s="1"/>
  <c r="D833" i="10"/>
  <c r="G833" i="10"/>
  <c r="H833" i="10"/>
  <c r="I833" i="10"/>
  <c r="J833" i="10"/>
  <c r="K833" i="10"/>
  <c r="L833" i="10"/>
  <c r="M833" i="10"/>
  <c r="N833" i="10"/>
  <c r="O833" i="10"/>
  <c r="P833" i="10"/>
  <c r="Q833" i="10"/>
  <c r="R833" i="10"/>
  <c r="S833" i="10"/>
  <c r="U833" i="10"/>
  <c r="V833" i="10" s="1"/>
  <c r="A834" i="10"/>
  <c r="D834" i="10"/>
  <c r="G834" i="10"/>
  <c r="H834" i="10"/>
  <c r="I834" i="10"/>
  <c r="J834" i="10"/>
  <c r="K834" i="10"/>
  <c r="L834" i="10"/>
  <c r="M834" i="10"/>
  <c r="N834" i="10"/>
  <c r="O834" i="10"/>
  <c r="P834" i="10"/>
  <c r="Q834" i="10"/>
  <c r="R834" i="10"/>
  <c r="S834" i="10"/>
  <c r="T834" i="10"/>
  <c r="U834" i="10"/>
  <c r="V834" i="10"/>
  <c r="A835" i="10"/>
  <c r="T835" i="10" s="1"/>
  <c r="D835" i="10"/>
  <c r="G835" i="10"/>
  <c r="H835" i="10"/>
  <c r="I835" i="10"/>
  <c r="J835" i="10"/>
  <c r="K835" i="10"/>
  <c r="L835" i="10"/>
  <c r="M835" i="10"/>
  <c r="N835" i="10"/>
  <c r="O835" i="10"/>
  <c r="P835" i="10"/>
  <c r="Q835" i="10"/>
  <c r="R835" i="10"/>
  <c r="S835" i="10"/>
  <c r="U835" i="10"/>
  <c r="V835" i="10" s="1"/>
  <c r="A836" i="10"/>
  <c r="D836" i="10"/>
  <c r="G836" i="10"/>
  <c r="H836" i="10"/>
  <c r="I836" i="10"/>
  <c r="J836" i="10"/>
  <c r="K836" i="10"/>
  <c r="L836" i="10"/>
  <c r="M836" i="10"/>
  <c r="N836" i="10"/>
  <c r="O836" i="10"/>
  <c r="P836" i="10"/>
  <c r="Q836" i="10"/>
  <c r="R836" i="10"/>
  <c r="S836" i="10"/>
  <c r="T836" i="10"/>
  <c r="U836" i="10"/>
  <c r="V836" i="10"/>
  <c r="A837" i="10"/>
  <c r="D837" i="10"/>
  <c r="G837" i="10"/>
  <c r="H837" i="10"/>
  <c r="I837" i="10"/>
  <c r="J837" i="10"/>
  <c r="K837" i="10"/>
  <c r="L837" i="10"/>
  <c r="M837" i="10"/>
  <c r="N837" i="10"/>
  <c r="O837" i="10"/>
  <c r="P837" i="10"/>
  <c r="Q837" i="10"/>
  <c r="R837" i="10"/>
  <c r="S837" i="10"/>
  <c r="T837" i="10"/>
  <c r="U837" i="10"/>
  <c r="V837" i="10" s="1"/>
  <c r="A838" i="10"/>
  <c r="D838" i="10"/>
  <c r="G838" i="10"/>
  <c r="H838" i="10"/>
  <c r="I838" i="10"/>
  <c r="J838" i="10"/>
  <c r="K838" i="10"/>
  <c r="L838" i="10"/>
  <c r="M838" i="10"/>
  <c r="N838" i="10"/>
  <c r="O838" i="10"/>
  <c r="P838" i="10"/>
  <c r="Q838" i="10"/>
  <c r="R838" i="10"/>
  <c r="S838" i="10"/>
  <c r="T838" i="10"/>
  <c r="U838" i="10"/>
  <c r="V838" i="10"/>
  <c r="A839" i="10"/>
  <c r="D839" i="10"/>
  <c r="G839" i="10"/>
  <c r="H839" i="10"/>
  <c r="I839" i="10"/>
  <c r="J839" i="10"/>
  <c r="K839" i="10"/>
  <c r="L839" i="10"/>
  <c r="M839" i="10"/>
  <c r="N839" i="10"/>
  <c r="O839" i="10"/>
  <c r="P839" i="10"/>
  <c r="Q839" i="10"/>
  <c r="R839" i="10"/>
  <c r="S839" i="10"/>
  <c r="T839" i="10"/>
  <c r="U839" i="10"/>
  <c r="V839" i="10" s="1"/>
  <c r="A840" i="10"/>
  <c r="D840" i="10"/>
  <c r="G840" i="10"/>
  <c r="H840" i="10"/>
  <c r="I840" i="10"/>
  <c r="J840" i="10"/>
  <c r="K840" i="10"/>
  <c r="L840" i="10"/>
  <c r="M840" i="10"/>
  <c r="N840" i="10"/>
  <c r="O840" i="10"/>
  <c r="P840" i="10"/>
  <c r="Q840" i="10"/>
  <c r="R840" i="10"/>
  <c r="S840" i="10"/>
  <c r="T840" i="10"/>
  <c r="U840" i="10"/>
  <c r="V840" i="10"/>
  <c r="A841" i="10"/>
  <c r="T841" i="10" s="1"/>
  <c r="D841" i="10"/>
  <c r="G841" i="10"/>
  <c r="H841" i="10"/>
  <c r="I841" i="10"/>
  <c r="J841" i="10"/>
  <c r="K841" i="10"/>
  <c r="L841" i="10"/>
  <c r="M841" i="10"/>
  <c r="N841" i="10"/>
  <c r="O841" i="10"/>
  <c r="P841" i="10"/>
  <c r="Q841" i="10"/>
  <c r="R841" i="10"/>
  <c r="S841" i="10"/>
  <c r="U841" i="10"/>
  <c r="V841" i="10" s="1"/>
  <c r="A842" i="10"/>
  <c r="D842" i="10"/>
  <c r="G842" i="10"/>
  <c r="H842" i="10"/>
  <c r="I842" i="10"/>
  <c r="J842" i="10"/>
  <c r="K842" i="10"/>
  <c r="L842" i="10"/>
  <c r="M842" i="10"/>
  <c r="N842" i="10"/>
  <c r="O842" i="10"/>
  <c r="P842" i="10"/>
  <c r="Q842" i="10"/>
  <c r="R842" i="10"/>
  <c r="S842" i="10"/>
  <c r="T842" i="10"/>
  <c r="U842" i="10"/>
  <c r="V842" i="10"/>
  <c r="A843" i="10"/>
  <c r="T843" i="10" s="1"/>
  <c r="D843" i="10"/>
  <c r="G843" i="10"/>
  <c r="H843" i="10"/>
  <c r="I843" i="10"/>
  <c r="J843" i="10"/>
  <c r="K843" i="10"/>
  <c r="L843" i="10"/>
  <c r="M843" i="10"/>
  <c r="N843" i="10"/>
  <c r="O843" i="10"/>
  <c r="P843" i="10"/>
  <c r="Q843" i="10"/>
  <c r="R843" i="10"/>
  <c r="S843" i="10"/>
  <c r="U843" i="10"/>
  <c r="V843" i="10" s="1"/>
  <c r="A844" i="10"/>
  <c r="D844" i="10"/>
  <c r="G844" i="10"/>
  <c r="H844" i="10"/>
  <c r="I844" i="10"/>
  <c r="J844" i="10"/>
  <c r="K844" i="10"/>
  <c r="L844" i="10"/>
  <c r="M844" i="10"/>
  <c r="N844" i="10"/>
  <c r="O844" i="10"/>
  <c r="P844" i="10"/>
  <c r="Q844" i="10"/>
  <c r="R844" i="10"/>
  <c r="S844" i="10"/>
  <c r="T844" i="10"/>
  <c r="U844" i="10"/>
  <c r="V844" i="10"/>
  <c r="A845" i="10"/>
  <c r="D845" i="10"/>
  <c r="G845" i="10"/>
  <c r="H845" i="10"/>
  <c r="I845" i="10"/>
  <c r="J845" i="10"/>
  <c r="K845" i="10"/>
  <c r="L845" i="10"/>
  <c r="M845" i="10"/>
  <c r="N845" i="10"/>
  <c r="O845" i="10"/>
  <c r="P845" i="10"/>
  <c r="Q845" i="10"/>
  <c r="R845" i="10"/>
  <c r="S845" i="10"/>
  <c r="T845" i="10"/>
  <c r="U845" i="10"/>
  <c r="V845" i="10" s="1"/>
  <c r="A846" i="10"/>
  <c r="D846" i="10"/>
  <c r="E846" i="10"/>
  <c r="G846" i="10"/>
  <c r="H846" i="10"/>
  <c r="I846" i="10"/>
  <c r="J846" i="10"/>
  <c r="K846" i="10"/>
  <c r="L846" i="10"/>
  <c r="M846" i="10"/>
  <c r="N846" i="10"/>
  <c r="O846" i="10"/>
  <c r="P846" i="10"/>
  <c r="Q846" i="10"/>
  <c r="R846" i="10"/>
  <c r="S846" i="10"/>
  <c r="T846" i="10"/>
  <c r="U846" i="10"/>
  <c r="V846" i="10"/>
  <c r="A847" i="10"/>
  <c r="D847" i="10"/>
  <c r="G847" i="10"/>
  <c r="H847" i="10"/>
  <c r="I847" i="10"/>
  <c r="J847" i="10"/>
  <c r="K847" i="10"/>
  <c r="L847" i="10"/>
  <c r="M847" i="10"/>
  <c r="N847" i="10"/>
  <c r="O847" i="10"/>
  <c r="P847" i="10"/>
  <c r="Q847" i="10"/>
  <c r="R847" i="10"/>
  <c r="S847" i="10"/>
  <c r="T847" i="10"/>
  <c r="U847" i="10"/>
  <c r="V847" i="10" s="1"/>
  <c r="A848" i="10"/>
  <c r="D848" i="10"/>
  <c r="G848" i="10"/>
  <c r="H848" i="10"/>
  <c r="I848" i="10"/>
  <c r="J848" i="10"/>
  <c r="K848" i="10"/>
  <c r="L848" i="10"/>
  <c r="M848" i="10"/>
  <c r="N848" i="10"/>
  <c r="O848" i="10"/>
  <c r="P848" i="10"/>
  <c r="Q848" i="10"/>
  <c r="R848" i="10"/>
  <c r="S848" i="10"/>
  <c r="T848" i="10"/>
  <c r="U848" i="10"/>
  <c r="V848" i="10"/>
  <c r="A849" i="10"/>
  <c r="T849" i="10" s="1"/>
  <c r="D849" i="10"/>
  <c r="G849" i="10"/>
  <c r="H849" i="10"/>
  <c r="I849" i="10"/>
  <c r="J849" i="10"/>
  <c r="K849" i="10"/>
  <c r="L849" i="10"/>
  <c r="M849" i="10"/>
  <c r="N849" i="10"/>
  <c r="O849" i="10"/>
  <c r="P849" i="10"/>
  <c r="Q849" i="10"/>
  <c r="R849" i="10"/>
  <c r="S849" i="10"/>
  <c r="U849" i="10"/>
  <c r="V849" i="10" s="1"/>
  <c r="A850" i="10"/>
  <c r="D850" i="10"/>
  <c r="G850" i="10"/>
  <c r="H850" i="10"/>
  <c r="I850" i="10"/>
  <c r="J850" i="10"/>
  <c r="K850" i="10"/>
  <c r="L850" i="10"/>
  <c r="M850" i="10"/>
  <c r="N850" i="10"/>
  <c r="O850" i="10"/>
  <c r="P850" i="10"/>
  <c r="Q850" i="10"/>
  <c r="R850" i="10"/>
  <c r="S850" i="10"/>
  <c r="T850" i="10"/>
  <c r="U850" i="10"/>
  <c r="V850" i="10"/>
  <c r="A851" i="10"/>
  <c r="D851" i="10"/>
  <c r="G851" i="10"/>
  <c r="H851" i="10"/>
  <c r="I851" i="10"/>
  <c r="J851" i="10"/>
  <c r="K851" i="10"/>
  <c r="L851" i="10"/>
  <c r="M851" i="10"/>
  <c r="N851" i="10"/>
  <c r="O851" i="10"/>
  <c r="P851" i="10"/>
  <c r="Q851" i="10"/>
  <c r="R851" i="10"/>
  <c r="S851" i="10"/>
  <c r="T851" i="10"/>
  <c r="U851" i="10"/>
  <c r="V851" i="10" s="1"/>
  <c r="A852" i="10"/>
  <c r="D852" i="10"/>
  <c r="G852" i="10"/>
  <c r="H852" i="10"/>
  <c r="I852" i="10"/>
  <c r="J852" i="10"/>
  <c r="K852" i="10"/>
  <c r="L852" i="10"/>
  <c r="M852" i="10"/>
  <c r="N852" i="10"/>
  <c r="O852" i="10"/>
  <c r="P852" i="10"/>
  <c r="Q852" i="10"/>
  <c r="R852" i="10"/>
  <c r="S852" i="10"/>
  <c r="T852" i="10"/>
  <c r="U852" i="10"/>
  <c r="V852" i="10"/>
  <c r="A853" i="10"/>
  <c r="D853" i="10"/>
  <c r="G853" i="10"/>
  <c r="H853" i="10"/>
  <c r="I853" i="10"/>
  <c r="J853" i="10"/>
  <c r="K853" i="10"/>
  <c r="L853" i="10"/>
  <c r="M853" i="10"/>
  <c r="N853" i="10"/>
  <c r="O853" i="10"/>
  <c r="P853" i="10"/>
  <c r="Q853" i="10"/>
  <c r="R853" i="10"/>
  <c r="S853" i="10"/>
  <c r="T853" i="10"/>
  <c r="U853" i="10"/>
  <c r="V853" i="10" s="1"/>
  <c r="A854" i="10"/>
  <c r="D854" i="10"/>
  <c r="G854" i="10"/>
  <c r="H854" i="10"/>
  <c r="I854" i="10"/>
  <c r="J854" i="10"/>
  <c r="K854" i="10"/>
  <c r="L854" i="10"/>
  <c r="M854" i="10"/>
  <c r="N854" i="10"/>
  <c r="O854" i="10"/>
  <c r="P854" i="10"/>
  <c r="Q854" i="10"/>
  <c r="R854" i="10"/>
  <c r="S854" i="10"/>
  <c r="T854" i="10"/>
  <c r="U854" i="10"/>
  <c r="V854" i="10"/>
  <c r="A855" i="10"/>
  <c r="D855" i="10"/>
  <c r="G855" i="10"/>
  <c r="H855" i="10"/>
  <c r="I855" i="10"/>
  <c r="J855" i="10"/>
  <c r="K855" i="10"/>
  <c r="L855" i="10"/>
  <c r="M855" i="10"/>
  <c r="N855" i="10"/>
  <c r="O855" i="10"/>
  <c r="P855" i="10"/>
  <c r="Q855" i="10"/>
  <c r="R855" i="10"/>
  <c r="S855" i="10"/>
  <c r="T855" i="10"/>
  <c r="U855" i="10"/>
  <c r="V855" i="10" s="1"/>
  <c r="A856" i="10"/>
  <c r="D856" i="10"/>
  <c r="G856" i="10"/>
  <c r="H856" i="10"/>
  <c r="I856" i="10"/>
  <c r="J856" i="10"/>
  <c r="K856" i="10"/>
  <c r="L856" i="10"/>
  <c r="M856" i="10"/>
  <c r="N856" i="10"/>
  <c r="O856" i="10"/>
  <c r="P856" i="10"/>
  <c r="Q856" i="10"/>
  <c r="R856" i="10"/>
  <c r="S856" i="10"/>
  <c r="T856" i="10"/>
  <c r="U856" i="10"/>
  <c r="V856" i="10"/>
  <c r="A857" i="10"/>
  <c r="T857" i="10" s="1"/>
  <c r="D857" i="10"/>
  <c r="G857" i="10"/>
  <c r="H857" i="10"/>
  <c r="I857" i="10"/>
  <c r="J857" i="10"/>
  <c r="K857" i="10"/>
  <c r="L857" i="10"/>
  <c r="M857" i="10"/>
  <c r="N857" i="10"/>
  <c r="O857" i="10"/>
  <c r="P857" i="10"/>
  <c r="Q857" i="10"/>
  <c r="R857" i="10"/>
  <c r="S857" i="10"/>
  <c r="U857" i="10"/>
  <c r="V857" i="10" s="1"/>
  <c r="A858" i="10"/>
  <c r="D858" i="10"/>
  <c r="G858" i="10"/>
  <c r="H858" i="10"/>
  <c r="I858" i="10"/>
  <c r="J858" i="10"/>
  <c r="K858" i="10"/>
  <c r="L858" i="10"/>
  <c r="M858" i="10"/>
  <c r="N858" i="10"/>
  <c r="O858" i="10"/>
  <c r="P858" i="10"/>
  <c r="Q858" i="10"/>
  <c r="R858" i="10"/>
  <c r="S858" i="10"/>
  <c r="T858" i="10"/>
  <c r="U858" i="10"/>
  <c r="V858" i="10"/>
  <c r="A859" i="10"/>
  <c r="D859" i="10"/>
  <c r="G859" i="10"/>
  <c r="H859" i="10"/>
  <c r="I859" i="10"/>
  <c r="J859" i="10"/>
  <c r="K859" i="10"/>
  <c r="L859" i="10"/>
  <c r="M859" i="10"/>
  <c r="N859" i="10"/>
  <c r="O859" i="10"/>
  <c r="P859" i="10"/>
  <c r="Q859" i="10"/>
  <c r="R859" i="10"/>
  <c r="S859" i="10"/>
  <c r="T859" i="10"/>
  <c r="U859" i="10"/>
  <c r="V859" i="10" s="1"/>
  <c r="A860" i="10"/>
  <c r="D860" i="10"/>
  <c r="G860" i="10"/>
  <c r="H860" i="10"/>
  <c r="I860" i="10"/>
  <c r="J860" i="10"/>
  <c r="K860" i="10"/>
  <c r="L860" i="10"/>
  <c r="M860" i="10"/>
  <c r="N860" i="10"/>
  <c r="O860" i="10"/>
  <c r="P860" i="10"/>
  <c r="Q860" i="10"/>
  <c r="R860" i="10"/>
  <c r="S860" i="10"/>
  <c r="T860" i="10"/>
  <c r="U860" i="10"/>
  <c r="V860" i="10"/>
  <c r="A861" i="10"/>
  <c r="D861" i="10"/>
  <c r="G861" i="10"/>
  <c r="H861" i="10"/>
  <c r="I861" i="10"/>
  <c r="J861" i="10"/>
  <c r="K861" i="10"/>
  <c r="L861" i="10"/>
  <c r="M861" i="10"/>
  <c r="N861" i="10"/>
  <c r="O861" i="10"/>
  <c r="P861" i="10"/>
  <c r="Q861" i="10"/>
  <c r="R861" i="10"/>
  <c r="S861" i="10"/>
  <c r="T861" i="10"/>
  <c r="U861" i="10"/>
  <c r="V861" i="10" s="1"/>
  <c r="A862" i="10"/>
  <c r="D862" i="10"/>
  <c r="G862" i="10"/>
  <c r="H862" i="10"/>
  <c r="I862" i="10"/>
  <c r="J862" i="10"/>
  <c r="K862" i="10"/>
  <c r="L862" i="10"/>
  <c r="M862" i="10"/>
  <c r="N862" i="10"/>
  <c r="O862" i="10"/>
  <c r="P862" i="10"/>
  <c r="Q862" i="10"/>
  <c r="R862" i="10"/>
  <c r="S862" i="10"/>
  <c r="T862" i="10"/>
  <c r="U862" i="10"/>
  <c r="V862" i="10"/>
  <c r="A863" i="10"/>
  <c r="D863" i="10"/>
  <c r="G863" i="10"/>
  <c r="H863" i="10"/>
  <c r="I863" i="10"/>
  <c r="J863" i="10"/>
  <c r="K863" i="10"/>
  <c r="L863" i="10"/>
  <c r="M863" i="10"/>
  <c r="N863" i="10"/>
  <c r="O863" i="10"/>
  <c r="P863" i="10"/>
  <c r="Q863" i="10"/>
  <c r="R863" i="10"/>
  <c r="S863" i="10"/>
  <c r="T863" i="10"/>
  <c r="U863" i="10"/>
  <c r="V863" i="10" s="1"/>
  <c r="A864" i="10"/>
  <c r="D864" i="10"/>
  <c r="G864" i="10"/>
  <c r="H864" i="10"/>
  <c r="I864" i="10"/>
  <c r="J864" i="10"/>
  <c r="K864" i="10"/>
  <c r="L864" i="10"/>
  <c r="M864" i="10"/>
  <c r="N864" i="10"/>
  <c r="O864" i="10"/>
  <c r="P864" i="10"/>
  <c r="Q864" i="10"/>
  <c r="R864" i="10"/>
  <c r="S864" i="10"/>
  <c r="T864" i="10"/>
  <c r="U864" i="10"/>
  <c r="V864" i="10"/>
  <c r="A865" i="10"/>
  <c r="T865" i="10" s="1"/>
  <c r="D865" i="10"/>
  <c r="G865" i="10"/>
  <c r="H865" i="10"/>
  <c r="I865" i="10"/>
  <c r="J865" i="10"/>
  <c r="K865" i="10"/>
  <c r="L865" i="10"/>
  <c r="M865" i="10"/>
  <c r="N865" i="10"/>
  <c r="O865" i="10"/>
  <c r="P865" i="10"/>
  <c r="Q865" i="10"/>
  <c r="R865" i="10"/>
  <c r="S865" i="10"/>
  <c r="U865" i="10"/>
  <c r="V865" i="10" s="1"/>
  <c r="A866" i="10"/>
  <c r="D866" i="10"/>
  <c r="G866" i="10"/>
  <c r="H866" i="10"/>
  <c r="I866" i="10"/>
  <c r="J866" i="10"/>
  <c r="K866" i="10"/>
  <c r="L866" i="10"/>
  <c r="M866" i="10"/>
  <c r="N866" i="10"/>
  <c r="O866" i="10"/>
  <c r="P866" i="10"/>
  <c r="Q866" i="10"/>
  <c r="R866" i="10"/>
  <c r="S866" i="10"/>
  <c r="T866" i="10"/>
  <c r="U866" i="10"/>
  <c r="V866" i="10"/>
  <c r="A867" i="10"/>
  <c r="D867" i="10"/>
  <c r="G867" i="10"/>
  <c r="H867" i="10"/>
  <c r="I867" i="10"/>
  <c r="J867" i="10"/>
  <c r="K867" i="10"/>
  <c r="L867" i="10"/>
  <c r="M867" i="10"/>
  <c r="N867" i="10"/>
  <c r="O867" i="10"/>
  <c r="P867" i="10"/>
  <c r="Q867" i="10"/>
  <c r="R867" i="10"/>
  <c r="S867" i="10"/>
  <c r="T867" i="10"/>
  <c r="U867" i="10"/>
  <c r="V867" i="10" s="1"/>
  <c r="A868" i="10"/>
  <c r="D868" i="10"/>
  <c r="G868" i="10"/>
  <c r="H868" i="10"/>
  <c r="I868" i="10"/>
  <c r="J868" i="10"/>
  <c r="K868" i="10"/>
  <c r="L868" i="10"/>
  <c r="M868" i="10"/>
  <c r="N868" i="10"/>
  <c r="O868" i="10"/>
  <c r="P868" i="10"/>
  <c r="Q868" i="10"/>
  <c r="R868" i="10"/>
  <c r="S868" i="10"/>
  <c r="T868" i="10"/>
  <c r="U868" i="10"/>
  <c r="V868" i="10"/>
  <c r="A869" i="10"/>
  <c r="T869" i="10" s="1"/>
  <c r="D869" i="10"/>
  <c r="G869" i="10"/>
  <c r="H869" i="10"/>
  <c r="I869" i="10"/>
  <c r="J869" i="10"/>
  <c r="K869" i="10"/>
  <c r="L869" i="10"/>
  <c r="M869" i="10"/>
  <c r="N869" i="10"/>
  <c r="O869" i="10"/>
  <c r="P869" i="10"/>
  <c r="Q869" i="10"/>
  <c r="R869" i="10"/>
  <c r="S869" i="10"/>
  <c r="U869" i="10"/>
  <c r="V869" i="10" s="1"/>
  <c r="A870" i="10"/>
  <c r="D870" i="10"/>
  <c r="G870" i="10"/>
  <c r="H870" i="10"/>
  <c r="I870" i="10"/>
  <c r="J870" i="10"/>
  <c r="K870" i="10"/>
  <c r="L870" i="10"/>
  <c r="M870" i="10"/>
  <c r="N870" i="10"/>
  <c r="O870" i="10"/>
  <c r="P870" i="10"/>
  <c r="Q870" i="10"/>
  <c r="R870" i="10"/>
  <c r="S870" i="10"/>
  <c r="T870" i="10"/>
  <c r="U870" i="10"/>
  <c r="V870" i="10" s="1"/>
  <c r="A871" i="10"/>
  <c r="T871" i="10" s="1"/>
  <c r="D871" i="10"/>
  <c r="G871" i="10"/>
  <c r="H871" i="10"/>
  <c r="I871" i="10"/>
  <c r="J871" i="10"/>
  <c r="K871" i="10"/>
  <c r="L871" i="10"/>
  <c r="M871" i="10"/>
  <c r="N871" i="10"/>
  <c r="O871" i="10"/>
  <c r="P871" i="10"/>
  <c r="Q871" i="10"/>
  <c r="R871" i="10"/>
  <c r="S871" i="10"/>
  <c r="U871" i="10"/>
  <c r="V871" i="10" s="1"/>
  <c r="A872" i="10"/>
  <c r="D872" i="10"/>
  <c r="G872" i="10"/>
  <c r="H872" i="10"/>
  <c r="I872" i="10"/>
  <c r="J872" i="10"/>
  <c r="K872" i="10"/>
  <c r="L872" i="10"/>
  <c r="M872" i="10"/>
  <c r="N872" i="10"/>
  <c r="O872" i="10"/>
  <c r="P872" i="10"/>
  <c r="Q872" i="10"/>
  <c r="R872" i="10"/>
  <c r="S872" i="10"/>
  <c r="T872" i="10"/>
  <c r="U872" i="10"/>
  <c r="V872" i="10" s="1"/>
  <c r="A873" i="10"/>
  <c r="T873" i="10" s="1"/>
  <c r="D873" i="10"/>
  <c r="G873" i="10"/>
  <c r="H873" i="10"/>
  <c r="I873" i="10"/>
  <c r="J873" i="10"/>
  <c r="K873" i="10"/>
  <c r="L873" i="10"/>
  <c r="M873" i="10"/>
  <c r="N873" i="10"/>
  <c r="O873" i="10"/>
  <c r="P873" i="10"/>
  <c r="Q873" i="10"/>
  <c r="R873" i="10"/>
  <c r="S873" i="10"/>
  <c r="U873" i="10"/>
  <c r="V873" i="10" s="1"/>
  <c r="A874" i="10"/>
  <c r="D874" i="10"/>
  <c r="G874" i="10"/>
  <c r="H874" i="10"/>
  <c r="I874" i="10"/>
  <c r="J874" i="10"/>
  <c r="K874" i="10"/>
  <c r="L874" i="10"/>
  <c r="M874" i="10"/>
  <c r="N874" i="10"/>
  <c r="O874" i="10"/>
  <c r="P874" i="10"/>
  <c r="Q874" i="10"/>
  <c r="R874" i="10"/>
  <c r="S874" i="10"/>
  <c r="T874" i="10"/>
  <c r="U874" i="10"/>
  <c r="V874" i="10"/>
  <c r="A875" i="10"/>
  <c r="D875" i="10"/>
  <c r="E884" i="10" s="1"/>
  <c r="G875" i="10"/>
  <c r="H875" i="10"/>
  <c r="I875" i="10"/>
  <c r="J875" i="10"/>
  <c r="K875" i="10"/>
  <c r="L875" i="10"/>
  <c r="M875" i="10"/>
  <c r="N875" i="10"/>
  <c r="O875" i="10"/>
  <c r="P875" i="10"/>
  <c r="Q875" i="10"/>
  <c r="R875" i="10"/>
  <c r="S875" i="10"/>
  <c r="T875" i="10"/>
  <c r="U875" i="10"/>
  <c r="V875" i="10" s="1"/>
  <c r="A876" i="10"/>
  <c r="D876" i="10"/>
  <c r="G876" i="10"/>
  <c r="H876" i="10"/>
  <c r="I876" i="10"/>
  <c r="J876" i="10"/>
  <c r="K876" i="10"/>
  <c r="L876" i="10"/>
  <c r="M876" i="10"/>
  <c r="N876" i="10"/>
  <c r="O876" i="10"/>
  <c r="P876" i="10"/>
  <c r="Q876" i="10"/>
  <c r="R876" i="10"/>
  <c r="S876" i="10"/>
  <c r="T876" i="10"/>
  <c r="U876" i="10"/>
  <c r="V876" i="10"/>
  <c r="A877" i="10"/>
  <c r="D877" i="10"/>
  <c r="G877" i="10"/>
  <c r="H877" i="10"/>
  <c r="I877" i="10"/>
  <c r="J877" i="10"/>
  <c r="K877" i="10"/>
  <c r="L877" i="10"/>
  <c r="M877" i="10"/>
  <c r="N877" i="10"/>
  <c r="O877" i="10"/>
  <c r="P877" i="10"/>
  <c r="Q877" i="10"/>
  <c r="R877" i="10"/>
  <c r="S877" i="10"/>
  <c r="T877" i="10"/>
  <c r="U877" i="10"/>
  <c r="V877" i="10" s="1"/>
  <c r="A878" i="10"/>
  <c r="D878" i="10"/>
  <c r="G878" i="10"/>
  <c r="H878" i="10"/>
  <c r="I878" i="10"/>
  <c r="J878" i="10"/>
  <c r="K878" i="10"/>
  <c r="L878" i="10"/>
  <c r="M878" i="10"/>
  <c r="N878" i="10"/>
  <c r="O878" i="10"/>
  <c r="P878" i="10"/>
  <c r="Q878" i="10"/>
  <c r="R878" i="10"/>
  <c r="S878" i="10"/>
  <c r="T878" i="10"/>
  <c r="U878" i="10"/>
  <c r="V878" i="10"/>
  <c r="A879" i="10"/>
  <c r="T879" i="10" s="1"/>
  <c r="D879" i="10"/>
  <c r="G879" i="10"/>
  <c r="H879" i="10"/>
  <c r="I879" i="10"/>
  <c r="J879" i="10"/>
  <c r="K879" i="10"/>
  <c r="L879" i="10"/>
  <c r="M879" i="10"/>
  <c r="N879" i="10"/>
  <c r="O879" i="10"/>
  <c r="P879" i="10"/>
  <c r="Q879" i="10"/>
  <c r="R879" i="10"/>
  <c r="S879" i="10"/>
  <c r="U879" i="10"/>
  <c r="V879" i="10" s="1"/>
  <c r="A880" i="10"/>
  <c r="D880" i="10"/>
  <c r="G880" i="10"/>
  <c r="H880" i="10"/>
  <c r="I880" i="10"/>
  <c r="J880" i="10"/>
  <c r="K880" i="10"/>
  <c r="L880" i="10"/>
  <c r="M880" i="10"/>
  <c r="N880" i="10"/>
  <c r="O880" i="10"/>
  <c r="P880" i="10"/>
  <c r="Q880" i="10"/>
  <c r="R880" i="10"/>
  <c r="S880" i="10"/>
  <c r="T880" i="10"/>
  <c r="U880" i="10"/>
  <c r="V880" i="10"/>
  <c r="A881" i="10"/>
  <c r="T881" i="10" s="1"/>
  <c r="D881" i="10"/>
  <c r="G881" i="10"/>
  <c r="H881" i="10"/>
  <c r="I881" i="10"/>
  <c r="J881" i="10"/>
  <c r="K881" i="10"/>
  <c r="L881" i="10"/>
  <c r="M881" i="10"/>
  <c r="N881" i="10"/>
  <c r="O881" i="10"/>
  <c r="P881" i="10"/>
  <c r="Q881" i="10"/>
  <c r="R881" i="10"/>
  <c r="S881" i="10"/>
  <c r="U881" i="10"/>
  <c r="V881" i="10" s="1"/>
  <c r="A882" i="10"/>
  <c r="D882" i="10"/>
  <c r="G882" i="10"/>
  <c r="H882" i="10"/>
  <c r="I882" i="10"/>
  <c r="J882" i="10"/>
  <c r="K882" i="10"/>
  <c r="L882" i="10"/>
  <c r="M882" i="10"/>
  <c r="N882" i="10"/>
  <c r="O882" i="10"/>
  <c r="P882" i="10"/>
  <c r="Q882" i="10"/>
  <c r="R882" i="10"/>
  <c r="S882" i="10"/>
  <c r="T882" i="10"/>
  <c r="U882" i="10"/>
  <c r="V882" i="10" s="1"/>
  <c r="A883" i="10"/>
  <c r="T883" i="10" s="1"/>
  <c r="D883" i="10"/>
  <c r="G883" i="10"/>
  <c r="H883" i="10"/>
  <c r="I883" i="10"/>
  <c r="J883" i="10"/>
  <c r="K883" i="10"/>
  <c r="L883" i="10"/>
  <c r="M883" i="10"/>
  <c r="N883" i="10"/>
  <c r="O883" i="10"/>
  <c r="P883" i="10"/>
  <c r="Q883" i="10"/>
  <c r="R883" i="10"/>
  <c r="S883" i="10"/>
  <c r="U883" i="10"/>
  <c r="V883" i="10" s="1"/>
  <c r="A884" i="10"/>
  <c r="D884" i="10"/>
  <c r="G884" i="10"/>
  <c r="H884" i="10"/>
  <c r="I884" i="10"/>
  <c r="J884" i="10"/>
  <c r="K884" i="10"/>
  <c r="L884" i="10"/>
  <c r="M884" i="10"/>
  <c r="N884" i="10"/>
  <c r="O884" i="10"/>
  <c r="P884" i="10"/>
  <c r="Q884" i="10"/>
  <c r="R884" i="10"/>
  <c r="S884" i="10"/>
  <c r="T884" i="10"/>
  <c r="U884" i="10"/>
  <c r="V884" i="10" s="1"/>
  <c r="A885" i="10"/>
  <c r="T885" i="10" s="1"/>
  <c r="D885" i="10"/>
  <c r="G885" i="10"/>
  <c r="H885" i="10"/>
  <c r="I885" i="10"/>
  <c r="J885" i="10"/>
  <c r="K885" i="10"/>
  <c r="L885" i="10"/>
  <c r="M885" i="10"/>
  <c r="N885" i="10"/>
  <c r="O885" i="10"/>
  <c r="P885" i="10"/>
  <c r="Q885" i="10"/>
  <c r="R885" i="10"/>
  <c r="S885" i="10"/>
  <c r="U885" i="10"/>
  <c r="V885" i="10" s="1"/>
  <c r="A886" i="10"/>
  <c r="D886" i="10"/>
  <c r="G886" i="10"/>
  <c r="H886" i="10"/>
  <c r="I886" i="10"/>
  <c r="J886" i="10"/>
  <c r="K886" i="10"/>
  <c r="L886" i="10"/>
  <c r="M886" i="10"/>
  <c r="N886" i="10"/>
  <c r="O886" i="10"/>
  <c r="P886" i="10"/>
  <c r="Q886" i="10"/>
  <c r="R886" i="10"/>
  <c r="S886" i="10"/>
  <c r="T886" i="10"/>
  <c r="U886" i="10"/>
  <c r="V886" i="10" s="1"/>
  <c r="A887" i="10"/>
  <c r="T887" i="10" s="1"/>
  <c r="D887" i="10"/>
  <c r="G887" i="10"/>
  <c r="H887" i="10"/>
  <c r="I887" i="10"/>
  <c r="J887" i="10"/>
  <c r="K887" i="10"/>
  <c r="L887" i="10"/>
  <c r="M887" i="10"/>
  <c r="N887" i="10"/>
  <c r="O887" i="10"/>
  <c r="P887" i="10"/>
  <c r="Q887" i="10"/>
  <c r="R887" i="10"/>
  <c r="S887" i="10"/>
  <c r="U887" i="10"/>
  <c r="V887" i="10" s="1"/>
  <c r="A888" i="10"/>
  <c r="D888" i="10"/>
  <c r="G888" i="10"/>
  <c r="H888" i="10"/>
  <c r="I888" i="10"/>
  <c r="J888" i="10"/>
  <c r="K888" i="10"/>
  <c r="L888" i="10"/>
  <c r="M888" i="10"/>
  <c r="N888" i="10"/>
  <c r="O888" i="10"/>
  <c r="P888" i="10"/>
  <c r="Q888" i="10"/>
  <c r="R888" i="10"/>
  <c r="S888" i="10"/>
  <c r="T888" i="10"/>
  <c r="U888" i="10"/>
  <c r="V888" i="10" s="1"/>
  <c r="A889" i="10"/>
  <c r="T889" i="10" s="1"/>
  <c r="D889" i="10"/>
  <c r="E892" i="10" s="1"/>
  <c r="G889" i="10"/>
  <c r="H889" i="10"/>
  <c r="I889" i="10"/>
  <c r="J889" i="10"/>
  <c r="K889" i="10"/>
  <c r="L889" i="10"/>
  <c r="M889" i="10"/>
  <c r="N889" i="10"/>
  <c r="O889" i="10"/>
  <c r="P889" i="10"/>
  <c r="Q889" i="10"/>
  <c r="R889" i="10"/>
  <c r="S889" i="10"/>
  <c r="U889" i="10"/>
  <c r="V889" i="10" s="1"/>
  <c r="A890" i="10"/>
  <c r="D890" i="10"/>
  <c r="E890" i="10"/>
  <c r="G890" i="10"/>
  <c r="H890" i="10"/>
  <c r="I890" i="10"/>
  <c r="J890" i="10"/>
  <c r="K890" i="10"/>
  <c r="L890" i="10"/>
  <c r="M890" i="10"/>
  <c r="N890" i="10"/>
  <c r="O890" i="10"/>
  <c r="P890" i="10"/>
  <c r="Q890" i="10"/>
  <c r="R890" i="10"/>
  <c r="S890" i="10"/>
  <c r="T890" i="10"/>
  <c r="U890" i="10"/>
  <c r="V890" i="10"/>
  <c r="A891" i="10"/>
  <c r="D891" i="10"/>
  <c r="G891" i="10"/>
  <c r="H891" i="10"/>
  <c r="I891" i="10"/>
  <c r="J891" i="10"/>
  <c r="K891" i="10"/>
  <c r="L891" i="10"/>
  <c r="M891" i="10"/>
  <c r="N891" i="10"/>
  <c r="O891" i="10"/>
  <c r="P891" i="10"/>
  <c r="Q891" i="10"/>
  <c r="R891" i="10"/>
  <c r="S891" i="10"/>
  <c r="T891" i="10"/>
  <c r="U891" i="10"/>
  <c r="V891" i="10" s="1"/>
  <c r="A892" i="10"/>
  <c r="D892" i="10"/>
  <c r="G892" i="10"/>
  <c r="H892" i="10"/>
  <c r="I892" i="10"/>
  <c r="J892" i="10"/>
  <c r="K892" i="10"/>
  <c r="L892" i="10"/>
  <c r="M892" i="10"/>
  <c r="N892" i="10"/>
  <c r="O892" i="10"/>
  <c r="P892" i="10"/>
  <c r="Q892" i="10"/>
  <c r="R892" i="10"/>
  <c r="S892" i="10"/>
  <c r="T892" i="10"/>
  <c r="U892" i="10"/>
  <c r="V892" i="10"/>
  <c r="A893" i="10"/>
  <c r="D893" i="10"/>
  <c r="G893" i="10"/>
  <c r="H893" i="10"/>
  <c r="I893" i="10"/>
  <c r="J893" i="10"/>
  <c r="K893" i="10"/>
  <c r="L893" i="10"/>
  <c r="M893" i="10"/>
  <c r="N893" i="10"/>
  <c r="O893" i="10"/>
  <c r="P893" i="10"/>
  <c r="Q893" i="10"/>
  <c r="R893" i="10"/>
  <c r="S893" i="10"/>
  <c r="T893" i="10"/>
  <c r="U893" i="10"/>
  <c r="V893" i="10" s="1"/>
  <c r="A894" i="10"/>
  <c r="D894" i="10"/>
  <c r="E894" i="10"/>
  <c r="G894" i="10"/>
  <c r="H894" i="10"/>
  <c r="I894" i="10"/>
  <c r="J894" i="10"/>
  <c r="K894" i="10"/>
  <c r="L894" i="10"/>
  <c r="M894" i="10"/>
  <c r="N894" i="10"/>
  <c r="O894" i="10"/>
  <c r="P894" i="10"/>
  <c r="Q894" i="10"/>
  <c r="R894" i="10"/>
  <c r="S894" i="10"/>
  <c r="T894" i="10"/>
  <c r="U894" i="10"/>
  <c r="V894" i="10"/>
  <c r="A895" i="10"/>
  <c r="D895" i="10"/>
  <c r="G895" i="10"/>
  <c r="H895" i="10"/>
  <c r="I895" i="10"/>
  <c r="J895" i="10"/>
  <c r="K895" i="10"/>
  <c r="L895" i="10"/>
  <c r="M895" i="10"/>
  <c r="N895" i="10"/>
  <c r="O895" i="10"/>
  <c r="P895" i="10"/>
  <c r="Q895" i="10"/>
  <c r="R895" i="10"/>
  <c r="S895" i="10"/>
  <c r="T895" i="10"/>
  <c r="U895" i="10"/>
  <c r="V895" i="10" s="1"/>
  <c r="A896" i="10"/>
  <c r="D896" i="10"/>
  <c r="G896" i="10"/>
  <c r="H896" i="10"/>
  <c r="I896" i="10"/>
  <c r="J896" i="10"/>
  <c r="K896" i="10"/>
  <c r="L896" i="10"/>
  <c r="M896" i="10"/>
  <c r="N896" i="10"/>
  <c r="O896" i="10"/>
  <c r="P896" i="10"/>
  <c r="Q896" i="10"/>
  <c r="R896" i="10"/>
  <c r="S896" i="10"/>
  <c r="T896" i="10"/>
  <c r="U896" i="10"/>
  <c r="V896" i="10"/>
  <c r="A897" i="10"/>
  <c r="T897" i="10" s="1"/>
  <c r="D897" i="10"/>
  <c r="G897" i="10"/>
  <c r="H897" i="10"/>
  <c r="I897" i="10"/>
  <c r="J897" i="10"/>
  <c r="K897" i="10"/>
  <c r="L897" i="10"/>
  <c r="M897" i="10"/>
  <c r="N897" i="10"/>
  <c r="O897" i="10"/>
  <c r="P897" i="10"/>
  <c r="Q897" i="10"/>
  <c r="R897" i="10"/>
  <c r="S897" i="10"/>
  <c r="U897" i="10"/>
  <c r="V897" i="10" s="1"/>
  <c r="A898" i="10"/>
  <c r="D898" i="10"/>
  <c r="G898" i="10"/>
  <c r="H898" i="10"/>
  <c r="I898" i="10"/>
  <c r="J898" i="10"/>
  <c r="K898" i="10"/>
  <c r="L898" i="10"/>
  <c r="M898" i="10"/>
  <c r="N898" i="10"/>
  <c r="O898" i="10"/>
  <c r="P898" i="10"/>
  <c r="Q898" i="10"/>
  <c r="R898" i="10"/>
  <c r="S898" i="10"/>
  <c r="T898" i="10"/>
  <c r="U898" i="10"/>
  <c r="V898" i="10" s="1"/>
  <c r="A899" i="10"/>
  <c r="T899" i="10" s="1"/>
  <c r="D899" i="10"/>
  <c r="G899" i="10"/>
  <c r="H899" i="10"/>
  <c r="I899" i="10"/>
  <c r="J899" i="10"/>
  <c r="K899" i="10"/>
  <c r="L899" i="10"/>
  <c r="M899" i="10"/>
  <c r="N899" i="10"/>
  <c r="O899" i="10"/>
  <c r="P899" i="10"/>
  <c r="Q899" i="10"/>
  <c r="R899" i="10"/>
  <c r="S899" i="10"/>
  <c r="U899" i="10"/>
  <c r="V899" i="10" s="1"/>
  <c r="A900" i="10"/>
  <c r="D900" i="10"/>
  <c r="G900" i="10"/>
  <c r="H900" i="10"/>
  <c r="I900" i="10"/>
  <c r="J900" i="10"/>
  <c r="K900" i="10"/>
  <c r="L900" i="10"/>
  <c r="M900" i="10"/>
  <c r="N900" i="10"/>
  <c r="O900" i="10"/>
  <c r="P900" i="10"/>
  <c r="Q900" i="10"/>
  <c r="R900" i="10"/>
  <c r="S900" i="10"/>
  <c r="T900" i="10"/>
  <c r="U900" i="10"/>
  <c r="V900" i="10" s="1"/>
  <c r="A901" i="10"/>
  <c r="T901" i="10" s="1"/>
  <c r="D901" i="10"/>
  <c r="G901" i="10"/>
  <c r="H901" i="10"/>
  <c r="I901" i="10"/>
  <c r="J901" i="10"/>
  <c r="K901" i="10"/>
  <c r="L901" i="10"/>
  <c r="M901" i="10"/>
  <c r="N901" i="10"/>
  <c r="O901" i="10"/>
  <c r="P901" i="10"/>
  <c r="Q901" i="10"/>
  <c r="R901" i="10"/>
  <c r="S901" i="10"/>
  <c r="U901" i="10"/>
  <c r="V901" i="10" s="1"/>
  <c r="A902" i="10"/>
  <c r="D902" i="10"/>
  <c r="G902" i="10"/>
  <c r="H902" i="10"/>
  <c r="I902" i="10"/>
  <c r="J902" i="10"/>
  <c r="K902" i="10"/>
  <c r="L902" i="10"/>
  <c r="M902" i="10"/>
  <c r="N902" i="10"/>
  <c r="O902" i="10"/>
  <c r="P902" i="10"/>
  <c r="Q902" i="10"/>
  <c r="R902" i="10"/>
  <c r="S902" i="10"/>
  <c r="T902" i="10"/>
  <c r="U902" i="10"/>
  <c r="V902" i="10" s="1"/>
  <c r="A903" i="10"/>
  <c r="T903" i="10" s="1"/>
  <c r="D903" i="10"/>
  <c r="G903" i="10"/>
  <c r="H903" i="10"/>
  <c r="I903" i="10"/>
  <c r="J903" i="10"/>
  <c r="K903" i="10"/>
  <c r="L903" i="10"/>
  <c r="M903" i="10"/>
  <c r="N903" i="10"/>
  <c r="O903" i="10"/>
  <c r="P903" i="10"/>
  <c r="Q903" i="10"/>
  <c r="R903" i="10"/>
  <c r="S903" i="10"/>
  <c r="U903" i="10"/>
  <c r="V903" i="10" s="1"/>
  <c r="A904" i="10"/>
  <c r="D904" i="10"/>
  <c r="G904" i="10"/>
  <c r="H904" i="10"/>
  <c r="I904" i="10"/>
  <c r="J904" i="10"/>
  <c r="K904" i="10"/>
  <c r="L904" i="10"/>
  <c r="M904" i="10"/>
  <c r="N904" i="10"/>
  <c r="O904" i="10"/>
  <c r="P904" i="10"/>
  <c r="Q904" i="10"/>
  <c r="R904" i="10"/>
  <c r="S904" i="10"/>
  <c r="T904" i="10"/>
  <c r="U904" i="10"/>
  <c r="V904" i="10"/>
  <c r="A905" i="10"/>
  <c r="D905" i="10"/>
  <c r="G905" i="10"/>
  <c r="H905" i="10"/>
  <c r="I905" i="10"/>
  <c r="J905" i="10"/>
  <c r="K905" i="10"/>
  <c r="L905" i="10"/>
  <c r="M905" i="10"/>
  <c r="N905" i="10"/>
  <c r="O905" i="10"/>
  <c r="P905" i="10"/>
  <c r="Q905" i="10"/>
  <c r="R905" i="10"/>
  <c r="S905" i="10"/>
  <c r="T905" i="10"/>
  <c r="U905" i="10"/>
  <c r="V905" i="10" s="1"/>
  <c r="A906" i="10"/>
  <c r="D906" i="10"/>
  <c r="G906" i="10"/>
  <c r="H906" i="10"/>
  <c r="I906" i="10"/>
  <c r="J906" i="10"/>
  <c r="K906" i="10"/>
  <c r="L906" i="10"/>
  <c r="M906" i="10"/>
  <c r="N906" i="10"/>
  <c r="O906" i="10"/>
  <c r="P906" i="10"/>
  <c r="Q906" i="10"/>
  <c r="R906" i="10"/>
  <c r="S906" i="10"/>
  <c r="T906" i="10"/>
  <c r="U906" i="10"/>
  <c r="V906" i="10"/>
  <c r="A907" i="10"/>
  <c r="D907" i="10"/>
  <c r="G907" i="10"/>
  <c r="H907" i="10"/>
  <c r="I907" i="10"/>
  <c r="J907" i="10"/>
  <c r="K907" i="10"/>
  <c r="L907" i="10"/>
  <c r="M907" i="10"/>
  <c r="N907" i="10"/>
  <c r="O907" i="10"/>
  <c r="P907" i="10"/>
  <c r="Q907" i="10"/>
  <c r="R907" i="10"/>
  <c r="S907" i="10"/>
  <c r="T907" i="10"/>
  <c r="U907" i="10"/>
  <c r="V907" i="10" s="1"/>
  <c r="A908" i="10"/>
  <c r="D908" i="10"/>
  <c r="G908" i="10"/>
  <c r="H908" i="10"/>
  <c r="I908" i="10"/>
  <c r="J908" i="10"/>
  <c r="K908" i="10"/>
  <c r="L908" i="10"/>
  <c r="M908" i="10"/>
  <c r="N908" i="10"/>
  <c r="O908" i="10"/>
  <c r="P908" i="10"/>
  <c r="Q908" i="10"/>
  <c r="R908" i="10"/>
  <c r="S908" i="10"/>
  <c r="T908" i="10"/>
  <c r="U908" i="10"/>
  <c r="V908" i="10" s="1"/>
  <c r="A909" i="10"/>
  <c r="D909" i="10"/>
  <c r="G909" i="10"/>
  <c r="H909" i="10"/>
  <c r="I909" i="10"/>
  <c r="J909" i="10"/>
  <c r="K909" i="10"/>
  <c r="L909" i="10"/>
  <c r="M909" i="10"/>
  <c r="N909" i="10"/>
  <c r="O909" i="10"/>
  <c r="P909" i="10"/>
  <c r="Q909" i="10"/>
  <c r="R909" i="10"/>
  <c r="S909" i="10"/>
  <c r="T909" i="10"/>
  <c r="U909" i="10"/>
  <c r="V909" i="10" s="1"/>
  <c r="A910" i="10"/>
  <c r="D910" i="10"/>
  <c r="G910" i="10"/>
  <c r="H910" i="10"/>
  <c r="I910" i="10"/>
  <c r="J910" i="10"/>
  <c r="K910" i="10"/>
  <c r="L910" i="10"/>
  <c r="M910" i="10"/>
  <c r="N910" i="10"/>
  <c r="O910" i="10"/>
  <c r="P910" i="10"/>
  <c r="Q910" i="10"/>
  <c r="R910" i="10"/>
  <c r="S910" i="10"/>
  <c r="T910" i="10"/>
  <c r="U910" i="10"/>
  <c r="V910" i="10"/>
  <c r="A911" i="10"/>
  <c r="T911" i="10" s="1"/>
  <c r="D911" i="10"/>
  <c r="G911" i="10"/>
  <c r="H911" i="10"/>
  <c r="I911" i="10"/>
  <c r="J911" i="10"/>
  <c r="K911" i="10"/>
  <c r="L911" i="10"/>
  <c r="M911" i="10"/>
  <c r="N911" i="10"/>
  <c r="O911" i="10"/>
  <c r="P911" i="10"/>
  <c r="Q911" i="10"/>
  <c r="R911" i="10"/>
  <c r="S911" i="10"/>
  <c r="U911" i="10"/>
  <c r="V911" i="10" s="1"/>
  <c r="A912" i="10"/>
  <c r="D912" i="10"/>
  <c r="G912" i="10"/>
  <c r="H912" i="10"/>
  <c r="I912" i="10"/>
  <c r="J912" i="10"/>
  <c r="K912" i="10"/>
  <c r="L912" i="10"/>
  <c r="M912" i="10"/>
  <c r="N912" i="10"/>
  <c r="O912" i="10"/>
  <c r="P912" i="10"/>
  <c r="Q912" i="10"/>
  <c r="R912" i="10"/>
  <c r="S912" i="10"/>
  <c r="T912" i="10"/>
  <c r="U912" i="10"/>
  <c r="V912" i="10"/>
  <c r="A913" i="10"/>
  <c r="T913" i="10" s="1"/>
  <c r="D913" i="10"/>
  <c r="G913" i="10"/>
  <c r="H913" i="10"/>
  <c r="I913" i="10"/>
  <c r="J913" i="10"/>
  <c r="K913" i="10"/>
  <c r="L913" i="10"/>
  <c r="M913" i="10"/>
  <c r="N913" i="10"/>
  <c r="O913" i="10"/>
  <c r="P913" i="10"/>
  <c r="Q913" i="10"/>
  <c r="R913" i="10"/>
  <c r="S913" i="10"/>
  <c r="U913" i="10"/>
  <c r="V913" i="10" s="1"/>
  <c r="A914" i="10"/>
  <c r="D914" i="10"/>
  <c r="E914" i="10"/>
  <c r="G914" i="10"/>
  <c r="H914" i="10"/>
  <c r="I914" i="10"/>
  <c r="J914" i="10"/>
  <c r="K914" i="10"/>
  <c r="L914" i="10"/>
  <c r="M914" i="10"/>
  <c r="N914" i="10"/>
  <c r="O914" i="10"/>
  <c r="P914" i="10"/>
  <c r="Q914" i="10"/>
  <c r="R914" i="10"/>
  <c r="S914" i="10"/>
  <c r="T914" i="10"/>
  <c r="U914" i="10"/>
  <c r="V914" i="10"/>
  <c r="A915" i="10"/>
  <c r="D915" i="10"/>
  <c r="G915" i="10"/>
  <c r="H915" i="10"/>
  <c r="I915" i="10"/>
  <c r="J915" i="10"/>
  <c r="K915" i="10"/>
  <c r="L915" i="10"/>
  <c r="M915" i="10"/>
  <c r="N915" i="10"/>
  <c r="O915" i="10"/>
  <c r="P915" i="10"/>
  <c r="Q915" i="10"/>
  <c r="R915" i="10"/>
  <c r="S915" i="10"/>
  <c r="T915" i="10"/>
  <c r="U915" i="10"/>
  <c r="V915" i="10" s="1"/>
  <c r="A916" i="10"/>
  <c r="D916" i="10"/>
  <c r="G916" i="10"/>
  <c r="H916" i="10"/>
  <c r="I916" i="10"/>
  <c r="J916" i="10"/>
  <c r="K916" i="10"/>
  <c r="L916" i="10"/>
  <c r="M916" i="10"/>
  <c r="N916" i="10"/>
  <c r="O916" i="10"/>
  <c r="P916" i="10"/>
  <c r="Q916" i="10"/>
  <c r="R916" i="10"/>
  <c r="S916" i="10"/>
  <c r="T916" i="10"/>
  <c r="U916" i="10"/>
  <c r="V916" i="10" s="1"/>
  <c r="A917" i="10"/>
  <c r="T917" i="10" s="1"/>
  <c r="D917" i="10"/>
  <c r="G917" i="10"/>
  <c r="H917" i="10"/>
  <c r="I917" i="10"/>
  <c r="J917" i="10"/>
  <c r="K917" i="10"/>
  <c r="L917" i="10"/>
  <c r="M917" i="10"/>
  <c r="N917" i="10"/>
  <c r="O917" i="10"/>
  <c r="P917" i="10"/>
  <c r="Q917" i="10"/>
  <c r="R917" i="10"/>
  <c r="S917" i="10"/>
  <c r="U917" i="10"/>
  <c r="V917" i="10" s="1"/>
  <c r="A918" i="10"/>
  <c r="D918" i="10"/>
  <c r="G918" i="10"/>
  <c r="H918" i="10"/>
  <c r="I918" i="10"/>
  <c r="J918" i="10"/>
  <c r="K918" i="10"/>
  <c r="L918" i="10"/>
  <c r="M918" i="10"/>
  <c r="N918" i="10"/>
  <c r="O918" i="10"/>
  <c r="P918" i="10"/>
  <c r="Q918" i="10"/>
  <c r="R918" i="10"/>
  <c r="S918" i="10"/>
  <c r="T918" i="10"/>
  <c r="U918" i="10"/>
  <c r="V918" i="10" s="1"/>
  <c r="A919" i="10"/>
  <c r="T919" i="10" s="1"/>
  <c r="D919" i="10"/>
  <c r="G919" i="10"/>
  <c r="H919" i="10"/>
  <c r="I919" i="10"/>
  <c r="J919" i="10"/>
  <c r="K919" i="10"/>
  <c r="L919" i="10"/>
  <c r="M919" i="10"/>
  <c r="N919" i="10"/>
  <c r="O919" i="10"/>
  <c r="P919" i="10"/>
  <c r="Q919" i="10"/>
  <c r="R919" i="10"/>
  <c r="S919" i="10"/>
  <c r="U919" i="10"/>
  <c r="V919" i="10" s="1"/>
  <c r="A920" i="10"/>
  <c r="D920" i="10"/>
  <c r="G920" i="10"/>
  <c r="H920" i="10"/>
  <c r="I920" i="10"/>
  <c r="J920" i="10"/>
  <c r="K920" i="10"/>
  <c r="L920" i="10"/>
  <c r="M920" i="10"/>
  <c r="N920" i="10"/>
  <c r="O920" i="10"/>
  <c r="P920" i="10"/>
  <c r="Q920" i="10"/>
  <c r="R920" i="10"/>
  <c r="S920" i="10"/>
  <c r="T920" i="10"/>
  <c r="U920" i="10"/>
  <c r="V920" i="10"/>
  <c r="A921" i="10"/>
  <c r="D921" i="10"/>
  <c r="E930" i="10" s="1"/>
  <c r="G921" i="10"/>
  <c r="H921" i="10"/>
  <c r="I921" i="10"/>
  <c r="J921" i="10"/>
  <c r="K921" i="10"/>
  <c r="L921" i="10"/>
  <c r="M921" i="10"/>
  <c r="N921" i="10"/>
  <c r="O921" i="10"/>
  <c r="P921" i="10"/>
  <c r="Q921" i="10"/>
  <c r="R921" i="10"/>
  <c r="S921" i="10"/>
  <c r="T921" i="10"/>
  <c r="U921" i="10"/>
  <c r="V921" i="10" s="1"/>
  <c r="A922" i="10"/>
  <c r="D922" i="10"/>
  <c r="G922" i="10"/>
  <c r="H922" i="10"/>
  <c r="I922" i="10"/>
  <c r="J922" i="10"/>
  <c r="K922" i="10"/>
  <c r="L922" i="10"/>
  <c r="M922" i="10"/>
  <c r="N922" i="10"/>
  <c r="O922" i="10"/>
  <c r="P922" i="10"/>
  <c r="Q922" i="10"/>
  <c r="R922" i="10"/>
  <c r="S922" i="10"/>
  <c r="T922" i="10"/>
  <c r="U922" i="10"/>
  <c r="V922" i="10"/>
  <c r="A923" i="10"/>
  <c r="D923" i="10"/>
  <c r="G923" i="10"/>
  <c r="H923" i="10"/>
  <c r="I923" i="10"/>
  <c r="J923" i="10"/>
  <c r="K923" i="10"/>
  <c r="L923" i="10"/>
  <c r="M923" i="10"/>
  <c r="N923" i="10"/>
  <c r="O923" i="10"/>
  <c r="P923" i="10"/>
  <c r="Q923" i="10"/>
  <c r="R923" i="10"/>
  <c r="S923" i="10"/>
  <c r="T923" i="10"/>
  <c r="U923" i="10"/>
  <c r="V923" i="10" s="1"/>
  <c r="A924" i="10"/>
  <c r="D924" i="10"/>
  <c r="G924" i="10"/>
  <c r="H924" i="10"/>
  <c r="I924" i="10"/>
  <c r="J924" i="10"/>
  <c r="K924" i="10"/>
  <c r="L924" i="10"/>
  <c r="M924" i="10"/>
  <c r="N924" i="10"/>
  <c r="O924" i="10"/>
  <c r="P924" i="10"/>
  <c r="Q924" i="10"/>
  <c r="R924" i="10"/>
  <c r="S924" i="10"/>
  <c r="T924" i="10"/>
  <c r="U924" i="10"/>
  <c r="V924" i="10"/>
  <c r="A925" i="10"/>
  <c r="D925" i="10"/>
  <c r="G925" i="10"/>
  <c r="H925" i="10"/>
  <c r="I925" i="10"/>
  <c r="J925" i="10"/>
  <c r="K925" i="10"/>
  <c r="L925" i="10"/>
  <c r="M925" i="10"/>
  <c r="N925" i="10"/>
  <c r="O925" i="10"/>
  <c r="P925" i="10"/>
  <c r="Q925" i="10"/>
  <c r="R925" i="10"/>
  <c r="S925" i="10"/>
  <c r="T925" i="10"/>
  <c r="U925" i="10"/>
  <c r="V925" i="10" s="1"/>
  <c r="A926" i="10"/>
  <c r="D926" i="10"/>
  <c r="G926" i="10"/>
  <c r="H926" i="10"/>
  <c r="I926" i="10"/>
  <c r="J926" i="10"/>
  <c r="K926" i="10"/>
  <c r="L926" i="10"/>
  <c r="M926" i="10"/>
  <c r="N926" i="10"/>
  <c r="O926" i="10"/>
  <c r="P926" i="10"/>
  <c r="Q926" i="10"/>
  <c r="R926" i="10"/>
  <c r="S926" i="10"/>
  <c r="T926" i="10"/>
  <c r="U926" i="10"/>
  <c r="V926" i="10"/>
  <c r="A927" i="10"/>
  <c r="T927" i="10" s="1"/>
  <c r="D927" i="10"/>
  <c r="G927" i="10"/>
  <c r="H927" i="10"/>
  <c r="I927" i="10"/>
  <c r="J927" i="10"/>
  <c r="K927" i="10"/>
  <c r="L927" i="10"/>
  <c r="M927" i="10"/>
  <c r="N927" i="10"/>
  <c r="O927" i="10"/>
  <c r="P927" i="10"/>
  <c r="Q927" i="10"/>
  <c r="R927" i="10"/>
  <c r="S927" i="10"/>
  <c r="U927" i="10"/>
  <c r="V927" i="10" s="1"/>
  <c r="A928" i="10"/>
  <c r="D928" i="10"/>
  <c r="G928" i="10"/>
  <c r="H928" i="10"/>
  <c r="I928" i="10"/>
  <c r="J928" i="10"/>
  <c r="K928" i="10"/>
  <c r="L928" i="10"/>
  <c r="M928" i="10"/>
  <c r="N928" i="10"/>
  <c r="O928" i="10"/>
  <c r="P928" i="10"/>
  <c r="Q928" i="10"/>
  <c r="R928" i="10"/>
  <c r="S928" i="10"/>
  <c r="T928" i="10"/>
  <c r="U928" i="10"/>
  <c r="V928" i="10"/>
  <c r="A929" i="10"/>
  <c r="T929" i="10" s="1"/>
  <c r="D929" i="10"/>
  <c r="G929" i="10"/>
  <c r="H929" i="10"/>
  <c r="I929" i="10"/>
  <c r="J929" i="10"/>
  <c r="K929" i="10"/>
  <c r="L929" i="10"/>
  <c r="M929" i="10"/>
  <c r="N929" i="10"/>
  <c r="O929" i="10"/>
  <c r="P929" i="10"/>
  <c r="Q929" i="10"/>
  <c r="R929" i="10"/>
  <c r="S929" i="10"/>
  <c r="U929" i="10"/>
  <c r="V929" i="10" s="1"/>
  <c r="A930" i="10"/>
  <c r="D930" i="10"/>
  <c r="G930" i="10"/>
  <c r="H930" i="10"/>
  <c r="I930" i="10"/>
  <c r="J930" i="10"/>
  <c r="K930" i="10"/>
  <c r="L930" i="10"/>
  <c r="M930" i="10"/>
  <c r="N930" i="10"/>
  <c r="O930" i="10"/>
  <c r="P930" i="10"/>
  <c r="Q930" i="10"/>
  <c r="R930" i="10"/>
  <c r="S930" i="10"/>
  <c r="T930" i="10"/>
  <c r="U930" i="10"/>
  <c r="V930" i="10" s="1"/>
  <c r="A931" i="10"/>
  <c r="D931" i="10"/>
  <c r="G931" i="10"/>
  <c r="H931" i="10"/>
  <c r="I931" i="10"/>
  <c r="J931" i="10"/>
  <c r="K931" i="10"/>
  <c r="L931" i="10"/>
  <c r="M931" i="10"/>
  <c r="N931" i="10"/>
  <c r="O931" i="10"/>
  <c r="P931" i="10"/>
  <c r="Q931" i="10"/>
  <c r="R931" i="10"/>
  <c r="S931" i="10"/>
  <c r="T931" i="10"/>
  <c r="U931" i="10"/>
  <c r="V931" i="10" s="1"/>
  <c r="A932" i="10"/>
  <c r="D932" i="10"/>
  <c r="G932" i="10"/>
  <c r="H932" i="10"/>
  <c r="I932" i="10"/>
  <c r="J932" i="10"/>
  <c r="K932" i="10"/>
  <c r="L932" i="10"/>
  <c r="M932" i="10"/>
  <c r="N932" i="10"/>
  <c r="O932" i="10"/>
  <c r="P932" i="10"/>
  <c r="Q932" i="10"/>
  <c r="R932" i="10"/>
  <c r="S932" i="10"/>
  <c r="T932" i="10"/>
  <c r="U932" i="10"/>
  <c r="V932" i="10" s="1"/>
  <c r="A933" i="10"/>
  <c r="T933" i="10" s="1"/>
  <c r="D933" i="10"/>
  <c r="G933" i="10"/>
  <c r="H933" i="10"/>
  <c r="I933" i="10"/>
  <c r="J933" i="10"/>
  <c r="K933" i="10"/>
  <c r="L933" i="10"/>
  <c r="M933" i="10"/>
  <c r="N933" i="10"/>
  <c r="O933" i="10"/>
  <c r="P933" i="10"/>
  <c r="Q933" i="10"/>
  <c r="R933" i="10"/>
  <c r="S933" i="10"/>
  <c r="U933" i="10"/>
  <c r="V933" i="10" s="1"/>
  <c r="A934" i="10"/>
  <c r="D934" i="10"/>
  <c r="G934" i="10"/>
  <c r="H934" i="10"/>
  <c r="I934" i="10"/>
  <c r="J934" i="10"/>
  <c r="K934" i="10"/>
  <c r="L934" i="10"/>
  <c r="M934" i="10"/>
  <c r="N934" i="10"/>
  <c r="O934" i="10"/>
  <c r="P934" i="10"/>
  <c r="Q934" i="10"/>
  <c r="R934" i="10"/>
  <c r="S934" i="10"/>
  <c r="T934" i="10"/>
  <c r="U934" i="10"/>
  <c r="V934" i="10" s="1"/>
  <c r="A935" i="10"/>
  <c r="T935" i="10" s="1"/>
  <c r="D935" i="10"/>
  <c r="G935" i="10"/>
  <c r="H935" i="10"/>
  <c r="I935" i="10"/>
  <c r="J935" i="10"/>
  <c r="K935" i="10"/>
  <c r="L935" i="10"/>
  <c r="M935" i="10"/>
  <c r="N935" i="10"/>
  <c r="O935" i="10"/>
  <c r="P935" i="10"/>
  <c r="Q935" i="10"/>
  <c r="R935" i="10"/>
  <c r="S935" i="10"/>
  <c r="U935" i="10"/>
  <c r="V935" i="10" s="1"/>
  <c r="A936" i="10"/>
  <c r="D936" i="10"/>
  <c r="G936" i="10"/>
  <c r="H936" i="10"/>
  <c r="I936" i="10"/>
  <c r="J936" i="10"/>
  <c r="K936" i="10"/>
  <c r="L936" i="10"/>
  <c r="M936" i="10"/>
  <c r="N936" i="10"/>
  <c r="O936" i="10"/>
  <c r="P936" i="10"/>
  <c r="Q936" i="10"/>
  <c r="R936" i="10"/>
  <c r="S936" i="10"/>
  <c r="T936" i="10"/>
  <c r="U936" i="10"/>
  <c r="V936" i="10" s="1"/>
  <c r="A937" i="10"/>
  <c r="D937" i="10"/>
  <c r="G937" i="10"/>
  <c r="H937" i="10"/>
  <c r="I937" i="10"/>
  <c r="J937" i="10"/>
  <c r="K937" i="10"/>
  <c r="L937" i="10"/>
  <c r="M937" i="10"/>
  <c r="N937" i="10"/>
  <c r="O937" i="10"/>
  <c r="P937" i="10"/>
  <c r="Q937" i="10"/>
  <c r="R937" i="10"/>
  <c r="S937" i="10"/>
  <c r="T937" i="10"/>
  <c r="U937" i="10"/>
  <c r="V937" i="10" s="1"/>
  <c r="A938" i="10"/>
  <c r="D938" i="10"/>
  <c r="G938" i="10"/>
  <c r="H938" i="10"/>
  <c r="I938" i="10"/>
  <c r="J938" i="10"/>
  <c r="K938" i="10"/>
  <c r="L938" i="10"/>
  <c r="M938" i="10"/>
  <c r="N938" i="10"/>
  <c r="O938" i="10"/>
  <c r="P938" i="10"/>
  <c r="Q938" i="10"/>
  <c r="R938" i="10"/>
  <c r="S938" i="10"/>
  <c r="T938" i="10"/>
  <c r="U938" i="10"/>
  <c r="V938" i="10"/>
  <c r="A939" i="10"/>
  <c r="D939" i="10"/>
  <c r="G939" i="10"/>
  <c r="H939" i="10"/>
  <c r="I939" i="10"/>
  <c r="J939" i="10"/>
  <c r="K939" i="10"/>
  <c r="L939" i="10"/>
  <c r="M939" i="10"/>
  <c r="N939" i="10"/>
  <c r="O939" i="10"/>
  <c r="P939" i="10"/>
  <c r="Q939" i="10"/>
  <c r="R939" i="10"/>
  <c r="S939" i="10"/>
  <c r="T939" i="10"/>
  <c r="U939" i="10"/>
  <c r="V939" i="10" s="1"/>
  <c r="A940" i="10"/>
  <c r="D940" i="10"/>
  <c r="G940" i="10"/>
  <c r="H940" i="10"/>
  <c r="I940" i="10"/>
  <c r="J940" i="10"/>
  <c r="K940" i="10"/>
  <c r="L940" i="10"/>
  <c r="M940" i="10"/>
  <c r="N940" i="10"/>
  <c r="O940" i="10"/>
  <c r="P940" i="10"/>
  <c r="Q940" i="10"/>
  <c r="R940" i="10"/>
  <c r="S940" i="10"/>
  <c r="T940" i="10"/>
  <c r="U940" i="10"/>
  <c r="V940" i="10"/>
  <c r="A941" i="10"/>
  <c r="D941" i="10"/>
  <c r="G941" i="10"/>
  <c r="H941" i="10"/>
  <c r="I941" i="10"/>
  <c r="J941" i="10"/>
  <c r="K941" i="10"/>
  <c r="L941" i="10"/>
  <c r="M941" i="10"/>
  <c r="N941" i="10"/>
  <c r="O941" i="10"/>
  <c r="P941" i="10"/>
  <c r="Q941" i="10"/>
  <c r="R941" i="10"/>
  <c r="S941" i="10"/>
  <c r="T941" i="10"/>
  <c r="U941" i="10"/>
  <c r="V941" i="10" s="1"/>
  <c r="A942" i="10"/>
  <c r="D942" i="10"/>
  <c r="G942" i="10"/>
  <c r="H942" i="10"/>
  <c r="I942" i="10"/>
  <c r="J942" i="10"/>
  <c r="K942" i="10"/>
  <c r="L942" i="10"/>
  <c r="M942" i="10"/>
  <c r="N942" i="10"/>
  <c r="O942" i="10"/>
  <c r="P942" i="10"/>
  <c r="Q942" i="10"/>
  <c r="R942" i="10"/>
  <c r="S942" i="10"/>
  <c r="T942" i="10"/>
  <c r="U942" i="10"/>
  <c r="V942" i="10"/>
  <c r="A943" i="10"/>
  <c r="T943" i="10" s="1"/>
  <c r="D943" i="10"/>
  <c r="G943" i="10"/>
  <c r="H943" i="10"/>
  <c r="I943" i="10"/>
  <c r="J943" i="10"/>
  <c r="K943" i="10"/>
  <c r="L943" i="10"/>
  <c r="M943" i="10"/>
  <c r="N943" i="10"/>
  <c r="O943" i="10"/>
  <c r="P943" i="10"/>
  <c r="Q943" i="10"/>
  <c r="R943" i="10"/>
  <c r="S943" i="10"/>
  <c r="U943" i="10"/>
  <c r="V943" i="10" s="1"/>
  <c r="A944" i="10"/>
  <c r="D944" i="10"/>
  <c r="G944" i="10"/>
  <c r="H944" i="10"/>
  <c r="I944" i="10"/>
  <c r="J944" i="10"/>
  <c r="K944" i="10"/>
  <c r="L944" i="10"/>
  <c r="M944" i="10"/>
  <c r="N944" i="10"/>
  <c r="O944" i="10"/>
  <c r="P944" i="10"/>
  <c r="Q944" i="10"/>
  <c r="R944" i="10"/>
  <c r="S944" i="10"/>
  <c r="T944" i="10"/>
  <c r="U944" i="10"/>
  <c r="V944" i="10"/>
  <c r="A945" i="10"/>
  <c r="T945" i="10" s="1"/>
  <c r="D945" i="10"/>
  <c r="G945" i="10"/>
  <c r="H945" i="10"/>
  <c r="I945" i="10"/>
  <c r="J945" i="10"/>
  <c r="K945" i="10"/>
  <c r="L945" i="10"/>
  <c r="M945" i="10"/>
  <c r="N945" i="10"/>
  <c r="O945" i="10"/>
  <c r="P945" i="10"/>
  <c r="Q945" i="10"/>
  <c r="R945" i="10"/>
  <c r="S945" i="10"/>
  <c r="U945" i="10"/>
  <c r="V945" i="10" s="1"/>
  <c r="A946" i="10"/>
  <c r="D946" i="10"/>
  <c r="G946" i="10"/>
  <c r="H946" i="10"/>
  <c r="I946" i="10"/>
  <c r="J946" i="10"/>
  <c r="K946" i="10"/>
  <c r="L946" i="10"/>
  <c r="M946" i="10"/>
  <c r="N946" i="10"/>
  <c r="O946" i="10"/>
  <c r="P946" i="10"/>
  <c r="Q946" i="10"/>
  <c r="R946" i="10"/>
  <c r="S946" i="10"/>
  <c r="T946" i="10"/>
  <c r="U946" i="10"/>
  <c r="V946" i="10"/>
  <c r="A947" i="10"/>
  <c r="T947" i="10" s="1"/>
  <c r="D947" i="10"/>
  <c r="G947" i="10"/>
  <c r="H947" i="10"/>
  <c r="I947" i="10"/>
  <c r="J947" i="10"/>
  <c r="K947" i="10"/>
  <c r="L947" i="10"/>
  <c r="M947" i="10"/>
  <c r="N947" i="10"/>
  <c r="O947" i="10"/>
  <c r="P947" i="10"/>
  <c r="Q947" i="10"/>
  <c r="R947" i="10"/>
  <c r="S947" i="10"/>
  <c r="U947" i="10"/>
  <c r="V947" i="10" s="1"/>
  <c r="A948" i="10"/>
  <c r="D948" i="10"/>
  <c r="G948" i="10"/>
  <c r="H948" i="10"/>
  <c r="I948" i="10"/>
  <c r="J948" i="10"/>
  <c r="K948" i="10"/>
  <c r="L948" i="10"/>
  <c r="M948" i="10"/>
  <c r="N948" i="10"/>
  <c r="O948" i="10"/>
  <c r="P948" i="10"/>
  <c r="Q948" i="10"/>
  <c r="R948" i="10"/>
  <c r="S948" i="10"/>
  <c r="T948" i="10"/>
  <c r="U948" i="10"/>
  <c r="V948" i="10" s="1"/>
  <c r="A949" i="10"/>
  <c r="T949" i="10" s="1"/>
  <c r="D949" i="10"/>
  <c r="G949" i="10"/>
  <c r="H949" i="10"/>
  <c r="I949" i="10"/>
  <c r="J949" i="10"/>
  <c r="K949" i="10"/>
  <c r="L949" i="10"/>
  <c r="M949" i="10"/>
  <c r="N949" i="10"/>
  <c r="O949" i="10"/>
  <c r="P949" i="10"/>
  <c r="Q949" i="10"/>
  <c r="R949" i="10"/>
  <c r="S949" i="10"/>
  <c r="U949" i="10"/>
  <c r="V949" i="10" s="1"/>
  <c r="A950" i="10"/>
  <c r="D950" i="10"/>
  <c r="G950" i="10"/>
  <c r="H950" i="10"/>
  <c r="I950" i="10"/>
  <c r="J950" i="10"/>
  <c r="K950" i="10"/>
  <c r="L950" i="10"/>
  <c r="M950" i="10"/>
  <c r="N950" i="10"/>
  <c r="O950" i="10"/>
  <c r="P950" i="10"/>
  <c r="Q950" i="10"/>
  <c r="R950" i="10"/>
  <c r="S950" i="10"/>
  <c r="T950" i="10"/>
  <c r="U950" i="10"/>
  <c r="V950" i="10" s="1"/>
  <c r="A951" i="10"/>
  <c r="D951" i="10"/>
  <c r="G951" i="10"/>
  <c r="H951" i="10"/>
  <c r="I951" i="10"/>
  <c r="J951" i="10"/>
  <c r="K951" i="10"/>
  <c r="L951" i="10"/>
  <c r="M951" i="10"/>
  <c r="N951" i="10"/>
  <c r="O951" i="10"/>
  <c r="P951" i="10"/>
  <c r="Q951" i="10"/>
  <c r="R951" i="10"/>
  <c r="S951" i="10"/>
  <c r="T951" i="10"/>
  <c r="U951" i="10"/>
  <c r="V951" i="10"/>
  <c r="A952" i="10"/>
  <c r="T952" i="10" s="1"/>
  <c r="D952" i="10"/>
  <c r="G952" i="10"/>
  <c r="H952" i="10"/>
  <c r="I952" i="10"/>
  <c r="J952" i="10"/>
  <c r="K952" i="10"/>
  <c r="L952" i="10"/>
  <c r="M952" i="10"/>
  <c r="N952" i="10"/>
  <c r="O952" i="10"/>
  <c r="P952" i="10"/>
  <c r="Q952" i="10"/>
  <c r="R952" i="10"/>
  <c r="S952" i="10"/>
  <c r="U952" i="10"/>
  <c r="V952" i="10" s="1"/>
  <c r="A953" i="10"/>
  <c r="T953" i="10" s="1"/>
  <c r="D953" i="10"/>
  <c r="G953" i="10"/>
  <c r="H953" i="10"/>
  <c r="I953" i="10"/>
  <c r="J953" i="10"/>
  <c r="K953" i="10"/>
  <c r="L953" i="10"/>
  <c r="M953" i="10"/>
  <c r="N953" i="10"/>
  <c r="O953" i="10"/>
  <c r="P953" i="10"/>
  <c r="Q953" i="10"/>
  <c r="R953" i="10"/>
  <c r="S953" i="10"/>
  <c r="U953" i="10"/>
  <c r="V953" i="10"/>
  <c r="A954" i="10"/>
  <c r="T954" i="10" s="1"/>
  <c r="D954" i="10"/>
  <c r="G954" i="10"/>
  <c r="H954" i="10"/>
  <c r="I954" i="10"/>
  <c r="J954" i="10"/>
  <c r="K954" i="10"/>
  <c r="L954" i="10"/>
  <c r="M954" i="10"/>
  <c r="N954" i="10"/>
  <c r="O954" i="10"/>
  <c r="P954" i="10"/>
  <c r="Q954" i="10"/>
  <c r="R954" i="10"/>
  <c r="S954" i="10"/>
  <c r="U954" i="10"/>
  <c r="V954" i="10" s="1"/>
  <c r="A955" i="10"/>
  <c r="D955" i="10"/>
  <c r="E955" i="10"/>
  <c r="G955" i="10"/>
  <c r="H955" i="10"/>
  <c r="I955" i="10"/>
  <c r="J955" i="10"/>
  <c r="K955" i="10"/>
  <c r="L955" i="10"/>
  <c r="M955" i="10"/>
  <c r="N955" i="10"/>
  <c r="O955" i="10"/>
  <c r="P955" i="10"/>
  <c r="Q955" i="10"/>
  <c r="R955" i="10"/>
  <c r="S955" i="10"/>
  <c r="T955" i="10"/>
  <c r="U955" i="10"/>
  <c r="V955" i="10"/>
  <c r="A956" i="10"/>
  <c r="D956" i="10"/>
  <c r="G956" i="10"/>
  <c r="H956" i="10"/>
  <c r="I956" i="10"/>
  <c r="J956" i="10"/>
  <c r="K956" i="10"/>
  <c r="L956" i="10"/>
  <c r="M956" i="10"/>
  <c r="N956" i="10"/>
  <c r="O956" i="10"/>
  <c r="P956" i="10"/>
  <c r="Q956" i="10"/>
  <c r="R956" i="10"/>
  <c r="S956" i="10"/>
  <c r="T956" i="10"/>
  <c r="U956" i="10"/>
  <c r="V956" i="10" s="1"/>
  <c r="A957" i="10"/>
  <c r="D957" i="10"/>
  <c r="G957" i="10"/>
  <c r="H957" i="10"/>
  <c r="I957" i="10"/>
  <c r="J957" i="10"/>
  <c r="K957" i="10"/>
  <c r="L957" i="10"/>
  <c r="M957" i="10"/>
  <c r="N957" i="10"/>
  <c r="O957" i="10"/>
  <c r="P957" i="10"/>
  <c r="Q957" i="10"/>
  <c r="R957" i="10"/>
  <c r="S957" i="10"/>
  <c r="T957" i="10"/>
  <c r="U957" i="10"/>
  <c r="V957" i="10" s="1"/>
  <c r="A958" i="10"/>
  <c r="T958" i="10" s="1"/>
  <c r="D958" i="10"/>
  <c r="G958" i="10"/>
  <c r="H958" i="10"/>
  <c r="I958" i="10"/>
  <c r="J958" i="10"/>
  <c r="K958" i="10"/>
  <c r="L958" i="10"/>
  <c r="M958" i="10"/>
  <c r="N958" i="10"/>
  <c r="O958" i="10"/>
  <c r="P958" i="10"/>
  <c r="Q958" i="10"/>
  <c r="R958" i="10"/>
  <c r="S958" i="10"/>
  <c r="U958" i="10"/>
  <c r="V958" i="10" s="1"/>
  <c r="A959" i="10"/>
  <c r="T959" i="10" s="1"/>
  <c r="D959" i="10"/>
  <c r="G959" i="10"/>
  <c r="H959" i="10"/>
  <c r="I959" i="10"/>
  <c r="J959" i="10"/>
  <c r="K959" i="10"/>
  <c r="L959" i="10"/>
  <c r="M959" i="10"/>
  <c r="N959" i="10"/>
  <c r="O959" i="10"/>
  <c r="P959" i="10"/>
  <c r="Q959" i="10"/>
  <c r="R959" i="10"/>
  <c r="S959" i="10"/>
  <c r="U959" i="10"/>
  <c r="V959" i="10" s="1"/>
  <c r="A960" i="10"/>
  <c r="T960" i="10" s="1"/>
  <c r="D960" i="10"/>
  <c r="G960" i="10"/>
  <c r="H960" i="10"/>
  <c r="I960" i="10"/>
  <c r="J960" i="10"/>
  <c r="K960" i="10"/>
  <c r="L960" i="10"/>
  <c r="M960" i="10"/>
  <c r="N960" i="10"/>
  <c r="O960" i="10"/>
  <c r="P960" i="10"/>
  <c r="Q960" i="10"/>
  <c r="R960" i="10"/>
  <c r="S960" i="10"/>
  <c r="U960" i="10"/>
  <c r="V960" i="10" s="1"/>
  <c r="A961" i="10"/>
  <c r="D961" i="10"/>
  <c r="E961" i="10"/>
  <c r="G961" i="10"/>
  <c r="H961" i="10"/>
  <c r="I961" i="10"/>
  <c r="J961" i="10"/>
  <c r="K961" i="10"/>
  <c r="L961" i="10"/>
  <c r="M961" i="10"/>
  <c r="N961" i="10"/>
  <c r="O961" i="10"/>
  <c r="P961" i="10"/>
  <c r="Q961" i="10"/>
  <c r="R961" i="10"/>
  <c r="S961" i="10"/>
  <c r="T961" i="10"/>
  <c r="U961" i="10"/>
  <c r="V961" i="10"/>
  <c r="A962" i="10"/>
  <c r="D962" i="10"/>
  <c r="G962" i="10"/>
  <c r="H962" i="10"/>
  <c r="I962" i="10"/>
  <c r="J962" i="10"/>
  <c r="K962" i="10"/>
  <c r="L962" i="10"/>
  <c r="M962" i="10"/>
  <c r="N962" i="10"/>
  <c r="O962" i="10"/>
  <c r="P962" i="10"/>
  <c r="Q962" i="10"/>
  <c r="R962" i="10"/>
  <c r="S962" i="10"/>
  <c r="T962" i="10"/>
  <c r="U962" i="10"/>
  <c r="V962" i="10" s="1"/>
  <c r="A963" i="10"/>
  <c r="D963" i="10"/>
  <c r="G963" i="10"/>
  <c r="H963" i="10"/>
  <c r="I963" i="10"/>
  <c r="J963" i="10"/>
  <c r="K963" i="10"/>
  <c r="L963" i="10"/>
  <c r="M963" i="10"/>
  <c r="N963" i="10"/>
  <c r="O963" i="10"/>
  <c r="P963" i="10"/>
  <c r="Q963" i="10"/>
  <c r="R963" i="10"/>
  <c r="S963" i="10"/>
  <c r="T963" i="10"/>
  <c r="U963" i="10"/>
  <c r="V963" i="10"/>
  <c r="G971" i="10"/>
  <c r="H971" i="10"/>
  <c r="I971" i="10"/>
  <c r="J971" i="10"/>
  <c r="K971" i="10"/>
  <c r="L971" i="10"/>
  <c r="M971" i="10"/>
  <c r="N971" i="10"/>
  <c r="O971" i="10"/>
  <c r="P971" i="10"/>
  <c r="Q971" i="10"/>
  <c r="R971" i="10"/>
  <c r="S971" i="10"/>
  <c r="Z971" i="10"/>
  <c r="AA971" i="10"/>
  <c r="AB971" i="10"/>
  <c r="AC971" i="10"/>
  <c r="AD971" i="10"/>
  <c r="AE971" i="10"/>
  <c r="AF971" i="10"/>
  <c r="AG971" i="10"/>
  <c r="AH971" i="10"/>
  <c r="AI971" i="10"/>
  <c r="AJ971" i="10"/>
  <c r="AK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C992" i="10"/>
  <c r="Y992" i="10"/>
  <c r="Y993" i="10"/>
  <c r="Y994" i="10"/>
  <c r="Y995" i="10"/>
  <c r="Y996" i="10"/>
  <c r="Y997" i="10"/>
  <c r="Y998" i="10"/>
  <c r="Y999" i="10"/>
  <c r="Y1000" i="10"/>
  <c r="Y1001" i="10"/>
  <c r="Y1002" i="10"/>
  <c r="Y1003" i="10"/>
  <c r="Y1004" i="10"/>
  <c r="Y1005" i="10"/>
  <c r="Y1006" i="10"/>
  <c r="Y1007" i="10"/>
  <c r="Y1008" i="10"/>
  <c r="Y1009" i="10"/>
  <c r="H1010" i="10"/>
  <c r="Y1010" i="10"/>
  <c r="Y1011" i="10"/>
  <c r="Y1012" i="10"/>
  <c r="Y1013" i="10"/>
  <c r="O1014" i="10"/>
  <c r="Y1014" i="10"/>
  <c r="Y1015" i="10"/>
  <c r="A4" i="6"/>
  <c r="A5" i="6"/>
  <c r="D5" i="6"/>
  <c r="A6" i="6"/>
  <c r="D6" i="6"/>
  <c r="E15" i="6" s="1"/>
  <c r="A7" i="6"/>
  <c r="D7" i="6"/>
  <c r="A8" i="6"/>
  <c r="D8" i="6"/>
  <c r="A9" i="6"/>
  <c r="D9" i="6"/>
  <c r="A10" i="6"/>
  <c r="D10" i="6"/>
  <c r="A11" i="6"/>
  <c r="D11" i="6"/>
  <c r="A12" i="6"/>
  <c r="D12" i="6"/>
  <c r="A13" i="6"/>
  <c r="D13" i="6"/>
  <c r="A14" i="6"/>
  <c r="D14" i="6"/>
  <c r="E23" i="6" s="1"/>
  <c r="A15" i="6"/>
  <c r="D15" i="6"/>
  <c r="E20" i="6" s="1"/>
  <c r="A16" i="6"/>
  <c r="D16" i="6"/>
  <c r="E16" i="6" s="1"/>
  <c r="A17" i="6"/>
  <c r="D17" i="6"/>
  <c r="A18" i="6"/>
  <c r="D18" i="6"/>
  <c r="A19" i="6"/>
  <c r="D19" i="6"/>
  <c r="A20" i="6"/>
  <c r="D20" i="6"/>
  <c r="A21" i="6"/>
  <c r="D21" i="6"/>
  <c r="A22" i="6"/>
  <c r="D22" i="6"/>
  <c r="E31" i="6" s="1"/>
  <c r="A23" i="6"/>
  <c r="D23" i="6"/>
  <c r="A24" i="6"/>
  <c r="D24" i="6"/>
  <c r="A25" i="6"/>
  <c r="D25" i="6"/>
  <c r="A26" i="6"/>
  <c r="D26" i="6"/>
  <c r="A27" i="6"/>
  <c r="D27" i="6"/>
  <c r="A28" i="6"/>
  <c r="D28" i="6"/>
  <c r="A29" i="6"/>
  <c r="D29" i="6"/>
  <c r="A30" i="6"/>
  <c r="D30" i="6"/>
  <c r="E39" i="6" s="1"/>
  <c r="A31" i="6"/>
  <c r="D31" i="6"/>
  <c r="A32" i="6"/>
  <c r="D32" i="6"/>
  <c r="E37" i="6" s="1"/>
  <c r="A33" i="6"/>
  <c r="D33" i="6"/>
  <c r="A34" i="6"/>
  <c r="D34" i="6"/>
  <c r="A35" i="6"/>
  <c r="D35" i="6"/>
  <c r="A36" i="6"/>
  <c r="D36" i="6"/>
  <c r="E36" i="6"/>
  <c r="A37" i="6"/>
  <c r="D37" i="6"/>
  <c r="A38" i="6"/>
  <c r="D38" i="6"/>
  <c r="A39" i="6"/>
  <c r="D39" i="6"/>
  <c r="A40" i="6"/>
  <c r="D40" i="6"/>
  <c r="A41" i="6"/>
  <c r="D41" i="6"/>
  <c r="A42" i="6"/>
  <c r="D42" i="6"/>
  <c r="A43" i="6"/>
  <c r="D43" i="6"/>
  <c r="A44" i="6"/>
  <c r="D44" i="6"/>
  <c r="A45" i="6"/>
  <c r="D45" i="6"/>
  <c r="A46" i="6"/>
  <c r="D46" i="6"/>
  <c r="A47" i="6"/>
  <c r="D47" i="6"/>
  <c r="A48" i="6"/>
  <c r="D48" i="6"/>
  <c r="A49" i="6"/>
  <c r="D49" i="6"/>
  <c r="A50" i="6"/>
  <c r="D50" i="6"/>
  <c r="A51" i="6"/>
  <c r="D51" i="6"/>
  <c r="A52" i="6"/>
  <c r="D52" i="6"/>
  <c r="A53" i="6"/>
  <c r="D53" i="6"/>
  <c r="A54" i="6"/>
  <c r="D54" i="6"/>
  <c r="A55" i="6"/>
  <c r="D55" i="6"/>
  <c r="A56" i="6"/>
  <c r="D56" i="6"/>
  <c r="A57" i="6"/>
  <c r="D57" i="6"/>
  <c r="A58" i="6"/>
  <c r="D58" i="6"/>
  <c r="A59" i="6"/>
  <c r="D59" i="6"/>
  <c r="A60" i="6"/>
  <c r="D60" i="6"/>
  <c r="A61" i="6"/>
  <c r="D61" i="6"/>
  <c r="A62" i="6"/>
  <c r="D62" i="6"/>
  <c r="A63" i="6"/>
  <c r="D63" i="6"/>
  <c r="E72" i="6" s="1"/>
  <c r="A64" i="6"/>
  <c r="D64" i="6"/>
  <c r="E64" i="6"/>
  <c r="A65" i="6"/>
  <c r="D65" i="6"/>
  <c r="A66" i="6"/>
  <c r="D66" i="6"/>
  <c r="A67" i="6"/>
  <c r="D67" i="6"/>
  <c r="A68" i="6"/>
  <c r="D68" i="6"/>
  <c r="A69" i="6"/>
  <c r="D69" i="6"/>
  <c r="A70" i="6"/>
  <c r="D70" i="6"/>
  <c r="A71" i="6"/>
  <c r="D71" i="6"/>
  <c r="A72" i="6"/>
  <c r="D72" i="6"/>
  <c r="A73" i="6"/>
  <c r="D73" i="6"/>
  <c r="A74" i="6"/>
  <c r="D74" i="6"/>
  <c r="A75" i="6"/>
  <c r="D75" i="6"/>
  <c r="A76" i="6"/>
  <c r="D76" i="6"/>
  <c r="A77" i="6"/>
  <c r="D77" i="6"/>
  <c r="A78" i="6"/>
  <c r="D78" i="6"/>
  <c r="E87" i="6" s="1"/>
  <c r="A79" i="6"/>
  <c r="D79" i="6"/>
  <c r="E88" i="6" s="1"/>
  <c r="A80" i="6"/>
  <c r="D80" i="6"/>
  <c r="A81" i="6"/>
  <c r="D81" i="6"/>
  <c r="A82" i="6"/>
  <c r="D82" i="6"/>
  <c r="A83" i="6"/>
  <c r="D83" i="6"/>
  <c r="A84" i="6"/>
  <c r="D84" i="6"/>
  <c r="A85" i="6"/>
  <c r="D85" i="6"/>
  <c r="E85" i="6"/>
  <c r="A86" i="6"/>
  <c r="D86" i="6"/>
  <c r="E95" i="6" s="1"/>
  <c r="A87" i="6"/>
  <c r="D87" i="6"/>
  <c r="A88" i="6"/>
  <c r="D88" i="6"/>
  <c r="A89" i="6"/>
  <c r="D89" i="6"/>
  <c r="A90" i="6"/>
  <c r="D90" i="6"/>
  <c r="A91" i="6"/>
  <c r="D91" i="6"/>
  <c r="A92" i="6"/>
  <c r="D92" i="6"/>
  <c r="A93" i="6"/>
  <c r="D93" i="6"/>
  <c r="A94" i="6"/>
  <c r="D94" i="6"/>
  <c r="A95" i="6"/>
  <c r="D95" i="6"/>
  <c r="A96" i="6"/>
  <c r="D96" i="6"/>
  <c r="A97" i="6"/>
  <c r="D97" i="6"/>
  <c r="A98" i="6"/>
  <c r="D98" i="6"/>
  <c r="A99" i="6"/>
  <c r="D99" i="6"/>
  <c r="A100" i="6"/>
  <c r="D100" i="6"/>
  <c r="A101" i="6"/>
  <c r="D101" i="6"/>
  <c r="A102" i="6"/>
  <c r="D102" i="6"/>
  <c r="A103" i="6"/>
  <c r="D103" i="6"/>
  <c r="A104" i="6"/>
  <c r="D104" i="6"/>
  <c r="E112" i="6" s="1"/>
  <c r="A105" i="6"/>
  <c r="D105" i="6"/>
  <c r="A106" i="6"/>
  <c r="D106" i="6"/>
  <c r="A107" i="6"/>
  <c r="D2518" i="6" s="1"/>
  <c r="D107" i="6"/>
  <c r="A108" i="6"/>
  <c r="D108" i="6"/>
  <c r="A109" i="6"/>
  <c r="D109" i="6"/>
  <c r="A110" i="6"/>
  <c r="D110" i="6"/>
  <c r="A111" i="6"/>
  <c r="D111" i="6"/>
  <c r="E120" i="6" s="1"/>
  <c r="A112" i="6"/>
  <c r="D112" i="6"/>
  <c r="A113" i="6"/>
  <c r="D113" i="6"/>
  <c r="A114" i="6"/>
  <c r="D114" i="6"/>
  <c r="E114" i="6"/>
  <c r="A115" i="6"/>
  <c r="D115" i="6"/>
  <c r="A116" i="6"/>
  <c r="D116" i="6"/>
  <c r="A117" i="6"/>
  <c r="D117" i="6"/>
  <c r="E117" i="6"/>
  <c r="A118" i="6"/>
  <c r="D118" i="6"/>
  <c r="A119" i="6"/>
  <c r="D119" i="6"/>
  <c r="A120" i="6"/>
  <c r="D120" i="6"/>
  <c r="A121" i="6"/>
  <c r="D121" i="6"/>
  <c r="A122" i="6"/>
  <c r="D122" i="6"/>
  <c r="A123" i="6"/>
  <c r="D123" i="6"/>
  <c r="A124" i="6"/>
  <c r="D124" i="6"/>
  <c r="A125" i="6"/>
  <c r="D125" i="6"/>
  <c r="A126" i="6"/>
  <c r="D126" i="6"/>
  <c r="A127" i="6"/>
  <c r="D127" i="6"/>
  <c r="A128" i="6"/>
  <c r="D128" i="6"/>
  <c r="A129" i="6"/>
  <c r="D129" i="6"/>
  <c r="A130" i="6"/>
  <c r="D130" i="6"/>
  <c r="A131" i="6"/>
  <c r="D131" i="6"/>
  <c r="A132" i="6"/>
  <c r="D132" i="6"/>
  <c r="A133" i="6"/>
  <c r="D133" i="6"/>
  <c r="A134" i="6"/>
  <c r="D134" i="6"/>
  <c r="A135" i="6"/>
  <c r="D135" i="6"/>
  <c r="A136" i="6"/>
  <c r="D136" i="6"/>
  <c r="A137" i="6"/>
  <c r="D137" i="6"/>
  <c r="A138" i="6"/>
  <c r="D138" i="6"/>
  <c r="A139" i="6"/>
  <c r="D139" i="6"/>
  <c r="A140" i="6"/>
  <c r="D140" i="6"/>
  <c r="E140" i="6"/>
  <c r="A141" i="6"/>
  <c r="D141" i="6"/>
  <c r="A142" i="6"/>
  <c r="D142" i="6"/>
  <c r="A143" i="6"/>
  <c r="D143" i="6"/>
  <c r="A144" i="6"/>
  <c r="D144" i="6"/>
  <c r="A145" i="6"/>
  <c r="D145" i="6"/>
  <c r="A146" i="6"/>
  <c r="D146" i="6"/>
  <c r="A147" i="6"/>
  <c r="D147" i="6"/>
  <c r="A148" i="6"/>
  <c r="D148" i="6"/>
  <c r="A149" i="6"/>
  <c r="D149" i="6"/>
  <c r="A150" i="6"/>
  <c r="D150" i="6"/>
  <c r="E159" i="6" s="1"/>
  <c r="A151" i="6"/>
  <c r="D151" i="6"/>
  <c r="A152" i="6"/>
  <c r="D152" i="6"/>
  <c r="A153" i="6"/>
  <c r="D153" i="6"/>
  <c r="A154" i="6"/>
  <c r="D154" i="6"/>
  <c r="A155" i="6"/>
  <c r="D155" i="6"/>
  <c r="A156" i="6"/>
  <c r="D156" i="6"/>
  <c r="A157" i="6"/>
  <c r="D157" i="6"/>
  <c r="A158" i="6"/>
  <c r="D158" i="6"/>
  <c r="E167" i="6" s="1"/>
  <c r="A159" i="6"/>
  <c r="D159" i="6"/>
  <c r="A160" i="6"/>
  <c r="D160" i="6"/>
  <c r="E165" i="6" s="1"/>
  <c r="A161" i="6"/>
  <c r="D161" i="6"/>
  <c r="A162" i="6"/>
  <c r="D162" i="6"/>
  <c r="A163" i="6"/>
  <c r="D163" i="6"/>
  <c r="A164" i="6"/>
  <c r="D164" i="6"/>
  <c r="E164" i="6"/>
  <c r="A165" i="6"/>
  <c r="D165" i="6"/>
  <c r="A166" i="6"/>
  <c r="D166" i="6"/>
  <c r="A167" i="6"/>
  <c r="D167" i="6"/>
  <c r="A168" i="6"/>
  <c r="D168" i="6"/>
  <c r="A169" i="6"/>
  <c r="D169" i="6"/>
  <c r="A170" i="6"/>
  <c r="D170" i="6"/>
  <c r="A171" i="6"/>
  <c r="D171" i="6"/>
  <c r="A172" i="6"/>
  <c r="D172" i="6"/>
  <c r="A173" i="6"/>
  <c r="D173" i="6"/>
  <c r="A174" i="6"/>
  <c r="D174" i="6"/>
  <c r="A175" i="6"/>
  <c r="D175" i="6"/>
  <c r="A176" i="6"/>
  <c r="D176" i="6"/>
  <c r="A177" i="6"/>
  <c r="D177" i="6"/>
  <c r="A178" i="6"/>
  <c r="D178" i="6"/>
  <c r="A179" i="6"/>
  <c r="D179" i="6"/>
  <c r="A180" i="6"/>
  <c r="D180" i="6"/>
  <c r="A181" i="6"/>
  <c r="D181" i="6"/>
  <c r="A182" i="6"/>
  <c r="D182" i="6"/>
  <c r="A183" i="6"/>
  <c r="D183" i="6"/>
  <c r="A184" i="6"/>
  <c r="D184" i="6"/>
  <c r="A185" i="6"/>
  <c r="D185" i="6"/>
  <c r="A186" i="6"/>
  <c r="D186" i="6"/>
  <c r="A187" i="6"/>
  <c r="D187" i="6"/>
  <c r="A188" i="6"/>
  <c r="D188" i="6"/>
  <c r="A189" i="6"/>
  <c r="D189" i="6"/>
  <c r="A190" i="6"/>
  <c r="D190" i="6"/>
  <c r="A191" i="6"/>
  <c r="D191" i="6"/>
  <c r="E200" i="6" s="1"/>
  <c r="A192" i="6"/>
  <c r="D192" i="6"/>
  <c r="A193" i="6"/>
  <c r="D193" i="6"/>
  <c r="A194" i="6"/>
  <c r="D194" i="6"/>
  <c r="A195" i="6"/>
  <c r="D195" i="6"/>
  <c r="A196" i="6"/>
  <c r="D196" i="6"/>
  <c r="A197" i="6"/>
  <c r="D197" i="6"/>
  <c r="A198" i="6"/>
  <c r="D198" i="6"/>
  <c r="A199" i="6"/>
  <c r="D199" i="6"/>
  <c r="A200" i="6"/>
  <c r="D200" i="6"/>
  <c r="A201" i="6"/>
  <c r="D201" i="6"/>
  <c r="A202" i="6"/>
  <c r="D202" i="6"/>
  <c r="A203" i="6"/>
  <c r="D203" i="6"/>
  <c r="A204" i="6"/>
  <c r="D204" i="6"/>
  <c r="A205" i="6"/>
  <c r="D205" i="6"/>
  <c r="A206" i="6"/>
  <c r="D206" i="6"/>
  <c r="E215" i="6" s="1"/>
  <c r="A207" i="6"/>
  <c r="D207" i="6"/>
  <c r="A208" i="6"/>
  <c r="D208" i="6"/>
  <c r="A209" i="6"/>
  <c r="D209" i="6"/>
  <c r="A210" i="6"/>
  <c r="D210" i="6"/>
  <c r="A211" i="6"/>
  <c r="D211" i="6"/>
  <c r="A212" i="6"/>
  <c r="D212" i="6"/>
  <c r="A213" i="6"/>
  <c r="D213" i="6"/>
  <c r="E213" i="6"/>
  <c r="A214" i="6"/>
  <c r="D214" i="6"/>
  <c r="A215" i="6"/>
  <c r="D215" i="6"/>
  <c r="A216" i="6"/>
  <c r="D216" i="6"/>
  <c r="A217" i="6"/>
  <c r="D217" i="6"/>
  <c r="A218" i="6"/>
  <c r="D218" i="6"/>
  <c r="A219" i="6"/>
  <c r="D219" i="6"/>
  <c r="A220" i="6"/>
  <c r="D220" i="6"/>
  <c r="A221" i="6"/>
  <c r="D221" i="6"/>
  <c r="A222" i="6"/>
  <c r="D222" i="6"/>
  <c r="A223" i="6"/>
  <c r="D223" i="6"/>
  <c r="A224" i="6"/>
  <c r="D224" i="6"/>
  <c r="A225" i="6"/>
  <c r="D225" i="6"/>
  <c r="A226" i="6"/>
  <c r="D226" i="6"/>
  <c r="A227" i="6"/>
  <c r="D227" i="6"/>
  <c r="E236" i="6" s="1"/>
  <c r="A228" i="6"/>
  <c r="D228" i="6"/>
  <c r="E228" i="6"/>
  <c r="A229" i="6"/>
  <c r="D229" i="6"/>
  <c r="A230" i="6"/>
  <c r="D230" i="6"/>
  <c r="A231" i="6"/>
  <c r="D231" i="6"/>
  <c r="A232" i="6"/>
  <c r="D232" i="6"/>
  <c r="A233" i="6"/>
  <c r="D233" i="6"/>
  <c r="A234" i="6"/>
  <c r="D234" i="6"/>
  <c r="A235" i="6"/>
  <c r="D235" i="6"/>
  <c r="A236" i="6"/>
  <c r="D236" i="6"/>
  <c r="A237" i="6"/>
  <c r="D237" i="6"/>
  <c r="A238" i="6"/>
  <c r="D238" i="6"/>
  <c r="A239" i="6"/>
  <c r="D239" i="6"/>
  <c r="A240" i="6"/>
  <c r="D240" i="6"/>
  <c r="A241" i="6"/>
  <c r="D241" i="6"/>
  <c r="A242" i="6"/>
  <c r="D242" i="6"/>
  <c r="A243" i="6"/>
  <c r="D243" i="6"/>
  <c r="A244" i="6"/>
  <c r="D244" i="6"/>
  <c r="A245" i="6"/>
  <c r="D245" i="6"/>
  <c r="A246" i="6"/>
  <c r="D246" i="6"/>
  <c r="E255" i="6" s="1"/>
  <c r="A247" i="6"/>
  <c r="D247" i="6"/>
  <c r="A248" i="6"/>
  <c r="D248" i="6"/>
  <c r="E257" i="6" s="1"/>
  <c r="A249" i="6"/>
  <c r="D249" i="6"/>
  <c r="A250" i="6"/>
  <c r="D250" i="6"/>
  <c r="A251" i="6"/>
  <c r="D251" i="6"/>
  <c r="A252" i="6"/>
  <c r="D252" i="6"/>
  <c r="A253" i="6"/>
  <c r="D253" i="6"/>
  <c r="A254" i="6"/>
  <c r="D254" i="6"/>
  <c r="A255" i="6"/>
  <c r="D255" i="6"/>
  <c r="E264" i="6" s="1"/>
  <c r="A256" i="6"/>
  <c r="D256" i="6"/>
  <c r="E256" i="6"/>
  <c r="A257" i="6"/>
  <c r="D257" i="6"/>
  <c r="A258" i="6"/>
  <c r="D258" i="6"/>
  <c r="E258" i="6"/>
  <c r="A259" i="6"/>
  <c r="D259" i="6"/>
  <c r="A260" i="6"/>
  <c r="D260" i="6"/>
  <c r="E260" i="6"/>
  <c r="A261" i="6"/>
  <c r="D261" i="6"/>
  <c r="E261" i="6"/>
  <c r="A262" i="6"/>
  <c r="D262" i="6"/>
  <c r="A263" i="6"/>
  <c r="D263" i="6"/>
  <c r="A264" i="6"/>
  <c r="D264" i="6"/>
  <c r="A265" i="6"/>
  <c r="D265" i="6"/>
  <c r="A266" i="6"/>
  <c r="D266" i="6"/>
  <c r="A267" i="6"/>
  <c r="D267" i="6"/>
  <c r="A268" i="6"/>
  <c r="D268" i="6"/>
  <c r="E268" i="6"/>
  <c r="A269" i="6"/>
  <c r="D269" i="6"/>
  <c r="A270" i="6"/>
  <c r="D270" i="6"/>
  <c r="A271" i="6"/>
  <c r="D271" i="6"/>
  <c r="A272" i="6"/>
  <c r="D272" i="6"/>
  <c r="E281" i="6" s="1"/>
  <c r="A273" i="6"/>
  <c r="D273" i="6"/>
  <c r="A274" i="6"/>
  <c r="D274" i="6"/>
  <c r="A275" i="6"/>
  <c r="D275" i="6"/>
  <c r="A276" i="6"/>
  <c r="D276" i="6"/>
  <c r="A277" i="6"/>
  <c r="D277" i="6"/>
  <c r="A278" i="6"/>
  <c r="D278" i="6"/>
  <c r="E287" i="6" s="1"/>
  <c r="A279" i="6"/>
  <c r="D279" i="6"/>
  <c r="A280" i="6"/>
  <c r="D280" i="6"/>
  <c r="E289" i="6" s="1"/>
  <c r="A281" i="6"/>
  <c r="D281" i="6"/>
  <c r="A282" i="6"/>
  <c r="D282" i="6"/>
  <c r="A283" i="6"/>
  <c r="D283" i="6"/>
  <c r="A284" i="6"/>
  <c r="D284" i="6"/>
  <c r="A285" i="6"/>
  <c r="D285" i="6"/>
  <c r="A286" i="6"/>
  <c r="D286" i="6"/>
  <c r="E295" i="6" s="1"/>
  <c r="A287" i="6"/>
  <c r="D287" i="6"/>
  <c r="A288" i="6"/>
  <c r="D288" i="6"/>
  <c r="E293" i="6" s="1"/>
  <c r="E288" i="6"/>
  <c r="A289" i="6"/>
  <c r="D289" i="6"/>
  <c r="A290" i="6"/>
  <c r="D290" i="6"/>
  <c r="A291" i="6"/>
  <c r="D291" i="6"/>
  <c r="A292" i="6"/>
  <c r="D292" i="6"/>
  <c r="E292" i="6"/>
  <c r="A293" i="6"/>
  <c r="D293" i="6"/>
  <c r="A294" i="6"/>
  <c r="D294" i="6"/>
  <c r="A295" i="6"/>
  <c r="D295" i="6"/>
  <c r="A296" i="6"/>
  <c r="D296" i="6"/>
  <c r="A297" i="6"/>
  <c r="D297" i="6"/>
  <c r="A298" i="6"/>
  <c r="D298" i="6"/>
  <c r="A299" i="6"/>
  <c r="D299" i="6"/>
  <c r="A300" i="6"/>
  <c r="D300" i="6"/>
  <c r="E300" i="6"/>
  <c r="A301" i="6"/>
  <c r="D301" i="6"/>
  <c r="A302" i="6"/>
  <c r="D302" i="6"/>
  <c r="A303" i="6"/>
  <c r="D303" i="6"/>
  <c r="E312" i="6" s="1"/>
  <c r="A304" i="6"/>
  <c r="D304" i="6"/>
  <c r="A305" i="6"/>
  <c r="D305" i="6"/>
  <c r="A306" i="6"/>
  <c r="D306" i="6"/>
  <c r="A307" i="6"/>
  <c r="D307" i="6"/>
  <c r="A308" i="6"/>
  <c r="D308" i="6"/>
  <c r="A309" i="6"/>
  <c r="D309" i="6"/>
  <c r="A310" i="6"/>
  <c r="D310" i="6"/>
  <c r="A311" i="6"/>
  <c r="D311" i="6"/>
  <c r="A312" i="6"/>
  <c r="D312" i="6"/>
  <c r="A313" i="6"/>
  <c r="D313" i="6"/>
  <c r="A314" i="6"/>
  <c r="D314" i="6"/>
  <c r="A315" i="6"/>
  <c r="D315" i="6"/>
  <c r="A316" i="6"/>
  <c r="D316" i="6"/>
  <c r="A317" i="6"/>
  <c r="D317" i="6"/>
  <c r="A318" i="6"/>
  <c r="D318" i="6"/>
  <c r="A319" i="6"/>
  <c r="D319" i="6"/>
  <c r="E328" i="6" s="1"/>
  <c r="A320" i="6"/>
  <c r="D320" i="6"/>
  <c r="A321" i="6"/>
  <c r="D321" i="6"/>
  <c r="A322" i="6"/>
  <c r="D322" i="6"/>
  <c r="A323" i="6"/>
  <c r="D323" i="6"/>
  <c r="A324" i="6"/>
  <c r="D324" i="6"/>
  <c r="A325" i="6"/>
  <c r="D325" i="6"/>
  <c r="A326" i="6"/>
  <c r="D326" i="6"/>
  <c r="A327" i="6"/>
  <c r="D327" i="6"/>
  <c r="A328" i="6"/>
  <c r="D328" i="6"/>
  <c r="A329" i="6"/>
  <c r="D329" i="6"/>
  <c r="A330" i="6"/>
  <c r="D330" i="6"/>
  <c r="A331" i="6"/>
  <c r="D331" i="6"/>
  <c r="A332" i="6"/>
  <c r="D332" i="6"/>
  <c r="A333" i="6"/>
  <c r="D333" i="6"/>
  <c r="E342" i="6" s="1"/>
  <c r="A334" i="6"/>
  <c r="D334" i="6"/>
  <c r="E343" i="6" s="1"/>
  <c r="A335" i="6"/>
  <c r="D335" i="6"/>
  <c r="A336" i="6"/>
  <c r="D336" i="6"/>
  <c r="A337" i="6"/>
  <c r="D337" i="6"/>
  <c r="A338" i="6"/>
  <c r="D338" i="6"/>
  <c r="A339" i="6"/>
  <c r="D339" i="6"/>
  <c r="A340" i="6"/>
  <c r="D340" i="6"/>
  <c r="A341" i="6"/>
  <c r="D341" i="6"/>
  <c r="E341" i="6"/>
  <c r="A342" i="6"/>
  <c r="D342" i="6"/>
  <c r="A343" i="6"/>
  <c r="D343" i="6"/>
  <c r="A344" i="6"/>
  <c r="D344" i="6"/>
  <c r="A345" i="6"/>
  <c r="D345" i="6"/>
  <c r="A346" i="6"/>
  <c r="D346" i="6"/>
  <c r="A347" i="6"/>
  <c r="D347" i="6"/>
  <c r="A348" i="6"/>
  <c r="D348" i="6"/>
  <c r="E348" i="6"/>
  <c r="A349" i="6"/>
  <c r="D349" i="6"/>
  <c r="A350" i="6"/>
  <c r="D350" i="6"/>
  <c r="A351" i="6"/>
  <c r="D351" i="6"/>
  <c r="A352" i="6"/>
  <c r="D352" i="6"/>
  <c r="E361" i="6" s="1"/>
  <c r="E352" i="6"/>
  <c r="A353" i="6"/>
  <c r="D353" i="6"/>
  <c r="A354" i="6"/>
  <c r="D354" i="6"/>
  <c r="A355" i="6"/>
  <c r="D355" i="6"/>
  <c r="A356" i="6"/>
  <c r="D356" i="6"/>
  <c r="E356" i="6"/>
  <c r="A357" i="6"/>
  <c r="D357" i="6"/>
  <c r="A358" i="6"/>
  <c r="D358" i="6"/>
  <c r="E367" i="6" s="1"/>
  <c r="A359" i="6"/>
  <c r="D359" i="6"/>
  <c r="A360" i="6"/>
  <c r="D360" i="6"/>
  <c r="E368" i="6" s="1"/>
  <c r="A361" i="6"/>
  <c r="D361" i="6"/>
  <c r="A362" i="6"/>
  <c r="D362" i="6"/>
  <c r="A363" i="6"/>
  <c r="D363" i="6"/>
  <c r="A364" i="6"/>
  <c r="D364" i="6"/>
  <c r="A365" i="6"/>
  <c r="D365" i="6"/>
  <c r="A366" i="6"/>
  <c r="D366" i="6"/>
  <c r="A367" i="6"/>
  <c r="D367" i="6"/>
  <c r="A368" i="6"/>
  <c r="D368" i="6"/>
  <c r="A369" i="6"/>
  <c r="D369" i="6"/>
  <c r="A370" i="6"/>
  <c r="D370" i="6"/>
  <c r="A371" i="6"/>
  <c r="D371" i="6"/>
  <c r="A372" i="6"/>
  <c r="D372" i="6"/>
  <c r="A373" i="6"/>
  <c r="D373" i="6"/>
  <c r="A374" i="6"/>
  <c r="D374" i="6"/>
  <c r="E383" i="6" s="1"/>
  <c r="A375" i="6"/>
  <c r="D375" i="6"/>
  <c r="A376" i="6"/>
  <c r="D376" i="6"/>
  <c r="A377" i="6"/>
  <c r="D377" i="6"/>
  <c r="A378" i="6"/>
  <c r="D378" i="6"/>
  <c r="A379" i="6"/>
  <c r="D379" i="6"/>
  <c r="A380" i="6"/>
  <c r="D380" i="6"/>
  <c r="A381" i="6"/>
  <c r="D381" i="6"/>
  <c r="A382" i="6"/>
  <c r="D382" i="6"/>
  <c r="A383" i="6"/>
  <c r="D383" i="6"/>
  <c r="E392" i="6" s="1"/>
  <c r="A384" i="6"/>
  <c r="D384" i="6"/>
  <c r="A385" i="6"/>
  <c r="D385" i="6"/>
  <c r="A386" i="6"/>
  <c r="D386" i="6"/>
  <c r="E386" i="6"/>
  <c r="A387" i="6"/>
  <c r="D387" i="6"/>
  <c r="A388" i="6"/>
  <c r="D388" i="6"/>
  <c r="E388" i="6"/>
  <c r="A389" i="6"/>
  <c r="D389" i="6"/>
  <c r="E389" i="6"/>
  <c r="A390" i="6"/>
  <c r="D390" i="6"/>
  <c r="A391" i="6"/>
  <c r="D391" i="6"/>
  <c r="A392" i="6"/>
  <c r="D392" i="6"/>
  <c r="A393" i="6"/>
  <c r="D393" i="6"/>
  <c r="A394" i="6"/>
  <c r="D394" i="6"/>
  <c r="A395" i="6"/>
  <c r="D395" i="6"/>
  <c r="A396" i="6"/>
  <c r="D396" i="6"/>
  <c r="E396" i="6"/>
  <c r="A397" i="6"/>
  <c r="D397" i="6"/>
  <c r="A398" i="6"/>
  <c r="D398" i="6"/>
  <c r="A399" i="6"/>
  <c r="D399" i="6"/>
  <c r="A400" i="6"/>
  <c r="D400" i="6"/>
  <c r="A401" i="6"/>
  <c r="D401" i="6"/>
  <c r="A402" i="6"/>
  <c r="D402" i="6"/>
  <c r="A403" i="6"/>
  <c r="D403" i="6"/>
  <c r="A404" i="6"/>
  <c r="D404" i="6"/>
  <c r="A405" i="6"/>
  <c r="D405" i="6"/>
  <c r="A406" i="6"/>
  <c r="D406" i="6"/>
  <c r="E415" i="6" s="1"/>
  <c r="A407" i="6"/>
  <c r="D407" i="6"/>
  <c r="A408" i="6"/>
  <c r="D408" i="6"/>
  <c r="A409" i="6"/>
  <c r="D409" i="6"/>
  <c r="A410" i="6"/>
  <c r="D410" i="6"/>
  <c r="A411" i="6"/>
  <c r="D411" i="6"/>
  <c r="A412" i="6"/>
  <c r="D412" i="6"/>
  <c r="A413" i="6"/>
  <c r="D413" i="6"/>
  <c r="A414" i="6"/>
  <c r="D414" i="6"/>
  <c r="E423" i="6" s="1"/>
  <c r="A415" i="6"/>
  <c r="D415" i="6"/>
  <c r="A416" i="6"/>
  <c r="D416" i="6"/>
  <c r="E421" i="6" s="1"/>
  <c r="A417" i="6"/>
  <c r="D417" i="6"/>
  <c r="A418" i="6"/>
  <c r="D418" i="6"/>
  <c r="A419" i="6"/>
  <c r="D419" i="6"/>
  <c r="A420" i="6"/>
  <c r="D420" i="6"/>
  <c r="E420" i="6"/>
  <c r="A421" i="6"/>
  <c r="D421" i="6"/>
  <c r="A422" i="6"/>
  <c r="D422" i="6"/>
  <c r="A423" i="6"/>
  <c r="D423" i="6"/>
  <c r="A424" i="6"/>
  <c r="D424" i="6"/>
  <c r="A425" i="6"/>
  <c r="D425" i="6"/>
  <c r="A426" i="6"/>
  <c r="D426" i="6"/>
  <c r="A427" i="6"/>
  <c r="D427" i="6"/>
  <c r="A428" i="6"/>
  <c r="D428" i="6"/>
  <c r="A429" i="6"/>
  <c r="D429" i="6"/>
  <c r="A430" i="6"/>
  <c r="D430" i="6"/>
  <c r="A431" i="6"/>
  <c r="D431" i="6"/>
  <c r="A432" i="6"/>
  <c r="D432" i="6"/>
  <c r="A433" i="6"/>
  <c r="D433" i="6"/>
  <c r="A434" i="6"/>
  <c r="D434" i="6"/>
  <c r="E434" i="6"/>
  <c r="A435" i="6"/>
  <c r="D435" i="6"/>
  <c r="A436" i="6"/>
  <c r="D436" i="6"/>
  <c r="A437" i="6"/>
  <c r="D437" i="6"/>
  <c r="A438" i="6"/>
  <c r="D438" i="6"/>
  <c r="A439" i="6"/>
  <c r="D439" i="6"/>
  <c r="A440" i="6"/>
  <c r="D440" i="6"/>
  <c r="A441" i="6"/>
  <c r="D441" i="6"/>
  <c r="A442" i="6"/>
  <c r="D442" i="6"/>
  <c r="A443" i="6"/>
  <c r="D443" i="6"/>
  <c r="A444" i="6"/>
  <c r="D444" i="6"/>
  <c r="A445" i="6"/>
  <c r="D445" i="6"/>
  <c r="A446" i="6"/>
  <c r="D446" i="6"/>
  <c r="A447" i="6"/>
  <c r="D447" i="6"/>
  <c r="E456" i="6" s="1"/>
  <c r="A448" i="6"/>
  <c r="D448" i="6"/>
  <c r="A449" i="6"/>
  <c r="D449" i="6"/>
  <c r="A450" i="6"/>
  <c r="D450" i="6"/>
  <c r="A451" i="6"/>
  <c r="D451" i="6"/>
  <c r="A452" i="6"/>
  <c r="D452" i="6"/>
  <c r="A453" i="6"/>
  <c r="D453" i="6"/>
  <c r="A454" i="6"/>
  <c r="D454" i="6"/>
  <c r="A455" i="6"/>
  <c r="D455" i="6"/>
  <c r="A456" i="6"/>
  <c r="D456" i="6"/>
  <c r="A457" i="6"/>
  <c r="D457" i="6"/>
  <c r="A458" i="6"/>
  <c r="D458" i="6"/>
  <c r="A459" i="6"/>
  <c r="D459" i="6"/>
  <c r="A460" i="6"/>
  <c r="D460" i="6"/>
  <c r="E460" i="6"/>
  <c r="A461" i="6"/>
  <c r="D461" i="6"/>
  <c r="A462" i="6"/>
  <c r="D462" i="6"/>
  <c r="A463" i="6"/>
  <c r="D463" i="6"/>
  <c r="A464" i="6"/>
  <c r="D464" i="6"/>
  <c r="A465" i="6"/>
  <c r="D465" i="6"/>
  <c r="A466" i="6"/>
  <c r="D466" i="6"/>
  <c r="A467" i="6"/>
  <c r="D467" i="6"/>
  <c r="A468" i="6"/>
  <c r="D468" i="6"/>
  <c r="A469" i="6"/>
  <c r="D469" i="6"/>
  <c r="A470" i="6"/>
  <c r="D470" i="6"/>
  <c r="A471" i="6"/>
  <c r="D471" i="6"/>
  <c r="A472" i="6"/>
  <c r="D472" i="6"/>
  <c r="A473" i="6"/>
  <c r="D473" i="6"/>
  <c r="A474" i="6"/>
  <c r="D474" i="6"/>
  <c r="A475" i="6"/>
  <c r="D475" i="6"/>
  <c r="A476" i="6"/>
  <c r="D476" i="6"/>
  <c r="E476" i="6"/>
  <c r="A477" i="6"/>
  <c r="D477" i="6"/>
  <c r="A478" i="6"/>
  <c r="D478" i="6"/>
  <c r="A479" i="6"/>
  <c r="D479" i="6"/>
  <c r="A480" i="6"/>
  <c r="D480" i="6"/>
  <c r="E489" i="6" s="1"/>
  <c r="E480" i="6"/>
  <c r="A481" i="6"/>
  <c r="D481" i="6"/>
  <c r="A482" i="6"/>
  <c r="D482" i="6"/>
  <c r="A483" i="6"/>
  <c r="D483" i="6"/>
  <c r="A484" i="6"/>
  <c r="D484" i="6"/>
  <c r="A485" i="6"/>
  <c r="D485" i="6"/>
  <c r="A486" i="6"/>
  <c r="D486" i="6"/>
  <c r="A487" i="6"/>
  <c r="D487" i="6"/>
  <c r="A488" i="6"/>
  <c r="D488" i="6"/>
  <c r="A489" i="6"/>
  <c r="D489" i="6"/>
  <c r="A490" i="6"/>
  <c r="D490" i="6"/>
  <c r="A491" i="6"/>
  <c r="D491" i="6"/>
  <c r="A492" i="6"/>
  <c r="D492" i="6"/>
  <c r="A493" i="6"/>
  <c r="D493" i="6"/>
  <c r="E502" i="6" s="1"/>
  <c r="A494" i="6"/>
  <c r="D494" i="6"/>
  <c r="A495" i="6"/>
  <c r="D495" i="6"/>
  <c r="E504" i="6" s="1"/>
  <c r="A496" i="6"/>
  <c r="D496" i="6"/>
  <c r="A497" i="6"/>
  <c r="D497" i="6"/>
  <c r="A498" i="6"/>
  <c r="D498" i="6"/>
  <c r="E498" i="6"/>
  <c r="A499" i="6"/>
  <c r="D499" i="6"/>
  <c r="A500" i="6"/>
  <c r="D500" i="6"/>
  <c r="E500" i="6"/>
  <c r="A501" i="6"/>
  <c r="D501" i="6"/>
  <c r="E501" i="6"/>
  <c r="A502" i="6"/>
  <c r="D502" i="6"/>
  <c r="A503" i="6"/>
  <c r="D503" i="6"/>
  <c r="A504" i="6"/>
  <c r="D504" i="6"/>
  <c r="E513" i="6" s="1"/>
  <c r="A505" i="6"/>
  <c r="D505" i="6"/>
  <c r="A506" i="6"/>
  <c r="D506" i="6"/>
  <c r="A507" i="6"/>
  <c r="D507" i="6"/>
  <c r="A508" i="6"/>
  <c r="D508" i="6"/>
  <c r="A509" i="6"/>
  <c r="D509" i="6"/>
  <c r="A510" i="6"/>
  <c r="D510" i="6"/>
  <c r="A511" i="6"/>
  <c r="D511" i="6"/>
  <c r="E520" i="6" s="1"/>
  <c r="A512" i="6"/>
  <c r="D512" i="6"/>
  <c r="E512" i="6"/>
  <c r="A513" i="6"/>
  <c r="D513" i="6"/>
  <c r="A514" i="6"/>
  <c r="D514" i="6"/>
  <c r="E514" i="6"/>
  <c r="A515" i="6"/>
  <c r="D515" i="6"/>
  <c r="A516" i="6"/>
  <c r="D516" i="6"/>
  <c r="E516" i="6"/>
  <c r="A517" i="6"/>
  <c r="D517" i="6"/>
  <c r="E517" i="6"/>
  <c r="A518" i="6"/>
  <c r="D518" i="6"/>
  <c r="A519" i="6"/>
  <c r="D519" i="6"/>
  <c r="A520" i="6"/>
  <c r="D520" i="6"/>
  <c r="A521" i="6"/>
  <c r="D521" i="6"/>
  <c r="A522" i="6"/>
  <c r="D522" i="6"/>
  <c r="A523" i="6"/>
  <c r="D523" i="6"/>
  <c r="E532" i="6" s="1"/>
  <c r="A524" i="6"/>
  <c r="D524" i="6"/>
  <c r="E524" i="6"/>
  <c r="A525" i="6"/>
  <c r="D525" i="6"/>
  <c r="A526" i="6"/>
  <c r="D526" i="6"/>
  <c r="A527" i="6"/>
  <c r="D527" i="6"/>
  <c r="E536" i="6" s="1"/>
  <c r="A528" i="6"/>
  <c r="D528" i="6"/>
  <c r="A529" i="6"/>
  <c r="D529" i="6"/>
  <c r="A530" i="6"/>
  <c r="D530" i="6"/>
  <c r="E530" i="6"/>
  <c r="A531" i="6"/>
  <c r="D531" i="6"/>
  <c r="A532" i="6"/>
  <c r="D532" i="6"/>
  <c r="A533" i="6"/>
  <c r="D533" i="6"/>
  <c r="A534" i="6"/>
  <c r="D534" i="6"/>
  <c r="A535" i="6"/>
  <c r="D535" i="6"/>
  <c r="A536" i="6"/>
  <c r="D536" i="6"/>
  <c r="E545" i="6" s="1"/>
  <c r="A537" i="6"/>
  <c r="D537" i="6"/>
  <c r="A538" i="6"/>
  <c r="D538" i="6"/>
  <c r="A539" i="6"/>
  <c r="D539" i="6"/>
  <c r="A540" i="6"/>
  <c r="D540" i="6"/>
  <c r="A541" i="6"/>
  <c r="D541" i="6"/>
  <c r="A542" i="6"/>
  <c r="D542" i="6"/>
  <c r="E551" i="6" s="1"/>
  <c r="A543" i="6"/>
  <c r="D543" i="6"/>
  <c r="A544" i="6"/>
  <c r="D544" i="6"/>
  <c r="E549" i="6" s="1"/>
  <c r="E544" i="6"/>
  <c r="A545" i="6"/>
  <c r="D545" i="6"/>
  <c r="A546" i="6"/>
  <c r="D546" i="6"/>
  <c r="A547" i="6"/>
  <c r="D547" i="6"/>
  <c r="A548" i="6"/>
  <c r="D548" i="6"/>
  <c r="E548" i="6"/>
  <c r="A549" i="6"/>
  <c r="D549" i="6"/>
  <c r="A550" i="6"/>
  <c r="D550" i="6"/>
  <c r="A551" i="6"/>
  <c r="D551" i="6"/>
  <c r="A552" i="6"/>
  <c r="D552" i="6"/>
  <c r="A553" i="6"/>
  <c r="D553" i="6"/>
  <c r="A554" i="6"/>
  <c r="D554" i="6"/>
  <c r="A555" i="6"/>
  <c r="D555" i="6"/>
  <c r="A556" i="6"/>
  <c r="D556" i="6"/>
  <c r="E556" i="6"/>
  <c r="A557" i="6"/>
  <c r="D557" i="6"/>
  <c r="A558" i="6"/>
  <c r="D558" i="6"/>
  <c r="A559" i="6"/>
  <c r="D559" i="6"/>
  <c r="A560" i="6"/>
  <c r="D560" i="6"/>
  <c r="E569" i="6" s="1"/>
  <c r="A561" i="6"/>
  <c r="D561" i="6"/>
  <c r="A562" i="6"/>
  <c r="D562" i="6"/>
  <c r="A563" i="6"/>
  <c r="D563" i="6"/>
  <c r="A564" i="6"/>
  <c r="D564" i="6"/>
  <c r="A565" i="6"/>
  <c r="D565" i="6"/>
  <c r="E565" i="6"/>
  <c r="A566" i="6"/>
  <c r="D566" i="6"/>
  <c r="A567" i="6"/>
  <c r="D567" i="6"/>
  <c r="A568" i="6"/>
  <c r="D568" i="6"/>
  <c r="A569" i="6"/>
  <c r="D569" i="6"/>
  <c r="A570" i="6"/>
  <c r="D570" i="6"/>
  <c r="A571" i="6"/>
  <c r="D571" i="6"/>
  <c r="A572" i="6"/>
  <c r="D572" i="6"/>
  <c r="A573" i="6"/>
  <c r="D573" i="6"/>
  <c r="A574" i="6"/>
  <c r="D574" i="6"/>
  <c r="A575" i="6"/>
  <c r="D575" i="6"/>
  <c r="E584" i="6" s="1"/>
  <c r="A576" i="6"/>
  <c r="D576" i="6"/>
  <c r="A577" i="6"/>
  <c r="D577" i="6"/>
  <c r="A578" i="6"/>
  <c r="D578" i="6"/>
  <c r="A579" i="6"/>
  <c r="D579" i="6"/>
  <c r="A580" i="6"/>
  <c r="D580" i="6"/>
  <c r="A581" i="6"/>
  <c r="D581" i="6"/>
  <c r="A582" i="6"/>
  <c r="D582" i="6"/>
  <c r="A583" i="6"/>
  <c r="D583" i="6"/>
  <c r="A584" i="6"/>
  <c r="D584" i="6"/>
  <c r="A585" i="6"/>
  <c r="D585" i="6"/>
  <c r="A586" i="6"/>
  <c r="D586" i="6"/>
  <c r="A587" i="6"/>
  <c r="D587" i="6"/>
  <c r="A588" i="6"/>
  <c r="D588" i="6"/>
  <c r="E588" i="6"/>
  <c r="A589" i="6"/>
  <c r="D589" i="6"/>
  <c r="A590" i="6"/>
  <c r="D590" i="6"/>
  <c r="A591" i="6"/>
  <c r="D591" i="6"/>
  <c r="A592" i="6"/>
  <c r="D592" i="6"/>
  <c r="A593" i="6"/>
  <c r="D593" i="6"/>
  <c r="A594" i="6"/>
  <c r="D594" i="6"/>
  <c r="A595" i="6"/>
  <c r="D595" i="6"/>
  <c r="A596" i="6"/>
  <c r="D596" i="6"/>
  <c r="A597" i="6"/>
  <c r="D597" i="6"/>
  <c r="A598" i="6"/>
  <c r="D598" i="6"/>
  <c r="A599" i="6"/>
  <c r="D599" i="6"/>
  <c r="A600" i="6"/>
  <c r="D600" i="6"/>
  <c r="A601" i="6"/>
  <c r="D601" i="6"/>
  <c r="A602" i="6"/>
  <c r="D602" i="6"/>
  <c r="A603" i="6"/>
  <c r="D603" i="6"/>
  <c r="A604" i="6"/>
  <c r="D604" i="6"/>
  <c r="A605" i="6"/>
  <c r="D605" i="6"/>
  <c r="A606" i="6"/>
  <c r="D606" i="6"/>
  <c r="A607" i="6"/>
  <c r="D607" i="6"/>
  <c r="A608" i="6"/>
  <c r="D608" i="6"/>
  <c r="E617" i="6" s="1"/>
  <c r="A609" i="6"/>
  <c r="D609" i="6"/>
  <c r="A610" i="6"/>
  <c r="D610" i="6"/>
  <c r="A611" i="6"/>
  <c r="D611" i="6"/>
  <c r="A612" i="6"/>
  <c r="D612" i="6"/>
  <c r="A613" i="6"/>
  <c r="D613" i="6"/>
  <c r="A614" i="6"/>
  <c r="D614" i="6"/>
  <c r="E623" i="6" s="1"/>
  <c r="A615" i="6"/>
  <c r="D615" i="6"/>
  <c r="A616" i="6"/>
  <c r="D616" i="6"/>
  <c r="A617" i="6"/>
  <c r="D617" i="6"/>
  <c r="A618" i="6"/>
  <c r="D618" i="6"/>
  <c r="A619" i="6"/>
  <c r="D619" i="6"/>
  <c r="A620" i="6"/>
  <c r="D620" i="6"/>
  <c r="A621" i="6"/>
  <c r="D621" i="6"/>
  <c r="E630" i="6" s="1"/>
  <c r="A622" i="6"/>
  <c r="D622" i="6"/>
  <c r="E631" i="6" s="1"/>
  <c r="A623" i="6"/>
  <c r="D623" i="6"/>
  <c r="A624" i="6"/>
  <c r="D624" i="6"/>
  <c r="A625" i="6"/>
  <c r="D625" i="6"/>
  <c r="A626" i="6"/>
  <c r="D626" i="6"/>
  <c r="E626" i="6"/>
  <c r="A627" i="6"/>
  <c r="D627" i="6"/>
  <c r="A628" i="6"/>
  <c r="D628" i="6"/>
  <c r="E628" i="6"/>
  <c r="A629" i="6"/>
  <c r="D629" i="6"/>
  <c r="E629" i="6"/>
  <c r="A630" i="6"/>
  <c r="D630" i="6"/>
  <c r="A631" i="6"/>
  <c r="D631" i="6"/>
  <c r="A632" i="6"/>
  <c r="D632" i="6"/>
  <c r="A633" i="6"/>
  <c r="D633" i="6"/>
  <c r="A634" i="6"/>
  <c r="D634" i="6"/>
  <c r="A635" i="6"/>
  <c r="D635" i="6"/>
  <c r="A636" i="6"/>
  <c r="D636" i="6"/>
  <c r="A637" i="6"/>
  <c r="D637" i="6"/>
  <c r="A638" i="6"/>
  <c r="D638" i="6"/>
  <c r="A639" i="6"/>
  <c r="D639" i="6"/>
  <c r="E648" i="6" s="1"/>
  <c r="A640" i="6"/>
  <c r="D640" i="6"/>
  <c r="E640" i="6"/>
  <c r="A641" i="6"/>
  <c r="D641" i="6"/>
  <c r="A642" i="6"/>
  <c r="D642" i="6"/>
  <c r="E642" i="6"/>
  <c r="A643" i="6"/>
  <c r="D643" i="6"/>
  <c r="A644" i="6"/>
  <c r="D644" i="6"/>
  <c r="A645" i="6"/>
  <c r="D645" i="6"/>
  <c r="E645" i="6"/>
  <c r="A646" i="6"/>
  <c r="D646" i="6"/>
  <c r="A647" i="6"/>
  <c r="D647" i="6"/>
  <c r="A648" i="6"/>
  <c r="D648" i="6"/>
  <c r="A649" i="6"/>
  <c r="D649" i="6"/>
  <c r="A650" i="6"/>
  <c r="D650" i="6"/>
  <c r="A651" i="6"/>
  <c r="D651" i="6"/>
  <c r="E660" i="6" s="1"/>
  <c r="A652" i="6"/>
  <c r="D652" i="6"/>
  <c r="E652" i="6"/>
  <c r="A653" i="6"/>
  <c r="D653" i="6"/>
  <c r="E662" i="6" s="1"/>
  <c r="A654" i="6"/>
  <c r="D654" i="6"/>
  <c r="E663" i="6" s="1"/>
  <c r="A655" i="6"/>
  <c r="D655" i="6"/>
  <c r="A656" i="6"/>
  <c r="D656" i="6"/>
  <c r="E656" i="6"/>
  <c r="A657" i="6"/>
  <c r="D657" i="6"/>
  <c r="A658" i="6"/>
  <c r="D658" i="6"/>
  <c r="A659" i="6"/>
  <c r="D659" i="6"/>
  <c r="A660" i="6"/>
  <c r="D660" i="6"/>
  <c r="A661" i="6"/>
  <c r="D661" i="6"/>
  <c r="E661" i="6"/>
  <c r="A662" i="6"/>
  <c r="D662" i="6"/>
  <c r="A663" i="6"/>
  <c r="D663" i="6"/>
  <c r="A664" i="6"/>
  <c r="D664" i="6"/>
  <c r="A665" i="6"/>
  <c r="D665" i="6"/>
  <c r="A666" i="6"/>
  <c r="D666" i="6"/>
  <c r="A667" i="6"/>
  <c r="D667" i="6"/>
  <c r="A668" i="6"/>
  <c r="D668" i="6"/>
  <c r="A669" i="6"/>
  <c r="D669" i="6"/>
  <c r="A670" i="6"/>
  <c r="D670" i="6"/>
  <c r="E679" i="6" s="1"/>
  <c r="A671" i="6"/>
  <c r="D671" i="6"/>
  <c r="A672" i="6"/>
  <c r="D672" i="6"/>
  <c r="E677" i="6" s="1"/>
  <c r="A673" i="6"/>
  <c r="D673" i="6"/>
  <c r="A674" i="6"/>
  <c r="D674" i="6"/>
  <c r="A675" i="6"/>
  <c r="D675" i="6"/>
  <c r="A676" i="6"/>
  <c r="D676" i="6"/>
  <c r="A677" i="6"/>
  <c r="D677" i="6"/>
  <c r="A678" i="6"/>
  <c r="D678" i="6"/>
  <c r="A679" i="6"/>
  <c r="D679" i="6"/>
  <c r="A680" i="6"/>
  <c r="D680" i="6"/>
  <c r="A681" i="6"/>
  <c r="D681" i="6"/>
  <c r="A682" i="6"/>
  <c r="D682" i="6"/>
  <c r="A683" i="6"/>
  <c r="D683" i="6"/>
  <c r="A684" i="6"/>
  <c r="D684" i="6"/>
  <c r="A685" i="6"/>
  <c r="D685" i="6"/>
  <c r="A686" i="6"/>
  <c r="D686" i="6"/>
  <c r="A687" i="6"/>
  <c r="D687" i="6"/>
  <c r="A688" i="6"/>
  <c r="D688" i="6"/>
  <c r="A689" i="6"/>
  <c r="D689" i="6"/>
  <c r="A690" i="6"/>
  <c r="D690" i="6"/>
  <c r="E690" i="6"/>
  <c r="A691" i="6"/>
  <c r="D691" i="6"/>
  <c r="A692" i="6"/>
  <c r="D692" i="6"/>
  <c r="A693" i="6"/>
  <c r="D693" i="6"/>
  <c r="A694" i="6"/>
  <c r="D694" i="6"/>
  <c r="E703" i="6" s="1"/>
  <c r="A695" i="6"/>
  <c r="D695" i="6"/>
  <c r="A696" i="6"/>
  <c r="D696" i="6"/>
  <c r="A697" i="6"/>
  <c r="D697" i="6"/>
  <c r="A698" i="6"/>
  <c r="D698" i="6"/>
  <c r="A699" i="6"/>
  <c r="D699" i="6"/>
  <c r="A700" i="6"/>
  <c r="D700" i="6"/>
  <c r="A701" i="6"/>
  <c r="D701" i="6"/>
  <c r="A702" i="6"/>
  <c r="D702" i="6"/>
  <c r="A703" i="6"/>
  <c r="D703" i="6"/>
  <c r="E712" i="6" s="1"/>
  <c r="A704" i="6"/>
  <c r="D704" i="6"/>
  <c r="E704" i="6"/>
  <c r="A705" i="6"/>
  <c r="D705" i="6"/>
  <c r="A706" i="6"/>
  <c r="D706" i="6"/>
  <c r="A707" i="6"/>
  <c r="D707" i="6"/>
  <c r="A708" i="6"/>
  <c r="D708" i="6"/>
  <c r="E708" i="6"/>
  <c r="A709" i="6"/>
  <c r="D709" i="6"/>
  <c r="A710" i="6"/>
  <c r="D710" i="6"/>
  <c r="A711" i="6"/>
  <c r="D711" i="6"/>
  <c r="A712" i="6"/>
  <c r="D712" i="6"/>
  <c r="A713" i="6"/>
  <c r="D713" i="6"/>
  <c r="A714" i="6"/>
  <c r="D714" i="6"/>
  <c r="A715" i="6"/>
  <c r="D715" i="6"/>
  <c r="A716" i="6"/>
  <c r="D716" i="6"/>
  <c r="E716" i="6"/>
  <c r="A717" i="6"/>
  <c r="D717" i="6"/>
  <c r="A718" i="6"/>
  <c r="D718" i="6"/>
  <c r="A719" i="6"/>
  <c r="D719" i="6"/>
  <c r="A720" i="6"/>
  <c r="D720" i="6"/>
  <c r="A721" i="6"/>
  <c r="D721" i="6"/>
  <c r="A722" i="6"/>
  <c r="D722" i="6"/>
  <c r="A723" i="6"/>
  <c r="D723" i="6"/>
  <c r="A724" i="6"/>
  <c r="D724" i="6"/>
  <c r="A725" i="6"/>
  <c r="D725" i="6"/>
  <c r="A726" i="6"/>
  <c r="D726" i="6"/>
  <c r="A727" i="6"/>
  <c r="D727" i="6"/>
  <c r="A728" i="6"/>
  <c r="D728" i="6"/>
  <c r="A729" i="6"/>
  <c r="D729" i="6"/>
  <c r="A730" i="6"/>
  <c r="D730" i="6"/>
  <c r="A731" i="6"/>
  <c r="D731" i="6"/>
  <c r="A732" i="6"/>
  <c r="D732" i="6"/>
  <c r="A733" i="6"/>
  <c r="D733" i="6"/>
  <c r="A734" i="6"/>
  <c r="D734" i="6"/>
  <c r="A735" i="6"/>
  <c r="D735" i="6"/>
  <c r="A736" i="6"/>
  <c r="D736" i="6"/>
  <c r="A737" i="6"/>
  <c r="D737" i="6"/>
  <c r="A738" i="6"/>
  <c r="D738" i="6"/>
  <c r="A739" i="6"/>
  <c r="D739" i="6"/>
  <c r="A740" i="6"/>
  <c r="D740" i="6"/>
  <c r="A741" i="6"/>
  <c r="D741" i="6"/>
  <c r="A742" i="6"/>
  <c r="D742" i="6"/>
  <c r="A743" i="6"/>
  <c r="D743" i="6"/>
  <c r="A744" i="6"/>
  <c r="D744" i="6"/>
  <c r="A745" i="6"/>
  <c r="D745" i="6"/>
  <c r="A746" i="6"/>
  <c r="D746" i="6"/>
  <c r="A747" i="6"/>
  <c r="D747" i="6"/>
  <c r="A748" i="6"/>
  <c r="D748" i="6"/>
  <c r="E748" i="6"/>
  <c r="A749" i="6"/>
  <c r="D749" i="6"/>
  <c r="A750" i="6"/>
  <c r="D750" i="6"/>
  <c r="A751" i="6"/>
  <c r="D751" i="6"/>
  <c r="A752" i="6"/>
  <c r="D752" i="6"/>
  <c r="A753" i="6"/>
  <c r="D753" i="6"/>
  <c r="A754" i="6"/>
  <c r="D754" i="6"/>
  <c r="A755" i="6"/>
  <c r="D755" i="6"/>
  <c r="A756" i="6"/>
  <c r="D756" i="6"/>
  <c r="A757" i="6"/>
  <c r="D757" i="6"/>
  <c r="A758" i="6"/>
  <c r="D758" i="6"/>
  <c r="A759" i="6"/>
  <c r="D759" i="6"/>
  <c r="A760" i="6"/>
  <c r="D760" i="6"/>
  <c r="A761" i="6"/>
  <c r="D761" i="6"/>
  <c r="A762" i="6"/>
  <c r="D762" i="6"/>
  <c r="A763" i="6"/>
  <c r="D763" i="6"/>
  <c r="A764" i="6"/>
  <c r="D764" i="6"/>
  <c r="A765" i="6"/>
  <c r="D765" i="6"/>
  <c r="A766" i="6"/>
  <c r="D766" i="6"/>
  <c r="A767" i="6"/>
  <c r="D767" i="6"/>
  <c r="E776" i="6" s="1"/>
  <c r="A768" i="6"/>
  <c r="D768" i="6"/>
  <c r="A769" i="6"/>
  <c r="D769" i="6"/>
  <c r="A770" i="6"/>
  <c r="D770" i="6"/>
  <c r="E770" i="6"/>
  <c r="A771" i="6"/>
  <c r="D771" i="6"/>
  <c r="A772" i="6"/>
  <c r="D772" i="6"/>
  <c r="A773" i="6"/>
  <c r="D773" i="6"/>
  <c r="E773" i="6"/>
  <c r="A774" i="6"/>
  <c r="D774" i="6"/>
  <c r="A775" i="6"/>
  <c r="D775" i="6"/>
  <c r="A776" i="6"/>
  <c r="D776" i="6"/>
  <c r="A777" i="6"/>
  <c r="D777" i="6"/>
  <c r="A778" i="6"/>
  <c r="D778" i="6"/>
  <c r="A779" i="6"/>
  <c r="D779" i="6"/>
  <c r="A780" i="6"/>
  <c r="D780" i="6"/>
  <c r="E780" i="6"/>
  <c r="A781" i="6"/>
  <c r="D781" i="6"/>
  <c r="A782" i="6"/>
  <c r="D782" i="6"/>
  <c r="E791" i="6" s="1"/>
  <c r="A783" i="6"/>
  <c r="D783" i="6"/>
  <c r="A784" i="6"/>
  <c r="D784" i="6"/>
  <c r="A785" i="6"/>
  <c r="D785" i="6"/>
  <c r="A786" i="6"/>
  <c r="D786" i="6"/>
  <c r="A787" i="6"/>
  <c r="D787" i="6"/>
  <c r="A788" i="6"/>
  <c r="D788" i="6"/>
  <c r="A789" i="6"/>
  <c r="D789" i="6"/>
  <c r="A790" i="6"/>
  <c r="D790" i="6"/>
  <c r="A791" i="6"/>
  <c r="D791" i="6"/>
  <c r="A792" i="6"/>
  <c r="D792" i="6"/>
  <c r="E801" i="6" s="1"/>
  <c r="A793" i="6"/>
  <c r="D793" i="6"/>
  <c r="A794" i="6"/>
  <c r="D794" i="6"/>
  <c r="A795" i="6"/>
  <c r="D795" i="6"/>
  <c r="A796" i="6"/>
  <c r="D796" i="6"/>
  <c r="A797" i="6"/>
  <c r="D797" i="6"/>
  <c r="A798" i="6"/>
  <c r="D798" i="6"/>
  <c r="E807" i="6" s="1"/>
  <c r="A799" i="6"/>
  <c r="D799" i="6"/>
  <c r="A800" i="6"/>
  <c r="D800" i="6"/>
  <c r="E805" i="6" s="1"/>
  <c r="E800" i="6"/>
  <c r="A801" i="6"/>
  <c r="D801" i="6"/>
  <c r="A802" i="6"/>
  <c r="D802" i="6"/>
  <c r="A803" i="6"/>
  <c r="D803" i="6"/>
  <c r="A804" i="6"/>
  <c r="D804" i="6"/>
  <c r="A805" i="6"/>
  <c r="D805" i="6"/>
  <c r="A806" i="6"/>
  <c r="D806" i="6"/>
  <c r="A807" i="6"/>
  <c r="D807" i="6"/>
  <c r="A808" i="6"/>
  <c r="D808" i="6"/>
  <c r="A809" i="6"/>
  <c r="D809" i="6"/>
  <c r="A810" i="6"/>
  <c r="D810" i="6"/>
  <c r="A811" i="6"/>
  <c r="D811" i="6"/>
  <c r="A812" i="6"/>
  <c r="D812" i="6"/>
  <c r="E812" i="6"/>
  <c r="A813" i="6"/>
  <c r="D813" i="6"/>
  <c r="A814" i="6"/>
  <c r="D814" i="6"/>
  <c r="A815" i="6"/>
  <c r="D815" i="6"/>
  <c r="A816" i="6"/>
  <c r="D816" i="6"/>
  <c r="A817" i="6"/>
  <c r="D817" i="6"/>
  <c r="A818" i="6"/>
  <c r="D818" i="6"/>
  <c r="A819" i="6"/>
  <c r="D819" i="6"/>
  <c r="A820" i="6"/>
  <c r="D820" i="6"/>
  <c r="A821" i="6"/>
  <c r="D821" i="6"/>
  <c r="A822" i="6"/>
  <c r="D822" i="6"/>
  <c r="A823" i="6"/>
  <c r="D823" i="6"/>
  <c r="A824" i="6"/>
  <c r="D824" i="6"/>
  <c r="A825" i="6"/>
  <c r="D825" i="6"/>
  <c r="A826" i="6"/>
  <c r="D826" i="6"/>
  <c r="A827" i="6"/>
  <c r="D827" i="6"/>
  <c r="A828" i="6"/>
  <c r="D828" i="6"/>
  <c r="A829" i="6"/>
  <c r="D829" i="6"/>
  <c r="A830" i="6"/>
  <c r="D830" i="6"/>
  <c r="A831" i="6"/>
  <c r="D831" i="6"/>
  <c r="E840" i="6" s="1"/>
  <c r="A832" i="6"/>
  <c r="D832" i="6"/>
  <c r="A833" i="6"/>
  <c r="D833" i="6"/>
  <c r="A834" i="6"/>
  <c r="D834" i="6"/>
  <c r="A835" i="6"/>
  <c r="D835" i="6"/>
  <c r="A836" i="6"/>
  <c r="D836" i="6"/>
  <c r="E836" i="6"/>
  <c r="A837" i="6"/>
  <c r="D837" i="6"/>
  <c r="A838" i="6"/>
  <c r="D838" i="6"/>
  <c r="A839" i="6"/>
  <c r="D839" i="6"/>
  <c r="A840" i="6"/>
  <c r="D840" i="6"/>
  <c r="A841" i="6"/>
  <c r="D841" i="6"/>
  <c r="A842" i="6"/>
  <c r="D842" i="6"/>
  <c r="A843" i="6"/>
  <c r="D843" i="6"/>
  <c r="A844" i="6"/>
  <c r="D844" i="6"/>
  <c r="A845" i="6"/>
  <c r="D845" i="6"/>
  <c r="A846" i="6"/>
  <c r="D846" i="6"/>
  <c r="A847" i="6"/>
  <c r="D847" i="6"/>
  <c r="A848" i="6"/>
  <c r="D848" i="6"/>
  <c r="A849" i="6"/>
  <c r="D849" i="6"/>
  <c r="A850" i="6"/>
  <c r="D850" i="6"/>
  <c r="A851" i="6"/>
  <c r="D851" i="6"/>
  <c r="A852" i="6"/>
  <c r="D852" i="6"/>
  <c r="A853" i="6"/>
  <c r="D853" i="6"/>
  <c r="A854" i="6"/>
  <c r="D854" i="6"/>
  <c r="A855" i="6"/>
  <c r="D855" i="6"/>
  <c r="A856" i="6"/>
  <c r="D856" i="6"/>
  <c r="A857" i="6"/>
  <c r="D857" i="6"/>
  <c r="A858" i="6"/>
  <c r="D858" i="6"/>
  <c r="A859" i="6"/>
  <c r="D859" i="6"/>
  <c r="A860" i="6"/>
  <c r="D860" i="6"/>
  <c r="A861" i="6"/>
  <c r="D861" i="6"/>
  <c r="A862" i="6"/>
  <c r="D862" i="6"/>
  <c r="A863" i="6"/>
  <c r="D863" i="6"/>
  <c r="A864" i="6"/>
  <c r="D864" i="6"/>
  <c r="E873" i="6" s="1"/>
  <c r="A865" i="6"/>
  <c r="D865" i="6"/>
  <c r="A866" i="6"/>
  <c r="D866" i="6"/>
  <c r="A867" i="6"/>
  <c r="D867" i="6"/>
  <c r="A868" i="6"/>
  <c r="D868" i="6"/>
  <c r="E868" i="6"/>
  <c r="A869" i="6"/>
  <c r="D869" i="6"/>
  <c r="A870" i="6"/>
  <c r="D870" i="6"/>
  <c r="E879" i="6" s="1"/>
  <c r="A871" i="6"/>
  <c r="D871" i="6"/>
  <c r="A872" i="6"/>
  <c r="D872" i="6"/>
  <c r="A873" i="6"/>
  <c r="D873" i="6"/>
  <c r="A874" i="6"/>
  <c r="D874" i="6"/>
  <c r="A875" i="6"/>
  <c r="D875" i="6"/>
  <c r="A876" i="6"/>
  <c r="D876" i="6"/>
  <c r="E876" i="6"/>
  <c r="A877" i="6"/>
  <c r="D877" i="6"/>
  <c r="A878" i="6"/>
  <c r="D878" i="6"/>
  <c r="A879" i="6"/>
  <c r="D879" i="6"/>
  <c r="A880" i="6"/>
  <c r="D880" i="6"/>
  <c r="A881" i="6"/>
  <c r="D881" i="6"/>
  <c r="A882" i="6"/>
  <c r="D882" i="6"/>
  <c r="A883" i="6"/>
  <c r="D883" i="6"/>
  <c r="A884" i="6"/>
  <c r="D884" i="6"/>
  <c r="A885" i="6"/>
  <c r="D885" i="6"/>
  <c r="A886" i="6"/>
  <c r="D886" i="6"/>
  <c r="A887" i="6"/>
  <c r="D887" i="6"/>
  <c r="A888" i="6"/>
  <c r="D888" i="6"/>
  <c r="A889" i="6"/>
  <c r="D889" i="6"/>
  <c r="A890" i="6"/>
  <c r="D890" i="6"/>
  <c r="A891" i="6"/>
  <c r="D891" i="6"/>
  <c r="A892" i="6"/>
  <c r="D892" i="6"/>
  <c r="A893" i="6"/>
  <c r="D893" i="6"/>
  <c r="A894" i="6"/>
  <c r="D894" i="6"/>
  <c r="A895" i="6"/>
  <c r="D895" i="6"/>
  <c r="E904" i="6" s="1"/>
  <c r="A896" i="6"/>
  <c r="D896" i="6"/>
  <c r="A897" i="6"/>
  <c r="D897" i="6"/>
  <c r="A898" i="6"/>
  <c r="D898" i="6"/>
  <c r="E898" i="6"/>
  <c r="A899" i="6"/>
  <c r="D899" i="6"/>
  <c r="A900" i="6"/>
  <c r="D900" i="6"/>
  <c r="A901" i="6"/>
  <c r="D901" i="6"/>
  <c r="A902" i="6"/>
  <c r="D902" i="6"/>
  <c r="A903" i="6"/>
  <c r="D903" i="6"/>
  <c r="A904" i="6"/>
  <c r="D904" i="6"/>
  <c r="A905" i="6"/>
  <c r="D905" i="6"/>
  <c r="A906" i="6"/>
  <c r="D906" i="6"/>
  <c r="A907" i="6"/>
  <c r="D907" i="6"/>
  <c r="E909" i="6" s="1"/>
  <c r="A908" i="6"/>
  <c r="D908" i="6"/>
  <c r="E908" i="6"/>
  <c r="A909" i="6"/>
  <c r="D909" i="6"/>
  <c r="A910" i="6"/>
  <c r="D910" i="6"/>
  <c r="A911" i="6"/>
  <c r="D911" i="6"/>
  <c r="A912" i="6"/>
  <c r="D912" i="6"/>
  <c r="A913" i="6"/>
  <c r="D913" i="6"/>
  <c r="A914" i="6"/>
  <c r="D914" i="6"/>
  <c r="A915" i="6"/>
  <c r="D915" i="6"/>
  <c r="E922" i="6" s="1"/>
  <c r="A916" i="6"/>
  <c r="D916" i="6"/>
  <c r="A917" i="6"/>
  <c r="D917" i="6"/>
  <c r="A918" i="6"/>
  <c r="D918" i="6"/>
  <c r="A919" i="6"/>
  <c r="D919" i="6"/>
  <c r="E928" i="6" s="1"/>
  <c r="A920" i="6"/>
  <c r="D920" i="6"/>
  <c r="A921" i="6"/>
  <c r="D921" i="6"/>
  <c r="A922" i="6"/>
  <c r="D922" i="6"/>
  <c r="A923" i="6"/>
  <c r="D923" i="6"/>
  <c r="A924" i="6"/>
  <c r="D924" i="6"/>
  <c r="A925" i="6"/>
  <c r="D925" i="6"/>
  <c r="A926" i="6"/>
  <c r="D926" i="6"/>
  <c r="A927" i="6"/>
  <c r="D927" i="6"/>
  <c r="A928" i="6"/>
  <c r="D928" i="6"/>
  <c r="A929" i="6"/>
  <c r="D929" i="6"/>
  <c r="A930" i="6"/>
  <c r="D930" i="6"/>
  <c r="E930" i="6"/>
  <c r="A931" i="6"/>
  <c r="D931" i="6"/>
  <c r="A932" i="6"/>
  <c r="D932" i="6"/>
  <c r="A933" i="6"/>
  <c r="D933" i="6"/>
  <c r="A934" i="6"/>
  <c r="D934" i="6"/>
  <c r="A935" i="6"/>
  <c r="D935" i="6"/>
  <c r="A936" i="6"/>
  <c r="D936" i="6"/>
  <c r="A937" i="6"/>
  <c r="D937" i="6"/>
  <c r="A938" i="6"/>
  <c r="D938" i="6"/>
  <c r="A939" i="6"/>
  <c r="D939" i="6"/>
  <c r="A940" i="6"/>
  <c r="D940" i="6"/>
  <c r="A941" i="6"/>
  <c r="D941" i="6"/>
  <c r="A942" i="6"/>
  <c r="D942" i="6"/>
  <c r="A943" i="6"/>
  <c r="D943" i="6"/>
  <c r="A944" i="6"/>
  <c r="D944" i="6"/>
  <c r="E944" i="6"/>
  <c r="A945" i="6"/>
  <c r="D945" i="6"/>
  <c r="A946" i="6"/>
  <c r="D946" i="6"/>
  <c r="A947" i="6"/>
  <c r="D947" i="6"/>
  <c r="A948" i="6"/>
  <c r="D948" i="6"/>
  <c r="A949" i="6"/>
  <c r="D949" i="6"/>
  <c r="A950" i="6"/>
  <c r="D950" i="6"/>
  <c r="A951" i="6"/>
  <c r="D951" i="6"/>
  <c r="A952" i="6"/>
  <c r="D952" i="6"/>
  <c r="A953" i="6"/>
  <c r="D953" i="6"/>
  <c r="A954" i="6"/>
  <c r="D954" i="6"/>
  <c r="A955" i="6"/>
  <c r="D955" i="6"/>
  <c r="A956" i="6"/>
  <c r="D956" i="6"/>
  <c r="A957" i="6"/>
  <c r="D957" i="6"/>
  <c r="A958" i="6"/>
  <c r="D958" i="6"/>
  <c r="A959" i="6"/>
  <c r="D959" i="6"/>
  <c r="A960" i="6"/>
  <c r="D960" i="6"/>
  <c r="A961" i="6"/>
  <c r="D961" i="6"/>
  <c r="A962" i="6"/>
  <c r="D962" i="6"/>
  <c r="A963" i="6"/>
  <c r="D963" i="6"/>
  <c r="A964" i="6"/>
  <c r="D964" i="6"/>
  <c r="E964" i="6"/>
  <c r="A965" i="6"/>
  <c r="D965" i="6"/>
  <c r="A966" i="6"/>
  <c r="D966" i="6"/>
  <c r="E975" i="6" s="1"/>
  <c r="A967" i="6"/>
  <c r="D967" i="6"/>
  <c r="A968" i="6"/>
  <c r="D968" i="6"/>
  <c r="A969" i="6"/>
  <c r="D969" i="6"/>
  <c r="A970" i="6"/>
  <c r="D970" i="6"/>
  <c r="A971" i="6"/>
  <c r="D971" i="6"/>
  <c r="A972" i="6"/>
  <c r="D972" i="6"/>
  <c r="E972" i="6"/>
  <c r="A973" i="6"/>
  <c r="D973" i="6"/>
  <c r="E973" i="6"/>
  <c r="A974" i="6"/>
  <c r="D974" i="6"/>
  <c r="A975" i="6"/>
  <c r="D975" i="6"/>
  <c r="A976" i="6"/>
  <c r="D976" i="6"/>
  <c r="A977" i="6"/>
  <c r="D977" i="6"/>
  <c r="A978" i="6"/>
  <c r="D978" i="6"/>
  <c r="E978" i="6"/>
  <c r="A979" i="6"/>
  <c r="D979" i="6"/>
  <c r="A980" i="6"/>
  <c r="D980" i="6"/>
  <c r="A981" i="6"/>
  <c r="D981" i="6"/>
  <c r="A982" i="6"/>
  <c r="D982" i="6"/>
  <c r="A983" i="6"/>
  <c r="D983" i="6"/>
  <c r="A984" i="6"/>
  <c r="D984" i="6"/>
  <c r="A985" i="6"/>
  <c r="D985" i="6"/>
  <c r="A986" i="6"/>
  <c r="D986" i="6"/>
  <c r="A987" i="6"/>
  <c r="D987" i="6"/>
  <c r="A988" i="6"/>
  <c r="D988" i="6"/>
  <c r="A989" i="6"/>
  <c r="D989" i="6"/>
  <c r="A990" i="6"/>
  <c r="D990" i="6"/>
  <c r="E999" i="6" s="1"/>
  <c r="A991" i="6"/>
  <c r="D991" i="6"/>
  <c r="A992" i="6"/>
  <c r="D992" i="6"/>
  <c r="A993" i="6"/>
  <c r="D993" i="6"/>
  <c r="A994" i="6"/>
  <c r="D994" i="6"/>
  <c r="A995" i="6"/>
  <c r="D995" i="6"/>
  <c r="E1004" i="6" s="1"/>
  <c r="A996" i="6"/>
  <c r="D996" i="6"/>
  <c r="A997" i="6"/>
  <c r="D997" i="6"/>
  <c r="A998" i="6"/>
  <c r="D998" i="6"/>
  <c r="A999" i="6"/>
  <c r="D999" i="6"/>
  <c r="A1000" i="6"/>
  <c r="D1000" i="6"/>
  <c r="E1000" i="6"/>
  <c r="A1001" i="6"/>
  <c r="D1001" i="6"/>
  <c r="A1002" i="6"/>
  <c r="D1002" i="6"/>
  <c r="A1003" i="6"/>
  <c r="D1003" i="6"/>
  <c r="E1003" i="6"/>
  <c r="A1004" i="6"/>
  <c r="D1004" i="6"/>
  <c r="A1005" i="6"/>
  <c r="D1005" i="6"/>
  <c r="A1006" i="6"/>
  <c r="D1006" i="6"/>
  <c r="E1015" i="6" s="1"/>
  <c r="A1007" i="6"/>
  <c r="D1007" i="6"/>
  <c r="A1008" i="6"/>
  <c r="D1008" i="6"/>
  <c r="A1009" i="6"/>
  <c r="D1009" i="6"/>
  <c r="A1010" i="6"/>
  <c r="D1010" i="6"/>
  <c r="A1011" i="6"/>
  <c r="D1011" i="6"/>
  <c r="A1012" i="6"/>
  <c r="D1012" i="6"/>
  <c r="E1012" i="6"/>
  <c r="A1013" i="6"/>
  <c r="D1013" i="6"/>
  <c r="E1013" i="6"/>
  <c r="A1014" i="6"/>
  <c r="D1014" i="6"/>
  <c r="A1015" i="6"/>
  <c r="D1015" i="6"/>
  <c r="A1016" i="6"/>
  <c r="D1016" i="6"/>
  <c r="A1017" i="6"/>
  <c r="D1017" i="6"/>
  <c r="A1018" i="6"/>
  <c r="D1018" i="6"/>
  <c r="E1018" i="6"/>
  <c r="A1019" i="6"/>
  <c r="D1019" i="6"/>
  <c r="A1020" i="6"/>
  <c r="D1020" i="6"/>
  <c r="E1020" i="6"/>
  <c r="A1021" i="6"/>
  <c r="D1021" i="6"/>
  <c r="E1021" i="6"/>
  <c r="A1022" i="6"/>
  <c r="D1022" i="6"/>
  <c r="A1023" i="6"/>
  <c r="D1023" i="6"/>
  <c r="A1024" i="6"/>
  <c r="D1024" i="6"/>
  <c r="E1024" i="6"/>
  <c r="A1025" i="6"/>
  <c r="D1025" i="6"/>
  <c r="A1026" i="6"/>
  <c r="D1026" i="6"/>
  <c r="A1027" i="6"/>
  <c r="D1027" i="6"/>
  <c r="A1028" i="6"/>
  <c r="D1028" i="6"/>
  <c r="A1029" i="6"/>
  <c r="D1029" i="6"/>
  <c r="A1030" i="6"/>
  <c r="D1030" i="6"/>
  <c r="A1031" i="6"/>
  <c r="D1031" i="6"/>
  <c r="A1032" i="6"/>
  <c r="D1032" i="6"/>
  <c r="A1033" i="6"/>
  <c r="D1033" i="6"/>
  <c r="A1034" i="6"/>
  <c r="D1034" i="6"/>
  <c r="A1035" i="6"/>
  <c r="D1035" i="6"/>
  <c r="A1036" i="6"/>
  <c r="D1036" i="6"/>
  <c r="A1037" i="6"/>
  <c r="D1037" i="6"/>
  <c r="A1038" i="6"/>
  <c r="D1038" i="6"/>
  <c r="A1039" i="6"/>
  <c r="D1039" i="6"/>
  <c r="A1040" i="6"/>
  <c r="D1040" i="6"/>
  <c r="A1041" i="6"/>
  <c r="D1041" i="6"/>
  <c r="A1042" i="6"/>
  <c r="D1042" i="6"/>
  <c r="A1043" i="6"/>
  <c r="D1043" i="6"/>
  <c r="A1044" i="6"/>
  <c r="D1044" i="6"/>
  <c r="A1045" i="6"/>
  <c r="D1045" i="6"/>
  <c r="A1046" i="6"/>
  <c r="D1046" i="6"/>
  <c r="A1047" i="6"/>
  <c r="D1047" i="6"/>
  <c r="A1048" i="6"/>
  <c r="D1048" i="6"/>
  <c r="E1048" i="6"/>
  <c r="A1049" i="6"/>
  <c r="D1049" i="6"/>
  <c r="A1050" i="6"/>
  <c r="D1050" i="6"/>
  <c r="A1051" i="6"/>
  <c r="D1051" i="6"/>
  <c r="A1052" i="6"/>
  <c r="D1052" i="6"/>
  <c r="A1053" i="6"/>
  <c r="D1053" i="6"/>
  <c r="A1054" i="6"/>
  <c r="D1054" i="6"/>
  <c r="A1055" i="6"/>
  <c r="D1055" i="6"/>
  <c r="A1056" i="6"/>
  <c r="D1056" i="6"/>
  <c r="E1065" i="6" s="1"/>
  <c r="A1057" i="6"/>
  <c r="D1057" i="6"/>
  <c r="A1058" i="6"/>
  <c r="D1058" i="6"/>
  <c r="A1059" i="6"/>
  <c r="D1059" i="6"/>
  <c r="A1060" i="6"/>
  <c r="D1060" i="6"/>
  <c r="A1061" i="6"/>
  <c r="D1061" i="6"/>
  <c r="A1062" i="6"/>
  <c r="D1062" i="6"/>
  <c r="A1063" i="6"/>
  <c r="D1063" i="6"/>
  <c r="A1064" i="6"/>
  <c r="D1064" i="6"/>
  <c r="A1065" i="6"/>
  <c r="D1065" i="6"/>
  <c r="A1066" i="6"/>
  <c r="D1066" i="6"/>
  <c r="E1066" i="6"/>
  <c r="A1067" i="6"/>
  <c r="D1067" i="6"/>
  <c r="A1068" i="6"/>
  <c r="D1068" i="6"/>
  <c r="A1069" i="6"/>
  <c r="D1069" i="6"/>
  <c r="A1070" i="6"/>
  <c r="D1070" i="6"/>
  <c r="A1071" i="6"/>
  <c r="D1071" i="6"/>
  <c r="A1072" i="6"/>
  <c r="D1072" i="6"/>
  <c r="A1073" i="6"/>
  <c r="D1073" i="6"/>
  <c r="A1074" i="6"/>
  <c r="D1074" i="6"/>
  <c r="A1075" i="6"/>
  <c r="D1075" i="6"/>
  <c r="A1076" i="6"/>
  <c r="D1076" i="6"/>
  <c r="A1077" i="6"/>
  <c r="D1077" i="6"/>
  <c r="A1078" i="6"/>
  <c r="D1078" i="6"/>
  <c r="A1079" i="6"/>
  <c r="D1079" i="6"/>
  <c r="A1080" i="6"/>
  <c r="D1080" i="6"/>
  <c r="E1080" i="6"/>
  <c r="A1081" i="6"/>
  <c r="D1081" i="6"/>
  <c r="A1082" i="6"/>
  <c r="D1082" i="6"/>
  <c r="A1083" i="6"/>
  <c r="D1083" i="6"/>
  <c r="E1083" i="6"/>
  <c r="A1084" i="6"/>
  <c r="D1084" i="6"/>
  <c r="A1085" i="6"/>
  <c r="D1085" i="6"/>
  <c r="A1086" i="6"/>
  <c r="D1086" i="6"/>
  <c r="A1087" i="6"/>
  <c r="D1087" i="6"/>
  <c r="A1088" i="6"/>
  <c r="D1088" i="6"/>
  <c r="A1089" i="6"/>
  <c r="D1089" i="6"/>
  <c r="A1090" i="6"/>
  <c r="D1090" i="6"/>
  <c r="A1091" i="6"/>
  <c r="D1091" i="6"/>
  <c r="A1092" i="6"/>
  <c r="D1092" i="6"/>
  <c r="A1093" i="6"/>
  <c r="D1093" i="6"/>
  <c r="A1094" i="6"/>
  <c r="D1094" i="6"/>
  <c r="A1095" i="6"/>
  <c r="D1095" i="6"/>
  <c r="A1096" i="6"/>
  <c r="D1096" i="6"/>
  <c r="A1097" i="6"/>
  <c r="D1097" i="6"/>
  <c r="A1098" i="6"/>
  <c r="D1098" i="6"/>
  <c r="A1099" i="6"/>
  <c r="D1099" i="6"/>
  <c r="A1100" i="6"/>
  <c r="D1100" i="6"/>
  <c r="E1100" i="6"/>
  <c r="A1101" i="6"/>
  <c r="D1101" i="6"/>
  <c r="A1102" i="6"/>
  <c r="D1102" i="6"/>
  <c r="A1103" i="6"/>
  <c r="D1103" i="6"/>
  <c r="A1104" i="6"/>
  <c r="D1104" i="6"/>
  <c r="A1105" i="6"/>
  <c r="D1105" i="6"/>
  <c r="A1106" i="6"/>
  <c r="D1106" i="6"/>
  <c r="A1107" i="6"/>
  <c r="D1107" i="6"/>
  <c r="A1108" i="6"/>
  <c r="D1108" i="6"/>
  <c r="A1109" i="6"/>
  <c r="D1109" i="6"/>
  <c r="A1110" i="6"/>
  <c r="D1110" i="6"/>
  <c r="A1111" i="6"/>
  <c r="D1111" i="6"/>
  <c r="A1112" i="6"/>
  <c r="D1112" i="6"/>
  <c r="E1112" i="6"/>
  <c r="A1113" i="6"/>
  <c r="D1113" i="6"/>
  <c r="A1114" i="6"/>
  <c r="D1114" i="6"/>
  <c r="A1115" i="6"/>
  <c r="D1115" i="6"/>
  <c r="E1115" i="6"/>
  <c r="A1116" i="6"/>
  <c r="D1116" i="6"/>
  <c r="A1117" i="6"/>
  <c r="D1117" i="6"/>
  <c r="A1118" i="6"/>
  <c r="D1118" i="6"/>
  <c r="A1119" i="6"/>
  <c r="D1119" i="6"/>
  <c r="A1120" i="6"/>
  <c r="D1120" i="6"/>
  <c r="A1121" i="6"/>
  <c r="D1121" i="6"/>
  <c r="A1122" i="6"/>
  <c r="D1122" i="6"/>
  <c r="A1123" i="6"/>
  <c r="D1123" i="6"/>
  <c r="A1124" i="6"/>
  <c r="D1124" i="6"/>
  <c r="A1125" i="6"/>
  <c r="D1125" i="6"/>
  <c r="A1126" i="6"/>
  <c r="D1126" i="6"/>
  <c r="A1127" i="6"/>
  <c r="D1127" i="6"/>
  <c r="A1128" i="6"/>
  <c r="D1128" i="6"/>
  <c r="A1129" i="6"/>
  <c r="D1129" i="6"/>
  <c r="A1130" i="6"/>
  <c r="D1130" i="6"/>
  <c r="A1131" i="6"/>
  <c r="D1131" i="6"/>
  <c r="A1132" i="6"/>
  <c r="D1132" i="6"/>
  <c r="E1132" i="6"/>
  <c r="A1133" i="6"/>
  <c r="D1133" i="6"/>
  <c r="A1134" i="6"/>
  <c r="D1134" i="6"/>
  <c r="A1135" i="6"/>
  <c r="D1135" i="6"/>
  <c r="A1136" i="6"/>
  <c r="D1136" i="6"/>
  <c r="E1136" i="6"/>
  <c r="A1137" i="6"/>
  <c r="D1137" i="6"/>
  <c r="A1138" i="6"/>
  <c r="D1138" i="6"/>
  <c r="A1139" i="6"/>
  <c r="D1139" i="6"/>
  <c r="E1139" i="6"/>
  <c r="A1140" i="6"/>
  <c r="D1140" i="6"/>
  <c r="A1141" i="6"/>
  <c r="D1141" i="6"/>
  <c r="E1141" i="6"/>
  <c r="A1142" i="6"/>
  <c r="D1142" i="6"/>
  <c r="A1143" i="6"/>
  <c r="D1143" i="6"/>
  <c r="A1144" i="6"/>
  <c r="D1144" i="6"/>
  <c r="A1145" i="6"/>
  <c r="D1145" i="6"/>
  <c r="A1146" i="6"/>
  <c r="D1146" i="6"/>
  <c r="E1146" i="6"/>
  <c r="A1147" i="6"/>
  <c r="D1147" i="6"/>
  <c r="A1148" i="6"/>
  <c r="D1148" i="6"/>
  <c r="A1149" i="6"/>
  <c r="D1149" i="6"/>
  <c r="A1150" i="6"/>
  <c r="D1150" i="6"/>
  <c r="A1151" i="6"/>
  <c r="D1151" i="6"/>
  <c r="A1152" i="6"/>
  <c r="D1152" i="6"/>
  <c r="A1153" i="6"/>
  <c r="D1153" i="6"/>
  <c r="A1154" i="6"/>
  <c r="D1154" i="6"/>
  <c r="A1155" i="6"/>
  <c r="D1155" i="6"/>
  <c r="A1156" i="6"/>
  <c r="D1156" i="6"/>
  <c r="A1157" i="6"/>
  <c r="D1157" i="6"/>
  <c r="A1158" i="6"/>
  <c r="D1158" i="6"/>
  <c r="A1159" i="6"/>
  <c r="D1159" i="6"/>
  <c r="A1160" i="6"/>
  <c r="D1160" i="6"/>
  <c r="A1161" i="6"/>
  <c r="D1161" i="6"/>
  <c r="A1162" i="6"/>
  <c r="D1162" i="6"/>
  <c r="A1163" i="6"/>
  <c r="D1163" i="6"/>
  <c r="E1165" i="6" s="1"/>
  <c r="A1164" i="6"/>
  <c r="D1164" i="6"/>
  <c r="E1164" i="6"/>
  <c r="A1165" i="6"/>
  <c r="D1165" i="6"/>
  <c r="A1166" i="6"/>
  <c r="D1166" i="6"/>
  <c r="A1167" i="6"/>
  <c r="D1167" i="6"/>
  <c r="A1168" i="6"/>
  <c r="D1168" i="6"/>
  <c r="A1169" i="6"/>
  <c r="D1169" i="6"/>
  <c r="A1170" i="6"/>
  <c r="D1170" i="6"/>
  <c r="A1171" i="6"/>
  <c r="D1171" i="6"/>
  <c r="A1172" i="6"/>
  <c r="D1172" i="6"/>
  <c r="A1173" i="6"/>
  <c r="D1173" i="6"/>
  <c r="A1174" i="6"/>
  <c r="D1174" i="6"/>
  <c r="A1175" i="6"/>
  <c r="D1175" i="6"/>
  <c r="A1176" i="6"/>
  <c r="D1176" i="6"/>
  <c r="A1177" i="6"/>
  <c r="D1177" i="6"/>
  <c r="A1178" i="6"/>
  <c r="D1178" i="6"/>
  <c r="E1178" i="6"/>
  <c r="A1179" i="6"/>
  <c r="D1179" i="6"/>
  <c r="A1180" i="6"/>
  <c r="D1180" i="6"/>
  <c r="A1181" i="6"/>
  <c r="D1181" i="6"/>
  <c r="A1182" i="6"/>
  <c r="D1182" i="6"/>
  <c r="A1183" i="6"/>
  <c r="D1183" i="6"/>
  <c r="A1184" i="6"/>
  <c r="D1184" i="6"/>
  <c r="A1185" i="6"/>
  <c r="D1185" i="6"/>
  <c r="A1186" i="6"/>
  <c r="D1186" i="6"/>
  <c r="A1187" i="6"/>
  <c r="D1187" i="6"/>
  <c r="A1188" i="6"/>
  <c r="D1188" i="6"/>
  <c r="A1189" i="6"/>
  <c r="D1189" i="6"/>
  <c r="A1190" i="6"/>
  <c r="D1190" i="6"/>
  <c r="A1191" i="6"/>
  <c r="D1191" i="6"/>
  <c r="A1192" i="6"/>
  <c r="D1192" i="6"/>
  <c r="E1201" i="6" s="1"/>
  <c r="A1193" i="6"/>
  <c r="D1193" i="6"/>
  <c r="A1194" i="6"/>
  <c r="D1194" i="6"/>
  <c r="A1195" i="6"/>
  <c r="D1195" i="6"/>
  <c r="A1196" i="6"/>
  <c r="D1196" i="6"/>
  <c r="A1197" i="6"/>
  <c r="D1197" i="6"/>
  <c r="A1198" i="6"/>
  <c r="D1198" i="6"/>
  <c r="A1199" i="6"/>
  <c r="D1199" i="6"/>
  <c r="A1200" i="6"/>
  <c r="D1200" i="6"/>
  <c r="A1201" i="6"/>
  <c r="D1201" i="6"/>
  <c r="A1202" i="6"/>
  <c r="D1202" i="6"/>
  <c r="A1203" i="6"/>
  <c r="D1203" i="6"/>
  <c r="A1204" i="6"/>
  <c r="D1204" i="6"/>
  <c r="A1205" i="6"/>
  <c r="D1205" i="6"/>
  <c r="E1205" i="6"/>
  <c r="A1206" i="6"/>
  <c r="D1206" i="6"/>
  <c r="A1207" i="6"/>
  <c r="D1207" i="6"/>
  <c r="A1208" i="6"/>
  <c r="D1208" i="6"/>
  <c r="A1209" i="6"/>
  <c r="D1209" i="6"/>
  <c r="A1210" i="6"/>
  <c r="D1210" i="6"/>
  <c r="A1211" i="6"/>
  <c r="D1211" i="6"/>
  <c r="A1212" i="6"/>
  <c r="D1212" i="6"/>
  <c r="A1213" i="6"/>
  <c r="D1213" i="6"/>
  <c r="A1214" i="6"/>
  <c r="D1214" i="6"/>
  <c r="A1215" i="6"/>
  <c r="D1215" i="6"/>
  <c r="A1216" i="6"/>
  <c r="D1216" i="6"/>
  <c r="A1217" i="6"/>
  <c r="D1217" i="6"/>
  <c r="A1218" i="6"/>
  <c r="D1218" i="6"/>
  <c r="A1219" i="6"/>
  <c r="D1219" i="6"/>
  <c r="E1219" i="6"/>
  <c r="A1220" i="6"/>
  <c r="D1220" i="6"/>
  <c r="A1221" i="6"/>
  <c r="D1221" i="6"/>
  <c r="A1222" i="6"/>
  <c r="D1222" i="6"/>
  <c r="E1231" i="6" s="1"/>
  <c r="A1223" i="6"/>
  <c r="D1223" i="6"/>
  <c r="A1224" i="6"/>
  <c r="D1224" i="6"/>
  <c r="A1225" i="6"/>
  <c r="D1225" i="6"/>
  <c r="A1226" i="6"/>
  <c r="D1226" i="6"/>
  <c r="A1227" i="6"/>
  <c r="D1227" i="6"/>
  <c r="A1228" i="6"/>
  <c r="D1228" i="6"/>
  <c r="A1229" i="6"/>
  <c r="D1229" i="6"/>
  <c r="E1229" i="6"/>
  <c r="A1230" i="6"/>
  <c r="D1230" i="6"/>
  <c r="A1231" i="6"/>
  <c r="D1231" i="6"/>
  <c r="A1232" i="6"/>
  <c r="D1232" i="6"/>
  <c r="A1233" i="6"/>
  <c r="D1233" i="6"/>
  <c r="A1234" i="6"/>
  <c r="D1234" i="6"/>
  <c r="E1234" i="6"/>
  <c r="A1235" i="6"/>
  <c r="D1235" i="6"/>
  <c r="A1236" i="6"/>
  <c r="D1236" i="6"/>
  <c r="A1237" i="6"/>
  <c r="D1237" i="6"/>
  <c r="A1238" i="6"/>
  <c r="D1238" i="6"/>
  <c r="A1239" i="6"/>
  <c r="D1239" i="6"/>
  <c r="A1240" i="6"/>
  <c r="D1240" i="6"/>
  <c r="A1241" i="6"/>
  <c r="D1241" i="6"/>
  <c r="A1242" i="6"/>
  <c r="D1242" i="6"/>
  <c r="A1243" i="6"/>
  <c r="D1243" i="6"/>
  <c r="A1244" i="6"/>
  <c r="D1244" i="6"/>
  <c r="A1245" i="6"/>
  <c r="D1245" i="6"/>
  <c r="A1246" i="6"/>
  <c r="D1246" i="6"/>
  <c r="A1247" i="6"/>
  <c r="D1247" i="6"/>
  <c r="A1248" i="6"/>
  <c r="D1248" i="6"/>
  <c r="A1249" i="6"/>
  <c r="D1249" i="6"/>
  <c r="A1250" i="6"/>
  <c r="D1250" i="6"/>
  <c r="A1251" i="6"/>
  <c r="D1251" i="6"/>
  <c r="A1252" i="6"/>
  <c r="D1252" i="6"/>
  <c r="A1253" i="6"/>
  <c r="D1253" i="6"/>
  <c r="A1254" i="6"/>
  <c r="D1254" i="6"/>
  <c r="A1255" i="6"/>
  <c r="D1255" i="6"/>
  <c r="A1256" i="6"/>
  <c r="D1256" i="6"/>
  <c r="A1257" i="6"/>
  <c r="D1257" i="6"/>
  <c r="A1258" i="6"/>
  <c r="D1258" i="6"/>
  <c r="A1259" i="6"/>
  <c r="D1259" i="6"/>
  <c r="A1260" i="6"/>
  <c r="D1260" i="6"/>
  <c r="E1260" i="6"/>
  <c r="A1261" i="6"/>
  <c r="D1261" i="6"/>
  <c r="A1262" i="6"/>
  <c r="D1262" i="6"/>
  <c r="E1271" i="6" s="1"/>
  <c r="A1263" i="6"/>
  <c r="D1263" i="6"/>
  <c r="A1264" i="6"/>
  <c r="D1264" i="6"/>
  <c r="A1265" i="6"/>
  <c r="D1265" i="6"/>
  <c r="A1266" i="6"/>
  <c r="D1266" i="6"/>
  <c r="A1267" i="6"/>
  <c r="D1267" i="6"/>
  <c r="A1268" i="6"/>
  <c r="D1268" i="6"/>
  <c r="A1269" i="6"/>
  <c r="D1269" i="6"/>
  <c r="A1270" i="6"/>
  <c r="D1270" i="6"/>
  <c r="A1271" i="6"/>
  <c r="D1271" i="6"/>
  <c r="A1272" i="6"/>
  <c r="D1272" i="6"/>
  <c r="A1273" i="6"/>
  <c r="D1273" i="6"/>
  <c r="A1274" i="6"/>
  <c r="D1274" i="6"/>
  <c r="A1275" i="6"/>
  <c r="D1275" i="6"/>
  <c r="A1276" i="6"/>
  <c r="D1276" i="6"/>
  <c r="A1277" i="6"/>
  <c r="D1277" i="6"/>
  <c r="A1278" i="6"/>
  <c r="D1278" i="6"/>
  <c r="A1279" i="6"/>
  <c r="D1279" i="6"/>
  <c r="A1280" i="6"/>
  <c r="D1280" i="6"/>
  <c r="E1280" i="6"/>
  <c r="A1281" i="6"/>
  <c r="D1281" i="6"/>
  <c r="A1282" i="6"/>
  <c r="D1282" i="6"/>
  <c r="A1283" i="6"/>
  <c r="D1283" i="6"/>
  <c r="A1284" i="6"/>
  <c r="D1284" i="6"/>
  <c r="A1285" i="6"/>
  <c r="D1285" i="6"/>
  <c r="A1286" i="6"/>
  <c r="D1286" i="6"/>
  <c r="A1287" i="6"/>
  <c r="D1287" i="6"/>
  <c r="A1288" i="6"/>
  <c r="D1288" i="6"/>
  <c r="E1288" i="6"/>
  <c r="A1289" i="6"/>
  <c r="D1289" i="6"/>
  <c r="A1290" i="6"/>
  <c r="D1290" i="6"/>
  <c r="A1291" i="6"/>
  <c r="D1291" i="6"/>
  <c r="A1292" i="6"/>
  <c r="D1292" i="6"/>
  <c r="A1293" i="6"/>
  <c r="D1293" i="6"/>
  <c r="A1294" i="6"/>
  <c r="D1294" i="6"/>
  <c r="A1295" i="6"/>
  <c r="D1295" i="6"/>
  <c r="A1296" i="6"/>
  <c r="D1296" i="6"/>
  <c r="A1297" i="6"/>
  <c r="D1297" i="6"/>
  <c r="A1298" i="6"/>
  <c r="D1298" i="6"/>
  <c r="A1299" i="6"/>
  <c r="D1299" i="6"/>
  <c r="A1300" i="6"/>
  <c r="D1300" i="6"/>
  <c r="A1301" i="6"/>
  <c r="D1301" i="6"/>
  <c r="E1301" i="6"/>
  <c r="A1302" i="6"/>
  <c r="D1302" i="6"/>
  <c r="A1303" i="6"/>
  <c r="D1303" i="6"/>
  <c r="A1304" i="6"/>
  <c r="D1304" i="6"/>
  <c r="A1305" i="6"/>
  <c r="D1305" i="6"/>
  <c r="A1306" i="6"/>
  <c r="D1306" i="6"/>
  <c r="A1307" i="6"/>
  <c r="D1307" i="6"/>
  <c r="A1308" i="6"/>
  <c r="D1308" i="6"/>
  <c r="A1309" i="6"/>
  <c r="D1309" i="6"/>
  <c r="A1310" i="6"/>
  <c r="D1310" i="6"/>
  <c r="A1311" i="6"/>
  <c r="D1311" i="6"/>
  <c r="A1312" i="6"/>
  <c r="D1312" i="6"/>
  <c r="E1312" i="6"/>
  <c r="A1313" i="6"/>
  <c r="D1313" i="6"/>
  <c r="A1314" i="6"/>
  <c r="D1314" i="6"/>
  <c r="E1314" i="6"/>
  <c r="A1315" i="6"/>
  <c r="D1315" i="6"/>
  <c r="A1316" i="6"/>
  <c r="D1316" i="6"/>
  <c r="E1325" i="6" s="1"/>
  <c r="A1317" i="6"/>
  <c r="D1317" i="6"/>
  <c r="A1318" i="6"/>
  <c r="D1318" i="6"/>
  <c r="A1319" i="6"/>
  <c r="D1319" i="6"/>
  <c r="A1320" i="6"/>
  <c r="D1320" i="6"/>
  <c r="A1321" i="6"/>
  <c r="D1321" i="6"/>
  <c r="A1322" i="6"/>
  <c r="D1322" i="6"/>
  <c r="A1323" i="6"/>
  <c r="D1323" i="6"/>
  <c r="A1324" i="6"/>
  <c r="D1324" i="6"/>
  <c r="A1325" i="6"/>
  <c r="D1325" i="6"/>
  <c r="A1326" i="6"/>
  <c r="D1326" i="6"/>
  <c r="A1327" i="6"/>
  <c r="D1327" i="6"/>
  <c r="A1328" i="6"/>
  <c r="D1328" i="6"/>
  <c r="E1337" i="6" s="1"/>
  <c r="A1329" i="6"/>
  <c r="D1329" i="6"/>
  <c r="A1330" i="6"/>
  <c r="D1330" i="6"/>
  <c r="A1331" i="6"/>
  <c r="D1331" i="6"/>
  <c r="A1332" i="6"/>
  <c r="D1332" i="6"/>
  <c r="A1333" i="6"/>
  <c r="D1333" i="6"/>
  <c r="A1334" i="6"/>
  <c r="D1334" i="6"/>
  <c r="A1335" i="6"/>
  <c r="D1335" i="6"/>
  <c r="A1336" i="6"/>
  <c r="D1336" i="6"/>
  <c r="E1336" i="6"/>
  <c r="A1337" i="6"/>
  <c r="D1337" i="6"/>
  <c r="A1338" i="6"/>
  <c r="D1338" i="6"/>
  <c r="E1338" i="6"/>
  <c r="A1339" i="6"/>
  <c r="D1339" i="6"/>
  <c r="A1340" i="6"/>
  <c r="D1340" i="6"/>
  <c r="A1341" i="6"/>
  <c r="D1341" i="6"/>
  <c r="A1342" i="6"/>
  <c r="D1342" i="6"/>
  <c r="A1343" i="6"/>
  <c r="D1343" i="6"/>
  <c r="A1344" i="6"/>
  <c r="D1344" i="6"/>
  <c r="A1345" i="6"/>
  <c r="D1345" i="6"/>
  <c r="E1345" i="6"/>
  <c r="A1346" i="6"/>
  <c r="D1346" i="6"/>
  <c r="A1347" i="6"/>
  <c r="D1347" i="6"/>
  <c r="A1348" i="6"/>
  <c r="D1348" i="6"/>
  <c r="E1348" i="6"/>
  <c r="A1349" i="6"/>
  <c r="D1349" i="6"/>
  <c r="A1350" i="6"/>
  <c r="D1350" i="6"/>
  <c r="A1351" i="6"/>
  <c r="D1351" i="6"/>
  <c r="A1352" i="6"/>
  <c r="D1352" i="6"/>
  <c r="A1353" i="6"/>
  <c r="D1353" i="6"/>
  <c r="A1354" i="6"/>
  <c r="D1354" i="6"/>
  <c r="A1355" i="6"/>
  <c r="D1355" i="6"/>
  <c r="A1356" i="6"/>
  <c r="D1356" i="6"/>
  <c r="E1365" i="6" s="1"/>
  <c r="A1357" i="6"/>
  <c r="D1357" i="6"/>
  <c r="A1358" i="6"/>
  <c r="D1358" i="6"/>
  <c r="A1359" i="6"/>
  <c r="D1359" i="6"/>
  <c r="A1360" i="6"/>
  <c r="D1360" i="6"/>
  <c r="A1361" i="6"/>
  <c r="D1361" i="6"/>
  <c r="A1362" i="6"/>
  <c r="D1362" i="6"/>
  <c r="A1363" i="6"/>
  <c r="D1363" i="6"/>
  <c r="A1364" i="6"/>
  <c r="D1364" i="6"/>
  <c r="A1365" i="6"/>
  <c r="D1365" i="6"/>
  <c r="A1366" i="6"/>
  <c r="D1366" i="6"/>
  <c r="A1367" i="6"/>
  <c r="D1367" i="6"/>
  <c r="A1368" i="6"/>
  <c r="D1368" i="6"/>
  <c r="A1369" i="6"/>
  <c r="D1369" i="6"/>
  <c r="A1370" i="6"/>
  <c r="D1370" i="6"/>
  <c r="A1371" i="6"/>
  <c r="D1371" i="6"/>
  <c r="A1372" i="6"/>
  <c r="D1372" i="6"/>
  <c r="A1373" i="6"/>
  <c r="D1373" i="6"/>
  <c r="A1374" i="6"/>
  <c r="D1374" i="6"/>
  <c r="A1375" i="6"/>
  <c r="D1375" i="6"/>
  <c r="A1376" i="6"/>
  <c r="D1376" i="6"/>
  <c r="A1377" i="6"/>
  <c r="D1377" i="6"/>
  <c r="A1378" i="6"/>
  <c r="D1378" i="6"/>
  <c r="A1379" i="6"/>
  <c r="D1379" i="6"/>
  <c r="A1380" i="6"/>
  <c r="D1380" i="6"/>
  <c r="A1381" i="6"/>
  <c r="D1381" i="6"/>
  <c r="A1382" i="6"/>
  <c r="D1382" i="6"/>
  <c r="A1383" i="6"/>
  <c r="D1383" i="6"/>
  <c r="A1384" i="6"/>
  <c r="D1384" i="6"/>
  <c r="A1385" i="6"/>
  <c r="D1385" i="6"/>
  <c r="A1386" i="6"/>
  <c r="D1386" i="6"/>
  <c r="A1387" i="6"/>
  <c r="D1387" i="6"/>
  <c r="A1388" i="6"/>
  <c r="D1388" i="6"/>
  <c r="A1389" i="6"/>
  <c r="D1389" i="6"/>
  <c r="E1389" i="6"/>
  <c r="A1390" i="6"/>
  <c r="D1390" i="6"/>
  <c r="A1391" i="6"/>
  <c r="D1391" i="6"/>
  <c r="A1392" i="6"/>
  <c r="D1392" i="6"/>
  <c r="A1393" i="6"/>
  <c r="D1393" i="6"/>
  <c r="A1394" i="6"/>
  <c r="D1394" i="6"/>
  <c r="A1395" i="6"/>
  <c r="D1395" i="6"/>
  <c r="A1396" i="6"/>
  <c r="D1396" i="6"/>
  <c r="A1397" i="6"/>
  <c r="D1397" i="6"/>
  <c r="A1398" i="6"/>
  <c r="D1398" i="6"/>
  <c r="A1399" i="6"/>
  <c r="D1399" i="6"/>
  <c r="A1400" i="6"/>
  <c r="D1400" i="6"/>
  <c r="A1401" i="6"/>
  <c r="D1401" i="6"/>
  <c r="A1402" i="6"/>
  <c r="D1402" i="6"/>
  <c r="A1403" i="6"/>
  <c r="D1403" i="6"/>
  <c r="E1411" i="6" s="1"/>
  <c r="A1404" i="6"/>
  <c r="D1404" i="6"/>
  <c r="A1405" i="6"/>
  <c r="D1405" i="6"/>
  <c r="A1406" i="6"/>
  <c r="D1406" i="6"/>
  <c r="A1407" i="6"/>
  <c r="D1407" i="6"/>
  <c r="A1408" i="6"/>
  <c r="D1408" i="6"/>
  <c r="A1409" i="6"/>
  <c r="D1409" i="6"/>
  <c r="A1410" i="6"/>
  <c r="D1410" i="6"/>
  <c r="A1411" i="6"/>
  <c r="D1411" i="6"/>
  <c r="A1412" i="6"/>
  <c r="D1412" i="6"/>
  <c r="E1412" i="6"/>
  <c r="A1413" i="6"/>
  <c r="D1413" i="6"/>
  <c r="A1414" i="6"/>
  <c r="D1414" i="6"/>
  <c r="A1415" i="6"/>
  <c r="D1415" i="6"/>
  <c r="A1416" i="6"/>
  <c r="D1416" i="6"/>
  <c r="A1417" i="6"/>
  <c r="D1417" i="6"/>
  <c r="A1418" i="6"/>
  <c r="D1418" i="6"/>
  <c r="A1419" i="6"/>
  <c r="D1419" i="6"/>
  <c r="A1420" i="6"/>
  <c r="D1420" i="6"/>
  <c r="A1421" i="6"/>
  <c r="D1421" i="6"/>
  <c r="A1422" i="6"/>
  <c r="D1422" i="6"/>
  <c r="A1423" i="6"/>
  <c r="D1423" i="6"/>
  <c r="A1424" i="6"/>
  <c r="D1424" i="6"/>
  <c r="A1425" i="6"/>
  <c r="D1425" i="6"/>
  <c r="A1426" i="6"/>
  <c r="D1426" i="6"/>
  <c r="A1427" i="6"/>
  <c r="D1427" i="6"/>
  <c r="A1428" i="6"/>
  <c r="D1428" i="6"/>
  <c r="A1429" i="6"/>
  <c r="D1429" i="6"/>
  <c r="A1430" i="6"/>
  <c r="D1430" i="6"/>
  <c r="A1431" i="6"/>
  <c r="D1431" i="6"/>
  <c r="A1432" i="6"/>
  <c r="D1432" i="6"/>
  <c r="A1433" i="6"/>
  <c r="D1433" i="6"/>
  <c r="A1434" i="6"/>
  <c r="D1434" i="6"/>
  <c r="A1435" i="6"/>
  <c r="D1435" i="6"/>
  <c r="A1436" i="6"/>
  <c r="D1436" i="6"/>
  <c r="E1443" i="6" s="1"/>
  <c r="A1437" i="6"/>
  <c r="D1437" i="6"/>
  <c r="E1445" i="6" s="1"/>
  <c r="A1438" i="6"/>
  <c r="D1438" i="6"/>
  <c r="E1438" i="6"/>
  <c r="A1439" i="6"/>
  <c r="D1439" i="6"/>
  <c r="A1440" i="6"/>
  <c r="D1440" i="6"/>
  <c r="E1448" i="6" s="1"/>
  <c r="A1441" i="6"/>
  <c r="D1441" i="6"/>
  <c r="A1442" i="6"/>
  <c r="D1442" i="6"/>
  <c r="A1443" i="6"/>
  <c r="D1443" i="6"/>
  <c r="A1444" i="6"/>
  <c r="D1444" i="6"/>
  <c r="A1445" i="6"/>
  <c r="D1445" i="6"/>
  <c r="A1446" i="6"/>
  <c r="D1446" i="6"/>
  <c r="E1446" i="6"/>
  <c r="A1447" i="6"/>
  <c r="D1447" i="6"/>
  <c r="A1448" i="6"/>
  <c r="D1448" i="6"/>
  <c r="A1449" i="6"/>
  <c r="D1449" i="6"/>
  <c r="E1449" i="6"/>
  <c r="A1450" i="6"/>
  <c r="D1450" i="6"/>
  <c r="A1451" i="6"/>
  <c r="D1451" i="6"/>
  <c r="A1452" i="6"/>
  <c r="D1452" i="6"/>
  <c r="A1453" i="6"/>
  <c r="D1453" i="6"/>
  <c r="A1454" i="6"/>
  <c r="D1454" i="6"/>
  <c r="A1455" i="6"/>
  <c r="D1455" i="6"/>
  <c r="A1456" i="6"/>
  <c r="D1456" i="6"/>
  <c r="A1457" i="6"/>
  <c r="D1457" i="6"/>
  <c r="A1458" i="6"/>
  <c r="D1458" i="6"/>
  <c r="A1459" i="6"/>
  <c r="D1459" i="6"/>
  <c r="A1460" i="6"/>
  <c r="D1460" i="6"/>
  <c r="A1461" i="6"/>
  <c r="D1461" i="6"/>
  <c r="A1462" i="6"/>
  <c r="D1462" i="6"/>
  <c r="A1463" i="6"/>
  <c r="D1463" i="6"/>
  <c r="A1464" i="6"/>
  <c r="D1464" i="6"/>
  <c r="A1465" i="6"/>
  <c r="D1465" i="6"/>
  <c r="A1466" i="6"/>
  <c r="D1466" i="6"/>
  <c r="A1467" i="6"/>
  <c r="D1467" i="6"/>
  <c r="A1468" i="6"/>
  <c r="D1468" i="6"/>
  <c r="E1477" i="6" s="1"/>
  <c r="A1469" i="6"/>
  <c r="D1469" i="6"/>
  <c r="A1470" i="6"/>
  <c r="D1470" i="6"/>
  <c r="A1471" i="6"/>
  <c r="D1471" i="6"/>
  <c r="A1472" i="6"/>
  <c r="D1472" i="6"/>
  <c r="A1473" i="6"/>
  <c r="D1473" i="6"/>
  <c r="A1474" i="6"/>
  <c r="D1474" i="6"/>
  <c r="A1475" i="6"/>
  <c r="D1475" i="6"/>
  <c r="A1476" i="6"/>
  <c r="D1476" i="6"/>
  <c r="A1477" i="6"/>
  <c r="D1477" i="6"/>
  <c r="A1478" i="6"/>
  <c r="D1478" i="6"/>
  <c r="A1479" i="6"/>
  <c r="D1479" i="6"/>
  <c r="A1480" i="6"/>
  <c r="D1480" i="6"/>
  <c r="A1481" i="6"/>
  <c r="D1481" i="6"/>
  <c r="E1481" i="6"/>
  <c r="A1482" i="6"/>
  <c r="D1482" i="6"/>
  <c r="A1483" i="6"/>
  <c r="D1483" i="6"/>
  <c r="A1484" i="6"/>
  <c r="D1484" i="6"/>
  <c r="A1485" i="6"/>
  <c r="D1485" i="6"/>
  <c r="A1486" i="6"/>
  <c r="D1486" i="6"/>
  <c r="A1487" i="6"/>
  <c r="D1487" i="6"/>
  <c r="A1488" i="6"/>
  <c r="D1488" i="6"/>
  <c r="A1489" i="6"/>
  <c r="D1489" i="6"/>
  <c r="A1490" i="6"/>
  <c r="D1490" i="6"/>
  <c r="A1491" i="6"/>
  <c r="D1491" i="6"/>
  <c r="A1492" i="6"/>
  <c r="D1492" i="6"/>
  <c r="A1493" i="6"/>
  <c r="D1493" i="6"/>
  <c r="E1496" i="6" s="1"/>
  <c r="W296" i="14" s="1"/>
  <c r="A1494" i="6"/>
  <c r="D1494" i="6"/>
  <c r="A1495" i="6"/>
  <c r="D1495" i="6"/>
  <c r="F1495" i="6" s="1"/>
  <c r="A1496" i="6"/>
  <c r="D1496" i="6"/>
  <c r="A1497" i="6"/>
  <c r="D1497" i="6"/>
  <c r="A1498" i="6"/>
  <c r="D1498" i="6"/>
  <c r="A1499" i="6"/>
  <c r="D1499" i="6"/>
  <c r="A1500" i="6"/>
  <c r="D1500" i="6"/>
  <c r="A1501" i="6"/>
  <c r="D1501" i="6"/>
  <c r="A1502" i="6"/>
  <c r="D1502" i="6"/>
  <c r="A1503" i="6"/>
  <c r="D1503" i="6"/>
  <c r="E1503" i="6"/>
  <c r="A1504" i="6"/>
  <c r="D1504" i="6"/>
  <c r="A1505" i="6"/>
  <c r="D1505" i="6"/>
  <c r="A1506" i="6"/>
  <c r="D1506" i="6"/>
  <c r="A1507" i="6"/>
  <c r="D1507" i="6"/>
  <c r="E1507" i="6"/>
  <c r="A1508" i="6"/>
  <c r="D1508" i="6"/>
  <c r="A1509" i="6"/>
  <c r="D1509" i="6"/>
  <c r="A1510" i="6"/>
  <c r="D1510" i="6"/>
  <c r="E1510" i="6"/>
  <c r="A1511" i="6"/>
  <c r="D1511" i="6"/>
  <c r="A1512" i="6"/>
  <c r="D1512" i="6"/>
  <c r="E1512" i="6"/>
  <c r="A1513" i="6"/>
  <c r="D1513" i="6"/>
  <c r="A1514" i="6"/>
  <c r="D1514" i="6"/>
  <c r="A1515" i="6"/>
  <c r="D1515" i="6"/>
  <c r="A1516" i="6"/>
  <c r="D1516" i="6"/>
  <c r="A1517" i="6"/>
  <c r="D1517" i="6"/>
  <c r="A1518" i="6"/>
  <c r="D1518" i="6"/>
  <c r="A1519" i="6"/>
  <c r="D1519" i="6"/>
  <c r="A1520" i="6"/>
  <c r="D1520" i="6"/>
  <c r="E1520" i="6"/>
  <c r="A1521" i="6"/>
  <c r="D1521" i="6"/>
  <c r="A1522" i="6"/>
  <c r="D1522" i="6"/>
  <c r="A1523" i="6"/>
  <c r="D1523" i="6"/>
  <c r="A1524" i="6"/>
  <c r="D1524" i="6"/>
  <c r="A1525" i="6"/>
  <c r="D1525" i="6"/>
  <c r="A1526" i="6"/>
  <c r="D1526" i="6"/>
  <c r="A1527" i="6"/>
  <c r="D1527" i="6"/>
  <c r="A1528" i="6"/>
  <c r="D1528" i="6"/>
  <c r="A1529" i="6"/>
  <c r="D1529" i="6"/>
  <c r="A1530" i="6"/>
  <c r="D1530" i="6"/>
  <c r="A1531" i="6"/>
  <c r="D1531" i="6"/>
  <c r="E1531" i="6"/>
  <c r="A1532" i="6"/>
  <c r="D1532" i="6"/>
  <c r="A1533" i="6"/>
  <c r="D1533" i="6"/>
  <c r="A1534" i="6"/>
  <c r="D1534" i="6"/>
  <c r="A1535" i="6"/>
  <c r="D1535" i="6"/>
  <c r="A1536" i="6"/>
  <c r="D1536" i="6"/>
  <c r="A1537" i="6"/>
  <c r="D1537" i="6"/>
  <c r="A1538" i="6"/>
  <c r="D1538" i="6"/>
  <c r="A1539" i="6"/>
  <c r="D1539" i="6"/>
  <c r="E1539" i="6"/>
  <c r="A1540" i="6"/>
  <c r="D1540" i="6"/>
  <c r="A1541" i="6"/>
  <c r="D1541" i="6"/>
  <c r="A1542" i="6"/>
  <c r="D1542" i="6"/>
  <c r="A1543" i="6"/>
  <c r="D1543" i="6"/>
  <c r="A1544" i="6"/>
  <c r="D1544" i="6"/>
  <c r="A1545" i="6"/>
  <c r="D1545" i="6"/>
  <c r="A1546" i="6"/>
  <c r="D1546" i="6"/>
  <c r="A1547" i="6"/>
  <c r="D1547" i="6"/>
  <c r="A1548" i="6"/>
  <c r="D1548" i="6"/>
  <c r="A1549" i="6"/>
  <c r="D1549" i="6"/>
  <c r="A1550" i="6"/>
  <c r="D1550" i="6"/>
  <c r="A1551" i="6"/>
  <c r="D1551" i="6"/>
  <c r="A1552" i="6"/>
  <c r="D1552" i="6"/>
  <c r="A1553" i="6"/>
  <c r="D1553" i="6"/>
  <c r="A1554" i="6"/>
  <c r="D1554" i="6"/>
  <c r="A1555" i="6"/>
  <c r="D1555" i="6"/>
  <c r="A1556" i="6"/>
  <c r="D1556" i="6"/>
  <c r="A1557" i="6"/>
  <c r="D1557" i="6"/>
  <c r="A1558" i="6"/>
  <c r="D1558" i="6"/>
  <c r="A1559" i="6"/>
  <c r="D1559" i="6"/>
  <c r="A1560" i="6"/>
  <c r="D1560" i="6"/>
  <c r="A1561" i="6"/>
  <c r="D1561" i="6"/>
  <c r="E1570" i="6" s="1"/>
  <c r="A1562" i="6"/>
  <c r="D1562" i="6"/>
  <c r="A1563" i="6"/>
  <c r="D1563" i="6"/>
  <c r="A1564" i="6"/>
  <c r="D1564" i="6"/>
  <c r="E1571" i="6" s="1"/>
  <c r="A1565" i="6"/>
  <c r="D1565" i="6"/>
  <c r="A1566" i="6"/>
  <c r="D1566" i="6"/>
  <c r="E1566" i="6"/>
  <c r="A1567" i="6"/>
  <c r="D1567" i="6"/>
  <c r="A1568" i="6"/>
  <c r="D1568" i="6"/>
  <c r="A1569" i="6"/>
  <c r="D1569" i="6"/>
  <c r="A1570" i="6"/>
  <c r="D1570" i="6"/>
  <c r="A1571" i="6"/>
  <c r="D1571" i="6"/>
  <c r="A1572" i="6"/>
  <c r="D1572" i="6"/>
  <c r="A1573" i="6"/>
  <c r="D1573" i="6"/>
  <c r="A1574" i="6"/>
  <c r="D1574" i="6"/>
  <c r="A1575" i="6"/>
  <c r="D1575" i="6"/>
  <c r="A1576" i="6"/>
  <c r="D1576" i="6"/>
  <c r="E1585" i="6" s="1"/>
  <c r="A1577" i="6"/>
  <c r="D1577" i="6"/>
  <c r="A1578" i="6"/>
  <c r="D1578" i="6"/>
  <c r="A1579" i="6"/>
  <c r="D1579" i="6"/>
  <c r="A1580" i="6"/>
  <c r="D1580" i="6"/>
  <c r="A1581" i="6"/>
  <c r="D1581" i="6"/>
  <c r="E1588" i="6" s="1"/>
  <c r="A1582" i="6"/>
  <c r="D1582" i="6"/>
  <c r="A1583" i="6"/>
  <c r="D1583" i="6"/>
  <c r="E1586" i="6" s="1"/>
  <c r="A1584" i="6"/>
  <c r="D1584" i="6"/>
  <c r="A1585" i="6"/>
  <c r="D1585" i="6"/>
  <c r="A1586" i="6"/>
  <c r="D1586" i="6"/>
  <c r="A1587" i="6"/>
  <c r="D1587" i="6"/>
  <c r="A1588" i="6"/>
  <c r="D1588" i="6"/>
  <c r="A1589" i="6"/>
  <c r="D1589" i="6"/>
  <c r="A1590" i="6"/>
  <c r="D1590" i="6"/>
  <c r="A1591" i="6"/>
  <c r="D1591" i="6"/>
  <c r="A1592" i="6"/>
  <c r="D1592" i="6"/>
  <c r="A1593" i="6"/>
  <c r="D1593" i="6"/>
  <c r="A1594" i="6"/>
  <c r="D1594" i="6"/>
  <c r="A1595" i="6"/>
  <c r="D1595" i="6"/>
  <c r="A1596" i="6"/>
  <c r="D1596" i="6"/>
  <c r="E1603" i="6" s="1"/>
  <c r="A1597" i="6"/>
  <c r="D1597" i="6"/>
  <c r="A1598" i="6"/>
  <c r="D1598" i="6"/>
  <c r="E1607" i="6" s="1"/>
  <c r="A1599" i="6"/>
  <c r="D1599" i="6"/>
  <c r="A1600" i="6"/>
  <c r="D1600" i="6"/>
  <c r="A1601" i="6"/>
  <c r="D1601" i="6"/>
  <c r="E1601" i="6"/>
  <c r="A1602" i="6"/>
  <c r="D1602" i="6"/>
  <c r="A1603" i="6"/>
  <c r="D1603" i="6"/>
  <c r="A1604" i="6"/>
  <c r="D1604" i="6"/>
  <c r="E1604" i="6"/>
  <c r="A1605" i="6"/>
  <c r="D1605" i="6"/>
  <c r="A1606" i="6"/>
  <c r="D1606" i="6"/>
  <c r="A1607" i="6"/>
  <c r="D1607" i="6"/>
  <c r="A1608" i="6"/>
  <c r="D1608" i="6"/>
  <c r="A1609" i="6"/>
  <c r="D1609" i="6"/>
  <c r="A1610" i="6"/>
  <c r="D1610" i="6"/>
  <c r="A1611" i="6"/>
  <c r="D1611" i="6"/>
  <c r="A1612" i="6"/>
  <c r="D1612" i="6"/>
  <c r="E1612" i="6"/>
  <c r="A1613" i="6"/>
  <c r="D1613" i="6"/>
  <c r="A1614" i="6"/>
  <c r="D1614" i="6"/>
  <c r="E1614" i="6"/>
  <c r="A1615" i="6"/>
  <c r="D1615" i="6"/>
  <c r="A1616" i="6"/>
  <c r="D1616" i="6"/>
  <c r="A1617" i="6"/>
  <c r="D1617" i="6"/>
  <c r="A1618" i="6"/>
  <c r="D1618" i="6"/>
  <c r="A1619" i="6"/>
  <c r="D1619" i="6"/>
  <c r="A1620" i="6"/>
  <c r="D1620" i="6"/>
  <c r="A1621" i="6"/>
  <c r="D1621" i="6"/>
  <c r="A1622" i="6"/>
  <c r="D1622" i="6"/>
  <c r="A1623" i="6"/>
  <c r="D1623" i="6"/>
  <c r="A1624" i="6"/>
  <c r="D1624" i="6"/>
  <c r="A1625" i="6"/>
  <c r="D1625" i="6"/>
  <c r="E1634" i="6" s="1"/>
  <c r="A1626" i="6"/>
  <c r="D1626" i="6"/>
  <c r="A1627" i="6"/>
  <c r="D1627" i="6"/>
  <c r="A1628" i="6"/>
  <c r="D1628" i="6"/>
  <c r="A1629" i="6"/>
  <c r="D1629" i="6"/>
  <c r="A1630" i="6"/>
  <c r="D1630" i="6"/>
  <c r="A1631" i="6"/>
  <c r="D1631" i="6"/>
  <c r="A1632" i="6"/>
  <c r="D1632" i="6"/>
  <c r="A1633" i="6"/>
  <c r="D1633" i="6"/>
  <c r="E1642" i="6" s="1"/>
  <c r="A1634" i="6"/>
  <c r="D1634" i="6"/>
  <c r="A1635" i="6"/>
  <c r="D1635" i="6"/>
  <c r="A1636" i="6"/>
  <c r="D1636" i="6"/>
  <c r="A1637" i="6"/>
  <c r="D1637" i="6"/>
  <c r="E1646" i="6" s="1"/>
  <c r="A1638" i="6"/>
  <c r="D1638" i="6"/>
  <c r="E1638" i="6"/>
  <c r="A1639" i="6"/>
  <c r="D1639" i="6"/>
  <c r="A1640" i="6"/>
  <c r="D1640" i="6"/>
  <c r="A1641" i="6"/>
  <c r="D1641" i="6"/>
  <c r="A1642" i="6"/>
  <c r="D1642" i="6"/>
  <c r="A1643" i="6"/>
  <c r="D1643" i="6"/>
  <c r="A1644" i="6"/>
  <c r="D1644" i="6"/>
  <c r="E1644" i="6"/>
  <c r="A1645" i="6"/>
  <c r="D1645" i="6"/>
  <c r="A1646" i="6"/>
  <c r="D1646" i="6"/>
  <c r="A1647" i="6"/>
  <c r="D1647" i="6"/>
  <c r="A1648" i="6"/>
  <c r="D1648" i="6"/>
  <c r="A1649" i="6"/>
  <c r="D1649" i="6"/>
  <c r="A1650" i="6"/>
  <c r="D1650" i="6"/>
  <c r="A1651" i="6"/>
  <c r="D1651" i="6"/>
  <c r="A1652" i="6"/>
  <c r="D1652" i="6"/>
  <c r="A1653" i="6"/>
  <c r="D1653" i="6"/>
  <c r="A1654" i="6"/>
  <c r="D1654" i="6"/>
  <c r="A1655" i="6"/>
  <c r="D1655" i="6"/>
  <c r="E1659" i="6" s="1"/>
  <c r="A1656" i="6"/>
  <c r="D1656" i="6"/>
  <c r="A1657" i="6"/>
  <c r="D1657" i="6"/>
  <c r="A1658" i="6"/>
  <c r="D1658" i="6"/>
  <c r="E1658" i="6"/>
  <c r="A1659" i="6"/>
  <c r="D1659" i="6"/>
  <c r="A1660" i="6"/>
  <c r="D1660" i="6"/>
  <c r="E1660" i="6"/>
  <c r="A1661" i="6"/>
  <c r="D1661" i="6"/>
  <c r="A1662" i="6"/>
  <c r="D1662" i="6"/>
  <c r="A1663" i="6"/>
  <c r="D1663" i="6"/>
  <c r="A1664" i="6"/>
  <c r="D1664" i="6"/>
  <c r="A1665" i="6"/>
  <c r="D1665" i="6"/>
  <c r="A1666" i="6"/>
  <c r="D1666" i="6"/>
  <c r="A1667" i="6"/>
  <c r="D1667" i="6"/>
  <c r="A1668" i="6"/>
  <c r="D1668" i="6"/>
  <c r="A1669" i="6"/>
  <c r="D1669" i="6"/>
  <c r="A1670" i="6"/>
  <c r="D1670" i="6"/>
  <c r="A1671" i="6"/>
  <c r="D1671" i="6"/>
  <c r="A1672" i="6"/>
  <c r="D1672" i="6"/>
  <c r="A1673" i="6"/>
  <c r="D1673" i="6"/>
  <c r="A1674" i="6"/>
  <c r="D1674" i="6"/>
  <c r="E1674" i="6"/>
  <c r="A1675" i="6"/>
  <c r="D1675" i="6"/>
  <c r="A1676" i="6"/>
  <c r="D1676" i="6"/>
  <c r="A1677" i="6"/>
  <c r="D1677" i="6"/>
  <c r="A1678" i="6"/>
  <c r="D1678" i="6"/>
  <c r="A1679" i="6"/>
  <c r="D1679" i="6"/>
  <c r="A1680" i="6"/>
  <c r="D1680" i="6"/>
  <c r="A1681" i="6"/>
  <c r="D1681" i="6"/>
  <c r="A1682" i="6"/>
  <c r="D1682" i="6"/>
  <c r="A1683" i="6"/>
  <c r="D1683" i="6"/>
  <c r="A1684" i="6"/>
  <c r="D1684" i="6"/>
  <c r="A1685" i="6"/>
  <c r="D1685" i="6"/>
  <c r="A1686" i="6"/>
  <c r="D1686" i="6"/>
  <c r="A1687" i="6"/>
  <c r="D1687" i="6"/>
  <c r="A1688" i="6"/>
  <c r="D1688" i="6"/>
  <c r="A1689" i="6"/>
  <c r="D1689" i="6"/>
  <c r="A1690" i="6"/>
  <c r="D1690" i="6"/>
  <c r="A1691" i="6"/>
  <c r="D1691" i="6"/>
  <c r="A1692" i="6"/>
  <c r="D1692" i="6"/>
  <c r="A1693" i="6"/>
  <c r="D1693" i="6"/>
  <c r="A1694" i="6"/>
  <c r="D1694" i="6"/>
  <c r="A1695" i="6"/>
  <c r="D1695" i="6"/>
  <c r="E1704" i="6" s="1"/>
  <c r="A1696" i="6"/>
  <c r="D1696" i="6"/>
  <c r="A1697" i="6"/>
  <c r="D1697" i="6"/>
  <c r="E1706" i="6" s="1"/>
  <c r="A1698" i="6"/>
  <c r="D1698" i="6"/>
  <c r="E1698" i="6"/>
  <c r="A1699" i="6"/>
  <c r="D1699" i="6"/>
  <c r="A1700" i="6"/>
  <c r="D1700" i="6"/>
  <c r="E1708" i="6" s="1"/>
  <c r="A1701" i="6"/>
  <c r="D1701" i="6"/>
  <c r="A1702" i="6"/>
  <c r="D1702" i="6"/>
  <c r="E1702" i="6"/>
  <c r="A1703" i="6"/>
  <c r="D1703" i="6"/>
  <c r="A1704" i="6"/>
  <c r="D1704" i="6"/>
  <c r="A1705" i="6"/>
  <c r="D1705" i="6"/>
  <c r="A1706" i="6"/>
  <c r="D1706" i="6"/>
  <c r="A1707" i="6"/>
  <c r="D1707" i="6"/>
  <c r="A1708" i="6"/>
  <c r="D1708" i="6"/>
  <c r="A1709" i="6"/>
  <c r="D1709" i="6"/>
  <c r="A1710" i="6"/>
  <c r="D1710" i="6"/>
  <c r="A1711" i="6"/>
  <c r="D1711" i="6"/>
  <c r="A1712" i="6"/>
  <c r="D1712" i="6"/>
  <c r="A1713" i="6"/>
  <c r="D1713" i="6"/>
  <c r="E1722" i="6" s="1"/>
  <c r="A1714" i="6"/>
  <c r="D1714" i="6"/>
  <c r="A1715" i="6"/>
  <c r="D1715" i="6"/>
  <c r="A1716" i="6"/>
  <c r="D1716" i="6"/>
  <c r="E1716" i="6"/>
  <c r="A1717" i="6"/>
  <c r="D1717" i="6"/>
  <c r="A1718" i="6"/>
  <c r="D1718" i="6"/>
  <c r="A1719" i="6"/>
  <c r="D1719" i="6"/>
  <c r="E1724" i="6" s="1"/>
  <c r="A1720" i="6"/>
  <c r="D1720" i="6"/>
  <c r="A1721" i="6"/>
  <c r="D1721" i="6"/>
  <c r="A1722" i="6"/>
  <c r="D1722" i="6"/>
  <c r="A1723" i="6"/>
  <c r="D1723" i="6"/>
  <c r="A1724" i="6"/>
  <c r="D1724" i="6"/>
  <c r="A1725" i="6"/>
  <c r="D1725" i="6"/>
  <c r="A1726" i="6"/>
  <c r="D1726" i="6"/>
  <c r="A1727" i="6"/>
  <c r="D1727" i="6"/>
  <c r="A1728" i="6"/>
  <c r="D1728" i="6"/>
  <c r="A1729" i="6"/>
  <c r="D1729" i="6"/>
  <c r="E1738" i="6" s="1"/>
  <c r="A1730" i="6"/>
  <c r="D1730" i="6"/>
  <c r="A1731" i="6"/>
  <c r="D1731" i="6"/>
  <c r="A1732" i="6"/>
  <c r="D1732" i="6"/>
  <c r="A1733" i="6"/>
  <c r="D1733" i="6"/>
  <c r="A1734" i="6"/>
  <c r="D1734" i="6"/>
  <c r="A1735" i="6"/>
  <c r="D1735" i="6"/>
  <c r="A1736" i="6"/>
  <c r="D1736" i="6"/>
  <c r="A1737" i="6"/>
  <c r="D1737" i="6"/>
  <c r="A1738" i="6"/>
  <c r="D1738" i="6"/>
  <c r="A1739" i="6"/>
  <c r="D1739" i="6"/>
  <c r="A1740" i="6"/>
  <c r="D1740" i="6"/>
  <c r="A1741" i="6"/>
  <c r="D1741" i="6"/>
  <c r="A1742" i="6"/>
  <c r="D1742" i="6"/>
  <c r="E1742" i="6"/>
  <c r="A1743" i="6"/>
  <c r="D1743" i="6"/>
  <c r="A1744" i="6"/>
  <c r="D1744" i="6"/>
  <c r="A1745" i="6"/>
  <c r="D1745" i="6"/>
  <c r="A1746" i="6"/>
  <c r="D1746" i="6"/>
  <c r="A1747" i="6"/>
  <c r="D1747" i="6"/>
  <c r="A1748" i="6"/>
  <c r="D1748" i="6"/>
  <c r="A1749" i="6"/>
  <c r="D1749" i="6"/>
  <c r="A1750" i="6"/>
  <c r="D1750" i="6"/>
  <c r="E1750" i="6"/>
  <c r="A1751" i="6"/>
  <c r="D1751" i="6"/>
  <c r="A1752" i="6"/>
  <c r="D1752" i="6"/>
  <c r="A1753" i="6"/>
  <c r="D1753" i="6"/>
  <c r="A1754" i="6"/>
  <c r="D1754" i="6"/>
  <c r="A1755" i="6"/>
  <c r="D1755" i="6"/>
  <c r="A1756" i="6"/>
  <c r="D1756" i="6"/>
  <c r="A1757" i="6"/>
  <c r="D1757" i="6"/>
  <c r="A1758" i="6"/>
  <c r="D1758" i="6"/>
  <c r="A1759" i="6"/>
  <c r="D1759" i="6"/>
  <c r="A1760" i="6"/>
  <c r="D1760" i="6"/>
  <c r="A1761" i="6"/>
  <c r="D1761" i="6"/>
  <c r="A1762" i="6"/>
  <c r="D1762" i="6"/>
  <c r="A1763" i="6"/>
  <c r="D1763" i="6"/>
  <c r="A1764" i="6"/>
  <c r="D1764" i="6"/>
  <c r="A1765" i="6"/>
  <c r="D1765" i="6"/>
  <c r="A1766" i="6"/>
  <c r="D1766" i="6"/>
  <c r="A1767" i="6"/>
  <c r="D1767" i="6"/>
  <c r="A1768" i="6"/>
  <c r="D1768" i="6"/>
  <c r="A1769" i="6"/>
  <c r="D1769" i="6"/>
  <c r="A1770" i="6"/>
  <c r="D1770" i="6"/>
  <c r="A1771" i="6"/>
  <c r="D1771" i="6"/>
  <c r="A1772" i="6"/>
  <c r="D1772" i="6"/>
  <c r="A1773" i="6"/>
  <c r="D1773" i="6"/>
  <c r="A1774" i="6"/>
  <c r="D1774" i="6"/>
  <c r="A1775" i="6"/>
  <c r="D1775" i="6"/>
  <c r="A1776" i="6"/>
  <c r="D1776" i="6"/>
  <c r="A1777" i="6"/>
  <c r="D1777" i="6"/>
  <c r="A1778" i="6"/>
  <c r="D1778" i="6"/>
  <c r="A1779" i="6"/>
  <c r="D1779" i="6"/>
  <c r="A1780" i="6"/>
  <c r="D1780" i="6"/>
  <c r="A1781" i="6"/>
  <c r="D1781" i="6"/>
  <c r="A1782" i="6"/>
  <c r="D1782" i="6"/>
  <c r="A1783" i="6"/>
  <c r="D1783" i="6"/>
  <c r="A1784" i="6"/>
  <c r="D1784" i="6"/>
  <c r="E1793" i="6" s="1"/>
  <c r="A1785" i="6"/>
  <c r="D1785" i="6"/>
  <c r="A1786" i="6"/>
  <c r="D1786" i="6"/>
  <c r="A1787" i="6"/>
  <c r="D1787" i="6"/>
  <c r="A1788" i="6"/>
  <c r="D1788" i="6"/>
  <c r="A1789" i="6"/>
  <c r="D1789" i="6"/>
  <c r="A1790" i="6"/>
  <c r="D1790" i="6"/>
  <c r="A1791" i="6"/>
  <c r="D1791" i="6"/>
  <c r="A1792" i="6"/>
  <c r="D1792" i="6"/>
  <c r="A1793" i="6"/>
  <c r="D1793" i="6"/>
  <c r="A1794" i="6"/>
  <c r="D1794" i="6"/>
  <c r="A1795" i="6"/>
  <c r="D1795" i="6"/>
  <c r="A1796" i="6"/>
  <c r="D1796" i="6"/>
  <c r="A1797" i="6"/>
  <c r="D1797" i="6"/>
  <c r="A1798" i="6"/>
  <c r="D1798" i="6"/>
  <c r="A1799" i="6"/>
  <c r="D1799" i="6"/>
  <c r="A1800" i="6"/>
  <c r="D1800" i="6"/>
  <c r="A1801" i="6"/>
  <c r="D1801" i="6"/>
  <c r="A1802" i="6"/>
  <c r="D1802" i="6"/>
  <c r="A1803" i="6"/>
  <c r="D1803" i="6"/>
  <c r="A1804" i="6"/>
  <c r="D1804" i="6"/>
  <c r="A1805" i="6"/>
  <c r="D1805" i="6"/>
  <c r="A1806" i="6"/>
  <c r="D1806" i="6"/>
  <c r="A1807" i="6"/>
  <c r="D1807" i="6"/>
  <c r="A1808" i="6"/>
  <c r="D1808" i="6"/>
  <c r="A1809" i="6"/>
  <c r="D1809" i="6"/>
  <c r="A1810" i="6"/>
  <c r="D1810" i="6"/>
  <c r="E1810" i="6"/>
  <c r="A1811" i="6"/>
  <c r="D1811" i="6"/>
  <c r="A1812" i="6"/>
  <c r="D1812" i="6"/>
  <c r="E1812" i="6"/>
  <c r="A1813" i="6"/>
  <c r="D1813" i="6"/>
  <c r="E1813" i="6"/>
  <c r="A1814" i="6"/>
  <c r="D1814" i="6"/>
  <c r="A1815" i="6"/>
  <c r="D1815" i="6"/>
  <c r="A1816" i="6"/>
  <c r="D1816" i="6"/>
  <c r="A1817" i="6"/>
  <c r="D1817" i="6"/>
  <c r="E1819" i="6" s="1"/>
  <c r="A1818" i="6"/>
  <c r="D1818" i="6"/>
  <c r="A1819" i="6"/>
  <c r="D1819" i="6"/>
  <c r="A1820" i="6"/>
  <c r="D1820" i="6"/>
  <c r="A1821" i="6"/>
  <c r="D1821" i="6"/>
  <c r="A1822" i="6"/>
  <c r="D1822" i="6"/>
  <c r="A1823" i="6"/>
  <c r="D1823" i="6"/>
  <c r="A1824" i="6"/>
  <c r="D1824" i="6"/>
  <c r="A1825" i="6"/>
  <c r="D1825" i="6"/>
  <c r="A1826" i="6"/>
  <c r="D1826" i="6"/>
  <c r="A1827" i="6"/>
  <c r="D1827" i="6"/>
  <c r="A1828" i="6"/>
  <c r="D1828" i="6"/>
  <c r="A1829" i="6"/>
  <c r="D1829" i="6"/>
  <c r="A1830" i="6"/>
  <c r="D1830" i="6"/>
  <c r="A1831" i="6"/>
  <c r="D1831" i="6"/>
  <c r="A1832" i="6"/>
  <c r="D1832" i="6"/>
  <c r="A1833" i="6"/>
  <c r="D1833" i="6"/>
  <c r="A1834" i="6"/>
  <c r="D1834" i="6"/>
  <c r="A1835" i="6"/>
  <c r="D1835" i="6"/>
  <c r="A1836" i="6"/>
  <c r="D1836" i="6"/>
  <c r="A1837" i="6"/>
  <c r="D1837" i="6"/>
  <c r="A1838" i="6"/>
  <c r="D1838" i="6"/>
  <c r="A1839" i="6"/>
  <c r="D1839" i="6"/>
  <c r="A1840" i="6"/>
  <c r="D1840" i="6"/>
  <c r="A1841" i="6"/>
  <c r="D1841" i="6"/>
  <c r="A1842" i="6"/>
  <c r="D1842" i="6"/>
  <c r="A1843" i="6"/>
  <c r="D1843" i="6"/>
  <c r="A1844" i="6"/>
  <c r="D1844" i="6"/>
  <c r="A1845" i="6"/>
  <c r="D1845" i="6"/>
  <c r="E1850" i="6" s="1"/>
  <c r="A1846" i="6"/>
  <c r="D1846" i="6"/>
  <c r="A1847" i="6"/>
  <c r="D1847" i="6"/>
  <c r="A1848" i="6"/>
  <c r="D1848" i="6"/>
  <c r="A1849" i="6"/>
  <c r="D1849" i="6"/>
  <c r="A1850" i="6"/>
  <c r="D1850" i="6"/>
  <c r="A1851" i="6"/>
  <c r="D1851" i="6"/>
  <c r="A1852" i="6"/>
  <c r="D1852" i="6"/>
  <c r="E1859" i="6" s="1"/>
  <c r="E1852" i="6"/>
  <c r="A1853" i="6"/>
  <c r="D1853" i="6"/>
  <c r="A1854" i="6"/>
  <c r="D1854" i="6"/>
  <c r="A1855" i="6"/>
  <c r="D1855" i="6"/>
  <c r="E1864" i="6" s="1"/>
  <c r="A1856" i="6"/>
  <c r="D1856" i="6"/>
  <c r="A1857" i="6"/>
  <c r="D1857" i="6"/>
  <c r="A1858" i="6"/>
  <c r="D1858" i="6"/>
  <c r="E1858" i="6"/>
  <c r="A1859" i="6"/>
  <c r="D1859" i="6"/>
  <c r="A1860" i="6"/>
  <c r="D1860" i="6"/>
  <c r="A1861" i="6"/>
  <c r="D1861" i="6"/>
  <c r="E1870" i="6" s="1"/>
  <c r="A1862" i="6"/>
  <c r="D1862" i="6"/>
  <c r="A1863" i="6"/>
  <c r="D1863" i="6"/>
  <c r="A1864" i="6"/>
  <c r="D1864" i="6"/>
  <c r="A1865" i="6"/>
  <c r="D1865" i="6"/>
  <c r="A1866" i="6"/>
  <c r="D1866" i="6"/>
  <c r="A1867" i="6"/>
  <c r="D1867" i="6"/>
  <c r="A1868" i="6"/>
  <c r="D1868" i="6"/>
  <c r="A1869" i="6"/>
  <c r="D1869" i="6"/>
  <c r="A1870" i="6"/>
  <c r="D1870" i="6"/>
  <c r="A1871" i="6"/>
  <c r="D1871" i="6"/>
  <c r="A1872" i="6"/>
  <c r="D1872" i="6"/>
  <c r="A1873" i="6"/>
  <c r="D1873" i="6"/>
  <c r="A1874" i="6"/>
  <c r="D1874" i="6"/>
  <c r="A1875" i="6"/>
  <c r="D1875" i="6"/>
  <c r="A1876" i="6"/>
  <c r="D1876" i="6"/>
  <c r="A1877" i="6"/>
  <c r="D1877" i="6"/>
  <c r="A1878" i="6"/>
  <c r="D1878" i="6"/>
  <c r="A1879" i="6"/>
  <c r="D1879" i="6"/>
  <c r="A1880" i="6"/>
  <c r="D1880" i="6"/>
  <c r="A1881" i="6"/>
  <c r="D1881" i="6"/>
  <c r="A1882" i="6"/>
  <c r="D1882" i="6"/>
  <c r="A1883" i="6"/>
  <c r="D1883" i="6"/>
  <c r="A1884" i="6"/>
  <c r="D1884" i="6"/>
  <c r="E1891" i="6" s="1"/>
  <c r="A1885" i="6"/>
  <c r="D1885" i="6"/>
  <c r="A1886" i="6"/>
  <c r="D1886" i="6"/>
  <c r="A1887" i="6"/>
  <c r="D1887" i="6"/>
  <c r="A1888" i="6"/>
  <c r="D1888" i="6"/>
  <c r="A1889" i="6"/>
  <c r="D1889" i="6"/>
  <c r="A1890" i="6"/>
  <c r="D1890" i="6"/>
  <c r="E1890" i="6"/>
  <c r="A1891" i="6"/>
  <c r="D1891" i="6"/>
  <c r="A1892" i="6"/>
  <c r="D1892" i="6"/>
  <c r="A1893" i="6"/>
  <c r="D1893" i="6"/>
  <c r="A1894" i="6"/>
  <c r="D1894" i="6"/>
  <c r="E1894" i="6"/>
  <c r="A1895" i="6"/>
  <c r="D1895" i="6"/>
  <c r="A1896" i="6"/>
  <c r="D1896" i="6"/>
  <c r="A1897" i="6"/>
  <c r="D1897" i="6"/>
  <c r="A1898" i="6"/>
  <c r="D1898" i="6"/>
  <c r="A1899" i="6"/>
  <c r="D1899" i="6"/>
  <c r="A1900" i="6"/>
  <c r="D1900" i="6"/>
  <c r="A1901" i="6"/>
  <c r="D1901" i="6"/>
  <c r="A1902" i="6"/>
  <c r="D1902" i="6"/>
  <c r="A1903" i="6"/>
  <c r="D1903" i="6"/>
  <c r="A1904" i="6"/>
  <c r="D1904" i="6"/>
  <c r="E1913" i="6" s="1"/>
  <c r="A1905" i="6"/>
  <c r="D1905" i="6"/>
  <c r="A1906" i="6"/>
  <c r="D1906" i="6"/>
  <c r="A1907" i="6"/>
  <c r="D1907" i="6"/>
  <c r="A1908" i="6"/>
  <c r="D1908" i="6"/>
  <c r="A1909" i="6"/>
  <c r="D1909" i="6"/>
  <c r="A1910" i="6"/>
  <c r="D1910" i="6"/>
  <c r="A1911" i="6"/>
  <c r="D1911" i="6"/>
  <c r="E1915" i="6" s="1"/>
  <c r="A1912" i="6"/>
  <c r="D1912" i="6"/>
  <c r="A1913" i="6"/>
  <c r="D1913" i="6"/>
  <c r="A1914" i="6"/>
  <c r="D1914" i="6"/>
  <c r="E1914" i="6"/>
  <c r="A1915" i="6"/>
  <c r="D1915" i="6"/>
  <c r="A1916" i="6"/>
  <c r="D1916" i="6"/>
  <c r="E1916" i="6"/>
  <c r="A1917" i="6"/>
  <c r="D1917" i="6"/>
  <c r="A1918" i="6"/>
  <c r="D1918" i="6"/>
  <c r="A1919" i="6"/>
  <c r="D1919" i="6"/>
  <c r="A1920" i="6"/>
  <c r="D1920" i="6"/>
  <c r="A1921" i="6"/>
  <c r="D1921" i="6"/>
  <c r="A1922" i="6"/>
  <c r="D1922" i="6"/>
  <c r="A1923" i="6"/>
  <c r="D1923" i="6"/>
  <c r="A1924" i="6"/>
  <c r="D1924" i="6"/>
  <c r="A1925" i="6"/>
  <c r="D1925" i="6"/>
  <c r="A1926" i="6"/>
  <c r="D1926" i="6"/>
  <c r="E1926" i="6"/>
  <c r="A1927" i="6"/>
  <c r="D1927" i="6"/>
  <c r="A1928" i="6"/>
  <c r="D1928" i="6"/>
  <c r="A1929" i="6"/>
  <c r="D1929" i="6"/>
  <c r="A1930" i="6"/>
  <c r="D1930" i="6"/>
  <c r="E1930" i="6"/>
  <c r="A1931" i="6"/>
  <c r="D1931" i="6"/>
  <c r="A1932" i="6"/>
  <c r="D1932" i="6"/>
  <c r="A1933" i="6"/>
  <c r="D1933" i="6"/>
  <c r="A1934" i="6"/>
  <c r="D1934" i="6"/>
  <c r="A1935" i="6"/>
  <c r="D1935" i="6"/>
  <c r="A1936" i="6"/>
  <c r="D1936" i="6"/>
  <c r="E1945" i="6" s="1"/>
  <c r="A1937" i="6"/>
  <c r="D1937" i="6"/>
  <c r="A1938" i="6"/>
  <c r="D1938" i="6"/>
  <c r="A1939" i="6"/>
  <c r="D1939" i="6"/>
  <c r="A1940" i="6"/>
  <c r="D1940" i="6"/>
  <c r="E1949" i="6" s="1"/>
  <c r="A1941" i="6"/>
  <c r="D1941" i="6"/>
  <c r="A1942" i="6"/>
  <c r="D1942" i="6"/>
  <c r="A1943" i="6"/>
  <c r="D1943" i="6"/>
  <c r="A1944" i="6"/>
  <c r="D1944" i="6"/>
  <c r="A1945" i="6"/>
  <c r="D1945" i="6"/>
  <c r="A1946" i="6"/>
  <c r="D1946" i="6"/>
  <c r="A1947" i="6"/>
  <c r="D1947" i="6"/>
  <c r="A1948" i="6"/>
  <c r="D1948" i="6"/>
  <c r="A1949" i="6"/>
  <c r="D1949" i="6"/>
  <c r="A1950" i="6"/>
  <c r="D1950" i="6"/>
  <c r="A1951" i="6"/>
  <c r="D1951" i="6"/>
  <c r="A1952" i="6"/>
  <c r="D1952" i="6"/>
  <c r="A1953" i="6"/>
  <c r="D1953" i="6"/>
  <c r="A1954" i="6"/>
  <c r="D1954" i="6"/>
  <c r="E1954" i="6"/>
  <c r="A1955" i="6"/>
  <c r="D1955" i="6"/>
  <c r="A1956" i="6"/>
  <c r="D1956" i="6"/>
  <c r="A1957" i="6"/>
  <c r="D1957" i="6"/>
  <c r="A1958" i="6"/>
  <c r="D1958" i="6"/>
  <c r="A1959" i="6"/>
  <c r="D1959" i="6"/>
  <c r="A1960" i="6"/>
  <c r="D1960" i="6"/>
  <c r="A1961" i="6"/>
  <c r="D1961" i="6"/>
  <c r="A1962" i="6"/>
  <c r="D1962" i="6"/>
  <c r="A1963" i="6"/>
  <c r="D1963" i="6"/>
  <c r="A1964" i="6"/>
  <c r="D1964" i="6"/>
  <c r="A1965" i="6"/>
  <c r="D1965" i="6"/>
  <c r="A1966" i="6"/>
  <c r="D1966" i="6"/>
  <c r="A1967" i="6"/>
  <c r="D1967" i="6"/>
  <c r="A1968" i="6"/>
  <c r="D1968" i="6"/>
  <c r="A1969" i="6"/>
  <c r="D1969" i="6"/>
  <c r="A1970" i="6"/>
  <c r="D1970" i="6"/>
  <c r="A1971" i="6"/>
  <c r="D1971" i="6"/>
  <c r="A1972" i="6"/>
  <c r="D1972" i="6"/>
  <c r="E1972" i="6"/>
  <c r="A1973" i="6"/>
  <c r="D1973" i="6"/>
  <c r="A1974" i="6"/>
  <c r="D1974" i="6"/>
  <c r="A1975" i="6"/>
  <c r="D1975" i="6"/>
  <c r="A1976" i="6"/>
  <c r="D1976" i="6"/>
  <c r="A1977" i="6"/>
  <c r="D1977" i="6"/>
  <c r="A1978" i="6"/>
  <c r="D1978" i="6"/>
  <c r="E1978" i="6"/>
  <c r="A1979" i="6"/>
  <c r="D1979" i="6"/>
  <c r="A1980" i="6"/>
  <c r="D1980" i="6"/>
  <c r="E1980" i="6"/>
  <c r="A1981" i="6"/>
  <c r="D1981" i="6"/>
  <c r="A1982" i="6"/>
  <c r="D1982" i="6"/>
  <c r="A1983" i="6"/>
  <c r="D1983" i="6"/>
  <c r="A1984" i="6"/>
  <c r="D1984" i="6"/>
  <c r="A1985" i="6"/>
  <c r="D1985" i="6"/>
  <c r="E1985" i="6"/>
  <c r="A1986" i="6"/>
  <c r="D1986" i="6"/>
  <c r="A1987" i="6"/>
  <c r="D1987" i="6"/>
  <c r="A1988" i="6"/>
  <c r="D1988" i="6"/>
  <c r="A1989" i="6"/>
  <c r="D1989" i="6"/>
  <c r="A1990" i="6"/>
  <c r="D1990" i="6"/>
  <c r="A1991" i="6"/>
  <c r="D1991" i="6"/>
  <c r="E2000" i="6" s="1"/>
  <c r="A1992" i="6"/>
  <c r="D1992" i="6"/>
  <c r="A1993" i="6"/>
  <c r="D1993" i="6"/>
  <c r="A1994" i="6"/>
  <c r="D1994" i="6"/>
  <c r="A1995" i="6"/>
  <c r="D1995" i="6"/>
  <c r="A1996" i="6"/>
  <c r="D1996" i="6"/>
  <c r="A1997" i="6"/>
  <c r="D1997" i="6"/>
  <c r="A1998" i="6"/>
  <c r="D1998" i="6"/>
  <c r="E1998" i="6"/>
  <c r="A1999" i="6"/>
  <c r="D1999" i="6"/>
  <c r="A2000" i="6"/>
  <c r="D2000" i="6"/>
  <c r="A2001" i="6"/>
  <c r="D2001" i="6"/>
  <c r="E2010" i="6" s="1"/>
  <c r="A2002" i="6"/>
  <c r="D2002" i="6"/>
  <c r="A2003" i="6"/>
  <c r="D2003" i="6"/>
  <c r="A2004" i="6"/>
  <c r="D2004" i="6"/>
  <c r="A2005" i="6"/>
  <c r="D2005" i="6"/>
  <c r="A2006" i="6"/>
  <c r="D2006" i="6"/>
  <c r="E2006" i="6"/>
  <c r="A2007" i="6"/>
  <c r="D2007" i="6"/>
  <c r="A2008" i="6"/>
  <c r="D2008" i="6"/>
  <c r="A2009" i="6"/>
  <c r="D2009" i="6"/>
  <c r="A2010" i="6"/>
  <c r="D2010" i="6"/>
  <c r="A2011" i="6"/>
  <c r="D2011" i="6"/>
  <c r="A2012" i="6"/>
  <c r="D2012" i="6"/>
  <c r="A2013" i="6"/>
  <c r="D2013" i="6"/>
  <c r="A2014" i="6"/>
  <c r="D2014" i="6"/>
  <c r="A2015" i="6"/>
  <c r="D2015" i="6"/>
  <c r="A2016" i="6"/>
  <c r="D2016" i="6"/>
  <c r="A2017" i="6"/>
  <c r="D2017" i="6"/>
  <c r="A2018" i="6"/>
  <c r="D2018" i="6"/>
  <c r="A2019" i="6"/>
  <c r="D2019" i="6"/>
  <c r="A2020" i="6"/>
  <c r="D2020" i="6"/>
  <c r="A2021" i="6"/>
  <c r="D2021" i="6"/>
  <c r="A2022" i="6"/>
  <c r="D2022" i="6"/>
  <c r="A2023" i="6"/>
  <c r="D2023" i="6"/>
  <c r="A2024" i="6"/>
  <c r="D2024" i="6"/>
  <c r="E2033" i="6" s="1"/>
  <c r="A2025" i="6"/>
  <c r="D2025" i="6"/>
  <c r="A2026" i="6"/>
  <c r="D2026" i="6"/>
  <c r="A2027" i="6"/>
  <c r="D2027" i="6"/>
  <c r="A2028" i="6"/>
  <c r="D2028" i="6"/>
  <c r="A2029" i="6"/>
  <c r="D2029" i="6"/>
  <c r="A2030" i="6"/>
  <c r="D2030" i="6"/>
  <c r="A2031" i="6"/>
  <c r="D2031" i="6"/>
  <c r="A2032" i="6"/>
  <c r="D2032" i="6"/>
  <c r="A2033" i="6"/>
  <c r="D2033" i="6"/>
  <c r="A2034" i="6"/>
  <c r="D2034" i="6"/>
  <c r="E2034" i="6"/>
  <c r="A2035" i="6"/>
  <c r="D2035" i="6"/>
  <c r="A2036" i="6"/>
  <c r="D2036" i="6"/>
  <c r="A2037" i="6"/>
  <c r="D2037" i="6"/>
  <c r="E2037" i="6"/>
  <c r="W671" i="14" s="1"/>
  <c r="A2038" i="6"/>
  <c r="D2038" i="6"/>
  <c r="A2039" i="6"/>
  <c r="D2039" i="6"/>
  <c r="A2040" i="6"/>
  <c r="D2040" i="6"/>
  <c r="E2049" i="6" s="1"/>
  <c r="A2041" i="6"/>
  <c r="D2041" i="6"/>
  <c r="A2042" i="6"/>
  <c r="D2042" i="6"/>
  <c r="E2042" i="6"/>
  <c r="A2043" i="6"/>
  <c r="D2043" i="6"/>
  <c r="E2043" i="6"/>
  <c r="A2044" i="6"/>
  <c r="D2044" i="6"/>
  <c r="A2045" i="6"/>
  <c r="D2045" i="6"/>
  <c r="A2046" i="6"/>
  <c r="D2046" i="6"/>
  <c r="E2055" i="6" s="1"/>
  <c r="A2047" i="6"/>
  <c r="D2047" i="6"/>
  <c r="A2048" i="6"/>
  <c r="D2048" i="6"/>
  <c r="A2049" i="6"/>
  <c r="D2049" i="6"/>
  <c r="A2050" i="6"/>
  <c r="D2050" i="6"/>
  <c r="A2051" i="6"/>
  <c r="D2051" i="6"/>
  <c r="A2052" i="6"/>
  <c r="D2052" i="6"/>
  <c r="A2053" i="6"/>
  <c r="D2053" i="6"/>
  <c r="A2054" i="6"/>
  <c r="D2054" i="6"/>
  <c r="A2055" i="6"/>
  <c r="D2055" i="6"/>
  <c r="A2056" i="6"/>
  <c r="D2056" i="6"/>
  <c r="A2057" i="6"/>
  <c r="D2057" i="6"/>
  <c r="A2058" i="6"/>
  <c r="D2058" i="6"/>
  <c r="A2059" i="6"/>
  <c r="D2059" i="6"/>
  <c r="A2060" i="6"/>
  <c r="D2060" i="6"/>
  <c r="A2061" i="6"/>
  <c r="D2061" i="6"/>
  <c r="A2062" i="6"/>
  <c r="D2062" i="6"/>
  <c r="E2062" i="6"/>
  <c r="A2063" i="6"/>
  <c r="D2063" i="6"/>
  <c r="A2064" i="6"/>
  <c r="D2064" i="6"/>
  <c r="A2065" i="6"/>
  <c r="D2065" i="6"/>
  <c r="A2066" i="6"/>
  <c r="D2066" i="6"/>
  <c r="E2066" i="6"/>
  <c r="A2067" i="6"/>
  <c r="D2067" i="6"/>
  <c r="A2068" i="6"/>
  <c r="D2068" i="6"/>
  <c r="A2069" i="6"/>
  <c r="D2069" i="6"/>
  <c r="E2069" i="6"/>
  <c r="A2070" i="6"/>
  <c r="D2070" i="6"/>
  <c r="A2071" i="6"/>
  <c r="D2071" i="6"/>
  <c r="A2072" i="6"/>
  <c r="D2072" i="6"/>
  <c r="A2073" i="6"/>
  <c r="D2073" i="6"/>
  <c r="E2082" i="6" s="1"/>
  <c r="A2074" i="6"/>
  <c r="D2074" i="6"/>
  <c r="A2075" i="6"/>
  <c r="D2075" i="6"/>
  <c r="A2076" i="6"/>
  <c r="D2076" i="6"/>
  <c r="E2083" i="6" s="1"/>
  <c r="A2077" i="6"/>
  <c r="D2077" i="6"/>
  <c r="A2078" i="6"/>
  <c r="D2078" i="6"/>
  <c r="A2079" i="6"/>
  <c r="D2079" i="6"/>
  <c r="A2080" i="6"/>
  <c r="D2080" i="6"/>
  <c r="A2081" i="6"/>
  <c r="D2081" i="6"/>
  <c r="A2082" i="6"/>
  <c r="D2082" i="6"/>
  <c r="A2083" i="6"/>
  <c r="D2083" i="6"/>
  <c r="A2084" i="6"/>
  <c r="D2084" i="6"/>
  <c r="A2085" i="6"/>
  <c r="D2085" i="6"/>
  <c r="A2086" i="6"/>
  <c r="D2086" i="6"/>
  <c r="A2087" i="6"/>
  <c r="D2087" i="6"/>
  <c r="A2088" i="6"/>
  <c r="D2088" i="6"/>
  <c r="A2089" i="6"/>
  <c r="D2089" i="6"/>
  <c r="A2090" i="6"/>
  <c r="D2090" i="6"/>
  <c r="A2091" i="6"/>
  <c r="D2091" i="6"/>
  <c r="A2092" i="6"/>
  <c r="D2092" i="6"/>
  <c r="A2093" i="6"/>
  <c r="D2093" i="6"/>
  <c r="E2100" i="6" s="1"/>
  <c r="A2094" i="6"/>
  <c r="D2094" i="6"/>
  <c r="A2095" i="6"/>
  <c r="D2095" i="6"/>
  <c r="A2096" i="6"/>
  <c r="D2096" i="6"/>
  <c r="A2097" i="6"/>
  <c r="D2097" i="6"/>
  <c r="A2098" i="6"/>
  <c r="D2098" i="6"/>
  <c r="A2099" i="6"/>
  <c r="D2099" i="6"/>
  <c r="A2100" i="6"/>
  <c r="D2100" i="6"/>
  <c r="A2101" i="6"/>
  <c r="D2101" i="6"/>
  <c r="A2102" i="6"/>
  <c r="D2102" i="6"/>
  <c r="A2103" i="6"/>
  <c r="D2103" i="6"/>
  <c r="A2104" i="6"/>
  <c r="D2104" i="6"/>
  <c r="A2105" i="6"/>
  <c r="D2105" i="6"/>
  <c r="A2106" i="6"/>
  <c r="D2106" i="6"/>
  <c r="A2107" i="6"/>
  <c r="D2107" i="6"/>
  <c r="A2108" i="6"/>
  <c r="D2108" i="6"/>
  <c r="E2115" i="6" s="1"/>
  <c r="A2109" i="6"/>
  <c r="D2109" i="6"/>
  <c r="A2110" i="6"/>
  <c r="D2110" i="6"/>
  <c r="E2119" i="6" s="1"/>
  <c r="A2111" i="6"/>
  <c r="D2111" i="6"/>
  <c r="A2112" i="6"/>
  <c r="D2112" i="6"/>
  <c r="A2113" i="6"/>
  <c r="D2113" i="6"/>
  <c r="A2114" i="6"/>
  <c r="D2114" i="6"/>
  <c r="A2115" i="6"/>
  <c r="D2115" i="6"/>
  <c r="A2116" i="6"/>
  <c r="D2116" i="6"/>
  <c r="A2117" i="6"/>
  <c r="D2117" i="6"/>
  <c r="A2118" i="6"/>
  <c r="D2118" i="6"/>
  <c r="A2119" i="6"/>
  <c r="D2119" i="6"/>
  <c r="A2120" i="6"/>
  <c r="D2120" i="6"/>
  <c r="A2121" i="6"/>
  <c r="D2121" i="6"/>
  <c r="A2122" i="6"/>
  <c r="D2122" i="6"/>
  <c r="A2123" i="6"/>
  <c r="D2123" i="6"/>
  <c r="A2124" i="6"/>
  <c r="D2124" i="6"/>
  <c r="E2124" i="6"/>
  <c r="A2125" i="6"/>
  <c r="D2125" i="6"/>
  <c r="A2126" i="6"/>
  <c r="D2126" i="6"/>
  <c r="E2126" i="6"/>
  <c r="A2127" i="6"/>
  <c r="D2127" i="6"/>
  <c r="A2128" i="6"/>
  <c r="D2128" i="6"/>
  <c r="A2129" i="6"/>
  <c r="D2129" i="6"/>
  <c r="A2130" i="6"/>
  <c r="D2130" i="6"/>
  <c r="A2131" i="6"/>
  <c r="D2131" i="6"/>
  <c r="A2132" i="6"/>
  <c r="D2132" i="6"/>
  <c r="A2133" i="6"/>
  <c r="D2133" i="6"/>
  <c r="A2134" i="6"/>
  <c r="D2134" i="6"/>
  <c r="E2134" i="6"/>
  <c r="A2135" i="6"/>
  <c r="D2135" i="6"/>
  <c r="A2136" i="6"/>
  <c r="D2136" i="6"/>
  <c r="A2137" i="6"/>
  <c r="D2137" i="6"/>
  <c r="E2146" i="6" s="1"/>
  <c r="A2138" i="6"/>
  <c r="D2138" i="6"/>
  <c r="A2139" i="6"/>
  <c r="D2139" i="6"/>
  <c r="A2140" i="6"/>
  <c r="D2140" i="6"/>
  <c r="E2147" i="6" s="1"/>
  <c r="A2141" i="6"/>
  <c r="D2141" i="6"/>
  <c r="E2148" i="6" s="1"/>
  <c r="A2142" i="6"/>
  <c r="D2142" i="6"/>
  <c r="A2143" i="6"/>
  <c r="D2143" i="6"/>
  <c r="E2150" i="6" s="1"/>
  <c r="A2144" i="6"/>
  <c r="D2144" i="6"/>
  <c r="A2145" i="6"/>
  <c r="D2145" i="6"/>
  <c r="E2154" i="6" s="1"/>
  <c r="A2146" i="6"/>
  <c r="D2146" i="6"/>
  <c r="A2147" i="6"/>
  <c r="D2147" i="6"/>
  <c r="A2148" i="6"/>
  <c r="D2148" i="6"/>
  <c r="A2149" i="6"/>
  <c r="D2149" i="6"/>
  <c r="E2158" i="6" s="1"/>
  <c r="A2150" i="6"/>
  <c r="D2150" i="6"/>
  <c r="A2151" i="6"/>
  <c r="D2151" i="6"/>
  <c r="A2152" i="6"/>
  <c r="D2152" i="6"/>
  <c r="A2153" i="6"/>
  <c r="D2153" i="6"/>
  <c r="A2154" i="6"/>
  <c r="D2154" i="6"/>
  <c r="A2155" i="6"/>
  <c r="D2155" i="6"/>
  <c r="A2156" i="6"/>
  <c r="D2156" i="6"/>
  <c r="E2156" i="6"/>
  <c r="A2157" i="6"/>
  <c r="D2157" i="6"/>
  <c r="A2158" i="6"/>
  <c r="D2158" i="6"/>
  <c r="A2159" i="6"/>
  <c r="D2159" i="6"/>
  <c r="A2160" i="6"/>
  <c r="D2160" i="6"/>
  <c r="A2161" i="6"/>
  <c r="D2161" i="6"/>
  <c r="A2162" i="6"/>
  <c r="D2162" i="6"/>
  <c r="A2163" i="6"/>
  <c r="D2163" i="6"/>
  <c r="A2164" i="6"/>
  <c r="D2164" i="6"/>
  <c r="A2165" i="6"/>
  <c r="D2165" i="6"/>
  <c r="A2166" i="6"/>
  <c r="D2166" i="6"/>
  <c r="A2167" i="6"/>
  <c r="D2167" i="6"/>
  <c r="E2171" i="6" s="1"/>
  <c r="A2168" i="6"/>
  <c r="D2168" i="6"/>
  <c r="A2169" i="6"/>
  <c r="D2169" i="6"/>
  <c r="A2170" i="6"/>
  <c r="D2170" i="6"/>
  <c r="E2170" i="6"/>
  <c r="A2171" i="6"/>
  <c r="D2171" i="6"/>
  <c r="A2172" i="6"/>
  <c r="D2172" i="6"/>
  <c r="E2172" i="6"/>
  <c r="A2173" i="6"/>
  <c r="D2173" i="6"/>
  <c r="A2174" i="6"/>
  <c r="D2174" i="6"/>
  <c r="A2175" i="6"/>
  <c r="D2175" i="6"/>
  <c r="A2176" i="6"/>
  <c r="D2176" i="6"/>
  <c r="A2177" i="6"/>
  <c r="D2177" i="6"/>
  <c r="A2178" i="6"/>
  <c r="D2178" i="6"/>
  <c r="A2179" i="6"/>
  <c r="D2179" i="6"/>
  <c r="A2180" i="6"/>
  <c r="D2180" i="6"/>
  <c r="A2181" i="6"/>
  <c r="D2181" i="6"/>
  <c r="A2182" i="6"/>
  <c r="D2182" i="6"/>
  <c r="A2183" i="6"/>
  <c r="D2183" i="6"/>
  <c r="A2184" i="6"/>
  <c r="D2184" i="6"/>
  <c r="A2185" i="6"/>
  <c r="D2185" i="6"/>
  <c r="E2194" i="6" s="1"/>
  <c r="A2186" i="6"/>
  <c r="D2186" i="6"/>
  <c r="E2186" i="6"/>
  <c r="A2187" i="6"/>
  <c r="D2187" i="6"/>
  <c r="A2188" i="6"/>
  <c r="D2188" i="6"/>
  <c r="A2189" i="6"/>
  <c r="D2189" i="6"/>
  <c r="A2190" i="6"/>
  <c r="D2190" i="6"/>
  <c r="A2191" i="6"/>
  <c r="D2191" i="6"/>
  <c r="A2192" i="6"/>
  <c r="D2192" i="6"/>
  <c r="A2193" i="6"/>
  <c r="D2193" i="6"/>
  <c r="A2194" i="6"/>
  <c r="D2194" i="6"/>
  <c r="A2195" i="6"/>
  <c r="D2195" i="6"/>
  <c r="A2196" i="6"/>
  <c r="D2196" i="6"/>
  <c r="E2196" i="6"/>
  <c r="A2197" i="6"/>
  <c r="D2197" i="6"/>
  <c r="A2198" i="6"/>
  <c r="D2198" i="6"/>
  <c r="A2199" i="6"/>
  <c r="D2199" i="6"/>
  <c r="A2200" i="6"/>
  <c r="D2200" i="6"/>
  <c r="A2201" i="6"/>
  <c r="D2201" i="6"/>
  <c r="E2210" i="6" s="1"/>
  <c r="A2202" i="6"/>
  <c r="D2202" i="6"/>
  <c r="E2202" i="6"/>
  <c r="A2203" i="6"/>
  <c r="D2203" i="6"/>
  <c r="A2204" i="6"/>
  <c r="D2204" i="6"/>
  <c r="A2205" i="6"/>
  <c r="D2205" i="6"/>
  <c r="A2206" i="6"/>
  <c r="D2206" i="6"/>
  <c r="A2207" i="6"/>
  <c r="D2207" i="6"/>
  <c r="A2208" i="6"/>
  <c r="D2208" i="6"/>
  <c r="A2209" i="6"/>
  <c r="D2209" i="6"/>
  <c r="A2210" i="6"/>
  <c r="D2210" i="6"/>
  <c r="A2211" i="6"/>
  <c r="D2211" i="6"/>
  <c r="A2212" i="6"/>
  <c r="D2212" i="6"/>
  <c r="A2213" i="6"/>
  <c r="D2213" i="6"/>
  <c r="A2214" i="6"/>
  <c r="D2214" i="6"/>
  <c r="A2215" i="6"/>
  <c r="D2215" i="6"/>
  <c r="A2216" i="6"/>
  <c r="D2216" i="6"/>
  <c r="A2217" i="6"/>
  <c r="D2217" i="6"/>
  <c r="E2226" i="6" s="1"/>
  <c r="A2218" i="6"/>
  <c r="D2218" i="6"/>
  <c r="A2219" i="6"/>
  <c r="D2219" i="6"/>
  <c r="A2220" i="6"/>
  <c r="D2220" i="6"/>
  <c r="E2220" i="6"/>
  <c r="A2221" i="6"/>
  <c r="D2221" i="6"/>
  <c r="A2222" i="6"/>
  <c r="D2222" i="6"/>
  <c r="A2223" i="6"/>
  <c r="D2223" i="6"/>
  <c r="A2224" i="6"/>
  <c r="D2224" i="6"/>
  <c r="A2225" i="6"/>
  <c r="D2225" i="6"/>
  <c r="E2234" i="6" s="1"/>
  <c r="A2226" i="6"/>
  <c r="D2226" i="6"/>
  <c r="A2227" i="6"/>
  <c r="D2227" i="6"/>
  <c r="A2228" i="6"/>
  <c r="D2228" i="6"/>
  <c r="E2237" i="6" s="1"/>
  <c r="E2228" i="6"/>
  <c r="A2229" i="6"/>
  <c r="D2229" i="6"/>
  <c r="A2230" i="6"/>
  <c r="D2230" i="6"/>
  <c r="A2231" i="6"/>
  <c r="D2231" i="6"/>
  <c r="E2236" i="6" s="1"/>
  <c r="A2232" i="6"/>
  <c r="D2232" i="6"/>
  <c r="A2233" i="6"/>
  <c r="D2233" i="6"/>
  <c r="A2234" i="6"/>
  <c r="D2234" i="6"/>
  <c r="A2235" i="6"/>
  <c r="D2235" i="6"/>
  <c r="A2236" i="6"/>
  <c r="D2236" i="6"/>
  <c r="A2237" i="6"/>
  <c r="D2237" i="6"/>
  <c r="E2244" i="6" s="1"/>
  <c r="A2238" i="6"/>
  <c r="D2238" i="6"/>
  <c r="A2239" i="6"/>
  <c r="D2239" i="6"/>
  <c r="A2240" i="6"/>
  <c r="D2240" i="6"/>
  <c r="A2241" i="6"/>
  <c r="D2241" i="6"/>
  <c r="A2242" i="6"/>
  <c r="D2242" i="6"/>
  <c r="A2243" i="6"/>
  <c r="D2243" i="6"/>
  <c r="A2244" i="6"/>
  <c r="D2244" i="6"/>
  <c r="A2245" i="6"/>
  <c r="D2245" i="6"/>
  <c r="A2246" i="6"/>
  <c r="D2246" i="6"/>
  <c r="A2247" i="6"/>
  <c r="D2247" i="6"/>
  <c r="A2248" i="6"/>
  <c r="D2248" i="6"/>
  <c r="A2249" i="6"/>
  <c r="D2249" i="6"/>
  <c r="A2250" i="6"/>
  <c r="D2250" i="6"/>
  <c r="E2250" i="6"/>
  <c r="A2251" i="6"/>
  <c r="D2251" i="6"/>
  <c r="A2252" i="6"/>
  <c r="D2252" i="6"/>
  <c r="A2253" i="6"/>
  <c r="D2253" i="6"/>
  <c r="A2254" i="6"/>
  <c r="D2254" i="6"/>
  <c r="E2254" i="6"/>
  <c r="A2255" i="6"/>
  <c r="D2255" i="6"/>
  <c r="A2256" i="6"/>
  <c r="D2256" i="6"/>
  <c r="A2257" i="6"/>
  <c r="D2257" i="6"/>
  <c r="E2262" i="6" s="1"/>
  <c r="A2258" i="6"/>
  <c r="D2258" i="6"/>
  <c r="A2259" i="6"/>
  <c r="D2259" i="6"/>
  <c r="A2260" i="6"/>
  <c r="D2260" i="6"/>
  <c r="E2260" i="6"/>
  <c r="A2261" i="6"/>
  <c r="D2261" i="6"/>
  <c r="A2262" i="6"/>
  <c r="D2262" i="6"/>
  <c r="A2263" i="6"/>
  <c r="D2263" i="6"/>
  <c r="A2264" i="6"/>
  <c r="D2264" i="6"/>
  <c r="A2265" i="6"/>
  <c r="D2265" i="6"/>
  <c r="A2266" i="6"/>
  <c r="D2266" i="6"/>
  <c r="A2267" i="6"/>
  <c r="D2267" i="6"/>
  <c r="A2268" i="6"/>
  <c r="D2268" i="6"/>
  <c r="A2269" i="6"/>
  <c r="D2269" i="6"/>
  <c r="A2270" i="6"/>
  <c r="D2270" i="6"/>
  <c r="A2271" i="6"/>
  <c r="D2271" i="6"/>
  <c r="A2272" i="6"/>
  <c r="D2272" i="6"/>
  <c r="A2273" i="6"/>
  <c r="D2273" i="6"/>
  <c r="E2282" i="6" s="1"/>
  <c r="A2274" i="6"/>
  <c r="D2274" i="6"/>
  <c r="A2275" i="6"/>
  <c r="D2275" i="6"/>
  <c r="A2276" i="6"/>
  <c r="D2276" i="6"/>
  <c r="E2276" i="6"/>
  <c r="A2277" i="6"/>
  <c r="D2277" i="6"/>
  <c r="A2278" i="6"/>
  <c r="D2278" i="6"/>
  <c r="A2279" i="6"/>
  <c r="D2279" i="6"/>
  <c r="A2280" i="6"/>
  <c r="D2280" i="6"/>
  <c r="E2286" i="6" s="1"/>
  <c r="A2281" i="6"/>
  <c r="D2281" i="6"/>
  <c r="A2282" i="6"/>
  <c r="D2282" i="6"/>
  <c r="A2283" i="6"/>
  <c r="D2283" i="6"/>
  <c r="A2284" i="6"/>
  <c r="D2284" i="6"/>
  <c r="A2285" i="6"/>
  <c r="D2285" i="6"/>
  <c r="A2286" i="6"/>
  <c r="D2286" i="6"/>
  <c r="A2287" i="6"/>
  <c r="D2287" i="6"/>
  <c r="A2288" i="6"/>
  <c r="D2288" i="6"/>
  <c r="A2289" i="6"/>
  <c r="D2289" i="6"/>
  <c r="A2290" i="6"/>
  <c r="D2290" i="6"/>
  <c r="A2291" i="6"/>
  <c r="D2291" i="6"/>
  <c r="A2292" i="6"/>
  <c r="D2292" i="6"/>
  <c r="A2293" i="6"/>
  <c r="D2293" i="6"/>
  <c r="A2294" i="6"/>
  <c r="D2294" i="6"/>
  <c r="A2295" i="6"/>
  <c r="D2295" i="6"/>
  <c r="A2296" i="6"/>
  <c r="D2296" i="6"/>
  <c r="E2305" i="6" s="1"/>
  <c r="A2297" i="6"/>
  <c r="D2297" i="6"/>
  <c r="A2298" i="6"/>
  <c r="D2298" i="6"/>
  <c r="A2299" i="6"/>
  <c r="D2299" i="6"/>
  <c r="E2299" i="6"/>
  <c r="A2300" i="6"/>
  <c r="D2300" i="6"/>
  <c r="A2301" i="6"/>
  <c r="D2301" i="6"/>
  <c r="A2302" i="6"/>
  <c r="D2302" i="6"/>
  <c r="E2302" i="6"/>
  <c r="A2303" i="6"/>
  <c r="D2303" i="6"/>
  <c r="A2304" i="6"/>
  <c r="D2304" i="6"/>
  <c r="A2305" i="6"/>
  <c r="D2305" i="6"/>
  <c r="A2306" i="6"/>
  <c r="D2306" i="6"/>
  <c r="A2307" i="6"/>
  <c r="D2307" i="6"/>
  <c r="A2308" i="6"/>
  <c r="D2308" i="6"/>
  <c r="A2309" i="6"/>
  <c r="D2309" i="6"/>
  <c r="A2310" i="6"/>
  <c r="D2310" i="6"/>
  <c r="A2311" i="6"/>
  <c r="D2311" i="6"/>
  <c r="A2312" i="6"/>
  <c r="D2312" i="6"/>
  <c r="A2313" i="6"/>
  <c r="D2313" i="6"/>
  <c r="A2314" i="6"/>
  <c r="D2314" i="6"/>
  <c r="A2315" i="6"/>
  <c r="D2315" i="6"/>
  <c r="A2316" i="6"/>
  <c r="D2316" i="6"/>
  <c r="A2317" i="6"/>
  <c r="D2317" i="6"/>
  <c r="A2318" i="6"/>
  <c r="D2318" i="6"/>
  <c r="A2319" i="6"/>
  <c r="D2319" i="6"/>
  <c r="A2320" i="6"/>
  <c r="D2320" i="6"/>
  <c r="A2321" i="6"/>
  <c r="D2321" i="6"/>
  <c r="A2322" i="6"/>
  <c r="D2322" i="6"/>
  <c r="E2322" i="6"/>
  <c r="A2323" i="6"/>
  <c r="D2323" i="6"/>
  <c r="A2324" i="6"/>
  <c r="D2324" i="6"/>
  <c r="E2324" i="6"/>
  <c r="A2325" i="6"/>
  <c r="D2325" i="6"/>
  <c r="E2325" i="6"/>
  <c r="A2326" i="6"/>
  <c r="D2326" i="6"/>
  <c r="A2327" i="6"/>
  <c r="D2327" i="6"/>
  <c r="A2328" i="6"/>
  <c r="D2328" i="6"/>
  <c r="A2329" i="6"/>
  <c r="D2329" i="6"/>
  <c r="A2330" i="6"/>
  <c r="D2330" i="6"/>
  <c r="A2331" i="6"/>
  <c r="D2331" i="6"/>
  <c r="A2332" i="6"/>
  <c r="D2332" i="6"/>
  <c r="A2333" i="6"/>
  <c r="D2333" i="6"/>
  <c r="A2334" i="6"/>
  <c r="D2334" i="6"/>
  <c r="A2335" i="6"/>
  <c r="D2335" i="6"/>
  <c r="A2336" i="6"/>
  <c r="D2336" i="6"/>
  <c r="A2337" i="6"/>
  <c r="D2337" i="6"/>
  <c r="A2338" i="6"/>
  <c r="D2338" i="6"/>
  <c r="A2339" i="6"/>
  <c r="D2339" i="6"/>
  <c r="A2340" i="6"/>
  <c r="D2340" i="6"/>
  <c r="A2341" i="6"/>
  <c r="D2341" i="6"/>
  <c r="A2342" i="6"/>
  <c r="D2342" i="6"/>
  <c r="A2343" i="6"/>
  <c r="D2343" i="6"/>
  <c r="A2344" i="6"/>
  <c r="D2344" i="6"/>
  <c r="A2345" i="6"/>
  <c r="D2345" i="6"/>
  <c r="A2346" i="6"/>
  <c r="D2346" i="6"/>
  <c r="A2347" i="6"/>
  <c r="D2347" i="6"/>
  <c r="A2348" i="6"/>
  <c r="D2348" i="6"/>
  <c r="A2349" i="6"/>
  <c r="D2349" i="6"/>
  <c r="A2350" i="6"/>
  <c r="D2350" i="6"/>
  <c r="A2351" i="6"/>
  <c r="D2351" i="6"/>
  <c r="A2352" i="6"/>
  <c r="D2352" i="6"/>
  <c r="A2353" i="6"/>
  <c r="D2353" i="6"/>
  <c r="A2354" i="6"/>
  <c r="D2354" i="6"/>
  <c r="A2355" i="6"/>
  <c r="D2355" i="6"/>
  <c r="A2356" i="6"/>
  <c r="D2356" i="6"/>
  <c r="A2357" i="6"/>
  <c r="D2357" i="6"/>
  <c r="E2362" i="6" s="1"/>
  <c r="A2358" i="6"/>
  <c r="D2358" i="6"/>
  <c r="A2359" i="6"/>
  <c r="D2359" i="6"/>
  <c r="A2360" i="6"/>
  <c r="D2360" i="6"/>
  <c r="A2361" i="6"/>
  <c r="D2361" i="6"/>
  <c r="A2362" i="6"/>
  <c r="D2362" i="6"/>
  <c r="A2363" i="6"/>
  <c r="D2363" i="6"/>
  <c r="A2364" i="6"/>
  <c r="D2364" i="6"/>
  <c r="E2364" i="6"/>
  <c r="A2365" i="6"/>
  <c r="D2365" i="6"/>
  <c r="A2366" i="6"/>
  <c r="D2366" i="6"/>
  <c r="A2367" i="6"/>
  <c r="D2367" i="6"/>
  <c r="A2368" i="6"/>
  <c r="D2368" i="6"/>
  <c r="A2369" i="6"/>
  <c r="D2369" i="6"/>
  <c r="A2370" i="6"/>
  <c r="D2370" i="6"/>
  <c r="E2370" i="6"/>
  <c r="A2371" i="6"/>
  <c r="D2371" i="6"/>
  <c r="A2372" i="6"/>
  <c r="D2372" i="6"/>
  <c r="A2373" i="6"/>
  <c r="D2373" i="6"/>
  <c r="E2382" i="6" s="1"/>
  <c r="A2374" i="6"/>
  <c r="D2374" i="6"/>
  <c r="A2375" i="6"/>
  <c r="D2375" i="6"/>
  <c r="A2376" i="6"/>
  <c r="D2376" i="6"/>
  <c r="A2377" i="6"/>
  <c r="D2377" i="6"/>
  <c r="A2378" i="6"/>
  <c r="D2378" i="6"/>
  <c r="A2379" i="6"/>
  <c r="D2379" i="6"/>
  <c r="A2380" i="6"/>
  <c r="D2380" i="6"/>
  <c r="A2381" i="6"/>
  <c r="D2381" i="6"/>
  <c r="A2382" i="6"/>
  <c r="D2382" i="6"/>
  <c r="A2383" i="6"/>
  <c r="D2383" i="6"/>
  <c r="A2384" i="6"/>
  <c r="D2384" i="6"/>
  <c r="A2385" i="6"/>
  <c r="D2385" i="6"/>
  <c r="A2386" i="6"/>
  <c r="D2386" i="6"/>
  <c r="A2387" i="6"/>
  <c r="D2387" i="6"/>
  <c r="A2388" i="6"/>
  <c r="D2388" i="6"/>
  <c r="A2389" i="6"/>
  <c r="D2389" i="6"/>
  <c r="A2390" i="6"/>
  <c r="D2390" i="6"/>
  <c r="A2391" i="6"/>
  <c r="D2391" i="6"/>
  <c r="A2392" i="6"/>
  <c r="D2392" i="6"/>
  <c r="A2393" i="6"/>
  <c r="D2393" i="6"/>
  <c r="E2402" i="6" s="1"/>
  <c r="A2394" i="6"/>
  <c r="D2394" i="6"/>
  <c r="A2395" i="6"/>
  <c r="D2395" i="6"/>
  <c r="A2396" i="6"/>
  <c r="D2396" i="6"/>
  <c r="E2403" i="6" s="1"/>
  <c r="A2397" i="6"/>
  <c r="D2397" i="6"/>
  <c r="A2398" i="6"/>
  <c r="D2398" i="6"/>
  <c r="A2399" i="6"/>
  <c r="D2399" i="6"/>
  <c r="A2400" i="6"/>
  <c r="D2400" i="6"/>
  <c r="A2401" i="6"/>
  <c r="D2401" i="6"/>
  <c r="E2410" i="6" s="1"/>
  <c r="A2402" i="6"/>
  <c r="D2402" i="6"/>
  <c r="A2403" i="6"/>
  <c r="D2403" i="6"/>
  <c r="A2404" i="6"/>
  <c r="D2404" i="6"/>
  <c r="A2405" i="6"/>
  <c r="D2405" i="6"/>
  <c r="A2406" i="6"/>
  <c r="D2406" i="6"/>
  <c r="E2406" i="6"/>
  <c r="A2407" i="6"/>
  <c r="D2407" i="6"/>
  <c r="A2408" i="6"/>
  <c r="D2408" i="6"/>
  <c r="A2409" i="6"/>
  <c r="D2409" i="6"/>
  <c r="A2410" i="6"/>
  <c r="D2410" i="6"/>
  <c r="A2411" i="6"/>
  <c r="D2411" i="6"/>
  <c r="A2412" i="6"/>
  <c r="D2412" i="6"/>
  <c r="A2413" i="6"/>
  <c r="D2413" i="6"/>
  <c r="A2414" i="6"/>
  <c r="D2414" i="6"/>
  <c r="A2415" i="6"/>
  <c r="D2415" i="6"/>
  <c r="A2416" i="6"/>
  <c r="D2416" i="6"/>
  <c r="E2425" i="6" s="1"/>
  <c r="A2417" i="6"/>
  <c r="D2417" i="6"/>
  <c r="A2418" i="6"/>
  <c r="D2418" i="6"/>
  <c r="A2419" i="6"/>
  <c r="D2419" i="6"/>
  <c r="A2420" i="6"/>
  <c r="D2420" i="6"/>
  <c r="A2421" i="6"/>
  <c r="D2421" i="6"/>
  <c r="E2421" i="6"/>
  <c r="A2422" i="6"/>
  <c r="D2422" i="6"/>
  <c r="E2422" i="6"/>
  <c r="A2423" i="6"/>
  <c r="D2423" i="6"/>
  <c r="E2427" i="6" s="1"/>
  <c r="A2424" i="6"/>
  <c r="D2424" i="6"/>
  <c r="A2425" i="6"/>
  <c r="D2425" i="6"/>
  <c r="A2426" i="6"/>
  <c r="D2426" i="6"/>
  <c r="E2426" i="6"/>
  <c r="A2427" i="6"/>
  <c r="D2427" i="6"/>
  <c r="A2428" i="6"/>
  <c r="D2428" i="6"/>
  <c r="E2428" i="6"/>
  <c r="A2429" i="6"/>
  <c r="D2429" i="6"/>
  <c r="A2430" i="6"/>
  <c r="D2430" i="6"/>
  <c r="A2431" i="6"/>
  <c r="D2431" i="6"/>
  <c r="A2432" i="6"/>
  <c r="D2432" i="6"/>
  <c r="A2433" i="6"/>
  <c r="D2433" i="6"/>
  <c r="A2434" i="6"/>
  <c r="D2434" i="6"/>
  <c r="A2435" i="6"/>
  <c r="D2435" i="6"/>
  <c r="A2436" i="6"/>
  <c r="D2436" i="6"/>
  <c r="A2437" i="6"/>
  <c r="D2437" i="6"/>
  <c r="E2442" i="6" s="1"/>
  <c r="A2438" i="6"/>
  <c r="D2438" i="6"/>
  <c r="E2438" i="6"/>
  <c r="A2439" i="6"/>
  <c r="D2439" i="6"/>
  <c r="A2440" i="6"/>
  <c r="D2440" i="6"/>
  <c r="A2441" i="6"/>
  <c r="D2441" i="6"/>
  <c r="A2442" i="6"/>
  <c r="D2442" i="6"/>
  <c r="A2443" i="6"/>
  <c r="D2443" i="6"/>
  <c r="A2444" i="6"/>
  <c r="D2444" i="6"/>
  <c r="A2445" i="6"/>
  <c r="D2445" i="6"/>
  <c r="E2454" i="6" s="1"/>
  <c r="A2446" i="6"/>
  <c r="D2446" i="6"/>
  <c r="A2447" i="6"/>
  <c r="D2447" i="6"/>
  <c r="A2448" i="6"/>
  <c r="D2448" i="6"/>
  <c r="A2449" i="6"/>
  <c r="D2449" i="6"/>
  <c r="A2450" i="6"/>
  <c r="D2450" i="6"/>
  <c r="A2451" i="6"/>
  <c r="D2451" i="6"/>
  <c r="A2452" i="6"/>
  <c r="D2452" i="6"/>
  <c r="A2453" i="6"/>
  <c r="D2453" i="6"/>
  <c r="A2454" i="6"/>
  <c r="D2454" i="6"/>
  <c r="A2455" i="6"/>
  <c r="D2455" i="6"/>
  <c r="A2456" i="6"/>
  <c r="D2456" i="6"/>
  <c r="A2457" i="6"/>
  <c r="D2457" i="6"/>
  <c r="A2458" i="6"/>
  <c r="D2458" i="6"/>
  <c r="A2459" i="6"/>
  <c r="D2459" i="6"/>
  <c r="A2460" i="6"/>
  <c r="D2460" i="6"/>
  <c r="A2461" i="6"/>
  <c r="D2461" i="6"/>
  <c r="A2462" i="6"/>
  <c r="D2462" i="6"/>
  <c r="A2463" i="6"/>
  <c r="D2463" i="6"/>
  <c r="A2464" i="6"/>
  <c r="D2464" i="6"/>
  <c r="A2465" i="6"/>
  <c r="D2465" i="6"/>
  <c r="A2466" i="6"/>
  <c r="D2466" i="6"/>
  <c r="A2467" i="6"/>
  <c r="D2467" i="6"/>
  <c r="A2468" i="6"/>
  <c r="D2468" i="6"/>
  <c r="A2469" i="6"/>
  <c r="D2469" i="6"/>
  <c r="A2470" i="6"/>
  <c r="D2470" i="6"/>
  <c r="A2471" i="6"/>
  <c r="D2471" i="6"/>
  <c r="A2472" i="6"/>
  <c r="D2472" i="6"/>
  <c r="A2473" i="6"/>
  <c r="D2473" i="6"/>
  <c r="A2474" i="6"/>
  <c r="D2474" i="6"/>
  <c r="A2475" i="6"/>
  <c r="D2475" i="6"/>
  <c r="A2476" i="6"/>
  <c r="D2476" i="6"/>
  <c r="A2477" i="6"/>
  <c r="D2477" i="6"/>
  <c r="A2478" i="6"/>
  <c r="D2478" i="6"/>
  <c r="A2479" i="6"/>
  <c r="D2479" i="6"/>
  <c r="A2480" i="6"/>
  <c r="D2480" i="6"/>
  <c r="A2481" i="6"/>
  <c r="D2481" i="6"/>
  <c r="A2482" i="6"/>
  <c r="D2482" i="6"/>
  <c r="A2483" i="6"/>
  <c r="D2483" i="6"/>
  <c r="A2484" i="6"/>
  <c r="D2484" i="6"/>
  <c r="E2484" i="6"/>
  <c r="A2485" i="6"/>
  <c r="D2485" i="6"/>
  <c r="A2486" i="6"/>
  <c r="D2486" i="6"/>
  <c r="A2487" i="6"/>
  <c r="D2487" i="6"/>
  <c r="A2488" i="6"/>
  <c r="D2488" i="6"/>
  <c r="A2489" i="6"/>
  <c r="D2489" i="6"/>
  <c r="A2490" i="6"/>
  <c r="D2490" i="6"/>
  <c r="E2490" i="6"/>
  <c r="W969" i="8" s="1"/>
  <c r="A2491" i="6"/>
  <c r="D2491" i="6"/>
  <c r="A2492" i="6"/>
  <c r="D2492" i="6"/>
  <c r="E2492" i="6"/>
  <c r="A2493" i="6"/>
  <c r="D2493" i="6"/>
  <c r="A2494" i="6"/>
  <c r="D2494" i="6"/>
  <c r="A2495" i="6"/>
  <c r="D2495" i="6"/>
  <c r="A2496" i="6"/>
  <c r="D2496" i="6"/>
  <c r="D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 s="1"/>
  <c r="D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D6" i="14"/>
  <c r="E14" i="14" s="1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D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 s="1"/>
  <c r="D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D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 s="1"/>
  <c r="D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D11" i="14"/>
  <c r="E20" i="14" s="1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D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 s="1"/>
  <c r="D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D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D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D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 s="1"/>
  <c r="D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D18" i="14"/>
  <c r="E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D19" i="14"/>
  <c r="E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D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 s="1"/>
  <c r="D21" i="14"/>
  <c r="E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D22" i="14"/>
  <c r="E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D23" i="14"/>
  <c r="E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D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 s="1"/>
  <c r="A25" i="14"/>
  <c r="D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 s="1"/>
  <c r="A26" i="14"/>
  <c r="D26" i="14"/>
  <c r="E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A27" i="14"/>
  <c r="D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A28" i="14"/>
  <c r="D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A29" i="14"/>
  <c r="D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 s="1"/>
  <c r="A30" i="14"/>
  <c r="D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A31" i="14"/>
  <c r="D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 s="1"/>
  <c r="A32" i="14"/>
  <c r="T32" i="14" s="1"/>
  <c r="D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U32" i="14"/>
  <c r="V32" i="14" s="1"/>
  <c r="A33" i="14"/>
  <c r="D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 s="1"/>
  <c r="A34" i="14"/>
  <c r="D34" i="14"/>
  <c r="E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A35" i="14"/>
  <c r="D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A36" i="14"/>
  <c r="D36" i="14"/>
  <c r="E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A37" i="14"/>
  <c r="D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 s="1"/>
  <c r="A38" i="14"/>
  <c r="D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 s="1"/>
  <c r="A39" i="14"/>
  <c r="D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 s="1"/>
  <c r="A40" i="14"/>
  <c r="T40" i="14" s="1"/>
  <c r="D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U40" i="14"/>
  <c r="V40" i="14" s="1"/>
  <c r="A41" i="14"/>
  <c r="D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 s="1"/>
  <c r="A42" i="14"/>
  <c r="D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A43" i="14"/>
  <c r="D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A44" i="14"/>
  <c r="D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U44" i="14"/>
  <c r="V44" i="14"/>
  <c r="A45" i="14"/>
  <c r="D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 s="1"/>
  <c r="A46" i="14"/>
  <c r="D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A47" i="14"/>
  <c r="D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 s="1"/>
  <c r="A48" i="14"/>
  <c r="T48" i="14" s="1"/>
  <c r="D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U48" i="14"/>
  <c r="V48" i="14" s="1"/>
  <c r="A49" i="14"/>
  <c r="D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 s="1"/>
  <c r="A50" i="14"/>
  <c r="D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A51" i="14"/>
  <c r="D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A52" i="14"/>
  <c r="D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U52" i="14"/>
  <c r="V52" i="14"/>
  <c r="A53" i="14"/>
  <c r="D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 s="1"/>
  <c r="A54" i="14"/>
  <c r="D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 s="1"/>
  <c r="A55" i="14"/>
  <c r="D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 s="1"/>
  <c r="A56" i="14"/>
  <c r="T56" i="14" s="1"/>
  <c r="D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U56" i="14"/>
  <c r="V56" i="14" s="1"/>
  <c r="A57" i="14"/>
  <c r="D57" i="14"/>
  <c r="E66" i="14" s="1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 s="1"/>
  <c r="A58" i="14"/>
  <c r="T58" i="14" s="1"/>
  <c r="D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U58" i="14"/>
  <c r="V58" i="14"/>
  <c r="A59" i="14"/>
  <c r="D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A60" i="14"/>
  <c r="D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A61" i="14"/>
  <c r="D61" i="14"/>
  <c r="E67" i="14" s="1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 s="1"/>
  <c r="A62" i="14"/>
  <c r="D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A63" i="14"/>
  <c r="D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 s="1"/>
  <c r="A64" i="14"/>
  <c r="T64" i="14" s="1"/>
  <c r="D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U64" i="14"/>
  <c r="V64" i="14" s="1"/>
  <c r="A65" i="14"/>
  <c r="D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 s="1"/>
  <c r="A66" i="14"/>
  <c r="D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A67" i="14"/>
  <c r="D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A68" i="14"/>
  <c r="D68" i="14"/>
  <c r="E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A69" i="14"/>
  <c r="D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 s="1"/>
  <c r="A70" i="14"/>
  <c r="D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A71" i="14"/>
  <c r="D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 s="1"/>
  <c r="A72" i="14"/>
  <c r="T72" i="14" s="1"/>
  <c r="D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U72" i="14"/>
  <c r="V72" i="14" s="1"/>
  <c r="A73" i="14"/>
  <c r="D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 s="1"/>
  <c r="A74" i="14"/>
  <c r="D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A75" i="14"/>
  <c r="D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A76" i="14"/>
  <c r="D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A77" i="14"/>
  <c r="D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 s="1"/>
  <c r="A78" i="14"/>
  <c r="D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A79" i="14"/>
  <c r="D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 s="1"/>
  <c r="A80" i="14"/>
  <c r="T80" i="14" s="1"/>
  <c r="D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U80" i="14"/>
  <c r="V80" i="14" s="1"/>
  <c r="A81" i="14"/>
  <c r="T81" i="14" s="1"/>
  <c r="D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U81" i="14"/>
  <c r="V81" i="14" s="1"/>
  <c r="A82" i="14"/>
  <c r="D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A83" i="14"/>
  <c r="D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A84" i="14"/>
  <c r="D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A85" i="14"/>
  <c r="D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 s="1"/>
  <c r="A86" i="14"/>
  <c r="D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A87" i="14"/>
  <c r="D87" i="14"/>
  <c r="G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 s="1"/>
  <c r="A88" i="14"/>
  <c r="T88" i="14" s="1"/>
  <c r="D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U88" i="14"/>
  <c r="V88" i="14" s="1"/>
  <c r="A89" i="14"/>
  <c r="D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 s="1"/>
  <c r="A90" i="14"/>
  <c r="D90" i="14"/>
  <c r="E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A91" i="14"/>
  <c r="D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A92" i="14"/>
  <c r="T92" i="14" s="1"/>
  <c r="D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U92" i="14"/>
  <c r="V92" i="14"/>
  <c r="A93" i="14"/>
  <c r="D93" i="14"/>
  <c r="G93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 s="1"/>
  <c r="A94" i="14"/>
  <c r="D94" i="14"/>
  <c r="G94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A95" i="14"/>
  <c r="D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 s="1"/>
  <c r="A96" i="14"/>
  <c r="T96" i="14" s="1"/>
  <c r="D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U96" i="14"/>
  <c r="V96" i="14" s="1"/>
  <c r="A97" i="14"/>
  <c r="D97" i="14"/>
  <c r="E106" i="14" s="1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 s="1"/>
  <c r="A98" i="14"/>
  <c r="T98" i="14" s="1"/>
  <c r="D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U98" i="14"/>
  <c r="V98" i="14"/>
  <c r="A99" i="14"/>
  <c r="D99" i="14"/>
  <c r="G99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A100" i="14"/>
  <c r="D100" i="14"/>
  <c r="E100" i="14"/>
  <c r="G100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A101" i="14"/>
  <c r="D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 s="1"/>
  <c r="A102" i="14"/>
  <c r="D102" i="14"/>
  <c r="E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A103" i="14"/>
  <c r="D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 s="1"/>
  <c r="A104" i="14"/>
  <c r="T104" i="14" s="1"/>
  <c r="D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U104" i="14"/>
  <c r="V104" i="14" s="1"/>
  <c r="A105" i="14"/>
  <c r="D105" i="14"/>
  <c r="G105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 s="1"/>
  <c r="A106" i="14"/>
  <c r="D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A107" i="14"/>
  <c r="D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A108" i="14"/>
  <c r="D108" i="14"/>
  <c r="E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A109" i="14"/>
  <c r="D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 s="1"/>
  <c r="A110" i="14"/>
  <c r="D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A111" i="14"/>
  <c r="D111" i="14"/>
  <c r="G111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 s="1"/>
  <c r="A112" i="14"/>
  <c r="T112" i="14" s="1"/>
  <c r="D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U112" i="14"/>
  <c r="V112" i="14" s="1"/>
  <c r="A113" i="14"/>
  <c r="T113" i="14" s="1"/>
  <c r="D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U113" i="14"/>
  <c r="V113" i="14" s="1"/>
  <c r="A114" i="14"/>
  <c r="D114" i="14"/>
  <c r="E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A115" i="14"/>
  <c r="D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A116" i="14"/>
  <c r="D116" i="14"/>
  <c r="G116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A117" i="14"/>
  <c r="D117" i="14"/>
  <c r="G117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 s="1"/>
  <c r="A118" i="14"/>
  <c r="D118" i="14"/>
  <c r="E127" i="14" s="1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 s="1"/>
  <c r="A119" i="14"/>
  <c r="D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 s="1"/>
  <c r="A120" i="14"/>
  <c r="T120" i="14" s="1"/>
  <c r="D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U120" i="14"/>
  <c r="V120" i="14" s="1"/>
  <c r="A121" i="14"/>
  <c r="D121" i="14"/>
  <c r="E129" i="14" s="1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 s="1"/>
  <c r="A122" i="14"/>
  <c r="D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A123" i="14"/>
  <c r="D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A124" i="14"/>
  <c r="D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A125" i="14"/>
  <c r="D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 s="1"/>
  <c r="A126" i="14"/>
  <c r="D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A127" i="14"/>
  <c r="D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 s="1"/>
  <c r="A128" i="14"/>
  <c r="T128" i="14" s="1"/>
  <c r="D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U128" i="14"/>
  <c r="V128" i="14" s="1"/>
  <c r="A129" i="14"/>
  <c r="D129" i="14"/>
  <c r="G129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 s="1"/>
  <c r="A130" i="14"/>
  <c r="D130" i="14"/>
  <c r="E130" i="14"/>
  <c r="G130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A131" i="14"/>
  <c r="D131" i="14"/>
  <c r="E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A132" i="14"/>
  <c r="T132" i="14" s="1"/>
  <c r="D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U132" i="14"/>
  <c r="V132" i="14"/>
  <c r="A133" i="14"/>
  <c r="D133" i="14"/>
  <c r="E134" i="14" s="1"/>
  <c r="G133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 s="1"/>
  <c r="A134" i="14"/>
  <c r="D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A135" i="14"/>
  <c r="D135" i="14"/>
  <c r="G135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 s="1"/>
  <c r="A136" i="14"/>
  <c r="T136" i="14" s="1"/>
  <c r="D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U136" i="14"/>
  <c r="V136" i="14" s="1"/>
  <c r="A137" i="14"/>
  <c r="D137" i="14"/>
  <c r="G137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 s="1"/>
  <c r="A138" i="14"/>
  <c r="D138" i="14"/>
  <c r="G138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A139" i="14"/>
  <c r="D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A140" i="14"/>
  <c r="D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A141" i="14"/>
  <c r="D141" i="14"/>
  <c r="E150" i="14" s="1"/>
  <c r="G141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 s="1"/>
  <c r="A142" i="14"/>
  <c r="D142" i="14"/>
  <c r="G142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A143" i="14"/>
  <c r="D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 s="1"/>
  <c r="A144" i="14"/>
  <c r="T144" i="14" s="1"/>
  <c r="D144" i="14"/>
  <c r="E147" i="14" s="1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U144" i="14"/>
  <c r="V144" i="14" s="1"/>
  <c r="A145" i="14"/>
  <c r="T145" i="14" s="1"/>
  <c r="D145" i="14"/>
  <c r="E154" i="14" s="1"/>
  <c r="G145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U145" i="14"/>
  <c r="V145" i="14" s="1"/>
  <c r="A146" i="14"/>
  <c r="T146" i="14" s="1"/>
  <c r="D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U146" i="14"/>
  <c r="V146" i="14"/>
  <c r="A147" i="14"/>
  <c r="D147" i="14"/>
  <c r="G147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A148" i="14"/>
  <c r="D148" i="14"/>
  <c r="G148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A149" i="14"/>
  <c r="D149" i="14"/>
  <c r="G149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 s="1"/>
  <c r="A150" i="14"/>
  <c r="D150" i="14"/>
  <c r="G150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 s="1"/>
  <c r="A151" i="14"/>
  <c r="D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 s="1"/>
  <c r="A152" i="14"/>
  <c r="T152" i="14" s="1"/>
  <c r="D152" i="14"/>
  <c r="G152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U152" i="14"/>
  <c r="V152" i="14" s="1"/>
  <c r="A153" i="14"/>
  <c r="D153" i="14"/>
  <c r="G153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 s="1"/>
  <c r="A154" i="14"/>
  <c r="D154" i="14"/>
  <c r="G154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A155" i="14"/>
  <c r="D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A156" i="14"/>
  <c r="D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A157" i="14"/>
  <c r="D157" i="14"/>
  <c r="E164" i="14" s="1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 s="1"/>
  <c r="A158" i="14"/>
  <c r="D158" i="14"/>
  <c r="G158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A159" i="14"/>
  <c r="D159" i="14"/>
  <c r="G159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 s="1"/>
  <c r="A160" i="14"/>
  <c r="T160" i="14" s="1"/>
  <c r="D160" i="14"/>
  <c r="G160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U160" i="14"/>
  <c r="V160" i="14" s="1"/>
  <c r="A161" i="14"/>
  <c r="D161" i="14"/>
  <c r="G161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 s="1"/>
  <c r="A162" i="14"/>
  <c r="T162" i="14" s="1"/>
  <c r="D162" i="14"/>
  <c r="G162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U162" i="14"/>
  <c r="V162" i="14"/>
  <c r="A163" i="14"/>
  <c r="D163" i="14"/>
  <c r="G163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A164" i="14"/>
  <c r="D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A165" i="14"/>
  <c r="D165" i="14"/>
  <c r="G165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 s="1"/>
  <c r="A166" i="14"/>
  <c r="D166" i="14"/>
  <c r="G166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 s="1"/>
  <c r="A167" i="14"/>
  <c r="D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 s="1"/>
  <c r="A168" i="14"/>
  <c r="T168" i="14" s="1"/>
  <c r="D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U168" i="14"/>
  <c r="V168" i="14" s="1"/>
  <c r="A169" i="14"/>
  <c r="D169" i="14"/>
  <c r="G169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 s="1"/>
  <c r="A170" i="14"/>
  <c r="D170" i="14"/>
  <c r="G170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A171" i="14"/>
  <c r="D171" i="14"/>
  <c r="G171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A172" i="14"/>
  <c r="D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A173" i="14"/>
  <c r="D173" i="14"/>
  <c r="G173" i="14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 s="1"/>
  <c r="A174" i="14"/>
  <c r="D174" i="14"/>
  <c r="E174" i="14"/>
  <c r="G174" i="14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A175" i="14"/>
  <c r="D175" i="14"/>
  <c r="G175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 s="1"/>
  <c r="A176" i="14"/>
  <c r="T176" i="14" s="1"/>
  <c r="D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U176" i="14"/>
  <c r="V176" i="14" s="1"/>
  <c r="A177" i="14"/>
  <c r="D177" i="14"/>
  <c r="G177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 s="1"/>
  <c r="A178" i="14"/>
  <c r="D178" i="14"/>
  <c r="G178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A179" i="14"/>
  <c r="D179" i="14"/>
  <c r="G179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A180" i="14"/>
  <c r="T180" i="14" s="1"/>
  <c r="D180" i="14"/>
  <c r="E187" i="14" s="1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U180" i="14"/>
  <c r="V180" i="14"/>
  <c r="A181" i="14"/>
  <c r="D181" i="14"/>
  <c r="G181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 s="1"/>
  <c r="A182" i="14"/>
  <c r="D182" i="14"/>
  <c r="G182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 s="1"/>
  <c r="A183" i="14"/>
  <c r="D183" i="14"/>
  <c r="G183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 s="1"/>
  <c r="A184" i="14"/>
  <c r="T184" i="14" s="1"/>
  <c r="D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U184" i="14"/>
  <c r="V184" i="14" s="1"/>
  <c r="A185" i="14"/>
  <c r="D185" i="14"/>
  <c r="G185" i="14"/>
  <c r="H185" i="14"/>
  <c r="I185" i="14"/>
  <c r="J185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 s="1"/>
  <c r="A186" i="14"/>
  <c r="D186" i="14"/>
  <c r="G186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A187" i="14"/>
  <c r="D187" i="14"/>
  <c r="G187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A188" i="14"/>
  <c r="D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A189" i="14"/>
  <c r="D189" i="14"/>
  <c r="G189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 s="1"/>
  <c r="A190" i="14"/>
  <c r="D190" i="14"/>
  <c r="G190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A191" i="14"/>
  <c r="D191" i="14"/>
  <c r="G191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 s="1"/>
  <c r="A192" i="14"/>
  <c r="T192" i="14" s="1"/>
  <c r="D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U192" i="14"/>
  <c r="V192" i="14" s="1"/>
  <c r="A193" i="14"/>
  <c r="D193" i="14"/>
  <c r="G193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 s="1"/>
  <c r="A194" i="14"/>
  <c r="D194" i="14"/>
  <c r="G194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A195" i="14"/>
  <c r="D195" i="14"/>
  <c r="G195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A196" i="14"/>
  <c r="D196" i="14"/>
  <c r="E196" i="14"/>
  <c r="G196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A197" i="14"/>
  <c r="D197" i="14"/>
  <c r="G197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 s="1"/>
  <c r="A198" i="14"/>
  <c r="D198" i="14"/>
  <c r="G198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A199" i="14"/>
  <c r="D199" i="14"/>
  <c r="G199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 s="1"/>
  <c r="A200" i="14"/>
  <c r="T200" i="14" s="1"/>
  <c r="D200" i="14"/>
  <c r="G200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U200" i="14"/>
  <c r="V200" i="14" s="1"/>
  <c r="A201" i="14"/>
  <c r="D201" i="14"/>
  <c r="G201" i="14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 s="1"/>
  <c r="A202" i="14"/>
  <c r="D202" i="14"/>
  <c r="E202" i="14"/>
  <c r="G202" i="14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A203" i="14"/>
  <c r="D203" i="14"/>
  <c r="G203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A204" i="14"/>
  <c r="D204" i="14"/>
  <c r="E204" i="14"/>
  <c r="G204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A205" i="14"/>
  <c r="D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 s="1"/>
  <c r="A206" i="14"/>
  <c r="D206" i="14"/>
  <c r="E206" i="14"/>
  <c r="G206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A207" i="14"/>
  <c r="D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 s="1"/>
  <c r="A208" i="14"/>
  <c r="T208" i="14" s="1"/>
  <c r="D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U208" i="14"/>
  <c r="V208" i="14" s="1"/>
  <c r="A209" i="14"/>
  <c r="T209" i="14" s="1"/>
  <c r="D209" i="14"/>
  <c r="G209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U209" i="14"/>
  <c r="V209" i="14" s="1"/>
  <c r="A210" i="14"/>
  <c r="D210" i="14"/>
  <c r="G210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A211" i="14"/>
  <c r="D211" i="14"/>
  <c r="E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A212" i="14"/>
  <c r="D212" i="14"/>
  <c r="G212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A213" i="14"/>
  <c r="D213" i="14"/>
  <c r="G213" i="14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 s="1"/>
  <c r="A214" i="14"/>
  <c r="D214" i="14"/>
  <c r="G214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 s="1"/>
  <c r="A215" i="14"/>
  <c r="D215" i="14"/>
  <c r="G215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 s="1"/>
  <c r="A216" i="14"/>
  <c r="T216" i="14" s="1"/>
  <c r="D216" i="14"/>
  <c r="G216" i="14"/>
  <c r="H216" i="14"/>
  <c r="I216" i="14"/>
  <c r="J216" i="14"/>
  <c r="K216" i="14"/>
  <c r="L216" i="14"/>
  <c r="M216" i="14"/>
  <c r="N216" i="14"/>
  <c r="O216" i="14"/>
  <c r="P216" i="14"/>
  <c r="Q216" i="14"/>
  <c r="R216" i="14"/>
  <c r="S216" i="14"/>
  <c r="U216" i="14"/>
  <c r="V216" i="14" s="1"/>
  <c r="A217" i="14"/>
  <c r="D217" i="14"/>
  <c r="G217" i="14"/>
  <c r="H217" i="14"/>
  <c r="I217" i="14"/>
  <c r="J217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 s="1"/>
  <c r="A218" i="14"/>
  <c r="D218" i="14"/>
  <c r="G218" i="14"/>
  <c r="H218" i="14"/>
  <c r="I218" i="14"/>
  <c r="J218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A219" i="14"/>
  <c r="D219" i="14"/>
  <c r="G219" i="14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A220" i="14"/>
  <c r="D220" i="14"/>
  <c r="G220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A221" i="14"/>
  <c r="D221" i="14"/>
  <c r="G221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 s="1"/>
  <c r="A222" i="14"/>
  <c r="D222" i="14"/>
  <c r="G222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A223" i="14"/>
  <c r="D223" i="14"/>
  <c r="G223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 s="1"/>
  <c r="A224" i="14"/>
  <c r="T224" i="14" s="1"/>
  <c r="D224" i="14"/>
  <c r="G224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U224" i="14"/>
  <c r="V224" i="14" s="1"/>
  <c r="A225" i="14"/>
  <c r="D225" i="14"/>
  <c r="G225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 s="1"/>
  <c r="A226" i="14"/>
  <c r="T226" i="14" s="1"/>
  <c r="D226" i="14"/>
  <c r="G226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U226" i="14"/>
  <c r="V226" i="14"/>
  <c r="A227" i="14"/>
  <c r="D227" i="14"/>
  <c r="G227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A228" i="14"/>
  <c r="D228" i="14"/>
  <c r="G228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A229" i="14"/>
  <c r="D229" i="14"/>
  <c r="G229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 s="1"/>
  <c r="A230" i="14"/>
  <c r="D230" i="14"/>
  <c r="G230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A231" i="14"/>
  <c r="D231" i="14"/>
  <c r="G231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 s="1"/>
  <c r="A232" i="14"/>
  <c r="T232" i="14" s="1"/>
  <c r="D232" i="14"/>
  <c r="G232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U232" i="14"/>
  <c r="V232" i="14" s="1"/>
  <c r="A233" i="14"/>
  <c r="D233" i="14"/>
  <c r="G233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 s="1"/>
  <c r="A234" i="14"/>
  <c r="T234" i="14" s="1"/>
  <c r="D234" i="14"/>
  <c r="G234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U234" i="14"/>
  <c r="V234" i="14"/>
  <c r="A235" i="14"/>
  <c r="T235" i="14" s="1"/>
  <c r="D235" i="14"/>
  <c r="G235" i="14"/>
  <c r="H235" i="14"/>
  <c r="I235" i="14"/>
  <c r="J235" i="14"/>
  <c r="K235" i="14"/>
  <c r="L235" i="14"/>
  <c r="M235" i="14"/>
  <c r="N235" i="14"/>
  <c r="O235" i="14"/>
  <c r="P235" i="14"/>
  <c r="Q235" i="14"/>
  <c r="R235" i="14"/>
  <c r="S235" i="14"/>
  <c r="U235" i="14"/>
  <c r="V235" i="14"/>
  <c r="A236" i="14"/>
  <c r="D236" i="14"/>
  <c r="G236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A237" i="14"/>
  <c r="D237" i="14"/>
  <c r="G237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 s="1"/>
  <c r="A238" i="14"/>
  <c r="D238" i="14"/>
  <c r="G238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A239" i="14"/>
  <c r="D239" i="14"/>
  <c r="G239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 s="1"/>
  <c r="A240" i="14"/>
  <c r="T240" i="14" s="1"/>
  <c r="D240" i="14"/>
  <c r="G240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U240" i="14"/>
  <c r="V240" i="14" s="1"/>
  <c r="A241" i="14"/>
  <c r="T241" i="14" s="1"/>
  <c r="D241" i="14"/>
  <c r="G241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U241" i="14"/>
  <c r="V241" i="14"/>
  <c r="A242" i="14"/>
  <c r="D242" i="14"/>
  <c r="G242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A243" i="14"/>
  <c r="D243" i="14"/>
  <c r="G243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A244" i="14"/>
  <c r="T244" i="14" s="1"/>
  <c r="D244" i="14"/>
  <c r="G244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U244" i="14"/>
  <c r="V244" i="14" s="1"/>
  <c r="A245" i="14"/>
  <c r="D245" i="14"/>
  <c r="G245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 s="1"/>
  <c r="A246" i="14"/>
  <c r="D246" i="14"/>
  <c r="G246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 s="1"/>
  <c r="A247" i="14"/>
  <c r="T247" i="14" s="1"/>
  <c r="D247" i="14"/>
  <c r="E256" i="14" s="1"/>
  <c r="G247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U247" i="14"/>
  <c r="V247" i="14" s="1"/>
  <c r="A248" i="14"/>
  <c r="T248" i="14" s="1"/>
  <c r="D248" i="14"/>
  <c r="G248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U248" i="14"/>
  <c r="V248" i="14" s="1"/>
  <c r="A249" i="14"/>
  <c r="D249" i="14"/>
  <c r="G249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 s="1"/>
  <c r="A250" i="14"/>
  <c r="D250" i="14"/>
  <c r="G250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A251" i="14"/>
  <c r="T251" i="14" s="1"/>
  <c r="D251" i="14"/>
  <c r="G251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U251" i="14"/>
  <c r="V251" i="14"/>
  <c r="A252" i="14"/>
  <c r="T252" i="14" s="1"/>
  <c r="D252" i="14"/>
  <c r="G252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U252" i="14"/>
  <c r="V252" i="14"/>
  <c r="A253" i="14"/>
  <c r="D253" i="14"/>
  <c r="E260" i="14" s="1"/>
  <c r="G253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 s="1"/>
  <c r="A254" i="14"/>
  <c r="D254" i="14"/>
  <c r="G254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A255" i="14"/>
  <c r="D255" i="14"/>
  <c r="G255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 s="1"/>
  <c r="A256" i="14"/>
  <c r="T256" i="14" s="1"/>
  <c r="D256" i="14"/>
  <c r="G256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U256" i="14"/>
  <c r="V256" i="14" s="1"/>
  <c r="A257" i="14"/>
  <c r="T257" i="14" s="1"/>
  <c r="D257" i="14"/>
  <c r="G257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U257" i="14"/>
  <c r="V257" i="14"/>
  <c r="A258" i="14"/>
  <c r="D258" i="14"/>
  <c r="G258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A259" i="14"/>
  <c r="D259" i="14"/>
  <c r="E268" i="14" s="1"/>
  <c r="G259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A260" i="14"/>
  <c r="D260" i="14"/>
  <c r="G260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 s="1"/>
  <c r="A261" i="14"/>
  <c r="D261" i="14"/>
  <c r="G261" i="14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 s="1"/>
  <c r="A262" i="14"/>
  <c r="D262" i="14"/>
  <c r="E262" i="14"/>
  <c r="G262" i="14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A263" i="14"/>
  <c r="T263" i="14" s="1"/>
  <c r="D263" i="14"/>
  <c r="G263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U263" i="14"/>
  <c r="V263" i="14" s="1"/>
  <c r="A264" i="14"/>
  <c r="D264" i="14"/>
  <c r="G264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 s="1"/>
  <c r="A265" i="14"/>
  <c r="D265" i="14"/>
  <c r="G265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 s="1"/>
  <c r="A266" i="14"/>
  <c r="D266" i="14"/>
  <c r="G266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A267" i="14"/>
  <c r="T267" i="14" s="1"/>
  <c r="D267" i="14"/>
  <c r="G267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U267" i="14"/>
  <c r="V267" i="14"/>
  <c r="A268" i="14"/>
  <c r="D268" i="14"/>
  <c r="G268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 s="1"/>
  <c r="A269" i="14"/>
  <c r="D269" i="14"/>
  <c r="G269" i="14"/>
  <c r="H269" i="14"/>
  <c r="I269" i="14"/>
  <c r="J269" i="14"/>
  <c r="K269" i="14"/>
  <c r="L269" i="14"/>
  <c r="M269" i="14"/>
  <c r="N269" i="14"/>
  <c r="O269" i="14"/>
  <c r="P269" i="14"/>
  <c r="Q269" i="14"/>
  <c r="R269" i="14"/>
  <c r="S269" i="14"/>
  <c r="T269" i="14"/>
  <c r="U269" i="14"/>
  <c r="V269" i="14"/>
  <c r="A270" i="14"/>
  <c r="D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 s="1"/>
  <c r="A271" i="14"/>
  <c r="D271" i="14"/>
  <c r="G271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A272" i="14"/>
  <c r="D272" i="14"/>
  <c r="G272" i="14"/>
  <c r="H272" i="14"/>
  <c r="I272" i="14"/>
  <c r="J272" i="14"/>
  <c r="K272" i="14"/>
  <c r="L272" i="14"/>
  <c r="M272" i="14"/>
  <c r="N272" i="14"/>
  <c r="O272" i="14"/>
  <c r="P272" i="14"/>
  <c r="Q272" i="14"/>
  <c r="R272" i="14"/>
  <c r="S272" i="14"/>
  <c r="T272" i="14"/>
  <c r="X1018" i="14" s="1"/>
  <c r="U272" i="14"/>
  <c r="V272" i="14" s="1"/>
  <c r="A273" i="14"/>
  <c r="D273" i="14"/>
  <c r="G273" i="14"/>
  <c r="H273" i="14"/>
  <c r="I273" i="14"/>
  <c r="J273" i="14"/>
  <c r="K273" i="14"/>
  <c r="L273" i="14"/>
  <c r="M273" i="14"/>
  <c r="N273" i="14"/>
  <c r="O273" i="14"/>
  <c r="P273" i="14"/>
  <c r="Q273" i="14"/>
  <c r="R273" i="14"/>
  <c r="S273" i="14"/>
  <c r="T273" i="14"/>
  <c r="U273" i="14"/>
  <c r="V273" i="14"/>
  <c r="A274" i="14"/>
  <c r="T274" i="14" s="1"/>
  <c r="D274" i="14"/>
  <c r="G274" i="14"/>
  <c r="H274" i="14"/>
  <c r="I274" i="14"/>
  <c r="J274" i="14"/>
  <c r="K274" i="14"/>
  <c r="L274" i="14"/>
  <c r="M274" i="14"/>
  <c r="N274" i="14"/>
  <c r="O274" i="14"/>
  <c r="P274" i="14"/>
  <c r="Q274" i="14"/>
  <c r="R274" i="14"/>
  <c r="S274" i="14"/>
  <c r="U274" i="14"/>
  <c r="V274" i="14" s="1"/>
  <c r="A275" i="14"/>
  <c r="T275" i="14" s="1"/>
  <c r="D275" i="14"/>
  <c r="G275" i="14"/>
  <c r="H275" i="14"/>
  <c r="I275" i="14"/>
  <c r="J275" i="14"/>
  <c r="K275" i="14"/>
  <c r="L275" i="14"/>
  <c r="M275" i="14"/>
  <c r="N275" i="14"/>
  <c r="O275" i="14"/>
  <c r="P275" i="14"/>
  <c r="Q275" i="14"/>
  <c r="R275" i="14"/>
  <c r="S275" i="14"/>
  <c r="U275" i="14"/>
  <c r="V275" i="14"/>
  <c r="A276" i="14"/>
  <c r="D276" i="14"/>
  <c r="E285" i="14" s="1"/>
  <c r="G276" i="14"/>
  <c r="H276" i="14"/>
  <c r="I276" i="14"/>
  <c r="J276" i="14"/>
  <c r="K276" i="14"/>
  <c r="L276" i="14"/>
  <c r="M276" i="14"/>
  <c r="N276" i="14"/>
  <c r="O276" i="14"/>
  <c r="P276" i="14"/>
  <c r="Q276" i="14"/>
  <c r="R276" i="14"/>
  <c r="S276" i="14"/>
  <c r="T276" i="14"/>
  <c r="U276" i="14"/>
  <c r="V276" i="14" s="1"/>
  <c r="A277" i="14"/>
  <c r="D277" i="14"/>
  <c r="G277" i="14"/>
  <c r="H277" i="14"/>
  <c r="I277" i="14"/>
  <c r="J277" i="14"/>
  <c r="K277" i="14"/>
  <c r="L277" i="14"/>
  <c r="M277" i="14"/>
  <c r="N277" i="14"/>
  <c r="O277" i="14"/>
  <c r="P277" i="14"/>
  <c r="Q277" i="14"/>
  <c r="R277" i="14"/>
  <c r="S277" i="14"/>
  <c r="T277" i="14"/>
  <c r="U277" i="14"/>
  <c r="V277" i="14"/>
  <c r="A278" i="14"/>
  <c r="D278" i="14"/>
  <c r="G278" i="14"/>
  <c r="H278" i="14"/>
  <c r="I278" i="14"/>
  <c r="J278" i="14"/>
  <c r="K278" i="14"/>
  <c r="L278" i="14"/>
  <c r="M278" i="14"/>
  <c r="N278" i="14"/>
  <c r="O278" i="14"/>
  <c r="P278" i="14"/>
  <c r="Q278" i="14"/>
  <c r="R278" i="14"/>
  <c r="S278" i="14"/>
  <c r="T278" i="14"/>
  <c r="U278" i="14"/>
  <c r="V278" i="14" s="1"/>
  <c r="A279" i="14"/>
  <c r="D279" i="14"/>
  <c r="G279" i="14"/>
  <c r="H279" i="14"/>
  <c r="I279" i="14"/>
  <c r="J279" i="14"/>
  <c r="K279" i="14"/>
  <c r="L279" i="14"/>
  <c r="M279" i="14"/>
  <c r="N279" i="14"/>
  <c r="O279" i="14"/>
  <c r="P279" i="14"/>
  <c r="Q279" i="14"/>
  <c r="R279" i="14"/>
  <c r="S279" i="14"/>
  <c r="T279" i="14"/>
  <c r="U279" i="14"/>
  <c r="V279" i="14"/>
  <c r="A280" i="14"/>
  <c r="D280" i="14"/>
  <c r="G280" i="14"/>
  <c r="H280" i="14"/>
  <c r="I280" i="14"/>
  <c r="J280" i="14"/>
  <c r="K280" i="14"/>
  <c r="L280" i="14"/>
  <c r="M280" i="14"/>
  <c r="N280" i="14"/>
  <c r="O280" i="14"/>
  <c r="P280" i="14"/>
  <c r="Q280" i="14"/>
  <c r="R280" i="14"/>
  <c r="S280" i="14"/>
  <c r="T280" i="14"/>
  <c r="U280" i="14"/>
  <c r="V280" i="14" s="1"/>
  <c r="A281" i="14"/>
  <c r="D281" i="14"/>
  <c r="G281" i="14"/>
  <c r="H281" i="14"/>
  <c r="I281" i="14"/>
  <c r="J281" i="14"/>
  <c r="K281" i="14"/>
  <c r="L281" i="14"/>
  <c r="M281" i="14"/>
  <c r="N281" i="14"/>
  <c r="O281" i="14"/>
  <c r="P281" i="14"/>
  <c r="Q281" i="14"/>
  <c r="R281" i="14"/>
  <c r="S281" i="14"/>
  <c r="T281" i="14"/>
  <c r="U281" i="14"/>
  <c r="V281" i="14"/>
  <c r="A282" i="14"/>
  <c r="T282" i="14" s="1"/>
  <c r="D282" i="14"/>
  <c r="G282" i="14"/>
  <c r="H282" i="14"/>
  <c r="I282" i="14"/>
  <c r="J282" i="14"/>
  <c r="K282" i="14"/>
  <c r="L282" i="14"/>
  <c r="M282" i="14"/>
  <c r="N282" i="14"/>
  <c r="O282" i="14"/>
  <c r="P282" i="14"/>
  <c r="Q282" i="14"/>
  <c r="R282" i="14"/>
  <c r="S282" i="14"/>
  <c r="U282" i="14"/>
  <c r="V282" i="14" s="1"/>
  <c r="A283" i="14"/>
  <c r="T283" i="14" s="1"/>
  <c r="D283" i="14"/>
  <c r="G283" i="14"/>
  <c r="H283" i="14"/>
  <c r="I283" i="14"/>
  <c r="J283" i="14"/>
  <c r="K283" i="14"/>
  <c r="L283" i="14"/>
  <c r="M283" i="14"/>
  <c r="N283" i="14"/>
  <c r="O283" i="14"/>
  <c r="P283" i="14"/>
  <c r="Q283" i="14"/>
  <c r="R283" i="14"/>
  <c r="S283" i="14"/>
  <c r="U283" i="14"/>
  <c r="V283" i="14"/>
  <c r="A284" i="14"/>
  <c r="D284" i="14"/>
  <c r="G284" i="14"/>
  <c r="H284" i="14"/>
  <c r="I284" i="14"/>
  <c r="J284" i="14"/>
  <c r="K284" i="14"/>
  <c r="L284" i="14"/>
  <c r="M284" i="14"/>
  <c r="N284" i="14"/>
  <c r="O284" i="14"/>
  <c r="P284" i="14"/>
  <c r="Q284" i="14"/>
  <c r="R284" i="14"/>
  <c r="S284" i="14"/>
  <c r="T284" i="14"/>
  <c r="U284" i="14"/>
  <c r="V284" i="14" s="1"/>
  <c r="A285" i="14"/>
  <c r="D285" i="14"/>
  <c r="G285" i="14"/>
  <c r="H285" i="14"/>
  <c r="I285" i="14"/>
  <c r="J285" i="14"/>
  <c r="K285" i="14"/>
  <c r="L285" i="14"/>
  <c r="M285" i="14"/>
  <c r="N285" i="14"/>
  <c r="O285" i="14"/>
  <c r="P285" i="14"/>
  <c r="Q285" i="14"/>
  <c r="R285" i="14"/>
  <c r="S285" i="14"/>
  <c r="T285" i="14"/>
  <c r="U285" i="14"/>
  <c r="V285" i="14"/>
  <c r="A286" i="14"/>
  <c r="D286" i="14"/>
  <c r="E295" i="14" s="1"/>
  <c r="G286" i="14"/>
  <c r="H286" i="14"/>
  <c r="I286" i="14"/>
  <c r="J286" i="14"/>
  <c r="K286" i="14"/>
  <c r="L286" i="14"/>
  <c r="M286" i="14"/>
  <c r="N286" i="14"/>
  <c r="O286" i="14"/>
  <c r="P286" i="14"/>
  <c r="Q286" i="14"/>
  <c r="R286" i="14"/>
  <c r="S286" i="14"/>
  <c r="T286" i="14"/>
  <c r="U286" i="14"/>
  <c r="V286" i="14" s="1"/>
  <c r="A287" i="14"/>
  <c r="D287" i="14"/>
  <c r="G287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T287" i="14"/>
  <c r="U287" i="14"/>
  <c r="V287" i="14"/>
  <c r="A288" i="14"/>
  <c r="D288" i="14"/>
  <c r="G288" i="14"/>
  <c r="H288" i="14"/>
  <c r="I288" i="14"/>
  <c r="J288" i="14"/>
  <c r="K288" i="14"/>
  <c r="L288" i="14"/>
  <c r="M288" i="14"/>
  <c r="N288" i="14"/>
  <c r="O288" i="14"/>
  <c r="P288" i="14"/>
  <c r="Q288" i="14"/>
  <c r="R288" i="14"/>
  <c r="S288" i="14"/>
  <c r="T288" i="14"/>
  <c r="U288" i="14"/>
  <c r="V288" i="14" s="1"/>
  <c r="A289" i="14"/>
  <c r="D289" i="14"/>
  <c r="G289" i="14"/>
  <c r="H289" i="14"/>
  <c r="I289" i="14"/>
  <c r="J289" i="14"/>
  <c r="K289" i="14"/>
  <c r="L289" i="14"/>
  <c r="M289" i="14"/>
  <c r="N289" i="14"/>
  <c r="O289" i="14"/>
  <c r="P289" i="14"/>
  <c r="Q289" i="14"/>
  <c r="R289" i="14"/>
  <c r="S289" i="14"/>
  <c r="T289" i="14"/>
  <c r="U289" i="14"/>
  <c r="V289" i="14"/>
  <c r="A290" i="14"/>
  <c r="D290" i="14"/>
  <c r="G290" i="14"/>
  <c r="H290" i="14"/>
  <c r="I290" i="14"/>
  <c r="J290" i="14"/>
  <c r="K290" i="14"/>
  <c r="L290" i="14"/>
  <c r="M290" i="14"/>
  <c r="N290" i="14"/>
  <c r="O290" i="14"/>
  <c r="P290" i="14"/>
  <c r="Q290" i="14"/>
  <c r="R290" i="14"/>
  <c r="S290" i="14"/>
  <c r="U290" i="14"/>
  <c r="V290" i="14" s="1"/>
  <c r="A291" i="14"/>
  <c r="D291" i="14"/>
  <c r="G291" i="14"/>
  <c r="H291" i="14"/>
  <c r="I291" i="14"/>
  <c r="J291" i="14"/>
  <c r="K291" i="14"/>
  <c r="L291" i="14"/>
  <c r="M291" i="14"/>
  <c r="N291" i="14"/>
  <c r="O291" i="14"/>
  <c r="P291" i="14"/>
  <c r="Q291" i="14"/>
  <c r="R291" i="14"/>
  <c r="S291" i="14"/>
  <c r="T291" i="14"/>
  <c r="U291" i="14"/>
  <c r="V291" i="14"/>
  <c r="A292" i="14"/>
  <c r="D292" i="14"/>
  <c r="E301" i="14" s="1"/>
  <c r="G292" i="14"/>
  <c r="H292" i="14"/>
  <c r="I292" i="14"/>
  <c r="J292" i="14"/>
  <c r="K292" i="14"/>
  <c r="L292" i="14"/>
  <c r="M292" i="14"/>
  <c r="N292" i="14"/>
  <c r="O292" i="14"/>
  <c r="P292" i="14"/>
  <c r="Q292" i="14"/>
  <c r="R292" i="14"/>
  <c r="S292" i="14"/>
  <c r="T292" i="14"/>
  <c r="U292" i="14"/>
  <c r="V292" i="14" s="1"/>
  <c r="A293" i="14"/>
  <c r="D293" i="14"/>
  <c r="G293" i="14"/>
  <c r="H293" i="14"/>
  <c r="I293" i="14"/>
  <c r="J293" i="14"/>
  <c r="K293" i="14"/>
  <c r="L293" i="14"/>
  <c r="M293" i="14"/>
  <c r="N293" i="14"/>
  <c r="O293" i="14"/>
  <c r="P293" i="14"/>
  <c r="Q293" i="14"/>
  <c r="R293" i="14"/>
  <c r="S293" i="14"/>
  <c r="T293" i="14"/>
  <c r="U293" i="14"/>
  <c r="V293" i="14"/>
  <c r="A294" i="14"/>
  <c r="D294" i="14"/>
  <c r="G294" i="14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T294" i="14"/>
  <c r="U294" i="14"/>
  <c r="V294" i="14" s="1"/>
  <c r="A295" i="14"/>
  <c r="D295" i="14"/>
  <c r="G295" i="14"/>
  <c r="H295" i="14"/>
  <c r="I295" i="14"/>
  <c r="J295" i="14"/>
  <c r="K295" i="14"/>
  <c r="L295" i="14"/>
  <c r="M295" i="14"/>
  <c r="N295" i="14"/>
  <c r="O295" i="14"/>
  <c r="P295" i="14"/>
  <c r="Q295" i="14"/>
  <c r="R295" i="14"/>
  <c r="S295" i="14"/>
  <c r="T295" i="14"/>
  <c r="U295" i="14"/>
  <c r="V295" i="14"/>
  <c r="A296" i="14"/>
  <c r="D296" i="14"/>
  <c r="G296" i="14"/>
  <c r="H296" i="14"/>
  <c r="I296" i="14"/>
  <c r="J296" i="14"/>
  <c r="K296" i="14"/>
  <c r="L296" i="14"/>
  <c r="M296" i="14"/>
  <c r="N296" i="14"/>
  <c r="O296" i="14"/>
  <c r="P296" i="14"/>
  <c r="Q296" i="14"/>
  <c r="R296" i="14"/>
  <c r="S296" i="14"/>
  <c r="U296" i="14"/>
  <c r="V296" i="14" s="1"/>
  <c r="A297" i="14"/>
  <c r="D297" i="14"/>
  <c r="G297" i="14"/>
  <c r="H297" i="14"/>
  <c r="I297" i="14"/>
  <c r="J297" i="14"/>
  <c r="K297" i="14"/>
  <c r="L297" i="14"/>
  <c r="M297" i="14"/>
  <c r="N297" i="14"/>
  <c r="O297" i="14"/>
  <c r="P297" i="14"/>
  <c r="Q297" i="14"/>
  <c r="R297" i="14"/>
  <c r="S297" i="14"/>
  <c r="T297" i="14"/>
  <c r="U297" i="14"/>
  <c r="V297" i="14"/>
  <c r="A298" i="14"/>
  <c r="T298" i="14" s="1"/>
  <c r="D298" i="14"/>
  <c r="G298" i="14"/>
  <c r="H298" i="14"/>
  <c r="I298" i="14"/>
  <c r="J298" i="14"/>
  <c r="K298" i="14"/>
  <c r="L298" i="14"/>
  <c r="M298" i="14"/>
  <c r="N298" i="14"/>
  <c r="O298" i="14"/>
  <c r="P298" i="14"/>
  <c r="Q298" i="14"/>
  <c r="R298" i="14"/>
  <c r="S298" i="14"/>
  <c r="U298" i="14"/>
  <c r="V298" i="14" s="1"/>
  <c r="A299" i="14"/>
  <c r="T299" i="14" s="1"/>
  <c r="D299" i="14"/>
  <c r="G299" i="14"/>
  <c r="H299" i="14"/>
  <c r="I299" i="14"/>
  <c r="J299" i="14"/>
  <c r="K299" i="14"/>
  <c r="L299" i="14"/>
  <c r="M299" i="14"/>
  <c r="N299" i="14"/>
  <c r="O299" i="14"/>
  <c r="P299" i="14"/>
  <c r="Q299" i="14"/>
  <c r="R299" i="14"/>
  <c r="S299" i="14"/>
  <c r="U299" i="14"/>
  <c r="V299" i="14"/>
  <c r="A300" i="14"/>
  <c r="D300" i="14"/>
  <c r="G300" i="14"/>
  <c r="H300" i="14"/>
  <c r="I300" i="14"/>
  <c r="J300" i="14"/>
  <c r="K300" i="14"/>
  <c r="L300" i="14"/>
  <c r="M300" i="14"/>
  <c r="N300" i="14"/>
  <c r="O300" i="14"/>
  <c r="P300" i="14"/>
  <c r="Q300" i="14"/>
  <c r="R300" i="14"/>
  <c r="S300" i="14"/>
  <c r="T300" i="14"/>
  <c r="U300" i="14"/>
  <c r="V300" i="14" s="1"/>
  <c r="A301" i="14"/>
  <c r="D301" i="14"/>
  <c r="G301" i="14"/>
  <c r="H301" i="14"/>
  <c r="I301" i="14"/>
  <c r="J301" i="14"/>
  <c r="K301" i="14"/>
  <c r="L301" i="14"/>
  <c r="M301" i="14"/>
  <c r="N301" i="14"/>
  <c r="O301" i="14"/>
  <c r="P301" i="14"/>
  <c r="Q301" i="14"/>
  <c r="R301" i="14"/>
  <c r="S301" i="14"/>
  <c r="T301" i="14"/>
  <c r="U301" i="14"/>
  <c r="V301" i="14"/>
  <c r="A302" i="14"/>
  <c r="D302" i="14"/>
  <c r="G302" i="14"/>
  <c r="H302" i="14"/>
  <c r="I302" i="14"/>
  <c r="J302" i="14"/>
  <c r="K302" i="14"/>
  <c r="L302" i="14"/>
  <c r="M302" i="14"/>
  <c r="N302" i="14"/>
  <c r="O302" i="14"/>
  <c r="P302" i="14"/>
  <c r="Q302" i="14"/>
  <c r="R302" i="14"/>
  <c r="S302" i="14"/>
  <c r="T302" i="14"/>
  <c r="U302" i="14"/>
  <c r="V302" i="14" s="1"/>
  <c r="A303" i="14"/>
  <c r="D303" i="14"/>
  <c r="G303" i="14"/>
  <c r="H303" i="14"/>
  <c r="I303" i="14"/>
  <c r="J303" i="14"/>
  <c r="K303" i="14"/>
  <c r="L303" i="14"/>
  <c r="M303" i="14"/>
  <c r="N303" i="14"/>
  <c r="O303" i="14"/>
  <c r="P303" i="14"/>
  <c r="Q303" i="14"/>
  <c r="R303" i="14"/>
  <c r="S303" i="14"/>
  <c r="T303" i="14"/>
  <c r="U303" i="14"/>
  <c r="V303" i="14"/>
  <c r="A304" i="14"/>
  <c r="D304" i="14"/>
  <c r="E313" i="14" s="1"/>
  <c r="G304" i="14"/>
  <c r="H304" i="14"/>
  <c r="I304" i="14"/>
  <c r="J304" i="14"/>
  <c r="K304" i="14"/>
  <c r="L304" i="14"/>
  <c r="M304" i="14"/>
  <c r="N304" i="14"/>
  <c r="O304" i="14"/>
  <c r="P304" i="14"/>
  <c r="Q304" i="14"/>
  <c r="R304" i="14"/>
  <c r="S304" i="14"/>
  <c r="T304" i="14"/>
  <c r="U304" i="14"/>
  <c r="V304" i="14" s="1"/>
  <c r="W304" i="14"/>
  <c r="A305" i="14"/>
  <c r="D305" i="14"/>
  <c r="G305" i="14"/>
  <c r="H305" i="14"/>
  <c r="I305" i="14"/>
  <c r="J305" i="14"/>
  <c r="K305" i="14"/>
  <c r="L305" i="14"/>
  <c r="M305" i="14"/>
  <c r="N305" i="14"/>
  <c r="O305" i="14"/>
  <c r="P305" i="14"/>
  <c r="Q305" i="14"/>
  <c r="R305" i="14"/>
  <c r="S305" i="14"/>
  <c r="T305" i="14"/>
  <c r="U305" i="14"/>
  <c r="V305" i="14"/>
  <c r="A306" i="14"/>
  <c r="T306" i="14" s="1"/>
  <c r="D306" i="14"/>
  <c r="G306" i="14"/>
  <c r="H306" i="14"/>
  <c r="I306" i="14"/>
  <c r="J306" i="14"/>
  <c r="K306" i="14"/>
  <c r="L306" i="14"/>
  <c r="M306" i="14"/>
  <c r="N306" i="14"/>
  <c r="O306" i="14"/>
  <c r="P306" i="14"/>
  <c r="Q306" i="14"/>
  <c r="R306" i="14"/>
  <c r="S306" i="14"/>
  <c r="U306" i="14"/>
  <c r="V306" i="14" s="1"/>
  <c r="A307" i="14"/>
  <c r="D307" i="14"/>
  <c r="G307" i="14"/>
  <c r="H307" i="14"/>
  <c r="I307" i="14"/>
  <c r="J307" i="14"/>
  <c r="K307" i="14"/>
  <c r="L307" i="14"/>
  <c r="M307" i="14"/>
  <c r="N307" i="14"/>
  <c r="O307" i="14"/>
  <c r="P307" i="14"/>
  <c r="Q307" i="14"/>
  <c r="R307" i="14"/>
  <c r="S307" i="14"/>
  <c r="U307" i="14"/>
  <c r="V307" i="14"/>
  <c r="A308" i="14"/>
  <c r="D308" i="14"/>
  <c r="E317" i="14" s="1"/>
  <c r="G308" i="14"/>
  <c r="H308" i="14"/>
  <c r="I308" i="14"/>
  <c r="J308" i="14"/>
  <c r="K308" i="14"/>
  <c r="L308" i="14"/>
  <c r="M308" i="14"/>
  <c r="N308" i="14"/>
  <c r="O308" i="14"/>
  <c r="P308" i="14"/>
  <c r="Q308" i="14"/>
  <c r="R308" i="14"/>
  <c r="S308" i="14"/>
  <c r="T308" i="14"/>
  <c r="U308" i="14"/>
  <c r="V308" i="14" s="1"/>
  <c r="A309" i="14"/>
  <c r="D309" i="14"/>
  <c r="G309" i="14"/>
  <c r="H309" i="14"/>
  <c r="I309" i="14"/>
  <c r="J309" i="14"/>
  <c r="K309" i="14"/>
  <c r="L309" i="14"/>
  <c r="M309" i="14"/>
  <c r="N309" i="14"/>
  <c r="O309" i="14"/>
  <c r="P309" i="14"/>
  <c r="Q309" i="14"/>
  <c r="R309" i="14"/>
  <c r="S309" i="14"/>
  <c r="T309" i="14"/>
  <c r="U309" i="14"/>
  <c r="V309" i="14"/>
  <c r="A310" i="14"/>
  <c r="T310" i="14" s="1"/>
  <c r="D310" i="14"/>
  <c r="G310" i="14"/>
  <c r="H310" i="14"/>
  <c r="I310" i="14"/>
  <c r="J310" i="14"/>
  <c r="K310" i="14"/>
  <c r="L310" i="14"/>
  <c r="M310" i="14"/>
  <c r="N310" i="14"/>
  <c r="O310" i="14"/>
  <c r="P310" i="14"/>
  <c r="Q310" i="14"/>
  <c r="R310" i="14"/>
  <c r="S310" i="14"/>
  <c r="U310" i="14"/>
  <c r="V310" i="14" s="1"/>
  <c r="A311" i="14"/>
  <c r="D311" i="14"/>
  <c r="G311" i="14"/>
  <c r="H311" i="14"/>
  <c r="I311" i="14"/>
  <c r="J311" i="14"/>
  <c r="K311" i="14"/>
  <c r="L311" i="14"/>
  <c r="M311" i="14"/>
  <c r="N311" i="14"/>
  <c r="O311" i="14"/>
  <c r="P311" i="14"/>
  <c r="Q311" i="14"/>
  <c r="R311" i="14"/>
  <c r="S311" i="14"/>
  <c r="T311" i="14"/>
  <c r="U311" i="14"/>
  <c r="V311" i="14"/>
  <c r="A312" i="14"/>
  <c r="T312" i="14" s="1"/>
  <c r="D312" i="14"/>
  <c r="G312" i="14"/>
  <c r="H312" i="14"/>
  <c r="I312" i="14"/>
  <c r="J312" i="14"/>
  <c r="K312" i="14"/>
  <c r="L312" i="14"/>
  <c r="M312" i="14"/>
  <c r="N312" i="14"/>
  <c r="O312" i="14"/>
  <c r="P312" i="14"/>
  <c r="Q312" i="14"/>
  <c r="R312" i="14"/>
  <c r="S312" i="14"/>
  <c r="U312" i="14"/>
  <c r="V312" i="14" s="1"/>
  <c r="A313" i="14"/>
  <c r="T313" i="14" s="1"/>
  <c r="D313" i="14"/>
  <c r="E322" i="14" s="1"/>
  <c r="G313" i="14"/>
  <c r="H313" i="14"/>
  <c r="I313" i="14"/>
  <c r="J313" i="14"/>
  <c r="K313" i="14"/>
  <c r="L313" i="14"/>
  <c r="M313" i="14"/>
  <c r="N313" i="14"/>
  <c r="O313" i="14"/>
  <c r="P313" i="14"/>
  <c r="Q313" i="14"/>
  <c r="R313" i="14"/>
  <c r="S313" i="14"/>
  <c r="U313" i="14"/>
  <c r="V313" i="14"/>
  <c r="A314" i="14"/>
  <c r="D314" i="14"/>
  <c r="G314" i="14"/>
  <c r="H314" i="14"/>
  <c r="I314" i="14"/>
  <c r="J314" i="14"/>
  <c r="K314" i="14"/>
  <c r="L314" i="14"/>
  <c r="M314" i="14"/>
  <c r="N314" i="14"/>
  <c r="O314" i="14"/>
  <c r="P314" i="14"/>
  <c r="Q314" i="14"/>
  <c r="R314" i="14"/>
  <c r="S314" i="14"/>
  <c r="T314" i="14"/>
  <c r="U314" i="14"/>
  <c r="V314" i="14" s="1"/>
  <c r="A315" i="14"/>
  <c r="D315" i="14"/>
  <c r="G315" i="14"/>
  <c r="H315" i="14"/>
  <c r="I315" i="14"/>
  <c r="J315" i="14"/>
  <c r="K315" i="14"/>
  <c r="L315" i="14"/>
  <c r="M315" i="14"/>
  <c r="N315" i="14"/>
  <c r="O315" i="14"/>
  <c r="P315" i="14"/>
  <c r="Q315" i="14"/>
  <c r="R315" i="14"/>
  <c r="S315" i="14"/>
  <c r="T315" i="14"/>
  <c r="U315" i="14"/>
  <c r="V315" i="14"/>
  <c r="A316" i="14"/>
  <c r="D316" i="14"/>
  <c r="G316" i="14"/>
  <c r="H316" i="14"/>
  <c r="I316" i="14"/>
  <c r="J316" i="14"/>
  <c r="K316" i="14"/>
  <c r="L316" i="14"/>
  <c r="M316" i="14"/>
  <c r="N316" i="14"/>
  <c r="O316" i="14"/>
  <c r="P316" i="14"/>
  <c r="Q316" i="14"/>
  <c r="R316" i="14"/>
  <c r="S316" i="14"/>
  <c r="T316" i="14"/>
  <c r="U316" i="14"/>
  <c r="V316" i="14" s="1"/>
  <c r="A317" i="14"/>
  <c r="D317" i="14"/>
  <c r="G317" i="14"/>
  <c r="H317" i="14"/>
  <c r="I317" i="14"/>
  <c r="J317" i="14"/>
  <c r="K317" i="14"/>
  <c r="L317" i="14"/>
  <c r="M317" i="14"/>
  <c r="N317" i="14"/>
  <c r="O317" i="14"/>
  <c r="P317" i="14"/>
  <c r="Q317" i="14"/>
  <c r="R317" i="14"/>
  <c r="S317" i="14"/>
  <c r="T317" i="14"/>
  <c r="U317" i="14"/>
  <c r="V317" i="14"/>
  <c r="A318" i="14"/>
  <c r="D318" i="14"/>
  <c r="G318" i="14"/>
  <c r="H318" i="14"/>
  <c r="I318" i="14"/>
  <c r="J318" i="14"/>
  <c r="K318" i="14"/>
  <c r="L318" i="14"/>
  <c r="M318" i="14"/>
  <c r="N318" i="14"/>
  <c r="O318" i="14"/>
  <c r="P318" i="14"/>
  <c r="Q318" i="14"/>
  <c r="R318" i="14"/>
  <c r="S318" i="14"/>
  <c r="T318" i="14"/>
  <c r="U318" i="14"/>
  <c r="V318" i="14" s="1"/>
  <c r="A319" i="14"/>
  <c r="D319" i="14"/>
  <c r="G319" i="14"/>
  <c r="H319" i="14"/>
  <c r="I319" i="14"/>
  <c r="J319" i="14"/>
  <c r="K319" i="14"/>
  <c r="L319" i="14"/>
  <c r="M319" i="14"/>
  <c r="N319" i="14"/>
  <c r="O319" i="14"/>
  <c r="P319" i="14"/>
  <c r="Q319" i="14"/>
  <c r="R319" i="14"/>
  <c r="S319" i="14"/>
  <c r="T319" i="14"/>
  <c r="U319" i="14"/>
  <c r="V319" i="14"/>
  <c r="A320" i="14"/>
  <c r="D320" i="14"/>
  <c r="G320" i="14"/>
  <c r="H320" i="14"/>
  <c r="I320" i="14"/>
  <c r="J320" i="14"/>
  <c r="K320" i="14"/>
  <c r="L320" i="14"/>
  <c r="M320" i="14"/>
  <c r="N320" i="14"/>
  <c r="O320" i="14"/>
  <c r="P320" i="14"/>
  <c r="Q320" i="14"/>
  <c r="R320" i="14"/>
  <c r="S320" i="14"/>
  <c r="T320" i="14"/>
  <c r="U320" i="14"/>
  <c r="V320" i="14" s="1"/>
  <c r="A321" i="14"/>
  <c r="D321" i="14"/>
  <c r="E330" i="14" s="1"/>
  <c r="G321" i="14"/>
  <c r="H321" i="14"/>
  <c r="I321" i="14"/>
  <c r="J321" i="14"/>
  <c r="K321" i="14"/>
  <c r="L321" i="14"/>
  <c r="M321" i="14"/>
  <c r="N321" i="14"/>
  <c r="O321" i="14"/>
  <c r="P321" i="14"/>
  <c r="Q321" i="14"/>
  <c r="R321" i="14"/>
  <c r="S321" i="14"/>
  <c r="T321" i="14"/>
  <c r="U321" i="14"/>
  <c r="V321" i="14"/>
  <c r="A322" i="14"/>
  <c r="D322" i="14"/>
  <c r="E331" i="14" s="1"/>
  <c r="G322" i="14"/>
  <c r="H322" i="14"/>
  <c r="I322" i="14"/>
  <c r="J322" i="14"/>
  <c r="K322" i="14"/>
  <c r="L322" i="14"/>
  <c r="M322" i="14"/>
  <c r="N322" i="14"/>
  <c r="O322" i="14"/>
  <c r="P322" i="14"/>
  <c r="Q322" i="14"/>
  <c r="R322" i="14"/>
  <c r="S322" i="14"/>
  <c r="T322" i="14"/>
  <c r="U322" i="14"/>
  <c r="V322" i="14" s="1"/>
  <c r="A323" i="14"/>
  <c r="D323" i="14"/>
  <c r="G323" i="14"/>
  <c r="H323" i="14"/>
  <c r="I323" i="14"/>
  <c r="J323" i="14"/>
  <c r="K323" i="14"/>
  <c r="L323" i="14"/>
  <c r="M323" i="14"/>
  <c r="N323" i="14"/>
  <c r="O323" i="14"/>
  <c r="P323" i="14"/>
  <c r="Q323" i="14"/>
  <c r="R323" i="14"/>
  <c r="S323" i="14"/>
  <c r="T323" i="14"/>
  <c r="U323" i="14"/>
  <c r="V323" i="14"/>
  <c r="A324" i="14"/>
  <c r="D324" i="14"/>
  <c r="G324" i="14"/>
  <c r="H324" i="14"/>
  <c r="I324" i="14"/>
  <c r="J324" i="14"/>
  <c r="K324" i="14"/>
  <c r="L324" i="14"/>
  <c r="M324" i="14"/>
  <c r="N324" i="14"/>
  <c r="O324" i="14"/>
  <c r="P324" i="14"/>
  <c r="Q324" i="14"/>
  <c r="R324" i="14"/>
  <c r="S324" i="14"/>
  <c r="T324" i="14"/>
  <c r="U324" i="14"/>
  <c r="V324" i="14" s="1"/>
  <c r="A325" i="14"/>
  <c r="T325" i="14" s="1"/>
  <c r="D325" i="14"/>
  <c r="G325" i="14"/>
  <c r="H325" i="14"/>
  <c r="I325" i="14"/>
  <c r="J325" i="14"/>
  <c r="K325" i="14"/>
  <c r="L325" i="14"/>
  <c r="M325" i="14"/>
  <c r="N325" i="14"/>
  <c r="O325" i="14"/>
  <c r="P325" i="14"/>
  <c r="Q325" i="14"/>
  <c r="R325" i="14"/>
  <c r="S325" i="14"/>
  <c r="U325" i="14"/>
  <c r="V325" i="14"/>
  <c r="A326" i="14"/>
  <c r="T326" i="14" s="1"/>
  <c r="D326" i="14"/>
  <c r="G326" i="14"/>
  <c r="H326" i="14"/>
  <c r="I326" i="14"/>
  <c r="J326" i="14"/>
  <c r="K326" i="14"/>
  <c r="L326" i="14"/>
  <c r="M326" i="14"/>
  <c r="N326" i="14"/>
  <c r="O326" i="14"/>
  <c r="P326" i="14"/>
  <c r="Q326" i="14"/>
  <c r="R326" i="14"/>
  <c r="S326" i="14"/>
  <c r="U326" i="14"/>
  <c r="V326" i="14" s="1"/>
  <c r="A327" i="14"/>
  <c r="D327" i="14"/>
  <c r="E336" i="14" s="1"/>
  <c r="G327" i="14"/>
  <c r="H327" i="14"/>
  <c r="I327" i="14"/>
  <c r="J327" i="14"/>
  <c r="K327" i="14"/>
  <c r="L327" i="14"/>
  <c r="M327" i="14"/>
  <c r="N327" i="14"/>
  <c r="O327" i="14"/>
  <c r="P327" i="14"/>
  <c r="Q327" i="14"/>
  <c r="R327" i="14"/>
  <c r="S327" i="14"/>
  <c r="T327" i="14"/>
  <c r="U327" i="14"/>
  <c r="V327" i="14"/>
  <c r="A328" i="14"/>
  <c r="T328" i="14" s="1"/>
  <c r="D328" i="14"/>
  <c r="G328" i="14"/>
  <c r="H328" i="14"/>
  <c r="I328" i="14"/>
  <c r="J328" i="14"/>
  <c r="K328" i="14"/>
  <c r="L328" i="14"/>
  <c r="M328" i="14"/>
  <c r="N328" i="14"/>
  <c r="O328" i="14"/>
  <c r="P328" i="14"/>
  <c r="Q328" i="14"/>
  <c r="R328" i="14"/>
  <c r="S328" i="14"/>
  <c r="U328" i="14"/>
  <c r="V328" i="14" s="1"/>
  <c r="A329" i="14"/>
  <c r="T329" i="14" s="1"/>
  <c r="D329" i="14"/>
  <c r="G329" i="14"/>
  <c r="H329" i="14"/>
  <c r="I329" i="14"/>
  <c r="J329" i="14"/>
  <c r="K329" i="14"/>
  <c r="L329" i="14"/>
  <c r="M329" i="14"/>
  <c r="N329" i="14"/>
  <c r="O329" i="14"/>
  <c r="P329" i="14"/>
  <c r="Q329" i="14"/>
  <c r="R329" i="14"/>
  <c r="S329" i="14"/>
  <c r="U329" i="14"/>
  <c r="V329" i="14"/>
  <c r="A330" i="14"/>
  <c r="D330" i="14"/>
  <c r="G330" i="14"/>
  <c r="H330" i="14"/>
  <c r="I330" i="14"/>
  <c r="J330" i="14"/>
  <c r="K330" i="14"/>
  <c r="L330" i="14"/>
  <c r="M330" i="14"/>
  <c r="N330" i="14"/>
  <c r="O330" i="14"/>
  <c r="P330" i="14"/>
  <c r="Q330" i="14"/>
  <c r="R330" i="14"/>
  <c r="S330" i="14"/>
  <c r="T330" i="14"/>
  <c r="U330" i="14"/>
  <c r="V330" i="14" s="1"/>
  <c r="A331" i="14"/>
  <c r="D331" i="14"/>
  <c r="G331" i="14"/>
  <c r="H331" i="14"/>
  <c r="I331" i="14"/>
  <c r="J331" i="14"/>
  <c r="K331" i="14"/>
  <c r="L331" i="14"/>
  <c r="M331" i="14"/>
  <c r="N331" i="14"/>
  <c r="O331" i="14"/>
  <c r="P331" i="14"/>
  <c r="Q331" i="14"/>
  <c r="R331" i="14"/>
  <c r="S331" i="14"/>
  <c r="T331" i="14"/>
  <c r="U331" i="14"/>
  <c r="V331" i="14"/>
  <c r="A332" i="14"/>
  <c r="D332" i="14"/>
  <c r="G332" i="14"/>
  <c r="H332" i="14"/>
  <c r="I332" i="14"/>
  <c r="J332" i="14"/>
  <c r="K332" i="14"/>
  <c r="L332" i="14"/>
  <c r="M332" i="14"/>
  <c r="N332" i="14"/>
  <c r="O332" i="14"/>
  <c r="P332" i="14"/>
  <c r="Q332" i="14"/>
  <c r="R332" i="14"/>
  <c r="S332" i="14"/>
  <c r="T332" i="14"/>
  <c r="U332" i="14"/>
  <c r="V332" i="14" s="1"/>
  <c r="A333" i="14"/>
  <c r="T333" i="14" s="1"/>
  <c r="D333" i="14"/>
  <c r="E342" i="14" s="1"/>
  <c r="G333" i="14"/>
  <c r="H333" i="14"/>
  <c r="I333" i="14"/>
  <c r="J333" i="14"/>
  <c r="K333" i="14"/>
  <c r="L333" i="14"/>
  <c r="M333" i="14"/>
  <c r="N333" i="14"/>
  <c r="O333" i="14"/>
  <c r="P333" i="14"/>
  <c r="Q333" i="14"/>
  <c r="R333" i="14"/>
  <c r="S333" i="14"/>
  <c r="U333" i="14"/>
  <c r="V333" i="14"/>
  <c r="A334" i="14"/>
  <c r="D334" i="14"/>
  <c r="E343" i="14" s="1"/>
  <c r="G334" i="14"/>
  <c r="H334" i="14"/>
  <c r="I334" i="14"/>
  <c r="J334" i="14"/>
  <c r="K334" i="14"/>
  <c r="L334" i="14"/>
  <c r="M334" i="14"/>
  <c r="N334" i="14"/>
  <c r="O334" i="14"/>
  <c r="P334" i="14"/>
  <c r="Q334" i="14"/>
  <c r="R334" i="14"/>
  <c r="S334" i="14"/>
  <c r="T334" i="14"/>
  <c r="U334" i="14"/>
  <c r="V334" i="14" s="1"/>
  <c r="A335" i="14"/>
  <c r="D335" i="14"/>
  <c r="E344" i="14" s="1"/>
  <c r="G335" i="14"/>
  <c r="H335" i="14"/>
  <c r="I335" i="14"/>
  <c r="J335" i="14"/>
  <c r="K335" i="14"/>
  <c r="L335" i="14"/>
  <c r="M335" i="14"/>
  <c r="N335" i="14"/>
  <c r="O335" i="14"/>
  <c r="P335" i="14"/>
  <c r="Q335" i="14"/>
  <c r="R335" i="14"/>
  <c r="S335" i="14"/>
  <c r="T335" i="14"/>
  <c r="U335" i="14"/>
  <c r="V335" i="14"/>
  <c r="A336" i="14"/>
  <c r="D336" i="14"/>
  <c r="G336" i="14"/>
  <c r="H336" i="14"/>
  <c r="I336" i="14"/>
  <c r="J336" i="14"/>
  <c r="K336" i="14"/>
  <c r="L336" i="14"/>
  <c r="M336" i="14"/>
  <c r="N336" i="14"/>
  <c r="O336" i="14"/>
  <c r="P336" i="14"/>
  <c r="Q336" i="14"/>
  <c r="R336" i="14"/>
  <c r="S336" i="14"/>
  <c r="T336" i="14"/>
  <c r="U336" i="14"/>
  <c r="V336" i="14" s="1"/>
  <c r="A337" i="14"/>
  <c r="D337" i="14"/>
  <c r="G337" i="14"/>
  <c r="H337" i="14"/>
  <c r="I337" i="14"/>
  <c r="J337" i="14"/>
  <c r="K337" i="14"/>
  <c r="L337" i="14"/>
  <c r="M337" i="14"/>
  <c r="N337" i="14"/>
  <c r="O337" i="14"/>
  <c r="P337" i="14"/>
  <c r="Q337" i="14"/>
  <c r="R337" i="14"/>
  <c r="S337" i="14"/>
  <c r="T337" i="14"/>
  <c r="U337" i="14"/>
  <c r="V337" i="14"/>
  <c r="A338" i="14"/>
  <c r="T338" i="14" s="1"/>
  <c r="D338" i="14"/>
  <c r="G338" i="14"/>
  <c r="H338" i="14"/>
  <c r="I338" i="14"/>
  <c r="J338" i="14"/>
  <c r="K338" i="14"/>
  <c r="L338" i="14"/>
  <c r="M338" i="14"/>
  <c r="N338" i="14"/>
  <c r="O338" i="14"/>
  <c r="P338" i="14"/>
  <c r="Q338" i="14"/>
  <c r="R338" i="14"/>
  <c r="S338" i="14"/>
  <c r="U338" i="14"/>
  <c r="V338" i="14" s="1"/>
  <c r="A339" i="14"/>
  <c r="D339" i="14"/>
  <c r="G339" i="14"/>
  <c r="H339" i="14"/>
  <c r="I339" i="14"/>
  <c r="J339" i="14"/>
  <c r="K339" i="14"/>
  <c r="L339" i="14"/>
  <c r="M339" i="14"/>
  <c r="N339" i="14"/>
  <c r="O339" i="14"/>
  <c r="P339" i="14"/>
  <c r="Q339" i="14"/>
  <c r="R339" i="14"/>
  <c r="S339" i="14"/>
  <c r="T339" i="14"/>
  <c r="U339" i="14"/>
  <c r="V339" i="14"/>
  <c r="A340" i="14"/>
  <c r="D340" i="14"/>
  <c r="G340" i="14"/>
  <c r="H340" i="14"/>
  <c r="I340" i="14"/>
  <c r="J340" i="14"/>
  <c r="K340" i="14"/>
  <c r="L340" i="14"/>
  <c r="M340" i="14"/>
  <c r="N340" i="14"/>
  <c r="O340" i="14"/>
  <c r="P340" i="14"/>
  <c r="Q340" i="14"/>
  <c r="R340" i="14"/>
  <c r="S340" i="14"/>
  <c r="T340" i="14"/>
  <c r="U340" i="14"/>
  <c r="V340" i="14" s="1"/>
  <c r="A341" i="14"/>
  <c r="D341" i="14"/>
  <c r="E341" i="14"/>
  <c r="G341" i="14"/>
  <c r="H341" i="14"/>
  <c r="I341" i="14"/>
  <c r="J341" i="14"/>
  <c r="K341" i="14"/>
  <c r="L341" i="14"/>
  <c r="M341" i="14"/>
  <c r="N341" i="14"/>
  <c r="O341" i="14"/>
  <c r="P341" i="14"/>
  <c r="Q341" i="14"/>
  <c r="R341" i="14"/>
  <c r="S341" i="14"/>
  <c r="T341" i="14"/>
  <c r="U341" i="14"/>
  <c r="V341" i="14"/>
  <c r="A342" i="14"/>
  <c r="T342" i="14" s="1"/>
  <c r="D342" i="14"/>
  <c r="G342" i="14"/>
  <c r="H342" i="14"/>
  <c r="I342" i="14"/>
  <c r="J342" i="14"/>
  <c r="K342" i="14"/>
  <c r="L342" i="14"/>
  <c r="M342" i="14"/>
  <c r="N342" i="14"/>
  <c r="O342" i="14"/>
  <c r="P342" i="14"/>
  <c r="Q342" i="14"/>
  <c r="R342" i="14"/>
  <c r="S342" i="14"/>
  <c r="U342" i="14"/>
  <c r="V342" i="14" s="1"/>
  <c r="A343" i="14"/>
  <c r="D343" i="14"/>
  <c r="G343" i="14"/>
  <c r="H343" i="14"/>
  <c r="I343" i="14"/>
  <c r="J343" i="14"/>
  <c r="K343" i="14"/>
  <c r="L343" i="14"/>
  <c r="M343" i="14"/>
  <c r="N343" i="14"/>
  <c r="O343" i="14"/>
  <c r="P343" i="14"/>
  <c r="Q343" i="14"/>
  <c r="R343" i="14"/>
  <c r="S343" i="14"/>
  <c r="T343" i="14"/>
  <c r="U343" i="14"/>
  <c r="V343" i="14"/>
  <c r="A344" i="14"/>
  <c r="D344" i="14"/>
  <c r="G344" i="14"/>
  <c r="H344" i="14"/>
  <c r="I344" i="14"/>
  <c r="J344" i="14"/>
  <c r="K344" i="14"/>
  <c r="L344" i="14"/>
  <c r="M344" i="14"/>
  <c r="N344" i="14"/>
  <c r="O344" i="14"/>
  <c r="P344" i="14"/>
  <c r="Q344" i="14"/>
  <c r="R344" i="14"/>
  <c r="S344" i="14"/>
  <c r="T344" i="14"/>
  <c r="U344" i="14"/>
  <c r="V344" i="14" s="1"/>
  <c r="A345" i="14"/>
  <c r="T345" i="14" s="1"/>
  <c r="D345" i="14"/>
  <c r="G345" i="14"/>
  <c r="H345" i="14"/>
  <c r="I345" i="14"/>
  <c r="J345" i="14"/>
  <c r="K345" i="14"/>
  <c r="L345" i="14"/>
  <c r="M345" i="14"/>
  <c r="N345" i="14"/>
  <c r="O345" i="14"/>
  <c r="P345" i="14"/>
  <c r="Q345" i="14"/>
  <c r="R345" i="14"/>
  <c r="S345" i="14"/>
  <c r="U345" i="14"/>
  <c r="V345" i="14"/>
  <c r="A346" i="14"/>
  <c r="D346" i="14"/>
  <c r="E351" i="14" s="1"/>
  <c r="G346" i="14"/>
  <c r="H346" i="14"/>
  <c r="I346" i="14"/>
  <c r="J346" i="14"/>
  <c r="K346" i="14"/>
  <c r="L346" i="14"/>
  <c r="M346" i="14"/>
  <c r="N346" i="14"/>
  <c r="O346" i="14"/>
  <c r="P346" i="14"/>
  <c r="Q346" i="14"/>
  <c r="R346" i="14"/>
  <c r="S346" i="14"/>
  <c r="T346" i="14"/>
  <c r="U346" i="14"/>
  <c r="V346" i="14" s="1"/>
  <c r="A347" i="14"/>
  <c r="D347" i="14"/>
  <c r="G347" i="14"/>
  <c r="H347" i="14"/>
  <c r="I347" i="14"/>
  <c r="J347" i="14"/>
  <c r="K347" i="14"/>
  <c r="L347" i="14"/>
  <c r="M347" i="14"/>
  <c r="N347" i="14"/>
  <c r="O347" i="14"/>
  <c r="P347" i="14"/>
  <c r="Q347" i="14"/>
  <c r="R347" i="14"/>
  <c r="S347" i="14"/>
  <c r="T347" i="14"/>
  <c r="U347" i="14"/>
  <c r="V347" i="14"/>
  <c r="A348" i="14"/>
  <c r="D348" i="14"/>
  <c r="G348" i="14"/>
  <c r="H348" i="14"/>
  <c r="I348" i="14"/>
  <c r="J348" i="14"/>
  <c r="K348" i="14"/>
  <c r="L348" i="14"/>
  <c r="M348" i="14"/>
  <c r="N348" i="14"/>
  <c r="O348" i="14"/>
  <c r="P348" i="14"/>
  <c r="Q348" i="14"/>
  <c r="R348" i="14"/>
  <c r="S348" i="14"/>
  <c r="T348" i="14"/>
  <c r="U348" i="14"/>
  <c r="V348" i="14" s="1"/>
  <c r="A349" i="14"/>
  <c r="D349" i="14"/>
  <c r="G349" i="14"/>
  <c r="H349" i="14"/>
  <c r="I349" i="14"/>
  <c r="J349" i="14"/>
  <c r="K349" i="14"/>
  <c r="L349" i="14"/>
  <c r="M349" i="14"/>
  <c r="N349" i="14"/>
  <c r="O349" i="14"/>
  <c r="P349" i="14"/>
  <c r="Q349" i="14"/>
  <c r="R349" i="14"/>
  <c r="S349" i="14"/>
  <c r="T349" i="14"/>
  <c r="U349" i="14"/>
  <c r="V349" i="14"/>
  <c r="A350" i="14"/>
  <c r="D350" i="14"/>
  <c r="G350" i="14"/>
  <c r="H350" i="14"/>
  <c r="I350" i="14"/>
  <c r="J350" i="14"/>
  <c r="K350" i="14"/>
  <c r="L350" i="14"/>
  <c r="M350" i="14"/>
  <c r="N350" i="14"/>
  <c r="O350" i="14"/>
  <c r="P350" i="14"/>
  <c r="Q350" i="14"/>
  <c r="R350" i="14"/>
  <c r="S350" i="14"/>
  <c r="T350" i="14"/>
  <c r="U350" i="14"/>
  <c r="V350" i="14" s="1"/>
  <c r="A351" i="14"/>
  <c r="D351" i="14"/>
  <c r="G351" i="14"/>
  <c r="H351" i="14"/>
  <c r="I351" i="14"/>
  <c r="J351" i="14"/>
  <c r="K351" i="14"/>
  <c r="L351" i="14"/>
  <c r="M351" i="14"/>
  <c r="N351" i="14"/>
  <c r="O351" i="14"/>
  <c r="P351" i="14"/>
  <c r="Q351" i="14"/>
  <c r="R351" i="14"/>
  <c r="S351" i="14"/>
  <c r="T351" i="14"/>
  <c r="U351" i="14"/>
  <c r="V351" i="14"/>
  <c r="A352" i="14"/>
  <c r="T352" i="14" s="1"/>
  <c r="D352" i="14"/>
  <c r="G352" i="14"/>
  <c r="H352" i="14"/>
  <c r="I352" i="14"/>
  <c r="J352" i="14"/>
  <c r="K352" i="14"/>
  <c r="L352" i="14"/>
  <c r="M352" i="14"/>
  <c r="N352" i="14"/>
  <c r="O352" i="14"/>
  <c r="P352" i="14"/>
  <c r="Q352" i="14"/>
  <c r="R352" i="14"/>
  <c r="S352" i="14"/>
  <c r="U352" i="14"/>
  <c r="V352" i="14" s="1"/>
  <c r="A353" i="14"/>
  <c r="D353" i="14"/>
  <c r="G353" i="14"/>
  <c r="H353" i="14"/>
  <c r="I353" i="14"/>
  <c r="J353" i="14"/>
  <c r="K353" i="14"/>
  <c r="L353" i="14"/>
  <c r="M353" i="14"/>
  <c r="N353" i="14"/>
  <c r="O353" i="14"/>
  <c r="P353" i="14"/>
  <c r="Q353" i="14"/>
  <c r="R353" i="14"/>
  <c r="S353" i="14"/>
  <c r="T353" i="14"/>
  <c r="U353" i="14"/>
  <c r="V353" i="14"/>
  <c r="A354" i="14"/>
  <c r="T354" i="14" s="1"/>
  <c r="D354" i="14"/>
  <c r="G354" i="14"/>
  <c r="H354" i="14"/>
  <c r="I354" i="14"/>
  <c r="J354" i="14"/>
  <c r="K354" i="14"/>
  <c r="L354" i="14"/>
  <c r="M354" i="14"/>
  <c r="N354" i="14"/>
  <c r="O354" i="14"/>
  <c r="P354" i="14"/>
  <c r="Q354" i="14"/>
  <c r="R354" i="14"/>
  <c r="S354" i="14"/>
  <c r="U354" i="14"/>
  <c r="V354" i="14" s="1"/>
  <c r="A355" i="14"/>
  <c r="D355" i="14"/>
  <c r="G355" i="14"/>
  <c r="H355" i="14"/>
  <c r="I355" i="14"/>
  <c r="J355" i="14"/>
  <c r="K355" i="14"/>
  <c r="L355" i="14"/>
  <c r="M355" i="14"/>
  <c r="N355" i="14"/>
  <c r="O355" i="14"/>
  <c r="P355" i="14"/>
  <c r="Q355" i="14"/>
  <c r="R355" i="14"/>
  <c r="S355" i="14"/>
  <c r="T355" i="14"/>
  <c r="U355" i="14"/>
  <c r="V355" i="14"/>
  <c r="A356" i="14"/>
  <c r="D356" i="14"/>
  <c r="G356" i="14"/>
  <c r="H356" i="14"/>
  <c r="I356" i="14"/>
  <c r="J356" i="14"/>
  <c r="K356" i="14"/>
  <c r="L356" i="14"/>
  <c r="M356" i="14"/>
  <c r="N356" i="14"/>
  <c r="O356" i="14"/>
  <c r="P356" i="14"/>
  <c r="Q356" i="14"/>
  <c r="R356" i="14"/>
  <c r="S356" i="14"/>
  <c r="T356" i="14"/>
  <c r="U356" i="14"/>
  <c r="V356" i="14" s="1"/>
  <c r="A357" i="14"/>
  <c r="D357" i="14"/>
  <c r="G357" i="14"/>
  <c r="H357" i="14"/>
  <c r="I357" i="14"/>
  <c r="J357" i="14"/>
  <c r="K357" i="14"/>
  <c r="L357" i="14"/>
  <c r="M357" i="14"/>
  <c r="N357" i="14"/>
  <c r="O357" i="14"/>
  <c r="P357" i="14"/>
  <c r="Q357" i="14"/>
  <c r="R357" i="14"/>
  <c r="S357" i="14"/>
  <c r="T357" i="14"/>
  <c r="U357" i="14"/>
  <c r="V357" i="14"/>
  <c r="A358" i="14"/>
  <c r="D358" i="14"/>
  <c r="G358" i="14"/>
  <c r="H358" i="14"/>
  <c r="I358" i="14"/>
  <c r="J358" i="14"/>
  <c r="K358" i="14"/>
  <c r="L358" i="14"/>
  <c r="M358" i="14"/>
  <c r="N358" i="14"/>
  <c r="O358" i="14"/>
  <c r="P358" i="14"/>
  <c r="Q358" i="14"/>
  <c r="R358" i="14"/>
  <c r="S358" i="14"/>
  <c r="T358" i="14"/>
  <c r="U358" i="14"/>
  <c r="V358" i="14" s="1"/>
  <c r="A359" i="14"/>
  <c r="D359" i="14"/>
  <c r="G359" i="14"/>
  <c r="H359" i="14"/>
  <c r="I359" i="14"/>
  <c r="J359" i="14"/>
  <c r="K359" i="14"/>
  <c r="L359" i="14"/>
  <c r="M359" i="14"/>
  <c r="N359" i="14"/>
  <c r="O359" i="14"/>
  <c r="P359" i="14"/>
  <c r="Q359" i="14"/>
  <c r="R359" i="14"/>
  <c r="S359" i="14"/>
  <c r="T359" i="14"/>
  <c r="U359" i="14"/>
  <c r="V359" i="14"/>
  <c r="A360" i="14"/>
  <c r="T360" i="14" s="1"/>
  <c r="D360" i="14"/>
  <c r="G360" i="14"/>
  <c r="H360" i="14"/>
  <c r="I360" i="14"/>
  <c r="J360" i="14"/>
  <c r="K360" i="14"/>
  <c r="L360" i="14"/>
  <c r="M360" i="14"/>
  <c r="N360" i="14"/>
  <c r="O360" i="14"/>
  <c r="P360" i="14"/>
  <c r="Q360" i="14"/>
  <c r="R360" i="14"/>
  <c r="S360" i="14"/>
  <c r="U360" i="14"/>
  <c r="V360" i="14" s="1"/>
  <c r="A361" i="14"/>
  <c r="T361" i="14" s="1"/>
  <c r="D361" i="14"/>
  <c r="G361" i="14"/>
  <c r="H361" i="14"/>
  <c r="I361" i="14"/>
  <c r="J361" i="14"/>
  <c r="K361" i="14"/>
  <c r="L361" i="14"/>
  <c r="M361" i="14"/>
  <c r="N361" i="14"/>
  <c r="O361" i="14"/>
  <c r="P361" i="14"/>
  <c r="Q361" i="14"/>
  <c r="R361" i="14"/>
  <c r="S361" i="14"/>
  <c r="U361" i="14"/>
  <c r="V361" i="14"/>
  <c r="A362" i="14"/>
  <c r="D362" i="14"/>
  <c r="G362" i="14"/>
  <c r="H362" i="14"/>
  <c r="I362" i="14"/>
  <c r="J362" i="14"/>
  <c r="K362" i="14"/>
  <c r="L362" i="14"/>
  <c r="M362" i="14"/>
  <c r="N362" i="14"/>
  <c r="O362" i="14"/>
  <c r="P362" i="14"/>
  <c r="Q362" i="14"/>
  <c r="R362" i="14"/>
  <c r="S362" i="14"/>
  <c r="T362" i="14"/>
  <c r="U362" i="14"/>
  <c r="V362" i="14" s="1"/>
  <c r="A363" i="14"/>
  <c r="D363" i="14"/>
  <c r="G363" i="14"/>
  <c r="H363" i="14"/>
  <c r="I363" i="14"/>
  <c r="J363" i="14"/>
  <c r="K363" i="14"/>
  <c r="L363" i="14"/>
  <c r="M363" i="14"/>
  <c r="N363" i="14"/>
  <c r="O363" i="14"/>
  <c r="P363" i="14"/>
  <c r="Q363" i="14"/>
  <c r="R363" i="14"/>
  <c r="S363" i="14"/>
  <c r="T363" i="14"/>
  <c r="U363" i="14"/>
  <c r="V363" i="14"/>
  <c r="A364" i="14"/>
  <c r="D364" i="14"/>
  <c r="G364" i="14"/>
  <c r="H364" i="14"/>
  <c r="I364" i="14"/>
  <c r="J364" i="14"/>
  <c r="K364" i="14"/>
  <c r="L364" i="14"/>
  <c r="M364" i="14"/>
  <c r="N364" i="14"/>
  <c r="O364" i="14"/>
  <c r="P364" i="14"/>
  <c r="Q364" i="14"/>
  <c r="R364" i="14"/>
  <c r="S364" i="14"/>
  <c r="T364" i="14"/>
  <c r="U364" i="14"/>
  <c r="V364" i="14" s="1"/>
  <c r="A365" i="14"/>
  <c r="D365" i="14"/>
  <c r="G365" i="14"/>
  <c r="H365" i="14"/>
  <c r="I365" i="14"/>
  <c r="J365" i="14"/>
  <c r="K365" i="14"/>
  <c r="L365" i="14"/>
  <c r="M365" i="14"/>
  <c r="N365" i="14"/>
  <c r="O365" i="14"/>
  <c r="P365" i="14"/>
  <c r="Q365" i="14"/>
  <c r="R365" i="14"/>
  <c r="S365" i="14"/>
  <c r="T365" i="14"/>
  <c r="U365" i="14"/>
  <c r="V365" i="14"/>
  <c r="A366" i="14"/>
  <c r="D366" i="14"/>
  <c r="G366" i="14"/>
  <c r="H366" i="14"/>
  <c r="I366" i="14"/>
  <c r="J366" i="14"/>
  <c r="K366" i="14"/>
  <c r="L366" i="14"/>
  <c r="M366" i="14"/>
  <c r="N366" i="14"/>
  <c r="O366" i="14"/>
  <c r="P366" i="14"/>
  <c r="Q366" i="14"/>
  <c r="R366" i="14"/>
  <c r="S366" i="14"/>
  <c r="T366" i="14"/>
  <c r="U366" i="14"/>
  <c r="V366" i="14" s="1"/>
  <c r="A367" i="14"/>
  <c r="D367" i="14"/>
  <c r="G367" i="14"/>
  <c r="H367" i="14"/>
  <c r="I367" i="14"/>
  <c r="J367" i="14"/>
  <c r="K367" i="14"/>
  <c r="L367" i="14"/>
  <c r="M367" i="14"/>
  <c r="N367" i="14"/>
  <c r="O367" i="14"/>
  <c r="P367" i="14"/>
  <c r="Q367" i="14"/>
  <c r="R367" i="14"/>
  <c r="S367" i="14"/>
  <c r="T367" i="14"/>
  <c r="U367" i="14"/>
  <c r="V367" i="14"/>
  <c r="A368" i="14"/>
  <c r="D368" i="14"/>
  <c r="E377" i="14" s="1"/>
  <c r="G368" i="14"/>
  <c r="H368" i="14"/>
  <c r="I368" i="14"/>
  <c r="J368" i="14"/>
  <c r="K368" i="14"/>
  <c r="L368" i="14"/>
  <c r="M368" i="14"/>
  <c r="N368" i="14"/>
  <c r="O368" i="14"/>
  <c r="P368" i="14"/>
  <c r="Q368" i="14"/>
  <c r="R368" i="14"/>
  <c r="S368" i="14"/>
  <c r="T368" i="14"/>
  <c r="U368" i="14"/>
  <c r="V368" i="14" s="1"/>
  <c r="A369" i="14"/>
  <c r="D369" i="14"/>
  <c r="G369" i="14"/>
  <c r="H369" i="14"/>
  <c r="I369" i="14"/>
  <c r="J369" i="14"/>
  <c r="K369" i="14"/>
  <c r="L369" i="14"/>
  <c r="M369" i="14"/>
  <c r="N369" i="14"/>
  <c r="O369" i="14"/>
  <c r="P369" i="14"/>
  <c r="Q369" i="14"/>
  <c r="R369" i="14"/>
  <c r="S369" i="14"/>
  <c r="T369" i="14"/>
  <c r="U369" i="14"/>
  <c r="V369" i="14"/>
  <c r="A370" i="14"/>
  <c r="T370" i="14" s="1"/>
  <c r="D370" i="14"/>
  <c r="G370" i="14"/>
  <c r="H370" i="14"/>
  <c r="I370" i="14"/>
  <c r="J370" i="14"/>
  <c r="K370" i="14"/>
  <c r="L370" i="14"/>
  <c r="M370" i="14"/>
  <c r="N370" i="14"/>
  <c r="O370" i="14"/>
  <c r="P370" i="14"/>
  <c r="Q370" i="14"/>
  <c r="R370" i="14"/>
  <c r="S370" i="14"/>
  <c r="U370" i="14"/>
  <c r="V370" i="14" s="1"/>
  <c r="A371" i="14"/>
  <c r="T371" i="14" s="1"/>
  <c r="D371" i="14"/>
  <c r="G371" i="14"/>
  <c r="H371" i="14"/>
  <c r="I371" i="14"/>
  <c r="J371" i="14"/>
  <c r="K371" i="14"/>
  <c r="L371" i="14"/>
  <c r="M371" i="14"/>
  <c r="N371" i="14"/>
  <c r="O371" i="14"/>
  <c r="P371" i="14"/>
  <c r="Q371" i="14"/>
  <c r="R371" i="14"/>
  <c r="S371" i="14"/>
  <c r="U371" i="14"/>
  <c r="V371" i="14"/>
  <c r="A372" i="14"/>
  <c r="D372" i="14"/>
  <c r="E381" i="14" s="1"/>
  <c r="G372" i="14"/>
  <c r="H372" i="14"/>
  <c r="I372" i="14"/>
  <c r="J372" i="14"/>
  <c r="K372" i="14"/>
  <c r="L372" i="14"/>
  <c r="M372" i="14"/>
  <c r="N372" i="14"/>
  <c r="O372" i="14"/>
  <c r="P372" i="14"/>
  <c r="Q372" i="14"/>
  <c r="R372" i="14"/>
  <c r="S372" i="14"/>
  <c r="T372" i="14"/>
  <c r="U372" i="14"/>
  <c r="V372" i="14" s="1"/>
  <c r="A373" i="14"/>
  <c r="D373" i="14"/>
  <c r="G373" i="14"/>
  <c r="H373" i="14"/>
  <c r="I373" i="14"/>
  <c r="J373" i="14"/>
  <c r="K373" i="14"/>
  <c r="L373" i="14"/>
  <c r="M373" i="14"/>
  <c r="N373" i="14"/>
  <c r="O373" i="14"/>
  <c r="P373" i="14"/>
  <c r="Q373" i="14"/>
  <c r="R373" i="14"/>
  <c r="S373" i="14"/>
  <c r="T373" i="14"/>
  <c r="U373" i="14"/>
  <c r="V373" i="14"/>
  <c r="A374" i="14"/>
  <c r="T374" i="14" s="1"/>
  <c r="D374" i="14"/>
  <c r="G374" i="14"/>
  <c r="H374" i="14"/>
  <c r="I374" i="14"/>
  <c r="J374" i="14"/>
  <c r="K374" i="14"/>
  <c r="L374" i="14"/>
  <c r="M374" i="14"/>
  <c r="N374" i="14"/>
  <c r="O374" i="14"/>
  <c r="P374" i="14"/>
  <c r="Q374" i="14"/>
  <c r="R374" i="14"/>
  <c r="S374" i="14"/>
  <c r="U374" i="14"/>
  <c r="V374" i="14" s="1"/>
  <c r="A375" i="14"/>
  <c r="D375" i="14"/>
  <c r="G375" i="14"/>
  <c r="H375" i="14"/>
  <c r="I375" i="14"/>
  <c r="J375" i="14"/>
  <c r="K375" i="14"/>
  <c r="L375" i="14"/>
  <c r="M375" i="14"/>
  <c r="N375" i="14"/>
  <c r="O375" i="14"/>
  <c r="P375" i="14"/>
  <c r="Q375" i="14"/>
  <c r="R375" i="14"/>
  <c r="S375" i="14"/>
  <c r="T375" i="14"/>
  <c r="U375" i="14"/>
  <c r="V375" i="14"/>
  <c r="A376" i="14"/>
  <c r="T376" i="14" s="1"/>
  <c r="D376" i="14"/>
  <c r="G376" i="14"/>
  <c r="H376" i="14"/>
  <c r="I376" i="14"/>
  <c r="J376" i="14"/>
  <c r="K376" i="14"/>
  <c r="L376" i="14"/>
  <c r="M376" i="14"/>
  <c r="N376" i="14"/>
  <c r="O376" i="14"/>
  <c r="P376" i="14"/>
  <c r="Q376" i="14"/>
  <c r="R376" i="14"/>
  <c r="S376" i="14"/>
  <c r="U376" i="14"/>
  <c r="V376" i="14" s="1"/>
  <c r="A377" i="14"/>
  <c r="T377" i="14" s="1"/>
  <c r="D377" i="14"/>
  <c r="E386" i="14" s="1"/>
  <c r="G377" i="14"/>
  <c r="H377" i="14"/>
  <c r="I377" i="14"/>
  <c r="J377" i="14"/>
  <c r="K377" i="14"/>
  <c r="L377" i="14"/>
  <c r="M377" i="14"/>
  <c r="N377" i="14"/>
  <c r="O377" i="14"/>
  <c r="P377" i="14"/>
  <c r="Q377" i="14"/>
  <c r="R377" i="14"/>
  <c r="S377" i="14"/>
  <c r="U377" i="14"/>
  <c r="V377" i="14"/>
  <c r="A378" i="14"/>
  <c r="D378" i="14"/>
  <c r="G378" i="14"/>
  <c r="H378" i="14"/>
  <c r="I378" i="14"/>
  <c r="J378" i="14"/>
  <c r="K378" i="14"/>
  <c r="L378" i="14"/>
  <c r="M378" i="14"/>
  <c r="N378" i="14"/>
  <c r="O378" i="14"/>
  <c r="P378" i="14"/>
  <c r="Q378" i="14"/>
  <c r="R378" i="14"/>
  <c r="S378" i="14"/>
  <c r="T378" i="14"/>
  <c r="U378" i="14"/>
  <c r="V378" i="14" s="1"/>
  <c r="A379" i="14"/>
  <c r="D379" i="14"/>
  <c r="G379" i="14"/>
  <c r="H379" i="14"/>
  <c r="I379" i="14"/>
  <c r="J379" i="14"/>
  <c r="K379" i="14"/>
  <c r="L379" i="14"/>
  <c r="M379" i="14"/>
  <c r="N379" i="14"/>
  <c r="O379" i="14"/>
  <c r="P379" i="14"/>
  <c r="Q379" i="14"/>
  <c r="R379" i="14"/>
  <c r="S379" i="14"/>
  <c r="T379" i="14"/>
  <c r="U379" i="14"/>
  <c r="V379" i="14"/>
  <c r="A380" i="14"/>
  <c r="D380" i="14"/>
  <c r="G380" i="14"/>
  <c r="H380" i="14"/>
  <c r="I380" i="14"/>
  <c r="J380" i="14"/>
  <c r="K380" i="14"/>
  <c r="L380" i="14"/>
  <c r="M380" i="14"/>
  <c r="N380" i="14"/>
  <c r="O380" i="14"/>
  <c r="P380" i="14"/>
  <c r="Q380" i="14"/>
  <c r="R380" i="14"/>
  <c r="S380" i="14"/>
  <c r="T380" i="14"/>
  <c r="U380" i="14"/>
  <c r="V380" i="14" s="1"/>
  <c r="A381" i="14"/>
  <c r="D381" i="14"/>
  <c r="G381" i="14"/>
  <c r="H381" i="14"/>
  <c r="I381" i="14"/>
  <c r="J381" i="14"/>
  <c r="K381" i="14"/>
  <c r="L381" i="14"/>
  <c r="M381" i="14"/>
  <c r="N381" i="14"/>
  <c r="O381" i="14"/>
  <c r="P381" i="14"/>
  <c r="Q381" i="14"/>
  <c r="R381" i="14"/>
  <c r="S381" i="14"/>
  <c r="T381" i="14"/>
  <c r="U381" i="14"/>
  <c r="V381" i="14"/>
  <c r="A382" i="14"/>
  <c r="D382" i="14"/>
  <c r="G382" i="14"/>
  <c r="H382" i="14"/>
  <c r="I382" i="14"/>
  <c r="J382" i="14"/>
  <c r="K382" i="14"/>
  <c r="L382" i="14"/>
  <c r="M382" i="14"/>
  <c r="N382" i="14"/>
  <c r="O382" i="14"/>
  <c r="P382" i="14"/>
  <c r="Q382" i="14"/>
  <c r="R382" i="14"/>
  <c r="S382" i="14"/>
  <c r="T382" i="14"/>
  <c r="U382" i="14"/>
  <c r="V382" i="14" s="1"/>
  <c r="A383" i="14"/>
  <c r="D383" i="14"/>
  <c r="G383" i="14"/>
  <c r="H383" i="14"/>
  <c r="I383" i="14"/>
  <c r="J383" i="14"/>
  <c r="K383" i="14"/>
  <c r="L383" i="14"/>
  <c r="M383" i="14"/>
  <c r="N383" i="14"/>
  <c r="O383" i="14"/>
  <c r="P383" i="14"/>
  <c r="Q383" i="14"/>
  <c r="R383" i="14"/>
  <c r="S383" i="14"/>
  <c r="T383" i="14"/>
  <c r="U383" i="14"/>
  <c r="V383" i="14"/>
  <c r="A384" i="14"/>
  <c r="D384" i="14"/>
  <c r="G384" i="14"/>
  <c r="H384" i="14"/>
  <c r="I384" i="14"/>
  <c r="J384" i="14"/>
  <c r="K384" i="14"/>
  <c r="L384" i="14"/>
  <c r="M384" i="14"/>
  <c r="N384" i="14"/>
  <c r="O384" i="14"/>
  <c r="P384" i="14"/>
  <c r="Q384" i="14"/>
  <c r="R384" i="14"/>
  <c r="S384" i="14"/>
  <c r="T384" i="14"/>
  <c r="U384" i="14"/>
  <c r="V384" i="14" s="1"/>
  <c r="A385" i="14"/>
  <c r="D385" i="14"/>
  <c r="E394" i="14" s="1"/>
  <c r="G385" i="14"/>
  <c r="H385" i="14"/>
  <c r="I385" i="14"/>
  <c r="J385" i="14"/>
  <c r="K385" i="14"/>
  <c r="L385" i="14"/>
  <c r="M385" i="14"/>
  <c r="N385" i="14"/>
  <c r="O385" i="14"/>
  <c r="P385" i="14"/>
  <c r="Q385" i="14"/>
  <c r="R385" i="14"/>
  <c r="S385" i="14"/>
  <c r="T385" i="14"/>
  <c r="U385" i="14"/>
  <c r="V385" i="14"/>
  <c r="A386" i="14"/>
  <c r="D386" i="14"/>
  <c r="E395" i="14" s="1"/>
  <c r="G386" i="14"/>
  <c r="H386" i="14"/>
  <c r="I386" i="14"/>
  <c r="J386" i="14"/>
  <c r="K386" i="14"/>
  <c r="L386" i="14"/>
  <c r="M386" i="14"/>
  <c r="N386" i="14"/>
  <c r="O386" i="14"/>
  <c r="P386" i="14"/>
  <c r="Q386" i="14"/>
  <c r="R386" i="14"/>
  <c r="S386" i="14"/>
  <c r="T386" i="14"/>
  <c r="U386" i="14"/>
  <c r="V386" i="14" s="1"/>
  <c r="A387" i="14"/>
  <c r="D387" i="14"/>
  <c r="G387" i="14"/>
  <c r="H387" i="14"/>
  <c r="I387" i="14"/>
  <c r="J387" i="14"/>
  <c r="K387" i="14"/>
  <c r="L387" i="14"/>
  <c r="M387" i="14"/>
  <c r="N387" i="14"/>
  <c r="O387" i="14"/>
  <c r="P387" i="14"/>
  <c r="Q387" i="14"/>
  <c r="R387" i="14"/>
  <c r="S387" i="14"/>
  <c r="T387" i="14"/>
  <c r="U387" i="14"/>
  <c r="V387" i="14"/>
  <c r="A388" i="14"/>
  <c r="D388" i="14"/>
  <c r="G388" i="14"/>
  <c r="H388" i="14"/>
  <c r="I388" i="14"/>
  <c r="J388" i="14"/>
  <c r="K388" i="14"/>
  <c r="L388" i="14"/>
  <c r="M388" i="14"/>
  <c r="N388" i="14"/>
  <c r="O388" i="14"/>
  <c r="P388" i="14"/>
  <c r="Q388" i="14"/>
  <c r="R388" i="14"/>
  <c r="S388" i="14"/>
  <c r="T388" i="14"/>
  <c r="U388" i="14"/>
  <c r="V388" i="14" s="1"/>
  <c r="A389" i="14"/>
  <c r="T389" i="14" s="1"/>
  <c r="D389" i="14"/>
  <c r="G389" i="14"/>
  <c r="H389" i="14"/>
  <c r="I389" i="14"/>
  <c r="J389" i="14"/>
  <c r="K389" i="14"/>
  <c r="L389" i="14"/>
  <c r="M389" i="14"/>
  <c r="N389" i="14"/>
  <c r="O389" i="14"/>
  <c r="P389" i="14"/>
  <c r="Q389" i="14"/>
  <c r="R389" i="14"/>
  <c r="S389" i="14"/>
  <c r="U389" i="14"/>
  <c r="V389" i="14"/>
  <c r="A390" i="14"/>
  <c r="T390" i="14" s="1"/>
  <c r="D390" i="14"/>
  <c r="G390" i="14"/>
  <c r="H390" i="14"/>
  <c r="I390" i="14"/>
  <c r="J390" i="14"/>
  <c r="K390" i="14"/>
  <c r="L390" i="14"/>
  <c r="M390" i="14"/>
  <c r="N390" i="14"/>
  <c r="O390" i="14"/>
  <c r="P390" i="14"/>
  <c r="Q390" i="14"/>
  <c r="R390" i="14"/>
  <c r="S390" i="14"/>
  <c r="U390" i="14"/>
  <c r="V390" i="14" s="1"/>
  <c r="A391" i="14"/>
  <c r="D391" i="14"/>
  <c r="E400" i="14" s="1"/>
  <c r="G391" i="14"/>
  <c r="H391" i="14"/>
  <c r="I391" i="14"/>
  <c r="J391" i="14"/>
  <c r="K391" i="14"/>
  <c r="L391" i="14"/>
  <c r="M391" i="14"/>
  <c r="N391" i="14"/>
  <c r="O391" i="14"/>
  <c r="P391" i="14"/>
  <c r="Q391" i="14"/>
  <c r="R391" i="14"/>
  <c r="S391" i="14"/>
  <c r="T391" i="14"/>
  <c r="U391" i="14"/>
  <c r="V391" i="14"/>
  <c r="A392" i="14"/>
  <c r="T392" i="14" s="1"/>
  <c r="D392" i="14"/>
  <c r="G392" i="14"/>
  <c r="H392" i="14"/>
  <c r="I392" i="14"/>
  <c r="J392" i="14"/>
  <c r="K392" i="14"/>
  <c r="L392" i="14"/>
  <c r="M392" i="14"/>
  <c r="N392" i="14"/>
  <c r="O392" i="14"/>
  <c r="P392" i="14"/>
  <c r="Q392" i="14"/>
  <c r="R392" i="14"/>
  <c r="S392" i="14"/>
  <c r="U392" i="14"/>
  <c r="V392" i="14" s="1"/>
  <c r="A393" i="14"/>
  <c r="T393" i="14" s="1"/>
  <c r="D393" i="14"/>
  <c r="G393" i="14"/>
  <c r="H393" i="14"/>
  <c r="I393" i="14"/>
  <c r="J393" i="14"/>
  <c r="K393" i="14"/>
  <c r="L393" i="14"/>
  <c r="M393" i="14"/>
  <c r="N393" i="14"/>
  <c r="O393" i="14"/>
  <c r="P393" i="14"/>
  <c r="Q393" i="14"/>
  <c r="R393" i="14"/>
  <c r="S393" i="14"/>
  <c r="U393" i="14"/>
  <c r="V393" i="14"/>
  <c r="A394" i="14"/>
  <c r="D394" i="14"/>
  <c r="G394" i="14"/>
  <c r="H394" i="14"/>
  <c r="I394" i="14"/>
  <c r="J394" i="14"/>
  <c r="K394" i="14"/>
  <c r="L394" i="14"/>
  <c r="M394" i="14"/>
  <c r="N394" i="14"/>
  <c r="O394" i="14"/>
  <c r="P394" i="14"/>
  <c r="Q394" i="14"/>
  <c r="R394" i="14"/>
  <c r="S394" i="14"/>
  <c r="T394" i="14"/>
  <c r="U394" i="14"/>
  <c r="V394" i="14" s="1"/>
  <c r="A395" i="14"/>
  <c r="D395" i="14"/>
  <c r="G395" i="14"/>
  <c r="H395" i="14"/>
  <c r="I395" i="14"/>
  <c r="J395" i="14"/>
  <c r="K395" i="14"/>
  <c r="L395" i="14"/>
  <c r="M395" i="14"/>
  <c r="N395" i="14"/>
  <c r="O395" i="14"/>
  <c r="P395" i="14"/>
  <c r="Q395" i="14"/>
  <c r="R395" i="14"/>
  <c r="S395" i="14"/>
  <c r="T395" i="14"/>
  <c r="U395" i="14"/>
  <c r="V395" i="14"/>
  <c r="A396" i="14"/>
  <c r="D396" i="14"/>
  <c r="G396" i="14"/>
  <c r="H396" i="14"/>
  <c r="I396" i="14"/>
  <c r="J396" i="14"/>
  <c r="K396" i="14"/>
  <c r="L396" i="14"/>
  <c r="M396" i="14"/>
  <c r="N396" i="14"/>
  <c r="O396" i="14"/>
  <c r="P396" i="14"/>
  <c r="Q396" i="14"/>
  <c r="R396" i="14"/>
  <c r="S396" i="14"/>
  <c r="T396" i="14"/>
  <c r="U396" i="14"/>
  <c r="V396" i="14" s="1"/>
  <c r="A397" i="14"/>
  <c r="T397" i="14" s="1"/>
  <c r="D397" i="14"/>
  <c r="E406" i="14" s="1"/>
  <c r="G397" i="14"/>
  <c r="H397" i="14"/>
  <c r="I397" i="14"/>
  <c r="J397" i="14"/>
  <c r="K397" i="14"/>
  <c r="L397" i="14"/>
  <c r="M397" i="14"/>
  <c r="N397" i="14"/>
  <c r="O397" i="14"/>
  <c r="P397" i="14"/>
  <c r="Q397" i="14"/>
  <c r="R397" i="14"/>
  <c r="S397" i="14"/>
  <c r="U397" i="14"/>
  <c r="V397" i="14"/>
  <c r="A398" i="14"/>
  <c r="D398" i="14"/>
  <c r="E407" i="14" s="1"/>
  <c r="G398" i="14"/>
  <c r="H398" i="14"/>
  <c r="I398" i="14"/>
  <c r="J398" i="14"/>
  <c r="K398" i="14"/>
  <c r="L398" i="14"/>
  <c r="M398" i="14"/>
  <c r="N398" i="14"/>
  <c r="O398" i="14"/>
  <c r="P398" i="14"/>
  <c r="Q398" i="14"/>
  <c r="R398" i="14"/>
  <c r="S398" i="14"/>
  <c r="T398" i="14"/>
  <c r="U398" i="14"/>
  <c r="V398" i="14" s="1"/>
  <c r="A399" i="14"/>
  <c r="D399" i="14"/>
  <c r="E408" i="14" s="1"/>
  <c r="G399" i="14"/>
  <c r="H399" i="14"/>
  <c r="I399" i="14"/>
  <c r="J399" i="14"/>
  <c r="K399" i="14"/>
  <c r="L399" i="14"/>
  <c r="M399" i="14"/>
  <c r="N399" i="14"/>
  <c r="O399" i="14"/>
  <c r="P399" i="14"/>
  <c r="Q399" i="14"/>
  <c r="R399" i="14"/>
  <c r="S399" i="14"/>
  <c r="T399" i="14"/>
  <c r="U399" i="14"/>
  <c r="V399" i="14"/>
  <c r="A400" i="14"/>
  <c r="D400" i="14"/>
  <c r="G400" i="14"/>
  <c r="H400" i="14"/>
  <c r="I400" i="14"/>
  <c r="J400" i="14"/>
  <c r="K400" i="14"/>
  <c r="L400" i="14"/>
  <c r="M400" i="14"/>
  <c r="N400" i="14"/>
  <c r="O400" i="14"/>
  <c r="P400" i="14"/>
  <c r="Q400" i="14"/>
  <c r="R400" i="14"/>
  <c r="S400" i="14"/>
  <c r="T400" i="14"/>
  <c r="U400" i="14"/>
  <c r="V400" i="14" s="1"/>
  <c r="A401" i="14"/>
  <c r="D401" i="14"/>
  <c r="G401" i="14"/>
  <c r="H401" i="14"/>
  <c r="I401" i="14"/>
  <c r="J401" i="14"/>
  <c r="K401" i="14"/>
  <c r="L401" i="14"/>
  <c r="M401" i="14"/>
  <c r="N401" i="14"/>
  <c r="O401" i="14"/>
  <c r="P401" i="14"/>
  <c r="Q401" i="14"/>
  <c r="R401" i="14"/>
  <c r="S401" i="14"/>
  <c r="T401" i="14"/>
  <c r="U401" i="14"/>
  <c r="V401" i="14"/>
  <c r="A402" i="14"/>
  <c r="T402" i="14" s="1"/>
  <c r="D402" i="14"/>
  <c r="G402" i="14"/>
  <c r="H402" i="14"/>
  <c r="I402" i="14"/>
  <c r="J402" i="14"/>
  <c r="K402" i="14"/>
  <c r="L402" i="14"/>
  <c r="M402" i="14"/>
  <c r="N402" i="14"/>
  <c r="O402" i="14"/>
  <c r="P402" i="14"/>
  <c r="Q402" i="14"/>
  <c r="R402" i="14"/>
  <c r="S402" i="14"/>
  <c r="U402" i="14"/>
  <c r="V402" i="14" s="1"/>
  <c r="A403" i="14"/>
  <c r="D403" i="14"/>
  <c r="G403" i="14"/>
  <c r="H403" i="14"/>
  <c r="I403" i="14"/>
  <c r="J403" i="14"/>
  <c r="K403" i="14"/>
  <c r="L403" i="14"/>
  <c r="M403" i="14"/>
  <c r="N403" i="14"/>
  <c r="O403" i="14"/>
  <c r="P403" i="14"/>
  <c r="Q403" i="14"/>
  <c r="R403" i="14"/>
  <c r="S403" i="14"/>
  <c r="T403" i="14"/>
  <c r="U403" i="14"/>
  <c r="V403" i="14"/>
  <c r="A404" i="14"/>
  <c r="D404" i="14"/>
  <c r="G404" i="14"/>
  <c r="H404" i="14"/>
  <c r="I404" i="14"/>
  <c r="J404" i="14"/>
  <c r="K404" i="14"/>
  <c r="L404" i="14"/>
  <c r="M404" i="14"/>
  <c r="N404" i="14"/>
  <c r="O404" i="14"/>
  <c r="P404" i="14"/>
  <c r="Q404" i="14"/>
  <c r="R404" i="14"/>
  <c r="S404" i="14"/>
  <c r="T404" i="14"/>
  <c r="U404" i="14"/>
  <c r="V404" i="14" s="1"/>
  <c r="A405" i="14"/>
  <c r="D405" i="14"/>
  <c r="E405" i="14"/>
  <c r="G405" i="14"/>
  <c r="H405" i="14"/>
  <c r="I405" i="14"/>
  <c r="J405" i="14"/>
  <c r="K405" i="14"/>
  <c r="L405" i="14"/>
  <c r="M405" i="14"/>
  <c r="N405" i="14"/>
  <c r="O405" i="14"/>
  <c r="P405" i="14"/>
  <c r="Q405" i="14"/>
  <c r="R405" i="14"/>
  <c r="S405" i="14"/>
  <c r="T405" i="14"/>
  <c r="U405" i="14"/>
  <c r="V405" i="14"/>
  <c r="A406" i="14"/>
  <c r="T406" i="14" s="1"/>
  <c r="D406" i="14"/>
  <c r="G406" i="14"/>
  <c r="H406" i="14"/>
  <c r="I406" i="14"/>
  <c r="J406" i="14"/>
  <c r="K406" i="14"/>
  <c r="L406" i="14"/>
  <c r="M406" i="14"/>
  <c r="N406" i="14"/>
  <c r="O406" i="14"/>
  <c r="P406" i="14"/>
  <c r="Q406" i="14"/>
  <c r="R406" i="14"/>
  <c r="S406" i="14"/>
  <c r="U406" i="14"/>
  <c r="V406" i="14" s="1"/>
  <c r="A407" i="14"/>
  <c r="D407" i="14"/>
  <c r="G407" i="14"/>
  <c r="H407" i="14"/>
  <c r="I407" i="14"/>
  <c r="J407" i="14"/>
  <c r="K407" i="14"/>
  <c r="L407" i="14"/>
  <c r="M407" i="14"/>
  <c r="N407" i="14"/>
  <c r="O407" i="14"/>
  <c r="P407" i="14"/>
  <c r="Q407" i="14"/>
  <c r="R407" i="14"/>
  <c r="S407" i="14"/>
  <c r="T407" i="14"/>
  <c r="U407" i="14"/>
  <c r="V407" i="14"/>
  <c r="A408" i="14"/>
  <c r="D408" i="14"/>
  <c r="G408" i="14"/>
  <c r="H408" i="14"/>
  <c r="I408" i="14"/>
  <c r="J408" i="14"/>
  <c r="K408" i="14"/>
  <c r="L408" i="14"/>
  <c r="M408" i="14"/>
  <c r="N408" i="14"/>
  <c r="O408" i="14"/>
  <c r="P408" i="14"/>
  <c r="Q408" i="14"/>
  <c r="R408" i="14"/>
  <c r="S408" i="14"/>
  <c r="T408" i="14"/>
  <c r="U408" i="14"/>
  <c r="V408" i="14" s="1"/>
  <c r="A409" i="14"/>
  <c r="T409" i="14" s="1"/>
  <c r="D409" i="14"/>
  <c r="G409" i="14"/>
  <c r="H409" i="14"/>
  <c r="I409" i="14"/>
  <c r="J409" i="14"/>
  <c r="K409" i="14"/>
  <c r="L409" i="14"/>
  <c r="M409" i="14"/>
  <c r="N409" i="14"/>
  <c r="O409" i="14"/>
  <c r="P409" i="14"/>
  <c r="Q409" i="14"/>
  <c r="R409" i="14"/>
  <c r="S409" i="14"/>
  <c r="U409" i="14"/>
  <c r="V409" i="14"/>
  <c r="W409" i="14"/>
  <c r="A410" i="14"/>
  <c r="D410" i="14"/>
  <c r="E413" i="14" s="1"/>
  <c r="G410" i="14"/>
  <c r="H410" i="14"/>
  <c r="I410" i="14"/>
  <c r="J410" i="14"/>
  <c r="K410" i="14"/>
  <c r="L410" i="14"/>
  <c r="M410" i="14"/>
  <c r="N410" i="14"/>
  <c r="O410" i="14"/>
  <c r="P410" i="14"/>
  <c r="Q410" i="14"/>
  <c r="R410" i="14"/>
  <c r="S410" i="14"/>
  <c r="T410" i="14"/>
  <c r="U410" i="14"/>
  <c r="V410" i="14" s="1"/>
  <c r="A411" i="14"/>
  <c r="D411" i="14"/>
  <c r="G411" i="14"/>
  <c r="H411" i="14"/>
  <c r="I411" i="14"/>
  <c r="J411" i="14"/>
  <c r="K411" i="14"/>
  <c r="L411" i="14"/>
  <c r="M411" i="14"/>
  <c r="N411" i="14"/>
  <c r="O411" i="14"/>
  <c r="P411" i="14"/>
  <c r="Q411" i="14"/>
  <c r="R411" i="14"/>
  <c r="S411" i="14"/>
  <c r="T411" i="14"/>
  <c r="U411" i="14"/>
  <c r="V411" i="14"/>
  <c r="A412" i="14"/>
  <c r="D412" i="14"/>
  <c r="G412" i="14"/>
  <c r="H412" i="14"/>
  <c r="I412" i="14"/>
  <c r="J412" i="14"/>
  <c r="K412" i="14"/>
  <c r="L412" i="14"/>
  <c r="M412" i="14"/>
  <c r="N412" i="14"/>
  <c r="O412" i="14"/>
  <c r="P412" i="14"/>
  <c r="Q412" i="14"/>
  <c r="R412" i="14"/>
  <c r="S412" i="14"/>
  <c r="T412" i="14"/>
  <c r="U412" i="14"/>
  <c r="V412" i="14" s="1"/>
  <c r="A413" i="14"/>
  <c r="D413" i="14"/>
  <c r="G413" i="14"/>
  <c r="H413" i="14"/>
  <c r="I413" i="14"/>
  <c r="J413" i="14"/>
  <c r="K413" i="14"/>
  <c r="L413" i="14"/>
  <c r="M413" i="14"/>
  <c r="N413" i="14"/>
  <c r="O413" i="14"/>
  <c r="P413" i="14"/>
  <c r="Q413" i="14"/>
  <c r="R413" i="14"/>
  <c r="S413" i="14"/>
  <c r="T413" i="14"/>
  <c r="U413" i="14"/>
  <c r="V413" i="14"/>
  <c r="A414" i="14"/>
  <c r="D414" i="14"/>
  <c r="G414" i="14"/>
  <c r="H414" i="14"/>
  <c r="I414" i="14"/>
  <c r="J414" i="14"/>
  <c r="K414" i="14"/>
  <c r="L414" i="14"/>
  <c r="M414" i="14"/>
  <c r="N414" i="14"/>
  <c r="O414" i="14"/>
  <c r="P414" i="14"/>
  <c r="Q414" i="14"/>
  <c r="R414" i="14"/>
  <c r="S414" i="14"/>
  <c r="T414" i="14"/>
  <c r="U414" i="14"/>
  <c r="V414" i="14" s="1"/>
  <c r="A415" i="14"/>
  <c r="D415" i="14"/>
  <c r="G415" i="14"/>
  <c r="H415" i="14"/>
  <c r="I415" i="14"/>
  <c r="J415" i="14"/>
  <c r="K415" i="14"/>
  <c r="L415" i="14"/>
  <c r="M415" i="14"/>
  <c r="N415" i="14"/>
  <c r="O415" i="14"/>
  <c r="P415" i="14"/>
  <c r="Q415" i="14"/>
  <c r="R415" i="14"/>
  <c r="S415" i="14"/>
  <c r="T415" i="14"/>
  <c r="U415" i="14"/>
  <c r="V415" i="14"/>
  <c r="A416" i="14"/>
  <c r="T416" i="14" s="1"/>
  <c r="D416" i="14"/>
  <c r="E425" i="14" s="1"/>
  <c r="G416" i="14"/>
  <c r="H416" i="14"/>
  <c r="I416" i="14"/>
  <c r="J416" i="14"/>
  <c r="K416" i="14"/>
  <c r="L416" i="14"/>
  <c r="M416" i="14"/>
  <c r="N416" i="14"/>
  <c r="O416" i="14"/>
  <c r="P416" i="14"/>
  <c r="Q416" i="14"/>
  <c r="R416" i="14"/>
  <c r="S416" i="14"/>
  <c r="U416" i="14"/>
  <c r="V416" i="14" s="1"/>
  <c r="A417" i="14"/>
  <c r="D417" i="14"/>
  <c r="G417" i="14"/>
  <c r="H417" i="14"/>
  <c r="I417" i="14"/>
  <c r="J417" i="14"/>
  <c r="K417" i="14"/>
  <c r="L417" i="14"/>
  <c r="M417" i="14"/>
  <c r="N417" i="14"/>
  <c r="O417" i="14"/>
  <c r="P417" i="14"/>
  <c r="Q417" i="14"/>
  <c r="R417" i="14"/>
  <c r="S417" i="14"/>
  <c r="T417" i="14"/>
  <c r="U417" i="14"/>
  <c r="V417" i="14"/>
  <c r="A418" i="14"/>
  <c r="T418" i="14" s="1"/>
  <c r="D418" i="14"/>
  <c r="G418" i="14"/>
  <c r="H418" i="14"/>
  <c r="I418" i="14"/>
  <c r="J418" i="14"/>
  <c r="K418" i="14"/>
  <c r="L418" i="14"/>
  <c r="M418" i="14"/>
  <c r="N418" i="14"/>
  <c r="O418" i="14"/>
  <c r="P418" i="14"/>
  <c r="Q418" i="14"/>
  <c r="R418" i="14"/>
  <c r="S418" i="14"/>
  <c r="U418" i="14"/>
  <c r="V418" i="14" s="1"/>
  <c r="A419" i="14"/>
  <c r="D419" i="14"/>
  <c r="G419" i="14"/>
  <c r="H419" i="14"/>
  <c r="I419" i="14"/>
  <c r="J419" i="14"/>
  <c r="K419" i="14"/>
  <c r="L419" i="14"/>
  <c r="M419" i="14"/>
  <c r="N419" i="14"/>
  <c r="O419" i="14"/>
  <c r="P419" i="14"/>
  <c r="Q419" i="14"/>
  <c r="R419" i="14"/>
  <c r="S419" i="14"/>
  <c r="T419" i="14"/>
  <c r="U419" i="14"/>
  <c r="V419" i="14"/>
  <c r="A420" i="14"/>
  <c r="D420" i="14"/>
  <c r="G420" i="14"/>
  <c r="H420" i="14"/>
  <c r="I420" i="14"/>
  <c r="J420" i="14"/>
  <c r="K420" i="14"/>
  <c r="L420" i="14"/>
  <c r="M420" i="14"/>
  <c r="N420" i="14"/>
  <c r="O420" i="14"/>
  <c r="P420" i="14"/>
  <c r="Q420" i="14"/>
  <c r="R420" i="14"/>
  <c r="S420" i="14"/>
  <c r="T420" i="14"/>
  <c r="U420" i="14"/>
  <c r="V420" i="14" s="1"/>
  <c r="A421" i="14"/>
  <c r="T421" i="14" s="1"/>
  <c r="D421" i="14"/>
  <c r="G421" i="14"/>
  <c r="H421" i="14"/>
  <c r="I421" i="14"/>
  <c r="J421" i="14"/>
  <c r="K421" i="14"/>
  <c r="L421" i="14"/>
  <c r="M421" i="14"/>
  <c r="N421" i="14"/>
  <c r="O421" i="14"/>
  <c r="P421" i="14"/>
  <c r="Q421" i="14"/>
  <c r="R421" i="14"/>
  <c r="S421" i="14"/>
  <c r="U421" i="14"/>
  <c r="V421" i="14"/>
  <c r="A422" i="14"/>
  <c r="T422" i="14" s="1"/>
  <c r="D422" i="14"/>
  <c r="G422" i="14"/>
  <c r="H422" i="14"/>
  <c r="I422" i="14"/>
  <c r="J422" i="14"/>
  <c r="K422" i="14"/>
  <c r="L422" i="14"/>
  <c r="M422" i="14"/>
  <c r="N422" i="14"/>
  <c r="O422" i="14"/>
  <c r="P422" i="14"/>
  <c r="Q422" i="14"/>
  <c r="R422" i="14"/>
  <c r="S422" i="14"/>
  <c r="U422" i="14"/>
  <c r="V422" i="14" s="1"/>
  <c r="A423" i="14"/>
  <c r="D423" i="14"/>
  <c r="E423" i="14"/>
  <c r="G423" i="14"/>
  <c r="H423" i="14"/>
  <c r="I423" i="14"/>
  <c r="J423" i="14"/>
  <c r="K423" i="14"/>
  <c r="L423" i="14"/>
  <c r="M423" i="14"/>
  <c r="N423" i="14"/>
  <c r="O423" i="14"/>
  <c r="P423" i="14"/>
  <c r="Q423" i="14"/>
  <c r="R423" i="14"/>
  <c r="S423" i="14"/>
  <c r="T423" i="14"/>
  <c r="U423" i="14"/>
  <c r="V423" i="14"/>
  <c r="A424" i="14"/>
  <c r="T424" i="14" s="1"/>
  <c r="D424" i="14"/>
  <c r="G424" i="14"/>
  <c r="H424" i="14"/>
  <c r="I424" i="14"/>
  <c r="J424" i="14"/>
  <c r="K424" i="14"/>
  <c r="L424" i="14"/>
  <c r="M424" i="14"/>
  <c r="N424" i="14"/>
  <c r="O424" i="14"/>
  <c r="P424" i="14"/>
  <c r="Q424" i="14"/>
  <c r="R424" i="14"/>
  <c r="S424" i="14"/>
  <c r="U424" i="14"/>
  <c r="V424" i="14" s="1"/>
  <c r="A425" i="14"/>
  <c r="D425" i="14"/>
  <c r="G425" i="14"/>
  <c r="H425" i="14"/>
  <c r="I425" i="14"/>
  <c r="J425" i="14"/>
  <c r="K425" i="14"/>
  <c r="L425" i="14"/>
  <c r="M425" i="14"/>
  <c r="N425" i="14"/>
  <c r="O425" i="14"/>
  <c r="P425" i="14"/>
  <c r="Q425" i="14"/>
  <c r="R425" i="14"/>
  <c r="S425" i="14"/>
  <c r="T425" i="14"/>
  <c r="U425" i="14"/>
  <c r="V425" i="14"/>
  <c r="A426" i="14"/>
  <c r="D426" i="14"/>
  <c r="G426" i="14"/>
  <c r="H426" i="14"/>
  <c r="I426" i="14"/>
  <c r="J426" i="14"/>
  <c r="K426" i="14"/>
  <c r="L426" i="14"/>
  <c r="M426" i="14"/>
  <c r="N426" i="14"/>
  <c r="O426" i="14"/>
  <c r="P426" i="14"/>
  <c r="Q426" i="14"/>
  <c r="R426" i="14"/>
  <c r="S426" i="14"/>
  <c r="T426" i="14"/>
  <c r="U426" i="14"/>
  <c r="V426" i="14" s="1"/>
  <c r="A427" i="14"/>
  <c r="D427" i="14"/>
  <c r="E436" i="14" s="1"/>
  <c r="E427" i="14"/>
  <c r="G427" i="14"/>
  <c r="H427" i="14"/>
  <c r="I427" i="14"/>
  <c r="J427" i="14"/>
  <c r="K427" i="14"/>
  <c r="L427" i="14"/>
  <c r="M427" i="14"/>
  <c r="N427" i="14"/>
  <c r="O427" i="14"/>
  <c r="P427" i="14"/>
  <c r="Q427" i="14"/>
  <c r="R427" i="14"/>
  <c r="S427" i="14"/>
  <c r="T427" i="14"/>
  <c r="U427" i="14"/>
  <c r="V427" i="14"/>
  <c r="A428" i="14"/>
  <c r="D428" i="14"/>
  <c r="G428" i="14"/>
  <c r="H428" i="14"/>
  <c r="I428" i="14"/>
  <c r="J428" i="14"/>
  <c r="K428" i="14"/>
  <c r="L428" i="14"/>
  <c r="M428" i="14"/>
  <c r="N428" i="14"/>
  <c r="O428" i="14"/>
  <c r="P428" i="14"/>
  <c r="Q428" i="14"/>
  <c r="R428" i="14"/>
  <c r="S428" i="14"/>
  <c r="T428" i="14"/>
  <c r="U428" i="14"/>
  <c r="V428" i="14" s="1"/>
  <c r="A429" i="14"/>
  <c r="D429" i="14"/>
  <c r="E429" i="14"/>
  <c r="G429" i="14"/>
  <c r="H429" i="14"/>
  <c r="I429" i="14"/>
  <c r="J429" i="14"/>
  <c r="K429" i="14"/>
  <c r="L429" i="14"/>
  <c r="M429" i="14"/>
  <c r="N429" i="14"/>
  <c r="O429" i="14"/>
  <c r="P429" i="14"/>
  <c r="Q429" i="14"/>
  <c r="R429" i="14"/>
  <c r="S429" i="14"/>
  <c r="T429" i="14"/>
  <c r="U429" i="14"/>
  <c r="V429" i="14"/>
  <c r="A430" i="14"/>
  <c r="T430" i="14" s="1"/>
  <c r="D430" i="14"/>
  <c r="G430" i="14"/>
  <c r="H430" i="14"/>
  <c r="I430" i="14"/>
  <c r="J430" i="14"/>
  <c r="K430" i="14"/>
  <c r="L430" i="14"/>
  <c r="M430" i="14"/>
  <c r="N430" i="14"/>
  <c r="O430" i="14"/>
  <c r="P430" i="14"/>
  <c r="Q430" i="14"/>
  <c r="R430" i="14"/>
  <c r="S430" i="14"/>
  <c r="U430" i="14"/>
  <c r="V430" i="14" s="1"/>
  <c r="A431" i="14"/>
  <c r="D431" i="14"/>
  <c r="G431" i="14"/>
  <c r="H431" i="14"/>
  <c r="I431" i="14"/>
  <c r="J431" i="14"/>
  <c r="K431" i="14"/>
  <c r="L431" i="14"/>
  <c r="M431" i="14"/>
  <c r="N431" i="14"/>
  <c r="O431" i="14"/>
  <c r="P431" i="14"/>
  <c r="Q431" i="14"/>
  <c r="R431" i="14"/>
  <c r="S431" i="14"/>
  <c r="T431" i="14"/>
  <c r="U431" i="14"/>
  <c r="V431" i="14"/>
  <c r="A432" i="14"/>
  <c r="D432" i="14"/>
  <c r="G432" i="14"/>
  <c r="H432" i="14"/>
  <c r="I432" i="14"/>
  <c r="J432" i="14"/>
  <c r="K432" i="14"/>
  <c r="L432" i="14"/>
  <c r="M432" i="14"/>
  <c r="N432" i="14"/>
  <c r="O432" i="14"/>
  <c r="P432" i="14"/>
  <c r="Q432" i="14"/>
  <c r="R432" i="14"/>
  <c r="S432" i="14"/>
  <c r="T432" i="14"/>
  <c r="U432" i="14"/>
  <c r="V432" i="14" s="1"/>
  <c r="A433" i="14"/>
  <c r="T433" i="14" s="1"/>
  <c r="D433" i="14"/>
  <c r="G433" i="14"/>
  <c r="H433" i="14"/>
  <c r="I433" i="14"/>
  <c r="J433" i="14"/>
  <c r="K433" i="14"/>
  <c r="L433" i="14"/>
  <c r="M433" i="14"/>
  <c r="N433" i="14"/>
  <c r="O433" i="14"/>
  <c r="P433" i="14"/>
  <c r="Q433" i="14"/>
  <c r="R433" i="14"/>
  <c r="S433" i="14"/>
  <c r="U433" i="14"/>
  <c r="V433" i="14"/>
  <c r="A434" i="14"/>
  <c r="T434" i="14" s="1"/>
  <c r="D434" i="14"/>
  <c r="G434" i="14"/>
  <c r="H434" i="14"/>
  <c r="I434" i="14"/>
  <c r="J434" i="14"/>
  <c r="K434" i="14"/>
  <c r="L434" i="14"/>
  <c r="M434" i="14"/>
  <c r="N434" i="14"/>
  <c r="O434" i="14"/>
  <c r="P434" i="14"/>
  <c r="Q434" i="14"/>
  <c r="R434" i="14"/>
  <c r="S434" i="14"/>
  <c r="U434" i="14"/>
  <c r="V434" i="14" s="1"/>
  <c r="A435" i="14"/>
  <c r="D435" i="14"/>
  <c r="G435" i="14"/>
  <c r="H435" i="14"/>
  <c r="I435" i="14"/>
  <c r="J435" i="14"/>
  <c r="K435" i="14"/>
  <c r="L435" i="14"/>
  <c r="M435" i="14"/>
  <c r="N435" i="14"/>
  <c r="O435" i="14"/>
  <c r="P435" i="14"/>
  <c r="Q435" i="14"/>
  <c r="R435" i="14"/>
  <c r="S435" i="14"/>
  <c r="T435" i="14"/>
  <c r="U435" i="14"/>
  <c r="V435" i="14" s="1"/>
  <c r="A436" i="14"/>
  <c r="D436" i="14"/>
  <c r="G436" i="14"/>
  <c r="H436" i="14"/>
  <c r="I436" i="14"/>
  <c r="J436" i="14"/>
  <c r="K436" i="14"/>
  <c r="L436" i="14"/>
  <c r="M436" i="14"/>
  <c r="N436" i="14"/>
  <c r="O436" i="14"/>
  <c r="P436" i="14"/>
  <c r="Q436" i="14"/>
  <c r="R436" i="14"/>
  <c r="S436" i="14"/>
  <c r="T436" i="14"/>
  <c r="U436" i="14"/>
  <c r="V436" i="14" s="1"/>
  <c r="A437" i="14"/>
  <c r="D437" i="14"/>
  <c r="G437" i="14"/>
  <c r="H437" i="14"/>
  <c r="I437" i="14"/>
  <c r="J437" i="14"/>
  <c r="K437" i="14"/>
  <c r="L437" i="14"/>
  <c r="M437" i="14"/>
  <c r="N437" i="14"/>
  <c r="O437" i="14"/>
  <c r="P437" i="14"/>
  <c r="Q437" i="14"/>
  <c r="R437" i="14"/>
  <c r="S437" i="14"/>
  <c r="T437" i="14"/>
  <c r="U437" i="14"/>
  <c r="V437" i="14"/>
  <c r="A438" i="14"/>
  <c r="D438" i="14"/>
  <c r="G438" i="14"/>
  <c r="H438" i="14"/>
  <c r="I438" i="14"/>
  <c r="J438" i="14"/>
  <c r="K438" i="14"/>
  <c r="L438" i="14"/>
  <c r="M438" i="14"/>
  <c r="N438" i="14"/>
  <c r="O438" i="14"/>
  <c r="P438" i="14"/>
  <c r="Q438" i="14"/>
  <c r="R438" i="14"/>
  <c r="S438" i="14"/>
  <c r="T438" i="14"/>
  <c r="U438" i="14"/>
  <c r="V438" i="14" s="1"/>
  <c r="A439" i="14"/>
  <c r="D439" i="14"/>
  <c r="G439" i="14"/>
  <c r="H439" i="14"/>
  <c r="I439" i="14"/>
  <c r="J439" i="14"/>
  <c r="K439" i="14"/>
  <c r="L439" i="14"/>
  <c r="M439" i="14"/>
  <c r="N439" i="14"/>
  <c r="O439" i="14"/>
  <c r="P439" i="14"/>
  <c r="Q439" i="14"/>
  <c r="R439" i="14"/>
  <c r="S439" i="14"/>
  <c r="T439" i="14"/>
  <c r="U439" i="14"/>
  <c r="V439" i="14"/>
  <c r="A440" i="14"/>
  <c r="T440" i="14" s="1"/>
  <c r="D440" i="14"/>
  <c r="G440" i="14"/>
  <c r="H440" i="14"/>
  <c r="I440" i="14"/>
  <c r="J440" i="14"/>
  <c r="K440" i="14"/>
  <c r="L440" i="14"/>
  <c r="M440" i="14"/>
  <c r="N440" i="14"/>
  <c r="O440" i="14"/>
  <c r="P440" i="14"/>
  <c r="Q440" i="14"/>
  <c r="R440" i="14"/>
  <c r="S440" i="14"/>
  <c r="U440" i="14"/>
  <c r="V440" i="14" s="1"/>
  <c r="A441" i="14"/>
  <c r="T441" i="14" s="1"/>
  <c r="D441" i="14"/>
  <c r="E450" i="14" s="1"/>
  <c r="G441" i="14"/>
  <c r="H441" i="14"/>
  <c r="I441" i="14"/>
  <c r="J441" i="14"/>
  <c r="K441" i="14"/>
  <c r="L441" i="14"/>
  <c r="M441" i="14"/>
  <c r="N441" i="14"/>
  <c r="O441" i="14"/>
  <c r="P441" i="14"/>
  <c r="Q441" i="14"/>
  <c r="R441" i="14"/>
  <c r="S441" i="14"/>
  <c r="U441" i="14"/>
  <c r="V441" i="14" s="1"/>
  <c r="A442" i="14"/>
  <c r="T442" i="14" s="1"/>
  <c r="D442" i="14"/>
  <c r="G442" i="14"/>
  <c r="H442" i="14"/>
  <c r="I442" i="14"/>
  <c r="J442" i="14"/>
  <c r="K442" i="14"/>
  <c r="L442" i="14"/>
  <c r="M442" i="14"/>
  <c r="N442" i="14"/>
  <c r="O442" i="14"/>
  <c r="P442" i="14"/>
  <c r="Q442" i="14"/>
  <c r="R442" i="14"/>
  <c r="S442" i="14"/>
  <c r="U442" i="14"/>
  <c r="V442" i="14" s="1"/>
  <c r="A443" i="14"/>
  <c r="D443" i="14"/>
  <c r="G443" i="14"/>
  <c r="H443" i="14"/>
  <c r="I443" i="14"/>
  <c r="J443" i="14"/>
  <c r="K443" i="14"/>
  <c r="L443" i="14"/>
  <c r="M443" i="14"/>
  <c r="N443" i="14"/>
  <c r="O443" i="14"/>
  <c r="P443" i="14"/>
  <c r="Q443" i="14"/>
  <c r="R443" i="14"/>
  <c r="S443" i="14"/>
  <c r="T443" i="14"/>
  <c r="U443" i="14"/>
  <c r="V443" i="14"/>
  <c r="A444" i="14"/>
  <c r="D444" i="14"/>
  <c r="E451" i="14" s="1"/>
  <c r="G444" i="14"/>
  <c r="H444" i="14"/>
  <c r="I444" i="14"/>
  <c r="J444" i="14"/>
  <c r="K444" i="14"/>
  <c r="L444" i="14"/>
  <c r="M444" i="14"/>
  <c r="N444" i="14"/>
  <c r="O444" i="14"/>
  <c r="P444" i="14"/>
  <c r="Q444" i="14"/>
  <c r="R444" i="14"/>
  <c r="S444" i="14"/>
  <c r="T444" i="14"/>
  <c r="U444" i="14"/>
  <c r="V444" i="14" s="1"/>
  <c r="A445" i="14"/>
  <c r="T445" i="14" s="1"/>
  <c r="D445" i="14"/>
  <c r="G445" i="14"/>
  <c r="H445" i="14"/>
  <c r="I445" i="14"/>
  <c r="J445" i="14"/>
  <c r="K445" i="14"/>
  <c r="L445" i="14"/>
  <c r="M445" i="14"/>
  <c r="N445" i="14"/>
  <c r="O445" i="14"/>
  <c r="P445" i="14"/>
  <c r="Q445" i="14"/>
  <c r="R445" i="14"/>
  <c r="S445" i="14"/>
  <c r="U445" i="14"/>
  <c r="V445" i="14"/>
  <c r="A446" i="14"/>
  <c r="T446" i="14" s="1"/>
  <c r="D446" i="14"/>
  <c r="G446" i="14"/>
  <c r="H446" i="14"/>
  <c r="I446" i="14"/>
  <c r="J446" i="14"/>
  <c r="K446" i="14"/>
  <c r="L446" i="14"/>
  <c r="M446" i="14"/>
  <c r="N446" i="14"/>
  <c r="O446" i="14"/>
  <c r="P446" i="14"/>
  <c r="Q446" i="14"/>
  <c r="R446" i="14"/>
  <c r="S446" i="14"/>
  <c r="U446" i="14"/>
  <c r="V446" i="14" s="1"/>
  <c r="A447" i="14"/>
  <c r="D447" i="14"/>
  <c r="G447" i="14"/>
  <c r="H447" i="14"/>
  <c r="I447" i="14"/>
  <c r="J447" i="14"/>
  <c r="K447" i="14"/>
  <c r="L447" i="14"/>
  <c r="M447" i="14"/>
  <c r="N447" i="14"/>
  <c r="O447" i="14"/>
  <c r="P447" i="14"/>
  <c r="Q447" i="14"/>
  <c r="R447" i="14"/>
  <c r="S447" i="14"/>
  <c r="T447" i="14"/>
  <c r="U447" i="14"/>
  <c r="V447" i="14" s="1"/>
  <c r="A448" i="14"/>
  <c r="T448" i="14" s="1"/>
  <c r="D448" i="14"/>
  <c r="G448" i="14"/>
  <c r="H448" i="14"/>
  <c r="I448" i="14"/>
  <c r="J448" i="14"/>
  <c r="K448" i="14"/>
  <c r="L448" i="14"/>
  <c r="M448" i="14"/>
  <c r="N448" i="14"/>
  <c r="O448" i="14"/>
  <c r="P448" i="14"/>
  <c r="Q448" i="14"/>
  <c r="R448" i="14"/>
  <c r="S448" i="14"/>
  <c r="U448" i="14"/>
  <c r="V448" i="14" s="1"/>
  <c r="A449" i="14"/>
  <c r="T449" i="14" s="1"/>
  <c r="D449" i="14"/>
  <c r="G449" i="14"/>
  <c r="H449" i="14"/>
  <c r="I449" i="14"/>
  <c r="J449" i="14"/>
  <c r="K449" i="14"/>
  <c r="L449" i="14"/>
  <c r="M449" i="14"/>
  <c r="N449" i="14"/>
  <c r="O449" i="14"/>
  <c r="P449" i="14"/>
  <c r="Q449" i="14"/>
  <c r="R449" i="14"/>
  <c r="S449" i="14"/>
  <c r="U449" i="14"/>
  <c r="V449" i="14" s="1"/>
  <c r="A450" i="14"/>
  <c r="T450" i="14" s="1"/>
  <c r="D450" i="14"/>
  <c r="G450" i="14"/>
  <c r="H450" i="14"/>
  <c r="I450" i="14"/>
  <c r="J450" i="14"/>
  <c r="K450" i="14"/>
  <c r="L450" i="14"/>
  <c r="M450" i="14"/>
  <c r="N450" i="14"/>
  <c r="O450" i="14"/>
  <c r="P450" i="14"/>
  <c r="Q450" i="14"/>
  <c r="R450" i="14"/>
  <c r="S450" i="14"/>
  <c r="U450" i="14"/>
  <c r="V450" i="14" s="1"/>
  <c r="A451" i="14"/>
  <c r="T451" i="14" s="1"/>
  <c r="D451" i="14"/>
  <c r="G451" i="14"/>
  <c r="H451" i="14"/>
  <c r="I451" i="14"/>
  <c r="J451" i="14"/>
  <c r="K451" i="14"/>
  <c r="L451" i="14"/>
  <c r="M451" i="14"/>
  <c r="N451" i="14"/>
  <c r="O451" i="14"/>
  <c r="P451" i="14"/>
  <c r="Q451" i="14"/>
  <c r="R451" i="14"/>
  <c r="S451" i="14"/>
  <c r="U451" i="14"/>
  <c r="V451" i="14"/>
  <c r="A452" i="14"/>
  <c r="D452" i="14"/>
  <c r="G452" i="14"/>
  <c r="H452" i="14"/>
  <c r="I452" i="14"/>
  <c r="J452" i="14"/>
  <c r="K452" i="14"/>
  <c r="L452" i="14"/>
  <c r="M452" i="14"/>
  <c r="N452" i="14"/>
  <c r="O452" i="14"/>
  <c r="P452" i="14"/>
  <c r="Q452" i="14"/>
  <c r="R452" i="14"/>
  <c r="S452" i="14"/>
  <c r="T452" i="14"/>
  <c r="U452" i="14"/>
  <c r="V452" i="14" s="1"/>
  <c r="A453" i="14"/>
  <c r="D453" i="14"/>
  <c r="E453" i="14"/>
  <c r="G453" i="14"/>
  <c r="H453" i="14"/>
  <c r="I453" i="14"/>
  <c r="J453" i="14"/>
  <c r="K453" i="14"/>
  <c r="L453" i="14"/>
  <c r="M453" i="14"/>
  <c r="N453" i="14"/>
  <c r="O453" i="14"/>
  <c r="P453" i="14"/>
  <c r="Q453" i="14"/>
  <c r="R453" i="14"/>
  <c r="S453" i="14"/>
  <c r="T453" i="14"/>
  <c r="U453" i="14"/>
  <c r="V453" i="14"/>
  <c r="A454" i="14"/>
  <c r="T454" i="14" s="1"/>
  <c r="D454" i="14"/>
  <c r="G454" i="14"/>
  <c r="H454" i="14"/>
  <c r="I454" i="14"/>
  <c r="J454" i="14"/>
  <c r="K454" i="14"/>
  <c r="L454" i="14"/>
  <c r="M454" i="14"/>
  <c r="N454" i="14"/>
  <c r="O454" i="14"/>
  <c r="P454" i="14"/>
  <c r="Q454" i="14"/>
  <c r="R454" i="14"/>
  <c r="S454" i="14"/>
  <c r="U454" i="14"/>
  <c r="V454" i="14" s="1"/>
  <c r="A455" i="14"/>
  <c r="D455" i="14"/>
  <c r="G455" i="14"/>
  <c r="H455" i="14"/>
  <c r="I455" i="14"/>
  <c r="J455" i="14"/>
  <c r="K455" i="14"/>
  <c r="L455" i="14"/>
  <c r="M455" i="14"/>
  <c r="N455" i="14"/>
  <c r="O455" i="14"/>
  <c r="P455" i="14"/>
  <c r="Q455" i="14"/>
  <c r="R455" i="14"/>
  <c r="S455" i="14"/>
  <c r="T455" i="14"/>
  <c r="U455" i="14"/>
  <c r="V455" i="14" s="1"/>
  <c r="A456" i="14"/>
  <c r="T456" i="14" s="1"/>
  <c r="D456" i="14"/>
  <c r="G456" i="14"/>
  <c r="H456" i="14"/>
  <c r="I456" i="14"/>
  <c r="J456" i="14"/>
  <c r="K456" i="14"/>
  <c r="L456" i="14"/>
  <c r="M456" i="14"/>
  <c r="N456" i="14"/>
  <c r="O456" i="14"/>
  <c r="P456" i="14"/>
  <c r="Q456" i="14"/>
  <c r="R456" i="14"/>
  <c r="S456" i="14"/>
  <c r="U456" i="14"/>
  <c r="V456" i="14" s="1"/>
  <c r="A457" i="14"/>
  <c r="T457" i="14" s="1"/>
  <c r="D457" i="14"/>
  <c r="G457" i="14"/>
  <c r="H457" i="14"/>
  <c r="I457" i="14"/>
  <c r="J457" i="14"/>
  <c r="K457" i="14"/>
  <c r="L457" i="14"/>
  <c r="M457" i="14"/>
  <c r="N457" i="14"/>
  <c r="O457" i="14"/>
  <c r="P457" i="14"/>
  <c r="Q457" i="14"/>
  <c r="R457" i="14"/>
  <c r="S457" i="14"/>
  <c r="U457" i="14"/>
  <c r="V457" i="14" s="1"/>
  <c r="A458" i="14"/>
  <c r="T458" i="14" s="1"/>
  <c r="D458" i="14"/>
  <c r="G458" i="14"/>
  <c r="H458" i="14"/>
  <c r="I458" i="14"/>
  <c r="J458" i="14"/>
  <c r="K458" i="14"/>
  <c r="L458" i="14"/>
  <c r="M458" i="14"/>
  <c r="N458" i="14"/>
  <c r="O458" i="14"/>
  <c r="P458" i="14"/>
  <c r="Q458" i="14"/>
  <c r="R458" i="14"/>
  <c r="S458" i="14"/>
  <c r="U458" i="14"/>
  <c r="V458" i="14" s="1"/>
  <c r="A459" i="14"/>
  <c r="D459" i="14"/>
  <c r="E467" i="14" s="1"/>
  <c r="E459" i="14"/>
  <c r="G459" i="14"/>
  <c r="H459" i="14"/>
  <c r="I459" i="14"/>
  <c r="J459" i="14"/>
  <c r="K459" i="14"/>
  <c r="L459" i="14"/>
  <c r="M459" i="14"/>
  <c r="N459" i="14"/>
  <c r="O459" i="14"/>
  <c r="P459" i="14"/>
  <c r="Q459" i="14"/>
  <c r="R459" i="14"/>
  <c r="S459" i="14"/>
  <c r="T459" i="14"/>
  <c r="U459" i="14"/>
  <c r="V459" i="14"/>
  <c r="A460" i="14"/>
  <c r="D460" i="14"/>
  <c r="G460" i="14"/>
  <c r="H460" i="14"/>
  <c r="I460" i="14"/>
  <c r="J460" i="14"/>
  <c r="K460" i="14"/>
  <c r="L460" i="14"/>
  <c r="M460" i="14"/>
  <c r="N460" i="14"/>
  <c r="O460" i="14"/>
  <c r="P460" i="14"/>
  <c r="Q460" i="14"/>
  <c r="R460" i="14"/>
  <c r="S460" i="14"/>
  <c r="T460" i="14"/>
  <c r="U460" i="14"/>
  <c r="V460" i="14" s="1"/>
  <c r="A461" i="14"/>
  <c r="D461" i="14"/>
  <c r="E461" i="14"/>
  <c r="G461" i="14"/>
  <c r="H461" i="14"/>
  <c r="I461" i="14"/>
  <c r="J461" i="14"/>
  <c r="K461" i="14"/>
  <c r="L461" i="14"/>
  <c r="M461" i="14"/>
  <c r="N461" i="14"/>
  <c r="O461" i="14"/>
  <c r="P461" i="14"/>
  <c r="Q461" i="14"/>
  <c r="R461" i="14"/>
  <c r="S461" i="14"/>
  <c r="T461" i="14"/>
  <c r="U461" i="14"/>
  <c r="V461" i="14"/>
  <c r="A462" i="14"/>
  <c r="T462" i="14" s="1"/>
  <c r="D462" i="14"/>
  <c r="G462" i="14"/>
  <c r="H462" i="14"/>
  <c r="I462" i="14"/>
  <c r="J462" i="14"/>
  <c r="K462" i="14"/>
  <c r="L462" i="14"/>
  <c r="M462" i="14"/>
  <c r="N462" i="14"/>
  <c r="O462" i="14"/>
  <c r="P462" i="14"/>
  <c r="Q462" i="14"/>
  <c r="R462" i="14"/>
  <c r="S462" i="14"/>
  <c r="U462" i="14"/>
  <c r="V462" i="14" s="1"/>
  <c r="A463" i="14"/>
  <c r="D463" i="14"/>
  <c r="E463" i="14"/>
  <c r="G463" i="14"/>
  <c r="H463" i="14"/>
  <c r="I463" i="14"/>
  <c r="J463" i="14"/>
  <c r="K463" i="14"/>
  <c r="L463" i="14"/>
  <c r="M463" i="14"/>
  <c r="N463" i="14"/>
  <c r="O463" i="14"/>
  <c r="P463" i="14"/>
  <c r="Q463" i="14"/>
  <c r="R463" i="14"/>
  <c r="S463" i="14"/>
  <c r="T463" i="14"/>
  <c r="U463" i="14"/>
  <c r="V463" i="14"/>
  <c r="A464" i="14"/>
  <c r="D464" i="14"/>
  <c r="G464" i="14"/>
  <c r="H464" i="14"/>
  <c r="I464" i="14"/>
  <c r="J464" i="14"/>
  <c r="K464" i="14"/>
  <c r="L464" i="14"/>
  <c r="M464" i="14"/>
  <c r="N464" i="14"/>
  <c r="O464" i="14"/>
  <c r="P464" i="14"/>
  <c r="Q464" i="14"/>
  <c r="R464" i="14"/>
  <c r="S464" i="14"/>
  <c r="T464" i="14"/>
  <c r="U464" i="14"/>
  <c r="V464" i="14" s="1"/>
  <c r="A465" i="14"/>
  <c r="D465" i="14"/>
  <c r="G465" i="14"/>
  <c r="H465" i="14"/>
  <c r="I465" i="14"/>
  <c r="J465" i="14"/>
  <c r="K465" i="14"/>
  <c r="L465" i="14"/>
  <c r="M465" i="14"/>
  <c r="N465" i="14"/>
  <c r="O465" i="14"/>
  <c r="P465" i="14"/>
  <c r="Q465" i="14"/>
  <c r="R465" i="14"/>
  <c r="S465" i="14"/>
  <c r="T465" i="14"/>
  <c r="U465" i="14"/>
  <c r="V465" i="14" s="1"/>
  <c r="A466" i="14"/>
  <c r="T466" i="14" s="1"/>
  <c r="D466" i="14"/>
  <c r="G466" i="14"/>
  <c r="H466" i="14"/>
  <c r="I466" i="14"/>
  <c r="J466" i="14"/>
  <c r="K466" i="14"/>
  <c r="L466" i="14"/>
  <c r="M466" i="14"/>
  <c r="N466" i="14"/>
  <c r="O466" i="14"/>
  <c r="P466" i="14"/>
  <c r="Q466" i="14"/>
  <c r="R466" i="14"/>
  <c r="S466" i="14"/>
  <c r="U466" i="14"/>
  <c r="V466" i="14" s="1"/>
  <c r="A467" i="14"/>
  <c r="D467" i="14"/>
  <c r="G467" i="14"/>
  <c r="H467" i="14"/>
  <c r="I467" i="14"/>
  <c r="J467" i="14"/>
  <c r="K467" i="14"/>
  <c r="L467" i="14"/>
  <c r="M467" i="14"/>
  <c r="N467" i="14"/>
  <c r="O467" i="14"/>
  <c r="P467" i="14"/>
  <c r="Q467" i="14"/>
  <c r="R467" i="14"/>
  <c r="S467" i="14"/>
  <c r="T467" i="14"/>
  <c r="U467" i="14"/>
  <c r="V467" i="14" s="1"/>
  <c r="A468" i="14"/>
  <c r="D468" i="14"/>
  <c r="G468" i="14"/>
  <c r="H468" i="14"/>
  <c r="I468" i="14"/>
  <c r="J468" i="14"/>
  <c r="K468" i="14"/>
  <c r="L468" i="14"/>
  <c r="M468" i="14"/>
  <c r="N468" i="14"/>
  <c r="O468" i="14"/>
  <c r="P468" i="14"/>
  <c r="Q468" i="14"/>
  <c r="R468" i="14"/>
  <c r="S468" i="14"/>
  <c r="T468" i="14"/>
  <c r="U468" i="14"/>
  <c r="V468" i="14" s="1"/>
  <c r="A469" i="14"/>
  <c r="D469" i="14"/>
  <c r="G469" i="14"/>
  <c r="H469" i="14"/>
  <c r="I469" i="14"/>
  <c r="J469" i="14"/>
  <c r="K469" i="14"/>
  <c r="L469" i="14"/>
  <c r="M469" i="14"/>
  <c r="N469" i="14"/>
  <c r="O469" i="14"/>
  <c r="P469" i="14"/>
  <c r="Q469" i="14"/>
  <c r="R469" i="14"/>
  <c r="S469" i="14"/>
  <c r="T469" i="14"/>
  <c r="U469" i="14"/>
  <c r="V469" i="14"/>
  <c r="A470" i="14"/>
  <c r="T470" i="14" s="1"/>
  <c r="D470" i="14"/>
  <c r="G470" i="14"/>
  <c r="H470" i="14"/>
  <c r="I470" i="14"/>
  <c r="J470" i="14"/>
  <c r="K470" i="14"/>
  <c r="L470" i="14"/>
  <c r="M470" i="14"/>
  <c r="N470" i="14"/>
  <c r="O470" i="14"/>
  <c r="P470" i="14"/>
  <c r="Q470" i="14"/>
  <c r="R470" i="14"/>
  <c r="S470" i="14"/>
  <c r="U470" i="14"/>
  <c r="V470" i="14" s="1"/>
  <c r="A471" i="14"/>
  <c r="D471" i="14"/>
  <c r="G471" i="14"/>
  <c r="H471" i="14"/>
  <c r="I471" i="14"/>
  <c r="J471" i="14"/>
  <c r="K471" i="14"/>
  <c r="L471" i="14"/>
  <c r="M471" i="14"/>
  <c r="N471" i="14"/>
  <c r="O471" i="14"/>
  <c r="P471" i="14"/>
  <c r="Q471" i="14"/>
  <c r="R471" i="14"/>
  <c r="S471" i="14"/>
  <c r="T471" i="14"/>
  <c r="U471" i="14"/>
  <c r="V471" i="14"/>
  <c r="A472" i="14"/>
  <c r="T472" i="14" s="1"/>
  <c r="D472" i="14"/>
  <c r="G472" i="14"/>
  <c r="H472" i="14"/>
  <c r="I472" i="14"/>
  <c r="J472" i="14"/>
  <c r="K472" i="14"/>
  <c r="L472" i="14"/>
  <c r="M472" i="14"/>
  <c r="N472" i="14"/>
  <c r="O472" i="14"/>
  <c r="P472" i="14"/>
  <c r="Q472" i="14"/>
  <c r="R472" i="14"/>
  <c r="S472" i="14"/>
  <c r="U472" i="14"/>
  <c r="V472" i="14" s="1"/>
  <c r="A473" i="14"/>
  <c r="T473" i="14" s="1"/>
  <c r="D473" i="14"/>
  <c r="G473" i="14"/>
  <c r="H473" i="14"/>
  <c r="I473" i="14"/>
  <c r="J473" i="14"/>
  <c r="K473" i="14"/>
  <c r="L473" i="14"/>
  <c r="M473" i="14"/>
  <c r="N473" i="14"/>
  <c r="O473" i="14"/>
  <c r="P473" i="14"/>
  <c r="Q473" i="14"/>
  <c r="R473" i="14"/>
  <c r="S473" i="14"/>
  <c r="U473" i="14"/>
  <c r="V473" i="14" s="1"/>
  <c r="A474" i="14"/>
  <c r="T474" i="14" s="1"/>
  <c r="D474" i="14"/>
  <c r="G474" i="14"/>
  <c r="H474" i="14"/>
  <c r="I474" i="14"/>
  <c r="J474" i="14"/>
  <c r="K474" i="14"/>
  <c r="L474" i="14"/>
  <c r="M474" i="14"/>
  <c r="N474" i="14"/>
  <c r="O474" i="14"/>
  <c r="P474" i="14"/>
  <c r="Q474" i="14"/>
  <c r="R474" i="14"/>
  <c r="S474" i="14"/>
  <c r="U474" i="14"/>
  <c r="V474" i="14" s="1"/>
  <c r="A475" i="14"/>
  <c r="D475" i="14"/>
  <c r="G475" i="14"/>
  <c r="H475" i="14"/>
  <c r="I475" i="14"/>
  <c r="J475" i="14"/>
  <c r="K475" i="14"/>
  <c r="L475" i="14"/>
  <c r="M475" i="14"/>
  <c r="N475" i="14"/>
  <c r="O475" i="14"/>
  <c r="P475" i="14"/>
  <c r="Q475" i="14"/>
  <c r="R475" i="14"/>
  <c r="S475" i="14"/>
  <c r="T475" i="14"/>
  <c r="U475" i="14"/>
  <c r="V475" i="14"/>
  <c r="A476" i="14"/>
  <c r="D476" i="14"/>
  <c r="G476" i="14"/>
  <c r="H476" i="14"/>
  <c r="I476" i="14"/>
  <c r="J476" i="14"/>
  <c r="K476" i="14"/>
  <c r="L476" i="14"/>
  <c r="M476" i="14"/>
  <c r="N476" i="14"/>
  <c r="O476" i="14"/>
  <c r="P476" i="14"/>
  <c r="Q476" i="14"/>
  <c r="R476" i="14"/>
  <c r="S476" i="14"/>
  <c r="T476" i="14"/>
  <c r="U476" i="14"/>
  <c r="V476" i="14" s="1"/>
  <c r="A477" i="14"/>
  <c r="D477" i="14"/>
  <c r="G477" i="14"/>
  <c r="H477" i="14"/>
  <c r="I477" i="14"/>
  <c r="J477" i="14"/>
  <c r="K477" i="14"/>
  <c r="L477" i="14"/>
  <c r="M477" i="14"/>
  <c r="N477" i="14"/>
  <c r="O477" i="14"/>
  <c r="P477" i="14"/>
  <c r="Q477" i="14"/>
  <c r="R477" i="14"/>
  <c r="S477" i="14"/>
  <c r="T477" i="14"/>
  <c r="U477" i="14"/>
  <c r="V477" i="14"/>
  <c r="A478" i="14"/>
  <c r="T478" i="14" s="1"/>
  <c r="D478" i="14"/>
  <c r="G478" i="14"/>
  <c r="H478" i="14"/>
  <c r="I478" i="14"/>
  <c r="J478" i="14"/>
  <c r="K478" i="14"/>
  <c r="L478" i="14"/>
  <c r="M478" i="14"/>
  <c r="N478" i="14"/>
  <c r="O478" i="14"/>
  <c r="P478" i="14"/>
  <c r="Q478" i="14"/>
  <c r="R478" i="14"/>
  <c r="S478" i="14"/>
  <c r="U478" i="14"/>
  <c r="V478" i="14" s="1"/>
  <c r="A479" i="14"/>
  <c r="D479" i="14"/>
  <c r="G479" i="14"/>
  <c r="H479" i="14"/>
  <c r="I479" i="14"/>
  <c r="J479" i="14"/>
  <c r="K479" i="14"/>
  <c r="L479" i="14"/>
  <c r="M479" i="14"/>
  <c r="N479" i="14"/>
  <c r="O479" i="14"/>
  <c r="P479" i="14"/>
  <c r="Q479" i="14"/>
  <c r="R479" i="14"/>
  <c r="S479" i="14"/>
  <c r="T479" i="14"/>
  <c r="U479" i="14"/>
  <c r="V479" i="14" s="1"/>
  <c r="A480" i="14"/>
  <c r="T480" i="14" s="1"/>
  <c r="D480" i="14"/>
  <c r="G480" i="14"/>
  <c r="H480" i="14"/>
  <c r="I480" i="14"/>
  <c r="J480" i="14"/>
  <c r="K480" i="14"/>
  <c r="L480" i="14"/>
  <c r="M480" i="14"/>
  <c r="N480" i="14"/>
  <c r="O480" i="14"/>
  <c r="P480" i="14"/>
  <c r="Q480" i="14"/>
  <c r="R480" i="14"/>
  <c r="S480" i="14"/>
  <c r="U480" i="14"/>
  <c r="V480" i="14" s="1"/>
  <c r="A481" i="14"/>
  <c r="T481" i="14" s="1"/>
  <c r="D481" i="14"/>
  <c r="G481" i="14"/>
  <c r="H481" i="14"/>
  <c r="I481" i="14"/>
  <c r="J481" i="14"/>
  <c r="K481" i="14"/>
  <c r="L481" i="14"/>
  <c r="M481" i="14"/>
  <c r="N481" i="14"/>
  <c r="O481" i="14"/>
  <c r="P481" i="14"/>
  <c r="Q481" i="14"/>
  <c r="R481" i="14"/>
  <c r="S481" i="14"/>
  <c r="U481" i="14"/>
  <c r="V481" i="14" s="1"/>
  <c r="A482" i="14"/>
  <c r="T482" i="14" s="1"/>
  <c r="D482" i="14"/>
  <c r="G482" i="14"/>
  <c r="H482" i="14"/>
  <c r="I482" i="14"/>
  <c r="J482" i="14"/>
  <c r="K482" i="14"/>
  <c r="L482" i="14"/>
  <c r="M482" i="14"/>
  <c r="N482" i="14"/>
  <c r="O482" i="14"/>
  <c r="P482" i="14"/>
  <c r="Q482" i="14"/>
  <c r="R482" i="14"/>
  <c r="S482" i="14"/>
  <c r="U482" i="14"/>
  <c r="V482" i="14" s="1"/>
  <c r="A483" i="14"/>
  <c r="T483" i="14" s="1"/>
  <c r="D483" i="14"/>
  <c r="G483" i="14"/>
  <c r="H483" i="14"/>
  <c r="I483" i="14"/>
  <c r="J483" i="14"/>
  <c r="K483" i="14"/>
  <c r="L483" i="14"/>
  <c r="M483" i="14"/>
  <c r="N483" i="14"/>
  <c r="O483" i="14"/>
  <c r="P483" i="14"/>
  <c r="Q483" i="14"/>
  <c r="R483" i="14"/>
  <c r="S483" i="14"/>
  <c r="U483" i="14"/>
  <c r="V483" i="14"/>
  <c r="A484" i="14"/>
  <c r="D484" i="14"/>
  <c r="G484" i="14"/>
  <c r="H484" i="14"/>
  <c r="I484" i="14"/>
  <c r="J484" i="14"/>
  <c r="K484" i="14"/>
  <c r="L484" i="14"/>
  <c r="M484" i="14"/>
  <c r="N484" i="14"/>
  <c r="O484" i="14"/>
  <c r="P484" i="14"/>
  <c r="Q484" i="14"/>
  <c r="R484" i="14"/>
  <c r="S484" i="14"/>
  <c r="T484" i="14"/>
  <c r="U484" i="14"/>
  <c r="V484" i="14" s="1"/>
  <c r="A485" i="14"/>
  <c r="D485" i="14"/>
  <c r="G485" i="14"/>
  <c r="H485" i="14"/>
  <c r="I485" i="14"/>
  <c r="J485" i="14"/>
  <c r="K485" i="14"/>
  <c r="L485" i="14"/>
  <c r="M485" i="14"/>
  <c r="N485" i="14"/>
  <c r="O485" i="14"/>
  <c r="P485" i="14"/>
  <c r="Q485" i="14"/>
  <c r="R485" i="14"/>
  <c r="S485" i="14"/>
  <c r="T485" i="14"/>
  <c r="U485" i="14"/>
  <c r="V485" i="14"/>
  <c r="A486" i="14"/>
  <c r="T486" i="14" s="1"/>
  <c r="D486" i="14"/>
  <c r="G486" i="14"/>
  <c r="H486" i="14"/>
  <c r="I486" i="14"/>
  <c r="J486" i="14"/>
  <c r="K486" i="14"/>
  <c r="L486" i="14"/>
  <c r="M486" i="14"/>
  <c r="N486" i="14"/>
  <c r="O486" i="14"/>
  <c r="P486" i="14"/>
  <c r="Q486" i="14"/>
  <c r="R486" i="14"/>
  <c r="S486" i="14"/>
  <c r="U486" i="14"/>
  <c r="V486" i="14" s="1"/>
  <c r="A487" i="14"/>
  <c r="D487" i="14"/>
  <c r="G487" i="14"/>
  <c r="H487" i="14"/>
  <c r="I487" i="14"/>
  <c r="J487" i="14"/>
  <c r="K487" i="14"/>
  <c r="L487" i="14"/>
  <c r="M487" i="14"/>
  <c r="N487" i="14"/>
  <c r="O487" i="14"/>
  <c r="P487" i="14"/>
  <c r="Q487" i="14"/>
  <c r="R487" i="14"/>
  <c r="S487" i="14"/>
  <c r="T487" i="14"/>
  <c r="U487" i="14"/>
  <c r="V487" i="14"/>
  <c r="A488" i="14"/>
  <c r="T488" i="14" s="1"/>
  <c r="D488" i="14"/>
  <c r="G488" i="14"/>
  <c r="H488" i="14"/>
  <c r="I488" i="14"/>
  <c r="J488" i="14"/>
  <c r="K488" i="14"/>
  <c r="L488" i="14"/>
  <c r="M488" i="14"/>
  <c r="N488" i="14"/>
  <c r="O488" i="14"/>
  <c r="P488" i="14"/>
  <c r="Q488" i="14"/>
  <c r="R488" i="14"/>
  <c r="S488" i="14"/>
  <c r="U488" i="14"/>
  <c r="V488" i="14" s="1"/>
  <c r="A489" i="14"/>
  <c r="D489" i="14"/>
  <c r="E489" i="14"/>
  <c r="G489" i="14"/>
  <c r="H489" i="14"/>
  <c r="I489" i="14"/>
  <c r="J489" i="14"/>
  <c r="K489" i="14"/>
  <c r="L489" i="14"/>
  <c r="M489" i="14"/>
  <c r="N489" i="14"/>
  <c r="O489" i="14"/>
  <c r="P489" i="14"/>
  <c r="Q489" i="14"/>
  <c r="R489" i="14"/>
  <c r="S489" i="14"/>
  <c r="T489" i="14"/>
  <c r="U489" i="14"/>
  <c r="V489" i="14"/>
  <c r="A490" i="14"/>
  <c r="D490" i="14"/>
  <c r="E494" i="14" s="1"/>
  <c r="G490" i="14"/>
  <c r="H490" i="14"/>
  <c r="I490" i="14"/>
  <c r="J490" i="14"/>
  <c r="K490" i="14"/>
  <c r="L490" i="14"/>
  <c r="M490" i="14"/>
  <c r="N490" i="14"/>
  <c r="O490" i="14"/>
  <c r="P490" i="14"/>
  <c r="Q490" i="14"/>
  <c r="R490" i="14"/>
  <c r="S490" i="14"/>
  <c r="T490" i="14"/>
  <c r="U490" i="14"/>
  <c r="V490" i="14"/>
  <c r="A491" i="14"/>
  <c r="D491" i="14"/>
  <c r="G491" i="14"/>
  <c r="H491" i="14"/>
  <c r="I491" i="14"/>
  <c r="J491" i="14"/>
  <c r="K491" i="14"/>
  <c r="L491" i="14"/>
  <c r="M491" i="14"/>
  <c r="N491" i="14"/>
  <c r="O491" i="14"/>
  <c r="P491" i="14"/>
  <c r="Q491" i="14"/>
  <c r="R491" i="14"/>
  <c r="S491" i="14"/>
  <c r="T491" i="14"/>
  <c r="U491" i="14"/>
  <c r="V491" i="14"/>
  <c r="A492" i="14"/>
  <c r="D492" i="14"/>
  <c r="E500" i="14" s="1"/>
  <c r="G492" i="14"/>
  <c r="H492" i="14"/>
  <c r="I492" i="14"/>
  <c r="J492" i="14"/>
  <c r="K492" i="14"/>
  <c r="L492" i="14"/>
  <c r="M492" i="14"/>
  <c r="N492" i="14"/>
  <c r="O492" i="14"/>
  <c r="P492" i="14"/>
  <c r="Q492" i="14"/>
  <c r="R492" i="14"/>
  <c r="S492" i="14"/>
  <c r="T492" i="14"/>
  <c r="U492" i="14"/>
  <c r="V492" i="14"/>
  <c r="A493" i="14"/>
  <c r="D493" i="14"/>
  <c r="G493" i="14"/>
  <c r="H493" i="14"/>
  <c r="I493" i="14"/>
  <c r="J493" i="14"/>
  <c r="K493" i="14"/>
  <c r="L493" i="14"/>
  <c r="M493" i="14"/>
  <c r="N493" i="14"/>
  <c r="O493" i="14"/>
  <c r="P493" i="14"/>
  <c r="Q493" i="14"/>
  <c r="R493" i="14"/>
  <c r="S493" i="14"/>
  <c r="T493" i="14"/>
  <c r="U493" i="14"/>
  <c r="V493" i="14"/>
  <c r="A494" i="14"/>
  <c r="T494" i="14" s="1"/>
  <c r="D494" i="14"/>
  <c r="E502" i="14" s="1"/>
  <c r="G494" i="14"/>
  <c r="H494" i="14"/>
  <c r="I494" i="14"/>
  <c r="J494" i="14"/>
  <c r="K494" i="14"/>
  <c r="L494" i="14"/>
  <c r="M494" i="14"/>
  <c r="N494" i="14"/>
  <c r="O494" i="14"/>
  <c r="P494" i="14"/>
  <c r="Q494" i="14"/>
  <c r="R494" i="14"/>
  <c r="S494" i="14"/>
  <c r="U494" i="14"/>
  <c r="V494" i="14"/>
  <c r="A495" i="14"/>
  <c r="D495" i="14"/>
  <c r="E495" i="14"/>
  <c r="G495" i="14"/>
  <c r="H495" i="14"/>
  <c r="I495" i="14"/>
  <c r="J495" i="14"/>
  <c r="K495" i="14"/>
  <c r="L495" i="14"/>
  <c r="M495" i="14"/>
  <c r="N495" i="14"/>
  <c r="O495" i="14"/>
  <c r="P495" i="14"/>
  <c r="Q495" i="14"/>
  <c r="R495" i="14"/>
  <c r="S495" i="14"/>
  <c r="T495" i="14"/>
  <c r="U495" i="14"/>
  <c r="V495" i="14"/>
  <c r="A496" i="14"/>
  <c r="D496" i="14"/>
  <c r="G496" i="14"/>
  <c r="H496" i="14"/>
  <c r="I496" i="14"/>
  <c r="J496" i="14"/>
  <c r="K496" i="14"/>
  <c r="L496" i="14"/>
  <c r="M496" i="14"/>
  <c r="N496" i="14"/>
  <c r="O496" i="14"/>
  <c r="P496" i="14"/>
  <c r="Q496" i="14"/>
  <c r="R496" i="14"/>
  <c r="S496" i="14"/>
  <c r="T496" i="14"/>
  <c r="U496" i="14"/>
  <c r="V496" i="14" s="1"/>
  <c r="A497" i="14"/>
  <c r="D497" i="14"/>
  <c r="E497" i="14"/>
  <c r="G497" i="14"/>
  <c r="H497" i="14"/>
  <c r="I497" i="14"/>
  <c r="J497" i="14"/>
  <c r="K497" i="14"/>
  <c r="L497" i="14"/>
  <c r="M497" i="14"/>
  <c r="N497" i="14"/>
  <c r="O497" i="14"/>
  <c r="P497" i="14"/>
  <c r="Q497" i="14"/>
  <c r="R497" i="14"/>
  <c r="S497" i="14"/>
  <c r="T497" i="14"/>
  <c r="U497" i="14"/>
  <c r="V497" i="14"/>
  <c r="A498" i="14"/>
  <c r="D498" i="14"/>
  <c r="E498" i="14"/>
  <c r="G498" i="14"/>
  <c r="H498" i="14"/>
  <c r="I498" i="14"/>
  <c r="J498" i="14"/>
  <c r="K498" i="14"/>
  <c r="L498" i="14"/>
  <c r="M498" i="14"/>
  <c r="N498" i="14"/>
  <c r="O498" i="14"/>
  <c r="P498" i="14"/>
  <c r="Q498" i="14"/>
  <c r="R498" i="14"/>
  <c r="S498" i="14"/>
  <c r="T498" i="14"/>
  <c r="U498" i="14"/>
  <c r="V498" i="14"/>
  <c r="A499" i="14"/>
  <c r="D499" i="14"/>
  <c r="E499" i="14"/>
  <c r="G499" i="14"/>
  <c r="H499" i="14"/>
  <c r="I499" i="14"/>
  <c r="J499" i="14"/>
  <c r="K499" i="14"/>
  <c r="L499" i="14"/>
  <c r="M499" i="14"/>
  <c r="N499" i="14"/>
  <c r="O499" i="14"/>
  <c r="P499" i="14"/>
  <c r="Q499" i="14"/>
  <c r="R499" i="14"/>
  <c r="S499" i="14"/>
  <c r="T499" i="14"/>
  <c r="U499" i="14"/>
  <c r="V499" i="14"/>
  <c r="A500" i="14"/>
  <c r="T500" i="14" s="1"/>
  <c r="D500" i="14"/>
  <c r="G500" i="14"/>
  <c r="H500" i="14"/>
  <c r="I500" i="14"/>
  <c r="J500" i="14"/>
  <c r="K500" i="14"/>
  <c r="L500" i="14"/>
  <c r="M500" i="14"/>
  <c r="N500" i="14"/>
  <c r="O500" i="14"/>
  <c r="P500" i="14"/>
  <c r="Q500" i="14"/>
  <c r="R500" i="14"/>
  <c r="S500" i="14"/>
  <c r="U500" i="14"/>
  <c r="V500" i="14" s="1"/>
  <c r="A501" i="14"/>
  <c r="D501" i="14"/>
  <c r="G501" i="14"/>
  <c r="H501" i="14"/>
  <c r="I501" i="14"/>
  <c r="J501" i="14"/>
  <c r="K501" i="14"/>
  <c r="L501" i="14"/>
  <c r="M501" i="14"/>
  <c r="N501" i="14"/>
  <c r="O501" i="14"/>
  <c r="P501" i="14"/>
  <c r="Q501" i="14"/>
  <c r="R501" i="14"/>
  <c r="S501" i="14"/>
  <c r="T501" i="14"/>
  <c r="U501" i="14"/>
  <c r="V501" i="14"/>
  <c r="A502" i="14"/>
  <c r="T502" i="14" s="1"/>
  <c r="D502" i="14"/>
  <c r="G502" i="14"/>
  <c r="H502" i="14"/>
  <c r="I502" i="14"/>
  <c r="J502" i="14"/>
  <c r="K502" i="14"/>
  <c r="L502" i="14"/>
  <c r="M502" i="14"/>
  <c r="N502" i="14"/>
  <c r="O502" i="14"/>
  <c r="P502" i="14"/>
  <c r="Q502" i="14"/>
  <c r="R502" i="14"/>
  <c r="S502" i="14"/>
  <c r="U502" i="14"/>
  <c r="V502" i="14" s="1"/>
  <c r="A503" i="14"/>
  <c r="D503" i="14"/>
  <c r="G503" i="14"/>
  <c r="H503" i="14"/>
  <c r="I503" i="14"/>
  <c r="J503" i="14"/>
  <c r="K503" i="14"/>
  <c r="L503" i="14"/>
  <c r="M503" i="14"/>
  <c r="N503" i="14"/>
  <c r="O503" i="14"/>
  <c r="P503" i="14"/>
  <c r="Q503" i="14"/>
  <c r="R503" i="14"/>
  <c r="S503" i="14"/>
  <c r="T503" i="14"/>
  <c r="U503" i="14"/>
  <c r="V503" i="14"/>
  <c r="A504" i="14"/>
  <c r="D504" i="14"/>
  <c r="G504" i="14"/>
  <c r="H504" i="14"/>
  <c r="I504" i="14"/>
  <c r="J504" i="14"/>
  <c r="K504" i="14"/>
  <c r="L504" i="14"/>
  <c r="M504" i="14"/>
  <c r="N504" i="14"/>
  <c r="O504" i="14"/>
  <c r="P504" i="14"/>
  <c r="Q504" i="14"/>
  <c r="R504" i="14"/>
  <c r="S504" i="14"/>
  <c r="T504" i="14"/>
  <c r="U504" i="14"/>
  <c r="V504" i="14" s="1"/>
  <c r="A505" i="14"/>
  <c r="D505" i="14"/>
  <c r="G505" i="14"/>
  <c r="H505" i="14"/>
  <c r="I505" i="14"/>
  <c r="J505" i="14"/>
  <c r="K505" i="14"/>
  <c r="L505" i="14"/>
  <c r="M505" i="14"/>
  <c r="N505" i="14"/>
  <c r="O505" i="14"/>
  <c r="P505" i="14"/>
  <c r="Q505" i="14"/>
  <c r="R505" i="14"/>
  <c r="S505" i="14"/>
  <c r="T505" i="14"/>
  <c r="U505" i="14"/>
  <c r="V505" i="14"/>
  <c r="A506" i="14"/>
  <c r="D506" i="14"/>
  <c r="G506" i="14"/>
  <c r="H506" i="14"/>
  <c r="I506" i="14"/>
  <c r="J506" i="14"/>
  <c r="K506" i="14"/>
  <c r="L506" i="14"/>
  <c r="M506" i="14"/>
  <c r="N506" i="14"/>
  <c r="O506" i="14"/>
  <c r="P506" i="14"/>
  <c r="Q506" i="14"/>
  <c r="R506" i="14"/>
  <c r="S506" i="14"/>
  <c r="T506" i="14"/>
  <c r="U506" i="14"/>
  <c r="V506" i="14"/>
  <c r="A507" i="14"/>
  <c r="D507" i="14"/>
  <c r="G507" i="14"/>
  <c r="H507" i="14"/>
  <c r="I507" i="14"/>
  <c r="J507" i="14"/>
  <c r="K507" i="14"/>
  <c r="L507" i="14"/>
  <c r="M507" i="14"/>
  <c r="N507" i="14"/>
  <c r="O507" i="14"/>
  <c r="P507" i="14"/>
  <c r="Q507" i="14"/>
  <c r="R507" i="14"/>
  <c r="S507" i="14"/>
  <c r="T507" i="14"/>
  <c r="U507" i="14"/>
  <c r="V507" i="14"/>
  <c r="A508" i="14"/>
  <c r="D508" i="14"/>
  <c r="E516" i="14" s="1"/>
  <c r="G508" i="14"/>
  <c r="H508" i="14"/>
  <c r="I508" i="14"/>
  <c r="J508" i="14"/>
  <c r="K508" i="14"/>
  <c r="L508" i="14"/>
  <c r="M508" i="14"/>
  <c r="N508" i="14"/>
  <c r="O508" i="14"/>
  <c r="P508" i="14"/>
  <c r="Q508" i="14"/>
  <c r="R508" i="14"/>
  <c r="S508" i="14"/>
  <c r="T508" i="14"/>
  <c r="U508" i="14"/>
  <c r="V508" i="14"/>
  <c r="A509" i="14"/>
  <c r="D509" i="14"/>
  <c r="G509" i="14"/>
  <c r="H509" i="14"/>
  <c r="I509" i="14"/>
  <c r="J509" i="14"/>
  <c r="K509" i="14"/>
  <c r="L509" i="14"/>
  <c r="M509" i="14"/>
  <c r="N509" i="14"/>
  <c r="O509" i="14"/>
  <c r="P509" i="14"/>
  <c r="Q509" i="14"/>
  <c r="R509" i="14"/>
  <c r="S509" i="14"/>
  <c r="T509" i="14"/>
  <c r="U509" i="14"/>
  <c r="V509" i="14"/>
  <c r="A510" i="14"/>
  <c r="T510" i="14" s="1"/>
  <c r="D510" i="14"/>
  <c r="E518" i="14" s="1"/>
  <c r="G510" i="14"/>
  <c r="H510" i="14"/>
  <c r="I510" i="14"/>
  <c r="J510" i="14"/>
  <c r="K510" i="14"/>
  <c r="L510" i="14"/>
  <c r="M510" i="14"/>
  <c r="N510" i="14"/>
  <c r="O510" i="14"/>
  <c r="P510" i="14"/>
  <c r="Q510" i="14"/>
  <c r="R510" i="14"/>
  <c r="S510" i="14"/>
  <c r="U510" i="14"/>
  <c r="V510" i="14"/>
  <c r="A511" i="14"/>
  <c r="D511" i="14"/>
  <c r="G511" i="14"/>
  <c r="H511" i="14"/>
  <c r="I511" i="14"/>
  <c r="J511" i="14"/>
  <c r="K511" i="14"/>
  <c r="L511" i="14"/>
  <c r="M511" i="14"/>
  <c r="N511" i="14"/>
  <c r="O511" i="14"/>
  <c r="P511" i="14"/>
  <c r="Q511" i="14"/>
  <c r="R511" i="14"/>
  <c r="S511" i="14"/>
  <c r="T511" i="14"/>
  <c r="U511" i="14"/>
  <c r="V511" i="14"/>
  <c r="A512" i="14"/>
  <c r="D512" i="14"/>
  <c r="E521" i="14" s="1"/>
  <c r="G512" i="14"/>
  <c r="H512" i="14"/>
  <c r="I512" i="14"/>
  <c r="J512" i="14"/>
  <c r="K512" i="14"/>
  <c r="L512" i="14"/>
  <c r="M512" i="14"/>
  <c r="N512" i="14"/>
  <c r="O512" i="14"/>
  <c r="P512" i="14"/>
  <c r="Q512" i="14"/>
  <c r="R512" i="14"/>
  <c r="S512" i="14"/>
  <c r="T512" i="14"/>
  <c r="U512" i="14"/>
  <c r="V512" i="14" s="1"/>
  <c r="A513" i="14"/>
  <c r="D513" i="14"/>
  <c r="G513" i="14"/>
  <c r="H513" i="14"/>
  <c r="I513" i="14"/>
  <c r="J513" i="14"/>
  <c r="K513" i="14"/>
  <c r="L513" i="14"/>
  <c r="M513" i="14"/>
  <c r="N513" i="14"/>
  <c r="O513" i="14"/>
  <c r="P513" i="14"/>
  <c r="Q513" i="14"/>
  <c r="R513" i="14"/>
  <c r="S513" i="14"/>
  <c r="T513" i="14"/>
  <c r="U513" i="14"/>
  <c r="V513" i="14"/>
  <c r="A514" i="14"/>
  <c r="D514" i="14"/>
  <c r="E514" i="14"/>
  <c r="G514" i="14"/>
  <c r="H514" i="14"/>
  <c r="I514" i="14"/>
  <c r="J514" i="14"/>
  <c r="K514" i="14"/>
  <c r="L514" i="14"/>
  <c r="M514" i="14"/>
  <c r="N514" i="14"/>
  <c r="O514" i="14"/>
  <c r="P514" i="14"/>
  <c r="Q514" i="14"/>
  <c r="R514" i="14"/>
  <c r="S514" i="14"/>
  <c r="T514" i="14"/>
  <c r="U514" i="14"/>
  <c r="V514" i="14"/>
  <c r="A515" i="14"/>
  <c r="D515" i="14"/>
  <c r="E515" i="14"/>
  <c r="G515" i="14"/>
  <c r="H515" i="14"/>
  <c r="I515" i="14"/>
  <c r="J515" i="14"/>
  <c r="K515" i="14"/>
  <c r="L515" i="14"/>
  <c r="M515" i="14"/>
  <c r="N515" i="14"/>
  <c r="O515" i="14"/>
  <c r="P515" i="14"/>
  <c r="Q515" i="14"/>
  <c r="R515" i="14"/>
  <c r="S515" i="14"/>
  <c r="T515" i="14"/>
  <c r="U515" i="14"/>
  <c r="V515" i="14"/>
  <c r="W515" i="14"/>
  <c r="A516" i="14"/>
  <c r="D516" i="14"/>
  <c r="E523" i="14" s="1"/>
  <c r="G516" i="14"/>
  <c r="H516" i="14"/>
  <c r="I516" i="14"/>
  <c r="J516" i="14"/>
  <c r="K516" i="14"/>
  <c r="L516" i="14"/>
  <c r="M516" i="14"/>
  <c r="N516" i="14"/>
  <c r="O516" i="14"/>
  <c r="P516" i="14"/>
  <c r="Q516" i="14"/>
  <c r="R516" i="14"/>
  <c r="S516" i="14"/>
  <c r="T516" i="14"/>
  <c r="U516" i="14"/>
  <c r="V516" i="14" s="1"/>
  <c r="A517" i="14"/>
  <c r="D517" i="14"/>
  <c r="G517" i="14"/>
  <c r="H517" i="14"/>
  <c r="I517" i="14"/>
  <c r="J517" i="14"/>
  <c r="K517" i="14"/>
  <c r="L517" i="14"/>
  <c r="M517" i="14"/>
  <c r="N517" i="14"/>
  <c r="O517" i="14"/>
  <c r="P517" i="14"/>
  <c r="Q517" i="14"/>
  <c r="R517" i="14"/>
  <c r="S517" i="14"/>
  <c r="T517" i="14"/>
  <c r="U517" i="14"/>
  <c r="V517" i="14"/>
  <c r="A518" i="14"/>
  <c r="D518" i="14"/>
  <c r="E527" i="14" s="1"/>
  <c r="G518" i="14"/>
  <c r="H518" i="14"/>
  <c r="I518" i="14"/>
  <c r="J518" i="14"/>
  <c r="K518" i="14"/>
  <c r="L518" i="14"/>
  <c r="M518" i="14"/>
  <c r="N518" i="14"/>
  <c r="O518" i="14"/>
  <c r="P518" i="14"/>
  <c r="Q518" i="14"/>
  <c r="R518" i="14"/>
  <c r="S518" i="14"/>
  <c r="T518" i="14"/>
  <c r="U518" i="14"/>
  <c r="V518" i="14" s="1"/>
  <c r="A519" i="14"/>
  <c r="D519" i="14"/>
  <c r="G519" i="14"/>
  <c r="H519" i="14"/>
  <c r="I519" i="14"/>
  <c r="J519" i="14"/>
  <c r="K519" i="14"/>
  <c r="L519" i="14"/>
  <c r="M519" i="14"/>
  <c r="N519" i="14"/>
  <c r="O519" i="14"/>
  <c r="P519" i="14"/>
  <c r="Q519" i="14"/>
  <c r="R519" i="14"/>
  <c r="S519" i="14"/>
  <c r="T519" i="14"/>
  <c r="U519" i="14"/>
  <c r="V519" i="14"/>
  <c r="A520" i="14"/>
  <c r="D520" i="14"/>
  <c r="E520" i="14"/>
  <c r="G520" i="14"/>
  <c r="H520" i="14"/>
  <c r="I520" i="14"/>
  <c r="J520" i="14"/>
  <c r="K520" i="14"/>
  <c r="L520" i="14"/>
  <c r="M520" i="14"/>
  <c r="N520" i="14"/>
  <c r="O520" i="14"/>
  <c r="P520" i="14"/>
  <c r="Q520" i="14"/>
  <c r="R520" i="14"/>
  <c r="S520" i="14"/>
  <c r="T520" i="14"/>
  <c r="U520" i="14"/>
  <c r="V520" i="14"/>
  <c r="A521" i="14"/>
  <c r="D521" i="14"/>
  <c r="G521" i="14"/>
  <c r="H521" i="14"/>
  <c r="I521" i="14"/>
  <c r="J521" i="14"/>
  <c r="K521" i="14"/>
  <c r="L521" i="14"/>
  <c r="M521" i="14"/>
  <c r="N521" i="14"/>
  <c r="O521" i="14"/>
  <c r="P521" i="14"/>
  <c r="Q521" i="14"/>
  <c r="R521" i="14"/>
  <c r="S521" i="14"/>
  <c r="T521" i="14"/>
  <c r="U521" i="14"/>
  <c r="V521" i="14"/>
  <c r="A522" i="14"/>
  <c r="D522" i="14"/>
  <c r="E529" i="14" s="1"/>
  <c r="E522" i="14"/>
  <c r="G522" i="14"/>
  <c r="H522" i="14"/>
  <c r="I522" i="14"/>
  <c r="J522" i="14"/>
  <c r="K522" i="14"/>
  <c r="L522" i="14"/>
  <c r="M522" i="14"/>
  <c r="N522" i="14"/>
  <c r="O522" i="14"/>
  <c r="P522" i="14"/>
  <c r="Q522" i="14"/>
  <c r="R522" i="14"/>
  <c r="S522" i="14"/>
  <c r="T522" i="14"/>
  <c r="U522" i="14"/>
  <c r="V522" i="14"/>
  <c r="A523" i="14"/>
  <c r="D523" i="14"/>
  <c r="G523" i="14"/>
  <c r="H523" i="14"/>
  <c r="I523" i="14"/>
  <c r="J523" i="14"/>
  <c r="K523" i="14"/>
  <c r="L523" i="14"/>
  <c r="M523" i="14"/>
  <c r="N523" i="14"/>
  <c r="O523" i="14"/>
  <c r="P523" i="14"/>
  <c r="Q523" i="14"/>
  <c r="R523" i="14"/>
  <c r="S523" i="14"/>
  <c r="T523" i="14"/>
  <c r="U523" i="14"/>
  <c r="V523" i="14"/>
  <c r="A524" i="14"/>
  <c r="D524" i="14"/>
  <c r="G524" i="14"/>
  <c r="H524" i="14"/>
  <c r="I524" i="14"/>
  <c r="J524" i="14"/>
  <c r="K524" i="14"/>
  <c r="L524" i="14"/>
  <c r="M524" i="14"/>
  <c r="N524" i="14"/>
  <c r="O524" i="14"/>
  <c r="P524" i="14"/>
  <c r="Q524" i="14"/>
  <c r="R524" i="14"/>
  <c r="S524" i="14"/>
  <c r="T524" i="14"/>
  <c r="U524" i="14"/>
  <c r="V524" i="14"/>
  <c r="A525" i="14"/>
  <c r="D525" i="14"/>
  <c r="G525" i="14"/>
  <c r="H525" i="14"/>
  <c r="I525" i="14"/>
  <c r="J525" i="14"/>
  <c r="K525" i="14"/>
  <c r="L525" i="14"/>
  <c r="M525" i="14"/>
  <c r="N525" i="14"/>
  <c r="O525" i="14"/>
  <c r="P525" i="14"/>
  <c r="Q525" i="14"/>
  <c r="R525" i="14"/>
  <c r="S525" i="14"/>
  <c r="T525" i="14"/>
  <c r="U525" i="14"/>
  <c r="V525" i="14"/>
  <c r="A526" i="14"/>
  <c r="D526" i="14"/>
  <c r="E534" i="14" s="1"/>
  <c r="G526" i="14"/>
  <c r="H526" i="14"/>
  <c r="I526" i="14"/>
  <c r="J526" i="14"/>
  <c r="K526" i="14"/>
  <c r="L526" i="14"/>
  <c r="M526" i="14"/>
  <c r="N526" i="14"/>
  <c r="O526" i="14"/>
  <c r="P526" i="14"/>
  <c r="Q526" i="14"/>
  <c r="R526" i="14"/>
  <c r="S526" i="14"/>
  <c r="T526" i="14"/>
  <c r="U526" i="14"/>
  <c r="V526" i="14"/>
  <c r="A527" i="14"/>
  <c r="D527" i="14"/>
  <c r="G527" i="14"/>
  <c r="H527" i="14"/>
  <c r="I527" i="14"/>
  <c r="J527" i="14"/>
  <c r="K527" i="14"/>
  <c r="L527" i="14"/>
  <c r="M527" i="14"/>
  <c r="N527" i="14"/>
  <c r="O527" i="14"/>
  <c r="P527" i="14"/>
  <c r="Q527" i="14"/>
  <c r="R527" i="14"/>
  <c r="S527" i="14"/>
  <c r="T527" i="14"/>
  <c r="U527" i="14"/>
  <c r="V527" i="14"/>
  <c r="A528" i="14"/>
  <c r="D528" i="14"/>
  <c r="G528" i="14"/>
  <c r="H528" i="14"/>
  <c r="I528" i="14"/>
  <c r="J528" i="14"/>
  <c r="K528" i="14"/>
  <c r="L528" i="14"/>
  <c r="M528" i="14"/>
  <c r="N528" i="14"/>
  <c r="O528" i="14"/>
  <c r="P528" i="14"/>
  <c r="Q528" i="14"/>
  <c r="R528" i="14"/>
  <c r="S528" i="14"/>
  <c r="T528" i="14"/>
  <c r="U528" i="14"/>
  <c r="V528" i="14" s="1"/>
  <c r="A529" i="14"/>
  <c r="D529" i="14"/>
  <c r="G529" i="14"/>
  <c r="H529" i="14"/>
  <c r="I529" i="14"/>
  <c r="J529" i="14"/>
  <c r="K529" i="14"/>
  <c r="L529" i="14"/>
  <c r="M529" i="14"/>
  <c r="N529" i="14"/>
  <c r="O529" i="14"/>
  <c r="P529" i="14"/>
  <c r="Q529" i="14"/>
  <c r="R529" i="14"/>
  <c r="S529" i="14"/>
  <c r="T529" i="14"/>
  <c r="U529" i="14"/>
  <c r="V529" i="14"/>
  <c r="A530" i="14"/>
  <c r="D530" i="14"/>
  <c r="G530" i="14"/>
  <c r="H530" i="14"/>
  <c r="I530" i="14"/>
  <c r="J530" i="14"/>
  <c r="K530" i="14"/>
  <c r="L530" i="14"/>
  <c r="M530" i="14"/>
  <c r="N530" i="14"/>
  <c r="O530" i="14"/>
  <c r="P530" i="14"/>
  <c r="Q530" i="14"/>
  <c r="R530" i="14"/>
  <c r="S530" i="14"/>
  <c r="T530" i="14"/>
  <c r="U530" i="14"/>
  <c r="V530" i="14"/>
  <c r="A531" i="14"/>
  <c r="D531" i="14"/>
  <c r="E531" i="14"/>
  <c r="G531" i="14"/>
  <c r="H531" i="14"/>
  <c r="I531" i="14"/>
  <c r="J531" i="14"/>
  <c r="K531" i="14"/>
  <c r="L531" i="14"/>
  <c r="M531" i="14"/>
  <c r="N531" i="14"/>
  <c r="O531" i="14"/>
  <c r="P531" i="14"/>
  <c r="Q531" i="14"/>
  <c r="R531" i="14"/>
  <c r="S531" i="14"/>
  <c r="T531" i="14"/>
  <c r="U531" i="14"/>
  <c r="V531" i="14"/>
  <c r="A532" i="14"/>
  <c r="T532" i="14" s="1"/>
  <c r="D532" i="14"/>
  <c r="G532" i="14"/>
  <c r="H532" i="14"/>
  <c r="I532" i="14"/>
  <c r="J532" i="14"/>
  <c r="K532" i="14"/>
  <c r="L532" i="14"/>
  <c r="M532" i="14"/>
  <c r="N532" i="14"/>
  <c r="O532" i="14"/>
  <c r="P532" i="14"/>
  <c r="Q532" i="14"/>
  <c r="R532" i="14"/>
  <c r="S532" i="14"/>
  <c r="U532" i="14"/>
  <c r="V532" i="14" s="1"/>
  <c r="A533" i="14"/>
  <c r="D533" i="14"/>
  <c r="G533" i="14"/>
  <c r="H533" i="14"/>
  <c r="I533" i="14"/>
  <c r="J533" i="14"/>
  <c r="K533" i="14"/>
  <c r="L533" i="14"/>
  <c r="M533" i="14"/>
  <c r="N533" i="14"/>
  <c r="O533" i="14"/>
  <c r="P533" i="14"/>
  <c r="Q533" i="14"/>
  <c r="R533" i="14"/>
  <c r="S533" i="14"/>
  <c r="T533" i="14"/>
  <c r="U533" i="14"/>
  <c r="V533" i="14"/>
  <c r="A534" i="14"/>
  <c r="T534" i="14" s="1"/>
  <c r="D534" i="14"/>
  <c r="G534" i="14"/>
  <c r="H534" i="14"/>
  <c r="I534" i="14"/>
  <c r="J534" i="14"/>
  <c r="K534" i="14"/>
  <c r="L534" i="14"/>
  <c r="M534" i="14"/>
  <c r="N534" i="14"/>
  <c r="O534" i="14"/>
  <c r="P534" i="14"/>
  <c r="Q534" i="14"/>
  <c r="R534" i="14"/>
  <c r="S534" i="14"/>
  <c r="U534" i="14"/>
  <c r="V534" i="14" s="1"/>
  <c r="A535" i="14"/>
  <c r="D535" i="14"/>
  <c r="G535" i="14"/>
  <c r="H535" i="14"/>
  <c r="I535" i="14"/>
  <c r="J535" i="14"/>
  <c r="K535" i="14"/>
  <c r="L535" i="14"/>
  <c r="M535" i="14"/>
  <c r="N535" i="14"/>
  <c r="O535" i="14"/>
  <c r="P535" i="14"/>
  <c r="Q535" i="14"/>
  <c r="R535" i="14"/>
  <c r="S535" i="14"/>
  <c r="T535" i="14"/>
  <c r="U535" i="14"/>
  <c r="V535" i="14"/>
  <c r="A536" i="14"/>
  <c r="D536" i="14"/>
  <c r="E536" i="14"/>
  <c r="G536" i="14"/>
  <c r="H536" i="14"/>
  <c r="I536" i="14"/>
  <c r="J536" i="14"/>
  <c r="K536" i="14"/>
  <c r="L536" i="14"/>
  <c r="M536" i="14"/>
  <c r="N536" i="14"/>
  <c r="O536" i="14"/>
  <c r="P536" i="14"/>
  <c r="Q536" i="14"/>
  <c r="R536" i="14"/>
  <c r="S536" i="14"/>
  <c r="T536" i="14"/>
  <c r="U536" i="14"/>
  <c r="V536" i="14"/>
  <c r="A537" i="14"/>
  <c r="D537" i="14"/>
  <c r="G537" i="14"/>
  <c r="H537" i="14"/>
  <c r="I537" i="14"/>
  <c r="J537" i="14"/>
  <c r="K537" i="14"/>
  <c r="L537" i="14"/>
  <c r="M537" i="14"/>
  <c r="N537" i="14"/>
  <c r="O537" i="14"/>
  <c r="P537" i="14"/>
  <c r="Q537" i="14"/>
  <c r="R537" i="14"/>
  <c r="S537" i="14"/>
  <c r="T537" i="14"/>
  <c r="U537" i="14"/>
  <c r="V537" i="14"/>
  <c r="A538" i="14"/>
  <c r="D538" i="14"/>
  <c r="G538" i="14"/>
  <c r="H538" i="14"/>
  <c r="I538" i="14"/>
  <c r="J538" i="14"/>
  <c r="K538" i="14"/>
  <c r="L538" i="14"/>
  <c r="M538" i="14"/>
  <c r="N538" i="14"/>
  <c r="O538" i="14"/>
  <c r="P538" i="14"/>
  <c r="Q538" i="14"/>
  <c r="R538" i="14"/>
  <c r="S538" i="14"/>
  <c r="T538" i="14"/>
  <c r="U538" i="14"/>
  <c r="V538" i="14" s="1"/>
  <c r="A539" i="14"/>
  <c r="D539" i="14"/>
  <c r="G539" i="14"/>
  <c r="H539" i="14"/>
  <c r="I539" i="14"/>
  <c r="J539" i="14"/>
  <c r="K539" i="14"/>
  <c r="L539" i="14"/>
  <c r="M539" i="14"/>
  <c r="N539" i="14"/>
  <c r="O539" i="14"/>
  <c r="P539" i="14"/>
  <c r="Q539" i="14"/>
  <c r="R539" i="14"/>
  <c r="S539" i="14"/>
  <c r="T539" i="14"/>
  <c r="U539" i="14"/>
  <c r="V539" i="14"/>
  <c r="A540" i="14"/>
  <c r="D540" i="14"/>
  <c r="G540" i="14"/>
  <c r="H540" i="14"/>
  <c r="I540" i="14"/>
  <c r="J540" i="14"/>
  <c r="K540" i="14"/>
  <c r="L540" i="14"/>
  <c r="M540" i="14"/>
  <c r="N540" i="14"/>
  <c r="O540" i="14"/>
  <c r="P540" i="14"/>
  <c r="Q540" i="14"/>
  <c r="R540" i="14"/>
  <c r="S540" i="14"/>
  <c r="T540" i="14"/>
  <c r="U540" i="14"/>
  <c r="V540" i="14"/>
  <c r="A541" i="14"/>
  <c r="D541" i="14"/>
  <c r="G541" i="14"/>
  <c r="H541" i="14"/>
  <c r="I541" i="14"/>
  <c r="J541" i="14"/>
  <c r="K541" i="14"/>
  <c r="L541" i="14"/>
  <c r="M541" i="14"/>
  <c r="N541" i="14"/>
  <c r="O541" i="14"/>
  <c r="P541" i="14"/>
  <c r="Q541" i="14"/>
  <c r="R541" i="14"/>
  <c r="S541" i="14"/>
  <c r="T541" i="14"/>
  <c r="U541" i="14"/>
  <c r="V541" i="14"/>
  <c r="A542" i="14"/>
  <c r="T542" i="14" s="1"/>
  <c r="D542" i="14"/>
  <c r="E550" i="14" s="1"/>
  <c r="G542" i="14"/>
  <c r="H542" i="14"/>
  <c r="I542" i="14"/>
  <c r="J542" i="14"/>
  <c r="K542" i="14"/>
  <c r="L542" i="14"/>
  <c r="M542" i="14"/>
  <c r="N542" i="14"/>
  <c r="O542" i="14"/>
  <c r="P542" i="14"/>
  <c r="Q542" i="14"/>
  <c r="R542" i="14"/>
  <c r="S542" i="14"/>
  <c r="U542" i="14"/>
  <c r="V542" i="14"/>
  <c r="A543" i="14"/>
  <c r="D543" i="14"/>
  <c r="G543" i="14"/>
  <c r="H543" i="14"/>
  <c r="I543" i="14"/>
  <c r="J543" i="14"/>
  <c r="K543" i="14"/>
  <c r="L543" i="14"/>
  <c r="M543" i="14"/>
  <c r="N543" i="14"/>
  <c r="O543" i="14"/>
  <c r="P543" i="14"/>
  <c r="Q543" i="14"/>
  <c r="R543" i="14"/>
  <c r="S543" i="14"/>
  <c r="T543" i="14"/>
  <c r="U543" i="14"/>
  <c r="V543" i="14"/>
  <c r="A544" i="14"/>
  <c r="D544" i="14"/>
  <c r="G544" i="14"/>
  <c r="H544" i="14"/>
  <c r="I544" i="14"/>
  <c r="J544" i="14"/>
  <c r="K544" i="14"/>
  <c r="L544" i="14"/>
  <c r="M544" i="14"/>
  <c r="N544" i="14"/>
  <c r="O544" i="14"/>
  <c r="P544" i="14"/>
  <c r="Q544" i="14"/>
  <c r="R544" i="14"/>
  <c r="S544" i="14"/>
  <c r="T544" i="14"/>
  <c r="U544" i="14"/>
  <c r="V544" i="14" s="1"/>
  <c r="A545" i="14"/>
  <c r="D545" i="14"/>
  <c r="G545" i="14"/>
  <c r="H545" i="14"/>
  <c r="I545" i="14"/>
  <c r="J545" i="14"/>
  <c r="K545" i="14"/>
  <c r="L545" i="14"/>
  <c r="M545" i="14"/>
  <c r="N545" i="14"/>
  <c r="O545" i="14"/>
  <c r="P545" i="14"/>
  <c r="Q545" i="14"/>
  <c r="R545" i="14"/>
  <c r="S545" i="14"/>
  <c r="T545" i="14"/>
  <c r="U545" i="14"/>
  <c r="V545" i="14"/>
  <c r="A546" i="14"/>
  <c r="D546" i="14"/>
  <c r="G546" i="14"/>
  <c r="H546" i="14"/>
  <c r="I546" i="14"/>
  <c r="J546" i="14"/>
  <c r="K546" i="14"/>
  <c r="L546" i="14"/>
  <c r="M546" i="14"/>
  <c r="N546" i="14"/>
  <c r="O546" i="14"/>
  <c r="P546" i="14"/>
  <c r="Q546" i="14"/>
  <c r="R546" i="14"/>
  <c r="S546" i="14"/>
  <c r="T546" i="14"/>
  <c r="U546" i="14"/>
  <c r="V546" i="14"/>
  <c r="A547" i="14"/>
  <c r="D547" i="14"/>
  <c r="G547" i="14"/>
  <c r="H547" i="14"/>
  <c r="I547" i="14"/>
  <c r="J547" i="14"/>
  <c r="K547" i="14"/>
  <c r="L547" i="14"/>
  <c r="M547" i="14"/>
  <c r="N547" i="14"/>
  <c r="O547" i="14"/>
  <c r="P547" i="14"/>
  <c r="Q547" i="14"/>
  <c r="R547" i="14"/>
  <c r="S547" i="14"/>
  <c r="T547" i="14"/>
  <c r="U547" i="14"/>
  <c r="V547" i="14"/>
  <c r="A548" i="14"/>
  <c r="T548" i="14" s="1"/>
  <c r="D548" i="14"/>
  <c r="E555" i="14" s="1"/>
  <c r="G548" i="14"/>
  <c r="H548" i="14"/>
  <c r="I548" i="14"/>
  <c r="J548" i="14"/>
  <c r="K548" i="14"/>
  <c r="L548" i="14"/>
  <c r="M548" i="14"/>
  <c r="N548" i="14"/>
  <c r="O548" i="14"/>
  <c r="P548" i="14"/>
  <c r="Q548" i="14"/>
  <c r="R548" i="14"/>
  <c r="S548" i="14"/>
  <c r="U548" i="14"/>
  <c r="V548" i="14" s="1"/>
  <c r="A549" i="14"/>
  <c r="D549" i="14"/>
  <c r="G549" i="14"/>
  <c r="H549" i="14"/>
  <c r="I549" i="14"/>
  <c r="J549" i="14"/>
  <c r="K549" i="14"/>
  <c r="L549" i="14"/>
  <c r="M549" i="14"/>
  <c r="N549" i="14"/>
  <c r="O549" i="14"/>
  <c r="P549" i="14"/>
  <c r="Q549" i="14"/>
  <c r="R549" i="14"/>
  <c r="S549" i="14"/>
  <c r="T549" i="14"/>
  <c r="U549" i="14"/>
  <c r="V549" i="14"/>
  <c r="W549" i="14"/>
  <c r="A550" i="14"/>
  <c r="T550" i="14" s="1"/>
  <c r="D550" i="14"/>
  <c r="G550" i="14"/>
  <c r="H550" i="14"/>
  <c r="I550" i="14"/>
  <c r="J550" i="14"/>
  <c r="K550" i="14"/>
  <c r="L550" i="14"/>
  <c r="M550" i="14"/>
  <c r="N550" i="14"/>
  <c r="O550" i="14"/>
  <c r="P550" i="14"/>
  <c r="Q550" i="14"/>
  <c r="R550" i="14"/>
  <c r="S550" i="14"/>
  <c r="U550" i="14"/>
  <c r="V550" i="14" s="1"/>
  <c r="A551" i="14"/>
  <c r="D551" i="14"/>
  <c r="G551" i="14"/>
  <c r="H551" i="14"/>
  <c r="I551" i="14"/>
  <c r="J551" i="14"/>
  <c r="K551" i="14"/>
  <c r="L551" i="14"/>
  <c r="M551" i="14"/>
  <c r="N551" i="14"/>
  <c r="O551" i="14"/>
  <c r="P551" i="14"/>
  <c r="Q551" i="14"/>
  <c r="R551" i="14"/>
  <c r="S551" i="14"/>
  <c r="T551" i="14"/>
  <c r="U551" i="14"/>
  <c r="V551" i="14"/>
  <c r="A552" i="14"/>
  <c r="D552" i="14"/>
  <c r="E560" i="14" s="1"/>
  <c r="E552" i="14"/>
  <c r="G552" i="14"/>
  <c r="H552" i="14"/>
  <c r="I552" i="14"/>
  <c r="J552" i="14"/>
  <c r="K552" i="14"/>
  <c r="L552" i="14"/>
  <c r="M552" i="14"/>
  <c r="N552" i="14"/>
  <c r="O552" i="14"/>
  <c r="P552" i="14"/>
  <c r="Q552" i="14"/>
  <c r="R552" i="14"/>
  <c r="S552" i="14"/>
  <c r="T552" i="14"/>
  <c r="U552" i="14"/>
  <c r="V552" i="14"/>
  <c r="A553" i="14"/>
  <c r="D553" i="14"/>
  <c r="G553" i="14"/>
  <c r="H553" i="14"/>
  <c r="I553" i="14"/>
  <c r="J553" i="14"/>
  <c r="K553" i="14"/>
  <c r="L553" i="14"/>
  <c r="M553" i="14"/>
  <c r="N553" i="14"/>
  <c r="O553" i="14"/>
  <c r="P553" i="14"/>
  <c r="Q553" i="14"/>
  <c r="R553" i="14"/>
  <c r="S553" i="14"/>
  <c r="T553" i="14"/>
  <c r="U553" i="14"/>
  <c r="V553" i="14"/>
  <c r="A554" i="14"/>
  <c r="D554" i="14"/>
  <c r="G554" i="14"/>
  <c r="H554" i="14"/>
  <c r="I554" i="14"/>
  <c r="J554" i="14"/>
  <c r="K554" i="14"/>
  <c r="L554" i="14"/>
  <c r="M554" i="14"/>
  <c r="N554" i="14"/>
  <c r="O554" i="14"/>
  <c r="P554" i="14"/>
  <c r="Q554" i="14"/>
  <c r="R554" i="14"/>
  <c r="S554" i="14"/>
  <c r="T554" i="14"/>
  <c r="U554" i="14"/>
  <c r="V554" i="14"/>
  <c r="A555" i="14"/>
  <c r="D555" i="14"/>
  <c r="G555" i="14"/>
  <c r="H555" i="14"/>
  <c r="I555" i="14"/>
  <c r="J555" i="14"/>
  <c r="K555" i="14"/>
  <c r="L555" i="14"/>
  <c r="M555" i="14"/>
  <c r="N555" i="14"/>
  <c r="O555" i="14"/>
  <c r="P555" i="14"/>
  <c r="Q555" i="14"/>
  <c r="R555" i="14"/>
  <c r="S555" i="14"/>
  <c r="T555" i="14"/>
  <c r="U555" i="14"/>
  <c r="V555" i="14"/>
  <c r="A556" i="14"/>
  <c r="D556" i="14"/>
  <c r="E564" i="14" s="1"/>
  <c r="E556" i="14"/>
  <c r="G556" i="14"/>
  <c r="H556" i="14"/>
  <c r="I556" i="14"/>
  <c r="J556" i="14"/>
  <c r="K556" i="14"/>
  <c r="L556" i="14"/>
  <c r="M556" i="14"/>
  <c r="N556" i="14"/>
  <c r="O556" i="14"/>
  <c r="P556" i="14"/>
  <c r="Q556" i="14"/>
  <c r="R556" i="14"/>
  <c r="S556" i="14"/>
  <c r="T556" i="14"/>
  <c r="U556" i="14"/>
  <c r="V556" i="14"/>
  <c r="A557" i="14"/>
  <c r="D557" i="14"/>
  <c r="G557" i="14"/>
  <c r="H557" i="14"/>
  <c r="I557" i="14"/>
  <c r="J557" i="14"/>
  <c r="K557" i="14"/>
  <c r="L557" i="14"/>
  <c r="M557" i="14"/>
  <c r="N557" i="14"/>
  <c r="O557" i="14"/>
  <c r="P557" i="14"/>
  <c r="Q557" i="14"/>
  <c r="R557" i="14"/>
  <c r="S557" i="14"/>
  <c r="T557" i="14"/>
  <c r="U557" i="14"/>
  <c r="V557" i="14"/>
  <c r="A558" i="14"/>
  <c r="D558" i="14"/>
  <c r="E566" i="14" s="1"/>
  <c r="G558" i="14"/>
  <c r="H558" i="14"/>
  <c r="I558" i="14"/>
  <c r="J558" i="14"/>
  <c r="K558" i="14"/>
  <c r="L558" i="14"/>
  <c r="M558" i="14"/>
  <c r="N558" i="14"/>
  <c r="O558" i="14"/>
  <c r="P558" i="14"/>
  <c r="Q558" i="14"/>
  <c r="R558" i="14"/>
  <c r="S558" i="14"/>
  <c r="T558" i="14"/>
  <c r="U558" i="14"/>
  <c r="V558" i="14"/>
  <c r="A559" i="14"/>
  <c r="D559" i="14"/>
  <c r="G559" i="14"/>
  <c r="H559" i="14"/>
  <c r="I559" i="14"/>
  <c r="J559" i="14"/>
  <c r="K559" i="14"/>
  <c r="L559" i="14"/>
  <c r="M559" i="14"/>
  <c r="N559" i="14"/>
  <c r="O559" i="14"/>
  <c r="P559" i="14"/>
  <c r="Q559" i="14"/>
  <c r="R559" i="14"/>
  <c r="S559" i="14"/>
  <c r="T559" i="14"/>
  <c r="U559" i="14"/>
  <c r="V559" i="14"/>
  <c r="A560" i="14"/>
  <c r="D560" i="14"/>
  <c r="E568" i="14" s="1"/>
  <c r="G560" i="14"/>
  <c r="H560" i="14"/>
  <c r="I560" i="14"/>
  <c r="J560" i="14"/>
  <c r="K560" i="14"/>
  <c r="L560" i="14"/>
  <c r="M560" i="14"/>
  <c r="N560" i="14"/>
  <c r="O560" i="14"/>
  <c r="P560" i="14"/>
  <c r="Q560" i="14"/>
  <c r="R560" i="14"/>
  <c r="S560" i="14"/>
  <c r="T560" i="14"/>
  <c r="U560" i="14"/>
  <c r="V560" i="14" s="1"/>
  <c r="A561" i="14"/>
  <c r="D561" i="14"/>
  <c r="E561" i="14"/>
  <c r="G561" i="14"/>
  <c r="H561" i="14"/>
  <c r="I561" i="14"/>
  <c r="J561" i="14"/>
  <c r="K561" i="14"/>
  <c r="L561" i="14"/>
  <c r="M561" i="14"/>
  <c r="N561" i="14"/>
  <c r="O561" i="14"/>
  <c r="P561" i="14"/>
  <c r="Q561" i="14"/>
  <c r="R561" i="14"/>
  <c r="S561" i="14"/>
  <c r="T561" i="14"/>
  <c r="U561" i="14"/>
  <c r="V561" i="14"/>
  <c r="A562" i="14"/>
  <c r="D562" i="14"/>
  <c r="E562" i="14"/>
  <c r="G562" i="14"/>
  <c r="H562" i="14"/>
  <c r="I562" i="14"/>
  <c r="J562" i="14"/>
  <c r="K562" i="14"/>
  <c r="L562" i="14"/>
  <c r="M562" i="14"/>
  <c r="N562" i="14"/>
  <c r="O562" i="14"/>
  <c r="P562" i="14"/>
  <c r="Q562" i="14"/>
  <c r="R562" i="14"/>
  <c r="S562" i="14"/>
  <c r="T562" i="14"/>
  <c r="U562" i="14"/>
  <c r="V562" i="14"/>
  <c r="A563" i="14"/>
  <c r="D563" i="14"/>
  <c r="E563" i="14"/>
  <c r="G563" i="14"/>
  <c r="H563" i="14"/>
  <c r="I563" i="14"/>
  <c r="J563" i="14"/>
  <c r="K563" i="14"/>
  <c r="L563" i="14"/>
  <c r="M563" i="14"/>
  <c r="N563" i="14"/>
  <c r="O563" i="14"/>
  <c r="P563" i="14"/>
  <c r="Q563" i="14"/>
  <c r="R563" i="14"/>
  <c r="S563" i="14"/>
  <c r="T563" i="14"/>
  <c r="U563" i="14"/>
  <c r="V563" i="14"/>
  <c r="A564" i="14"/>
  <c r="D564" i="14"/>
  <c r="G564" i="14"/>
  <c r="H564" i="14"/>
  <c r="I564" i="14"/>
  <c r="J564" i="14"/>
  <c r="K564" i="14"/>
  <c r="L564" i="14"/>
  <c r="M564" i="14"/>
  <c r="N564" i="14"/>
  <c r="O564" i="14"/>
  <c r="P564" i="14"/>
  <c r="Q564" i="14"/>
  <c r="R564" i="14"/>
  <c r="S564" i="14"/>
  <c r="T564" i="14"/>
  <c r="U564" i="14"/>
  <c r="V564" i="14" s="1"/>
  <c r="A565" i="14"/>
  <c r="D565" i="14"/>
  <c r="G565" i="14"/>
  <c r="H565" i="14"/>
  <c r="I565" i="14"/>
  <c r="J565" i="14"/>
  <c r="K565" i="14"/>
  <c r="L565" i="14"/>
  <c r="M565" i="14"/>
  <c r="N565" i="14"/>
  <c r="O565" i="14"/>
  <c r="P565" i="14"/>
  <c r="Q565" i="14"/>
  <c r="R565" i="14"/>
  <c r="S565" i="14"/>
  <c r="T565" i="14"/>
  <c r="U565" i="14"/>
  <c r="V565" i="14"/>
  <c r="A566" i="14"/>
  <c r="T566" i="14" s="1"/>
  <c r="D566" i="14"/>
  <c r="G566" i="14"/>
  <c r="H566" i="14"/>
  <c r="I566" i="14"/>
  <c r="J566" i="14"/>
  <c r="K566" i="14"/>
  <c r="L566" i="14"/>
  <c r="M566" i="14"/>
  <c r="N566" i="14"/>
  <c r="O566" i="14"/>
  <c r="P566" i="14"/>
  <c r="Q566" i="14"/>
  <c r="R566" i="14"/>
  <c r="S566" i="14"/>
  <c r="U566" i="14"/>
  <c r="V566" i="14" s="1"/>
  <c r="A567" i="14"/>
  <c r="D567" i="14"/>
  <c r="G567" i="14"/>
  <c r="H567" i="14"/>
  <c r="I567" i="14"/>
  <c r="J567" i="14"/>
  <c r="K567" i="14"/>
  <c r="L567" i="14"/>
  <c r="M567" i="14"/>
  <c r="N567" i="14"/>
  <c r="O567" i="14"/>
  <c r="P567" i="14"/>
  <c r="Q567" i="14"/>
  <c r="R567" i="14"/>
  <c r="S567" i="14"/>
  <c r="T567" i="14"/>
  <c r="U567" i="14"/>
  <c r="V567" i="14"/>
  <c r="A568" i="14"/>
  <c r="D568" i="14"/>
  <c r="G568" i="14"/>
  <c r="H568" i="14"/>
  <c r="I568" i="14"/>
  <c r="J568" i="14"/>
  <c r="K568" i="14"/>
  <c r="L568" i="14"/>
  <c r="M568" i="14"/>
  <c r="N568" i="14"/>
  <c r="O568" i="14"/>
  <c r="P568" i="14"/>
  <c r="Q568" i="14"/>
  <c r="R568" i="14"/>
  <c r="S568" i="14"/>
  <c r="T568" i="14"/>
  <c r="U568" i="14"/>
  <c r="V568" i="14" s="1"/>
  <c r="A569" i="14"/>
  <c r="D569" i="14"/>
  <c r="E569" i="14"/>
  <c r="G569" i="14"/>
  <c r="H569" i="14"/>
  <c r="I569" i="14"/>
  <c r="J569" i="14"/>
  <c r="K569" i="14"/>
  <c r="L569" i="14"/>
  <c r="M569" i="14"/>
  <c r="N569" i="14"/>
  <c r="O569" i="14"/>
  <c r="P569" i="14"/>
  <c r="Q569" i="14"/>
  <c r="R569" i="14"/>
  <c r="S569" i="14"/>
  <c r="T569" i="14"/>
  <c r="U569" i="14"/>
  <c r="V569" i="14"/>
  <c r="A570" i="14"/>
  <c r="D570" i="14"/>
  <c r="E570" i="14"/>
  <c r="G570" i="14"/>
  <c r="H570" i="14"/>
  <c r="I570" i="14"/>
  <c r="J570" i="14"/>
  <c r="K570" i="14"/>
  <c r="L570" i="14"/>
  <c r="M570" i="14"/>
  <c r="N570" i="14"/>
  <c r="O570" i="14"/>
  <c r="P570" i="14"/>
  <c r="Q570" i="14"/>
  <c r="R570" i="14"/>
  <c r="S570" i="14"/>
  <c r="T570" i="14"/>
  <c r="U570" i="14"/>
  <c r="V570" i="14"/>
  <c r="A571" i="14"/>
  <c r="D571" i="14"/>
  <c r="G571" i="14"/>
  <c r="H571" i="14"/>
  <c r="I571" i="14"/>
  <c r="J571" i="14"/>
  <c r="K571" i="14"/>
  <c r="L571" i="14"/>
  <c r="M571" i="14"/>
  <c r="N571" i="14"/>
  <c r="O571" i="14"/>
  <c r="P571" i="14"/>
  <c r="Q571" i="14"/>
  <c r="R571" i="14"/>
  <c r="S571" i="14"/>
  <c r="T571" i="14"/>
  <c r="U571" i="14"/>
  <c r="V571" i="14"/>
  <c r="W571" i="14"/>
  <c r="A572" i="14"/>
  <c r="D572" i="14"/>
  <c r="E580" i="14" s="1"/>
  <c r="G572" i="14"/>
  <c r="H572" i="14"/>
  <c r="I572" i="14"/>
  <c r="J572" i="14"/>
  <c r="K572" i="14"/>
  <c r="L572" i="14"/>
  <c r="M572" i="14"/>
  <c r="N572" i="14"/>
  <c r="O572" i="14"/>
  <c r="P572" i="14"/>
  <c r="Q572" i="14"/>
  <c r="R572" i="14"/>
  <c r="S572" i="14"/>
  <c r="T572" i="14"/>
  <c r="U572" i="14"/>
  <c r="V572" i="14"/>
  <c r="A573" i="14"/>
  <c r="D573" i="14"/>
  <c r="G573" i="14"/>
  <c r="H573" i="14"/>
  <c r="I573" i="14"/>
  <c r="J573" i="14"/>
  <c r="K573" i="14"/>
  <c r="L573" i="14"/>
  <c r="M573" i="14"/>
  <c r="N573" i="14"/>
  <c r="O573" i="14"/>
  <c r="P573" i="14"/>
  <c r="Q573" i="14"/>
  <c r="R573" i="14"/>
  <c r="S573" i="14"/>
  <c r="T573" i="14"/>
  <c r="U573" i="14"/>
  <c r="V573" i="14"/>
  <c r="A574" i="14"/>
  <c r="T574" i="14" s="1"/>
  <c r="D574" i="14"/>
  <c r="G574" i="14"/>
  <c r="H574" i="14"/>
  <c r="I574" i="14"/>
  <c r="J574" i="14"/>
  <c r="K574" i="14"/>
  <c r="L574" i="14"/>
  <c r="M574" i="14"/>
  <c r="N574" i="14"/>
  <c r="O574" i="14"/>
  <c r="P574" i="14"/>
  <c r="Q574" i="14"/>
  <c r="R574" i="14"/>
  <c r="S574" i="14"/>
  <c r="U574" i="14"/>
  <c r="V574" i="14"/>
  <c r="A575" i="14"/>
  <c r="D575" i="14"/>
  <c r="E575" i="14"/>
  <c r="G575" i="14"/>
  <c r="H575" i="14"/>
  <c r="I575" i="14"/>
  <c r="J575" i="14"/>
  <c r="K575" i="14"/>
  <c r="L575" i="14"/>
  <c r="M575" i="14"/>
  <c r="N575" i="14"/>
  <c r="O575" i="14"/>
  <c r="P575" i="14"/>
  <c r="Q575" i="14"/>
  <c r="R575" i="14"/>
  <c r="S575" i="14"/>
  <c r="T575" i="14"/>
  <c r="U575" i="14"/>
  <c r="V575" i="14"/>
  <c r="A576" i="14"/>
  <c r="D576" i="14"/>
  <c r="G576" i="14"/>
  <c r="H576" i="14"/>
  <c r="I576" i="14"/>
  <c r="J576" i="14"/>
  <c r="K576" i="14"/>
  <c r="L576" i="14"/>
  <c r="M576" i="14"/>
  <c r="N576" i="14"/>
  <c r="O576" i="14"/>
  <c r="P576" i="14"/>
  <c r="Q576" i="14"/>
  <c r="R576" i="14"/>
  <c r="S576" i="14"/>
  <c r="T576" i="14"/>
  <c r="U576" i="14"/>
  <c r="V576" i="14" s="1"/>
  <c r="A577" i="14"/>
  <c r="D577" i="14"/>
  <c r="E577" i="14"/>
  <c r="G577" i="14"/>
  <c r="H577" i="14"/>
  <c r="I577" i="14"/>
  <c r="J577" i="14"/>
  <c r="K577" i="14"/>
  <c r="L577" i="14"/>
  <c r="M577" i="14"/>
  <c r="N577" i="14"/>
  <c r="O577" i="14"/>
  <c r="P577" i="14"/>
  <c r="Q577" i="14"/>
  <c r="R577" i="14"/>
  <c r="S577" i="14"/>
  <c r="T577" i="14"/>
  <c r="U577" i="14"/>
  <c r="V577" i="14"/>
  <c r="A578" i="14"/>
  <c r="D578" i="14"/>
  <c r="E578" i="14"/>
  <c r="G578" i="14"/>
  <c r="H578" i="14"/>
  <c r="I578" i="14"/>
  <c r="J578" i="14"/>
  <c r="K578" i="14"/>
  <c r="L578" i="14"/>
  <c r="M578" i="14"/>
  <c r="N578" i="14"/>
  <c r="O578" i="14"/>
  <c r="P578" i="14"/>
  <c r="Q578" i="14"/>
  <c r="R578" i="14"/>
  <c r="S578" i="14"/>
  <c r="T578" i="14"/>
  <c r="U578" i="14"/>
  <c r="V578" i="14"/>
  <c r="A579" i="14"/>
  <c r="D579" i="14"/>
  <c r="E579" i="14"/>
  <c r="G579" i="14"/>
  <c r="H579" i="14"/>
  <c r="I579" i="14"/>
  <c r="J579" i="14"/>
  <c r="K579" i="14"/>
  <c r="L579" i="14"/>
  <c r="M579" i="14"/>
  <c r="N579" i="14"/>
  <c r="O579" i="14"/>
  <c r="P579" i="14"/>
  <c r="Q579" i="14"/>
  <c r="R579" i="14"/>
  <c r="S579" i="14"/>
  <c r="T579" i="14"/>
  <c r="U579" i="14"/>
  <c r="V579" i="14"/>
  <c r="A580" i="14"/>
  <c r="D580" i="14"/>
  <c r="G580" i="14"/>
  <c r="H580" i="14"/>
  <c r="I580" i="14"/>
  <c r="J580" i="14"/>
  <c r="K580" i="14"/>
  <c r="L580" i="14"/>
  <c r="M580" i="14"/>
  <c r="N580" i="14"/>
  <c r="O580" i="14"/>
  <c r="P580" i="14"/>
  <c r="Q580" i="14"/>
  <c r="R580" i="14"/>
  <c r="S580" i="14"/>
  <c r="T580" i="14"/>
  <c r="U580" i="14"/>
  <c r="V580" i="14" s="1"/>
  <c r="A581" i="14"/>
  <c r="D581" i="14"/>
  <c r="G581" i="14"/>
  <c r="H581" i="14"/>
  <c r="I581" i="14"/>
  <c r="J581" i="14"/>
  <c r="K581" i="14"/>
  <c r="L581" i="14"/>
  <c r="M581" i="14"/>
  <c r="N581" i="14"/>
  <c r="O581" i="14"/>
  <c r="P581" i="14"/>
  <c r="Q581" i="14"/>
  <c r="R581" i="14"/>
  <c r="S581" i="14"/>
  <c r="T581" i="14"/>
  <c r="U581" i="14"/>
  <c r="V581" i="14"/>
  <c r="A582" i="14"/>
  <c r="D582" i="14"/>
  <c r="G582" i="14"/>
  <c r="H582" i="14"/>
  <c r="I582" i="14"/>
  <c r="J582" i="14"/>
  <c r="K582" i="14"/>
  <c r="L582" i="14"/>
  <c r="M582" i="14"/>
  <c r="N582" i="14"/>
  <c r="O582" i="14"/>
  <c r="P582" i="14"/>
  <c r="Q582" i="14"/>
  <c r="R582" i="14"/>
  <c r="S582" i="14"/>
  <c r="T582" i="14"/>
  <c r="U582" i="14"/>
  <c r="V582" i="14" s="1"/>
  <c r="A583" i="14"/>
  <c r="D583" i="14"/>
  <c r="G583" i="14"/>
  <c r="H583" i="14"/>
  <c r="I583" i="14"/>
  <c r="J583" i="14"/>
  <c r="K583" i="14"/>
  <c r="L583" i="14"/>
  <c r="M583" i="14"/>
  <c r="N583" i="14"/>
  <c r="O583" i="14"/>
  <c r="P583" i="14"/>
  <c r="Q583" i="14"/>
  <c r="R583" i="14"/>
  <c r="S583" i="14"/>
  <c r="T583" i="14"/>
  <c r="U583" i="14"/>
  <c r="V583" i="14"/>
  <c r="A584" i="14"/>
  <c r="T584" i="14" s="1"/>
  <c r="D584" i="14"/>
  <c r="G584" i="14"/>
  <c r="H584" i="14"/>
  <c r="I584" i="14"/>
  <c r="J584" i="14"/>
  <c r="K584" i="14"/>
  <c r="L584" i="14"/>
  <c r="M584" i="14"/>
  <c r="N584" i="14"/>
  <c r="O584" i="14"/>
  <c r="P584" i="14"/>
  <c r="Q584" i="14"/>
  <c r="R584" i="14"/>
  <c r="S584" i="14"/>
  <c r="U584" i="14"/>
  <c r="V584" i="14"/>
  <c r="A585" i="14"/>
  <c r="D585" i="14"/>
  <c r="G585" i="14"/>
  <c r="H585" i="14"/>
  <c r="I585" i="14"/>
  <c r="J585" i="14"/>
  <c r="K585" i="14"/>
  <c r="L585" i="14"/>
  <c r="M585" i="14"/>
  <c r="N585" i="14"/>
  <c r="O585" i="14"/>
  <c r="P585" i="14"/>
  <c r="Q585" i="14"/>
  <c r="R585" i="14"/>
  <c r="S585" i="14"/>
  <c r="T585" i="14"/>
  <c r="U585" i="14"/>
  <c r="V585" i="14"/>
  <c r="W585" i="14"/>
  <c r="A586" i="14"/>
  <c r="D586" i="14"/>
  <c r="E594" i="14" s="1"/>
  <c r="G586" i="14"/>
  <c r="H586" i="14"/>
  <c r="I586" i="14"/>
  <c r="J586" i="14"/>
  <c r="K586" i="14"/>
  <c r="L586" i="14"/>
  <c r="M586" i="14"/>
  <c r="N586" i="14"/>
  <c r="O586" i="14"/>
  <c r="P586" i="14"/>
  <c r="Q586" i="14"/>
  <c r="R586" i="14"/>
  <c r="S586" i="14"/>
  <c r="T586" i="14"/>
  <c r="U586" i="14"/>
  <c r="V586" i="14" s="1"/>
  <c r="A587" i="14"/>
  <c r="D587" i="14"/>
  <c r="G587" i="14"/>
  <c r="H587" i="14"/>
  <c r="I587" i="14"/>
  <c r="J587" i="14"/>
  <c r="K587" i="14"/>
  <c r="L587" i="14"/>
  <c r="M587" i="14"/>
  <c r="N587" i="14"/>
  <c r="O587" i="14"/>
  <c r="P587" i="14"/>
  <c r="Q587" i="14"/>
  <c r="R587" i="14"/>
  <c r="S587" i="14"/>
  <c r="T587" i="14"/>
  <c r="U587" i="14"/>
  <c r="V587" i="14"/>
  <c r="A588" i="14"/>
  <c r="D588" i="14"/>
  <c r="E588" i="14"/>
  <c r="G588" i="14"/>
  <c r="H588" i="14"/>
  <c r="I588" i="14"/>
  <c r="J588" i="14"/>
  <c r="K588" i="14"/>
  <c r="L588" i="14"/>
  <c r="M588" i="14"/>
  <c r="N588" i="14"/>
  <c r="O588" i="14"/>
  <c r="P588" i="14"/>
  <c r="Q588" i="14"/>
  <c r="R588" i="14"/>
  <c r="S588" i="14"/>
  <c r="T588" i="14"/>
  <c r="U588" i="14"/>
  <c r="V588" i="14"/>
  <c r="A589" i="14"/>
  <c r="D589" i="14"/>
  <c r="G589" i="14"/>
  <c r="H589" i="14"/>
  <c r="I589" i="14"/>
  <c r="J589" i="14"/>
  <c r="K589" i="14"/>
  <c r="L589" i="14"/>
  <c r="M589" i="14"/>
  <c r="N589" i="14"/>
  <c r="O589" i="14"/>
  <c r="P589" i="14"/>
  <c r="Q589" i="14"/>
  <c r="R589" i="14"/>
  <c r="S589" i="14"/>
  <c r="T589" i="14"/>
  <c r="U589" i="14"/>
  <c r="V589" i="14"/>
  <c r="A590" i="14"/>
  <c r="T590" i="14" s="1"/>
  <c r="D590" i="14"/>
  <c r="G590" i="14"/>
  <c r="H590" i="14"/>
  <c r="I590" i="14"/>
  <c r="J590" i="14"/>
  <c r="K590" i="14"/>
  <c r="L590" i="14"/>
  <c r="M590" i="14"/>
  <c r="N590" i="14"/>
  <c r="O590" i="14"/>
  <c r="P590" i="14"/>
  <c r="Q590" i="14"/>
  <c r="R590" i="14"/>
  <c r="S590" i="14"/>
  <c r="U590" i="14"/>
  <c r="V590" i="14"/>
  <c r="A591" i="14"/>
  <c r="D591" i="14"/>
  <c r="E591" i="14"/>
  <c r="G591" i="14"/>
  <c r="H591" i="14"/>
  <c r="I591" i="14"/>
  <c r="J591" i="14"/>
  <c r="K591" i="14"/>
  <c r="L591" i="14"/>
  <c r="M591" i="14"/>
  <c r="N591" i="14"/>
  <c r="O591" i="14"/>
  <c r="P591" i="14"/>
  <c r="Q591" i="14"/>
  <c r="R591" i="14"/>
  <c r="S591" i="14"/>
  <c r="T591" i="14"/>
  <c r="U591" i="14"/>
  <c r="V591" i="14"/>
  <c r="A592" i="14"/>
  <c r="D592" i="14"/>
  <c r="G592" i="14"/>
  <c r="H592" i="14"/>
  <c r="I592" i="14"/>
  <c r="J592" i="14"/>
  <c r="K592" i="14"/>
  <c r="L592" i="14"/>
  <c r="M592" i="14"/>
  <c r="N592" i="14"/>
  <c r="O592" i="14"/>
  <c r="P592" i="14"/>
  <c r="Q592" i="14"/>
  <c r="R592" i="14"/>
  <c r="S592" i="14"/>
  <c r="T592" i="14"/>
  <c r="U592" i="14"/>
  <c r="V592" i="14" s="1"/>
  <c r="A593" i="14"/>
  <c r="D593" i="14"/>
  <c r="G593" i="14"/>
  <c r="H593" i="14"/>
  <c r="I593" i="14"/>
  <c r="J593" i="14"/>
  <c r="K593" i="14"/>
  <c r="L593" i="14"/>
  <c r="M593" i="14"/>
  <c r="N593" i="14"/>
  <c r="O593" i="14"/>
  <c r="P593" i="14"/>
  <c r="Q593" i="14"/>
  <c r="R593" i="14"/>
  <c r="S593" i="14"/>
  <c r="T593" i="14"/>
  <c r="U593" i="14"/>
  <c r="V593" i="14"/>
  <c r="A594" i="14"/>
  <c r="D594" i="14"/>
  <c r="G594" i="14"/>
  <c r="H594" i="14"/>
  <c r="I594" i="14"/>
  <c r="J594" i="14"/>
  <c r="K594" i="14"/>
  <c r="L594" i="14"/>
  <c r="M594" i="14"/>
  <c r="N594" i="14"/>
  <c r="O594" i="14"/>
  <c r="P594" i="14"/>
  <c r="Q594" i="14"/>
  <c r="R594" i="14"/>
  <c r="S594" i="14"/>
  <c r="T594" i="14"/>
  <c r="U594" i="14"/>
  <c r="V594" i="14"/>
  <c r="A595" i="14"/>
  <c r="D595" i="14"/>
  <c r="G595" i="14"/>
  <c r="H595" i="14"/>
  <c r="I595" i="14"/>
  <c r="J595" i="14"/>
  <c r="K595" i="14"/>
  <c r="L595" i="14"/>
  <c r="M595" i="14"/>
  <c r="N595" i="14"/>
  <c r="O595" i="14"/>
  <c r="P595" i="14"/>
  <c r="Q595" i="14"/>
  <c r="R595" i="14"/>
  <c r="S595" i="14"/>
  <c r="T595" i="14"/>
  <c r="U595" i="14"/>
  <c r="V595" i="14"/>
  <c r="A596" i="14"/>
  <c r="T596" i="14" s="1"/>
  <c r="D596" i="14"/>
  <c r="E603" i="14" s="1"/>
  <c r="G596" i="14"/>
  <c r="H596" i="14"/>
  <c r="I596" i="14"/>
  <c r="J596" i="14"/>
  <c r="K596" i="14"/>
  <c r="L596" i="14"/>
  <c r="M596" i="14"/>
  <c r="N596" i="14"/>
  <c r="O596" i="14"/>
  <c r="P596" i="14"/>
  <c r="Q596" i="14"/>
  <c r="R596" i="14"/>
  <c r="S596" i="14"/>
  <c r="U596" i="14"/>
  <c r="V596" i="14" s="1"/>
  <c r="A597" i="14"/>
  <c r="D597" i="14"/>
  <c r="G597" i="14"/>
  <c r="H597" i="14"/>
  <c r="I597" i="14"/>
  <c r="J597" i="14"/>
  <c r="K597" i="14"/>
  <c r="L597" i="14"/>
  <c r="M597" i="14"/>
  <c r="N597" i="14"/>
  <c r="O597" i="14"/>
  <c r="P597" i="14"/>
  <c r="Q597" i="14"/>
  <c r="R597" i="14"/>
  <c r="S597" i="14"/>
  <c r="T597" i="14"/>
  <c r="U597" i="14"/>
  <c r="V597" i="14"/>
  <c r="A598" i="14"/>
  <c r="T598" i="14" s="1"/>
  <c r="D598" i="14"/>
  <c r="G598" i="14"/>
  <c r="H598" i="14"/>
  <c r="I598" i="14"/>
  <c r="J598" i="14"/>
  <c r="K598" i="14"/>
  <c r="L598" i="14"/>
  <c r="M598" i="14"/>
  <c r="N598" i="14"/>
  <c r="O598" i="14"/>
  <c r="P598" i="14"/>
  <c r="Q598" i="14"/>
  <c r="R598" i="14"/>
  <c r="S598" i="14"/>
  <c r="U598" i="14"/>
  <c r="V598" i="14" s="1"/>
  <c r="A599" i="14"/>
  <c r="D599" i="14"/>
  <c r="G599" i="14"/>
  <c r="H599" i="14"/>
  <c r="I599" i="14"/>
  <c r="J599" i="14"/>
  <c r="K599" i="14"/>
  <c r="L599" i="14"/>
  <c r="M599" i="14"/>
  <c r="N599" i="14"/>
  <c r="O599" i="14"/>
  <c r="P599" i="14"/>
  <c r="Q599" i="14"/>
  <c r="R599" i="14"/>
  <c r="S599" i="14"/>
  <c r="T599" i="14"/>
  <c r="U599" i="14"/>
  <c r="V599" i="14"/>
  <c r="A600" i="14"/>
  <c r="D600" i="14"/>
  <c r="E608" i="14" s="1"/>
  <c r="E600" i="14"/>
  <c r="G600" i="14"/>
  <c r="H600" i="14"/>
  <c r="I600" i="14"/>
  <c r="J600" i="14"/>
  <c r="K600" i="14"/>
  <c r="L600" i="14"/>
  <c r="M600" i="14"/>
  <c r="N600" i="14"/>
  <c r="O600" i="14"/>
  <c r="P600" i="14"/>
  <c r="Q600" i="14"/>
  <c r="R600" i="14"/>
  <c r="S600" i="14"/>
  <c r="T600" i="14"/>
  <c r="U600" i="14"/>
  <c r="V600" i="14"/>
  <c r="A601" i="14"/>
  <c r="D601" i="14"/>
  <c r="G601" i="14"/>
  <c r="H601" i="14"/>
  <c r="I601" i="14"/>
  <c r="J601" i="14"/>
  <c r="K601" i="14"/>
  <c r="L601" i="14"/>
  <c r="M601" i="14"/>
  <c r="N601" i="14"/>
  <c r="O601" i="14"/>
  <c r="P601" i="14"/>
  <c r="Q601" i="14"/>
  <c r="R601" i="14"/>
  <c r="S601" i="14"/>
  <c r="T601" i="14"/>
  <c r="U601" i="14"/>
  <c r="V601" i="14"/>
  <c r="A602" i="14"/>
  <c r="D602" i="14"/>
  <c r="G602" i="14"/>
  <c r="H602" i="14"/>
  <c r="I602" i="14"/>
  <c r="J602" i="14"/>
  <c r="K602" i="14"/>
  <c r="L602" i="14"/>
  <c r="M602" i="14"/>
  <c r="N602" i="14"/>
  <c r="O602" i="14"/>
  <c r="P602" i="14"/>
  <c r="Q602" i="14"/>
  <c r="R602" i="14"/>
  <c r="S602" i="14"/>
  <c r="T602" i="14"/>
  <c r="U602" i="14"/>
  <c r="V602" i="14"/>
  <c r="A603" i="14"/>
  <c r="D603" i="14"/>
  <c r="G603" i="14"/>
  <c r="H603" i="14"/>
  <c r="I603" i="14"/>
  <c r="J603" i="14"/>
  <c r="K603" i="14"/>
  <c r="L603" i="14"/>
  <c r="M603" i="14"/>
  <c r="N603" i="14"/>
  <c r="O603" i="14"/>
  <c r="P603" i="14"/>
  <c r="Q603" i="14"/>
  <c r="R603" i="14"/>
  <c r="S603" i="14"/>
  <c r="T603" i="14"/>
  <c r="U603" i="14"/>
  <c r="V603" i="14"/>
  <c r="A604" i="14"/>
  <c r="D604" i="14"/>
  <c r="E612" i="14" s="1"/>
  <c r="E604" i="14"/>
  <c r="G604" i="14"/>
  <c r="H604" i="14"/>
  <c r="I604" i="14"/>
  <c r="J604" i="14"/>
  <c r="K604" i="14"/>
  <c r="L604" i="14"/>
  <c r="M604" i="14"/>
  <c r="N604" i="14"/>
  <c r="O604" i="14"/>
  <c r="P604" i="14"/>
  <c r="Q604" i="14"/>
  <c r="R604" i="14"/>
  <c r="S604" i="14"/>
  <c r="T604" i="14"/>
  <c r="U604" i="14"/>
  <c r="V604" i="14"/>
  <c r="A605" i="14"/>
  <c r="D605" i="14"/>
  <c r="G605" i="14"/>
  <c r="H605" i="14"/>
  <c r="I605" i="14"/>
  <c r="J605" i="14"/>
  <c r="K605" i="14"/>
  <c r="L605" i="14"/>
  <c r="M605" i="14"/>
  <c r="N605" i="14"/>
  <c r="O605" i="14"/>
  <c r="P605" i="14"/>
  <c r="Q605" i="14"/>
  <c r="R605" i="14"/>
  <c r="S605" i="14"/>
  <c r="T605" i="14"/>
  <c r="U605" i="14"/>
  <c r="V605" i="14"/>
  <c r="A606" i="14"/>
  <c r="T606" i="14" s="1"/>
  <c r="D606" i="14"/>
  <c r="E614" i="14" s="1"/>
  <c r="G606" i="14"/>
  <c r="H606" i="14"/>
  <c r="I606" i="14"/>
  <c r="J606" i="14"/>
  <c r="K606" i="14"/>
  <c r="L606" i="14"/>
  <c r="M606" i="14"/>
  <c r="N606" i="14"/>
  <c r="O606" i="14"/>
  <c r="P606" i="14"/>
  <c r="Q606" i="14"/>
  <c r="R606" i="14"/>
  <c r="S606" i="14"/>
  <c r="U606" i="14"/>
  <c r="V606" i="14"/>
  <c r="A607" i="14"/>
  <c r="D607" i="14"/>
  <c r="E607" i="14"/>
  <c r="G607" i="14"/>
  <c r="H607" i="14"/>
  <c r="I607" i="14"/>
  <c r="J607" i="14"/>
  <c r="K607" i="14"/>
  <c r="L607" i="14"/>
  <c r="M607" i="14"/>
  <c r="N607" i="14"/>
  <c r="O607" i="14"/>
  <c r="P607" i="14"/>
  <c r="Q607" i="14"/>
  <c r="R607" i="14"/>
  <c r="S607" i="14"/>
  <c r="T607" i="14"/>
  <c r="U607" i="14"/>
  <c r="V607" i="14"/>
  <c r="A608" i="14"/>
  <c r="D608" i="14"/>
  <c r="G608" i="14"/>
  <c r="H608" i="14"/>
  <c r="I608" i="14"/>
  <c r="J608" i="14"/>
  <c r="K608" i="14"/>
  <c r="L608" i="14"/>
  <c r="M608" i="14"/>
  <c r="N608" i="14"/>
  <c r="O608" i="14"/>
  <c r="P608" i="14"/>
  <c r="Q608" i="14"/>
  <c r="R608" i="14"/>
  <c r="S608" i="14"/>
  <c r="T608" i="14"/>
  <c r="U608" i="14"/>
  <c r="V608" i="14" s="1"/>
  <c r="A609" i="14"/>
  <c r="D609" i="14"/>
  <c r="E609" i="14"/>
  <c r="G609" i="14"/>
  <c r="H609" i="14"/>
  <c r="I609" i="14"/>
  <c r="J609" i="14"/>
  <c r="K609" i="14"/>
  <c r="L609" i="14"/>
  <c r="M609" i="14"/>
  <c r="N609" i="14"/>
  <c r="O609" i="14"/>
  <c r="P609" i="14"/>
  <c r="Q609" i="14"/>
  <c r="R609" i="14"/>
  <c r="S609" i="14"/>
  <c r="T609" i="14"/>
  <c r="U609" i="14"/>
  <c r="V609" i="14"/>
  <c r="A610" i="14"/>
  <c r="D610" i="14"/>
  <c r="E610" i="14"/>
  <c r="G610" i="14"/>
  <c r="H610" i="14"/>
  <c r="I610" i="14"/>
  <c r="J610" i="14"/>
  <c r="K610" i="14"/>
  <c r="L610" i="14"/>
  <c r="M610" i="14"/>
  <c r="N610" i="14"/>
  <c r="O610" i="14"/>
  <c r="P610" i="14"/>
  <c r="Q610" i="14"/>
  <c r="R610" i="14"/>
  <c r="S610" i="14"/>
  <c r="T610" i="14"/>
  <c r="U610" i="14"/>
  <c r="V610" i="14"/>
  <c r="A611" i="14"/>
  <c r="D611" i="14"/>
  <c r="E611" i="14"/>
  <c r="G611" i="14"/>
  <c r="H611" i="14"/>
  <c r="I611" i="14"/>
  <c r="J611" i="14"/>
  <c r="K611" i="14"/>
  <c r="L611" i="14"/>
  <c r="M611" i="14"/>
  <c r="N611" i="14"/>
  <c r="O611" i="14"/>
  <c r="P611" i="14"/>
  <c r="Q611" i="14"/>
  <c r="R611" i="14"/>
  <c r="S611" i="14"/>
  <c r="T611" i="14"/>
  <c r="U611" i="14"/>
  <c r="V611" i="14"/>
  <c r="A612" i="14"/>
  <c r="T612" i="14" s="1"/>
  <c r="D612" i="14"/>
  <c r="G612" i="14"/>
  <c r="H612" i="14"/>
  <c r="I612" i="14"/>
  <c r="J612" i="14"/>
  <c r="K612" i="14"/>
  <c r="L612" i="14"/>
  <c r="M612" i="14"/>
  <c r="N612" i="14"/>
  <c r="O612" i="14"/>
  <c r="P612" i="14"/>
  <c r="Q612" i="14"/>
  <c r="R612" i="14"/>
  <c r="S612" i="14"/>
  <c r="U612" i="14"/>
  <c r="V612" i="14" s="1"/>
  <c r="A613" i="14"/>
  <c r="D613" i="14"/>
  <c r="G613" i="14"/>
  <c r="H613" i="14"/>
  <c r="I613" i="14"/>
  <c r="J613" i="14"/>
  <c r="K613" i="14"/>
  <c r="L613" i="14"/>
  <c r="M613" i="14"/>
  <c r="N613" i="14"/>
  <c r="O613" i="14"/>
  <c r="P613" i="14"/>
  <c r="Q613" i="14"/>
  <c r="R613" i="14"/>
  <c r="S613" i="14"/>
  <c r="T613" i="14"/>
  <c r="U613" i="14"/>
  <c r="V613" i="14"/>
  <c r="A614" i="14"/>
  <c r="D614" i="14"/>
  <c r="G614" i="14"/>
  <c r="H614" i="14"/>
  <c r="I614" i="14"/>
  <c r="J614" i="14"/>
  <c r="K614" i="14"/>
  <c r="L614" i="14"/>
  <c r="M614" i="14"/>
  <c r="N614" i="14"/>
  <c r="O614" i="14"/>
  <c r="P614" i="14"/>
  <c r="Q614" i="14"/>
  <c r="R614" i="14"/>
  <c r="S614" i="14"/>
  <c r="U614" i="14"/>
  <c r="V614" i="14" s="1"/>
  <c r="A615" i="14"/>
  <c r="D615" i="14"/>
  <c r="G615" i="14"/>
  <c r="H615" i="14"/>
  <c r="I615" i="14"/>
  <c r="J615" i="14"/>
  <c r="K615" i="14"/>
  <c r="L615" i="14"/>
  <c r="M615" i="14"/>
  <c r="N615" i="14"/>
  <c r="O615" i="14"/>
  <c r="P615" i="14"/>
  <c r="Q615" i="14"/>
  <c r="R615" i="14"/>
  <c r="S615" i="14"/>
  <c r="T615" i="14"/>
  <c r="U615" i="14"/>
  <c r="V615" i="14"/>
  <c r="A616" i="14"/>
  <c r="D616" i="14"/>
  <c r="G616" i="14"/>
  <c r="H616" i="14"/>
  <c r="I616" i="14"/>
  <c r="J616" i="14"/>
  <c r="K616" i="14"/>
  <c r="L616" i="14"/>
  <c r="M616" i="14"/>
  <c r="N616" i="14"/>
  <c r="O616" i="14"/>
  <c r="P616" i="14"/>
  <c r="Q616" i="14"/>
  <c r="R616" i="14"/>
  <c r="S616" i="14"/>
  <c r="T616" i="14"/>
  <c r="U616" i="14"/>
  <c r="V616" i="14" s="1"/>
  <c r="A617" i="14"/>
  <c r="D617" i="14"/>
  <c r="G617" i="14"/>
  <c r="H617" i="14"/>
  <c r="I617" i="14"/>
  <c r="J617" i="14"/>
  <c r="K617" i="14"/>
  <c r="L617" i="14"/>
  <c r="M617" i="14"/>
  <c r="N617" i="14"/>
  <c r="O617" i="14"/>
  <c r="P617" i="14"/>
  <c r="Q617" i="14"/>
  <c r="R617" i="14"/>
  <c r="S617" i="14"/>
  <c r="T617" i="14"/>
  <c r="U617" i="14"/>
  <c r="V617" i="14"/>
  <c r="A618" i="14"/>
  <c r="D618" i="14"/>
  <c r="G618" i="14"/>
  <c r="H618" i="14"/>
  <c r="I618" i="14"/>
  <c r="J618" i="14"/>
  <c r="K618" i="14"/>
  <c r="L618" i="14"/>
  <c r="M618" i="14"/>
  <c r="N618" i="14"/>
  <c r="O618" i="14"/>
  <c r="P618" i="14"/>
  <c r="Q618" i="14"/>
  <c r="R618" i="14"/>
  <c r="S618" i="14"/>
  <c r="T618" i="14"/>
  <c r="U618" i="14"/>
  <c r="V618" i="14"/>
  <c r="A619" i="14"/>
  <c r="D619" i="14"/>
  <c r="G619" i="14"/>
  <c r="H619" i="14"/>
  <c r="I619" i="14"/>
  <c r="J619" i="14"/>
  <c r="K619" i="14"/>
  <c r="L619" i="14"/>
  <c r="M619" i="14"/>
  <c r="N619" i="14"/>
  <c r="O619" i="14"/>
  <c r="P619" i="14"/>
  <c r="Q619" i="14"/>
  <c r="R619" i="14"/>
  <c r="S619" i="14"/>
  <c r="T619" i="14"/>
  <c r="U619" i="14"/>
  <c r="V619" i="14"/>
  <c r="A620" i="14"/>
  <c r="D620" i="14"/>
  <c r="E628" i="14" s="1"/>
  <c r="G620" i="14"/>
  <c r="H620" i="14"/>
  <c r="I620" i="14"/>
  <c r="J620" i="14"/>
  <c r="K620" i="14"/>
  <c r="L620" i="14"/>
  <c r="M620" i="14"/>
  <c r="N620" i="14"/>
  <c r="O620" i="14"/>
  <c r="P620" i="14"/>
  <c r="Q620" i="14"/>
  <c r="R620" i="14"/>
  <c r="S620" i="14"/>
  <c r="T620" i="14"/>
  <c r="U620" i="14"/>
  <c r="V620" i="14"/>
  <c r="A621" i="14"/>
  <c r="D621" i="14"/>
  <c r="G621" i="14"/>
  <c r="H621" i="14"/>
  <c r="I621" i="14"/>
  <c r="J621" i="14"/>
  <c r="K621" i="14"/>
  <c r="L621" i="14"/>
  <c r="M621" i="14"/>
  <c r="N621" i="14"/>
  <c r="O621" i="14"/>
  <c r="P621" i="14"/>
  <c r="Q621" i="14"/>
  <c r="R621" i="14"/>
  <c r="S621" i="14"/>
  <c r="T621" i="14"/>
  <c r="U621" i="14"/>
  <c r="V621" i="14"/>
  <c r="A622" i="14"/>
  <c r="T622" i="14" s="1"/>
  <c r="D622" i="14"/>
  <c r="E630" i="14" s="1"/>
  <c r="G622" i="14"/>
  <c r="H622" i="14"/>
  <c r="I622" i="14"/>
  <c r="J622" i="14"/>
  <c r="K622" i="14"/>
  <c r="L622" i="14"/>
  <c r="M622" i="14"/>
  <c r="N622" i="14"/>
  <c r="O622" i="14"/>
  <c r="P622" i="14"/>
  <c r="Q622" i="14"/>
  <c r="R622" i="14"/>
  <c r="S622" i="14"/>
  <c r="U622" i="14"/>
  <c r="V622" i="14"/>
  <c r="A623" i="14"/>
  <c r="D623" i="14"/>
  <c r="G623" i="14"/>
  <c r="H623" i="14"/>
  <c r="I623" i="14"/>
  <c r="J623" i="14"/>
  <c r="K623" i="14"/>
  <c r="L623" i="14"/>
  <c r="M623" i="14"/>
  <c r="N623" i="14"/>
  <c r="O623" i="14"/>
  <c r="P623" i="14"/>
  <c r="Q623" i="14"/>
  <c r="R623" i="14"/>
  <c r="S623" i="14"/>
  <c r="T623" i="14"/>
  <c r="U623" i="14"/>
  <c r="V623" i="14"/>
  <c r="A624" i="14"/>
  <c r="D624" i="14"/>
  <c r="E633" i="14" s="1"/>
  <c r="G624" i="14"/>
  <c r="H624" i="14"/>
  <c r="I624" i="14"/>
  <c r="J624" i="14"/>
  <c r="K624" i="14"/>
  <c r="L624" i="14"/>
  <c r="M624" i="14"/>
  <c r="N624" i="14"/>
  <c r="O624" i="14"/>
  <c r="P624" i="14"/>
  <c r="Q624" i="14"/>
  <c r="R624" i="14"/>
  <c r="S624" i="14"/>
  <c r="T624" i="14"/>
  <c r="U624" i="14"/>
  <c r="V624" i="14" s="1"/>
  <c r="A625" i="14"/>
  <c r="D625" i="14"/>
  <c r="G625" i="14"/>
  <c r="H625" i="14"/>
  <c r="I625" i="14"/>
  <c r="J625" i="14"/>
  <c r="K625" i="14"/>
  <c r="L625" i="14"/>
  <c r="M625" i="14"/>
  <c r="N625" i="14"/>
  <c r="O625" i="14"/>
  <c r="P625" i="14"/>
  <c r="Q625" i="14"/>
  <c r="R625" i="14"/>
  <c r="S625" i="14"/>
  <c r="T625" i="14"/>
  <c r="U625" i="14"/>
  <c r="V625" i="14"/>
  <c r="A626" i="14"/>
  <c r="D626" i="14"/>
  <c r="E626" i="14"/>
  <c r="G626" i="14"/>
  <c r="H626" i="14"/>
  <c r="I626" i="14"/>
  <c r="J626" i="14"/>
  <c r="K626" i="14"/>
  <c r="L626" i="14"/>
  <c r="M626" i="14"/>
  <c r="N626" i="14"/>
  <c r="O626" i="14"/>
  <c r="P626" i="14"/>
  <c r="Q626" i="14"/>
  <c r="R626" i="14"/>
  <c r="S626" i="14"/>
  <c r="T626" i="14"/>
  <c r="U626" i="14"/>
  <c r="V626" i="14"/>
  <c r="A627" i="14"/>
  <c r="D627" i="14"/>
  <c r="E627" i="14"/>
  <c r="G627" i="14"/>
  <c r="H627" i="14"/>
  <c r="I627" i="14"/>
  <c r="J627" i="14"/>
  <c r="K627" i="14"/>
  <c r="L627" i="14"/>
  <c r="M627" i="14"/>
  <c r="N627" i="14"/>
  <c r="O627" i="14"/>
  <c r="P627" i="14"/>
  <c r="Q627" i="14"/>
  <c r="R627" i="14"/>
  <c r="S627" i="14"/>
  <c r="T627" i="14"/>
  <c r="U627" i="14"/>
  <c r="V627" i="14"/>
  <c r="A628" i="14"/>
  <c r="D628" i="14"/>
  <c r="E635" i="14" s="1"/>
  <c r="G628" i="14"/>
  <c r="H628" i="14"/>
  <c r="I628" i="14"/>
  <c r="J628" i="14"/>
  <c r="K628" i="14"/>
  <c r="L628" i="14"/>
  <c r="M628" i="14"/>
  <c r="N628" i="14"/>
  <c r="O628" i="14"/>
  <c r="P628" i="14"/>
  <c r="Q628" i="14"/>
  <c r="R628" i="14"/>
  <c r="S628" i="14"/>
  <c r="T628" i="14"/>
  <c r="U628" i="14"/>
  <c r="V628" i="14" s="1"/>
  <c r="A629" i="14"/>
  <c r="D629" i="14"/>
  <c r="G629" i="14"/>
  <c r="H629" i="14"/>
  <c r="I629" i="14"/>
  <c r="J629" i="14"/>
  <c r="K629" i="14"/>
  <c r="L629" i="14"/>
  <c r="M629" i="14"/>
  <c r="N629" i="14"/>
  <c r="O629" i="14"/>
  <c r="P629" i="14"/>
  <c r="Q629" i="14"/>
  <c r="R629" i="14"/>
  <c r="S629" i="14"/>
  <c r="T629" i="14"/>
  <c r="U629" i="14"/>
  <c r="V629" i="14"/>
  <c r="A630" i="14"/>
  <c r="D630" i="14"/>
  <c r="E639" i="14" s="1"/>
  <c r="G630" i="14"/>
  <c r="H630" i="14"/>
  <c r="I630" i="14"/>
  <c r="J630" i="14"/>
  <c r="K630" i="14"/>
  <c r="L630" i="14"/>
  <c r="M630" i="14"/>
  <c r="N630" i="14"/>
  <c r="O630" i="14"/>
  <c r="P630" i="14"/>
  <c r="Q630" i="14"/>
  <c r="R630" i="14"/>
  <c r="S630" i="14"/>
  <c r="T630" i="14"/>
  <c r="U630" i="14"/>
  <c r="V630" i="14" s="1"/>
  <c r="A631" i="14"/>
  <c r="D631" i="14"/>
  <c r="G631" i="14"/>
  <c r="H631" i="14"/>
  <c r="I631" i="14"/>
  <c r="J631" i="14"/>
  <c r="K631" i="14"/>
  <c r="L631" i="14"/>
  <c r="M631" i="14"/>
  <c r="N631" i="14"/>
  <c r="O631" i="14"/>
  <c r="P631" i="14"/>
  <c r="Q631" i="14"/>
  <c r="R631" i="14"/>
  <c r="S631" i="14"/>
  <c r="T631" i="14"/>
  <c r="U631" i="14"/>
  <c r="V631" i="14"/>
  <c r="A632" i="14"/>
  <c r="D632" i="14"/>
  <c r="E632" i="14"/>
  <c r="G632" i="14"/>
  <c r="H632" i="14"/>
  <c r="I632" i="14"/>
  <c r="J632" i="14"/>
  <c r="K632" i="14"/>
  <c r="L632" i="14"/>
  <c r="M632" i="14"/>
  <c r="N632" i="14"/>
  <c r="O632" i="14"/>
  <c r="P632" i="14"/>
  <c r="Q632" i="14"/>
  <c r="R632" i="14"/>
  <c r="S632" i="14"/>
  <c r="T632" i="14"/>
  <c r="U632" i="14"/>
  <c r="V632" i="14"/>
  <c r="A633" i="14"/>
  <c r="D633" i="14"/>
  <c r="G633" i="14"/>
  <c r="H633" i="14"/>
  <c r="I633" i="14"/>
  <c r="J633" i="14"/>
  <c r="K633" i="14"/>
  <c r="L633" i="14"/>
  <c r="M633" i="14"/>
  <c r="N633" i="14"/>
  <c r="O633" i="14"/>
  <c r="P633" i="14"/>
  <c r="Q633" i="14"/>
  <c r="R633" i="14"/>
  <c r="S633" i="14"/>
  <c r="T633" i="14"/>
  <c r="U633" i="14"/>
  <c r="V633" i="14"/>
  <c r="A634" i="14"/>
  <c r="D634" i="14"/>
  <c r="E641" i="14" s="1"/>
  <c r="E634" i="14"/>
  <c r="G634" i="14"/>
  <c r="H634" i="14"/>
  <c r="I634" i="14"/>
  <c r="J634" i="14"/>
  <c r="K634" i="14"/>
  <c r="L634" i="14"/>
  <c r="M634" i="14"/>
  <c r="N634" i="14"/>
  <c r="O634" i="14"/>
  <c r="P634" i="14"/>
  <c r="Q634" i="14"/>
  <c r="R634" i="14"/>
  <c r="S634" i="14"/>
  <c r="T634" i="14"/>
  <c r="U634" i="14"/>
  <c r="V634" i="14"/>
  <c r="A635" i="14"/>
  <c r="D635" i="14"/>
  <c r="G635" i="14"/>
  <c r="H635" i="14"/>
  <c r="I635" i="14"/>
  <c r="J635" i="14"/>
  <c r="K635" i="14"/>
  <c r="L635" i="14"/>
  <c r="M635" i="14"/>
  <c r="N635" i="14"/>
  <c r="O635" i="14"/>
  <c r="P635" i="14"/>
  <c r="Q635" i="14"/>
  <c r="R635" i="14"/>
  <c r="S635" i="14"/>
  <c r="T635" i="14"/>
  <c r="U635" i="14"/>
  <c r="V635" i="14"/>
  <c r="A636" i="14"/>
  <c r="D636" i="14"/>
  <c r="G636" i="14"/>
  <c r="H636" i="14"/>
  <c r="I636" i="14"/>
  <c r="J636" i="14"/>
  <c r="K636" i="14"/>
  <c r="L636" i="14"/>
  <c r="M636" i="14"/>
  <c r="N636" i="14"/>
  <c r="O636" i="14"/>
  <c r="P636" i="14"/>
  <c r="Q636" i="14"/>
  <c r="R636" i="14"/>
  <c r="S636" i="14"/>
  <c r="T636" i="14"/>
  <c r="U636" i="14"/>
  <c r="V636" i="14"/>
  <c r="A637" i="14"/>
  <c r="D637" i="14"/>
  <c r="G637" i="14"/>
  <c r="H637" i="14"/>
  <c r="I637" i="14"/>
  <c r="J637" i="14"/>
  <c r="K637" i="14"/>
  <c r="L637" i="14"/>
  <c r="M637" i="14"/>
  <c r="N637" i="14"/>
  <c r="O637" i="14"/>
  <c r="P637" i="14"/>
  <c r="Q637" i="14"/>
  <c r="R637" i="14"/>
  <c r="S637" i="14"/>
  <c r="T637" i="14"/>
  <c r="U637" i="14"/>
  <c r="V637" i="14"/>
  <c r="A638" i="14"/>
  <c r="D638" i="14"/>
  <c r="E646" i="14" s="1"/>
  <c r="G638" i="14"/>
  <c r="H638" i="14"/>
  <c r="I638" i="14"/>
  <c r="J638" i="14"/>
  <c r="K638" i="14"/>
  <c r="L638" i="14"/>
  <c r="M638" i="14"/>
  <c r="N638" i="14"/>
  <c r="O638" i="14"/>
  <c r="P638" i="14"/>
  <c r="Q638" i="14"/>
  <c r="R638" i="14"/>
  <c r="S638" i="14"/>
  <c r="T638" i="14"/>
  <c r="U638" i="14"/>
  <c r="V638" i="14"/>
  <c r="A639" i="14"/>
  <c r="D639" i="14"/>
  <c r="G639" i="14"/>
  <c r="H639" i="14"/>
  <c r="I639" i="14"/>
  <c r="J639" i="14"/>
  <c r="K639" i="14"/>
  <c r="L639" i="14"/>
  <c r="M639" i="14"/>
  <c r="N639" i="14"/>
  <c r="O639" i="14"/>
  <c r="P639" i="14"/>
  <c r="Q639" i="14"/>
  <c r="R639" i="14"/>
  <c r="S639" i="14"/>
  <c r="T639" i="14"/>
  <c r="U639" i="14"/>
  <c r="V639" i="14"/>
  <c r="A640" i="14"/>
  <c r="D640" i="14"/>
  <c r="G640" i="14"/>
  <c r="H640" i="14"/>
  <c r="I640" i="14"/>
  <c r="J640" i="14"/>
  <c r="K640" i="14"/>
  <c r="L640" i="14"/>
  <c r="M640" i="14"/>
  <c r="N640" i="14"/>
  <c r="O640" i="14"/>
  <c r="P640" i="14"/>
  <c r="Q640" i="14"/>
  <c r="R640" i="14"/>
  <c r="S640" i="14"/>
  <c r="T640" i="14"/>
  <c r="U640" i="14"/>
  <c r="V640" i="14" s="1"/>
  <c r="A641" i="14"/>
  <c r="D641" i="14"/>
  <c r="G641" i="14"/>
  <c r="H641" i="14"/>
  <c r="I641" i="14"/>
  <c r="J641" i="14"/>
  <c r="K641" i="14"/>
  <c r="L641" i="14"/>
  <c r="M641" i="14"/>
  <c r="N641" i="14"/>
  <c r="O641" i="14"/>
  <c r="P641" i="14"/>
  <c r="Q641" i="14"/>
  <c r="R641" i="14"/>
  <c r="S641" i="14"/>
  <c r="T641" i="14"/>
  <c r="U641" i="14"/>
  <c r="V641" i="14"/>
  <c r="A642" i="14"/>
  <c r="D642" i="14"/>
  <c r="G642" i="14"/>
  <c r="H642" i="14"/>
  <c r="I642" i="14"/>
  <c r="J642" i="14"/>
  <c r="K642" i="14"/>
  <c r="L642" i="14"/>
  <c r="M642" i="14"/>
  <c r="N642" i="14"/>
  <c r="O642" i="14"/>
  <c r="P642" i="14"/>
  <c r="Q642" i="14"/>
  <c r="R642" i="14"/>
  <c r="S642" i="14"/>
  <c r="T642" i="14"/>
  <c r="U642" i="14"/>
  <c r="V642" i="14"/>
  <c r="A643" i="14"/>
  <c r="D643" i="14"/>
  <c r="E643" i="14"/>
  <c r="G643" i="14"/>
  <c r="H643" i="14"/>
  <c r="I643" i="14"/>
  <c r="J643" i="14"/>
  <c r="K643" i="14"/>
  <c r="L643" i="14"/>
  <c r="M643" i="14"/>
  <c r="N643" i="14"/>
  <c r="O643" i="14"/>
  <c r="P643" i="14"/>
  <c r="Q643" i="14"/>
  <c r="R643" i="14"/>
  <c r="S643" i="14"/>
  <c r="T643" i="14"/>
  <c r="U643" i="14"/>
  <c r="V643" i="14"/>
  <c r="A644" i="14"/>
  <c r="T644" i="14" s="1"/>
  <c r="D644" i="14"/>
  <c r="G644" i="14"/>
  <c r="H644" i="14"/>
  <c r="I644" i="14"/>
  <c r="J644" i="14"/>
  <c r="K644" i="14"/>
  <c r="L644" i="14"/>
  <c r="M644" i="14"/>
  <c r="N644" i="14"/>
  <c r="O644" i="14"/>
  <c r="P644" i="14"/>
  <c r="Q644" i="14"/>
  <c r="R644" i="14"/>
  <c r="S644" i="14"/>
  <c r="U644" i="14"/>
  <c r="V644" i="14" s="1"/>
  <c r="A645" i="14"/>
  <c r="D645" i="14"/>
  <c r="G645" i="14"/>
  <c r="H645" i="14"/>
  <c r="I645" i="14"/>
  <c r="J645" i="14"/>
  <c r="K645" i="14"/>
  <c r="L645" i="14"/>
  <c r="M645" i="14"/>
  <c r="N645" i="14"/>
  <c r="O645" i="14"/>
  <c r="P645" i="14"/>
  <c r="Q645" i="14"/>
  <c r="R645" i="14"/>
  <c r="S645" i="14"/>
  <c r="T645" i="14"/>
  <c r="U645" i="14"/>
  <c r="V645" i="14"/>
  <c r="W645" i="14"/>
  <c r="A646" i="14"/>
  <c r="T646" i="14" s="1"/>
  <c r="D646" i="14"/>
  <c r="G646" i="14"/>
  <c r="H646" i="14"/>
  <c r="I646" i="14"/>
  <c r="J646" i="14"/>
  <c r="K646" i="14"/>
  <c r="L646" i="14"/>
  <c r="M646" i="14"/>
  <c r="N646" i="14"/>
  <c r="O646" i="14"/>
  <c r="P646" i="14"/>
  <c r="Q646" i="14"/>
  <c r="R646" i="14"/>
  <c r="S646" i="14"/>
  <c r="U646" i="14"/>
  <c r="V646" i="14" s="1"/>
  <c r="A647" i="14"/>
  <c r="D647" i="14"/>
  <c r="G647" i="14"/>
  <c r="H647" i="14"/>
  <c r="I647" i="14"/>
  <c r="J647" i="14"/>
  <c r="K647" i="14"/>
  <c r="L647" i="14"/>
  <c r="M647" i="14"/>
  <c r="N647" i="14"/>
  <c r="O647" i="14"/>
  <c r="P647" i="14"/>
  <c r="Q647" i="14"/>
  <c r="R647" i="14"/>
  <c r="S647" i="14"/>
  <c r="T647" i="14"/>
  <c r="U647" i="14"/>
  <c r="V647" i="14"/>
  <c r="A648" i="14"/>
  <c r="D648" i="14"/>
  <c r="E648" i="14"/>
  <c r="G648" i="14"/>
  <c r="H648" i="14"/>
  <c r="I648" i="14"/>
  <c r="J648" i="14"/>
  <c r="K648" i="14"/>
  <c r="L648" i="14"/>
  <c r="M648" i="14"/>
  <c r="N648" i="14"/>
  <c r="O648" i="14"/>
  <c r="P648" i="14"/>
  <c r="Q648" i="14"/>
  <c r="R648" i="14"/>
  <c r="S648" i="14"/>
  <c r="T648" i="14"/>
  <c r="U648" i="14"/>
  <c r="V648" i="14"/>
  <c r="A649" i="14"/>
  <c r="D649" i="14"/>
  <c r="G649" i="14"/>
  <c r="H649" i="14"/>
  <c r="I649" i="14"/>
  <c r="J649" i="14"/>
  <c r="K649" i="14"/>
  <c r="L649" i="14"/>
  <c r="M649" i="14"/>
  <c r="N649" i="14"/>
  <c r="O649" i="14"/>
  <c r="P649" i="14"/>
  <c r="Q649" i="14"/>
  <c r="R649" i="14"/>
  <c r="S649" i="14"/>
  <c r="T649" i="14"/>
  <c r="U649" i="14"/>
  <c r="V649" i="14"/>
  <c r="A650" i="14"/>
  <c r="D650" i="14"/>
  <c r="E658" i="14" s="1"/>
  <c r="G650" i="14"/>
  <c r="H650" i="14"/>
  <c r="I650" i="14"/>
  <c r="J650" i="14"/>
  <c r="K650" i="14"/>
  <c r="L650" i="14"/>
  <c r="M650" i="14"/>
  <c r="N650" i="14"/>
  <c r="O650" i="14"/>
  <c r="P650" i="14"/>
  <c r="Q650" i="14"/>
  <c r="R650" i="14"/>
  <c r="S650" i="14"/>
  <c r="T650" i="14"/>
  <c r="U650" i="14"/>
  <c r="V650" i="14" s="1"/>
  <c r="A651" i="14"/>
  <c r="D651" i="14"/>
  <c r="G651" i="14"/>
  <c r="H651" i="14"/>
  <c r="I651" i="14"/>
  <c r="J651" i="14"/>
  <c r="K651" i="14"/>
  <c r="L651" i="14"/>
  <c r="M651" i="14"/>
  <c r="N651" i="14"/>
  <c r="O651" i="14"/>
  <c r="P651" i="14"/>
  <c r="Q651" i="14"/>
  <c r="R651" i="14"/>
  <c r="S651" i="14"/>
  <c r="T651" i="14"/>
  <c r="U651" i="14"/>
  <c r="V651" i="14"/>
  <c r="W651" i="14"/>
  <c r="A652" i="14"/>
  <c r="D652" i="14"/>
  <c r="G652" i="14"/>
  <c r="H652" i="14"/>
  <c r="I652" i="14"/>
  <c r="J652" i="14"/>
  <c r="K652" i="14"/>
  <c r="L652" i="14"/>
  <c r="M652" i="14"/>
  <c r="N652" i="14"/>
  <c r="O652" i="14"/>
  <c r="P652" i="14"/>
  <c r="Q652" i="14"/>
  <c r="R652" i="14"/>
  <c r="S652" i="14"/>
  <c r="T652" i="14"/>
  <c r="U652" i="14"/>
  <c r="V652" i="14"/>
  <c r="A653" i="14"/>
  <c r="D653" i="14"/>
  <c r="G653" i="14"/>
  <c r="H653" i="14"/>
  <c r="I653" i="14"/>
  <c r="J653" i="14"/>
  <c r="K653" i="14"/>
  <c r="L653" i="14"/>
  <c r="M653" i="14"/>
  <c r="N653" i="14"/>
  <c r="O653" i="14"/>
  <c r="P653" i="14"/>
  <c r="Q653" i="14"/>
  <c r="R653" i="14"/>
  <c r="S653" i="14"/>
  <c r="T653" i="14"/>
  <c r="U653" i="14"/>
  <c r="V653" i="14"/>
  <c r="A654" i="14"/>
  <c r="T654" i="14" s="1"/>
  <c r="D654" i="14"/>
  <c r="G654" i="14"/>
  <c r="H654" i="14"/>
  <c r="I654" i="14"/>
  <c r="J654" i="14"/>
  <c r="K654" i="14"/>
  <c r="L654" i="14"/>
  <c r="M654" i="14"/>
  <c r="N654" i="14"/>
  <c r="O654" i="14"/>
  <c r="P654" i="14"/>
  <c r="Q654" i="14"/>
  <c r="R654" i="14"/>
  <c r="S654" i="14"/>
  <c r="U654" i="14"/>
  <c r="V654" i="14"/>
  <c r="A655" i="14"/>
  <c r="D655" i="14"/>
  <c r="G655" i="14"/>
  <c r="H655" i="14"/>
  <c r="I655" i="14"/>
  <c r="J655" i="14"/>
  <c r="K655" i="14"/>
  <c r="L655" i="14"/>
  <c r="M655" i="14"/>
  <c r="N655" i="14"/>
  <c r="O655" i="14"/>
  <c r="P655" i="14"/>
  <c r="Q655" i="14"/>
  <c r="R655" i="14"/>
  <c r="S655" i="14"/>
  <c r="T655" i="14"/>
  <c r="U655" i="14"/>
  <c r="V655" i="14"/>
  <c r="A656" i="14"/>
  <c r="D656" i="14"/>
  <c r="G656" i="14"/>
  <c r="H656" i="14"/>
  <c r="I656" i="14"/>
  <c r="J656" i="14"/>
  <c r="K656" i="14"/>
  <c r="L656" i="14"/>
  <c r="M656" i="14"/>
  <c r="N656" i="14"/>
  <c r="O656" i="14"/>
  <c r="P656" i="14"/>
  <c r="Q656" i="14"/>
  <c r="R656" i="14"/>
  <c r="S656" i="14"/>
  <c r="T656" i="14"/>
  <c r="U656" i="14"/>
  <c r="V656" i="14" s="1"/>
  <c r="A657" i="14"/>
  <c r="D657" i="14"/>
  <c r="E657" i="14"/>
  <c r="G657" i="14"/>
  <c r="H657" i="14"/>
  <c r="I657" i="14"/>
  <c r="J657" i="14"/>
  <c r="K657" i="14"/>
  <c r="L657" i="14"/>
  <c r="M657" i="14"/>
  <c r="N657" i="14"/>
  <c r="O657" i="14"/>
  <c r="P657" i="14"/>
  <c r="Q657" i="14"/>
  <c r="R657" i="14"/>
  <c r="S657" i="14"/>
  <c r="T657" i="14"/>
  <c r="U657" i="14"/>
  <c r="V657" i="14"/>
  <c r="A658" i="14"/>
  <c r="D658" i="14"/>
  <c r="G658" i="14"/>
  <c r="H658" i="14"/>
  <c r="I658" i="14"/>
  <c r="J658" i="14"/>
  <c r="K658" i="14"/>
  <c r="L658" i="14"/>
  <c r="M658" i="14"/>
  <c r="N658" i="14"/>
  <c r="O658" i="14"/>
  <c r="P658" i="14"/>
  <c r="Q658" i="14"/>
  <c r="R658" i="14"/>
  <c r="S658" i="14"/>
  <c r="T658" i="14"/>
  <c r="U658" i="14"/>
  <c r="V658" i="14"/>
  <c r="A659" i="14"/>
  <c r="D659" i="14"/>
  <c r="E659" i="14"/>
  <c r="G659" i="14"/>
  <c r="H659" i="14"/>
  <c r="I659" i="14"/>
  <c r="J659" i="14"/>
  <c r="K659" i="14"/>
  <c r="L659" i="14"/>
  <c r="M659" i="14"/>
  <c r="N659" i="14"/>
  <c r="O659" i="14"/>
  <c r="P659" i="14"/>
  <c r="Q659" i="14"/>
  <c r="R659" i="14"/>
  <c r="S659" i="14"/>
  <c r="T659" i="14"/>
  <c r="U659" i="14"/>
  <c r="V659" i="14"/>
  <c r="A660" i="14"/>
  <c r="T660" i="14" s="1"/>
  <c r="D660" i="14"/>
  <c r="G660" i="14"/>
  <c r="H660" i="14"/>
  <c r="I660" i="14"/>
  <c r="J660" i="14"/>
  <c r="K660" i="14"/>
  <c r="L660" i="14"/>
  <c r="M660" i="14"/>
  <c r="N660" i="14"/>
  <c r="O660" i="14"/>
  <c r="P660" i="14"/>
  <c r="Q660" i="14"/>
  <c r="R660" i="14"/>
  <c r="S660" i="14"/>
  <c r="U660" i="14"/>
  <c r="V660" i="14" s="1"/>
  <c r="A661" i="14"/>
  <c r="D661" i="14"/>
  <c r="G661" i="14"/>
  <c r="H661" i="14"/>
  <c r="I661" i="14"/>
  <c r="J661" i="14"/>
  <c r="K661" i="14"/>
  <c r="L661" i="14"/>
  <c r="M661" i="14"/>
  <c r="N661" i="14"/>
  <c r="O661" i="14"/>
  <c r="P661" i="14"/>
  <c r="Q661" i="14"/>
  <c r="R661" i="14"/>
  <c r="S661" i="14"/>
  <c r="T661" i="14"/>
  <c r="U661" i="14"/>
  <c r="V661" i="14"/>
  <c r="A662" i="14"/>
  <c r="D662" i="14"/>
  <c r="G662" i="14"/>
  <c r="H662" i="14"/>
  <c r="I662" i="14"/>
  <c r="J662" i="14"/>
  <c r="K662" i="14"/>
  <c r="L662" i="14"/>
  <c r="M662" i="14"/>
  <c r="N662" i="14"/>
  <c r="O662" i="14"/>
  <c r="P662" i="14"/>
  <c r="Q662" i="14"/>
  <c r="R662" i="14"/>
  <c r="S662" i="14"/>
  <c r="T662" i="14"/>
  <c r="U662" i="14"/>
  <c r="V662" i="14" s="1"/>
  <c r="A663" i="14"/>
  <c r="D663" i="14"/>
  <c r="G663" i="14"/>
  <c r="H663" i="14"/>
  <c r="I663" i="14"/>
  <c r="J663" i="14"/>
  <c r="K663" i="14"/>
  <c r="L663" i="14"/>
  <c r="M663" i="14"/>
  <c r="N663" i="14"/>
  <c r="O663" i="14"/>
  <c r="P663" i="14"/>
  <c r="Q663" i="14"/>
  <c r="R663" i="14"/>
  <c r="S663" i="14"/>
  <c r="T663" i="14"/>
  <c r="U663" i="14"/>
  <c r="V663" i="14"/>
  <c r="A664" i="14"/>
  <c r="D664" i="14"/>
  <c r="G664" i="14"/>
  <c r="H664" i="14"/>
  <c r="I664" i="14"/>
  <c r="J664" i="14"/>
  <c r="K664" i="14"/>
  <c r="L664" i="14"/>
  <c r="M664" i="14"/>
  <c r="N664" i="14"/>
  <c r="O664" i="14"/>
  <c r="P664" i="14"/>
  <c r="Q664" i="14"/>
  <c r="R664" i="14"/>
  <c r="S664" i="14"/>
  <c r="T664" i="14"/>
  <c r="U664" i="14"/>
  <c r="V664" i="14"/>
  <c r="A665" i="14"/>
  <c r="D665" i="14"/>
  <c r="G665" i="14"/>
  <c r="H665" i="14"/>
  <c r="I665" i="14"/>
  <c r="J665" i="14"/>
  <c r="K665" i="14"/>
  <c r="L665" i="14"/>
  <c r="M665" i="14"/>
  <c r="N665" i="14"/>
  <c r="O665" i="14"/>
  <c r="P665" i="14"/>
  <c r="Q665" i="14"/>
  <c r="R665" i="14"/>
  <c r="S665" i="14"/>
  <c r="T665" i="14"/>
  <c r="U665" i="14"/>
  <c r="V665" i="14"/>
  <c r="A666" i="14"/>
  <c r="D666" i="14"/>
  <c r="G666" i="14"/>
  <c r="H666" i="14"/>
  <c r="I666" i="14"/>
  <c r="J666" i="14"/>
  <c r="K666" i="14"/>
  <c r="L666" i="14"/>
  <c r="M666" i="14"/>
  <c r="N666" i="14"/>
  <c r="O666" i="14"/>
  <c r="P666" i="14"/>
  <c r="Q666" i="14"/>
  <c r="R666" i="14"/>
  <c r="S666" i="14"/>
  <c r="T666" i="14"/>
  <c r="U666" i="14"/>
  <c r="V666" i="14" s="1"/>
  <c r="A667" i="14"/>
  <c r="D667" i="14"/>
  <c r="G667" i="14"/>
  <c r="H667" i="14"/>
  <c r="I667" i="14"/>
  <c r="J667" i="14"/>
  <c r="K667" i="14"/>
  <c r="L667" i="14"/>
  <c r="M667" i="14"/>
  <c r="N667" i="14"/>
  <c r="O667" i="14"/>
  <c r="P667" i="14"/>
  <c r="Q667" i="14"/>
  <c r="R667" i="14"/>
  <c r="S667" i="14"/>
  <c r="T667" i="14"/>
  <c r="U667" i="14"/>
  <c r="V667" i="14"/>
  <c r="A668" i="14"/>
  <c r="D668" i="14"/>
  <c r="E676" i="14" s="1"/>
  <c r="G668" i="14"/>
  <c r="H668" i="14"/>
  <c r="I668" i="14"/>
  <c r="J668" i="14"/>
  <c r="K668" i="14"/>
  <c r="L668" i="14"/>
  <c r="M668" i="14"/>
  <c r="N668" i="14"/>
  <c r="O668" i="14"/>
  <c r="P668" i="14"/>
  <c r="Q668" i="14"/>
  <c r="R668" i="14"/>
  <c r="S668" i="14"/>
  <c r="T668" i="14"/>
  <c r="U668" i="14"/>
  <c r="V668" i="14" s="1"/>
  <c r="A669" i="14"/>
  <c r="D669" i="14"/>
  <c r="G669" i="14"/>
  <c r="H669" i="14"/>
  <c r="I669" i="14"/>
  <c r="J669" i="14"/>
  <c r="K669" i="14"/>
  <c r="L669" i="14"/>
  <c r="M669" i="14"/>
  <c r="N669" i="14"/>
  <c r="O669" i="14"/>
  <c r="P669" i="14"/>
  <c r="Q669" i="14"/>
  <c r="R669" i="14"/>
  <c r="S669" i="14"/>
  <c r="T669" i="14"/>
  <c r="U669" i="14"/>
  <c r="V669" i="14"/>
  <c r="A670" i="14"/>
  <c r="D670" i="14"/>
  <c r="E678" i="14" s="1"/>
  <c r="G670" i="14"/>
  <c r="H670" i="14"/>
  <c r="I670" i="14"/>
  <c r="J670" i="14"/>
  <c r="K670" i="14"/>
  <c r="L670" i="14"/>
  <c r="M670" i="14"/>
  <c r="N670" i="14"/>
  <c r="O670" i="14"/>
  <c r="P670" i="14"/>
  <c r="Q670" i="14"/>
  <c r="R670" i="14"/>
  <c r="S670" i="14"/>
  <c r="T670" i="14"/>
  <c r="U670" i="14"/>
  <c r="V670" i="14"/>
  <c r="A671" i="14"/>
  <c r="D671" i="14"/>
  <c r="G671" i="14"/>
  <c r="H671" i="14"/>
  <c r="I671" i="14"/>
  <c r="J671" i="14"/>
  <c r="K671" i="14"/>
  <c r="L671" i="14"/>
  <c r="M671" i="14"/>
  <c r="N671" i="14"/>
  <c r="O671" i="14"/>
  <c r="P671" i="14"/>
  <c r="Q671" i="14"/>
  <c r="R671" i="14"/>
  <c r="S671" i="14"/>
  <c r="T671" i="14"/>
  <c r="U671" i="14"/>
  <c r="V671" i="14"/>
  <c r="A672" i="14"/>
  <c r="D672" i="14"/>
  <c r="G672" i="14"/>
  <c r="H672" i="14"/>
  <c r="I672" i="14"/>
  <c r="J672" i="14"/>
  <c r="K672" i="14"/>
  <c r="L672" i="14"/>
  <c r="M672" i="14"/>
  <c r="N672" i="14"/>
  <c r="O672" i="14"/>
  <c r="P672" i="14"/>
  <c r="Q672" i="14"/>
  <c r="R672" i="14"/>
  <c r="S672" i="14"/>
  <c r="T672" i="14"/>
  <c r="U672" i="14"/>
  <c r="V672" i="14" s="1"/>
  <c r="A673" i="14"/>
  <c r="D673" i="14"/>
  <c r="G673" i="14"/>
  <c r="H673" i="14"/>
  <c r="I673" i="14"/>
  <c r="J673" i="14"/>
  <c r="K673" i="14"/>
  <c r="L673" i="14"/>
  <c r="M673" i="14"/>
  <c r="N673" i="14"/>
  <c r="O673" i="14"/>
  <c r="P673" i="14"/>
  <c r="Q673" i="14"/>
  <c r="R673" i="14"/>
  <c r="S673" i="14"/>
  <c r="T673" i="14"/>
  <c r="U673" i="14"/>
  <c r="V673" i="14"/>
  <c r="A674" i="14"/>
  <c r="D674" i="14"/>
  <c r="G674" i="14"/>
  <c r="H674" i="14"/>
  <c r="I674" i="14"/>
  <c r="J674" i="14"/>
  <c r="K674" i="14"/>
  <c r="L674" i="14"/>
  <c r="M674" i="14"/>
  <c r="N674" i="14"/>
  <c r="O674" i="14"/>
  <c r="P674" i="14"/>
  <c r="Q674" i="14"/>
  <c r="R674" i="14"/>
  <c r="S674" i="14"/>
  <c r="T674" i="14"/>
  <c r="U674" i="14"/>
  <c r="V674" i="14"/>
  <c r="A675" i="14"/>
  <c r="D675" i="14"/>
  <c r="G675" i="14"/>
  <c r="H675" i="14"/>
  <c r="I675" i="14"/>
  <c r="J675" i="14"/>
  <c r="K675" i="14"/>
  <c r="L675" i="14"/>
  <c r="M675" i="14"/>
  <c r="N675" i="14"/>
  <c r="O675" i="14"/>
  <c r="P675" i="14"/>
  <c r="Q675" i="14"/>
  <c r="R675" i="14"/>
  <c r="S675" i="14"/>
  <c r="T675" i="14"/>
  <c r="U675" i="14"/>
  <c r="V675" i="14"/>
  <c r="A676" i="14"/>
  <c r="T676" i="14" s="1"/>
  <c r="D676" i="14"/>
  <c r="G676" i="14"/>
  <c r="H676" i="14"/>
  <c r="I676" i="14"/>
  <c r="J676" i="14"/>
  <c r="K676" i="14"/>
  <c r="L676" i="14"/>
  <c r="M676" i="14"/>
  <c r="N676" i="14"/>
  <c r="O676" i="14"/>
  <c r="P676" i="14"/>
  <c r="Q676" i="14"/>
  <c r="R676" i="14"/>
  <c r="S676" i="14"/>
  <c r="U676" i="14"/>
  <c r="V676" i="14" s="1"/>
  <c r="A677" i="14"/>
  <c r="D677" i="14"/>
  <c r="E677" i="14"/>
  <c r="G677" i="14"/>
  <c r="H677" i="14"/>
  <c r="I677" i="14"/>
  <c r="J677" i="14"/>
  <c r="K677" i="14"/>
  <c r="L677" i="14"/>
  <c r="M677" i="14"/>
  <c r="N677" i="14"/>
  <c r="O677" i="14"/>
  <c r="P677" i="14"/>
  <c r="Q677" i="14"/>
  <c r="R677" i="14"/>
  <c r="S677" i="14"/>
  <c r="T677" i="14"/>
  <c r="U677" i="14"/>
  <c r="V677" i="14"/>
  <c r="A678" i="14"/>
  <c r="D678" i="14"/>
  <c r="G678" i="14"/>
  <c r="H678" i="14"/>
  <c r="I678" i="14"/>
  <c r="J678" i="14"/>
  <c r="K678" i="14"/>
  <c r="L678" i="14"/>
  <c r="M678" i="14"/>
  <c r="N678" i="14"/>
  <c r="O678" i="14"/>
  <c r="P678" i="14"/>
  <c r="Q678" i="14"/>
  <c r="R678" i="14"/>
  <c r="S678" i="14"/>
  <c r="T678" i="14"/>
  <c r="U678" i="14"/>
  <c r="V678" i="14" s="1"/>
  <c r="A679" i="14"/>
  <c r="D679" i="14"/>
  <c r="G679" i="14"/>
  <c r="H679" i="14"/>
  <c r="I679" i="14"/>
  <c r="J679" i="14"/>
  <c r="K679" i="14"/>
  <c r="L679" i="14"/>
  <c r="M679" i="14"/>
  <c r="N679" i="14"/>
  <c r="O679" i="14"/>
  <c r="P679" i="14"/>
  <c r="Q679" i="14"/>
  <c r="R679" i="14"/>
  <c r="S679" i="14"/>
  <c r="T679" i="14"/>
  <c r="U679" i="14"/>
  <c r="V679" i="14"/>
  <c r="A680" i="14"/>
  <c r="D680" i="14"/>
  <c r="E686" i="14" s="1"/>
  <c r="G680" i="14"/>
  <c r="H680" i="14"/>
  <c r="I680" i="14"/>
  <c r="J680" i="14"/>
  <c r="K680" i="14"/>
  <c r="L680" i="14"/>
  <c r="M680" i="14"/>
  <c r="N680" i="14"/>
  <c r="O680" i="14"/>
  <c r="P680" i="14"/>
  <c r="Q680" i="14"/>
  <c r="R680" i="14"/>
  <c r="S680" i="14"/>
  <c r="T680" i="14"/>
  <c r="U680" i="14"/>
  <c r="V680" i="14" s="1"/>
  <c r="A681" i="14"/>
  <c r="D681" i="14"/>
  <c r="G681" i="14"/>
  <c r="H681" i="14"/>
  <c r="I681" i="14"/>
  <c r="J681" i="14"/>
  <c r="K681" i="14"/>
  <c r="L681" i="14"/>
  <c r="M681" i="14"/>
  <c r="N681" i="14"/>
  <c r="O681" i="14"/>
  <c r="P681" i="14"/>
  <c r="Q681" i="14"/>
  <c r="R681" i="14"/>
  <c r="S681" i="14"/>
  <c r="T681" i="14"/>
  <c r="U681" i="14"/>
  <c r="V681" i="14"/>
  <c r="A682" i="14"/>
  <c r="D682" i="14"/>
  <c r="E690" i="14" s="1"/>
  <c r="G682" i="14"/>
  <c r="H682" i="14"/>
  <c r="I682" i="14"/>
  <c r="J682" i="14"/>
  <c r="K682" i="14"/>
  <c r="L682" i="14"/>
  <c r="M682" i="14"/>
  <c r="N682" i="14"/>
  <c r="O682" i="14"/>
  <c r="P682" i="14"/>
  <c r="Q682" i="14"/>
  <c r="R682" i="14"/>
  <c r="S682" i="14"/>
  <c r="T682" i="14"/>
  <c r="U682" i="14"/>
  <c r="V682" i="14" s="1"/>
  <c r="A683" i="14"/>
  <c r="D683" i="14"/>
  <c r="G683" i="14"/>
  <c r="H683" i="14"/>
  <c r="I683" i="14"/>
  <c r="J683" i="14"/>
  <c r="K683" i="14"/>
  <c r="L683" i="14"/>
  <c r="M683" i="14"/>
  <c r="N683" i="14"/>
  <c r="O683" i="14"/>
  <c r="P683" i="14"/>
  <c r="Q683" i="14"/>
  <c r="R683" i="14"/>
  <c r="S683" i="14"/>
  <c r="T683" i="14"/>
  <c r="U683" i="14"/>
  <c r="V683" i="14"/>
  <c r="W683" i="14"/>
  <c r="A684" i="14"/>
  <c r="D684" i="14"/>
  <c r="G684" i="14"/>
  <c r="H684" i="14"/>
  <c r="I684" i="14"/>
  <c r="J684" i="14"/>
  <c r="K684" i="14"/>
  <c r="L684" i="14"/>
  <c r="M684" i="14"/>
  <c r="N684" i="14"/>
  <c r="O684" i="14"/>
  <c r="P684" i="14"/>
  <c r="Q684" i="14"/>
  <c r="R684" i="14"/>
  <c r="S684" i="14"/>
  <c r="T684" i="14"/>
  <c r="U684" i="14"/>
  <c r="V684" i="14"/>
  <c r="A685" i="14"/>
  <c r="D685" i="14"/>
  <c r="G685" i="14"/>
  <c r="H685" i="14"/>
  <c r="I685" i="14"/>
  <c r="J685" i="14"/>
  <c r="K685" i="14"/>
  <c r="L685" i="14"/>
  <c r="M685" i="14"/>
  <c r="N685" i="14"/>
  <c r="O685" i="14"/>
  <c r="P685" i="14"/>
  <c r="Q685" i="14"/>
  <c r="R685" i="14"/>
  <c r="S685" i="14"/>
  <c r="T685" i="14"/>
  <c r="U685" i="14"/>
  <c r="V685" i="14"/>
  <c r="A686" i="14"/>
  <c r="D686" i="14"/>
  <c r="G686" i="14"/>
  <c r="H686" i="14"/>
  <c r="I686" i="14"/>
  <c r="J686" i="14"/>
  <c r="K686" i="14"/>
  <c r="L686" i="14"/>
  <c r="M686" i="14"/>
  <c r="N686" i="14"/>
  <c r="O686" i="14"/>
  <c r="P686" i="14"/>
  <c r="Q686" i="14"/>
  <c r="R686" i="14"/>
  <c r="S686" i="14"/>
  <c r="T686" i="14"/>
  <c r="U686" i="14"/>
  <c r="V686" i="14"/>
  <c r="A687" i="14"/>
  <c r="D687" i="14"/>
  <c r="G687" i="14"/>
  <c r="H687" i="14"/>
  <c r="I687" i="14"/>
  <c r="J687" i="14"/>
  <c r="K687" i="14"/>
  <c r="L687" i="14"/>
  <c r="M687" i="14"/>
  <c r="N687" i="14"/>
  <c r="O687" i="14"/>
  <c r="P687" i="14"/>
  <c r="Q687" i="14"/>
  <c r="R687" i="14"/>
  <c r="S687" i="14"/>
  <c r="T687" i="14"/>
  <c r="U687" i="14"/>
  <c r="V687" i="14"/>
  <c r="A688" i="14"/>
  <c r="D688" i="14"/>
  <c r="G688" i="14"/>
  <c r="H688" i="14"/>
  <c r="I688" i="14"/>
  <c r="J688" i="14"/>
  <c r="K688" i="14"/>
  <c r="L688" i="14"/>
  <c r="M688" i="14"/>
  <c r="N688" i="14"/>
  <c r="O688" i="14"/>
  <c r="P688" i="14"/>
  <c r="Q688" i="14"/>
  <c r="R688" i="14"/>
  <c r="S688" i="14"/>
  <c r="T688" i="14"/>
  <c r="U688" i="14"/>
  <c r="V688" i="14" s="1"/>
  <c r="A689" i="14"/>
  <c r="D689" i="14"/>
  <c r="G689" i="14"/>
  <c r="H689" i="14"/>
  <c r="I689" i="14"/>
  <c r="J689" i="14"/>
  <c r="K689" i="14"/>
  <c r="L689" i="14"/>
  <c r="M689" i="14"/>
  <c r="N689" i="14"/>
  <c r="O689" i="14"/>
  <c r="P689" i="14"/>
  <c r="Q689" i="14"/>
  <c r="R689" i="14"/>
  <c r="S689" i="14"/>
  <c r="T689" i="14"/>
  <c r="U689" i="14"/>
  <c r="V689" i="14"/>
  <c r="A690" i="14"/>
  <c r="D690" i="14"/>
  <c r="G690" i="14"/>
  <c r="H690" i="14"/>
  <c r="I690" i="14"/>
  <c r="J690" i="14"/>
  <c r="K690" i="14"/>
  <c r="L690" i="14"/>
  <c r="M690" i="14"/>
  <c r="N690" i="14"/>
  <c r="O690" i="14"/>
  <c r="P690" i="14"/>
  <c r="Q690" i="14"/>
  <c r="R690" i="14"/>
  <c r="S690" i="14"/>
  <c r="T690" i="14"/>
  <c r="U690" i="14"/>
  <c r="V690" i="14"/>
  <c r="A691" i="14"/>
  <c r="D691" i="14"/>
  <c r="E691" i="14"/>
  <c r="G691" i="14"/>
  <c r="H691" i="14"/>
  <c r="I691" i="14"/>
  <c r="J691" i="14"/>
  <c r="K691" i="14"/>
  <c r="L691" i="14"/>
  <c r="M691" i="14"/>
  <c r="N691" i="14"/>
  <c r="O691" i="14"/>
  <c r="P691" i="14"/>
  <c r="Q691" i="14"/>
  <c r="R691" i="14"/>
  <c r="S691" i="14"/>
  <c r="T691" i="14"/>
  <c r="U691" i="14"/>
  <c r="V691" i="14"/>
  <c r="A692" i="14"/>
  <c r="T692" i="14" s="1"/>
  <c r="D692" i="14"/>
  <c r="G692" i="14"/>
  <c r="H692" i="14"/>
  <c r="I692" i="14"/>
  <c r="J692" i="14"/>
  <c r="K692" i="14"/>
  <c r="L692" i="14"/>
  <c r="M692" i="14"/>
  <c r="N692" i="14"/>
  <c r="O692" i="14"/>
  <c r="P692" i="14"/>
  <c r="Q692" i="14"/>
  <c r="R692" i="14"/>
  <c r="S692" i="14"/>
  <c r="U692" i="14"/>
  <c r="V692" i="14" s="1"/>
  <c r="A693" i="14"/>
  <c r="D693" i="14"/>
  <c r="E693" i="14"/>
  <c r="G693" i="14"/>
  <c r="H693" i="14"/>
  <c r="I693" i="14"/>
  <c r="J693" i="14"/>
  <c r="K693" i="14"/>
  <c r="L693" i="14"/>
  <c r="M693" i="14"/>
  <c r="N693" i="14"/>
  <c r="O693" i="14"/>
  <c r="P693" i="14"/>
  <c r="Q693" i="14"/>
  <c r="R693" i="14"/>
  <c r="S693" i="14"/>
  <c r="T693" i="14"/>
  <c r="U693" i="14"/>
  <c r="V693" i="14"/>
  <c r="A694" i="14"/>
  <c r="D694" i="14"/>
  <c r="G694" i="14"/>
  <c r="H694" i="14"/>
  <c r="I694" i="14"/>
  <c r="J694" i="14"/>
  <c r="K694" i="14"/>
  <c r="L694" i="14"/>
  <c r="M694" i="14"/>
  <c r="N694" i="14"/>
  <c r="O694" i="14"/>
  <c r="P694" i="14"/>
  <c r="Q694" i="14"/>
  <c r="R694" i="14"/>
  <c r="S694" i="14"/>
  <c r="T694" i="14"/>
  <c r="U694" i="14"/>
  <c r="V694" i="14" s="1"/>
  <c r="A695" i="14"/>
  <c r="D695" i="14"/>
  <c r="G695" i="14"/>
  <c r="H695" i="14"/>
  <c r="I695" i="14"/>
  <c r="J695" i="14"/>
  <c r="K695" i="14"/>
  <c r="L695" i="14"/>
  <c r="M695" i="14"/>
  <c r="N695" i="14"/>
  <c r="O695" i="14"/>
  <c r="P695" i="14"/>
  <c r="Q695" i="14"/>
  <c r="R695" i="14"/>
  <c r="S695" i="14"/>
  <c r="T695" i="14"/>
  <c r="U695" i="14"/>
  <c r="V695" i="14"/>
  <c r="A696" i="14"/>
  <c r="D696" i="14"/>
  <c r="G696" i="14"/>
  <c r="H696" i="14"/>
  <c r="I696" i="14"/>
  <c r="J696" i="14"/>
  <c r="K696" i="14"/>
  <c r="L696" i="14"/>
  <c r="M696" i="14"/>
  <c r="N696" i="14"/>
  <c r="O696" i="14"/>
  <c r="P696" i="14"/>
  <c r="Q696" i="14"/>
  <c r="R696" i="14"/>
  <c r="S696" i="14"/>
  <c r="T696" i="14"/>
  <c r="U696" i="14"/>
  <c r="V696" i="14"/>
  <c r="A697" i="14"/>
  <c r="D697" i="14"/>
  <c r="G697" i="14"/>
  <c r="H697" i="14"/>
  <c r="I697" i="14"/>
  <c r="J697" i="14"/>
  <c r="K697" i="14"/>
  <c r="L697" i="14"/>
  <c r="M697" i="14"/>
  <c r="N697" i="14"/>
  <c r="O697" i="14"/>
  <c r="P697" i="14"/>
  <c r="Q697" i="14"/>
  <c r="R697" i="14"/>
  <c r="S697" i="14"/>
  <c r="T697" i="14"/>
  <c r="U697" i="14"/>
  <c r="V697" i="14"/>
  <c r="A698" i="14"/>
  <c r="T698" i="14" s="1"/>
  <c r="D698" i="14"/>
  <c r="G698" i="14"/>
  <c r="H698" i="14"/>
  <c r="I698" i="14"/>
  <c r="J698" i="14"/>
  <c r="K698" i="14"/>
  <c r="L698" i="14"/>
  <c r="M698" i="14"/>
  <c r="N698" i="14"/>
  <c r="O698" i="14"/>
  <c r="P698" i="14"/>
  <c r="Q698" i="14"/>
  <c r="R698" i="14"/>
  <c r="S698" i="14"/>
  <c r="U698" i="14"/>
  <c r="V698" i="14" s="1"/>
  <c r="A699" i="14"/>
  <c r="D699" i="14"/>
  <c r="G699" i="14"/>
  <c r="H699" i="14"/>
  <c r="I699" i="14"/>
  <c r="J699" i="14"/>
  <c r="K699" i="14"/>
  <c r="L699" i="14"/>
  <c r="M699" i="14"/>
  <c r="N699" i="14"/>
  <c r="O699" i="14"/>
  <c r="P699" i="14"/>
  <c r="Q699" i="14"/>
  <c r="R699" i="14"/>
  <c r="S699" i="14"/>
  <c r="T699" i="14"/>
  <c r="U699" i="14"/>
  <c r="V699" i="14"/>
  <c r="A700" i="14"/>
  <c r="D700" i="14"/>
  <c r="G700" i="14"/>
  <c r="H700" i="14"/>
  <c r="I700" i="14"/>
  <c r="J700" i="14"/>
  <c r="K700" i="14"/>
  <c r="L700" i="14"/>
  <c r="M700" i="14"/>
  <c r="N700" i="14"/>
  <c r="O700" i="14"/>
  <c r="P700" i="14"/>
  <c r="Q700" i="14"/>
  <c r="R700" i="14"/>
  <c r="S700" i="14"/>
  <c r="T700" i="14"/>
  <c r="U700" i="14"/>
  <c r="V700" i="14" s="1"/>
  <c r="A701" i="14"/>
  <c r="D701" i="14"/>
  <c r="G701" i="14"/>
  <c r="H701" i="14"/>
  <c r="I701" i="14"/>
  <c r="J701" i="14"/>
  <c r="K701" i="14"/>
  <c r="L701" i="14"/>
  <c r="M701" i="14"/>
  <c r="N701" i="14"/>
  <c r="O701" i="14"/>
  <c r="P701" i="14"/>
  <c r="Q701" i="14"/>
  <c r="R701" i="14"/>
  <c r="S701" i="14"/>
  <c r="T701" i="14"/>
  <c r="U701" i="14"/>
  <c r="V701" i="14"/>
  <c r="A702" i="14"/>
  <c r="D702" i="14"/>
  <c r="E710" i="14" s="1"/>
  <c r="G702" i="14"/>
  <c r="H702" i="14"/>
  <c r="I702" i="14"/>
  <c r="J702" i="14"/>
  <c r="K702" i="14"/>
  <c r="L702" i="14"/>
  <c r="M702" i="14"/>
  <c r="N702" i="14"/>
  <c r="O702" i="14"/>
  <c r="P702" i="14"/>
  <c r="Q702" i="14"/>
  <c r="R702" i="14"/>
  <c r="S702" i="14"/>
  <c r="T702" i="14"/>
  <c r="U702" i="14"/>
  <c r="V702" i="14"/>
  <c r="A703" i="14"/>
  <c r="D703" i="14"/>
  <c r="G703" i="14"/>
  <c r="H703" i="14"/>
  <c r="I703" i="14"/>
  <c r="J703" i="14"/>
  <c r="K703" i="14"/>
  <c r="L703" i="14"/>
  <c r="M703" i="14"/>
  <c r="N703" i="14"/>
  <c r="O703" i="14"/>
  <c r="P703" i="14"/>
  <c r="Q703" i="14"/>
  <c r="R703" i="14"/>
  <c r="S703" i="14"/>
  <c r="T703" i="14"/>
  <c r="U703" i="14"/>
  <c r="V703" i="14"/>
  <c r="A704" i="14"/>
  <c r="D704" i="14"/>
  <c r="G704" i="14"/>
  <c r="H704" i="14"/>
  <c r="I704" i="14"/>
  <c r="J704" i="14"/>
  <c r="K704" i="14"/>
  <c r="L704" i="14"/>
  <c r="M704" i="14"/>
  <c r="N704" i="14"/>
  <c r="O704" i="14"/>
  <c r="P704" i="14"/>
  <c r="Q704" i="14"/>
  <c r="R704" i="14"/>
  <c r="S704" i="14"/>
  <c r="T704" i="14"/>
  <c r="U704" i="14"/>
  <c r="V704" i="14" s="1"/>
  <c r="A705" i="14"/>
  <c r="D705" i="14"/>
  <c r="G705" i="14"/>
  <c r="H705" i="14"/>
  <c r="I705" i="14"/>
  <c r="J705" i="14"/>
  <c r="K705" i="14"/>
  <c r="L705" i="14"/>
  <c r="M705" i="14"/>
  <c r="N705" i="14"/>
  <c r="O705" i="14"/>
  <c r="P705" i="14"/>
  <c r="Q705" i="14"/>
  <c r="R705" i="14"/>
  <c r="S705" i="14"/>
  <c r="T705" i="14"/>
  <c r="U705" i="14"/>
  <c r="V705" i="14"/>
  <c r="A706" i="14"/>
  <c r="D706" i="14"/>
  <c r="G706" i="14"/>
  <c r="H706" i="14"/>
  <c r="I706" i="14"/>
  <c r="J706" i="14"/>
  <c r="K706" i="14"/>
  <c r="L706" i="14"/>
  <c r="M706" i="14"/>
  <c r="N706" i="14"/>
  <c r="O706" i="14"/>
  <c r="P706" i="14"/>
  <c r="Q706" i="14"/>
  <c r="R706" i="14"/>
  <c r="S706" i="14"/>
  <c r="T706" i="14"/>
  <c r="U706" i="14"/>
  <c r="V706" i="14"/>
  <c r="A707" i="14"/>
  <c r="D707" i="14"/>
  <c r="G707" i="14"/>
  <c r="H707" i="14"/>
  <c r="I707" i="14"/>
  <c r="J707" i="14"/>
  <c r="K707" i="14"/>
  <c r="L707" i="14"/>
  <c r="M707" i="14"/>
  <c r="N707" i="14"/>
  <c r="O707" i="14"/>
  <c r="P707" i="14"/>
  <c r="Q707" i="14"/>
  <c r="R707" i="14"/>
  <c r="S707" i="14"/>
  <c r="T707" i="14"/>
  <c r="U707" i="14"/>
  <c r="V707" i="14"/>
  <c r="A708" i="14"/>
  <c r="T708" i="14" s="1"/>
  <c r="D708" i="14"/>
  <c r="G708" i="14"/>
  <c r="H708" i="14"/>
  <c r="I708" i="14"/>
  <c r="J708" i="14"/>
  <c r="K708" i="14"/>
  <c r="L708" i="14"/>
  <c r="M708" i="14"/>
  <c r="N708" i="14"/>
  <c r="O708" i="14"/>
  <c r="P708" i="14"/>
  <c r="Q708" i="14"/>
  <c r="R708" i="14"/>
  <c r="S708" i="14"/>
  <c r="U708" i="14"/>
  <c r="V708" i="14" s="1"/>
  <c r="A709" i="14"/>
  <c r="D709" i="14"/>
  <c r="G709" i="14"/>
  <c r="H709" i="14"/>
  <c r="I709" i="14"/>
  <c r="J709" i="14"/>
  <c r="K709" i="14"/>
  <c r="L709" i="14"/>
  <c r="M709" i="14"/>
  <c r="N709" i="14"/>
  <c r="O709" i="14"/>
  <c r="P709" i="14"/>
  <c r="Q709" i="14"/>
  <c r="R709" i="14"/>
  <c r="S709" i="14"/>
  <c r="T709" i="14"/>
  <c r="U709" i="14"/>
  <c r="V709" i="14"/>
  <c r="A710" i="14"/>
  <c r="D710" i="14"/>
  <c r="G710" i="14"/>
  <c r="H710" i="14"/>
  <c r="I710" i="14"/>
  <c r="J710" i="14"/>
  <c r="K710" i="14"/>
  <c r="L710" i="14"/>
  <c r="M710" i="14"/>
  <c r="N710" i="14"/>
  <c r="O710" i="14"/>
  <c r="P710" i="14"/>
  <c r="Q710" i="14"/>
  <c r="R710" i="14"/>
  <c r="S710" i="14"/>
  <c r="T710" i="14"/>
  <c r="U710" i="14"/>
  <c r="V710" i="14" s="1"/>
  <c r="A711" i="14"/>
  <c r="D711" i="14"/>
  <c r="G711" i="14"/>
  <c r="H711" i="14"/>
  <c r="I711" i="14"/>
  <c r="J711" i="14"/>
  <c r="K711" i="14"/>
  <c r="L711" i="14"/>
  <c r="M711" i="14"/>
  <c r="N711" i="14"/>
  <c r="O711" i="14"/>
  <c r="P711" i="14"/>
  <c r="Q711" i="14"/>
  <c r="R711" i="14"/>
  <c r="S711" i="14"/>
  <c r="T711" i="14"/>
  <c r="U711" i="14"/>
  <c r="V711" i="14"/>
  <c r="A712" i="14"/>
  <c r="D712" i="14"/>
  <c r="E712" i="14"/>
  <c r="G712" i="14"/>
  <c r="H712" i="14"/>
  <c r="I712" i="14"/>
  <c r="J712" i="14"/>
  <c r="K712" i="14"/>
  <c r="L712" i="14"/>
  <c r="M712" i="14"/>
  <c r="N712" i="14"/>
  <c r="O712" i="14"/>
  <c r="P712" i="14"/>
  <c r="Q712" i="14"/>
  <c r="R712" i="14"/>
  <c r="S712" i="14"/>
  <c r="T712" i="14"/>
  <c r="U712" i="14"/>
  <c r="V712" i="14"/>
  <c r="A713" i="14"/>
  <c r="D713" i="14"/>
  <c r="G713" i="14"/>
  <c r="H713" i="14"/>
  <c r="I713" i="14"/>
  <c r="J713" i="14"/>
  <c r="K713" i="14"/>
  <c r="L713" i="14"/>
  <c r="M713" i="14"/>
  <c r="N713" i="14"/>
  <c r="O713" i="14"/>
  <c r="P713" i="14"/>
  <c r="Q713" i="14"/>
  <c r="R713" i="14"/>
  <c r="S713" i="14"/>
  <c r="T713" i="14"/>
  <c r="U713" i="14"/>
  <c r="V713" i="14"/>
  <c r="A714" i="14"/>
  <c r="D714" i="14"/>
  <c r="G714" i="14"/>
  <c r="H714" i="14"/>
  <c r="I714" i="14"/>
  <c r="J714" i="14"/>
  <c r="K714" i="14"/>
  <c r="L714" i="14"/>
  <c r="M714" i="14"/>
  <c r="N714" i="14"/>
  <c r="O714" i="14"/>
  <c r="P714" i="14"/>
  <c r="Q714" i="14"/>
  <c r="R714" i="14"/>
  <c r="S714" i="14"/>
  <c r="T714" i="14"/>
  <c r="U714" i="14"/>
  <c r="V714" i="14" s="1"/>
  <c r="A715" i="14"/>
  <c r="D715" i="14"/>
  <c r="G715" i="14"/>
  <c r="H715" i="14"/>
  <c r="I715" i="14"/>
  <c r="J715" i="14"/>
  <c r="K715" i="14"/>
  <c r="L715" i="14"/>
  <c r="M715" i="14"/>
  <c r="N715" i="14"/>
  <c r="O715" i="14"/>
  <c r="P715" i="14"/>
  <c r="Q715" i="14"/>
  <c r="R715" i="14"/>
  <c r="S715" i="14"/>
  <c r="T715" i="14"/>
  <c r="U715" i="14"/>
  <c r="V715" i="14"/>
  <c r="A716" i="14"/>
  <c r="D716" i="14"/>
  <c r="G716" i="14"/>
  <c r="H716" i="14"/>
  <c r="I716" i="14"/>
  <c r="J716" i="14"/>
  <c r="K716" i="14"/>
  <c r="L716" i="14"/>
  <c r="M716" i="14"/>
  <c r="N716" i="14"/>
  <c r="O716" i="14"/>
  <c r="P716" i="14"/>
  <c r="Q716" i="14"/>
  <c r="R716" i="14"/>
  <c r="S716" i="14"/>
  <c r="T716" i="14"/>
  <c r="U716" i="14"/>
  <c r="V716" i="14"/>
  <c r="A717" i="14"/>
  <c r="D717" i="14"/>
  <c r="G717" i="14"/>
  <c r="H717" i="14"/>
  <c r="I717" i="14"/>
  <c r="J717" i="14"/>
  <c r="K717" i="14"/>
  <c r="L717" i="14"/>
  <c r="M717" i="14"/>
  <c r="N717" i="14"/>
  <c r="O717" i="14"/>
  <c r="P717" i="14"/>
  <c r="Q717" i="14"/>
  <c r="R717" i="14"/>
  <c r="S717" i="14"/>
  <c r="T717" i="14"/>
  <c r="U717" i="14"/>
  <c r="V717" i="14"/>
  <c r="A718" i="14"/>
  <c r="D718" i="14"/>
  <c r="E726" i="14" s="1"/>
  <c r="G718" i="14"/>
  <c r="H718" i="14"/>
  <c r="I718" i="14"/>
  <c r="J718" i="14"/>
  <c r="K718" i="14"/>
  <c r="L718" i="14"/>
  <c r="M718" i="14"/>
  <c r="N718" i="14"/>
  <c r="O718" i="14"/>
  <c r="P718" i="14"/>
  <c r="Q718" i="14"/>
  <c r="R718" i="14"/>
  <c r="S718" i="14"/>
  <c r="T718" i="14"/>
  <c r="U718" i="14"/>
  <c r="V718" i="14"/>
  <c r="A719" i="14"/>
  <c r="D719" i="14"/>
  <c r="G719" i="14"/>
  <c r="H719" i="14"/>
  <c r="I719" i="14"/>
  <c r="J719" i="14"/>
  <c r="K719" i="14"/>
  <c r="L719" i="14"/>
  <c r="M719" i="14"/>
  <c r="N719" i="14"/>
  <c r="O719" i="14"/>
  <c r="P719" i="14"/>
  <c r="Q719" i="14"/>
  <c r="R719" i="14"/>
  <c r="S719" i="14"/>
  <c r="T719" i="14"/>
  <c r="U719" i="14"/>
  <c r="V719" i="14"/>
  <c r="A720" i="14"/>
  <c r="D720" i="14"/>
  <c r="G720" i="14"/>
  <c r="H720" i="14"/>
  <c r="I720" i="14"/>
  <c r="J720" i="14"/>
  <c r="K720" i="14"/>
  <c r="L720" i="14"/>
  <c r="M720" i="14"/>
  <c r="N720" i="14"/>
  <c r="O720" i="14"/>
  <c r="P720" i="14"/>
  <c r="Q720" i="14"/>
  <c r="R720" i="14"/>
  <c r="S720" i="14"/>
  <c r="T720" i="14"/>
  <c r="U720" i="14"/>
  <c r="V720" i="14" s="1"/>
  <c r="A721" i="14"/>
  <c r="D721" i="14"/>
  <c r="E721" i="14"/>
  <c r="G721" i="14"/>
  <c r="H721" i="14"/>
  <c r="I721" i="14"/>
  <c r="J721" i="14"/>
  <c r="K721" i="14"/>
  <c r="L721" i="14"/>
  <c r="M721" i="14"/>
  <c r="N721" i="14"/>
  <c r="O721" i="14"/>
  <c r="P721" i="14"/>
  <c r="Q721" i="14"/>
  <c r="R721" i="14"/>
  <c r="S721" i="14"/>
  <c r="T721" i="14"/>
  <c r="U721" i="14"/>
  <c r="V721" i="14"/>
  <c r="A722" i="14"/>
  <c r="D722" i="14"/>
  <c r="G722" i="14"/>
  <c r="H722" i="14"/>
  <c r="I722" i="14"/>
  <c r="J722" i="14"/>
  <c r="K722" i="14"/>
  <c r="L722" i="14"/>
  <c r="M722" i="14"/>
  <c r="N722" i="14"/>
  <c r="O722" i="14"/>
  <c r="P722" i="14"/>
  <c r="Q722" i="14"/>
  <c r="R722" i="14"/>
  <c r="S722" i="14"/>
  <c r="T722" i="14"/>
  <c r="U722" i="14"/>
  <c r="V722" i="14"/>
  <c r="A723" i="14"/>
  <c r="D723" i="14"/>
  <c r="G723" i="14"/>
  <c r="H723" i="14"/>
  <c r="I723" i="14"/>
  <c r="J723" i="14"/>
  <c r="K723" i="14"/>
  <c r="L723" i="14"/>
  <c r="M723" i="14"/>
  <c r="N723" i="14"/>
  <c r="O723" i="14"/>
  <c r="P723" i="14"/>
  <c r="Q723" i="14"/>
  <c r="R723" i="14"/>
  <c r="S723" i="14"/>
  <c r="T723" i="14"/>
  <c r="U723" i="14"/>
  <c r="V723" i="14"/>
  <c r="A724" i="14"/>
  <c r="T724" i="14" s="1"/>
  <c r="D724" i="14"/>
  <c r="G724" i="14"/>
  <c r="H724" i="14"/>
  <c r="I724" i="14"/>
  <c r="J724" i="14"/>
  <c r="K724" i="14"/>
  <c r="L724" i="14"/>
  <c r="M724" i="14"/>
  <c r="N724" i="14"/>
  <c r="O724" i="14"/>
  <c r="P724" i="14"/>
  <c r="Q724" i="14"/>
  <c r="R724" i="14"/>
  <c r="S724" i="14"/>
  <c r="U724" i="14"/>
  <c r="V724" i="14" s="1"/>
  <c r="A725" i="14"/>
  <c r="D725" i="14"/>
  <c r="E725" i="14"/>
  <c r="G725" i="14"/>
  <c r="H725" i="14"/>
  <c r="I725" i="14"/>
  <c r="J725" i="14"/>
  <c r="K725" i="14"/>
  <c r="L725" i="14"/>
  <c r="M725" i="14"/>
  <c r="N725" i="14"/>
  <c r="O725" i="14"/>
  <c r="P725" i="14"/>
  <c r="Q725" i="14"/>
  <c r="R725" i="14"/>
  <c r="S725" i="14"/>
  <c r="T725" i="14"/>
  <c r="U725" i="14"/>
  <c r="V725" i="14"/>
  <c r="A726" i="14"/>
  <c r="D726" i="14"/>
  <c r="G726" i="14"/>
  <c r="H726" i="14"/>
  <c r="I726" i="14"/>
  <c r="J726" i="14"/>
  <c r="K726" i="14"/>
  <c r="L726" i="14"/>
  <c r="M726" i="14"/>
  <c r="N726" i="14"/>
  <c r="O726" i="14"/>
  <c r="P726" i="14"/>
  <c r="Q726" i="14"/>
  <c r="R726" i="14"/>
  <c r="S726" i="14"/>
  <c r="T726" i="14"/>
  <c r="U726" i="14"/>
  <c r="V726" i="14" s="1"/>
  <c r="A727" i="14"/>
  <c r="D727" i="14"/>
  <c r="G727" i="14"/>
  <c r="H727" i="14"/>
  <c r="I727" i="14"/>
  <c r="J727" i="14"/>
  <c r="K727" i="14"/>
  <c r="L727" i="14"/>
  <c r="M727" i="14"/>
  <c r="N727" i="14"/>
  <c r="O727" i="14"/>
  <c r="P727" i="14"/>
  <c r="Q727" i="14"/>
  <c r="R727" i="14"/>
  <c r="S727" i="14"/>
  <c r="T727" i="14"/>
  <c r="U727" i="14"/>
  <c r="V727" i="14"/>
  <c r="A728" i="14"/>
  <c r="D728" i="14"/>
  <c r="G728" i="14"/>
  <c r="H728" i="14"/>
  <c r="I728" i="14"/>
  <c r="J728" i="14"/>
  <c r="K728" i="14"/>
  <c r="L728" i="14"/>
  <c r="M728" i="14"/>
  <c r="N728" i="14"/>
  <c r="O728" i="14"/>
  <c r="P728" i="14"/>
  <c r="Q728" i="14"/>
  <c r="R728" i="14"/>
  <c r="S728" i="14"/>
  <c r="T728" i="14"/>
  <c r="U728" i="14"/>
  <c r="V728" i="14"/>
  <c r="A729" i="14"/>
  <c r="D729" i="14"/>
  <c r="E729" i="14"/>
  <c r="G729" i="14"/>
  <c r="H729" i="14"/>
  <c r="I729" i="14"/>
  <c r="J729" i="14"/>
  <c r="K729" i="14"/>
  <c r="L729" i="14"/>
  <c r="M729" i="14"/>
  <c r="N729" i="14"/>
  <c r="O729" i="14"/>
  <c r="P729" i="14"/>
  <c r="Q729" i="14"/>
  <c r="R729" i="14"/>
  <c r="S729" i="14"/>
  <c r="T729" i="14"/>
  <c r="U729" i="14"/>
  <c r="V729" i="14"/>
  <c r="A730" i="14"/>
  <c r="D730" i="14"/>
  <c r="G730" i="14"/>
  <c r="H730" i="14"/>
  <c r="I730" i="14"/>
  <c r="J730" i="14"/>
  <c r="K730" i="14"/>
  <c r="L730" i="14"/>
  <c r="M730" i="14"/>
  <c r="N730" i="14"/>
  <c r="O730" i="14"/>
  <c r="P730" i="14"/>
  <c r="Q730" i="14"/>
  <c r="R730" i="14"/>
  <c r="S730" i="14"/>
  <c r="T730" i="14"/>
  <c r="U730" i="14"/>
  <c r="V730" i="14" s="1"/>
  <c r="A731" i="14"/>
  <c r="D731" i="14"/>
  <c r="G731" i="14"/>
  <c r="H731" i="14"/>
  <c r="I731" i="14"/>
  <c r="J731" i="14"/>
  <c r="K731" i="14"/>
  <c r="L731" i="14"/>
  <c r="M731" i="14"/>
  <c r="N731" i="14"/>
  <c r="O731" i="14"/>
  <c r="P731" i="14"/>
  <c r="Q731" i="14"/>
  <c r="R731" i="14"/>
  <c r="S731" i="14"/>
  <c r="T731" i="14"/>
  <c r="U731" i="14"/>
  <c r="V731" i="14"/>
  <c r="W731" i="14"/>
  <c r="A732" i="14"/>
  <c r="D732" i="14"/>
  <c r="E740" i="14" s="1"/>
  <c r="G732" i="14"/>
  <c r="H732" i="14"/>
  <c r="I732" i="14"/>
  <c r="J732" i="14"/>
  <c r="K732" i="14"/>
  <c r="L732" i="14"/>
  <c r="M732" i="14"/>
  <c r="N732" i="14"/>
  <c r="O732" i="14"/>
  <c r="P732" i="14"/>
  <c r="Q732" i="14"/>
  <c r="R732" i="14"/>
  <c r="S732" i="14"/>
  <c r="T732" i="14"/>
  <c r="U732" i="14"/>
  <c r="V732" i="14" s="1"/>
  <c r="A733" i="14"/>
  <c r="D733" i="14"/>
  <c r="G733" i="14"/>
  <c r="H733" i="14"/>
  <c r="I733" i="14"/>
  <c r="J733" i="14"/>
  <c r="K733" i="14"/>
  <c r="L733" i="14"/>
  <c r="M733" i="14"/>
  <c r="N733" i="14"/>
  <c r="O733" i="14"/>
  <c r="P733" i="14"/>
  <c r="Q733" i="14"/>
  <c r="R733" i="14"/>
  <c r="S733" i="14"/>
  <c r="T733" i="14"/>
  <c r="U733" i="14"/>
  <c r="V733" i="14"/>
  <c r="A734" i="14"/>
  <c r="D734" i="14"/>
  <c r="E742" i="14" s="1"/>
  <c r="G734" i="14"/>
  <c r="H734" i="14"/>
  <c r="I734" i="14"/>
  <c r="J734" i="14"/>
  <c r="K734" i="14"/>
  <c r="L734" i="14"/>
  <c r="M734" i="14"/>
  <c r="N734" i="14"/>
  <c r="O734" i="14"/>
  <c r="P734" i="14"/>
  <c r="Q734" i="14"/>
  <c r="R734" i="14"/>
  <c r="S734" i="14"/>
  <c r="T734" i="14"/>
  <c r="U734" i="14"/>
  <c r="V734" i="14"/>
  <c r="A735" i="14"/>
  <c r="D735" i="14"/>
  <c r="G735" i="14"/>
  <c r="H735" i="14"/>
  <c r="I735" i="14"/>
  <c r="J735" i="14"/>
  <c r="K735" i="14"/>
  <c r="L735" i="14"/>
  <c r="M735" i="14"/>
  <c r="N735" i="14"/>
  <c r="O735" i="14"/>
  <c r="P735" i="14"/>
  <c r="Q735" i="14"/>
  <c r="R735" i="14"/>
  <c r="S735" i="14"/>
  <c r="T735" i="14"/>
  <c r="U735" i="14"/>
  <c r="V735" i="14"/>
  <c r="A736" i="14"/>
  <c r="D736" i="14"/>
  <c r="G736" i="14"/>
  <c r="H736" i="14"/>
  <c r="I736" i="14"/>
  <c r="J736" i="14"/>
  <c r="K736" i="14"/>
  <c r="L736" i="14"/>
  <c r="M736" i="14"/>
  <c r="N736" i="14"/>
  <c r="O736" i="14"/>
  <c r="P736" i="14"/>
  <c r="Q736" i="14"/>
  <c r="R736" i="14"/>
  <c r="S736" i="14"/>
  <c r="T736" i="14"/>
  <c r="U736" i="14"/>
  <c r="V736" i="14" s="1"/>
  <c r="A737" i="14"/>
  <c r="D737" i="14"/>
  <c r="G737" i="14"/>
  <c r="H737" i="14"/>
  <c r="I737" i="14"/>
  <c r="J737" i="14"/>
  <c r="K737" i="14"/>
  <c r="L737" i="14"/>
  <c r="M737" i="14"/>
  <c r="N737" i="14"/>
  <c r="O737" i="14"/>
  <c r="P737" i="14"/>
  <c r="Q737" i="14"/>
  <c r="R737" i="14"/>
  <c r="S737" i="14"/>
  <c r="T737" i="14"/>
  <c r="U737" i="14"/>
  <c r="V737" i="14"/>
  <c r="A738" i="14"/>
  <c r="D738" i="14"/>
  <c r="E738" i="14"/>
  <c r="G738" i="14"/>
  <c r="H738" i="14"/>
  <c r="I738" i="14"/>
  <c r="J738" i="14"/>
  <c r="K738" i="14"/>
  <c r="L738" i="14"/>
  <c r="M738" i="14"/>
  <c r="N738" i="14"/>
  <c r="O738" i="14"/>
  <c r="P738" i="14"/>
  <c r="Q738" i="14"/>
  <c r="R738" i="14"/>
  <c r="S738" i="14"/>
  <c r="T738" i="14"/>
  <c r="U738" i="14"/>
  <c r="V738" i="14"/>
  <c r="A739" i="14"/>
  <c r="D739" i="14"/>
  <c r="G739" i="14"/>
  <c r="H739" i="14"/>
  <c r="I739" i="14"/>
  <c r="J739" i="14"/>
  <c r="K739" i="14"/>
  <c r="L739" i="14"/>
  <c r="M739" i="14"/>
  <c r="N739" i="14"/>
  <c r="O739" i="14"/>
  <c r="P739" i="14"/>
  <c r="Q739" i="14"/>
  <c r="R739" i="14"/>
  <c r="S739" i="14"/>
  <c r="T739" i="14"/>
  <c r="U739" i="14"/>
  <c r="V739" i="14"/>
  <c r="A740" i="14"/>
  <c r="T740" i="14" s="1"/>
  <c r="D740" i="14"/>
  <c r="G740" i="14"/>
  <c r="H740" i="14"/>
  <c r="I740" i="14"/>
  <c r="J740" i="14"/>
  <c r="K740" i="14"/>
  <c r="L740" i="14"/>
  <c r="M740" i="14"/>
  <c r="N740" i="14"/>
  <c r="O740" i="14"/>
  <c r="P740" i="14"/>
  <c r="Q740" i="14"/>
  <c r="R740" i="14"/>
  <c r="S740" i="14"/>
  <c r="U740" i="14"/>
  <c r="V740" i="14" s="1"/>
  <c r="A741" i="14"/>
  <c r="D741" i="14"/>
  <c r="E741" i="14"/>
  <c r="G741" i="14"/>
  <c r="H741" i="14"/>
  <c r="I741" i="14"/>
  <c r="J741" i="14"/>
  <c r="K741" i="14"/>
  <c r="L741" i="14"/>
  <c r="M741" i="14"/>
  <c r="N741" i="14"/>
  <c r="O741" i="14"/>
  <c r="P741" i="14"/>
  <c r="Q741" i="14"/>
  <c r="R741" i="14"/>
  <c r="S741" i="14"/>
  <c r="T741" i="14"/>
  <c r="U741" i="14"/>
  <c r="V741" i="14"/>
  <c r="A742" i="14"/>
  <c r="D742" i="14"/>
  <c r="G742" i="14"/>
  <c r="H742" i="14"/>
  <c r="I742" i="14"/>
  <c r="J742" i="14"/>
  <c r="K742" i="14"/>
  <c r="L742" i="14"/>
  <c r="M742" i="14"/>
  <c r="N742" i="14"/>
  <c r="O742" i="14"/>
  <c r="P742" i="14"/>
  <c r="Q742" i="14"/>
  <c r="R742" i="14"/>
  <c r="S742" i="14"/>
  <c r="T742" i="14"/>
  <c r="U742" i="14"/>
  <c r="V742" i="14" s="1"/>
  <c r="A743" i="14"/>
  <c r="D743" i="14"/>
  <c r="G743" i="14"/>
  <c r="H743" i="14"/>
  <c r="I743" i="14"/>
  <c r="J743" i="14"/>
  <c r="K743" i="14"/>
  <c r="L743" i="14"/>
  <c r="M743" i="14"/>
  <c r="N743" i="14"/>
  <c r="O743" i="14"/>
  <c r="P743" i="14"/>
  <c r="Q743" i="14"/>
  <c r="R743" i="14"/>
  <c r="S743" i="14"/>
  <c r="T743" i="14"/>
  <c r="U743" i="14"/>
  <c r="V743" i="14"/>
  <c r="A744" i="14"/>
  <c r="D744" i="14"/>
  <c r="E744" i="14" s="1"/>
  <c r="G744" i="14"/>
  <c r="H744" i="14"/>
  <c r="I744" i="14"/>
  <c r="J744" i="14"/>
  <c r="K744" i="14"/>
  <c r="L744" i="14"/>
  <c r="M744" i="14"/>
  <c r="N744" i="14"/>
  <c r="O744" i="14"/>
  <c r="P744" i="14"/>
  <c r="Q744" i="14"/>
  <c r="R744" i="14"/>
  <c r="S744" i="14"/>
  <c r="T744" i="14"/>
  <c r="U744" i="14"/>
  <c r="V744" i="14" s="1"/>
  <c r="A745" i="14"/>
  <c r="D745" i="14"/>
  <c r="G745" i="14"/>
  <c r="H745" i="14"/>
  <c r="I745" i="14"/>
  <c r="J745" i="14"/>
  <c r="K745" i="14"/>
  <c r="L745" i="14"/>
  <c r="M745" i="14"/>
  <c r="N745" i="14"/>
  <c r="O745" i="14"/>
  <c r="P745" i="14"/>
  <c r="Q745" i="14"/>
  <c r="R745" i="14"/>
  <c r="S745" i="14"/>
  <c r="T745" i="14"/>
  <c r="U745" i="14"/>
  <c r="V745" i="14"/>
  <c r="A746" i="14"/>
  <c r="D746" i="14"/>
  <c r="E754" i="14" s="1"/>
  <c r="G746" i="14"/>
  <c r="H746" i="14"/>
  <c r="I746" i="14"/>
  <c r="J746" i="14"/>
  <c r="K746" i="14"/>
  <c r="L746" i="14"/>
  <c r="M746" i="14"/>
  <c r="N746" i="14"/>
  <c r="O746" i="14"/>
  <c r="P746" i="14"/>
  <c r="Q746" i="14"/>
  <c r="R746" i="14"/>
  <c r="S746" i="14"/>
  <c r="T746" i="14"/>
  <c r="U746" i="14"/>
  <c r="V746" i="14" s="1"/>
  <c r="A747" i="14"/>
  <c r="D747" i="14"/>
  <c r="G747" i="14"/>
  <c r="H747" i="14"/>
  <c r="I747" i="14"/>
  <c r="J747" i="14"/>
  <c r="K747" i="14"/>
  <c r="L747" i="14"/>
  <c r="M747" i="14"/>
  <c r="N747" i="14"/>
  <c r="O747" i="14"/>
  <c r="P747" i="14"/>
  <c r="Q747" i="14"/>
  <c r="R747" i="14"/>
  <c r="S747" i="14"/>
  <c r="T747" i="14"/>
  <c r="U747" i="14"/>
  <c r="V747" i="14"/>
  <c r="W747" i="14"/>
  <c r="A748" i="14"/>
  <c r="D748" i="14"/>
  <c r="G748" i="14"/>
  <c r="H748" i="14"/>
  <c r="I748" i="14"/>
  <c r="J748" i="14"/>
  <c r="K748" i="14"/>
  <c r="L748" i="14"/>
  <c r="M748" i="14"/>
  <c r="N748" i="14"/>
  <c r="O748" i="14"/>
  <c r="P748" i="14"/>
  <c r="Q748" i="14"/>
  <c r="R748" i="14"/>
  <c r="S748" i="14"/>
  <c r="T748" i="14"/>
  <c r="U748" i="14"/>
  <c r="V748" i="14"/>
  <c r="A749" i="14"/>
  <c r="D749" i="14"/>
  <c r="G749" i="14"/>
  <c r="H749" i="14"/>
  <c r="I749" i="14"/>
  <c r="J749" i="14"/>
  <c r="K749" i="14"/>
  <c r="L749" i="14"/>
  <c r="M749" i="14"/>
  <c r="N749" i="14"/>
  <c r="O749" i="14"/>
  <c r="P749" i="14"/>
  <c r="Q749" i="14"/>
  <c r="R749" i="14"/>
  <c r="S749" i="14"/>
  <c r="T749" i="14"/>
  <c r="U749" i="14"/>
  <c r="V749" i="14"/>
  <c r="A750" i="14"/>
  <c r="D750" i="14"/>
  <c r="G750" i="14"/>
  <c r="H750" i="14"/>
  <c r="I750" i="14"/>
  <c r="J750" i="14"/>
  <c r="K750" i="14"/>
  <c r="L750" i="14"/>
  <c r="M750" i="14"/>
  <c r="N750" i="14"/>
  <c r="O750" i="14"/>
  <c r="P750" i="14"/>
  <c r="Q750" i="14"/>
  <c r="R750" i="14"/>
  <c r="S750" i="14"/>
  <c r="T750" i="14"/>
  <c r="U750" i="14"/>
  <c r="V750" i="14"/>
  <c r="A751" i="14"/>
  <c r="D751" i="14"/>
  <c r="G751" i="14"/>
  <c r="H751" i="14"/>
  <c r="I751" i="14"/>
  <c r="J751" i="14"/>
  <c r="K751" i="14"/>
  <c r="L751" i="14"/>
  <c r="M751" i="14"/>
  <c r="N751" i="14"/>
  <c r="O751" i="14"/>
  <c r="P751" i="14"/>
  <c r="Q751" i="14"/>
  <c r="R751" i="14"/>
  <c r="S751" i="14"/>
  <c r="T751" i="14"/>
  <c r="U751" i="14"/>
  <c r="V751" i="14"/>
  <c r="A752" i="14"/>
  <c r="D752" i="14"/>
  <c r="G752" i="14"/>
  <c r="H752" i="14"/>
  <c r="I752" i="14"/>
  <c r="J752" i="14"/>
  <c r="K752" i="14"/>
  <c r="L752" i="14"/>
  <c r="M752" i="14"/>
  <c r="N752" i="14"/>
  <c r="O752" i="14"/>
  <c r="P752" i="14"/>
  <c r="Q752" i="14"/>
  <c r="R752" i="14"/>
  <c r="S752" i="14"/>
  <c r="T752" i="14"/>
  <c r="U752" i="14"/>
  <c r="V752" i="14" s="1"/>
  <c r="A753" i="14"/>
  <c r="D753" i="14"/>
  <c r="E753" i="14"/>
  <c r="G753" i="14"/>
  <c r="H753" i="14"/>
  <c r="I753" i="14"/>
  <c r="J753" i="14"/>
  <c r="K753" i="14"/>
  <c r="L753" i="14"/>
  <c r="M753" i="14"/>
  <c r="N753" i="14"/>
  <c r="O753" i="14"/>
  <c r="P753" i="14"/>
  <c r="Q753" i="14"/>
  <c r="R753" i="14"/>
  <c r="S753" i="14"/>
  <c r="T753" i="14"/>
  <c r="U753" i="14"/>
  <c r="V753" i="14"/>
  <c r="W753" i="14"/>
  <c r="A754" i="14"/>
  <c r="D754" i="14"/>
  <c r="G754" i="14"/>
  <c r="H754" i="14"/>
  <c r="I754" i="14"/>
  <c r="J754" i="14"/>
  <c r="K754" i="14"/>
  <c r="L754" i="14"/>
  <c r="M754" i="14"/>
  <c r="N754" i="14"/>
  <c r="O754" i="14"/>
  <c r="P754" i="14"/>
  <c r="Q754" i="14"/>
  <c r="R754" i="14"/>
  <c r="S754" i="14"/>
  <c r="T754" i="14"/>
  <c r="U754" i="14"/>
  <c r="V754" i="14"/>
  <c r="A755" i="14"/>
  <c r="D755" i="14"/>
  <c r="E755" i="14"/>
  <c r="G755" i="14"/>
  <c r="H755" i="14"/>
  <c r="I755" i="14"/>
  <c r="J755" i="14"/>
  <c r="K755" i="14"/>
  <c r="L755" i="14"/>
  <c r="M755" i="14"/>
  <c r="N755" i="14"/>
  <c r="O755" i="14"/>
  <c r="P755" i="14"/>
  <c r="Q755" i="14"/>
  <c r="R755" i="14"/>
  <c r="S755" i="14"/>
  <c r="T755" i="14"/>
  <c r="U755" i="14"/>
  <c r="V755" i="14"/>
  <c r="W755" i="14"/>
  <c r="A756" i="14"/>
  <c r="T756" i="14" s="1"/>
  <c r="D756" i="14"/>
  <c r="G756" i="14"/>
  <c r="H756" i="14"/>
  <c r="I756" i="14"/>
  <c r="J756" i="14"/>
  <c r="K756" i="14"/>
  <c r="L756" i="14"/>
  <c r="M756" i="14"/>
  <c r="N756" i="14"/>
  <c r="O756" i="14"/>
  <c r="P756" i="14"/>
  <c r="Q756" i="14"/>
  <c r="R756" i="14"/>
  <c r="S756" i="14"/>
  <c r="U756" i="14"/>
  <c r="V756" i="14" s="1"/>
  <c r="A757" i="14"/>
  <c r="D757" i="14"/>
  <c r="E757" i="14"/>
  <c r="G757" i="14"/>
  <c r="H757" i="14"/>
  <c r="I757" i="14"/>
  <c r="J757" i="14"/>
  <c r="K757" i="14"/>
  <c r="L757" i="14"/>
  <c r="M757" i="14"/>
  <c r="N757" i="14"/>
  <c r="O757" i="14"/>
  <c r="P757" i="14"/>
  <c r="Q757" i="14"/>
  <c r="R757" i="14"/>
  <c r="S757" i="14"/>
  <c r="T757" i="14"/>
  <c r="U757" i="14"/>
  <c r="V757" i="14"/>
  <c r="A758" i="14"/>
  <c r="D758" i="14"/>
  <c r="G758" i="14"/>
  <c r="H758" i="14"/>
  <c r="I758" i="14"/>
  <c r="J758" i="14"/>
  <c r="K758" i="14"/>
  <c r="L758" i="14"/>
  <c r="M758" i="14"/>
  <c r="N758" i="14"/>
  <c r="O758" i="14"/>
  <c r="P758" i="14"/>
  <c r="Q758" i="14"/>
  <c r="R758" i="14"/>
  <c r="S758" i="14"/>
  <c r="T758" i="14"/>
  <c r="U758" i="14"/>
  <c r="V758" i="14" s="1"/>
  <c r="A759" i="14"/>
  <c r="D759" i="14"/>
  <c r="G759" i="14"/>
  <c r="H759" i="14"/>
  <c r="I759" i="14"/>
  <c r="J759" i="14"/>
  <c r="K759" i="14"/>
  <c r="L759" i="14"/>
  <c r="M759" i="14"/>
  <c r="N759" i="14"/>
  <c r="O759" i="14"/>
  <c r="P759" i="14"/>
  <c r="Q759" i="14"/>
  <c r="R759" i="14"/>
  <c r="S759" i="14"/>
  <c r="T759" i="14"/>
  <c r="U759" i="14"/>
  <c r="V759" i="14"/>
  <c r="A760" i="14"/>
  <c r="D760" i="14"/>
  <c r="G760" i="14"/>
  <c r="H760" i="14"/>
  <c r="I760" i="14"/>
  <c r="J760" i="14"/>
  <c r="K760" i="14"/>
  <c r="L760" i="14"/>
  <c r="M760" i="14"/>
  <c r="N760" i="14"/>
  <c r="O760" i="14"/>
  <c r="P760" i="14"/>
  <c r="Q760" i="14"/>
  <c r="R760" i="14"/>
  <c r="S760" i="14"/>
  <c r="T760" i="14"/>
  <c r="U760" i="14"/>
  <c r="V760" i="14"/>
  <c r="A761" i="14"/>
  <c r="D761" i="14"/>
  <c r="E761" i="14"/>
  <c r="G761" i="14"/>
  <c r="H761" i="14"/>
  <c r="I761" i="14"/>
  <c r="J761" i="14"/>
  <c r="K761" i="14"/>
  <c r="L761" i="14"/>
  <c r="M761" i="14"/>
  <c r="N761" i="14"/>
  <c r="O761" i="14"/>
  <c r="P761" i="14"/>
  <c r="Q761" i="14"/>
  <c r="R761" i="14"/>
  <c r="S761" i="14"/>
  <c r="T761" i="14"/>
  <c r="U761" i="14"/>
  <c r="V761" i="14"/>
  <c r="A762" i="14"/>
  <c r="D762" i="14"/>
  <c r="G762" i="14"/>
  <c r="H762" i="14"/>
  <c r="I762" i="14"/>
  <c r="J762" i="14"/>
  <c r="K762" i="14"/>
  <c r="L762" i="14"/>
  <c r="M762" i="14"/>
  <c r="N762" i="14"/>
  <c r="O762" i="14"/>
  <c r="P762" i="14"/>
  <c r="Q762" i="14"/>
  <c r="R762" i="14"/>
  <c r="S762" i="14"/>
  <c r="T762" i="14"/>
  <c r="U762" i="14"/>
  <c r="V762" i="14" s="1"/>
  <c r="A763" i="14"/>
  <c r="D763" i="14"/>
  <c r="G763" i="14"/>
  <c r="H763" i="14"/>
  <c r="I763" i="14"/>
  <c r="J763" i="14"/>
  <c r="K763" i="14"/>
  <c r="L763" i="14"/>
  <c r="M763" i="14"/>
  <c r="N763" i="14"/>
  <c r="O763" i="14"/>
  <c r="P763" i="14"/>
  <c r="Q763" i="14"/>
  <c r="R763" i="14"/>
  <c r="S763" i="14"/>
  <c r="T763" i="14"/>
  <c r="U763" i="14"/>
  <c r="V763" i="14"/>
  <c r="W763" i="14"/>
  <c r="A764" i="14"/>
  <c r="D764" i="14"/>
  <c r="E772" i="14" s="1"/>
  <c r="E764" i="14"/>
  <c r="G764" i="14"/>
  <c r="H764" i="14"/>
  <c r="I764" i="14"/>
  <c r="J764" i="14"/>
  <c r="K764" i="14"/>
  <c r="L764" i="14"/>
  <c r="M764" i="14"/>
  <c r="N764" i="14"/>
  <c r="O764" i="14"/>
  <c r="P764" i="14"/>
  <c r="Q764" i="14"/>
  <c r="R764" i="14"/>
  <c r="S764" i="14"/>
  <c r="T764" i="14"/>
  <c r="U764" i="14"/>
  <c r="V764" i="14"/>
  <c r="A765" i="14"/>
  <c r="D765" i="14"/>
  <c r="G765" i="14"/>
  <c r="H765" i="14"/>
  <c r="I765" i="14"/>
  <c r="J765" i="14"/>
  <c r="K765" i="14"/>
  <c r="L765" i="14"/>
  <c r="M765" i="14"/>
  <c r="N765" i="14"/>
  <c r="O765" i="14"/>
  <c r="P765" i="14"/>
  <c r="Q765" i="14"/>
  <c r="R765" i="14"/>
  <c r="S765" i="14"/>
  <c r="T765" i="14"/>
  <c r="U765" i="14"/>
  <c r="V765" i="14"/>
  <c r="A766" i="14"/>
  <c r="D766" i="14"/>
  <c r="E774" i="14" s="1"/>
  <c r="G766" i="14"/>
  <c r="H766" i="14"/>
  <c r="I766" i="14"/>
  <c r="J766" i="14"/>
  <c r="K766" i="14"/>
  <c r="L766" i="14"/>
  <c r="M766" i="14"/>
  <c r="N766" i="14"/>
  <c r="O766" i="14"/>
  <c r="P766" i="14"/>
  <c r="Q766" i="14"/>
  <c r="R766" i="14"/>
  <c r="S766" i="14"/>
  <c r="T766" i="14"/>
  <c r="U766" i="14"/>
  <c r="V766" i="14"/>
  <c r="A767" i="14"/>
  <c r="D767" i="14"/>
  <c r="E767" i="14"/>
  <c r="G767" i="14"/>
  <c r="H767" i="14"/>
  <c r="I767" i="14"/>
  <c r="J767" i="14"/>
  <c r="K767" i="14"/>
  <c r="L767" i="14"/>
  <c r="M767" i="14"/>
  <c r="N767" i="14"/>
  <c r="O767" i="14"/>
  <c r="P767" i="14"/>
  <c r="Q767" i="14"/>
  <c r="R767" i="14"/>
  <c r="S767" i="14"/>
  <c r="T767" i="14"/>
  <c r="U767" i="14"/>
  <c r="V767" i="14"/>
  <c r="A768" i="14"/>
  <c r="D768" i="14"/>
  <c r="G768" i="14"/>
  <c r="H768" i="14"/>
  <c r="I768" i="14"/>
  <c r="J768" i="14"/>
  <c r="K768" i="14"/>
  <c r="L768" i="14"/>
  <c r="M768" i="14"/>
  <c r="N768" i="14"/>
  <c r="O768" i="14"/>
  <c r="P768" i="14"/>
  <c r="Q768" i="14"/>
  <c r="R768" i="14"/>
  <c r="S768" i="14"/>
  <c r="T768" i="14"/>
  <c r="U768" i="14"/>
  <c r="V768" i="14" s="1"/>
  <c r="A769" i="14"/>
  <c r="D769" i="14"/>
  <c r="G769" i="14"/>
  <c r="H769" i="14"/>
  <c r="I769" i="14"/>
  <c r="J769" i="14"/>
  <c r="K769" i="14"/>
  <c r="L769" i="14"/>
  <c r="M769" i="14"/>
  <c r="N769" i="14"/>
  <c r="O769" i="14"/>
  <c r="P769" i="14"/>
  <c r="Q769" i="14"/>
  <c r="R769" i="14"/>
  <c r="S769" i="14"/>
  <c r="T769" i="14"/>
  <c r="U769" i="14"/>
  <c r="V769" i="14"/>
  <c r="A770" i="14"/>
  <c r="D770" i="14"/>
  <c r="E770" i="14"/>
  <c r="G770" i="14"/>
  <c r="H770" i="14"/>
  <c r="I770" i="14"/>
  <c r="J770" i="14"/>
  <c r="K770" i="14"/>
  <c r="L770" i="14"/>
  <c r="M770" i="14"/>
  <c r="N770" i="14"/>
  <c r="O770" i="14"/>
  <c r="P770" i="14"/>
  <c r="Q770" i="14"/>
  <c r="R770" i="14"/>
  <c r="S770" i="14"/>
  <c r="T770" i="14"/>
  <c r="U770" i="14"/>
  <c r="V770" i="14"/>
  <c r="A771" i="14"/>
  <c r="D771" i="14"/>
  <c r="G771" i="14"/>
  <c r="H771" i="14"/>
  <c r="I771" i="14"/>
  <c r="J771" i="14"/>
  <c r="K771" i="14"/>
  <c r="L771" i="14"/>
  <c r="M771" i="14"/>
  <c r="N771" i="14"/>
  <c r="O771" i="14"/>
  <c r="P771" i="14"/>
  <c r="Q771" i="14"/>
  <c r="R771" i="14"/>
  <c r="S771" i="14"/>
  <c r="T771" i="14"/>
  <c r="U771" i="14"/>
  <c r="V771" i="14"/>
  <c r="A772" i="14"/>
  <c r="T772" i="14" s="1"/>
  <c r="D772" i="14"/>
  <c r="G772" i="14"/>
  <c r="H772" i="14"/>
  <c r="I772" i="14"/>
  <c r="J772" i="14"/>
  <c r="K772" i="14"/>
  <c r="L772" i="14"/>
  <c r="M772" i="14"/>
  <c r="N772" i="14"/>
  <c r="O772" i="14"/>
  <c r="P772" i="14"/>
  <c r="Q772" i="14"/>
  <c r="R772" i="14"/>
  <c r="S772" i="14"/>
  <c r="U772" i="14"/>
  <c r="V772" i="14" s="1"/>
  <c r="A773" i="14"/>
  <c r="D773" i="14"/>
  <c r="E773" i="14"/>
  <c r="G773" i="14"/>
  <c r="H773" i="14"/>
  <c r="I773" i="14"/>
  <c r="J773" i="14"/>
  <c r="K773" i="14"/>
  <c r="L773" i="14"/>
  <c r="M773" i="14"/>
  <c r="N773" i="14"/>
  <c r="O773" i="14"/>
  <c r="P773" i="14"/>
  <c r="Q773" i="14"/>
  <c r="R773" i="14"/>
  <c r="S773" i="14"/>
  <c r="T773" i="14"/>
  <c r="U773" i="14"/>
  <c r="V773" i="14"/>
  <c r="A774" i="14"/>
  <c r="D774" i="14"/>
  <c r="G774" i="14"/>
  <c r="H774" i="14"/>
  <c r="I774" i="14"/>
  <c r="J774" i="14"/>
  <c r="K774" i="14"/>
  <c r="L774" i="14"/>
  <c r="M774" i="14"/>
  <c r="N774" i="14"/>
  <c r="O774" i="14"/>
  <c r="P774" i="14"/>
  <c r="Q774" i="14"/>
  <c r="R774" i="14"/>
  <c r="S774" i="14"/>
  <c r="T774" i="14"/>
  <c r="U774" i="14"/>
  <c r="V774" i="14" s="1"/>
  <c r="A775" i="14"/>
  <c r="D775" i="14"/>
  <c r="G775" i="14"/>
  <c r="H775" i="14"/>
  <c r="I775" i="14"/>
  <c r="J775" i="14"/>
  <c r="K775" i="14"/>
  <c r="L775" i="14"/>
  <c r="M775" i="14"/>
  <c r="N775" i="14"/>
  <c r="O775" i="14"/>
  <c r="P775" i="14"/>
  <c r="Q775" i="14"/>
  <c r="R775" i="14"/>
  <c r="S775" i="14"/>
  <c r="T775" i="14"/>
  <c r="U775" i="14"/>
  <c r="V775" i="14"/>
  <c r="W775" i="14"/>
  <c r="A776" i="14"/>
  <c r="D776" i="14"/>
  <c r="E776" i="14"/>
  <c r="G776" i="14"/>
  <c r="H776" i="14"/>
  <c r="I776" i="14"/>
  <c r="J776" i="14"/>
  <c r="K776" i="14"/>
  <c r="L776" i="14"/>
  <c r="M776" i="14"/>
  <c r="N776" i="14"/>
  <c r="O776" i="14"/>
  <c r="P776" i="14"/>
  <c r="Q776" i="14"/>
  <c r="R776" i="14"/>
  <c r="S776" i="14"/>
  <c r="T776" i="14"/>
  <c r="U776" i="14"/>
  <c r="V776" i="14"/>
  <c r="A777" i="14"/>
  <c r="D777" i="14"/>
  <c r="G777" i="14"/>
  <c r="H777" i="14"/>
  <c r="I777" i="14"/>
  <c r="J777" i="14"/>
  <c r="K777" i="14"/>
  <c r="L777" i="14"/>
  <c r="M777" i="14"/>
  <c r="N777" i="14"/>
  <c r="O777" i="14"/>
  <c r="P777" i="14"/>
  <c r="Q777" i="14"/>
  <c r="R777" i="14"/>
  <c r="S777" i="14"/>
  <c r="T777" i="14"/>
  <c r="U777" i="14"/>
  <c r="V777" i="14"/>
  <c r="A778" i="14"/>
  <c r="D778" i="14"/>
  <c r="G778" i="14"/>
  <c r="H778" i="14"/>
  <c r="I778" i="14"/>
  <c r="J778" i="14"/>
  <c r="K778" i="14"/>
  <c r="L778" i="14"/>
  <c r="M778" i="14"/>
  <c r="N778" i="14"/>
  <c r="O778" i="14"/>
  <c r="P778" i="14"/>
  <c r="Q778" i="14"/>
  <c r="R778" i="14"/>
  <c r="S778" i="14"/>
  <c r="T778" i="14"/>
  <c r="U778" i="14"/>
  <c r="V778" i="14" s="1"/>
  <c r="A779" i="14"/>
  <c r="D779" i="14"/>
  <c r="G779" i="14"/>
  <c r="H779" i="14"/>
  <c r="I779" i="14"/>
  <c r="J779" i="14"/>
  <c r="K779" i="14"/>
  <c r="L779" i="14"/>
  <c r="M779" i="14"/>
  <c r="N779" i="14"/>
  <c r="O779" i="14"/>
  <c r="P779" i="14"/>
  <c r="Q779" i="14"/>
  <c r="R779" i="14"/>
  <c r="S779" i="14"/>
  <c r="T779" i="14"/>
  <c r="U779" i="14"/>
  <c r="V779" i="14"/>
  <c r="A780" i="14"/>
  <c r="D780" i="14"/>
  <c r="G780" i="14"/>
  <c r="H780" i="14"/>
  <c r="I780" i="14"/>
  <c r="J780" i="14"/>
  <c r="K780" i="14"/>
  <c r="L780" i="14"/>
  <c r="M780" i="14"/>
  <c r="N780" i="14"/>
  <c r="O780" i="14"/>
  <c r="P780" i="14"/>
  <c r="Q780" i="14"/>
  <c r="R780" i="14"/>
  <c r="S780" i="14"/>
  <c r="T780" i="14"/>
  <c r="U780" i="14"/>
  <c r="V780" i="14"/>
  <c r="A781" i="14"/>
  <c r="D781" i="14"/>
  <c r="G781" i="14"/>
  <c r="H781" i="14"/>
  <c r="I781" i="14"/>
  <c r="J781" i="14"/>
  <c r="K781" i="14"/>
  <c r="L781" i="14"/>
  <c r="M781" i="14"/>
  <c r="N781" i="14"/>
  <c r="O781" i="14"/>
  <c r="P781" i="14"/>
  <c r="Q781" i="14"/>
  <c r="R781" i="14"/>
  <c r="S781" i="14"/>
  <c r="T781" i="14"/>
  <c r="U781" i="14"/>
  <c r="V781" i="14"/>
  <c r="A782" i="14"/>
  <c r="D782" i="14"/>
  <c r="E790" i="14" s="1"/>
  <c r="E782" i="14"/>
  <c r="G782" i="14"/>
  <c r="H782" i="14"/>
  <c r="I782" i="14"/>
  <c r="J782" i="14"/>
  <c r="K782" i="14"/>
  <c r="L782" i="14"/>
  <c r="M782" i="14"/>
  <c r="N782" i="14"/>
  <c r="O782" i="14"/>
  <c r="P782" i="14"/>
  <c r="Q782" i="14"/>
  <c r="R782" i="14"/>
  <c r="S782" i="14"/>
  <c r="T782" i="14"/>
  <c r="U782" i="14"/>
  <c r="V782" i="14"/>
  <c r="A783" i="14"/>
  <c r="D783" i="14"/>
  <c r="G783" i="14"/>
  <c r="H783" i="14"/>
  <c r="I783" i="14"/>
  <c r="J783" i="14"/>
  <c r="K783" i="14"/>
  <c r="L783" i="14"/>
  <c r="M783" i="14"/>
  <c r="N783" i="14"/>
  <c r="O783" i="14"/>
  <c r="P783" i="14"/>
  <c r="Q783" i="14"/>
  <c r="R783" i="14"/>
  <c r="S783" i="14"/>
  <c r="T783" i="14"/>
  <c r="U783" i="14"/>
  <c r="V783" i="14"/>
  <c r="A784" i="14"/>
  <c r="D784" i="14"/>
  <c r="G784" i="14"/>
  <c r="H784" i="14"/>
  <c r="I784" i="14"/>
  <c r="J784" i="14"/>
  <c r="K784" i="14"/>
  <c r="L784" i="14"/>
  <c r="M784" i="14"/>
  <c r="N784" i="14"/>
  <c r="O784" i="14"/>
  <c r="P784" i="14"/>
  <c r="Q784" i="14"/>
  <c r="R784" i="14"/>
  <c r="S784" i="14"/>
  <c r="T784" i="14"/>
  <c r="U784" i="14"/>
  <c r="V784" i="14" s="1"/>
  <c r="A785" i="14"/>
  <c r="D785" i="14"/>
  <c r="G785" i="14"/>
  <c r="H785" i="14"/>
  <c r="I785" i="14"/>
  <c r="J785" i="14"/>
  <c r="K785" i="14"/>
  <c r="L785" i="14"/>
  <c r="M785" i="14"/>
  <c r="N785" i="14"/>
  <c r="O785" i="14"/>
  <c r="P785" i="14"/>
  <c r="Q785" i="14"/>
  <c r="R785" i="14"/>
  <c r="S785" i="14"/>
  <c r="T785" i="14"/>
  <c r="U785" i="14"/>
  <c r="V785" i="14"/>
  <c r="A786" i="14"/>
  <c r="D786" i="14"/>
  <c r="G786" i="14"/>
  <c r="H786" i="14"/>
  <c r="I786" i="14"/>
  <c r="J786" i="14"/>
  <c r="K786" i="14"/>
  <c r="L786" i="14"/>
  <c r="M786" i="14"/>
  <c r="N786" i="14"/>
  <c r="O786" i="14"/>
  <c r="P786" i="14"/>
  <c r="Q786" i="14"/>
  <c r="R786" i="14"/>
  <c r="S786" i="14"/>
  <c r="T786" i="14"/>
  <c r="U786" i="14"/>
  <c r="V786" i="14"/>
  <c r="A787" i="14"/>
  <c r="D787" i="14"/>
  <c r="G787" i="14"/>
  <c r="H787" i="14"/>
  <c r="I787" i="14"/>
  <c r="J787" i="14"/>
  <c r="K787" i="14"/>
  <c r="L787" i="14"/>
  <c r="M787" i="14"/>
  <c r="N787" i="14"/>
  <c r="O787" i="14"/>
  <c r="P787" i="14"/>
  <c r="Q787" i="14"/>
  <c r="R787" i="14"/>
  <c r="S787" i="14"/>
  <c r="T787" i="14"/>
  <c r="U787" i="14"/>
  <c r="V787" i="14"/>
  <c r="A788" i="14"/>
  <c r="T788" i="14" s="1"/>
  <c r="D788" i="14"/>
  <c r="G788" i="14"/>
  <c r="H788" i="14"/>
  <c r="I788" i="14"/>
  <c r="J788" i="14"/>
  <c r="K788" i="14"/>
  <c r="L788" i="14"/>
  <c r="M788" i="14"/>
  <c r="N788" i="14"/>
  <c r="O788" i="14"/>
  <c r="P788" i="14"/>
  <c r="Q788" i="14"/>
  <c r="R788" i="14"/>
  <c r="S788" i="14"/>
  <c r="U788" i="14"/>
  <c r="V788" i="14" s="1"/>
  <c r="A789" i="14"/>
  <c r="D789" i="14"/>
  <c r="E789" i="14"/>
  <c r="G789" i="14"/>
  <c r="H789" i="14"/>
  <c r="I789" i="14"/>
  <c r="J789" i="14"/>
  <c r="K789" i="14"/>
  <c r="L789" i="14"/>
  <c r="M789" i="14"/>
  <c r="N789" i="14"/>
  <c r="O789" i="14"/>
  <c r="P789" i="14"/>
  <c r="Q789" i="14"/>
  <c r="R789" i="14"/>
  <c r="S789" i="14"/>
  <c r="T789" i="14"/>
  <c r="U789" i="14"/>
  <c r="V789" i="14"/>
  <c r="A790" i="14"/>
  <c r="D790" i="14"/>
  <c r="G790" i="14"/>
  <c r="H790" i="14"/>
  <c r="I790" i="14"/>
  <c r="J790" i="14"/>
  <c r="K790" i="14"/>
  <c r="L790" i="14"/>
  <c r="M790" i="14"/>
  <c r="N790" i="14"/>
  <c r="O790" i="14"/>
  <c r="P790" i="14"/>
  <c r="Q790" i="14"/>
  <c r="R790" i="14"/>
  <c r="S790" i="14"/>
  <c r="T790" i="14"/>
  <c r="U790" i="14"/>
  <c r="V790" i="14" s="1"/>
  <c r="A791" i="14"/>
  <c r="D791" i="14"/>
  <c r="G791" i="14"/>
  <c r="H791" i="14"/>
  <c r="I791" i="14"/>
  <c r="J791" i="14"/>
  <c r="K791" i="14"/>
  <c r="L791" i="14"/>
  <c r="M791" i="14"/>
  <c r="N791" i="14"/>
  <c r="O791" i="14"/>
  <c r="P791" i="14"/>
  <c r="Q791" i="14"/>
  <c r="R791" i="14"/>
  <c r="S791" i="14"/>
  <c r="T791" i="14"/>
  <c r="U791" i="14"/>
  <c r="V791" i="14"/>
  <c r="A792" i="14"/>
  <c r="D792" i="14"/>
  <c r="G792" i="14"/>
  <c r="H792" i="14"/>
  <c r="I792" i="14"/>
  <c r="J792" i="14"/>
  <c r="K792" i="14"/>
  <c r="L792" i="14"/>
  <c r="M792" i="14"/>
  <c r="N792" i="14"/>
  <c r="O792" i="14"/>
  <c r="P792" i="14"/>
  <c r="Q792" i="14"/>
  <c r="R792" i="14"/>
  <c r="S792" i="14"/>
  <c r="T792" i="14"/>
  <c r="U792" i="14"/>
  <c r="V792" i="14"/>
  <c r="A793" i="14"/>
  <c r="D793" i="14"/>
  <c r="E793" i="14"/>
  <c r="G793" i="14"/>
  <c r="H793" i="14"/>
  <c r="I793" i="14"/>
  <c r="J793" i="14"/>
  <c r="K793" i="14"/>
  <c r="L793" i="14"/>
  <c r="M793" i="14"/>
  <c r="N793" i="14"/>
  <c r="O793" i="14"/>
  <c r="P793" i="14"/>
  <c r="Q793" i="14"/>
  <c r="R793" i="14"/>
  <c r="S793" i="14"/>
  <c r="T793" i="14"/>
  <c r="U793" i="14"/>
  <c r="V793" i="14"/>
  <c r="A794" i="14"/>
  <c r="D794" i="14"/>
  <c r="G794" i="14"/>
  <c r="H794" i="14"/>
  <c r="I794" i="14"/>
  <c r="J794" i="14"/>
  <c r="K794" i="14"/>
  <c r="L794" i="14"/>
  <c r="M794" i="14"/>
  <c r="N794" i="14"/>
  <c r="O794" i="14"/>
  <c r="P794" i="14"/>
  <c r="Q794" i="14"/>
  <c r="R794" i="14"/>
  <c r="S794" i="14"/>
  <c r="T794" i="14"/>
  <c r="U794" i="14"/>
  <c r="V794" i="14" s="1"/>
  <c r="A795" i="14"/>
  <c r="D795" i="14"/>
  <c r="G795" i="14"/>
  <c r="H795" i="14"/>
  <c r="I795" i="14"/>
  <c r="J795" i="14"/>
  <c r="K795" i="14"/>
  <c r="L795" i="14"/>
  <c r="M795" i="14"/>
  <c r="N795" i="14"/>
  <c r="O795" i="14"/>
  <c r="P795" i="14"/>
  <c r="Q795" i="14"/>
  <c r="R795" i="14"/>
  <c r="S795" i="14"/>
  <c r="T795" i="14"/>
  <c r="U795" i="14"/>
  <c r="V795" i="14"/>
  <c r="A796" i="14"/>
  <c r="D796" i="14"/>
  <c r="E798" i="14" s="1"/>
  <c r="G796" i="14"/>
  <c r="H796" i="14"/>
  <c r="I796" i="14"/>
  <c r="J796" i="14"/>
  <c r="K796" i="14"/>
  <c r="L796" i="14"/>
  <c r="M796" i="14"/>
  <c r="N796" i="14"/>
  <c r="O796" i="14"/>
  <c r="P796" i="14"/>
  <c r="Q796" i="14"/>
  <c r="R796" i="14"/>
  <c r="S796" i="14"/>
  <c r="T796" i="14"/>
  <c r="U796" i="14"/>
  <c r="V796" i="14" s="1"/>
  <c r="A797" i="14"/>
  <c r="D797" i="14"/>
  <c r="G797" i="14"/>
  <c r="H797" i="14"/>
  <c r="I797" i="14"/>
  <c r="J797" i="14"/>
  <c r="K797" i="14"/>
  <c r="L797" i="14"/>
  <c r="M797" i="14"/>
  <c r="N797" i="14"/>
  <c r="O797" i="14"/>
  <c r="P797" i="14"/>
  <c r="Q797" i="14"/>
  <c r="R797" i="14"/>
  <c r="S797" i="14"/>
  <c r="T797" i="14"/>
  <c r="U797" i="14"/>
  <c r="V797" i="14"/>
  <c r="A798" i="14"/>
  <c r="D798" i="14"/>
  <c r="E806" i="14" s="1"/>
  <c r="G798" i="14"/>
  <c r="H798" i="14"/>
  <c r="I798" i="14"/>
  <c r="J798" i="14"/>
  <c r="K798" i="14"/>
  <c r="L798" i="14"/>
  <c r="M798" i="14"/>
  <c r="N798" i="14"/>
  <c r="O798" i="14"/>
  <c r="P798" i="14"/>
  <c r="Q798" i="14"/>
  <c r="R798" i="14"/>
  <c r="S798" i="14"/>
  <c r="T798" i="14"/>
  <c r="U798" i="14"/>
  <c r="V798" i="14"/>
  <c r="A799" i="14"/>
  <c r="D799" i="14"/>
  <c r="G799" i="14"/>
  <c r="H799" i="14"/>
  <c r="I799" i="14"/>
  <c r="J799" i="14"/>
  <c r="K799" i="14"/>
  <c r="L799" i="14"/>
  <c r="M799" i="14"/>
  <c r="N799" i="14"/>
  <c r="O799" i="14"/>
  <c r="P799" i="14"/>
  <c r="Q799" i="14"/>
  <c r="R799" i="14"/>
  <c r="S799" i="14"/>
  <c r="T799" i="14"/>
  <c r="U799" i="14"/>
  <c r="V799" i="14"/>
  <c r="A800" i="14"/>
  <c r="D800" i="14"/>
  <c r="G800" i="14"/>
  <c r="H800" i="14"/>
  <c r="I800" i="14"/>
  <c r="J800" i="14"/>
  <c r="K800" i="14"/>
  <c r="L800" i="14"/>
  <c r="M800" i="14"/>
  <c r="N800" i="14"/>
  <c r="O800" i="14"/>
  <c r="P800" i="14"/>
  <c r="Q800" i="14"/>
  <c r="R800" i="14"/>
  <c r="S800" i="14"/>
  <c r="T800" i="14"/>
  <c r="U800" i="14"/>
  <c r="V800" i="14" s="1"/>
  <c r="A801" i="14"/>
  <c r="D801" i="14"/>
  <c r="G801" i="14"/>
  <c r="H801" i="14"/>
  <c r="I801" i="14"/>
  <c r="J801" i="14"/>
  <c r="K801" i="14"/>
  <c r="L801" i="14"/>
  <c r="M801" i="14"/>
  <c r="N801" i="14"/>
  <c r="O801" i="14"/>
  <c r="P801" i="14"/>
  <c r="Q801" i="14"/>
  <c r="R801" i="14"/>
  <c r="S801" i="14"/>
  <c r="T801" i="14"/>
  <c r="U801" i="14"/>
  <c r="V801" i="14"/>
  <c r="A802" i="14"/>
  <c r="D802" i="14"/>
  <c r="G802" i="14"/>
  <c r="H802" i="14"/>
  <c r="I802" i="14"/>
  <c r="J802" i="14"/>
  <c r="K802" i="14"/>
  <c r="L802" i="14"/>
  <c r="M802" i="14"/>
  <c r="N802" i="14"/>
  <c r="O802" i="14"/>
  <c r="P802" i="14"/>
  <c r="Q802" i="14"/>
  <c r="R802" i="14"/>
  <c r="S802" i="14"/>
  <c r="T802" i="14"/>
  <c r="U802" i="14"/>
  <c r="V802" i="14"/>
  <c r="A803" i="14"/>
  <c r="D803" i="14"/>
  <c r="G803" i="14"/>
  <c r="H803" i="14"/>
  <c r="I803" i="14"/>
  <c r="J803" i="14"/>
  <c r="K803" i="14"/>
  <c r="L803" i="14"/>
  <c r="M803" i="14"/>
  <c r="N803" i="14"/>
  <c r="O803" i="14"/>
  <c r="P803" i="14"/>
  <c r="Q803" i="14"/>
  <c r="R803" i="14"/>
  <c r="S803" i="14"/>
  <c r="T803" i="14"/>
  <c r="U803" i="14"/>
  <c r="V803" i="14"/>
  <c r="A804" i="14"/>
  <c r="T804" i="14" s="1"/>
  <c r="D804" i="14"/>
  <c r="G804" i="14"/>
  <c r="H804" i="14"/>
  <c r="I804" i="14"/>
  <c r="J804" i="14"/>
  <c r="K804" i="14"/>
  <c r="L804" i="14"/>
  <c r="M804" i="14"/>
  <c r="N804" i="14"/>
  <c r="O804" i="14"/>
  <c r="P804" i="14"/>
  <c r="Q804" i="14"/>
  <c r="R804" i="14"/>
  <c r="S804" i="14"/>
  <c r="U804" i="14"/>
  <c r="V804" i="14" s="1"/>
  <c r="A805" i="14"/>
  <c r="D805" i="14"/>
  <c r="G805" i="14"/>
  <c r="H805" i="14"/>
  <c r="I805" i="14"/>
  <c r="J805" i="14"/>
  <c r="K805" i="14"/>
  <c r="L805" i="14"/>
  <c r="M805" i="14"/>
  <c r="N805" i="14"/>
  <c r="O805" i="14"/>
  <c r="P805" i="14"/>
  <c r="Q805" i="14"/>
  <c r="R805" i="14"/>
  <c r="S805" i="14"/>
  <c r="T805" i="14"/>
  <c r="U805" i="14"/>
  <c r="V805" i="14"/>
  <c r="A806" i="14"/>
  <c r="D806" i="14"/>
  <c r="G806" i="14"/>
  <c r="H806" i="14"/>
  <c r="I806" i="14"/>
  <c r="J806" i="14"/>
  <c r="K806" i="14"/>
  <c r="L806" i="14"/>
  <c r="M806" i="14"/>
  <c r="N806" i="14"/>
  <c r="O806" i="14"/>
  <c r="P806" i="14"/>
  <c r="Q806" i="14"/>
  <c r="R806" i="14"/>
  <c r="S806" i="14"/>
  <c r="T806" i="14"/>
  <c r="U806" i="14"/>
  <c r="V806" i="14" s="1"/>
  <c r="A807" i="14"/>
  <c r="D807" i="14"/>
  <c r="G807" i="14"/>
  <c r="H807" i="14"/>
  <c r="I807" i="14"/>
  <c r="J807" i="14"/>
  <c r="K807" i="14"/>
  <c r="L807" i="14"/>
  <c r="M807" i="14"/>
  <c r="N807" i="14"/>
  <c r="O807" i="14"/>
  <c r="P807" i="14"/>
  <c r="Q807" i="14"/>
  <c r="R807" i="14"/>
  <c r="S807" i="14"/>
  <c r="T807" i="14"/>
  <c r="U807" i="14"/>
  <c r="V807" i="14"/>
  <c r="A808" i="14"/>
  <c r="D808" i="14"/>
  <c r="E808" i="14"/>
  <c r="G808" i="14"/>
  <c r="H808" i="14"/>
  <c r="I808" i="14"/>
  <c r="J808" i="14"/>
  <c r="K808" i="14"/>
  <c r="L808" i="14"/>
  <c r="M808" i="14"/>
  <c r="N808" i="14"/>
  <c r="O808" i="14"/>
  <c r="P808" i="14"/>
  <c r="Q808" i="14"/>
  <c r="R808" i="14"/>
  <c r="S808" i="14"/>
  <c r="T808" i="14"/>
  <c r="U808" i="14"/>
  <c r="V808" i="14"/>
  <c r="A809" i="14"/>
  <c r="D809" i="14"/>
  <c r="G809" i="14"/>
  <c r="H809" i="14"/>
  <c r="I809" i="14"/>
  <c r="J809" i="14"/>
  <c r="K809" i="14"/>
  <c r="L809" i="14"/>
  <c r="M809" i="14"/>
  <c r="N809" i="14"/>
  <c r="O809" i="14"/>
  <c r="P809" i="14"/>
  <c r="Q809" i="14"/>
  <c r="R809" i="14"/>
  <c r="S809" i="14"/>
  <c r="T809" i="14"/>
  <c r="U809" i="14"/>
  <c r="V809" i="14"/>
  <c r="A810" i="14"/>
  <c r="D810" i="14"/>
  <c r="E818" i="14" s="1"/>
  <c r="G810" i="14"/>
  <c r="H810" i="14"/>
  <c r="I810" i="14"/>
  <c r="J810" i="14"/>
  <c r="K810" i="14"/>
  <c r="L810" i="14"/>
  <c r="M810" i="14"/>
  <c r="N810" i="14"/>
  <c r="O810" i="14"/>
  <c r="P810" i="14"/>
  <c r="Q810" i="14"/>
  <c r="R810" i="14"/>
  <c r="S810" i="14"/>
  <c r="T810" i="14"/>
  <c r="U810" i="14"/>
  <c r="V810" i="14" s="1"/>
  <c r="A811" i="14"/>
  <c r="D811" i="14"/>
  <c r="G811" i="14"/>
  <c r="H811" i="14"/>
  <c r="I811" i="14"/>
  <c r="J811" i="14"/>
  <c r="K811" i="14"/>
  <c r="L811" i="14"/>
  <c r="M811" i="14"/>
  <c r="N811" i="14"/>
  <c r="O811" i="14"/>
  <c r="P811" i="14"/>
  <c r="Q811" i="14"/>
  <c r="R811" i="14"/>
  <c r="S811" i="14"/>
  <c r="T811" i="14"/>
  <c r="U811" i="14"/>
  <c r="V811" i="14"/>
  <c r="A812" i="14"/>
  <c r="D812" i="14"/>
  <c r="G812" i="14"/>
  <c r="H812" i="14"/>
  <c r="I812" i="14"/>
  <c r="J812" i="14"/>
  <c r="K812" i="14"/>
  <c r="L812" i="14"/>
  <c r="M812" i="14"/>
  <c r="N812" i="14"/>
  <c r="O812" i="14"/>
  <c r="P812" i="14"/>
  <c r="Q812" i="14"/>
  <c r="R812" i="14"/>
  <c r="S812" i="14"/>
  <c r="T812" i="14"/>
  <c r="U812" i="14"/>
  <c r="V812" i="14"/>
  <c r="A813" i="14"/>
  <c r="D813" i="14"/>
  <c r="G813" i="14"/>
  <c r="H813" i="14"/>
  <c r="I813" i="14"/>
  <c r="J813" i="14"/>
  <c r="K813" i="14"/>
  <c r="L813" i="14"/>
  <c r="M813" i="14"/>
  <c r="N813" i="14"/>
  <c r="O813" i="14"/>
  <c r="P813" i="14"/>
  <c r="Q813" i="14"/>
  <c r="R813" i="14"/>
  <c r="S813" i="14"/>
  <c r="T813" i="14"/>
  <c r="U813" i="14"/>
  <c r="V813" i="14"/>
  <c r="A814" i="14"/>
  <c r="D814" i="14"/>
  <c r="E814" i="14"/>
  <c r="G814" i="14"/>
  <c r="H814" i="14"/>
  <c r="I814" i="14"/>
  <c r="J814" i="14"/>
  <c r="K814" i="14"/>
  <c r="L814" i="14"/>
  <c r="M814" i="14"/>
  <c r="N814" i="14"/>
  <c r="O814" i="14"/>
  <c r="P814" i="14"/>
  <c r="Q814" i="14"/>
  <c r="R814" i="14"/>
  <c r="S814" i="14"/>
  <c r="T814" i="14"/>
  <c r="U814" i="14"/>
  <c r="V814" i="14"/>
  <c r="A815" i="14"/>
  <c r="D815" i="14"/>
  <c r="G815" i="14"/>
  <c r="H815" i="14"/>
  <c r="I815" i="14"/>
  <c r="J815" i="14"/>
  <c r="K815" i="14"/>
  <c r="L815" i="14"/>
  <c r="M815" i="14"/>
  <c r="N815" i="14"/>
  <c r="O815" i="14"/>
  <c r="P815" i="14"/>
  <c r="Q815" i="14"/>
  <c r="R815" i="14"/>
  <c r="S815" i="14"/>
  <c r="T815" i="14"/>
  <c r="U815" i="14"/>
  <c r="V815" i="14"/>
  <c r="A816" i="14"/>
  <c r="D816" i="14"/>
  <c r="G816" i="14"/>
  <c r="H816" i="14"/>
  <c r="I816" i="14"/>
  <c r="J816" i="14"/>
  <c r="K816" i="14"/>
  <c r="L816" i="14"/>
  <c r="M816" i="14"/>
  <c r="N816" i="14"/>
  <c r="O816" i="14"/>
  <c r="P816" i="14"/>
  <c r="Q816" i="14"/>
  <c r="R816" i="14"/>
  <c r="S816" i="14"/>
  <c r="T816" i="14"/>
  <c r="U816" i="14"/>
  <c r="V816" i="14" s="1"/>
  <c r="A817" i="14"/>
  <c r="D817" i="14"/>
  <c r="E817" i="14"/>
  <c r="G817" i="14"/>
  <c r="H817" i="14"/>
  <c r="I817" i="14"/>
  <c r="J817" i="14"/>
  <c r="K817" i="14"/>
  <c r="L817" i="14"/>
  <c r="M817" i="14"/>
  <c r="N817" i="14"/>
  <c r="O817" i="14"/>
  <c r="P817" i="14"/>
  <c r="Q817" i="14"/>
  <c r="R817" i="14"/>
  <c r="S817" i="14"/>
  <c r="T817" i="14"/>
  <c r="U817" i="14"/>
  <c r="V817" i="14"/>
  <c r="A818" i="14"/>
  <c r="D818" i="14"/>
  <c r="G818" i="14"/>
  <c r="H818" i="14"/>
  <c r="I818" i="14"/>
  <c r="J818" i="14"/>
  <c r="K818" i="14"/>
  <c r="L818" i="14"/>
  <c r="M818" i="14"/>
  <c r="N818" i="14"/>
  <c r="O818" i="14"/>
  <c r="P818" i="14"/>
  <c r="Q818" i="14"/>
  <c r="R818" i="14"/>
  <c r="S818" i="14"/>
  <c r="T818" i="14"/>
  <c r="U818" i="14"/>
  <c r="V818" i="14"/>
  <c r="A819" i="14"/>
  <c r="D819" i="14"/>
  <c r="E819" i="14"/>
  <c r="G819" i="14"/>
  <c r="H819" i="14"/>
  <c r="I819" i="14"/>
  <c r="J819" i="14"/>
  <c r="K819" i="14"/>
  <c r="L819" i="14"/>
  <c r="M819" i="14"/>
  <c r="N819" i="14"/>
  <c r="O819" i="14"/>
  <c r="P819" i="14"/>
  <c r="Q819" i="14"/>
  <c r="R819" i="14"/>
  <c r="S819" i="14"/>
  <c r="T819" i="14"/>
  <c r="U819" i="14"/>
  <c r="V819" i="14"/>
  <c r="A820" i="14"/>
  <c r="D820" i="14"/>
  <c r="G820" i="14"/>
  <c r="H820" i="14"/>
  <c r="I820" i="14"/>
  <c r="J820" i="14"/>
  <c r="K820" i="14"/>
  <c r="L820" i="14"/>
  <c r="M820" i="14"/>
  <c r="N820" i="14"/>
  <c r="O820" i="14"/>
  <c r="P820" i="14"/>
  <c r="Q820" i="14"/>
  <c r="R820" i="14"/>
  <c r="S820" i="14"/>
  <c r="T820" i="14"/>
  <c r="U820" i="14"/>
  <c r="V820" i="14" s="1"/>
  <c r="A821" i="14"/>
  <c r="D821" i="14"/>
  <c r="E821" i="14"/>
  <c r="G821" i="14"/>
  <c r="H821" i="14"/>
  <c r="I821" i="14"/>
  <c r="J821" i="14"/>
  <c r="K821" i="14"/>
  <c r="L821" i="14"/>
  <c r="M821" i="14"/>
  <c r="N821" i="14"/>
  <c r="O821" i="14"/>
  <c r="P821" i="14"/>
  <c r="Q821" i="14"/>
  <c r="R821" i="14"/>
  <c r="S821" i="14"/>
  <c r="T821" i="14"/>
  <c r="U821" i="14"/>
  <c r="V821" i="14"/>
  <c r="A822" i="14"/>
  <c r="D822" i="14"/>
  <c r="G822" i="14"/>
  <c r="H822" i="14"/>
  <c r="I822" i="14"/>
  <c r="J822" i="14"/>
  <c r="K822" i="14"/>
  <c r="L822" i="14"/>
  <c r="M822" i="14"/>
  <c r="N822" i="14"/>
  <c r="O822" i="14"/>
  <c r="P822" i="14"/>
  <c r="Q822" i="14"/>
  <c r="R822" i="14"/>
  <c r="S822" i="14"/>
  <c r="T822" i="14"/>
  <c r="U822" i="14"/>
  <c r="V822" i="14" s="1"/>
  <c r="A823" i="14"/>
  <c r="D823" i="14"/>
  <c r="G823" i="14"/>
  <c r="H823" i="14"/>
  <c r="I823" i="14"/>
  <c r="J823" i="14"/>
  <c r="K823" i="14"/>
  <c r="L823" i="14"/>
  <c r="M823" i="14"/>
  <c r="N823" i="14"/>
  <c r="O823" i="14"/>
  <c r="P823" i="14"/>
  <c r="Q823" i="14"/>
  <c r="R823" i="14"/>
  <c r="S823" i="14"/>
  <c r="T823" i="14"/>
  <c r="U823" i="14"/>
  <c r="V823" i="14"/>
  <c r="A824" i="14"/>
  <c r="D824" i="14"/>
  <c r="G824" i="14"/>
  <c r="H824" i="14"/>
  <c r="I824" i="14"/>
  <c r="J824" i="14"/>
  <c r="K824" i="14"/>
  <c r="L824" i="14"/>
  <c r="M824" i="14"/>
  <c r="N824" i="14"/>
  <c r="O824" i="14"/>
  <c r="P824" i="14"/>
  <c r="Q824" i="14"/>
  <c r="R824" i="14"/>
  <c r="S824" i="14"/>
  <c r="T824" i="14"/>
  <c r="U824" i="14"/>
  <c r="V824" i="14"/>
  <c r="A825" i="14"/>
  <c r="D825" i="14"/>
  <c r="G825" i="14"/>
  <c r="H825" i="14"/>
  <c r="I825" i="14"/>
  <c r="J825" i="14"/>
  <c r="K825" i="14"/>
  <c r="L825" i="14"/>
  <c r="M825" i="14"/>
  <c r="N825" i="14"/>
  <c r="O825" i="14"/>
  <c r="P825" i="14"/>
  <c r="Q825" i="14"/>
  <c r="R825" i="14"/>
  <c r="S825" i="14"/>
  <c r="T825" i="14"/>
  <c r="U825" i="14"/>
  <c r="V825" i="14"/>
  <c r="A826" i="14"/>
  <c r="D826" i="14"/>
  <c r="G826" i="14"/>
  <c r="H826" i="14"/>
  <c r="I826" i="14"/>
  <c r="J826" i="14"/>
  <c r="K826" i="14"/>
  <c r="L826" i="14"/>
  <c r="M826" i="14"/>
  <c r="N826" i="14"/>
  <c r="O826" i="14"/>
  <c r="P826" i="14"/>
  <c r="Q826" i="14"/>
  <c r="R826" i="14"/>
  <c r="S826" i="14"/>
  <c r="U826" i="14"/>
  <c r="V826" i="14" s="1"/>
  <c r="A827" i="14"/>
  <c r="D827" i="14"/>
  <c r="G827" i="14"/>
  <c r="H827" i="14"/>
  <c r="I827" i="14"/>
  <c r="J827" i="14"/>
  <c r="K827" i="14"/>
  <c r="L827" i="14"/>
  <c r="M827" i="14"/>
  <c r="N827" i="14"/>
  <c r="O827" i="14"/>
  <c r="P827" i="14"/>
  <c r="Q827" i="14"/>
  <c r="R827" i="14"/>
  <c r="S827" i="14"/>
  <c r="T827" i="14"/>
  <c r="U827" i="14"/>
  <c r="V827" i="14"/>
  <c r="A828" i="14"/>
  <c r="D828" i="14"/>
  <c r="G828" i="14"/>
  <c r="H828" i="14"/>
  <c r="I828" i="14"/>
  <c r="J828" i="14"/>
  <c r="K828" i="14"/>
  <c r="L828" i="14"/>
  <c r="M828" i="14"/>
  <c r="N828" i="14"/>
  <c r="O828" i="14"/>
  <c r="P828" i="14"/>
  <c r="Q828" i="14"/>
  <c r="R828" i="14"/>
  <c r="S828" i="14"/>
  <c r="T828" i="14"/>
  <c r="U828" i="14"/>
  <c r="V828" i="14"/>
  <c r="A829" i="14"/>
  <c r="D829" i="14"/>
  <c r="G829" i="14"/>
  <c r="H829" i="14"/>
  <c r="I829" i="14"/>
  <c r="J829" i="14"/>
  <c r="K829" i="14"/>
  <c r="L829" i="14"/>
  <c r="M829" i="14"/>
  <c r="N829" i="14"/>
  <c r="O829" i="14"/>
  <c r="P829" i="14"/>
  <c r="Q829" i="14"/>
  <c r="R829" i="14"/>
  <c r="S829" i="14"/>
  <c r="T829" i="14"/>
  <c r="U829" i="14"/>
  <c r="V829" i="14"/>
  <c r="A830" i="14"/>
  <c r="D830" i="14"/>
  <c r="G830" i="14"/>
  <c r="H830" i="14"/>
  <c r="I830" i="14"/>
  <c r="J830" i="14"/>
  <c r="K830" i="14"/>
  <c r="L830" i="14"/>
  <c r="M830" i="14"/>
  <c r="N830" i="14"/>
  <c r="O830" i="14"/>
  <c r="P830" i="14"/>
  <c r="Q830" i="14"/>
  <c r="R830" i="14"/>
  <c r="S830" i="14"/>
  <c r="T830" i="14"/>
  <c r="U830" i="14"/>
  <c r="V830" i="14"/>
  <c r="A831" i="14"/>
  <c r="D831" i="14"/>
  <c r="G831" i="14"/>
  <c r="H831" i="14"/>
  <c r="I831" i="14"/>
  <c r="J831" i="14"/>
  <c r="K831" i="14"/>
  <c r="L831" i="14"/>
  <c r="M831" i="14"/>
  <c r="N831" i="14"/>
  <c r="O831" i="14"/>
  <c r="P831" i="14"/>
  <c r="Q831" i="14"/>
  <c r="R831" i="14"/>
  <c r="S831" i="14"/>
  <c r="T831" i="14"/>
  <c r="U831" i="14"/>
  <c r="V831" i="14"/>
  <c r="A832" i="14"/>
  <c r="D832" i="14"/>
  <c r="G832" i="14"/>
  <c r="H832" i="14"/>
  <c r="I832" i="14"/>
  <c r="J832" i="14"/>
  <c r="K832" i="14"/>
  <c r="L832" i="14"/>
  <c r="M832" i="14"/>
  <c r="N832" i="14"/>
  <c r="O832" i="14"/>
  <c r="P832" i="14"/>
  <c r="Q832" i="14"/>
  <c r="R832" i="14"/>
  <c r="S832" i="14"/>
  <c r="T832" i="14"/>
  <c r="U832" i="14"/>
  <c r="V832" i="14"/>
  <c r="A833" i="14"/>
  <c r="D833" i="14"/>
  <c r="G833" i="14"/>
  <c r="H833" i="14"/>
  <c r="I833" i="14"/>
  <c r="J833" i="14"/>
  <c r="K833" i="14"/>
  <c r="L833" i="14"/>
  <c r="M833" i="14"/>
  <c r="N833" i="14"/>
  <c r="O833" i="14"/>
  <c r="P833" i="14"/>
  <c r="Q833" i="14"/>
  <c r="R833" i="14"/>
  <c r="S833" i="14"/>
  <c r="T833" i="14"/>
  <c r="U833" i="14"/>
  <c r="V833" i="14"/>
  <c r="A834" i="14"/>
  <c r="D834" i="14"/>
  <c r="G834" i="14"/>
  <c r="H834" i="14"/>
  <c r="I834" i="14"/>
  <c r="J834" i="14"/>
  <c r="K834" i="14"/>
  <c r="L834" i="14"/>
  <c r="M834" i="14"/>
  <c r="N834" i="14"/>
  <c r="O834" i="14"/>
  <c r="P834" i="14"/>
  <c r="Q834" i="14"/>
  <c r="R834" i="14"/>
  <c r="S834" i="14"/>
  <c r="T834" i="14"/>
  <c r="U834" i="14"/>
  <c r="V834" i="14"/>
  <c r="A835" i="14"/>
  <c r="D835" i="14"/>
  <c r="G835" i="14"/>
  <c r="H835" i="14"/>
  <c r="I835" i="14"/>
  <c r="J835" i="14"/>
  <c r="K835" i="14"/>
  <c r="L835" i="14"/>
  <c r="M835" i="14"/>
  <c r="N835" i="14"/>
  <c r="O835" i="14"/>
  <c r="P835" i="14"/>
  <c r="Q835" i="14"/>
  <c r="R835" i="14"/>
  <c r="S835" i="14"/>
  <c r="T835" i="14"/>
  <c r="U835" i="14"/>
  <c r="V835" i="14"/>
  <c r="A836" i="14"/>
  <c r="T836" i="14" s="1"/>
  <c r="D836" i="14"/>
  <c r="G836" i="14"/>
  <c r="H836" i="14"/>
  <c r="I836" i="14"/>
  <c r="J836" i="14"/>
  <c r="K836" i="14"/>
  <c r="L836" i="14"/>
  <c r="M836" i="14"/>
  <c r="N836" i="14"/>
  <c r="O836" i="14"/>
  <c r="P836" i="14"/>
  <c r="Q836" i="14"/>
  <c r="R836" i="14"/>
  <c r="S836" i="14"/>
  <c r="U836" i="14"/>
  <c r="V836" i="14" s="1"/>
  <c r="A837" i="14"/>
  <c r="D837" i="14"/>
  <c r="G837" i="14"/>
  <c r="H837" i="14"/>
  <c r="I837" i="14"/>
  <c r="J837" i="14"/>
  <c r="K837" i="14"/>
  <c r="L837" i="14"/>
  <c r="M837" i="14"/>
  <c r="N837" i="14"/>
  <c r="O837" i="14"/>
  <c r="P837" i="14"/>
  <c r="Q837" i="14"/>
  <c r="R837" i="14"/>
  <c r="S837" i="14"/>
  <c r="T837" i="14"/>
  <c r="U837" i="14"/>
  <c r="V837" i="14"/>
  <c r="A838" i="14"/>
  <c r="T838" i="14" s="1"/>
  <c r="D838" i="14"/>
  <c r="E847" i="14" s="1"/>
  <c r="G838" i="14"/>
  <c r="H838" i="14"/>
  <c r="I838" i="14"/>
  <c r="J838" i="14"/>
  <c r="K838" i="14"/>
  <c r="L838" i="14"/>
  <c r="M838" i="14"/>
  <c r="N838" i="14"/>
  <c r="O838" i="14"/>
  <c r="P838" i="14"/>
  <c r="Q838" i="14"/>
  <c r="R838" i="14"/>
  <c r="S838" i="14"/>
  <c r="U838" i="14"/>
  <c r="V838" i="14" s="1"/>
  <c r="A839" i="14"/>
  <c r="D839" i="14"/>
  <c r="G839" i="14"/>
  <c r="H839" i="14"/>
  <c r="I839" i="14"/>
  <c r="J839" i="14"/>
  <c r="K839" i="14"/>
  <c r="L839" i="14"/>
  <c r="M839" i="14"/>
  <c r="N839" i="14"/>
  <c r="O839" i="14"/>
  <c r="P839" i="14"/>
  <c r="Q839" i="14"/>
  <c r="R839" i="14"/>
  <c r="S839" i="14"/>
  <c r="T839" i="14"/>
  <c r="U839" i="14"/>
  <c r="V839" i="14"/>
  <c r="W839" i="14"/>
  <c r="A840" i="14"/>
  <c r="T840" i="14" s="1"/>
  <c r="D840" i="14"/>
  <c r="G840" i="14"/>
  <c r="H840" i="14"/>
  <c r="I840" i="14"/>
  <c r="J840" i="14"/>
  <c r="K840" i="14"/>
  <c r="L840" i="14"/>
  <c r="M840" i="14"/>
  <c r="N840" i="14"/>
  <c r="O840" i="14"/>
  <c r="P840" i="14"/>
  <c r="Q840" i="14"/>
  <c r="R840" i="14"/>
  <c r="S840" i="14"/>
  <c r="U840" i="14"/>
  <c r="V840" i="14"/>
  <c r="A841" i="14"/>
  <c r="D841" i="14"/>
  <c r="G841" i="14"/>
  <c r="H841" i="14"/>
  <c r="I841" i="14"/>
  <c r="J841" i="14"/>
  <c r="K841" i="14"/>
  <c r="L841" i="14"/>
  <c r="M841" i="14"/>
  <c r="N841" i="14"/>
  <c r="O841" i="14"/>
  <c r="P841" i="14"/>
  <c r="Q841" i="14"/>
  <c r="R841" i="14"/>
  <c r="S841" i="14"/>
  <c r="T841" i="14"/>
  <c r="U841" i="14"/>
  <c r="V841" i="14"/>
  <c r="A842" i="14"/>
  <c r="T842" i="14" s="1"/>
  <c r="D842" i="14"/>
  <c r="G842" i="14"/>
  <c r="H842" i="14"/>
  <c r="I842" i="14"/>
  <c r="J842" i="14"/>
  <c r="K842" i="14"/>
  <c r="L842" i="14"/>
  <c r="M842" i="14"/>
  <c r="N842" i="14"/>
  <c r="O842" i="14"/>
  <c r="P842" i="14"/>
  <c r="Q842" i="14"/>
  <c r="R842" i="14"/>
  <c r="S842" i="14"/>
  <c r="U842" i="14"/>
  <c r="V842" i="14" s="1"/>
  <c r="A843" i="14"/>
  <c r="D843" i="14"/>
  <c r="G843" i="14"/>
  <c r="H843" i="14"/>
  <c r="I843" i="14"/>
  <c r="J843" i="14"/>
  <c r="K843" i="14"/>
  <c r="L843" i="14"/>
  <c r="M843" i="14"/>
  <c r="N843" i="14"/>
  <c r="O843" i="14"/>
  <c r="P843" i="14"/>
  <c r="Q843" i="14"/>
  <c r="R843" i="14"/>
  <c r="S843" i="14"/>
  <c r="T843" i="14"/>
  <c r="U843" i="14"/>
  <c r="V843" i="14"/>
  <c r="W843" i="14"/>
  <c r="A844" i="14"/>
  <c r="D844" i="14"/>
  <c r="E844" i="14"/>
  <c r="G844" i="14"/>
  <c r="H844" i="14"/>
  <c r="I844" i="14"/>
  <c r="J844" i="14"/>
  <c r="K844" i="14"/>
  <c r="L844" i="14"/>
  <c r="M844" i="14"/>
  <c r="N844" i="14"/>
  <c r="O844" i="14"/>
  <c r="P844" i="14"/>
  <c r="Q844" i="14"/>
  <c r="R844" i="14"/>
  <c r="S844" i="14"/>
  <c r="T844" i="14"/>
  <c r="U844" i="14"/>
  <c r="V844" i="14"/>
  <c r="A845" i="14"/>
  <c r="D845" i="14"/>
  <c r="G845" i="14"/>
  <c r="H845" i="14"/>
  <c r="I845" i="14"/>
  <c r="J845" i="14"/>
  <c r="K845" i="14"/>
  <c r="L845" i="14"/>
  <c r="M845" i="14"/>
  <c r="N845" i="14"/>
  <c r="O845" i="14"/>
  <c r="P845" i="14"/>
  <c r="Q845" i="14"/>
  <c r="R845" i="14"/>
  <c r="S845" i="14"/>
  <c r="T845" i="14"/>
  <c r="U845" i="14"/>
  <c r="V845" i="14"/>
  <c r="A846" i="14"/>
  <c r="D846" i="14"/>
  <c r="G846" i="14"/>
  <c r="H846" i="14"/>
  <c r="I846" i="14"/>
  <c r="J846" i="14"/>
  <c r="K846" i="14"/>
  <c r="L846" i="14"/>
  <c r="M846" i="14"/>
  <c r="N846" i="14"/>
  <c r="O846" i="14"/>
  <c r="P846" i="14"/>
  <c r="Q846" i="14"/>
  <c r="R846" i="14"/>
  <c r="S846" i="14"/>
  <c r="T846" i="14"/>
  <c r="U846" i="14"/>
  <c r="V846" i="14"/>
  <c r="A847" i="14"/>
  <c r="D847" i="14"/>
  <c r="G847" i="14"/>
  <c r="H847" i="14"/>
  <c r="I847" i="14"/>
  <c r="J847" i="14"/>
  <c r="K847" i="14"/>
  <c r="L847" i="14"/>
  <c r="M847" i="14"/>
  <c r="N847" i="14"/>
  <c r="O847" i="14"/>
  <c r="P847" i="14"/>
  <c r="Q847" i="14"/>
  <c r="R847" i="14"/>
  <c r="S847" i="14"/>
  <c r="T847" i="14"/>
  <c r="U847" i="14"/>
  <c r="V847" i="14"/>
  <c r="A848" i="14"/>
  <c r="D848" i="14"/>
  <c r="G848" i="14"/>
  <c r="H848" i="14"/>
  <c r="I848" i="14"/>
  <c r="J848" i="14"/>
  <c r="K848" i="14"/>
  <c r="L848" i="14"/>
  <c r="M848" i="14"/>
  <c r="N848" i="14"/>
  <c r="O848" i="14"/>
  <c r="P848" i="14"/>
  <c r="Q848" i="14"/>
  <c r="R848" i="14"/>
  <c r="S848" i="14"/>
  <c r="T848" i="14"/>
  <c r="U848" i="14"/>
  <c r="V848" i="14"/>
  <c r="A849" i="14"/>
  <c r="D849" i="14"/>
  <c r="G849" i="14"/>
  <c r="H849" i="14"/>
  <c r="I849" i="14"/>
  <c r="J849" i="14"/>
  <c r="K849" i="14"/>
  <c r="L849" i="14"/>
  <c r="M849" i="14"/>
  <c r="N849" i="14"/>
  <c r="O849" i="14"/>
  <c r="P849" i="14"/>
  <c r="Q849" i="14"/>
  <c r="R849" i="14"/>
  <c r="S849" i="14"/>
  <c r="T849" i="14"/>
  <c r="U849" i="14"/>
  <c r="V849" i="14"/>
  <c r="A850" i="14"/>
  <c r="D850" i="14"/>
  <c r="G850" i="14"/>
  <c r="H850" i="14"/>
  <c r="I850" i="14"/>
  <c r="J850" i="14"/>
  <c r="K850" i="14"/>
  <c r="L850" i="14"/>
  <c r="M850" i="14"/>
  <c r="N850" i="14"/>
  <c r="O850" i="14"/>
  <c r="P850" i="14"/>
  <c r="Q850" i="14"/>
  <c r="R850" i="14"/>
  <c r="S850" i="14"/>
  <c r="T850" i="14"/>
  <c r="U850" i="14"/>
  <c r="V850" i="14"/>
  <c r="A851" i="14"/>
  <c r="D851" i="14"/>
  <c r="E851" i="14"/>
  <c r="G851" i="14"/>
  <c r="H851" i="14"/>
  <c r="I851" i="14"/>
  <c r="J851" i="14"/>
  <c r="K851" i="14"/>
  <c r="L851" i="14"/>
  <c r="M851" i="14"/>
  <c r="N851" i="14"/>
  <c r="O851" i="14"/>
  <c r="P851" i="14"/>
  <c r="Q851" i="14"/>
  <c r="R851" i="14"/>
  <c r="S851" i="14"/>
  <c r="T851" i="14"/>
  <c r="U851" i="14"/>
  <c r="V851" i="14"/>
  <c r="A852" i="14"/>
  <c r="T852" i="14" s="1"/>
  <c r="D852" i="14"/>
  <c r="G852" i="14"/>
  <c r="H852" i="14"/>
  <c r="I852" i="14"/>
  <c r="J852" i="14"/>
  <c r="K852" i="14"/>
  <c r="L852" i="14"/>
  <c r="M852" i="14"/>
  <c r="N852" i="14"/>
  <c r="O852" i="14"/>
  <c r="P852" i="14"/>
  <c r="Q852" i="14"/>
  <c r="R852" i="14"/>
  <c r="S852" i="14"/>
  <c r="U852" i="14"/>
  <c r="V852" i="14" s="1"/>
  <c r="A853" i="14"/>
  <c r="D853" i="14"/>
  <c r="G853" i="14"/>
  <c r="H853" i="14"/>
  <c r="I853" i="14"/>
  <c r="J853" i="14"/>
  <c r="K853" i="14"/>
  <c r="L853" i="14"/>
  <c r="M853" i="14"/>
  <c r="N853" i="14"/>
  <c r="O853" i="14"/>
  <c r="P853" i="14"/>
  <c r="Q853" i="14"/>
  <c r="R853" i="14"/>
  <c r="S853" i="14"/>
  <c r="T853" i="14"/>
  <c r="U853" i="14"/>
  <c r="V853" i="14"/>
  <c r="A854" i="14"/>
  <c r="T854" i="14" s="1"/>
  <c r="D854" i="14"/>
  <c r="G854" i="14"/>
  <c r="H854" i="14"/>
  <c r="I854" i="14"/>
  <c r="J854" i="14"/>
  <c r="K854" i="14"/>
  <c r="L854" i="14"/>
  <c r="M854" i="14"/>
  <c r="N854" i="14"/>
  <c r="O854" i="14"/>
  <c r="P854" i="14"/>
  <c r="Q854" i="14"/>
  <c r="R854" i="14"/>
  <c r="S854" i="14"/>
  <c r="U854" i="14"/>
  <c r="V854" i="14" s="1"/>
  <c r="A855" i="14"/>
  <c r="D855" i="14"/>
  <c r="E855" i="14"/>
  <c r="G855" i="14"/>
  <c r="H855" i="14"/>
  <c r="I855" i="14"/>
  <c r="J855" i="14"/>
  <c r="K855" i="14"/>
  <c r="L855" i="14"/>
  <c r="M855" i="14"/>
  <c r="N855" i="14"/>
  <c r="O855" i="14"/>
  <c r="P855" i="14"/>
  <c r="Q855" i="14"/>
  <c r="R855" i="14"/>
  <c r="S855" i="14"/>
  <c r="T855" i="14"/>
  <c r="U855" i="14"/>
  <c r="V855" i="14"/>
  <c r="A856" i="14"/>
  <c r="D856" i="14"/>
  <c r="G856" i="14"/>
  <c r="H856" i="14"/>
  <c r="I856" i="14"/>
  <c r="J856" i="14"/>
  <c r="K856" i="14"/>
  <c r="L856" i="14"/>
  <c r="M856" i="14"/>
  <c r="N856" i="14"/>
  <c r="O856" i="14"/>
  <c r="P856" i="14"/>
  <c r="Q856" i="14"/>
  <c r="R856" i="14"/>
  <c r="S856" i="14"/>
  <c r="T856" i="14"/>
  <c r="U856" i="14"/>
  <c r="V856" i="14"/>
  <c r="A857" i="14"/>
  <c r="D857" i="14"/>
  <c r="G857" i="14"/>
  <c r="H857" i="14"/>
  <c r="I857" i="14"/>
  <c r="J857" i="14"/>
  <c r="K857" i="14"/>
  <c r="L857" i="14"/>
  <c r="M857" i="14"/>
  <c r="N857" i="14"/>
  <c r="O857" i="14"/>
  <c r="P857" i="14"/>
  <c r="Q857" i="14"/>
  <c r="R857" i="14"/>
  <c r="S857" i="14"/>
  <c r="T857" i="14"/>
  <c r="U857" i="14"/>
  <c r="V857" i="14"/>
  <c r="A858" i="14"/>
  <c r="T858" i="14" s="1"/>
  <c r="D858" i="14"/>
  <c r="G858" i="14"/>
  <c r="H858" i="14"/>
  <c r="I858" i="14"/>
  <c r="J858" i="14"/>
  <c r="K858" i="14"/>
  <c r="L858" i="14"/>
  <c r="M858" i="14"/>
  <c r="N858" i="14"/>
  <c r="O858" i="14"/>
  <c r="P858" i="14"/>
  <c r="Q858" i="14"/>
  <c r="R858" i="14"/>
  <c r="S858" i="14"/>
  <c r="U858" i="14"/>
  <c r="V858" i="14" s="1"/>
  <c r="A859" i="14"/>
  <c r="D859" i="14"/>
  <c r="G859" i="14"/>
  <c r="H859" i="14"/>
  <c r="I859" i="14"/>
  <c r="J859" i="14"/>
  <c r="K859" i="14"/>
  <c r="L859" i="14"/>
  <c r="M859" i="14"/>
  <c r="N859" i="14"/>
  <c r="O859" i="14"/>
  <c r="P859" i="14"/>
  <c r="Q859" i="14"/>
  <c r="R859" i="14"/>
  <c r="S859" i="14"/>
  <c r="T859" i="14"/>
  <c r="U859" i="14"/>
  <c r="V859" i="14"/>
  <c r="A860" i="14"/>
  <c r="D860" i="14"/>
  <c r="G860" i="14"/>
  <c r="H860" i="14"/>
  <c r="I860" i="14"/>
  <c r="J860" i="14"/>
  <c r="K860" i="14"/>
  <c r="L860" i="14"/>
  <c r="M860" i="14"/>
  <c r="N860" i="14"/>
  <c r="O860" i="14"/>
  <c r="P860" i="14"/>
  <c r="Q860" i="14"/>
  <c r="R860" i="14"/>
  <c r="S860" i="14"/>
  <c r="T860" i="14"/>
  <c r="U860" i="14"/>
  <c r="V860" i="14"/>
  <c r="A861" i="14"/>
  <c r="D861" i="14"/>
  <c r="G861" i="14"/>
  <c r="H861" i="14"/>
  <c r="I861" i="14"/>
  <c r="J861" i="14"/>
  <c r="K861" i="14"/>
  <c r="L861" i="14"/>
  <c r="M861" i="14"/>
  <c r="N861" i="14"/>
  <c r="O861" i="14"/>
  <c r="P861" i="14"/>
  <c r="Q861" i="14"/>
  <c r="R861" i="14"/>
  <c r="S861" i="14"/>
  <c r="T861" i="14"/>
  <c r="U861" i="14"/>
  <c r="V861" i="14"/>
  <c r="A862" i="14"/>
  <c r="D862" i="14"/>
  <c r="G862" i="14"/>
  <c r="H862" i="14"/>
  <c r="I862" i="14"/>
  <c r="J862" i="14"/>
  <c r="K862" i="14"/>
  <c r="L862" i="14"/>
  <c r="M862" i="14"/>
  <c r="N862" i="14"/>
  <c r="O862" i="14"/>
  <c r="P862" i="14"/>
  <c r="Q862" i="14"/>
  <c r="R862" i="14"/>
  <c r="S862" i="14"/>
  <c r="T862" i="14"/>
  <c r="U862" i="14"/>
  <c r="V862" i="14"/>
  <c r="A863" i="14"/>
  <c r="D863" i="14"/>
  <c r="G863" i="14"/>
  <c r="H863" i="14"/>
  <c r="I863" i="14"/>
  <c r="J863" i="14"/>
  <c r="K863" i="14"/>
  <c r="L863" i="14"/>
  <c r="M863" i="14"/>
  <c r="N863" i="14"/>
  <c r="O863" i="14"/>
  <c r="P863" i="14"/>
  <c r="Q863" i="14"/>
  <c r="R863" i="14"/>
  <c r="S863" i="14"/>
  <c r="T863" i="14"/>
  <c r="U863" i="14"/>
  <c r="V863" i="14"/>
  <c r="A864" i="14"/>
  <c r="D864" i="14"/>
  <c r="G864" i="14"/>
  <c r="H864" i="14"/>
  <c r="I864" i="14"/>
  <c r="J864" i="14"/>
  <c r="K864" i="14"/>
  <c r="L864" i="14"/>
  <c r="M864" i="14"/>
  <c r="N864" i="14"/>
  <c r="O864" i="14"/>
  <c r="P864" i="14"/>
  <c r="Q864" i="14"/>
  <c r="R864" i="14"/>
  <c r="S864" i="14"/>
  <c r="T864" i="14"/>
  <c r="U864" i="14"/>
  <c r="V864" i="14"/>
  <c r="A865" i="14"/>
  <c r="D865" i="14"/>
  <c r="G865" i="14"/>
  <c r="H865" i="14"/>
  <c r="I865" i="14"/>
  <c r="J865" i="14"/>
  <c r="K865" i="14"/>
  <c r="L865" i="14"/>
  <c r="M865" i="14"/>
  <c r="N865" i="14"/>
  <c r="O865" i="14"/>
  <c r="P865" i="14"/>
  <c r="Q865" i="14"/>
  <c r="R865" i="14"/>
  <c r="S865" i="14"/>
  <c r="T865" i="14"/>
  <c r="U865" i="14"/>
  <c r="V865" i="14"/>
  <c r="A866" i="14"/>
  <c r="D866" i="14"/>
  <c r="G866" i="14"/>
  <c r="H866" i="14"/>
  <c r="I866" i="14"/>
  <c r="J866" i="14"/>
  <c r="K866" i="14"/>
  <c r="L866" i="14"/>
  <c r="M866" i="14"/>
  <c r="N866" i="14"/>
  <c r="O866" i="14"/>
  <c r="P866" i="14"/>
  <c r="Q866" i="14"/>
  <c r="R866" i="14"/>
  <c r="S866" i="14"/>
  <c r="T866" i="14"/>
  <c r="U866" i="14"/>
  <c r="V866" i="14"/>
  <c r="A867" i="14"/>
  <c r="D867" i="14"/>
  <c r="E867" i="14"/>
  <c r="G867" i="14"/>
  <c r="H867" i="14"/>
  <c r="I867" i="14"/>
  <c r="J867" i="14"/>
  <c r="K867" i="14"/>
  <c r="L867" i="14"/>
  <c r="M867" i="14"/>
  <c r="N867" i="14"/>
  <c r="O867" i="14"/>
  <c r="P867" i="14"/>
  <c r="Q867" i="14"/>
  <c r="R867" i="14"/>
  <c r="S867" i="14"/>
  <c r="T867" i="14"/>
  <c r="U867" i="14"/>
  <c r="V867" i="14"/>
  <c r="A868" i="14"/>
  <c r="T868" i="14" s="1"/>
  <c r="D868" i="14"/>
  <c r="G868" i="14"/>
  <c r="H868" i="14"/>
  <c r="I868" i="14"/>
  <c r="J868" i="14"/>
  <c r="K868" i="14"/>
  <c r="L868" i="14"/>
  <c r="M868" i="14"/>
  <c r="N868" i="14"/>
  <c r="O868" i="14"/>
  <c r="P868" i="14"/>
  <c r="Q868" i="14"/>
  <c r="R868" i="14"/>
  <c r="S868" i="14"/>
  <c r="U868" i="14"/>
  <c r="V868" i="14" s="1"/>
  <c r="A869" i="14"/>
  <c r="D869" i="14"/>
  <c r="G869" i="14"/>
  <c r="H869" i="14"/>
  <c r="I869" i="14"/>
  <c r="J869" i="14"/>
  <c r="K869" i="14"/>
  <c r="L869" i="14"/>
  <c r="M869" i="14"/>
  <c r="N869" i="14"/>
  <c r="O869" i="14"/>
  <c r="P869" i="14"/>
  <c r="Q869" i="14"/>
  <c r="R869" i="14"/>
  <c r="S869" i="14"/>
  <c r="T869" i="14"/>
  <c r="U869" i="14"/>
  <c r="V869" i="14"/>
  <c r="A870" i="14"/>
  <c r="T870" i="14" s="1"/>
  <c r="D870" i="14"/>
  <c r="G870" i="14"/>
  <c r="H870" i="14"/>
  <c r="I870" i="14"/>
  <c r="J870" i="14"/>
  <c r="K870" i="14"/>
  <c r="L870" i="14"/>
  <c r="M870" i="14"/>
  <c r="N870" i="14"/>
  <c r="O870" i="14"/>
  <c r="P870" i="14"/>
  <c r="Q870" i="14"/>
  <c r="R870" i="14"/>
  <c r="S870" i="14"/>
  <c r="U870" i="14"/>
  <c r="V870" i="14" s="1"/>
  <c r="A871" i="14"/>
  <c r="D871" i="14"/>
  <c r="G871" i="14"/>
  <c r="H871" i="14"/>
  <c r="I871" i="14"/>
  <c r="J871" i="14"/>
  <c r="K871" i="14"/>
  <c r="L871" i="14"/>
  <c r="M871" i="14"/>
  <c r="N871" i="14"/>
  <c r="O871" i="14"/>
  <c r="P871" i="14"/>
  <c r="Q871" i="14"/>
  <c r="R871" i="14"/>
  <c r="S871" i="14"/>
  <c r="T871" i="14"/>
  <c r="U871" i="14"/>
  <c r="V871" i="14"/>
  <c r="A872" i="14"/>
  <c r="T872" i="14" s="1"/>
  <c r="D872" i="14"/>
  <c r="G872" i="14"/>
  <c r="H872" i="14"/>
  <c r="I872" i="14"/>
  <c r="J872" i="14"/>
  <c r="K872" i="14"/>
  <c r="L872" i="14"/>
  <c r="M872" i="14"/>
  <c r="N872" i="14"/>
  <c r="O872" i="14"/>
  <c r="P872" i="14"/>
  <c r="Q872" i="14"/>
  <c r="R872" i="14"/>
  <c r="S872" i="14"/>
  <c r="U872" i="14"/>
  <c r="V872" i="14"/>
  <c r="A873" i="14"/>
  <c r="D873" i="14"/>
  <c r="G873" i="14"/>
  <c r="H873" i="14"/>
  <c r="I873" i="14"/>
  <c r="J873" i="14"/>
  <c r="K873" i="14"/>
  <c r="L873" i="14"/>
  <c r="M873" i="14"/>
  <c r="N873" i="14"/>
  <c r="O873" i="14"/>
  <c r="P873" i="14"/>
  <c r="Q873" i="14"/>
  <c r="R873" i="14"/>
  <c r="S873" i="14"/>
  <c r="T873" i="14"/>
  <c r="U873" i="14"/>
  <c r="V873" i="14"/>
  <c r="A874" i="14"/>
  <c r="T874" i="14" s="1"/>
  <c r="D874" i="14"/>
  <c r="G874" i="14"/>
  <c r="H874" i="14"/>
  <c r="I874" i="14"/>
  <c r="J874" i="14"/>
  <c r="K874" i="14"/>
  <c r="L874" i="14"/>
  <c r="M874" i="14"/>
  <c r="N874" i="14"/>
  <c r="O874" i="14"/>
  <c r="P874" i="14"/>
  <c r="Q874" i="14"/>
  <c r="R874" i="14"/>
  <c r="S874" i="14"/>
  <c r="U874" i="14"/>
  <c r="V874" i="14" s="1"/>
  <c r="A875" i="14"/>
  <c r="D875" i="14"/>
  <c r="G875" i="14"/>
  <c r="H875" i="14"/>
  <c r="I875" i="14"/>
  <c r="J875" i="14"/>
  <c r="K875" i="14"/>
  <c r="L875" i="14"/>
  <c r="M875" i="14"/>
  <c r="N875" i="14"/>
  <c r="O875" i="14"/>
  <c r="P875" i="14"/>
  <c r="Q875" i="14"/>
  <c r="R875" i="14"/>
  <c r="S875" i="14"/>
  <c r="T875" i="14"/>
  <c r="U875" i="14"/>
  <c r="V875" i="14"/>
  <c r="A876" i="14"/>
  <c r="D876" i="14"/>
  <c r="G876" i="14"/>
  <c r="H876" i="14"/>
  <c r="I876" i="14"/>
  <c r="J876" i="14"/>
  <c r="K876" i="14"/>
  <c r="L876" i="14"/>
  <c r="M876" i="14"/>
  <c r="N876" i="14"/>
  <c r="O876" i="14"/>
  <c r="P876" i="14"/>
  <c r="Q876" i="14"/>
  <c r="R876" i="14"/>
  <c r="S876" i="14"/>
  <c r="T876" i="14"/>
  <c r="U876" i="14"/>
  <c r="V876" i="14" s="1"/>
  <c r="A877" i="14"/>
  <c r="D877" i="14"/>
  <c r="G877" i="14"/>
  <c r="H877" i="14"/>
  <c r="I877" i="14"/>
  <c r="J877" i="14"/>
  <c r="K877" i="14"/>
  <c r="L877" i="14"/>
  <c r="M877" i="14"/>
  <c r="N877" i="14"/>
  <c r="O877" i="14"/>
  <c r="P877" i="14"/>
  <c r="Q877" i="14"/>
  <c r="R877" i="14"/>
  <c r="S877" i="14"/>
  <c r="T877" i="14"/>
  <c r="U877" i="14"/>
  <c r="V877" i="14"/>
  <c r="A878" i="14"/>
  <c r="D878" i="14"/>
  <c r="G878" i="14"/>
  <c r="H878" i="14"/>
  <c r="I878" i="14"/>
  <c r="J878" i="14"/>
  <c r="K878" i="14"/>
  <c r="L878" i="14"/>
  <c r="M878" i="14"/>
  <c r="N878" i="14"/>
  <c r="O878" i="14"/>
  <c r="P878" i="14"/>
  <c r="Q878" i="14"/>
  <c r="R878" i="14"/>
  <c r="S878" i="14"/>
  <c r="T878" i="14"/>
  <c r="U878" i="14"/>
  <c r="V878" i="14"/>
  <c r="A879" i="14"/>
  <c r="D879" i="14"/>
  <c r="G879" i="14"/>
  <c r="H879" i="14"/>
  <c r="I879" i="14"/>
  <c r="J879" i="14"/>
  <c r="K879" i="14"/>
  <c r="L879" i="14"/>
  <c r="M879" i="14"/>
  <c r="N879" i="14"/>
  <c r="O879" i="14"/>
  <c r="P879" i="14"/>
  <c r="Q879" i="14"/>
  <c r="R879" i="14"/>
  <c r="S879" i="14"/>
  <c r="T879" i="14"/>
  <c r="U879" i="14"/>
  <c r="V879" i="14"/>
  <c r="A880" i="14"/>
  <c r="D880" i="14"/>
  <c r="G880" i="14"/>
  <c r="H880" i="14"/>
  <c r="I880" i="14"/>
  <c r="J880" i="14"/>
  <c r="K880" i="14"/>
  <c r="L880" i="14"/>
  <c r="M880" i="14"/>
  <c r="N880" i="14"/>
  <c r="O880" i="14"/>
  <c r="P880" i="14"/>
  <c r="Q880" i="14"/>
  <c r="R880" i="14"/>
  <c r="S880" i="14"/>
  <c r="T880" i="14"/>
  <c r="U880" i="14"/>
  <c r="V880" i="14"/>
  <c r="A881" i="14"/>
  <c r="D881" i="14"/>
  <c r="G881" i="14"/>
  <c r="H881" i="14"/>
  <c r="I881" i="14"/>
  <c r="J881" i="14"/>
  <c r="K881" i="14"/>
  <c r="L881" i="14"/>
  <c r="M881" i="14"/>
  <c r="N881" i="14"/>
  <c r="O881" i="14"/>
  <c r="P881" i="14"/>
  <c r="Q881" i="14"/>
  <c r="R881" i="14"/>
  <c r="S881" i="14"/>
  <c r="T881" i="14"/>
  <c r="U881" i="14"/>
  <c r="V881" i="14"/>
  <c r="A882" i="14"/>
  <c r="D882" i="14"/>
  <c r="G882" i="14"/>
  <c r="H882" i="14"/>
  <c r="I882" i="14"/>
  <c r="J882" i="14"/>
  <c r="K882" i="14"/>
  <c r="L882" i="14"/>
  <c r="M882" i="14"/>
  <c r="N882" i="14"/>
  <c r="O882" i="14"/>
  <c r="P882" i="14"/>
  <c r="Q882" i="14"/>
  <c r="R882" i="14"/>
  <c r="S882" i="14"/>
  <c r="T882" i="14"/>
  <c r="U882" i="14"/>
  <c r="V882" i="14"/>
  <c r="A883" i="14"/>
  <c r="D883" i="14"/>
  <c r="G883" i="14"/>
  <c r="H883" i="14"/>
  <c r="I883" i="14"/>
  <c r="J883" i="14"/>
  <c r="K883" i="14"/>
  <c r="L883" i="14"/>
  <c r="M883" i="14"/>
  <c r="N883" i="14"/>
  <c r="O883" i="14"/>
  <c r="P883" i="14"/>
  <c r="Q883" i="14"/>
  <c r="R883" i="14"/>
  <c r="S883" i="14"/>
  <c r="T883" i="14"/>
  <c r="U883" i="14"/>
  <c r="V883" i="14"/>
  <c r="A884" i="14"/>
  <c r="T884" i="14" s="1"/>
  <c r="D884" i="14"/>
  <c r="G884" i="14"/>
  <c r="H884" i="14"/>
  <c r="I884" i="14"/>
  <c r="J884" i="14"/>
  <c r="K884" i="14"/>
  <c r="L884" i="14"/>
  <c r="M884" i="14"/>
  <c r="N884" i="14"/>
  <c r="O884" i="14"/>
  <c r="P884" i="14"/>
  <c r="Q884" i="14"/>
  <c r="R884" i="14"/>
  <c r="S884" i="14"/>
  <c r="U884" i="14"/>
  <c r="V884" i="14" s="1"/>
  <c r="A885" i="14"/>
  <c r="D885" i="14"/>
  <c r="G885" i="14"/>
  <c r="H885" i="14"/>
  <c r="I885" i="14"/>
  <c r="J885" i="14"/>
  <c r="K885" i="14"/>
  <c r="L885" i="14"/>
  <c r="M885" i="14"/>
  <c r="N885" i="14"/>
  <c r="O885" i="14"/>
  <c r="P885" i="14"/>
  <c r="Q885" i="14"/>
  <c r="R885" i="14"/>
  <c r="S885" i="14"/>
  <c r="T885" i="14"/>
  <c r="U885" i="14"/>
  <c r="V885" i="14"/>
  <c r="A886" i="14"/>
  <c r="T886" i="14" s="1"/>
  <c r="D886" i="14"/>
  <c r="G886" i="14"/>
  <c r="H886" i="14"/>
  <c r="I886" i="14"/>
  <c r="J886" i="14"/>
  <c r="K886" i="14"/>
  <c r="L886" i="14"/>
  <c r="M886" i="14"/>
  <c r="N886" i="14"/>
  <c r="O886" i="14"/>
  <c r="P886" i="14"/>
  <c r="Q886" i="14"/>
  <c r="R886" i="14"/>
  <c r="S886" i="14"/>
  <c r="U886" i="14"/>
  <c r="V886" i="14" s="1"/>
  <c r="A887" i="14"/>
  <c r="D887" i="14"/>
  <c r="G887" i="14"/>
  <c r="H887" i="14"/>
  <c r="I887" i="14"/>
  <c r="J887" i="14"/>
  <c r="K887" i="14"/>
  <c r="L887" i="14"/>
  <c r="M887" i="14"/>
  <c r="N887" i="14"/>
  <c r="O887" i="14"/>
  <c r="P887" i="14"/>
  <c r="Q887" i="14"/>
  <c r="R887" i="14"/>
  <c r="S887" i="14"/>
  <c r="T887" i="14"/>
  <c r="U887" i="14"/>
  <c r="V887" i="14"/>
  <c r="A888" i="14"/>
  <c r="D888" i="14"/>
  <c r="G888" i="14"/>
  <c r="H888" i="14"/>
  <c r="I888" i="14"/>
  <c r="J888" i="14"/>
  <c r="K888" i="14"/>
  <c r="L888" i="14"/>
  <c r="M888" i="14"/>
  <c r="N888" i="14"/>
  <c r="O888" i="14"/>
  <c r="P888" i="14"/>
  <c r="Q888" i="14"/>
  <c r="R888" i="14"/>
  <c r="S888" i="14"/>
  <c r="T888" i="14"/>
  <c r="U888" i="14"/>
  <c r="V888" i="14"/>
  <c r="A889" i="14"/>
  <c r="D889" i="14"/>
  <c r="G889" i="14"/>
  <c r="H889" i="14"/>
  <c r="I889" i="14"/>
  <c r="J889" i="14"/>
  <c r="K889" i="14"/>
  <c r="L889" i="14"/>
  <c r="M889" i="14"/>
  <c r="N889" i="14"/>
  <c r="O889" i="14"/>
  <c r="P889" i="14"/>
  <c r="Q889" i="14"/>
  <c r="R889" i="14"/>
  <c r="S889" i="14"/>
  <c r="T889" i="14"/>
  <c r="U889" i="14"/>
  <c r="V889" i="14"/>
  <c r="A890" i="14"/>
  <c r="T890" i="14" s="1"/>
  <c r="D890" i="14"/>
  <c r="G890" i="14"/>
  <c r="H890" i="14"/>
  <c r="I890" i="14"/>
  <c r="J890" i="14"/>
  <c r="K890" i="14"/>
  <c r="L890" i="14"/>
  <c r="M890" i="14"/>
  <c r="N890" i="14"/>
  <c r="O890" i="14"/>
  <c r="P890" i="14"/>
  <c r="Q890" i="14"/>
  <c r="R890" i="14"/>
  <c r="S890" i="14"/>
  <c r="U890" i="14"/>
  <c r="V890" i="14" s="1"/>
  <c r="A891" i="14"/>
  <c r="D891" i="14"/>
  <c r="G891" i="14"/>
  <c r="H891" i="14"/>
  <c r="I891" i="14"/>
  <c r="J891" i="14"/>
  <c r="K891" i="14"/>
  <c r="L891" i="14"/>
  <c r="M891" i="14"/>
  <c r="N891" i="14"/>
  <c r="O891" i="14"/>
  <c r="P891" i="14"/>
  <c r="Q891" i="14"/>
  <c r="R891" i="14"/>
  <c r="S891" i="14"/>
  <c r="T891" i="14"/>
  <c r="U891" i="14"/>
  <c r="V891" i="14"/>
  <c r="A892" i="14"/>
  <c r="D892" i="14"/>
  <c r="G892" i="14"/>
  <c r="H892" i="14"/>
  <c r="I892" i="14"/>
  <c r="J892" i="14"/>
  <c r="K892" i="14"/>
  <c r="L892" i="14"/>
  <c r="M892" i="14"/>
  <c r="N892" i="14"/>
  <c r="O892" i="14"/>
  <c r="P892" i="14"/>
  <c r="Q892" i="14"/>
  <c r="R892" i="14"/>
  <c r="S892" i="14"/>
  <c r="T892" i="14"/>
  <c r="U892" i="14"/>
  <c r="V892" i="14"/>
  <c r="A893" i="14"/>
  <c r="D893" i="14"/>
  <c r="G893" i="14"/>
  <c r="H893" i="14"/>
  <c r="I893" i="14"/>
  <c r="J893" i="14"/>
  <c r="K893" i="14"/>
  <c r="L893" i="14"/>
  <c r="M893" i="14"/>
  <c r="N893" i="14"/>
  <c r="O893" i="14"/>
  <c r="P893" i="14"/>
  <c r="Q893" i="14"/>
  <c r="R893" i="14"/>
  <c r="S893" i="14"/>
  <c r="T893" i="14"/>
  <c r="U893" i="14"/>
  <c r="V893" i="14"/>
  <c r="A894" i="14"/>
  <c r="D894" i="14"/>
  <c r="G894" i="14"/>
  <c r="H894" i="14"/>
  <c r="I894" i="14"/>
  <c r="J894" i="14"/>
  <c r="K894" i="14"/>
  <c r="L894" i="14"/>
  <c r="M894" i="14"/>
  <c r="N894" i="14"/>
  <c r="O894" i="14"/>
  <c r="P894" i="14"/>
  <c r="Q894" i="14"/>
  <c r="R894" i="14"/>
  <c r="S894" i="14"/>
  <c r="T894" i="14"/>
  <c r="U894" i="14"/>
  <c r="V894" i="14"/>
  <c r="A895" i="14"/>
  <c r="D895" i="14"/>
  <c r="G895" i="14"/>
  <c r="H895" i="14"/>
  <c r="I895" i="14"/>
  <c r="J895" i="14"/>
  <c r="K895" i="14"/>
  <c r="L895" i="14"/>
  <c r="M895" i="14"/>
  <c r="N895" i="14"/>
  <c r="O895" i="14"/>
  <c r="P895" i="14"/>
  <c r="Q895" i="14"/>
  <c r="R895" i="14"/>
  <c r="S895" i="14"/>
  <c r="T895" i="14"/>
  <c r="U895" i="14"/>
  <c r="V895" i="14"/>
  <c r="A896" i="14"/>
  <c r="D896" i="14"/>
  <c r="G896" i="14"/>
  <c r="H896" i="14"/>
  <c r="I896" i="14"/>
  <c r="J896" i="14"/>
  <c r="K896" i="14"/>
  <c r="L896" i="14"/>
  <c r="M896" i="14"/>
  <c r="N896" i="14"/>
  <c r="O896" i="14"/>
  <c r="P896" i="14"/>
  <c r="Q896" i="14"/>
  <c r="R896" i="14"/>
  <c r="S896" i="14"/>
  <c r="T896" i="14"/>
  <c r="U896" i="14"/>
  <c r="V896" i="14"/>
  <c r="A897" i="14"/>
  <c r="D897" i="14"/>
  <c r="G897" i="14"/>
  <c r="H897" i="14"/>
  <c r="I897" i="14"/>
  <c r="J897" i="14"/>
  <c r="K897" i="14"/>
  <c r="L897" i="14"/>
  <c r="M897" i="14"/>
  <c r="N897" i="14"/>
  <c r="O897" i="14"/>
  <c r="P897" i="14"/>
  <c r="Q897" i="14"/>
  <c r="R897" i="14"/>
  <c r="S897" i="14"/>
  <c r="T897" i="14"/>
  <c r="U897" i="14"/>
  <c r="V897" i="14"/>
  <c r="W897" i="14"/>
  <c r="A898" i="14"/>
  <c r="D898" i="14"/>
  <c r="G898" i="14"/>
  <c r="H898" i="14"/>
  <c r="I898" i="14"/>
  <c r="J898" i="14"/>
  <c r="K898" i="14"/>
  <c r="L898" i="14"/>
  <c r="M898" i="14"/>
  <c r="N898" i="14"/>
  <c r="O898" i="14"/>
  <c r="P898" i="14"/>
  <c r="Q898" i="14"/>
  <c r="R898" i="14"/>
  <c r="S898" i="14"/>
  <c r="T898" i="14"/>
  <c r="U898" i="14"/>
  <c r="V898" i="14"/>
  <c r="A899" i="14"/>
  <c r="D899" i="14"/>
  <c r="G899" i="14"/>
  <c r="H899" i="14"/>
  <c r="I899" i="14"/>
  <c r="J899" i="14"/>
  <c r="K899" i="14"/>
  <c r="L899" i="14"/>
  <c r="M899" i="14"/>
  <c r="N899" i="14"/>
  <c r="O899" i="14"/>
  <c r="P899" i="14"/>
  <c r="Q899" i="14"/>
  <c r="R899" i="14"/>
  <c r="S899" i="14"/>
  <c r="T899" i="14"/>
  <c r="U899" i="14"/>
  <c r="V899" i="14"/>
  <c r="A900" i="14"/>
  <c r="T900" i="14" s="1"/>
  <c r="D900" i="14"/>
  <c r="E907" i="14" s="1"/>
  <c r="G900" i="14"/>
  <c r="H900" i="14"/>
  <c r="I900" i="14"/>
  <c r="J900" i="14"/>
  <c r="K900" i="14"/>
  <c r="L900" i="14"/>
  <c r="M900" i="14"/>
  <c r="N900" i="14"/>
  <c r="O900" i="14"/>
  <c r="P900" i="14"/>
  <c r="Q900" i="14"/>
  <c r="R900" i="14"/>
  <c r="S900" i="14"/>
  <c r="U900" i="14"/>
  <c r="V900" i="14" s="1"/>
  <c r="A901" i="14"/>
  <c r="D901" i="14"/>
  <c r="G901" i="14"/>
  <c r="H901" i="14"/>
  <c r="I901" i="14"/>
  <c r="J901" i="14"/>
  <c r="K901" i="14"/>
  <c r="L901" i="14"/>
  <c r="M901" i="14"/>
  <c r="N901" i="14"/>
  <c r="O901" i="14"/>
  <c r="P901" i="14"/>
  <c r="Q901" i="14"/>
  <c r="R901" i="14"/>
  <c r="S901" i="14"/>
  <c r="T901" i="14"/>
  <c r="U901" i="14"/>
  <c r="V901" i="14"/>
  <c r="A902" i="14"/>
  <c r="T902" i="14" s="1"/>
  <c r="D902" i="14"/>
  <c r="G902" i="14"/>
  <c r="H902" i="14"/>
  <c r="I902" i="14"/>
  <c r="J902" i="14"/>
  <c r="K902" i="14"/>
  <c r="L902" i="14"/>
  <c r="M902" i="14"/>
  <c r="N902" i="14"/>
  <c r="O902" i="14"/>
  <c r="P902" i="14"/>
  <c r="Q902" i="14"/>
  <c r="R902" i="14"/>
  <c r="S902" i="14"/>
  <c r="U902" i="14"/>
  <c r="V902" i="14" s="1"/>
  <c r="A903" i="14"/>
  <c r="D903" i="14"/>
  <c r="G903" i="14"/>
  <c r="H903" i="14"/>
  <c r="I903" i="14"/>
  <c r="J903" i="14"/>
  <c r="K903" i="14"/>
  <c r="L903" i="14"/>
  <c r="M903" i="14"/>
  <c r="N903" i="14"/>
  <c r="O903" i="14"/>
  <c r="P903" i="14"/>
  <c r="Q903" i="14"/>
  <c r="R903" i="14"/>
  <c r="S903" i="14"/>
  <c r="T903" i="14"/>
  <c r="U903" i="14"/>
  <c r="V903" i="14"/>
  <c r="A904" i="14"/>
  <c r="T904" i="14" s="1"/>
  <c r="D904" i="14"/>
  <c r="G904" i="14"/>
  <c r="H904" i="14"/>
  <c r="I904" i="14"/>
  <c r="J904" i="14"/>
  <c r="K904" i="14"/>
  <c r="L904" i="14"/>
  <c r="M904" i="14"/>
  <c r="N904" i="14"/>
  <c r="O904" i="14"/>
  <c r="P904" i="14"/>
  <c r="Q904" i="14"/>
  <c r="R904" i="14"/>
  <c r="S904" i="14"/>
  <c r="U904" i="14"/>
  <c r="V904" i="14"/>
  <c r="A905" i="14"/>
  <c r="D905" i="14"/>
  <c r="G905" i="14"/>
  <c r="H905" i="14"/>
  <c r="I905" i="14"/>
  <c r="J905" i="14"/>
  <c r="K905" i="14"/>
  <c r="L905" i="14"/>
  <c r="M905" i="14"/>
  <c r="N905" i="14"/>
  <c r="O905" i="14"/>
  <c r="P905" i="14"/>
  <c r="Q905" i="14"/>
  <c r="R905" i="14"/>
  <c r="S905" i="14"/>
  <c r="T905" i="14"/>
  <c r="U905" i="14"/>
  <c r="V905" i="14"/>
  <c r="A906" i="14"/>
  <c r="T906" i="14" s="1"/>
  <c r="D906" i="14"/>
  <c r="G906" i="14"/>
  <c r="H906" i="14"/>
  <c r="I906" i="14"/>
  <c r="J906" i="14"/>
  <c r="K906" i="14"/>
  <c r="L906" i="14"/>
  <c r="M906" i="14"/>
  <c r="N906" i="14"/>
  <c r="O906" i="14"/>
  <c r="P906" i="14"/>
  <c r="Q906" i="14"/>
  <c r="R906" i="14"/>
  <c r="S906" i="14"/>
  <c r="U906" i="14"/>
  <c r="V906" i="14" s="1"/>
  <c r="A907" i="14"/>
  <c r="D907" i="14"/>
  <c r="G907" i="14"/>
  <c r="H907" i="14"/>
  <c r="I907" i="14"/>
  <c r="J907" i="14"/>
  <c r="K907" i="14"/>
  <c r="L907" i="14"/>
  <c r="M907" i="14"/>
  <c r="N907" i="14"/>
  <c r="O907" i="14"/>
  <c r="P907" i="14"/>
  <c r="Q907" i="14"/>
  <c r="R907" i="14"/>
  <c r="S907" i="14"/>
  <c r="T907" i="14"/>
  <c r="U907" i="14"/>
  <c r="V907" i="14"/>
  <c r="A908" i="14"/>
  <c r="D908" i="14"/>
  <c r="G908" i="14"/>
  <c r="H908" i="14"/>
  <c r="I908" i="14"/>
  <c r="J908" i="14"/>
  <c r="K908" i="14"/>
  <c r="L908" i="14"/>
  <c r="M908" i="14"/>
  <c r="N908" i="14"/>
  <c r="O908" i="14"/>
  <c r="P908" i="14"/>
  <c r="Q908" i="14"/>
  <c r="R908" i="14"/>
  <c r="S908" i="14"/>
  <c r="T908" i="14"/>
  <c r="U908" i="14"/>
  <c r="V908" i="14" s="1"/>
  <c r="A909" i="14"/>
  <c r="D909" i="14"/>
  <c r="G909" i="14"/>
  <c r="H909" i="14"/>
  <c r="I909" i="14"/>
  <c r="J909" i="14"/>
  <c r="K909" i="14"/>
  <c r="L909" i="14"/>
  <c r="M909" i="14"/>
  <c r="N909" i="14"/>
  <c r="O909" i="14"/>
  <c r="P909" i="14"/>
  <c r="Q909" i="14"/>
  <c r="R909" i="14"/>
  <c r="S909" i="14"/>
  <c r="T909" i="14"/>
  <c r="U909" i="14"/>
  <c r="V909" i="14"/>
  <c r="A910" i="14"/>
  <c r="D910" i="14"/>
  <c r="G910" i="14"/>
  <c r="H910" i="14"/>
  <c r="I910" i="14"/>
  <c r="J910" i="14"/>
  <c r="K910" i="14"/>
  <c r="L910" i="14"/>
  <c r="M910" i="14"/>
  <c r="N910" i="14"/>
  <c r="O910" i="14"/>
  <c r="P910" i="14"/>
  <c r="Q910" i="14"/>
  <c r="R910" i="14"/>
  <c r="S910" i="14"/>
  <c r="T910" i="14"/>
  <c r="U910" i="14"/>
  <c r="V910" i="14"/>
  <c r="A911" i="14"/>
  <c r="D911" i="14"/>
  <c r="G911" i="14"/>
  <c r="H911" i="14"/>
  <c r="I911" i="14"/>
  <c r="J911" i="14"/>
  <c r="K911" i="14"/>
  <c r="L911" i="14"/>
  <c r="M911" i="14"/>
  <c r="N911" i="14"/>
  <c r="O911" i="14"/>
  <c r="P911" i="14"/>
  <c r="Q911" i="14"/>
  <c r="R911" i="14"/>
  <c r="S911" i="14"/>
  <c r="T911" i="14"/>
  <c r="U911" i="14"/>
  <c r="V911" i="14"/>
  <c r="A912" i="14"/>
  <c r="D912" i="14"/>
  <c r="G912" i="14"/>
  <c r="H912" i="14"/>
  <c r="I912" i="14"/>
  <c r="J912" i="14"/>
  <c r="K912" i="14"/>
  <c r="L912" i="14"/>
  <c r="M912" i="14"/>
  <c r="N912" i="14"/>
  <c r="O912" i="14"/>
  <c r="P912" i="14"/>
  <c r="Q912" i="14"/>
  <c r="R912" i="14"/>
  <c r="S912" i="14"/>
  <c r="T912" i="14"/>
  <c r="U912" i="14"/>
  <c r="V912" i="14"/>
  <c r="A913" i="14"/>
  <c r="D913" i="14"/>
  <c r="G913" i="14"/>
  <c r="H913" i="14"/>
  <c r="I913" i="14"/>
  <c r="J913" i="14"/>
  <c r="K913" i="14"/>
  <c r="L913" i="14"/>
  <c r="M913" i="14"/>
  <c r="N913" i="14"/>
  <c r="O913" i="14"/>
  <c r="P913" i="14"/>
  <c r="Q913" i="14"/>
  <c r="R913" i="14"/>
  <c r="S913" i="14"/>
  <c r="T913" i="14"/>
  <c r="U913" i="14"/>
  <c r="V913" i="14"/>
  <c r="A914" i="14"/>
  <c r="D914" i="14"/>
  <c r="G914" i="14"/>
  <c r="H914" i="14"/>
  <c r="I914" i="14"/>
  <c r="J914" i="14"/>
  <c r="K914" i="14"/>
  <c r="L914" i="14"/>
  <c r="M914" i="14"/>
  <c r="N914" i="14"/>
  <c r="O914" i="14"/>
  <c r="P914" i="14"/>
  <c r="Q914" i="14"/>
  <c r="R914" i="14"/>
  <c r="S914" i="14"/>
  <c r="T914" i="14"/>
  <c r="U914" i="14"/>
  <c r="V914" i="14"/>
  <c r="A915" i="14"/>
  <c r="D915" i="14"/>
  <c r="G915" i="14"/>
  <c r="H915" i="14"/>
  <c r="I915" i="14"/>
  <c r="J915" i="14"/>
  <c r="K915" i="14"/>
  <c r="L915" i="14"/>
  <c r="M915" i="14"/>
  <c r="N915" i="14"/>
  <c r="O915" i="14"/>
  <c r="P915" i="14"/>
  <c r="Q915" i="14"/>
  <c r="R915" i="14"/>
  <c r="S915" i="14"/>
  <c r="T915" i="14"/>
  <c r="U915" i="14"/>
  <c r="V915" i="14"/>
  <c r="A916" i="14"/>
  <c r="T916" i="14" s="1"/>
  <c r="D916" i="14"/>
  <c r="G916" i="14"/>
  <c r="H916" i="14"/>
  <c r="I916" i="14"/>
  <c r="J916" i="14"/>
  <c r="K916" i="14"/>
  <c r="L916" i="14"/>
  <c r="M916" i="14"/>
  <c r="N916" i="14"/>
  <c r="O916" i="14"/>
  <c r="P916" i="14"/>
  <c r="Q916" i="14"/>
  <c r="R916" i="14"/>
  <c r="S916" i="14"/>
  <c r="U916" i="14"/>
  <c r="V916" i="14" s="1"/>
  <c r="A917" i="14"/>
  <c r="D917" i="14"/>
  <c r="G917" i="14"/>
  <c r="H917" i="14"/>
  <c r="I917" i="14"/>
  <c r="J917" i="14"/>
  <c r="K917" i="14"/>
  <c r="L917" i="14"/>
  <c r="M917" i="14"/>
  <c r="N917" i="14"/>
  <c r="O917" i="14"/>
  <c r="P917" i="14"/>
  <c r="Q917" i="14"/>
  <c r="R917" i="14"/>
  <c r="S917" i="14"/>
  <c r="T917" i="14"/>
  <c r="U917" i="14"/>
  <c r="V917" i="14"/>
  <c r="A918" i="14"/>
  <c r="T918" i="14" s="1"/>
  <c r="D918" i="14"/>
  <c r="G918" i="14"/>
  <c r="H918" i="14"/>
  <c r="I918" i="14"/>
  <c r="J918" i="14"/>
  <c r="K918" i="14"/>
  <c r="L918" i="14"/>
  <c r="M918" i="14"/>
  <c r="N918" i="14"/>
  <c r="O918" i="14"/>
  <c r="P918" i="14"/>
  <c r="Q918" i="14"/>
  <c r="R918" i="14"/>
  <c r="S918" i="14"/>
  <c r="U918" i="14"/>
  <c r="V918" i="14" s="1"/>
  <c r="A919" i="14"/>
  <c r="D919" i="14"/>
  <c r="E919" i="14"/>
  <c r="G919" i="14"/>
  <c r="H919" i="14"/>
  <c r="I919" i="14"/>
  <c r="J919" i="14"/>
  <c r="K919" i="14"/>
  <c r="L919" i="14"/>
  <c r="M919" i="14"/>
  <c r="N919" i="14"/>
  <c r="O919" i="14"/>
  <c r="P919" i="14"/>
  <c r="Q919" i="14"/>
  <c r="R919" i="14"/>
  <c r="S919" i="14"/>
  <c r="T919" i="14"/>
  <c r="U919" i="14"/>
  <c r="V919" i="14"/>
  <c r="A920" i="14"/>
  <c r="D920" i="14"/>
  <c r="G920" i="14"/>
  <c r="H920" i="14"/>
  <c r="I920" i="14"/>
  <c r="J920" i="14"/>
  <c r="K920" i="14"/>
  <c r="L920" i="14"/>
  <c r="M920" i="14"/>
  <c r="N920" i="14"/>
  <c r="O920" i="14"/>
  <c r="P920" i="14"/>
  <c r="Q920" i="14"/>
  <c r="R920" i="14"/>
  <c r="S920" i="14"/>
  <c r="T920" i="14"/>
  <c r="U920" i="14"/>
  <c r="V920" i="14"/>
  <c r="A921" i="14"/>
  <c r="D921" i="14"/>
  <c r="G921" i="14"/>
  <c r="H921" i="14"/>
  <c r="I921" i="14"/>
  <c r="J921" i="14"/>
  <c r="K921" i="14"/>
  <c r="L921" i="14"/>
  <c r="M921" i="14"/>
  <c r="N921" i="14"/>
  <c r="O921" i="14"/>
  <c r="P921" i="14"/>
  <c r="Q921" i="14"/>
  <c r="R921" i="14"/>
  <c r="S921" i="14"/>
  <c r="T921" i="14"/>
  <c r="U921" i="14"/>
  <c r="V921" i="14"/>
  <c r="A922" i="14"/>
  <c r="T922" i="14" s="1"/>
  <c r="D922" i="14"/>
  <c r="G922" i="14"/>
  <c r="H922" i="14"/>
  <c r="I922" i="14"/>
  <c r="J922" i="14"/>
  <c r="K922" i="14"/>
  <c r="L922" i="14"/>
  <c r="M922" i="14"/>
  <c r="N922" i="14"/>
  <c r="O922" i="14"/>
  <c r="P922" i="14"/>
  <c r="Q922" i="14"/>
  <c r="R922" i="14"/>
  <c r="S922" i="14"/>
  <c r="U922" i="14"/>
  <c r="V922" i="14" s="1"/>
  <c r="A923" i="14"/>
  <c r="D923" i="14"/>
  <c r="G923" i="14"/>
  <c r="H923" i="14"/>
  <c r="I923" i="14"/>
  <c r="J923" i="14"/>
  <c r="K923" i="14"/>
  <c r="L923" i="14"/>
  <c r="M923" i="14"/>
  <c r="N923" i="14"/>
  <c r="O923" i="14"/>
  <c r="P923" i="14"/>
  <c r="Q923" i="14"/>
  <c r="R923" i="14"/>
  <c r="S923" i="14"/>
  <c r="T923" i="14"/>
  <c r="U923" i="14"/>
  <c r="V923" i="14"/>
  <c r="A924" i="14"/>
  <c r="D924" i="14"/>
  <c r="G924" i="14"/>
  <c r="H924" i="14"/>
  <c r="I924" i="14"/>
  <c r="J924" i="14"/>
  <c r="K924" i="14"/>
  <c r="L924" i="14"/>
  <c r="M924" i="14"/>
  <c r="N924" i="14"/>
  <c r="O924" i="14"/>
  <c r="P924" i="14"/>
  <c r="Q924" i="14"/>
  <c r="R924" i="14"/>
  <c r="S924" i="14"/>
  <c r="T924" i="14"/>
  <c r="U924" i="14"/>
  <c r="V924" i="14"/>
  <c r="A925" i="14"/>
  <c r="D925" i="14"/>
  <c r="G925" i="14"/>
  <c r="H925" i="14"/>
  <c r="I925" i="14"/>
  <c r="J925" i="14"/>
  <c r="K925" i="14"/>
  <c r="L925" i="14"/>
  <c r="M925" i="14"/>
  <c r="N925" i="14"/>
  <c r="O925" i="14"/>
  <c r="P925" i="14"/>
  <c r="Q925" i="14"/>
  <c r="R925" i="14"/>
  <c r="S925" i="14"/>
  <c r="T925" i="14"/>
  <c r="U925" i="14"/>
  <c r="V925" i="14"/>
  <c r="A926" i="14"/>
  <c r="D926" i="14"/>
  <c r="E934" i="14" s="1"/>
  <c r="G926" i="14"/>
  <c r="H926" i="14"/>
  <c r="I926" i="14"/>
  <c r="J926" i="14"/>
  <c r="K926" i="14"/>
  <c r="L926" i="14"/>
  <c r="M926" i="14"/>
  <c r="N926" i="14"/>
  <c r="O926" i="14"/>
  <c r="P926" i="14"/>
  <c r="Q926" i="14"/>
  <c r="R926" i="14"/>
  <c r="S926" i="14"/>
  <c r="T926" i="14"/>
  <c r="U926" i="14"/>
  <c r="V926" i="14"/>
  <c r="A927" i="14"/>
  <c r="D927" i="14"/>
  <c r="G927" i="14"/>
  <c r="H927" i="14"/>
  <c r="I927" i="14"/>
  <c r="J927" i="14"/>
  <c r="K927" i="14"/>
  <c r="L927" i="14"/>
  <c r="M927" i="14"/>
  <c r="N927" i="14"/>
  <c r="O927" i="14"/>
  <c r="P927" i="14"/>
  <c r="Q927" i="14"/>
  <c r="R927" i="14"/>
  <c r="S927" i="14"/>
  <c r="T927" i="14"/>
  <c r="U927" i="14"/>
  <c r="V927" i="14"/>
  <c r="A928" i="14"/>
  <c r="D928" i="14"/>
  <c r="E936" i="14" s="1"/>
  <c r="G928" i="14"/>
  <c r="H928" i="14"/>
  <c r="I928" i="14"/>
  <c r="J928" i="14"/>
  <c r="K928" i="14"/>
  <c r="L928" i="14"/>
  <c r="M928" i="14"/>
  <c r="N928" i="14"/>
  <c r="O928" i="14"/>
  <c r="P928" i="14"/>
  <c r="Q928" i="14"/>
  <c r="R928" i="14"/>
  <c r="S928" i="14"/>
  <c r="T928" i="14"/>
  <c r="U928" i="14"/>
  <c r="V928" i="14"/>
  <c r="A929" i="14"/>
  <c r="D929" i="14"/>
  <c r="G929" i="14"/>
  <c r="H929" i="14"/>
  <c r="I929" i="14"/>
  <c r="J929" i="14"/>
  <c r="K929" i="14"/>
  <c r="L929" i="14"/>
  <c r="M929" i="14"/>
  <c r="N929" i="14"/>
  <c r="O929" i="14"/>
  <c r="P929" i="14"/>
  <c r="Q929" i="14"/>
  <c r="R929" i="14"/>
  <c r="S929" i="14"/>
  <c r="T929" i="14"/>
  <c r="U929" i="14"/>
  <c r="V929" i="14"/>
  <c r="A930" i="14"/>
  <c r="D930" i="14"/>
  <c r="G930" i="14"/>
  <c r="H930" i="14"/>
  <c r="I930" i="14"/>
  <c r="J930" i="14"/>
  <c r="K930" i="14"/>
  <c r="L930" i="14"/>
  <c r="M930" i="14"/>
  <c r="N930" i="14"/>
  <c r="O930" i="14"/>
  <c r="P930" i="14"/>
  <c r="Q930" i="14"/>
  <c r="R930" i="14"/>
  <c r="S930" i="14"/>
  <c r="T930" i="14"/>
  <c r="U930" i="14"/>
  <c r="V930" i="14"/>
  <c r="A931" i="14"/>
  <c r="D931" i="14"/>
  <c r="E931" i="14"/>
  <c r="G931" i="14"/>
  <c r="H931" i="14"/>
  <c r="I931" i="14"/>
  <c r="J931" i="14"/>
  <c r="K931" i="14"/>
  <c r="L931" i="14"/>
  <c r="M931" i="14"/>
  <c r="N931" i="14"/>
  <c r="O931" i="14"/>
  <c r="P931" i="14"/>
  <c r="Q931" i="14"/>
  <c r="R931" i="14"/>
  <c r="S931" i="14"/>
  <c r="T931" i="14"/>
  <c r="U931" i="14"/>
  <c r="V931" i="14"/>
  <c r="A932" i="14"/>
  <c r="T932" i="14" s="1"/>
  <c r="D932" i="14"/>
  <c r="E938" i="14" s="1"/>
  <c r="G932" i="14"/>
  <c r="H932" i="14"/>
  <c r="I932" i="14"/>
  <c r="J932" i="14"/>
  <c r="K932" i="14"/>
  <c r="L932" i="14"/>
  <c r="M932" i="14"/>
  <c r="N932" i="14"/>
  <c r="O932" i="14"/>
  <c r="P932" i="14"/>
  <c r="Q932" i="14"/>
  <c r="R932" i="14"/>
  <c r="S932" i="14"/>
  <c r="U932" i="14"/>
  <c r="V932" i="14" s="1"/>
  <c r="A933" i="14"/>
  <c r="D933" i="14"/>
  <c r="G933" i="14"/>
  <c r="H933" i="14"/>
  <c r="I933" i="14"/>
  <c r="J933" i="14"/>
  <c r="K933" i="14"/>
  <c r="L933" i="14"/>
  <c r="M933" i="14"/>
  <c r="N933" i="14"/>
  <c r="O933" i="14"/>
  <c r="P933" i="14"/>
  <c r="Q933" i="14"/>
  <c r="R933" i="14"/>
  <c r="S933" i="14"/>
  <c r="T933" i="14"/>
  <c r="U933" i="14"/>
  <c r="V933" i="14"/>
  <c r="A934" i="14"/>
  <c r="T934" i="14" s="1"/>
  <c r="D934" i="14"/>
  <c r="E942" i="14" s="1"/>
  <c r="G934" i="14"/>
  <c r="H934" i="14"/>
  <c r="I934" i="14"/>
  <c r="J934" i="14"/>
  <c r="K934" i="14"/>
  <c r="L934" i="14"/>
  <c r="M934" i="14"/>
  <c r="N934" i="14"/>
  <c r="O934" i="14"/>
  <c r="P934" i="14"/>
  <c r="Q934" i="14"/>
  <c r="R934" i="14"/>
  <c r="S934" i="14"/>
  <c r="U934" i="14"/>
  <c r="V934" i="14" s="1"/>
  <c r="A935" i="14"/>
  <c r="D935" i="14"/>
  <c r="E935" i="14"/>
  <c r="G935" i="14"/>
  <c r="H935" i="14"/>
  <c r="I935" i="14"/>
  <c r="J935" i="14"/>
  <c r="K935" i="14"/>
  <c r="L935" i="14"/>
  <c r="M935" i="14"/>
  <c r="N935" i="14"/>
  <c r="O935" i="14"/>
  <c r="P935" i="14"/>
  <c r="Q935" i="14"/>
  <c r="R935" i="14"/>
  <c r="S935" i="14"/>
  <c r="T935" i="14"/>
  <c r="U935" i="14"/>
  <c r="V935" i="14"/>
  <c r="A936" i="14"/>
  <c r="T936" i="14" s="1"/>
  <c r="D936" i="14"/>
  <c r="E944" i="14" s="1"/>
  <c r="G936" i="14"/>
  <c r="H936" i="14"/>
  <c r="I936" i="14"/>
  <c r="J936" i="14"/>
  <c r="K936" i="14"/>
  <c r="L936" i="14"/>
  <c r="M936" i="14"/>
  <c r="N936" i="14"/>
  <c r="O936" i="14"/>
  <c r="P936" i="14"/>
  <c r="Q936" i="14"/>
  <c r="R936" i="14"/>
  <c r="S936" i="14"/>
  <c r="U936" i="14"/>
  <c r="V936" i="14" s="1"/>
  <c r="A937" i="14"/>
  <c r="D937" i="14"/>
  <c r="E937" i="14"/>
  <c r="G937" i="14"/>
  <c r="H937" i="14"/>
  <c r="I937" i="14"/>
  <c r="J937" i="14"/>
  <c r="K937" i="14"/>
  <c r="L937" i="14"/>
  <c r="M937" i="14"/>
  <c r="N937" i="14"/>
  <c r="O937" i="14"/>
  <c r="P937" i="14"/>
  <c r="Q937" i="14"/>
  <c r="R937" i="14"/>
  <c r="S937" i="14"/>
  <c r="T937" i="14"/>
  <c r="U937" i="14"/>
  <c r="V937" i="14"/>
  <c r="W937" i="14"/>
  <c r="A938" i="14"/>
  <c r="D938" i="14"/>
  <c r="E946" i="14" s="1"/>
  <c r="G938" i="14"/>
  <c r="H938" i="14"/>
  <c r="I938" i="14"/>
  <c r="J938" i="14"/>
  <c r="K938" i="14"/>
  <c r="L938" i="14"/>
  <c r="M938" i="14"/>
  <c r="N938" i="14"/>
  <c r="O938" i="14"/>
  <c r="P938" i="14"/>
  <c r="Q938" i="14"/>
  <c r="R938" i="14"/>
  <c r="S938" i="14"/>
  <c r="T938" i="14"/>
  <c r="U938" i="14"/>
  <c r="V938" i="14" s="1"/>
  <c r="A939" i="14"/>
  <c r="D939" i="14"/>
  <c r="E939" i="14"/>
  <c r="G939" i="14"/>
  <c r="H939" i="14"/>
  <c r="I939" i="14"/>
  <c r="J939" i="14"/>
  <c r="K939" i="14"/>
  <c r="L939" i="14"/>
  <c r="M939" i="14"/>
  <c r="N939" i="14"/>
  <c r="O939" i="14"/>
  <c r="P939" i="14"/>
  <c r="Q939" i="14"/>
  <c r="R939" i="14"/>
  <c r="S939" i="14"/>
  <c r="T939" i="14"/>
  <c r="U939" i="14"/>
  <c r="V939" i="14"/>
  <c r="A940" i="14"/>
  <c r="T940" i="14" s="1"/>
  <c r="D940" i="14"/>
  <c r="E948" i="14" s="1"/>
  <c r="G940" i="14"/>
  <c r="H940" i="14"/>
  <c r="I940" i="14"/>
  <c r="J940" i="14"/>
  <c r="K940" i="14"/>
  <c r="L940" i="14"/>
  <c r="M940" i="14"/>
  <c r="N940" i="14"/>
  <c r="O940" i="14"/>
  <c r="P940" i="14"/>
  <c r="Q940" i="14"/>
  <c r="R940" i="14"/>
  <c r="S940" i="14"/>
  <c r="U940" i="14"/>
  <c r="V940" i="14" s="1"/>
  <c r="W940" i="14"/>
  <c r="A941" i="14"/>
  <c r="D941" i="14"/>
  <c r="E941" i="14"/>
  <c r="G941" i="14"/>
  <c r="H941" i="14"/>
  <c r="I941" i="14"/>
  <c r="J941" i="14"/>
  <c r="K941" i="14"/>
  <c r="L941" i="14"/>
  <c r="M941" i="14"/>
  <c r="N941" i="14"/>
  <c r="O941" i="14"/>
  <c r="P941" i="14"/>
  <c r="Q941" i="14"/>
  <c r="R941" i="14"/>
  <c r="S941" i="14"/>
  <c r="T941" i="14"/>
  <c r="U941" i="14"/>
  <c r="V941" i="14"/>
  <c r="W941" i="14"/>
  <c r="A942" i="14"/>
  <c r="T942" i="14" s="1"/>
  <c r="D942" i="14"/>
  <c r="E950" i="14" s="1"/>
  <c r="G942" i="14"/>
  <c r="H942" i="14"/>
  <c r="I942" i="14"/>
  <c r="J942" i="14"/>
  <c r="K942" i="14"/>
  <c r="L942" i="14"/>
  <c r="M942" i="14"/>
  <c r="N942" i="14"/>
  <c r="O942" i="14"/>
  <c r="P942" i="14"/>
  <c r="Q942" i="14"/>
  <c r="R942" i="14"/>
  <c r="S942" i="14"/>
  <c r="U942" i="14"/>
  <c r="V942" i="14" s="1"/>
  <c r="A943" i="14"/>
  <c r="D943" i="14"/>
  <c r="E943" i="14"/>
  <c r="G943" i="14"/>
  <c r="H943" i="14"/>
  <c r="I943" i="14"/>
  <c r="J943" i="14"/>
  <c r="K943" i="14"/>
  <c r="L943" i="14"/>
  <c r="M943" i="14"/>
  <c r="N943" i="14"/>
  <c r="O943" i="14"/>
  <c r="P943" i="14"/>
  <c r="Q943" i="14"/>
  <c r="R943" i="14"/>
  <c r="S943" i="14"/>
  <c r="T943" i="14"/>
  <c r="U943" i="14"/>
  <c r="V943" i="14"/>
  <c r="A944" i="14"/>
  <c r="T944" i="14" s="1"/>
  <c r="D944" i="14"/>
  <c r="E952" i="14" s="1"/>
  <c r="G944" i="14"/>
  <c r="H944" i="14"/>
  <c r="I944" i="14"/>
  <c r="J944" i="14"/>
  <c r="K944" i="14"/>
  <c r="L944" i="14"/>
  <c r="M944" i="14"/>
  <c r="N944" i="14"/>
  <c r="O944" i="14"/>
  <c r="P944" i="14"/>
  <c r="Q944" i="14"/>
  <c r="R944" i="14"/>
  <c r="S944" i="14"/>
  <c r="U944" i="14"/>
  <c r="V944" i="14" s="1"/>
  <c r="A945" i="14"/>
  <c r="D945" i="14"/>
  <c r="E945" i="14"/>
  <c r="G945" i="14"/>
  <c r="H945" i="14"/>
  <c r="I945" i="14"/>
  <c r="J945" i="14"/>
  <c r="K945" i="14"/>
  <c r="L945" i="14"/>
  <c r="M945" i="14"/>
  <c r="N945" i="14"/>
  <c r="O945" i="14"/>
  <c r="P945" i="14"/>
  <c r="Q945" i="14"/>
  <c r="R945" i="14"/>
  <c r="S945" i="14"/>
  <c r="T945" i="14"/>
  <c r="U945" i="14"/>
  <c r="V945" i="14"/>
  <c r="A946" i="14"/>
  <c r="D946" i="14"/>
  <c r="E954" i="14" s="1"/>
  <c r="G946" i="14"/>
  <c r="H946" i="14"/>
  <c r="I946" i="14"/>
  <c r="J946" i="14"/>
  <c r="K946" i="14"/>
  <c r="L946" i="14"/>
  <c r="M946" i="14"/>
  <c r="N946" i="14"/>
  <c r="O946" i="14"/>
  <c r="P946" i="14"/>
  <c r="Q946" i="14"/>
  <c r="R946" i="14"/>
  <c r="S946" i="14"/>
  <c r="T946" i="14"/>
  <c r="U946" i="14"/>
  <c r="V946" i="14" s="1"/>
  <c r="A947" i="14"/>
  <c r="D947" i="14"/>
  <c r="E947" i="14"/>
  <c r="G947" i="14"/>
  <c r="H947" i="14"/>
  <c r="I947" i="14"/>
  <c r="J947" i="14"/>
  <c r="K947" i="14"/>
  <c r="L947" i="14"/>
  <c r="M947" i="14"/>
  <c r="N947" i="14"/>
  <c r="O947" i="14"/>
  <c r="P947" i="14"/>
  <c r="Q947" i="14"/>
  <c r="R947" i="14"/>
  <c r="S947" i="14"/>
  <c r="T947" i="14"/>
  <c r="U947" i="14"/>
  <c r="V947" i="14"/>
  <c r="A948" i="14"/>
  <c r="T948" i="14" s="1"/>
  <c r="D948" i="14"/>
  <c r="E956" i="14" s="1"/>
  <c r="G948" i="14"/>
  <c r="H948" i="14"/>
  <c r="I948" i="14"/>
  <c r="J948" i="14"/>
  <c r="K948" i="14"/>
  <c r="L948" i="14"/>
  <c r="M948" i="14"/>
  <c r="N948" i="14"/>
  <c r="O948" i="14"/>
  <c r="P948" i="14"/>
  <c r="Q948" i="14"/>
  <c r="R948" i="14"/>
  <c r="S948" i="14"/>
  <c r="U948" i="14"/>
  <c r="V948" i="14" s="1"/>
  <c r="A949" i="14"/>
  <c r="D949" i="14"/>
  <c r="E949" i="14"/>
  <c r="G949" i="14"/>
  <c r="H949" i="14"/>
  <c r="I949" i="14"/>
  <c r="J949" i="14"/>
  <c r="K949" i="14"/>
  <c r="L949" i="14"/>
  <c r="M949" i="14"/>
  <c r="N949" i="14"/>
  <c r="O949" i="14"/>
  <c r="P949" i="14"/>
  <c r="Q949" i="14"/>
  <c r="R949" i="14"/>
  <c r="S949" i="14"/>
  <c r="T949" i="14"/>
  <c r="U949" i="14"/>
  <c r="V949" i="14"/>
  <c r="A950" i="14"/>
  <c r="T950" i="14" s="1"/>
  <c r="D950" i="14"/>
  <c r="E958" i="14" s="1"/>
  <c r="G950" i="14"/>
  <c r="H950" i="14"/>
  <c r="I950" i="14"/>
  <c r="J950" i="14"/>
  <c r="K950" i="14"/>
  <c r="L950" i="14"/>
  <c r="M950" i="14"/>
  <c r="N950" i="14"/>
  <c r="O950" i="14"/>
  <c r="P950" i="14"/>
  <c r="Q950" i="14"/>
  <c r="R950" i="14"/>
  <c r="S950" i="14"/>
  <c r="U950" i="14"/>
  <c r="V950" i="14" s="1"/>
  <c r="A951" i="14"/>
  <c r="D951" i="14"/>
  <c r="E951" i="14"/>
  <c r="G951" i="14"/>
  <c r="H951" i="14"/>
  <c r="I951" i="14"/>
  <c r="J951" i="14"/>
  <c r="K951" i="14"/>
  <c r="L951" i="14"/>
  <c r="M951" i="14"/>
  <c r="N951" i="14"/>
  <c r="O951" i="14"/>
  <c r="P951" i="14"/>
  <c r="Q951" i="14"/>
  <c r="R951" i="14"/>
  <c r="S951" i="14"/>
  <c r="T951" i="14"/>
  <c r="U951" i="14"/>
  <c r="V951" i="14"/>
  <c r="A952" i="14"/>
  <c r="T952" i="14" s="1"/>
  <c r="D952" i="14"/>
  <c r="E960" i="14" s="1"/>
  <c r="G952" i="14"/>
  <c r="H952" i="14"/>
  <c r="I952" i="14"/>
  <c r="J952" i="14"/>
  <c r="K952" i="14"/>
  <c r="L952" i="14"/>
  <c r="M952" i="14"/>
  <c r="N952" i="14"/>
  <c r="O952" i="14"/>
  <c r="P952" i="14"/>
  <c r="Q952" i="14"/>
  <c r="R952" i="14"/>
  <c r="S952" i="14"/>
  <c r="U952" i="14"/>
  <c r="V952" i="14" s="1"/>
  <c r="A953" i="14"/>
  <c r="D953" i="14"/>
  <c r="E953" i="14"/>
  <c r="G953" i="14"/>
  <c r="H953" i="14"/>
  <c r="I953" i="14"/>
  <c r="J953" i="14"/>
  <c r="K953" i="14"/>
  <c r="L953" i="14"/>
  <c r="M953" i="14"/>
  <c r="N953" i="14"/>
  <c r="O953" i="14"/>
  <c r="P953" i="14"/>
  <c r="Q953" i="14"/>
  <c r="R953" i="14"/>
  <c r="S953" i="14"/>
  <c r="T953" i="14"/>
  <c r="U953" i="14"/>
  <c r="V953" i="14"/>
  <c r="A954" i="14"/>
  <c r="T954" i="14" s="1"/>
  <c r="D954" i="14"/>
  <c r="E962" i="14" s="1"/>
  <c r="G954" i="14"/>
  <c r="H954" i="14"/>
  <c r="I954" i="14"/>
  <c r="J954" i="14"/>
  <c r="K954" i="14"/>
  <c r="L954" i="14"/>
  <c r="M954" i="14"/>
  <c r="N954" i="14"/>
  <c r="O954" i="14"/>
  <c r="P954" i="14"/>
  <c r="Q954" i="14"/>
  <c r="R954" i="14"/>
  <c r="S954" i="14"/>
  <c r="U954" i="14"/>
  <c r="V954" i="14" s="1"/>
  <c r="A955" i="14"/>
  <c r="D955" i="14"/>
  <c r="E955" i="14"/>
  <c r="G955" i="14"/>
  <c r="H955" i="14"/>
  <c r="I955" i="14"/>
  <c r="J955" i="14"/>
  <c r="K955" i="14"/>
  <c r="L955" i="14"/>
  <c r="M955" i="14"/>
  <c r="N955" i="14"/>
  <c r="O955" i="14"/>
  <c r="P955" i="14"/>
  <c r="Q955" i="14"/>
  <c r="R955" i="14"/>
  <c r="S955" i="14"/>
  <c r="T955" i="14"/>
  <c r="U955" i="14"/>
  <c r="V955" i="14"/>
  <c r="A956" i="14"/>
  <c r="T956" i="14" s="1"/>
  <c r="D956" i="14"/>
  <c r="E964" i="14" s="1"/>
  <c r="G956" i="14"/>
  <c r="H956" i="14"/>
  <c r="I956" i="14"/>
  <c r="J956" i="14"/>
  <c r="K956" i="14"/>
  <c r="L956" i="14"/>
  <c r="M956" i="14"/>
  <c r="N956" i="14"/>
  <c r="O956" i="14"/>
  <c r="P956" i="14"/>
  <c r="Q956" i="14"/>
  <c r="R956" i="14"/>
  <c r="S956" i="14"/>
  <c r="U956" i="14"/>
  <c r="V956" i="14" s="1"/>
  <c r="A957" i="14"/>
  <c r="D957" i="14"/>
  <c r="E957" i="14"/>
  <c r="G957" i="14"/>
  <c r="H957" i="14"/>
  <c r="I957" i="14"/>
  <c r="J957" i="14"/>
  <c r="K957" i="14"/>
  <c r="L957" i="14"/>
  <c r="M957" i="14"/>
  <c r="N957" i="14"/>
  <c r="O957" i="14"/>
  <c r="P957" i="14"/>
  <c r="Q957" i="14"/>
  <c r="R957" i="14"/>
  <c r="S957" i="14"/>
  <c r="T957" i="14"/>
  <c r="U957" i="14"/>
  <c r="V957" i="14"/>
  <c r="A958" i="14"/>
  <c r="T958" i="14" s="1"/>
  <c r="D958" i="14"/>
  <c r="E966" i="14" s="1"/>
  <c r="G958" i="14"/>
  <c r="H958" i="14"/>
  <c r="I958" i="14"/>
  <c r="J958" i="14"/>
  <c r="K958" i="14"/>
  <c r="L958" i="14"/>
  <c r="M958" i="14"/>
  <c r="N958" i="14"/>
  <c r="O958" i="14"/>
  <c r="P958" i="14"/>
  <c r="Q958" i="14"/>
  <c r="R958" i="14"/>
  <c r="S958" i="14"/>
  <c r="U958" i="14"/>
  <c r="V958" i="14" s="1"/>
  <c r="A959" i="14"/>
  <c r="D959" i="14"/>
  <c r="E959" i="14"/>
  <c r="G959" i="14"/>
  <c r="H959" i="14"/>
  <c r="I959" i="14"/>
  <c r="J959" i="14"/>
  <c r="K959" i="14"/>
  <c r="L959" i="14"/>
  <c r="M959" i="14"/>
  <c r="N959" i="14"/>
  <c r="O959" i="14"/>
  <c r="P959" i="14"/>
  <c r="Q959" i="14"/>
  <c r="R959" i="14"/>
  <c r="S959" i="14"/>
  <c r="T959" i="14"/>
  <c r="U959" i="14"/>
  <c r="V959" i="14"/>
  <c r="A960" i="14"/>
  <c r="T960" i="14" s="1"/>
  <c r="D960" i="14"/>
  <c r="E968" i="14" s="1"/>
  <c r="G960" i="14"/>
  <c r="H960" i="14"/>
  <c r="I960" i="14"/>
  <c r="J960" i="14"/>
  <c r="K960" i="14"/>
  <c r="L960" i="14"/>
  <c r="M960" i="14"/>
  <c r="N960" i="14"/>
  <c r="O960" i="14"/>
  <c r="P960" i="14"/>
  <c r="Q960" i="14"/>
  <c r="R960" i="14"/>
  <c r="S960" i="14"/>
  <c r="U960" i="14"/>
  <c r="V960" i="14" s="1"/>
  <c r="A961" i="14"/>
  <c r="D961" i="14"/>
  <c r="E961" i="14"/>
  <c r="G961" i="14"/>
  <c r="H961" i="14"/>
  <c r="I961" i="14"/>
  <c r="J961" i="14"/>
  <c r="K961" i="14"/>
  <c r="L961" i="14"/>
  <c r="M961" i="14"/>
  <c r="N961" i="14"/>
  <c r="O961" i="14"/>
  <c r="P961" i="14"/>
  <c r="Q961" i="14"/>
  <c r="R961" i="14"/>
  <c r="S961" i="14"/>
  <c r="T961" i="14"/>
  <c r="U961" i="14"/>
  <c r="V961" i="14"/>
  <c r="W961" i="14"/>
  <c r="A962" i="14"/>
  <c r="D962" i="14"/>
  <c r="E970" i="14" s="1"/>
  <c r="G962" i="14"/>
  <c r="H962" i="14"/>
  <c r="I962" i="14"/>
  <c r="J962" i="14"/>
  <c r="K962" i="14"/>
  <c r="L962" i="14"/>
  <c r="M962" i="14"/>
  <c r="N962" i="14"/>
  <c r="O962" i="14"/>
  <c r="P962" i="14"/>
  <c r="Q962" i="14"/>
  <c r="R962" i="14"/>
  <c r="S962" i="14"/>
  <c r="T962" i="14"/>
  <c r="U962" i="14"/>
  <c r="V962" i="14" s="1"/>
  <c r="A963" i="14"/>
  <c r="D963" i="14"/>
  <c r="E963" i="14"/>
  <c r="G963" i="14"/>
  <c r="H963" i="14"/>
  <c r="I963" i="14"/>
  <c r="J963" i="14"/>
  <c r="K963" i="14"/>
  <c r="L963" i="14"/>
  <c r="M963" i="14"/>
  <c r="N963" i="14"/>
  <c r="O963" i="14"/>
  <c r="P963" i="14"/>
  <c r="Q963" i="14"/>
  <c r="R963" i="14"/>
  <c r="S963" i="14"/>
  <c r="T963" i="14"/>
  <c r="U963" i="14"/>
  <c r="V963" i="14"/>
  <c r="A964" i="14"/>
  <c r="T964" i="14" s="1"/>
  <c r="D964" i="14"/>
  <c r="E972" i="14" s="1"/>
  <c r="G964" i="14"/>
  <c r="H964" i="14"/>
  <c r="I964" i="14"/>
  <c r="J964" i="14"/>
  <c r="K964" i="14"/>
  <c r="L964" i="14"/>
  <c r="M964" i="14"/>
  <c r="N964" i="14"/>
  <c r="O964" i="14"/>
  <c r="P964" i="14"/>
  <c r="Q964" i="14"/>
  <c r="R964" i="14"/>
  <c r="S964" i="14"/>
  <c r="U964" i="14"/>
  <c r="V964" i="14" s="1"/>
  <c r="A965" i="14"/>
  <c r="D965" i="14"/>
  <c r="E965" i="14"/>
  <c r="G965" i="14"/>
  <c r="H965" i="14"/>
  <c r="I965" i="14"/>
  <c r="J965" i="14"/>
  <c r="K965" i="14"/>
  <c r="L965" i="14"/>
  <c r="M965" i="14"/>
  <c r="N965" i="14"/>
  <c r="O965" i="14"/>
  <c r="P965" i="14"/>
  <c r="Q965" i="14"/>
  <c r="R965" i="14"/>
  <c r="S965" i="14"/>
  <c r="T965" i="14"/>
  <c r="U965" i="14"/>
  <c r="V965" i="14"/>
  <c r="A966" i="14"/>
  <c r="T966" i="14" s="1"/>
  <c r="D966" i="14"/>
  <c r="E974" i="14" s="1"/>
  <c r="G966" i="14"/>
  <c r="H966" i="14"/>
  <c r="I966" i="14"/>
  <c r="J966" i="14"/>
  <c r="K966" i="14"/>
  <c r="L966" i="14"/>
  <c r="M966" i="14"/>
  <c r="N966" i="14"/>
  <c r="O966" i="14"/>
  <c r="P966" i="14"/>
  <c r="Q966" i="14"/>
  <c r="R966" i="14"/>
  <c r="S966" i="14"/>
  <c r="U966" i="14"/>
  <c r="V966" i="14" s="1"/>
  <c r="A967" i="14"/>
  <c r="D967" i="14"/>
  <c r="E967" i="14"/>
  <c r="G967" i="14"/>
  <c r="H967" i="14"/>
  <c r="I967" i="14"/>
  <c r="J967" i="14"/>
  <c r="K967" i="14"/>
  <c r="L967" i="14"/>
  <c r="M967" i="14"/>
  <c r="N967" i="14"/>
  <c r="O967" i="14"/>
  <c r="P967" i="14"/>
  <c r="Q967" i="14"/>
  <c r="R967" i="14"/>
  <c r="S967" i="14"/>
  <c r="T967" i="14"/>
  <c r="U967" i="14"/>
  <c r="V967" i="14"/>
  <c r="A968" i="14"/>
  <c r="T968" i="14" s="1"/>
  <c r="D968" i="14"/>
  <c r="E976" i="14" s="1"/>
  <c r="G968" i="14"/>
  <c r="H968" i="14"/>
  <c r="I968" i="14"/>
  <c r="J968" i="14"/>
  <c r="K968" i="14"/>
  <c r="L968" i="14"/>
  <c r="M968" i="14"/>
  <c r="N968" i="14"/>
  <c r="O968" i="14"/>
  <c r="P968" i="14"/>
  <c r="Q968" i="14"/>
  <c r="R968" i="14"/>
  <c r="S968" i="14"/>
  <c r="U968" i="14"/>
  <c r="V968" i="14" s="1"/>
  <c r="A969" i="14"/>
  <c r="D969" i="14"/>
  <c r="E969" i="14"/>
  <c r="G969" i="14"/>
  <c r="H969" i="14"/>
  <c r="I969" i="14"/>
  <c r="J969" i="14"/>
  <c r="K969" i="14"/>
  <c r="L969" i="14"/>
  <c r="M969" i="14"/>
  <c r="N969" i="14"/>
  <c r="O969" i="14"/>
  <c r="P969" i="14"/>
  <c r="Q969" i="14"/>
  <c r="R969" i="14"/>
  <c r="S969" i="14"/>
  <c r="T969" i="14"/>
  <c r="U969" i="14"/>
  <c r="V969" i="14"/>
  <c r="A970" i="14"/>
  <c r="T970" i="14" s="1"/>
  <c r="D970" i="14"/>
  <c r="E978" i="14" s="1"/>
  <c r="G970" i="14"/>
  <c r="H970" i="14"/>
  <c r="I970" i="14"/>
  <c r="J970" i="14"/>
  <c r="K970" i="14"/>
  <c r="L970" i="14"/>
  <c r="M970" i="14"/>
  <c r="N970" i="14"/>
  <c r="O970" i="14"/>
  <c r="P970" i="14"/>
  <c r="Q970" i="14"/>
  <c r="R970" i="14"/>
  <c r="S970" i="14"/>
  <c r="U970" i="14"/>
  <c r="V970" i="14" s="1"/>
  <c r="A971" i="14"/>
  <c r="D971" i="14"/>
  <c r="E971" i="14"/>
  <c r="G971" i="14"/>
  <c r="H971" i="14"/>
  <c r="I971" i="14"/>
  <c r="J971" i="14"/>
  <c r="K971" i="14"/>
  <c r="L971" i="14"/>
  <c r="M971" i="14"/>
  <c r="N971" i="14"/>
  <c r="O971" i="14"/>
  <c r="P971" i="14"/>
  <c r="Q971" i="14"/>
  <c r="R971" i="14"/>
  <c r="S971" i="14"/>
  <c r="T971" i="14"/>
  <c r="U971" i="14"/>
  <c r="V971" i="14"/>
  <c r="A972" i="14"/>
  <c r="T972" i="14" s="1"/>
  <c r="D972" i="14"/>
  <c r="E980" i="14" s="1"/>
  <c r="G972" i="14"/>
  <c r="H972" i="14"/>
  <c r="I972" i="14"/>
  <c r="J972" i="14"/>
  <c r="K972" i="14"/>
  <c r="L972" i="14"/>
  <c r="M972" i="14"/>
  <c r="N972" i="14"/>
  <c r="O972" i="14"/>
  <c r="P972" i="14"/>
  <c r="Q972" i="14"/>
  <c r="R972" i="14"/>
  <c r="S972" i="14"/>
  <c r="U972" i="14"/>
  <c r="V972" i="14" s="1"/>
  <c r="A973" i="14"/>
  <c r="D973" i="14"/>
  <c r="E973" i="14"/>
  <c r="G973" i="14"/>
  <c r="H973" i="14"/>
  <c r="I973" i="14"/>
  <c r="J973" i="14"/>
  <c r="K973" i="14"/>
  <c r="L973" i="14"/>
  <c r="M973" i="14"/>
  <c r="N973" i="14"/>
  <c r="O973" i="14"/>
  <c r="P973" i="14"/>
  <c r="Q973" i="14"/>
  <c r="R973" i="14"/>
  <c r="S973" i="14"/>
  <c r="T973" i="14"/>
  <c r="U973" i="14"/>
  <c r="V973" i="14"/>
  <c r="A974" i="14"/>
  <c r="T974" i="14" s="1"/>
  <c r="D974" i="14"/>
  <c r="E982" i="14" s="1"/>
  <c r="G974" i="14"/>
  <c r="H974" i="14"/>
  <c r="I974" i="14"/>
  <c r="J974" i="14"/>
  <c r="K974" i="14"/>
  <c r="L974" i="14"/>
  <c r="M974" i="14"/>
  <c r="N974" i="14"/>
  <c r="O974" i="14"/>
  <c r="P974" i="14"/>
  <c r="Q974" i="14"/>
  <c r="R974" i="14"/>
  <c r="S974" i="14"/>
  <c r="U974" i="14"/>
  <c r="V974" i="14" s="1"/>
  <c r="A975" i="14"/>
  <c r="D975" i="14"/>
  <c r="E975" i="14"/>
  <c r="G975" i="14"/>
  <c r="H975" i="14"/>
  <c r="I975" i="14"/>
  <c r="J975" i="14"/>
  <c r="K975" i="14"/>
  <c r="L975" i="14"/>
  <c r="M975" i="14"/>
  <c r="N975" i="14"/>
  <c r="O975" i="14"/>
  <c r="P975" i="14"/>
  <c r="Q975" i="14"/>
  <c r="R975" i="14"/>
  <c r="S975" i="14"/>
  <c r="T975" i="14"/>
  <c r="U975" i="14"/>
  <c r="V975" i="14"/>
  <c r="A976" i="14"/>
  <c r="T976" i="14" s="1"/>
  <c r="D976" i="14"/>
  <c r="G976" i="14"/>
  <c r="H976" i="14"/>
  <c r="I976" i="14"/>
  <c r="J976" i="14"/>
  <c r="K976" i="14"/>
  <c r="L976" i="14"/>
  <c r="M976" i="14"/>
  <c r="N976" i="14"/>
  <c r="O976" i="14"/>
  <c r="P976" i="14"/>
  <c r="Q976" i="14"/>
  <c r="R976" i="14"/>
  <c r="S976" i="14"/>
  <c r="U976" i="14"/>
  <c r="V976" i="14" s="1"/>
  <c r="A977" i="14"/>
  <c r="D977" i="14"/>
  <c r="E977" i="14"/>
  <c r="G977" i="14"/>
  <c r="H977" i="14"/>
  <c r="I977" i="14"/>
  <c r="J977" i="14"/>
  <c r="K977" i="14"/>
  <c r="L977" i="14"/>
  <c r="M977" i="14"/>
  <c r="N977" i="14"/>
  <c r="O977" i="14"/>
  <c r="P977" i="14"/>
  <c r="Q977" i="14"/>
  <c r="R977" i="14"/>
  <c r="S977" i="14"/>
  <c r="T977" i="14"/>
  <c r="U977" i="14"/>
  <c r="V977" i="14"/>
  <c r="A978" i="14"/>
  <c r="T978" i="14" s="1"/>
  <c r="D978" i="14"/>
  <c r="G978" i="14"/>
  <c r="H978" i="14"/>
  <c r="I978" i="14"/>
  <c r="J978" i="14"/>
  <c r="K978" i="14"/>
  <c r="L978" i="14"/>
  <c r="M978" i="14"/>
  <c r="N978" i="14"/>
  <c r="O978" i="14"/>
  <c r="P978" i="14"/>
  <c r="Q978" i="14"/>
  <c r="R978" i="14"/>
  <c r="S978" i="14"/>
  <c r="U978" i="14"/>
  <c r="V978" i="14" s="1"/>
  <c r="A979" i="14"/>
  <c r="D979" i="14"/>
  <c r="E979" i="14"/>
  <c r="G979" i="14"/>
  <c r="H979" i="14"/>
  <c r="I979" i="14"/>
  <c r="J979" i="14"/>
  <c r="K979" i="14"/>
  <c r="L979" i="14"/>
  <c r="M979" i="14"/>
  <c r="N979" i="14"/>
  <c r="O979" i="14"/>
  <c r="P979" i="14"/>
  <c r="Q979" i="14"/>
  <c r="R979" i="14"/>
  <c r="S979" i="14"/>
  <c r="T979" i="14"/>
  <c r="U979" i="14"/>
  <c r="V979" i="14"/>
  <c r="A980" i="14"/>
  <c r="T980" i="14" s="1"/>
  <c r="D980" i="14"/>
  <c r="G980" i="14"/>
  <c r="H980" i="14"/>
  <c r="I980" i="14"/>
  <c r="J980" i="14"/>
  <c r="K980" i="14"/>
  <c r="L980" i="14"/>
  <c r="M980" i="14"/>
  <c r="N980" i="14"/>
  <c r="O980" i="14"/>
  <c r="P980" i="14"/>
  <c r="Q980" i="14"/>
  <c r="R980" i="14"/>
  <c r="S980" i="14"/>
  <c r="U980" i="14"/>
  <c r="V980" i="14" s="1"/>
  <c r="A981" i="14"/>
  <c r="D981" i="14"/>
  <c r="E981" i="14"/>
  <c r="G981" i="14"/>
  <c r="H981" i="14"/>
  <c r="I981" i="14"/>
  <c r="J981" i="14"/>
  <c r="K981" i="14"/>
  <c r="L981" i="14"/>
  <c r="M981" i="14"/>
  <c r="N981" i="14"/>
  <c r="O981" i="14"/>
  <c r="P981" i="14"/>
  <c r="Q981" i="14"/>
  <c r="R981" i="14"/>
  <c r="S981" i="14"/>
  <c r="T981" i="14"/>
  <c r="U981" i="14"/>
  <c r="V981" i="14"/>
  <c r="A982" i="14"/>
  <c r="T982" i="14" s="1"/>
  <c r="D982" i="14"/>
  <c r="G982" i="14"/>
  <c r="H982" i="14"/>
  <c r="I982" i="14"/>
  <c r="J982" i="14"/>
  <c r="K982" i="14"/>
  <c r="L982" i="14"/>
  <c r="M982" i="14"/>
  <c r="N982" i="14"/>
  <c r="O982" i="14"/>
  <c r="P982" i="14"/>
  <c r="Q982" i="14"/>
  <c r="R982" i="14"/>
  <c r="S982" i="14"/>
  <c r="U982" i="14"/>
  <c r="V982" i="14" s="1"/>
  <c r="G1007" i="14"/>
  <c r="H1007" i="14"/>
  <c r="I1007" i="14"/>
  <c r="J1007" i="14"/>
  <c r="K1007" i="14"/>
  <c r="L1007" i="14"/>
  <c r="M1007" i="14"/>
  <c r="N1007" i="14"/>
  <c r="O1007" i="14"/>
  <c r="P1007" i="14"/>
  <c r="Q1007" i="14"/>
  <c r="R1007" i="14"/>
  <c r="S1007" i="14"/>
  <c r="Z1007" i="14"/>
  <c r="AA1007" i="14"/>
  <c r="AB1007" i="14"/>
  <c r="AC1007" i="14"/>
  <c r="AD1007" i="14"/>
  <c r="AE1007" i="14"/>
  <c r="AF1007" i="14"/>
  <c r="AG1007" i="14"/>
  <c r="AH1007" i="14"/>
  <c r="AI1007" i="14"/>
  <c r="AJ1007" i="14"/>
  <c r="AK1007" i="14"/>
  <c r="D1008" i="14"/>
  <c r="Y1008" i="14"/>
  <c r="Y1009" i="14"/>
  <c r="Y1010" i="14"/>
  <c r="Y1011" i="14"/>
  <c r="Y1012" i="14"/>
  <c r="J1013" i="14"/>
  <c r="Y1013" i="14"/>
  <c r="Y1014" i="14"/>
  <c r="Y1015" i="14"/>
  <c r="Y1016" i="14"/>
  <c r="Y1017" i="14"/>
  <c r="Y1018" i="14"/>
  <c r="R1019" i="14"/>
  <c r="Y1019" i="14"/>
  <c r="Y1020" i="14"/>
  <c r="Y1021" i="14"/>
  <c r="J1022" i="14"/>
  <c r="Y1022" i="14"/>
  <c r="Y1023" i="14"/>
  <c r="Y1024" i="14"/>
  <c r="J1025" i="14"/>
  <c r="Y1025" i="14"/>
  <c r="Y1026" i="14"/>
  <c r="Y1027" i="14"/>
  <c r="Y1028" i="14"/>
  <c r="Y1029" i="14"/>
  <c r="Y1030" i="14"/>
  <c r="Y1031" i="14"/>
  <c r="Y1032" i="14"/>
  <c r="Y1033" i="14"/>
  <c r="Y1034" i="14"/>
  <c r="Y1035" i="14"/>
  <c r="Y1036" i="14"/>
  <c r="Y1037" i="14"/>
  <c r="Y1038" i="14"/>
  <c r="Y1039" i="14"/>
  <c r="Y1040" i="14"/>
  <c r="Y1041" i="14"/>
  <c r="Y1042" i="14"/>
  <c r="Y1043" i="14"/>
  <c r="Y1044" i="14"/>
  <c r="Y1045" i="14"/>
  <c r="Y1046" i="14"/>
  <c r="Y1047" i="14"/>
  <c r="Y1048" i="14"/>
  <c r="Y1049" i="14"/>
  <c r="Y1050" i="14"/>
  <c r="Y1051" i="14"/>
  <c r="E4" i="25"/>
  <c r="H4" i="25"/>
  <c r="I4" i="25"/>
  <c r="J4" i="25"/>
  <c r="K4" i="25"/>
  <c r="L4" i="25"/>
  <c r="M4" i="25"/>
  <c r="N4" i="25"/>
  <c r="O4" i="25"/>
  <c r="P4" i="25"/>
  <c r="Q4" i="25"/>
  <c r="R4" i="25"/>
  <c r="S4" i="25"/>
  <c r="T4" i="25"/>
  <c r="U4" i="25"/>
  <c r="V4" i="25"/>
  <c r="W4" i="25" s="1"/>
  <c r="E5" i="25"/>
  <c r="H5" i="25"/>
  <c r="I5" i="25"/>
  <c r="J5" i="25"/>
  <c r="K5" i="25"/>
  <c r="L5" i="25"/>
  <c r="M5" i="25"/>
  <c r="N5" i="25"/>
  <c r="O5" i="25"/>
  <c r="P5" i="25"/>
  <c r="Q5" i="25"/>
  <c r="R5" i="25"/>
  <c r="S5" i="25"/>
  <c r="T5" i="25"/>
  <c r="U5" i="25"/>
  <c r="V5" i="25"/>
  <c r="W5" i="25"/>
  <c r="E6" i="25"/>
  <c r="H6" i="25"/>
  <c r="I6" i="25"/>
  <c r="J6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D7" i="25"/>
  <c r="L7" i="25" s="1"/>
  <c r="E7" i="25"/>
  <c r="H7" i="25"/>
  <c r="I7" i="25"/>
  <c r="N7" i="25"/>
  <c r="O7" i="25"/>
  <c r="P7" i="25"/>
  <c r="Q7" i="25"/>
  <c r="T7" i="25"/>
  <c r="U7" i="25"/>
  <c r="V7" i="25"/>
  <c r="D8" i="25"/>
  <c r="J8" i="25" s="1"/>
  <c r="E8" i="25"/>
  <c r="K8" i="25"/>
  <c r="L8" i="25"/>
  <c r="M8" i="25"/>
  <c r="R8" i="25"/>
  <c r="S8" i="25"/>
  <c r="U8" i="25"/>
  <c r="V8" i="25"/>
  <c r="W8" i="25"/>
  <c r="H9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 s="1"/>
  <c r="E10" i="25"/>
  <c r="H10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 s="1"/>
  <c r="E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E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 s="1"/>
  <c r="E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E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 s="1"/>
  <c r="E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 s="1"/>
  <c r="E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 s="1"/>
  <c r="E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 s="1"/>
  <c r="D18" i="25"/>
  <c r="N18" i="25" s="1"/>
  <c r="E18" i="25"/>
  <c r="I18" i="25"/>
  <c r="J18" i="25"/>
  <c r="K18" i="25"/>
  <c r="L18" i="25"/>
  <c r="M18" i="25"/>
  <c r="Q18" i="25"/>
  <c r="R18" i="25"/>
  <c r="S18" i="25"/>
  <c r="T18" i="25"/>
  <c r="U18" i="25"/>
  <c r="V18" i="25"/>
  <c r="U19" i="25"/>
  <c r="V19" i="25"/>
  <c r="U20" i="25"/>
  <c r="V20" i="25"/>
  <c r="U21" i="25"/>
  <c r="V21" i="25"/>
  <c r="U22" i="25"/>
  <c r="V22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E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 s="1"/>
  <c r="A25" i="25"/>
  <c r="B25" i="25"/>
  <c r="E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A26" i="25"/>
  <c r="B26" i="25"/>
  <c r="D26" i="25"/>
  <c r="I26" i="25" s="1"/>
  <c r="H26" i="25"/>
  <c r="J26" i="25"/>
  <c r="K26" i="25"/>
  <c r="L26" i="25"/>
  <c r="Q26" i="25"/>
  <c r="R26" i="25"/>
  <c r="T26" i="25"/>
  <c r="U26" i="25"/>
  <c r="V26" i="25"/>
  <c r="A27" i="25"/>
  <c r="B27" i="25"/>
  <c r="E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A28" i="25"/>
  <c r="B28" i="25"/>
  <c r="U28" i="25" s="1"/>
  <c r="E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V28" i="25"/>
  <c r="W28" i="25" s="1"/>
  <c r="A29" i="25"/>
  <c r="B29" i="25"/>
  <c r="E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V29" i="25"/>
  <c r="W29" i="25"/>
  <c r="A30" i="25"/>
  <c r="B30" i="25"/>
  <c r="U30" i="25" s="1"/>
  <c r="E30" i="25"/>
  <c r="H30" i="25"/>
  <c r="I30" i="25"/>
  <c r="J30" i="25"/>
  <c r="K30" i="25"/>
  <c r="L30" i="25"/>
  <c r="M30" i="25"/>
  <c r="N30" i="25"/>
  <c r="O30" i="25"/>
  <c r="P30" i="25"/>
  <c r="Q30" i="25"/>
  <c r="R30" i="25"/>
  <c r="S30" i="25"/>
  <c r="T30" i="25"/>
  <c r="V30" i="25"/>
  <c r="W30" i="25" s="1"/>
  <c r="A31" i="25"/>
  <c r="B31" i="25"/>
  <c r="E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A32" i="25"/>
  <c r="B32" i="25"/>
  <c r="U32" i="25" s="1"/>
  <c r="E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V32" i="25"/>
  <c r="W32" i="25" s="1"/>
  <c r="A33" i="25"/>
  <c r="B33" i="25"/>
  <c r="E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A34" i="25"/>
  <c r="B34" i="25"/>
  <c r="E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 s="1"/>
  <c r="A35" i="25"/>
  <c r="B35" i="25"/>
  <c r="E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A36" i="25"/>
  <c r="B36" i="25"/>
  <c r="U36" i="25" s="1"/>
  <c r="E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V36" i="25"/>
  <c r="W36" i="25" s="1"/>
  <c r="A37" i="25"/>
  <c r="B37" i="25"/>
  <c r="E37" i="25"/>
  <c r="H37" i="25"/>
  <c r="I37" i="25"/>
  <c r="J37" i="25"/>
  <c r="K37" i="25"/>
  <c r="L37" i="25"/>
  <c r="M37" i="25"/>
  <c r="N37" i="25"/>
  <c r="O37" i="25"/>
  <c r="P37" i="25"/>
  <c r="Q37" i="25"/>
  <c r="R37" i="25"/>
  <c r="S37" i="25"/>
  <c r="T37" i="25"/>
  <c r="V37" i="25"/>
  <c r="W37" i="25"/>
  <c r="A38" i="25"/>
  <c r="B38" i="25"/>
  <c r="U38" i="25" s="1"/>
  <c r="D38" i="25"/>
  <c r="E38" i="25" s="1"/>
  <c r="H38" i="25"/>
  <c r="I38" i="25"/>
  <c r="J38" i="25"/>
  <c r="K38" i="25"/>
  <c r="L38" i="25"/>
  <c r="M38" i="25"/>
  <c r="O38" i="25"/>
  <c r="P38" i="25"/>
  <c r="Q38" i="25"/>
  <c r="R38" i="25"/>
  <c r="S38" i="25"/>
  <c r="T38" i="25"/>
  <c r="V38" i="25"/>
  <c r="W38" i="25"/>
  <c r="A39" i="25"/>
  <c r="B39" i="25"/>
  <c r="U39" i="25" s="1"/>
  <c r="D39" i="25"/>
  <c r="E39" i="25"/>
  <c r="L39" i="25"/>
  <c r="N39" i="25"/>
  <c r="O39" i="25"/>
  <c r="R39" i="25"/>
  <c r="V39" i="25"/>
  <c r="A40" i="25"/>
  <c r="B40" i="25"/>
  <c r="D40" i="25"/>
  <c r="O40" i="25" s="1"/>
  <c r="I40" i="25"/>
  <c r="M40" i="25"/>
  <c r="N40" i="25"/>
  <c r="U40" i="25"/>
  <c r="V40" i="25"/>
  <c r="A41" i="25"/>
  <c r="B41" i="25"/>
  <c r="U41" i="25" s="1"/>
  <c r="V41" i="25"/>
  <c r="A42" i="25"/>
  <c r="B42" i="25"/>
  <c r="U42" i="25" s="1"/>
  <c r="V42" i="25"/>
  <c r="A43" i="25"/>
  <c r="B43" i="25"/>
  <c r="U43" i="25" s="1"/>
  <c r="V43" i="25"/>
  <c r="A44" i="25"/>
  <c r="B44" i="25"/>
  <c r="U44" i="25"/>
  <c r="V44" i="25"/>
  <c r="A45" i="25"/>
  <c r="B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A46" i="25"/>
  <c r="B46" i="25"/>
  <c r="E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 s="1"/>
  <c r="A47" i="25"/>
  <c r="B47" i="25"/>
  <c r="U47" i="25" s="1"/>
  <c r="E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V47" i="25"/>
  <c r="W47" i="25" s="1"/>
  <c r="A48" i="25"/>
  <c r="B48" i="25"/>
  <c r="U48" i="25" s="1"/>
  <c r="E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V48" i="25"/>
  <c r="W48" i="25" s="1"/>
  <c r="A49" i="25"/>
  <c r="B49" i="25"/>
  <c r="E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A50" i="25"/>
  <c r="B50" i="25"/>
  <c r="E50" i="25"/>
  <c r="H50" i="25"/>
  <c r="I50" i="25"/>
  <c r="J50" i="25"/>
  <c r="K50" i="25"/>
  <c r="L50" i="25"/>
  <c r="M50" i="25"/>
  <c r="N50" i="25"/>
  <c r="O50" i="25"/>
  <c r="P50" i="25"/>
  <c r="Q50" i="25"/>
  <c r="R50" i="25"/>
  <c r="S50" i="25"/>
  <c r="T50" i="25"/>
  <c r="U50" i="25"/>
  <c r="V50" i="25"/>
  <c r="W50" i="25" s="1"/>
  <c r="A51" i="25"/>
  <c r="B51" i="25"/>
  <c r="E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 s="1"/>
  <c r="A52" i="25"/>
  <c r="B52" i="25"/>
  <c r="U52" i="25" s="1"/>
  <c r="E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V52" i="25"/>
  <c r="W52" i="25" s="1"/>
  <c r="A53" i="25"/>
  <c r="B53" i="25"/>
  <c r="E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U53" i="25"/>
  <c r="V53" i="25"/>
  <c r="W53" i="25"/>
  <c r="A54" i="25"/>
  <c r="B54" i="25"/>
  <c r="E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 s="1"/>
  <c r="A55" i="25"/>
  <c r="B55" i="25"/>
  <c r="E55" i="25"/>
  <c r="F64" i="25" s="1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 s="1"/>
  <c r="A56" i="25"/>
  <c r="B56" i="25"/>
  <c r="U56" i="25" s="1"/>
  <c r="E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V56" i="25"/>
  <c r="W56" i="25" s="1"/>
  <c r="A57" i="25"/>
  <c r="B57" i="25"/>
  <c r="E57" i="25"/>
  <c r="H57" i="25"/>
  <c r="I57" i="25"/>
  <c r="J57" i="25"/>
  <c r="K57" i="25"/>
  <c r="L57" i="25"/>
  <c r="M57" i="25"/>
  <c r="N57" i="25"/>
  <c r="O57" i="25"/>
  <c r="P57" i="25"/>
  <c r="Q57" i="25"/>
  <c r="R57" i="25"/>
  <c r="S57" i="25"/>
  <c r="T57" i="25"/>
  <c r="U57" i="25"/>
  <c r="V57" i="25"/>
  <c r="W57" i="25" s="1"/>
  <c r="A58" i="25"/>
  <c r="B58" i="25"/>
  <c r="E58" i="25"/>
  <c r="H58" i="25"/>
  <c r="I58" i="25"/>
  <c r="J58" i="25"/>
  <c r="K58" i="25"/>
  <c r="L58" i="25"/>
  <c r="M58" i="25"/>
  <c r="N58" i="25"/>
  <c r="O58" i="25"/>
  <c r="P58" i="25"/>
  <c r="Q58" i="25"/>
  <c r="R58" i="25"/>
  <c r="S58" i="25"/>
  <c r="T58" i="25"/>
  <c r="U58" i="25"/>
  <c r="V58" i="25"/>
  <c r="W58" i="25" s="1"/>
  <c r="A59" i="25"/>
  <c r="B59" i="25"/>
  <c r="E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 s="1"/>
  <c r="A60" i="25"/>
  <c r="B60" i="25"/>
  <c r="E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V60" i="25"/>
  <c r="W60" i="25" s="1"/>
  <c r="A61" i="25"/>
  <c r="B61" i="25"/>
  <c r="E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A62" i="25"/>
  <c r="B62" i="25"/>
  <c r="E62" i="25"/>
  <c r="H62" i="25"/>
  <c r="I62" i="25"/>
  <c r="J62" i="25"/>
  <c r="K62" i="25"/>
  <c r="L62" i="25"/>
  <c r="M62" i="25"/>
  <c r="N62" i="25"/>
  <c r="O62" i="25"/>
  <c r="P62" i="25"/>
  <c r="Q62" i="25"/>
  <c r="R62" i="25"/>
  <c r="S62" i="25"/>
  <c r="T62" i="25"/>
  <c r="U62" i="25"/>
  <c r="V62" i="25"/>
  <c r="W62" i="25" s="1"/>
  <c r="A63" i="25"/>
  <c r="B63" i="25"/>
  <c r="E63" i="25"/>
  <c r="H63" i="25"/>
  <c r="I63" i="25"/>
  <c r="J63" i="25"/>
  <c r="K63" i="25"/>
  <c r="L63" i="25"/>
  <c r="M63" i="25"/>
  <c r="N63" i="25"/>
  <c r="O63" i="25"/>
  <c r="P63" i="25"/>
  <c r="Q63" i="25"/>
  <c r="R63" i="25"/>
  <c r="S63" i="25"/>
  <c r="T63" i="25"/>
  <c r="U63" i="25"/>
  <c r="V63" i="25"/>
  <c r="W63" i="25" s="1"/>
  <c r="A64" i="25"/>
  <c r="B64" i="25"/>
  <c r="U64" i="25" s="1"/>
  <c r="E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V64" i="25"/>
  <c r="W64" i="25" s="1"/>
  <c r="A65" i="25"/>
  <c r="B65" i="25"/>
  <c r="E65" i="25"/>
  <c r="F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A66" i="25"/>
  <c r="B66" i="25"/>
  <c r="E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 s="1"/>
  <c r="A67" i="25"/>
  <c r="B67" i="25"/>
  <c r="E67" i="25"/>
  <c r="H67" i="25"/>
  <c r="I67" i="25"/>
  <c r="J67" i="25"/>
  <c r="K67" i="25"/>
  <c r="L67" i="25"/>
  <c r="M67" i="25"/>
  <c r="N67" i="25"/>
  <c r="O67" i="25"/>
  <c r="P67" i="25"/>
  <c r="Q67" i="25"/>
  <c r="R67" i="25"/>
  <c r="S67" i="25"/>
  <c r="T67" i="25"/>
  <c r="U67" i="25"/>
  <c r="V67" i="25"/>
  <c r="W67" i="25" s="1"/>
  <c r="A68" i="25"/>
  <c r="B68" i="25"/>
  <c r="E68" i="25"/>
  <c r="H68" i="25"/>
  <c r="I68" i="25"/>
  <c r="J68" i="25"/>
  <c r="K68" i="25"/>
  <c r="L68" i="25"/>
  <c r="M68" i="25"/>
  <c r="N68" i="25"/>
  <c r="O68" i="25"/>
  <c r="P68" i="25"/>
  <c r="Q68" i="25"/>
  <c r="R68" i="25"/>
  <c r="S68" i="25"/>
  <c r="T68" i="25"/>
  <c r="U68" i="25"/>
  <c r="V68" i="25"/>
  <c r="W68" i="25" s="1"/>
  <c r="A69" i="25"/>
  <c r="B69" i="25"/>
  <c r="E69" i="25"/>
  <c r="H69" i="25"/>
  <c r="I69" i="25"/>
  <c r="J69" i="25"/>
  <c r="K69" i="25"/>
  <c r="L69" i="25"/>
  <c r="M69" i="25"/>
  <c r="N69" i="25"/>
  <c r="O69" i="25"/>
  <c r="P69" i="25"/>
  <c r="Q69" i="25"/>
  <c r="R69" i="25"/>
  <c r="S69" i="25"/>
  <c r="T69" i="25"/>
  <c r="U69" i="25"/>
  <c r="V69" i="25"/>
  <c r="W69" i="25"/>
  <c r="A70" i="25"/>
  <c r="B70" i="25"/>
  <c r="E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 s="1"/>
  <c r="A71" i="25"/>
  <c r="B71" i="25"/>
  <c r="E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 s="1"/>
  <c r="A72" i="25"/>
  <c r="B72" i="25"/>
  <c r="U72" i="25" s="1"/>
  <c r="E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V72" i="25"/>
  <c r="W72" i="25" s="1"/>
  <c r="A73" i="25"/>
  <c r="B73" i="25"/>
  <c r="E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 s="1"/>
  <c r="A74" i="25"/>
  <c r="B74" i="25"/>
  <c r="E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 s="1"/>
  <c r="A75" i="25"/>
  <c r="B75" i="25"/>
  <c r="E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 s="1"/>
  <c r="A76" i="25"/>
  <c r="B76" i="25"/>
  <c r="U76" i="25" s="1"/>
  <c r="E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V76" i="25"/>
  <c r="W76" i="25" s="1"/>
  <c r="A77" i="25"/>
  <c r="B77" i="25"/>
  <c r="E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A78" i="25"/>
  <c r="B78" i="25"/>
  <c r="E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 s="1"/>
  <c r="A79" i="25"/>
  <c r="B79" i="25"/>
  <c r="U79" i="25" s="1"/>
  <c r="E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V79" i="25"/>
  <c r="W79" i="25" s="1"/>
  <c r="A80" i="25"/>
  <c r="B80" i="25"/>
  <c r="D80" i="25"/>
  <c r="U80" i="25"/>
  <c r="V80" i="25"/>
  <c r="A81" i="25"/>
  <c r="B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 s="1"/>
  <c r="A82" i="25"/>
  <c r="B82" i="25"/>
  <c r="U82" i="25" s="1"/>
  <c r="E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V82" i="25"/>
  <c r="W82" i="25" s="1"/>
  <c r="A83" i="25"/>
  <c r="B83" i="25"/>
  <c r="E83" i="25"/>
  <c r="H83" i="25"/>
  <c r="I83" i="25"/>
  <c r="J83" i="25"/>
  <c r="K83" i="25"/>
  <c r="L83" i="25"/>
  <c r="M83" i="25"/>
  <c r="N83" i="25"/>
  <c r="O83" i="25"/>
  <c r="P83" i="25"/>
  <c r="Q83" i="25"/>
  <c r="R83" i="25"/>
  <c r="S83" i="25"/>
  <c r="T83" i="25"/>
  <c r="U83" i="25"/>
  <c r="V83" i="25"/>
  <c r="W83" i="25"/>
  <c r="A84" i="25"/>
  <c r="B84" i="25"/>
  <c r="E84" i="25"/>
  <c r="H84" i="25"/>
  <c r="I84" i="25"/>
  <c r="J84" i="25"/>
  <c r="K84" i="25"/>
  <c r="L84" i="25"/>
  <c r="M84" i="25"/>
  <c r="N84" i="25"/>
  <c r="O84" i="25"/>
  <c r="P84" i="25"/>
  <c r="Q84" i="25"/>
  <c r="R84" i="25"/>
  <c r="S84" i="25"/>
  <c r="T84" i="25"/>
  <c r="U84" i="25"/>
  <c r="V84" i="25"/>
  <c r="W84" i="25" s="1"/>
  <c r="A85" i="25"/>
  <c r="B85" i="25"/>
  <c r="E85" i="25"/>
  <c r="H85" i="25"/>
  <c r="I85" i="25"/>
  <c r="J85" i="25"/>
  <c r="K85" i="25"/>
  <c r="L85" i="25"/>
  <c r="M85" i="25"/>
  <c r="N85" i="25"/>
  <c r="O85" i="25"/>
  <c r="P85" i="25"/>
  <c r="Q85" i="25"/>
  <c r="R85" i="25"/>
  <c r="S85" i="25"/>
  <c r="T85" i="25"/>
  <c r="U85" i="25"/>
  <c r="V85" i="25"/>
  <c r="W85" i="25" s="1"/>
  <c r="A86" i="25"/>
  <c r="B86" i="25"/>
  <c r="U86" i="25" s="1"/>
  <c r="E86" i="25"/>
  <c r="H86" i="25"/>
  <c r="I86" i="25"/>
  <c r="J86" i="25"/>
  <c r="K86" i="25"/>
  <c r="L86" i="25"/>
  <c r="M86" i="25"/>
  <c r="N86" i="25"/>
  <c r="O86" i="25"/>
  <c r="P86" i="25"/>
  <c r="Q86" i="25"/>
  <c r="R86" i="25"/>
  <c r="S86" i="25"/>
  <c r="T86" i="25"/>
  <c r="V86" i="25"/>
  <c r="W86" i="25" s="1"/>
  <c r="A87" i="25"/>
  <c r="B87" i="25"/>
  <c r="E87" i="25"/>
  <c r="F96" i="25" s="1"/>
  <c r="H87" i="25"/>
  <c r="I87" i="25"/>
  <c r="J87" i="25"/>
  <c r="K87" i="25"/>
  <c r="L87" i="25"/>
  <c r="M87" i="25"/>
  <c r="N87" i="25"/>
  <c r="O87" i="25"/>
  <c r="P87" i="25"/>
  <c r="Q87" i="25"/>
  <c r="R87" i="25"/>
  <c r="S87" i="25"/>
  <c r="T87" i="25"/>
  <c r="U87" i="25"/>
  <c r="V87" i="25"/>
  <c r="W87" i="25" s="1"/>
  <c r="A88" i="25"/>
  <c r="B88" i="25"/>
  <c r="E88" i="25"/>
  <c r="H88" i="25"/>
  <c r="I88" i="25"/>
  <c r="J88" i="25"/>
  <c r="K88" i="25"/>
  <c r="L88" i="25"/>
  <c r="M88" i="25"/>
  <c r="N88" i="25"/>
  <c r="O88" i="25"/>
  <c r="P88" i="25"/>
  <c r="Q88" i="25"/>
  <c r="R88" i="25"/>
  <c r="S88" i="25"/>
  <c r="T88" i="25"/>
  <c r="U88" i="25"/>
  <c r="V88" i="25"/>
  <c r="W88" i="25" s="1"/>
  <c r="A89" i="25"/>
  <c r="B89" i="25"/>
  <c r="E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 s="1"/>
  <c r="A90" i="25"/>
  <c r="B90" i="25"/>
  <c r="U90" i="25" s="1"/>
  <c r="E90" i="25"/>
  <c r="H90" i="25"/>
  <c r="I90" i="25"/>
  <c r="J90" i="25"/>
  <c r="K90" i="25"/>
  <c r="L90" i="25"/>
  <c r="M90" i="25"/>
  <c r="N90" i="25"/>
  <c r="O90" i="25"/>
  <c r="P90" i="25"/>
  <c r="Q90" i="25"/>
  <c r="R90" i="25"/>
  <c r="S90" i="25"/>
  <c r="T90" i="25"/>
  <c r="V90" i="25"/>
  <c r="W90" i="25" s="1"/>
  <c r="A91" i="25"/>
  <c r="B91" i="25"/>
  <c r="E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A92" i="25"/>
  <c r="B92" i="25"/>
  <c r="E92" i="25"/>
  <c r="H92" i="25"/>
  <c r="I92" i="25"/>
  <c r="J92" i="25"/>
  <c r="K92" i="25"/>
  <c r="L92" i="25"/>
  <c r="M92" i="25"/>
  <c r="N92" i="25"/>
  <c r="O92" i="25"/>
  <c r="P92" i="25"/>
  <c r="Q92" i="25"/>
  <c r="R92" i="25"/>
  <c r="S92" i="25"/>
  <c r="T92" i="25"/>
  <c r="U92" i="25"/>
  <c r="V92" i="25"/>
  <c r="W92" i="25" s="1"/>
  <c r="A93" i="25"/>
  <c r="B93" i="25"/>
  <c r="U93" i="25" s="1"/>
  <c r="E93" i="25"/>
  <c r="H93" i="25"/>
  <c r="I93" i="25"/>
  <c r="J93" i="25"/>
  <c r="K93" i="25"/>
  <c r="L93" i="25"/>
  <c r="M93" i="25"/>
  <c r="N93" i="25"/>
  <c r="O93" i="25"/>
  <c r="P93" i="25"/>
  <c r="Q93" i="25"/>
  <c r="R93" i="25"/>
  <c r="S93" i="25"/>
  <c r="T93" i="25"/>
  <c r="V93" i="25"/>
  <c r="W93" i="25" s="1"/>
  <c r="A94" i="25"/>
  <c r="B94" i="25"/>
  <c r="U94" i="25" s="1"/>
  <c r="E94" i="25"/>
  <c r="H94" i="25"/>
  <c r="I94" i="25"/>
  <c r="J94" i="25"/>
  <c r="K94" i="25"/>
  <c r="L94" i="25"/>
  <c r="M94" i="25"/>
  <c r="N94" i="25"/>
  <c r="O94" i="25"/>
  <c r="P94" i="25"/>
  <c r="Q94" i="25"/>
  <c r="R94" i="25"/>
  <c r="S94" i="25"/>
  <c r="T94" i="25"/>
  <c r="V94" i="25"/>
  <c r="W94" i="25" s="1"/>
  <c r="A95" i="25"/>
  <c r="B95" i="25"/>
  <c r="E95" i="25"/>
  <c r="H95" i="25"/>
  <c r="I95" i="25"/>
  <c r="J95" i="25"/>
  <c r="K95" i="25"/>
  <c r="L95" i="25"/>
  <c r="M95" i="25"/>
  <c r="N95" i="25"/>
  <c r="O95" i="25"/>
  <c r="P95" i="25"/>
  <c r="Q95" i="25"/>
  <c r="R95" i="25"/>
  <c r="S95" i="25"/>
  <c r="T95" i="25"/>
  <c r="U95" i="25"/>
  <c r="V95" i="25"/>
  <c r="W95" i="25"/>
  <c r="A96" i="25"/>
  <c r="B96" i="25"/>
  <c r="E96" i="25"/>
  <c r="H96" i="25"/>
  <c r="I96" i="25"/>
  <c r="J96" i="25"/>
  <c r="K96" i="25"/>
  <c r="L96" i="25"/>
  <c r="M96" i="25"/>
  <c r="N96" i="25"/>
  <c r="O96" i="25"/>
  <c r="P96" i="25"/>
  <c r="Q96" i="25"/>
  <c r="R96" i="25"/>
  <c r="S96" i="25"/>
  <c r="T96" i="25"/>
  <c r="U96" i="25"/>
  <c r="V96" i="25"/>
  <c r="W96" i="25" s="1"/>
  <c r="A97" i="25"/>
  <c r="B97" i="25"/>
  <c r="E97" i="25"/>
  <c r="H97" i="25"/>
  <c r="I97" i="25"/>
  <c r="J97" i="25"/>
  <c r="K97" i="25"/>
  <c r="L97" i="25"/>
  <c r="M97" i="25"/>
  <c r="N97" i="25"/>
  <c r="O97" i="25"/>
  <c r="P97" i="25"/>
  <c r="Q97" i="25"/>
  <c r="R97" i="25"/>
  <c r="S97" i="25"/>
  <c r="T97" i="25"/>
  <c r="U97" i="25"/>
  <c r="V97" i="25"/>
  <c r="W97" i="25" s="1"/>
  <c r="A98" i="25"/>
  <c r="B98" i="25"/>
  <c r="U98" i="25" s="1"/>
  <c r="E98" i="25"/>
  <c r="H98" i="25"/>
  <c r="I98" i="25"/>
  <c r="J98" i="25"/>
  <c r="K98" i="25"/>
  <c r="L98" i="25"/>
  <c r="M98" i="25"/>
  <c r="N98" i="25"/>
  <c r="O98" i="25"/>
  <c r="P98" i="25"/>
  <c r="Q98" i="25"/>
  <c r="R98" i="25"/>
  <c r="S98" i="25"/>
  <c r="T98" i="25"/>
  <c r="V98" i="25"/>
  <c r="W98" i="25" s="1"/>
  <c r="A99" i="25"/>
  <c r="B99" i="25"/>
  <c r="D99" i="25"/>
  <c r="N99" i="25" s="1"/>
  <c r="E99" i="25"/>
  <c r="H99" i="25"/>
  <c r="K99" i="25"/>
  <c r="L99" i="25"/>
  <c r="M99" i="25"/>
  <c r="O99" i="25"/>
  <c r="P99" i="25"/>
  <c r="S99" i="25"/>
  <c r="T99" i="25"/>
  <c r="U99" i="25"/>
  <c r="V99" i="25"/>
  <c r="W99" i="25" s="1"/>
  <c r="A100" i="25"/>
  <c r="B100" i="25"/>
  <c r="U100" i="25" s="1"/>
  <c r="V100" i="25"/>
  <c r="A101" i="25"/>
  <c r="B101" i="25"/>
  <c r="H101" i="25"/>
  <c r="I101" i="25"/>
  <c r="J101" i="25"/>
  <c r="K101" i="25"/>
  <c r="L101" i="25"/>
  <c r="M101" i="25"/>
  <c r="N101" i="25"/>
  <c r="O101" i="25"/>
  <c r="P101" i="25"/>
  <c r="Q101" i="25"/>
  <c r="R101" i="25"/>
  <c r="S101" i="25"/>
  <c r="T101" i="25"/>
  <c r="U101" i="25"/>
  <c r="V101" i="25"/>
  <c r="W101" i="25"/>
  <c r="A102" i="25"/>
  <c r="B102" i="25"/>
  <c r="E102" i="25"/>
  <c r="H102" i="25"/>
  <c r="I102" i="25"/>
  <c r="J102" i="25"/>
  <c r="K102" i="25"/>
  <c r="L102" i="25"/>
  <c r="M102" i="25"/>
  <c r="N102" i="25"/>
  <c r="O102" i="25"/>
  <c r="P102" i="25"/>
  <c r="Q102" i="25"/>
  <c r="R102" i="25"/>
  <c r="S102" i="25"/>
  <c r="T102" i="25"/>
  <c r="U102" i="25"/>
  <c r="V102" i="25"/>
  <c r="W102" i="25" s="1"/>
  <c r="A103" i="25"/>
  <c r="B103" i="25"/>
  <c r="E103" i="25"/>
  <c r="H103" i="25"/>
  <c r="I103" i="25"/>
  <c r="J103" i="25"/>
  <c r="K103" i="25"/>
  <c r="L103" i="25"/>
  <c r="M103" i="25"/>
  <c r="N103" i="25"/>
  <c r="O103" i="25"/>
  <c r="P103" i="25"/>
  <c r="Q103" i="25"/>
  <c r="R103" i="25"/>
  <c r="S103" i="25"/>
  <c r="T103" i="25"/>
  <c r="U103" i="25"/>
  <c r="V103" i="25"/>
  <c r="W103" i="25"/>
  <c r="A104" i="25"/>
  <c r="B104" i="25"/>
  <c r="E104" i="25"/>
  <c r="H104" i="25"/>
  <c r="I104" i="25"/>
  <c r="J104" i="25"/>
  <c r="K104" i="25"/>
  <c r="L104" i="25"/>
  <c r="M104" i="25"/>
  <c r="N104" i="25"/>
  <c r="O104" i="25"/>
  <c r="P104" i="25"/>
  <c r="Q104" i="25"/>
  <c r="R104" i="25"/>
  <c r="S104" i="25"/>
  <c r="T104" i="25"/>
  <c r="U104" i="25"/>
  <c r="V104" i="25"/>
  <c r="W104" i="25" s="1"/>
  <c r="A105" i="25"/>
  <c r="B105" i="25"/>
  <c r="E105" i="25"/>
  <c r="H105" i="25"/>
  <c r="I105" i="25"/>
  <c r="J105" i="25"/>
  <c r="K105" i="25"/>
  <c r="L105" i="25"/>
  <c r="M105" i="25"/>
  <c r="N105" i="25"/>
  <c r="O105" i="25"/>
  <c r="P105" i="25"/>
  <c r="Q105" i="25"/>
  <c r="R105" i="25"/>
  <c r="S105" i="25"/>
  <c r="T105" i="25"/>
  <c r="U105" i="25"/>
  <c r="V105" i="25"/>
  <c r="W105" i="25"/>
  <c r="A106" i="25"/>
  <c r="B106" i="25"/>
  <c r="E106" i="25"/>
  <c r="H106" i="25"/>
  <c r="I106" i="25"/>
  <c r="J106" i="25"/>
  <c r="K106" i="25"/>
  <c r="L106" i="25"/>
  <c r="M106" i="25"/>
  <c r="N106" i="25"/>
  <c r="O106" i="25"/>
  <c r="P106" i="25"/>
  <c r="Q106" i="25"/>
  <c r="R106" i="25"/>
  <c r="S106" i="25"/>
  <c r="T106" i="25"/>
  <c r="U106" i="25"/>
  <c r="V106" i="25"/>
  <c r="W106" i="25" s="1"/>
  <c r="A107" i="25"/>
  <c r="B107" i="25"/>
  <c r="E107" i="25"/>
  <c r="H107" i="25"/>
  <c r="I107" i="25"/>
  <c r="J107" i="25"/>
  <c r="K107" i="25"/>
  <c r="L107" i="25"/>
  <c r="M107" i="25"/>
  <c r="N107" i="25"/>
  <c r="O107" i="25"/>
  <c r="P107" i="25"/>
  <c r="Q107" i="25"/>
  <c r="R107" i="25"/>
  <c r="S107" i="25"/>
  <c r="T107" i="25"/>
  <c r="U107" i="25"/>
  <c r="V107" i="25"/>
  <c r="W107" i="25"/>
  <c r="A108" i="25"/>
  <c r="B108" i="25"/>
  <c r="E108" i="25"/>
  <c r="H108" i="25"/>
  <c r="I108" i="25"/>
  <c r="J108" i="25"/>
  <c r="K108" i="25"/>
  <c r="L108" i="25"/>
  <c r="M108" i="25"/>
  <c r="N108" i="25"/>
  <c r="O108" i="25"/>
  <c r="P108" i="25"/>
  <c r="Q108" i="25"/>
  <c r="R108" i="25"/>
  <c r="S108" i="25"/>
  <c r="T108" i="25"/>
  <c r="U108" i="25"/>
  <c r="V108" i="25"/>
  <c r="W108" i="25" s="1"/>
  <c r="A109" i="25"/>
  <c r="B109" i="25"/>
  <c r="D109" i="25"/>
  <c r="I109" i="25" s="1"/>
  <c r="E109" i="25"/>
  <c r="J109" i="25"/>
  <c r="K109" i="25"/>
  <c r="L109" i="25"/>
  <c r="Q109" i="25"/>
  <c r="R109" i="25"/>
  <c r="T109" i="25"/>
  <c r="U109" i="25"/>
  <c r="V109" i="25"/>
  <c r="A110" i="25"/>
  <c r="B110" i="25"/>
  <c r="D110" i="25"/>
  <c r="Q110" i="25" s="1"/>
  <c r="E110" i="25"/>
  <c r="H110" i="25"/>
  <c r="I110" i="25"/>
  <c r="L110" i="25"/>
  <c r="O110" i="25"/>
  <c r="P110" i="25"/>
  <c r="T110" i="25"/>
  <c r="U110" i="25"/>
  <c r="V110" i="25"/>
  <c r="A111" i="25"/>
  <c r="B111" i="25"/>
  <c r="U111" i="25" s="1"/>
  <c r="H111" i="25"/>
  <c r="I111" i="25"/>
  <c r="J111" i="25"/>
  <c r="K111" i="25"/>
  <c r="L111" i="25"/>
  <c r="M111" i="25"/>
  <c r="N111" i="25"/>
  <c r="O111" i="25"/>
  <c r="P111" i="25"/>
  <c r="Q111" i="25"/>
  <c r="R111" i="25"/>
  <c r="S111" i="25"/>
  <c r="T111" i="25"/>
  <c r="V111" i="25"/>
  <c r="W111" i="25" s="1"/>
  <c r="A112" i="25"/>
  <c r="B112" i="25"/>
  <c r="E112" i="25"/>
  <c r="H112" i="25"/>
  <c r="I112" i="25"/>
  <c r="J112" i="25"/>
  <c r="K112" i="25"/>
  <c r="L112" i="25"/>
  <c r="M112" i="25"/>
  <c r="N112" i="25"/>
  <c r="O112" i="25"/>
  <c r="P112" i="25"/>
  <c r="Q112" i="25"/>
  <c r="R112" i="25"/>
  <c r="S112" i="25"/>
  <c r="T112" i="25"/>
  <c r="U112" i="25"/>
  <c r="V112" i="25"/>
  <c r="W112" i="25"/>
  <c r="A113" i="25"/>
  <c r="B113" i="25"/>
  <c r="E113" i="25"/>
  <c r="H113" i="25"/>
  <c r="I113" i="25"/>
  <c r="J113" i="25"/>
  <c r="K113" i="25"/>
  <c r="L113" i="25"/>
  <c r="M113" i="25"/>
  <c r="N113" i="25"/>
  <c r="O113" i="25"/>
  <c r="P113" i="25"/>
  <c r="Q113" i="25"/>
  <c r="R113" i="25"/>
  <c r="S113" i="25"/>
  <c r="T113" i="25"/>
  <c r="U113" i="25"/>
  <c r="V113" i="25"/>
  <c r="W113" i="25" s="1"/>
  <c r="A114" i="25"/>
  <c r="B114" i="25"/>
  <c r="E114" i="25"/>
  <c r="H114" i="25"/>
  <c r="I114" i="25"/>
  <c r="J114" i="25"/>
  <c r="K114" i="25"/>
  <c r="L114" i="25"/>
  <c r="M114" i="25"/>
  <c r="N114" i="25"/>
  <c r="O114" i="25"/>
  <c r="P114" i="25"/>
  <c r="Q114" i="25"/>
  <c r="R114" i="25"/>
  <c r="S114" i="25"/>
  <c r="T114" i="25"/>
  <c r="U114" i="25"/>
  <c r="V114" i="25"/>
  <c r="W114" i="25"/>
  <c r="A115" i="25"/>
  <c r="B115" i="25"/>
  <c r="U115" i="25" s="1"/>
  <c r="E115" i="25"/>
  <c r="H115" i="25"/>
  <c r="I115" i="25"/>
  <c r="J115" i="25"/>
  <c r="K115" i="25"/>
  <c r="L115" i="25"/>
  <c r="M115" i="25"/>
  <c r="N115" i="25"/>
  <c r="O115" i="25"/>
  <c r="P115" i="25"/>
  <c r="Q115" i="25"/>
  <c r="R115" i="25"/>
  <c r="S115" i="25"/>
  <c r="T115" i="25"/>
  <c r="V115" i="25"/>
  <c r="W115" i="25" s="1"/>
  <c r="A116" i="25"/>
  <c r="B116" i="25"/>
  <c r="U116" i="25" s="1"/>
  <c r="E116" i="25"/>
  <c r="H116" i="25"/>
  <c r="I116" i="25"/>
  <c r="J116" i="25"/>
  <c r="K116" i="25"/>
  <c r="L116" i="25"/>
  <c r="M116" i="25"/>
  <c r="N116" i="25"/>
  <c r="O116" i="25"/>
  <c r="P116" i="25"/>
  <c r="Q116" i="25"/>
  <c r="R116" i="25"/>
  <c r="S116" i="25"/>
  <c r="T116" i="25"/>
  <c r="V116" i="25"/>
  <c r="W116" i="25"/>
  <c r="A117" i="25"/>
  <c r="B117" i="25"/>
  <c r="U117" i="25" s="1"/>
  <c r="E117" i="25"/>
  <c r="H117" i="25"/>
  <c r="I117" i="25"/>
  <c r="J117" i="25"/>
  <c r="K117" i="25"/>
  <c r="L117" i="25"/>
  <c r="M117" i="25"/>
  <c r="N117" i="25"/>
  <c r="O117" i="25"/>
  <c r="P117" i="25"/>
  <c r="Q117" i="25"/>
  <c r="R117" i="25"/>
  <c r="S117" i="25"/>
  <c r="T117" i="25"/>
  <c r="V117" i="25"/>
  <c r="W117" i="25" s="1"/>
  <c r="A118" i="25"/>
  <c r="B118" i="25"/>
  <c r="E118" i="25"/>
  <c r="H118" i="25"/>
  <c r="I118" i="25"/>
  <c r="J118" i="25"/>
  <c r="K118" i="25"/>
  <c r="L118" i="25"/>
  <c r="M118" i="25"/>
  <c r="N118" i="25"/>
  <c r="O118" i="25"/>
  <c r="P118" i="25"/>
  <c r="Q118" i="25"/>
  <c r="R118" i="25"/>
  <c r="S118" i="25"/>
  <c r="T118" i="25"/>
  <c r="U118" i="25"/>
  <c r="V118" i="25"/>
  <c r="W118" i="25" s="1"/>
  <c r="A119" i="25"/>
  <c r="B119" i="25"/>
  <c r="U119" i="25" s="1"/>
  <c r="E119" i="25"/>
  <c r="H119" i="25"/>
  <c r="I119" i="25"/>
  <c r="J119" i="25"/>
  <c r="K119" i="25"/>
  <c r="L119" i="25"/>
  <c r="M119" i="25"/>
  <c r="N119" i="25"/>
  <c r="O119" i="25"/>
  <c r="P119" i="25"/>
  <c r="Q119" i="25"/>
  <c r="R119" i="25"/>
  <c r="S119" i="25"/>
  <c r="T119" i="25"/>
  <c r="V119" i="25"/>
  <c r="W119" i="25" s="1"/>
  <c r="A120" i="25"/>
  <c r="B120" i="25"/>
  <c r="E120" i="25"/>
  <c r="H120" i="25"/>
  <c r="I120" i="25"/>
  <c r="J120" i="25"/>
  <c r="K120" i="25"/>
  <c r="L120" i="25"/>
  <c r="M120" i="25"/>
  <c r="N120" i="25"/>
  <c r="O120" i="25"/>
  <c r="P120" i="25"/>
  <c r="Q120" i="25"/>
  <c r="R120" i="25"/>
  <c r="S120" i="25"/>
  <c r="T120" i="25"/>
  <c r="U120" i="25"/>
  <c r="V120" i="25"/>
  <c r="W120" i="25"/>
  <c r="A121" i="25"/>
  <c r="B121" i="25"/>
  <c r="E121" i="25"/>
  <c r="H121" i="25"/>
  <c r="I121" i="25"/>
  <c r="J121" i="25"/>
  <c r="K121" i="25"/>
  <c r="L121" i="25"/>
  <c r="M121" i="25"/>
  <c r="N121" i="25"/>
  <c r="O121" i="25"/>
  <c r="P121" i="25"/>
  <c r="Q121" i="25"/>
  <c r="R121" i="25"/>
  <c r="S121" i="25"/>
  <c r="T121" i="25"/>
  <c r="U121" i="25"/>
  <c r="V121" i="25"/>
  <c r="W121" i="25" s="1"/>
  <c r="A122" i="25"/>
  <c r="B122" i="25"/>
  <c r="E122" i="25"/>
  <c r="F122" i="25"/>
  <c r="H122" i="25"/>
  <c r="I122" i="25"/>
  <c r="J122" i="25"/>
  <c r="K122" i="25"/>
  <c r="L122" i="25"/>
  <c r="M122" i="25"/>
  <c r="N122" i="25"/>
  <c r="O122" i="25"/>
  <c r="P122" i="25"/>
  <c r="Q122" i="25"/>
  <c r="R122" i="25"/>
  <c r="S122" i="25"/>
  <c r="T122" i="25"/>
  <c r="U122" i="25"/>
  <c r="V122" i="25"/>
  <c r="W122" i="25"/>
  <c r="A123" i="25"/>
  <c r="B123" i="25"/>
  <c r="U123" i="25" s="1"/>
  <c r="E123" i="25"/>
  <c r="H123" i="25"/>
  <c r="I123" i="25"/>
  <c r="J123" i="25"/>
  <c r="K123" i="25"/>
  <c r="L123" i="25"/>
  <c r="M123" i="25"/>
  <c r="N123" i="25"/>
  <c r="O123" i="25"/>
  <c r="P123" i="25"/>
  <c r="Q123" i="25"/>
  <c r="R123" i="25"/>
  <c r="S123" i="25"/>
  <c r="T123" i="25"/>
  <c r="V123" i="25"/>
  <c r="W123" i="25" s="1"/>
  <c r="A124" i="25"/>
  <c r="B124" i="25"/>
  <c r="U124" i="25" s="1"/>
  <c r="E124" i="25"/>
  <c r="H124" i="25"/>
  <c r="I124" i="25"/>
  <c r="J124" i="25"/>
  <c r="K124" i="25"/>
  <c r="L124" i="25"/>
  <c r="M124" i="25"/>
  <c r="N124" i="25"/>
  <c r="O124" i="25"/>
  <c r="P124" i="25"/>
  <c r="Q124" i="25"/>
  <c r="R124" i="25"/>
  <c r="S124" i="25"/>
  <c r="T124" i="25"/>
  <c r="V124" i="25"/>
  <c r="W124" i="25"/>
  <c r="A125" i="25"/>
  <c r="B125" i="25"/>
  <c r="U125" i="25" s="1"/>
  <c r="E125" i="25"/>
  <c r="H125" i="25"/>
  <c r="I125" i="25"/>
  <c r="J125" i="25"/>
  <c r="K125" i="25"/>
  <c r="L125" i="25"/>
  <c r="M125" i="25"/>
  <c r="N125" i="25"/>
  <c r="O125" i="25"/>
  <c r="P125" i="25"/>
  <c r="Q125" i="25"/>
  <c r="R125" i="25"/>
  <c r="S125" i="25"/>
  <c r="T125" i="25"/>
  <c r="V125" i="25"/>
  <c r="W125" i="25" s="1"/>
  <c r="A126" i="25"/>
  <c r="B126" i="25"/>
  <c r="E126" i="25"/>
  <c r="H126" i="25"/>
  <c r="I126" i="25"/>
  <c r="J126" i="25"/>
  <c r="K126" i="25"/>
  <c r="L126" i="25"/>
  <c r="M126" i="25"/>
  <c r="N126" i="25"/>
  <c r="O126" i="25"/>
  <c r="P126" i="25"/>
  <c r="Q126" i="25"/>
  <c r="R126" i="25"/>
  <c r="S126" i="25"/>
  <c r="T126" i="25"/>
  <c r="U126" i="25"/>
  <c r="V126" i="25"/>
  <c r="W126" i="25" s="1"/>
  <c r="A127" i="25"/>
  <c r="B127" i="25"/>
  <c r="U127" i="25" s="1"/>
  <c r="E127" i="25"/>
  <c r="H127" i="25"/>
  <c r="I127" i="25"/>
  <c r="J127" i="25"/>
  <c r="K127" i="25"/>
  <c r="L127" i="25"/>
  <c r="M127" i="25"/>
  <c r="N127" i="25"/>
  <c r="O127" i="25"/>
  <c r="P127" i="25"/>
  <c r="Q127" i="25"/>
  <c r="R127" i="25"/>
  <c r="S127" i="25"/>
  <c r="T127" i="25"/>
  <c r="V127" i="25"/>
  <c r="W127" i="25" s="1"/>
  <c r="A128" i="25"/>
  <c r="B128" i="25"/>
  <c r="E128" i="25"/>
  <c r="H128" i="25"/>
  <c r="I128" i="25"/>
  <c r="J128" i="25"/>
  <c r="K128" i="25"/>
  <c r="L128" i="25"/>
  <c r="M128" i="25"/>
  <c r="N128" i="25"/>
  <c r="O128" i="25"/>
  <c r="P128" i="25"/>
  <c r="Q128" i="25"/>
  <c r="R128" i="25"/>
  <c r="S128" i="25"/>
  <c r="T128" i="25"/>
  <c r="U128" i="25"/>
  <c r="V128" i="25"/>
  <c r="W128" i="25"/>
  <c r="A129" i="25"/>
  <c r="B129" i="25"/>
  <c r="E129" i="25"/>
  <c r="H129" i="25"/>
  <c r="I129" i="25"/>
  <c r="J129" i="25"/>
  <c r="K129" i="25"/>
  <c r="L129" i="25"/>
  <c r="M129" i="25"/>
  <c r="N129" i="25"/>
  <c r="O129" i="25"/>
  <c r="P129" i="25"/>
  <c r="Q129" i="25"/>
  <c r="R129" i="25"/>
  <c r="S129" i="25"/>
  <c r="T129" i="25"/>
  <c r="U129" i="25"/>
  <c r="V129" i="25"/>
  <c r="W129" i="25" s="1"/>
  <c r="A130" i="25"/>
  <c r="B130" i="25"/>
  <c r="E130" i="25"/>
  <c r="F138" i="25" s="1"/>
  <c r="H130" i="25"/>
  <c r="I130" i="25"/>
  <c r="J130" i="25"/>
  <c r="K130" i="25"/>
  <c r="L130" i="25"/>
  <c r="M130" i="25"/>
  <c r="N130" i="25"/>
  <c r="O130" i="25"/>
  <c r="P130" i="25"/>
  <c r="Q130" i="25"/>
  <c r="R130" i="25"/>
  <c r="S130" i="25"/>
  <c r="T130" i="25"/>
  <c r="U130" i="25"/>
  <c r="V130" i="25"/>
  <c r="W130" i="25"/>
  <c r="A131" i="25"/>
  <c r="B131" i="25"/>
  <c r="U131" i="25" s="1"/>
  <c r="E131" i="25"/>
  <c r="H131" i="25"/>
  <c r="I131" i="25"/>
  <c r="J131" i="25"/>
  <c r="K131" i="25"/>
  <c r="L131" i="25"/>
  <c r="M131" i="25"/>
  <c r="N131" i="25"/>
  <c r="O131" i="25"/>
  <c r="P131" i="25"/>
  <c r="Q131" i="25"/>
  <c r="R131" i="25"/>
  <c r="S131" i="25"/>
  <c r="T131" i="25"/>
  <c r="V131" i="25"/>
  <c r="W131" i="25" s="1"/>
  <c r="A132" i="25"/>
  <c r="B132" i="25"/>
  <c r="U132" i="25" s="1"/>
  <c r="E132" i="25"/>
  <c r="H132" i="25"/>
  <c r="I132" i="25"/>
  <c r="J132" i="25"/>
  <c r="K132" i="25"/>
  <c r="L132" i="25"/>
  <c r="M132" i="25"/>
  <c r="N132" i="25"/>
  <c r="O132" i="25"/>
  <c r="P132" i="25"/>
  <c r="Q132" i="25"/>
  <c r="R132" i="25"/>
  <c r="S132" i="25"/>
  <c r="T132" i="25"/>
  <c r="V132" i="25"/>
  <c r="W132" i="25"/>
  <c r="A133" i="25"/>
  <c r="B133" i="25"/>
  <c r="U133" i="25" s="1"/>
  <c r="D133" i="25"/>
  <c r="E133" i="25" s="1"/>
  <c r="F141" i="25" s="1"/>
  <c r="H133" i="25"/>
  <c r="I133" i="25"/>
  <c r="J133" i="25"/>
  <c r="K133" i="25"/>
  <c r="L133" i="25"/>
  <c r="M133" i="25"/>
  <c r="O133" i="25"/>
  <c r="P133" i="25"/>
  <c r="Q133" i="25"/>
  <c r="R133" i="25"/>
  <c r="S133" i="25"/>
  <c r="T133" i="25"/>
  <c r="V133" i="25"/>
  <c r="W133" i="25"/>
  <c r="A134" i="25"/>
  <c r="B134" i="25"/>
  <c r="E134" i="25"/>
  <c r="H134" i="25"/>
  <c r="I134" i="25"/>
  <c r="J134" i="25"/>
  <c r="K134" i="25"/>
  <c r="L134" i="25"/>
  <c r="M134" i="25"/>
  <c r="N134" i="25"/>
  <c r="O134" i="25"/>
  <c r="P134" i="25"/>
  <c r="Q134" i="25"/>
  <c r="R134" i="25"/>
  <c r="S134" i="25"/>
  <c r="T134" i="25"/>
  <c r="U134" i="25"/>
  <c r="V134" i="25"/>
  <c r="W134" i="25"/>
  <c r="A135" i="25"/>
  <c r="B135" i="25"/>
  <c r="E135" i="25"/>
  <c r="H135" i="25"/>
  <c r="I135" i="25"/>
  <c r="J135" i="25"/>
  <c r="K135" i="25"/>
  <c r="L135" i="25"/>
  <c r="M135" i="25"/>
  <c r="N135" i="25"/>
  <c r="O135" i="25"/>
  <c r="P135" i="25"/>
  <c r="Q135" i="25"/>
  <c r="R135" i="25"/>
  <c r="S135" i="25"/>
  <c r="T135" i="25"/>
  <c r="U135" i="25"/>
  <c r="V135" i="25"/>
  <c r="W135" i="25"/>
  <c r="A136" i="25"/>
  <c r="B136" i="25"/>
  <c r="E136" i="25"/>
  <c r="F136" i="25"/>
  <c r="H136" i="25"/>
  <c r="I136" i="25"/>
  <c r="J136" i="25"/>
  <c r="K136" i="25"/>
  <c r="L136" i="25"/>
  <c r="M136" i="25"/>
  <c r="N136" i="25"/>
  <c r="O136" i="25"/>
  <c r="P136" i="25"/>
  <c r="Q136" i="25"/>
  <c r="R136" i="25"/>
  <c r="S136" i="25"/>
  <c r="T136" i="25"/>
  <c r="U136" i="25"/>
  <c r="V136" i="25"/>
  <c r="W136" i="25"/>
  <c r="A137" i="25"/>
  <c r="B137" i="25"/>
  <c r="E137" i="25"/>
  <c r="F137" i="25"/>
  <c r="H137" i="25"/>
  <c r="I137" i="25"/>
  <c r="J137" i="25"/>
  <c r="K137" i="25"/>
  <c r="L137" i="25"/>
  <c r="M137" i="25"/>
  <c r="N137" i="25"/>
  <c r="O137" i="25"/>
  <c r="P137" i="25"/>
  <c r="Q137" i="25"/>
  <c r="R137" i="25"/>
  <c r="S137" i="25"/>
  <c r="T137" i="25"/>
  <c r="U137" i="25"/>
  <c r="V137" i="25"/>
  <c r="W137" i="25"/>
  <c r="A138" i="25"/>
  <c r="B138" i="25"/>
  <c r="U138" i="25" s="1"/>
  <c r="D138" i="25"/>
  <c r="E138" i="25"/>
  <c r="L138" i="25"/>
  <c r="N138" i="25"/>
  <c r="O138" i="25"/>
  <c r="R138" i="25"/>
  <c r="V138" i="25"/>
  <c r="A139" i="25"/>
  <c r="B139" i="25"/>
  <c r="E139" i="25"/>
  <c r="H139" i="25"/>
  <c r="I139" i="25"/>
  <c r="J139" i="25"/>
  <c r="K139" i="25"/>
  <c r="L139" i="25"/>
  <c r="M139" i="25"/>
  <c r="N139" i="25"/>
  <c r="O139" i="25"/>
  <c r="P139" i="25"/>
  <c r="Q139" i="25"/>
  <c r="R139" i="25"/>
  <c r="S139" i="25"/>
  <c r="T139" i="25"/>
  <c r="U139" i="25"/>
  <c r="V139" i="25"/>
  <c r="W139" i="25" s="1"/>
  <c r="A140" i="25"/>
  <c r="B140" i="25"/>
  <c r="E140" i="25"/>
  <c r="H140" i="25"/>
  <c r="I140" i="25"/>
  <c r="J140" i="25"/>
  <c r="K140" i="25"/>
  <c r="L140" i="25"/>
  <c r="M140" i="25"/>
  <c r="N140" i="25"/>
  <c r="O140" i="25"/>
  <c r="P140" i="25"/>
  <c r="Q140" i="25"/>
  <c r="R140" i="25"/>
  <c r="S140" i="25"/>
  <c r="T140" i="25"/>
  <c r="U140" i="25"/>
  <c r="V140" i="25"/>
  <c r="W140" i="25" s="1"/>
  <c r="A141" i="25"/>
  <c r="B141" i="25"/>
  <c r="E141" i="25"/>
  <c r="H141" i="25"/>
  <c r="I141" i="25"/>
  <c r="J141" i="25"/>
  <c r="K141" i="25"/>
  <c r="L141" i="25"/>
  <c r="M141" i="25"/>
  <c r="N141" i="25"/>
  <c r="O141" i="25"/>
  <c r="P141" i="25"/>
  <c r="Q141" i="25"/>
  <c r="R141" i="25"/>
  <c r="S141" i="25"/>
  <c r="T141" i="25"/>
  <c r="U141" i="25"/>
  <c r="V141" i="25"/>
  <c r="W141" i="25" s="1"/>
  <c r="A142" i="25"/>
  <c r="B142" i="25"/>
  <c r="E142" i="25"/>
  <c r="H142" i="25"/>
  <c r="I142" i="25"/>
  <c r="J142" i="25"/>
  <c r="K142" i="25"/>
  <c r="L142" i="25"/>
  <c r="M142" i="25"/>
  <c r="N142" i="25"/>
  <c r="O142" i="25"/>
  <c r="P142" i="25"/>
  <c r="Q142" i="25"/>
  <c r="R142" i="25"/>
  <c r="S142" i="25"/>
  <c r="T142" i="25"/>
  <c r="U142" i="25"/>
  <c r="V142" i="25"/>
  <c r="W142" i="25" s="1"/>
  <c r="A143" i="25"/>
  <c r="B143" i="25"/>
  <c r="E143" i="25"/>
  <c r="H143" i="25"/>
  <c r="I143" i="25"/>
  <c r="J143" i="25"/>
  <c r="K143" i="25"/>
  <c r="L143" i="25"/>
  <c r="M143" i="25"/>
  <c r="N143" i="25"/>
  <c r="O143" i="25"/>
  <c r="P143" i="25"/>
  <c r="Q143" i="25"/>
  <c r="R143" i="25"/>
  <c r="S143" i="25"/>
  <c r="T143" i="25"/>
  <c r="U143" i="25"/>
  <c r="V143" i="25"/>
  <c r="W143" i="25" s="1"/>
  <c r="A144" i="25"/>
  <c r="B144" i="25"/>
  <c r="E144" i="25"/>
  <c r="H144" i="25"/>
  <c r="I144" i="25"/>
  <c r="J144" i="25"/>
  <c r="K144" i="25"/>
  <c r="L144" i="25"/>
  <c r="M144" i="25"/>
  <c r="N144" i="25"/>
  <c r="O144" i="25"/>
  <c r="P144" i="25"/>
  <c r="Q144" i="25"/>
  <c r="R144" i="25"/>
  <c r="S144" i="25"/>
  <c r="T144" i="25"/>
  <c r="U144" i="25"/>
  <c r="V144" i="25"/>
  <c r="W144" i="25" s="1"/>
  <c r="A145" i="25"/>
  <c r="B145" i="25"/>
  <c r="E145" i="25"/>
  <c r="H145" i="25"/>
  <c r="I145" i="25"/>
  <c r="J145" i="25"/>
  <c r="K145" i="25"/>
  <c r="L145" i="25"/>
  <c r="M145" i="25"/>
  <c r="N145" i="25"/>
  <c r="O145" i="25"/>
  <c r="P145" i="25"/>
  <c r="Q145" i="25"/>
  <c r="R145" i="25"/>
  <c r="S145" i="25"/>
  <c r="T145" i="25"/>
  <c r="U145" i="25"/>
  <c r="V145" i="25"/>
  <c r="W145" i="25" s="1"/>
  <c r="A146" i="25"/>
  <c r="B146" i="25"/>
  <c r="E146" i="25"/>
  <c r="H146" i="25"/>
  <c r="I146" i="25"/>
  <c r="J146" i="25"/>
  <c r="K146" i="25"/>
  <c r="L146" i="25"/>
  <c r="M146" i="25"/>
  <c r="N146" i="25"/>
  <c r="O146" i="25"/>
  <c r="P146" i="25"/>
  <c r="Q146" i="25"/>
  <c r="R146" i="25"/>
  <c r="S146" i="25"/>
  <c r="T146" i="25"/>
  <c r="U146" i="25"/>
  <c r="V146" i="25"/>
  <c r="W146" i="25" s="1"/>
  <c r="A147" i="25"/>
  <c r="B147" i="25"/>
  <c r="E147" i="25"/>
  <c r="H147" i="25"/>
  <c r="I147" i="25"/>
  <c r="J147" i="25"/>
  <c r="K147" i="25"/>
  <c r="L147" i="25"/>
  <c r="M147" i="25"/>
  <c r="N147" i="25"/>
  <c r="O147" i="25"/>
  <c r="P147" i="25"/>
  <c r="Q147" i="25"/>
  <c r="R147" i="25"/>
  <c r="S147" i="25"/>
  <c r="T147" i="25"/>
  <c r="U147" i="25"/>
  <c r="V147" i="25"/>
  <c r="W147" i="25" s="1"/>
  <c r="A148" i="25"/>
  <c r="B148" i="25"/>
  <c r="E148" i="25"/>
  <c r="H148" i="25"/>
  <c r="I148" i="25"/>
  <c r="J148" i="25"/>
  <c r="K148" i="25"/>
  <c r="L148" i="25"/>
  <c r="M148" i="25"/>
  <c r="N148" i="25"/>
  <c r="O148" i="25"/>
  <c r="P148" i="25"/>
  <c r="Q148" i="25"/>
  <c r="R148" i="25"/>
  <c r="S148" i="25"/>
  <c r="T148" i="25"/>
  <c r="U148" i="25"/>
  <c r="V148" i="25"/>
  <c r="W148" i="25" s="1"/>
  <c r="A149" i="25"/>
  <c r="B149" i="25"/>
  <c r="E149" i="25"/>
  <c r="H149" i="25"/>
  <c r="I149" i="25"/>
  <c r="J149" i="25"/>
  <c r="K149" i="25"/>
  <c r="L149" i="25"/>
  <c r="M149" i="25"/>
  <c r="N149" i="25"/>
  <c r="O149" i="25"/>
  <c r="P149" i="25"/>
  <c r="Q149" i="25"/>
  <c r="R149" i="25"/>
  <c r="S149" i="25"/>
  <c r="T149" i="25"/>
  <c r="U149" i="25"/>
  <c r="V149" i="25"/>
  <c r="W149" i="25" s="1"/>
  <c r="A150" i="25"/>
  <c r="B150" i="25"/>
  <c r="E150" i="25"/>
  <c r="H150" i="25"/>
  <c r="I150" i="25"/>
  <c r="J150" i="25"/>
  <c r="K150" i="25"/>
  <c r="L150" i="25"/>
  <c r="M150" i="25"/>
  <c r="N150" i="25"/>
  <c r="O150" i="25"/>
  <c r="P150" i="25"/>
  <c r="Q150" i="25"/>
  <c r="R150" i="25"/>
  <c r="S150" i="25"/>
  <c r="T150" i="25"/>
  <c r="U150" i="25"/>
  <c r="V150" i="25"/>
  <c r="W150" i="25" s="1"/>
  <c r="A151" i="25"/>
  <c r="B151" i="25"/>
  <c r="E151" i="25"/>
  <c r="H151" i="25"/>
  <c r="I151" i="25"/>
  <c r="J151" i="25"/>
  <c r="K151" i="25"/>
  <c r="L151" i="25"/>
  <c r="M151" i="25"/>
  <c r="N151" i="25"/>
  <c r="O151" i="25"/>
  <c r="P151" i="25"/>
  <c r="Q151" i="25"/>
  <c r="R151" i="25"/>
  <c r="S151" i="25"/>
  <c r="T151" i="25"/>
  <c r="U151" i="25"/>
  <c r="V151" i="25"/>
  <c r="W151" i="25" s="1"/>
  <c r="A152" i="25"/>
  <c r="B152" i="25"/>
  <c r="D152" i="25"/>
  <c r="I152" i="25"/>
  <c r="K152" i="25"/>
  <c r="U152" i="25"/>
  <c r="V152" i="25"/>
  <c r="A153" i="25"/>
  <c r="B153" i="25"/>
  <c r="E153" i="25"/>
  <c r="H153" i="25"/>
  <c r="I153" i="25"/>
  <c r="J153" i="25"/>
  <c r="K153" i="25"/>
  <c r="L153" i="25"/>
  <c r="M153" i="25"/>
  <c r="N153" i="25"/>
  <c r="O153" i="25"/>
  <c r="P153" i="25"/>
  <c r="Q153" i="25"/>
  <c r="R153" i="25"/>
  <c r="S153" i="25"/>
  <c r="T153" i="25"/>
  <c r="U153" i="25"/>
  <c r="V153" i="25"/>
  <c r="W153" i="25" s="1"/>
  <c r="A154" i="25"/>
  <c r="B154" i="25"/>
  <c r="E154" i="25"/>
  <c r="H154" i="25"/>
  <c r="I154" i="25"/>
  <c r="J154" i="25"/>
  <c r="K154" i="25"/>
  <c r="L154" i="25"/>
  <c r="M154" i="25"/>
  <c r="N154" i="25"/>
  <c r="O154" i="25"/>
  <c r="P154" i="25"/>
  <c r="Q154" i="25"/>
  <c r="R154" i="25"/>
  <c r="S154" i="25"/>
  <c r="T154" i="25"/>
  <c r="U154" i="25"/>
  <c r="V154" i="25"/>
  <c r="W154" i="25" s="1"/>
  <c r="A155" i="25"/>
  <c r="B155" i="25"/>
  <c r="E155" i="25"/>
  <c r="H155" i="25"/>
  <c r="I155" i="25"/>
  <c r="J155" i="25"/>
  <c r="K155" i="25"/>
  <c r="L155" i="25"/>
  <c r="M155" i="25"/>
  <c r="N155" i="25"/>
  <c r="O155" i="25"/>
  <c r="P155" i="25"/>
  <c r="Q155" i="25"/>
  <c r="R155" i="25"/>
  <c r="S155" i="25"/>
  <c r="T155" i="25"/>
  <c r="U155" i="25"/>
  <c r="V155" i="25"/>
  <c r="W155" i="25"/>
  <c r="A156" i="25"/>
  <c r="B156" i="25"/>
  <c r="E156" i="25"/>
  <c r="H156" i="25"/>
  <c r="I156" i="25"/>
  <c r="J156" i="25"/>
  <c r="K156" i="25"/>
  <c r="L156" i="25"/>
  <c r="M156" i="25"/>
  <c r="N156" i="25"/>
  <c r="O156" i="25"/>
  <c r="P156" i="25"/>
  <c r="Q156" i="25"/>
  <c r="R156" i="25"/>
  <c r="S156" i="25"/>
  <c r="T156" i="25"/>
  <c r="U156" i="25"/>
  <c r="V156" i="25"/>
  <c r="W156" i="25" s="1"/>
  <c r="A157" i="25"/>
  <c r="B157" i="25"/>
  <c r="U157" i="25" s="1"/>
  <c r="E157" i="25"/>
  <c r="H157" i="25"/>
  <c r="I157" i="25"/>
  <c r="J157" i="25"/>
  <c r="K157" i="25"/>
  <c r="L157" i="25"/>
  <c r="M157" i="25"/>
  <c r="N157" i="25"/>
  <c r="O157" i="25"/>
  <c r="P157" i="25"/>
  <c r="Q157" i="25"/>
  <c r="R157" i="25"/>
  <c r="S157" i="25"/>
  <c r="T157" i="25"/>
  <c r="V157" i="25"/>
  <c r="W157" i="25" s="1"/>
  <c r="A158" i="25"/>
  <c r="B158" i="25"/>
  <c r="U158" i="25" s="1"/>
  <c r="E158" i="25"/>
  <c r="F167" i="25" s="1"/>
  <c r="H158" i="25"/>
  <c r="I158" i="25"/>
  <c r="J158" i="25"/>
  <c r="K158" i="25"/>
  <c r="L158" i="25"/>
  <c r="M158" i="25"/>
  <c r="N158" i="25"/>
  <c r="O158" i="25"/>
  <c r="P158" i="25"/>
  <c r="Q158" i="25"/>
  <c r="R158" i="25"/>
  <c r="S158" i="25"/>
  <c r="T158" i="25"/>
  <c r="V158" i="25"/>
  <c r="W158" i="25" s="1"/>
  <c r="A159" i="25"/>
  <c r="B159" i="25"/>
  <c r="E159" i="25"/>
  <c r="H159" i="25"/>
  <c r="I159" i="25"/>
  <c r="J159" i="25"/>
  <c r="K159" i="25"/>
  <c r="L159" i="25"/>
  <c r="M159" i="25"/>
  <c r="N159" i="25"/>
  <c r="O159" i="25"/>
  <c r="P159" i="25"/>
  <c r="Q159" i="25"/>
  <c r="R159" i="25"/>
  <c r="S159" i="25"/>
  <c r="T159" i="25"/>
  <c r="U159" i="25"/>
  <c r="V159" i="25"/>
  <c r="W159" i="25"/>
  <c r="A160" i="25"/>
  <c r="B160" i="25"/>
  <c r="E160" i="25"/>
  <c r="H160" i="25"/>
  <c r="I160" i="25"/>
  <c r="J160" i="25"/>
  <c r="K160" i="25"/>
  <c r="L160" i="25"/>
  <c r="M160" i="25"/>
  <c r="N160" i="25"/>
  <c r="O160" i="25"/>
  <c r="P160" i="25"/>
  <c r="Q160" i="25"/>
  <c r="R160" i="25"/>
  <c r="S160" i="25"/>
  <c r="T160" i="25"/>
  <c r="U160" i="25"/>
  <c r="V160" i="25"/>
  <c r="W160" i="25" s="1"/>
  <c r="A161" i="25"/>
  <c r="B161" i="25"/>
  <c r="E161" i="25"/>
  <c r="H161" i="25"/>
  <c r="I161" i="25"/>
  <c r="J161" i="25"/>
  <c r="K161" i="25"/>
  <c r="L161" i="25"/>
  <c r="M161" i="25"/>
  <c r="N161" i="25"/>
  <c r="O161" i="25"/>
  <c r="P161" i="25"/>
  <c r="Q161" i="25"/>
  <c r="R161" i="25"/>
  <c r="S161" i="25"/>
  <c r="T161" i="25"/>
  <c r="U161" i="25"/>
  <c r="V161" i="25"/>
  <c r="W161" i="25" s="1"/>
  <c r="A162" i="25"/>
  <c r="B162" i="25"/>
  <c r="U162" i="25" s="1"/>
  <c r="E162" i="25"/>
  <c r="H162" i="25"/>
  <c r="I162" i="25"/>
  <c r="J162" i="25"/>
  <c r="K162" i="25"/>
  <c r="L162" i="25"/>
  <c r="M162" i="25"/>
  <c r="N162" i="25"/>
  <c r="O162" i="25"/>
  <c r="P162" i="25"/>
  <c r="Q162" i="25"/>
  <c r="R162" i="25"/>
  <c r="S162" i="25"/>
  <c r="T162" i="25"/>
  <c r="V162" i="25"/>
  <c r="W162" i="25" s="1"/>
  <c r="A163" i="25"/>
  <c r="B163" i="25"/>
  <c r="E163" i="25"/>
  <c r="H163" i="25"/>
  <c r="I163" i="25"/>
  <c r="J163" i="25"/>
  <c r="K163" i="25"/>
  <c r="L163" i="25"/>
  <c r="M163" i="25"/>
  <c r="N163" i="25"/>
  <c r="O163" i="25"/>
  <c r="P163" i="25"/>
  <c r="Q163" i="25"/>
  <c r="R163" i="25"/>
  <c r="S163" i="25"/>
  <c r="T163" i="25"/>
  <c r="U163" i="25"/>
  <c r="V163" i="25"/>
  <c r="W163" i="25"/>
  <c r="A164" i="25"/>
  <c r="B164" i="25"/>
  <c r="E164" i="25"/>
  <c r="H164" i="25"/>
  <c r="I164" i="25"/>
  <c r="J164" i="25"/>
  <c r="K164" i="25"/>
  <c r="L164" i="25"/>
  <c r="M164" i="25"/>
  <c r="N164" i="25"/>
  <c r="O164" i="25"/>
  <c r="P164" i="25"/>
  <c r="Q164" i="25"/>
  <c r="R164" i="25"/>
  <c r="S164" i="25"/>
  <c r="T164" i="25"/>
  <c r="U164" i="25"/>
  <c r="V164" i="25"/>
  <c r="W164" i="25" s="1"/>
  <c r="A165" i="25"/>
  <c r="B165" i="25"/>
  <c r="E165" i="25"/>
  <c r="H165" i="25"/>
  <c r="I165" i="25"/>
  <c r="J165" i="25"/>
  <c r="K165" i="25"/>
  <c r="L165" i="25"/>
  <c r="M165" i="25"/>
  <c r="N165" i="25"/>
  <c r="O165" i="25"/>
  <c r="P165" i="25"/>
  <c r="Q165" i="25"/>
  <c r="R165" i="25"/>
  <c r="S165" i="25"/>
  <c r="T165" i="25"/>
  <c r="U165" i="25"/>
  <c r="V165" i="25"/>
  <c r="W165" i="25" s="1"/>
  <c r="A166" i="25"/>
  <c r="B166" i="25"/>
  <c r="U166" i="25" s="1"/>
  <c r="E166" i="25"/>
  <c r="H166" i="25"/>
  <c r="I166" i="25"/>
  <c r="J166" i="25"/>
  <c r="K166" i="25"/>
  <c r="L166" i="25"/>
  <c r="M166" i="25"/>
  <c r="N166" i="25"/>
  <c r="O166" i="25"/>
  <c r="P166" i="25"/>
  <c r="Q166" i="25"/>
  <c r="R166" i="25"/>
  <c r="S166" i="25"/>
  <c r="T166" i="25"/>
  <c r="V166" i="25"/>
  <c r="W166" i="25" s="1"/>
  <c r="A167" i="25"/>
  <c r="B167" i="25"/>
  <c r="E167" i="25"/>
  <c r="H167" i="25"/>
  <c r="I167" i="25"/>
  <c r="J167" i="25"/>
  <c r="K167" i="25"/>
  <c r="L167" i="25"/>
  <c r="M167" i="25"/>
  <c r="N167" i="25"/>
  <c r="O167" i="25"/>
  <c r="P167" i="25"/>
  <c r="Q167" i="25"/>
  <c r="R167" i="25"/>
  <c r="S167" i="25"/>
  <c r="T167" i="25"/>
  <c r="U167" i="25"/>
  <c r="V167" i="25"/>
  <c r="W167" i="25" s="1"/>
  <c r="A168" i="25"/>
  <c r="B168" i="25"/>
  <c r="E168" i="25"/>
  <c r="H168" i="25"/>
  <c r="I168" i="25"/>
  <c r="J168" i="25"/>
  <c r="K168" i="25"/>
  <c r="L168" i="25"/>
  <c r="M168" i="25"/>
  <c r="N168" i="25"/>
  <c r="O168" i="25"/>
  <c r="P168" i="25"/>
  <c r="Q168" i="25"/>
  <c r="R168" i="25"/>
  <c r="S168" i="25"/>
  <c r="T168" i="25"/>
  <c r="U168" i="25"/>
  <c r="V168" i="25"/>
  <c r="W168" i="25" s="1"/>
  <c r="A169" i="25"/>
  <c r="B169" i="25"/>
  <c r="E169" i="25"/>
  <c r="H169" i="25"/>
  <c r="I169" i="25"/>
  <c r="J169" i="25"/>
  <c r="K169" i="25"/>
  <c r="L169" i="25"/>
  <c r="M169" i="25"/>
  <c r="N169" i="25"/>
  <c r="O169" i="25"/>
  <c r="P169" i="25"/>
  <c r="Q169" i="25"/>
  <c r="R169" i="25"/>
  <c r="S169" i="25"/>
  <c r="T169" i="25"/>
  <c r="U169" i="25"/>
  <c r="V169" i="25"/>
  <c r="W169" i="25" s="1"/>
  <c r="A170" i="25"/>
  <c r="B170" i="25"/>
  <c r="E170" i="25"/>
  <c r="F179" i="25" s="1"/>
  <c r="H170" i="25"/>
  <c r="I170" i="25"/>
  <c r="J170" i="25"/>
  <c r="K170" i="25"/>
  <c r="L170" i="25"/>
  <c r="M170" i="25"/>
  <c r="N170" i="25"/>
  <c r="O170" i="25"/>
  <c r="P170" i="25"/>
  <c r="Q170" i="25"/>
  <c r="R170" i="25"/>
  <c r="S170" i="25"/>
  <c r="T170" i="25"/>
  <c r="U170" i="25"/>
  <c r="V170" i="25"/>
  <c r="W170" i="25" s="1"/>
  <c r="A171" i="25"/>
  <c r="B171" i="25"/>
  <c r="E171" i="25"/>
  <c r="H171" i="25"/>
  <c r="I171" i="25"/>
  <c r="J171" i="25"/>
  <c r="K171" i="25"/>
  <c r="L171" i="25"/>
  <c r="M171" i="25"/>
  <c r="N171" i="25"/>
  <c r="O171" i="25"/>
  <c r="P171" i="25"/>
  <c r="Q171" i="25"/>
  <c r="R171" i="25"/>
  <c r="S171" i="25"/>
  <c r="T171" i="25"/>
  <c r="U171" i="25"/>
  <c r="V171" i="25"/>
  <c r="W171" i="25"/>
  <c r="A172" i="25"/>
  <c r="B172" i="25"/>
  <c r="E172" i="25"/>
  <c r="H172" i="25"/>
  <c r="I172" i="25"/>
  <c r="J172" i="25"/>
  <c r="K172" i="25"/>
  <c r="L172" i="25"/>
  <c r="M172" i="25"/>
  <c r="N172" i="25"/>
  <c r="O172" i="25"/>
  <c r="P172" i="25"/>
  <c r="Q172" i="25"/>
  <c r="R172" i="25"/>
  <c r="S172" i="25"/>
  <c r="T172" i="25"/>
  <c r="U172" i="25"/>
  <c r="V172" i="25"/>
  <c r="W172" i="25" s="1"/>
  <c r="A173" i="25"/>
  <c r="B173" i="25"/>
  <c r="U173" i="25" s="1"/>
  <c r="E173" i="25"/>
  <c r="H173" i="25"/>
  <c r="I173" i="25"/>
  <c r="J173" i="25"/>
  <c r="K173" i="25"/>
  <c r="L173" i="25"/>
  <c r="M173" i="25"/>
  <c r="N173" i="25"/>
  <c r="O173" i="25"/>
  <c r="P173" i="25"/>
  <c r="Q173" i="25"/>
  <c r="R173" i="25"/>
  <c r="S173" i="25"/>
  <c r="T173" i="25"/>
  <c r="V173" i="25"/>
  <c r="W173" i="25" s="1"/>
  <c r="A174" i="25"/>
  <c r="B174" i="25"/>
  <c r="U174" i="25" s="1"/>
  <c r="E174" i="25"/>
  <c r="H174" i="25"/>
  <c r="I174" i="25"/>
  <c r="J174" i="25"/>
  <c r="K174" i="25"/>
  <c r="L174" i="25"/>
  <c r="M174" i="25"/>
  <c r="N174" i="25"/>
  <c r="O174" i="25"/>
  <c r="P174" i="25"/>
  <c r="Q174" i="25"/>
  <c r="R174" i="25"/>
  <c r="S174" i="25"/>
  <c r="T174" i="25"/>
  <c r="V174" i="25"/>
  <c r="W174" i="25" s="1"/>
  <c r="A175" i="25"/>
  <c r="B175" i="25"/>
  <c r="E175" i="25"/>
  <c r="H175" i="25"/>
  <c r="I175" i="25"/>
  <c r="J175" i="25"/>
  <c r="K175" i="25"/>
  <c r="L175" i="25"/>
  <c r="M175" i="25"/>
  <c r="N175" i="25"/>
  <c r="O175" i="25"/>
  <c r="P175" i="25"/>
  <c r="Q175" i="25"/>
  <c r="R175" i="25"/>
  <c r="S175" i="25"/>
  <c r="T175" i="25"/>
  <c r="U175" i="25"/>
  <c r="V175" i="25"/>
  <c r="W175" i="25" s="1"/>
  <c r="A176" i="25"/>
  <c r="B176" i="25"/>
  <c r="E176" i="25"/>
  <c r="H176" i="25"/>
  <c r="I176" i="25"/>
  <c r="J176" i="25"/>
  <c r="K176" i="25"/>
  <c r="L176" i="25"/>
  <c r="M176" i="25"/>
  <c r="N176" i="25"/>
  <c r="O176" i="25"/>
  <c r="P176" i="25"/>
  <c r="Q176" i="25"/>
  <c r="R176" i="25"/>
  <c r="S176" i="25"/>
  <c r="T176" i="25"/>
  <c r="U176" i="25"/>
  <c r="V176" i="25"/>
  <c r="W176" i="25" s="1"/>
  <c r="A177" i="25"/>
  <c r="B177" i="25"/>
  <c r="E177" i="25"/>
  <c r="H177" i="25"/>
  <c r="I177" i="25"/>
  <c r="J177" i="25"/>
  <c r="K177" i="25"/>
  <c r="L177" i="25"/>
  <c r="M177" i="25"/>
  <c r="N177" i="25"/>
  <c r="O177" i="25"/>
  <c r="P177" i="25"/>
  <c r="Q177" i="25"/>
  <c r="R177" i="25"/>
  <c r="S177" i="25"/>
  <c r="T177" i="25"/>
  <c r="U177" i="25"/>
  <c r="V177" i="25"/>
  <c r="W177" i="25" s="1"/>
  <c r="A178" i="25"/>
  <c r="B178" i="25"/>
  <c r="E178" i="25"/>
  <c r="H178" i="25"/>
  <c r="I178" i="25"/>
  <c r="J178" i="25"/>
  <c r="K178" i="25"/>
  <c r="L178" i="25"/>
  <c r="M178" i="25"/>
  <c r="N178" i="25"/>
  <c r="O178" i="25"/>
  <c r="P178" i="25"/>
  <c r="Q178" i="25"/>
  <c r="R178" i="25"/>
  <c r="S178" i="25"/>
  <c r="T178" i="25"/>
  <c r="U178" i="25"/>
  <c r="V178" i="25"/>
  <c r="W178" i="25" s="1"/>
  <c r="A179" i="25"/>
  <c r="B179" i="25"/>
  <c r="E179" i="25"/>
  <c r="H179" i="25"/>
  <c r="I179" i="25"/>
  <c r="J179" i="25"/>
  <c r="K179" i="25"/>
  <c r="L179" i="25"/>
  <c r="M179" i="25"/>
  <c r="N179" i="25"/>
  <c r="O179" i="25"/>
  <c r="P179" i="25"/>
  <c r="Q179" i="25"/>
  <c r="R179" i="25"/>
  <c r="S179" i="25"/>
  <c r="T179" i="25"/>
  <c r="U179" i="25"/>
  <c r="V179" i="25"/>
  <c r="W179" i="25"/>
  <c r="A180" i="25"/>
  <c r="B180" i="25"/>
  <c r="E180" i="25"/>
  <c r="H180" i="25"/>
  <c r="I180" i="25"/>
  <c r="J180" i="25"/>
  <c r="K180" i="25"/>
  <c r="L180" i="25"/>
  <c r="M180" i="25"/>
  <c r="N180" i="25"/>
  <c r="O180" i="25"/>
  <c r="P180" i="25"/>
  <c r="Q180" i="25"/>
  <c r="R180" i="25"/>
  <c r="S180" i="25"/>
  <c r="T180" i="25"/>
  <c r="U180" i="25"/>
  <c r="V180" i="25"/>
  <c r="W180" i="25" s="1"/>
  <c r="A181" i="25"/>
  <c r="B181" i="25"/>
  <c r="U181" i="25" s="1"/>
  <c r="E181" i="25"/>
  <c r="H181" i="25"/>
  <c r="I181" i="25"/>
  <c r="J181" i="25"/>
  <c r="K181" i="25"/>
  <c r="L181" i="25"/>
  <c r="M181" i="25"/>
  <c r="N181" i="25"/>
  <c r="O181" i="25"/>
  <c r="P181" i="25"/>
  <c r="Q181" i="25"/>
  <c r="R181" i="25"/>
  <c r="S181" i="25"/>
  <c r="T181" i="25"/>
  <c r="V181" i="25"/>
  <c r="W181" i="25" s="1"/>
  <c r="A182" i="25"/>
  <c r="B182" i="25"/>
  <c r="U182" i="25" s="1"/>
  <c r="E182" i="25"/>
  <c r="H182" i="25"/>
  <c r="I182" i="25"/>
  <c r="J182" i="25"/>
  <c r="K182" i="25"/>
  <c r="L182" i="25"/>
  <c r="M182" i="25"/>
  <c r="N182" i="25"/>
  <c r="O182" i="25"/>
  <c r="P182" i="25"/>
  <c r="Q182" i="25"/>
  <c r="R182" i="25"/>
  <c r="S182" i="25"/>
  <c r="T182" i="25"/>
  <c r="V182" i="25"/>
  <c r="W182" i="25" s="1"/>
  <c r="A183" i="25"/>
  <c r="B183" i="25"/>
  <c r="E183" i="25"/>
  <c r="H183" i="25"/>
  <c r="I183" i="25"/>
  <c r="J183" i="25"/>
  <c r="K183" i="25"/>
  <c r="L183" i="25"/>
  <c r="M183" i="25"/>
  <c r="N183" i="25"/>
  <c r="O183" i="25"/>
  <c r="P183" i="25"/>
  <c r="Q183" i="25"/>
  <c r="R183" i="25"/>
  <c r="S183" i="25"/>
  <c r="T183" i="25"/>
  <c r="U183" i="25"/>
  <c r="V183" i="25"/>
  <c r="W183" i="25"/>
  <c r="A184" i="25"/>
  <c r="B184" i="25"/>
  <c r="E184" i="25"/>
  <c r="H184" i="25"/>
  <c r="I184" i="25"/>
  <c r="J184" i="25"/>
  <c r="K184" i="25"/>
  <c r="L184" i="25"/>
  <c r="M184" i="25"/>
  <c r="N184" i="25"/>
  <c r="O184" i="25"/>
  <c r="P184" i="25"/>
  <c r="Q184" i="25"/>
  <c r="R184" i="25"/>
  <c r="S184" i="25"/>
  <c r="T184" i="25"/>
  <c r="U184" i="25"/>
  <c r="V184" i="25"/>
  <c r="W184" i="25" s="1"/>
  <c r="A185" i="25"/>
  <c r="B185" i="25"/>
  <c r="E185" i="25"/>
  <c r="H185" i="25"/>
  <c r="I185" i="25"/>
  <c r="J185" i="25"/>
  <c r="K185" i="25"/>
  <c r="L185" i="25"/>
  <c r="M185" i="25"/>
  <c r="N185" i="25"/>
  <c r="O185" i="25"/>
  <c r="P185" i="25"/>
  <c r="Q185" i="25"/>
  <c r="R185" i="25"/>
  <c r="S185" i="25"/>
  <c r="T185" i="25"/>
  <c r="U185" i="25"/>
  <c r="V185" i="25"/>
  <c r="W185" i="25" s="1"/>
  <c r="A186" i="25"/>
  <c r="B186" i="25"/>
  <c r="E186" i="25"/>
  <c r="H186" i="25"/>
  <c r="I186" i="25"/>
  <c r="J186" i="25"/>
  <c r="K186" i="25"/>
  <c r="L186" i="25"/>
  <c r="M186" i="25"/>
  <c r="N186" i="25"/>
  <c r="O186" i="25"/>
  <c r="P186" i="25"/>
  <c r="Q186" i="25"/>
  <c r="R186" i="25"/>
  <c r="S186" i="25"/>
  <c r="T186" i="25"/>
  <c r="U186" i="25"/>
  <c r="V186" i="25"/>
  <c r="W186" i="25" s="1"/>
  <c r="A187" i="25"/>
  <c r="B187" i="25"/>
  <c r="E187" i="25"/>
  <c r="H187" i="25"/>
  <c r="I187" i="25"/>
  <c r="J187" i="25"/>
  <c r="K187" i="25"/>
  <c r="L187" i="25"/>
  <c r="M187" i="25"/>
  <c r="N187" i="25"/>
  <c r="O187" i="25"/>
  <c r="P187" i="25"/>
  <c r="Q187" i="25"/>
  <c r="R187" i="25"/>
  <c r="S187" i="25"/>
  <c r="T187" i="25"/>
  <c r="U187" i="25"/>
  <c r="V187" i="25"/>
  <c r="W187" i="25"/>
  <c r="A188" i="25"/>
  <c r="B188" i="25"/>
  <c r="E188" i="25"/>
  <c r="H188" i="25"/>
  <c r="I188" i="25"/>
  <c r="J188" i="25"/>
  <c r="K188" i="25"/>
  <c r="L188" i="25"/>
  <c r="M188" i="25"/>
  <c r="N188" i="25"/>
  <c r="O188" i="25"/>
  <c r="P188" i="25"/>
  <c r="Q188" i="25"/>
  <c r="R188" i="25"/>
  <c r="S188" i="25"/>
  <c r="T188" i="25"/>
  <c r="U188" i="25"/>
  <c r="V188" i="25"/>
  <c r="W188" i="25" s="1"/>
  <c r="A189" i="25"/>
  <c r="B189" i="25"/>
  <c r="U189" i="25" s="1"/>
  <c r="E189" i="25"/>
  <c r="H189" i="25"/>
  <c r="I189" i="25"/>
  <c r="J189" i="25"/>
  <c r="K189" i="25"/>
  <c r="L189" i="25"/>
  <c r="M189" i="25"/>
  <c r="N189" i="25"/>
  <c r="O189" i="25"/>
  <c r="P189" i="25"/>
  <c r="Q189" i="25"/>
  <c r="R189" i="25"/>
  <c r="S189" i="25"/>
  <c r="T189" i="25"/>
  <c r="V189" i="25"/>
  <c r="W189" i="25" s="1"/>
  <c r="A190" i="25"/>
  <c r="B190" i="25"/>
  <c r="U190" i="25" s="1"/>
  <c r="E190" i="25"/>
  <c r="H190" i="25"/>
  <c r="I190" i="25"/>
  <c r="J190" i="25"/>
  <c r="K190" i="25"/>
  <c r="L190" i="25"/>
  <c r="M190" i="25"/>
  <c r="N190" i="25"/>
  <c r="O190" i="25"/>
  <c r="P190" i="25"/>
  <c r="Q190" i="25"/>
  <c r="R190" i="25"/>
  <c r="S190" i="25"/>
  <c r="T190" i="25"/>
  <c r="V190" i="25"/>
  <c r="W190" i="25" s="1"/>
  <c r="A191" i="25"/>
  <c r="B191" i="25"/>
  <c r="E191" i="25"/>
  <c r="H191" i="25"/>
  <c r="I191" i="25"/>
  <c r="J191" i="25"/>
  <c r="K191" i="25"/>
  <c r="L191" i="25"/>
  <c r="M191" i="25"/>
  <c r="N191" i="25"/>
  <c r="O191" i="25"/>
  <c r="P191" i="25"/>
  <c r="Q191" i="25"/>
  <c r="R191" i="25"/>
  <c r="S191" i="25"/>
  <c r="T191" i="25"/>
  <c r="U191" i="25"/>
  <c r="V191" i="25"/>
  <c r="W191" i="25" s="1"/>
  <c r="A192" i="25"/>
  <c r="B192" i="25"/>
  <c r="E192" i="25"/>
  <c r="H192" i="25"/>
  <c r="I192" i="25"/>
  <c r="J192" i="25"/>
  <c r="K192" i="25"/>
  <c r="L192" i="25"/>
  <c r="M192" i="25"/>
  <c r="N192" i="25"/>
  <c r="O192" i="25"/>
  <c r="P192" i="25"/>
  <c r="Q192" i="25"/>
  <c r="R192" i="25"/>
  <c r="S192" i="25"/>
  <c r="T192" i="25"/>
  <c r="U192" i="25"/>
  <c r="V192" i="25"/>
  <c r="W192" i="25" s="1"/>
  <c r="A193" i="25"/>
  <c r="B193" i="25"/>
  <c r="E193" i="25"/>
  <c r="H193" i="25"/>
  <c r="I193" i="25"/>
  <c r="J193" i="25"/>
  <c r="K193" i="25"/>
  <c r="L193" i="25"/>
  <c r="M193" i="25"/>
  <c r="N193" i="25"/>
  <c r="O193" i="25"/>
  <c r="P193" i="25"/>
  <c r="Q193" i="25"/>
  <c r="R193" i="25"/>
  <c r="S193" i="25"/>
  <c r="T193" i="25"/>
  <c r="U193" i="25"/>
  <c r="V193" i="25"/>
  <c r="W193" i="25" s="1"/>
  <c r="A194" i="25"/>
  <c r="B194" i="25"/>
  <c r="U194" i="25" s="1"/>
  <c r="E194" i="25"/>
  <c r="H194" i="25"/>
  <c r="I194" i="25"/>
  <c r="J194" i="25"/>
  <c r="K194" i="25"/>
  <c r="L194" i="25"/>
  <c r="M194" i="25"/>
  <c r="N194" i="25"/>
  <c r="O194" i="25"/>
  <c r="P194" i="25"/>
  <c r="Q194" i="25"/>
  <c r="R194" i="25"/>
  <c r="S194" i="25"/>
  <c r="T194" i="25"/>
  <c r="V194" i="25"/>
  <c r="W194" i="25" s="1"/>
  <c r="A195" i="25"/>
  <c r="B195" i="25"/>
  <c r="E195" i="25"/>
  <c r="H195" i="25"/>
  <c r="I195" i="25"/>
  <c r="J195" i="25"/>
  <c r="K195" i="25"/>
  <c r="L195" i="25"/>
  <c r="M195" i="25"/>
  <c r="N195" i="25"/>
  <c r="O195" i="25"/>
  <c r="P195" i="25"/>
  <c r="Q195" i="25"/>
  <c r="R195" i="25"/>
  <c r="S195" i="25"/>
  <c r="T195" i="25"/>
  <c r="U195" i="25"/>
  <c r="V195" i="25"/>
  <c r="W195" i="25"/>
  <c r="A196" i="25"/>
  <c r="B196" i="25"/>
  <c r="E196" i="25"/>
  <c r="H196" i="25"/>
  <c r="I196" i="25"/>
  <c r="J196" i="25"/>
  <c r="K196" i="25"/>
  <c r="L196" i="25"/>
  <c r="M196" i="25"/>
  <c r="N196" i="25"/>
  <c r="O196" i="25"/>
  <c r="P196" i="25"/>
  <c r="Q196" i="25"/>
  <c r="R196" i="25"/>
  <c r="S196" i="25"/>
  <c r="T196" i="25"/>
  <c r="U196" i="25"/>
  <c r="V196" i="25"/>
  <c r="W196" i="25" s="1"/>
  <c r="A197" i="25"/>
  <c r="B197" i="25"/>
  <c r="E197" i="25"/>
  <c r="H197" i="25"/>
  <c r="I197" i="25"/>
  <c r="J197" i="25"/>
  <c r="K197" i="25"/>
  <c r="L197" i="25"/>
  <c r="M197" i="25"/>
  <c r="N197" i="25"/>
  <c r="O197" i="25"/>
  <c r="P197" i="25"/>
  <c r="Q197" i="25"/>
  <c r="R197" i="25"/>
  <c r="S197" i="25"/>
  <c r="T197" i="25"/>
  <c r="U197" i="25"/>
  <c r="V197" i="25"/>
  <c r="W197" i="25" s="1"/>
  <c r="A198" i="25"/>
  <c r="B198" i="25"/>
  <c r="U198" i="25" s="1"/>
  <c r="E198" i="25"/>
  <c r="H198" i="25"/>
  <c r="I198" i="25"/>
  <c r="J198" i="25"/>
  <c r="K198" i="25"/>
  <c r="L198" i="25"/>
  <c r="M198" i="25"/>
  <c r="N198" i="25"/>
  <c r="O198" i="25"/>
  <c r="P198" i="25"/>
  <c r="Q198" i="25"/>
  <c r="R198" i="25"/>
  <c r="S198" i="25"/>
  <c r="T198" i="25"/>
  <c r="V198" i="25"/>
  <c r="W198" i="25" s="1"/>
  <c r="A199" i="25"/>
  <c r="B199" i="25"/>
  <c r="E199" i="25"/>
  <c r="H199" i="25"/>
  <c r="I199" i="25"/>
  <c r="J199" i="25"/>
  <c r="K199" i="25"/>
  <c r="L199" i="25"/>
  <c r="M199" i="25"/>
  <c r="N199" i="25"/>
  <c r="O199" i="25"/>
  <c r="P199" i="25"/>
  <c r="Q199" i="25"/>
  <c r="R199" i="25"/>
  <c r="S199" i="25"/>
  <c r="T199" i="25"/>
  <c r="U199" i="25"/>
  <c r="V199" i="25"/>
  <c r="W199" i="25" s="1"/>
  <c r="A200" i="25"/>
  <c r="B200" i="25"/>
  <c r="E200" i="25"/>
  <c r="H200" i="25"/>
  <c r="I200" i="25"/>
  <c r="J200" i="25"/>
  <c r="K200" i="25"/>
  <c r="L200" i="25"/>
  <c r="M200" i="25"/>
  <c r="N200" i="25"/>
  <c r="O200" i="25"/>
  <c r="P200" i="25"/>
  <c r="Q200" i="25"/>
  <c r="R200" i="25"/>
  <c r="S200" i="25"/>
  <c r="T200" i="25"/>
  <c r="U200" i="25"/>
  <c r="V200" i="25"/>
  <c r="W200" i="25" s="1"/>
  <c r="A201" i="25"/>
  <c r="B201" i="25"/>
  <c r="E201" i="25"/>
  <c r="H201" i="25"/>
  <c r="I201" i="25"/>
  <c r="J201" i="25"/>
  <c r="K201" i="25"/>
  <c r="L201" i="25"/>
  <c r="M201" i="25"/>
  <c r="N201" i="25"/>
  <c r="O201" i="25"/>
  <c r="P201" i="25"/>
  <c r="Q201" i="25"/>
  <c r="R201" i="25"/>
  <c r="S201" i="25"/>
  <c r="T201" i="25"/>
  <c r="U201" i="25"/>
  <c r="V201" i="25"/>
  <c r="W201" i="25" s="1"/>
  <c r="A202" i="25"/>
  <c r="B202" i="25"/>
  <c r="E202" i="25"/>
  <c r="H202" i="25"/>
  <c r="I202" i="25"/>
  <c r="J202" i="25"/>
  <c r="K202" i="25"/>
  <c r="L202" i="25"/>
  <c r="M202" i="25"/>
  <c r="N202" i="25"/>
  <c r="O202" i="25"/>
  <c r="P202" i="25"/>
  <c r="Q202" i="25"/>
  <c r="R202" i="25"/>
  <c r="S202" i="25"/>
  <c r="T202" i="25"/>
  <c r="U202" i="25"/>
  <c r="V202" i="25"/>
  <c r="W202" i="25" s="1"/>
  <c r="A203" i="25"/>
  <c r="B203" i="25"/>
  <c r="E203" i="25"/>
  <c r="H203" i="25"/>
  <c r="I203" i="25"/>
  <c r="J203" i="25"/>
  <c r="K203" i="25"/>
  <c r="L203" i="25"/>
  <c r="M203" i="25"/>
  <c r="N203" i="25"/>
  <c r="O203" i="25"/>
  <c r="P203" i="25"/>
  <c r="Q203" i="25"/>
  <c r="R203" i="25"/>
  <c r="S203" i="25"/>
  <c r="T203" i="25"/>
  <c r="U203" i="25"/>
  <c r="V203" i="25"/>
  <c r="W203" i="25"/>
  <c r="A204" i="25"/>
  <c r="B204" i="25"/>
  <c r="E204" i="25"/>
  <c r="H204" i="25"/>
  <c r="I204" i="25"/>
  <c r="J204" i="25"/>
  <c r="K204" i="25"/>
  <c r="L204" i="25"/>
  <c r="M204" i="25"/>
  <c r="N204" i="25"/>
  <c r="O204" i="25"/>
  <c r="P204" i="25"/>
  <c r="Q204" i="25"/>
  <c r="R204" i="25"/>
  <c r="S204" i="25"/>
  <c r="T204" i="25"/>
  <c r="U204" i="25"/>
  <c r="V204" i="25"/>
  <c r="W204" i="25" s="1"/>
  <c r="A205" i="25"/>
  <c r="B205" i="25"/>
  <c r="U205" i="25" s="1"/>
  <c r="E205" i="25"/>
  <c r="H205" i="25"/>
  <c r="I205" i="25"/>
  <c r="J205" i="25"/>
  <c r="K205" i="25"/>
  <c r="L205" i="25"/>
  <c r="M205" i="25"/>
  <c r="N205" i="25"/>
  <c r="O205" i="25"/>
  <c r="P205" i="25"/>
  <c r="Q205" i="25"/>
  <c r="R205" i="25"/>
  <c r="S205" i="25"/>
  <c r="T205" i="25"/>
  <c r="V205" i="25"/>
  <c r="W205" i="25" s="1"/>
  <c r="A206" i="25"/>
  <c r="B206" i="25"/>
  <c r="U206" i="25" s="1"/>
  <c r="E206" i="25"/>
  <c r="H206" i="25"/>
  <c r="I206" i="25"/>
  <c r="J206" i="25"/>
  <c r="K206" i="25"/>
  <c r="L206" i="25"/>
  <c r="M206" i="25"/>
  <c r="N206" i="25"/>
  <c r="O206" i="25"/>
  <c r="P206" i="25"/>
  <c r="Q206" i="25"/>
  <c r="R206" i="25"/>
  <c r="S206" i="25"/>
  <c r="T206" i="25"/>
  <c r="V206" i="25"/>
  <c r="W206" i="25" s="1"/>
  <c r="A207" i="25"/>
  <c r="B207" i="25"/>
  <c r="E207" i="25"/>
  <c r="H207" i="25"/>
  <c r="I207" i="25"/>
  <c r="J207" i="25"/>
  <c r="K207" i="25"/>
  <c r="L207" i="25"/>
  <c r="M207" i="25"/>
  <c r="N207" i="25"/>
  <c r="O207" i="25"/>
  <c r="P207" i="25"/>
  <c r="Q207" i="25"/>
  <c r="R207" i="25"/>
  <c r="S207" i="25"/>
  <c r="T207" i="25"/>
  <c r="U207" i="25"/>
  <c r="V207" i="25"/>
  <c r="W207" i="25" s="1"/>
  <c r="A208" i="25"/>
  <c r="B208" i="25"/>
  <c r="E208" i="25"/>
  <c r="H208" i="25"/>
  <c r="I208" i="25"/>
  <c r="J208" i="25"/>
  <c r="K208" i="25"/>
  <c r="L208" i="25"/>
  <c r="M208" i="25"/>
  <c r="N208" i="25"/>
  <c r="O208" i="25"/>
  <c r="P208" i="25"/>
  <c r="Q208" i="25"/>
  <c r="R208" i="25"/>
  <c r="S208" i="25"/>
  <c r="T208" i="25"/>
  <c r="U208" i="25"/>
  <c r="V208" i="25"/>
  <c r="W208" i="25" s="1"/>
  <c r="A209" i="25"/>
  <c r="B209" i="25"/>
  <c r="E209" i="25"/>
  <c r="H209" i="25"/>
  <c r="I209" i="25"/>
  <c r="J209" i="25"/>
  <c r="K209" i="25"/>
  <c r="L209" i="25"/>
  <c r="M209" i="25"/>
  <c r="N209" i="25"/>
  <c r="O209" i="25"/>
  <c r="P209" i="25"/>
  <c r="Q209" i="25"/>
  <c r="R209" i="25"/>
  <c r="S209" i="25"/>
  <c r="T209" i="25"/>
  <c r="U209" i="25"/>
  <c r="V209" i="25"/>
  <c r="W209" i="25" s="1"/>
  <c r="A210" i="25"/>
  <c r="B210" i="25"/>
  <c r="E210" i="25"/>
  <c r="H210" i="25"/>
  <c r="I210" i="25"/>
  <c r="J210" i="25"/>
  <c r="K210" i="25"/>
  <c r="L210" i="25"/>
  <c r="M210" i="25"/>
  <c r="N210" i="25"/>
  <c r="O210" i="25"/>
  <c r="P210" i="25"/>
  <c r="Q210" i="25"/>
  <c r="R210" i="25"/>
  <c r="S210" i="25"/>
  <c r="T210" i="25"/>
  <c r="U210" i="25"/>
  <c r="V210" i="25"/>
  <c r="W210" i="25" s="1"/>
  <c r="A211" i="25"/>
  <c r="B211" i="25"/>
  <c r="E211" i="25"/>
  <c r="H211" i="25"/>
  <c r="I211" i="25"/>
  <c r="J211" i="25"/>
  <c r="K211" i="25"/>
  <c r="L211" i="25"/>
  <c r="M211" i="25"/>
  <c r="N211" i="25"/>
  <c r="O211" i="25"/>
  <c r="P211" i="25"/>
  <c r="Q211" i="25"/>
  <c r="R211" i="25"/>
  <c r="S211" i="25"/>
  <c r="T211" i="25"/>
  <c r="U211" i="25"/>
  <c r="V211" i="25"/>
  <c r="W211" i="25"/>
  <c r="A212" i="25"/>
  <c r="B212" i="25"/>
  <c r="E212" i="25"/>
  <c r="H212" i="25"/>
  <c r="I212" i="25"/>
  <c r="J212" i="25"/>
  <c r="K212" i="25"/>
  <c r="L212" i="25"/>
  <c r="M212" i="25"/>
  <c r="N212" i="25"/>
  <c r="O212" i="25"/>
  <c r="P212" i="25"/>
  <c r="Q212" i="25"/>
  <c r="R212" i="25"/>
  <c r="S212" i="25"/>
  <c r="T212" i="25"/>
  <c r="U212" i="25"/>
  <c r="V212" i="25"/>
  <c r="W212" i="25" s="1"/>
  <c r="A213" i="25"/>
  <c r="B213" i="25"/>
  <c r="U213" i="25" s="1"/>
  <c r="E213" i="25"/>
  <c r="H213" i="25"/>
  <c r="I213" i="25"/>
  <c r="J213" i="25"/>
  <c r="K213" i="25"/>
  <c r="L213" i="25"/>
  <c r="M213" i="25"/>
  <c r="N213" i="25"/>
  <c r="O213" i="25"/>
  <c r="P213" i="25"/>
  <c r="Q213" i="25"/>
  <c r="R213" i="25"/>
  <c r="S213" i="25"/>
  <c r="T213" i="25"/>
  <c r="V213" i="25"/>
  <c r="W213" i="25" s="1"/>
  <c r="A214" i="25"/>
  <c r="B214" i="25"/>
  <c r="U214" i="25" s="1"/>
  <c r="E214" i="25"/>
  <c r="H214" i="25"/>
  <c r="I214" i="25"/>
  <c r="J214" i="25"/>
  <c r="K214" i="25"/>
  <c r="L214" i="25"/>
  <c r="M214" i="25"/>
  <c r="N214" i="25"/>
  <c r="O214" i="25"/>
  <c r="P214" i="25"/>
  <c r="Q214" i="25"/>
  <c r="R214" i="25"/>
  <c r="S214" i="25"/>
  <c r="T214" i="25"/>
  <c r="V214" i="25"/>
  <c r="W214" i="25" s="1"/>
  <c r="A215" i="25"/>
  <c r="B215" i="25"/>
  <c r="E215" i="25"/>
  <c r="H215" i="25"/>
  <c r="I215" i="25"/>
  <c r="J215" i="25"/>
  <c r="K215" i="25"/>
  <c r="L215" i="25"/>
  <c r="M215" i="25"/>
  <c r="N215" i="25"/>
  <c r="O215" i="25"/>
  <c r="P215" i="25"/>
  <c r="Q215" i="25"/>
  <c r="R215" i="25"/>
  <c r="S215" i="25"/>
  <c r="T215" i="25"/>
  <c r="U215" i="25"/>
  <c r="V215" i="25"/>
  <c r="W215" i="25"/>
  <c r="A216" i="25"/>
  <c r="B216" i="25"/>
  <c r="E216" i="25"/>
  <c r="H216" i="25"/>
  <c r="I216" i="25"/>
  <c r="J216" i="25"/>
  <c r="K216" i="25"/>
  <c r="L216" i="25"/>
  <c r="M216" i="25"/>
  <c r="N216" i="25"/>
  <c r="O216" i="25"/>
  <c r="P216" i="25"/>
  <c r="Q216" i="25"/>
  <c r="R216" i="25"/>
  <c r="S216" i="25"/>
  <c r="T216" i="25"/>
  <c r="U216" i="25"/>
  <c r="V216" i="25"/>
  <c r="W216" i="25" s="1"/>
  <c r="A217" i="25"/>
  <c r="B217" i="25"/>
  <c r="E217" i="25"/>
  <c r="H217" i="25"/>
  <c r="I217" i="25"/>
  <c r="J217" i="25"/>
  <c r="K217" i="25"/>
  <c r="L217" i="25"/>
  <c r="M217" i="25"/>
  <c r="N217" i="25"/>
  <c r="O217" i="25"/>
  <c r="P217" i="25"/>
  <c r="Q217" i="25"/>
  <c r="R217" i="25"/>
  <c r="S217" i="25"/>
  <c r="T217" i="25"/>
  <c r="U217" i="25"/>
  <c r="V217" i="25"/>
  <c r="W217" i="25" s="1"/>
  <c r="A218" i="25"/>
  <c r="B218" i="25"/>
  <c r="E218" i="25"/>
  <c r="H218" i="25"/>
  <c r="I218" i="25"/>
  <c r="J218" i="25"/>
  <c r="K218" i="25"/>
  <c r="L218" i="25"/>
  <c r="M218" i="25"/>
  <c r="N218" i="25"/>
  <c r="O218" i="25"/>
  <c r="P218" i="25"/>
  <c r="Q218" i="25"/>
  <c r="R218" i="25"/>
  <c r="S218" i="25"/>
  <c r="T218" i="25"/>
  <c r="U218" i="25"/>
  <c r="V218" i="25"/>
  <c r="W218" i="25" s="1"/>
  <c r="A219" i="25"/>
  <c r="B219" i="25"/>
  <c r="E219" i="25"/>
  <c r="H219" i="25"/>
  <c r="I219" i="25"/>
  <c r="J219" i="25"/>
  <c r="K219" i="25"/>
  <c r="L219" i="25"/>
  <c r="M219" i="25"/>
  <c r="N219" i="25"/>
  <c r="O219" i="25"/>
  <c r="P219" i="25"/>
  <c r="Q219" i="25"/>
  <c r="R219" i="25"/>
  <c r="S219" i="25"/>
  <c r="T219" i="25"/>
  <c r="U219" i="25"/>
  <c r="V219" i="25"/>
  <c r="W219" i="25"/>
  <c r="A220" i="25"/>
  <c r="B220" i="25"/>
  <c r="E220" i="25"/>
  <c r="H220" i="25"/>
  <c r="I220" i="25"/>
  <c r="J220" i="25"/>
  <c r="K220" i="25"/>
  <c r="L220" i="25"/>
  <c r="M220" i="25"/>
  <c r="N220" i="25"/>
  <c r="O220" i="25"/>
  <c r="P220" i="25"/>
  <c r="Q220" i="25"/>
  <c r="R220" i="25"/>
  <c r="S220" i="25"/>
  <c r="T220" i="25"/>
  <c r="U220" i="25"/>
  <c r="V220" i="25"/>
  <c r="W220" i="25" s="1"/>
  <c r="A221" i="25"/>
  <c r="B221" i="25"/>
  <c r="U221" i="25" s="1"/>
  <c r="E221" i="25"/>
  <c r="H221" i="25"/>
  <c r="I221" i="25"/>
  <c r="J221" i="25"/>
  <c r="K221" i="25"/>
  <c r="L221" i="25"/>
  <c r="M221" i="25"/>
  <c r="N221" i="25"/>
  <c r="O221" i="25"/>
  <c r="P221" i="25"/>
  <c r="Q221" i="25"/>
  <c r="R221" i="25"/>
  <c r="S221" i="25"/>
  <c r="T221" i="25"/>
  <c r="V221" i="25"/>
  <c r="W221" i="25" s="1"/>
  <c r="A222" i="25"/>
  <c r="B222" i="25"/>
  <c r="U222" i="25" s="1"/>
  <c r="E222" i="25"/>
  <c r="H222" i="25"/>
  <c r="I222" i="25"/>
  <c r="J222" i="25"/>
  <c r="K222" i="25"/>
  <c r="L222" i="25"/>
  <c r="M222" i="25"/>
  <c r="N222" i="25"/>
  <c r="O222" i="25"/>
  <c r="P222" i="25"/>
  <c r="Q222" i="25"/>
  <c r="R222" i="25"/>
  <c r="S222" i="25"/>
  <c r="T222" i="25"/>
  <c r="V222" i="25"/>
  <c r="W222" i="25" s="1"/>
  <c r="A223" i="25"/>
  <c r="B223" i="25"/>
  <c r="E223" i="25"/>
  <c r="F223" i="25" s="1"/>
  <c r="H223" i="25"/>
  <c r="I223" i="25"/>
  <c r="J223" i="25"/>
  <c r="K223" i="25"/>
  <c r="L223" i="25"/>
  <c r="M223" i="25"/>
  <c r="N223" i="25"/>
  <c r="O223" i="25"/>
  <c r="P223" i="25"/>
  <c r="Q223" i="25"/>
  <c r="R223" i="25"/>
  <c r="S223" i="25"/>
  <c r="T223" i="25"/>
  <c r="U223" i="25"/>
  <c r="V223" i="25"/>
  <c r="W223" i="25" s="1"/>
  <c r="A224" i="25"/>
  <c r="B224" i="25"/>
  <c r="E224" i="25"/>
  <c r="H224" i="25"/>
  <c r="I224" i="25"/>
  <c r="J224" i="25"/>
  <c r="K224" i="25"/>
  <c r="L224" i="25"/>
  <c r="M224" i="25"/>
  <c r="N224" i="25"/>
  <c r="O224" i="25"/>
  <c r="P224" i="25"/>
  <c r="Q224" i="25"/>
  <c r="R224" i="25"/>
  <c r="S224" i="25"/>
  <c r="T224" i="25"/>
  <c r="U224" i="25"/>
  <c r="V224" i="25"/>
  <c r="W224" i="25" s="1"/>
  <c r="A225" i="25"/>
  <c r="B225" i="25"/>
  <c r="E225" i="25"/>
  <c r="H225" i="25"/>
  <c r="I225" i="25"/>
  <c r="J225" i="25"/>
  <c r="K225" i="25"/>
  <c r="L225" i="25"/>
  <c r="M225" i="25"/>
  <c r="N225" i="25"/>
  <c r="O225" i="25"/>
  <c r="P225" i="25"/>
  <c r="Q225" i="25"/>
  <c r="R225" i="25"/>
  <c r="S225" i="25"/>
  <c r="T225" i="25"/>
  <c r="U225" i="25"/>
  <c r="V225" i="25"/>
  <c r="W225" i="25" s="1"/>
  <c r="A226" i="25"/>
  <c r="B226" i="25"/>
  <c r="U226" i="25" s="1"/>
  <c r="E226" i="25"/>
  <c r="H226" i="25"/>
  <c r="I226" i="25"/>
  <c r="J226" i="25"/>
  <c r="K226" i="25"/>
  <c r="L226" i="25"/>
  <c r="M226" i="25"/>
  <c r="N226" i="25"/>
  <c r="O226" i="25"/>
  <c r="P226" i="25"/>
  <c r="Q226" i="25"/>
  <c r="R226" i="25"/>
  <c r="S226" i="25"/>
  <c r="T226" i="25"/>
  <c r="V226" i="25"/>
  <c r="W226" i="25" s="1"/>
  <c r="A227" i="25"/>
  <c r="B227" i="25"/>
  <c r="E227" i="25"/>
  <c r="H227" i="25"/>
  <c r="I227" i="25"/>
  <c r="J227" i="25"/>
  <c r="K227" i="25"/>
  <c r="L227" i="25"/>
  <c r="M227" i="25"/>
  <c r="N227" i="25"/>
  <c r="O227" i="25"/>
  <c r="P227" i="25"/>
  <c r="Q227" i="25"/>
  <c r="R227" i="25"/>
  <c r="S227" i="25"/>
  <c r="T227" i="25"/>
  <c r="U227" i="25"/>
  <c r="V227" i="25"/>
  <c r="W227" i="25"/>
  <c r="A228" i="25"/>
  <c r="B228" i="25"/>
  <c r="E228" i="25"/>
  <c r="H228" i="25"/>
  <c r="I228" i="25"/>
  <c r="J228" i="25"/>
  <c r="K228" i="25"/>
  <c r="L228" i="25"/>
  <c r="M228" i="25"/>
  <c r="N228" i="25"/>
  <c r="O228" i="25"/>
  <c r="P228" i="25"/>
  <c r="Q228" i="25"/>
  <c r="R228" i="25"/>
  <c r="S228" i="25"/>
  <c r="T228" i="25"/>
  <c r="U228" i="25"/>
  <c r="V228" i="25"/>
  <c r="W228" i="25" s="1"/>
  <c r="A229" i="25"/>
  <c r="B229" i="25"/>
  <c r="E229" i="25"/>
  <c r="H229" i="25"/>
  <c r="I229" i="25"/>
  <c r="J229" i="25"/>
  <c r="K229" i="25"/>
  <c r="L229" i="25"/>
  <c r="M229" i="25"/>
  <c r="N229" i="25"/>
  <c r="O229" i="25"/>
  <c r="P229" i="25"/>
  <c r="Q229" i="25"/>
  <c r="R229" i="25"/>
  <c r="S229" i="25"/>
  <c r="T229" i="25"/>
  <c r="U229" i="25"/>
  <c r="V229" i="25"/>
  <c r="W229" i="25" s="1"/>
  <c r="A230" i="25"/>
  <c r="B230" i="25"/>
  <c r="U230" i="25" s="1"/>
  <c r="E230" i="25"/>
  <c r="H230" i="25"/>
  <c r="I230" i="25"/>
  <c r="J230" i="25"/>
  <c r="K230" i="25"/>
  <c r="L230" i="25"/>
  <c r="M230" i="25"/>
  <c r="N230" i="25"/>
  <c r="O230" i="25"/>
  <c r="P230" i="25"/>
  <c r="Q230" i="25"/>
  <c r="R230" i="25"/>
  <c r="S230" i="25"/>
  <c r="T230" i="25"/>
  <c r="V230" i="25"/>
  <c r="W230" i="25" s="1"/>
  <c r="A231" i="25"/>
  <c r="B231" i="25"/>
  <c r="U231" i="25" s="1"/>
  <c r="D231" i="25"/>
  <c r="V231" i="25"/>
  <c r="A232" i="25"/>
  <c r="B232" i="25"/>
  <c r="H232" i="25"/>
  <c r="I232" i="25"/>
  <c r="J232" i="25"/>
  <c r="K232" i="25"/>
  <c r="L232" i="25"/>
  <c r="M232" i="25"/>
  <c r="N232" i="25"/>
  <c r="O232" i="25"/>
  <c r="P232" i="25"/>
  <c r="Q232" i="25"/>
  <c r="R232" i="25"/>
  <c r="S232" i="25"/>
  <c r="T232" i="25"/>
  <c r="U232" i="25"/>
  <c r="V232" i="25"/>
  <c r="W232" i="25"/>
  <c r="A233" i="25"/>
  <c r="B233" i="25"/>
  <c r="E233" i="25"/>
  <c r="H233" i="25"/>
  <c r="I233" i="25"/>
  <c r="J233" i="25"/>
  <c r="K233" i="25"/>
  <c r="L233" i="25"/>
  <c r="M233" i="25"/>
  <c r="N233" i="25"/>
  <c r="O233" i="25"/>
  <c r="P233" i="25"/>
  <c r="Q233" i="25"/>
  <c r="R233" i="25"/>
  <c r="S233" i="25"/>
  <c r="T233" i="25"/>
  <c r="U233" i="25"/>
  <c r="V233" i="25"/>
  <c r="W233" i="25"/>
  <c r="A234" i="25"/>
  <c r="B234" i="25"/>
  <c r="E234" i="25"/>
  <c r="H234" i="25"/>
  <c r="I234" i="25"/>
  <c r="J234" i="25"/>
  <c r="K234" i="25"/>
  <c r="L234" i="25"/>
  <c r="M234" i="25"/>
  <c r="N234" i="25"/>
  <c r="O234" i="25"/>
  <c r="P234" i="25"/>
  <c r="Q234" i="25"/>
  <c r="R234" i="25"/>
  <c r="S234" i="25"/>
  <c r="T234" i="25"/>
  <c r="U234" i="25"/>
  <c r="V234" i="25"/>
  <c r="W234" i="25"/>
  <c r="A235" i="25"/>
  <c r="B235" i="25"/>
  <c r="E235" i="25"/>
  <c r="H235" i="25"/>
  <c r="I235" i="25"/>
  <c r="J235" i="25"/>
  <c r="K235" i="25"/>
  <c r="L235" i="25"/>
  <c r="M235" i="25"/>
  <c r="N235" i="25"/>
  <c r="O235" i="25"/>
  <c r="P235" i="25"/>
  <c r="Q235" i="25"/>
  <c r="R235" i="25"/>
  <c r="S235" i="25"/>
  <c r="T235" i="25"/>
  <c r="U235" i="25"/>
  <c r="V235" i="25"/>
  <c r="W235" i="25"/>
  <c r="A236" i="25"/>
  <c r="B236" i="25"/>
  <c r="E236" i="25"/>
  <c r="H236" i="25"/>
  <c r="I236" i="25"/>
  <c r="J236" i="25"/>
  <c r="K236" i="25"/>
  <c r="L236" i="25"/>
  <c r="M236" i="25"/>
  <c r="N236" i="25"/>
  <c r="O236" i="25"/>
  <c r="P236" i="25"/>
  <c r="Q236" i="25"/>
  <c r="R236" i="25"/>
  <c r="S236" i="25"/>
  <c r="T236" i="25"/>
  <c r="U236" i="25"/>
  <c r="V236" i="25"/>
  <c r="W236" i="25"/>
  <c r="A237" i="25"/>
  <c r="B237" i="25"/>
  <c r="E237" i="25"/>
  <c r="H237" i="25"/>
  <c r="I237" i="25"/>
  <c r="J237" i="25"/>
  <c r="K237" i="25"/>
  <c r="L237" i="25"/>
  <c r="M237" i="25"/>
  <c r="N237" i="25"/>
  <c r="O237" i="25"/>
  <c r="P237" i="25"/>
  <c r="Q237" i="25"/>
  <c r="R237" i="25"/>
  <c r="S237" i="25"/>
  <c r="T237" i="25"/>
  <c r="U237" i="25"/>
  <c r="V237" i="25"/>
  <c r="W237" i="25"/>
  <c r="A238" i="25"/>
  <c r="B238" i="25"/>
  <c r="E238" i="25"/>
  <c r="H238" i="25"/>
  <c r="I238" i="25"/>
  <c r="J238" i="25"/>
  <c r="K238" i="25"/>
  <c r="L238" i="25"/>
  <c r="M238" i="25"/>
  <c r="N238" i="25"/>
  <c r="O238" i="25"/>
  <c r="P238" i="25"/>
  <c r="Q238" i="25"/>
  <c r="R238" i="25"/>
  <c r="S238" i="25"/>
  <c r="T238" i="25"/>
  <c r="U238" i="25"/>
  <c r="V238" i="25"/>
  <c r="W238" i="25"/>
  <c r="A239" i="25"/>
  <c r="B239" i="25"/>
  <c r="E239" i="25"/>
  <c r="H239" i="25"/>
  <c r="I239" i="25"/>
  <c r="J239" i="25"/>
  <c r="K239" i="25"/>
  <c r="L239" i="25"/>
  <c r="M239" i="25"/>
  <c r="N239" i="25"/>
  <c r="O239" i="25"/>
  <c r="P239" i="25"/>
  <c r="Q239" i="25"/>
  <c r="R239" i="25"/>
  <c r="S239" i="25"/>
  <c r="T239" i="25"/>
  <c r="U239" i="25"/>
  <c r="V239" i="25"/>
  <c r="W239" i="25"/>
  <c r="A240" i="25"/>
  <c r="B240" i="25"/>
  <c r="E240" i="25"/>
  <c r="H240" i="25"/>
  <c r="I240" i="25"/>
  <c r="J240" i="25"/>
  <c r="K240" i="25"/>
  <c r="L240" i="25"/>
  <c r="M240" i="25"/>
  <c r="N240" i="25"/>
  <c r="O240" i="25"/>
  <c r="P240" i="25"/>
  <c r="Q240" i="25"/>
  <c r="R240" i="25"/>
  <c r="S240" i="25"/>
  <c r="T240" i="25"/>
  <c r="U240" i="25"/>
  <c r="V240" i="25"/>
  <c r="W240" i="25"/>
  <c r="A241" i="25"/>
  <c r="B241" i="25"/>
  <c r="E241" i="25"/>
  <c r="H241" i="25"/>
  <c r="I241" i="25"/>
  <c r="J241" i="25"/>
  <c r="K241" i="25"/>
  <c r="L241" i="25"/>
  <c r="M241" i="25"/>
  <c r="N241" i="25"/>
  <c r="O241" i="25"/>
  <c r="P241" i="25"/>
  <c r="Q241" i="25"/>
  <c r="R241" i="25"/>
  <c r="S241" i="25"/>
  <c r="T241" i="25"/>
  <c r="U241" i="25"/>
  <c r="V241" i="25"/>
  <c r="W241" i="25"/>
  <c r="A242" i="25"/>
  <c r="B242" i="25"/>
  <c r="E242" i="25"/>
  <c r="F242" i="25"/>
  <c r="H242" i="25"/>
  <c r="I242" i="25"/>
  <c r="J242" i="25"/>
  <c r="K242" i="25"/>
  <c r="L242" i="25"/>
  <c r="M242" i="25"/>
  <c r="N242" i="25"/>
  <c r="O242" i="25"/>
  <c r="P242" i="25"/>
  <c r="Q242" i="25"/>
  <c r="R242" i="25"/>
  <c r="S242" i="25"/>
  <c r="T242" i="25"/>
  <c r="U242" i="25"/>
  <c r="V242" i="25"/>
  <c r="W242" i="25"/>
  <c r="A243" i="25"/>
  <c r="B243" i="25"/>
  <c r="E243" i="25"/>
  <c r="F243" i="25"/>
  <c r="H243" i="25"/>
  <c r="I243" i="25"/>
  <c r="J243" i="25"/>
  <c r="K243" i="25"/>
  <c r="L243" i="25"/>
  <c r="M243" i="25"/>
  <c r="N243" i="25"/>
  <c r="O243" i="25"/>
  <c r="P243" i="25"/>
  <c r="Q243" i="25"/>
  <c r="R243" i="25"/>
  <c r="S243" i="25"/>
  <c r="T243" i="25"/>
  <c r="U243" i="25"/>
  <c r="V243" i="25"/>
  <c r="W243" i="25"/>
  <c r="A244" i="25"/>
  <c r="B244" i="25"/>
  <c r="E244" i="25"/>
  <c r="F244" i="25"/>
  <c r="H244" i="25"/>
  <c r="I244" i="25"/>
  <c r="J244" i="25"/>
  <c r="K244" i="25"/>
  <c r="L244" i="25"/>
  <c r="M244" i="25"/>
  <c r="N244" i="25"/>
  <c r="O244" i="25"/>
  <c r="P244" i="25"/>
  <c r="Q244" i="25"/>
  <c r="R244" i="25"/>
  <c r="S244" i="25"/>
  <c r="T244" i="25"/>
  <c r="U244" i="25"/>
  <c r="V244" i="25"/>
  <c r="W244" i="25"/>
  <c r="A245" i="25"/>
  <c r="B245" i="25"/>
  <c r="E245" i="25"/>
  <c r="F245" i="25"/>
  <c r="H245" i="25"/>
  <c r="I245" i="25"/>
  <c r="J245" i="25"/>
  <c r="K245" i="25"/>
  <c r="L245" i="25"/>
  <c r="M245" i="25"/>
  <c r="N245" i="25"/>
  <c r="O245" i="25"/>
  <c r="P245" i="25"/>
  <c r="Q245" i="25"/>
  <c r="R245" i="25"/>
  <c r="S245" i="25"/>
  <c r="T245" i="25"/>
  <c r="U245" i="25"/>
  <c r="V245" i="25"/>
  <c r="W245" i="25"/>
  <c r="A246" i="25"/>
  <c r="B246" i="25"/>
  <c r="U246" i="25" s="1"/>
  <c r="D246" i="25"/>
  <c r="E246" i="25"/>
  <c r="H246" i="25"/>
  <c r="I246" i="25"/>
  <c r="J246" i="25"/>
  <c r="K246" i="25"/>
  <c r="L246" i="25"/>
  <c r="M246" i="25"/>
  <c r="N246" i="25"/>
  <c r="O246" i="25"/>
  <c r="P246" i="25"/>
  <c r="Q246" i="25"/>
  <c r="R246" i="25"/>
  <c r="S246" i="25"/>
  <c r="T246" i="25"/>
  <c r="V246" i="25"/>
  <c r="W246" i="25"/>
  <c r="A247" i="25"/>
  <c r="B247" i="25"/>
  <c r="E247" i="25"/>
  <c r="H247" i="25"/>
  <c r="I247" i="25"/>
  <c r="J247" i="25"/>
  <c r="K247" i="25"/>
  <c r="L247" i="25"/>
  <c r="M247" i="25"/>
  <c r="N247" i="25"/>
  <c r="O247" i="25"/>
  <c r="P247" i="25"/>
  <c r="Q247" i="25"/>
  <c r="R247" i="25"/>
  <c r="S247" i="25"/>
  <c r="T247" i="25"/>
  <c r="U247" i="25"/>
  <c r="V247" i="25"/>
  <c r="W247" i="25"/>
  <c r="A248" i="25"/>
  <c r="B248" i="25"/>
  <c r="E248" i="25"/>
  <c r="H248" i="25"/>
  <c r="I248" i="25"/>
  <c r="J248" i="25"/>
  <c r="K248" i="25"/>
  <c r="L248" i="25"/>
  <c r="M248" i="25"/>
  <c r="N248" i="25"/>
  <c r="O248" i="25"/>
  <c r="P248" i="25"/>
  <c r="Q248" i="25"/>
  <c r="R248" i="25"/>
  <c r="S248" i="25"/>
  <c r="T248" i="25"/>
  <c r="U248" i="25"/>
  <c r="V248" i="25"/>
  <c r="W248" i="25"/>
  <c r="A249" i="25"/>
  <c r="B249" i="25"/>
  <c r="E249" i="25"/>
  <c r="H249" i="25"/>
  <c r="I249" i="25"/>
  <c r="J249" i="25"/>
  <c r="K249" i="25"/>
  <c r="L249" i="25"/>
  <c r="M249" i="25"/>
  <c r="N249" i="25"/>
  <c r="O249" i="25"/>
  <c r="P249" i="25"/>
  <c r="Q249" i="25"/>
  <c r="R249" i="25"/>
  <c r="S249" i="25"/>
  <c r="T249" i="25"/>
  <c r="U249" i="25"/>
  <c r="V249" i="25"/>
  <c r="W249" i="25"/>
  <c r="A250" i="25"/>
  <c r="B250" i="25"/>
  <c r="E250" i="25"/>
  <c r="F256" i="25" s="1"/>
  <c r="H250" i="25"/>
  <c r="I250" i="25"/>
  <c r="J250" i="25"/>
  <c r="K250" i="25"/>
  <c r="L250" i="25"/>
  <c r="M250" i="25"/>
  <c r="N250" i="25"/>
  <c r="O250" i="25"/>
  <c r="P250" i="25"/>
  <c r="Q250" i="25"/>
  <c r="R250" i="25"/>
  <c r="S250" i="25"/>
  <c r="T250" i="25"/>
  <c r="U250" i="25"/>
  <c r="V250" i="25"/>
  <c r="W250" i="25" s="1"/>
  <c r="A251" i="25"/>
  <c r="B251" i="25"/>
  <c r="E251" i="25"/>
  <c r="H251" i="25"/>
  <c r="I251" i="25"/>
  <c r="J251" i="25"/>
  <c r="K251" i="25"/>
  <c r="L251" i="25"/>
  <c r="M251" i="25"/>
  <c r="N251" i="25"/>
  <c r="O251" i="25"/>
  <c r="P251" i="25"/>
  <c r="Q251" i="25"/>
  <c r="R251" i="25"/>
  <c r="S251" i="25"/>
  <c r="T251" i="25"/>
  <c r="U251" i="25"/>
  <c r="V251" i="25"/>
  <c r="W251" i="25"/>
  <c r="A252" i="25"/>
  <c r="B252" i="25"/>
  <c r="E252" i="25"/>
  <c r="F260" i="25" s="1"/>
  <c r="H252" i="25"/>
  <c r="I252" i="25"/>
  <c r="J252" i="25"/>
  <c r="K252" i="25"/>
  <c r="L252" i="25"/>
  <c r="M252" i="25"/>
  <c r="N252" i="25"/>
  <c r="O252" i="25"/>
  <c r="P252" i="25"/>
  <c r="Q252" i="25"/>
  <c r="R252" i="25"/>
  <c r="S252" i="25"/>
  <c r="T252" i="25"/>
  <c r="U252" i="25"/>
  <c r="V252" i="25"/>
  <c r="W252" i="25" s="1"/>
  <c r="A253" i="25"/>
  <c r="B253" i="25"/>
  <c r="E253" i="25"/>
  <c r="H253" i="25"/>
  <c r="I253" i="25"/>
  <c r="J253" i="25"/>
  <c r="K253" i="25"/>
  <c r="L253" i="25"/>
  <c r="M253" i="25"/>
  <c r="N253" i="25"/>
  <c r="O253" i="25"/>
  <c r="P253" i="25"/>
  <c r="Q253" i="25"/>
  <c r="R253" i="25"/>
  <c r="S253" i="25"/>
  <c r="T253" i="25"/>
  <c r="U253" i="25"/>
  <c r="V253" i="25"/>
  <c r="W253" i="25"/>
  <c r="A254" i="25"/>
  <c r="B254" i="25"/>
  <c r="E254" i="25"/>
  <c r="F254" i="25"/>
  <c r="H254" i="25"/>
  <c r="I254" i="25"/>
  <c r="J254" i="25"/>
  <c r="K254" i="25"/>
  <c r="L254" i="25"/>
  <c r="M254" i="25"/>
  <c r="N254" i="25"/>
  <c r="O254" i="25"/>
  <c r="P254" i="25"/>
  <c r="Q254" i="25"/>
  <c r="R254" i="25"/>
  <c r="S254" i="25"/>
  <c r="T254" i="25"/>
  <c r="U254" i="25"/>
  <c r="V254" i="25"/>
  <c r="W254" i="25"/>
  <c r="A255" i="25"/>
  <c r="B255" i="25"/>
  <c r="E255" i="25"/>
  <c r="H255" i="25"/>
  <c r="I255" i="25"/>
  <c r="J255" i="25"/>
  <c r="K255" i="25"/>
  <c r="L255" i="25"/>
  <c r="M255" i="25"/>
  <c r="N255" i="25"/>
  <c r="O255" i="25"/>
  <c r="P255" i="25"/>
  <c r="Q255" i="25"/>
  <c r="R255" i="25"/>
  <c r="S255" i="25"/>
  <c r="T255" i="25"/>
  <c r="U255" i="25"/>
  <c r="V255" i="25"/>
  <c r="W255" i="25"/>
  <c r="A256" i="25"/>
  <c r="B256" i="25"/>
  <c r="E256" i="25"/>
  <c r="H256" i="25"/>
  <c r="I256" i="25"/>
  <c r="J256" i="25"/>
  <c r="K256" i="25"/>
  <c r="L256" i="25"/>
  <c r="M256" i="25"/>
  <c r="N256" i="25"/>
  <c r="O256" i="25"/>
  <c r="P256" i="25"/>
  <c r="Q256" i="25"/>
  <c r="R256" i="25"/>
  <c r="S256" i="25"/>
  <c r="T256" i="25"/>
  <c r="U256" i="25"/>
  <c r="V256" i="25"/>
  <c r="W256" i="25" s="1"/>
  <c r="A257" i="25"/>
  <c r="B257" i="25"/>
  <c r="E257" i="25"/>
  <c r="H257" i="25"/>
  <c r="I257" i="25"/>
  <c r="J257" i="25"/>
  <c r="K257" i="25"/>
  <c r="L257" i="25"/>
  <c r="M257" i="25"/>
  <c r="N257" i="25"/>
  <c r="O257" i="25"/>
  <c r="P257" i="25"/>
  <c r="Q257" i="25"/>
  <c r="R257" i="25"/>
  <c r="S257" i="25"/>
  <c r="T257" i="25"/>
  <c r="U257" i="25"/>
  <c r="V257" i="25"/>
  <c r="W257" i="25"/>
  <c r="A258" i="25"/>
  <c r="B258" i="25"/>
  <c r="E258" i="25"/>
  <c r="F258" i="25"/>
  <c r="H258" i="25"/>
  <c r="I258" i="25"/>
  <c r="J258" i="25"/>
  <c r="K258" i="25"/>
  <c r="L258" i="25"/>
  <c r="M258" i="25"/>
  <c r="N258" i="25"/>
  <c r="O258" i="25"/>
  <c r="P258" i="25"/>
  <c r="Q258" i="25"/>
  <c r="R258" i="25"/>
  <c r="S258" i="25"/>
  <c r="T258" i="25"/>
  <c r="U258" i="25"/>
  <c r="V258" i="25"/>
  <c r="W258" i="25"/>
  <c r="A259" i="25"/>
  <c r="B259" i="25"/>
  <c r="E259" i="25"/>
  <c r="H259" i="25"/>
  <c r="I259" i="25"/>
  <c r="J259" i="25"/>
  <c r="K259" i="25"/>
  <c r="L259" i="25"/>
  <c r="M259" i="25"/>
  <c r="N259" i="25"/>
  <c r="O259" i="25"/>
  <c r="P259" i="25"/>
  <c r="Q259" i="25"/>
  <c r="R259" i="25"/>
  <c r="S259" i="25"/>
  <c r="T259" i="25"/>
  <c r="U259" i="25"/>
  <c r="V259" i="25"/>
  <c r="W259" i="25"/>
  <c r="A260" i="25"/>
  <c r="B260" i="25"/>
  <c r="E260" i="25"/>
  <c r="H260" i="25"/>
  <c r="I260" i="25"/>
  <c r="J260" i="25"/>
  <c r="K260" i="25"/>
  <c r="L260" i="25"/>
  <c r="M260" i="25"/>
  <c r="N260" i="25"/>
  <c r="O260" i="25"/>
  <c r="P260" i="25"/>
  <c r="Q260" i="25"/>
  <c r="R260" i="25"/>
  <c r="S260" i="25"/>
  <c r="T260" i="25"/>
  <c r="U260" i="25"/>
  <c r="V260" i="25"/>
  <c r="W260" i="25" s="1"/>
  <c r="A261" i="25"/>
  <c r="B261" i="25"/>
  <c r="E261" i="25"/>
  <c r="H261" i="25"/>
  <c r="I261" i="25"/>
  <c r="J261" i="25"/>
  <c r="K261" i="25"/>
  <c r="L261" i="25"/>
  <c r="M261" i="25"/>
  <c r="N261" i="25"/>
  <c r="O261" i="25"/>
  <c r="P261" i="25"/>
  <c r="Q261" i="25"/>
  <c r="R261" i="25"/>
  <c r="S261" i="25"/>
  <c r="T261" i="25"/>
  <c r="U261" i="25"/>
  <c r="V261" i="25"/>
  <c r="W261" i="25"/>
  <c r="A262" i="25"/>
  <c r="B262" i="25"/>
  <c r="E262" i="25"/>
  <c r="F270" i="25" s="1"/>
  <c r="F262" i="25"/>
  <c r="H262" i="25"/>
  <c r="I262" i="25"/>
  <c r="J262" i="25"/>
  <c r="K262" i="25"/>
  <c r="L262" i="25"/>
  <c r="M262" i="25"/>
  <c r="N262" i="25"/>
  <c r="O262" i="25"/>
  <c r="P262" i="25"/>
  <c r="Q262" i="25"/>
  <c r="R262" i="25"/>
  <c r="S262" i="25"/>
  <c r="T262" i="25"/>
  <c r="U262" i="25"/>
  <c r="V262" i="25"/>
  <c r="W262" i="25"/>
  <c r="A263" i="25"/>
  <c r="B263" i="25"/>
  <c r="E263" i="25"/>
  <c r="H263" i="25"/>
  <c r="I263" i="25"/>
  <c r="J263" i="25"/>
  <c r="K263" i="25"/>
  <c r="L263" i="25"/>
  <c r="M263" i="25"/>
  <c r="N263" i="25"/>
  <c r="O263" i="25"/>
  <c r="P263" i="25"/>
  <c r="Q263" i="25"/>
  <c r="R263" i="25"/>
  <c r="S263" i="25"/>
  <c r="T263" i="25"/>
  <c r="U263" i="25"/>
  <c r="V263" i="25"/>
  <c r="W263" i="25"/>
  <c r="A264" i="25"/>
  <c r="B264" i="25"/>
  <c r="E264" i="25"/>
  <c r="H264" i="25"/>
  <c r="I264" i="25"/>
  <c r="J264" i="25"/>
  <c r="K264" i="25"/>
  <c r="L264" i="25"/>
  <c r="M264" i="25"/>
  <c r="N264" i="25"/>
  <c r="O264" i="25"/>
  <c r="P264" i="25"/>
  <c r="Q264" i="25"/>
  <c r="R264" i="25"/>
  <c r="S264" i="25"/>
  <c r="T264" i="25"/>
  <c r="U264" i="25"/>
  <c r="V264" i="25"/>
  <c r="W264" i="25"/>
  <c r="A265" i="25"/>
  <c r="B265" i="25"/>
  <c r="E265" i="25"/>
  <c r="H265" i="25"/>
  <c r="I265" i="25"/>
  <c r="J265" i="25"/>
  <c r="K265" i="25"/>
  <c r="L265" i="25"/>
  <c r="M265" i="25"/>
  <c r="N265" i="25"/>
  <c r="O265" i="25"/>
  <c r="P265" i="25"/>
  <c r="Q265" i="25"/>
  <c r="R265" i="25"/>
  <c r="S265" i="25"/>
  <c r="T265" i="25"/>
  <c r="U265" i="25"/>
  <c r="V265" i="25"/>
  <c r="W265" i="25"/>
  <c r="A266" i="25"/>
  <c r="B266" i="25"/>
  <c r="E266" i="25"/>
  <c r="H266" i="25"/>
  <c r="I266" i="25"/>
  <c r="J266" i="25"/>
  <c r="K266" i="25"/>
  <c r="L266" i="25"/>
  <c r="M266" i="25"/>
  <c r="N266" i="25"/>
  <c r="O266" i="25"/>
  <c r="P266" i="25"/>
  <c r="Q266" i="25"/>
  <c r="R266" i="25"/>
  <c r="S266" i="25"/>
  <c r="T266" i="25"/>
  <c r="U266" i="25"/>
  <c r="V266" i="25"/>
  <c r="W266" i="25" s="1"/>
  <c r="A267" i="25"/>
  <c r="B267" i="25"/>
  <c r="E267" i="25"/>
  <c r="H267" i="25"/>
  <c r="I267" i="25"/>
  <c r="J267" i="25"/>
  <c r="K267" i="25"/>
  <c r="L267" i="25"/>
  <c r="M267" i="25"/>
  <c r="N267" i="25"/>
  <c r="O267" i="25"/>
  <c r="P267" i="25"/>
  <c r="Q267" i="25"/>
  <c r="R267" i="25"/>
  <c r="S267" i="25"/>
  <c r="T267" i="25"/>
  <c r="U267" i="25"/>
  <c r="V267" i="25"/>
  <c r="W267" i="25"/>
  <c r="A268" i="25"/>
  <c r="B268" i="25"/>
  <c r="E268" i="25"/>
  <c r="H268" i="25"/>
  <c r="I268" i="25"/>
  <c r="J268" i="25"/>
  <c r="K268" i="25"/>
  <c r="L268" i="25"/>
  <c r="M268" i="25"/>
  <c r="N268" i="25"/>
  <c r="O268" i="25"/>
  <c r="P268" i="25"/>
  <c r="Q268" i="25"/>
  <c r="R268" i="25"/>
  <c r="S268" i="25"/>
  <c r="T268" i="25"/>
  <c r="U268" i="25"/>
  <c r="V268" i="25"/>
  <c r="W268" i="25" s="1"/>
  <c r="A269" i="25"/>
  <c r="B269" i="25"/>
  <c r="U269" i="25" s="1"/>
  <c r="E269" i="25"/>
  <c r="H269" i="25"/>
  <c r="I269" i="25"/>
  <c r="J269" i="25"/>
  <c r="K269" i="25"/>
  <c r="L269" i="25"/>
  <c r="M269" i="25"/>
  <c r="N269" i="25"/>
  <c r="O269" i="25"/>
  <c r="P269" i="25"/>
  <c r="Q269" i="25"/>
  <c r="R269" i="25"/>
  <c r="S269" i="25"/>
  <c r="T269" i="25"/>
  <c r="V269" i="25"/>
  <c r="W269" i="25" s="1"/>
  <c r="A270" i="25"/>
  <c r="B270" i="25"/>
  <c r="E270" i="25"/>
  <c r="H270" i="25"/>
  <c r="I270" i="25"/>
  <c r="J270" i="25"/>
  <c r="K270" i="25"/>
  <c r="L270" i="25"/>
  <c r="M270" i="25"/>
  <c r="N270" i="25"/>
  <c r="O270" i="25"/>
  <c r="P270" i="25"/>
  <c r="Q270" i="25"/>
  <c r="R270" i="25"/>
  <c r="S270" i="25"/>
  <c r="T270" i="25"/>
  <c r="U270" i="25"/>
  <c r="V270" i="25"/>
  <c r="W270" i="25" s="1"/>
  <c r="A271" i="25"/>
  <c r="B271" i="25"/>
  <c r="E271" i="25"/>
  <c r="F271" i="25"/>
  <c r="H271" i="25"/>
  <c r="I271" i="25"/>
  <c r="J271" i="25"/>
  <c r="K271" i="25"/>
  <c r="L271" i="25"/>
  <c r="M271" i="25"/>
  <c r="N271" i="25"/>
  <c r="O271" i="25"/>
  <c r="P271" i="25"/>
  <c r="Q271" i="25"/>
  <c r="R271" i="25"/>
  <c r="S271" i="25"/>
  <c r="T271" i="25"/>
  <c r="U271" i="25"/>
  <c r="V271" i="25"/>
  <c r="W271" i="25"/>
  <c r="A272" i="25"/>
  <c r="B272" i="25"/>
  <c r="E272" i="25"/>
  <c r="H272" i="25"/>
  <c r="I272" i="25"/>
  <c r="J272" i="25"/>
  <c r="K272" i="25"/>
  <c r="L272" i="25"/>
  <c r="M272" i="25"/>
  <c r="N272" i="25"/>
  <c r="O272" i="25"/>
  <c r="P272" i="25"/>
  <c r="Q272" i="25"/>
  <c r="R272" i="25"/>
  <c r="S272" i="25"/>
  <c r="T272" i="25"/>
  <c r="V272" i="25"/>
  <c r="W272" i="25" s="1"/>
  <c r="A273" i="25"/>
  <c r="B273" i="25"/>
  <c r="D273" i="25"/>
  <c r="N273" i="25" s="1"/>
  <c r="E273" i="25"/>
  <c r="H273" i="25"/>
  <c r="K273" i="25"/>
  <c r="L273" i="25"/>
  <c r="M273" i="25"/>
  <c r="O273" i="25"/>
  <c r="P273" i="25"/>
  <c r="S273" i="25"/>
  <c r="T273" i="25"/>
  <c r="U273" i="25"/>
  <c r="V273" i="25"/>
  <c r="W273" i="25" s="1"/>
  <c r="A274" i="25"/>
  <c r="B274" i="25"/>
  <c r="D274" i="25"/>
  <c r="H274" i="25" s="1"/>
  <c r="I274" i="25"/>
  <c r="O274" i="25"/>
  <c r="Q274" i="25"/>
  <c r="U274" i="25"/>
  <c r="V274" i="25"/>
  <c r="A275" i="25"/>
  <c r="B275" i="25"/>
  <c r="H275" i="25"/>
  <c r="I275" i="25"/>
  <c r="J275" i="25"/>
  <c r="K275" i="25"/>
  <c r="L275" i="25"/>
  <c r="M275" i="25"/>
  <c r="N275" i="25"/>
  <c r="O275" i="25"/>
  <c r="P275" i="25"/>
  <c r="Q275" i="25"/>
  <c r="R275" i="25"/>
  <c r="S275" i="25"/>
  <c r="T275" i="25"/>
  <c r="U275" i="25"/>
  <c r="V275" i="25"/>
  <c r="W275" i="25" s="1"/>
  <c r="A276" i="25"/>
  <c r="B276" i="25"/>
  <c r="U276" i="25" s="1"/>
  <c r="E276" i="25"/>
  <c r="H276" i="25"/>
  <c r="I276" i="25"/>
  <c r="J276" i="25"/>
  <c r="K276" i="25"/>
  <c r="L276" i="25"/>
  <c r="M276" i="25"/>
  <c r="N276" i="25"/>
  <c r="O276" i="25"/>
  <c r="P276" i="25"/>
  <c r="Q276" i="25"/>
  <c r="R276" i="25"/>
  <c r="S276" i="25"/>
  <c r="T276" i="25"/>
  <c r="V276" i="25"/>
  <c r="W276" i="25" s="1"/>
  <c r="A277" i="25"/>
  <c r="B277" i="25"/>
  <c r="E277" i="25"/>
  <c r="H277" i="25"/>
  <c r="I277" i="25"/>
  <c r="J277" i="25"/>
  <c r="K277" i="25"/>
  <c r="L277" i="25"/>
  <c r="M277" i="25"/>
  <c r="N277" i="25"/>
  <c r="O277" i="25"/>
  <c r="P277" i="25"/>
  <c r="Q277" i="25"/>
  <c r="R277" i="25"/>
  <c r="S277" i="25"/>
  <c r="T277" i="25"/>
  <c r="U277" i="25"/>
  <c r="V277" i="25"/>
  <c r="W277" i="25"/>
  <c r="X277" i="25"/>
  <c r="A278" i="25"/>
  <c r="B278" i="25"/>
  <c r="E278" i="25"/>
  <c r="H278" i="25"/>
  <c r="I278" i="25"/>
  <c r="J278" i="25"/>
  <c r="K278" i="25"/>
  <c r="L278" i="25"/>
  <c r="M278" i="25"/>
  <c r="N278" i="25"/>
  <c r="O278" i="25"/>
  <c r="P278" i="25"/>
  <c r="Q278" i="25"/>
  <c r="R278" i="25"/>
  <c r="S278" i="25"/>
  <c r="T278" i="25"/>
  <c r="U278" i="25"/>
  <c r="V278" i="25"/>
  <c r="W278" i="25" s="1"/>
  <c r="A279" i="25"/>
  <c r="B279" i="25"/>
  <c r="E279" i="25"/>
  <c r="H279" i="25"/>
  <c r="I279" i="25"/>
  <c r="J279" i="25"/>
  <c r="K279" i="25"/>
  <c r="L279" i="25"/>
  <c r="M279" i="25"/>
  <c r="N279" i="25"/>
  <c r="O279" i="25"/>
  <c r="P279" i="25"/>
  <c r="Q279" i="25"/>
  <c r="R279" i="25"/>
  <c r="S279" i="25"/>
  <c r="T279" i="25"/>
  <c r="U279" i="25"/>
  <c r="V279" i="25"/>
  <c r="W279" i="25" s="1"/>
  <c r="A280" i="25"/>
  <c r="B280" i="25"/>
  <c r="E280" i="25"/>
  <c r="H280" i="25"/>
  <c r="I280" i="25"/>
  <c r="J280" i="25"/>
  <c r="K280" i="25"/>
  <c r="L280" i="25"/>
  <c r="M280" i="25"/>
  <c r="N280" i="25"/>
  <c r="O280" i="25"/>
  <c r="P280" i="25"/>
  <c r="Q280" i="25"/>
  <c r="R280" i="25"/>
  <c r="S280" i="25"/>
  <c r="T280" i="25"/>
  <c r="U280" i="25"/>
  <c r="V280" i="25"/>
  <c r="W280" i="25"/>
  <c r="A281" i="25"/>
  <c r="B281" i="25"/>
  <c r="E281" i="25"/>
  <c r="H281" i="25"/>
  <c r="I281" i="25"/>
  <c r="J281" i="25"/>
  <c r="K281" i="25"/>
  <c r="L281" i="25"/>
  <c r="M281" i="25"/>
  <c r="N281" i="25"/>
  <c r="O281" i="25"/>
  <c r="P281" i="25"/>
  <c r="Q281" i="25"/>
  <c r="R281" i="25"/>
  <c r="S281" i="25"/>
  <c r="T281" i="25"/>
  <c r="U281" i="25"/>
  <c r="V281" i="25"/>
  <c r="W281" i="25" s="1"/>
  <c r="A282" i="25"/>
  <c r="B282" i="25"/>
  <c r="E282" i="25"/>
  <c r="H282" i="25"/>
  <c r="I282" i="25"/>
  <c r="J282" i="25"/>
  <c r="K282" i="25"/>
  <c r="L282" i="25"/>
  <c r="M282" i="25"/>
  <c r="N282" i="25"/>
  <c r="O282" i="25"/>
  <c r="P282" i="25"/>
  <c r="Q282" i="25"/>
  <c r="R282" i="25"/>
  <c r="S282" i="25"/>
  <c r="T282" i="25"/>
  <c r="U282" i="25"/>
  <c r="V282" i="25"/>
  <c r="W282" i="25"/>
  <c r="A283" i="25"/>
  <c r="B283" i="25"/>
  <c r="U283" i="25" s="1"/>
  <c r="E283" i="25"/>
  <c r="H283" i="25"/>
  <c r="I283" i="25"/>
  <c r="J283" i="25"/>
  <c r="K283" i="25"/>
  <c r="L283" i="25"/>
  <c r="M283" i="25"/>
  <c r="N283" i="25"/>
  <c r="O283" i="25"/>
  <c r="P283" i="25"/>
  <c r="Q283" i="25"/>
  <c r="R283" i="25"/>
  <c r="S283" i="25"/>
  <c r="T283" i="25"/>
  <c r="V283" i="25"/>
  <c r="W283" i="25" s="1"/>
  <c r="A284" i="25"/>
  <c r="B284" i="25"/>
  <c r="E284" i="25"/>
  <c r="H284" i="25"/>
  <c r="I284" i="25"/>
  <c r="J284" i="25"/>
  <c r="K284" i="25"/>
  <c r="L284" i="25"/>
  <c r="M284" i="25"/>
  <c r="N284" i="25"/>
  <c r="O284" i="25"/>
  <c r="P284" i="25"/>
  <c r="Q284" i="25"/>
  <c r="R284" i="25"/>
  <c r="S284" i="25"/>
  <c r="T284" i="25"/>
  <c r="U284" i="25"/>
  <c r="V284" i="25"/>
  <c r="W284" i="25"/>
  <c r="A285" i="25"/>
  <c r="B285" i="25"/>
  <c r="E285" i="25"/>
  <c r="H285" i="25"/>
  <c r="I285" i="25"/>
  <c r="J285" i="25"/>
  <c r="K285" i="25"/>
  <c r="L285" i="25"/>
  <c r="M285" i="25"/>
  <c r="N285" i="25"/>
  <c r="O285" i="25"/>
  <c r="P285" i="25"/>
  <c r="Q285" i="25"/>
  <c r="R285" i="25"/>
  <c r="S285" i="25"/>
  <c r="T285" i="25"/>
  <c r="U285" i="25"/>
  <c r="V285" i="25"/>
  <c r="W285" i="25"/>
  <c r="X285" i="25"/>
  <c r="A286" i="25"/>
  <c r="B286" i="25"/>
  <c r="U286" i="25" s="1"/>
  <c r="E286" i="25"/>
  <c r="H286" i="25"/>
  <c r="I286" i="25"/>
  <c r="J286" i="25"/>
  <c r="K286" i="25"/>
  <c r="L286" i="25"/>
  <c r="M286" i="25"/>
  <c r="N286" i="25"/>
  <c r="O286" i="25"/>
  <c r="P286" i="25"/>
  <c r="Q286" i="25"/>
  <c r="R286" i="25"/>
  <c r="S286" i="25"/>
  <c r="T286" i="25"/>
  <c r="V286" i="25"/>
  <c r="W286" i="25" s="1"/>
  <c r="A287" i="25"/>
  <c r="B287" i="25"/>
  <c r="E287" i="25"/>
  <c r="H287" i="25"/>
  <c r="I287" i="25"/>
  <c r="J287" i="25"/>
  <c r="K287" i="25"/>
  <c r="L287" i="25"/>
  <c r="M287" i="25"/>
  <c r="N287" i="25"/>
  <c r="O287" i="25"/>
  <c r="P287" i="25"/>
  <c r="Q287" i="25"/>
  <c r="R287" i="25"/>
  <c r="S287" i="25"/>
  <c r="T287" i="25"/>
  <c r="U287" i="25"/>
  <c r="V287" i="25"/>
  <c r="W287" i="25" s="1"/>
  <c r="A288" i="25"/>
  <c r="B288" i="25"/>
  <c r="U288" i="25" s="1"/>
  <c r="D288" i="25"/>
  <c r="E288" i="25"/>
  <c r="H288" i="25"/>
  <c r="I288" i="25"/>
  <c r="J288" i="25"/>
  <c r="K288" i="25"/>
  <c r="L288" i="25"/>
  <c r="M288" i="25"/>
  <c r="N288" i="25"/>
  <c r="O288" i="25"/>
  <c r="P288" i="25"/>
  <c r="Q288" i="25"/>
  <c r="R288" i="25"/>
  <c r="S288" i="25"/>
  <c r="T288" i="25"/>
  <c r="V288" i="25"/>
  <c r="W288" i="25"/>
  <c r="A289" i="25"/>
  <c r="B289" i="25"/>
  <c r="E289" i="25"/>
  <c r="H289" i="25"/>
  <c r="I289" i="25"/>
  <c r="J289" i="25"/>
  <c r="K289" i="25"/>
  <c r="L289" i="25"/>
  <c r="M289" i="25"/>
  <c r="N289" i="25"/>
  <c r="O289" i="25"/>
  <c r="P289" i="25"/>
  <c r="Q289" i="25"/>
  <c r="R289" i="25"/>
  <c r="S289" i="25"/>
  <c r="T289" i="25"/>
  <c r="U289" i="25"/>
  <c r="V289" i="25"/>
  <c r="W289" i="25" s="1"/>
  <c r="A290" i="25"/>
  <c r="B290" i="25"/>
  <c r="E290" i="25"/>
  <c r="H290" i="25"/>
  <c r="I290" i="25"/>
  <c r="J290" i="25"/>
  <c r="K290" i="25"/>
  <c r="L290" i="25"/>
  <c r="M290" i="25"/>
  <c r="N290" i="25"/>
  <c r="O290" i="25"/>
  <c r="P290" i="25"/>
  <c r="Q290" i="25"/>
  <c r="R290" i="25"/>
  <c r="S290" i="25"/>
  <c r="T290" i="25"/>
  <c r="U290" i="25"/>
  <c r="V290" i="25"/>
  <c r="W290" i="25"/>
  <c r="A291" i="25"/>
  <c r="B291" i="25"/>
  <c r="E291" i="25"/>
  <c r="H291" i="25"/>
  <c r="I291" i="25"/>
  <c r="J291" i="25"/>
  <c r="K291" i="25"/>
  <c r="L291" i="25"/>
  <c r="M291" i="25"/>
  <c r="N291" i="25"/>
  <c r="O291" i="25"/>
  <c r="P291" i="25"/>
  <c r="Q291" i="25"/>
  <c r="R291" i="25"/>
  <c r="S291" i="25"/>
  <c r="T291" i="25"/>
  <c r="U291" i="25"/>
  <c r="V291" i="25"/>
  <c r="W291" i="25"/>
  <c r="A292" i="25"/>
  <c r="B292" i="25"/>
  <c r="E292" i="25"/>
  <c r="H292" i="25"/>
  <c r="I292" i="25"/>
  <c r="J292" i="25"/>
  <c r="K292" i="25"/>
  <c r="L292" i="25"/>
  <c r="M292" i="25"/>
  <c r="N292" i="25"/>
  <c r="O292" i="25"/>
  <c r="P292" i="25"/>
  <c r="Q292" i="25"/>
  <c r="R292" i="25"/>
  <c r="S292" i="25"/>
  <c r="T292" i="25"/>
  <c r="U292" i="25"/>
  <c r="V292" i="25"/>
  <c r="W292" i="25" s="1"/>
  <c r="A293" i="25"/>
  <c r="B293" i="25"/>
  <c r="U293" i="25" s="1"/>
  <c r="E293" i="25"/>
  <c r="F300" i="25" s="1"/>
  <c r="H293" i="25"/>
  <c r="I293" i="25"/>
  <c r="J293" i="25"/>
  <c r="K293" i="25"/>
  <c r="L293" i="25"/>
  <c r="M293" i="25"/>
  <c r="N293" i="25"/>
  <c r="O293" i="25"/>
  <c r="P293" i="25"/>
  <c r="Q293" i="25"/>
  <c r="R293" i="25"/>
  <c r="S293" i="25"/>
  <c r="T293" i="25"/>
  <c r="V293" i="25"/>
  <c r="W293" i="25" s="1"/>
  <c r="A294" i="25"/>
  <c r="B294" i="25"/>
  <c r="E294" i="25"/>
  <c r="H294" i="25"/>
  <c r="I294" i="25"/>
  <c r="J294" i="25"/>
  <c r="K294" i="25"/>
  <c r="L294" i="25"/>
  <c r="M294" i="25"/>
  <c r="N294" i="25"/>
  <c r="O294" i="25"/>
  <c r="P294" i="25"/>
  <c r="Q294" i="25"/>
  <c r="R294" i="25"/>
  <c r="S294" i="25"/>
  <c r="T294" i="25"/>
  <c r="V294" i="25"/>
  <c r="W294" i="25" s="1"/>
  <c r="A295" i="25"/>
  <c r="B295" i="25"/>
  <c r="E295" i="25"/>
  <c r="H295" i="25"/>
  <c r="I295" i="25"/>
  <c r="J295" i="25"/>
  <c r="K295" i="25"/>
  <c r="L295" i="25"/>
  <c r="M295" i="25"/>
  <c r="N295" i="25"/>
  <c r="O295" i="25"/>
  <c r="P295" i="25"/>
  <c r="Q295" i="25"/>
  <c r="R295" i="25"/>
  <c r="S295" i="25"/>
  <c r="T295" i="25"/>
  <c r="U295" i="25"/>
  <c r="V295" i="25"/>
  <c r="W295" i="25" s="1"/>
  <c r="A296" i="25"/>
  <c r="B296" i="25"/>
  <c r="E296" i="25"/>
  <c r="H296" i="25"/>
  <c r="I296" i="25"/>
  <c r="J296" i="25"/>
  <c r="K296" i="25"/>
  <c r="L296" i="25"/>
  <c r="M296" i="25"/>
  <c r="N296" i="25"/>
  <c r="O296" i="25"/>
  <c r="P296" i="25"/>
  <c r="Q296" i="25"/>
  <c r="R296" i="25"/>
  <c r="S296" i="25"/>
  <c r="T296" i="25"/>
  <c r="U296" i="25"/>
  <c r="V296" i="25"/>
  <c r="W296" i="25"/>
  <c r="A297" i="25"/>
  <c r="B297" i="25"/>
  <c r="E297" i="25"/>
  <c r="H297" i="25"/>
  <c r="I297" i="25"/>
  <c r="J297" i="25"/>
  <c r="K297" i="25"/>
  <c r="L297" i="25"/>
  <c r="M297" i="25"/>
  <c r="N297" i="25"/>
  <c r="O297" i="25"/>
  <c r="P297" i="25"/>
  <c r="Q297" i="25"/>
  <c r="R297" i="25"/>
  <c r="S297" i="25"/>
  <c r="T297" i="25"/>
  <c r="U297" i="25"/>
  <c r="V297" i="25"/>
  <c r="W297" i="25" s="1"/>
  <c r="A298" i="25"/>
  <c r="B298" i="25"/>
  <c r="E298" i="25"/>
  <c r="H298" i="25"/>
  <c r="I298" i="25"/>
  <c r="J298" i="25"/>
  <c r="K298" i="25"/>
  <c r="L298" i="25"/>
  <c r="M298" i="25"/>
  <c r="N298" i="25"/>
  <c r="O298" i="25"/>
  <c r="P298" i="25"/>
  <c r="Q298" i="25"/>
  <c r="R298" i="25"/>
  <c r="S298" i="25"/>
  <c r="T298" i="25"/>
  <c r="U298" i="25"/>
  <c r="V298" i="25"/>
  <c r="W298" i="25" s="1"/>
  <c r="A299" i="25"/>
  <c r="B299" i="25"/>
  <c r="E299" i="25"/>
  <c r="H299" i="25"/>
  <c r="I299" i="25"/>
  <c r="J299" i="25"/>
  <c r="K299" i="25"/>
  <c r="L299" i="25"/>
  <c r="M299" i="25"/>
  <c r="N299" i="25"/>
  <c r="O299" i="25"/>
  <c r="P299" i="25"/>
  <c r="Q299" i="25"/>
  <c r="R299" i="25"/>
  <c r="S299" i="25"/>
  <c r="T299" i="25"/>
  <c r="U299" i="25"/>
  <c r="V299" i="25"/>
  <c r="W299" i="25"/>
  <c r="A300" i="25"/>
  <c r="B300" i="25"/>
  <c r="E300" i="25"/>
  <c r="H300" i="25"/>
  <c r="I300" i="25"/>
  <c r="J300" i="25"/>
  <c r="K300" i="25"/>
  <c r="L300" i="25"/>
  <c r="M300" i="25"/>
  <c r="N300" i="25"/>
  <c r="O300" i="25"/>
  <c r="P300" i="25"/>
  <c r="Q300" i="25"/>
  <c r="R300" i="25"/>
  <c r="S300" i="25"/>
  <c r="T300" i="25"/>
  <c r="U300" i="25"/>
  <c r="V300" i="25"/>
  <c r="W300" i="25" s="1"/>
  <c r="A301" i="25"/>
  <c r="B301" i="25"/>
  <c r="E301" i="25"/>
  <c r="H301" i="25"/>
  <c r="I301" i="25"/>
  <c r="J301" i="25"/>
  <c r="K301" i="25"/>
  <c r="L301" i="25"/>
  <c r="M301" i="25"/>
  <c r="N301" i="25"/>
  <c r="O301" i="25"/>
  <c r="P301" i="25"/>
  <c r="Q301" i="25"/>
  <c r="R301" i="25"/>
  <c r="S301" i="25"/>
  <c r="T301" i="25"/>
  <c r="U301" i="25"/>
  <c r="V301" i="25"/>
  <c r="W301" i="25"/>
  <c r="A302" i="25"/>
  <c r="B302" i="25"/>
  <c r="U302" i="25" s="1"/>
  <c r="E302" i="25"/>
  <c r="H302" i="25"/>
  <c r="I302" i="25"/>
  <c r="J302" i="25"/>
  <c r="K302" i="25"/>
  <c r="L302" i="25"/>
  <c r="M302" i="25"/>
  <c r="N302" i="25"/>
  <c r="O302" i="25"/>
  <c r="P302" i="25"/>
  <c r="Q302" i="25"/>
  <c r="R302" i="25"/>
  <c r="S302" i="25"/>
  <c r="T302" i="25"/>
  <c r="V302" i="25"/>
  <c r="W302" i="25" s="1"/>
  <c r="A303" i="25"/>
  <c r="B303" i="25"/>
  <c r="E303" i="25"/>
  <c r="H303" i="25"/>
  <c r="I303" i="25"/>
  <c r="J303" i="25"/>
  <c r="K303" i="25"/>
  <c r="L303" i="25"/>
  <c r="M303" i="25"/>
  <c r="N303" i="25"/>
  <c r="O303" i="25"/>
  <c r="P303" i="25"/>
  <c r="Q303" i="25"/>
  <c r="R303" i="25"/>
  <c r="S303" i="25"/>
  <c r="T303" i="25"/>
  <c r="U303" i="25"/>
  <c r="V303" i="25"/>
  <c r="W303" i="25"/>
  <c r="A304" i="25"/>
  <c r="B304" i="25"/>
  <c r="E304" i="25"/>
  <c r="F304" i="25" s="1"/>
  <c r="H304" i="25"/>
  <c r="I304" i="25"/>
  <c r="J304" i="25"/>
  <c r="K304" i="25"/>
  <c r="L304" i="25"/>
  <c r="M304" i="25"/>
  <c r="N304" i="25"/>
  <c r="O304" i="25"/>
  <c r="P304" i="25"/>
  <c r="Q304" i="25"/>
  <c r="R304" i="25"/>
  <c r="S304" i="25"/>
  <c r="T304" i="25"/>
  <c r="U304" i="25"/>
  <c r="V304" i="25"/>
  <c r="W304" i="25" s="1"/>
  <c r="A305" i="25"/>
  <c r="B305" i="25"/>
  <c r="U305" i="25" s="1"/>
  <c r="E305" i="25"/>
  <c r="H305" i="25"/>
  <c r="I305" i="25"/>
  <c r="J305" i="25"/>
  <c r="K305" i="25"/>
  <c r="L305" i="25"/>
  <c r="M305" i="25"/>
  <c r="N305" i="25"/>
  <c r="O305" i="25"/>
  <c r="P305" i="25"/>
  <c r="Q305" i="25"/>
  <c r="R305" i="25"/>
  <c r="S305" i="25"/>
  <c r="T305" i="25"/>
  <c r="V305" i="25"/>
  <c r="W305" i="25" s="1"/>
  <c r="A306" i="25"/>
  <c r="B306" i="25"/>
  <c r="E306" i="25"/>
  <c r="H306" i="25"/>
  <c r="I306" i="25"/>
  <c r="J306" i="25"/>
  <c r="K306" i="25"/>
  <c r="L306" i="25"/>
  <c r="M306" i="25"/>
  <c r="N306" i="25"/>
  <c r="O306" i="25"/>
  <c r="P306" i="25"/>
  <c r="Q306" i="25"/>
  <c r="R306" i="25"/>
  <c r="S306" i="25"/>
  <c r="T306" i="25"/>
  <c r="U306" i="25"/>
  <c r="V306" i="25"/>
  <c r="W306" i="25" s="1"/>
  <c r="A307" i="25"/>
  <c r="B307" i="25"/>
  <c r="E307" i="25"/>
  <c r="H307" i="25"/>
  <c r="I307" i="25"/>
  <c r="J307" i="25"/>
  <c r="K307" i="25"/>
  <c r="L307" i="25"/>
  <c r="M307" i="25"/>
  <c r="N307" i="25"/>
  <c r="O307" i="25"/>
  <c r="P307" i="25"/>
  <c r="Q307" i="25"/>
  <c r="R307" i="25"/>
  <c r="S307" i="25"/>
  <c r="T307" i="25"/>
  <c r="U307" i="25"/>
  <c r="V307" i="25"/>
  <c r="W307" i="25"/>
  <c r="A308" i="25"/>
  <c r="B308" i="25"/>
  <c r="E308" i="25"/>
  <c r="H308" i="25"/>
  <c r="I308" i="25"/>
  <c r="J308" i="25"/>
  <c r="K308" i="25"/>
  <c r="L308" i="25"/>
  <c r="M308" i="25"/>
  <c r="N308" i="25"/>
  <c r="O308" i="25"/>
  <c r="P308" i="25"/>
  <c r="Q308" i="25"/>
  <c r="R308" i="25"/>
  <c r="S308" i="25"/>
  <c r="T308" i="25"/>
  <c r="U308" i="25"/>
  <c r="V308" i="25"/>
  <c r="W308" i="25" s="1"/>
  <c r="A309" i="25"/>
  <c r="B309" i="25"/>
  <c r="E309" i="25"/>
  <c r="H309" i="25"/>
  <c r="I309" i="25"/>
  <c r="J309" i="25"/>
  <c r="K309" i="25"/>
  <c r="L309" i="25"/>
  <c r="M309" i="25"/>
  <c r="N309" i="25"/>
  <c r="O309" i="25"/>
  <c r="P309" i="25"/>
  <c r="Q309" i="25"/>
  <c r="R309" i="25"/>
  <c r="S309" i="25"/>
  <c r="T309" i="25"/>
  <c r="U309" i="25"/>
  <c r="V309" i="25"/>
  <c r="W309" i="25" s="1"/>
  <c r="A310" i="25"/>
  <c r="B310" i="25"/>
  <c r="U310" i="25" s="1"/>
  <c r="D310" i="25"/>
  <c r="E310" i="25" s="1"/>
  <c r="H310" i="25"/>
  <c r="I310" i="25"/>
  <c r="J310" i="25"/>
  <c r="K310" i="25"/>
  <c r="L310" i="25"/>
  <c r="M310" i="25"/>
  <c r="O310" i="25"/>
  <c r="P310" i="25"/>
  <c r="Q310" i="25"/>
  <c r="R310" i="25"/>
  <c r="S310" i="25"/>
  <c r="T310" i="25"/>
  <c r="V310" i="25"/>
  <c r="W310" i="25"/>
  <c r="A311" i="25"/>
  <c r="B311" i="25"/>
  <c r="E311" i="25"/>
  <c r="H311" i="25"/>
  <c r="I311" i="25"/>
  <c r="J311" i="25"/>
  <c r="K311" i="25"/>
  <c r="L311" i="25"/>
  <c r="M311" i="25"/>
  <c r="N311" i="25"/>
  <c r="O311" i="25"/>
  <c r="P311" i="25"/>
  <c r="Q311" i="25"/>
  <c r="R311" i="25"/>
  <c r="S311" i="25"/>
  <c r="T311" i="25"/>
  <c r="U311" i="25"/>
  <c r="V311" i="25"/>
  <c r="W311" i="25" s="1"/>
  <c r="A312" i="25"/>
  <c r="B312" i="25"/>
  <c r="U312" i="25" s="1"/>
  <c r="D312" i="25"/>
  <c r="I312" i="25"/>
  <c r="M312" i="25"/>
  <c r="N312" i="25"/>
  <c r="O312" i="25"/>
  <c r="V312" i="25"/>
  <c r="W312" i="25"/>
  <c r="A313" i="25"/>
  <c r="B313" i="25"/>
  <c r="H313" i="25"/>
  <c r="I313" i="25"/>
  <c r="J313" i="25"/>
  <c r="K313" i="25"/>
  <c r="L313" i="25"/>
  <c r="M313" i="25"/>
  <c r="N313" i="25"/>
  <c r="O313" i="25"/>
  <c r="P313" i="25"/>
  <c r="Q313" i="25"/>
  <c r="R313" i="25"/>
  <c r="S313" i="25"/>
  <c r="T313" i="25"/>
  <c r="U313" i="25"/>
  <c r="V313" i="25"/>
  <c r="W313" i="25"/>
  <c r="A314" i="25"/>
  <c r="B314" i="25"/>
  <c r="E314" i="25"/>
  <c r="H314" i="25"/>
  <c r="I314" i="25"/>
  <c r="J314" i="25"/>
  <c r="K314" i="25"/>
  <c r="L314" i="25"/>
  <c r="M314" i="25"/>
  <c r="N314" i="25"/>
  <c r="O314" i="25"/>
  <c r="P314" i="25"/>
  <c r="Q314" i="25"/>
  <c r="R314" i="25"/>
  <c r="S314" i="25"/>
  <c r="T314" i="25"/>
  <c r="U314" i="25"/>
  <c r="V314" i="25"/>
  <c r="W314" i="25"/>
  <c r="A315" i="25"/>
  <c r="B315" i="25"/>
  <c r="E315" i="25"/>
  <c r="H315" i="25"/>
  <c r="I315" i="25"/>
  <c r="J315" i="25"/>
  <c r="K315" i="25"/>
  <c r="L315" i="25"/>
  <c r="M315" i="25"/>
  <c r="N315" i="25"/>
  <c r="O315" i="25"/>
  <c r="P315" i="25"/>
  <c r="Q315" i="25"/>
  <c r="R315" i="25"/>
  <c r="S315" i="25"/>
  <c r="T315" i="25"/>
  <c r="U315" i="25"/>
  <c r="V315" i="25"/>
  <c r="W315" i="25"/>
  <c r="A316" i="25"/>
  <c r="B316" i="25"/>
  <c r="U316" i="25" s="1"/>
  <c r="E316" i="25"/>
  <c r="H316" i="25"/>
  <c r="I316" i="25"/>
  <c r="J316" i="25"/>
  <c r="K316" i="25"/>
  <c r="L316" i="25"/>
  <c r="M316" i="25"/>
  <c r="N316" i="25"/>
  <c r="O316" i="25"/>
  <c r="P316" i="25"/>
  <c r="Q316" i="25"/>
  <c r="R316" i="25"/>
  <c r="S316" i="25"/>
  <c r="T316" i="25"/>
  <c r="V316" i="25"/>
  <c r="W316" i="25" s="1"/>
  <c r="A317" i="25"/>
  <c r="B317" i="25"/>
  <c r="E317" i="25"/>
  <c r="H317" i="25"/>
  <c r="I317" i="25"/>
  <c r="J317" i="25"/>
  <c r="K317" i="25"/>
  <c r="L317" i="25"/>
  <c r="M317" i="25"/>
  <c r="N317" i="25"/>
  <c r="O317" i="25"/>
  <c r="P317" i="25"/>
  <c r="Q317" i="25"/>
  <c r="R317" i="25"/>
  <c r="S317" i="25"/>
  <c r="T317" i="25"/>
  <c r="U317" i="25"/>
  <c r="V317" i="25"/>
  <c r="W317" i="25"/>
  <c r="A318" i="25"/>
  <c r="B318" i="25"/>
  <c r="E318" i="25"/>
  <c r="H318" i="25"/>
  <c r="I318" i="25"/>
  <c r="J318" i="25"/>
  <c r="K318" i="25"/>
  <c r="L318" i="25"/>
  <c r="M318" i="25"/>
  <c r="N318" i="25"/>
  <c r="O318" i="25"/>
  <c r="P318" i="25"/>
  <c r="Q318" i="25"/>
  <c r="R318" i="25"/>
  <c r="S318" i="25"/>
  <c r="T318" i="25"/>
  <c r="U318" i="25"/>
  <c r="V318" i="25"/>
  <c r="W318" i="25" s="1"/>
  <c r="A319" i="25"/>
  <c r="B319" i="25"/>
  <c r="U319" i="25" s="1"/>
  <c r="E319" i="25"/>
  <c r="H319" i="25"/>
  <c r="I319" i="25"/>
  <c r="J319" i="25"/>
  <c r="K319" i="25"/>
  <c r="L319" i="25"/>
  <c r="M319" i="25"/>
  <c r="N319" i="25"/>
  <c r="O319" i="25"/>
  <c r="P319" i="25"/>
  <c r="Q319" i="25"/>
  <c r="R319" i="25"/>
  <c r="S319" i="25"/>
  <c r="T319" i="25"/>
  <c r="V319" i="25"/>
  <c r="W319" i="25" s="1"/>
  <c r="A320" i="25"/>
  <c r="B320" i="25"/>
  <c r="E320" i="25"/>
  <c r="H320" i="25"/>
  <c r="I320" i="25"/>
  <c r="J320" i="25"/>
  <c r="K320" i="25"/>
  <c r="L320" i="25"/>
  <c r="M320" i="25"/>
  <c r="N320" i="25"/>
  <c r="O320" i="25"/>
  <c r="P320" i="25"/>
  <c r="Q320" i="25"/>
  <c r="R320" i="25"/>
  <c r="S320" i="25"/>
  <c r="T320" i="25"/>
  <c r="U320" i="25"/>
  <c r="V320" i="25"/>
  <c r="W320" i="25"/>
  <c r="A321" i="25"/>
  <c r="B321" i="25"/>
  <c r="E321" i="25"/>
  <c r="H321" i="25"/>
  <c r="I321" i="25"/>
  <c r="J321" i="25"/>
  <c r="K321" i="25"/>
  <c r="L321" i="25"/>
  <c r="M321" i="25"/>
  <c r="N321" i="25"/>
  <c r="O321" i="25"/>
  <c r="P321" i="25"/>
  <c r="Q321" i="25"/>
  <c r="R321" i="25"/>
  <c r="S321" i="25"/>
  <c r="T321" i="25"/>
  <c r="U321" i="25"/>
  <c r="V321" i="25"/>
  <c r="W321" i="25"/>
  <c r="A322" i="25"/>
  <c r="B322" i="25"/>
  <c r="E322" i="25"/>
  <c r="H322" i="25"/>
  <c r="I322" i="25"/>
  <c r="J322" i="25"/>
  <c r="K322" i="25"/>
  <c r="L322" i="25"/>
  <c r="M322" i="25"/>
  <c r="N322" i="25"/>
  <c r="O322" i="25"/>
  <c r="P322" i="25"/>
  <c r="Q322" i="25"/>
  <c r="R322" i="25"/>
  <c r="S322" i="25"/>
  <c r="T322" i="25"/>
  <c r="U322" i="25"/>
  <c r="V322" i="25"/>
  <c r="W322" i="25" s="1"/>
  <c r="A323" i="25"/>
  <c r="B323" i="25"/>
  <c r="E323" i="25"/>
  <c r="H323" i="25"/>
  <c r="I323" i="25"/>
  <c r="J323" i="25"/>
  <c r="K323" i="25"/>
  <c r="L323" i="25"/>
  <c r="M323" i="25"/>
  <c r="N323" i="25"/>
  <c r="O323" i="25"/>
  <c r="P323" i="25"/>
  <c r="Q323" i="25"/>
  <c r="R323" i="25"/>
  <c r="S323" i="25"/>
  <c r="T323" i="25"/>
  <c r="U323" i="25"/>
  <c r="V323" i="25"/>
  <c r="W323" i="25" s="1"/>
  <c r="A324" i="25"/>
  <c r="B324" i="25"/>
  <c r="E324" i="25"/>
  <c r="H324" i="25"/>
  <c r="I324" i="25"/>
  <c r="J324" i="25"/>
  <c r="K324" i="25"/>
  <c r="L324" i="25"/>
  <c r="M324" i="25"/>
  <c r="N324" i="25"/>
  <c r="O324" i="25"/>
  <c r="P324" i="25"/>
  <c r="Q324" i="25"/>
  <c r="R324" i="25"/>
  <c r="S324" i="25"/>
  <c r="T324" i="25"/>
  <c r="U324" i="25"/>
  <c r="V324" i="25"/>
  <c r="W324" i="25" s="1"/>
  <c r="A325" i="25"/>
  <c r="B325" i="25"/>
  <c r="E325" i="25"/>
  <c r="H325" i="25"/>
  <c r="I325" i="25"/>
  <c r="J325" i="25"/>
  <c r="K325" i="25"/>
  <c r="L325" i="25"/>
  <c r="M325" i="25"/>
  <c r="N325" i="25"/>
  <c r="O325" i="25"/>
  <c r="P325" i="25"/>
  <c r="Q325" i="25"/>
  <c r="R325" i="25"/>
  <c r="S325" i="25"/>
  <c r="T325" i="25"/>
  <c r="U325" i="25"/>
  <c r="V325" i="25"/>
  <c r="W325" i="25" s="1"/>
  <c r="A326" i="25"/>
  <c r="B326" i="25"/>
  <c r="E326" i="25"/>
  <c r="H326" i="25"/>
  <c r="I326" i="25"/>
  <c r="J326" i="25"/>
  <c r="K326" i="25"/>
  <c r="L326" i="25"/>
  <c r="M326" i="25"/>
  <c r="N326" i="25"/>
  <c r="O326" i="25"/>
  <c r="P326" i="25"/>
  <c r="Q326" i="25"/>
  <c r="R326" i="25"/>
  <c r="S326" i="25"/>
  <c r="T326" i="25"/>
  <c r="U326" i="25"/>
  <c r="V326" i="25"/>
  <c r="W326" i="25"/>
  <c r="A327" i="25"/>
  <c r="B327" i="25"/>
  <c r="E327" i="25"/>
  <c r="H327" i="25"/>
  <c r="I327" i="25"/>
  <c r="J327" i="25"/>
  <c r="K327" i="25"/>
  <c r="L327" i="25"/>
  <c r="M327" i="25"/>
  <c r="N327" i="25"/>
  <c r="O327" i="25"/>
  <c r="P327" i="25"/>
  <c r="Q327" i="25"/>
  <c r="R327" i="25"/>
  <c r="S327" i="25"/>
  <c r="T327" i="25"/>
  <c r="U327" i="25"/>
  <c r="V327" i="25"/>
  <c r="W327" i="25" s="1"/>
  <c r="A328" i="25"/>
  <c r="B328" i="25"/>
  <c r="E328" i="25"/>
  <c r="H328" i="25"/>
  <c r="I328" i="25"/>
  <c r="J328" i="25"/>
  <c r="K328" i="25"/>
  <c r="L328" i="25"/>
  <c r="M328" i="25"/>
  <c r="N328" i="25"/>
  <c r="O328" i="25"/>
  <c r="P328" i="25"/>
  <c r="Q328" i="25"/>
  <c r="R328" i="25"/>
  <c r="S328" i="25"/>
  <c r="T328" i="25"/>
  <c r="U328" i="25"/>
  <c r="V328" i="25"/>
  <c r="W328" i="25" s="1"/>
  <c r="X328" i="25"/>
  <c r="A329" i="25"/>
  <c r="B329" i="25"/>
  <c r="E329" i="25"/>
  <c r="H329" i="25"/>
  <c r="I329" i="25"/>
  <c r="J329" i="25"/>
  <c r="K329" i="25"/>
  <c r="L329" i="25"/>
  <c r="M329" i="25"/>
  <c r="N329" i="25"/>
  <c r="O329" i="25"/>
  <c r="P329" i="25"/>
  <c r="Q329" i="25"/>
  <c r="R329" i="25"/>
  <c r="S329" i="25"/>
  <c r="T329" i="25"/>
  <c r="U329" i="25"/>
  <c r="V329" i="25"/>
  <c r="W329" i="25"/>
  <c r="X329" i="25"/>
  <c r="A330" i="25"/>
  <c r="B330" i="25"/>
  <c r="E330" i="25"/>
  <c r="H330" i="25"/>
  <c r="I330" i="25"/>
  <c r="J330" i="25"/>
  <c r="K330" i="25"/>
  <c r="L330" i="25"/>
  <c r="M330" i="25"/>
  <c r="N330" i="25"/>
  <c r="O330" i="25"/>
  <c r="P330" i="25"/>
  <c r="Q330" i="25"/>
  <c r="R330" i="25"/>
  <c r="S330" i="25"/>
  <c r="T330" i="25"/>
  <c r="U330" i="25"/>
  <c r="V330" i="25"/>
  <c r="W330" i="25"/>
  <c r="A331" i="25"/>
  <c r="B331" i="25"/>
  <c r="E331" i="25"/>
  <c r="H331" i="25"/>
  <c r="I331" i="25"/>
  <c r="J331" i="25"/>
  <c r="K331" i="25"/>
  <c r="L331" i="25"/>
  <c r="M331" i="25"/>
  <c r="N331" i="25"/>
  <c r="O331" i="25"/>
  <c r="P331" i="25"/>
  <c r="Q331" i="25"/>
  <c r="R331" i="25"/>
  <c r="S331" i="25"/>
  <c r="T331" i="25"/>
  <c r="U331" i="25"/>
  <c r="V331" i="25"/>
  <c r="W331" i="25" s="1"/>
  <c r="A332" i="25"/>
  <c r="B332" i="25"/>
  <c r="U332" i="25" s="1"/>
  <c r="E332" i="25"/>
  <c r="H332" i="25"/>
  <c r="I332" i="25"/>
  <c r="J332" i="25"/>
  <c r="K332" i="25"/>
  <c r="L332" i="25"/>
  <c r="M332" i="25"/>
  <c r="N332" i="25"/>
  <c r="O332" i="25"/>
  <c r="P332" i="25"/>
  <c r="Q332" i="25"/>
  <c r="R332" i="25"/>
  <c r="S332" i="25"/>
  <c r="T332" i="25"/>
  <c r="V332" i="25"/>
  <c r="W332" i="25" s="1"/>
  <c r="A333" i="25"/>
  <c r="B333" i="25"/>
  <c r="E333" i="25"/>
  <c r="H333" i="25"/>
  <c r="I333" i="25"/>
  <c r="J333" i="25"/>
  <c r="K333" i="25"/>
  <c r="L333" i="25"/>
  <c r="M333" i="25"/>
  <c r="N333" i="25"/>
  <c r="O333" i="25"/>
  <c r="P333" i="25"/>
  <c r="Q333" i="25"/>
  <c r="R333" i="25"/>
  <c r="S333" i="25"/>
  <c r="T333" i="25"/>
  <c r="U333" i="25"/>
  <c r="V333" i="25"/>
  <c r="W333" i="25"/>
  <c r="A334" i="25"/>
  <c r="B334" i="25"/>
  <c r="E334" i="25"/>
  <c r="H334" i="25"/>
  <c r="I334" i="25"/>
  <c r="J334" i="25"/>
  <c r="K334" i="25"/>
  <c r="L334" i="25"/>
  <c r="M334" i="25"/>
  <c r="N334" i="25"/>
  <c r="O334" i="25"/>
  <c r="P334" i="25"/>
  <c r="Q334" i="25"/>
  <c r="R334" i="25"/>
  <c r="S334" i="25"/>
  <c r="T334" i="25"/>
  <c r="U334" i="25"/>
  <c r="V334" i="25"/>
  <c r="W334" i="25"/>
  <c r="A335" i="25"/>
  <c r="B335" i="25"/>
  <c r="U335" i="25" s="1"/>
  <c r="E335" i="25"/>
  <c r="H335" i="25"/>
  <c r="I335" i="25"/>
  <c r="J335" i="25"/>
  <c r="K335" i="25"/>
  <c r="L335" i="25"/>
  <c r="M335" i="25"/>
  <c r="N335" i="25"/>
  <c r="O335" i="25"/>
  <c r="P335" i="25"/>
  <c r="Q335" i="25"/>
  <c r="R335" i="25"/>
  <c r="S335" i="25"/>
  <c r="T335" i="25"/>
  <c r="V335" i="25"/>
  <c r="W335" i="25" s="1"/>
  <c r="A336" i="25"/>
  <c r="B336" i="25"/>
  <c r="E336" i="25"/>
  <c r="H336" i="25"/>
  <c r="I336" i="25"/>
  <c r="J336" i="25"/>
  <c r="K336" i="25"/>
  <c r="L336" i="25"/>
  <c r="M336" i="25"/>
  <c r="N336" i="25"/>
  <c r="O336" i="25"/>
  <c r="P336" i="25"/>
  <c r="Q336" i="25"/>
  <c r="R336" i="25"/>
  <c r="S336" i="25"/>
  <c r="T336" i="25"/>
  <c r="U336" i="25"/>
  <c r="V336" i="25"/>
  <c r="W336" i="25"/>
  <c r="A337" i="25"/>
  <c r="B337" i="25"/>
  <c r="E337" i="25"/>
  <c r="H337" i="25"/>
  <c r="I337" i="25"/>
  <c r="J337" i="25"/>
  <c r="K337" i="25"/>
  <c r="L337" i="25"/>
  <c r="M337" i="25"/>
  <c r="N337" i="25"/>
  <c r="O337" i="25"/>
  <c r="P337" i="25"/>
  <c r="Q337" i="25"/>
  <c r="R337" i="25"/>
  <c r="S337" i="25"/>
  <c r="T337" i="25"/>
  <c r="U337" i="25"/>
  <c r="V337" i="25"/>
  <c r="W337" i="25"/>
  <c r="A338" i="25"/>
  <c r="B338" i="25"/>
  <c r="E338" i="25"/>
  <c r="H338" i="25"/>
  <c r="I338" i="25"/>
  <c r="J338" i="25"/>
  <c r="K338" i="25"/>
  <c r="L338" i="25"/>
  <c r="M338" i="25"/>
  <c r="N338" i="25"/>
  <c r="O338" i="25"/>
  <c r="P338" i="25"/>
  <c r="Q338" i="25"/>
  <c r="R338" i="25"/>
  <c r="S338" i="25"/>
  <c r="T338" i="25"/>
  <c r="U338" i="25"/>
  <c r="V338" i="25"/>
  <c r="W338" i="25" s="1"/>
  <c r="A339" i="25"/>
  <c r="B339" i="25"/>
  <c r="E339" i="25"/>
  <c r="H339" i="25"/>
  <c r="I339" i="25"/>
  <c r="J339" i="25"/>
  <c r="K339" i="25"/>
  <c r="L339" i="25"/>
  <c r="M339" i="25"/>
  <c r="N339" i="25"/>
  <c r="O339" i="25"/>
  <c r="P339" i="25"/>
  <c r="Q339" i="25"/>
  <c r="R339" i="25"/>
  <c r="S339" i="25"/>
  <c r="T339" i="25"/>
  <c r="U339" i="25"/>
  <c r="V339" i="25"/>
  <c r="W339" i="25" s="1"/>
  <c r="A340" i="25"/>
  <c r="B340" i="25"/>
  <c r="U340" i="25" s="1"/>
  <c r="E340" i="25"/>
  <c r="H340" i="25"/>
  <c r="I340" i="25"/>
  <c r="J340" i="25"/>
  <c r="K340" i="25"/>
  <c r="L340" i="25"/>
  <c r="M340" i="25"/>
  <c r="N340" i="25"/>
  <c r="O340" i="25"/>
  <c r="P340" i="25"/>
  <c r="Q340" i="25"/>
  <c r="R340" i="25"/>
  <c r="S340" i="25"/>
  <c r="T340" i="25"/>
  <c r="V340" i="25"/>
  <c r="W340" i="25" s="1"/>
  <c r="A341" i="25"/>
  <c r="B341" i="25"/>
  <c r="E341" i="25"/>
  <c r="H341" i="25"/>
  <c r="I341" i="25"/>
  <c r="J341" i="25"/>
  <c r="K341" i="25"/>
  <c r="L341" i="25"/>
  <c r="M341" i="25"/>
  <c r="N341" i="25"/>
  <c r="O341" i="25"/>
  <c r="P341" i="25"/>
  <c r="Q341" i="25"/>
  <c r="R341" i="25"/>
  <c r="S341" i="25"/>
  <c r="T341" i="25"/>
  <c r="U341" i="25"/>
  <c r="V341" i="25"/>
  <c r="W341" i="25" s="1"/>
  <c r="A342" i="25"/>
  <c r="B342" i="25"/>
  <c r="E342" i="25"/>
  <c r="F342" i="25"/>
  <c r="H342" i="25"/>
  <c r="I342" i="25"/>
  <c r="J342" i="25"/>
  <c r="K342" i="25"/>
  <c r="L342" i="25"/>
  <c r="M342" i="25"/>
  <c r="N342" i="25"/>
  <c r="O342" i="25"/>
  <c r="P342" i="25"/>
  <c r="Q342" i="25"/>
  <c r="R342" i="25"/>
  <c r="S342" i="25"/>
  <c r="T342" i="25"/>
  <c r="U342" i="25"/>
  <c r="V342" i="25"/>
  <c r="W342" i="25"/>
  <c r="A343" i="25"/>
  <c r="B343" i="25"/>
  <c r="E343" i="25"/>
  <c r="H343" i="25"/>
  <c r="I343" i="25"/>
  <c r="J343" i="25"/>
  <c r="K343" i="25"/>
  <c r="L343" i="25"/>
  <c r="M343" i="25"/>
  <c r="N343" i="25"/>
  <c r="O343" i="25"/>
  <c r="P343" i="25"/>
  <c r="Q343" i="25"/>
  <c r="R343" i="25"/>
  <c r="S343" i="25"/>
  <c r="T343" i="25"/>
  <c r="U343" i="25"/>
  <c r="V343" i="25"/>
  <c r="W343" i="25" s="1"/>
  <c r="A344" i="25"/>
  <c r="B344" i="25"/>
  <c r="E344" i="25"/>
  <c r="H344" i="25"/>
  <c r="I344" i="25"/>
  <c r="J344" i="25"/>
  <c r="K344" i="25"/>
  <c r="L344" i="25"/>
  <c r="M344" i="25"/>
  <c r="N344" i="25"/>
  <c r="O344" i="25"/>
  <c r="P344" i="25"/>
  <c r="Q344" i="25"/>
  <c r="R344" i="25"/>
  <c r="S344" i="25"/>
  <c r="T344" i="25"/>
  <c r="U344" i="25"/>
  <c r="V344" i="25"/>
  <c r="W344" i="25" s="1"/>
  <c r="A345" i="25"/>
  <c r="B345" i="25"/>
  <c r="E345" i="25"/>
  <c r="H345" i="25"/>
  <c r="I345" i="25"/>
  <c r="J345" i="25"/>
  <c r="K345" i="25"/>
  <c r="L345" i="25"/>
  <c r="M345" i="25"/>
  <c r="N345" i="25"/>
  <c r="O345" i="25"/>
  <c r="P345" i="25"/>
  <c r="Q345" i="25"/>
  <c r="R345" i="25"/>
  <c r="S345" i="25"/>
  <c r="T345" i="25"/>
  <c r="U345" i="25"/>
  <c r="V345" i="25"/>
  <c r="W345" i="25"/>
  <c r="A346" i="25"/>
  <c r="B346" i="25"/>
  <c r="E346" i="25"/>
  <c r="H346" i="25"/>
  <c r="I346" i="25"/>
  <c r="J346" i="25"/>
  <c r="K346" i="25"/>
  <c r="L346" i="25"/>
  <c r="M346" i="25"/>
  <c r="N346" i="25"/>
  <c r="O346" i="25"/>
  <c r="P346" i="25"/>
  <c r="Q346" i="25"/>
  <c r="R346" i="25"/>
  <c r="S346" i="25"/>
  <c r="T346" i="25"/>
  <c r="U346" i="25"/>
  <c r="V346" i="25"/>
  <c r="W346" i="25"/>
  <c r="A347" i="25"/>
  <c r="B347" i="25"/>
  <c r="D347" i="25"/>
  <c r="N347" i="25" s="1"/>
  <c r="E347" i="25"/>
  <c r="F347" i="25"/>
  <c r="H347" i="25"/>
  <c r="I347" i="25"/>
  <c r="L347" i="25"/>
  <c r="M347" i="25"/>
  <c r="O347" i="25"/>
  <c r="P347" i="25"/>
  <c r="Q347" i="25"/>
  <c r="T347" i="25"/>
  <c r="U347" i="25"/>
  <c r="V347" i="25"/>
  <c r="W347" i="25"/>
  <c r="A348" i="25"/>
  <c r="B348" i="25"/>
  <c r="H348" i="25"/>
  <c r="I348" i="25"/>
  <c r="J348" i="25"/>
  <c r="K348" i="25"/>
  <c r="L348" i="25"/>
  <c r="M348" i="25"/>
  <c r="N348" i="25"/>
  <c r="O348" i="25"/>
  <c r="P348" i="25"/>
  <c r="Q348" i="25"/>
  <c r="R348" i="25"/>
  <c r="S348" i="25"/>
  <c r="T348" i="25"/>
  <c r="U348" i="25"/>
  <c r="V348" i="25"/>
  <c r="W348" i="25"/>
  <c r="A349" i="25"/>
  <c r="B349" i="25"/>
  <c r="U349" i="25" s="1"/>
  <c r="E349" i="25"/>
  <c r="H349" i="25"/>
  <c r="I349" i="25"/>
  <c r="J349" i="25"/>
  <c r="K349" i="25"/>
  <c r="L349" i="25"/>
  <c r="M349" i="25"/>
  <c r="N349" i="25"/>
  <c r="O349" i="25"/>
  <c r="P349" i="25"/>
  <c r="Q349" i="25"/>
  <c r="R349" i="25"/>
  <c r="S349" i="25"/>
  <c r="T349" i="25"/>
  <c r="V349" i="25"/>
  <c r="W349" i="25" s="1"/>
  <c r="A350" i="25"/>
  <c r="B350" i="25"/>
  <c r="E350" i="25"/>
  <c r="H350" i="25"/>
  <c r="I350" i="25"/>
  <c r="J350" i="25"/>
  <c r="K350" i="25"/>
  <c r="L350" i="25"/>
  <c r="M350" i="25"/>
  <c r="N350" i="25"/>
  <c r="O350" i="25"/>
  <c r="P350" i="25"/>
  <c r="Q350" i="25"/>
  <c r="R350" i="25"/>
  <c r="S350" i="25"/>
  <c r="T350" i="25"/>
  <c r="U350" i="25"/>
  <c r="V350" i="25"/>
  <c r="W350" i="25" s="1"/>
  <c r="X350" i="25"/>
  <c r="A351" i="25"/>
  <c r="B351" i="25"/>
  <c r="E351" i="25"/>
  <c r="H351" i="25"/>
  <c r="I351" i="25"/>
  <c r="J351" i="25"/>
  <c r="K351" i="25"/>
  <c r="L351" i="25"/>
  <c r="M351" i="25"/>
  <c r="N351" i="25"/>
  <c r="O351" i="25"/>
  <c r="P351" i="25"/>
  <c r="Q351" i="25"/>
  <c r="R351" i="25"/>
  <c r="S351" i="25"/>
  <c r="T351" i="25"/>
  <c r="U351" i="25"/>
  <c r="V351" i="25"/>
  <c r="W351" i="25" s="1"/>
  <c r="A352" i="25"/>
  <c r="B352" i="25"/>
  <c r="E352" i="25"/>
  <c r="H352" i="25"/>
  <c r="I352" i="25"/>
  <c r="J352" i="25"/>
  <c r="K352" i="25"/>
  <c r="L352" i="25"/>
  <c r="M352" i="25"/>
  <c r="N352" i="25"/>
  <c r="O352" i="25"/>
  <c r="P352" i="25"/>
  <c r="Q352" i="25"/>
  <c r="R352" i="25"/>
  <c r="S352" i="25"/>
  <c r="T352" i="25"/>
  <c r="U352" i="25"/>
  <c r="V352" i="25"/>
  <c r="W352" i="25" s="1"/>
  <c r="A353" i="25"/>
  <c r="B353" i="25"/>
  <c r="E353" i="25"/>
  <c r="H353" i="25"/>
  <c r="I353" i="25"/>
  <c r="J353" i="25"/>
  <c r="K353" i="25"/>
  <c r="L353" i="25"/>
  <c r="M353" i="25"/>
  <c r="N353" i="25"/>
  <c r="O353" i="25"/>
  <c r="P353" i="25"/>
  <c r="Q353" i="25"/>
  <c r="R353" i="25"/>
  <c r="S353" i="25"/>
  <c r="T353" i="25"/>
  <c r="U353" i="25"/>
  <c r="V353" i="25"/>
  <c r="W353" i="25"/>
  <c r="A354" i="25"/>
  <c r="B354" i="25"/>
  <c r="E354" i="25"/>
  <c r="H354" i="25"/>
  <c r="I354" i="25"/>
  <c r="J354" i="25"/>
  <c r="K354" i="25"/>
  <c r="L354" i="25"/>
  <c r="M354" i="25"/>
  <c r="N354" i="25"/>
  <c r="O354" i="25"/>
  <c r="P354" i="25"/>
  <c r="Q354" i="25"/>
  <c r="R354" i="25"/>
  <c r="S354" i="25"/>
  <c r="T354" i="25"/>
  <c r="U354" i="25"/>
  <c r="V354" i="25"/>
  <c r="W354" i="25" s="1"/>
  <c r="A355" i="25"/>
  <c r="B355" i="25"/>
  <c r="E355" i="25"/>
  <c r="H355" i="25"/>
  <c r="I355" i="25"/>
  <c r="J355" i="25"/>
  <c r="K355" i="25"/>
  <c r="L355" i="25"/>
  <c r="M355" i="25"/>
  <c r="N355" i="25"/>
  <c r="O355" i="25"/>
  <c r="P355" i="25"/>
  <c r="Q355" i="25"/>
  <c r="R355" i="25"/>
  <c r="S355" i="25"/>
  <c r="T355" i="25"/>
  <c r="U355" i="25"/>
  <c r="V355" i="25"/>
  <c r="W355" i="25" s="1"/>
  <c r="A356" i="25"/>
  <c r="B356" i="25"/>
  <c r="E356" i="25"/>
  <c r="H356" i="25"/>
  <c r="I356" i="25"/>
  <c r="J356" i="25"/>
  <c r="K356" i="25"/>
  <c r="L356" i="25"/>
  <c r="M356" i="25"/>
  <c r="N356" i="25"/>
  <c r="O356" i="25"/>
  <c r="P356" i="25"/>
  <c r="Q356" i="25"/>
  <c r="R356" i="25"/>
  <c r="S356" i="25"/>
  <c r="T356" i="25"/>
  <c r="U356" i="25"/>
  <c r="V356" i="25"/>
  <c r="W356" i="25"/>
  <c r="A357" i="25"/>
  <c r="B357" i="25"/>
  <c r="E357" i="25"/>
  <c r="H357" i="25"/>
  <c r="I357" i="25"/>
  <c r="J357" i="25"/>
  <c r="K357" i="25"/>
  <c r="L357" i="25"/>
  <c r="M357" i="25"/>
  <c r="N357" i="25"/>
  <c r="O357" i="25"/>
  <c r="P357" i="25"/>
  <c r="Q357" i="25"/>
  <c r="R357" i="25"/>
  <c r="S357" i="25"/>
  <c r="T357" i="25"/>
  <c r="U357" i="25"/>
  <c r="V357" i="25"/>
  <c r="W357" i="25"/>
  <c r="A358" i="25"/>
  <c r="B358" i="25"/>
  <c r="E358" i="25"/>
  <c r="H358" i="25"/>
  <c r="I358" i="25"/>
  <c r="J358" i="25"/>
  <c r="K358" i="25"/>
  <c r="L358" i="25"/>
  <c r="M358" i="25"/>
  <c r="N358" i="25"/>
  <c r="O358" i="25"/>
  <c r="P358" i="25"/>
  <c r="Q358" i="25"/>
  <c r="R358" i="25"/>
  <c r="S358" i="25"/>
  <c r="T358" i="25"/>
  <c r="U358" i="25"/>
  <c r="V358" i="25"/>
  <c r="W358" i="25"/>
  <c r="A359" i="25"/>
  <c r="B359" i="25"/>
  <c r="U359" i="25" s="1"/>
  <c r="E359" i="25"/>
  <c r="H359" i="25"/>
  <c r="I359" i="25"/>
  <c r="J359" i="25"/>
  <c r="K359" i="25"/>
  <c r="L359" i="25"/>
  <c r="M359" i="25"/>
  <c r="N359" i="25"/>
  <c r="O359" i="25"/>
  <c r="P359" i="25"/>
  <c r="Q359" i="25"/>
  <c r="R359" i="25"/>
  <c r="S359" i="25"/>
  <c r="T359" i="25"/>
  <c r="V359" i="25"/>
  <c r="W359" i="25" s="1"/>
  <c r="X359" i="25"/>
  <c r="A360" i="25"/>
  <c r="B360" i="25"/>
  <c r="U360" i="25" s="1"/>
  <c r="D360" i="25"/>
  <c r="E360" i="25" s="1"/>
  <c r="M360" i="25"/>
  <c r="O360" i="25"/>
  <c r="R360" i="25"/>
  <c r="S360" i="25"/>
  <c r="V360" i="25"/>
  <c r="W360" i="25"/>
  <c r="A361" i="25"/>
  <c r="B361" i="25"/>
  <c r="E361" i="25"/>
  <c r="F361" i="25"/>
  <c r="H361" i="25"/>
  <c r="I361" i="25"/>
  <c r="J361" i="25"/>
  <c r="K361" i="25"/>
  <c r="L361" i="25"/>
  <c r="M361" i="25"/>
  <c r="N361" i="25"/>
  <c r="O361" i="25"/>
  <c r="P361" i="25"/>
  <c r="Q361" i="25"/>
  <c r="R361" i="25"/>
  <c r="S361" i="25"/>
  <c r="T361" i="25"/>
  <c r="U361" i="25"/>
  <c r="V361" i="25"/>
  <c r="W361" i="25"/>
  <c r="A362" i="25"/>
  <c r="B362" i="25"/>
  <c r="U362" i="25" s="1"/>
  <c r="E362" i="25"/>
  <c r="H362" i="25"/>
  <c r="I362" i="25"/>
  <c r="J362" i="25"/>
  <c r="K362" i="25"/>
  <c r="L362" i="25"/>
  <c r="M362" i="25"/>
  <c r="N362" i="25"/>
  <c r="O362" i="25"/>
  <c r="P362" i="25"/>
  <c r="Q362" i="25"/>
  <c r="R362" i="25"/>
  <c r="S362" i="25"/>
  <c r="T362" i="25"/>
  <c r="V362" i="25"/>
  <c r="W362" i="25" s="1"/>
  <c r="A363" i="25"/>
  <c r="B363" i="25"/>
  <c r="E363" i="25"/>
  <c r="H363" i="25"/>
  <c r="I363" i="25"/>
  <c r="J363" i="25"/>
  <c r="K363" i="25"/>
  <c r="L363" i="25"/>
  <c r="M363" i="25"/>
  <c r="N363" i="25"/>
  <c r="O363" i="25"/>
  <c r="P363" i="25"/>
  <c r="Q363" i="25"/>
  <c r="R363" i="25"/>
  <c r="S363" i="25"/>
  <c r="T363" i="25"/>
  <c r="U363" i="25"/>
  <c r="V363" i="25"/>
  <c r="W363" i="25"/>
  <c r="A364" i="25"/>
  <c r="B364" i="25"/>
  <c r="E364" i="25"/>
  <c r="H364" i="25"/>
  <c r="I364" i="25"/>
  <c r="J364" i="25"/>
  <c r="K364" i="25"/>
  <c r="L364" i="25"/>
  <c r="M364" i="25"/>
  <c r="N364" i="25"/>
  <c r="O364" i="25"/>
  <c r="P364" i="25"/>
  <c r="Q364" i="25"/>
  <c r="R364" i="25"/>
  <c r="S364" i="25"/>
  <c r="T364" i="25"/>
  <c r="U364" i="25"/>
  <c r="V364" i="25"/>
  <c r="W364" i="25" s="1"/>
  <c r="A365" i="25"/>
  <c r="B365" i="25"/>
  <c r="U365" i="25" s="1"/>
  <c r="E365" i="25"/>
  <c r="H365" i="25"/>
  <c r="I365" i="25"/>
  <c r="J365" i="25"/>
  <c r="K365" i="25"/>
  <c r="L365" i="25"/>
  <c r="M365" i="25"/>
  <c r="N365" i="25"/>
  <c r="O365" i="25"/>
  <c r="P365" i="25"/>
  <c r="Q365" i="25"/>
  <c r="R365" i="25"/>
  <c r="S365" i="25"/>
  <c r="T365" i="25"/>
  <c r="V365" i="25"/>
  <c r="W365" i="25" s="1"/>
  <c r="A366" i="25"/>
  <c r="B366" i="25"/>
  <c r="E366" i="25"/>
  <c r="H366" i="25"/>
  <c r="I366" i="25"/>
  <c r="J366" i="25"/>
  <c r="K366" i="25"/>
  <c r="L366" i="25"/>
  <c r="M366" i="25"/>
  <c r="N366" i="25"/>
  <c r="O366" i="25"/>
  <c r="P366" i="25"/>
  <c r="Q366" i="25"/>
  <c r="R366" i="25"/>
  <c r="S366" i="25"/>
  <c r="T366" i="25"/>
  <c r="U366" i="25"/>
  <c r="V366" i="25"/>
  <c r="W366" i="25"/>
  <c r="A367" i="25"/>
  <c r="B367" i="25"/>
  <c r="E367" i="25"/>
  <c r="H367" i="25"/>
  <c r="I367" i="25"/>
  <c r="J367" i="25"/>
  <c r="K367" i="25"/>
  <c r="L367" i="25"/>
  <c r="M367" i="25"/>
  <c r="N367" i="25"/>
  <c r="O367" i="25"/>
  <c r="P367" i="25"/>
  <c r="Q367" i="25"/>
  <c r="R367" i="25"/>
  <c r="S367" i="25"/>
  <c r="T367" i="25"/>
  <c r="U367" i="25"/>
  <c r="V367" i="25"/>
  <c r="W367" i="25"/>
  <c r="A368" i="25"/>
  <c r="B368" i="25"/>
  <c r="E368" i="25"/>
  <c r="H368" i="25"/>
  <c r="I368" i="25"/>
  <c r="J368" i="25"/>
  <c r="K368" i="25"/>
  <c r="L368" i="25"/>
  <c r="M368" i="25"/>
  <c r="N368" i="25"/>
  <c r="O368" i="25"/>
  <c r="P368" i="25"/>
  <c r="Q368" i="25"/>
  <c r="R368" i="25"/>
  <c r="S368" i="25"/>
  <c r="T368" i="25"/>
  <c r="U368" i="25"/>
  <c r="V368" i="25"/>
  <c r="W368" i="25"/>
  <c r="A369" i="25"/>
  <c r="B369" i="25"/>
  <c r="E369" i="25"/>
  <c r="H369" i="25"/>
  <c r="I369" i="25"/>
  <c r="J369" i="25"/>
  <c r="K369" i="25"/>
  <c r="L369" i="25"/>
  <c r="M369" i="25"/>
  <c r="N369" i="25"/>
  <c r="O369" i="25"/>
  <c r="P369" i="25"/>
  <c r="Q369" i="25"/>
  <c r="R369" i="25"/>
  <c r="S369" i="25"/>
  <c r="T369" i="25"/>
  <c r="U369" i="25"/>
  <c r="V369" i="25"/>
  <c r="W369" i="25"/>
  <c r="A370" i="25"/>
  <c r="B370" i="25"/>
  <c r="E370" i="25"/>
  <c r="H370" i="25"/>
  <c r="I370" i="25"/>
  <c r="J370" i="25"/>
  <c r="K370" i="25"/>
  <c r="L370" i="25"/>
  <c r="M370" i="25"/>
  <c r="N370" i="25"/>
  <c r="O370" i="25"/>
  <c r="P370" i="25"/>
  <c r="Q370" i="25"/>
  <c r="R370" i="25"/>
  <c r="S370" i="25"/>
  <c r="T370" i="25"/>
  <c r="U370" i="25"/>
  <c r="V370" i="25"/>
  <c r="W370" i="25" s="1"/>
  <c r="A371" i="25"/>
  <c r="B371" i="25"/>
  <c r="U371" i="25" s="1"/>
  <c r="E371" i="25"/>
  <c r="H371" i="25"/>
  <c r="I371" i="25"/>
  <c r="J371" i="25"/>
  <c r="K371" i="25"/>
  <c r="L371" i="25"/>
  <c r="M371" i="25"/>
  <c r="N371" i="25"/>
  <c r="O371" i="25"/>
  <c r="P371" i="25"/>
  <c r="Q371" i="25"/>
  <c r="R371" i="25"/>
  <c r="S371" i="25"/>
  <c r="T371" i="25"/>
  <c r="V371" i="25"/>
  <c r="W371" i="25"/>
  <c r="A372" i="25"/>
  <c r="B372" i="25"/>
  <c r="E372" i="25"/>
  <c r="H372" i="25"/>
  <c r="I372" i="25"/>
  <c r="J372" i="25"/>
  <c r="K372" i="25"/>
  <c r="L372" i="25"/>
  <c r="M372" i="25"/>
  <c r="N372" i="25"/>
  <c r="O372" i="25"/>
  <c r="P372" i="25"/>
  <c r="Q372" i="25"/>
  <c r="R372" i="25"/>
  <c r="S372" i="25"/>
  <c r="T372" i="25"/>
  <c r="U372" i="25"/>
  <c r="V372" i="25"/>
  <c r="W372" i="25"/>
  <c r="A373" i="25"/>
  <c r="B373" i="25"/>
  <c r="U373" i="25" s="1"/>
  <c r="E373" i="25"/>
  <c r="H373" i="25"/>
  <c r="I373" i="25"/>
  <c r="J373" i="25"/>
  <c r="K373" i="25"/>
  <c r="L373" i="25"/>
  <c r="M373" i="25"/>
  <c r="N373" i="25"/>
  <c r="O373" i="25"/>
  <c r="P373" i="25"/>
  <c r="Q373" i="25"/>
  <c r="R373" i="25"/>
  <c r="S373" i="25"/>
  <c r="T373" i="25"/>
  <c r="V373" i="25"/>
  <c r="W373" i="25" s="1"/>
  <c r="A374" i="25"/>
  <c r="B374" i="25"/>
  <c r="E374" i="25"/>
  <c r="F374" i="25"/>
  <c r="H374" i="25"/>
  <c r="I374" i="25"/>
  <c r="J374" i="25"/>
  <c r="K374" i="25"/>
  <c r="L374" i="25"/>
  <c r="M374" i="25"/>
  <c r="N374" i="25"/>
  <c r="O374" i="25"/>
  <c r="P374" i="25"/>
  <c r="Q374" i="25"/>
  <c r="R374" i="25"/>
  <c r="S374" i="25"/>
  <c r="T374" i="25"/>
  <c r="U374" i="25"/>
  <c r="V374" i="25"/>
  <c r="W374" i="25"/>
  <c r="A375" i="25"/>
  <c r="B375" i="25"/>
  <c r="E375" i="25"/>
  <c r="H375" i="25"/>
  <c r="I375" i="25"/>
  <c r="J375" i="25"/>
  <c r="K375" i="25"/>
  <c r="L375" i="25"/>
  <c r="M375" i="25"/>
  <c r="N375" i="25"/>
  <c r="O375" i="25"/>
  <c r="P375" i="25"/>
  <c r="Q375" i="25"/>
  <c r="R375" i="25"/>
  <c r="S375" i="25"/>
  <c r="T375" i="25"/>
  <c r="U375" i="25"/>
  <c r="V375" i="25"/>
  <c r="W375" i="25"/>
  <c r="X375" i="25"/>
  <c r="A376" i="25"/>
  <c r="B376" i="25"/>
  <c r="U376" i="25" s="1"/>
  <c r="E376" i="25"/>
  <c r="H376" i="25"/>
  <c r="I376" i="25"/>
  <c r="J376" i="25"/>
  <c r="K376" i="25"/>
  <c r="L376" i="25"/>
  <c r="M376" i="25"/>
  <c r="N376" i="25"/>
  <c r="O376" i="25"/>
  <c r="P376" i="25"/>
  <c r="Q376" i="25"/>
  <c r="R376" i="25"/>
  <c r="S376" i="25"/>
  <c r="T376" i="25"/>
  <c r="V376" i="25"/>
  <c r="W376" i="25" s="1"/>
  <c r="A377" i="25"/>
  <c r="B377" i="25"/>
  <c r="E377" i="25"/>
  <c r="H377" i="25"/>
  <c r="I377" i="25"/>
  <c r="J377" i="25"/>
  <c r="K377" i="25"/>
  <c r="L377" i="25"/>
  <c r="M377" i="25"/>
  <c r="N377" i="25"/>
  <c r="O377" i="25"/>
  <c r="P377" i="25"/>
  <c r="Q377" i="25"/>
  <c r="R377" i="25"/>
  <c r="S377" i="25"/>
  <c r="T377" i="25"/>
  <c r="U377" i="25"/>
  <c r="V377" i="25"/>
  <c r="W377" i="25"/>
  <c r="A378" i="25"/>
  <c r="B378" i="25"/>
  <c r="E378" i="25"/>
  <c r="H378" i="25"/>
  <c r="I378" i="25"/>
  <c r="J378" i="25"/>
  <c r="K378" i="25"/>
  <c r="L378" i="25"/>
  <c r="M378" i="25"/>
  <c r="N378" i="25"/>
  <c r="O378" i="25"/>
  <c r="P378" i="25"/>
  <c r="Q378" i="25"/>
  <c r="R378" i="25"/>
  <c r="S378" i="25"/>
  <c r="T378" i="25"/>
  <c r="U378" i="25"/>
  <c r="V378" i="25"/>
  <c r="W378" i="25" s="1"/>
  <c r="A379" i="25"/>
  <c r="B379" i="25"/>
  <c r="E379" i="25"/>
  <c r="H379" i="25"/>
  <c r="I379" i="25"/>
  <c r="J379" i="25"/>
  <c r="K379" i="25"/>
  <c r="L379" i="25"/>
  <c r="M379" i="25"/>
  <c r="N379" i="25"/>
  <c r="O379" i="25"/>
  <c r="P379" i="25"/>
  <c r="Q379" i="25"/>
  <c r="R379" i="25"/>
  <c r="S379" i="25"/>
  <c r="T379" i="25"/>
  <c r="U379" i="25"/>
  <c r="V379" i="25"/>
  <c r="W379" i="25"/>
  <c r="A380" i="25"/>
  <c r="B380" i="25"/>
  <c r="E380" i="25"/>
  <c r="H380" i="25"/>
  <c r="I380" i="25"/>
  <c r="J380" i="25"/>
  <c r="K380" i="25"/>
  <c r="L380" i="25"/>
  <c r="M380" i="25"/>
  <c r="N380" i="25"/>
  <c r="O380" i="25"/>
  <c r="P380" i="25"/>
  <c r="Q380" i="25"/>
  <c r="R380" i="25"/>
  <c r="S380" i="25"/>
  <c r="T380" i="25"/>
  <c r="U380" i="25"/>
  <c r="V380" i="25"/>
  <c r="W380" i="25" s="1"/>
  <c r="A381" i="25"/>
  <c r="B381" i="25"/>
  <c r="U381" i="25" s="1"/>
  <c r="E381" i="25"/>
  <c r="H381" i="25"/>
  <c r="I381" i="25"/>
  <c r="J381" i="25"/>
  <c r="K381" i="25"/>
  <c r="L381" i="25"/>
  <c r="M381" i="25"/>
  <c r="N381" i="25"/>
  <c r="O381" i="25"/>
  <c r="P381" i="25"/>
  <c r="Q381" i="25"/>
  <c r="R381" i="25"/>
  <c r="S381" i="25"/>
  <c r="T381" i="25"/>
  <c r="V381" i="25"/>
  <c r="W381" i="25" s="1"/>
  <c r="A382" i="25"/>
  <c r="B382" i="25"/>
  <c r="E382" i="25"/>
  <c r="H382" i="25"/>
  <c r="I382" i="25"/>
  <c r="J382" i="25"/>
  <c r="K382" i="25"/>
  <c r="L382" i="25"/>
  <c r="M382" i="25"/>
  <c r="N382" i="25"/>
  <c r="O382" i="25"/>
  <c r="P382" i="25"/>
  <c r="Q382" i="25"/>
  <c r="R382" i="25"/>
  <c r="S382" i="25"/>
  <c r="T382" i="25"/>
  <c r="U382" i="25"/>
  <c r="V382" i="25"/>
  <c r="W382" i="25" s="1"/>
  <c r="A383" i="25"/>
  <c r="B383" i="25"/>
  <c r="E383" i="25"/>
  <c r="H383" i="25"/>
  <c r="I383" i="25"/>
  <c r="J383" i="25"/>
  <c r="K383" i="25"/>
  <c r="L383" i="25"/>
  <c r="M383" i="25"/>
  <c r="N383" i="25"/>
  <c r="O383" i="25"/>
  <c r="P383" i="25"/>
  <c r="Q383" i="25"/>
  <c r="R383" i="25"/>
  <c r="S383" i="25"/>
  <c r="T383" i="25"/>
  <c r="U383" i="25"/>
  <c r="V383" i="25"/>
  <c r="W383" i="25"/>
  <c r="A384" i="25"/>
  <c r="B384" i="25"/>
  <c r="U384" i="25" s="1"/>
  <c r="D384" i="25"/>
  <c r="E384" i="25"/>
  <c r="I384" i="25"/>
  <c r="J384" i="25"/>
  <c r="K384" i="25"/>
  <c r="L384" i="25"/>
  <c r="M384" i="25"/>
  <c r="N384" i="25"/>
  <c r="Q384" i="25"/>
  <c r="R384" i="25"/>
  <c r="S384" i="25"/>
  <c r="T384" i="25"/>
  <c r="V384" i="25"/>
  <c r="A385" i="25"/>
  <c r="B385" i="25"/>
  <c r="U385" i="25" s="1"/>
  <c r="E385" i="25"/>
  <c r="H385" i="25"/>
  <c r="I385" i="25"/>
  <c r="J385" i="25"/>
  <c r="K385" i="25"/>
  <c r="L385" i="25"/>
  <c r="M385" i="25"/>
  <c r="N385" i="25"/>
  <c r="O385" i="25"/>
  <c r="P385" i="25"/>
  <c r="Q385" i="25"/>
  <c r="R385" i="25"/>
  <c r="S385" i="25"/>
  <c r="T385" i="25"/>
  <c r="V385" i="25"/>
  <c r="W385" i="25"/>
  <c r="A386" i="25"/>
  <c r="B386" i="25"/>
  <c r="E386" i="25"/>
  <c r="H386" i="25"/>
  <c r="I386" i="25"/>
  <c r="J386" i="25"/>
  <c r="K386" i="25"/>
  <c r="L386" i="25"/>
  <c r="M386" i="25"/>
  <c r="N386" i="25"/>
  <c r="O386" i="25"/>
  <c r="P386" i="25"/>
  <c r="Q386" i="25"/>
  <c r="R386" i="25"/>
  <c r="S386" i="25"/>
  <c r="T386" i="25"/>
  <c r="U386" i="25"/>
  <c r="V386" i="25"/>
  <c r="W386" i="25"/>
  <c r="A387" i="25"/>
  <c r="B387" i="25"/>
  <c r="E387" i="25"/>
  <c r="H387" i="25"/>
  <c r="I387" i="25"/>
  <c r="J387" i="25"/>
  <c r="K387" i="25"/>
  <c r="L387" i="25"/>
  <c r="M387" i="25"/>
  <c r="N387" i="25"/>
  <c r="O387" i="25"/>
  <c r="P387" i="25"/>
  <c r="Q387" i="25"/>
  <c r="R387" i="25"/>
  <c r="S387" i="25"/>
  <c r="T387" i="25"/>
  <c r="U387" i="25"/>
  <c r="V387" i="25"/>
  <c r="W387" i="25"/>
  <c r="A388" i="25"/>
  <c r="B388" i="25"/>
  <c r="E388" i="25"/>
  <c r="F388" i="25"/>
  <c r="H388" i="25"/>
  <c r="I388" i="25"/>
  <c r="J388" i="25"/>
  <c r="K388" i="25"/>
  <c r="L388" i="25"/>
  <c r="M388" i="25"/>
  <c r="N388" i="25"/>
  <c r="O388" i="25"/>
  <c r="P388" i="25"/>
  <c r="Q388" i="25"/>
  <c r="R388" i="25"/>
  <c r="S388" i="25"/>
  <c r="T388" i="25"/>
  <c r="U388" i="25"/>
  <c r="V388" i="25"/>
  <c r="W388" i="25"/>
  <c r="A389" i="25"/>
  <c r="B389" i="25"/>
  <c r="U389" i="25" s="1"/>
  <c r="D389" i="25"/>
  <c r="E389" i="25" s="1"/>
  <c r="H389" i="25"/>
  <c r="I389" i="25"/>
  <c r="J389" i="25"/>
  <c r="K389" i="25"/>
  <c r="L389" i="25"/>
  <c r="M389" i="25"/>
  <c r="O389" i="25"/>
  <c r="P389" i="25"/>
  <c r="Q389" i="25"/>
  <c r="R389" i="25"/>
  <c r="S389" i="25"/>
  <c r="T389" i="25"/>
  <c r="V389" i="25"/>
  <c r="W389" i="25"/>
  <c r="X389" i="25"/>
  <c r="A390" i="25"/>
  <c r="B390" i="25"/>
  <c r="E390" i="25"/>
  <c r="H390" i="25"/>
  <c r="I390" i="25"/>
  <c r="J390" i="25"/>
  <c r="K390" i="25"/>
  <c r="L390" i="25"/>
  <c r="M390" i="25"/>
  <c r="N390" i="25"/>
  <c r="O390" i="25"/>
  <c r="P390" i="25"/>
  <c r="Q390" i="25"/>
  <c r="R390" i="25"/>
  <c r="S390" i="25"/>
  <c r="T390" i="25"/>
  <c r="U390" i="25"/>
  <c r="V390" i="25"/>
  <c r="W390" i="25" s="1"/>
  <c r="X390" i="25"/>
  <c r="A391" i="25"/>
  <c r="B391" i="25"/>
  <c r="E391" i="25"/>
  <c r="H391" i="25"/>
  <c r="I391" i="25"/>
  <c r="J391" i="25"/>
  <c r="K391" i="25"/>
  <c r="L391" i="25"/>
  <c r="M391" i="25"/>
  <c r="N391" i="25"/>
  <c r="O391" i="25"/>
  <c r="P391" i="25"/>
  <c r="Q391" i="25"/>
  <c r="R391" i="25"/>
  <c r="S391" i="25"/>
  <c r="T391" i="25"/>
  <c r="U391" i="25"/>
  <c r="V391" i="25"/>
  <c r="W391" i="25" s="1"/>
  <c r="A392" i="25"/>
  <c r="B392" i="25"/>
  <c r="U392" i="25" s="1"/>
  <c r="E392" i="25"/>
  <c r="H392" i="25"/>
  <c r="I392" i="25"/>
  <c r="J392" i="25"/>
  <c r="K392" i="25"/>
  <c r="L392" i="25"/>
  <c r="M392" i="25"/>
  <c r="N392" i="25"/>
  <c r="O392" i="25"/>
  <c r="P392" i="25"/>
  <c r="Q392" i="25"/>
  <c r="R392" i="25"/>
  <c r="S392" i="25"/>
  <c r="T392" i="25"/>
  <c r="V392" i="25"/>
  <c r="W392" i="25" s="1"/>
  <c r="A393" i="25"/>
  <c r="B393" i="25"/>
  <c r="D393" i="25"/>
  <c r="O393" i="25" s="1"/>
  <c r="J393" i="25"/>
  <c r="K393" i="25"/>
  <c r="S393" i="25"/>
  <c r="U393" i="25"/>
  <c r="V393" i="25"/>
  <c r="A394" i="25"/>
  <c r="B394" i="25"/>
  <c r="U394" i="25" s="1"/>
  <c r="V394" i="25"/>
  <c r="A395" i="25"/>
  <c r="B395" i="25"/>
  <c r="H395" i="25"/>
  <c r="I395" i="25"/>
  <c r="J395" i="25"/>
  <c r="K395" i="25"/>
  <c r="L395" i="25"/>
  <c r="M395" i="25"/>
  <c r="N395" i="25"/>
  <c r="O395" i="25"/>
  <c r="P395" i="25"/>
  <c r="Q395" i="25"/>
  <c r="R395" i="25"/>
  <c r="S395" i="25"/>
  <c r="T395" i="25"/>
  <c r="U395" i="25"/>
  <c r="V395" i="25"/>
  <c r="W395" i="25"/>
  <c r="A396" i="25"/>
  <c r="B396" i="25"/>
  <c r="E396" i="25"/>
  <c r="H396" i="25"/>
  <c r="I396" i="25"/>
  <c r="J396" i="25"/>
  <c r="K396" i="25"/>
  <c r="L396" i="25"/>
  <c r="M396" i="25"/>
  <c r="N396" i="25"/>
  <c r="O396" i="25"/>
  <c r="P396" i="25"/>
  <c r="Q396" i="25"/>
  <c r="R396" i="25"/>
  <c r="S396" i="25"/>
  <c r="T396" i="25"/>
  <c r="U396" i="25"/>
  <c r="V396" i="25"/>
  <c r="W396" i="25"/>
  <c r="A397" i="25"/>
  <c r="B397" i="25"/>
  <c r="E397" i="25"/>
  <c r="H397" i="25"/>
  <c r="I397" i="25"/>
  <c r="J397" i="25"/>
  <c r="K397" i="25"/>
  <c r="L397" i="25"/>
  <c r="M397" i="25"/>
  <c r="N397" i="25"/>
  <c r="O397" i="25"/>
  <c r="P397" i="25"/>
  <c r="Q397" i="25"/>
  <c r="R397" i="25"/>
  <c r="S397" i="25"/>
  <c r="T397" i="25"/>
  <c r="U397" i="25"/>
  <c r="V397" i="25"/>
  <c r="W397" i="25" s="1"/>
  <c r="A398" i="25"/>
  <c r="B398" i="25"/>
  <c r="U398" i="25" s="1"/>
  <c r="E398" i="25"/>
  <c r="H398" i="25"/>
  <c r="I398" i="25"/>
  <c r="J398" i="25"/>
  <c r="K398" i="25"/>
  <c r="L398" i="25"/>
  <c r="M398" i="25"/>
  <c r="N398" i="25"/>
  <c r="O398" i="25"/>
  <c r="P398" i="25"/>
  <c r="Q398" i="25"/>
  <c r="R398" i="25"/>
  <c r="S398" i="25"/>
  <c r="T398" i="25"/>
  <c r="V398" i="25"/>
  <c r="W398" i="25" s="1"/>
  <c r="A399" i="25"/>
  <c r="B399" i="25"/>
  <c r="E399" i="25"/>
  <c r="H399" i="25"/>
  <c r="I399" i="25"/>
  <c r="J399" i="25"/>
  <c r="K399" i="25"/>
  <c r="L399" i="25"/>
  <c r="M399" i="25"/>
  <c r="N399" i="25"/>
  <c r="O399" i="25"/>
  <c r="P399" i="25"/>
  <c r="Q399" i="25"/>
  <c r="R399" i="25"/>
  <c r="S399" i="25"/>
  <c r="T399" i="25"/>
  <c r="U399" i="25"/>
  <c r="V399" i="25"/>
  <c r="W399" i="25"/>
  <c r="A400" i="25"/>
  <c r="B400" i="25"/>
  <c r="E400" i="25"/>
  <c r="H400" i="25"/>
  <c r="I400" i="25"/>
  <c r="J400" i="25"/>
  <c r="K400" i="25"/>
  <c r="L400" i="25"/>
  <c r="M400" i="25"/>
  <c r="N400" i="25"/>
  <c r="O400" i="25"/>
  <c r="P400" i="25"/>
  <c r="Q400" i="25"/>
  <c r="R400" i="25"/>
  <c r="S400" i="25"/>
  <c r="T400" i="25"/>
  <c r="U400" i="25"/>
  <c r="V400" i="25"/>
  <c r="W400" i="25" s="1"/>
  <c r="A401" i="25"/>
  <c r="B401" i="25"/>
  <c r="U401" i="25" s="1"/>
  <c r="E401" i="25"/>
  <c r="H401" i="25"/>
  <c r="I401" i="25"/>
  <c r="J401" i="25"/>
  <c r="K401" i="25"/>
  <c r="L401" i="25"/>
  <c r="M401" i="25"/>
  <c r="N401" i="25"/>
  <c r="O401" i="25"/>
  <c r="P401" i="25"/>
  <c r="Q401" i="25"/>
  <c r="R401" i="25"/>
  <c r="S401" i="25"/>
  <c r="T401" i="25"/>
  <c r="V401" i="25"/>
  <c r="W401" i="25" s="1"/>
  <c r="A402" i="25"/>
  <c r="B402" i="25"/>
  <c r="E402" i="25"/>
  <c r="F411" i="25" s="1"/>
  <c r="H402" i="25"/>
  <c r="I402" i="25"/>
  <c r="J402" i="25"/>
  <c r="K402" i="25"/>
  <c r="L402" i="25"/>
  <c r="M402" i="25"/>
  <c r="N402" i="25"/>
  <c r="O402" i="25"/>
  <c r="P402" i="25"/>
  <c r="Q402" i="25"/>
  <c r="R402" i="25"/>
  <c r="S402" i="25"/>
  <c r="T402" i="25"/>
  <c r="U402" i="25"/>
  <c r="V402" i="25"/>
  <c r="W402" i="25"/>
  <c r="A403" i="25"/>
  <c r="B403" i="25"/>
  <c r="E403" i="25"/>
  <c r="H403" i="25"/>
  <c r="I403" i="25"/>
  <c r="J403" i="25"/>
  <c r="K403" i="25"/>
  <c r="L403" i="25"/>
  <c r="M403" i="25"/>
  <c r="N403" i="25"/>
  <c r="O403" i="25"/>
  <c r="P403" i="25"/>
  <c r="Q403" i="25"/>
  <c r="R403" i="25"/>
  <c r="S403" i="25"/>
  <c r="T403" i="25"/>
  <c r="U403" i="25"/>
  <c r="V403" i="25"/>
  <c r="W403" i="25"/>
  <c r="A404" i="25"/>
  <c r="B404" i="25"/>
  <c r="U404" i="25" s="1"/>
  <c r="D404" i="25"/>
  <c r="K404" i="25" s="1"/>
  <c r="E404" i="25"/>
  <c r="I404" i="25"/>
  <c r="J404" i="25"/>
  <c r="M404" i="25"/>
  <c r="N404" i="25"/>
  <c r="Q404" i="25"/>
  <c r="R404" i="25"/>
  <c r="S404" i="25"/>
  <c r="T404" i="25"/>
  <c r="V404" i="25"/>
  <c r="A405" i="25"/>
  <c r="B405" i="25"/>
  <c r="E405" i="25"/>
  <c r="H405" i="25"/>
  <c r="I405" i="25"/>
  <c r="J405" i="25"/>
  <c r="K405" i="25"/>
  <c r="L405" i="25"/>
  <c r="M405" i="25"/>
  <c r="N405" i="25"/>
  <c r="O405" i="25"/>
  <c r="P405" i="25"/>
  <c r="Q405" i="25"/>
  <c r="R405" i="25"/>
  <c r="S405" i="25"/>
  <c r="T405" i="25"/>
  <c r="U405" i="25"/>
  <c r="V405" i="25"/>
  <c r="W405" i="25"/>
  <c r="A406" i="25"/>
  <c r="B406" i="25"/>
  <c r="E406" i="25"/>
  <c r="H406" i="25"/>
  <c r="I406" i="25"/>
  <c r="J406" i="25"/>
  <c r="K406" i="25"/>
  <c r="L406" i="25"/>
  <c r="M406" i="25"/>
  <c r="N406" i="25"/>
  <c r="O406" i="25"/>
  <c r="P406" i="25"/>
  <c r="Q406" i="25"/>
  <c r="R406" i="25"/>
  <c r="S406" i="25"/>
  <c r="T406" i="25"/>
  <c r="U406" i="25"/>
  <c r="V406" i="25"/>
  <c r="W406" i="25"/>
  <c r="A407" i="25"/>
  <c r="B407" i="25"/>
  <c r="U407" i="25" s="1"/>
  <c r="E407" i="25"/>
  <c r="H407" i="25"/>
  <c r="I407" i="25"/>
  <c r="J407" i="25"/>
  <c r="K407" i="25"/>
  <c r="L407" i="25"/>
  <c r="M407" i="25"/>
  <c r="N407" i="25"/>
  <c r="O407" i="25"/>
  <c r="P407" i="25"/>
  <c r="Q407" i="25"/>
  <c r="R407" i="25"/>
  <c r="S407" i="25"/>
  <c r="T407" i="25"/>
  <c r="V407" i="25"/>
  <c r="W407" i="25" s="1"/>
  <c r="A408" i="25"/>
  <c r="B408" i="25"/>
  <c r="E408" i="25"/>
  <c r="H408" i="25"/>
  <c r="I408" i="25"/>
  <c r="J408" i="25"/>
  <c r="K408" i="25"/>
  <c r="L408" i="25"/>
  <c r="M408" i="25"/>
  <c r="N408" i="25"/>
  <c r="O408" i="25"/>
  <c r="P408" i="25"/>
  <c r="Q408" i="25"/>
  <c r="R408" i="25"/>
  <c r="S408" i="25"/>
  <c r="T408" i="25"/>
  <c r="U408" i="25"/>
  <c r="V408" i="25"/>
  <c r="W408" i="25"/>
  <c r="A409" i="25"/>
  <c r="B409" i="25"/>
  <c r="U409" i="25" s="1"/>
  <c r="E409" i="25"/>
  <c r="H409" i="25"/>
  <c r="I409" i="25"/>
  <c r="J409" i="25"/>
  <c r="K409" i="25"/>
  <c r="L409" i="25"/>
  <c r="M409" i="25"/>
  <c r="N409" i="25"/>
  <c r="O409" i="25"/>
  <c r="P409" i="25"/>
  <c r="Q409" i="25"/>
  <c r="R409" i="25"/>
  <c r="S409" i="25"/>
  <c r="T409" i="25"/>
  <c r="V409" i="25"/>
  <c r="W409" i="25" s="1"/>
  <c r="A410" i="25"/>
  <c r="B410" i="25"/>
  <c r="E410" i="25"/>
  <c r="H410" i="25"/>
  <c r="I410" i="25"/>
  <c r="J410" i="25"/>
  <c r="K410" i="25"/>
  <c r="L410" i="25"/>
  <c r="M410" i="25"/>
  <c r="N410" i="25"/>
  <c r="O410" i="25"/>
  <c r="P410" i="25"/>
  <c r="Q410" i="25"/>
  <c r="R410" i="25"/>
  <c r="S410" i="25"/>
  <c r="T410" i="25"/>
  <c r="U410" i="25"/>
  <c r="V410" i="25"/>
  <c r="W410" i="25"/>
  <c r="A411" i="25"/>
  <c r="B411" i="25"/>
  <c r="E411" i="25"/>
  <c r="H411" i="25"/>
  <c r="I411" i="25"/>
  <c r="J411" i="25"/>
  <c r="K411" i="25"/>
  <c r="L411" i="25"/>
  <c r="M411" i="25"/>
  <c r="N411" i="25"/>
  <c r="O411" i="25"/>
  <c r="P411" i="25"/>
  <c r="Q411" i="25"/>
  <c r="R411" i="25"/>
  <c r="S411" i="25"/>
  <c r="T411" i="25"/>
  <c r="U411" i="25"/>
  <c r="V411" i="25"/>
  <c r="W411" i="25" s="1"/>
  <c r="A412" i="25"/>
  <c r="B412" i="25"/>
  <c r="U412" i="25" s="1"/>
  <c r="E412" i="25"/>
  <c r="F421" i="25" s="1"/>
  <c r="H412" i="25"/>
  <c r="I412" i="25"/>
  <c r="J412" i="25"/>
  <c r="K412" i="25"/>
  <c r="L412" i="25"/>
  <c r="M412" i="25"/>
  <c r="N412" i="25"/>
  <c r="O412" i="25"/>
  <c r="P412" i="25"/>
  <c r="Q412" i="25"/>
  <c r="R412" i="25"/>
  <c r="S412" i="25"/>
  <c r="T412" i="25"/>
  <c r="V412" i="25"/>
  <c r="W412" i="25" s="1"/>
  <c r="A413" i="25"/>
  <c r="B413" i="25"/>
  <c r="E413" i="25"/>
  <c r="F413" i="25"/>
  <c r="H413" i="25"/>
  <c r="I413" i="25"/>
  <c r="J413" i="25"/>
  <c r="K413" i="25"/>
  <c r="L413" i="25"/>
  <c r="M413" i="25"/>
  <c r="N413" i="25"/>
  <c r="O413" i="25"/>
  <c r="P413" i="25"/>
  <c r="Q413" i="25"/>
  <c r="R413" i="25"/>
  <c r="S413" i="25"/>
  <c r="T413" i="25"/>
  <c r="U413" i="25"/>
  <c r="V413" i="25"/>
  <c r="W413" i="25"/>
  <c r="A414" i="25"/>
  <c r="B414" i="25"/>
  <c r="E414" i="25"/>
  <c r="H414" i="25"/>
  <c r="I414" i="25"/>
  <c r="J414" i="25"/>
  <c r="K414" i="25"/>
  <c r="L414" i="25"/>
  <c r="M414" i="25"/>
  <c r="N414" i="25"/>
  <c r="O414" i="25"/>
  <c r="P414" i="25"/>
  <c r="Q414" i="25"/>
  <c r="R414" i="25"/>
  <c r="S414" i="25"/>
  <c r="T414" i="25"/>
  <c r="U414" i="25"/>
  <c r="V414" i="25"/>
  <c r="W414" i="25"/>
  <c r="A415" i="25"/>
  <c r="B415" i="25"/>
  <c r="U415" i="25" s="1"/>
  <c r="E415" i="25"/>
  <c r="H415" i="25"/>
  <c r="I415" i="25"/>
  <c r="J415" i="25"/>
  <c r="K415" i="25"/>
  <c r="L415" i="25"/>
  <c r="M415" i="25"/>
  <c r="N415" i="25"/>
  <c r="O415" i="25"/>
  <c r="P415" i="25"/>
  <c r="Q415" i="25"/>
  <c r="R415" i="25"/>
  <c r="S415" i="25"/>
  <c r="T415" i="25"/>
  <c r="V415" i="25"/>
  <c r="W415" i="25"/>
  <c r="A416" i="25"/>
  <c r="B416" i="25"/>
  <c r="E416" i="25"/>
  <c r="H416" i="25"/>
  <c r="I416" i="25"/>
  <c r="J416" i="25"/>
  <c r="K416" i="25"/>
  <c r="L416" i="25"/>
  <c r="M416" i="25"/>
  <c r="N416" i="25"/>
  <c r="O416" i="25"/>
  <c r="P416" i="25"/>
  <c r="Q416" i="25"/>
  <c r="R416" i="25"/>
  <c r="S416" i="25"/>
  <c r="T416" i="25"/>
  <c r="U416" i="25"/>
  <c r="V416" i="25"/>
  <c r="W416" i="25"/>
  <c r="A417" i="25"/>
  <c r="B417" i="25"/>
  <c r="E417" i="25"/>
  <c r="H417" i="25"/>
  <c r="I417" i="25"/>
  <c r="J417" i="25"/>
  <c r="K417" i="25"/>
  <c r="L417" i="25"/>
  <c r="M417" i="25"/>
  <c r="N417" i="25"/>
  <c r="O417" i="25"/>
  <c r="P417" i="25"/>
  <c r="Q417" i="25"/>
  <c r="R417" i="25"/>
  <c r="S417" i="25"/>
  <c r="T417" i="25"/>
  <c r="U417" i="25"/>
  <c r="V417" i="25"/>
  <c r="W417" i="25" s="1"/>
  <c r="A418" i="25"/>
  <c r="B418" i="25"/>
  <c r="U418" i="25" s="1"/>
  <c r="E418" i="25"/>
  <c r="H418" i="25"/>
  <c r="I418" i="25"/>
  <c r="J418" i="25"/>
  <c r="K418" i="25"/>
  <c r="L418" i="25"/>
  <c r="M418" i="25"/>
  <c r="N418" i="25"/>
  <c r="O418" i="25"/>
  <c r="P418" i="25"/>
  <c r="Q418" i="25"/>
  <c r="R418" i="25"/>
  <c r="S418" i="25"/>
  <c r="T418" i="25"/>
  <c r="V418" i="25"/>
  <c r="W418" i="25"/>
  <c r="A419" i="25"/>
  <c r="B419" i="25"/>
  <c r="E419" i="25"/>
  <c r="H419" i="25"/>
  <c r="I419" i="25"/>
  <c r="J419" i="25"/>
  <c r="K419" i="25"/>
  <c r="L419" i="25"/>
  <c r="M419" i="25"/>
  <c r="N419" i="25"/>
  <c r="O419" i="25"/>
  <c r="P419" i="25"/>
  <c r="Q419" i="25"/>
  <c r="R419" i="25"/>
  <c r="S419" i="25"/>
  <c r="T419" i="25"/>
  <c r="U419" i="25"/>
  <c r="V419" i="25"/>
  <c r="W419" i="25"/>
  <c r="X419" i="25"/>
  <c r="A420" i="25"/>
  <c r="B420" i="25"/>
  <c r="U420" i="25" s="1"/>
  <c r="E420" i="25"/>
  <c r="F422" i="25" s="1"/>
  <c r="H420" i="25"/>
  <c r="I420" i="25"/>
  <c r="J420" i="25"/>
  <c r="K420" i="25"/>
  <c r="L420" i="25"/>
  <c r="M420" i="25"/>
  <c r="N420" i="25"/>
  <c r="O420" i="25"/>
  <c r="P420" i="25"/>
  <c r="Q420" i="25"/>
  <c r="R420" i="25"/>
  <c r="S420" i="25"/>
  <c r="T420" i="25"/>
  <c r="V420" i="25"/>
  <c r="W420" i="25" s="1"/>
  <c r="A421" i="25"/>
  <c r="B421" i="25"/>
  <c r="U421" i="25" s="1"/>
  <c r="E421" i="25"/>
  <c r="H421" i="25"/>
  <c r="I421" i="25"/>
  <c r="J421" i="25"/>
  <c r="K421" i="25"/>
  <c r="L421" i="25"/>
  <c r="M421" i="25"/>
  <c r="N421" i="25"/>
  <c r="O421" i="25"/>
  <c r="P421" i="25"/>
  <c r="Q421" i="25"/>
  <c r="R421" i="25"/>
  <c r="S421" i="25"/>
  <c r="T421" i="25"/>
  <c r="V421" i="25"/>
  <c r="W421" i="25"/>
  <c r="A422" i="25"/>
  <c r="B422" i="25"/>
  <c r="E422" i="25"/>
  <c r="H422" i="25"/>
  <c r="I422" i="25"/>
  <c r="J422" i="25"/>
  <c r="K422" i="25"/>
  <c r="L422" i="25"/>
  <c r="M422" i="25"/>
  <c r="N422" i="25"/>
  <c r="O422" i="25"/>
  <c r="P422" i="25"/>
  <c r="Q422" i="25"/>
  <c r="R422" i="25"/>
  <c r="S422" i="25"/>
  <c r="T422" i="25"/>
  <c r="U422" i="25"/>
  <c r="V422" i="25"/>
  <c r="W422" i="25"/>
  <c r="A423" i="25"/>
  <c r="B423" i="25"/>
  <c r="E423" i="25"/>
  <c r="F423" i="25"/>
  <c r="H423" i="25"/>
  <c r="I423" i="25"/>
  <c r="J423" i="25"/>
  <c r="K423" i="25"/>
  <c r="L423" i="25"/>
  <c r="M423" i="25"/>
  <c r="N423" i="25"/>
  <c r="O423" i="25"/>
  <c r="P423" i="25"/>
  <c r="Q423" i="25"/>
  <c r="R423" i="25"/>
  <c r="S423" i="25"/>
  <c r="T423" i="25"/>
  <c r="U423" i="25"/>
  <c r="V423" i="25"/>
  <c r="W423" i="25"/>
  <c r="A424" i="25"/>
  <c r="B424" i="25"/>
  <c r="E424" i="25"/>
  <c r="F424" i="25"/>
  <c r="H424" i="25"/>
  <c r="I424" i="25"/>
  <c r="J424" i="25"/>
  <c r="K424" i="25"/>
  <c r="L424" i="25"/>
  <c r="M424" i="25"/>
  <c r="N424" i="25"/>
  <c r="O424" i="25"/>
  <c r="P424" i="25"/>
  <c r="Q424" i="25"/>
  <c r="R424" i="25"/>
  <c r="S424" i="25"/>
  <c r="T424" i="25"/>
  <c r="U424" i="25"/>
  <c r="V424" i="25"/>
  <c r="W424" i="25"/>
  <c r="A425" i="25"/>
  <c r="B425" i="25"/>
  <c r="U425" i="25" s="1"/>
  <c r="E425" i="25"/>
  <c r="H425" i="25"/>
  <c r="I425" i="25"/>
  <c r="J425" i="25"/>
  <c r="K425" i="25"/>
  <c r="L425" i="25"/>
  <c r="M425" i="25"/>
  <c r="N425" i="25"/>
  <c r="O425" i="25"/>
  <c r="P425" i="25"/>
  <c r="Q425" i="25"/>
  <c r="R425" i="25"/>
  <c r="S425" i="25"/>
  <c r="T425" i="25"/>
  <c r="V425" i="25"/>
  <c r="W425" i="25" s="1"/>
  <c r="A426" i="25"/>
  <c r="B426" i="25"/>
  <c r="U426" i="25" s="1"/>
  <c r="E426" i="25"/>
  <c r="H426" i="25"/>
  <c r="I426" i="25"/>
  <c r="J426" i="25"/>
  <c r="K426" i="25"/>
  <c r="L426" i="25"/>
  <c r="M426" i="25"/>
  <c r="N426" i="25"/>
  <c r="O426" i="25"/>
  <c r="P426" i="25"/>
  <c r="Q426" i="25"/>
  <c r="R426" i="25"/>
  <c r="S426" i="25"/>
  <c r="T426" i="25"/>
  <c r="V426" i="25"/>
  <c r="W426" i="25" s="1"/>
  <c r="A427" i="25"/>
  <c r="B427" i="25"/>
  <c r="E427" i="25"/>
  <c r="H427" i="25"/>
  <c r="I427" i="25"/>
  <c r="J427" i="25"/>
  <c r="K427" i="25"/>
  <c r="L427" i="25"/>
  <c r="M427" i="25"/>
  <c r="N427" i="25"/>
  <c r="O427" i="25"/>
  <c r="P427" i="25"/>
  <c r="Q427" i="25"/>
  <c r="R427" i="25"/>
  <c r="S427" i="25"/>
  <c r="T427" i="25"/>
  <c r="U427" i="25"/>
  <c r="V427" i="25"/>
  <c r="W427" i="25" s="1"/>
  <c r="A428" i="25"/>
  <c r="B428" i="25"/>
  <c r="U428" i="25" s="1"/>
  <c r="D428" i="25"/>
  <c r="H428" i="25"/>
  <c r="I428" i="25"/>
  <c r="J428" i="25"/>
  <c r="K428" i="25"/>
  <c r="L428" i="25"/>
  <c r="M428" i="25"/>
  <c r="P428" i="25"/>
  <c r="Q428" i="25"/>
  <c r="R428" i="25"/>
  <c r="S428" i="25"/>
  <c r="T428" i="25"/>
  <c r="V428" i="25"/>
  <c r="A429" i="25"/>
  <c r="B429" i="25"/>
  <c r="D429" i="25"/>
  <c r="N429" i="25" s="1"/>
  <c r="E429" i="25"/>
  <c r="J429" i="25"/>
  <c r="K429" i="25"/>
  <c r="L429" i="25"/>
  <c r="M429" i="25"/>
  <c r="O429" i="25"/>
  <c r="R429" i="25"/>
  <c r="S429" i="25"/>
  <c r="T429" i="25"/>
  <c r="U429" i="25"/>
  <c r="V429" i="25"/>
  <c r="W429" i="25" s="1"/>
  <c r="A430" i="25"/>
  <c r="B430" i="25"/>
  <c r="E430" i="25"/>
  <c r="H430" i="25"/>
  <c r="I430" i="25"/>
  <c r="J430" i="25"/>
  <c r="K430" i="25"/>
  <c r="L430" i="25"/>
  <c r="M430" i="25"/>
  <c r="N430" i="25"/>
  <c r="O430" i="25"/>
  <c r="P430" i="25"/>
  <c r="Q430" i="25"/>
  <c r="R430" i="25"/>
  <c r="S430" i="25"/>
  <c r="T430" i="25"/>
  <c r="U430" i="25"/>
  <c r="V430" i="25"/>
  <c r="W430" i="25"/>
  <c r="A431" i="25"/>
  <c r="B431" i="25"/>
  <c r="E431" i="25"/>
  <c r="H431" i="25"/>
  <c r="I431" i="25"/>
  <c r="J431" i="25"/>
  <c r="K431" i="25"/>
  <c r="L431" i="25"/>
  <c r="M431" i="25"/>
  <c r="N431" i="25"/>
  <c r="O431" i="25"/>
  <c r="P431" i="25"/>
  <c r="Q431" i="25"/>
  <c r="R431" i="25"/>
  <c r="S431" i="25"/>
  <c r="T431" i="25"/>
  <c r="U431" i="25"/>
  <c r="V431" i="25"/>
  <c r="W431" i="25" s="1"/>
  <c r="A432" i="25"/>
  <c r="B432" i="25"/>
  <c r="E432" i="25"/>
  <c r="H432" i="25"/>
  <c r="I432" i="25"/>
  <c r="J432" i="25"/>
  <c r="K432" i="25"/>
  <c r="L432" i="25"/>
  <c r="M432" i="25"/>
  <c r="N432" i="25"/>
  <c r="O432" i="25"/>
  <c r="P432" i="25"/>
  <c r="Q432" i="25"/>
  <c r="R432" i="25"/>
  <c r="S432" i="25"/>
  <c r="T432" i="25"/>
  <c r="U432" i="25"/>
  <c r="V432" i="25"/>
  <c r="W432" i="25"/>
  <c r="A433" i="25"/>
  <c r="B433" i="25"/>
  <c r="E433" i="25"/>
  <c r="H433" i="25"/>
  <c r="I433" i="25"/>
  <c r="J433" i="25"/>
  <c r="K433" i="25"/>
  <c r="L433" i="25"/>
  <c r="M433" i="25"/>
  <c r="N433" i="25"/>
  <c r="O433" i="25"/>
  <c r="P433" i="25"/>
  <c r="Q433" i="25"/>
  <c r="R433" i="25"/>
  <c r="S433" i="25"/>
  <c r="T433" i="25"/>
  <c r="U433" i="25"/>
  <c r="V433" i="25"/>
  <c r="W433" i="25" s="1"/>
  <c r="A434" i="25"/>
  <c r="B434" i="25"/>
  <c r="U434" i="25" s="1"/>
  <c r="E434" i="25"/>
  <c r="H434" i="25"/>
  <c r="I434" i="25"/>
  <c r="J434" i="25"/>
  <c r="K434" i="25"/>
  <c r="L434" i="25"/>
  <c r="M434" i="25"/>
  <c r="N434" i="25"/>
  <c r="O434" i="25"/>
  <c r="P434" i="25"/>
  <c r="Q434" i="25"/>
  <c r="R434" i="25"/>
  <c r="S434" i="25"/>
  <c r="T434" i="25"/>
  <c r="V434" i="25"/>
  <c r="W434" i="25" s="1"/>
  <c r="A435" i="25"/>
  <c r="B435" i="25"/>
  <c r="E435" i="25"/>
  <c r="H435" i="25"/>
  <c r="I435" i="25"/>
  <c r="J435" i="25"/>
  <c r="K435" i="25"/>
  <c r="L435" i="25"/>
  <c r="M435" i="25"/>
  <c r="N435" i="25"/>
  <c r="O435" i="25"/>
  <c r="P435" i="25"/>
  <c r="Q435" i="25"/>
  <c r="R435" i="25"/>
  <c r="S435" i="25"/>
  <c r="T435" i="25"/>
  <c r="U435" i="25"/>
  <c r="V435" i="25"/>
  <c r="W435" i="25" s="1"/>
  <c r="A436" i="25"/>
  <c r="B436" i="25"/>
  <c r="E436" i="25"/>
  <c r="H436" i="25"/>
  <c r="I436" i="25"/>
  <c r="J436" i="25"/>
  <c r="K436" i="25"/>
  <c r="L436" i="25"/>
  <c r="M436" i="25"/>
  <c r="N436" i="25"/>
  <c r="O436" i="25"/>
  <c r="P436" i="25"/>
  <c r="Q436" i="25"/>
  <c r="R436" i="25"/>
  <c r="S436" i="25"/>
  <c r="T436" i="25"/>
  <c r="U436" i="25"/>
  <c r="V436" i="25"/>
  <c r="W436" i="25"/>
  <c r="A437" i="25"/>
  <c r="B437" i="25"/>
  <c r="E437" i="25"/>
  <c r="H437" i="25"/>
  <c r="I437" i="25"/>
  <c r="J437" i="25"/>
  <c r="K437" i="25"/>
  <c r="L437" i="25"/>
  <c r="M437" i="25"/>
  <c r="N437" i="25"/>
  <c r="O437" i="25"/>
  <c r="P437" i="25"/>
  <c r="Q437" i="25"/>
  <c r="R437" i="25"/>
  <c r="S437" i="25"/>
  <c r="T437" i="25"/>
  <c r="U437" i="25"/>
  <c r="V437" i="25"/>
  <c r="W437" i="25"/>
  <c r="A438" i="25"/>
  <c r="B438" i="25"/>
  <c r="E438" i="25"/>
  <c r="F438" i="25"/>
  <c r="H438" i="25"/>
  <c r="I438" i="25"/>
  <c r="J438" i="25"/>
  <c r="K438" i="25"/>
  <c r="L438" i="25"/>
  <c r="M438" i="25"/>
  <c r="N438" i="25"/>
  <c r="O438" i="25"/>
  <c r="P438" i="25"/>
  <c r="Q438" i="25"/>
  <c r="R438" i="25"/>
  <c r="S438" i="25"/>
  <c r="T438" i="25"/>
  <c r="U438" i="25"/>
  <c r="V438" i="25"/>
  <c r="W438" i="25"/>
  <c r="A439" i="25"/>
  <c r="B439" i="25"/>
  <c r="E439" i="25"/>
  <c r="H439" i="25"/>
  <c r="I439" i="25"/>
  <c r="J439" i="25"/>
  <c r="K439" i="25"/>
  <c r="L439" i="25"/>
  <c r="M439" i="25"/>
  <c r="N439" i="25"/>
  <c r="O439" i="25"/>
  <c r="P439" i="25"/>
  <c r="Q439" i="25"/>
  <c r="R439" i="25"/>
  <c r="S439" i="25"/>
  <c r="T439" i="25"/>
  <c r="U439" i="25"/>
  <c r="V439" i="25"/>
  <c r="W439" i="25" s="1"/>
  <c r="A440" i="25"/>
  <c r="B440" i="25"/>
  <c r="E440" i="25"/>
  <c r="F440" i="25"/>
  <c r="H440" i="25"/>
  <c r="I440" i="25"/>
  <c r="J440" i="25"/>
  <c r="K440" i="25"/>
  <c r="L440" i="25"/>
  <c r="M440" i="25"/>
  <c r="N440" i="25"/>
  <c r="O440" i="25"/>
  <c r="P440" i="25"/>
  <c r="Q440" i="25"/>
  <c r="R440" i="25"/>
  <c r="S440" i="25"/>
  <c r="T440" i="25"/>
  <c r="U440" i="25"/>
  <c r="V440" i="25"/>
  <c r="W440" i="25"/>
  <c r="A441" i="25"/>
  <c r="B441" i="25"/>
  <c r="E441" i="25"/>
  <c r="H441" i="25"/>
  <c r="I441" i="25"/>
  <c r="J441" i="25"/>
  <c r="K441" i="25"/>
  <c r="L441" i="25"/>
  <c r="M441" i="25"/>
  <c r="N441" i="25"/>
  <c r="O441" i="25"/>
  <c r="P441" i="25"/>
  <c r="Q441" i="25"/>
  <c r="R441" i="25"/>
  <c r="S441" i="25"/>
  <c r="T441" i="25"/>
  <c r="U441" i="25"/>
  <c r="V441" i="25"/>
  <c r="W441" i="25"/>
  <c r="A442" i="25"/>
  <c r="B442" i="25"/>
  <c r="U442" i="25" s="1"/>
  <c r="E442" i="25"/>
  <c r="H442" i="25"/>
  <c r="I442" i="25"/>
  <c r="J442" i="25"/>
  <c r="K442" i="25"/>
  <c r="L442" i="25"/>
  <c r="M442" i="25"/>
  <c r="N442" i="25"/>
  <c r="O442" i="25"/>
  <c r="P442" i="25"/>
  <c r="Q442" i="25"/>
  <c r="R442" i="25"/>
  <c r="S442" i="25"/>
  <c r="T442" i="25"/>
  <c r="V442" i="25"/>
  <c r="W442" i="25" s="1"/>
  <c r="A443" i="25"/>
  <c r="B443" i="25"/>
  <c r="E443" i="25"/>
  <c r="H443" i="25"/>
  <c r="I443" i="25"/>
  <c r="J443" i="25"/>
  <c r="K443" i="25"/>
  <c r="L443" i="25"/>
  <c r="M443" i="25"/>
  <c r="N443" i="25"/>
  <c r="O443" i="25"/>
  <c r="P443" i="25"/>
  <c r="Q443" i="25"/>
  <c r="R443" i="25"/>
  <c r="S443" i="25"/>
  <c r="T443" i="25"/>
  <c r="U443" i="25"/>
  <c r="V443" i="25"/>
  <c r="W443" i="25"/>
  <c r="A444" i="25"/>
  <c r="B444" i="25"/>
  <c r="E444" i="25"/>
  <c r="H444" i="25"/>
  <c r="I444" i="25"/>
  <c r="J444" i="25"/>
  <c r="K444" i="25"/>
  <c r="L444" i="25"/>
  <c r="M444" i="25"/>
  <c r="N444" i="25"/>
  <c r="O444" i="25"/>
  <c r="P444" i="25"/>
  <c r="Q444" i="25"/>
  <c r="R444" i="25"/>
  <c r="S444" i="25"/>
  <c r="T444" i="25"/>
  <c r="U444" i="25"/>
  <c r="V444" i="25"/>
  <c r="W444" i="25"/>
  <c r="A445" i="25"/>
  <c r="B445" i="25"/>
  <c r="E445" i="25"/>
  <c r="H445" i="25"/>
  <c r="I445" i="25"/>
  <c r="J445" i="25"/>
  <c r="K445" i="25"/>
  <c r="L445" i="25"/>
  <c r="M445" i="25"/>
  <c r="N445" i="25"/>
  <c r="O445" i="25"/>
  <c r="P445" i="25"/>
  <c r="Q445" i="25"/>
  <c r="R445" i="25"/>
  <c r="S445" i="25"/>
  <c r="T445" i="25"/>
  <c r="U445" i="25"/>
  <c r="V445" i="25"/>
  <c r="W445" i="25"/>
  <c r="A446" i="25"/>
  <c r="B446" i="25"/>
  <c r="U446" i="25" s="1"/>
  <c r="D446" i="25"/>
  <c r="E446" i="25" s="1"/>
  <c r="L446" i="25"/>
  <c r="N446" i="25"/>
  <c r="O446" i="25"/>
  <c r="P446" i="25"/>
  <c r="V446" i="25"/>
  <c r="A447" i="25"/>
  <c r="B447" i="25"/>
  <c r="H447" i="25"/>
  <c r="I447" i="25"/>
  <c r="J447" i="25"/>
  <c r="K447" i="25"/>
  <c r="L447" i="25"/>
  <c r="M447" i="25"/>
  <c r="N447" i="25"/>
  <c r="O447" i="25"/>
  <c r="P447" i="25"/>
  <c r="Q447" i="25"/>
  <c r="R447" i="25"/>
  <c r="S447" i="25"/>
  <c r="T447" i="25"/>
  <c r="U447" i="25"/>
  <c r="V447" i="25"/>
  <c r="W447" i="25"/>
  <c r="A448" i="25"/>
  <c r="B448" i="25"/>
  <c r="U448" i="25" s="1"/>
  <c r="E448" i="25"/>
  <c r="H448" i="25"/>
  <c r="I448" i="25"/>
  <c r="J448" i="25"/>
  <c r="K448" i="25"/>
  <c r="L448" i="25"/>
  <c r="M448" i="25"/>
  <c r="N448" i="25"/>
  <c r="O448" i="25"/>
  <c r="P448" i="25"/>
  <c r="Q448" i="25"/>
  <c r="R448" i="25"/>
  <c r="S448" i="25"/>
  <c r="T448" i="25"/>
  <c r="V448" i="25"/>
  <c r="W448" i="25"/>
  <c r="A449" i="25"/>
  <c r="B449" i="25"/>
  <c r="E449" i="25"/>
  <c r="H449" i="25"/>
  <c r="I449" i="25"/>
  <c r="J449" i="25"/>
  <c r="K449" i="25"/>
  <c r="L449" i="25"/>
  <c r="M449" i="25"/>
  <c r="N449" i="25"/>
  <c r="O449" i="25"/>
  <c r="P449" i="25"/>
  <c r="Q449" i="25"/>
  <c r="R449" i="25"/>
  <c r="S449" i="25"/>
  <c r="T449" i="25"/>
  <c r="U449" i="25"/>
  <c r="V449" i="25"/>
  <c r="W449" i="25"/>
  <c r="A450" i="25"/>
  <c r="B450" i="25"/>
  <c r="E450" i="25"/>
  <c r="H450" i="25"/>
  <c r="I450" i="25"/>
  <c r="J450" i="25"/>
  <c r="K450" i="25"/>
  <c r="L450" i="25"/>
  <c r="M450" i="25"/>
  <c r="N450" i="25"/>
  <c r="O450" i="25"/>
  <c r="P450" i="25"/>
  <c r="Q450" i="25"/>
  <c r="R450" i="25"/>
  <c r="S450" i="25"/>
  <c r="T450" i="25"/>
  <c r="U450" i="25"/>
  <c r="V450" i="25"/>
  <c r="W450" i="25" s="1"/>
  <c r="A451" i="25"/>
  <c r="B451" i="25"/>
  <c r="E451" i="25"/>
  <c r="H451" i="25"/>
  <c r="I451" i="25"/>
  <c r="J451" i="25"/>
  <c r="K451" i="25"/>
  <c r="L451" i="25"/>
  <c r="M451" i="25"/>
  <c r="N451" i="25"/>
  <c r="O451" i="25"/>
  <c r="P451" i="25"/>
  <c r="Q451" i="25"/>
  <c r="R451" i="25"/>
  <c r="S451" i="25"/>
  <c r="T451" i="25"/>
  <c r="U451" i="25"/>
  <c r="V451" i="25"/>
  <c r="W451" i="25"/>
  <c r="A452" i="25"/>
  <c r="B452" i="25"/>
  <c r="E452" i="25"/>
  <c r="H452" i="25"/>
  <c r="I452" i="25"/>
  <c r="J452" i="25"/>
  <c r="K452" i="25"/>
  <c r="L452" i="25"/>
  <c r="M452" i="25"/>
  <c r="N452" i="25"/>
  <c r="O452" i="25"/>
  <c r="P452" i="25"/>
  <c r="Q452" i="25"/>
  <c r="R452" i="25"/>
  <c r="S452" i="25"/>
  <c r="T452" i="25"/>
  <c r="U452" i="25"/>
  <c r="V452" i="25"/>
  <c r="W452" i="25"/>
  <c r="A453" i="25"/>
  <c r="B453" i="25"/>
  <c r="U453" i="25" s="1"/>
  <c r="E453" i="25"/>
  <c r="F462" i="25" s="1"/>
  <c r="H453" i="25"/>
  <c r="I453" i="25"/>
  <c r="J453" i="25"/>
  <c r="K453" i="25"/>
  <c r="L453" i="25"/>
  <c r="M453" i="25"/>
  <c r="N453" i="25"/>
  <c r="O453" i="25"/>
  <c r="P453" i="25"/>
  <c r="Q453" i="25"/>
  <c r="R453" i="25"/>
  <c r="S453" i="25"/>
  <c r="T453" i="25"/>
  <c r="V453" i="25"/>
  <c r="W453" i="25" s="1"/>
  <c r="A454" i="25"/>
  <c r="B454" i="25"/>
  <c r="E454" i="25"/>
  <c r="H454" i="25"/>
  <c r="I454" i="25"/>
  <c r="J454" i="25"/>
  <c r="K454" i="25"/>
  <c r="L454" i="25"/>
  <c r="M454" i="25"/>
  <c r="N454" i="25"/>
  <c r="O454" i="25"/>
  <c r="P454" i="25"/>
  <c r="Q454" i="25"/>
  <c r="R454" i="25"/>
  <c r="S454" i="25"/>
  <c r="T454" i="25"/>
  <c r="U454" i="25"/>
  <c r="V454" i="25"/>
  <c r="W454" i="25"/>
  <c r="A455" i="25"/>
  <c r="B455" i="25"/>
  <c r="E455" i="25"/>
  <c r="H455" i="25"/>
  <c r="I455" i="25"/>
  <c r="J455" i="25"/>
  <c r="K455" i="25"/>
  <c r="L455" i="25"/>
  <c r="M455" i="25"/>
  <c r="N455" i="25"/>
  <c r="O455" i="25"/>
  <c r="P455" i="25"/>
  <c r="Q455" i="25"/>
  <c r="R455" i="25"/>
  <c r="S455" i="25"/>
  <c r="T455" i="25"/>
  <c r="U455" i="25"/>
  <c r="V455" i="25"/>
  <c r="W455" i="25"/>
  <c r="A456" i="25"/>
  <c r="B456" i="25"/>
  <c r="E456" i="25"/>
  <c r="H456" i="25"/>
  <c r="I456" i="25"/>
  <c r="J456" i="25"/>
  <c r="K456" i="25"/>
  <c r="L456" i="25"/>
  <c r="M456" i="25"/>
  <c r="N456" i="25"/>
  <c r="O456" i="25"/>
  <c r="P456" i="25"/>
  <c r="Q456" i="25"/>
  <c r="R456" i="25"/>
  <c r="S456" i="25"/>
  <c r="T456" i="25"/>
  <c r="U456" i="25"/>
  <c r="V456" i="25"/>
  <c r="W456" i="25"/>
  <c r="A457" i="25"/>
  <c r="B457" i="25"/>
  <c r="E457" i="25"/>
  <c r="F457" i="25"/>
  <c r="H457" i="25"/>
  <c r="I457" i="25"/>
  <c r="J457" i="25"/>
  <c r="K457" i="25"/>
  <c r="L457" i="25"/>
  <c r="M457" i="25"/>
  <c r="N457" i="25"/>
  <c r="O457" i="25"/>
  <c r="P457" i="25"/>
  <c r="Q457" i="25"/>
  <c r="R457" i="25"/>
  <c r="S457" i="25"/>
  <c r="T457" i="25"/>
  <c r="U457" i="25"/>
  <c r="V457" i="25"/>
  <c r="W457" i="25"/>
  <c r="A458" i="25"/>
  <c r="B458" i="25"/>
  <c r="E458" i="25"/>
  <c r="H458" i="25"/>
  <c r="I458" i="25"/>
  <c r="J458" i="25"/>
  <c r="K458" i="25"/>
  <c r="L458" i="25"/>
  <c r="M458" i="25"/>
  <c r="N458" i="25"/>
  <c r="O458" i="25"/>
  <c r="P458" i="25"/>
  <c r="Q458" i="25"/>
  <c r="R458" i="25"/>
  <c r="S458" i="25"/>
  <c r="T458" i="25"/>
  <c r="U458" i="25"/>
  <c r="V458" i="25"/>
  <c r="W458" i="25" s="1"/>
  <c r="A459" i="25"/>
  <c r="B459" i="25"/>
  <c r="E459" i="25"/>
  <c r="F459" i="25"/>
  <c r="H459" i="25"/>
  <c r="I459" i="25"/>
  <c r="J459" i="25"/>
  <c r="K459" i="25"/>
  <c r="L459" i="25"/>
  <c r="M459" i="25"/>
  <c r="N459" i="25"/>
  <c r="O459" i="25"/>
  <c r="P459" i="25"/>
  <c r="Q459" i="25"/>
  <c r="R459" i="25"/>
  <c r="S459" i="25"/>
  <c r="T459" i="25"/>
  <c r="U459" i="25"/>
  <c r="V459" i="25"/>
  <c r="W459" i="25"/>
  <c r="A460" i="25"/>
  <c r="B460" i="25"/>
  <c r="E460" i="25"/>
  <c r="H460" i="25"/>
  <c r="I460" i="25"/>
  <c r="J460" i="25"/>
  <c r="K460" i="25"/>
  <c r="L460" i="25"/>
  <c r="M460" i="25"/>
  <c r="N460" i="25"/>
  <c r="O460" i="25"/>
  <c r="P460" i="25"/>
  <c r="Q460" i="25"/>
  <c r="R460" i="25"/>
  <c r="S460" i="25"/>
  <c r="T460" i="25"/>
  <c r="U460" i="25"/>
  <c r="V460" i="25"/>
  <c r="W460" i="25" s="1"/>
  <c r="A461" i="25"/>
  <c r="B461" i="25"/>
  <c r="E461" i="25"/>
  <c r="F461" i="25"/>
  <c r="H461" i="25"/>
  <c r="I461" i="25"/>
  <c r="J461" i="25"/>
  <c r="K461" i="25"/>
  <c r="L461" i="25"/>
  <c r="M461" i="25"/>
  <c r="N461" i="25"/>
  <c r="O461" i="25"/>
  <c r="P461" i="25"/>
  <c r="Q461" i="25"/>
  <c r="R461" i="25"/>
  <c r="S461" i="25"/>
  <c r="T461" i="25"/>
  <c r="U461" i="25"/>
  <c r="V461" i="25"/>
  <c r="W461" i="25"/>
  <c r="A462" i="25"/>
  <c r="B462" i="25"/>
  <c r="U462" i="25" s="1"/>
  <c r="E462" i="25"/>
  <c r="H462" i="25"/>
  <c r="I462" i="25"/>
  <c r="J462" i="25"/>
  <c r="K462" i="25"/>
  <c r="L462" i="25"/>
  <c r="M462" i="25"/>
  <c r="N462" i="25"/>
  <c r="O462" i="25"/>
  <c r="P462" i="25"/>
  <c r="Q462" i="25"/>
  <c r="R462" i="25"/>
  <c r="S462" i="25"/>
  <c r="T462" i="25"/>
  <c r="V462" i="25"/>
  <c r="W462" i="25"/>
  <c r="A463" i="25"/>
  <c r="B463" i="25"/>
  <c r="E463" i="25"/>
  <c r="F463" i="25"/>
  <c r="H463" i="25"/>
  <c r="I463" i="25"/>
  <c r="J463" i="25"/>
  <c r="K463" i="25"/>
  <c r="L463" i="25"/>
  <c r="M463" i="25"/>
  <c r="N463" i="25"/>
  <c r="O463" i="25"/>
  <c r="P463" i="25"/>
  <c r="Q463" i="25"/>
  <c r="R463" i="25"/>
  <c r="S463" i="25"/>
  <c r="T463" i="25"/>
  <c r="U463" i="25"/>
  <c r="V463" i="25"/>
  <c r="W463" i="25"/>
  <c r="A464" i="25"/>
  <c r="B464" i="25"/>
  <c r="E464" i="25"/>
  <c r="F464" i="25"/>
  <c r="H464" i="25"/>
  <c r="I464" i="25"/>
  <c r="J464" i="25"/>
  <c r="K464" i="25"/>
  <c r="L464" i="25"/>
  <c r="M464" i="25"/>
  <c r="N464" i="25"/>
  <c r="O464" i="25"/>
  <c r="P464" i="25"/>
  <c r="Q464" i="25"/>
  <c r="R464" i="25"/>
  <c r="S464" i="25"/>
  <c r="T464" i="25"/>
  <c r="U464" i="25"/>
  <c r="V464" i="25"/>
  <c r="W464" i="25"/>
  <c r="A465" i="25"/>
  <c r="B465" i="25"/>
  <c r="U465" i="25" s="1"/>
  <c r="E465" i="25"/>
  <c r="H465" i="25"/>
  <c r="I465" i="25"/>
  <c r="J465" i="25"/>
  <c r="K465" i="25"/>
  <c r="L465" i="25"/>
  <c r="M465" i="25"/>
  <c r="N465" i="25"/>
  <c r="O465" i="25"/>
  <c r="P465" i="25"/>
  <c r="Q465" i="25"/>
  <c r="R465" i="25"/>
  <c r="S465" i="25"/>
  <c r="T465" i="25"/>
  <c r="V465" i="25"/>
  <c r="W465" i="25" s="1"/>
  <c r="A466" i="25"/>
  <c r="B466" i="25"/>
  <c r="U466" i="25" s="1"/>
  <c r="E466" i="25"/>
  <c r="H466" i="25"/>
  <c r="I466" i="25"/>
  <c r="J466" i="25"/>
  <c r="K466" i="25"/>
  <c r="L466" i="25"/>
  <c r="M466" i="25"/>
  <c r="N466" i="25"/>
  <c r="O466" i="25"/>
  <c r="P466" i="25"/>
  <c r="Q466" i="25"/>
  <c r="R466" i="25"/>
  <c r="S466" i="25"/>
  <c r="T466" i="25"/>
  <c r="V466" i="25"/>
  <c r="W466" i="25" s="1"/>
  <c r="A467" i="25"/>
  <c r="B467" i="25"/>
  <c r="E467" i="25"/>
  <c r="H467" i="25"/>
  <c r="I467" i="25"/>
  <c r="J467" i="25"/>
  <c r="K467" i="25"/>
  <c r="L467" i="25"/>
  <c r="M467" i="25"/>
  <c r="N467" i="25"/>
  <c r="O467" i="25"/>
  <c r="P467" i="25"/>
  <c r="Q467" i="25"/>
  <c r="R467" i="25"/>
  <c r="S467" i="25"/>
  <c r="T467" i="25"/>
  <c r="U467" i="25"/>
  <c r="V467" i="25"/>
  <c r="W467" i="25" s="1"/>
  <c r="A468" i="25"/>
  <c r="B468" i="25"/>
  <c r="E468" i="25"/>
  <c r="H468" i="25"/>
  <c r="I468" i="25"/>
  <c r="J468" i="25"/>
  <c r="K468" i="25"/>
  <c r="L468" i="25"/>
  <c r="M468" i="25"/>
  <c r="N468" i="25"/>
  <c r="O468" i="25"/>
  <c r="P468" i="25"/>
  <c r="Q468" i="25"/>
  <c r="R468" i="25"/>
  <c r="S468" i="25"/>
  <c r="T468" i="25"/>
  <c r="U468" i="25"/>
  <c r="V468" i="25"/>
  <c r="W468" i="25"/>
  <c r="A469" i="25"/>
  <c r="B469" i="25"/>
  <c r="E469" i="25"/>
  <c r="H469" i="25"/>
  <c r="I469" i="25"/>
  <c r="J469" i="25"/>
  <c r="K469" i="25"/>
  <c r="L469" i="25"/>
  <c r="M469" i="25"/>
  <c r="N469" i="25"/>
  <c r="O469" i="25"/>
  <c r="P469" i="25"/>
  <c r="Q469" i="25"/>
  <c r="R469" i="25"/>
  <c r="S469" i="25"/>
  <c r="T469" i="25"/>
  <c r="U469" i="25"/>
  <c r="V469" i="25"/>
  <c r="W469" i="25"/>
  <c r="A470" i="25"/>
  <c r="B470" i="25"/>
  <c r="E470" i="25"/>
  <c r="F479" i="25" s="1"/>
  <c r="H470" i="25"/>
  <c r="I470" i="25"/>
  <c r="J470" i="25"/>
  <c r="K470" i="25"/>
  <c r="L470" i="25"/>
  <c r="M470" i="25"/>
  <c r="N470" i="25"/>
  <c r="O470" i="25"/>
  <c r="P470" i="25"/>
  <c r="Q470" i="25"/>
  <c r="R470" i="25"/>
  <c r="S470" i="25"/>
  <c r="T470" i="25"/>
  <c r="U470" i="25"/>
  <c r="V470" i="25"/>
  <c r="W470" i="25" s="1"/>
  <c r="A471" i="25"/>
  <c r="B471" i="25"/>
  <c r="E471" i="25"/>
  <c r="F471" i="25"/>
  <c r="H471" i="25"/>
  <c r="I471" i="25"/>
  <c r="J471" i="25"/>
  <c r="K471" i="25"/>
  <c r="L471" i="25"/>
  <c r="M471" i="25"/>
  <c r="N471" i="25"/>
  <c r="O471" i="25"/>
  <c r="P471" i="25"/>
  <c r="Q471" i="25"/>
  <c r="R471" i="25"/>
  <c r="S471" i="25"/>
  <c r="T471" i="25"/>
  <c r="U471" i="25"/>
  <c r="V471" i="25"/>
  <c r="W471" i="25"/>
  <c r="A472" i="25"/>
  <c r="B472" i="25"/>
  <c r="U472" i="25" s="1"/>
  <c r="E472" i="25"/>
  <c r="H472" i="25"/>
  <c r="I472" i="25"/>
  <c r="J472" i="25"/>
  <c r="K472" i="25"/>
  <c r="L472" i="25"/>
  <c r="M472" i="25"/>
  <c r="N472" i="25"/>
  <c r="O472" i="25"/>
  <c r="P472" i="25"/>
  <c r="Q472" i="25"/>
  <c r="R472" i="25"/>
  <c r="S472" i="25"/>
  <c r="T472" i="25"/>
  <c r="V472" i="25"/>
  <c r="W472" i="25" s="1"/>
  <c r="A473" i="25"/>
  <c r="B473" i="25"/>
  <c r="E473" i="25"/>
  <c r="F473" i="25"/>
  <c r="H473" i="25"/>
  <c r="I473" i="25"/>
  <c r="J473" i="25"/>
  <c r="K473" i="25"/>
  <c r="L473" i="25"/>
  <c r="M473" i="25"/>
  <c r="N473" i="25"/>
  <c r="O473" i="25"/>
  <c r="P473" i="25"/>
  <c r="Q473" i="25"/>
  <c r="R473" i="25"/>
  <c r="S473" i="25"/>
  <c r="T473" i="25"/>
  <c r="U473" i="25"/>
  <c r="V473" i="25"/>
  <c r="W473" i="25"/>
  <c r="A474" i="25"/>
  <c r="B474" i="25"/>
  <c r="E474" i="25"/>
  <c r="H474" i="25"/>
  <c r="I474" i="25"/>
  <c r="J474" i="25"/>
  <c r="K474" i="25"/>
  <c r="L474" i="25"/>
  <c r="M474" i="25"/>
  <c r="N474" i="25"/>
  <c r="O474" i="25"/>
  <c r="P474" i="25"/>
  <c r="Q474" i="25"/>
  <c r="R474" i="25"/>
  <c r="S474" i="25"/>
  <c r="T474" i="25"/>
  <c r="U474" i="25"/>
  <c r="V474" i="25"/>
  <c r="W474" i="25" s="1"/>
  <c r="A475" i="25"/>
  <c r="B475" i="25"/>
  <c r="E475" i="25"/>
  <c r="H475" i="25"/>
  <c r="I475" i="25"/>
  <c r="J475" i="25"/>
  <c r="K475" i="25"/>
  <c r="L475" i="25"/>
  <c r="M475" i="25"/>
  <c r="N475" i="25"/>
  <c r="O475" i="25"/>
  <c r="P475" i="25"/>
  <c r="Q475" i="25"/>
  <c r="R475" i="25"/>
  <c r="S475" i="25"/>
  <c r="T475" i="25"/>
  <c r="U475" i="25"/>
  <c r="V475" i="25"/>
  <c r="W475" i="25"/>
  <c r="A476" i="25"/>
  <c r="B476" i="25"/>
  <c r="E476" i="25"/>
  <c r="H476" i="25"/>
  <c r="I476" i="25"/>
  <c r="J476" i="25"/>
  <c r="K476" i="25"/>
  <c r="L476" i="25"/>
  <c r="M476" i="25"/>
  <c r="N476" i="25"/>
  <c r="O476" i="25"/>
  <c r="P476" i="25"/>
  <c r="Q476" i="25"/>
  <c r="R476" i="25"/>
  <c r="S476" i="25"/>
  <c r="T476" i="25"/>
  <c r="U476" i="25"/>
  <c r="V476" i="25"/>
  <c r="W476" i="25"/>
  <c r="A477" i="25"/>
  <c r="B477" i="25"/>
  <c r="E477" i="25"/>
  <c r="F480" i="25" s="1"/>
  <c r="F477" i="25"/>
  <c r="H477" i="25"/>
  <c r="I477" i="25"/>
  <c r="J477" i="25"/>
  <c r="K477" i="25"/>
  <c r="L477" i="25"/>
  <c r="M477" i="25"/>
  <c r="N477" i="25"/>
  <c r="O477" i="25"/>
  <c r="P477" i="25"/>
  <c r="Q477" i="25"/>
  <c r="R477" i="25"/>
  <c r="S477" i="25"/>
  <c r="T477" i="25"/>
  <c r="U477" i="25"/>
  <c r="V477" i="25"/>
  <c r="W477" i="25"/>
  <c r="A478" i="25"/>
  <c r="B478" i="25"/>
  <c r="E478" i="25"/>
  <c r="F478" i="25"/>
  <c r="H478" i="25"/>
  <c r="I478" i="25"/>
  <c r="J478" i="25"/>
  <c r="K478" i="25"/>
  <c r="L478" i="25"/>
  <c r="M478" i="25"/>
  <c r="N478" i="25"/>
  <c r="O478" i="25"/>
  <c r="P478" i="25"/>
  <c r="Q478" i="25"/>
  <c r="R478" i="25"/>
  <c r="S478" i="25"/>
  <c r="T478" i="25"/>
  <c r="U478" i="25"/>
  <c r="V478" i="25"/>
  <c r="W478" i="25"/>
  <c r="A479" i="25"/>
  <c r="B479" i="25"/>
  <c r="U479" i="25" s="1"/>
  <c r="E479" i="25"/>
  <c r="H479" i="25"/>
  <c r="I479" i="25"/>
  <c r="J479" i="25"/>
  <c r="K479" i="25"/>
  <c r="L479" i="25"/>
  <c r="M479" i="25"/>
  <c r="N479" i="25"/>
  <c r="O479" i="25"/>
  <c r="P479" i="25"/>
  <c r="Q479" i="25"/>
  <c r="R479" i="25"/>
  <c r="S479" i="25"/>
  <c r="T479" i="25"/>
  <c r="V479" i="25"/>
  <c r="W479" i="25"/>
  <c r="A480" i="25"/>
  <c r="B480" i="25"/>
  <c r="E480" i="25"/>
  <c r="H480" i="25"/>
  <c r="I480" i="25"/>
  <c r="J480" i="25"/>
  <c r="K480" i="25"/>
  <c r="L480" i="25"/>
  <c r="M480" i="25"/>
  <c r="N480" i="25"/>
  <c r="O480" i="25"/>
  <c r="P480" i="25"/>
  <c r="Q480" i="25"/>
  <c r="R480" i="25"/>
  <c r="S480" i="25"/>
  <c r="T480" i="25"/>
  <c r="U480" i="25"/>
  <c r="V480" i="25"/>
  <c r="W480" i="25"/>
  <c r="A481" i="25"/>
  <c r="B481" i="25"/>
  <c r="E481" i="25"/>
  <c r="H481" i="25"/>
  <c r="I481" i="25"/>
  <c r="J481" i="25"/>
  <c r="K481" i="25"/>
  <c r="L481" i="25"/>
  <c r="M481" i="25"/>
  <c r="N481" i="25"/>
  <c r="O481" i="25"/>
  <c r="P481" i="25"/>
  <c r="Q481" i="25"/>
  <c r="R481" i="25"/>
  <c r="S481" i="25"/>
  <c r="T481" i="25"/>
  <c r="U481" i="25"/>
  <c r="V481" i="25"/>
  <c r="W481" i="25"/>
  <c r="A482" i="25"/>
  <c r="B482" i="25"/>
  <c r="U482" i="25" s="1"/>
  <c r="E482" i="25"/>
  <c r="H482" i="25"/>
  <c r="I482" i="25"/>
  <c r="J482" i="25"/>
  <c r="K482" i="25"/>
  <c r="L482" i="25"/>
  <c r="M482" i="25"/>
  <c r="N482" i="25"/>
  <c r="O482" i="25"/>
  <c r="P482" i="25"/>
  <c r="Q482" i="25"/>
  <c r="R482" i="25"/>
  <c r="S482" i="25"/>
  <c r="T482" i="25"/>
  <c r="V482" i="25"/>
  <c r="W482" i="25" s="1"/>
  <c r="A483" i="25"/>
  <c r="B483" i="25"/>
  <c r="E483" i="25"/>
  <c r="H483" i="25"/>
  <c r="I483" i="25"/>
  <c r="J483" i="25"/>
  <c r="K483" i="25"/>
  <c r="L483" i="25"/>
  <c r="M483" i="25"/>
  <c r="N483" i="25"/>
  <c r="O483" i="25"/>
  <c r="P483" i="25"/>
  <c r="Q483" i="25"/>
  <c r="R483" i="25"/>
  <c r="S483" i="25"/>
  <c r="T483" i="25"/>
  <c r="U483" i="25"/>
  <c r="V483" i="25"/>
  <c r="W483" i="25"/>
  <c r="X483" i="25"/>
  <c r="A484" i="25"/>
  <c r="B484" i="25"/>
  <c r="D484" i="25"/>
  <c r="W484" i="25" s="1"/>
  <c r="U484" i="25"/>
  <c r="V484" i="25"/>
  <c r="A485" i="25"/>
  <c r="B485" i="25"/>
  <c r="U485" i="25" s="1"/>
  <c r="H485" i="25"/>
  <c r="I485" i="25"/>
  <c r="J485" i="25"/>
  <c r="K485" i="25"/>
  <c r="L485" i="25"/>
  <c r="M485" i="25"/>
  <c r="N485" i="25"/>
  <c r="O485" i="25"/>
  <c r="P485" i="25"/>
  <c r="Q485" i="25"/>
  <c r="R485" i="25"/>
  <c r="S485" i="25"/>
  <c r="T485" i="25"/>
  <c r="V485" i="25"/>
  <c r="W485" i="25" s="1"/>
  <c r="A486" i="25"/>
  <c r="B486" i="25"/>
  <c r="E486" i="25"/>
  <c r="H486" i="25"/>
  <c r="I486" i="25"/>
  <c r="J486" i="25"/>
  <c r="K486" i="25"/>
  <c r="L486" i="25"/>
  <c r="M486" i="25"/>
  <c r="N486" i="25"/>
  <c r="O486" i="25"/>
  <c r="P486" i="25"/>
  <c r="Q486" i="25"/>
  <c r="R486" i="25"/>
  <c r="S486" i="25"/>
  <c r="T486" i="25"/>
  <c r="U486" i="25"/>
  <c r="V486" i="25"/>
  <c r="W486" i="25" s="1"/>
  <c r="A487" i="25"/>
  <c r="B487" i="25"/>
  <c r="E487" i="25"/>
  <c r="H487" i="25"/>
  <c r="I487" i="25"/>
  <c r="J487" i="25"/>
  <c r="K487" i="25"/>
  <c r="L487" i="25"/>
  <c r="M487" i="25"/>
  <c r="N487" i="25"/>
  <c r="O487" i="25"/>
  <c r="P487" i="25"/>
  <c r="Q487" i="25"/>
  <c r="R487" i="25"/>
  <c r="S487" i="25"/>
  <c r="T487" i="25"/>
  <c r="U487" i="25"/>
  <c r="V487" i="25"/>
  <c r="W487" i="25"/>
  <c r="A488" i="25"/>
  <c r="B488" i="25"/>
  <c r="U488" i="25" s="1"/>
  <c r="E488" i="25"/>
  <c r="H488" i="25"/>
  <c r="I488" i="25"/>
  <c r="J488" i="25"/>
  <c r="K488" i="25"/>
  <c r="L488" i="25"/>
  <c r="M488" i="25"/>
  <c r="N488" i="25"/>
  <c r="O488" i="25"/>
  <c r="P488" i="25"/>
  <c r="Q488" i="25"/>
  <c r="R488" i="25"/>
  <c r="S488" i="25"/>
  <c r="T488" i="25"/>
  <c r="V488" i="25"/>
  <c r="W488" i="25" s="1"/>
  <c r="A489" i="25"/>
  <c r="B489" i="25"/>
  <c r="E489" i="25"/>
  <c r="F498" i="25" s="1"/>
  <c r="H489" i="25"/>
  <c r="I489" i="25"/>
  <c r="J489" i="25"/>
  <c r="K489" i="25"/>
  <c r="L489" i="25"/>
  <c r="M489" i="25"/>
  <c r="N489" i="25"/>
  <c r="O489" i="25"/>
  <c r="P489" i="25"/>
  <c r="Q489" i="25"/>
  <c r="R489" i="25"/>
  <c r="S489" i="25"/>
  <c r="T489" i="25"/>
  <c r="U489" i="25"/>
  <c r="V489" i="25"/>
  <c r="W489" i="25" s="1"/>
  <c r="A490" i="25"/>
  <c r="B490" i="25"/>
  <c r="E490" i="25"/>
  <c r="H490" i="25"/>
  <c r="I490" i="25"/>
  <c r="J490" i="25"/>
  <c r="K490" i="25"/>
  <c r="L490" i="25"/>
  <c r="M490" i="25"/>
  <c r="N490" i="25"/>
  <c r="O490" i="25"/>
  <c r="P490" i="25"/>
  <c r="Q490" i="25"/>
  <c r="R490" i="25"/>
  <c r="S490" i="25"/>
  <c r="T490" i="25"/>
  <c r="U490" i="25"/>
  <c r="V490" i="25"/>
  <c r="W490" i="25"/>
  <c r="A491" i="25"/>
  <c r="B491" i="25"/>
  <c r="E491" i="25"/>
  <c r="H491" i="25"/>
  <c r="I491" i="25"/>
  <c r="J491" i="25"/>
  <c r="K491" i="25"/>
  <c r="L491" i="25"/>
  <c r="M491" i="25"/>
  <c r="N491" i="25"/>
  <c r="O491" i="25"/>
  <c r="P491" i="25"/>
  <c r="Q491" i="25"/>
  <c r="R491" i="25"/>
  <c r="S491" i="25"/>
  <c r="T491" i="25"/>
  <c r="U491" i="25"/>
  <c r="V491" i="25"/>
  <c r="W491" i="25"/>
  <c r="A492" i="25"/>
  <c r="B492" i="25"/>
  <c r="E492" i="25"/>
  <c r="H492" i="25"/>
  <c r="I492" i="25"/>
  <c r="J492" i="25"/>
  <c r="K492" i="25"/>
  <c r="L492" i="25"/>
  <c r="M492" i="25"/>
  <c r="N492" i="25"/>
  <c r="O492" i="25"/>
  <c r="P492" i="25"/>
  <c r="Q492" i="25"/>
  <c r="R492" i="25"/>
  <c r="S492" i="25"/>
  <c r="T492" i="25"/>
  <c r="U492" i="25"/>
  <c r="V492" i="25"/>
  <c r="W492" i="25"/>
  <c r="A493" i="25"/>
  <c r="B493" i="25"/>
  <c r="E493" i="25"/>
  <c r="F499" i="25" s="1"/>
  <c r="H493" i="25"/>
  <c r="I493" i="25"/>
  <c r="J493" i="25"/>
  <c r="K493" i="25"/>
  <c r="L493" i="25"/>
  <c r="M493" i="25"/>
  <c r="N493" i="25"/>
  <c r="O493" i="25"/>
  <c r="P493" i="25"/>
  <c r="Q493" i="25"/>
  <c r="R493" i="25"/>
  <c r="S493" i="25"/>
  <c r="T493" i="25"/>
  <c r="U493" i="25"/>
  <c r="V493" i="25"/>
  <c r="W493" i="25" s="1"/>
  <c r="A494" i="25"/>
  <c r="B494" i="25"/>
  <c r="E494" i="25"/>
  <c r="H494" i="25"/>
  <c r="I494" i="25"/>
  <c r="J494" i="25"/>
  <c r="K494" i="25"/>
  <c r="L494" i="25"/>
  <c r="M494" i="25"/>
  <c r="N494" i="25"/>
  <c r="O494" i="25"/>
  <c r="P494" i="25"/>
  <c r="Q494" i="25"/>
  <c r="R494" i="25"/>
  <c r="S494" i="25"/>
  <c r="T494" i="25"/>
  <c r="U494" i="25"/>
  <c r="V494" i="25"/>
  <c r="W494" i="25"/>
  <c r="A495" i="25"/>
  <c r="B495" i="25"/>
  <c r="E495" i="25"/>
  <c r="H495" i="25"/>
  <c r="I495" i="25"/>
  <c r="J495" i="25"/>
  <c r="K495" i="25"/>
  <c r="L495" i="25"/>
  <c r="M495" i="25"/>
  <c r="N495" i="25"/>
  <c r="O495" i="25"/>
  <c r="P495" i="25"/>
  <c r="Q495" i="25"/>
  <c r="R495" i="25"/>
  <c r="S495" i="25"/>
  <c r="T495" i="25"/>
  <c r="U495" i="25"/>
  <c r="V495" i="25"/>
  <c r="W495" i="25" s="1"/>
  <c r="A496" i="25"/>
  <c r="B496" i="25"/>
  <c r="E496" i="25"/>
  <c r="H496" i="25"/>
  <c r="I496" i="25"/>
  <c r="J496" i="25"/>
  <c r="K496" i="25"/>
  <c r="L496" i="25"/>
  <c r="M496" i="25"/>
  <c r="N496" i="25"/>
  <c r="O496" i="25"/>
  <c r="P496" i="25"/>
  <c r="Q496" i="25"/>
  <c r="R496" i="25"/>
  <c r="S496" i="25"/>
  <c r="T496" i="25"/>
  <c r="U496" i="25"/>
  <c r="V496" i="25"/>
  <c r="W496" i="25"/>
  <c r="A497" i="25"/>
  <c r="B497" i="25"/>
  <c r="U497" i="25" s="1"/>
  <c r="E497" i="25"/>
  <c r="H497" i="25"/>
  <c r="I497" i="25"/>
  <c r="J497" i="25"/>
  <c r="K497" i="25"/>
  <c r="L497" i="25"/>
  <c r="M497" i="25"/>
  <c r="N497" i="25"/>
  <c r="O497" i="25"/>
  <c r="P497" i="25"/>
  <c r="Q497" i="25"/>
  <c r="R497" i="25"/>
  <c r="S497" i="25"/>
  <c r="T497" i="25"/>
  <c r="V497" i="25"/>
  <c r="W497" i="25"/>
  <c r="X497" i="25"/>
  <c r="A498" i="25"/>
  <c r="B498" i="25"/>
  <c r="E498" i="25"/>
  <c r="H498" i="25"/>
  <c r="I498" i="25"/>
  <c r="J498" i="25"/>
  <c r="K498" i="25"/>
  <c r="L498" i="25"/>
  <c r="M498" i="25"/>
  <c r="N498" i="25"/>
  <c r="O498" i="25"/>
  <c r="P498" i="25"/>
  <c r="Q498" i="25"/>
  <c r="R498" i="25"/>
  <c r="S498" i="25"/>
  <c r="T498" i="25"/>
  <c r="U498" i="25"/>
  <c r="V498" i="25"/>
  <c r="W498" i="25"/>
  <c r="A499" i="25"/>
  <c r="B499" i="25"/>
  <c r="E499" i="25"/>
  <c r="H499" i="25"/>
  <c r="I499" i="25"/>
  <c r="J499" i="25"/>
  <c r="K499" i="25"/>
  <c r="L499" i="25"/>
  <c r="M499" i="25"/>
  <c r="N499" i="25"/>
  <c r="O499" i="25"/>
  <c r="P499" i="25"/>
  <c r="Q499" i="25"/>
  <c r="R499" i="25"/>
  <c r="S499" i="25"/>
  <c r="T499" i="25"/>
  <c r="U499" i="25"/>
  <c r="V499" i="25"/>
  <c r="W499" i="25"/>
  <c r="A500" i="25"/>
  <c r="B500" i="25"/>
  <c r="U500" i="25" s="1"/>
  <c r="D500" i="25"/>
  <c r="V500" i="25"/>
  <c r="A501" i="25"/>
  <c r="B501" i="25"/>
  <c r="U501" i="25" s="1"/>
  <c r="V501" i="25"/>
  <c r="A502" i="25"/>
  <c r="B502" i="25"/>
  <c r="H502" i="25"/>
  <c r="I502" i="25"/>
  <c r="J502" i="25"/>
  <c r="K502" i="25"/>
  <c r="L502" i="25"/>
  <c r="M502" i="25"/>
  <c r="N502" i="25"/>
  <c r="O502" i="25"/>
  <c r="P502" i="25"/>
  <c r="Q502" i="25"/>
  <c r="R502" i="25"/>
  <c r="S502" i="25"/>
  <c r="T502" i="25"/>
  <c r="U502" i="25"/>
  <c r="V502" i="25"/>
  <c r="W502" i="25"/>
  <c r="A503" i="25"/>
  <c r="B503" i="25"/>
  <c r="U503" i="25" s="1"/>
  <c r="D503" i="25"/>
  <c r="P503" i="25" s="1"/>
  <c r="E503" i="25"/>
  <c r="H503" i="25"/>
  <c r="I503" i="25"/>
  <c r="K503" i="25"/>
  <c r="N503" i="25"/>
  <c r="O503" i="25"/>
  <c r="Q503" i="25"/>
  <c r="S503" i="25"/>
  <c r="T503" i="25"/>
  <c r="V503" i="25"/>
  <c r="W503" i="25"/>
  <c r="A504" i="25"/>
  <c r="B504" i="25"/>
  <c r="D504" i="25"/>
  <c r="N504" i="25" s="1"/>
  <c r="O504" i="25"/>
  <c r="S504" i="25"/>
  <c r="U504" i="25"/>
  <c r="V504" i="25"/>
  <c r="A505" i="25"/>
  <c r="B505" i="25"/>
  <c r="U505" i="25" s="1"/>
  <c r="H505" i="25"/>
  <c r="I505" i="25"/>
  <c r="J505" i="25"/>
  <c r="K505" i="25"/>
  <c r="L505" i="25"/>
  <c r="M505" i="25"/>
  <c r="N505" i="25"/>
  <c r="O505" i="25"/>
  <c r="P505" i="25"/>
  <c r="Q505" i="25"/>
  <c r="R505" i="25"/>
  <c r="S505" i="25"/>
  <c r="T505" i="25"/>
  <c r="V505" i="25"/>
  <c r="W505" i="25" s="1"/>
  <c r="A506" i="25"/>
  <c r="B506" i="25"/>
  <c r="D506" i="25"/>
  <c r="E506" i="25" s="1"/>
  <c r="L506" i="25"/>
  <c r="U506" i="25"/>
  <c r="V506" i="25"/>
  <c r="W506" i="25"/>
  <c r="A507" i="25"/>
  <c r="B507" i="25"/>
  <c r="H507" i="25"/>
  <c r="I507" i="25"/>
  <c r="J507" i="25"/>
  <c r="K507" i="25"/>
  <c r="L507" i="25"/>
  <c r="M507" i="25"/>
  <c r="N507" i="25"/>
  <c r="O507" i="25"/>
  <c r="P507" i="25"/>
  <c r="Q507" i="25"/>
  <c r="R507" i="25"/>
  <c r="S507" i="25"/>
  <c r="T507" i="25"/>
  <c r="U507" i="25"/>
  <c r="V507" i="25"/>
  <c r="W507" i="25"/>
  <c r="A508" i="25"/>
  <c r="B508" i="25"/>
  <c r="U508" i="25" s="1"/>
  <c r="D508" i="25"/>
  <c r="V508" i="25"/>
  <c r="W508" i="25"/>
  <c r="A509" i="25"/>
  <c r="B509" i="25"/>
  <c r="H509" i="25"/>
  <c r="I509" i="25"/>
  <c r="J509" i="25"/>
  <c r="K509" i="25"/>
  <c r="L509" i="25"/>
  <c r="M509" i="25"/>
  <c r="N509" i="25"/>
  <c r="O509" i="25"/>
  <c r="P509" i="25"/>
  <c r="Q509" i="25"/>
  <c r="R509" i="25"/>
  <c r="S509" i="25"/>
  <c r="T509" i="25"/>
  <c r="U509" i="25"/>
  <c r="V509" i="25"/>
  <c r="W509" i="25"/>
  <c r="A510" i="25"/>
  <c r="B510" i="25"/>
  <c r="E510" i="25"/>
  <c r="H510" i="25"/>
  <c r="I510" i="25"/>
  <c r="J510" i="25"/>
  <c r="K510" i="25"/>
  <c r="L510" i="25"/>
  <c r="M510" i="25"/>
  <c r="N510" i="25"/>
  <c r="O510" i="25"/>
  <c r="P510" i="25"/>
  <c r="Q510" i="25"/>
  <c r="R510" i="25"/>
  <c r="S510" i="25"/>
  <c r="T510" i="25"/>
  <c r="U510" i="25"/>
  <c r="V510" i="25"/>
  <c r="W510" i="25" s="1"/>
  <c r="A511" i="25"/>
  <c r="B511" i="25"/>
  <c r="U511" i="25" s="1"/>
  <c r="E511" i="25"/>
  <c r="H511" i="25"/>
  <c r="I511" i="25"/>
  <c r="J511" i="25"/>
  <c r="K511" i="25"/>
  <c r="L511" i="25"/>
  <c r="M511" i="25"/>
  <c r="N511" i="25"/>
  <c r="O511" i="25"/>
  <c r="P511" i="25"/>
  <c r="Q511" i="25"/>
  <c r="R511" i="25"/>
  <c r="S511" i="25"/>
  <c r="T511" i="25"/>
  <c r="V511" i="25"/>
  <c r="W511" i="25" s="1"/>
  <c r="A512" i="25"/>
  <c r="B512" i="25"/>
  <c r="U512" i="25" s="1"/>
  <c r="E512" i="25"/>
  <c r="H512" i="25"/>
  <c r="I512" i="25"/>
  <c r="J512" i="25"/>
  <c r="K512" i="25"/>
  <c r="L512" i="25"/>
  <c r="M512" i="25"/>
  <c r="N512" i="25"/>
  <c r="O512" i="25"/>
  <c r="P512" i="25"/>
  <c r="Q512" i="25"/>
  <c r="R512" i="25"/>
  <c r="S512" i="25"/>
  <c r="T512" i="25"/>
  <c r="V512" i="25"/>
  <c r="W512" i="25" s="1"/>
  <c r="A513" i="25"/>
  <c r="B513" i="25"/>
  <c r="E513" i="25"/>
  <c r="H513" i="25"/>
  <c r="I513" i="25"/>
  <c r="J513" i="25"/>
  <c r="K513" i="25"/>
  <c r="L513" i="25"/>
  <c r="M513" i="25"/>
  <c r="N513" i="25"/>
  <c r="O513" i="25"/>
  <c r="P513" i="25"/>
  <c r="Q513" i="25"/>
  <c r="R513" i="25"/>
  <c r="S513" i="25"/>
  <c r="T513" i="25"/>
  <c r="U513" i="25"/>
  <c r="V513" i="25"/>
  <c r="W513" i="25"/>
  <c r="A514" i="25"/>
  <c r="B514" i="25"/>
  <c r="E514" i="25"/>
  <c r="H514" i="25"/>
  <c r="I514" i="25"/>
  <c r="J514" i="25"/>
  <c r="K514" i="25"/>
  <c r="L514" i="25"/>
  <c r="M514" i="25"/>
  <c r="N514" i="25"/>
  <c r="O514" i="25"/>
  <c r="P514" i="25"/>
  <c r="Q514" i="25"/>
  <c r="R514" i="25"/>
  <c r="S514" i="25"/>
  <c r="T514" i="25"/>
  <c r="U514" i="25"/>
  <c r="V514" i="25"/>
  <c r="W514" i="25"/>
  <c r="A515" i="25"/>
  <c r="B515" i="25"/>
  <c r="E515" i="25"/>
  <c r="H515" i="25"/>
  <c r="I515" i="25"/>
  <c r="J515" i="25"/>
  <c r="K515" i="25"/>
  <c r="L515" i="25"/>
  <c r="M515" i="25"/>
  <c r="N515" i="25"/>
  <c r="O515" i="25"/>
  <c r="P515" i="25"/>
  <c r="Q515" i="25"/>
  <c r="R515" i="25"/>
  <c r="S515" i="25"/>
  <c r="T515" i="25"/>
  <c r="U515" i="25"/>
  <c r="V515" i="25"/>
  <c r="W515" i="25"/>
  <c r="A516" i="25"/>
  <c r="B516" i="25"/>
  <c r="U516" i="25" s="1"/>
  <c r="D516" i="25"/>
  <c r="E516" i="25"/>
  <c r="H516" i="25"/>
  <c r="I516" i="25"/>
  <c r="J516" i="25"/>
  <c r="K516" i="25"/>
  <c r="L516" i="25"/>
  <c r="M516" i="25"/>
  <c r="N516" i="25"/>
  <c r="O516" i="25"/>
  <c r="P516" i="25"/>
  <c r="Q516" i="25"/>
  <c r="R516" i="25"/>
  <c r="S516" i="25"/>
  <c r="T516" i="25"/>
  <c r="V516" i="25"/>
  <c r="W516" i="25"/>
  <c r="A517" i="25"/>
  <c r="B517" i="25"/>
  <c r="U517" i="25" s="1"/>
  <c r="D517" i="25"/>
  <c r="J517" i="25"/>
  <c r="L517" i="25"/>
  <c r="M517" i="25"/>
  <c r="N517" i="25"/>
  <c r="S517" i="25"/>
  <c r="V517" i="25"/>
  <c r="A518" i="25"/>
  <c r="B518" i="25"/>
  <c r="U518" i="25" s="1"/>
  <c r="V518" i="25"/>
  <c r="A519" i="25"/>
  <c r="B519" i="25"/>
  <c r="H519" i="25"/>
  <c r="I519" i="25"/>
  <c r="J519" i="25"/>
  <c r="K519" i="25"/>
  <c r="L519" i="25"/>
  <c r="M519" i="25"/>
  <c r="N519" i="25"/>
  <c r="O519" i="25"/>
  <c r="P519" i="25"/>
  <c r="Q519" i="25"/>
  <c r="R519" i="25"/>
  <c r="S519" i="25"/>
  <c r="T519" i="25"/>
  <c r="U519" i="25"/>
  <c r="V519" i="25"/>
  <c r="W519" i="25" s="1"/>
  <c r="A520" i="25"/>
  <c r="B520" i="25"/>
  <c r="U520" i="25" s="1"/>
  <c r="E520" i="25"/>
  <c r="H520" i="25"/>
  <c r="I520" i="25"/>
  <c r="J520" i="25"/>
  <c r="K520" i="25"/>
  <c r="L520" i="25"/>
  <c r="M520" i="25"/>
  <c r="N520" i="25"/>
  <c r="O520" i="25"/>
  <c r="P520" i="25"/>
  <c r="Q520" i="25"/>
  <c r="R520" i="25"/>
  <c r="S520" i="25"/>
  <c r="T520" i="25"/>
  <c r="V520" i="25"/>
  <c r="W520" i="25" s="1"/>
  <c r="A521" i="25"/>
  <c r="B521" i="25"/>
  <c r="E521" i="25"/>
  <c r="H521" i="25"/>
  <c r="I521" i="25"/>
  <c r="J521" i="25"/>
  <c r="K521" i="25"/>
  <c r="L521" i="25"/>
  <c r="M521" i="25"/>
  <c r="N521" i="25"/>
  <c r="O521" i="25"/>
  <c r="P521" i="25"/>
  <c r="Q521" i="25"/>
  <c r="R521" i="25"/>
  <c r="S521" i="25"/>
  <c r="T521" i="25"/>
  <c r="U521" i="25"/>
  <c r="V521" i="25"/>
  <c r="W521" i="25" s="1"/>
  <c r="A522" i="25"/>
  <c r="B522" i="25"/>
  <c r="E522" i="25"/>
  <c r="H522" i="25"/>
  <c r="I522" i="25"/>
  <c r="J522" i="25"/>
  <c r="K522" i="25"/>
  <c r="L522" i="25"/>
  <c r="M522" i="25"/>
  <c r="N522" i="25"/>
  <c r="O522" i="25"/>
  <c r="P522" i="25"/>
  <c r="Q522" i="25"/>
  <c r="R522" i="25"/>
  <c r="S522" i="25"/>
  <c r="T522" i="25"/>
  <c r="U522" i="25"/>
  <c r="V522" i="25"/>
  <c r="W522" i="25" s="1"/>
  <c r="A523" i="25"/>
  <c r="B523" i="25"/>
  <c r="U523" i="25" s="1"/>
  <c r="E523" i="25"/>
  <c r="H523" i="25"/>
  <c r="I523" i="25"/>
  <c r="J523" i="25"/>
  <c r="K523" i="25"/>
  <c r="L523" i="25"/>
  <c r="M523" i="25"/>
  <c r="N523" i="25"/>
  <c r="O523" i="25"/>
  <c r="P523" i="25"/>
  <c r="Q523" i="25"/>
  <c r="R523" i="25"/>
  <c r="S523" i="25"/>
  <c r="T523" i="25"/>
  <c r="V523" i="25"/>
  <c r="W523" i="25"/>
  <c r="A524" i="25"/>
  <c r="B524" i="25"/>
  <c r="E524" i="25"/>
  <c r="H524" i="25"/>
  <c r="I524" i="25"/>
  <c r="J524" i="25"/>
  <c r="K524" i="25"/>
  <c r="L524" i="25"/>
  <c r="M524" i="25"/>
  <c r="N524" i="25"/>
  <c r="O524" i="25"/>
  <c r="P524" i="25"/>
  <c r="Q524" i="25"/>
  <c r="R524" i="25"/>
  <c r="S524" i="25"/>
  <c r="T524" i="25"/>
  <c r="U524" i="25"/>
  <c r="V524" i="25"/>
  <c r="W524" i="25"/>
  <c r="A525" i="25"/>
  <c r="B525" i="25"/>
  <c r="E525" i="25"/>
  <c r="H525" i="25"/>
  <c r="I525" i="25"/>
  <c r="J525" i="25"/>
  <c r="K525" i="25"/>
  <c r="L525" i="25"/>
  <c r="M525" i="25"/>
  <c r="N525" i="25"/>
  <c r="O525" i="25"/>
  <c r="P525" i="25"/>
  <c r="Q525" i="25"/>
  <c r="R525" i="25"/>
  <c r="S525" i="25"/>
  <c r="T525" i="25"/>
  <c r="U525" i="25"/>
  <c r="V525" i="25"/>
  <c r="W525" i="25"/>
  <c r="A526" i="25"/>
  <c r="B526" i="25"/>
  <c r="U526" i="25" s="1"/>
  <c r="E526" i="25"/>
  <c r="H526" i="25"/>
  <c r="I526" i="25"/>
  <c r="J526" i="25"/>
  <c r="K526" i="25"/>
  <c r="L526" i="25"/>
  <c r="M526" i="25"/>
  <c r="N526" i="25"/>
  <c r="O526" i="25"/>
  <c r="P526" i="25"/>
  <c r="Q526" i="25"/>
  <c r="R526" i="25"/>
  <c r="S526" i="25"/>
  <c r="T526" i="25"/>
  <c r="V526" i="25"/>
  <c r="W526" i="25"/>
  <c r="A527" i="25"/>
  <c r="B527" i="25"/>
  <c r="E527" i="25"/>
  <c r="H527" i="25"/>
  <c r="I527" i="25"/>
  <c r="J527" i="25"/>
  <c r="K527" i="25"/>
  <c r="L527" i="25"/>
  <c r="M527" i="25"/>
  <c r="N527" i="25"/>
  <c r="O527" i="25"/>
  <c r="P527" i="25"/>
  <c r="Q527" i="25"/>
  <c r="R527" i="25"/>
  <c r="S527" i="25"/>
  <c r="T527" i="25"/>
  <c r="U527" i="25"/>
  <c r="V527" i="25"/>
  <c r="W527" i="25" s="1"/>
  <c r="X527" i="25"/>
  <c r="A528" i="25"/>
  <c r="B528" i="25"/>
  <c r="E528" i="25"/>
  <c r="H528" i="25"/>
  <c r="I528" i="25"/>
  <c r="J528" i="25"/>
  <c r="K528" i="25"/>
  <c r="L528" i="25"/>
  <c r="M528" i="25"/>
  <c r="N528" i="25"/>
  <c r="O528" i="25"/>
  <c r="P528" i="25"/>
  <c r="Q528" i="25"/>
  <c r="R528" i="25"/>
  <c r="S528" i="25"/>
  <c r="T528" i="25"/>
  <c r="U528" i="25"/>
  <c r="V528" i="25"/>
  <c r="W528" i="25" s="1"/>
  <c r="A529" i="25"/>
  <c r="B529" i="25"/>
  <c r="U529" i="25" s="1"/>
  <c r="D529" i="25"/>
  <c r="W529" i="25" s="1"/>
  <c r="H529" i="25"/>
  <c r="J529" i="25"/>
  <c r="N529" i="25"/>
  <c r="R529" i="25"/>
  <c r="V529" i="25"/>
  <c r="A530" i="25"/>
  <c r="B530" i="25"/>
  <c r="U530" i="25" s="1"/>
  <c r="E530" i="25"/>
  <c r="H530" i="25"/>
  <c r="I530" i="25"/>
  <c r="J530" i="25"/>
  <c r="K530" i="25"/>
  <c r="L530" i="25"/>
  <c r="M530" i="25"/>
  <c r="N530" i="25"/>
  <c r="O530" i="25"/>
  <c r="P530" i="25"/>
  <c r="Q530" i="25"/>
  <c r="R530" i="25"/>
  <c r="S530" i="25"/>
  <c r="T530" i="25"/>
  <c r="V530" i="25"/>
  <c r="W530" i="25" s="1"/>
  <c r="X530" i="25"/>
  <c r="A531" i="25"/>
  <c r="B531" i="25"/>
  <c r="U531" i="25" s="1"/>
  <c r="E531" i="25"/>
  <c r="H531" i="25"/>
  <c r="I531" i="25"/>
  <c r="J531" i="25"/>
  <c r="K531" i="25"/>
  <c r="L531" i="25"/>
  <c r="M531" i="25"/>
  <c r="N531" i="25"/>
  <c r="O531" i="25"/>
  <c r="P531" i="25"/>
  <c r="Q531" i="25"/>
  <c r="R531" i="25"/>
  <c r="S531" i="25"/>
  <c r="T531" i="25"/>
  <c r="V531" i="25"/>
  <c r="W531" i="25" s="1"/>
  <c r="A532" i="25"/>
  <c r="B532" i="25"/>
  <c r="E532" i="25"/>
  <c r="H532" i="25"/>
  <c r="I532" i="25"/>
  <c r="J532" i="25"/>
  <c r="K532" i="25"/>
  <c r="L532" i="25"/>
  <c r="M532" i="25"/>
  <c r="N532" i="25"/>
  <c r="O532" i="25"/>
  <c r="P532" i="25"/>
  <c r="Q532" i="25"/>
  <c r="R532" i="25"/>
  <c r="S532" i="25"/>
  <c r="T532" i="25"/>
  <c r="U532" i="25"/>
  <c r="V532" i="25"/>
  <c r="W532" i="25" s="1"/>
  <c r="A533" i="25"/>
  <c r="B533" i="25"/>
  <c r="E533" i="25"/>
  <c r="H533" i="25"/>
  <c r="I533" i="25"/>
  <c r="J533" i="25"/>
  <c r="K533" i="25"/>
  <c r="L533" i="25"/>
  <c r="M533" i="25"/>
  <c r="N533" i="25"/>
  <c r="O533" i="25"/>
  <c r="P533" i="25"/>
  <c r="Q533" i="25"/>
  <c r="R533" i="25"/>
  <c r="S533" i="25"/>
  <c r="T533" i="25"/>
  <c r="U533" i="25"/>
  <c r="V533" i="25"/>
  <c r="W533" i="25"/>
  <c r="A534" i="25"/>
  <c r="B534" i="25"/>
  <c r="E534" i="25"/>
  <c r="H534" i="25"/>
  <c r="I534" i="25"/>
  <c r="J534" i="25"/>
  <c r="K534" i="25"/>
  <c r="L534" i="25"/>
  <c r="M534" i="25"/>
  <c r="N534" i="25"/>
  <c r="O534" i="25"/>
  <c r="P534" i="25"/>
  <c r="Q534" i="25"/>
  <c r="R534" i="25"/>
  <c r="S534" i="25"/>
  <c r="T534" i="25"/>
  <c r="U534" i="25"/>
  <c r="V534" i="25"/>
  <c r="W534" i="25"/>
  <c r="A535" i="25"/>
  <c r="B535" i="25"/>
  <c r="E535" i="25"/>
  <c r="H535" i="25"/>
  <c r="I535" i="25"/>
  <c r="J535" i="25"/>
  <c r="K535" i="25"/>
  <c r="L535" i="25"/>
  <c r="M535" i="25"/>
  <c r="N535" i="25"/>
  <c r="O535" i="25"/>
  <c r="P535" i="25"/>
  <c r="Q535" i="25"/>
  <c r="R535" i="25"/>
  <c r="S535" i="25"/>
  <c r="T535" i="25"/>
  <c r="U535" i="25"/>
  <c r="V535" i="25"/>
  <c r="W535" i="25"/>
  <c r="A536" i="25"/>
  <c r="B536" i="25"/>
  <c r="E536" i="25"/>
  <c r="H536" i="25"/>
  <c r="I536" i="25"/>
  <c r="J536" i="25"/>
  <c r="K536" i="25"/>
  <c r="L536" i="25"/>
  <c r="M536" i="25"/>
  <c r="N536" i="25"/>
  <c r="O536" i="25"/>
  <c r="P536" i="25"/>
  <c r="Q536" i="25"/>
  <c r="R536" i="25"/>
  <c r="S536" i="25"/>
  <c r="T536" i="25"/>
  <c r="U536" i="25"/>
  <c r="V536" i="25"/>
  <c r="W536" i="25"/>
  <c r="A537" i="25"/>
  <c r="B537" i="25"/>
  <c r="U537" i="25" s="1"/>
  <c r="E537" i="25"/>
  <c r="H537" i="25"/>
  <c r="I537" i="25"/>
  <c r="J537" i="25"/>
  <c r="K537" i="25"/>
  <c r="L537" i="25"/>
  <c r="M537" i="25"/>
  <c r="N537" i="25"/>
  <c r="O537" i="25"/>
  <c r="P537" i="25"/>
  <c r="Q537" i="25"/>
  <c r="R537" i="25"/>
  <c r="S537" i="25"/>
  <c r="T537" i="25"/>
  <c r="V537" i="25"/>
  <c r="W537" i="25" s="1"/>
  <c r="A538" i="25"/>
  <c r="B538" i="25"/>
  <c r="E538" i="25"/>
  <c r="H538" i="25"/>
  <c r="I538" i="25"/>
  <c r="J538" i="25"/>
  <c r="K538" i="25"/>
  <c r="L538" i="25"/>
  <c r="M538" i="25"/>
  <c r="N538" i="25"/>
  <c r="O538" i="25"/>
  <c r="P538" i="25"/>
  <c r="Q538" i="25"/>
  <c r="R538" i="25"/>
  <c r="S538" i="25"/>
  <c r="T538" i="25"/>
  <c r="U538" i="25"/>
  <c r="V538" i="25"/>
  <c r="W538" i="25"/>
  <c r="A539" i="25"/>
  <c r="B539" i="25"/>
  <c r="D539" i="25"/>
  <c r="M539" i="25" s="1"/>
  <c r="H539" i="25"/>
  <c r="I539" i="25"/>
  <c r="J539" i="25"/>
  <c r="K539" i="25"/>
  <c r="L539" i="25"/>
  <c r="O539" i="25"/>
  <c r="P539" i="25"/>
  <c r="Q539" i="25"/>
  <c r="R539" i="25"/>
  <c r="S539" i="25"/>
  <c r="T539" i="25"/>
  <c r="U539" i="25"/>
  <c r="V539" i="25"/>
  <c r="W539" i="25"/>
  <c r="A540" i="25"/>
  <c r="B540" i="25"/>
  <c r="D540" i="25"/>
  <c r="U540" i="25"/>
  <c r="V540" i="25"/>
  <c r="W540" i="25"/>
  <c r="A541" i="25"/>
  <c r="B541" i="25"/>
  <c r="H541" i="25"/>
  <c r="I541" i="25"/>
  <c r="J541" i="25"/>
  <c r="K541" i="25"/>
  <c r="L541" i="25"/>
  <c r="M541" i="25"/>
  <c r="N541" i="25"/>
  <c r="O541" i="25"/>
  <c r="P541" i="25"/>
  <c r="Q541" i="25"/>
  <c r="R541" i="25"/>
  <c r="S541" i="25"/>
  <c r="T541" i="25"/>
  <c r="U541" i="25"/>
  <c r="V541" i="25"/>
  <c r="W541" i="25"/>
  <c r="A542" i="25"/>
  <c r="B542" i="25"/>
  <c r="E542" i="25"/>
  <c r="H542" i="25"/>
  <c r="I542" i="25"/>
  <c r="J542" i="25"/>
  <c r="K542" i="25"/>
  <c r="L542" i="25"/>
  <c r="M542" i="25"/>
  <c r="N542" i="25"/>
  <c r="O542" i="25"/>
  <c r="P542" i="25"/>
  <c r="Q542" i="25"/>
  <c r="R542" i="25"/>
  <c r="S542" i="25"/>
  <c r="T542" i="25"/>
  <c r="U542" i="25"/>
  <c r="V542" i="25"/>
  <c r="W542" i="25"/>
  <c r="A543" i="25"/>
  <c r="B543" i="25"/>
  <c r="E543" i="25"/>
  <c r="H543" i="25"/>
  <c r="I543" i="25"/>
  <c r="J543" i="25"/>
  <c r="K543" i="25"/>
  <c r="L543" i="25"/>
  <c r="M543" i="25"/>
  <c r="N543" i="25"/>
  <c r="O543" i="25"/>
  <c r="P543" i="25"/>
  <c r="Q543" i="25"/>
  <c r="R543" i="25"/>
  <c r="S543" i="25"/>
  <c r="T543" i="25"/>
  <c r="U543" i="25"/>
  <c r="V543" i="25"/>
  <c r="W543" i="25"/>
  <c r="A544" i="25"/>
  <c r="B544" i="25"/>
  <c r="E544" i="25"/>
  <c r="H544" i="25"/>
  <c r="I544" i="25"/>
  <c r="J544" i="25"/>
  <c r="K544" i="25"/>
  <c r="L544" i="25"/>
  <c r="M544" i="25"/>
  <c r="N544" i="25"/>
  <c r="O544" i="25"/>
  <c r="P544" i="25"/>
  <c r="Q544" i="25"/>
  <c r="R544" i="25"/>
  <c r="S544" i="25"/>
  <c r="T544" i="25"/>
  <c r="U544" i="25"/>
  <c r="V544" i="25"/>
  <c r="W544" i="25" s="1"/>
  <c r="A545" i="25"/>
  <c r="B545" i="25"/>
  <c r="U545" i="25" s="1"/>
  <c r="D545" i="25"/>
  <c r="J545" i="25" s="1"/>
  <c r="H545" i="25"/>
  <c r="I545" i="25"/>
  <c r="L545" i="25"/>
  <c r="M545" i="25"/>
  <c r="O545" i="25"/>
  <c r="P545" i="25"/>
  <c r="Q545" i="25"/>
  <c r="R545" i="25"/>
  <c r="V545" i="25"/>
  <c r="W545" i="25"/>
  <c r="A546" i="25"/>
  <c r="B546" i="25"/>
  <c r="U546" i="25" s="1"/>
  <c r="H546" i="25"/>
  <c r="I546" i="25"/>
  <c r="J546" i="25"/>
  <c r="K546" i="25"/>
  <c r="L546" i="25"/>
  <c r="M546" i="25"/>
  <c r="N546" i="25"/>
  <c r="O546" i="25"/>
  <c r="P546" i="25"/>
  <c r="Q546" i="25"/>
  <c r="R546" i="25"/>
  <c r="S546" i="25"/>
  <c r="T546" i="25"/>
  <c r="V546" i="25"/>
  <c r="W546" i="25"/>
  <c r="A547" i="25"/>
  <c r="B547" i="25"/>
  <c r="E547" i="25"/>
  <c r="H547" i="25"/>
  <c r="I547" i="25"/>
  <c r="J547" i="25"/>
  <c r="K547" i="25"/>
  <c r="L547" i="25"/>
  <c r="M547" i="25"/>
  <c r="N547" i="25"/>
  <c r="O547" i="25"/>
  <c r="P547" i="25"/>
  <c r="Q547" i="25"/>
  <c r="R547" i="25"/>
  <c r="S547" i="25"/>
  <c r="T547" i="25"/>
  <c r="U547" i="25"/>
  <c r="V547" i="25"/>
  <c r="W547" i="25"/>
  <c r="A548" i="25"/>
  <c r="B548" i="25"/>
  <c r="U548" i="25" s="1"/>
  <c r="E548" i="25"/>
  <c r="H548" i="25"/>
  <c r="I548" i="25"/>
  <c r="J548" i="25"/>
  <c r="K548" i="25"/>
  <c r="L548" i="25"/>
  <c r="M548" i="25"/>
  <c r="N548" i="25"/>
  <c r="O548" i="25"/>
  <c r="P548" i="25"/>
  <c r="Q548" i="25"/>
  <c r="R548" i="25"/>
  <c r="S548" i="25"/>
  <c r="T548" i="25"/>
  <c r="V548" i="25"/>
  <c r="W548" i="25" s="1"/>
  <c r="A549" i="25"/>
  <c r="B549" i="25"/>
  <c r="E549" i="25"/>
  <c r="H549" i="25"/>
  <c r="I549" i="25"/>
  <c r="J549" i="25"/>
  <c r="K549" i="25"/>
  <c r="L549" i="25"/>
  <c r="M549" i="25"/>
  <c r="N549" i="25"/>
  <c r="O549" i="25"/>
  <c r="P549" i="25"/>
  <c r="Q549" i="25"/>
  <c r="R549" i="25"/>
  <c r="S549" i="25"/>
  <c r="T549" i="25"/>
  <c r="U549" i="25"/>
  <c r="V549" i="25"/>
  <c r="W549" i="25"/>
  <c r="X549" i="25"/>
  <c r="A550" i="25"/>
  <c r="B550" i="25"/>
  <c r="E550" i="25"/>
  <c r="H550" i="25"/>
  <c r="I550" i="25"/>
  <c r="J550" i="25"/>
  <c r="K550" i="25"/>
  <c r="L550" i="25"/>
  <c r="M550" i="25"/>
  <c r="N550" i="25"/>
  <c r="O550" i="25"/>
  <c r="P550" i="25"/>
  <c r="Q550" i="25"/>
  <c r="R550" i="25"/>
  <c r="S550" i="25"/>
  <c r="T550" i="25"/>
  <c r="U550" i="25"/>
  <c r="V550" i="25"/>
  <c r="W550" i="25"/>
  <c r="A551" i="25"/>
  <c r="B551" i="25"/>
  <c r="E551" i="25"/>
  <c r="H551" i="25"/>
  <c r="I551" i="25"/>
  <c r="J551" i="25"/>
  <c r="K551" i="25"/>
  <c r="L551" i="25"/>
  <c r="M551" i="25"/>
  <c r="N551" i="25"/>
  <c r="O551" i="25"/>
  <c r="P551" i="25"/>
  <c r="Q551" i="25"/>
  <c r="R551" i="25"/>
  <c r="S551" i="25"/>
  <c r="T551" i="25"/>
  <c r="U551" i="25"/>
  <c r="V551" i="25"/>
  <c r="W551" i="25" s="1"/>
  <c r="A552" i="25"/>
  <c r="B552" i="25"/>
  <c r="E552" i="25"/>
  <c r="H552" i="25"/>
  <c r="I552" i="25"/>
  <c r="J552" i="25"/>
  <c r="K552" i="25"/>
  <c r="L552" i="25"/>
  <c r="M552" i="25"/>
  <c r="N552" i="25"/>
  <c r="O552" i="25"/>
  <c r="P552" i="25"/>
  <c r="Q552" i="25"/>
  <c r="R552" i="25"/>
  <c r="S552" i="25"/>
  <c r="T552" i="25"/>
  <c r="U552" i="25"/>
  <c r="V552" i="25"/>
  <c r="W552" i="25" s="1"/>
  <c r="X552" i="25"/>
  <c r="A553" i="25"/>
  <c r="B553" i="25"/>
  <c r="U553" i="25" s="1"/>
  <c r="E553" i="25"/>
  <c r="H553" i="25"/>
  <c r="I553" i="25"/>
  <c r="J553" i="25"/>
  <c r="K553" i="25"/>
  <c r="L553" i="25"/>
  <c r="M553" i="25"/>
  <c r="N553" i="25"/>
  <c r="O553" i="25"/>
  <c r="P553" i="25"/>
  <c r="Q553" i="25"/>
  <c r="R553" i="25"/>
  <c r="S553" i="25"/>
  <c r="T553" i="25"/>
  <c r="V553" i="25"/>
  <c r="W553" i="25"/>
  <c r="A554" i="25"/>
  <c r="B554" i="25"/>
  <c r="E554" i="25"/>
  <c r="F563" i="25" s="1"/>
  <c r="H554" i="25"/>
  <c r="I554" i="25"/>
  <c r="J554" i="25"/>
  <c r="K554" i="25"/>
  <c r="L554" i="25"/>
  <c r="M554" i="25"/>
  <c r="N554" i="25"/>
  <c r="O554" i="25"/>
  <c r="P554" i="25"/>
  <c r="Q554" i="25"/>
  <c r="R554" i="25"/>
  <c r="S554" i="25"/>
  <c r="T554" i="25"/>
  <c r="U554" i="25"/>
  <c r="V554" i="25"/>
  <c r="W554" i="25" s="1"/>
  <c r="A555" i="25"/>
  <c r="B555" i="25"/>
  <c r="E555" i="25"/>
  <c r="H555" i="25"/>
  <c r="I555" i="25"/>
  <c r="J555" i="25"/>
  <c r="K555" i="25"/>
  <c r="L555" i="25"/>
  <c r="M555" i="25"/>
  <c r="N555" i="25"/>
  <c r="O555" i="25"/>
  <c r="P555" i="25"/>
  <c r="Q555" i="25"/>
  <c r="R555" i="25"/>
  <c r="S555" i="25"/>
  <c r="T555" i="25"/>
  <c r="U555" i="25"/>
  <c r="V555" i="25"/>
  <c r="W555" i="25"/>
  <c r="A556" i="25"/>
  <c r="B556" i="25"/>
  <c r="E556" i="25"/>
  <c r="H556" i="25"/>
  <c r="I556" i="25"/>
  <c r="J556" i="25"/>
  <c r="K556" i="25"/>
  <c r="L556" i="25"/>
  <c r="M556" i="25"/>
  <c r="N556" i="25"/>
  <c r="O556" i="25"/>
  <c r="P556" i="25"/>
  <c r="Q556" i="25"/>
  <c r="R556" i="25"/>
  <c r="S556" i="25"/>
  <c r="T556" i="25"/>
  <c r="U556" i="25"/>
  <c r="V556" i="25"/>
  <c r="W556" i="25" s="1"/>
  <c r="A557" i="25"/>
  <c r="B557" i="25"/>
  <c r="E557" i="25"/>
  <c r="H557" i="25"/>
  <c r="I557" i="25"/>
  <c r="J557" i="25"/>
  <c r="K557" i="25"/>
  <c r="L557" i="25"/>
  <c r="M557" i="25"/>
  <c r="N557" i="25"/>
  <c r="O557" i="25"/>
  <c r="P557" i="25"/>
  <c r="Q557" i="25"/>
  <c r="R557" i="25"/>
  <c r="S557" i="25"/>
  <c r="T557" i="25"/>
  <c r="U557" i="25"/>
  <c r="V557" i="25"/>
  <c r="W557" i="25"/>
  <c r="A558" i="25"/>
  <c r="B558" i="25"/>
  <c r="E558" i="25"/>
  <c r="H558" i="25"/>
  <c r="I558" i="25"/>
  <c r="J558" i="25"/>
  <c r="K558" i="25"/>
  <c r="L558" i="25"/>
  <c r="M558" i="25"/>
  <c r="N558" i="25"/>
  <c r="O558" i="25"/>
  <c r="P558" i="25"/>
  <c r="Q558" i="25"/>
  <c r="R558" i="25"/>
  <c r="S558" i="25"/>
  <c r="T558" i="25"/>
  <c r="U558" i="25"/>
  <c r="V558" i="25"/>
  <c r="W558" i="25" s="1"/>
  <c r="A559" i="25"/>
  <c r="B559" i="25"/>
  <c r="E559" i="25"/>
  <c r="H559" i="25"/>
  <c r="I559" i="25"/>
  <c r="J559" i="25"/>
  <c r="K559" i="25"/>
  <c r="L559" i="25"/>
  <c r="M559" i="25"/>
  <c r="N559" i="25"/>
  <c r="O559" i="25"/>
  <c r="P559" i="25"/>
  <c r="Q559" i="25"/>
  <c r="R559" i="25"/>
  <c r="S559" i="25"/>
  <c r="T559" i="25"/>
  <c r="U559" i="25"/>
  <c r="V559" i="25"/>
  <c r="W559" i="25"/>
  <c r="A560" i="25"/>
  <c r="B560" i="25"/>
  <c r="E560" i="25"/>
  <c r="H560" i="25"/>
  <c r="I560" i="25"/>
  <c r="J560" i="25"/>
  <c r="K560" i="25"/>
  <c r="L560" i="25"/>
  <c r="M560" i="25"/>
  <c r="N560" i="25"/>
  <c r="O560" i="25"/>
  <c r="P560" i="25"/>
  <c r="Q560" i="25"/>
  <c r="R560" i="25"/>
  <c r="S560" i="25"/>
  <c r="T560" i="25"/>
  <c r="U560" i="25"/>
  <c r="V560" i="25"/>
  <c r="W560" i="25"/>
  <c r="A561" i="25"/>
  <c r="B561" i="25"/>
  <c r="E561" i="25"/>
  <c r="F561" i="25"/>
  <c r="H561" i="25"/>
  <c r="I561" i="25"/>
  <c r="J561" i="25"/>
  <c r="K561" i="25"/>
  <c r="L561" i="25"/>
  <c r="M561" i="25"/>
  <c r="N561" i="25"/>
  <c r="O561" i="25"/>
  <c r="P561" i="25"/>
  <c r="Q561" i="25"/>
  <c r="R561" i="25"/>
  <c r="S561" i="25"/>
  <c r="T561" i="25"/>
  <c r="U561" i="25"/>
  <c r="V561" i="25"/>
  <c r="W561" i="25"/>
  <c r="A562" i="25"/>
  <c r="B562" i="25"/>
  <c r="E562" i="25"/>
  <c r="H562" i="25"/>
  <c r="I562" i="25"/>
  <c r="J562" i="25"/>
  <c r="K562" i="25"/>
  <c r="L562" i="25"/>
  <c r="M562" i="25"/>
  <c r="N562" i="25"/>
  <c r="O562" i="25"/>
  <c r="P562" i="25"/>
  <c r="Q562" i="25"/>
  <c r="R562" i="25"/>
  <c r="S562" i="25"/>
  <c r="T562" i="25"/>
  <c r="U562" i="25"/>
  <c r="V562" i="25"/>
  <c r="W562" i="25"/>
  <c r="A563" i="25"/>
  <c r="B563" i="25"/>
  <c r="E563" i="25"/>
  <c r="H563" i="25"/>
  <c r="I563" i="25"/>
  <c r="J563" i="25"/>
  <c r="K563" i="25"/>
  <c r="L563" i="25"/>
  <c r="M563" i="25"/>
  <c r="N563" i="25"/>
  <c r="O563" i="25"/>
  <c r="P563" i="25"/>
  <c r="Q563" i="25"/>
  <c r="R563" i="25"/>
  <c r="S563" i="25"/>
  <c r="T563" i="25"/>
  <c r="U563" i="25"/>
  <c r="V563" i="25"/>
  <c r="W563" i="25" s="1"/>
  <c r="A564" i="25"/>
  <c r="B564" i="25"/>
  <c r="U564" i="25" s="1"/>
  <c r="D564" i="25"/>
  <c r="J564" i="25" s="1"/>
  <c r="H564" i="25"/>
  <c r="I564" i="25"/>
  <c r="L564" i="25"/>
  <c r="M564" i="25"/>
  <c r="O564" i="25"/>
  <c r="P564" i="25"/>
  <c r="Q564" i="25"/>
  <c r="R564" i="25"/>
  <c r="V564" i="25"/>
  <c r="W564" i="25"/>
  <c r="A565" i="25"/>
  <c r="B565" i="25"/>
  <c r="U565" i="25" s="1"/>
  <c r="H565" i="25"/>
  <c r="I565" i="25"/>
  <c r="J565" i="25"/>
  <c r="K565" i="25"/>
  <c r="L565" i="25"/>
  <c r="M565" i="25"/>
  <c r="N565" i="25"/>
  <c r="O565" i="25"/>
  <c r="P565" i="25"/>
  <c r="Q565" i="25"/>
  <c r="R565" i="25"/>
  <c r="S565" i="25"/>
  <c r="T565" i="25"/>
  <c r="V565" i="25"/>
  <c r="W565" i="25"/>
  <c r="X565" i="25"/>
  <c r="A566" i="25"/>
  <c r="B566" i="25"/>
  <c r="E566" i="25"/>
  <c r="H566" i="25"/>
  <c r="I566" i="25"/>
  <c r="J566" i="25"/>
  <c r="K566" i="25"/>
  <c r="L566" i="25"/>
  <c r="M566" i="25"/>
  <c r="N566" i="25"/>
  <c r="O566" i="25"/>
  <c r="P566" i="25"/>
  <c r="Q566" i="25"/>
  <c r="R566" i="25"/>
  <c r="S566" i="25"/>
  <c r="T566" i="25"/>
  <c r="U566" i="25"/>
  <c r="V566" i="25"/>
  <c r="W566" i="25" s="1"/>
  <c r="X566" i="25"/>
  <c r="A567" i="25"/>
  <c r="B567" i="25"/>
  <c r="U567" i="25" s="1"/>
  <c r="E567" i="25"/>
  <c r="H567" i="25"/>
  <c r="I567" i="25"/>
  <c r="J567" i="25"/>
  <c r="K567" i="25"/>
  <c r="L567" i="25"/>
  <c r="M567" i="25"/>
  <c r="N567" i="25"/>
  <c r="O567" i="25"/>
  <c r="P567" i="25"/>
  <c r="Q567" i="25"/>
  <c r="R567" i="25"/>
  <c r="S567" i="25"/>
  <c r="T567" i="25"/>
  <c r="V567" i="25"/>
  <c r="W567" i="25" s="1"/>
  <c r="X567" i="25"/>
  <c r="A568" i="25"/>
  <c r="B568" i="25"/>
  <c r="E568" i="25"/>
  <c r="H568" i="25"/>
  <c r="I568" i="25"/>
  <c r="J568" i="25"/>
  <c r="K568" i="25"/>
  <c r="L568" i="25"/>
  <c r="M568" i="25"/>
  <c r="N568" i="25"/>
  <c r="O568" i="25"/>
  <c r="P568" i="25"/>
  <c r="Q568" i="25"/>
  <c r="R568" i="25"/>
  <c r="S568" i="25"/>
  <c r="T568" i="25"/>
  <c r="U568" i="25"/>
  <c r="V568" i="25"/>
  <c r="W568" i="25"/>
  <c r="A569" i="25"/>
  <c r="B569" i="25"/>
  <c r="E569" i="25"/>
  <c r="H569" i="25"/>
  <c r="I569" i="25"/>
  <c r="J569" i="25"/>
  <c r="K569" i="25"/>
  <c r="L569" i="25"/>
  <c r="M569" i="25"/>
  <c r="N569" i="25"/>
  <c r="O569" i="25"/>
  <c r="P569" i="25"/>
  <c r="Q569" i="25"/>
  <c r="R569" i="25"/>
  <c r="S569" i="25"/>
  <c r="T569" i="25"/>
  <c r="U569" i="25"/>
  <c r="V569" i="25"/>
  <c r="W569" i="25"/>
  <c r="A570" i="25"/>
  <c r="B570" i="25"/>
  <c r="E570" i="25"/>
  <c r="H570" i="25"/>
  <c r="I570" i="25"/>
  <c r="J570" i="25"/>
  <c r="K570" i="25"/>
  <c r="L570" i="25"/>
  <c r="M570" i="25"/>
  <c r="N570" i="25"/>
  <c r="O570" i="25"/>
  <c r="P570" i="25"/>
  <c r="Q570" i="25"/>
  <c r="R570" i="25"/>
  <c r="S570" i="25"/>
  <c r="T570" i="25"/>
  <c r="U570" i="25"/>
  <c r="V570" i="25"/>
  <c r="W570" i="25" s="1"/>
  <c r="A571" i="25"/>
  <c r="B571" i="25"/>
  <c r="E571" i="25"/>
  <c r="H571" i="25"/>
  <c r="I571" i="25"/>
  <c r="J571" i="25"/>
  <c r="K571" i="25"/>
  <c r="L571" i="25"/>
  <c r="M571" i="25"/>
  <c r="N571" i="25"/>
  <c r="O571" i="25"/>
  <c r="P571" i="25"/>
  <c r="Q571" i="25"/>
  <c r="R571" i="25"/>
  <c r="S571" i="25"/>
  <c r="T571" i="25"/>
  <c r="U571" i="25"/>
  <c r="V571" i="25"/>
  <c r="W571" i="25" s="1"/>
  <c r="A572" i="25"/>
  <c r="B572" i="25"/>
  <c r="U572" i="25" s="1"/>
  <c r="E572" i="25"/>
  <c r="H572" i="25"/>
  <c r="I572" i="25"/>
  <c r="J572" i="25"/>
  <c r="K572" i="25"/>
  <c r="L572" i="25"/>
  <c r="M572" i="25"/>
  <c r="N572" i="25"/>
  <c r="O572" i="25"/>
  <c r="P572" i="25"/>
  <c r="Q572" i="25"/>
  <c r="R572" i="25"/>
  <c r="S572" i="25"/>
  <c r="T572" i="25"/>
  <c r="V572" i="25"/>
  <c r="W572" i="25"/>
  <c r="A573" i="25"/>
  <c r="B573" i="25"/>
  <c r="E573" i="25"/>
  <c r="H573" i="25"/>
  <c r="I573" i="25"/>
  <c r="J573" i="25"/>
  <c r="K573" i="25"/>
  <c r="L573" i="25"/>
  <c r="M573" i="25"/>
  <c r="N573" i="25"/>
  <c r="O573" i="25"/>
  <c r="P573" i="25"/>
  <c r="Q573" i="25"/>
  <c r="R573" i="25"/>
  <c r="S573" i="25"/>
  <c r="T573" i="25"/>
  <c r="U573" i="25"/>
  <c r="V573" i="25"/>
  <c r="W573" i="25"/>
  <c r="A574" i="25"/>
  <c r="B574" i="25"/>
  <c r="E574" i="25"/>
  <c r="H574" i="25"/>
  <c r="I574" i="25"/>
  <c r="J574" i="25"/>
  <c r="K574" i="25"/>
  <c r="L574" i="25"/>
  <c r="M574" i="25"/>
  <c r="N574" i="25"/>
  <c r="O574" i="25"/>
  <c r="P574" i="25"/>
  <c r="Q574" i="25"/>
  <c r="R574" i="25"/>
  <c r="S574" i="25"/>
  <c r="T574" i="25"/>
  <c r="U574" i="25"/>
  <c r="V574" i="25"/>
  <c r="W574" i="25"/>
  <c r="A575" i="25"/>
  <c r="B575" i="25"/>
  <c r="U575" i="25" s="1"/>
  <c r="E575" i="25"/>
  <c r="H575" i="25"/>
  <c r="I575" i="25"/>
  <c r="J575" i="25"/>
  <c r="K575" i="25"/>
  <c r="L575" i="25"/>
  <c r="M575" i="25"/>
  <c r="N575" i="25"/>
  <c r="O575" i="25"/>
  <c r="P575" i="25"/>
  <c r="Q575" i="25"/>
  <c r="R575" i="25"/>
  <c r="S575" i="25"/>
  <c r="T575" i="25"/>
  <c r="V575" i="25"/>
  <c r="W575" i="25" s="1"/>
  <c r="A576" i="25"/>
  <c r="B576" i="25"/>
  <c r="E576" i="25"/>
  <c r="H576" i="25"/>
  <c r="I576" i="25"/>
  <c r="J576" i="25"/>
  <c r="K576" i="25"/>
  <c r="L576" i="25"/>
  <c r="M576" i="25"/>
  <c r="N576" i="25"/>
  <c r="O576" i="25"/>
  <c r="P576" i="25"/>
  <c r="Q576" i="25"/>
  <c r="R576" i="25"/>
  <c r="S576" i="25"/>
  <c r="T576" i="25"/>
  <c r="U576" i="25"/>
  <c r="V576" i="25"/>
  <c r="W576" i="25"/>
  <c r="A577" i="25"/>
  <c r="B577" i="25"/>
  <c r="E577" i="25"/>
  <c r="F586" i="25" s="1"/>
  <c r="H577" i="25"/>
  <c r="I577" i="25"/>
  <c r="J577" i="25"/>
  <c r="K577" i="25"/>
  <c r="L577" i="25"/>
  <c r="M577" i="25"/>
  <c r="N577" i="25"/>
  <c r="O577" i="25"/>
  <c r="P577" i="25"/>
  <c r="Q577" i="25"/>
  <c r="R577" i="25"/>
  <c r="S577" i="25"/>
  <c r="T577" i="25"/>
  <c r="U577" i="25"/>
  <c r="V577" i="25"/>
  <c r="W577" i="25" s="1"/>
  <c r="A578" i="25"/>
  <c r="B578" i="25"/>
  <c r="E578" i="25"/>
  <c r="H578" i="25"/>
  <c r="I578" i="25"/>
  <c r="J578" i="25"/>
  <c r="K578" i="25"/>
  <c r="L578" i="25"/>
  <c r="M578" i="25"/>
  <c r="N578" i="25"/>
  <c r="O578" i="25"/>
  <c r="P578" i="25"/>
  <c r="Q578" i="25"/>
  <c r="R578" i="25"/>
  <c r="S578" i="25"/>
  <c r="T578" i="25"/>
  <c r="U578" i="25"/>
  <c r="V578" i="25"/>
  <c r="W578" i="25"/>
  <c r="A579" i="25"/>
  <c r="B579" i="25"/>
  <c r="E579" i="25"/>
  <c r="H579" i="25"/>
  <c r="I579" i="25"/>
  <c r="J579" i="25"/>
  <c r="K579" i="25"/>
  <c r="L579" i="25"/>
  <c r="M579" i="25"/>
  <c r="N579" i="25"/>
  <c r="O579" i="25"/>
  <c r="P579" i="25"/>
  <c r="Q579" i="25"/>
  <c r="R579" i="25"/>
  <c r="S579" i="25"/>
  <c r="T579" i="25"/>
  <c r="U579" i="25"/>
  <c r="V579" i="25"/>
  <c r="W579" i="25"/>
  <c r="A580" i="25"/>
  <c r="B580" i="25"/>
  <c r="E580" i="25"/>
  <c r="H580" i="25"/>
  <c r="I580" i="25"/>
  <c r="J580" i="25"/>
  <c r="K580" i="25"/>
  <c r="L580" i="25"/>
  <c r="M580" i="25"/>
  <c r="N580" i="25"/>
  <c r="O580" i="25"/>
  <c r="P580" i="25"/>
  <c r="Q580" i="25"/>
  <c r="R580" i="25"/>
  <c r="S580" i="25"/>
  <c r="T580" i="25"/>
  <c r="U580" i="25"/>
  <c r="V580" i="25"/>
  <c r="W580" i="25"/>
  <c r="A581" i="25"/>
  <c r="B581" i="25"/>
  <c r="E581" i="25"/>
  <c r="H581" i="25"/>
  <c r="I581" i="25"/>
  <c r="J581" i="25"/>
  <c r="K581" i="25"/>
  <c r="L581" i="25"/>
  <c r="M581" i="25"/>
  <c r="N581" i="25"/>
  <c r="O581" i="25"/>
  <c r="P581" i="25"/>
  <c r="Q581" i="25"/>
  <c r="R581" i="25"/>
  <c r="S581" i="25"/>
  <c r="T581" i="25"/>
  <c r="U581" i="25"/>
  <c r="V581" i="25"/>
  <c r="W581" i="25"/>
  <c r="A582" i="25"/>
  <c r="B582" i="25"/>
  <c r="E582" i="25"/>
  <c r="H582" i="25"/>
  <c r="I582" i="25"/>
  <c r="J582" i="25"/>
  <c r="K582" i="25"/>
  <c r="L582" i="25"/>
  <c r="M582" i="25"/>
  <c r="N582" i="25"/>
  <c r="O582" i="25"/>
  <c r="P582" i="25"/>
  <c r="Q582" i="25"/>
  <c r="R582" i="25"/>
  <c r="S582" i="25"/>
  <c r="T582" i="25"/>
  <c r="U582" i="25"/>
  <c r="V582" i="25"/>
  <c r="W582" i="25" s="1"/>
  <c r="A583" i="25"/>
  <c r="B583" i="25"/>
  <c r="U583" i="25" s="1"/>
  <c r="E583" i="25"/>
  <c r="H583" i="25"/>
  <c r="I583" i="25"/>
  <c r="J583" i="25"/>
  <c r="K583" i="25"/>
  <c r="L583" i="25"/>
  <c r="M583" i="25"/>
  <c r="N583" i="25"/>
  <c r="O583" i="25"/>
  <c r="P583" i="25"/>
  <c r="Q583" i="25"/>
  <c r="R583" i="25"/>
  <c r="S583" i="25"/>
  <c r="T583" i="25"/>
  <c r="V583" i="25"/>
  <c r="W583" i="25" s="1"/>
  <c r="A584" i="25"/>
  <c r="B584" i="25"/>
  <c r="U584" i="25" s="1"/>
  <c r="E584" i="25"/>
  <c r="H584" i="25"/>
  <c r="I584" i="25"/>
  <c r="J584" i="25"/>
  <c r="K584" i="25"/>
  <c r="L584" i="25"/>
  <c r="M584" i="25"/>
  <c r="N584" i="25"/>
  <c r="O584" i="25"/>
  <c r="P584" i="25"/>
  <c r="Q584" i="25"/>
  <c r="R584" i="25"/>
  <c r="S584" i="25"/>
  <c r="T584" i="25"/>
  <c r="V584" i="25"/>
  <c r="W584" i="25" s="1"/>
  <c r="A585" i="25"/>
  <c r="B585" i="25"/>
  <c r="E585" i="25"/>
  <c r="F585" i="25"/>
  <c r="H585" i="25"/>
  <c r="I585" i="25"/>
  <c r="J585" i="25"/>
  <c r="K585" i="25"/>
  <c r="L585" i="25"/>
  <c r="M585" i="25"/>
  <c r="N585" i="25"/>
  <c r="O585" i="25"/>
  <c r="P585" i="25"/>
  <c r="Q585" i="25"/>
  <c r="R585" i="25"/>
  <c r="S585" i="25"/>
  <c r="T585" i="25"/>
  <c r="U585" i="25"/>
  <c r="V585" i="25"/>
  <c r="W585" i="25"/>
  <c r="A586" i="25"/>
  <c r="B586" i="25"/>
  <c r="E586" i="25"/>
  <c r="H586" i="25"/>
  <c r="I586" i="25"/>
  <c r="J586" i="25"/>
  <c r="K586" i="25"/>
  <c r="L586" i="25"/>
  <c r="M586" i="25"/>
  <c r="N586" i="25"/>
  <c r="O586" i="25"/>
  <c r="P586" i="25"/>
  <c r="Q586" i="25"/>
  <c r="R586" i="25"/>
  <c r="S586" i="25"/>
  <c r="T586" i="25"/>
  <c r="U586" i="25"/>
  <c r="V586" i="25"/>
  <c r="W586" i="25"/>
  <c r="A587" i="25"/>
  <c r="B587" i="25"/>
  <c r="E587" i="25"/>
  <c r="F587" i="25"/>
  <c r="H587" i="25"/>
  <c r="I587" i="25"/>
  <c r="J587" i="25"/>
  <c r="K587" i="25"/>
  <c r="L587" i="25"/>
  <c r="M587" i="25"/>
  <c r="N587" i="25"/>
  <c r="O587" i="25"/>
  <c r="P587" i="25"/>
  <c r="Q587" i="25"/>
  <c r="R587" i="25"/>
  <c r="S587" i="25"/>
  <c r="T587" i="25"/>
  <c r="U587" i="25"/>
  <c r="V587" i="25"/>
  <c r="W587" i="25"/>
  <c r="A588" i="25"/>
  <c r="B588" i="25"/>
  <c r="E588" i="25"/>
  <c r="H588" i="25"/>
  <c r="I588" i="25"/>
  <c r="J588" i="25"/>
  <c r="K588" i="25"/>
  <c r="L588" i="25"/>
  <c r="M588" i="25"/>
  <c r="N588" i="25"/>
  <c r="O588" i="25"/>
  <c r="P588" i="25"/>
  <c r="Q588" i="25"/>
  <c r="R588" i="25"/>
  <c r="S588" i="25"/>
  <c r="T588" i="25"/>
  <c r="U588" i="25"/>
  <c r="V588" i="25"/>
  <c r="W588" i="25"/>
  <c r="A589" i="25"/>
  <c r="B589" i="25"/>
  <c r="U589" i="25" s="1"/>
  <c r="E589" i="25"/>
  <c r="H589" i="25"/>
  <c r="I589" i="25"/>
  <c r="J589" i="25"/>
  <c r="K589" i="25"/>
  <c r="L589" i="25"/>
  <c r="M589" i="25"/>
  <c r="N589" i="25"/>
  <c r="O589" i="25"/>
  <c r="P589" i="25"/>
  <c r="Q589" i="25"/>
  <c r="R589" i="25"/>
  <c r="S589" i="25"/>
  <c r="T589" i="25"/>
  <c r="V589" i="25"/>
  <c r="W589" i="25" s="1"/>
  <c r="A590" i="25"/>
  <c r="B590" i="25"/>
  <c r="U590" i="25" s="1"/>
  <c r="E590" i="25"/>
  <c r="H590" i="25"/>
  <c r="I590" i="25"/>
  <c r="J590" i="25"/>
  <c r="K590" i="25"/>
  <c r="L590" i="25"/>
  <c r="M590" i="25"/>
  <c r="N590" i="25"/>
  <c r="O590" i="25"/>
  <c r="P590" i="25"/>
  <c r="Q590" i="25"/>
  <c r="R590" i="25"/>
  <c r="S590" i="25"/>
  <c r="T590" i="25"/>
  <c r="V590" i="25"/>
  <c r="W590" i="25"/>
  <c r="A591" i="25"/>
  <c r="B591" i="25"/>
  <c r="E591" i="25"/>
  <c r="H591" i="25"/>
  <c r="I591" i="25"/>
  <c r="J591" i="25"/>
  <c r="K591" i="25"/>
  <c r="L591" i="25"/>
  <c r="M591" i="25"/>
  <c r="N591" i="25"/>
  <c r="O591" i="25"/>
  <c r="P591" i="25"/>
  <c r="Q591" i="25"/>
  <c r="R591" i="25"/>
  <c r="S591" i="25"/>
  <c r="T591" i="25"/>
  <c r="U591" i="25"/>
  <c r="V591" i="25"/>
  <c r="W591" i="25" s="1"/>
  <c r="X591" i="25"/>
  <c r="A592" i="25"/>
  <c r="B592" i="25"/>
  <c r="E592" i="25"/>
  <c r="F601" i="25" s="1"/>
  <c r="H592" i="25"/>
  <c r="I592" i="25"/>
  <c r="J592" i="25"/>
  <c r="K592" i="25"/>
  <c r="L592" i="25"/>
  <c r="M592" i="25"/>
  <c r="N592" i="25"/>
  <c r="O592" i="25"/>
  <c r="P592" i="25"/>
  <c r="Q592" i="25"/>
  <c r="R592" i="25"/>
  <c r="S592" i="25"/>
  <c r="T592" i="25"/>
  <c r="U592" i="25"/>
  <c r="V592" i="25"/>
  <c r="W592" i="25"/>
  <c r="A593" i="25"/>
  <c r="B593" i="25"/>
  <c r="E593" i="25"/>
  <c r="H593" i="25"/>
  <c r="I593" i="25"/>
  <c r="J593" i="25"/>
  <c r="K593" i="25"/>
  <c r="L593" i="25"/>
  <c r="M593" i="25"/>
  <c r="N593" i="25"/>
  <c r="O593" i="25"/>
  <c r="P593" i="25"/>
  <c r="Q593" i="25"/>
  <c r="R593" i="25"/>
  <c r="S593" i="25"/>
  <c r="T593" i="25"/>
  <c r="U593" i="25"/>
  <c r="V593" i="25"/>
  <c r="W593" i="25"/>
  <c r="A594" i="25"/>
  <c r="B594" i="25"/>
  <c r="E594" i="25"/>
  <c r="H594" i="25"/>
  <c r="I594" i="25"/>
  <c r="J594" i="25"/>
  <c r="K594" i="25"/>
  <c r="L594" i="25"/>
  <c r="M594" i="25"/>
  <c r="N594" i="25"/>
  <c r="O594" i="25"/>
  <c r="P594" i="25"/>
  <c r="Q594" i="25"/>
  <c r="R594" i="25"/>
  <c r="S594" i="25"/>
  <c r="T594" i="25"/>
  <c r="U594" i="25"/>
  <c r="V594" i="25"/>
  <c r="W594" i="25"/>
  <c r="A595" i="25"/>
  <c r="B595" i="25"/>
  <c r="E595" i="25"/>
  <c r="H595" i="25"/>
  <c r="I595" i="25"/>
  <c r="J595" i="25"/>
  <c r="K595" i="25"/>
  <c r="L595" i="25"/>
  <c r="M595" i="25"/>
  <c r="N595" i="25"/>
  <c r="O595" i="25"/>
  <c r="P595" i="25"/>
  <c r="Q595" i="25"/>
  <c r="R595" i="25"/>
  <c r="S595" i="25"/>
  <c r="T595" i="25"/>
  <c r="U595" i="25"/>
  <c r="V595" i="25"/>
  <c r="W595" i="25"/>
  <c r="A596" i="25"/>
  <c r="B596" i="25"/>
  <c r="E596" i="25"/>
  <c r="H596" i="25"/>
  <c r="I596" i="25"/>
  <c r="J596" i="25"/>
  <c r="K596" i="25"/>
  <c r="L596" i="25"/>
  <c r="M596" i="25"/>
  <c r="N596" i="25"/>
  <c r="O596" i="25"/>
  <c r="P596" i="25"/>
  <c r="Q596" i="25"/>
  <c r="R596" i="25"/>
  <c r="S596" i="25"/>
  <c r="T596" i="25"/>
  <c r="U596" i="25"/>
  <c r="V596" i="25"/>
  <c r="W596" i="25" s="1"/>
  <c r="A597" i="25"/>
  <c r="B597" i="25"/>
  <c r="U597" i="25" s="1"/>
  <c r="E597" i="25"/>
  <c r="H597" i="25"/>
  <c r="I597" i="25"/>
  <c r="J597" i="25"/>
  <c r="K597" i="25"/>
  <c r="L597" i="25"/>
  <c r="M597" i="25"/>
  <c r="N597" i="25"/>
  <c r="O597" i="25"/>
  <c r="P597" i="25"/>
  <c r="Q597" i="25"/>
  <c r="R597" i="25"/>
  <c r="S597" i="25"/>
  <c r="T597" i="25"/>
  <c r="V597" i="25"/>
  <c r="W597" i="25"/>
  <c r="A598" i="25"/>
  <c r="B598" i="25"/>
  <c r="E598" i="25"/>
  <c r="H598" i="25"/>
  <c r="I598" i="25"/>
  <c r="J598" i="25"/>
  <c r="K598" i="25"/>
  <c r="L598" i="25"/>
  <c r="M598" i="25"/>
  <c r="N598" i="25"/>
  <c r="O598" i="25"/>
  <c r="P598" i="25"/>
  <c r="Q598" i="25"/>
  <c r="R598" i="25"/>
  <c r="S598" i="25"/>
  <c r="T598" i="25"/>
  <c r="U598" i="25"/>
  <c r="V598" i="25"/>
  <c r="W598" i="25"/>
  <c r="A599" i="25"/>
  <c r="B599" i="25"/>
  <c r="E599" i="25"/>
  <c r="F599" i="25"/>
  <c r="H599" i="25"/>
  <c r="I599" i="25"/>
  <c r="J599" i="25"/>
  <c r="K599" i="25"/>
  <c r="L599" i="25"/>
  <c r="M599" i="25"/>
  <c r="N599" i="25"/>
  <c r="O599" i="25"/>
  <c r="P599" i="25"/>
  <c r="Q599" i="25"/>
  <c r="R599" i="25"/>
  <c r="S599" i="25"/>
  <c r="T599" i="25"/>
  <c r="U599" i="25"/>
  <c r="V599" i="25"/>
  <c r="W599" i="25"/>
  <c r="A600" i="25"/>
  <c r="B600" i="25"/>
  <c r="E600" i="25"/>
  <c r="H600" i="25"/>
  <c r="I600" i="25"/>
  <c r="J600" i="25"/>
  <c r="K600" i="25"/>
  <c r="L600" i="25"/>
  <c r="M600" i="25"/>
  <c r="N600" i="25"/>
  <c r="O600" i="25"/>
  <c r="P600" i="25"/>
  <c r="Q600" i="25"/>
  <c r="R600" i="25"/>
  <c r="S600" i="25"/>
  <c r="T600" i="25"/>
  <c r="U600" i="25"/>
  <c r="V600" i="25"/>
  <c r="W600" i="25" s="1"/>
  <c r="A601" i="25"/>
  <c r="B601" i="25"/>
  <c r="U601" i="25" s="1"/>
  <c r="E601" i="25"/>
  <c r="H601" i="25"/>
  <c r="I601" i="25"/>
  <c r="J601" i="25"/>
  <c r="K601" i="25"/>
  <c r="L601" i="25"/>
  <c r="M601" i="25"/>
  <c r="N601" i="25"/>
  <c r="O601" i="25"/>
  <c r="P601" i="25"/>
  <c r="Q601" i="25"/>
  <c r="R601" i="25"/>
  <c r="S601" i="25"/>
  <c r="T601" i="25"/>
  <c r="V601" i="25"/>
  <c r="W601" i="25"/>
  <c r="A602" i="25"/>
  <c r="B602" i="25"/>
  <c r="E602" i="25"/>
  <c r="F602" i="25"/>
  <c r="H602" i="25"/>
  <c r="I602" i="25"/>
  <c r="J602" i="25"/>
  <c r="K602" i="25"/>
  <c r="L602" i="25"/>
  <c r="M602" i="25"/>
  <c r="N602" i="25"/>
  <c r="O602" i="25"/>
  <c r="P602" i="25"/>
  <c r="Q602" i="25"/>
  <c r="R602" i="25"/>
  <c r="S602" i="25"/>
  <c r="T602" i="25"/>
  <c r="U602" i="25"/>
  <c r="V602" i="25"/>
  <c r="W602" i="25"/>
  <c r="A603" i="25"/>
  <c r="B603" i="25"/>
  <c r="E603" i="25"/>
  <c r="H603" i="25"/>
  <c r="I603" i="25"/>
  <c r="J603" i="25"/>
  <c r="K603" i="25"/>
  <c r="L603" i="25"/>
  <c r="M603" i="25"/>
  <c r="N603" i="25"/>
  <c r="O603" i="25"/>
  <c r="P603" i="25"/>
  <c r="Q603" i="25"/>
  <c r="R603" i="25"/>
  <c r="S603" i="25"/>
  <c r="T603" i="25"/>
  <c r="U603" i="25"/>
  <c r="V603" i="25"/>
  <c r="W603" i="25"/>
  <c r="A604" i="25"/>
  <c r="B604" i="25"/>
  <c r="U604" i="25" s="1"/>
  <c r="E604" i="25"/>
  <c r="F613" i="25" s="1"/>
  <c r="H604" i="25"/>
  <c r="I604" i="25"/>
  <c r="J604" i="25"/>
  <c r="K604" i="25"/>
  <c r="L604" i="25"/>
  <c r="M604" i="25"/>
  <c r="N604" i="25"/>
  <c r="O604" i="25"/>
  <c r="P604" i="25"/>
  <c r="Q604" i="25"/>
  <c r="R604" i="25"/>
  <c r="S604" i="25"/>
  <c r="T604" i="25"/>
  <c r="V604" i="25"/>
  <c r="W604" i="25" s="1"/>
  <c r="A605" i="25"/>
  <c r="B605" i="25"/>
  <c r="U605" i="25" s="1"/>
  <c r="E605" i="25"/>
  <c r="H605" i="25"/>
  <c r="I605" i="25"/>
  <c r="J605" i="25"/>
  <c r="K605" i="25"/>
  <c r="L605" i="25"/>
  <c r="M605" i="25"/>
  <c r="N605" i="25"/>
  <c r="O605" i="25"/>
  <c r="P605" i="25"/>
  <c r="Q605" i="25"/>
  <c r="R605" i="25"/>
  <c r="S605" i="25"/>
  <c r="T605" i="25"/>
  <c r="V605" i="25"/>
  <c r="W605" i="25"/>
  <c r="A606" i="25"/>
  <c r="B606" i="25"/>
  <c r="E606" i="25"/>
  <c r="H606" i="25"/>
  <c r="I606" i="25"/>
  <c r="J606" i="25"/>
  <c r="K606" i="25"/>
  <c r="L606" i="25"/>
  <c r="M606" i="25"/>
  <c r="N606" i="25"/>
  <c r="O606" i="25"/>
  <c r="P606" i="25"/>
  <c r="Q606" i="25"/>
  <c r="R606" i="25"/>
  <c r="S606" i="25"/>
  <c r="T606" i="25"/>
  <c r="U606" i="25"/>
  <c r="V606" i="25"/>
  <c r="W606" i="25"/>
  <c r="A607" i="25"/>
  <c r="B607" i="25"/>
  <c r="E607" i="25"/>
  <c r="H607" i="25"/>
  <c r="I607" i="25"/>
  <c r="J607" i="25"/>
  <c r="K607" i="25"/>
  <c r="L607" i="25"/>
  <c r="M607" i="25"/>
  <c r="N607" i="25"/>
  <c r="O607" i="25"/>
  <c r="P607" i="25"/>
  <c r="Q607" i="25"/>
  <c r="R607" i="25"/>
  <c r="S607" i="25"/>
  <c r="T607" i="25"/>
  <c r="U607" i="25"/>
  <c r="V607" i="25"/>
  <c r="W607" i="25" s="1"/>
  <c r="A608" i="25"/>
  <c r="B608" i="25"/>
  <c r="E608" i="25"/>
  <c r="F617" i="25" s="1"/>
  <c r="H608" i="25"/>
  <c r="I608" i="25"/>
  <c r="J608" i="25"/>
  <c r="K608" i="25"/>
  <c r="L608" i="25"/>
  <c r="M608" i="25"/>
  <c r="N608" i="25"/>
  <c r="O608" i="25"/>
  <c r="P608" i="25"/>
  <c r="Q608" i="25"/>
  <c r="R608" i="25"/>
  <c r="S608" i="25"/>
  <c r="T608" i="25"/>
  <c r="U608" i="25"/>
  <c r="V608" i="25"/>
  <c r="W608" i="25" s="1"/>
  <c r="A609" i="25"/>
  <c r="B609" i="25"/>
  <c r="E609" i="25"/>
  <c r="H609" i="25"/>
  <c r="I609" i="25"/>
  <c r="J609" i="25"/>
  <c r="K609" i="25"/>
  <c r="L609" i="25"/>
  <c r="M609" i="25"/>
  <c r="N609" i="25"/>
  <c r="O609" i="25"/>
  <c r="P609" i="25"/>
  <c r="Q609" i="25"/>
  <c r="R609" i="25"/>
  <c r="S609" i="25"/>
  <c r="T609" i="25"/>
  <c r="U609" i="25"/>
  <c r="V609" i="25"/>
  <c r="W609" i="25"/>
  <c r="A610" i="25"/>
  <c r="B610" i="25"/>
  <c r="E610" i="25"/>
  <c r="H610" i="25"/>
  <c r="I610" i="25"/>
  <c r="J610" i="25"/>
  <c r="K610" i="25"/>
  <c r="L610" i="25"/>
  <c r="M610" i="25"/>
  <c r="N610" i="25"/>
  <c r="O610" i="25"/>
  <c r="P610" i="25"/>
  <c r="Q610" i="25"/>
  <c r="R610" i="25"/>
  <c r="S610" i="25"/>
  <c r="T610" i="25"/>
  <c r="U610" i="25"/>
  <c r="V610" i="25"/>
  <c r="W610" i="25"/>
  <c r="A611" i="25"/>
  <c r="B611" i="25"/>
  <c r="E611" i="25"/>
  <c r="H611" i="25"/>
  <c r="I611" i="25"/>
  <c r="J611" i="25"/>
  <c r="K611" i="25"/>
  <c r="L611" i="25"/>
  <c r="M611" i="25"/>
  <c r="N611" i="25"/>
  <c r="O611" i="25"/>
  <c r="P611" i="25"/>
  <c r="Q611" i="25"/>
  <c r="R611" i="25"/>
  <c r="S611" i="25"/>
  <c r="T611" i="25"/>
  <c r="U611" i="25"/>
  <c r="V611" i="25"/>
  <c r="W611" i="25"/>
  <c r="A612" i="25"/>
  <c r="B612" i="25"/>
  <c r="U612" i="25" s="1"/>
  <c r="E612" i="25"/>
  <c r="H612" i="25"/>
  <c r="I612" i="25"/>
  <c r="J612" i="25"/>
  <c r="K612" i="25"/>
  <c r="L612" i="25"/>
  <c r="M612" i="25"/>
  <c r="N612" i="25"/>
  <c r="O612" i="25"/>
  <c r="P612" i="25"/>
  <c r="Q612" i="25"/>
  <c r="R612" i="25"/>
  <c r="S612" i="25"/>
  <c r="T612" i="25"/>
  <c r="V612" i="25"/>
  <c r="W612" i="25" s="1"/>
  <c r="X612" i="25"/>
  <c r="A613" i="25"/>
  <c r="B613" i="25"/>
  <c r="E613" i="25"/>
  <c r="H613" i="25"/>
  <c r="I613" i="25"/>
  <c r="J613" i="25"/>
  <c r="K613" i="25"/>
  <c r="L613" i="25"/>
  <c r="M613" i="25"/>
  <c r="N613" i="25"/>
  <c r="O613" i="25"/>
  <c r="P613" i="25"/>
  <c r="Q613" i="25"/>
  <c r="R613" i="25"/>
  <c r="S613" i="25"/>
  <c r="T613" i="25"/>
  <c r="U613" i="25"/>
  <c r="V613" i="25"/>
  <c r="W613" i="25"/>
  <c r="A614" i="25"/>
  <c r="B614" i="25"/>
  <c r="E614" i="25"/>
  <c r="H614" i="25"/>
  <c r="I614" i="25"/>
  <c r="J614" i="25"/>
  <c r="K614" i="25"/>
  <c r="L614" i="25"/>
  <c r="M614" i="25"/>
  <c r="N614" i="25"/>
  <c r="O614" i="25"/>
  <c r="P614" i="25"/>
  <c r="Q614" i="25"/>
  <c r="R614" i="25"/>
  <c r="S614" i="25"/>
  <c r="T614" i="25"/>
  <c r="U614" i="25"/>
  <c r="V614" i="25"/>
  <c r="W614" i="25"/>
  <c r="A615" i="25"/>
  <c r="B615" i="25"/>
  <c r="E615" i="25"/>
  <c r="F615" i="25"/>
  <c r="H615" i="25"/>
  <c r="I615" i="25"/>
  <c r="J615" i="25"/>
  <c r="K615" i="25"/>
  <c r="L615" i="25"/>
  <c r="M615" i="25"/>
  <c r="N615" i="25"/>
  <c r="O615" i="25"/>
  <c r="P615" i="25"/>
  <c r="Q615" i="25"/>
  <c r="R615" i="25"/>
  <c r="S615" i="25"/>
  <c r="T615" i="25"/>
  <c r="U615" i="25"/>
  <c r="V615" i="25"/>
  <c r="W615" i="25"/>
  <c r="A616" i="25"/>
  <c r="B616" i="25"/>
  <c r="E616" i="25"/>
  <c r="H616" i="25"/>
  <c r="I616" i="25"/>
  <c r="J616" i="25"/>
  <c r="K616" i="25"/>
  <c r="L616" i="25"/>
  <c r="M616" i="25"/>
  <c r="N616" i="25"/>
  <c r="O616" i="25"/>
  <c r="P616" i="25"/>
  <c r="Q616" i="25"/>
  <c r="R616" i="25"/>
  <c r="S616" i="25"/>
  <c r="T616" i="25"/>
  <c r="U616" i="25"/>
  <c r="V616" i="25"/>
  <c r="W616" i="25" s="1"/>
  <c r="A617" i="25"/>
  <c r="B617" i="25"/>
  <c r="U617" i="25" s="1"/>
  <c r="E617" i="25"/>
  <c r="H617" i="25"/>
  <c r="I617" i="25"/>
  <c r="J617" i="25"/>
  <c r="K617" i="25"/>
  <c r="L617" i="25"/>
  <c r="M617" i="25"/>
  <c r="N617" i="25"/>
  <c r="O617" i="25"/>
  <c r="P617" i="25"/>
  <c r="Q617" i="25"/>
  <c r="R617" i="25"/>
  <c r="S617" i="25"/>
  <c r="T617" i="25"/>
  <c r="V617" i="25"/>
  <c r="W617" i="25"/>
  <c r="X617" i="25"/>
  <c r="A618" i="25"/>
  <c r="B618" i="25"/>
  <c r="E618" i="25"/>
  <c r="F618" i="25"/>
  <c r="H618" i="25"/>
  <c r="I618" i="25"/>
  <c r="J618" i="25"/>
  <c r="K618" i="25"/>
  <c r="L618" i="25"/>
  <c r="M618" i="25"/>
  <c r="N618" i="25"/>
  <c r="O618" i="25"/>
  <c r="P618" i="25"/>
  <c r="Q618" i="25"/>
  <c r="R618" i="25"/>
  <c r="S618" i="25"/>
  <c r="T618" i="25"/>
  <c r="U618" i="25"/>
  <c r="V618" i="25"/>
  <c r="W618" i="25"/>
  <c r="A619" i="25"/>
  <c r="B619" i="25"/>
  <c r="E619" i="25"/>
  <c r="F619" i="25"/>
  <c r="H619" i="25"/>
  <c r="I619" i="25"/>
  <c r="J619" i="25"/>
  <c r="K619" i="25"/>
  <c r="L619" i="25"/>
  <c r="M619" i="25"/>
  <c r="N619" i="25"/>
  <c r="O619" i="25"/>
  <c r="P619" i="25"/>
  <c r="Q619" i="25"/>
  <c r="R619" i="25"/>
  <c r="S619" i="25"/>
  <c r="T619" i="25"/>
  <c r="U619" i="25"/>
  <c r="V619" i="25"/>
  <c r="W619" i="25"/>
  <c r="A620" i="25"/>
  <c r="B620" i="25"/>
  <c r="U620" i="25" s="1"/>
  <c r="E620" i="25"/>
  <c r="H620" i="25"/>
  <c r="I620" i="25"/>
  <c r="J620" i="25"/>
  <c r="K620" i="25"/>
  <c r="L620" i="25"/>
  <c r="M620" i="25"/>
  <c r="N620" i="25"/>
  <c r="O620" i="25"/>
  <c r="P620" i="25"/>
  <c r="Q620" i="25"/>
  <c r="R620" i="25"/>
  <c r="S620" i="25"/>
  <c r="T620" i="25"/>
  <c r="V620" i="25"/>
  <c r="W620" i="25" s="1"/>
  <c r="A621" i="25"/>
  <c r="B621" i="25"/>
  <c r="E621" i="25"/>
  <c r="F621" i="25"/>
  <c r="H621" i="25"/>
  <c r="I621" i="25"/>
  <c r="J621" i="25"/>
  <c r="K621" i="25"/>
  <c r="L621" i="25"/>
  <c r="M621" i="25"/>
  <c r="N621" i="25"/>
  <c r="O621" i="25"/>
  <c r="P621" i="25"/>
  <c r="Q621" i="25"/>
  <c r="R621" i="25"/>
  <c r="S621" i="25"/>
  <c r="T621" i="25"/>
  <c r="U621" i="25"/>
  <c r="V621" i="25"/>
  <c r="W621" i="25"/>
  <c r="A622" i="25"/>
  <c r="B622" i="25"/>
  <c r="E622" i="25"/>
  <c r="H622" i="25"/>
  <c r="I622" i="25"/>
  <c r="J622" i="25"/>
  <c r="K622" i="25"/>
  <c r="L622" i="25"/>
  <c r="M622" i="25"/>
  <c r="N622" i="25"/>
  <c r="O622" i="25"/>
  <c r="P622" i="25"/>
  <c r="Q622" i="25"/>
  <c r="R622" i="25"/>
  <c r="S622" i="25"/>
  <c r="T622" i="25"/>
  <c r="U622" i="25"/>
  <c r="V622" i="25"/>
  <c r="W622" i="25"/>
  <c r="A623" i="25"/>
  <c r="B623" i="25"/>
  <c r="E623" i="25"/>
  <c r="H623" i="25"/>
  <c r="I623" i="25"/>
  <c r="J623" i="25"/>
  <c r="K623" i="25"/>
  <c r="L623" i="25"/>
  <c r="M623" i="25"/>
  <c r="N623" i="25"/>
  <c r="O623" i="25"/>
  <c r="P623" i="25"/>
  <c r="Q623" i="25"/>
  <c r="R623" i="25"/>
  <c r="S623" i="25"/>
  <c r="T623" i="25"/>
  <c r="U623" i="25"/>
  <c r="V623" i="25"/>
  <c r="W623" i="25" s="1"/>
  <c r="A624" i="25"/>
  <c r="B624" i="25"/>
  <c r="E624" i="25"/>
  <c r="H624" i="25"/>
  <c r="I624" i="25"/>
  <c r="J624" i="25"/>
  <c r="K624" i="25"/>
  <c r="L624" i="25"/>
  <c r="M624" i="25"/>
  <c r="N624" i="25"/>
  <c r="O624" i="25"/>
  <c r="P624" i="25"/>
  <c r="Q624" i="25"/>
  <c r="R624" i="25"/>
  <c r="S624" i="25"/>
  <c r="T624" i="25"/>
  <c r="U624" i="25"/>
  <c r="V624" i="25"/>
  <c r="W624" i="25" s="1"/>
  <c r="A625" i="25"/>
  <c r="B625" i="25"/>
  <c r="U625" i="25" s="1"/>
  <c r="E625" i="25"/>
  <c r="H625" i="25"/>
  <c r="I625" i="25"/>
  <c r="J625" i="25"/>
  <c r="K625" i="25"/>
  <c r="L625" i="25"/>
  <c r="M625" i="25"/>
  <c r="N625" i="25"/>
  <c r="O625" i="25"/>
  <c r="P625" i="25"/>
  <c r="Q625" i="25"/>
  <c r="R625" i="25"/>
  <c r="S625" i="25"/>
  <c r="T625" i="25"/>
  <c r="V625" i="25"/>
  <c r="W625" i="25"/>
  <c r="A626" i="25"/>
  <c r="B626" i="25"/>
  <c r="E626" i="25"/>
  <c r="H626" i="25"/>
  <c r="I626" i="25"/>
  <c r="J626" i="25"/>
  <c r="K626" i="25"/>
  <c r="L626" i="25"/>
  <c r="M626" i="25"/>
  <c r="N626" i="25"/>
  <c r="O626" i="25"/>
  <c r="P626" i="25"/>
  <c r="Q626" i="25"/>
  <c r="R626" i="25"/>
  <c r="S626" i="25"/>
  <c r="T626" i="25"/>
  <c r="U626" i="25"/>
  <c r="V626" i="25"/>
  <c r="W626" i="25" s="1"/>
  <c r="X626" i="25"/>
  <c r="A627" i="25"/>
  <c r="B627" i="25"/>
  <c r="E627" i="25"/>
  <c r="F627" i="25"/>
  <c r="H627" i="25"/>
  <c r="I627" i="25"/>
  <c r="J627" i="25"/>
  <c r="K627" i="25"/>
  <c r="L627" i="25"/>
  <c r="M627" i="25"/>
  <c r="N627" i="25"/>
  <c r="O627" i="25"/>
  <c r="P627" i="25"/>
  <c r="Q627" i="25"/>
  <c r="R627" i="25"/>
  <c r="S627" i="25"/>
  <c r="T627" i="25"/>
  <c r="U627" i="25"/>
  <c r="V627" i="25"/>
  <c r="W627" i="25"/>
  <c r="A628" i="25"/>
  <c r="B628" i="25"/>
  <c r="U628" i="25" s="1"/>
  <c r="E628" i="25"/>
  <c r="H628" i="25"/>
  <c r="I628" i="25"/>
  <c r="J628" i="25"/>
  <c r="K628" i="25"/>
  <c r="L628" i="25"/>
  <c r="M628" i="25"/>
  <c r="N628" i="25"/>
  <c r="O628" i="25"/>
  <c r="P628" i="25"/>
  <c r="Q628" i="25"/>
  <c r="R628" i="25"/>
  <c r="S628" i="25"/>
  <c r="T628" i="25"/>
  <c r="V628" i="25"/>
  <c r="W628" i="25" s="1"/>
  <c r="A629" i="25"/>
  <c r="B629" i="25"/>
  <c r="E629" i="25"/>
  <c r="H629" i="25"/>
  <c r="I629" i="25"/>
  <c r="J629" i="25"/>
  <c r="K629" i="25"/>
  <c r="L629" i="25"/>
  <c r="M629" i="25"/>
  <c r="N629" i="25"/>
  <c r="O629" i="25"/>
  <c r="P629" i="25"/>
  <c r="Q629" i="25"/>
  <c r="R629" i="25"/>
  <c r="S629" i="25"/>
  <c r="T629" i="25"/>
  <c r="U629" i="25"/>
  <c r="V629" i="25"/>
  <c r="W629" i="25"/>
  <c r="A630" i="25"/>
  <c r="B630" i="25"/>
  <c r="E630" i="25"/>
  <c r="H630" i="25"/>
  <c r="I630" i="25"/>
  <c r="J630" i="25"/>
  <c r="K630" i="25"/>
  <c r="L630" i="25"/>
  <c r="M630" i="25"/>
  <c r="N630" i="25"/>
  <c r="O630" i="25"/>
  <c r="P630" i="25"/>
  <c r="Q630" i="25"/>
  <c r="R630" i="25"/>
  <c r="S630" i="25"/>
  <c r="T630" i="25"/>
  <c r="U630" i="25"/>
  <c r="V630" i="25"/>
  <c r="W630" i="25"/>
  <c r="A631" i="25"/>
  <c r="B631" i="25"/>
  <c r="E631" i="25"/>
  <c r="H631" i="25"/>
  <c r="I631" i="25"/>
  <c r="J631" i="25"/>
  <c r="K631" i="25"/>
  <c r="L631" i="25"/>
  <c r="M631" i="25"/>
  <c r="N631" i="25"/>
  <c r="O631" i="25"/>
  <c r="P631" i="25"/>
  <c r="Q631" i="25"/>
  <c r="R631" i="25"/>
  <c r="S631" i="25"/>
  <c r="T631" i="25"/>
  <c r="U631" i="25"/>
  <c r="V631" i="25"/>
  <c r="W631" i="25" s="1"/>
  <c r="A632" i="25"/>
  <c r="B632" i="25"/>
  <c r="E632" i="25"/>
  <c r="H632" i="25"/>
  <c r="I632" i="25"/>
  <c r="J632" i="25"/>
  <c r="K632" i="25"/>
  <c r="L632" i="25"/>
  <c r="M632" i="25"/>
  <c r="N632" i="25"/>
  <c r="O632" i="25"/>
  <c r="P632" i="25"/>
  <c r="Q632" i="25"/>
  <c r="R632" i="25"/>
  <c r="S632" i="25"/>
  <c r="T632" i="25"/>
  <c r="U632" i="25"/>
  <c r="V632" i="25"/>
  <c r="W632" i="25" s="1"/>
  <c r="X632" i="25"/>
  <c r="A633" i="25"/>
  <c r="B633" i="25"/>
  <c r="U633" i="25" s="1"/>
  <c r="E633" i="25"/>
  <c r="H633" i="25"/>
  <c r="I633" i="25"/>
  <c r="J633" i="25"/>
  <c r="K633" i="25"/>
  <c r="L633" i="25"/>
  <c r="M633" i="25"/>
  <c r="N633" i="25"/>
  <c r="O633" i="25"/>
  <c r="P633" i="25"/>
  <c r="Q633" i="25"/>
  <c r="R633" i="25"/>
  <c r="S633" i="25"/>
  <c r="T633" i="25"/>
  <c r="V633" i="25"/>
  <c r="W633" i="25"/>
  <c r="A634" i="25"/>
  <c r="B634" i="25"/>
  <c r="E634" i="25"/>
  <c r="H634" i="25"/>
  <c r="I634" i="25"/>
  <c r="J634" i="25"/>
  <c r="K634" i="25"/>
  <c r="L634" i="25"/>
  <c r="M634" i="25"/>
  <c r="N634" i="25"/>
  <c r="O634" i="25"/>
  <c r="P634" i="25"/>
  <c r="Q634" i="25"/>
  <c r="R634" i="25"/>
  <c r="S634" i="25"/>
  <c r="T634" i="25"/>
  <c r="U634" i="25"/>
  <c r="V634" i="25"/>
  <c r="W634" i="25" s="1"/>
  <c r="A635" i="25"/>
  <c r="B635" i="25"/>
  <c r="E635" i="25"/>
  <c r="H635" i="25"/>
  <c r="I635" i="25"/>
  <c r="J635" i="25"/>
  <c r="K635" i="25"/>
  <c r="L635" i="25"/>
  <c r="M635" i="25"/>
  <c r="N635" i="25"/>
  <c r="O635" i="25"/>
  <c r="P635" i="25"/>
  <c r="Q635" i="25"/>
  <c r="R635" i="25"/>
  <c r="S635" i="25"/>
  <c r="T635" i="25"/>
  <c r="U635" i="25"/>
  <c r="V635" i="25"/>
  <c r="W635" i="25"/>
  <c r="A636" i="25"/>
  <c r="B636" i="25"/>
  <c r="E636" i="25"/>
  <c r="H636" i="25"/>
  <c r="I636" i="25"/>
  <c r="J636" i="25"/>
  <c r="K636" i="25"/>
  <c r="L636" i="25"/>
  <c r="M636" i="25"/>
  <c r="N636" i="25"/>
  <c r="O636" i="25"/>
  <c r="P636" i="25"/>
  <c r="Q636" i="25"/>
  <c r="R636" i="25"/>
  <c r="S636" i="25"/>
  <c r="T636" i="25"/>
  <c r="U636" i="25"/>
  <c r="V636" i="25"/>
  <c r="W636" i="25" s="1"/>
  <c r="A637" i="25"/>
  <c r="B637" i="25"/>
  <c r="E637" i="25"/>
  <c r="H637" i="25"/>
  <c r="I637" i="25"/>
  <c r="J637" i="25"/>
  <c r="K637" i="25"/>
  <c r="L637" i="25"/>
  <c r="M637" i="25"/>
  <c r="N637" i="25"/>
  <c r="O637" i="25"/>
  <c r="P637" i="25"/>
  <c r="Q637" i="25"/>
  <c r="R637" i="25"/>
  <c r="S637" i="25"/>
  <c r="T637" i="25"/>
  <c r="U637" i="25"/>
  <c r="V637" i="25"/>
  <c r="W637" i="25"/>
  <c r="A638" i="25"/>
  <c r="B638" i="25"/>
  <c r="E638" i="25"/>
  <c r="H638" i="25"/>
  <c r="I638" i="25"/>
  <c r="J638" i="25"/>
  <c r="K638" i="25"/>
  <c r="L638" i="25"/>
  <c r="M638" i="25"/>
  <c r="N638" i="25"/>
  <c r="O638" i="25"/>
  <c r="P638" i="25"/>
  <c r="Q638" i="25"/>
  <c r="R638" i="25"/>
  <c r="S638" i="25"/>
  <c r="T638" i="25"/>
  <c r="U638" i="25"/>
  <c r="V638" i="25"/>
  <c r="W638" i="25"/>
  <c r="A639" i="25"/>
  <c r="B639" i="25"/>
  <c r="E639" i="25"/>
  <c r="H639" i="25"/>
  <c r="I639" i="25"/>
  <c r="J639" i="25"/>
  <c r="K639" i="25"/>
  <c r="L639" i="25"/>
  <c r="M639" i="25"/>
  <c r="N639" i="25"/>
  <c r="O639" i="25"/>
  <c r="P639" i="25"/>
  <c r="Q639" i="25"/>
  <c r="R639" i="25"/>
  <c r="S639" i="25"/>
  <c r="T639" i="25"/>
  <c r="U639" i="25"/>
  <c r="V639" i="25"/>
  <c r="W639" i="25"/>
  <c r="A640" i="25"/>
  <c r="B640" i="25"/>
  <c r="E640" i="25"/>
  <c r="H640" i="25"/>
  <c r="I640" i="25"/>
  <c r="J640" i="25"/>
  <c r="K640" i="25"/>
  <c r="L640" i="25"/>
  <c r="M640" i="25"/>
  <c r="N640" i="25"/>
  <c r="O640" i="25"/>
  <c r="P640" i="25"/>
  <c r="Q640" i="25"/>
  <c r="R640" i="25"/>
  <c r="S640" i="25"/>
  <c r="T640" i="25"/>
  <c r="U640" i="25"/>
  <c r="V640" i="25"/>
  <c r="W640" i="25" s="1"/>
  <c r="A641" i="25"/>
  <c r="B641" i="25"/>
  <c r="U641" i="25" s="1"/>
  <c r="E641" i="25"/>
  <c r="H641" i="25"/>
  <c r="I641" i="25"/>
  <c r="J641" i="25"/>
  <c r="K641" i="25"/>
  <c r="L641" i="25"/>
  <c r="M641" i="25"/>
  <c r="N641" i="25"/>
  <c r="O641" i="25"/>
  <c r="P641" i="25"/>
  <c r="Q641" i="25"/>
  <c r="R641" i="25"/>
  <c r="S641" i="25"/>
  <c r="T641" i="25"/>
  <c r="V641" i="25"/>
  <c r="W641" i="25"/>
  <c r="A642" i="25"/>
  <c r="B642" i="25"/>
  <c r="E642" i="25"/>
  <c r="H642" i="25"/>
  <c r="I642" i="25"/>
  <c r="J642" i="25"/>
  <c r="K642" i="25"/>
  <c r="L642" i="25"/>
  <c r="M642" i="25"/>
  <c r="N642" i="25"/>
  <c r="O642" i="25"/>
  <c r="P642" i="25"/>
  <c r="Q642" i="25"/>
  <c r="R642" i="25"/>
  <c r="S642" i="25"/>
  <c r="T642" i="25"/>
  <c r="U642" i="25"/>
  <c r="V642" i="25"/>
  <c r="W642" i="25" s="1"/>
  <c r="A643" i="25"/>
  <c r="B643" i="25"/>
  <c r="E643" i="25"/>
  <c r="H643" i="25"/>
  <c r="I643" i="25"/>
  <c r="J643" i="25"/>
  <c r="K643" i="25"/>
  <c r="L643" i="25"/>
  <c r="M643" i="25"/>
  <c r="N643" i="25"/>
  <c r="O643" i="25"/>
  <c r="P643" i="25"/>
  <c r="Q643" i="25"/>
  <c r="R643" i="25"/>
  <c r="S643" i="25"/>
  <c r="T643" i="25"/>
  <c r="U643" i="25"/>
  <c r="V643" i="25"/>
  <c r="W643" i="25"/>
  <c r="A644" i="25"/>
  <c r="B644" i="25"/>
  <c r="U644" i="25" s="1"/>
  <c r="E644" i="25"/>
  <c r="H644" i="25"/>
  <c r="I644" i="25"/>
  <c r="J644" i="25"/>
  <c r="K644" i="25"/>
  <c r="L644" i="25"/>
  <c r="M644" i="25"/>
  <c r="N644" i="25"/>
  <c r="O644" i="25"/>
  <c r="P644" i="25"/>
  <c r="Q644" i="25"/>
  <c r="R644" i="25"/>
  <c r="S644" i="25"/>
  <c r="T644" i="25"/>
  <c r="V644" i="25"/>
  <c r="W644" i="25" s="1"/>
  <c r="A645" i="25"/>
  <c r="B645" i="25"/>
  <c r="E645" i="25"/>
  <c r="H645" i="25"/>
  <c r="I645" i="25"/>
  <c r="J645" i="25"/>
  <c r="K645" i="25"/>
  <c r="L645" i="25"/>
  <c r="M645" i="25"/>
  <c r="N645" i="25"/>
  <c r="O645" i="25"/>
  <c r="P645" i="25"/>
  <c r="Q645" i="25"/>
  <c r="R645" i="25"/>
  <c r="S645" i="25"/>
  <c r="T645" i="25"/>
  <c r="U645" i="25"/>
  <c r="V645" i="25"/>
  <c r="W645" i="25"/>
  <c r="A646" i="25"/>
  <c r="B646" i="25"/>
  <c r="E646" i="25"/>
  <c r="H646" i="25"/>
  <c r="I646" i="25"/>
  <c r="J646" i="25"/>
  <c r="K646" i="25"/>
  <c r="L646" i="25"/>
  <c r="M646" i="25"/>
  <c r="N646" i="25"/>
  <c r="O646" i="25"/>
  <c r="P646" i="25"/>
  <c r="Q646" i="25"/>
  <c r="R646" i="25"/>
  <c r="S646" i="25"/>
  <c r="T646" i="25"/>
  <c r="U646" i="25"/>
  <c r="V646" i="25"/>
  <c r="W646" i="25"/>
  <c r="A647" i="25"/>
  <c r="B647" i="25"/>
  <c r="E647" i="25"/>
  <c r="H647" i="25"/>
  <c r="I647" i="25"/>
  <c r="J647" i="25"/>
  <c r="K647" i="25"/>
  <c r="L647" i="25"/>
  <c r="M647" i="25"/>
  <c r="N647" i="25"/>
  <c r="O647" i="25"/>
  <c r="P647" i="25"/>
  <c r="Q647" i="25"/>
  <c r="R647" i="25"/>
  <c r="S647" i="25"/>
  <c r="T647" i="25"/>
  <c r="U647" i="25"/>
  <c r="V647" i="25"/>
  <c r="W647" i="25" s="1"/>
  <c r="A648" i="25"/>
  <c r="B648" i="25"/>
  <c r="E648" i="25"/>
  <c r="F657" i="25" s="1"/>
  <c r="H648" i="25"/>
  <c r="I648" i="25"/>
  <c r="J648" i="25"/>
  <c r="K648" i="25"/>
  <c r="L648" i="25"/>
  <c r="M648" i="25"/>
  <c r="N648" i="25"/>
  <c r="O648" i="25"/>
  <c r="P648" i="25"/>
  <c r="Q648" i="25"/>
  <c r="R648" i="25"/>
  <c r="S648" i="25"/>
  <c r="T648" i="25"/>
  <c r="U648" i="25"/>
  <c r="V648" i="25"/>
  <c r="W648" i="25" s="1"/>
  <c r="A649" i="25"/>
  <c r="B649" i="25"/>
  <c r="U649" i="25" s="1"/>
  <c r="E649" i="25"/>
  <c r="H649" i="25"/>
  <c r="I649" i="25"/>
  <c r="J649" i="25"/>
  <c r="K649" i="25"/>
  <c r="L649" i="25"/>
  <c r="M649" i="25"/>
  <c r="N649" i="25"/>
  <c r="O649" i="25"/>
  <c r="P649" i="25"/>
  <c r="Q649" i="25"/>
  <c r="R649" i="25"/>
  <c r="S649" i="25"/>
  <c r="T649" i="25"/>
  <c r="V649" i="25"/>
  <c r="W649" i="25"/>
  <c r="A650" i="25"/>
  <c r="B650" i="25"/>
  <c r="E650" i="25"/>
  <c r="H650" i="25"/>
  <c r="I650" i="25"/>
  <c r="J650" i="25"/>
  <c r="K650" i="25"/>
  <c r="L650" i="25"/>
  <c r="M650" i="25"/>
  <c r="N650" i="25"/>
  <c r="O650" i="25"/>
  <c r="P650" i="25"/>
  <c r="Q650" i="25"/>
  <c r="R650" i="25"/>
  <c r="S650" i="25"/>
  <c r="T650" i="25"/>
  <c r="U650" i="25"/>
  <c r="V650" i="25"/>
  <c r="W650" i="25"/>
  <c r="X650" i="25"/>
  <c r="A651" i="25"/>
  <c r="B651" i="25"/>
  <c r="E651" i="25"/>
  <c r="H651" i="25"/>
  <c r="I651" i="25"/>
  <c r="J651" i="25"/>
  <c r="K651" i="25"/>
  <c r="L651" i="25"/>
  <c r="M651" i="25"/>
  <c r="N651" i="25"/>
  <c r="O651" i="25"/>
  <c r="P651" i="25"/>
  <c r="Q651" i="25"/>
  <c r="R651" i="25"/>
  <c r="S651" i="25"/>
  <c r="T651" i="25"/>
  <c r="U651" i="25"/>
  <c r="V651" i="25"/>
  <c r="W651" i="25"/>
  <c r="X651" i="25"/>
  <c r="A652" i="25"/>
  <c r="B652" i="25"/>
  <c r="U652" i="25" s="1"/>
  <c r="E652" i="25"/>
  <c r="H652" i="25"/>
  <c r="I652" i="25"/>
  <c r="J652" i="25"/>
  <c r="K652" i="25"/>
  <c r="L652" i="25"/>
  <c r="M652" i="25"/>
  <c r="N652" i="25"/>
  <c r="O652" i="25"/>
  <c r="P652" i="25"/>
  <c r="Q652" i="25"/>
  <c r="R652" i="25"/>
  <c r="S652" i="25"/>
  <c r="T652" i="25"/>
  <c r="V652" i="25"/>
  <c r="W652" i="25" s="1"/>
  <c r="X652" i="25"/>
  <c r="A653" i="25"/>
  <c r="B653" i="25"/>
  <c r="E653" i="25"/>
  <c r="F653" i="25"/>
  <c r="H653" i="25"/>
  <c r="I653" i="25"/>
  <c r="J653" i="25"/>
  <c r="K653" i="25"/>
  <c r="L653" i="25"/>
  <c r="M653" i="25"/>
  <c r="N653" i="25"/>
  <c r="O653" i="25"/>
  <c r="P653" i="25"/>
  <c r="Q653" i="25"/>
  <c r="R653" i="25"/>
  <c r="S653" i="25"/>
  <c r="T653" i="25"/>
  <c r="U653" i="25"/>
  <c r="V653" i="25"/>
  <c r="W653" i="25"/>
  <c r="A654" i="25"/>
  <c r="B654" i="25"/>
  <c r="E654" i="25"/>
  <c r="H654" i="25"/>
  <c r="I654" i="25"/>
  <c r="J654" i="25"/>
  <c r="K654" i="25"/>
  <c r="L654" i="25"/>
  <c r="M654" i="25"/>
  <c r="N654" i="25"/>
  <c r="O654" i="25"/>
  <c r="P654" i="25"/>
  <c r="Q654" i="25"/>
  <c r="R654" i="25"/>
  <c r="S654" i="25"/>
  <c r="T654" i="25"/>
  <c r="U654" i="25"/>
  <c r="V654" i="25"/>
  <c r="W654" i="25"/>
  <c r="A655" i="25"/>
  <c r="B655" i="25"/>
  <c r="E655" i="25"/>
  <c r="F658" i="25" s="1"/>
  <c r="H655" i="25"/>
  <c r="I655" i="25"/>
  <c r="J655" i="25"/>
  <c r="K655" i="25"/>
  <c r="L655" i="25"/>
  <c r="M655" i="25"/>
  <c r="N655" i="25"/>
  <c r="O655" i="25"/>
  <c r="P655" i="25"/>
  <c r="Q655" i="25"/>
  <c r="R655" i="25"/>
  <c r="S655" i="25"/>
  <c r="T655" i="25"/>
  <c r="U655" i="25"/>
  <c r="V655" i="25"/>
  <c r="W655" i="25" s="1"/>
  <c r="A656" i="25"/>
  <c r="B656" i="25"/>
  <c r="E656" i="25"/>
  <c r="H656" i="25"/>
  <c r="I656" i="25"/>
  <c r="J656" i="25"/>
  <c r="K656" i="25"/>
  <c r="L656" i="25"/>
  <c r="M656" i="25"/>
  <c r="N656" i="25"/>
  <c r="O656" i="25"/>
  <c r="P656" i="25"/>
  <c r="Q656" i="25"/>
  <c r="R656" i="25"/>
  <c r="S656" i="25"/>
  <c r="T656" i="25"/>
  <c r="U656" i="25"/>
  <c r="V656" i="25"/>
  <c r="W656" i="25" s="1"/>
  <c r="A657" i="25"/>
  <c r="B657" i="25"/>
  <c r="U657" i="25" s="1"/>
  <c r="D657" i="25"/>
  <c r="E657" i="25"/>
  <c r="H657" i="25"/>
  <c r="I657" i="25"/>
  <c r="J657" i="25"/>
  <c r="K657" i="25"/>
  <c r="L657" i="25"/>
  <c r="M657" i="25"/>
  <c r="N657" i="25"/>
  <c r="O657" i="25"/>
  <c r="P657" i="25"/>
  <c r="Q657" i="25"/>
  <c r="R657" i="25"/>
  <c r="S657" i="25"/>
  <c r="T657" i="25"/>
  <c r="V657" i="25"/>
  <c r="W657" i="25"/>
  <c r="A658" i="25"/>
  <c r="B658" i="25"/>
  <c r="E658" i="25"/>
  <c r="H658" i="25"/>
  <c r="I658" i="25"/>
  <c r="J658" i="25"/>
  <c r="K658" i="25"/>
  <c r="L658" i="25"/>
  <c r="M658" i="25"/>
  <c r="N658" i="25"/>
  <c r="O658" i="25"/>
  <c r="P658" i="25"/>
  <c r="Q658" i="25"/>
  <c r="R658" i="25"/>
  <c r="S658" i="25"/>
  <c r="T658" i="25"/>
  <c r="U658" i="25"/>
  <c r="V658" i="25"/>
  <c r="W658" i="25"/>
  <c r="A659" i="25"/>
  <c r="B659" i="25"/>
  <c r="E659" i="25"/>
  <c r="H659" i="25"/>
  <c r="I659" i="25"/>
  <c r="J659" i="25"/>
  <c r="K659" i="25"/>
  <c r="L659" i="25"/>
  <c r="M659" i="25"/>
  <c r="N659" i="25"/>
  <c r="O659" i="25"/>
  <c r="P659" i="25"/>
  <c r="Q659" i="25"/>
  <c r="R659" i="25"/>
  <c r="S659" i="25"/>
  <c r="T659" i="25"/>
  <c r="U659" i="25"/>
  <c r="V659" i="25"/>
  <c r="W659" i="25" s="1"/>
  <c r="A660" i="25"/>
  <c r="B660" i="25"/>
  <c r="E660" i="25"/>
  <c r="H660" i="25"/>
  <c r="I660" i="25"/>
  <c r="J660" i="25"/>
  <c r="K660" i="25"/>
  <c r="L660" i="25"/>
  <c r="M660" i="25"/>
  <c r="N660" i="25"/>
  <c r="O660" i="25"/>
  <c r="P660" i="25"/>
  <c r="Q660" i="25"/>
  <c r="R660" i="25"/>
  <c r="S660" i="25"/>
  <c r="T660" i="25"/>
  <c r="U660" i="25"/>
  <c r="V660" i="25"/>
  <c r="W660" i="25"/>
  <c r="A661" i="25"/>
  <c r="B661" i="25"/>
  <c r="E661" i="25"/>
  <c r="H661" i="25"/>
  <c r="I661" i="25"/>
  <c r="J661" i="25"/>
  <c r="K661" i="25"/>
  <c r="L661" i="25"/>
  <c r="M661" i="25"/>
  <c r="N661" i="25"/>
  <c r="O661" i="25"/>
  <c r="P661" i="25"/>
  <c r="Q661" i="25"/>
  <c r="R661" i="25"/>
  <c r="S661" i="25"/>
  <c r="T661" i="25"/>
  <c r="U661" i="25"/>
  <c r="V661" i="25"/>
  <c r="W661" i="25" s="1"/>
  <c r="A662" i="25"/>
  <c r="B662" i="25"/>
  <c r="E662" i="25"/>
  <c r="H662" i="25"/>
  <c r="I662" i="25"/>
  <c r="J662" i="25"/>
  <c r="K662" i="25"/>
  <c r="L662" i="25"/>
  <c r="M662" i="25"/>
  <c r="N662" i="25"/>
  <c r="O662" i="25"/>
  <c r="P662" i="25"/>
  <c r="Q662" i="25"/>
  <c r="R662" i="25"/>
  <c r="S662" i="25"/>
  <c r="T662" i="25"/>
  <c r="U662" i="25"/>
  <c r="V662" i="25"/>
  <c r="W662" i="25"/>
  <c r="A663" i="25"/>
  <c r="B663" i="25"/>
  <c r="U663" i="25" s="1"/>
  <c r="E663" i="25"/>
  <c r="H663" i="25"/>
  <c r="I663" i="25"/>
  <c r="J663" i="25"/>
  <c r="K663" i="25"/>
  <c r="L663" i="25"/>
  <c r="M663" i="25"/>
  <c r="N663" i="25"/>
  <c r="O663" i="25"/>
  <c r="P663" i="25"/>
  <c r="Q663" i="25"/>
  <c r="R663" i="25"/>
  <c r="S663" i="25"/>
  <c r="T663" i="25"/>
  <c r="V663" i="25"/>
  <c r="W663" i="25" s="1"/>
  <c r="A664" i="25"/>
  <c r="B664" i="25"/>
  <c r="E664" i="25"/>
  <c r="H664" i="25"/>
  <c r="I664" i="25"/>
  <c r="J664" i="25"/>
  <c r="K664" i="25"/>
  <c r="L664" i="25"/>
  <c r="M664" i="25"/>
  <c r="N664" i="25"/>
  <c r="O664" i="25"/>
  <c r="P664" i="25"/>
  <c r="Q664" i="25"/>
  <c r="R664" i="25"/>
  <c r="S664" i="25"/>
  <c r="T664" i="25"/>
  <c r="U664" i="25"/>
  <c r="V664" i="25"/>
  <c r="W664" i="25"/>
  <c r="X664" i="25"/>
  <c r="A665" i="25"/>
  <c r="B665" i="25"/>
  <c r="E665" i="25"/>
  <c r="H665" i="25"/>
  <c r="I665" i="25"/>
  <c r="J665" i="25"/>
  <c r="K665" i="25"/>
  <c r="L665" i="25"/>
  <c r="M665" i="25"/>
  <c r="N665" i="25"/>
  <c r="O665" i="25"/>
  <c r="P665" i="25"/>
  <c r="Q665" i="25"/>
  <c r="R665" i="25"/>
  <c r="S665" i="25"/>
  <c r="T665" i="25"/>
  <c r="U665" i="25"/>
  <c r="V665" i="25"/>
  <c r="W665" i="25"/>
  <c r="A666" i="25"/>
  <c r="B666" i="25"/>
  <c r="E666" i="25"/>
  <c r="H666" i="25"/>
  <c r="I666" i="25"/>
  <c r="J666" i="25"/>
  <c r="K666" i="25"/>
  <c r="L666" i="25"/>
  <c r="M666" i="25"/>
  <c r="N666" i="25"/>
  <c r="O666" i="25"/>
  <c r="P666" i="25"/>
  <c r="Q666" i="25"/>
  <c r="R666" i="25"/>
  <c r="S666" i="25"/>
  <c r="T666" i="25"/>
  <c r="U666" i="25"/>
  <c r="V666" i="25"/>
  <c r="W666" i="25"/>
  <c r="A667" i="25"/>
  <c r="B667" i="25"/>
  <c r="E667" i="25"/>
  <c r="H667" i="25"/>
  <c r="I667" i="25"/>
  <c r="J667" i="25"/>
  <c r="K667" i="25"/>
  <c r="L667" i="25"/>
  <c r="M667" i="25"/>
  <c r="N667" i="25"/>
  <c r="O667" i="25"/>
  <c r="P667" i="25"/>
  <c r="Q667" i="25"/>
  <c r="R667" i="25"/>
  <c r="S667" i="25"/>
  <c r="T667" i="25"/>
  <c r="U667" i="25"/>
  <c r="V667" i="25"/>
  <c r="W667" i="25" s="1"/>
  <c r="A668" i="25"/>
  <c r="B668" i="25"/>
  <c r="E668" i="25"/>
  <c r="H668" i="25"/>
  <c r="I668" i="25"/>
  <c r="J668" i="25"/>
  <c r="K668" i="25"/>
  <c r="L668" i="25"/>
  <c r="M668" i="25"/>
  <c r="N668" i="25"/>
  <c r="O668" i="25"/>
  <c r="P668" i="25"/>
  <c r="Q668" i="25"/>
  <c r="R668" i="25"/>
  <c r="S668" i="25"/>
  <c r="T668" i="25"/>
  <c r="U668" i="25"/>
  <c r="V668" i="25"/>
  <c r="W668" i="25"/>
  <c r="A669" i="25"/>
  <c r="B669" i="25"/>
  <c r="E669" i="25"/>
  <c r="H669" i="25"/>
  <c r="I669" i="25"/>
  <c r="J669" i="25"/>
  <c r="K669" i="25"/>
  <c r="L669" i="25"/>
  <c r="M669" i="25"/>
  <c r="N669" i="25"/>
  <c r="O669" i="25"/>
  <c r="P669" i="25"/>
  <c r="Q669" i="25"/>
  <c r="R669" i="25"/>
  <c r="S669" i="25"/>
  <c r="T669" i="25"/>
  <c r="U669" i="25"/>
  <c r="V669" i="25"/>
  <c r="W669" i="25"/>
  <c r="A670" i="25"/>
  <c r="B670" i="25"/>
  <c r="E670" i="25"/>
  <c r="H670" i="25"/>
  <c r="I670" i="25"/>
  <c r="J670" i="25"/>
  <c r="K670" i="25"/>
  <c r="L670" i="25"/>
  <c r="M670" i="25"/>
  <c r="N670" i="25"/>
  <c r="O670" i="25"/>
  <c r="P670" i="25"/>
  <c r="Q670" i="25"/>
  <c r="R670" i="25"/>
  <c r="S670" i="25"/>
  <c r="T670" i="25"/>
  <c r="U670" i="25"/>
  <c r="V670" i="25"/>
  <c r="W670" i="25"/>
  <c r="A671" i="25"/>
  <c r="B671" i="25"/>
  <c r="U671" i="25" s="1"/>
  <c r="E671" i="25"/>
  <c r="H671" i="25"/>
  <c r="I671" i="25"/>
  <c r="J671" i="25"/>
  <c r="K671" i="25"/>
  <c r="L671" i="25"/>
  <c r="M671" i="25"/>
  <c r="N671" i="25"/>
  <c r="O671" i="25"/>
  <c r="P671" i="25"/>
  <c r="Q671" i="25"/>
  <c r="R671" i="25"/>
  <c r="S671" i="25"/>
  <c r="T671" i="25"/>
  <c r="V671" i="25"/>
  <c r="W671" i="25" s="1"/>
  <c r="A672" i="25"/>
  <c r="B672" i="25"/>
  <c r="U672" i="25" s="1"/>
  <c r="E672" i="25"/>
  <c r="H672" i="25"/>
  <c r="I672" i="25"/>
  <c r="J672" i="25"/>
  <c r="K672" i="25"/>
  <c r="L672" i="25"/>
  <c r="M672" i="25"/>
  <c r="N672" i="25"/>
  <c r="O672" i="25"/>
  <c r="P672" i="25"/>
  <c r="Q672" i="25"/>
  <c r="R672" i="25"/>
  <c r="S672" i="25"/>
  <c r="T672" i="25"/>
  <c r="V672" i="25"/>
  <c r="W672" i="25"/>
  <c r="A673" i="25"/>
  <c r="B673" i="25"/>
  <c r="E673" i="25"/>
  <c r="H673" i="25"/>
  <c r="I673" i="25"/>
  <c r="J673" i="25"/>
  <c r="K673" i="25"/>
  <c r="L673" i="25"/>
  <c r="M673" i="25"/>
  <c r="N673" i="25"/>
  <c r="O673" i="25"/>
  <c r="P673" i="25"/>
  <c r="Q673" i="25"/>
  <c r="R673" i="25"/>
  <c r="S673" i="25"/>
  <c r="T673" i="25"/>
  <c r="U673" i="25"/>
  <c r="V673" i="25"/>
  <c r="W673" i="25"/>
  <c r="A674" i="25"/>
  <c r="B674" i="25"/>
  <c r="U674" i="25" s="1"/>
  <c r="E674" i="25"/>
  <c r="H674" i="25"/>
  <c r="I674" i="25"/>
  <c r="J674" i="25"/>
  <c r="K674" i="25"/>
  <c r="L674" i="25"/>
  <c r="M674" i="25"/>
  <c r="N674" i="25"/>
  <c r="O674" i="25"/>
  <c r="P674" i="25"/>
  <c r="Q674" i="25"/>
  <c r="R674" i="25"/>
  <c r="S674" i="25"/>
  <c r="T674" i="25"/>
  <c r="V674" i="25"/>
  <c r="W674" i="25"/>
  <c r="A675" i="25"/>
  <c r="B675" i="25"/>
  <c r="E675" i="25"/>
  <c r="H675" i="25"/>
  <c r="I675" i="25"/>
  <c r="J675" i="25"/>
  <c r="K675" i="25"/>
  <c r="L675" i="25"/>
  <c r="M675" i="25"/>
  <c r="N675" i="25"/>
  <c r="O675" i="25"/>
  <c r="P675" i="25"/>
  <c r="Q675" i="25"/>
  <c r="R675" i="25"/>
  <c r="S675" i="25"/>
  <c r="T675" i="25"/>
  <c r="U675" i="25"/>
  <c r="V675" i="25"/>
  <c r="W675" i="25" s="1"/>
  <c r="A676" i="25"/>
  <c r="B676" i="25"/>
  <c r="E676" i="25"/>
  <c r="H676" i="25"/>
  <c r="I676" i="25"/>
  <c r="J676" i="25"/>
  <c r="K676" i="25"/>
  <c r="L676" i="25"/>
  <c r="M676" i="25"/>
  <c r="N676" i="25"/>
  <c r="O676" i="25"/>
  <c r="P676" i="25"/>
  <c r="Q676" i="25"/>
  <c r="R676" i="25"/>
  <c r="S676" i="25"/>
  <c r="T676" i="25"/>
  <c r="U676" i="25"/>
  <c r="V676" i="25"/>
  <c r="W676" i="25"/>
  <c r="A677" i="25"/>
  <c r="B677" i="25"/>
  <c r="E677" i="25"/>
  <c r="H677" i="25"/>
  <c r="I677" i="25"/>
  <c r="J677" i="25"/>
  <c r="K677" i="25"/>
  <c r="L677" i="25"/>
  <c r="M677" i="25"/>
  <c r="N677" i="25"/>
  <c r="O677" i="25"/>
  <c r="P677" i="25"/>
  <c r="Q677" i="25"/>
  <c r="R677" i="25"/>
  <c r="S677" i="25"/>
  <c r="T677" i="25"/>
  <c r="U677" i="25"/>
  <c r="V677" i="25"/>
  <c r="W677" i="25"/>
  <c r="A678" i="25"/>
  <c r="B678" i="25"/>
  <c r="E678" i="25"/>
  <c r="H678" i="25"/>
  <c r="I678" i="25"/>
  <c r="J678" i="25"/>
  <c r="K678" i="25"/>
  <c r="L678" i="25"/>
  <c r="M678" i="25"/>
  <c r="N678" i="25"/>
  <c r="O678" i="25"/>
  <c r="P678" i="25"/>
  <c r="Q678" i="25"/>
  <c r="R678" i="25"/>
  <c r="S678" i="25"/>
  <c r="T678" i="25"/>
  <c r="U678" i="25"/>
  <c r="V678" i="25"/>
  <c r="W678" i="25"/>
  <c r="A679" i="25"/>
  <c r="B679" i="25"/>
  <c r="E679" i="25"/>
  <c r="H679" i="25"/>
  <c r="I679" i="25"/>
  <c r="J679" i="25"/>
  <c r="K679" i="25"/>
  <c r="L679" i="25"/>
  <c r="M679" i="25"/>
  <c r="N679" i="25"/>
  <c r="O679" i="25"/>
  <c r="P679" i="25"/>
  <c r="Q679" i="25"/>
  <c r="R679" i="25"/>
  <c r="S679" i="25"/>
  <c r="T679" i="25"/>
  <c r="U679" i="25"/>
  <c r="V679" i="25"/>
  <c r="W679" i="25" s="1"/>
  <c r="A680" i="25"/>
  <c r="B680" i="25"/>
  <c r="E680" i="25"/>
  <c r="F680" i="25"/>
  <c r="H680" i="25"/>
  <c r="I680" i="25"/>
  <c r="J680" i="25"/>
  <c r="K680" i="25"/>
  <c r="L680" i="25"/>
  <c r="M680" i="25"/>
  <c r="N680" i="25"/>
  <c r="O680" i="25"/>
  <c r="P680" i="25"/>
  <c r="Q680" i="25"/>
  <c r="R680" i="25"/>
  <c r="S680" i="25"/>
  <c r="T680" i="25"/>
  <c r="U680" i="25"/>
  <c r="V680" i="25"/>
  <c r="W680" i="25"/>
  <c r="A681" i="25"/>
  <c r="B681" i="25"/>
  <c r="E681" i="25"/>
  <c r="H681" i="25"/>
  <c r="I681" i="25"/>
  <c r="J681" i="25"/>
  <c r="K681" i="25"/>
  <c r="L681" i="25"/>
  <c r="M681" i="25"/>
  <c r="N681" i="25"/>
  <c r="O681" i="25"/>
  <c r="P681" i="25"/>
  <c r="Q681" i="25"/>
  <c r="R681" i="25"/>
  <c r="S681" i="25"/>
  <c r="T681" i="25"/>
  <c r="U681" i="25"/>
  <c r="V681" i="25"/>
  <c r="W681" i="25"/>
  <c r="A682" i="25"/>
  <c r="B682" i="25"/>
  <c r="E682" i="25"/>
  <c r="F682" i="25"/>
  <c r="H682" i="25"/>
  <c r="I682" i="25"/>
  <c r="J682" i="25"/>
  <c r="K682" i="25"/>
  <c r="L682" i="25"/>
  <c r="M682" i="25"/>
  <c r="N682" i="25"/>
  <c r="O682" i="25"/>
  <c r="P682" i="25"/>
  <c r="Q682" i="25"/>
  <c r="R682" i="25"/>
  <c r="S682" i="25"/>
  <c r="T682" i="25"/>
  <c r="U682" i="25"/>
  <c r="V682" i="25"/>
  <c r="W682" i="25"/>
  <c r="A683" i="25"/>
  <c r="B683" i="25"/>
  <c r="E683" i="25"/>
  <c r="H683" i="25"/>
  <c r="I683" i="25"/>
  <c r="J683" i="25"/>
  <c r="K683" i="25"/>
  <c r="L683" i="25"/>
  <c r="M683" i="25"/>
  <c r="N683" i="25"/>
  <c r="O683" i="25"/>
  <c r="P683" i="25"/>
  <c r="Q683" i="25"/>
  <c r="R683" i="25"/>
  <c r="S683" i="25"/>
  <c r="T683" i="25"/>
  <c r="U683" i="25"/>
  <c r="V683" i="25"/>
  <c r="W683" i="25" s="1"/>
  <c r="A684" i="25"/>
  <c r="B684" i="25"/>
  <c r="U684" i="25" s="1"/>
  <c r="E684" i="25"/>
  <c r="H684" i="25"/>
  <c r="I684" i="25"/>
  <c r="J684" i="25"/>
  <c r="K684" i="25"/>
  <c r="L684" i="25"/>
  <c r="M684" i="25"/>
  <c r="N684" i="25"/>
  <c r="O684" i="25"/>
  <c r="P684" i="25"/>
  <c r="Q684" i="25"/>
  <c r="R684" i="25"/>
  <c r="S684" i="25"/>
  <c r="T684" i="25"/>
  <c r="V684" i="25"/>
  <c r="W684" i="25"/>
  <c r="X684" i="25"/>
  <c r="A685" i="25"/>
  <c r="B685" i="25"/>
  <c r="E685" i="25"/>
  <c r="H685" i="25"/>
  <c r="I685" i="25"/>
  <c r="J685" i="25"/>
  <c r="K685" i="25"/>
  <c r="L685" i="25"/>
  <c r="M685" i="25"/>
  <c r="N685" i="25"/>
  <c r="O685" i="25"/>
  <c r="P685" i="25"/>
  <c r="Q685" i="25"/>
  <c r="R685" i="25"/>
  <c r="S685" i="25"/>
  <c r="T685" i="25"/>
  <c r="U685" i="25"/>
  <c r="V685" i="25"/>
  <c r="W685" i="25" s="1"/>
  <c r="A686" i="25"/>
  <c r="B686" i="25"/>
  <c r="E686" i="25"/>
  <c r="H686" i="25"/>
  <c r="I686" i="25"/>
  <c r="J686" i="25"/>
  <c r="K686" i="25"/>
  <c r="L686" i="25"/>
  <c r="M686" i="25"/>
  <c r="N686" i="25"/>
  <c r="O686" i="25"/>
  <c r="P686" i="25"/>
  <c r="Q686" i="25"/>
  <c r="R686" i="25"/>
  <c r="S686" i="25"/>
  <c r="T686" i="25"/>
  <c r="U686" i="25"/>
  <c r="V686" i="25"/>
  <c r="W686" i="25"/>
  <c r="A687" i="25"/>
  <c r="B687" i="25"/>
  <c r="U687" i="25" s="1"/>
  <c r="E687" i="25"/>
  <c r="H687" i="25"/>
  <c r="I687" i="25"/>
  <c r="J687" i="25"/>
  <c r="K687" i="25"/>
  <c r="L687" i="25"/>
  <c r="M687" i="25"/>
  <c r="N687" i="25"/>
  <c r="O687" i="25"/>
  <c r="P687" i="25"/>
  <c r="Q687" i="25"/>
  <c r="R687" i="25"/>
  <c r="S687" i="25"/>
  <c r="T687" i="25"/>
  <c r="V687" i="25"/>
  <c r="W687" i="25" s="1"/>
  <c r="A688" i="25"/>
  <c r="B688" i="25"/>
  <c r="E688" i="25"/>
  <c r="H688" i="25"/>
  <c r="I688" i="25"/>
  <c r="J688" i="25"/>
  <c r="K688" i="25"/>
  <c r="L688" i="25"/>
  <c r="M688" i="25"/>
  <c r="N688" i="25"/>
  <c r="O688" i="25"/>
  <c r="P688" i="25"/>
  <c r="Q688" i="25"/>
  <c r="R688" i="25"/>
  <c r="S688" i="25"/>
  <c r="T688" i="25"/>
  <c r="U688" i="25"/>
  <c r="V688" i="25"/>
  <c r="W688" i="25"/>
  <c r="A689" i="25"/>
  <c r="B689" i="25"/>
  <c r="E689" i="25"/>
  <c r="H689" i="25"/>
  <c r="I689" i="25"/>
  <c r="J689" i="25"/>
  <c r="K689" i="25"/>
  <c r="L689" i="25"/>
  <c r="M689" i="25"/>
  <c r="N689" i="25"/>
  <c r="O689" i="25"/>
  <c r="P689" i="25"/>
  <c r="Q689" i="25"/>
  <c r="R689" i="25"/>
  <c r="S689" i="25"/>
  <c r="T689" i="25"/>
  <c r="U689" i="25"/>
  <c r="V689" i="25"/>
  <c r="W689" i="25"/>
  <c r="A690" i="25"/>
  <c r="B690" i="25"/>
  <c r="E690" i="25"/>
  <c r="H690" i="25"/>
  <c r="I690" i="25"/>
  <c r="J690" i="25"/>
  <c r="K690" i="25"/>
  <c r="L690" i="25"/>
  <c r="M690" i="25"/>
  <c r="N690" i="25"/>
  <c r="O690" i="25"/>
  <c r="P690" i="25"/>
  <c r="Q690" i="25"/>
  <c r="R690" i="25"/>
  <c r="S690" i="25"/>
  <c r="T690" i="25"/>
  <c r="U690" i="25"/>
  <c r="V690" i="25"/>
  <c r="W690" i="25"/>
  <c r="A691" i="25"/>
  <c r="B691" i="25"/>
  <c r="E691" i="25"/>
  <c r="H691" i="25"/>
  <c r="I691" i="25"/>
  <c r="J691" i="25"/>
  <c r="K691" i="25"/>
  <c r="L691" i="25"/>
  <c r="M691" i="25"/>
  <c r="N691" i="25"/>
  <c r="O691" i="25"/>
  <c r="P691" i="25"/>
  <c r="Q691" i="25"/>
  <c r="R691" i="25"/>
  <c r="S691" i="25"/>
  <c r="T691" i="25"/>
  <c r="U691" i="25"/>
  <c r="V691" i="25"/>
  <c r="W691" i="25" s="1"/>
  <c r="A692" i="25"/>
  <c r="B692" i="25"/>
  <c r="U692" i="25" s="1"/>
  <c r="E692" i="25"/>
  <c r="H692" i="25"/>
  <c r="I692" i="25"/>
  <c r="J692" i="25"/>
  <c r="K692" i="25"/>
  <c r="L692" i="25"/>
  <c r="M692" i="25"/>
  <c r="N692" i="25"/>
  <c r="O692" i="25"/>
  <c r="P692" i="25"/>
  <c r="Q692" i="25"/>
  <c r="R692" i="25"/>
  <c r="S692" i="25"/>
  <c r="T692" i="25"/>
  <c r="V692" i="25"/>
  <c r="W692" i="25"/>
  <c r="A693" i="25"/>
  <c r="B693" i="25"/>
  <c r="E693" i="25"/>
  <c r="H693" i="25"/>
  <c r="I693" i="25"/>
  <c r="J693" i="25"/>
  <c r="K693" i="25"/>
  <c r="L693" i="25"/>
  <c r="M693" i="25"/>
  <c r="N693" i="25"/>
  <c r="O693" i="25"/>
  <c r="P693" i="25"/>
  <c r="Q693" i="25"/>
  <c r="R693" i="25"/>
  <c r="S693" i="25"/>
  <c r="T693" i="25"/>
  <c r="U693" i="25"/>
  <c r="V693" i="25"/>
  <c r="W693" i="25" s="1"/>
  <c r="A694" i="25"/>
  <c r="B694" i="25"/>
  <c r="E694" i="25"/>
  <c r="H694" i="25"/>
  <c r="I694" i="25"/>
  <c r="J694" i="25"/>
  <c r="K694" i="25"/>
  <c r="L694" i="25"/>
  <c r="M694" i="25"/>
  <c r="N694" i="25"/>
  <c r="O694" i="25"/>
  <c r="P694" i="25"/>
  <c r="Q694" i="25"/>
  <c r="R694" i="25"/>
  <c r="S694" i="25"/>
  <c r="T694" i="25"/>
  <c r="U694" i="25"/>
  <c r="V694" i="25"/>
  <c r="W694" i="25"/>
  <c r="A695" i="25"/>
  <c r="B695" i="25"/>
  <c r="E695" i="25"/>
  <c r="H695" i="25"/>
  <c r="I695" i="25"/>
  <c r="J695" i="25"/>
  <c r="K695" i="25"/>
  <c r="L695" i="25"/>
  <c r="M695" i="25"/>
  <c r="N695" i="25"/>
  <c r="O695" i="25"/>
  <c r="P695" i="25"/>
  <c r="Q695" i="25"/>
  <c r="R695" i="25"/>
  <c r="S695" i="25"/>
  <c r="T695" i="25"/>
  <c r="U695" i="25"/>
  <c r="V695" i="25"/>
  <c r="W695" i="25" s="1"/>
  <c r="A696" i="25"/>
  <c r="B696" i="25"/>
  <c r="U696" i="25" s="1"/>
  <c r="E696" i="25"/>
  <c r="H696" i="25"/>
  <c r="I696" i="25"/>
  <c r="J696" i="25"/>
  <c r="K696" i="25"/>
  <c r="L696" i="25"/>
  <c r="M696" i="25"/>
  <c r="N696" i="25"/>
  <c r="O696" i="25"/>
  <c r="P696" i="25"/>
  <c r="Q696" i="25"/>
  <c r="R696" i="25"/>
  <c r="S696" i="25"/>
  <c r="T696" i="25"/>
  <c r="V696" i="25"/>
  <c r="W696" i="25"/>
  <c r="A697" i="25"/>
  <c r="B697" i="25"/>
  <c r="E697" i="25"/>
  <c r="H697" i="25"/>
  <c r="I697" i="25"/>
  <c r="J697" i="25"/>
  <c r="K697" i="25"/>
  <c r="L697" i="25"/>
  <c r="M697" i="25"/>
  <c r="N697" i="25"/>
  <c r="O697" i="25"/>
  <c r="P697" i="25"/>
  <c r="Q697" i="25"/>
  <c r="R697" i="25"/>
  <c r="S697" i="25"/>
  <c r="T697" i="25"/>
  <c r="U697" i="25"/>
  <c r="V697" i="25"/>
  <c r="W697" i="25"/>
  <c r="A698" i="25"/>
  <c r="B698" i="25"/>
  <c r="E698" i="25"/>
  <c r="H698" i="25"/>
  <c r="I698" i="25"/>
  <c r="J698" i="25"/>
  <c r="K698" i="25"/>
  <c r="L698" i="25"/>
  <c r="M698" i="25"/>
  <c r="N698" i="25"/>
  <c r="O698" i="25"/>
  <c r="P698" i="25"/>
  <c r="Q698" i="25"/>
  <c r="R698" i="25"/>
  <c r="S698" i="25"/>
  <c r="T698" i="25"/>
  <c r="U698" i="25"/>
  <c r="V698" i="25"/>
  <c r="W698" i="25"/>
  <c r="A699" i="25"/>
  <c r="B699" i="25"/>
  <c r="E699" i="25"/>
  <c r="F704" i="25" s="1"/>
  <c r="H699" i="25"/>
  <c r="I699" i="25"/>
  <c r="J699" i="25"/>
  <c r="K699" i="25"/>
  <c r="L699" i="25"/>
  <c r="M699" i="25"/>
  <c r="N699" i="25"/>
  <c r="O699" i="25"/>
  <c r="P699" i="25"/>
  <c r="Q699" i="25"/>
  <c r="R699" i="25"/>
  <c r="S699" i="25"/>
  <c r="T699" i="25"/>
  <c r="U699" i="25"/>
  <c r="V699" i="25"/>
  <c r="W699" i="25" s="1"/>
  <c r="A700" i="25"/>
  <c r="B700" i="25"/>
  <c r="U700" i="25" s="1"/>
  <c r="E700" i="25"/>
  <c r="H700" i="25"/>
  <c r="I700" i="25"/>
  <c r="J700" i="25"/>
  <c r="K700" i="25"/>
  <c r="L700" i="25"/>
  <c r="M700" i="25"/>
  <c r="N700" i="25"/>
  <c r="O700" i="25"/>
  <c r="P700" i="25"/>
  <c r="Q700" i="25"/>
  <c r="R700" i="25"/>
  <c r="S700" i="25"/>
  <c r="T700" i="25"/>
  <c r="V700" i="25"/>
  <c r="W700" i="25"/>
  <c r="A701" i="25"/>
  <c r="B701" i="25"/>
  <c r="E701" i="25"/>
  <c r="F701" i="25"/>
  <c r="H701" i="25"/>
  <c r="I701" i="25"/>
  <c r="J701" i="25"/>
  <c r="K701" i="25"/>
  <c r="L701" i="25"/>
  <c r="M701" i="25"/>
  <c r="N701" i="25"/>
  <c r="O701" i="25"/>
  <c r="P701" i="25"/>
  <c r="Q701" i="25"/>
  <c r="R701" i="25"/>
  <c r="S701" i="25"/>
  <c r="T701" i="25"/>
  <c r="U701" i="25"/>
  <c r="V701" i="25"/>
  <c r="W701" i="25"/>
  <c r="A702" i="25"/>
  <c r="B702" i="25"/>
  <c r="E702" i="25"/>
  <c r="H702" i="25"/>
  <c r="I702" i="25"/>
  <c r="J702" i="25"/>
  <c r="K702" i="25"/>
  <c r="L702" i="25"/>
  <c r="M702" i="25"/>
  <c r="N702" i="25"/>
  <c r="O702" i="25"/>
  <c r="P702" i="25"/>
  <c r="Q702" i="25"/>
  <c r="R702" i="25"/>
  <c r="S702" i="25"/>
  <c r="T702" i="25"/>
  <c r="U702" i="25"/>
  <c r="V702" i="25"/>
  <c r="W702" i="25"/>
  <c r="A703" i="25"/>
  <c r="B703" i="25"/>
  <c r="U703" i="25" s="1"/>
  <c r="E703" i="25"/>
  <c r="H703" i="25"/>
  <c r="I703" i="25"/>
  <c r="J703" i="25"/>
  <c r="K703" i="25"/>
  <c r="L703" i="25"/>
  <c r="M703" i="25"/>
  <c r="N703" i="25"/>
  <c r="O703" i="25"/>
  <c r="P703" i="25"/>
  <c r="Q703" i="25"/>
  <c r="R703" i="25"/>
  <c r="S703" i="25"/>
  <c r="T703" i="25"/>
  <c r="V703" i="25"/>
  <c r="W703" i="25" s="1"/>
  <c r="A704" i="25"/>
  <c r="B704" i="25"/>
  <c r="E704" i="25"/>
  <c r="H704" i="25"/>
  <c r="I704" i="25"/>
  <c r="J704" i="25"/>
  <c r="K704" i="25"/>
  <c r="L704" i="25"/>
  <c r="M704" i="25"/>
  <c r="N704" i="25"/>
  <c r="O704" i="25"/>
  <c r="P704" i="25"/>
  <c r="Q704" i="25"/>
  <c r="R704" i="25"/>
  <c r="S704" i="25"/>
  <c r="T704" i="25"/>
  <c r="U704" i="25"/>
  <c r="V704" i="25"/>
  <c r="W704" i="25"/>
  <c r="A705" i="25"/>
  <c r="B705" i="25"/>
  <c r="E705" i="25"/>
  <c r="H705" i="25"/>
  <c r="I705" i="25"/>
  <c r="J705" i="25"/>
  <c r="K705" i="25"/>
  <c r="L705" i="25"/>
  <c r="M705" i="25"/>
  <c r="N705" i="25"/>
  <c r="O705" i="25"/>
  <c r="P705" i="25"/>
  <c r="Q705" i="25"/>
  <c r="R705" i="25"/>
  <c r="S705" i="25"/>
  <c r="T705" i="25"/>
  <c r="U705" i="25"/>
  <c r="V705" i="25"/>
  <c r="W705" i="25"/>
  <c r="X705" i="25"/>
  <c r="A706" i="25"/>
  <c r="B706" i="25"/>
  <c r="E706" i="25"/>
  <c r="H706" i="25"/>
  <c r="I706" i="25"/>
  <c r="J706" i="25"/>
  <c r="K706" i="25"/>
  <c r="L706" i="25"/>
  <c r="M706" i="25"/>
  <c r="N706" i="25"/>
  <c r="O706" i="25"/>
  <c r="P706" i="25"/>
  <c r="Q706" i="25"/>
  <c r="R706" i="25"/>
  <c r="S706" i="25"/>
  <c r="T706" i="25"/>
  <c r="U706" i="25"/>
  <c r="V706" i="25"/>
  <c r="W706" i="25" s="1"/>
  <c r="A707" i="25"/>
  <c r="B707" i="25"/>
  <c r="E707" i="25"/>
  <c r="F716" i="25" s="1"/>
  <c r="H707" i="25"/>
  <c r="I707" i="25"/>
  <c r="J707" i="25"/>
  <c r="K707" i="25"/>
  <c r="L707" i="25"/>
  <c r="M707" i="25"/>
  <c r="N707" i="25"/>
  <c r="O707" i="25"/>
  <c r="P707" i="25"/>
  <c r="Q707" i="25"/>
  <c r="R707" i="25"/>
  <c r="S707" i="25"/>
  <c r="T707" i="25"/>
  <c r="U707" i="25"/>
  <c r="V707" i="25"/>
  <c r="W707" i="25" s="1"/>
  <c r="A708" i="25"/>
  <c r="B708" i="25"/>
  <c r="E708" i="25"/>
  <c r="H708" i="25"/>
  <c r="I708" i="25"/>
  <c r="J708" i="25"/>
  <c r="K708" i="25"/>
  <c r="L708" i="25"/>
  <c r="M708" i="25"/>
  <c r="N708" i="25"/>
  <c r="O708" i="25"/>
  <c r="P708" i="25"/>
  <c r="Q708" i="25"/>
  <c r="R708" i="25"/>
  <c r="S708" i="25"/>
  <c r="T708" i="25"/>
  <c r="U708" i="25"/>
  <c r="V708" i="25"/>
  <c r="W708" i="25"/>
  <c r="A709" i="25"/>
  <c r="B709" i="25"/>
  <c r="E709" i="25"/>
  <c r="F717" i="25" s="1"/>
  <c r="H709" i="25"/>
  <c r="I709" i="25"/>
  <c r="J709" i="25"/>
  <c r="K709" i="25"/>
  <c r="L709" i="25"/>
  <c r="M709" i="25"/>
  <c r="N709" i="25"/>
  <c r="O709" i="25"/>
  <c r="P709" i="25"/>
  <c r="Q709" i="25"/>
  <c r="R709" i="25"/>
  <c r="S709" i="25"/>
  <c r="T709" i="25"/>
  <c r="U709" i="25"/>
  <c r="V709" i="25"/>
  <c r="W709" i="25"/>
  <c r="A710" i="25"/>
  <c r="B710" i="25"/>
  <c r="E710" i="25"/>
  <c r="H710" i="25"/>
  <c r="I710" i="25"/>
  <c r="J710" i="25"/>
  <c r="K710" i="25"/>
  <c r="L710" i="25"/>
  <c r="M710" i="25"/>
  <c r="N710" i="25"/>
  <c r="O710" i="25"/>
  <c r="P710" i="25"/>
  <c r="Q710" i="25"/>
  <c r="R710" i="25"/>
  <c r="S710" i="25"/>
  <c r="T710" i="25"/>
  <c r="U710" i="25"/>
  <c r="V710" i="25"/>
  <c r="W710" i="25"/>
  <c r="A711" i="25"/>
  <c r="B711" i="25"/>
  <c r="U711" i="25" s="1"/>
  <c r="E711" i="25"/>
  <c r="H711" i="25"/>
  <c r="I711" i="25"/>
  <c r="J711" i="25"/>
  <c r="K711" i="25"/>
  <c r="L711" i="25"/>
  <c r="M711" i="25"/>
  <c r="N711" i="25"/>
  <c r="O711" i="25"/>
  <c r="P711" i="25"/>
  <c r="Q711" i="25"/>
  <c r="R711" i="25"/>
  <c r="S711" i="25"/>
  <c r="T711" i="25"/>
  <c r="V711" i="25"/>
  <c r="W711" i="25" s="1"/>
  <c r="A712" i="25"/>
  <c r="B712" i="25"/>
  <c r="E712" i="25"/>
  <c r="H712" i="25"/>
  <c r="I712" i="25"/>
  <c r="J712" i="25"/>
  <c r="K712" i="25"/>
  <c r="L712" i="25"/>
  <c r="M712" i="25"/>
  <c r="N712" i="25"/>
  <c r="O712" i="25"/>
  <c r="P712" i="25"/>
  <c r="Q712" i="25"/>
  <c r="R712" i="25"/>
  <c r="S712" i="25"/>
  <c r="T712" i="25"/>
  <c r="U712" i="25"/>
  <c r="V712" i="25"/>
  <c r="W712" i="25"/>
  <c r="X712" i="25"/>
  <c r="A713" i="25"/>
  <c r="B713" i="25"/>
  <c r="E713" i="25"/>
  <c r="H713" i="25"/>
  <c r="I713" i="25"/>
  <c r="J713" i="25"/>
  <c r="K713" i="25"/>
  <c r="L713" i="25"/>
  <c r="M713" i="25"/>
  <c r="N713" i="25"/>
  <c r="O713" i="25"/>
  <c r="P713" i="25"/>
  <c r="Q713" i="25"/>
  <c r="R713" i="25"/>
  <c r="S713" i="25"/>
  <c r="T713" i="25"/>
  <c r="U713" i="25"/>
  <c r="V713" i="25"/>
  <c r="W713" i="25"/>
  <c r="A714" i="25"/>
  <c r="B714" i="25"/>
  <c r="U714" i="25" s="1"/>
  <c r="E714" i="25"/>
  <c r="H714" i="25"/>
  <c r="I714" i="25"/>
  <c r="J714" i="25"/>
  <c r="K714" i="25"/>
  <c r="L714" i="25"/>
  <c r="M714" i="25"/>
  <c r="N714" i="25"/>
  <c r="O714" i="25"/>
  <c r="P714" i="25"/>
  <c r="Q714" i="25"/>
  <c r="R714" i="25"/>
  <c r="S714" i="25"/>
  <c r="T714" i="25"/>
  <c r="V714" i="25"/>
  <c r="W714" i="25" s="1"/>
  <c r="A715" i="25"/>
  <c r="B715" i="25"/>
  <c r="E715" i="25"/>
  <c r="H715" i="25"/>
  <c r="I715" i="25"/>
  <c r="J715" i="25"/>
  <c r="K715" i="25"/>
  <c r="L715" i="25"/>
  <c r="M715" i="25"/>
  <c r="N715" i="25"/>
  <c r="O715" i="25"/>
  <c r="P715" i="25"/>
  <c r="Q715" i="25"/>
  <c r="R715" i="25"/>
  <c r="S715" i="25"/>
  <c r="T715" i="25"/>
  <c r="U715" i="25"/>
  <c r="V715" i="25"/>
  <c r="W715" i="25" s="1"/>
  <c r="A716" i="25"/>
  <c r="B716" i="25"/>
  <c r="U716" i="25" s="1"/>
  <c r="E716" i="25"/>
  <c r="H716" i="25"/>
  <c r="I716" i="25"/>
  <c r="J716" i="25"/>
  <c r="K716" i="25"/>
  <c r="L716" i="25"/>
  <c r="M716" i="25"/>
  <c r="N716" i="25"/>
  <c r="O716" i="25"/>
  <c r="P716" i="25"/>
  <c r="Q716" i="25"/>
  <c r="R716" i="25"/>
  <c r="S716" i="25"/>
  <c r="T716" i="25"/>
  <c r="V716" i="25"/>
  <c r="W716" i="25"/>
  <c r="A717" i="25"/>
  <c r="B717" i="25"/>
  <c r="E717" i="25"/>
  <c r="H717" i="25"/>
  <c r="I717" i="25"/>
  <c r="J717" i="25"/>
  <c r="K717" i="25"/>
  <c r="L717" i="25"/>
  <c r="M717" i="25"/>
  <c r="N717" i="25"/>
  <c r="O717" i="25"/>
  <c r="P717" i="25"/>
  <c r="Q717" i="25"/>
  <c r="R717" i="25"/>
  <c r="S717" i="25"/>
  <c r="T717" i="25"/>
  <c r="U717" i="25"/>
  <c r="V717" i="25"/>
  <c r="W717" i="25" s="1"/>
  <c r="A718" i="25"/>
  <c r="B718" i="25"/>
  <c r="E718" i="25"/>
  <c r="F727" i="25" s="1"/>
  <c r="F718" i="25"/>
  <c r="H718" i="25"/>
  <c r="I718" i="25"/>
  <c r="J718" i="25"/>
  <c r="K718" i="25"/>
  <c r="L718" i="25"/>
  <c r="M718" i="25"/>
  <c r="N718" i="25"/>
  <c r="O718" i="25"/>
  <c r="P718" i="25"/>
  <c r="Q718" i="25"/>
  <c r="R718" i="25"/>
  <c r="S718" i="25"/>
  <c r="T718" i="25"/>
  <c r="U718" i="25"/>
  <c r="V718" i="25"/>
  <c r="W718" i="25"/>
  <c r="A719" i="25"/>
  <c r="B719" i="25"/>
  <c r="U719" i="25" s="1"/>
  <c r="E719" i="25"/>
  <c r="H719" i="25"/>
  <c r="I719" i="25"/>
  <c r="J719" i="25"/>
  <c r="K719" i="25"/>
  <c r="L719" i="25"/>
  <c r="M719" i="25"/>
  <c r="N719" i="25"/>
  <c r="O719" i="25"/>
  <c r="P719" i="25"/>
  <c r="Q719" i="25"/>
  <c r="R719" i="25"/>
  <c r="S719" i="25"/>
  <c r="T719" i="25"/>
  <c r="V719" i="25"/>
  <c r="W719" i="25" s="1"/>
  <c r="A720" i="25"/>
  <c r="B720" i="25"/>
  <c r="E720" i="25"/>
  <c r="H720" i="25"/>
  <c r="I720" i="25"/>
  <c r="J720" i="25"/>
  <c r="K720" i="25"/>
  <c r="L720" i="25"/>
  <c r="M720" i="25"/>
  <c r="N720" i="25"/>
  <c r="O720" i="25"/>
  <c r="P720" i="25"/>
  <c r="Q720" i="25"/>
  <c r="R720" i="25"/>
  <c r="S720" i="25"/>
  <c r="T720" i="25"/>
  <c r="U720" i="25"/>
  <c r="V720" i="25"/>
  <c r="W720" i="25"/>
  <c r="A721" i="25"/>
  <c r="B721" i="25"/>
  <c r="E721" i="25"/>
  <c r="H721" i="25"/>
  <c r="I721" i="25"/>
  <c r="J721" i="25"/>
  <c r="K721" i="25"/>
  <c r="L721" i="25"/>
  <c r="M721" i="25"/>
  <c r="N721" i="25"/>
  <c r="O721" i="25"/>
  <c r="P721" i="25"/>
  <c r="Q721" i="25"/>
  <c r="R721" i="25"/>
  <c r="S721" i="25"/>
  <c r="T721" i="25"/>
  <c r="U721" i="25"/>
  <c r="V721" i="25"/>
  <c r="W721" i="25"/>
  <c r="A722" i="25"/>
  <c r="B722" i="25"/>
  <c r="E722" i="25"/>
  <c r="H722" i="25"/>
  <c r="I722" i="25"/>
  <c r="J722" i="25"/>
  <c r="K722" i="25"/>
  <c r="L722" i="25"/>
  <c r="M722" i="25"/>
  <c r="N722" i="25"/>
  <c r="O722" i="25"/>
  <c r="P722" i="25"/>
  <c r="Q722" i="25"/>
  <c r="R722" i="25"/>
  <c r="S722" i="25"/>
  <c r="T722" i="25"/>
  <c r="U722" i="25"/>
  <c r="V722" i="25"/>
  <c r="W722" i="25" s="1"/>
  <c r="A723" i="25"/>
  <c r="B723" i="25"/>
  <c r="E723" i="25"/>
  <c r="H723" i="25"/>
  <c r="I723" i="25"/>
  <c r="J723" i="25"/>
  <c r="K723" i="25"/>
  <c r="L723" i="25"/>
  <c r="M723" i="25"/>
  <c r="N723" i="25"/>
  <c r="O723" i="25"/>
  <c r="P723" i="25"/>
  <c r="Q723" i="25"/>
  <c r="R723" i="25"/>
  <c r="S723" i="25"/>
  <c r="T723" i="25"/>
  <c r="U723" i="25"/>
  <c r="V723" i="25"/>
  <c r="W723" i="25" s="1"/>
  <c r="A724" i="25"/>
  <c r="B724" i="25"/>
  <c r="U724" i="25" s="1"/>
  <c r="E724" i="25"/>
  <c r="H724" i="25"/>
  <c r="I724" i="25"/>
  <c r="J724" i="25"/>
  <c r="K724" i="25"/>
  <c r="L724" i="25"/>
  <c r="M724" i="25"/>
  <c r="N724" i="25"/>
  <c r="O724" i="25"/>
  <c r="P724" i="25"/>
  <c r="Q724" i="25"/>
  <c r="R724" i="25"/>
  <c r="S724" i="25"/>
  <c r="T724" i="25"/>
  <c r="V724" i="25"/>
  <c r="W724" i="25"/>
  <c r="A725" i="25"/>
  <c r="B725" i="25"/>
  <c r="E725" i="25"/>
  <c r="H725" i="25"/>
  <c r="I725" i="25"/>
  <c r="J725" i="25"/>
  <c r="K725" i="25"/>
  <c r="L725" i="25"/>
  <c r="M725" i="25"/>
  <c r="N725" i="25"/>
  <c r="O725" i="25"/>
  <c r="P725" i="25"/>
  <c r="Q725" i="25"/>
  <c r="R725" i="25"/>
  <c r="S725" i="25"/>
  <c r="T725" i="25"/>
  <c r="U725" i="25"/>
  <c r="V725" i="25"/>
  <c r="W725" i="25" s="1"/>
  <c r="A726" i="25"/>
  <c r="B726" i="25"/>
  <c r="E726" i="25"/>
  <c r="H726" i="25"/>
  <c r="I726" i="25"/>
  <c r="J726" i="25"/>
  <c r="K726" i="25"/>
  <c r="L726" i="25"/>
  <c r="M726" i="25"/>
  <c r="N726" i="25"/>
  <c r="O726" i="25"/>
  <c r="P726" i="25"/>
  <c r="Q726" i="25"/>
  <c r="R726" i="25"/>
  <c r="S726" i="25"/>
  <c r="T726" i="25"/>
  <c r="U726" i="25"/>
  <c r="V726" i="25"/>
  <c r="W726" i="25"/>
  <c r="A727" i="25"/>
  <c r="B727" i="25"/>
  <c r="U727" i="25" s="1"/>
  <c r="E727" i="25"/>
  <c r="H727" i="25"/>
  <c r="I727" i="25"/>
  <c r="J727" i="25"/>
  <c r="K727" i="25"/>
  <c r="L727" i="25"/>
  <c r="M727" i="25"/>
  <c r="N727" i="25"/>
  <c r="O727" i="25"/>
  <c r="P727" i="25"/>
  <c r="Q727" i="25"/>
  <c r="R727" i="25"/>
  <c r="S727" i="25"/>
  <c r="T727" i="25"/>
  <c r="V727" i="25"/>
  <c r="W727" i="25" s="1"/>
  <c r="A728" i="25"/>
  <c r="B728" i="25"/>
  <c r="E728" i="25"/>
  <c r="H728" i="25"/>
  <c r="I728" i="25"/>
  <c r="J728" i="25"/>
  <c r="K728" i="25"/>
  <c r="L728" i="25"/>
  <c r="M728" i="25"/>
  <c r="N728" i="25"/>
  <c r="O728" i="25"/>
  <c r="P728" i="25"/>
  <c r="Q728" i="25"/>
  <c r="R728" i="25"/>
  <c r="S728" i="25"/>
  <c r="T728" i="25"/>
  <c r="U728" i="25"/>
  <c r="V728" i="25"/>
  <c r="W728" i="25"/>
  <c r="X728" i="25"/>
  <c r="A729" i="25"/>
  <c r="B729" i="25"/>
  <c r="E729" i="25"/>
  <c r="H729" i="25"/>
  <c r="I729" i="25"/>
  <c r="J729" i="25"/>
  <c r="K729" i="25"/>
  <c r="L729" i="25"/>
  <c r="M729" i="25"/>
  <c r="N729" i="25"/>
  <c r="O729" i="25"/>
  <c r="P729" i="25"/>
  <c r="Q729" i="25"/>
  <c r="R729" i="25"/>
  <c r="S729" i="25"/>
  <c r="T729" i="25"/>
  <c r="U729" i="25"/>
  <c r="V729" i="25"/>
  <c r="W729" i="25"/>
  <c r="A730" i="25"/>
  <c r="B730" i="25"/>
  <c r="E730" i="25"/>
  <c r="H730" i="25"/>
  <c r="I730" i="25"/>
  <c r="J730" i="25"/>
  <c r="K730" i="25"/>
  <c r="L730" i="25"/>
  <c r="M730" i="25"/>
  <c r="N730" i="25"/>
  <c r="O730" i="25"/>
  <c r="P730" i="25"/>
  <c r="Q730" i="25"/>
  <c r="R730" i="25"/>
  <c r="S730" i="25"/>
  <c r="T730" i="25"/>
  <c r="U730" i="25"/>
  <c r="V730" i="25"/>
  <c r="W730" i="25" s="1"/>
  <c r="A731" i="25"/>
  <c r="B731" i="25"/>
  <c r="E731" i="25"/>
  <c r="H731" i="25"/>
  <c r="I731" i="25"/>
  <c r="J731" i="25"/>
  <c r="K731" i="25"/>
  <c r="L731" i="25"/>
  <c r="M731" i="25"/>
  <c r="N731" i="25"/>
  <c r="O731" i="25"/>
  <c r="P731" i="25"/>
  <c r="Q731" i="25"/>
  <c r="R731" i="25"/>
  <c r="S731" i="25"/>
  <c r="T731" i="25"/>
  <c r="U731" i="25"/>
  <c r="V731" i="25"/>
  <c r="W731" i="25" s="1"/>
  <c r="A732" i="25"/>
  <c r="B732" i="25"/>
  <c r="U732" i="25" s="1"/>
  <c r="E732" i="25"/>
  <c r="H732" i="25"/>
  <c r="I732" i="25"/>
  <c r="J732" i="25"/>
  <c r="K732" i="25"/>
  <c r="L732" i="25"/>
  <c r="M732" i="25"/>
  <c r="N732" i="25"/>
  <c r="O732" i="25"/>
  <c r="P732" i="25"/>
  <c r="Q732" i="25"/>
  <c r="R732" i="25"/>
  <c r="S732" i="25"/>
  <c r="T732" i="25"/>
  <c r="V732" i="25"/>
  <c r="W732" i="25"/>
  <c r="A733" i="25"/>
  <c r="B733" i="25"/>
  <c r="E733" i="25"/>
  <c r="H733" i="25"/>
  <c r="I733" i="25"/>
  <c r="J733" i="25"/>
  <c r="K733" i="25"/>
  <c r="L733" i="25"/>
  <c r="M733" i="25"/>
  <c r="N733" i="25"/>
  <c r="O733" i="25"/>
  <c r="P733" i="25"/>
  <c r="Q733" i="25"/>
  <c r="R733" i="25"/>
  <c r="S733" i="25"/>
  <c r="T733" i="25"/>
  <c r="U733" i="25"/>
  <c r="V733" i="25"/>
  <c r="W733" i="25" s="1"/>
  <c r="A734" i="25"/>
  <c r="B734" i="25"/>
  <c r="D734" i="25"/>
  <c r="L734" i="25" s="1"/>
  <c r="E734" i="25"/>
  <c r="H734" i="25"/>
  <c r="I734" i="25"/>
  <c r="J734" i="25"/>
  <c r="M734" i="25"/>
  <c r="N734" i="25"/>
  <c r="P734" i="25"/>
  <c r="Q734" i="25"/>
  <c r="R734" i="25"/>
  <c r="U734" i="25"/>
  <c r="V734" i="25"/>
  <c r="X734" i="25"/>
  <c r="A735" i="25"/>
  <c r="B735" i="25"/>
  <c r="H735" i="25"/>
  <c r="I735" i="25"/>
  <c r="J735" i="25"/>
  <c r="K735" i="25"/>
  <c r="L735" i="25"/>
  <c r="M735" i="25"/>
  <c r="N735" i="25"/>
  <c r="O735" i="25"/>
  <c r="P735" i="25"/>
  <c r="Q735" i="25"/>
  <c r="R735" i="25"/>
  <c r="S735" i="25"/>
  <c r="T735" i="25"/>
  <c r="U735" i="25"/>
  <c r="V735" i="25"/>
  <c r="W735" i="25"/>
  <c r="A736" i="25"/>
  <c r="B736" i="25"/>
  <c r="E736" i="25"/>
  <c r="H736" i="25"/>
  <c r="I736" i="25"/>
  <c r="J736" i="25"/>
  <c r="K736" i="25"/>
  <c r="L736" i="25"/>
  <c r="M736" i="25"/>
  <c r="N736" i="25"/>
  <c r="O736" i="25"/>
  <c r="P736" i="25"/>
  <c r="Q736" i="25"/>
  <c r="R736" i="25"/>
  <c r="S736" i="25"/>
  <c r="T736" i="25"/>
  <c r="U736" i="25"/>
  <c r="V736" i="25"/>
  <c r="W736" i="25" s="1"/>
  <c r="X736" i="25"/>
  <c r="A737" i="25"/>
  <c r="B737" i="25"/>
  <c r="E737" i="25"/>
  <c r="H737" i="25"/>
  <c r="I737" i="25"/>
  <c r="J737" i="25"/>
  <c r="K737" i="25"/>
  <c r="L737" i="25"/>
  <c r="M737" i="25"/>
  <c r="N737" i="25"/>
  <c r="O737" i="25"/>
  <c r="P737" i="25"/>
  <c r="Q737" i="25"/>
  <c r="R737" i="25"/>
  <c r="S737" i="25"/>
  <c r="T737" i="25"/>
  <c r="U737" i="25"/>
  <c r="V737" i="25"/>
  <c r="W737" i="25"/>
  <c r="A738" i="25"/>
  <c r="B738" i="25"/>
  <c r="U738" i="25" s="1"/>
  <c r="E738" i="25"/>
  <c r="H738" i="25"/>
  <c r="I738" i="25"/>
  <c r="J738" i="25"/>
  <c r="K738" i="25"/>
  <c r="L738" i="25"/>
  <c r="M738" i="25"/>
  <c r="N738" i="25"/>
  <c r="O738" i="25"/>
  <c r="P738" i="25"/>
  <c r="Q738" i="25"/>
  <c r="R738" i="25"/>
  <c r="S738" i="25"/>
  <c r="T738" i="25"/>
  <c r="V738" i="25"/>
  <c r="W738" i="25" s="1"/>
  <c r="A739" i="25"/>
  <c r="B739" i="25"/>
  <c r="E739" i="25"/>
  <c r="H739" i="25"/>
  <c r="I739" i="25"/>
  <c r="J739" i="25"/>
  <c r="K739" i="25"/>
  <c r="L739" i="25"/>
  <c r="M739" i="25"/>
  <c r="N739" i="25"/>
  <c r="O739" i="25"/>
  <c r="P739" i="25"/>
  <c r="Q739" i="25"/>
  <c r="R739" i="25"/>
  <c r="S739" i="25"/>
  <c r="T739" i="25"/>
  <c r="U739" i="25"/>
  <c r="V739" i="25"/>
  <c r="W739" i="25"/>
  <c r="A740" i="25"/>
  <c r="B740" i="25"/>
  <c r="E740" i="25"/>
  <c r="H740" i="25"/>
  <c r="I740" i="25"/>
  <c r="J740" i="25"/>
  <c r="K740" i="25"/>
  <c r="L740" i="25"/>
  <c r="M740" i="25"/>
  <c r="N740" i="25"/>
  <c r="O740" i="25"/>
  <c r="P740" i="25"/>
  <c r="Q740" i="25"/>
  <c r="R740" i="25"/>
  <c r="S740" i="25"/>
  <c r="T740" i="25"/>
  <c r="U740" i="25"/>
  <c r="V740" i="25"/>
  <c r="W740" i="25"/>
  <c r="A741" i="25"/>
  <c r="B741" i="25"/>
  <c r="E741" i="25"/>
  <c r="H741" i="25"/>
  <c r="I741" i="25"/>
  <c r="J741" i="25"/>
  <c r="K741" i="25"/>
  <c r="L741" i="25"/>
  <c r="M741" i="25"/>
  <c r="N741" i="25"/>
  <c r="O741" i="25"/>
  <c r="P741" i="25"/>
  <c r="Q741" i="25"/>
  <c r="R741" i="25"/>
  <c r="S741" i="25"/>
  <c r="T741" i="25"/>
  <c r="U741" i="25"/>
  <c r="V741" i="25"/>
  <c r="W741" i="25" s="1"/>
  <c r="A742" i="25"/>
  <c r="B742" i="25"/>
  <c r="E742" i="25"/>
  <c r="H742" i="25"/>
  <c r="I742" i="25"/>
  <c r="J742" i="25"/>
  <c r="K742" i="25"/>
  <c r="L742" i="25"/>
  <c r="M742" i="25"/>
  <c r="N742" i="25"/>
  <c r="O742" i="25"/>
  <c r="P742" i="25"/>
  <c r="Q742" i="25"/>
  <c r="R742" i="25"/>
  <c r="S742" i="25"/>
  <c r="T742" i="25"/>
  <c r="U742" i="25"/>
  <c r="V742" i="25"/>
  <c r="W742" i="25" s="1"/>
  <c r="A743" i="25"/>
  <c r="B743" i="25"/>
  <c r="U743" i="25" s="1"/>
  <c r="E743" i="25"/>
  <c r="H743" i="25"/>
  <c r="I743" i="25"/>
  <c r="J743" i="25"/>
  <c r="K743" i="25"/>
  <c r="L743" i="25"/>
  <c r="M743" i="25"/>
  <c r="N743" i="25"/>
  <c r="O743" i="25"/>
  <c r="P743" i="25"/>
  <c r="Q743" i="25"/>
  <c r="R743" i="25"/>
  <c r="S743" i="25"/>
  <c r="T743" i="25"/>
  <c r="V743" i="25"/>
  <c r="W743" i="25"/>
  <c r="A744" i="25"/>
  <c r="B744" i="25"/>
  <c r="E744" i="25"/>
  <c r="H744" i="25"/>
  <c r="I744" i="25"/>
  <c r="J744" i="25"/>
  <c r="K744" i="25"/>
  <c r="L744" i="25"/>
  <c r="M744" i="25"/>
  <c r="N744" i="25"/>
  <c r="O744" i="25"/>
  <c r="P744" i="25"/>
  <c r="Q744" i="25"/>
  <c r="R744" i="25"/>
  <c r="S744" i="25"/>
  <c r="T744" i="25"/>
  <c r="U744" i="25"/>
  <c r="V744" i="25"/>
  <c r="W744" i="25" s="1"/>
  <c r="X744" i="25"/>
  <c r="A745" i="25"/>
  <c r="B745" i="25"/>
  <c r="E745" i="25"/>
  <c r="H745" i="25"/>
  <c r="I745" i="25"/>
  <c r="J745" i="25"/>
  <c r="K745" i="25"/>
  <c r="L745" i="25"/>
  <c r="M745" i="25"/>
  <c r="N745" i="25"/>
  <c r="O745" i="25"/>
  <c r="P745" i="25"/>
  <c r="Q745" i="25"/>
  <c r="R745" i="25"/>
  <c r="S745" i="25"/>
  <c r="T745" i="25"/>
  <c r="U745" i="25"/>
  <c r="V745" i="25"/>
  <c r="W745" i="25"/>
  <c r="X745" i="25"/>
  <c r="A746" i="25"/>
  <c r="B746" i="25"/>
  <c r="E746" i="25"/>
  <c r="H746" i="25"/>
  <c r="I746" i="25"/>
  <c r="J746" i="25"/>
  <c r="K746" i="25"/>
  <c r="L746" i="25"/>
  <c r="M746" i="25"/>
  <c r="N746" i="25"/>
  <c r="O746" i="25"/>
  <c r="P746" i="25"/>
  <c r="Q746" i="25"/>
  <c r="R746" i="25"/>
  <c r="S746" i="25"/>
  <c r="T746" i="25"/>
  <c r="U746" i="25"/>
  <c r="V746" i="25"/>
  <c r="W746" i="25" s="1"/>
  <c r="X746" i="25"/>
  <c r="A747" i="25"/>
  <c r="B747" i="25"/>
  <c r="E747" i="25"/>
  <c r="H747" i="25"/>
  <c r="I747" i="25"/>
  <c r="J747" i="25"/>
  <c r="K747" i="25"/>
  <c r="L747" i="25"/>
  <c r="M747" i="25"/>
  <c r="N747" i="25"/>
  <c r="O747" i="25"/>
  <c r="P747" i="25"/>
  <c r="Q747" i="25"/>
  <c r="R747" i="25"/>
  <c r="S747" i="25"/>
  <c r="T747" i="25"/>
  <c r="U747" i="25"/>
  <c r="V747" i="25"/>
  <c r="W747" i="25"/>
  <c r="A748" i="25"/>
  <c r="B748" i="25"/>
  <c r="E748" i="25"/>
  <c r="H748" i="25"/>
  <c r="I748" i="25"/>
  <c r="J748" i="25"/>
  <c r="K748" i="25"/>
  <c r="L748" i="25"/>
  <c r="M748" i="25"/>
  <c r="N748" i="25"/>
  <c r="O748" i="25"/>
  <c r="P748" i="25"/>
  <c r="Q748" i="25"/>
  <c r="R748" i="25"/>
  <c r="S748" i="25"/>
  <c r="T748" i="25"/>
  <c r="U748" i="25"/>
  <c r="V748" i="25"/>
  <c r="W748" i="25"/>
  <c r="A749" i="25"/>
  <c r="B749" i="25"/>
  <c r="E749" i="25"/>
  <c r="H749" i="25"/>
  <c r="I749" i="25"/>
  <c r="J749" i="25"/>
  <c r="K749" i="25"/>
  <c r="L749" i="25"/>
  <c r="M749" i="25"/>
  <c r="N749" i="25"/>
  <c r="O749" i="25"/>
  <c r="P749" i="25"/>
  <c r="Q749" i="25"/>
  <c r="R749" i="25"/>
  <c r="S749" i="25"/>
  <c r="T749" i="25"/>
  <c r="U749" i="25"/>
  <c r="V749" i="25"/>
  <c r="W749" i="25" s="1"/>
  <c r="A750" i="25"/>
  <c r="B750" i="25"/>
  <c r="E750" i="25"/>
  <c r="H750" i="25"/>
  <c r="I750" i="25"/>
  <c r="J750" i="25"/>
  <c r="K750" i="25"/>
  <c r="L750" i="25"/>
  <c r="M750" i="25"/>
  <c r="N750" i="25"/>
  <c r="O750" i="25"/>
  <c r="P750" i="25"/>
  <c r="Q750" i="25"/>
  <c r="R750" i="25"/>
  <c r="S750" i="25"/>
  <c r="T750" i="25"/>
  <c r="U750" i="25"/>
  <c r="V750" i="25"/>
  <c r="W750" i="25" s="1"/>
  <c r="A751" i="25"/>
  <c r="B751" i="25"/>
  <c r="U751" i="25" s="1"/>
  <c r="E751" i="25"/>
  <c r="H751" i="25"/>
  <c r="I751" i="25"/>
  <c r="J751" i="25"/>
  <c r="K751" i="25"/>
  <c r="L751" i="25"/>
  <c r="M751" i="25"/>
  <c r="N751" i="25"/>
  <c r="O751" i="25"/>
  <c r="P751" i="25"/>
  <c r="Q751" i="25"/>
  <c r="R751" i="25"/>
  <c r="S751" i="25"/>
  <c r="T751" i="25"/>
  <c r="V751" i="25"/>
  <c r="W751" i="25"/>
  <c r="A752" i="25"/>
  <c r="B752" i="25"/>
  <c r="E752" i="25"/>
  <c r="H752" i="25"/>
  <c r="I752" i="25"/>
  <c r="J752" i="25"/>
  <c r="K752" i="25"/>
  <c r="L752" i="25"/>
  <c r="M752" i="25"/>
  <c r="N752" i="25"/>
  <c r="O752" i="25"/>
  <c r="P752" i="25"/>
  <c r="Q752" i="25"/>
  <c r="R752" i="25"/>
  <c r="S752" i="25"/>
  <c r="T752" i="25"/>
  <c r="U752" i="25"/>
  <c r="V752" i="25"/>
  <c r="W752" i="25" s="1"/>
  <c r="A753" i="25"/>
  <c r="B753" i="25"/>
  <c r="E753" i="25"/>
  <c r="H753" i="25"/>
  <c r="I753" i="25"/>
  <c r="J753" i="25"/>
  <c r="K753" i="25"/>
  <c r="L753" i="25"/>
  <c r="M753" i="25"/>
  <c r="N753" i="25"/>
  <c r="O753" i="25"/>
  <c r="P753" i="25"/>
  <c r="Q753" i="25"/>
  <c r="R753" i="25"/>
  <c r="S753" i="25"/>
  <c r="T753" i="25"/>
  <c r="U753" i="25"/>
  <c r="V753" i="25"/>
  <c r="W753" i="25"/>
  <c r="A754" i="25"/>
  <c r="B754" i="25"/>
  <c r="U754" i="25" s="1"/>
  <c r="E754" i="25"/>
  <c r="H754" i="25"/>
  <c r="I754" i="25"/>
  <c r="J754" i="25"/>
  <c r="K754" i="25"/>
  <c r="L754" i="25"/>
  <c r="M754" i="25"/>
  <c r="N754" i="25"/>
  <c r="O754" i="25"/>
  <c r="P754" i="25"/>
  <c r="Q754" i="25"/>
  <c r="R754" i="25"/>
  <c r="S754" i="25"/>
  <c r="T754" i="25"/>
  <c r="V754" i="25"/>
  <c r="W754" i="25" s="1"/>
  <c r="A755" i="25"/>
  <c r="B755" i="25"/>
  <c r="E755" i="25"/>
  <c r="F755" i="25"/>
  <c r="H755" i="25"/>
  <c r="I755" i="25"/>
  <c r="J755" i="25"/>
  <c r="K755" i="25"/>
  <c r="L755" i="25"/>
  <c r="M755" i="25"/>
  <c r="N755" i="25"/>
  <c r="O755" i="25"/>
  <c r="P755" i="25"/>
  <c r="Q755" i="25"/>
  <c r="R755" i="25"/>
  <c r="S755" i="25"/>
  <c r="T755" i="25"/>
  <c r="U755" i="25"/>
  <c r="V755" i="25"/>
  <c r="W755" i="25"/>
  <c r="A756" i="25"/>
  <c r="B756" i="25"/>
  <c r="E756" i="25"/>
  <c r="H756" i="25"/>
  <c r="I756" i="25"/>
  <c r="J756" i="25"/>
  <c r="K756" i="25"/>
  <c r="L756" i="25"/>
  <c r="M756" i="25"/>
  <c r="N756" i="25"/>
  <c r="O756" i="25"/>
  <c r="P756" i="25"/>
  <c r="Q756" i="25"/>
  <c r="R756" i="25"/>
  <c r="S756" i="25"/>
  <c r="T756" i="25"/>
  <c r="U756" i="25"/>
  <c r="V756" i="25"/>
  <c r="W756" i="25"/>
  <c r="X756" i="25"/>
  <c r="A757" i="25"/>
  <c r="B757" i="25"/>
  <c r="E757" i="25"/>
  <c r="F757" i="25" s="1"/>
  <c r="H757" i="25"/>
  <c r="I757" i="25"/>
  <c r="J757" i="25"/>
  <c r="K757" i="25"/>
  <c r="L757" i="25"/>
  <c r="M757" i="25"/>
  <c r="N757" i="25"/>
  <c r="O757" i="25"/>
  <c r="P757" i="25"/>
  <c r="Q757" i="25"/>
  <c r="R757" i="25"/>
  <c r="S757" i="25"/>
  <c r="T757" i="25"/>
  <c r="U757" i="25"/>
  <c r="V757" i="25"/>
  <c r="W757" i="25" s="1"/>
  <c r="A758" i="25"/>
  <c r="B758" i="25"/>
  <c r="E758" i="25"/>
  <c r="H758" i="25"/>
  <c r="I758" i="25"/>
  <c r="J758" i="25"/>
  <c r="K758" i="25"/>
  <c r="L758" i="25"/>
  <c r="M758" i="25"/>
  <c r="N758" i="25"/>
  <c r="O758" i="25"/>
  <c r="P758" i="25"/>
  <c r="Q758" i="25"/>
  <c r="R758" i="25"/>
  <c r="S758" i="25"/>
  <c r="T758" i="25"/>
  <c r="U758" i="25"/>
  <c r="V758" i="25"/>
  <c r="W758" i="25" s="1"/>
  <c r="A759" i="25"/>
  <c r="B759" i="25"/>
  <c r="U759" i="25" s="1"/>
  <c r="E759" i="25"/>
  <c r="H759" i="25"/>
  <c r="I759" i="25"/>
  <c r="J759" i="25"/>
  <c r="K759" i="25"/>
  <c r="L759" i="25"/>
  <c r="M759" i="25"/>
  <c r="N759" i="25"/>
  <c r="O759" i="25"/>
  <c r="P759" i="25"/>
  <c r="Q759" i="25"/>
  <c r="R759" i="25"/>
  <c r="S759" i="25"/>
  <c r="T759" i="25"/>
  <c r="V759" i="25"/>
  <c r="W759" i="25"/>
  <c r="A760" i="25"/>
  <c r="B760" i="25"/>
  <c r="E760" i="25"/>
  <c r="H760" i="25"/>
  <c r="I760" i="25"/>
  <c r="J760" i="25"/>
  <c r="K760" i="25"/>
  <c r="L760" i="25"/>
  <c r="M760" i="25"/>
  <c r="N760" i="25"/>
  <c r="O760" i="25"/>
  <c r="P760" i="25"/>
  <c r="Q760" i="25"/>
  <c r="R760" i="25"/>
  <c r="S760" i="25"/>
  <c r="T760" i="25"/>
  <c r="U760" i="25"/>
  <c r="V760" i="25"/>
  <c r="W760" i="25" s="1"/>
  <c r="A761" i="25"/>
  <c r="B761" i="25"/>
  <c r="E761" i="25"/>
  <c r="H761" i="25"/>
  <c r="I761" i="25"/>
  <c r="J761" i="25"/>
  <c r="K761" i="25"/>
  <c r="L761" i="25"/>
  <c r="M761" i="25"/>
  <c r="N761" i="25"/>
  <c r="O761" i="25"/>
  <c r="P761" i="25"/>
  <c r="Q761" i="25"/>
  <c r="R761" i="25"/>
  <c r="S761" i="25"/>
  <c r="T761" i="25"/>
  <c r="U761" i="25"/>
  <c r="V761" i="25"/>
  <c r="W761" i="25"/>
  <c r="X761" i="25"/>
  <c r="A762" i="25"/>
  <c r="B762" i="25"/>
  <c r="E762" i="25"/>
  <c r="F771" i="25" s="1"/>
  <c r="H762" i="25"/>
  <c r="I762" i="25"/>
  <c r="J762" i="25"/>
  <c r="K762" i="25"/>
  <c r="L762" i="25"/>
  <c r="M762" i="25"/>
  <c r="N762" i="25"/>
  <c r="O762" i="25"/>
  <c r="P762" i="25"/>
  <c r="Q762" i="25"/>
  <c r="R762" i="25"/>
  <c r="S762" i="25"/>
  <c r="T762" i="25"/>
  <c r="U762" i="25"/>
  <c r="V762" i="25"/>
  <c r="W762" i="25" s="1"/>
  <c r="A763" i="25"/>
  <c r="B763" i="25"/>
  <c r="E763" i="25"/>
  <c r="H763" i="25"/>
  <c r="I763" i="25"/>
  <c r="J763" i="25"/>
  <c r="K763" i="25"/>
  <c r="L763" i="25"/>
  <c r="M763" i="25"/>
  <c r="N763" i="25"/>
  <c r="O763" i="25"/>
  <c r="P763" i="25"/>
  <c r="Q763" i="25"/>
  <c r="R763" i="25"/>
  <c r="S763" i="25"/>
  <c r="T763" i="25"/>
  <c r="U763" i="25"/>
  <c r="V763" i="25"/>
  <c r="W763" i="25"/>
  <c r="A764" i="25"/>
  <c r="B764" i="25"/>
  <c r="E764" i="25"/>
  <c r="H764" i="25"/>
  <c r="I764" i="25"/>
  <c r="J764" i="25"/>
  <c r="K764" i="25"/>
  <c r="L764" i="25"/>
  <c r="M764" i="25"/>
  <c r="N764" i="25"/>
  <c r="O764" i="25"/>
  <c r="P764" i="25"/>
  <c r="Q764" i="25"/>
  <c r="R764" i="25"/>
  <c r="S764" i="25"/>
  <c r="T764" i="25"/>
  <c r="U764" i="25"/>
  <c r="V764" i="25"/>
  <c r="W764" i="25"/>
  <c r="A765" i="25"/>
  <c r="B765" i="25"/>
  <c r="E765" i="25"/>
  <c r="H765" i="25"/>
  <c r="I765" i="25"/>
  <c r="J765" i="25"/>
  <c r="K765" i="25"/>
  <c r="L765" i="25"/>
  <c r="M765" i="25"/>
  <c r="N765" i="25"/>
  <c r="O765" i="25"/>
  <c r="P765" i="25"/>
  <c r="Q765" i="25"/>
  <c r="R765" i="25"/>
  <c r="S765" i="25"/>
  <c r="T765" i="25"/>
  <c r="U765" i="25"/>
  <c r="V765" i="25"/>
  <c r="W765" i="25"/>
  <c r="A766" i="25"/>
  <c r="B766" i="25"/>
  <c r="E766" i="25"/>
  <c r="H766" i="25"/>
  <c r="I766" i="25"/>
  <c r="J766" i="25"/>
  <c r="K766" i="25"/>
  <c r="L766" i="25"/>
  <c r="M766" i="25"/>
  <c r="N766" i="25"/>
  <c r="O766" i="25"/>
  <c r="P766" i="25"/>
  <c r="Q766" i="25"/>
  <c r="R766" i="25"/>
  <c r="S766" i="25"/>
  <c r="T766" i="25"/>
  <c r="U766" i="25"/>
  <c r="V766" i="25"/>
  <c r="W766" i="25" s="1"/>
  <c r="A767" i="25"/>
  <c r="B767" i="25"/>
  <c r="E767" i="25"/>
  <c r="H767" i="25"/>
  <c r="I767" i="25"/>
  <c r="J767" i="25"/>
  <c r="K767" i="25"/>
  <c r="L767" i="25"/>
  <c r="M767" i="25"/>
  <c r="N767" i="25"/>
  <c r="O767" i="25"/>
  <c r="P767" i="25"/>
  <c r="Q767" i="25"/>
  <c r="R767" i="25"/>
  <c r="S767" i="25"/>
  <c r="T767" i="25"/>
  <c r="U767" i="25"/>
  <c r="V767" i="25"/>
  <c r="W767" i="25"/>
  <c r="A768" i="25"/>
  <c r="B768" i="25"/>
  <c r="E768" i="25"/>
  <c r="H768" i="25"/>
  <c r="I768" i="25"/>
  <c r="J768" i="25"/>
  <c r="K768" i="25"/>
  <c r="L768" i="25"/>
  <c r="M768" i="25"/>
  <c r="N768" i="25"/>
  <c r="O768" i="25"/>
  <c r="P768" i="25"/>
  <c r="Q768" i="25"/>
  <c r="R768" i="25"/>
  <c r="S768" i="25"/>
  <c r="T768" i="25"/>
  <c r="U768" i="25"/>
  <c r="V768" i="25"/>
  <c r="W768" i="25" s="1"/>
  <c r="A769" i="25"/>
  <c r="B769" i="25"/>
  <c r="E769" i="25"/>
  <c r="H769" i="25"/>
  <c r="I769" i="25"/>
  <c r="J769" i="25"/>
  <c r="K769" i="25"/>
  <c r="L769" i="25"/>
  <c r="M769" i="25"/>
  <c r="N769" i="25"/>
  <c r="O769" i="25"/>
  <c r="P769" i="25"/>
  <c r="Q769" i="25"/>
  <c r="R769" i="25"/>
  <c r="S769" i="25"/>
  <c r="T769" i="25"/>
  <c r="U769" i="25"/>
  <c r="V769" i="25"/>
  <c r="W769" i="25"/>
  <c r="A770" i="25"/>
  <c r="B770" i="25"/>
  <c r="E770" i="25"/>
  <c r="H770" i="25"/>
  <c r="I770" i="25"/>
  <c r="J770" i="25"/>
  <c r="K770" i="25"/>
  <c r="L770" i="25"/>
  <c r="M770" i="25"/>
  <c r="N770" i="25"/>
  <c r="O770" i="25"/>
  <c r="P770" i="25"/>
  <c r="Q770" i="25"/>
  <c r="R770" i="25"/>
  <c r="S770" i="25"/>
  <c r="T770" i="25"/>
  <c r="U770" i="25"/>
  <c r="V770" i="25"/>
  <c r="W770" i="25" s="1"/>
  <c r="A771" i="25"/>
  <c r="B771" i="25"/>
  <c r="E771" i="25"/>
  <c r="H771" i="25"/>
  <c r="I771" i="25"/>
  <c r="J771" i="25"/>
  <c r="K771" i="25"/>
  <c r="L771" i="25"/>
  <c r="M771" i="25"/>
  <c r="N771" i="25"/>
  <c r="O771" i="25"/>
  <c r="P771" i="25"/>
  <c r="Q771" i="25"/>
  <c r="R771" i="25"/>
  <c r="S771" i="25"/>
  <c r="T771" i="25"/>
  <c r="U771" i="25"/>
  <c r="V771" i="25"/>
  <c r="W771" i="25"/>
  <c r="A772" i="25"/>
  <c r="B772" i="25"/>
  <c r="E772" i="25"/>
  <c r="H772" i="25"/>
  <c r="I772" i="25"/>
  <c r="J772" i="25"/>
  <c r="K772" i="25"/>
  <c r="L772" i="25"/>
  <c r="M772" i="25"/>
  <c r="N772" i="25"/>
  <c r="O772" i="25"/>
  <c r="P772" i="25"/>
  <c r="Q772" i="25"/>
  <c r="R772" i="25"/>
  <c r="S772" i="25"/>
  <c r="T772" i="25"/>
  <c r="U772" i="25"/>
  <c r="V772" i="25"/>
  <c r="W772" i="25"/>
  <c r="A773" i="25"/>
  <c r="B773" i="25"/>
  <c r="E773" i="25"/>
  <c r="H773" i="25"/>
  <c r="I773" i="25"/>
  <c r="J773" i="25"/>
  <c r="K773" i="25"/>
  <c r="L773" i="25"/>
  <c r="M773" i="25"/>
  <c r="N773" i="25"/>
  <c r="O773" i="25"/>
  <c r="P773" i="25"/>
  <c r="Q773" i="25"/>
  <c r="R773" i="25"/>
  <c r="S773" i="25"/>
  <c r="T773" i="25"/>
  <c r="U773" i="25"/>
  <c r="V773" i="25"/>
  <c r="W773" i="25"/>
  <c r="A774" i="25"/>
  <c r="B774" i="25"/>
  <c r="E774" i="25"/>
  <c r="H774" i="25"/>
  <c r="I774" i="25"/>
  <c r="J774" i="25"/>
  <c r="K774" i="25"/>
  <c r="L774" i="25"/>
  <c r="M774" i="25"/>
  <c r="N774" i="25"/>
  <c r="O774" i="25"/>
  <c r="P774" i="25"/>
  <c r="Q774" i="25"/>
  <c r="R774" i="25"/>
  <c r="S774" i="25"/>
  <c r="T774" i="25"/>
  <c r="U774" i="25"/>
  <c r="V774" i="25"/>
  <c r="W774" i="25" s="1"/>
  <c r="A775" i="25"/>
  <c r="B775" i="25"/>
  <c r="E775" i="25"/>
  <c r="H775" i="25"/>
  <c r="I775" i="25"/>
  <c r="J775" i="25"/>
  <c r="K775" i="25"/>
  <c r="L775" i="25"/>
  <c r="M775" i="25"/>
  <c r="N775" i="25"/>
  <c r="O775" i="25"/>
  <c r="P775" i="25"/>
  <c r="Q775" i="25"/>
  <c r="R775" i="25"/>
  <c r="S775" i="25"/>
  <c r="T775" i="25"/>
  <c r="U775" i="25"/>
  <c r="V775" i="25"/>
  <c r="W775" i="25"/>
  <c r="A776" i="25"/>
  <c r="B776" i="25"/>
  <c r="E776" i="25"/>
  <c r="H776" i="25"/>
  <c r="I776" i="25"/>
  <c r="J776" i="25"/>
  <c r="K776" i="25"/>
  <c r="L776" i="25"/>
  <c r="M776" i="25"/>
  <c r="N776" i="25"/>
  <c r="O776" i="25"/>
  <c r="P776" i="25"/>
  <c r="Q776" i="25"/>
  <c r="R776" i="25"/>
  <c r="S776" i="25"/>
  <c r="T776" i="25"/>
  <c r="U776" i="25"/>
  <c r="V776" i="25"/>
  <c r="W776" i="25"/>
  <c r="A777" i="25"/>
  <c r="B777" i="25"/>
  <c r="E777" i="25"/>
  <c r="H777" i="25"/>
  <c r="I777" i="25"/>
  <c r="J777" i="25"/>
  <c r="K777" i="25"/>
  <c r="L777" i="25"/>
  <c r="M777" i="25"/>
  <c r="N777" i="25"/>
  <c r="O777" i="25"/>
  <c r="P777" i="25"/>
  <c r="Q777" i="25"/>
  <c r="R777" i="25"/>
  <c r="S777" i="25"/>
  <c r="T777" i="25"/>
  <c r="U777" i="25"/>
  <c r="V777" i="25"/>
  <c r="W777" i="25"/>
  <c r="A778" i="25"/>
  <c r="B778" i="25"/>
  <c r="D778" i="25"/>
  <c r="I778" i="25" s="1"/>
  <c r="K778" i="25"/>
  <c r="M778" i="25"/>
  <c r="U778" i="25"/>
  <c r="V778" i="25"/>
  <c r="A779" i="25"/>
  <c r="B779" i="25"/>
  <c r="D779" i="25"/>
  <c r="M779" i="25" s="1"/>
  <c r="N779" i="25"/>
  <c r="O779" i="25"/>
  <c r="U779" i="25"/>
  <c r="V779" i="25"/>
  <c r="A780" i="25"/>
  <c r="B780" i="25"/>
  <c r="E780" i="25"/>
  <c r="F789" i="25" s="1"/>
  <c r="H780" i="25"/>
  <c r="I780" i="25"/>
  <c r="J780" i="25"/>
  <c r="K780" i="25"/>
  <c r="L780" i="25"/>
  <c r="M780" i="25"/>
  <c r="N780" i="25"/>
  <c r="O780" i="25"/>
  <c r="P780" i="25"/>
  <c r="Q780" i="25"/>
  <c r="R780" i="25"/>
  <c r="S780" i="25"/>
  <c r="T780" i="25"/>
  <c r="U780" i="25"/>
  <c r="V780" i="25"/>
  <c r="W780" i="25" s="1"/>
  <c r="A781" i="25"/>
  <c r="B781" i="25"/>
  <c r="E781" i="25"/>
  <c r="H781" i="25"/>
  <c r="I781" i="25"/>
  <c r="J781" i="25"/>
  <c r="K781" i="25"/>
  <c r="L781" i="25"/>
  <c r="M781" i="25"/>
  <c r="N781" i="25"/>
  <c r="O781" i="25"/>
  <c r="P781" i="25"/>
  <c r="Q781" i="25"/>
  <c r="R781" i="25"/>
  <c r="S781" i="25"/>
  <c r="T781" i="25"/>
  <c r="U781" i="25"/>
  <c r="V781" i="25"/>
  <c r="W781" i="25"/>
  <c r="A782" i="25"/>
  <c r="B782" i="25"/>
  <c r="E782" i="25"/>
  <c r="H782" i="25"/>
  <c r="I782" i="25"/>
  <c r="J782" i="25"/>
  <c r="K782" i="25"/>
  <c r="L782" i="25"/>
  <c r="M782" i="25"/>
  <c r="N782" i="25"/>
  <c r="O782" i="25"/>
  <c r="P782" i="25"/>
  <c r="Q782" i="25"/>
  <c r="R782" i="25"/>
  <c r="S782" i="25"/>
  <c r="T782" i="25"/>
  <c r="U782" i="25"/>
  <c r="V782" i="25"/>
  <c r="W782" i="25"/>
  <c r="A783" i="25"/>
  <c r="B783" i="25"/>
  <c r="E783" i="25"/>
  <c r="F792" i="25" s="1"/>
  <c r="H783" i="25"/>
  <c r="I783" i="25"/>
  <c r="J783" i="25"/>
  <c r="K783" i="25"/>
  <c r="L783" i="25"/>
  <c r="M783" i="25"/>
  <c r="N783" i="25"/>
  <c r="O783" i="25"/>
  <c r="P783" i="25"/>
  <c r="Q783" i="25"/>
  <c r="R783" i="25"/>
  <c r="S783" i="25"/>
  <c r="T783" i="25"/>
  <c r="U783" i="25"/>
  <c r="V783" i="25"/>
  <c r="W783" i="25"/>
  <c r="A784" i="25"/>
  <c r="B784" i="25"/>
  <c r="E784" i="25"/>
  <c r="H784" i="25"/>
  <c r="I784" i="25"/>
  <c r="J784" i="25"/>
  <c r="K784" i="25"/>
  <c r="L784" i="25"/>
  <c r="M784" i="25"/>
  <c r="N784" i="25"/>
  <c r="O784" i="25"/>
  <c r="P784" i="25"/>
  <c r="Q784" i="25"/>
  <c r="R784" i="25"/>
  <c r="S784" i="25"/>
  <c r="T784" i="25"/>
  <c r="U784" i="25"/>
  <c r="V784" i="25"/>
  <c r="W784" i="25" s="1"/>
  <c r="A785" i="25"/>
  <c r="B785" i="25"/>
  <c r="U785" i="25" s="1"/>
  <c r="E785" i="25"/>
  <c r="H785" i="25"/>
  <c r="I785" i="25"/>
  <c r="J785" i="25"/>
  <c r="K785" i="25"/>
  <c r="L785" i="25"/>
  <c r="M785" i="25"/>
  <c r="N785" i="25"/>
  <c r="O785" i="25"/>
  <c r="P785" i="25"/>
  <c r="Q785" i="25"/>
  <c r="R785" i="25"/>
  <c r="S785" i="25"/>
  <c r="T785" i="25"/>
  <c r="V785" i="25"/>
  <c r="W785" i="25"/>
  <c r="A786" i="25"/>
  <c r="B786" i="25"/>
  <c r="E786" i="25"/>
  <c r="H786" i="25"/>
  <c r="I786" i="25"/>
  <c r="J786" i="25"/>
  <c r="K786" i="25"/>
  <c r="L786" i="25"/>
  <c r="M786" i="25"/>
  <c r="N786" i="25"/>
  <c r="O786" i="25"/>
  <c r="P786" i="25"/>
  <c r="Q786" i="25"/>
  <c r="R786" i="25"/>
  <c r="S786" i="25"/>
  <c r="T786" i="25"/>
  <c r="U786" i="25"/>
  <c r="V786" i="25"/>
  <c r="W786" i="25"/>
  <c r="A787" i="25"/>
  <c r="B787" i="25"/>
  <c r="E787" i="25"/>
  <c r="H787" i="25"/>
  <c r="I787" i="25"/>
  <c r="J787" i="25"/>
  <c r="K787" i="25"/>
  <c r="L787" i="25"/>
  <c r="M787" i="25"/>
  <c r="N787" i="25"/>
  <c r="O787" i="25"/>
  <c r="P787" i="25"/>
  <c r="Q787" i="25"/>
  <c r="R787" i="25"/>
  <c r="S787" i="25"/>
  <c r="T787" i="25"/>
  <c r="U787" i="25"/>
  <c r="V787" i="25"/>
  <c r="W787" i="25"/>
  <c r="X787" i="25"/>
  <c r="A788" i="25"/>
  <c r="B788" i="25"/>
  <c r="E788" i="25"/>
  <c r="H788" i="25"/>
  <c r="I788" i="25"/>
  <c r="J788" i="25"/>
  <c r="K788" i="25"/>
  <c r="L788" i="25"/>
  <c r="M788" i="25"/>
  <c r="N788" i="25"/>
  <c r="O788" i="25"/>
  <c r="P788" i="25"/>
  <c r="Q788" i="25"/>
  <c r="R788" i="25"/>
  <c r="S788" i="25"/>
  <c r="T788" i="25"/>
  <c r="U788" i="25"/>
  <c r="V788" i="25"/>
  <c r="W788" i="25" s="1"/>
  <c r="A789" i="25"/>
  <c r="B789" i="25"/>
  <c r="U789" i="25" s="1"/>
  <c r="E789" i="25"/>
  <c r="H789" i="25"/>
  <c r="I789" i="25"/>
  <c r="J789" i="25"/>
  <c r="K789" i="25"/>
  <c r="L789" i="25"/>
  <c r="M789" i="25"/>
  <c r="N789" i="25"/>
  <c r="O789" i="25"/>
  <c r="P789" i="25"/>
  <c r="Q789" i="25"/>
  <c r="R789" i="25"/>
  <c r="S789" i="25"/>
  <c r="T789" i="25"/>
  <c r="V789" i="25"/>
  <c r="W789" i="25"/>
  <c r="A790" i="25"/>
  <c r="B790" i="25"/>
  <c r="E790" i="25"/>
  <c r="H790" i="25"/>
  <c r="I790" i="25"/>
  <c r="J790" i="25"/>
  <c r="K790" i="25"/>
  <c r="L790" i="25"/>
  <c r="M790" i="25"/>
  <c r="N790" i="25"/>
  <c r="O790" i="25"/>
  <c r="P790" i="25"/>
  <c r="Q790" i="25"/>
  <c r="R790" i="25"/>
  <c r="S790" i="25"/>
  <c r="T790" i="25"/>
  <c r="U790" i="25"/>
  <c r="V790" i="25"/>
  <c r="W790" i="25"/>
  <c r="A791" i="25"/>
  <c r="B791" i="25"/>
  <c r="E791" i="25"/>
  <c r="F791" i="25"/>
  <c r="H791" i="25"/>
  <c r="I791" i="25"/>
  <c r="J791" i="25"/>
  <c r="K791" i="25"/>
  <c r="L791" i="25"/>
  <c r="M791" i="25"/>
  <c r="N791" i="25"/>
  <c r="O791" i="25"/>
  <c r="P791" i="25"/>
  <c r="Q791" i="25"/>
  <c r="R791" i="25"/>
  <c r="S791" i="25"/>
  <c r="T791" i="25"/>
  <c r="U791" i="25"/>
  <c r="V791" i="25"/>
  <c r="W791" i="25"/>
  <c r="A792" i="25"/>
  <c r="B792" i="25"/>
  <c r="U792" i="25" s="1"/>
  <c r="E792" i="25"/>
  <c r="H792" i="25"/>
  <c r="I792" i="25"/>
  <c r="J792" i="25"/>
  <c r="K792" i="25"/>
  <c r="L792" i="25"/>
  <c r="M792" i="25"/>
  <c r="N792" i="25"/>
  <c r="O792" i="25"/>
  <c r="P792" i="25"/>
  <c r="Q792" i="25"/>
  <c r="R792" i="25"/>
  <c r="S792" i="25"/>
  <c r="T792" i="25"/>
  <c r="V792" i="25"/>
  <c r="W792" i="25" s="1"/>
  <c r="A793" i="25"/>
  <c r="B793" i="25"/>
  <c r="E793" i="25"/>
  <c r="F793" i="25"/>
  <c r="H793" i="25"/>
  <c r="I793" i="25"/>
  <c r="J793" i="25"/>
  <c r="K793" i="25"/>
  <c r="L793" i="25"/>
  <c r="M793" i="25"/>
  <c r="N793" i="25"/>
  <c r="O793" i="25"/>
  <c r="P793" i="25"/>
  <c r="Q793" i="25"/>
  <c r="R793" i="25"/>
  <c r="S793" i="25"/>
  <c r="T793" i="25"/>
  <c r="U793" i="25"/>
  <c r="V793" i="25"/>
  <c r="W793" i="25"/>
  <c r="A794" i="25"/>
  <c r="B794" i="25"/>
  <c r="E794" i="25"/>
  <c r="H794" i="25"/>
  <c r="I794" i="25"/>
  <c r="J794" i="25"/>
  <c r="K794" i="25"/>
  <c r="L794" i="25"/>
  <c r="M794" i="25"/>
  <c r="N794" i="25"/>
  <c r="O794" i="25"/>
  <c r="P794" i="25"/>
  <c r="Q794" i="25"/>
  <c r="R794" i="25"/>
  <c r="S794" i="25"/>
  <c r="T794" i="25"/>
  <c r="U794" i="25"/>
  <c r="V794" i="25"/>
  <c r="W794" i="25"/>
  <c r="A795" i="25"/>
  <c r="B795" i="25"/>
  <c r="U795" i="25" s="1"/>
  <c r="E795" i="25"/>
  <c r="H795" i="25"/>
  <c r="I795" i="25"/>
  <c r="J795" i="25"/>
  <c r="K795" i="25"/>
  <c r="L795" i="25"/>
  <c r="M795" i="25"/>
  <c r="N795" i="25"/>
  <c r="O795" i="25"/>
  <c r="P795" i="25"/>
  <c r="Q795" i="25"/>
  <c r="R795" i="25"/>
  <c r="S795" i="25"/>
  <c r="T795" i="25"/>
  <c r="V795" i="25"/>
  <c r="W795" i="25" s="1"/>
  <c r="A796" i="25"/>
  <c r="B796" i="25"/>
  <c r="E796" i="25"/>
  <c r="H796" i="25"/>
  <c r="I796" i="25"/>
  <c r="J796" i="25"/>
  <c r="K796" i="25"/>
  <c r="L796" i="25"/>
  <c r="M796" i="25"/>
  <c r="N796" i="25"/>
  <c r="O796" i="25"/>
  <c r="P796" i="25"/>
  <c r="Q796" i="25"/>
  <c r="R796" i="25"/>
  <c r="S796" i="25"/>
  <c r="T796" i="25"/>
  <c r="U796" i="25"/>
  <c r="V796" i="25"/>
  <c r="W796" i="25" s="1"/>
  <c r="A797" i="25"/>
  <c r="B797" i="25"/>
  <c r="U797" i="25" s="1"/>
  <c r="E797" i="25"/>
  <c r="H797" i="25"/>
  <c r="I797" i="25"/>
  <c r="J797" i="25"/>
  <c r="K797" i="25"/>
  <c r="L797" i="25"/>
  <c r="M797" i="25"/>
  <c r="N797" i="25"/>
  <c r="O797" i="25"/>
  <c r="P797" i="25"/>
  <c r="Q797" i="25"/>
  <c r="R797" i="25"/>
  <c r="S797" i="25"/>
  <c r="T797" i="25"/>
  <c r="V797" i="25"/>
  <c r="W797" i="25"/>
  <c r="A798" i="25"/>
  <c r="B798" i="25"/>
  <c r="E798" i="25"/>
  <c r="H798" i="25"/>
  <c r="I798" i="25"/>
  <c r="J798" i="25"/>
  <c r="K798" i="25"/>
  <c r="L798" i="25"/>
  <c r="M798" i="25"/>
  <c r="N798" i="25"/>
  <c r="O798" i="25"/>
  <c r="P798" i="25"/>
  <c r="Q798" i="25"/>
  <c r="R798" i="25"/>
  <c r="S798" i="25"/>
  <c r="T798" i="25"/>
  <c r="U798" i="25"/>
  <c r="V798" i="25"/>
  <c r="W798" i="25" s="1"/>
  <c r="A799" i="25"/>
  <c r="B799" i="25"/>
  <c r="E799" i="25"/>
  <c r="F808" i="25" s="1"/>
  <c r="F799" i="25"/>
  <c r="H799" i="25"/>
  <c r="I799" i="25"/>
  <c r="J799" i="25"/>
  <c r="K799" i="25"/>
  <c r="L799" i="25"/>
  <c r="M799" i="25"/>
  <c r="N799" i="25"/>
  <c r="O799" i="25"/>
  <c r="P799" i="25"/>
  <c r="Q799" i="25"/>
  <c r="R799" i="25"/>
  <c r="S799" i="25"/>
  <c r="T799" i="25"/>
  <c r="U799" i="25"/>
  <c r="V799" i="25"/>
  <c r="W799" i="25"/>
  <c r="A800" i="25"/>
  <c r="B800" i="25"/>
  <c r="U800" i="25" s="1"/>
  <c r="E800" i="25"/>
  <c r="H800" i="25"/>
  <c r="I800" i="25"/>
  <c r="J800" i="25"/>
  <c r="K800" i="25"/>
  <c r="L800" i="25"/>
  <c r="M800" i="25"/>
  <c r="N800" i="25"/>
  <c r="O800" i="25"/>
  <c r="P800" i="25"/>
  <c r="Q800" i="25"/>
  <c r="R800" i="25"/>
  <c r="S800" i="25"/>
  <c r="T800" i="25"/>
  <c r="V800" i="25"/>
  <c r="W800" i="25" s="1"/>
  <c r="A801" i="25"/>
  <c r="B801" i="25"/>
  <c r="E801" i="25"/>
  <c r="H801" i="25"/>
  <c r="I801" i="25"/>
  <c r="J801" i="25"/>
  <c r="K801" i="25"/>
  <c r="L801" i="25"/>
  <c r="M801" i="25"/>
  <c r="N801" i="25"/>
  <c r="O801" i="25"/>
  <c r="P801" i="25"/>
  <c r="Q801" i="25"/>
  <c r="R801" i="25"/>
  <c r="S801" i="25"/>
  <c r="T801" i="25"/>
  <c r="U801" i="25"/>
  <c r="V801" i="25"/>
  <c r="W801" i="25"/>
  <c r="X801" i="25"/>
  <c r="A802" i="25"/>
  <c r="B802" i="25"/>
  <c r="E802" i="25"/>
  <c r="H802" i="25"/>
  <c r="I802" i="25"/>
  <c r="J802" i="25"/>
  <c r="K802" i="25"/>
  <c r="L802" i="25"/>
  <c r="M802" i="25"/>
  <c r="N802" i="25"/>
  <c r="O802" i="25"/>
  <c r="P802" i="25"/>
  <c r="Q802" i="25"/>
  <c r="R802" i="25"/>
  <c r="S802" i="25"/>
  <c r="T802" i="25"/>
  <c r="U802" i="25"/>
  <c r="V802" i="25"/>
  <c r="W802" i="25"/>
  <c r="A803" i="25"/>
  <c r="B803" i="25"/>
  <c r="E803" i="25"/>
  <c r="H803" i="25"/>
  <c r="I803" i="25"/>
  <c r="J803" i="25"/>
  <c r="K803" i="25"/>
  <c r="L803" i="25"/>
  <c r="M803" i="25"/>
  <c r="N803" i="25"/>
  <c r="O803" i="25"/>
  <c r="P803" i="25"/>
  <c r="Q803" i="25"/>
  <c r="R803" i="25"/>
  <c r="S803" i="25"/>
  <c r="T803" i="25"/>
  <c r="U803" i="25"/>
  <c r="V803" i="25"/>
  <c r="W803" i="25" s="1"/>
  <c r="A804" i="25"/>
  <c r="B804" i="25"/>
  <c r="E804" i="25"/>
  <c r="H804" i="25"/>
  <c r="I804" i="25"/>
  <c r="J804" i="25"/>
  <c r="K804" i="25"/>
  <c r="L804" i="25"/>
  <c r="M804" i="25"/>
  <c r="N804" i="25"/>
  <c r="O804" i="25"/>
  <c r="P804" i="25"/>
  <c r="Q804" i="25"/>
  <c r="R804" i="25"/>
  <c r="S804" i="25"/>
  <c r="T804" i="25"/>
  <c r="U804" i="25"/>
  <c r="V804" i="25"/>
  <c r="W804" i="25" s="1"/>
  <c r="A805" i="25"/>
  <c r="B805" i="25"/>
  <c r="U805" i="25" s="1"/>
  <c r="E805" i="25"/>
  <c r="H805" i="25"/>
  <c r="I805" i="25"/>
  <c r="J805" i="25"/>
  <c r="K805" i="25"/>
  <c r="L805" i="25"/>
  <c r="M805" i="25"/>
  <c r="N805" i="25"/>
  <c r="O805" i="25"/>
  <c r="P805" i="25"/>
  <c r="Q805" i="25"/>
  <c r="R805" i="25"/>
  <c r="S805" i="25"/>
  <c r="T805" i="25"/>
  <c r="V805" i="25"/>
  <c r="W805" i="25"/>
  <c r="A806" i="25"/>
  <c r="B806" i="25"/>
  <c r="E806" i="25"/>
  <c r="H806" i="25"/>
  <c r="I806" i="25"/>
  <c r="J806" i="25"/>
  <c r="K806" i="25"/>
  <c r="L806" i="25"/>
  <c r="M806" i="25"/>
  <c r="N806" i="25"/>
  <c r="O806" i="25"/>
  <c r="P806" i="25"/>
  <c r="Q806" i="25"/>
  <c r="R806" i="25"/>
  <c r="S806" i="25"/>
  <c r="T806" i="25"/>
  <c r="U806" i="25"/>
  <c r="V806" i="25"/>
  <c r="W806" i="25" s="1"/>
  <c r="A807" i="25"/>
  <c r="B807" i="25"/>
  <c r="E807" i="25"/>
  <c r="H807" i="25"/>
  <c r="I807" i="25"/>
  <c r="J807" i="25"/>
  <c r="K807" i="25"/>
  <c r="L807" i="25"/>
  <c r="M807" i="25"/>
  <c r="N807" i="25"/>
  <c r="O807" i="25"/>
  <c r="P807" i="25"/>
  <c r="Q807" i="25"/>
  <c r="R807" i="25"/>
  <c r="S807" i="25"/>
  <c r="T807" i="25"/>
  <c r="U807" i="25"/>
  <c r="V807" i="25"/>
  <c r="W807" i="25"/>
  <c r="A808" i="25"/>
  <c r="B808" i="25"/>
  <c r="U808" i="25" s="1"/>
  <c r="E808" i="25"/>
  <c r="H808" i="25"/>
  <c r="I808" i="25"/>
  <c r="J808" i="25"/>
  <c r="K808" i="25"/>
  <c r="L808" i="25"/>
  <c r="M808" i="25"/>
  <c r="N808" i="25"/>
  <c r="O808" i="25"/>
  <c r="P808" i="25"/>
  <c r="Q808" i="25"/>
  <c r="R808" i="25"/>
  <c r="S808" i="25"/>
  <c r="T808" i="25"/>
  <c r="V808" i="25"/>
  <c r="W808" i="25" s="1"/>
  <c r="A809" i="25"/>
  <c r="B809" i="25"/>
  <c r="E809" i="25"/>
  <c r="H809" i="25"/>
  <c r="I809" i="25"/>
  <c r="J809" i="25"/>
  <c r="K809" i="25"/>
  <c r="L809" i="25"/>
  <c r="M809" i="25"/>
  <c r="N809" i="25"/>
  <c r="O809" i="25"/>
  <c r="P809" i="25"/>
  <c r="Q809" i="25"/>
  <c r="R809" i="25"/>
  <c r="S809" i="25"/>
  <c r="T809" i="25"/>
  <c r="U809" i="25"/>
  <c r="V809" i="25"/>
  <c r="W809" i="25"/>
  <c r="A810" i="25"/>
  <c r="B810" i="25"/>
  <c r="E810" i="25"/>
  <c r="H810" i="25"/>
  <c r="I810" i="25"/>
  <c r="J810" i="25"/>
  <c r="K810" i="25"/>
  <c r="L810" i="25"/>
  <c r="M810" i="25"/>
  <c r="N810" i="25"/>
  <c r="O810" i="25"/>
  <c r="P810" i="25"/>
  <c r="Q810" i="25"/>
  <c r="R810" i="25"/>
  <c r="S810" i="25"/>
  <c r="T810" i="25"/>
  <c r="U810" i="25"/>
  <c r="V810" i="25"/>
  <c r="W810" i="25"/>
  <c r="A811" i="25"/>
  <c r="B811" i="25"/>
  <c r="E811" i="25"/>
  <c r="H811" i="25"/>
  <c r="I811" i="25"/>
  <c r="J811" i="25"/>
  <c r="K811" i="25"/>
  <c r="L811" i="25"/>
  <c r="M811" i="25"/>
  <c r="N811" i="25"/>
  <c r="O811" i="25"/>
  <c r="P811" i="25"/>
  <c r="Q811" i="25"/>
  <c r="R811" i="25"/>
  <c r="S811" i="25"/>
  <c r="T811" i="25"/>
  <c r="U811" i="25"/>
  <c r="V811" i="25"/>
  <c r="W811" i="25" s="1"/>
  <c r="A812" i="25"/>
  <c r="B812" i="25"/>
  <c r="E812" i="25"/>
  <c r="H812" i="25"/>
  <c r="I812" i="25"/>
  <c r="J812" i="25"/>
  <c r="K812" i="25"/>
  <c r="L812" i="25"/>
  <c r="M812" i="25"/>
  <c r="N812" i="25"/>
  <c r="O812" i="25"/>
  <c r="P812" i="25"/>
  <c r="Q812" i="25"/>
  <c r="R812" i="25"/>
  <c r="S812" i="25"/>
  <c r="T812" i="25"/>
  <c r="U812" i="25"/>
  <c r="V812" i="25"/>
  <c r="W812" i="25" s="1"/>
  <c r="A813" i="25"/>
  <c r="B813" i="25"/>
  <c r="U813" i="25" s="1"/>
  <c r="E813" i="25"/>
  <c r="H813" i="25"/>
  <c r="I813" i="25"/>
  <c r="J813" i="25"/>
  <c r="K813" i="25"/>
  <c r="L813" i="25"/>
  <c r="M813" i="25"/>
  <c r="N813" i="25"/>
  <c r="O813" i="25"/>
  <c r="P813" i="25"/>
  <c r="Q813" i="25"/>
  <c r="R813" i="25"/>
  <c r="S813" i="25"/>
  <c r="T813" i="25"/>
  <c r="V813" i="25"/>
  <c r="W813" i="25"/>
  <c r="A814" i="25"/>
  <c r="B814" i="25"/>
  <c r="E814" i="25"/>
  <c r="H814" i="25"/>
  <c r="I814" i="25"/>
  <c r="J814" i="25"/>
  <c r="K814" i="25"/>
  <c r="L814" i="25"/>
  <c r="M814" i="25"/>
  <c r="N814" i="25"/>
  <c r="O814" i="25"/>
  <c r="P814" i="25"/>
  <c r="Q814" i="25"/>
  <c r="R814" i="25"/>
  <c r="S814" i="25"/>
  <c r="T814" i="25"/>
  <c r="U814" i="25"/>
  <c r="V814" i="25"/>
  <c r="W814" i="25" s="1"/>
  <c r="A815" i="25"/>
  <c r="B815" i="25"/>
  <c r="E815" i="25"/>
  <c r="H815" i="25"/>
  <c r="I815" i="25"/>
  <c r="J815" i="25"/>
  <c r="K815" i="25"/>
  <c r="L815" i="25"/>
  <c r="M815" i="25"/>
  <c r="N815" i="25"/>
  <c r="O815" i="25"/>
  <c r="P815" i="25"/>
  <c r="Q815" i="25"/>
  <c r="R815" i="25"/>
  <c r="S815" i="25"/>
  <c r="T815" i="25"/>
  <c r="U815" i="25"/>
  <c r="V815" i="25"/>
  <c r="W815" i="25"/>
  <c r="A816" i="25"/>
  <c r="B816" i="25"/>
  <c r="U816" i="25" s="1"/>
  <c r="E816" i="25"/>
  <c r="H816" i="25"/>
  <c r="I816" i="25"/>
  <c r="J816" i="25"/>
  <c r="K816" i="25"/>
  <c r="L816" i="25"/>
  <c r="M816" i="25"/>
  <c r="N816" i="25"/>
  <c r="O816" i="25"/>
  <c r="P816" i="25"/>
  <c r="Q816" i="25"/>
  <c r="R816" i="25"/>
  <c r="S816" i="25"/>
  <c r="T816" i="25"/>
  <c r="V816" i="25"/>
  <c r="W816" i="25" s="1"/>
  <c r="A817" i="25"/>
  <c r="B817" i="25"/>
  <c r="U817" i="25" s="1"/>
  <c r="E817" i="25"/>
  <c r="H817" i="25"/>
  <c r="I817" i="25"/>
  <c r="J817" i="25"/>
  <c r="K817" i="25"/>
  <c r="L817" i="25"/>
  <c r="M817" i="25"/>
  <c r="N817" i="25"/>
  <c r="O817" i="25"/>
  <c r="P817" i="25"/>
  <c r="Q817" i="25"/>
  <c r="R817" i="25"/>
  <c r="S817" i="25"/>
  <c r="T817" i="25"/>
  <c r="V817" i="25"/>
  <c r="W817" i="25"/>
  <c r="A818" i="25"/>
  <c r="B818" i="25"/>
  <c r="E818" i="25"/>
  <c r="H818" i="25"/>
  <c r="I818" i="25"/>
  <c r="J818" i="25"/>
  <c r="K818" i="25"/>
  <c r="L818" i="25"/>
  <c r="M818" i="25"/>
  <c r="N818" i="25"/>
  <c r="O818" i="25"/>
  <c r="P818" i="25"/>
  <c r="Q818" i="25"/>
  <c r="R818" i="25"/>
  <c r="S818" i="25"/>
  <c r="T818" i="25"/>
  <c r="U818" i="25"/>
  <c r="V818" i="25"/>
  <c r="W818" i="25"/>
  <c r="A819" i="25"/>
  <c r="B819" i="25"/>
  <c r="E819" i="25"/>
  <c r="H819" i="25"/>
  <c r="I819" i="25"/>
  <c r="J819" i="25"/>
  <c r="K819" i="25"/>
  <c r="L819" i="25"/>
  <c r="M819" i="25"/>
  <c r="N819" i="25"/>
  <c r="O819" i="25"/>
  <c r="P819" i="25"/>
  <c r="Q819" i="25"/>
  <c r="R819" i="25"/>
  <c r="S819" i="25"/>
  <c r="T819" i="25"/>
  <c r="U819" i="25"/>
  <c r="V819" i="25"/>
  <c r="W819" i="25" s="1"/>
  <c r="A820" i="25"/>
  <c r="B820" i="25"/>
  <c r="E820" i="25"/>
  <c r="H820" i="25"/>
  <c r="I820" i="25"/>
  <c r="J820" i="25"/>
  <c r="K820" i="25"/>
  <c r="L820" i="25"/>
  <c r="M820" i="25"/>
  <c r="N820" i="25"/>
  <c r="O820" i="25"/>
  <c r="P820" i="25"/>
  <c r="Q820" i="25"/>
  <c r="R820" i="25"/>
  <c r="S820" i="25"/>
  <c r="T820" i="25"/>
  <c r="U820" i="25"/>
  <c r="V820" i="25"/>
  <c r="W820" i="25" s="1"/>
  <c r="X820" i="25"/>
  <c r="A821" i="25"/>
  <c r="B821" i="25"/>
  <c r="E821" i="25"/>
  <c r="H821" i="25"/>
  <c r="I821" i="25"/>
  <c r="J821" i="25"/>
  <c r="K821" i="25"/>
  <c r="L821" i="25"/>
  <c r="M821" i="25"/>
  <c r="N821" i="25"/>
  <c r="O821" i="25"/>
  <c r="P821" i="25"/>
  <c r="Q821" i="25"/>
  <c r="R821" i="25"/>
  <c r="S821" i="25"/>
  <c r="T821" i="25"/>
  <c r="U821" i="25"/>
  <c r="V821" i="25"/>
  <c r="W821" i="25"/>
  <c r="A822" i="25"/>
  <c r="B822" i="25"/>
  <c r="E822" i="25"/>
  <c r="H822" i="25"/>
  <c r="I822" i="25"/>
  <c r="J822" i="25"/>
  <c r="K822" i="25"/>
  <c r="L822" i="25"/>
  <c r="M822" i="25"/>
  <c r="N822" i="25"/>
  <c r="O822" i="25"/>
  <c r="P822" i="25"/>
  <c r="Q822" i="25"/>
  <c r="R822" i="25"/>
  <c r="S822" i="25"/>
  <c r="T822" i="25"/>
  <c r="U822" i="25"/>
  <c r="V822" i="25"/>
  <c r="W822" i="25" s="1"/>
  <c r="A823" i="25"/>
  <c r="B823" i="25"/>
  <c r="E823" i="25"/>
  <c r="F823" i="25"/>
  <c r="H823" i="25"/>
  <c r="I823" i="25"/>
  <c r="J823" i="25"/>
  <c r="K823" i="25"/>
  <c r="L823" i="25"/>
  <c r="M823" i="25"/>
  <c r="N823" i="25"/>
  <c r="O823" i="25"/>
  <c r="P823" i="25"/>
  <c r="Q823" i="25"/>
  <c r="R823" i="25"/>
  <c r="S823" i="25"/>
  <c r="T823" i="25"/>
  <c r="U823" i="25"/>
  <c r="V823" i="25"/>
  <c r="W823" i="25"/>
  <c r="A824" i="25"/>
  <c r="B824" i="25"/>
  <c r="U824" i="25" s="1"/>
  <c r="E824" i="25"/>
  <c r="H824" i="25"/>
  <c r="I824" i="25"/>
  <c r="J824" i="25"/>
  <c r="K824" i="25"/>
  <c r="L824" i="25"/>
  <c r="M824" i="25"/>
  <c r="N824" i="25"/>
  <c r="O824" i="25"/>
  <c r="P824" i="25"/>
  <c r="Q824" i="25"/>
  <c r="R824" i="25"/>
  <c r="S824" i="25"/>
  <c r="T824" i="25"/>
  <c r="V824" i="25"/>
  <c r="W824" i="25" s="1"/>
  <c r="A825" i="25"/>
  <c r="B825" i="25"/>
  <c r="U825" i="25" s="1"/>
  <c r="E825" i="25"/>
  <c r="H825" i="25"/>
  <c r="I825" i="25"/>
  <c r="J825" i="25"/>
  <c r="K825" i="25"/>
  <c r="L825" i="25"/>
  <c r="M825" i="25"/>
  <c r="N825" i="25"/>
  <c r="O825" i="25"/>
  <c r="P825" i="25"/>
  <c r="Q825" i="25"/>
  <c r="R825" i="25"/>
  <c r="S825" i="25"/>
  <c r="T825" i="25"/>
  <c r="V825" i="25"/>
  <c r="W825" i="25"/>
  <c r="A826" i="25"/>
  <c r="B826" i="25"/>
  <c r="E826" i="25"/>
  <c r="H826" i="25"/>
  <c r="I826" i="25"/>
  <c r="J826" i="25"/>
  <c r="K826" i="25"/>
  <c r="L826" i="25"/>
  <c r="M826" i="25"/>
  <c r="N826" i="25"/>
  <c r="O826" i="25"/>
  <c r="P826" i="25"/>
  <c r="Q826" i="25"/>
  <c r="R826" i="25"/>
  <c r="S826" i="25"/>
  <c r="T826" i="25"/>
  <c r="U826" i="25"/>
  <c r="V826" i="25"/>
  <c r="W826" i="25"/>
  <c r="A827" i="25"/>
  <c r="B827" i="25"/>
  <c r="E827" i="25"/>
  <c r="H827" i="25"/>
  <c r="I827" i="25"/>
  <c r="J827" i="25"/>
  <c r="K827" i="25"/>
  <c r="L827" i="25"/>
  <c r="M827" i="25"/>
  <c r="N827" i="25"/>
  <c r="O827" i="25"/>
  <c r="P827" i="25"/>
  <c r="Q827" i="25"/>
  <c r="R827" i="25"/>
  <c r="S827" i="25"/>
  <c r="T827" i="25"/>
  <c r="U827" i="25"/>
  <c r="V827" i="25"/>
  <c r="W827" i="25" s="1"/>
  <c r="A828" i="25"/>
  <c r="B828" i="25"/>
  <c r="E828" i="25"/>
  <c r="H828" i="25"/>
  <c r="I828" i="25"/>
  <c r="J828" i="25"/>
  <c r="K828" i="25"/>
  <c r="L828" i="25"/>
  <c r="M828" i="25"/>
  <c r="N828" i="25"/>
  <c r="O828" i="25"/>
  <c r="P828" i="25"/>
  <c r="Q828" i="25"/>
  <c r="R828" i="25"/>
  <c r="S828" i="25"/>
  <c r="T828" i="25"/>
  <c r="U828" i="25"/>
  <c r="V828" i="25"/>
  <c r="W828" i="25" s="1"/>
  <c r="A829" i="25"/>
  <c r="B829" i="25"/>
  <c r="U829" i="25" s="1"/>
  <c r="E829" i="25"/>
  <c r="H829" i="25"/>
  <c r="I829" i="25"/>
  <c r="J829" i="25"/>
  <c r="K829" i="25"/>
  <c r="L829" i="25"/>
  <c r="M829" i="25"/>
  <c r="N829" i="25"/>
  <c r="O829" i="25"/>
  <c r="P829" i="25"/>
  <c r="Q829" i="25"/>
  <c r="R829" i="25"/>
  <c r="S829" i="25"/>
  <c r="T829" i="25"/>
  <c r="V829" i="25"/>
  <c r="W829" i="25"/>
  <c r="A830" i="25"/>
  <c r="B830" i="25"/>
  <c r="E830" i="25"/>
  <c r="F839" i="25" s="1"/>
  <c r="H830" i="25"/>
  <c r="I830" i="25"/>
  <c r="J830" i="25"/>
  <c r="K830" i="25"/>
  <c r="L830" i="25"/>
  <c r="M830" i="25"/>
  <c r="N830" i="25"/>
  <c r="O830" i="25"/>
  <c r="P830" i="25"/>
  <c r="Q830" i="25"/>
  <c r="R830" i="25"/>
  <c r="S830" i="25"/>
  <c r="T830" i="25"/>
  <c r="U830" i="25"/>
  <c r="V830" i="25"/>
  <c r="W830" i="25" s="1"/>
  <c r="A831" i="25"/>
  <c r="B831" i="25"/>
  <c r="E831" i="25"/>
  <c r="F840" i="25" s="1"/>
  <c r="H831" i="25"/>
  <c r="I831" i="25"/>
  <c r="J831" i="25"/>
  <c r="K831" i="25"/>
  <c r="L831" i="25"/>
  <c r="M831" i="25"/>
  <c r="N831" i="25"/>
  <c r="O831" i="25"/>
  <c r="P831" i="25"/>
  <c r="Q831" i="25"/>
  <c r="R831" i="25"/>
  <c r="S831" i="25"/>
  <c r="T831" i="25"/>
  <c r="U831" i="25"/>
  <c r="V831" i="25"/>
  <c r="W831" i="25"/>
  <c r="A832" i="25"/>
  <c r="B832" i="25"/>
  <c r="U832" i="25" s="1"/>
  <c r="E832" i="25"/>
  <c r="H832" i="25"/>
  <c r="I832" i="25"/>
  <c r="J832" i="25"/>
  <c r="K832" i="25"/>
  <c r="L832" i="25"/>
  <c r="M832" i="25"/>
  <c r="N832" i="25"/>
  <c r="O832" i="25"/>
  <c r="P832" i="25"/>
  <c r="Q832" i="25"/>
  <c r="R832" i="25"/>
  <c r="S832" i="25"/>
  <c r="T832" i="25"/>
  <c r="V832" i="25"/>
  <c r="W832" i="25" s="1"/>
  <c r="A833" i="25"/>
  <c r="B833" i="25"/>
  <c r="E833" i="25"/>
  <c r="H833" i="25"/>
  <c r="I833" i="25"/>
  <c r="J833" i="25"/>
  <c r="K833" i="25"/>
  <c r="L833" i="25"/>
  <c r="M833" i="25"/>
  <c r="N833" i="25"/>
  <c r="O833" i="25"/>
  <c r="P833" i="25"/>
  <c r="Q833" i="25"/>
  <c r="R833" i="25"/>
  <c r="S833" i="25"/>
  <c r="T833" i="25"/>
  <c r="U833" i="25"/>
  <c r="V833" i="25"/>
  <c r="W833" i="25"/>
  <c r="A834" i="25"/>
  <c r="B834" i="25"/>
  <c r="E834" i="25"/>
  <c r="H834" i="25"/>
  <c r="I834" i="25"/>
  <c r="J834" i="25"/>
  <c r="K834" i="25"/>
  <c r="L834" i="25"/>
  <c r="M834" i="25"/>
  <c r="N834" i="25"/>
  <c r="O834" i="25"/>
  <c r="P834" i="25"/>
  <c r="Q834" i="25"/>
  <c r="R834" i="25"/>
  <c r="S834" i="25"/>
  <c r="T834" i="25"/>
  <c r="U834" i="25"/>
  <c r="V834" i="25"/>
  <c r="W834" i="25"/>
  <c r="A835" i="25"/>
  <c r="B835" i="25"/>
  <c r="E835" i="25"/>
  <c r="H835" i="25"/>
  <c r="I835" i="25"/>
  <c r="J835" i="25"/>
  <c r="K835" i="25"/>
  <c r="L835" i="25"/>
  <c r="M835" i="25"/>
  <c r="N835" i="25"/>
  <c r="O835" i="25"/>
  <c r="P835" i="25"/>
  <c r="Q835" i="25"/>
  <c r="R835" i="25"/>
  <c r="S835" i="25"/>
  <c r="T835" i="25"/>
  <c r="U835" i="25"/>
  <c r="V835" i="25"/>
  <c r="W835" i="25" s="1"/>
  <c r="A836" i="25"/>
  <c r="B836" i="25"/>
  <c r="E836" i="25"/>
  <c r="F845" i="25" s="1"/>
  <c r="H836" i="25"/>
  <c r="I836" i="25"/>
  <c r="J836" i="25"/>
  <c r="K836" i="25"/>
  <c r="L836" i="25"/>
  <c r="M836" i="25"/>
  <c r="N836" i="25"/>
  <c r="O836" i="25"/>
  <c r="P836" i="25"/>
  <c r="Q836" i="25"/>
  <c r="R836" i="25"/>
  <c r="S836" i="25"/>
  <c r="T836" i="25"/>
  <c r="U836" i="25"/>
  <c r="V836" i="25"/>
  <c r="W836" i="25" s="1"/>
  <c r="A837" i="25"/>
  <c r="B837" i="25"/>
  <c r="U837" i="25" s="1"/>
  <c r="E837" i="25"/>
  <c r="H837" i="25"/>
  <c r="I837" i="25"/>
  <c r="J837" i="25"/>
  <c r="K837" i="25"/>
  <c r="L837" i="25"/>
  <c r="M837" i="25"/>
  <c r="N837" i="25"/>
  <c r="O837" i="25"/>
  <c r="P837" i="25"/>
  <c r="Q837" i="25"/>
  <c r="R837" i="25"/>
  <c r="S837" i="25"/>
  <c r="T837" i="25"/>
  <c r="V837" i="25"/>
  <c r="W837" i="25"/>
  <c r="A838" i="25"/>
  <c r="B838" i="25"/>
  <c r="E838" i="25"/>
  <c r="H838" i="25"/>
  <c r="I838" i="25"/>
  <c r="J838" i="25"/>
  <c r="K838" i="25"/>
  <c r="L838" i="25"/>
  <c r="M838" i="25"/>
  <c r="N838" i="25"/>
  <c r="O838" i="25"/>
  <c r="P838" i="25"/>
  <c r="Q838" i="25"/>
  <c r="R838" i="25"/>
  <c r="S838" i="25"/>
  <c r="T838" i="25"/>
  <c r="U838" i="25"/>
  <c r="V838" i="25"/>
  <c r="W838" i="25" s="1"/>
  <c r="A839" i="25"/>
  <c r="B839" i="25"/>
  <c r="E839" i="25"/>
  <c r="H839" i="25"/>
  <c r="I839" i="25"/>
  <c r="J839" i="25"/>
  <c r="K839" i="25"/>
  <c r="L839" i="25"/>
  <c r="M839" i="25"/>
  <c r="N839" i="25"/>
  <c r="O839" i="25"/>
  <c r="P839" i="25"/>
  <c r="Q839" i="25"/>
  <c r="R839" i="25"/>
  <c r="S839" i="25"/>
  <c r="T839" i="25"/>
  <c r="U839" i="25"/>
  <c r="V839" i="25"/>
  <c r="W839" i="25"/>
  <c r="A840" i="25"/>
  <c r="B840" i="25"/>
  <c r="U840" i="25" s="1"/>
  <c r="E840" i="25"/>
  <c r="H840" i="25"/>
  <c r="I840" i="25"/>
  <c r="J840" i="25"/>
  <c r="K840" i="25"/>
  <c r="L840" i="25"/>
  <c r="M840" i="25"/>
  <c r="N840" i="25"/>
  <c r="O840" i="25"/>
  <c r="P840" i="25"/>
  <c r="Q840" i="25"/>
  <c r="R840" i="25"/>
  <c r="S840" i="25"/>
  <c r="T840" i="25"/>
  <c r="V840" i="25"/>
  <c r="W840" i="25" s="1"/>
  <c r="A841" i="25"/>
  <c r="B841" i="25"/>
  <c r="E841" i="25"/>
  <c r="H841" i="25"/>
  <c r="I841" i="25"/>
  <c r="J841" i="25"/>
  <c r="K841" i="25"/>
  <c r="L841" i="25"/>
  <c r="M841" i="25"/>
  <c r="N841" i="25"/>
  <c r="O841" i="25"/>
  <c r="P841" i="25"/>
  <c r="Q841" i="25"/>
  <c r="R841" i="25"/>
  <c r="S841" i="25"/>
  <c r="T841" i="25"/>
  <c r="U841" i="25"/>
  <c r="V841" i="25"/>
  <c r="W841" i="25"/>
  <c r="A842" i="25"/>
  <c r="B842" i="25"/>
  <c r="E842" i="25"/>
  <c r="H842" i="25"/>
  <c r="I842" i="25"/>
  <c r="J842" i="25"/>
  <c r="K842" i="25"/>
  <c r="L842" i="25"/>
  <c r="M842" i="25"/>
  <c r="N842" i="25"/>
  <c r="O842" i="25"/>
  <c r="P842" i="25"/>
  <c r="Q842" i="25"/>
  <c r="R842" i="25"/>
  <c r="S842" i="25"/>
  <c r="T842" i="25"/>
  <c r="U842" i="25"/>
  <c r="V842" i="25"/>
  <c r="W842" i="25"/>
  <c r="A843" i="25"/>
  <c r="B843" i="25"/>
  <c r="E843" i="25"/>
  <c r="H843" i="25"/>
  <c r="I843" i="25"/>
  <c r="J843" i="25"/>
  <c r="K843" i="25"/>
  <c r="L843" i="25"/>
  <c r="M843" i="25"/>
  <c r="N843" i="25"/>
  <c r="O843" i="25"/>
  <c r="P843" i="25"/>
  <c r="Q843" i="25"/>
  <c r="R843" i="25"/>
  <c r="S843" i="25"/>
  <c r="T843" i="25"/>
  <c r="U843" i="25"/>
  <c r="V843" i="25"/>
  <c r="W843" i="25" s="1"/>
  <c r="A844" i="25"/>
  <c r="B844" i="25"/>
  <c r="E844" i="25"/>
  <c r="H844" i="25"/>
  <c r="I844" i="25"/>
  <c r="J844" i="25"/>
  <c r="K844" i="25"/>
  <c r="L844" i="25"/>
  <c r="M844" i="25"/>
  <c r="N844" i="25"/>
  <c r="O844" i="25"/>
  <c r="P844" i="25"/>
  <c r="Q844" i="25"/>
  <c r="R844" i="25"/>
  <c r="S844" i="25"/>
  <c r="T844" i="25"/>
  <c r="U844" i="25"/>
  <c r="V844" i="25"/>
  <c r="W844" i="25" s="1"/>
  <c r="A845" i="25"/>
  <c r="B845" i="25"/>
  <c r="U845" i="25" s="1"/>
  <c r="E845" i="25"/>
  <c r="H845" i="25"/>
  <c r="I845" i="25"/>
  <c r="J845" i="25"/>
  <c r="K845" i="25"/>
  <c r="L845" i="25"/>
  <c r="M845" i="25"/>
  <c r="N845" i="25"/>
  <c r="O845" i="25"/>
  <c r="P845" i="25"/>
  <c r="Q845" i="25"/>
  <c r="R845" i="25"/>
  <c r="S845" i="25"/>
  <c r="T845" i="25"/>
  <c r="V845" i="25"/>
  <c r="W845" i="25"/>
  <c r="A846" i="25"/>
  <c r="B846" i="25"/>
  <c r="E846" i="25"/>
  <c r="F846" i="25"/>
  <c r="H846" i="25"/>
  <c r="I846" i="25"/>
  <c r="J846" i="25"/>
  <c r="K846" i="25"/>
  <c r="L846" i="25"/>
  <c r="M846" i="25"/>
  <c r="N846" i="25"/>
  <c r="O846" i="25"/>
  <c r="P846" i="25"/>
  <c r="Q846" i="25"/>
  <c r="R846" i="25"/>
  <c r="S846" i="25"/>
  <c r="T846" i="25"/>
  <c r="U846" i="25"/>
  <c r="V846" i="25"/>
  <c r="W846" i="25"/>
  <c r="A847" i="25"/>
  <c r="B847" i="25"/>
  <c r="E847" i="25"/>
  <c r="H847" i="25"/>
  <c r="I847" i="25"/>
  <c r="J847" i="25"/>
  <c r="K847" i="25"/>
  <c r="L847" i="25"/>
  <c r="M847" i="25"/>
  <c r="N847" i="25"/>
  <c r="O847" i="25"/>
  <c r="P847" i="25"/>
  <c r="Q847" i="25"/>
  <c r="R847" i="25"/>
  <c r="S847" i="25"/>
  <c r="T847" i="25"/>
  <c r="U847" i="25"/>
  <c r="V847" i="25"/>
  <c r="W847" i="25"/>
  <c r="A848" i="25"/>
  <c r="B848" i="25"/>
  <c r="U848" i="25" s="1"/>
  <c r="E848" i="25"/>
  <c r="H848" i="25"/>
  <c r="I848" i="25"/>
  <c r="J848" i="25"/>
  <c r="K848" i="25"/>
  <c r="L848" i="25"/>
  <c r="M848" i="25"/>
  <c r="N848" i="25"/>
  <c r="O848" i="25"/>
  <c r="P848" i="25"/>
  <c r="Q848" i="25"/>
  <c r="R848" i="25"/>
  <c r="S848" i="25"/>
  <c r="T848" i="25"/>
  <c r="V848" i="25"/>
  <c r="W848" i="25" s="1"/>
  <c r="A849" i="25"/>
  <c r="B849" i="25"/>
  <c r="E849" i="25"/>
  <c r="H849" i="25"/>
  <c r="I849" i="25"/>
  <c r="J849" i="25"/>
  <c r="K849" i="25"/>
  <c r="L849" i="25"/>
  <c r="M849" i="25"/>
  <c r="N849" i="25"/>
  <c r="O849" i="25"/>
  <c r="P849" i="25"/>
  <c r="Q849" i="25"/>
  <c r="R849" i="25"/>
  <c r="S849" i="25"/>
  <c r="T849" i="25"/>
  <c r="U849" i="25"/>
  <c r="V849" i="25"/>
  <c r="W849" i="25"/>
  <c r="A850" i="25"/>
  <c r="B850" i="25"/>
  <c r="E850" i="25"/>
  <c r="H850" i="25"/>
  <c r="I850" i="25"/>
  <c r="J850" i="25"/>
  <c r="K850" i="25"/>
  <c r="L850" i="25"/>
  <c r="M850" i="25"/>
  <c r="N850" i="25"/>
  <c r="O850" i="25"/>
  <c r="P850" i="25"/>
  <c r="Q850" i="25"/>
  <c r="R850" i="25"/>
  <c r="S850" i="25"/>
  <c r="T850" i="25"/>
  <c r="U850" i="25"/>
  <c r="V850" i="25"/>
  <c r="W850" i="25"/>
  <c r="X850" i="25"/>
  <c r="A851" i="25"/>
  <c r="B851" i="25"/>
  <c r="E851" i="25"/>
  <c r="H851" i="25"/>
  <c r="I851" i="25"/>
  <c r="J851" i="25"/>
  <c r="K851" i="25"/>
  <c r="L851" i="25"/>
  <c r="M851" i="25"/>
  <c r="N851" i="25"/>
  <c r="O851" i="25"/>
  <c r="P851" i="25"/>
  <c r="Q851" i="25"/>
  <c r="R851" i="25"/>
  <c r="S851" i="25"/>
  <c r="T851" i="25"/>
  <c r="U851" i="25"/>
  <c r="V851" i="25"/>
  <c r="W851" i="25" s="1"/>
  <c r="A852" i="25"/>
  <c r="B852" i="25"/>
  <c r="E852" i="25"/>
  <c r="H852" i="25"/>
  <c r="I852" i="25"/>
  <c r="J852" i="25"/>
  <c r="K852" i="25"/>
  <c r="L852" i="25"/>
  <c r="M852" i="25"/>
  <c r="N852" i="25"/>
  <c r="O852" i="25"/>
  <c r="P852" i="25"/>
  <c r="Q852" i="25"/>
  <c r="R852" i="25"/>
  <c r="S852" i="25"/>
  <c r="T852" i="25"/>
  <c r="U852" i="25"/>
  <c r="V852" i="25"/>
  <c r="W852" i="25" s="1"/>
  <c r="A853" i="25"/>
  <c r="B853" i="25"/>
  <c r="E853" i="25"/>
  <c r="H853" i="25"/>
  <c r="I853" i="25"/>
  <c r="J853" i="25"/>
  <c r="K853" i="25"/>
  <c r="L853" i="25"/>
  <c r="M853" i="25"/>
  <c r="N853" i="25"/>
  <c r="O853" i="25"/>
  <c r="P853" i="25"/>
  <c r="Q853" i="25"/>
  <c r="R853" i="25"/>
  <c r="S853" i="25"/>
  <c r="T853" i="25"/>
  <c r="U853" i="25"/>
  <c r="V853" i="25"/>
  <c r="W853" i="25"/>
  <c r="A854" i="25"/>
  <c r="B854" i="25"/>
  <c r="E854" i="25"/>
  <c r="F862" i="25" s="1"/>
  <c r="H854" i="25"/>
  <c r="I854" i="25"/>
  <c r="J854" i="25"/>
  <c r="K854" i="25"/>
  <c r="L854" i="25"/>
  <c r="M854" i="25"/>
  <c r="N854" i="25"/>
  <c r="O854" i="25"/>
  <c r="P854" i="25"/>
  <c r="Q854" i="25"/>
  <c r="R854" i="25"/>
  <c r="S854" i="25"/>
  <c r="T854" i="25"/>
  <c r="U854" i="25"/>
  <c r="V854" i="25"/>
  <c r="W854" i="25" s="1"/>
  <c r="A855" i="25"/>
  <c r="B855" i="25"/>
  <c r="E855" i="25"/>
  <c r="H855" i="25"/>
  <c r="I855" i="25"/>
  <c r="J855" i="25"/>
  <c r="K855" i="25"/>
  <c r="L855" i="25"/>
  <c r="M855" i="25"/>
  <c r="N855" i="25"/>
  <c r="O855" i="25"/>
  <c r="P855" i="25"/>
  <c r="Q855" i="25"/>
  <c r="R855" i="25"/>
  <c r="S855" i="25"/>
  <c r="T855" i="25"/>
  <c r="U855" i="25"/>
  <c r="V855" i="25"/>
  <c r="W855" i="25"/>
  <c r="A856" i="25"/>
  <c r="B856" i="25"/>
  <c r="U856" i="25" s="1"/>
  <c r="E856" i="25"/>
  <c r="H856" i="25"/>
  <c r="I856" i="25"/>
  <c r="J856" i="25"/>
  <c r="K856" i="25"/>
  <c r="L856" i="25"/>
  <c r="M856" i="25"/>
  <c r="N856" i="25"/>
  <c r="O856" i="25"/>
  <c r="P856" i="25"/>
  <c r="Q856" i="25"/>
  <c r="R856" i="25"/>
  <c r="S856" i="25"/>
  <c r="T856" i="25"/>
  <c r="V856" i="25"/>
  <c r="W856" i="25" s="1"/>
  <c r="A857" i="25"/>
  <c r="B857" i="25"/>
  <c r="E857" i="25"/>
  <c r="H857" i="25"/>
  <c r="I857" i="25"/>
  <c r="J857" i="25"/>
  <c r="K857" i="25"/>
  <c r="L857" i="25"/>
  <c r="M857" i="25"/>
  <c r="N857" i="25"/>
  <c r="O857" i="25"/>
  <c r="P857" i="25"/>
  <c r="Q857" i="25"/>
  <c r="R857" i="25"/>
  <c r="S857" i="25"/>
  <c r="T857" i="25"/>
  <c r="U857" i="25"/>
  <c r="V857" i="25"/>
  <c r="W857" i="25"/>
  <c r="A858" i="25"/>
  <c r="B858" i="25"/>
  <c r="E858" i="25"/>
  <c r="H858" i="25"/>
  <c r="I858" i="25"/>
  <c r="J858" i="25"/>
  <c r="K858" i="25"/>
  <c r="L858" i="25"/>
  <c r="M858" i="25"/>
  <c r="N858" i="25"/>
  <c r="O858" i="25"/>
  <c r="P858" i="25"/>
  <c r="Q858" i="25"/>
  <c r="R858" i="25"/>
  <c r="S858" i="25"/>
  <c r="T858" i="25"/>
  <c r="U858" i="25"/>
  <c r="V858" i="25"/>
  <c r="W858" i="25"/>
  <c r="A859" i="25"/>
  <c r="B859" i="25"/>
  <c r="U859" i="25" s="1"/>
  <c r="E859" i="25"/>
  <c r="H859" i="25"/>
  <c r="I859" i="25"/>
  <c r="J859" i="25"/>
  <c r="K859" i="25"/>
  <c r="L859" i="25"/>
  <c r="M859" i="25"/>
  <c r="N859" i="25"/>
  <c r="O859" i="25"/>
  <c r="P859" i="25"/>
  <c r="Q859" i="25"/>
  <c r="R859" i="25"/>
  <c r="S859" i="25"/>
  <c r="T859" i="25"/>
  <c r="V859" i="25"/>
  <c r="W859" i="25" s="1"/>
  <c r="A860" i="25"/>
  <c r="B860" i="25"/>
  <c r="E860" i="25"/>
  <c r="H860" i="25"/>
  <c r="I860" i="25"/>
  <c r="J860" i="25"/>
  <c r="K860" i="25"/>
  <c r="L860" i="25"/>
  <c r="M860" i="25"/>
  <c r="N860" i="25"/>
  <c r="O860" i="25"/>
  <c r="P860" i="25"/>
  <c r="Q860" i="25"/>
  <c r="R860" i="25"/>
  <c r="S860" i="25"/>
  <c r="T860" i="25"/>
  <c r="U860" i="25"/>
  <c r="V860" i="25"/>
  <c r="W860" i="25" s="1"/>
  <c r="A861" i="25"/>
  <c r="B861" i="25"/>
  <c r="U861" i="25" s="1"/>
  <c r="E861" i="25"/>
  <c r="H861" i="25"/>
  <c r="I861" i="25"/>
  <c r="J861" i="25"/>
  <c r="K861" i="25"/>
  <c r="L861" i="25"/>
  <c r="M861" i="25"/>
  <c r="N861" i="25"/>
  <c r="O861" i="25"/>
  <c r="P861" i="25"/>
  <c r="Q861" i="25"/>
  <c r="R861" i="25"/>
  <c r="S861" i="25"/>
  <c r="T861" i="25"/>
  <c r="V861" i="25"/>
  <c r="W861" i="25"/>
  <c r="A862" i="25"/>
  <c r="B862" i="25"/>
  <c r="E862" i="25"/>
  <c r="H862" i="25"/>
  <c r="I862" i="25"/>
  <c r="J862" i="25"/>
  <c r="K862" i="25"/>
  <c r="L862" i="25"/>
  <c r="M862" i="25"/>
  <c r="N862" i="25"/>
  <c r="O862" i="25"/>
  <c r="P862" i="25"/>
  <c r="Q862" i="25"/>
  <c r="R862" i="25"/>
  <c r="S862" i="25"/>
  <c r="T862" i="25"/>
  <c r="U862" i="25"/>
  <c r="V862" i="25"/>
  <c r="W862" i="25" s="1"/>
  <c r="A863" i="25"/>
  <c r="B863" i="25"/>
  <c r="E863" i="25"/>
  <c r="F872" i="25" s="1"/>
  <c r="F863" i="25"/>
  <c r="H863" i="25"/>
  <c r="I863" i="25"/>
  <c r="J863" i="25"/>
  <c r="K863" i="25"/>
  <c r="L863" i="25"/>
  <c r="M863" i="25"/>
  <c r="N863" i="25"/>
  <c r="O863" i="25"/>
  <c r="P863" i="25"/>
  <c r="Q863" i="25"/>
  <c r="R863" i="25"/>
  <c r="S863" i="25"/>
  <c r="T863" i="25"/>
  <c r="U863" i="25"/>
  <c r="V863" i="25"/>
  <c r="W863" i="25"/>
  <c r="A864" i="25"/>
  <c r="B864" i="25"/>
  <c r="U864" i="25" s="1"/>
  <c r="E864" i="25"/>
  <c r="H864" i="25"/>
  <c r="I864" i="25"/>
  <c r="J864" i="25"/>
  <c r="K864" i="25"/>
  <c r="L864" i="25"/>
  <c r="M864" i="25"/>
  <c r="N864" i="25"/>
  <c r="O864" i="25"/>
  <c r="P864" i="25"/>
  <c r="Q864" i="25"/>
  <c r="R864" i="25"/>
  <c r="S864" i="25"/>
  <c r="T864" i="25"/>
  <c r="V864" i="25"/>
  <c r="W864" i="25" s="1"/>
  <c r="A865" i="25"/>
  <c r="B865" i="25"/>
  <c r="E865" i="25"/>
  <c r="H865" i="25"/>
  <c r="I865" i="25"/>
  <c r="J865" i="25"/>
  <c r="K865" i="25"/>
  <c r="L865" i="25"/>
  <c r="M865" i="25"/>
  <c r="N865" i="25"/>
  <c r="O865" i="25"/>
  <c r="P865" i="25"/>
  <c r="Q865" i="25"/>
  <c r="R865" i="25"/>
  <c r="S865" i="25"/>
  <c r="T865" i="25"/>
  <c r="U865" i="25"/>
  <c r="V865" i="25"/>
  <c r="W865" i="25"/>
  <c r="A866" i="25"/>
  <c r="B866" i="25"/>
  <c r="E866" i="25"/>
  <c r="H866" i="25"/>
  <c r="I866" i="25"/>
  <c r="J866" i="25"/>
  <c r="K866" i="25"/>
  <c r="L866" i="25"/>
  <c r="M866" i="25"/>
  <c r="N866" i="25"/>
  <c r="O866" i="25"/>
  <c r="P866" i="25"/>
  <c r="Q866" i="25"/>
  <c r="R866" i="25"/>
  <c r="S866" i="25"/>
  <c r="T866" i="25"/>
  <c r="U866" i="25"/>
  <c r="V866" i="25"/>
  <c r="W866" i="25"/>
  <c r="A867" i="25"/>
  <c r="B867" i="25"/>
  <c r="E867" i="25"/>
  <c r="H867" i="25"/>
  <c r="I867" i="25"/>
  <c r="J867" i="25"/>
  <c r="K867" i="25"/>
  <c r="L867" i="25"/>
  <c r="M867" i="25"/>
  <c r="N867" i="25"/>
  <c r="O867" i="25"/>
  <c r="P867" i="25"/>
  <c r="Q867" i="25"/>
  <c r="R867" i="25"/>
  <c r="S867" i="25"/>
  <c r="T867" i="25"/>
  <c r="U867" i="25"/>
  <c r="V867" i="25"/>
  <c r="W867" i="25" s="1"/>
  <c r="A868" i="25"/>
  <c r="B868" i="25"/>
  <c r="E868" i="25"/>
  <c r="H868" i="25"/>
  <c r="I868" i="25"/>
  <c r="J868" i="25"/>
  <c r="K868" i="25"/>
  <c r="L868" i="25"/>
  <c r="M868" i="25"/>
  <c r="N868" i="25"/>
  <c r="O868" i="25"/>
  <c r="P868" i="25"/>
  <c r="Q868" i="25"/>
  <c r="R868" i="25"/>
  <c r="S868" i="25"/>
  <c r="T868" i="25"/>
  <c r="U868" i="25"/>
  <c r="V868" i="25"/>
  <c r="W868" i="25" s="1"/>
  <c r="A869" i="25"/>
  <c r="B869" i="25"/>
  <c r="U869" i="25" s="1"/>
  <c r="E869" i="25"/>
  <c r="H869" i="25"/>
  <c r="I869" i="25"/>
  <c r="J869" i="25"/>
  <c r="K869" i="25"/>
  <c r="L869" i="25"/>
  <c r="M869" i="25"/>
  <c r="N869" i="25"/>
  <c r="O869" i="25"/>
  <c r="P869" i="25"/>
  <c r="Q869" i="25"/>
  <c r="R869" i="25"/>
  <c r="S869" i="25"/>
  <c r="T869" i="25"/>
  <c r="V869" i="25"/>
  <c r="W869" i="25"/>
  <c r="A870" i="25"/>
  <c r="B870" i="25"/>
  <c r="E870" i="25"/>
  <c r="H870" i="25"/>
  <c r="I870" i="25"/>
  <c r="J870" i="25"/>
  <c r="K870" i="25"/>
  <c r="L870" i="25"/>
  <c r="M870" i="25"/>
  <c r="N870" i="25"/>
  <c r="O870" i="25"/>
  <c r="P870" i="25"/>
  <c r="Q870" i="25"/>
  <c r="R870" i="25"/>
  <c r="S870" i="25"/>
  <c r="T870" i="25"/>
  <c r="U870" i="25"/>
  <c r="V870" i="25"/>
  <c r="W870" i="25" s="1"/>
  <c r="A871" i="25"/>
  <c r="B871" i="25"/>
  <c r="E871" i="25"/>
  <c r="H871" i="25"/>
  <c r="I871" i="25"/>
  <c r="J871" i="25"/>
  <c r="K871" i="25"/>
  <c r="L871" i="25"/>
  <c r="M871" i="25"/>
  <c r="N871" i="25"/>
  <c r="O871" i="25"/>
  <c r="P871" i="25"/>
  <c r="Q871" i="25"/>
  <c r="R871" i="25"/>
  <c r="S871" i="25"/>
  <c r="T871" i="25"/>
  <c r="U871" i="25"/>
  <c r="V871" i="25"/>
  <c r="W871" i="25"/>
  <c r="A872" i="25"/>
  <c r="B872" i="25"/>
  <c r="U872" i="25" s="1"/>
  <c r="E872" i="25"/>
  <c r="H872" i="25"/>
  <c r="I872" i="25"/>
  <c r="J872" i="25"/>
  <c r="K872" i="25"/>
  <c r="L872" i="25"/>
  <c r="M872" i="25"/>
  <c r="N872" i="25"/>
  <c r="O872" i="25"/>
  <c r="P872" i="25"/>
  <c r="Q872" i="25"/>
  <c r="R872" i="25"/>
  <c r="S872" i="25"/>
  <c r="T872" i="25"/>
  <c r="V872" i="25"/>
  <c r="W872" i="25" s="1"/>
  <c r="A873" i="25"/>
  <c r="B873" i="25"/>
  <c r="E873" i="25"/>
  <c r="H873" i="25"/>
  <c r="I873" i="25"/>
  <c r="J873" i="25"/>
  <c r="K873" i="25"/>
  <c r="L873" i="25"/>
  <c r="M873" i="25"/>
  <c r="N873" i="25"/>
  <c r="O873" i="25"/>
  <c r="P873" i="25"/>
  <c r="Q873" i="25"/>
  <c r="R873" i="25"/>
  <c r="S873" i="25"/>
  <c r="T873" i="25"/>
  <c r="U873" i="25"/>
  <c r="V873" i="25"/>
  <c r="W873" i="25"/>
  <c r="A874" i="25"/>
  <c r="B874" i="25"/>
  <c r="E874" i="25"/>
  <c r="H874" i="25"/>
  <c r="I874" i="25"/>
  <c r="J874" i="25"/>
  <c r="K874" i="25"/>
  <c r="L874" i="25"/>
  <c r="M874" i="25"/>
  <c r="N874" i="25"/>
  <c r="O874" i="25"/>
  <c r="P874" i="25"/>
  <c r="Q874" i="25"/>
  <c r="R874" i="25"/>
  <c r="S874" i="25"/>
  <c r="T874" i="25"/>
  <c r="U874" i="25"/>
  <c r="V874" i="25"/>
  <c r="W874" i="25"/>
  <c r="A875" i="25"/>
  <c r="B875" i="25"/>
  <c r="E875" i="25"/>
  <c r="H875" i="25"/>
  <c r="I875" i="25"/>
  <c r="J875" i="25"/>
  <c r="K875" i="25"/>
  <c r="L875" i="25"/>
  <c r="M875" i="25"/>
  <c r="N875" i="25"/>
  <c r="O875" i="25"/>
  <c r="P875" i="25"/>
  <c r="Q875" i="25"/>
  <c r="R875" i="25"/>
  <c r="S875" i="25"/>
  <c r="T875" i="25"/>
  <c r="U875" i="25"/>
  <c r="V875" i="25"/>
  <c r="W875" i="25" s="1"/>
  <c r="A876" i="25"/>
  <c r="B876" i="25"/>
  <c r="E876" i="25"/>
  <c r="H876" i="25"/>
  <c r="I876" i="25"/>
  <c r="J876" i="25"/>
  <c r="K876" i="25"/>
  <c r="L876" i="25"/>
  <c r="M876" i="25"/>
  <c r="N876" i="25"/>
  <c r="O876" i="25"/>
  <c r="P876" i="25"/>
  <c r="Q876" i="25"/>
  <c r="R876" i="25"/>
  <c r="S876" i="25"/>
  <c r="T876" i="25"/>
  <c r="U876" i="25"/>
  <c r="V876" i="25"/>
  <c r="W876" i="25" s="1"/>
  <c r="A877" i="25"/>
  <c r="B877" i="25"/>
  <c r="U877" i="25" s="1"/>
  <c r="E877" i="25"/>
  <c r="H877" i="25"/>
  <c r="I877" i="25"/>
  <c r="J877" i="25"/>
  <c r="K877" i="25"/>
  <c r="L877" i="25"/>
  <c r="M877" i="25"/>
  <c r="N877" i="25"/>
  <c r="O877" i="25"/>
  <c r="P877" i="25"/>
  <c r="Q877" i="25"/>
  <c r="R877" i="25"/>
  <c r="S877" i="25"/>
  <c r="T877" i="25"/>
  <c r="V877" i="25"/>
  <c r="W877" i="25"/>
  <c r="A878" i="25"/>
  <c r="B878" i="25"/>
  <c r="E878" i="25"/>
  <c r="H878" i="25"/>
  <c r="I878" i="25"/>
  <c r="J878" i="25"/>
  <c r="K878" i="25"/>
  <c r="L878" i="25"/>
  <c r="M878" i="25"/>
  <c r="N878" i="25"/>
  <c r="O878" i="25"/>
  <c r="P878" i="25"/>
  <c r="Q878" i="25"/>
  <c r="R878" i="25"/>
  <c r="S878" i="25"/>
  <c r="T878" i="25"/>
  <c r="U878" i="25"/>
  <c r="V878" i="25"/>
  <c r="W878" i="25" s="1"/>
  <c r="X878" i="25"/>
  <c r="A879" i="25"/>
  <c r="B879" i="25"/>
  <c r="E879" i="25"/>
  <c r="H879" i="25"/>
  <c r="I879" i="25"/>
  <c r="J879" i="25"/>
  <c r="K879" i="25"/>
  <c r="L879" i="25"/>
  <c r="M879" i="25"/>
  <c r="N879" i="25"/>
  <c r="O879" i="25"/>
  <c r="P879" i="25"/>
  <c r="Q879" i="25"/>
  <c r="R879" i="25"/>
  <c r="S879" i="25"/>
  <c r="T879" i="25"/>
  <c r="U879" i="25"/>
  <c r="V879" i="25"/>
  <c r="W879" i="25"/>
  <c r="A880" i="25"/>
  <c r="B880" i="25"/>
  <c r="U880" i="25" s="1"/>
  <c r="E880" i="25"/>
  <c r="H880" i="25"/>
  <c r="I880" i="25"/>
  <c r="J880" i="25"/>
  <c r="K880" i="25"/>
  <c r="L880" i="25"/>
  <c r="M880" i="25"/>
  <c r="N880" i="25"/>
  <c r="O880" i="25"/>
  <c r="P880" i="25"/>
  <c r="Q880" i="25"/>
  <c r="R880" i="25"/>
  <c r="S880" i="25"/>
  <c r="T880" i="25"/>
  <c r="V880" i="25"/>
  <c r="W880" i="25" s="1"/>
  <c r="A881" i="25"/>
  <c r="B881" i="25"/>
  <c r="U881" i="25" s="1"/>
  <c r="E881" i="25"/>
  <c r="H881" i="25"/>
  <c r="I881" i="25"/>
  <c r="J881" i="25"/>
  <c r="K881" i="25"/>
  <c r="L881" i="25"/>
  <c r="M881" i="25"/>
  <c r="N881" i="25"/>
  <c r="O881" i="25"/>
  <c r="P881" i="25"/>
  <c r="Q881" i="25"/>
  <c r="R881" i="25"/>
  <c r="S881" i="25"/>
  <c r="T881" i="25"/>
  <c r="V881" i="25"/>
  <c r="W881" i="25"/>
  <c r="A882" i="25"/>
  <c r="B882" i="25"/>
  <c r="E882" i="25"/>
  <c r="H882" i="25"/>
  <c r="I882" i="25"/>
  <c r="J882" i="25"/>
  <c r="K882" i="25"/>
  <c r="L882" i="25"/>
  <c r="M882" i="25"/>
  <c r="N882" i="25"/>
  <c r="O882" i="25"/>
  <c r="P882" i="25"/>
  <c r="Q882" i="25"/>
  <c r="R882" i="25"/>
  <c r="S882" i="25"/>
  <c r="T882" i="25"/>
  <c r="U882" i="25"/>
  <c r="V882" i="25"/>
  <c r="W882" i="25"/>
  <c r="A883" i="25"/>
  <c r="B883" i="25"/>
  <c r="E883" i="25"/>
  <c r="H883" i="25"/>
  <c r="I883" i="25"/>
  <c r="J883" i="25"/>
  <c r="K883" i="25"/>
  <c r="L883" i="25"/>
  <c r="M883" i="25"/>
  <c r="N883" i="25"/>
  <c r="O883" i="25"/>
  <c r="P883" i="25"/>
  <c r="Q883" i="25"/>
  <c r="R883" i="25"/>
  <c r="S883" i="25"/>
  <c r="T883" i="25"/>
  <c r="U883" i="25"/>
  <c r="V883" i="25"/>
  <c r="W883" i="25" s="1"/>
  <c r="A884" i="25"/>
  <c r="B884" i="25"/>
  <c r="E884" i="25"/>
  <c r="H884" i="25"/>
  <c r="I884" i="25"/>
  <c r="J884" i="25"/>
  <c r="K884" i="25"/>
  <c r="L884" i="25"/>
  <c r="M884" i="25"/>
  <c r="N884" i="25"/>
  <c r="O884" i="25"/>
  <c r="P884" i="25"/>
  <c r="Q884" i="25"/>
  <c r="R884" i="25"/>
  <c r="S884" i="25"/>
  <c r="T884" i="25"/>
  <c r="U884" i="25"/>
  <c r="V884" i="25"/>
  <c r="W884" i="25" s="1"/>
  <c r="A885" i="25"/>
  <c r="B885" i="25"/>
  <c r="U885" i="25" s="1"/>
  <c r="E885" i="25"/>
  <c r="H885" i="25"/>
  <c r="I885" i="25"/>
  <c r="J885" i="25"/>
  <c r="K885" i="25"/>
  <c r="L885" i="25"/>
  <c r="M885" i="25"/>
  <c r="N885" i="25"/>
  <c r="O885" i="25"/>
  <c r="P885" i="25"/>
  <c r="Q885" i="25"/>
  <c r="R885" i="25"/>
  <c r="S885" i="25"/>
  <c r="T885" i="25"/>
  <c r="V885" i="25"/>
  <c r="W885" i="25"/>
  <c r="A886" i="25"/>
  <c r="B886" i="25"/>
  <c r="E886" i="25"/>
  <c r="H886" i="25"/>
  <c r="I886" i="25"/>
  <c r="J886" i="25"/>
  <c r="K886" i="25"/>
  <c r="L886" i="25"/>
  <c r="M886" i="25"/>
  <c r="N886" i="25"/>
  <c r="O886" i="25"/>
  <c r="P886" i="25"/>
  <c r="Q886" i="25"/>
  <c r="R886" i="25"/>
  <c r="S886" i="25"/>
  <c r="T886" i="25"/>
  <c r="U886" i="25"/>
  <c r="V886" i="25"/>
  <c r="W886" i="25" s="1"/>
  <c r="A887" i="25"/>
  <c r="B887" i="25"/>
  <c r="E887" i="25"/>
  <c r="H887" i="25"/>
  <c r="I887" i="25"/>
  <c r="J887" i="25"/>
  <c r="K887" i="25"/>
  <c r="L887" i="25"/>
  <c r="M887" i="25"/>
  <c r="N887" i="25"/>
  <c r="O887" i="25"/>
  <c r="P887" i="25"/>
  <c r="Q887" i="25"/>
  <c r="R887" i="25"/>
  <c r="S887" i="25"/>
  <c r="T887" i="25"/>
  <c r="U887" i="25"/>
  <c r="V887" i="25"/>
  <c r="W887" i="25"/>
  <c r="A888" i="25"/>
  <c r="B888" i="25"/>
  <c r="U888" i="25" s="1"/>
  <c r="E888" i="25"/>
  <c r="H888" i="25"/>
  <c r="I888" i="25"/>
  <c r="J888" i="25"/>
  <c r="K888" i="25"/>
  <c r="L888" i="25"/>
  <c r="M888" i="25"/>
  <c r="N888" i="25"/>
  <c r="O888" i="25"/>
  <c r="P888" i="25"/>
  <c r="Q888" i="25"/>
  <c r="R888" i="25"/>
  <c r="S888" i="25"/>
  <c r="T888" i="25"/>
  <c r="V888" i="25"/>
  <c r="W888" i="25" s="1"/>
  <c r="A889" i="25"/>
  <c r="B889" i="25"/>
  <c r="U889" i="25" s="1"/>
  <c r="E889" i="25"/>
  <c r="H889" i="25"/>
  <c r="I889" i="25"/>
  <c r="J889" i="25"/>
  <c r="K889" i="25"/>
  <c r="L889" i="25"/>
  <c r="M889" i="25"/>
  <c r="N889" i="25"/>
  <c r="O889" i="25"/>
  <c r="P889" i="25"/>
  <c r="Q889" i="25"/>
  <c r="R889" i="25"/>
  <c r="S889" i="25"/>
  <c r="T889" i="25"/>
  <c r="V889" i="25"/>
  <c r="W889" i="25"/>
  <c r="A890" i="25"/>
  <c r="B890" i="25"/>
  <c r="E890" i="25"/>
  <c r="H890" i="25"/>
  <c r="I890" i="25"/>
  <c r="J890" i="25"/>
  <c r="K890" i="25"/>
  <c r="L890" i="25"/>
  <c r="M890" i="25"/>
  <c r="N890" i="25"/>
  <c r="O890" i="25"/>
  <c r="P890" i="25"/>
  <c r="Q890" i="25"/>
  <c r="R890" i="25"/>
  <c r="S890" i="25"/>
  <c r="T890" i="25"/>
  <c r="U890" i="25"/>
  <c r="V890" i="25"/>
  <c r="W890" i="25"/>
  <c r="A891" i="25"/>
  <c r="B891" i="25"/>
  <c r="E891" i="25"/>
  <c r="H891" i="25"/>
  <c r="I891" i="25"/>
  <c r="J891" i="25"/>
  <c r="K891" i="25"/>
  <c r="L891" i="25"/>
  <c r="M891" i="25"/>
  <c r="N891" i="25"/>
  <c r="O891" i="25"/>
  <c r="P891" i="25"/>
  <c r="Q891" i="25"/>
  <c r="R891" i="25"/>
  <c r="S891" i="25"/>
  <c r="T891" i="25"/>
  <c r="U891" i="25"/>
  <c r="V891" i="25"/>
  <c r="W891" i="25" s="1"/>
  <c r="A892" i="25"/>
  <c r="B892" i="25"/>
  <c r="E892" i="25"/>
  <c r="H892" i="25"/>
  <c r="I892" i="25"/>
  <c r="J892" i="25"/>
  <c r="K892" i="25"/>
  <c r="L892" i="25"/>
  <c r="M892" i="25"/>
  <c r="N892" i="25"/>
  <c r="O892" i="25"/>
  <c r="P892" i="25"/>
  <c r="Q892" i="25"/>
  <c r="R892" i="25"/>
  <c r="S892" i="25"/>
  <c r="T892" i="25"/>
  <c r="U892" i="25"/>
  <c r="V892" i="25"/>
  <c r="W892" i="25" s="1"/>
  <c r="A893" i="25"/>
  <c r="B893" i="25"/>
  <c r="U893" i="25" s="1"/>
  <c r="E893" i="25"/>
  <c r="H893" i="25"/>
  <c r="I893" i="25"/>
  <c r="J893" i="25"/>
  <c r="K893" i="25"/>
  <c r="L893" i="25"/>
  <c r="M893" i="25"/>
  <c r="N893" i="25"/>
  <c r="O893" i="25"/>
  <c r="P893" i="25"/>
  <c r="Q893" i="25"/>
  <c r="R893" i="25"/>
  <c r="S893" i="25"/>
  <c r="T893" i="25"/>
  <c r="V893" i="25"/>
  <c r="W893" i="25"/>
  <c r="A894" i="25"/>
  <c r="B894" i="25"/>
  <c r="E894" i="25"/>
  <c r="F903" i="25" s="1"/>
  <c r="H894" i="25"/>
  <c r="I894" i="25"/>
  <c r="J894" i="25"/>
  <c r="K894" i="25"/>
  <c r="L894" i="25"/>
  <c r="M894" i="25"/>
  <c r="N894" i="25"/>
  <c r="O894" i="25"/>
  <c r="P894" i="25"/>
  <c r="Q894" i="25"/>
  <c r="R894" i="25"/>
  <c r="S894" i="25"/>
  <c r="T894" i="25"/>
  <c r="U894" i="25"/>
  <c r="V894" i="25"/>
  <c r="W894" i="25" s="1"/>
  <c r="A895" i="25"/>
  <c r="B895" i="25"/>
  <c r="E895" i="25"/>
  <c r="F904" i="25" s="1"/>
  <c r="H895" i="25"/>
  <c r="I895" i="25"/>
  <c r="J895" i="25"/>
  <c r="K895" i="25"/>
  <c r="L895" i="25"/>
  <c r="M895" i="25"/>
  <c r="N895" i="25"/>
  <c r="O895" i="25"/>
  <c r="P895" i="25"/>
  <c r="Q895" i="25"/>
  <c r="R895" i="25"/>
  <c r="S895" i="25"/>
  <c r="T895" i="25"/>
  <c r="U895" i="25"/>
  <c r="V895" i="25"/>
  <c r="W895" i="25"/>
  <c r="A896" i="25"/>
  <c r="B896" i="25"/>
  <c r="U896" i="25" s="1"/>
  <c r="E896" i="25"/>
  <c r="H896" i="25"/>
  <c r="I896" i="25"/>
  <c r="J896" i="25"/>
  <c r="K896" i="25"/>
  <c r="L896" i="25"/>
  <c r="M896" i="25"/>
  <c r="N896" i="25"/>
  <c r="O896" i="25"/>
  <c r="P896" i="25"/>
  <c r="Q896" i="25"/>
  <c r="R896" i="25"/>
  <c r="S896" i="25"/>
  <c r="T896" i="25"/>
  <c r="V896" i="25"/>
  <c r="W896" i="25" s="1"/>
  <c r="A897" i="25"/>
  <c r="B897" i="25"/>
  <c r="E897" i="25"/>
  <c r="H897" i="25"/>
  <c r="I897" i="25"/>
  <c r="J897" i="25"/>
  <c r="K897" i="25"/>
  <c r="L897" i="25"/>
  <c r="M897" i="25"/>
  <c r="N897" i="25"/>
  <c r="O897" i="25"/>
  <c r="P897" i="25"/>
  <c r="Q897" i="25"/>
  <c r="R897" i="25"/>
  <c r="S897" i="25"/>
  <c r="T897" i="25"/>
  <c r="U897" i="25"/>
  <c r="V897" i="25"/>
  <c r="W897" i="25"/>
  <c r="A898" i="25"/>
  <c r="B898" i="25"/>
  <c r="E898" i="25"/>
  <c r="H898" i="25"/>
  <c r="I898" i="25"/>
  <c r="J898" i="25"/>
  <c r="K898" i="25"/>
  <c r="L898" i="25"/>
  <c r="M898" i="25"/>
  <c r="N898" i="25"/>
  <c r="O898" i="25"/>
  <c r="P898" i="25"/>
  <c r="Q898" i="25"/>
  <c r="R898" i="25"/>
  <c r="S898" i="25"/>
  <c r="T898" i="25"/>
  <c r="U898" i="25"/>
  <c r="V898" i="25"/>
  <c r="W898" i="25"/>
  <c r="A899" i="25"/>
  <c r="B899" i="25"/>
  <c r="E899" i="25"/>
  <c r="H899" i="25"/>
  <c r="I899" i="25"/>
  <c r="J899" i="25"/>
  <c r="K899" i="25"/>
  <c r="L899" i="25"/>
  <c r="M899" i="25"/>
  <c r="N899" i="25"/>
  <c r="O899" i="25"/>
  <c r="P899" i="25"/>
  <c r="Q899" i="25"/>
  <c r="R899" i="25"/>
  <c r="S899" i="25"/>
  <c r="T899" i="25"/>
  <c r="U899" i="25"/>
  <c r="V899" i="25"/>
  <c r="W899" i="25" s="1"/>
  <c r="A900" i="25"/>
  <c r="B900" i="25"/>
  <c r="E900" i="25"/>
  <c r="H900" i="25"/>
  <c r="I900" i="25"/>
  <c r="J900" i="25"/>
  <c r="K900" i="25"/>
  <c r="L900" i="25"/>
  <c r="M900" i="25"/>
  <c r="N900" i="25"/>
  <c r="O900" i="25"/>
  <c r="P900" i="25"/>
  <c r="Q900" i="25"/>
  <c r="R900" i="25"/>
  <c r="S900" i="25"/>
  <c r="T900" i="25"/>
  <c r="U900" i="25"/>
  <c r="V900" i="25"/>
  <c r="W900" i="25" s="1"/>
  <c r="A901" i="25"/>
  <c r="B901" i="25"/>
  <c r="U901" i="25" s="1"/>
  <c r="E901" i="25"/>
  <c r="H901" i="25"/>
  <c r="I901" i="25"/>
  <c r="J901" i="25"/>
  <c r="K901" i="25"/>
  <c r="L901" i="25"/>
  <c r="M901" i="25"/>
  <c r="N901" i="25"/>
  <c r="O901" i="25"/>
  <c r="P901" i="25"/>
  <c r="Q901" i="25"/>
  <c r="R901" i="25"/>
  <c r="S901" i="25"/>
  <c r="T901" i="25"/>
  <c r="V901" i="25"/>
  <c r="W901" i="25"/>
  <c r="A902" i="25"/>
  <c r="B902" i="25"/>
  <c r="E902" i="25"/>
  <c r="H902" i="25"/>
  <c r="I902" i="25"/>
  <c r="J902" i="25"/>
  <c r="K902" i="25"/>
  <c r="L902" i="25"/>
  <c r="M902" i="25"/>
  <c r="N902" i="25"/>
  <c r="O902" i="25"/>
  <c r="P902" i="25"/>
  <c r="Q902" i="25"/>
  <c r="R902" i="25"/>
  <c r="S902" i="25"/>
  <c r="T902" i="25"/>
  <c r="U902" i="25"/>
  <c r="V902" i="25"/>
  <c r="W902" i="25" s="1"/>
  <c r="A903" i="25"/>
  <c r="B903" i="25"/>
  <c r="E903" i="25"/>
  <c r="H903" i="25"/>
  <c r="I903" i="25"/>
  <c r="J903" i="25"/>
  <c r="K903" i="25"/>
  <c r="L903" i="25"/>
  <c r="M903" i="25"/>
  <c r="N903" i="25"/>
  <c r="O903" i="25"/>
  <c r="P903" i="25"/>
  <c r="Q903" i="25"/>
  <c r="R903" i="25"/>
  <c r="S903" i="25"/>
  <c r="T903" i="25"/>
  <c r="U903" i="25"/>
  <c r="V903" i="25"/>
  <c r="W903" i="25"/>
  <c r="A904" i="25"/>
  <c r="B904" i="25"/>
  <c r="U904" i="25" s="1"/>
  <c r="E904" i="25"/>
  <c r="H904" i="25"/>
  <c r="I904" i="25"/>
  <c r="J904" i="25"/>
  <c r="K904" i="25"/>
  <c r="L904" i="25"/>
  <c r="M904" i="25"/>
  <c r="N904" i="25"/>
  <c r="O904" i="25"/>
  <c r="P904" i="25"/>
  <c r="Q904" i="25"/>
  <c r="R904" i="25"/>
  <c r="S904" i="25"/>
  <c r="T904" i="25"/>
  <c r="V904" i="25"/>
  <c r="W904" i="25" s="1"/>
  <c r="A905" i="25"/>
  <c r="B905" i="25"/>
  <c r="E905" i="25"/>
  <c r="H905" i="25"/>
  <c r="I905" i="25"/>
  <c r="J905" i="25"/>
  <c r="K905" i="25"/>
  <c r="L905" i="25"/>
  <c r="M905" i="25"/>
  <c r="N905" i="25"/>
  <c r="O905" i="25"/>
  <c r="P905" i="25"/>
  <c r="Q905" i="25"/>
  <c r="R905" i="25"/>
  <c r="S905" i="25"/>
  <c r="T905" i="25"/>
  <c r="U905" i="25"/>
  <c r="V905" i="25"/>
  <c r="W905" i="25"/>
  <c r="A906" i="25"/>
  <c r="B906" i="25"/>
  <c r="E906" i="25"/>
  <c r="H906" i="25"/>
  <c r="I906" i="25"/>
  <c r="J906" i="25"/>
  <c r="K906" i="25"/>
  <c r="L906" i="25"/>
  <c r="M906" i="25"/>
  <c r="N906" i="25"/>
  <c r="O906" i="25"/>
  <c r="P906" i="25"/>
  <c r="Q906" i="25"/>
  <c r="R906" i="25"/>
  <c r="S906" i="25"/>
  <c r="T906" i="25"/>
  <c r="U906" i="25"/>
  <c r="V906" i="25"/>
  <c r="W906" i="25"/>
  <c r="X906" i="25"/>
  <c r="A907" i="25"/>
  <c r="B907" i="25"/>
  <c r="E907" i="25"/>
  <c r="H907" i="25"/>
  <c r="I907" i="25"/>
  <c r="J907" i="25"/>
  <c r="K907" i="25"/>
  <c r="L907" i="25"/>
  <c r="M907" i="25"/>
  <c r="N907" i="25"/>
  <c r="O907" i="25"/>
  <c r="P907" i="25"/>
  <c r="Q907" i="25"/>
  <c r="R907" i="25"/>
  <c r="S907" i="25"/>
  <c r="T907" i="25"/>
  <c r="U907" i="25"/>
  <c r="V907" i="25"/>
  <c r="W907" i="25" s="1"/>
  <c r="A908" i="25"/>
  <c r="B908" i="25"/>
  <c r="E908" i="25"/>
  <c r="H908" i="25"/>
  <c r="I908" i="25"/>
  <c r="J908" i="25"/>
  <c r="K908" i="25"/>
  <c r="L908" i="25"/>
  <c r="M908" i="25"/>
  <c r="N908" i="25"/>
  <c r="O908" i="25"/>
  <c r="P908" i="25"/>
  <c r="Q908" i="25"/>
  <c r="R908" i="25"/>
  <c r="S908" i="25"/>
  <c r="T908" i="25"/>
  <c r="U908" i="25"/>
  <c r="V908" i="25"/>
  <c r="W908" i="25" s="1"/>
  <c r="A909" i="25"/>
  <c r="B909" i="25"/>
  <c r="U909" i="25" s="1"/>
  <c r="E909" i="25"/>
  <c r="H909" i="25"/>
  <c r="I909" i="25"/>
  <c r="J909" i="25"/>
  <c r="K909" i="25"/>
  <c r="L909" i="25"/>
  <c r="M909" i="25"/>
  <c r="N909" i="25"/>
  <c r="O909" i="25"/>
  <c r="P909" i="25"/>
  <c r="Q909" i="25"/>
  <c r="R909" i="25"/>
  <c r="S909" i="25"/>
  <c r="T909" i="25"/>
  <c r="V909" i="25"/>
  <c r="W909" i="25"/>
  <c r="A910" i="25"/>
  <c r="B910" i="25"/>
  <c r="E910" i="25"/>
  <c r="H910" i="25"/>
  <c r="I910" i="25"/>
  <c r="J910" i="25"/>
  <c r="K910" i="25"/>
  <c r="L910" i="25"/>
  <c r="M910" i="25"/>
  <c r="N910" i="25"/>
  <c r="O910" i="25"/>
  <c r="P910" i="25"/>
  <c r="Q910" i="25"/>
  <c r="R910" i="25"/>
  <c r="S910" i="25"/>
  <c r="T910" i="25"/>
  <c r="U910" i="25"/>
  <c r="V910" i="25"/>
  <c r="W910" i="25" s="1"/>
  <c r="A911" i="25"/>
  <c r="B911" i="25"/>
  <c r="E911" i="25"/>
  <c r="H911" i="25"/>
  <c r="I911" i="25"/>
  <c r="J911" i="25"/>
  <c r="K911" i="25"/>
  <c r="L911" i="25"/>
  <c r="M911" i="25"/>
  <c r="N911" i="25"/>
  <c r="O911" i="25"/>
  <c r="P911" i="25"/>
  <c r="Q911" i="25"/>
  <c r="R911" i="25"/>
  <c r="S911" i="25"/>
  <c r="T911" i="25"/>
  <c r="U911" i="25"/>
  <c r="V911" i="25"/>
  <c r="W911" i="25"/>
  <c r="A912" i="25"/>
  <c r="B912" i="25"/>
  <c r="U912" i="25" s="1"/>
  <c r="E912" i="25"/>
  <c r="H912" i="25"/>
  <c r="I912" i="25"/>
  <c r="J912" i="25"/>
  <c r="K912" i="25"/>
  <c r="L912" i="25"/>
  <c r="M912" i="25"/>
  <c r="N912" i="25"/>
  <c r="O912" i="25"/>
  <c r="P912" i="25"/>
  <c r="Q912" i="25"/>
  <c r="R912" i="25"/>
  <c r="S912" i="25"/>
  <c r="T912" i="25"/>
  <c r="V912" i="25"/>
  <c r="W912" i="25" s="1"/>
  <c r="A913" i="25"/>
  <c r="B913" i="25"/>
  <c r="E913" i="25"/>
  <c r="H913" i="25"/>
  <c r="I913" i="25"/>
  <c r="J913" i="25"/>
  <c r="K913" i="25"/>
  <c r="L913" i="25"/>
  <c r="M913" i="25"/>
  <c r="N913" i="25"/>
  <c r="O913" i="25"/>
  <c r="P913" i="25"/>
  <c r="Q913" i="25"/>
  <c r="R913" i="25"/>
  <c r="S913" i="25"/>
  <c r="T913" i="25"/>
  <c r="U913" i="25"/>
  <c r="V913" i="25"/>
  <c r="W913" i="25"/>
  <c r="A914" i="25"/>
  <c r="B914" i="25"/>
  <c r="E914" i="25"/>
  <c r="H914" i="25"/>
  <c r="I914" i="25"/>
  <c r="J914" i="25"/>
  <c r="K914" i="25"/>
  <c r="L914" i="25"/>
  <c r="M914" i="25"/>
  <c r="N914" i="25"/>
  <c r="O914" i="25"/>
  <c r="P914" i="25"/>
  <c r="Q914" i="25"/>
  <c r="R914" i="25"/>
  <c r="S914" i="25"/>
  <c r="T914" i="25"/>
  <c r="U914" i="25"/>
  <c r="V914" i="25"/>
  <c r="W914" i="25"/>
  <c r="A915" i="25"/>
  <c r="B915" i="25"/>
  <c r="E915" i="25"/>
  <c r="H915" i="25"/>
  <c r="I915" i="25"/>
  <c r="J915" i="25"/>
  <c r="K915" i="25"/>
  <c r="L915" i="25"/>
  <c r="M915" i="25"/>
  <c r="N915" i="25"/>
  <c r="O915" i="25"/>
  <c r="P915" i="25"/>
  <c r="Q915" i="25"/>
  <c r="R915" i="25"/>
  <c r="S915" i="25"/>
  <c r="T915" i="25"/>
  <c r="U915" i="25"/>
  <c r="V915" i="25"/>
  <c r="W915" i="25" s="1"/>
  <c r="A916" i="25"/>
  <c r="B916" i="25"/>
  <c r="E916" i="25"/>
  <c r="F925" i="25" s="1"/>
  <c r="H916" i="25"/>
  <c r="I916" i="25"/>
  <c r="J916" i="25"/>
  <c r="K916" i="25"/>
  <c r="L916" i="25"/>
  <c r="M916" i="25"/>
  <c r="N916" i="25"/>
  <c r="O916" i="25"/>
  <c r="P916" i="25"/>
  <c r="Q916" i="25"/>
  <c r="R916" i="25"/>
  <c r="S916" i="25"/>
  <c r="T916" i="25"/>
  <c r="U916" i="25"/>
  <c r="V916" i="25"/>
  <c r="W916" i="25" s="1"/>
  <c r="A917" i="25"/>
  <c r="B917" i="25"/>
  <c r="E917" i="25"/>
  <c r="H917" i="25"/>
  <c r="I917" i="25"/>
  <c r="J917" i="25"/>
  <c r="K917" i="25"/>
  <c r="L917" i="25"/>
  <c r="M917" i="25"/>
  <c r="N917" i="25"/>
  <c r="O917" i="25"/>
  <c r="P917" i="25"/>
  <c r="Q917" i="25"/>
  <c r="R917" i="25"/>
  <c r="S917" i="25"/>
  <c r="T917" i="25"/>
  <c r="U917" i="25"/>
  <c r="V917" i="25"/>
  <c r="W917" i="25"/>
  <c r="A918" i="25"/>
  <c r="B918" i="25"/>
  <c r="E918" i="25"/>
  <c r="H918" i="25"/>
  <c r="I918" i="25"/>
  <c r="J918" i="25"/>
  <c r="K918" i="25"/>
  <c r="L918" i="25"/>
  <c r="M918" i="25"/>
  <c r="N918" i="25"/>
  <c r="O918" i="25"/>
  <c r="P918" i="25"/>
  <c r="Q918" i="25"/>
  <c r="R918" i="25"/>
  <c r="S918" i="25"/>
  <c r="T918" i="25"/>
  <c r="U918" i="25"/>
  <c r="V918" i="25"/>
  <c r="W918" i="25" s="1"/>
  <c r="X918" i="25"/>
  <c r="A919" i="25"/>
  <c r="B919" i="25"/>
  <c r="E919" i="25"/>
  <c r="H919" i="25"/>
  <c r="I919" i="25"/>
  <c r="J919" i="25"/>
  <c r="K919" i="25"/>
  <c r="L919" i="25"/>
  <c r="M919" i="25"/>
  <c r="N919" i="25"/>
  <c r="O919" i="25"/>
  <c r="P919" i="25"/>
  <c r="Q919" i="25"/>
  <c r="R919" i="25"/>
  <c r="S919" i="25"/>
  <c r="T919" i="25"/>
  <c r="U919" i="25"/>
  <c r="V919" i="25"/>
  <c r="W919" i="25"/>
  <c r="A920" i="25"/>
  <c r="B920" i="25"/>
  <c r="U920" i="25" s="1"/>
  <c r="E920" i="25"/>
  <c r="H920" i="25"/>
  <c r="I920" i="25"/>
  <c r="J920" i="25"/>
  <c r="K920" i="25"/>
  <c r="L920" i="25"/>
  <c r="M920" i="25"/>
  <c r="N920" i="25"/>
  <c r="O920" i="25"/>
  <c r="P920" i="25"/>
  <c r="Q920" i="25"/>
  <c r="R920" i="25"/>
  <c r="S920" i="25"/>
  <c r="T920" i="25"/>
  <c r="V920" i="25"/>
  <c r="W920" i="25" s="1"/>
  <c r="A921" i="25"/>
  <c r="B921" i="25"/>
  <c r="U921" i="25" s="1"/>
  <c r="E921" i="25"/>
  <c r="H921" i="25"/>
  <c r="I921" i="25"/>
  <c r="J921" i="25"/>
  <c r="K921" i="25"/>
  <c r="L921" i="25"/>
  <c r="M921" i="25"/>
  <c r="N921" i="25"/>
  <c r="O921" i="25"/>
  <c r="P921" i="25"/>
  <c r="Q921" i="25"/>
  <c r="R921" i="25"/>
  <c r="S921" i="25"/>
  <c r="T921" i="25"/>
  <c r="V921" i="25"/>
  <c r="W921" i="25"/>
  <c r="X921" i="25"/>
  <c r="A922" i="25"/>
  <c r="B922" i="25"/>
  <c r="E922" i="25"/>
  <c r="H922" i="25"/>
  <c r="I922" i="25"/>
  <c r="J922" i="25"/>
  <c r="K922" i="25"/>
  <c r="L922" i="25"/>
  <c r="M922" i="25"/>
  <c r="N922" i="25"/>
  <c r="O922" i="25"/>
  <c r="P922" i="25"/>
  <c r="Q922" i="25"/>
  <c r="R922" i="25"/>
  <c r="S922" i="25"/>
  <c r="T922" i="25"/>
  <c r="U922" i="25"/>
  <c r="V922" i="25"/>
  <c r="W922" i="25"/>
  <c r="X922" i="25"/>
  <c r="A923" i="25"/>
  <c r="B923" i="25"/>
  <c r="E923" i="25"/>
  <c r="H923" i="25"/>
  <c r="I923" i="25"/>
  <c r="J923" i="25"/>
  <c r="K923" i="25"/>
  <c r="L923" i="25"/>
  <c r="M923" i="25"/>
  <c r="N923" i="25"/>
  <c r="O923" i="25"/>
  <c r="P923" i="25"/>
  <c r="Q923" i="25"/>
  <c r="R923" i="25"/>
  <c r="S923" i="25"/>
  <c r="T923" i="25"/>
  <c r="U923" i="25"/>
  <c r="V923" i="25"/>
  <c r="W923" i="25" s="1"/>
  <c r="A924" i="25"/>
  <c r="B924" i="25"/>
  <c r="E924" i="25"/>
  <c r="H924" i="25"/>
  <c r="I924" i="25"/>
  <c r="J924" i="25"/>
  <c r="K924" i="25"/>
  <c r="L924" i="25"/>
  <c r="M924" i="25"/>
  <c r="N924" i="25"/>
  <c r="O924" i="25"/>
  <c r="P924" i="25"/>
  <c r="Q924" i="25"/>
  <c r="R924" i="25"/>
  <c r="S924" i="25"/>
  <c r="T924" i="25"/>
  <c r="U924" i="25"/>
  <c r="V924" i="25"/>
  <c r="W924" i="25" s="1"/>
  <c r="A925" i="25"/>
  <c r="B925" i="25"/>
  <c r="U925" i="25" s="1"/>
  <c r="E925" i="25"/>
  <c r="H925" i="25"/>
  <c r="I925" i="25"/>
  <c r="J925" i="25"/>
  <c r="K925" i="25"/>
  <c r="L925" i="25"/>
  <c r="M925" i="25"/>
  <c r="N925" i="25"/>
  <c r="O925" i="25"/>
  <c r="P925" i="25"/>
  <c r="Q925" i="25"/>
  <c r="R925" i="25"/>
  <c r="S925" i="25"/>
  <c r="T925" i="25"/>
  <c r="V925" i="25"/>
  <c r="W925" i="25"/>
  <c r="A926" i="25"/>
  <c r="B926" i="25"/>
  <c r="E926" i="25"/>
  <c r="F927" i="25" s="1"/>
  <c r="H926" i="25"/>
  <c r="I926" i="25"/>
  <c r="J926" i="25"/>
  <c r="K926" i="25"/>
  <c r="L926" i="25"/>
  <c r="M926" i="25"/>
  <c r="N926" i="25"/>
  <c r="O926" i="25"/>
  <c r="P926" i="25"/>
  <c r="Q926" i="25"/>
  <c r="R926" i="25"/>
  <c r="S926" i="25"/>
  <c r="T926" i="25"/>
  <c r="U926" i="25"/>
  <c r="V926" i="25"/>
  <c r="W926" i="25" s="1"/>
  <c r="A927" i="25"/>
  <c r="B927" i="25"/>
  <c r="E927" i="25"/>
  <c r="H927" i="25"/>
  <c r="I927" i="25"/>
  <c r="J927" i="25"/>
  <c r="K927" i="25"/>
  <c r="L927" i="25"/>
  <c r="M927" i="25"/>
  <c r="N927" i="25"/>
  <c r="O927" i="25"/>
  <c r="P927" i="25"/>
  <c r="Q927" i="25"/>
  <c r="R927" i="25"/>
  <c r="S927" i="25"/>
  <c r="T927" i="25"/>
  <c r="U927" i="25"/>
  <c r="V927" i="25"/>
  <c r="W927" i="25"/>
  <c r="A928" i="25"/>
  <c r="B928" i="25"/>
  <c r="U928" i="25" s="1"/>
  <c r="E928" i="25"/>
  <c r="H928" i="25"/>
  <c r="I928" i="25"/>
  <c r="J928" i="25"/>
  <c r="K928" i="25"/>
  <c r="L928" i="25"/>
  <c r="M928" i="25"/>
  <c r="N928" i="25"/>
  <c r="O928" i="25"/>
  <c r="P928" i="25"/>
  <c r="Q928" i="25"/>
  <c r="R928" i="25"/>
  <c r="S928" i="25"/>
  <c r="T928" i="25"/>
  <c r="V928" i="25"/>
  <c r="W928" i="25" s="1"/>
  <c r="A929" i="25"/>
  <c r="B929" i="25"/>
  <c r="E929" i="25"/>
  <c r="F929" i="25"/>
  <c r="H929" i="25"/>
  <c r="I929" i="25"/>
  <c r="J929" i="25"/>
  <c r="K929" i="25"/>
  <c r="L929" i="25"/>
  <c r="M929" i="25"/>
  <c r="N929" i="25"/>
  <c r="O929" i="25"/>
  <c r="P929" i="25"/>
  <c r="Q929" i="25"/>
  <c r="R929" i="25"/>
  <c r="S929" i="25"/>
  <c r="T929" i="25"/>
  <c r="U929" i="25"/>
  <c r="V929" i="25"/>
  <c r="W929" i="25"/>
  <c r="A930" i="25"/>
  <c r="B930" i="25"/>
  <c r="E930" i="25"/>
  <c r="H930" i="25"/>
  <c r="I930" i="25"/>
  <c r="J930" i="25"/>
  <c r="K930" i="25"/>
  <c r="L930" i="25"/>
  <c r="M930" i="25"/>
  <c r="N930" i="25"/>
  <c r="O930" i="25"/>
  <c r="P930" i="25"/>
  <c r="Q930" i="25"/>
  <c r="R930" i="25"/>
  <c r="S930" i="25"/>
  <c r="T930" i="25"/>
  <c r="U930" i="25"/>
  <c r="V930" i="25"/>
  <c r="W930" i="25"/>
  <c r="A931" i="25"/>
  <c r="B931" i="25"/>
  <c r="E931" i="25"/>
  <c r="H931" i="25"/>
  <c r="I931" i="25"/>
  <c r="J931" i="25"/>
  <c r="K931" i="25"/>
  <c r="L931" i="25"/>
  <c r="M931" i="25"/>
  <c r="N931" i="25"/>
  <c r="O931" i="25"/>
  <c r="P931" i="25"/>
  <c r="Q931" i="25"/>
  <c r="R931" i="25"/>
  <c r="S931" i="25"/>
  <c r="T931" i="25"/>
  <c r="U931" i="25"/>
  <c r="V931" i="25"/>
  <c r="W931" i="25"/>
  <c r="A932" i="25"/>
  <c r="B932" i="25"/>
  <c r="E932" i="25"/>
  <c r="F941" i="25" s="1"/>
  <c r="H932" i="25"/>
  <c r="I932" i="25"/>
  <c r="J932" i="25"/>
  <c r="K932" i="25"/>
  <c r="L932" i="25"/>
  <c r="M932" i="25"/>
  <c r="N932" i="25"/>
  <c r="O932" i="25"/>
  <c r="P932" i="25"/>
  <c r="Q932" i="25"/>
  <c r="R932" i="25"/>
  <c r="S932" i="25"/>
  <c r="T932" i="25"/>
  <c r="U932" i="25"/>
  <c r="V932" i="25"/>
  <c r="W932" i="25" s="1"/>
  <c r="A933" i="25"/>
  <c r="B933" i="25"/>
  <c r="U933" i="25" s="1"/>
  <c r="E933" i="25"/>
  <c r="H933" i="25"/>
  <c r="I933" i="25"/>
  <c r="J933" i="25"/>
  <c r="K933" i="25"/>
  <c r="L933" i="25"/>
  <c r="M933" i="25"/>
  <c r="N933" i="25"/>
  <c r="O933" i="25"/>
  <c r="P933" i="25"/>
  <c r="Q933" i="25"/>
  <c r="R933" i="25"/>
  <c r="S933" i="25"/>
  <c r="T933" i="25"/>
  <c r="V933" i="25"/>
  <c r="W933" i="25"/>
  <c r="A934" i="25"/>
  <c r="B934" i="25"/>
  <c r="E934" i="25"/>
  <c r="H934" i="25"/>
  <c r="I934" i="25"/>
  <c r="J934" i="25"/>
  <c r="K934" i="25"/>
  <c r="L934" i="25"/>
  <c r="M934" i="25"/>
  <c r="N934" i="25"/>
  <c r="O934" i="25"/>
  <c r="P934" i="25"/>
  <c r="Q934" i="25"/>
  <c r="R934" i="25"/>
  <c r="S934" i="25"/>
  <c r="T934" i="25"/>
  <c r="U934" i="25"/>
  <c r="V934" i="25"/>
  <c r="W934" i="25" s="1"/>
  <c r="A935" i="25"/>
  <c r="B935" i="25"/>
  <c r="E935" i="25"/>
  <c r="H935" i="25"/>
  <c r="I935" i="25"/>
  <c r="J935" i="25"/>
  <c r="K935" i="25"/>
  <c r="L935" i="25"/>
  <c r="M935" i="25"/>
  <c r="N935" i="25"/>
  <c r="O935" i="25"/>
  <c r="P935" i="25"/>
  <c r="Q935" i="25"/>
  <c r="R935" i="25"/>
  <c r="S935" i="25"/>
  <c r="T935" i="25"/>
  <c r="U935" i="25"/>
  <c r="V935" i="25"/>
  <c r="W935" i="25"/>
  <c r="A936" i="25"/>
  <c r="B936" i="25"/>
  <c r="U936" i="25" s="1"/>
  <c r="E936" i="25"/>
  <c r="H936" i="25"/>
  <c r="I936" i="25"/>
  <c r="J936" i="25"/>
  <c r="K936" i="25"/>
  <c r="L936" i="25"/>
  <c r="M936" i="25"/>
  <c r="N936" i="25"/>
  <c r="O936" i="25"/>
  <c r="P936" i="25"/>
  <c r="Q936" i="25"/>
  <c r="R936" i="25"/>
  <c r="S936" i="25"/>
  <c r="T936" i="25"/>
  <c r="V936" i="25"/>
  <c r="W936" i="25" s="1"/>
  <c r="A937" i="25"/>
  <c r="B937" i="25"/>
  <c r="U937" i="25" s="1"/>
  <c r="E937" i="25"/>
  <c r="H937" i="25"/>
  <c r="I937" i="25"/>
  <c r="J937" i="25"/>
  <c r="K937" i="25"/>
  <c r="L937" i="25"/>
  <c r="M937" i="25"/>
  <c r="N937" i="25"/>
  <c r="O937" i="25"/>
  <c r="P937" i="25"/>
  <c r="Q937" i="25"/>
  <c r="R937" i="25"/>
  <c r="S937" i="25"/>
  <c r="T937" i="25"/>
  <c r="V937" i="25"/>
  <c r="W937" i="25"/>
  <c r="A938" i="25"/>
  <c r="B938" i="25"/>
  <c r="E938" i="25"/>
  <c r="H938" i="25"/>
  <c r="I938" i="25"/>
  <c r="J938" i="25"/>
  <c r="K938" i="25"/>
  <c r="L938" i="25"/>
  <c r="M938" i="25"/>
  <c r="N938" i="25"/>
  <c r="O938" i="25"/>
  <c r="P938" i="25"/>
  <c r="Q938" i="25"/>
  <c r="R938" i="25"/>
  <c r="S938" i="25"/>
  <c r="T938" i="25"/>
  <c r="U938" i="25"/>
  <c r="V938" i="25"/>
  <c r="W938" i="25"/>
  <c r="A939" i="25"/>
  <c r="B939" i="25"/>
  <c r="E939" i="25"/>
  <c r="H939" i="25"/>
  <c r="I939" i="25"/>
  <c r="J939" i="25"/>
  <c r="K939" i="25"/>
  <c r="L939" i="25"/>
  <c r="M939" i="25"/>
  <c r="N939" i="25"/>
  <c r="O939" i="25"/>
  <c r="P939" i="25"/>
  <c r="Q939" i="25"/>
  <c r="R939" i="25"/>
  <c r="S939" i="25"/>
  <c r="T939" i="25"/>
  <c r="U939" i="25"/>
  <c r="V939" i="25"/>
  <c r="W939" i="25"/>
  <c r="A940" i="25"/>
  <c r="B940" i="25"/>
  <c r="U940" i="25" s="1"/>
  <c r="E940" i="25"/>
  <c r="H940" i="25"/>
  <c r="I940" i="25"/>
  <c r="J940" i="25"/>
  <c r="K940" i="25"/>
  <c r="L940" i="25"/>
  <c r="M940" i="25"/>
  <c r="N940" i="25"/>
  <c r="O940" i="25"/>
  <c r="P940" i="25"/>
  <c r="Q940" i="25"/>
  <c r="R940" i="25"/>
  <c r="S940" i="25"/>
  <c r="T940" i="25"/>
  <c r="V940" i="25"/>
  <c r="W940" i="25" s="1"/>
  <c r="A941" i="25"/>
  <c r="B941" i="25"/>
  <c r="E941" i="25"/>
  <c r="H941" i="25"/>
  <c r="I941" i="25"/>
  <c r="J941" i="25"/>
  <c r="K941" i="25"/>
  <c r="L941" i="25"/>
  <c r="M941" i="25"/>
  <c r="N941" i="25"/>
  <c r="O941" i="25"/>
  <c r="P941" i="25"/>
  <c r="Q941" i="25"/>
  <c r="R941" i="25"/>
  <c r="S941" i="25"/>
  <c r="T941" i="25"/>
  <c r="U941" i="25"/>
  <c r="V941" i="25"/>
  <c r="W941" i="25"/>
  <c r="A942" i="25"/>
  <c r="B942" i="25"/>
  <c r="E942" i="25"/>
  <c r="F947" i="25" s="1"/>
  <c r="H942" i="25"/>
  <c r="I942" i="25"/>
  <c r="J942" i="25"/>
  <c r="K942" i="25"/>
  <c r="L942" i="25"/>
  <c r="M942" i="25"/>
  <c r="N942" i="25"/>
  <c r="O942" i="25"/>
  <c r="P942" i="25"/>
  <c r="Q942" i="25"/>
  <c r="R942" i="25"/>
  <c r="S942" i="25"/>
  <c r="T942" i="25"/>
  <c r="U942" i="25"/>
  <c r="V942" i="25"/>
  <c r="W942" i="25" s="1"/>
  <c r="X942" i="25"/>
  <c r="A943" i="25"/>
  <c r="B943" i="25"/>
  <c r="E943" i="25"/>
  <c r="H943" i="25"/>
  <c r="I943" i="25"/>
  <c r="J943" i="25"/>
  <c r="K943" i="25"/>
  <c r="L943" i="25"/>
  <c r="M943" i="25"/>
  <c r="N943" i="25"/>
  <c r="O943" i="25"/>
  <c r="P943" i="25"/>
  <c r="Q943" i="25"/>
  <c r="R943" i="25"/>
  <c r="S943" i="25"/>
  <c r="T943" i="25"/>
  <c r="U943" i="25"/>
  <c r="V943" i="25"/>
  <c r="W943" i="25"/>
  <c r="A944" i="25"/>
  <c r="B944" i="25"/>
  <c r="U944" i="25" s="1"/>
  <c r="E944" i="25"/>
  <c r="H944" i="25"/>
  <c r="I944" i="25"/>
  <c r="J944" i="25"/>
  <c r="K944" i="25"/>
  <c r="L944" i="25"/>
  <c r="M944" i="25"/>
  <c r="N944" i="25"/>
  <c r="O944" i="25"/>
  <c r="P944" i="25"/>
  <c r="Q944" i="25"/>
  <c r="R944" i="25"/>
  <c r="S944" i="25"/>
  <c r="T944" i="25"/>
  <c r="V944" i="25"/>
  <c r="W944" i="25" s="1"/>
  <c r="A945" i="25"/>
  <c r="B945" i="25"/>
  <c r="E945" i="25"/>
  <c r="H945" i="25"/>
  <c r="I945" i="25"/>
  <c r="J945" i="25"/>
  <c r="K945" i="25"/>
  <c r="L945" i="25"/>
  <c r="M945" i="25"/>
  <c r="N945" i="25"/>
  <c r="O945" i="25"/>
  <c r="P945" i="25"/>
  <c r="Q945" i="25"/>
  <c r="R945" i="25"/>
  <c r="S945" i="25"/>
  <c r="T945" i="25"/>
  <c r="U945" i="25"/>
  <c r="V945" i="25"/>
  <c r="W945" i="25"/>
  <c r="A946" i="25"/>
  <c r="B946" i="25"/>
  <c r="E946" i="25"/>
  <c r="F955" i="25" s="1"/>
  <c r="H946" i="25"/>
  <c r="I946" i="25"/>
  <c r="J946" i="25"/>
  <c r="K946" i="25"/>
  <c r="L946" i="25"/>
  <c r="M946" i="25"/>
  <c r="N946" i="25"/>
  <c r="O946" i="25"/>
  <c r="P946" i="25"/>
  <c r="Q946" i="25"/>
  <c r="R946" i="25"/>
  <c r="S946" i="25"/>
  <c r="T946" i="25"/>
  <c r="U946" i="25"/>
  <c r="V946" i="25"/>
  <c r="W946" i="25"/>
  <c r="A947" i="25"/>
  <c r="B947" i="25"/>
  <c r="E947" i="25"/>
  <c r="H947" i="25"/>
  <c r="I947" i="25"/>
  <c r="J947" i="25"/>
  <c r="K947" i="25"/>
  <c r="L947" i="25"/>
  <c r="M947" i="25"/>
  <c r="N947" i="25"/>
  <c r="O947" i="25"/>
  <c r="P947" i="25"/>
  <c r="Q947" i="25"/>
  <c r="R947" i="25"/>
  <c r="S947" i="25"/>
  <c r="T947" i="25"/>
  <c r="U947" i="25"/>
  <c r="V947" i="25"/>
  <c r="W947" i="25"/>
  <c r="A948" i="25"/>
  <c r="B948" i="25"/>
  <c r="E948" i="25"/>
  <c r="H948" i="25"/>
  <c r="I948" i="25"/>
  <c r="J948" i="25"/>
  <c r="K948" i="25"/>
  <c r="L948" i="25"/>
  <c r="M948" i="25"/>
  <c r="N948" i="25"/>
  <c r="O948" i="25"/>
  <c r="P948" i="25"/>
  <c r="Q948" i="25"/>
  <c r="R948" i="25"/>
  <c r="S948" i="25"/>
  <c r="T948" i="25"/>
  <c r="U948" i="25"/>
  <c r="V948" i="25"/>
  <c r="W948" i="25" s="1"/>
  <c r="A949" i="25"/>
  <c r="B949" i="25"/>
  <c r="E949" i="25"/>
  <c r="H949" i="25"/>
  <c r="I949" i="25"/>
  <c r="J949" i="25"/>
  <c r="K949" i="25"/>
  <c r="L949" i="25"/>
  <c r="M949" i="25"/>
  <c r="N949" i="25"/>
  <c r="O949" i="25"/>
  <c r="P949" i="25"/>
  <c r="Q949" i="25"/>
  <c r="R949" i="25"/>
  <c r="S949" i="25"/>
  <c r="T949" i="25"/>
  <c r="U949" i="25"/>
  <c r="V949" i="25"/>
  <c r="W949" i="25"/>
  <c r="A950" i="25"/>
  <c r="B950" i="25"/>
  <c r="E950" i="25"/>
  <c r="H950" i="25"/>
  <c r="I950" i="25"/>
  <c r="J950" i="25"/>
  <c r="K950" i="25"/>
  <c r="L950" i="25"/>
  <c r="M950" i="25"/>
  <c r="N950" i="25"/>
  <c r="O950" i="25"/>
  <c r="P950" i="25"/>
  <c r="Q950" i="25"/>
  <c r="R950" i="25"/>
  <c r="S950" i="25"/>
  <c r="T950" i="25"/>
  <c r="U950" i="25"/>
  <c r="V950" i="25"/>
  <c r="W950" i="25" s="1"/>
  <c r="A951" i="25"/>
  <c r="B951" i="25"/>
  <c r="U951" i="25" s="1"/>
  <c r="E951" i="25"/>
  <c r="H951" i="25"/>
  <c r="I951" i="25"/>
  <c r="J951" i="25"/>
  <c r="K951" i="25"/>
  <c r="L951" i="25"/>
  <c r="M951" i="25"/>
  <c r="N951" i="25"/>
  <c r="O951" i="25"/>
  <c r="P951" i="25"/>
  <c r="Q951" i="25"/>
  <c r="R951" i="25"/>
  <c r="S951" i="25"/>
  <c r="T951" i="25"/>
  <c r="V951" i="25"/>
  <c r="W951" i="25" s="1"/>
  <c r="A952" i="25"/>
  <c r="B952" i="25"/>
  <c r="E952" i="25"/>
  <c r="H952" i="25"/>
  <c r="I952" i="25"/>
  <c r="J952" i="25"/>
  <c r="K952" i="25"/>
  <c r="L952" i="25"/>
  <c r="M952" i="25"/>
  <c r="N952" i="25"/>
  <c r="O952" i="25"/>
  <c r="P952" i="25"/>
  <c r="Q952" i="25"/>
  <c r="R952" i="25"/>
  <c r="S952" i="25"/>
  <c r="T952" i="25"/>
  <c r="U952" i="25"/>
  <c r="V952" i="25"/>
  <c r="W952" i="25"/>
  <c r="A953" i="25"/>
  <c r="B953" i="25"/>
  <c r="E953" i="25"/>
  <c r="H953" i="25"/>
  <c r="I953" i="25"/>
  <c r="J953" i="25"/>
  <c r="K953" i="25"/>
  <c r="L953" i="25"/>
  <c r="M953" i="25"/>
  <c r="N953" i="25"/>
  <c r="O953" i="25"/>
  <c r="P953" i="25"/>
  <c r="Q953" i="25"/>
  <c r="R953" i="25"/>
  <c r="S953" i="25"/>
  <c r="T953" i="25"/>
  <c r="U953" i="25"/>
  <c r="V953" i="25"/>
  <c r="W953" i="25" s="1"/>
  <c r="A954" i="25"/>
  <c r="B954" i="25"/>
  <c r="E954" i="25"/>
  <c r="F954" i="25"/>
  <c r="H954" i="25"/>
  <c r="I954" i="25"/>
  <c r="J954" i="25"/>
  <c r="K954" i="25"/>
  <c r="L954" i="25"/>
  <c r="M954" i="25"/>
  <c r="N954" i="25"/>
  <c r="O954" i="25"/>
  <c r="P954" i="25"/>
  <c r="Q954" i="25"/>
  <c r="R954" i="25"/>
  <c r="S954" i="25"/>
  <c r="T954" i="25"/>
  <c r="U954" i="25"/>
  <c r="V954" i="25"/>
  <c r="W954" i="25"/>
  <c r="A955" i="25"/>
  <c r="B955" i="25"/>
  <c r="U955" i="25" s="1"/>
  <c r="E955" i="25"/>
  <c r="H955" i="25"/>
  <c r="I955" i="25"/>
  <c r="J955" i="25"/>
  <c r="K955" i="25"/>
  <c r="L955" i="25"/>
  <c r="M955" i="25"/>
  <c r="N955" i="25"/>
  <c r="O955" i="25"/>
  <c r="P955" i="25"/>
  <c r="Q955" i="25"/>
  <c r="R955" i="25"/>
  <c r="S955" i="25"/>
  <c r="T955" i="25"/>
  <c r="V955" i="25"/>
  <c r="W955" i="25" s="1"/>
  <c r="A956" i="25"/>
  <c r="B956" i="25"/>
  <c r="E956" i="25"/>
  <c r="F956" i="25"/>
  <c r="H956" i="25"/>
  <c r="I956" i="25"/>
  <c r="J956" i="25"/>
  <c r="K956" i="25"/>
  <c r="L956" i="25"/>
  <c r="M956" i="25"/>
  <c r="N956" i="25"/>
  <c r="O956" i="25"/>
  <c r="P956" i="25"/>
  <c r="Q956" i="25"/>
  <c r="R956" i="25"/>
  <c r="S956" i="25"/>
  <c r="T956" i="25"/>
  <c r="U956" i="25"/>
  <c r="V956" i="25"/>
  <c r="W956" i="25"/>
  <c r="A957" i="25"/>
  <c r="B957" i="25"/>
  <c r="E957" i="25"/>
  <c r="H957" i="25"/>
  <c r="I957" i="25"/>
  <c r="J957" i="25"/>
  <c r="K957" i="25"/>
  <c r="L957" i="25"/>
  <c r="M957" i="25"/>
  <c r="N957" i="25"/>
  <c r="O957" i="25"/>
  <c r="P957" i="25"/>
  <c r="Q957" i="25"/>
  <c r="R957" i="25"/>
  <c r="S957" i="25"/>
  <c r="T957" i="25"/>
  <c r="U957" i="25"/>
  <c r="V957" i="25"/>
  <c r="W957" i="25"/>
  <c r="A958" i="25"/>
  <c r="B958" i="25"/>
  <c r="E958" i="25"/>
  <c r="F958" i="25"/>
  <c r="H958" i="25"/>
  <c r="I958" i="25"/>
  <c r="J958" i="25"/>
  <c r="K958" i="25"/>
  <c r="L958" i="25"/>
  <c r="M958" i="25"/>
  <c r="N958" i="25"/>
  <c r="O958" i="25"/>
  <c r="P958" i="25"/>
  <c r="Q958" i="25"/>
  <c r="R958" i="25"/>
  <c r="S958" i="25"/>
  <c r="T958" i="25"/>
  <c r="U958" i="25"/>
  <c r="V958" i="25"/>
  <c r="W958" i="25"/>
  <c r="A959" i="25"/>
  <c r="B959" i="25"/>
  <c r="D959" i="25"/>
  <c r="L959" i="25" s="1"/>
  <c r="H959" i="25"/>
  <c r="I959" i="25"/>
  <c r="M959" i="25"/>
  <c r="P959" i="25"/>
  <c r="Q959" i="25"/>
  <c r="T959" i="25"/>
  <c r="U959" i="25"/>
  <c r="V959" i="25"/>
  <c r="A960" i="25"/>
  <c r="B960" i="25"/>
  <c r="H960" i="25"/>
  <c r="I960" i="25"/>
  <c r="J960" i="25"/>
  <c r="K960" i="25"/>
  <c r="L960" i="25"/>
  <c r="M960" i="25"/>
  <c r="N960" i="25"/>
  <c r="O960" i="25"/>
  <c r="P960" i="25"/>
  <c r="Q960" i="25"/>
  <c r="R960" i="25"/>
  <c r="S960" i="25"/>
  <c r="T960" i="25"/>
  <c r="U960" i="25"/>
  <c r="V960" i="25"/>
  <c r="W960" i="25"/>
  <c r="A961" i="25"/>
  <c r="B961" i="25"/>
  <c r="E961" i="25"/>
  <c r="H961" i="25"/>
  <c r="I961" i="25"/>
  <c r="J961" i="25"/>
  <c r="K961" i="25"/>
  <c r="L961" i="25"/>
  <c r="M961" i="25"/>
  <c r="N961" i="25"/>
  <c r="O961" i="25"/>
  <c r="P961" i="25"/>
  <c r="Q961" i="25"/>
  <c r="R961" i="25"/>
  <c r="S961" i="25"/>
  <c r="T961" i="25"/>
  <c r="U961" i="25"/>
  <c r="V961" i="25"/>
  <c r="W961" i="25"/>
  <c r="A962" i="25"/>
  <c r="B962" i="25"/>
  <c r="U962" i="25" s="1"/>
  <c r="E962" i="25"/>
  <c r="H962" i="25"/>
  <c r="I962" i="25"/>
  <c r="J962" i="25"/>
  <c r="K962" i="25"/>
  <c r="L962" i="25"/>
  <c r="M962" i="25"/>
  <c r="N962" i="25"/>
  <c r="O962" i="25"/>
  <c r="P962" i="25"/>
  <c r="Q962" i="25"/>
  <c r="R962" i="25"/>
  <c r="S962" i="25"/>
  <c r="T962" i="25"/>
  <c r="V962" i="25"/>
  <c r="W962" i="25" s="1"/>
  <c r="A963" i="25"/>
  <c r="B963" i="25"/>
  <c r="E963" i="25"/>
  <c r="H963" i="25"/>
  <c r="I963" i="25"/>
  <c r="J963" i="25"/>
  <c r="K963" i="25"/>
  <c r="L963" i="25"/>
  <c r="M963" i="25"/>
  <c r="N963" i="25"/>
  <c r="O963" i="25"/>
  <c r="P963" i="25"/>
  <c r="Q963" i="25"/>
  <c r="R963" i="25"/>
  <c r="S963" i="25"/>
  <c r="T963" i="25"/>
  <c r="U963" i="25"/>
  <c r="V963" i="25"/>
  <c r="W963" i="25"/>
  <c r="A964" i="25"/>
  <c r="B964" i="25"/>
  <c r="A965" i="25"/>
  <c r="B965" i="25"/>
  <c r="A966" i="25"/>
  <c r="B966" i="25"/>
  <c r="H971" i="25"/>
  <c r="I971" i="25"/>
  <c r="J971" i="25"/>
  <c r="K971" i="25"/>
  <c r="L971" i="25"/>
  <c r="M971" i="25"/>
  <c r="N971" i="25"/>
  <c r="O971" i="25"/>
  <c r="P971" i="25"/>
  <c r="Q971" i="25"/>
  <c r="R971" i="25"/>
  <c r="S971" i="25"/>
  <c r="T971" i="25"/>
  <c r="AA971" i="25"/>
  <c r="AB971" i="25"/>
  <c r="AC971" i="25"/>
  <c r="AD971" i="25"/>
  <c r="AE971" i="25"/>
  <c r="AF971" i="25"/>
  <c r="AG971" i="25"/>
  <c r="AH971" i="25"/>
  <c r="AI971" i="25"/>
  <c r="AJ971" i="25"/>
  <c r="AK971" i="25"/>
  <c r="AL971" i="25"/>
  <c r="Z972" i="25"/>
  <c r="Z973" i="25"/>
  <c r="Z974" i="25"/>
  <c r="Z975" i="25"/>
  <c r="Z976" i="25"/>
  <c r="Z977" i="25"/>
  <c r="Z978" i="25"/>
  <c r="Z979" i="25"/>
  <c r="Z980" i="25"/>
  <c r="Z981" i="25"/>
  <c r="Z982" i="25"/>
  <c r="Z983" i="25"/>
  <c r="Z984" i="25"/>
  <c r="Z985" i="25"/>
  <c r="Z986" i="25"/>
  <c r="Z987" i="25"/>
  <c r="Z988" i="25"/>
  <c r="Z989" i="25"/>
  <c r="Z990" i="25"/>
  <c r="Z991" i="25"/>
  <c r="Z992" i="25"/>
  <c r="Z993" i="25"/>
  <c r="Z994" i="25"/>
  <c r="Z995" i="25"/>
  <c r="Z996" i="25"/>
  <c r="Z997" i="25"/>
  <c r="Z998" i="25"/>
  <c r="Z999" i="25"/>
  <c r="Z1000" i="25"/>
  <c r="Z1001" i="25"/>
  <c r="Z1002" i="25"/>
  <c r="Z1003" i="25"/>
  <c r="Z1004" i="25"/>
  <c r="Z1005" i="25"/>
  <c r="Z1006" i="25"/>
  <c r="Z1007" i="25"/>
  <c r="Z1008" i="25"/>
  <c r="Z1009" i="25"/>
  <c r="Z1010" i="25"/>
  <c r="Z1011" i="25"/>
  <c r="Z1012" i="25"/>
  <c r="Z1013" i="25"/>
  <c r="D1014" i="25"/>
  <c r="Z1014" i="25"/>
  <c r="Z1015" i="25"/>
  <c r="Z1018" i="25"/>
  <c r="Z1019" i="25"/>
  <c r="Z1020" i="25"/>
  <c r="A4" i="8"/>
  <c r="D4" i="8"/>
  <c r="G4" i="8"/>
  <c r="H4" i="8"/>
  <c r="I4" i="8"/>
  <c r="J4" i="8"/>
  <c r="K4" i="8"/>
  <c r="L4" i="8"/>
  <c r="M4" i="8"/>
  <c r="N4" i="8"/>
  <c r="O4" i="8"/>
  <c r="P4" i="8"/>
  <c r="Q4" i="8"/>
  <c r="R4" i="8"/>
  <c r="S4" i="8"/>
  <c r="U4" i="8"/>
  <c r="V4" i="8" s="1"/>
  <c r="A5" i="8"/>
  <c r="D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A6" i="8"/>
  <c r="T6" i="8" s="1"/>
  <c r="D6" i="8"/>
  <c r="G6" i="8"/>
  <c r="H6" i="8"/>
  <c r="I6" i="8"/>
  <c r="J6" i="8"/>
  <c r="K6" i="8"/>
  <c r="L6" i="8"/>
  <c r="M6" i="8"/>
  <c r="N6" i="8"/>
  <c r="O6" i="8"/>
  <c r="P6" i="8"/>
  <c r="Q6" i="8"/>
  <c r="R6" i="8"/>
  <c r="S6" i="8"/>
  <c r="U6" i="8"/>
  <c r="V6" i="8" s="1"/>
  <c r="A7" i="8"/>
  <c r="T7" i="8" s="1"/>
  <c r="D7" i="8"/>
  <c r="G7" i="8"/>
  <c r="H7" i="8"/>
  <c r="I7" i="8"/>
  <c r="J7" i="8"/>
  <c r="K7" i="8"/>
  <c r="L7" i="8"/>
  <c r="M7" i="8"/>
  <c r="N7" i="8"/>
  <c r="O7" i="8"/>
  <c r="P7" i="8"/>
  <c r="Q7" i="8"/>
  <c r="R7" i="8"/>
  <c r="S7" i="8"/>
  <c r="U7" i="8"/>
  <c r="V7" i="8" s="1"/>
  <c r="A8" i="8"/>
  <c r="T8" i="8" s="1"/>
  <c r="D8" i="8"/>
  <c r="G8" i="8"/>
  <c r="H8" i="8"/>
  <c r="I8" i="8"/>
  <c r="J8" i="8"/>
  <c r="K8" i="8"/>
  <c r="L8" i="8"/>
  <c r="M8" i="8"/>
  <c r="N8" i="8"/>
  <c r="O8" i="8"/>
  <c r="P8" i="8"/>
  <c r="Q8" i="8"/>
  <c r="R8" i="8"/>
  <c r="S8" i="8"/>
  <c r="U8" i="8"/>
  <c r="V8" i="8" s="1"/>
  <c r="A9" i="8"/>
  <c r="D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A10" i="8"/>
  <c r="D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 s="1"/>
  <c r="A11" i="8"/>
  <c r="T11" i="8" s="1"/>
  <c r="D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U11" i="8"/>
  <c r="V11" i="8" s="1"/>
  <c r="A12" i="8"/>
  <c r="T12" i="8" s="1"/>
  <c r="D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U12" i="8"/>
  <c r="V12" i="8" s="1"/>
  <c r="A13" i="8"/>
  <c r="D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 s="1"/>
  <c r="A14" i="8"/>
  <c r="D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 s="1"/>
  <c r="A15" i="8"/>
  <c r="D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U15" i="8"/>
  <c r="V15" i="8" s="1"/>
  <c r="A16" i="8"/>
  <c r="D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 s="1"/>
  <c r="A17" i="8"/>
  <c r="D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A18" i="8"/>
  <c r="D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A19" i="8"/>
  <c r="D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 s="1"/>
  <c r="A20" i="8"/>
  <c r="D20" i="8"/>
  <c r="E29" i="8" s="1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 s="1"/>
  <c r="A21" i="8"/>
  <c r="D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A22" i="8"/>
  <c r="T22" i="8" s="1"/>
  <c r="D22" i="8"/>
  <c r="E30" i="8" s="1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U22" i="8"/>
  <c r="V22" i="8" s="1"/>
  <c r="A23" i="8"/>
  <c r="T23" i="8" s="1"/>
  <c r="D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U23" i="8"/>
  <c r="V23" i="8" s="1"/>
  <c r="A24" i="8"/>
  <c r="D24" i="8"/>
  <c r="E32" i="8" s="1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 s="1"/>
  <c r="A25" i="8"/>
  <c r="T25" i="8" s="1"/>
  <c r="D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U25" i="8"/>
  <c r="V25" i="8" s="1"/>
  <c r="A26" i="8"/>
  <c r="D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A27" i="8"/>
  <c r="D27" i="8"/>
  <c r="E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A28" i="8"/>
  <c r="D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 s="1"/>
  <c r="A29" i="8"/>
  <c r="D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A30" i="8"/>
  <c r="D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A31" i="8"/>
  <c r="T31" i="8" s="1"/>
  <c r="D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U31" i="8"/>
  <c r="V31" i="8" s="1"/>
  <c r="A32" i="8"/>
  <c r="D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 s="1"/>
  <c r="A33" i="8"/>
  <c r="D33" i="8"/>
  <c r="E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A34" i="8"/>
  <c r="D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A35" i="8"/>
  <c r="D35" i="8"/>
  <c r="E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A36" i="8"/>
  <c r="D36" i="8"/>
  <c r="E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A37" i="8"/>
  <c r="D37" i="8"/>
  <c r="E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A38" i="8"/>
  <c r="D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 s="1"/>
  <c r="A39" i="8"/>
  <c r="T39" i="8" s="1"/>
  <c r="D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U39" i="8"/>
  <c r="V39" i="8" s="1"/>
  <c r="A40" i="8"/>
  <c r="T40" i="8" s="1"/>
  <c r="D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U40" i="8"/>
  <c r="V40" i="8" s="1"/>
  <c r="A41" i="8"/>
  <c r="D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A42" i="8"/>
  <c r="D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A43" i="8"/>
  <c r="T43" i="8" s="1"/>
  <c r="D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U43" i="8"/>
  <c r="V43" i="8"/>
  <c r="A44" i="8"/>
  <c r="D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 s="1"/>
  <c r="A45" i="8"/>
  <c r="D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 s="1"/>
  <c r="A46" i="8"/>
  <c r="D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 s="1"/>
  <c r="A47" i="8"/>
  <c r="T47" i="8" s="1"/>
  <c r="D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U47" i="8"/>
  <c r="V47" i="8" s="1"/>
  <c r="A48" i="8"/>
  <c r="D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 s="1"/>
  <c r="A49" i="8"/>
  <c r="D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A50" i="8"/>
  <c r="D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A51" i="8"/>
  <c r="D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 s="1"/>
  <c r="A52" i="8"/>
  <c r="D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 s="1"/>
  <c r="A53" i="8"/>
  <c r="D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A54" i="8"/>
  <c r="D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U54" i="8"/>
  <c r="V54" i="8" s="1"/>
  <c r="A55" i="8"/>
  <c r="T55" i="8" s="1"/>
  <c r="D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U55" i="8"/>
  <c r="V55" i="8" s="1"/>
  <c r="A56" i="8"/>
  <c r="D56" i="8"/>
  <c r="E64" i="8" s="1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 s="1"/>
  <c r="A57" i="8"/>
  <c r="D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 s="1"/>
  <c r="A58" i="8"/>
  <c r="D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A59" i="8"/>
  <c r="D59" i="8"/>
  <c r="E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A60" i="8"/>
  <c r="T60" i="8" s="1"/>
  <c r="D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U60" i="8"/>
  <c r="V60" i="8" s="1"/>
  <c r="A61" i="8"/>
  <c r="D61" i="8"/>
  <c r="E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A62" i="8"/>
  <c r="D62" i="8"/>
  <c r="E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A63" i="8"/>
  <c r="T63" i="8" s="1"/>
  <c r="D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U63" i="8"/>
  <c r="V63" i="8" s="1"/>
  <c r="A64" i="8"/>
  <c r="D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 s="1"/>
  <c r="A65" i="8"/>
  <c r="D65" i="8"/>
  <c r="E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A66" i="8"/>
  <c r="D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A67" i="8"/>
  <c r="D67" i="8"/>
  <c r="E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A68" i="8"/>
  <c r="D68" i="8"/>
  <c r="E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A69" i="8"/>
  <c r="D69" i="8"/>
  <c r="E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A70" i="8"/>
  <c r="D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 s="1"/>
  <c r="A71" i="8"/>
  <c r="T71" i="8" s="1"/>
  <c r="D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U71" i="8"/>
  <c r="V71" i="8" s="1"/>
  <c r="A72" i="8"/>
  <c r="T72" i="8" s="1"/>
  <c r="D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U72" i="8"/>
  <c r="V72" i="8" s="1"/>
  <c r="A73" i="8"/>
  <c r="D73" i="8"/>
  <c r="E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A74" i="8"/>
  <c r="D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A75" i="8"/>
  <c r="T75" i="8" s="1"/>
  <c r="D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U75" i="8"/>
  <c r="V75" i="8"/>
  <c r="A76" i="8"/>
  <c r="D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 s="1"/>
  <c r="A77" i="8"/>
  <c r="D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 s="1"/>
  <c r="A78" i="8"/>
  <c r="D78" i="8"/>
  <c r="E87" i="8" s="1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 s="1"/>
  <c r="A79" i="8"/>
  <c r="T79" i="8" s="1"/>
  <c r="D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U79" i="8"/>
  <c r="V79" i="8" s="1"/>
  <c r="A80" i="8"/>
  <c r="D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 s="1"/>
  <c r="A81" i="8"/>
  <c r="D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A82" i="8"/>
  <c r="D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A83" i="8"/>
  <c r="T83" i="8" s="1"/>
  <c r="D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U83" i="8"/>
  <c r="V83" i="8" s="1"/>
  <c r="A84" i="8"/>
  <c r="D84" i="8"/>
  <c r="E93" i="8" s="1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 s="1"/>
  <c r="A85" i="8"/>
  <c r="D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A86" i="8"/>
  <c r="T86" i="8" s="1"/>
  <c r="D86" i="8"/>
  <c r="E94" i="8" s="1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U86" i="8"/>
  <c r="V86" i="8" s="1"/>
  <c r="A87" i="8"/>
  <c r="T87" i="8" s="1"/>
  <c r="D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U87" i="8"/>
  <c r="V87" i="8" s="1"/>
  <c r="A88" i="8"/>
  <c r="D88" i="8"/>
  <c r="E96" i="8" s="1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 s="1"/>
  <c r="A89" i="8"/>
  <c r="T89" i="8" s="1"/>
  <c r="D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U89" i="8"/>
  <c r="V89" i="8" s="1"/>
  <c r="A90" i="8"/>
  <c r="D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A91" i="8"/>
  <c r="D91" i="8"/>
  <c r="E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A92" i="8"/>
  <c r="T92" i="8" s="1"/>
  <c r="D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U92" i="8"/>
  <c r="V92" i="8" s="1"/>
  <c r="A93" i="8"/>
  <c r="D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A94" i="8"/>
  <c r="D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A95" i="8"/>
  <c r="T95" i="8" s="1"/>
  <c r="D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U95" i="8"/>
  <c r="V95" i="8" s="1"/>
  <c r="A96" i="8"/>
  <c r="D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 s="1"/>
  <c r="A97" i="8"/>
  <c r="D97" i="8"/>
  <c r="E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A98" i="8"/>
  <c r="D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A99" i="8"/>
  <c r="D99" i="8"/>
  <c r="E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A100" i="8"/>
  <c r="D100" i="8"/>
  <c r="E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A101" i="8"/>
  <c r="D101" i="8"/>
  <c r="E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A102" i="8"/>
  <c r="D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 s="1"/>
  <c r="A103" i="8"/>
  <c r="T103" i="8" s="1"/>
  <c r="D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U103" i="8"/>
  <c r="V103" i="8" s="1"/>
  <c r="A104" i="8"/>
  <c r="D104" i="8"/>
  <c r="G104" i="8"/>
  <c r="H104" i="8"/>
  <c r="I104" i="8"/>
  <c r="J104" i="8"/>
  <c r="K104" i="8"/>
  <c r="L104" i="8"/>
  <c r="L1004" i="8" s="1"/>
  <c r="M104" i="8"/>
  <c r="N104" i="8"/>
  <c r="O104" i="8"/>
  <c r="P104" i="8"/>
  <c r="Q104" i="8"/>
  <c r="R104" i="8"/>
  <c r="S104" i="8"/>
  <c r="T104" i="8"/>
  <c r="U104" i="8"/>
  <c r="V104" i="8" s="1"/>
  <c r="A105" i="8"/>
  <c r="D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A106" i="8"/>
  <c r="D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A107" i="8"/>
  <c r="T107" i="8" s="1"/>
  <c r="D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U107" i="8"/>
  <c r="V107" i="8"/>
  <c r="A108" i="8"/>
  <c r="D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 s="1"/>
  <c r="A109" i="8"/>
  <c r="D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 s="1"/>
  <c r="A110" i="8"/>
  <c r="D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 s="1"/>
  <c r="A111" i="8"/>
  <c r="T111" i="8" s="1"/>
  <c r="D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U111" i="8"/>
  <c r="V111" i="8" s="1"/>
  <c r="A112" i="8"/>
  <c r="D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 s="1"/>
  <c r="A113" i="8"/>
  <c r="D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A114" i="8"/>
  <c r="D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A115" i="8"/>
  <c r="T115" i="8" s="1"/>
  <c r="D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U115" i="8"/>
  <c r="V115" i="8" s="1"/>
  <c r="A116" i="8"/>
  <c r="D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 s="1"/>
  <c r="A117" i="8"/>
  <c r="D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A118" i="8"/>
  <c r="T118" i="8" s="1"/>
  <c r="D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U118" i="8"/>
  <c r="V118" i="8" s="1"/>
  <c r="A119" i="8"/>
  <c r="T119" i="8" s="1"/>
  <c r="D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U119" i="8"/>
  <c r="V119" i="8" s="1"/>
  <c r="A120" i="8"/>
  <c r="D120" i="8"/>
  <c r="E128" i="8" s="1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 s="1"/>
  <c r="A121" i="8"/>
  <c r="T121" i="8" s="1"/>
  <c r="D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U121" i="8"/>
  <c r="V121" i="8" s="1"/>
  <c r="A122" i="8"/>
  <c r="D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A123" i="8"/>
  <c r="D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A124" i="8"/>
  <c r="D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U124" i="8"/>
  <c r="V124" i="8" s="1"/>
  <c r="A125" i="8"/>
  <c r="D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A126" i="8"/>
  <c r="D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A127" i="8"/>
  <c r="D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U127" i="8"/>
  <c r="V127" i="8" s="1"/>
  <c r="A128" i="8"/>
  <c r="D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 s="1"/>
  <c r="A129" i="8"/>
  <c r="D129" i="8"/>
  <c r="E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A130" i="8"/>
  <c r="D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A131" i="8"/>
  <c r="D131" i="8"/>
  <c r="E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A132" i="8"/>
  <c r="D132" i="8"/>
  <c r="E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A133" i="8"/>
  <c r="D133" i="8"/>
  <c r="E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A134" i="8"/>
  <c r="D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 s="1"/>
  <c r="A135" i="8"/>
  <c r="T135" i="8" s="1"/>
  <c r="D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U135" i="8"/>
  <c r="V135" i="8" s="1"/>
  <c r="A136" i="8"/>
  <c r="T136" i="8" s="1"/>
  <c r="D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U136" i="8"/>
  <c r="V136" i="8" s="1"/>
  <c r="A137" i="8"/>
  <c r="D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A138" i="8"/>
  <c r="D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A139" i="8"/>
  <c r="T139" i="8" s="1"/>
  <c r="D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U139" i="8"/>
  <c r="V139" i="8"/>
  <c r="A140" i="8"/>
  <c r="D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 s="1"/>
  <c r="A141" i="8"/>
  <c r="D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 s="1"/>
  <c r="A142" i="8"/>
  <c r="D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 s="1"/>
  <c r="A143" i="8"/>
  <c r="T143" i="8" s="1"/>
  <c r="D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U143" i="8"/>
  <c r="V143" i="8" s="1"/>
  <c r="A144" i="8"/>
  <c r="D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 s="1"/>
  <c r="A145" i="8"/>
  <c r="D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A146" i="8"/>
  <c r="D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A147" i="8"/>
  <c r="T147" i="8" s="1"/>
  <c r="D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U147" i="8"/>
  <c r="V147" i="8" s="1"/>
  <c r="A148" i="8"/>
  <c r="D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 s="1"/>
  <c r="A149" i="8"/>
  <c r="D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A150" i="8"/>
  <c r="T150" i="8" s="1"/>
  <c r="D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U150" i="8"/>
  <c r="V150" i="8" s="1"/>
  <c r="A151" i="8"/>
  <c r="T151" i="8" s="1"/>
  <c r="D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U151" i="8"/>
  <c r="V151" i="8" s="1"/>
  <c r="A152" i="8"/>
  <c r="D152" i="8"/>
  <c r="E160" i="8" s="1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 s="1"/>
  <c r="A153" i="8"/>
  <c r="T153" i="8" s="1"/>
  <c r="D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U153" i="8"/>
  <c r="V153" i="8" s="1"/>
  <c r="A154" i="8"/>
  <c r="D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A155" i="8"/>
  <c r="D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A156" i="8"/>
  <c r="T156" i="8" s="1"/>
  <c r="D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U156" i="8"/>
  <c r="V156" i="8" s="1"/>
  <c r="A157" i="8"/>
  <c r="D157" i="8"/>
  <c r="E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A158" i="8"/>
  <c r="D158" i="8"/>
  <c r="E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A159" i="8"/>
  <c r="D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 s="1"/>
  <c r="A160" i="8"/>
  <c r="D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 s="1"/>
  <c r="A161" i="8"/>
  <c r="D161" i="8"/>
  <c r="E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A162" i="8"/>
  <c r="D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A163" i="8"/>
  <c r="D163" i="8"/>
  <c r="E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A164" i="8"/>
  <c r="D164" i="8"/>
  <c r="E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A165" i="8"/>
  <c r="D165" i="8"/>
  <c r="E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A166" i="8"/>
  <c r="D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 s="1"/>
  <c r="A167" i="8"/>
  <c r="T167" i="8" s="1"/>
  <c r="D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U167" i="8"/>
  <c r="V167" i="8" s="1"/>
  <c r="A168" i="8"/>
  <c r="T168" i="8" s="1"/>
  <c r="D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U168" i="8"/>
  <c r="V168" i="8" s="1"/>
  <c r="A169" i="8"/>
  <c r="D169" i="8"/>
  <c r="E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A170" i="8"/>
  <c r="D170" i="8"/>
  <c r="E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A171" i="8"/>
  <c r="D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A172" i="8"/>
  <c r="D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 s="1"/>
  <c r="A173" i="8"/>
  <c r="D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 s="1"/>
  <c r="A174" i="8"/>
  <c r="D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 s="1"/>
  <c r="A175" i="8"/>
  <c r="T175" i="8" s="1"/>
  <c r="D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U175" i="8"/>
  <c r="V175" i="8" s="1"/>
  <c r="A176" i="8"/>
  <c r="D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 s="1"/>
  <c r="A177" i="8"/>
  <c r="D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A178" i="8"/>
  <c r="D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A179" i="8"/>
  <c r="T179" i="8" s="1"/>
  <c r="D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U179" i="8"/>
  <c r="V179" i="8" s="1"/>
  <c r="A180" i="8"/>
  <c r="D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 s="1"/>
  <c r="A181" i="8"/>
  <c r="D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A182" i="8"/>
  <c r="T182" i="8" s="1"/>
  <c r="D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U182" i="8"/>
  <c r="V182" i="8" s="1"/>
  <c r="A183" i="8"/>
  <c r="T183" i="8" s="1"/>
  <c r="D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U183" i="8"/>
  <c r="V183" i="8" s="1"/>
  <c r="A184" i="8"/>
  <c r="D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 s="1"/>
  <c r="A185" i="8"/>
  <c r="D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 s="1"/>
  <c r="A186" i="8"/>
  <c r="D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 s="1"/>
  <c r="A187" i="8"/>
  <c r="D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A188" i="8"/>
  <c r="D188" i="8"/>
  <c r="E193" i="8" s="1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 s="1"/>
  <c r="A189" i="8"/>
  <c r="T189" i="8" s="1"/>
  <c r="D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U189" i="8"/>
  <c r="V189" i="8"/>
  <c r="A190" i="8"/>
  <c r="D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 s="1"/>
  <c r="A191" i="8"/>
  <c r="D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A192" i="8"/>
  <c r="D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 s="1"/>
  <c r="A193" i="8"/>
  <c r="D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 s="1"/>
  <c r="A194" i="8"/>
  <c r="D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 s="1"/>
  <c r="A195" i="8"/>
  <c r="D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A196" i="8"/>
  <c r="D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 s="1"/>
  <c r="A197" i="8"/>
  <c r="D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A198" i="8"/>
  <c r="D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A199" i="8"/>
  <c r="T199" i="8" s="1"/>
  <c r="D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U199" i="8"/>
  <c r="V199" i="8"/>
  <c r="A200" i="8"/>
  <c r="D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 s="1"/>
  <c r="A201" i="8"/>
  <c r="T201" i="8" s="1"/>
  <c r="D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U201" i="8"/>
  <c r="V201" i="8"/>
  <c r="A202" i="8"/>
  <c r="D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 s="1"/>
  <c r="A203" i="8"/>
  <c r="T203" i="8" s="1"/>
  <c r="D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U203" i="8"/>
  <c r="V203" i="8"/>
  <c r="A204" i="8"/>
  <c r="T204" i="8" s="1"/>
  <c r="D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U204" i="8"/>
  <c r="V204" i="8" s="1"/>
  <c r="A205" i="8"/>
  <c r="D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A206" i="8"/>
  <c r="D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 s="1"/>
  <c r="A207" i="8"/>
  <c r="D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A208" i="8"/>
  <c r="D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 s="1"/>
  <c r="A209" i="8"/>
  <c r="D209" i="8"/>
  <c r="E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A210" i="8"/>
  <c r="D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 s="1"/>
  <c r="A211" i="8"/>
  <c r="D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A212" i="8"/>
  <c r="D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 s="1"/>
  <c r="A213" i="8"/>
  <c r="D213" i="8"/>
  <c r="E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A214" i="8"/>
  <c r="D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A215" i="8"/>
  <c r="D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A216" i="8"/>
  <c r="D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 s="1"/>
  <c r="A217" i="8"/>
  <c r="D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 s="1"/>
  <c r="A218" i="8"/>
  <c r="D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A219" i="8"/>
  <c r="D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 s="1"/>
  <c r="A220" i="8"/>
  <c r="T220" i="8" s="1"/>
  <c r="D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U220" i="8"/>
  <c r="V220" i="8"/>
  <c r="A221" i="8"/>
  <c r="D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 s="1"/>
  <c r="A222" i="8"/>
  <c r="D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A223" i="8"/>
  <c r="D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 s="1"/>
  <c r="A224" i="8"/>
  <c r="D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A225" i="8"/>
  <c r="T225" i="8" s="1"/>
  <c r="D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U225" i="8"/>
  <c r="V225" i="8" s="1"/>
  <c r="A226" i="8"/>
  <c r="T226" i="8" s="1"/>
  <c r="D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U226" i="8"/>
  <c r="V226" i="8"/>
  <c r="A227" i="8"/>
  <c r="D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 s="1"/>
  <c r="A228" i="8"/>
  <c r="D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A229" i="8"/>
  <c r="D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 s="1"/>
  <c r="A230" i="8"/>
  <c r="D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A231" i="8"/>
  <c r="D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 s="1"/>
  <c r="A232" i="8"/>
  <c r="D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A233" i="8"/>
  <c r="D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 s="1"/>
  <c r="A234" i="8"/>
  <c r="T234" i="8" s="1"/>
  <c r="D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U234" i="8"/>
  <c r="V234" i="8"/>
  <c r="A235" i="8"/>
  <c r="D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A236" i="8"/>
  <c r="D236" i="8"/>
  <c r="E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A237" i="8"/>
  <c r="D237" i="8"/>
  <c r="E246" i="8" s="1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 s="1"/>
  <c r="A238" i="8"/>
  <c r="T238" i="8" s="1"/>
  <c r="D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U238" i="8"/>
  <c r="V238" i="8" s="1"/>
  <c r="A239" i="8"/>
  <c r="D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 s="1"/>
  <c r="A240" i="8"/>
  <c r="D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A241" i="8"/>
  <c r="T241" i="8" s="1"/>
  <c r="D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U241" i="8"/>
  <c r="V241" i="8" s="1"/>
  <c r="A242" i="8"/>
  <c r="T242" i="8" s="1"/>
  <c r="D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U242" i="8"/>
  <c r="V242" i="8"/>
  <c r="A243" i="8"/>
  <c r="D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 s="1"/>
  <c r="A244" i="8"/>
  <c r="D244" i="8"/>
  <c r="E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A245" i="8"/>
  <c r="D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 s="1"/>
  <c r="A246" i="8"/>
  <c r="D246" i="8"/>
  <c r="E251" i="8" s="1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 s="1"/>
  <c r="A247" i="8"/>
  <c r="D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 s="1"/>
  <c r="A248" i="8"/>
  <c r="D248" i="8"/>
  <c r="E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A249" i="8"/>
  <c r="D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 s="1"/>
  <c r="A250" i="8"/>
  <c r="D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A251" i="8"/>
  <c r="D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A252" i="8"/>
  <c r="T252" i="8" s="1"/>
  <c r="D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U252" i="8"/>
  <c r="V252" i="8"/>
  <c r="A253" i="8"/>
  <c r="D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 s="1"/>
  <c r="A254" i="8"/>
  <c r="T254" i="8" s="1"/>
  <c r="D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U254" i="8"/>
  <c r="V254" i="8"/>
  <c r="A255" i="8"/>
  <c r="D255" i="8"/>
  <c r="E264" i="8" s="1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 s="1"/>
  <c r="A256" i="8"/>
  <c r="T256" i="8" s="1"/>
  <c r="D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U256" i="8"/>
  <c r="V256" i="8"/>
  <c r="A257" i="8"/>
  <c r="D257" i="8"/>
  <c r="E258" i="8" s="1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U257" i="8"/>
  <c r="V257" i="8" s="1"/>
  <c r="A258" i="8"/>
  <c r="D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A259" i="8"/>
  <c r="D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 s="1"/>
  <c r="A260" i="8"/>
  <c r="D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A261" i="8"/>
  <c r="D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 s="1"/>
  <c r="A262" i="8"/>
  <c r="D262" i="8"/>
  <c r="E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A263" i="8"/>
  <c r="D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 s="1"/>
  <c r="A264" i="8"/>
  <c r="D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A265" i="8"/>
  <c r="D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 s="1"/>
  <c r="A266" i="8"/>
  <c r="D266" i="8"/>
  <c r="E275" i="8" s="1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 s="1"/>
  <c r="W266" i="8"/>
  <c r="A267" i="8"/>
  <c r="D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 s="1"/>
  <c r="A268" i="8"/>
  <c r="D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 s="1"/>
  <c r="A269" i="8"/>
  <c r="D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 s="1"/>
  <c r="A270" i="8"/>
  <c r="D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 s="1"/>
  <c r="W270" i="8"/>
  <c r="A271" i="8"/>
  <c r="D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 s="1"/>
  <c r="A272" i="8"/>
  <c r="D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 s="1"/>
  <c r="A273" i="8"/>
  <c r="D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 s="1"/>
  <c r="A274" i="8"/>
  <c r="D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 s="1"/>
  <c r="A275" i="8"/>
  <c r="D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 s="1"/>
  <c r="A276" i="8"/>
  <c r="D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 s="1"/>
  <c r="A277" i="8"/>
  <c r="D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 s="1"/>
  <c r="A278" i="8"/>
  <c r="D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 s="1"/>
  <c r="A279" i="8"/>
  <c r="D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 s="1"/>
  <c r="A280" i="8"/>
  <c r="D280" i="8"/>
  <c r="E289" i="8" s="1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 s="1"/>
  <c r="A281" i="8"/>
  <c r="D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 s="1"/>
  <c r="A282" i="8"/>
  <c r="D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 s="1"/>
  <c r="A283" i="8"/>
  <c r="D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 s="1"/>
  <c r="A284" i="8"/>
  <c r="D284" i="8"/>
  <c r="E293" i="8" s="1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 s="1"/>
  <c r="A285" i="8"/>
  <c r="D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 s="1"/>
  <c r="A286" i="8"/>
  <c r="D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 s="1"/>
  <c r="W286" i="8"/>
  <c r="A287" i="8"/>
  <c r="D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 s="1"/>
  <c r="A288" i="8"/>
  <c r="D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 s="1"/>
  <c r="A289" i="8"/>
  <c r="D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 s="1"/>
  <c r="W289" i="8"/>
  <c r="A290" i="8"/>
  <c r="D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 s="1"/>
  <c r="A291" i="8"/>
  <c r="D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 s="1"/>
  <c r="A292" i="8"/>
  <c r="D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 s="1"/>
  <c r="A293" i="8"/>
  <c r="D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 s="1"/>
  <c r="A294" i="8"/>
  <c r="D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 s="1"/>
  <c r="A295" i="8"/>
  <c r="D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 s="1"/>
  <c r="W295" i="8"/>
  <c r="A296" i="8"/>
  <c r="D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 s="1"/>
  <c r="A297" i="8"/>
  <c r="D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 s="1"/>
  <c r="A298" i="8"/>
  <c r="D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 s="1"/>
  <c r="A299" i="8"/>
  <c r="D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 s="1"/>
  <c r="A300" i="8"/>
  <c r="D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 s="1"/>
  <c r="A301" i="8"/>
  <c r="D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 s="1"/>
  <c r="A302" i="8"/>
  <c r="D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 s="1"/>
  <c r="A303" i="8"/>
  <c r="D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 s="1"/>
  <c r="A304" i="8"/>
  <c r="D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 s="1"/>
  <c r="A305" i="8"/>
  <c r="D305" i="8"/>
  <c r="E314" i="8" s="1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 s="1"/>
  <c r="A306" i="8"/>
  <c r="D306" i="8"/>
  <c r="E315" i="8" s="1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 s="1"/>
  <c r="A307" i="8"/>
  <c r="D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 s="1"/>
  <c r="A308" i="8"/>
  <c r="D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 s="1"/>
  <c r="A309" i="8"/>
  <c r="D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 s="1"/>
  <c r="A310" i="8"/>
  <c r="D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 s="1"/>
  <c r="A311" i="8"/>
  <c r="D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 s="1"/>
  <c r="A312" i="8"/>
  <c r="D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 s="1"/>
  <c r="A313" i="8"/>
  <c r="D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 s="1"/>
  <c r="A314" i="8"/>
  <c r="D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 s="1"/>
  <c r="A315" i="8"/>
  <c r="D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 s="1"/>
  <c r="A316" i="8"/>
  <c r="D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 s="1"/>
  <c r="A317" i="8"/>
  <c r="D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 s="1"/>
  <c r="A318" i="8"/>
  <c r="D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 s="1"/>
  <c r="A319" i="8"/>
  <c r="D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 s="1"/>
  <c r="A320" i="8"/>
  <c r="D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 s="1"/>
  <c r="A321" i="8"/>
  <c r="D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 s="1"/>
  <c r="A322" i="8"/>
  <c r="D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 s="1"/>
  <c r="A323" i="8"/>
  <c r="D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 s="1"/>
  <c r="A324" i="8"/>
  <c r="D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 s="1"/>
  <c r="A325" i="8"/>
  <c r="D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 s="1"/>
  <c r="A326" i="8"/>
  <c r="D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 s="1"/>
  <c r="A327" i="8"/>
  <c r="D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 s="1"/>
  <c r="A328" i="8"/>
  <c r="D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 s="1"/>
  <c r="A329" i="8"/>
  <c r="D329" i="8"/>
  <c r="E338" i="8" s="1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 s="1"/>
  <c r="A330" i="8"/>
  <c r="D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 s="1"/>
  <c r="W330" i="8"/>
  <c r="A331" i="8"/>
  <c r="D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 s="1"/>
  <c r="W331" i="8"/>
  <c r="A332" i="8"/>
  <c r="D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 s="1"/>
  <c r="A333" i="8"/>
  <c r="D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 s="1"/>
  <c r="A334" i="8"/>
  <c r="D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 s="1"/>
  <c r="A335" i="8"/>
  <c r="D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 s="1"/>
  <c r="A336" i="8"/>
  <c r="D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 s="1"/>
  <c r="A337" i="8"/>
  <c r="D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 s="1"/>
  <c r="A338" i="8"/>
  <c r="D338" i="8"/>
  <c r="E347" i="8" s="1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 s="1"/>
  <c r="A339" i="8"/>
  <c r="D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 s="1"/>
  <c r="A340" i="8"/>
  <c r="D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 s="1"/>
  <c r="A341" i="8"/>
  <c r="D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 s="1"/>
  <c r="A342" i="8"/>
  <c r="D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 s="1"/>
  <c r="W342" i="8"/>
  <c r="A343" i="8"/>
  <c r="D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 s="1"/>
  <c r="A344" i="8"/>
  <c r="D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 s="1"/>
  <c r="A345" i="8"/>
  <c r="D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 s="1"/>
  <c r="A346" i="8"/>
  <c r="D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 s="1"/>
  <c r="A347" i="8"/>
  <c r="D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 s="1"/>
  <c r="A348" i="8"/>
  <c r="D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 s="1"/>
  <c r="A349" i="8"/>
  <c r="D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 s="1"/>
  <c r="A350" i="8"/>
  <c r="D350" i="8"/>
  <c r="E359" i="8" s="1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 s="1"/>
  <c r="A351" i="8"/>
  <c r="D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 s="1"/>
  <c r="A352" i="8"/>
  <c r="D352" i="8"/>
  <c r="E361" i="8" s="1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 s="1"/>
  <c r="A353" i="8"/>
  <c r="D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 s="1"/>
  <c r="W353" i="8"/>
  <c r="A354" i="8"/>
  <c r="D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 s="1"/>
  <c r="W354" i="8"/>
  <c r="A355" i="8"/>
  <c r="D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 s="1"/>
  <c r="A356" i="8"/>
  <c r="D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 s="1"/>
  <c r="A357" i="8"/>
  <c r="D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 s="1"/>
  <c r="W357" i="8"/>
  <c r="A358" i="8"/>
  <c r="D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 s="1"/>
  <c r="A359" i="8"/>
  <c r="D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 s="1"/>
  <c r="A360" i="8"/>
  <c r="D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 s="1"/>
  <c r="W360" i="8"/>
  <c r="A361" i="8"/>
  <c r="D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 s="1"/>
  <c r="A362" i="8"/>
  <c r="D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 s="1"/>
  <c r="W362" i="8"/>
  <c r="A363" i="8"/>
  <c r="D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 s="1"/>
  <c r="A364" i="8"/>
  <c r="D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 s="1"/>
  <c r="A365" i="8"/>
  <c r="D365" i="8"/>
  <c r="E374" i="8" s="1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 s="1"/>
  <c r="A366" i="8"/>
  <c r="D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 s="1"/>
  <c r="A367" i="8"/>
  <c r="D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 s="1"/>
  <c r="A368" i="8"/>
  <c r="D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 s="1"/>
  <c r="A369" i="8"/>
  <c r="D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 s="1"/>
  <c r="A370" i="8"/>
  <c r="D370" i="8"/>
  <c r="E379" i="8" s="1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 s="1"/>
  <c r="A371" i="8"/>
  <c r="D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 s="1"/>
  <c r="A372" i="8"/>
  <c r="D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 s="1"/>
  <c r="A373" i="8"/>
  <c r="D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 s="1"/>
  <c r="A374" i="8"/>
  <c r="D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 s="1"/>
  <c r="A375" i="8"/>
  <c r="D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 s="1"/>
  <c r="A376" i="8"/>
  <c r="D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 s="1"/>
  <c r="W376" i="8"/>
  <c r="A377" i="8"/>
  <c r="D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 s="1"/>
  <c r="A378" i="8"/>
  <c r="D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 s="1"/>
  <c r="W378" i="8"/>
  <c r="A379" i="8"/>
  <c r="D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 s="1"/>
  <c r="A380" i="8"/>
  <c r="D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 s="1"/>
  <c r="A381" i="8"/>
  <c r="D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 s="1"/>
  <c r="A382" i="8"/>
  <c r="D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 s="1"/>
  <c r="W382" i="8"/>
  <c r="A383" i="8"/>
  <c r="D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 s="1"/>
  <c r="W383" i="8"/>
  <c r="A384" i="8"/>
  <c r="D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 s="1"/>
  <c r="A385" i="8"/>
  <c r="D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 s="1"/>
  <c r="A386" i="8"/>
  <c r="D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 s="1"/>
  <c r="A387" i="8"/>
  <c r="D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 s="1"/>
  <c r="A388" i="8"/>
  <c r="D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 s="1"/>
  <c r="A389" i="8"/>
  <c r="D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 s="1"/>
  <c r="A390" i="8"/>
  <c r="D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 s="1"/>
  <c r="A391" i="8"/>
  <c r="D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 s="1"/>
  <c r="A392" i="8"/>
  <c r="D392" i="8"/>
  <c r="E401" i="8" s="1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 s="1"/>
  <c r="W392" i="8"/>
  <c r="A393" i="8"/>
  <c r="D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 s="1"/>
  <c r="W393" i="8"/>
  <c r="A394" i="8"/>
  <c r="D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 s="1"/>
  <c r="A395" i="8"/>
  <c r="D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 s="1"/>
  <c r="A396" i="8"/>
  <c r="D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 s="1"/>
  <c r="A397" i="8"/>
  <c r="D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 s="1"/>
  <c r="A398" i="8"/>
  <c r="D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 s="1"/>
  <c r="A399" i="8"/>
  <c r="D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 s="1"/>
  <c r="A400" i="8"/>
  <c r="D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 s="1"/>
  <c r="A401" i="8"/>
  <c r="D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 s="1"/>
  <c r="A402" i="8"/>
  <c r="D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 s="1"/>
  <c r="A403" i="8"/>
  <c r="D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 s="1"/>
  <c r="W403" i="8"/>
  <c r="A404" i="8"/>
  <c r="D404" i="8"/>
  <c r="E413" i="8" s="1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 s="1"/>
  <c r="A405" i="8"/>
  <c r="D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 s="1"/>
  <c r="A406" i="8"/>
  <c r="D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 s="1"/>
  <c r="A407" i="8"/>
  <c r="D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 s="1"/>
  <c r="A408" i="8"/>
  <c r="D408" i="8"/>
  <c r="E417" i="8" s="1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 s="1"/>
  <c r="A409" i="8"/>
  <c r="D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 s="1"/>
  <c r="A410" i="8"/>
  <c r="D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 s="1"/>
  <c r="A411" i="8"/>
  <c r="D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 s="1"/>
  <c r="A412" i="8"/>
  <c r="D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 s="1"/>
  <c r="A413" i="8"/>
  <c r="D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 s="1"/>
  <c r="A414" i="8"/>
  <c r="D414" i="8"/>
  <c r="E423" i="8" s="1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 s="1"/>
  <c r="A415" i="8"/>
  <c r="D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 s="1"/>
  <c r="A416" i="8"/>
  <c r="D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 s="1"/>
  <c r="A417" i="8"/>
  <c r="D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 s="1"/>
  <c r="A418" i="8"/>
  <c r="D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 s="1"/>
  <c r="A419" i="8"/>
  <c r="D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 s="1"/>
  <c r="A420" i="8"/>
  <c r="D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 s="1"/>
  <c r="W420" i="8"/>
  <c r="A421" i="8"/>
  <c r="D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 s="1"/>
  <c r="A422" i="8"/>
  <c r="D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 s="1"/>
  <c r="W422" i="8"/>
  <c r="A423" i="8"/>
  <c r="D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 s="1"/>
  <c r="A424" i="8"/>
  <c r="D424" i="8"/>
  <c r="E433" i="8" s="1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 s="1"/>
  <c r="W424" i="8"/>
  <c r="A425" i="8"/>
  <c r="D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 s="1"/>
  <c r="A426" i="8"/>
  <c r="D426" i="8"/>
  <c r="E435" i="8" s="1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 s="1"/>
  <c r="W426" i="8"/>
  <c r="A427" i="8"/>
  <c r="D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 s="1"/>
  <c r="A428" i="8"/>
  <c r="D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 s="1"/>
  <c r="A429" i="8"/>
  <c r="D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 s="1"/>
  <c r="A430" i="8"/>
  <c r="D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 s="1"/>
  <c r="A431" i="8"/>
  <c r="D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 s="1"/>
  <c r="A432" i="8"/>
  <c r="D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 s="1"/>
  <c r="W432" i="8"/>
  <c r="A433" i="8"/>
  <c r="D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 s="1"/>
  <c r="A434" i="8"/>
  <c r="D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 s="1"/>
  <c r="A435" i="8"/>
  <c r="D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 s="1"/>
  <c r="A436" i="8"/>
  <c r="D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 s="1"/>
  <c r="W436" i="8"/>
  <c r="A437" i="8"/>
  <c r="D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 s="1"/>
  <c r="A438" i="8"/>
  <c r="D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 s="1"/>
  <c r="W438" i="8"/>
  <c r="A439" i="8"/>
  <c r="D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 s="1"/>
  <c r="A440" i="8"/>
  <c r="D440" i="8"/>
  <c r="E449" i="8" s="1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 s="1"/>
  <c r="A441" i="8"/>
  <c r="D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 s="1"/>
  <c r="A442" i="8"/>
  <c r="D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 s="1"/>
  <c r="A443" i="8"/>
  <c r="D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 s="1"/>
  <c r="A444" i="8"/>
  <c r="D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 s="1"/>
  <c r="A445" i="8"/>
  <c r="D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 s="1"/>
  <c r="A446" i="8"/>
  <c r="D446" i="8"/>
  <c r="E455" i="8" s="1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 s="1"/>
  <c r="A447" i="8"/>
  <c r="D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 s="1"/>
  <c r="A448" i="8"/>
  <c r="D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 s="1"/>
  <c r="W448" i="8"/>
  <c r="A449" i="8"/>
  <c r="D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 s="1"/>
  <c r="A450" i="8"/>
  <c r="D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 s="1"/>
  <c r="A451" i="8"/>
  <c r="D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 s="1"/>
  <c r="A452" i="8"/>
  <c r="D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 s="1"/>
  <c r="A453" i="8"/>
  <c r="D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 s="1"/>
  <c r="A454" i="8"/>
  <c r="D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 s="1"/>
  <c r="A455" i="8"/>
  <c r="D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 s="1"/>
  <c r="A456" i="8"/>
  <c r="D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 s="1"/>
  <c r="A457" i="8"/>
  <c r="D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 s="1"/>
  <c r="A458" i="8"/>
  <c r="D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 s="1"/>
  <c r="A459" i="8"/>
  <c r="D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 s="1"/>
  <c r="A460" i="8"/>
  <c r="D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 s="1"/>
  <c r="A461" i="8"/>
  <c r="D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 s="1"/>
  <c r="A462" i="8"/>
  <c r="D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 s="1"/>
  <c r="A463" i="8"/>
  <c r="D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 s="1"/>
  <c r="A464" i="8"/>
  <c r="D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 s="1"/>
  <c r="A465" i="8"/>
  <c r="D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 s="1"/>
  <c r="A466" i="8"/>
  <c r="D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 s="1"/>
  <c r="A467" i="8"/>
  <c r="D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 s="1"/>
  <c r="A468" i="8"/>
  <c r="D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 s="1"/>
  <c r="A469" i="8"/>
  <c r="D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 s="1"/>
  <c r="A470" i="8"/>
  <c r="D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 s="1"/>
  <c r="A471" i="8"/>
  <c r="D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 s="1"/>
  <c r="A472" i="8"/>
  <c r="D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 s="1"/>
  <c r="A473" i="8"/>
  <c r="D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 s="1"/>
  <c r="A474" i="8"/>
  <c r="D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 s="1"/>
  <c r="A475" i="8"/>
  <c r="D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 s="1"/>
  <c r="A476" i="8"/>
  <c r="D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 s="1"/>
  <c r="A477" i="8"/>
  <c r="D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 s="1"/>
  <c r="A478" i="8"/>
  <c r="D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 s="1"/>
  <c r="A479" i="8"/>
  <c r="D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 s="1"/>
  <c r="A480" i="8"/>
  <c r="D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 s="1"/>
  <c r="A481" i="8"/>
  <c r="D481" i="8"/>
  <c r="E490" i="8" s="1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 s="1"/>
  <c r="A482" i="8"/>
  <c r="D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 s="1"/>
  <c r="A483" i="8"/>
  <c r="D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 s="1"/>
  <c r="A484" i="8"/>
  <c r="D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 s="1"/>
  <c r="A485" i="8"/>
  <c r="D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 s="1"/>
  <c r="A486" i="8"/>
  <c r="D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 s="1"/>
  <c r="W486" i="8"/>
  <c r="A487" i="8"/>
  <c r="D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 s="1"/>
  <c r="A488" i="8"/>
  <c r="D488" i="8"/>
  <c r="E497" i="8" s="1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 s="1"/>
  <c r="A489" i="8"/>
  <c r="D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 s="1"/>
  <c r="A490" i="8"/>
  <c r="D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 s="1"/>
  <c r="A491" i="8"/>
  <c r="D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 s="1"/>
  <c r="A492" i="8"/>
  <c r="D492" i="8"/>
  <c r="E501" i="8" s="1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 s="1"/>
  <c r="A493" i="8"/>
  <c r="D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 s="1"/>
  <c r="A494" i="8"/>
  <c r="D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 s="1"/>
  <c r="A495" i="8"/>
  <c r="D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 s="1"/>
  <c r="A496" i="8"/>
  <c r="D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 s="1"/>
  <c r="A497" i="8"/>
  <c r="D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 s="1"/>
  <c r="A498" i="8"/>
  <c r="D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 s="1"/>
  <c r="A499" i="8"/>
  <c r="D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 s="1"/>
  <c r="W499" i="8"/>
  <c r="A500" i="8"/>
  <c r="D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 s="1"/>
  <c r="W500" i="8"/>
  <c r="A501" i="8"/>
  <c r="D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 s="1"/>
  <c r="A502" i="8"/>
  <c r="D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 s="1"/>
  <c r="A503" i="8"/>
  <c r="D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 s="1"/>
  <c r="A504" i="8"/>
  <c r="D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 s="1"/>
  <c r="A505" i="8"/>
  <c r="D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 s="1"/>
  <c r="A506" i="8"/>
  <c r="D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 s="1"/>
  <c r="A507" i="8"/>
  <c r="D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 s="1"/>
  <c r="A508" i="8"/>
  <c r="D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 s="1"/>
  <c r="A509" i="8"/>
  <c r="D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 s="1"/>
  <c r="A510" i="8"/>
  <c r="D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 s="1"/>
  <c r="A511" i="8"/>
  <c r="D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 s="1"/>
  <c r="A512" i="8"/>
  <c r="D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 s="1"/>
  <c r="A513" i="8"/>
  <c r="D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 s="1"/>
  <c r="A514" i="8"/>
  <c r="D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 s="1"/>
  <c r="A515" i="8"/>
  <c r="D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 s="1"/>
  <c r="A516" i="8"/>
  <c r="D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 s="1"/>
  <c r="A517" i="8"/>
  <c r="D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 s="1"/>
  <c r="A518" i="8"/>
  <c r="D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 s="1"/>
  <c r="A519" i="8"/>
  <c r="D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 s="1"/>
  <c r="A520" i="8"/>
  <c r="D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 s="1"/>
  <c r="A521" i="8"/>
  <c r="D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 s="1"/>
  <c r="A522" i="8"/>
  <c r="D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 s="1"/>
  <c r="A523" i="8"/>
  <c r="D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 s="1"/>
  <c r="A524" i="8"/>
  <c r="D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 s="1"/>
  <c r="A525" i="8"/>
  <c r="D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 s="1"/>
  <c r="A526" i="8"/>
  <c r="D526" i="8"/>
  <c r="E535" i="8" s="1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 s="1"/>
  <c r="W526" i="8"/>
  <c r="A527" i="8"/>
  <c r="D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 s="1"/>
  <c r="A528" i="8"/>
  <c r="D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 s="1"/>
  <c r="W528" i="8"/>
  <c r="A529" i="8"/>
  <c r="D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 s="1"/>
  <c r="A530" i="8"/>
  <c r="D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 s="1"/>
  <c r="A531" i="8"/>
  <c r="D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 s="1"/>
  <c r="A532" i="8"/>
  <c r="D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 s="1"/>
  <c r="W532" i="8"/>
  <c r="A533" i="8"/>
  <c r="D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 s="1"/>
  <c r="A534" i="8"/>
  <c r="D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 s="1"/>
  <c r="A535" i="8"/>
  <c r="D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 s="1"/>
  <c r="W535" i="8"/>
  <c r="A536" i="8"/>
  <c r="D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 s="1"/>
  <c r="A537" i="8"/>
  <c r="D537" i="8"/>
  <c r="E546" i="8" s="1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 s="1"/>
  <c r="A538" i="8"/>
  <c r="D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 s="1"/>
  <c r="W538" i="8"/>
  <c r="A539" i="8"/>
  <c r="D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 s="1"/>
  <c r="A540" i="8"/>
  <c r="D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 s="1"/>
  <c r="A541" i="8"/>
  <c r="D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 s="1"/>
  <c r="A542" i="8"/>
  <c r="D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 s="1"/>
  <c r="A543" i="8"/>
  <c r="D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 s="1"/>
  <c r="A544" i="8"/>
  <c r="D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 s="1"/>
  <c r="A545" i="8"/>
  <c r="D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 s="1"/>
  <c r="A546" i="8"/>
  <c r="D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 s="1"/>
  <c r="A547" i="8"/>
  <c r="D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 s="1"/>
  <c r="A548" i="8"/>
  <c r="D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 s="1"/>
  <c r="A549" i="8"/>
  <c r="D549" i="8"/>
  <c r="E558" i="8" s="1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 s="1"/>
  <c r="A550" i="8"/>
  <c r="D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 s="1"/>
  <c r="A551" i="8"/>
  <c r="D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 s="1"/>
  <c r="W551" i="8"/>
  <c r="A552" i="8"/>
  <c r="D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 s="1"/>
  <c r="W552" i="8"/>
  <c r="A553" i="8"/>
  <c r="D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 s="1"/>
  <c r="A554" i="8"/>
  <c r="D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 s="1"/>
  <c r="A555" i="8"/>
  <c r="D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 s="1"/>
  <c r="W555" i="8"/>
  <c r="A556" i="8"/>
  <c r="D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 s="1"/>
  <c r="A557" i="8"/>
  <c r="D557" i="8"/>
  <c r="E566" i="8" s="1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 s="1"/>
  <c r="A558" i="8"/>
  <c r="D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 s="1"/>
  <c r="A559" i="8"/>
  <c r="D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 s="1"/>
  <c r="A560" i="8"/>
  <c r="D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 s="1"/>
  <c r="A561" i="8"/>
  <c r="D561" i="8"/>
  <c r="E570" i="8" s="1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 s="1"/>
  <c r="A562" i="8"/>
  <c r="D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 s="1"/>
  <c r="A563" i="8"/>
  <c r="D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 s="1"/>
  <c r="A564" i="8"/>
  <c r="D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 s="1"/>
  <c r="A565" i="8"/>
  <c r="D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 s="1"/>
  <c r="A566" i="8"/>
  <c r="D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 s="1"/>
  <c r="A567" i="8"/>
  <c r="D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 s="1"/>
  <c r="W567" i="8"/>
  <c r="A568" i="8"/>
  <c r="D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 s="1"/>
  <c r="W568" i="8"/>
  <c r="A569" i="8"/>
  <c r="D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 s="1"/>
  <c r="W569" i="8"/>
  <c r="A570" i="8"/>
  <c r="D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 s="1"/>
  <c r="A571" i="8"/>
  <c r="D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 s="1"/>
  <c r="A572" i="8"/>
  <c r="D572" i="8"/>
  <c r="E581" i="8" s="1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 s="1"/>
  <c r="A573" i="8"/>
  <c r="D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 s="1"/>
  <c r="A574" i="8"/>
  <c r="D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 s="1"/>
  <c r="A575" i="8"/>
  <c r="D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U575" i="8"/>
  <c r="V575" i="8" s="1"/>
  <c r="A576" i="8"/>
  <c r="D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 s="1"/>
  <c r="W576" i="8"/>
  <c r="A577" i="8"/>
  <c r="D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 s="1"/>
  <c r="A578" i="8"/>
  <c r="D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 s="1"/>
  <c r="A579" i="8"/>
  <c r="D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U579" i="8"/>
  <c r="V579" i="8" s="1"/>
  <c r="A580" i="8"/>
  <c r="D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 s="1"/>
  <c r="A581" i="8"/>
  <c r="D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 s="1"/>
  <c r="A582" i="8"/>
  <c r="D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 s="1"/>
  <c r="A583" i="8"/>
  <c r="T583" i="8" s="1"/>
  <c r="D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U583" i="8"/>
  <c r="V583" i="8" s="1"/>
  <c r="A584" i="8"/>
  <c r="D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 s="1"/>
  <c r="A585" i="8"/>
  <c r="D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 s="1"/>
  <c r="A586" i="8"/>
  <c r="D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 s="1"/>
  <c r="A587" i="8"/>
  <c r="T587" i="8" s="1"/>
  <c r="D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U587" i="8"/>
  <c r="V587" i="8" s="1"/>
  <c r="A588" i="8"/>
  <c r="D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 s="1"/>
  <c r="A589" i="8"/>
  <c r="D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 s="1"/>
  <c r="A590" i="8"/>
  <c r="D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 s="1"/>
  <c r="A591" i="8"/>
  <c r="D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 s="1"/>
  <c r="A592" i="8"/>
  <c r="D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 s="1"/>
  <c r="A593" i="8"/>
  <c r="D593" i="8"/>
  <c r="E602" i="8" s="1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 s="1"/>
  <c r="W593" i="8"/>
  <c r="A594" i="8"/>
  <c r="D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 s="1"/>
  <c r="A595" i="8"/>
  <c r="T595" i="8" s="1"/>
  <c r="D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U595" i="8"/>
  <c r="V595" i="8" s="1"/>
  <c r="A596" i="8"/>
  <c r="D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 s="1"/>
  <c r="W596" i="8"/>
  <c r="A597" i="8"/>
  <c r="D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 s="1"/>
  <c r="A598" i="8"/>
  <c r="D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 s="1"/>
  <c r="A599" i="8"/>
  <c r="T599" i="8" s="1"/>
  <c r="D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U599" i="8"/>
  <c r="V599" i="8" s="1"/>
  <c r="A600" i="8"/>
  <c r="D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 s="1"/>
  <c r="A601" i="8"/>
  <c r="D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 s="1"/>
  <c r="A602" i="8"/>
  <c r="D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 s="1"/>
  <c r="A603" i="8"/>
  <c r="D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 s="1"/>
  <c r="A604" i="8"/>
  <c r="D604" i="8"/>
  <c r="E613" i="8" s="1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 s="1"/>
  <c r="A605" i="8"/>
  <c r="D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 s="1"/>
  <c r="A606" i="8"/>
  <c r="D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 s="1"/>
  <c r="A607" i="8"/>
  <c r="T607" i="8" s="1"/>
  <c r="D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U607" i="8"/>
  <c r="V607" i="8" s="1"/>
  <c r="A608" i="8"/>
  <c r="D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 s="1"/>
  <c r="A609" i="8"/>
  <c r="D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 s="1"/>
  <c r="A610" i="8"/>
  <c r="D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 s="1"/>
  <c r="A611" i="8"/>
  <c r="T611" i="8" s="1"/>
  <c r="D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U611" i="8"/>
  <c r="V611" i="8" s="1"/>
  <c r="A612" i="8"/>
  <c r="D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 s="1"/>
  <c r="A613" i="8"/>
  <c r="D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 s="1"/>
  <c r="A614" i="8"/>
  <c r="D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 s="1"/>
  <c r="W614" i="8"/>
  <c r="A615" i="8"/>
  <c r="T615" i="8" s="1"/>
  <c r="D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U615" i="8"/>
  <c r="V615" i="8" s="1"/>
  <c r="A616" i="8"/>
  <c r="D616" i="8"/>
  <c r="E625" i="8" s="1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 s="1"/>
  <c r="A617" i="8"/>
  <c r="D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 s="1"/>
  <c r="A618" i="8"/>
  <c r="D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 s="1"/>
  <c r="A619" i="8"/>
  <c r="T619" i="8" s="1"/>
  <c r="D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U619" i="8"/>
  <c r="V619" i="8" s="1"/>
  <c r="W619" i="8"/>
  <c r="A620" i="8"/>
  <c r="D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 s="1"/>
  <c r="A621" i="8"/>
  <c r="D621" i="8"/>
  <c r="E630" i="8" s="1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 s="1"/>
  <c r="A622" i="8"/>
  <c r="D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 s="1"/>
  <c r="A623" i="8"/>
  <c r="T623" i="8" s="1"/>
  <c r="D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U623" i="8"/>
  <c r="V623" i="8" s="1"/>
  <c r="A624" i="8"/>
  <c r="D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 s="1"/>
  <c r="A625" i="8"/>
  <c r="D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 s="1"/>
  <c r="A626" i="8"/>
  <c r="D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 s="1"/>
  <c r="A627" i="8"/>
  <c r="D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 s="1"/>
  <c r="A628" i="8"/>
  <c r="D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 s="1"/>
  <c r="W628" i="8"/>
  <c r="A629" i="8"/>
  <c r="D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 s="1"/>
  <c r="A630" i="8"/>
  <c r="D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 s="1"/>
  <c r="A631" i="8"/>
  <c r="D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 s="1"/>
  <c r="A632" i="8"/>
  <c r="D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 s="1"/>
  <c r="A633" i="8"/>
  <c r="D633" i="8"/>
  <c r="E642" i="8" s="1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 s="1"/>
  <c r="A634" i="8"/>
  <c r="D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 s="1"/>
  <c r="W634" i="8"/>
  <c r="A635" i="8"/>
  <c r="T635" i="8" s="1"/>
  <c r="D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U635" i="8"/>
  <c r="V635" i="8" s="1"/>
  <c r="W635" i="8"/>
  <c r="A636" i="8"/>
  <c r="D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 s="1"/>
  <c r="A637" i="8"/>
  <c r="D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 s="1"/>
  <c r="A638" i="8"/>
  <c r="D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 s="1"/>
  <c r="A639" i="8"/>
  <c r="T639" i="8" s="1"/>
  <c r="D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U639" i="8"/>
  <c r="V639" i="8" s="1"/>
  <c r="A640" i="8"/>
  <c r="D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 s="1"/>
  <c r="A641" i="8"/>
  <c r="D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S1030" i="8" s="1"/>
  <c r="T641" i="8"/>
  <c r="U641" i="8"/>
  <c r="V641" i="8" s="1"/>
  <c r="A642" i="8"/>
  <c r="D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 s="1"/>
  <c r="A643" i="8"/>
  <c r="D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 s="1"/>
  <c r="A644" i="8"/>
  <c r="D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 s="1"/>
  <c r="A645" i="8"/>
  <c r="D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 s="1"/>
  <c r="A646" i="8"/>
  <c r="D646" i="8"/>
  <c r="E655" i="8" s="1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 s="1"/>
  <c r="A647" i="8"/>
  <c r="D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 s="1"/>
  <c r="A648" i="8"/>
  <c r="D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 s="1"/>
  <c r="A649" i="8"/>
  <c r="D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 s="1"/>
  <c r="A650" i="8"/>
  <c r="D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 s="1"/>
  <c r="A651" i="8"/>
  <c r="T651" i="8" s="1"/>
  <c r="D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U651" i="8"/>
  <c r="V651" i="8" s="1"/>
  <c r="A652" i="8"/>
  <c r="D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 s="1"/>
  <c r="W652" i="8"/>
  <c r="A653" i="8"/>
  <c r="D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 s="1"/>
  <c r="W653" i="8"/>
  <c r="A654" i="8"/>
  <c r="D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 s="1"/>
  <c r="W654" i="8"/>
  <c r="A655" i="8"/>
  <c r="T655" i="8" s="1"/>
  <c r="D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U655" i="8"/>
  <c r="V655" i="8" s="1"/>
  <c r="A656" i="8"/>
  <c r="D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 s="1"/>
  <c r="A657" i="8"/>
  <c r="D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 s="1"/>
  <c r="A658" i="8"/>
  <c r="D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 s="1"/>
  <c r="A659" i="8"/>
  <c r="T659" i="8" s="1"/>
  <c r="D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U659" i="8"/>
  <c r="V659" i="8" s="1"/>
  <c r="A660" i="8"/>
  <c r="D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 s="1"/>
  <c r="A661" i="8"/>
  <c r="D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 s="1"/>
  <c r="A662" i="8"/>
  <c r="D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 s="1"/>
  <c r="A663" i="8"/>
  <c r="D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 s="1"/>
  <c r="A664" i="8"/>
  <c r="D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 s="1"/>
  <c r="A665" i="8"/>
  <c r="D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 s="1"/>
  <c r="A666" i="8"/>
  <c r="D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 s="1"/>
  <c r="A667" i="8"/>
  <c r="D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 s="1"/>
  <c r="W667" i="8"/>
  <c r="A668" i="8"/>
  <c r="D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 s="1"/>
  <c r="A669" i="8"/>
  <c r="D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 s="1"/>
  <c r="A670" i="8"/>
  <c r="D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 s="1"/>
  <c r="A671" i="8"/>
  <c r="T671" i="8" s="1"/>
  <c r="D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U671" i="8"/>
  <c r="V671" i="8" s="1"/>
  <c r="A672" i="8"/>
  <c r="D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 s="1"/>
  <c r="A673" i="8"/>
  <c r="D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 s="1"/>
  <c r="A674" i="8"/>
  <c r="D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 s="1"/>
  <c r="W674" i="8"/>
  <c r="A675" i="8"/>
  <c r="T675" i="8" s="1"/>
  <c r="D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U675" i="8"/>
  <c r="V675" i="8" s="1"/>
  <c r="A676" i="8"/>
  <c r="D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 s="1"/>
  <c r="A677" i="8"/>
  <c r="D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 s="1"/>
  <c r="A678" i="8"/>
  <c r="D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 s="1"/>
  <c r="A679" i="8"/>
  <c r="D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 s="1"/>
  <c r="A680" i="8"/>
  <c r="D680" i="8"/>
  <c r="E689" i="8" s="1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 s="1"/>
  <c r="A681" i="8"/>
  <c r="D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 s="1"/>
  <c r="A682" i="8"/>
  <c r="D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 s="1"/>
  <c r="A683" i="8"/>
  <c r="T683" i="8" s="1"/>
  <c r="D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U683" i="8"/>
  <c r="V683" i="8" s="1"/>
  <c r="A684" i="8"/>
  <c r="D684" i="8"/>
  <c r="E693" i="8" s="1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 s="1"/>
  <c r="A685" i="8"/>
  <c r="D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 s="1"/>
  <c r="A686" i="8"/>
  <c r="D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 s="1"/>
  <c r="A687" i="8"/>
  <c r="D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U687" i="8"/>
  <c r="V687" i="8" s="1"/>
  <c r="W687" i="8"/>
  <c r="A688" i="8"/>
  <c r="D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 s="1"/>
  <c r="A689" i="8"/>
  <c r="D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 s="1"/>
  <c r="A690" i="8"/>
  <c r="D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 s="1"/>
  <c r="A691" i="8"/>
  <c r="T691" i="8" s="1"/>
  <c r="D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U691" i="8"/>
  <c r="V691" i="8" s="1"/>
  <c r="A692" i="8"/>
  <c r="D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 s="1"/>
  <c r="A693" i="8"/>
  <c r="D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 s="1"/>
  <c r="A694" i="8"/>
  <c r="D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 s="1"/>
  <c r="A695" i="8"/>
  <c r="T695" i="8" s="1"/>
  <c r="D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U695" i="8"/>
  <c r="V695" i="8" s="1"/>
  <c r="A696" i="8"/>
  <c r="D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 s="1"/>
  <c r="A697" i="8"/>
  <c r="D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 s="1"/>
  <c r="A698" i="8"/>
  <c r="D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 s="1"/>
  <c r="A699" i="8"/>
  <c r="T699" i="8" s="1"/>
  <c r="D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U699" i="8"/>
  <c r="V699" i="8" s="1"/>
  <c r="A700" i="8"/>
  <c r="D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 s="1"/>
  <c r="A701" i="8"/>
  <c r="D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 s="1"/>
  <c r="A702" i="8"/>
  <c r="D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 s="1"/>
  <c r="A703" i="8"/>
  <c r="D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 s="1"/>
  <c r="A704" i="8"/>
  <c r="D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 s="1"/>
  <c r="A705" i="8"/>
  <c r="D705" i="8"/>
  <c r="E714" i="8" s="1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 s="1"/>
  <c r="A706" i="8"/>
  <c r="D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 s="1"/>
  <c r="A707" i="8"/>
  <c r="D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 s="1"/>
  <c r="A708" i="8"/>
  <c r="D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 s="1"/>
  <c r="W708" i="8"/>
  <c r="A709" i="8"/>
  <c r="D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 s="1"/>
  <c r="A710" i="8"/>
  <c r="D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 s="1"/>
  <c r="A711" i="8"/>
  <c r="T711" i="8" s="1"/>
  <c r="D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U711" i="8"/>
  <c r="V711" i="8" s="1"/>
  <c r="A712" i="8"/>
  <c r="D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 s="1"/>
  <c r="A713" i="8"/>
  <c r="D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 s="1"/>
  <c r="A714" i="8"/>
  <c r="D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 s="1"/>
  <c r="W714" i="8"/>
  <c r="A715" i="8"/>
  <c r="D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 s="1"/>
  <c r="A716" i="8"/>
  <c r="D716" i="8"/>
  <c r="E725" i="8" s="1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 s="1"/>
  <c r="A717" i="8"/>
  <c r="D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 s="1"/>
  <c r="A718" i="8"/>
  <c r="D718" i="8"/>
  <c r="E727" i="8" s="1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 s="1"/>
  <c r="A719" i="8"/>
  <c r="D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 s="1"/>
  <c r="A720" i="8"/>
  <c r="D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 s="1"/>
  <c r="A721" i="8"/>
  <c r="D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 s="1"/>
  <c r="A722" i="8"/>
  <c r="D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 s="1"/>
  <c r="A723" i="8"/>
  <c r="T723" i="8" s="1"/>
  <c r="D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U723" i="8"/>
  <c r="V723" i="8" s="1"/>
  <c r="A724" i="8"/>
  <c r="D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 s="1"/>
  <c r="A725" i="8"/>
  <c r="D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 s="1"/>
  <c r="A726" i="8"/>
  <c r="D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 s="1"/>
  <c r="A727" i="8"/>
  <c r="T727" i="8" s="1"/>
  <c r="D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U727" i="8"/>
  <c r="V727" i="8" s="1"/>
  <c r="A728" i="8"/>
  <c r="D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 s="1"/>
  <c r="A729" i="8"/>
  <c r="D729" i="8"/>
  <c r="E738" i="8" s="1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 s="1"/>
  <c r="A730" i="8"/>
  <c r="D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 s="1"/>
  <c r="W730" i="8"/>
  <c r="A731" i="8"/>
  <c r="T731" i="8" s="1"/>
  <c r="D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U731" i="8"/>
  <c r="V731" i="8" s="1"/>
  <c r="A732" i="8"/>
  <c r="D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 s="1"/>
  <c r="W732" i="8"/>
  <c r="A733" i="8"/>
  <c r="D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 s="1"/>
  <c r="A734" i="8"/>
  <c r="D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 s="1"/>
  <c r="A735" i="8"/>
  <c r="D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 s="1"/>
  <c r="A736" i="8"/>
  <c r="D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 s="1"/>
  <c r="W736" i="8"/>
  <c r="A737" i="8"/>
  <c r="D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 s="1"/>
  <c r="A738" i="8"/>
  <c r="D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 s="1"/>
  <c r="W738" i="8"/>
  <c r="A739" i="8"/>
  <c r="D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 s="1"/>
  <c r="A740" i="8"/>
  <c r="D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 s="1"/>
  <c r="A741" i="8"/>
  <c r="D741" i="8"/>
  <c r="E750" i="8" s="1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 s="1"/>
  <c r="A742" i="8"/>
  <c r="D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 s="1"/>
  <c r="A743" i="8"/>
  <c r="T743" i="8" s="1"/>
  <c r="D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U743" i="8"/>
  <c r="V743" i="8" s="1"/>
  <c r="A744" i="8"/>
  <c r="D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 s="1"/>
  <c r="A745" i="8"/>
  <c r="D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 s="1"/>
  <c r="A746" i="8"/>
  <c r="D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 s="1"/>
  <c r="W746" i="8"/>
  <c r="A747" i="8"/>
  <c r="D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 s="1"/>
  <c r="W747" i="8"/>
  <c r="A748" i="8"/>
  <c r="D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 s="1"/>
  <c r="W748" i="8"/>
  <c r="A749" i="8"/>
  <c r="D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 s="1"/>
  <c r="A750" i="8"/>
  <c r="D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 s="1"/>
  <c r="A751" i="8"/>
  <c r="D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 s="1"/>
  <c r="A752" i="8"/>
  <c r="D752" i="8"/>
  <c r="E761" i="8" s="1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 s="1"/>
  <c r="A753" i="8"/>
  <c r="D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 s="1"/>
  <c r="A754" i="8"/>
  <c r="D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 s="1"/>
  <c r="A755" i="8"/>
  <c r="D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 s="1"/>
  <c r="A756" i="8"/>
  <c r="D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 s="1"/>
  <c r="A757" i="8"/>
  <c r="D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 s="1"/>
  <c r="A758" i="8"/>
  <c r="D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 s="1"/>
  <c r="W758" i="8"/>
  <c r="A759" i="8"/>
  <c r="T759" i="8" s="1"/>
  <c r="D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U759" i="8"/>
  <c r="V759" i="8" s="1"/>
  <c r="A760" i="8"/>
  <c r="D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 s="1"/>
  <c r="A761" i="8"/>
  <c r="D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 s="1"/>
  <c r="A762" i="8"/>
  <c r="D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 s="1"/>
  <c r="W762" i="8"/>
  <c r="A763" i="8"/>
  <c r="T763" i="8" s="1"/>
  <c r="D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U763" i="8"/>
  <c r="V763" i="8" s="1"/>
  <c r="A764" i="8"/>
  <c r="D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 s="1"/>
  <c r="A765" i="8"/>
  <c r="D765" i="8"/>
  <c r="E774" i="8" s="1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 s="1"/>
  <c r="A766" i="8"/>
  <c r="D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 s="1"/>
  <c r="A767" i="8"/>
  <c r="T767" i="8" s="1"/>
  <c r="D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U767" i="8"/>
  <c r="V767" i="8" s="1"/>
  <c r="A768" i="8"/>
  <c r="D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 s="1"/>
  <c r="W768" i="8"/>
  <c r="A769" i="8"/>
  <c r="D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 s="1"/>
  <c r="A770" i="8"/>
  <c r="D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 s="1"/>
  <c r="A771" i="8"/>
  <c r="D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 s="1"/>
  <c r="A772" i="8"/>
  <c r="D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 s="1"/>
  <c r="A773" i="8"/>
  <c r="D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 s="1"/>
  <c r="A774" i="8"/>
  <c r="D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 s="1"/>
  <c r="A775" i="8"/>
  <c r="T775" i="8" s="1"/>
  <c r="D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U775" i="8"/>
  <c r="V775" i="8" s="1"/>
  <c r="A776" i="8"/>
  <c r="D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 s="1"/>
  <c r="A777" i="8"/>
  <c r="D777" i="8"/>
  <c r="E786" i="8" s="1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 s="1"/>
  <c r="A778" i="8"/>
  <c r="D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 s="1"/>
  <c r="A779" i="8"/>
  <c r="T779" i="8" s="1"/>
  <c r="D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U779" i="8"/>
  <c r="V779" i="8" s="1"/>
  <c r="A780" i="8"/>
  <c r="D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 s="1"/>
  <c r="A781" i="8"/>
  <c r="D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 s="1"/>
  <c r="A782" i="8"/>
  <c r="D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 s="1"/>
  <c r="A783" i="8"/>
  <c r="D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 s="1"/>
  <c r="A784" i="8"/>
  <c r="D784" i="8"/>
  <c r="E793" i="8" s="1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 s="1"/>
  <c r="W784" i="8"/>
  <c r="A785" i="8"/>
  <c r="D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 s="1"/>
  <c r="A786" i="8"/>
  <c r="D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 s="1"/>
  <c r="A787" i="8"/>
  <c r="D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 s="1"/>
  <c r="A788" i="8"/>
  <c r="D788" i="8"/>
  <c r="E797" i="8" s="1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 s="1"/>
  <c r="W788" i="8"/>
  <c r="A789" i="8"/>
  <c r="D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 s="1"/>
  <c r="A790" i="8"/>
  <c r="D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 s="1"/>
  <c r="W790" i="8"/>
  <c r="A791" i="8"/>
  <c r="T791" i="8" s="1"/>
  <c r="D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U791" i="8"/>
  <c r="V791" i="8" s="1"/>
  <c r="A792" i="8"/>
  <c r="D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 s="1"/>
  <c r="A793" i="8"/>
  <c r="D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 s="1"/>
  <c r="A794" i="8"/>
  <c r="D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 s="1"/>
  <c r="A795" i="8"/>
  <c r="T795" i="8" s="1"/>
  <c r="D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U795" i="8"/>
  <c r="V795" i="8" s="1"/>
  <c r="W795" i="8"/>
  <c r="A796" i="8"/>
  <c r="D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 s="1"/>
  <c r="A797" i="8"/>
  <c r="D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 s="1"/>
  <c r="A798" i="8"/>
  <c r="D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 s="1"/>
  <c r="A799" i="8"/>
  <c r="T799" i="8" s="1"/>
  <c r="D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U799" i="8"/>
  <c r="V799" i="8" s="1"/>
  <c r="A800" i="8"/>
  <c r="D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 s="1"/>
  <c r="W800" i="8"/>
  <c r="A801" i="8"/>
  <c r="D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 s="1"/>
  <c r="A802" i="8"/>
  <c r="D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 s="1"/>
  <c r="A803" i="8"/>
  <c r="T803" i="8" s="1"/>
  <c r="D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U803" i="8"/>
  <c r="V803" i="8" s="1"/>
  <c r="A804" i="8"/>
  <c r="D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 s="1"/>
  <c r="A805" i="8"/>
  <c r="D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 s="1"/>
  <c r="A806" i="8"/>
  <c r="D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 s="1"/>
  <c r="W806" i="8"/>
  <c r="A807" i="8"/>
  <c r="D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 s="1"/>
  <c r="A808" i="8"/>
  <c r="D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 s="1"/>
  <c r="A809" i="8"/>
  <c r="D809" i="8"/>
  <c r="E818" i="8" s="1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 s="1"/>
  <c r="A810" i="8"/>
  <c r="D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 s="1"/>
  <c r="A811" i="8"/>
  <c r="T811" i="8" s="1"/>
  <c r="D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U811" i="8"/>
  <c r="V811" i="8" s="1"/>
  <c r="A812" i="8"/>
  <c r="D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 s="1"/>
  <c r="A813" i="8"/>
  <c r="D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 s="1"/>
  <c r="A814" i="8"/>
  <c r="D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 s="1"/>
  <c r="A815" i="8"/>
  <c r="T815" i="8" s="1"/>
  <c r="D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U815" i="8"/>
  <c r="V815" i="8" s="1"/>
  <c r="A816" i="8"/>
  <c r="D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 s="1"/>
  <c r="W816" i="8"/>
  <c r="A817" i="8"/>
  <c r="D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 s="1"/>
  <c r="A818" i="8"/>
  <c r="D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 s="1"/>
  <c r="A819" i="8"/>
  <c r="D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 s="1"/>
  <c r="A820" i="8"/>
  <c r="D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 s="1"/>
  <c r="W820" i="8"/>
  <c r="A821" i="8"/>
  <c r="D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 s="1"/>
  <c r="A822" i="8"/>
  <c r="D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 s="1"/>
  <c r="A823" i="8"/>
  <c r="T823" i="8" s="1"/>
  <c r="D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U823" i="8"/>
  <c r="V823" i="8" s="1"/>
  <c r="A824" i="8"/>
  <c r="D824" i="8"/>
  <c r="E833" i="8" s="1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 s="1"/>
  <c r="W824" i="8"/>
  <c r="A825" i="8"/>
  <c r="D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 s="1"/>
  <c r="A826" i="8"/>
  <c r="D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 s="1"/>
  <c r="A827" i="8"/>
  <c r="T827" i="8" s="1"/>
  <c r="D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U827" i="8"/>
  <c r="V827" i="8" s="1"/>
  <c r="A828" i="8"/>
  <c r="D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 s="1"/>
  <c r="A829" i="8"/>
  <c r="D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 s="1"/>
  <c r="A830" i="8"/>
  <c r="D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 s="1"/>
  <c r="A831" i="8"/>
  <c r="T831" i="8" s="1"/>
  <c r="D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U831" i="8"/>
  <c r="V831" i="8" s="1"/>
  <c r="A832" i="8"/>
  <c r="D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 s="1"/>
  <c r="A833" i="8"/>
  <c r="D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 s="1"/>
  <c r="W833" i="8"/>
  <c r="A834" i="8"/>
  <c r="D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 s="1"/>
  <c r="A835" i="8"/>
  <c r="T835" i="8" s="1"/>
  <c r="D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U835" i="8"/>
  <c r="V835" i="8" s="1"/>
  <c r="A836" i="8"/>
  <c r="D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 s="1"/>
  <c r="A837" i="8"/>
  <c r="D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 s="1"/>
  <c r="W837" i="8"/>
  <c r="A838" i="8"/>
  <c r="D838" i="8"/>
  <c r="E847" i="8" s="1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 s="1"/>
  <c r="A839" i="8"/>
  <c r="D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 s="1"/>
  <c r="A840" i="8"/>
  <c r="D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 s="1"/>
  <c r="A841" i="8"/>
  <c r="D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 s="1"/>
  <c r="A842" i="8"/>
  <c r="D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 s="1"/>
  <c r="A843" i="8"/>
  <c r="T843" i="8" s="1"/>
  <c r="D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U843" i="8"/>
  <c r="V843" i="8" s="1"/>
  <c r="A844" i="8"/>
  <c r="D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 s="1"/>
  <c r="A845" i="8"/>
  <c r="D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 s="1"/>
  <c r="A846" i="8"/>
  <c r="D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 s="1"/>
  <c r="A847" i="8"/>
  <c r="T847" i="8" s="1"/>
  <c r="D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U847" i="8"/>
  <c r="V847" i="8" s="1"/>
  <c r="A848" i="8"/>
  <c r="D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 s="1"/>
  <c r="A849" i="8"/>
  <c r="D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 s="1"/>
  <c r="A850" i="8"/>
  <c r="D850" i="8"/>
  <c r="E859" i="8" s="1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 s="1"/>
  <c r="W850" i="8"/>
  <c r="A851" i="8"/>
  <c r="D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 s="1"/>
  <c r="A852" i="8"/>
  <c r="D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 s="1"/>
  <c r="A853" i="8"/>
  <c r="D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 s="1"/>
  <c r="A854" i="8"/>
  <c r="D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 s="1"/>
  <c r="A855" i="8"/>
  <c r="D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 s="1"/>
  <c r="A856" i="8"/>
  <c r="D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 s="1"/>
  <c r="A857" i="8"/>
  <c r="D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 s="1"/>
  <c r="A858" i="8"/>
  <c r="D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 s="1"/>
  <c r="A859" i="8"/>
  <c r="T859" i="8" s="1"/>
  <c r="D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U859" i="8"/>
  <c r="V859" i="8" s="1"/>
  <c r="A860" i="8"/>
  <c r="D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 s="1"/>
  <c r="A861" i="8"/>
  <c r="D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 s="1"/>
  <c r="A862" i="8"/>
  <c r="D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 s="1"/>
  <c r="A863" i="8"/>
  <c r="T863" i="8" s="1"/>
  <c r="D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U863" i="8"/>
  <c r="V863" i="8" s="1"/>
  <c r="A864" i="8"/>
  <c r="D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 s="1"/>
  <c r="A865" i="8"/>
  <c r="D865" i="8"/>
  <c r="E874" i="8" s="1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 s="1"/>
  <c r="A866" i="8"/>
  <c r="D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 s="1"/>
  <c r="A867" i="8"/>
  <c r="T867" i="8" s="1"/>
  <c r="D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U867" i="8"/>
  <c r="V867" i="8" s="1"/>
  <c r="A868" i="8"/>
  <c r="D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 s="1"/>
  <c r="A869" i="8"/>
  <c r="D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 s="1"/>
  <c r="A870" i="8"/>
  <c r="D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 s="1"/>
  <c r="A871" i="8"/>
  <c r="D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 s="1"/>
  <c r="A872" i="8"/>
  <c r="D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 s="1"/>
  <c r="A873" i="8"/>
  <c r="T873" i="8" s="1"/>
  <c r="D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U873" i="8"/>
  <c r="V873" i="8" s="1"/>
  <c r="A874" i="8"/>
  <c r="D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 s="1"/>
  <c r="A875" i="8"/>
  <c r="D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 s="1"/>
  <c r="A876" i="8"/>
  <c r="D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 s="1"/>
  <c r="A877" i="8"/>
  <c r="T877" i="8" s="1"/>
  <c r="D877" i="8"/>
  <c r="E886" i="8" s="1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U877" i="8"/>
  <c r="V877" i="8" s="1"/>
  <c r="A878" i="8"/>
  <c r="D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 s="1"/>
  <c r="W878" i="8"/>
  <c r="A879" i="8"/>
  <c r="T879" i="8" s="1"/>
  <c r="D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U879" i="8"/>
  <c r="V879" i="8" s="1"/>
  <c r="A880" i="8"/>
  <c r="D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 s="1"/>
  <c r="A881" i="8"/>
  <c r="T881" i="8" s="1"/>
  <c r="D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U881" i="8"/>
  <c r="V881" i="8" s="1"/>
  <c r="A882" i="8"/>
  <c r="D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 s="1"/>
  <c r="A883" i="8"/>
  <c r="D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 s="1"/>
  <c r="A884" i="8"/>
  <c r="D884" i="8"/>
  <c r="E893" i="8" s="1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 s="1"/>
  <c r="W884" i="8"/>
  <c r="A885" i="8"/>
  <c r="D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 s="1"/>
  <c r="A886" i="8"/>
  <c r="D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 s="1"/>
  <c r="A887" i="8"/>
  <c r="D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 s="1"/>
  <c r="A888" i="8"/>
  <c r="D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 s="1"/>
  <c r="A889" i="8"/>
  <c r="T889" i="8" s="1"/>
  <c r="D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U889" i="8"/>
  <c r="V889" i="8" s="1"/>
  <c r="A890" i="8"/>
  <c r="D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 s="1"/>
  <c r="A891" i="8"/>
  <c r="T891" i="8" s="1"/>
  <c r="D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U891" i="8"/>
  <c r="V891" i="8" s="1"/>
  <c r="A892" i="8"/>
  <c r="D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 s="1"/>
  <c r="W892" i="8"/>
  <c r="A893" i="8"/>
  <c r="T893" i="8" s="1"/>
  <c r="D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U893" i="8"/>
  <c r="V893" i="8" s="1"/>
  <c r="A894" i="8"/>
  <c r="D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 s="1"/>
  <c r="A895" i="8"/>
  <c r="T895" i="8" s="1"/>
  <c r="D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U895" i="8"/>
  <c r="V895" i="8" s="1"/>
  <c r="A896" i="8"/>
  <c r="D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 s="1"/>
  <c r="A897" i="8"/>
  <c r="D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 s="1"/>
  <c r="A898" i="8"/>
  <c r="D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 s="1"/>
  <c r="A899" i="8"/>
  <c r="T899" i="8" s="1"/>
  <c r="D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U899" i="8"/>
  <c r="V899" i="8" s="1"/>
  <c r="A900" i="8"/>
  <c r="D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 s="1"/>
  <c r="A901" i="8"/>
  <c r="D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 s="1"/>
  <c r="A902" i="8"/>
  <c r="D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 s="1"/>
  <c r="A903" i="8"/>
  <c r="D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 s="1"/>
  <c r="A904" i="8"/>
  <c r="D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 s="1"/>
  <c r="A905" i="8"/>
  <c r="T905" i="8" s="1"/>
  <c r="D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U905" i="8"/>
  <c r="V905" i="8" s="1"/>
  <c r="A906" i="8"/>
  <c r="D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 s="1"/>
  <c r="W906" i="8"/>
  <c r="A907" i="8"/>
  <c r="D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 s="1"/>
  <c r="W907" i="8"/>
  <c r="A908" i="8"/>
  <c r="D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 s="1"/>
  <c r="A909" i="8"/>
  <c r="T909" i="8" s="1"/>
  <c r="D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U909" i="8"/>
  <c r="V909" i="8" s="1"/>
  <c r="A910" i="8"/>
  <c r="D910" i="8"/>
  <c r="E919" i="8" s="1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 s="1"/>
  <c r="A911" i="8"/>
  <c r="D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 s="1"/>
  <c r="A912" i="8"/>
  <c r="D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 s="1"/>
  <c r="A913" i="8"/>
  <c r="T913" i="8" s="1"/>
  <c r="D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U913" i="8"/>
  <c r="V913" i="8" s="1"/>
  <c r="A914" i="8"/>
  <c r="D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 s="1"/>
  <c r="A915" i="8"/>
  <c r="T915" i="8" s="1"/>
  <c r="D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U915" i="8"/>
  <c r="V915" i="8" s="1"/>
  <c r="A916" i="8"/>
  <c r="D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 s="1"/>
  <c r="A917" i="8"/>
  <c r="T917" i="8" s="1"/>
  <c r="D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U917" i="8"/>
  <c r="V917" i="8" s="1"/>
  <c r="A918" i="8"/>
  <c r="D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 s="1"/>
  <c r="A919" i="8"/>
  <c r="D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 s="1"/>
  <c r="W919" i="8"/>
  <c r="A920" i="8"/>
  <c r="D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 s="1"/>
  <c r="A921" i="8"/>
  <c r="T921" i="8" s="1"/>
  <c r="D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U921" i="8"/>
  <c r="V921" i="8" s="1"/>
  <c r="A922" i="8"/>
  <c r="D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 s="1"/>
  <c r="W922" i="8"/>
  <c r="A923" i="8"/>
  <c r="D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 s="1"/>
  <c r="W923" i="8"/>
  <c r="A924" i="8"/>
  <c r="D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 s="1"/>
  <c r="A925" i="8"/>
  <c r="T925" i="8" s="1"/>
  <c r="D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U925" i="8"/>
  <c r="V925" i="8" s="1"/>
  <c r="A926" i="8"/>
  <c r="D926" i="8"/>
  <c r="E935" i="8" s="1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 s="1"/>
  <c r="A927" i="8"/>
  <c r="D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 s="1"/>
  <c r="A928" i="8"/>
  <c r="D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 s="1"/>
  <c r="A929" i="8"/>
  <c r="D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 s="1"/>
  <c r="A930" i="8"/>
  <c r="D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 s="1"/>
  <c r="A931" i="8"/>
  <c r="D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 s="1"/>
  <c r="W931" i="8"/>
  <c r="A932" i="8"/>
  <c r="D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 s="1"/>
  <c r="A933" i="8"/>
  <c r="D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 s="1"/>
  <c r="A934" i="8"/>
  <c r="D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 s="1"/>
  <c r="A935" i="8"/>
  <c r="T935" i="8" s="1"/>
  <c r="D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U935" i="8"/>
  <c r="V935" i="8" s="1"/>
  <c r="A936" i="8"/>
  <c r="D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 s="1"/>
  <c r="A937" i="8"/>
  <c r="D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 s="1"/>
  <c r="A938" i="8"/>
  <c r="D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 s="1"/>
  <c r="A939" i="8"/>
  <c r="T939" i="8" s="1"/>
  <c r="D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U939" i="8"/>
  <c r="V939" i="8" s="1"/>
  <c r="A940" i="8"/>
  <c r="D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 s="1"/>
  <c r="A941" i="8"/>
  <c r="T941" i="8" s="1"/>
  <c r="D941" i="8"/>
  <c r="E949" i="8" s="1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U941" i="8"/>
  <c r="V941" i="8" s="1"/>
  <c r="A942" i="8"/>
  <c r="D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 s="1"/>
  <c r="A943" i="8"/>
  <c r="T943" i="8" s="1"/>
  <c r="D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U943" i="8"/>
  <c r="V943" i="8" s="1"/>
  <c r="W943" i="8"/>
  <c r="A944" i="8"/>
  <c r="D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 s="1"/>
  <c r="A945" i="8"/>
  <c r="T945" i="8" s="1"/>
  <c r="D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U945" i="8"/>
  <c r="V945" i="8" s="1"/>
  <c r="A946" i="8"/>
  <c r="D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 s="1"/>
  <c r="A947" i="8"/>
  <c r="T947" i="8" s="1"/>
  <c r="D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U947" i="8"/>
  <c r="V947" i="8" s="1"/>
  <c r="A948" i="8"/>
  <c r="D948" i="8"/>
  <c r="E957" i="8" s="1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 s="1"/>
  <c r="A949" i="8"/>
  <c r="D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A950" i="8"/>
  <c r="D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A951" i="8"/>
  <c r="D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A952" i="8"/>
  <c r="D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A953" i="8"/>
  <c r="D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A954" i="8"/>
  <c r="D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A955" i="8"/>
  <c r="D955" i="8"/>
  <c r="E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A956" i="8"/>
  <c r="T956" i="8" s="1"/>
  <c r="D956" i="8"/>
  <c r="E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U956" i="8"/>
  <c r="V956" i="8"/>
  <c r="A957" i="8"/>
  <c r="D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A958" i="8"/>
  <c r="D958" i="8"/>
  <c r="E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A959" i="8"/>
  <c r="D959" i="8"/>
  <c r="E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A960" i="8"/>
  <c r="D960" i="8"/>
  <c r="E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A961" i="8"/>
  <c r="D961" i="8"/>
  <c r="E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A962" i="8"/>
  <c r="D962" i="8"/>
  <c r="E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A963" i="8"/>
  <c r="D963" i="8"/>
  <c r="E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A964" i="8"/>
  <c r="D964" i="8"/>
  <c r="E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A965" i="8"/>
  <c r="D965" i="8"/>
  <c r="E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A966" i="8"/>
  <c r="D966" i="8"/>
  <c r="E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A967" i="8"/>
  <c r="D967" i="8"/>
  <c r="E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A968" i="8"/>
  <c r="D968" i="8"/>
  <c r="E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A969" i="8"/>
  <c r="D969" i="8"/>
  <c r="E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A970" i="8"/>
  <c r="D970" i="8"/>
  <c r="E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A971" i="8"/>
  <c r="D971" i="8"/>
  <c r="E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A972" i="8"/>
  <c r="D972" i="8"/>
  <c r="E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A973" i="8"/>
  <c r="D973" i="8"/>
  <c r="E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A974" i="8"/>
  <c r="D974" i="8"/>
  <c r="E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A975" i="8"/>
  <c r="D975" i="8"/>
  <c r="E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A976" i="8"/>
  <c r="D976" i="8"/>
  <c r="E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A977" i="8"/>
  <c r="D977" i="8"/>
  <c r="E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A978" i="8"/>
  <c r="D978" i="8"/>
  <c r="E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A979" i="8"/>
  <c r="D979" i="8"/>
  <c r="E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A980" i="8"/>
  <c r="D980" i="8"/>
  <c r="E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A981" i="8"/>
  <c r="D981" i="8"/>
  <c r="E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A982" i="8"/>
  <c r="D982" i="8"/>
  <c r="E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A983" i="8"/>
  <c r="D983" i="8"/>
  <c r="E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A984" i="8"/>
  <c r="D984" i="8"/>
  <c r="E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A985" i="8"/>
  <c r="D985" i="8"/>
  <c r="E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A986" i="8"/>
  <c r="D986" i="8"/>
  <c r="E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A987" i="8"/>
  <c r="D987" i="8"/>
  <c r="E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AA1000" i="8"/>
  <c r="AB1000" i="8"/>
  <c r="AC1000" i="8"/>
  <c r="AD1000" i="8"/>
  <c r="AE1000" i="8"/>
  <c r="AF1000" i="8"/>
  <c r="AG1000" i="8"/>
  <c r="AH1000" i="8"/>
  <c r="AI1000" i="8"/>
  <c r="AJ1000" i="8"/>
  <c r="AK1000" i="8"/>
  <c r="AL1000" i="8"/>
  <c r="C1001" i="8"/>
  <c r="Z1001" i="8"/>
  <c r="Z1002" i="8"/>
  <c r="Z1003" i="8"/>
  <c r="K1004" i="8"/>
  <c r="Z1004" i="8"/>
  <c r="Z1005" i="8"/>
  <c r="C1006" i="8"/>
  <c r="AH1006" i="8" s="1"/>
  <c r="Z1006" i="8"/>
  <c r="Z1007" i="8"/>
  <c r="Z1008" i="8"/>
  <c r="S1009" i="8"/>
  <c r="Z1009" i="8"/>
  <c r="Z1010" i="8"/>
  <c r="Z1011" i="8"/>
  <c r="Z1012" i="8"/>
  <c r="D1013" i="8"/>
  <c r="J53" i="9" s="1"/>
  <c r="Z1013" i="8"/>
  <c r="Z1014" i="8"/>
  <c r="Z1015" i="8"/>
  <c r="G1016" i="8"/>
  <c r="I1016" i="8"/>
  <c r="Z1016" i="8"/>
  <c r="Z1017" i="8"/>
  <c r="Z1018" i="8"/>
  <c r="M1019" i="8"/>
  <c r="Z1019" i="8"/>
  <c r="Z1020" i="8"/>
  <c r="Z1021" i="8"/>
  <c r="N1022" i="8"/>
  <c r="Z1022" i="8"/>
  <c r="Z1023" i="8"/>
  <c r="Z1024" i="8"/>
  <c r="G1025" i="8"/>
  <c r="Z1025" i="8"/>
  <c r="Z1026" i="8"/>
  <c r="Z1027" i="8"/>
  <c r="J1028" i="8"/>
  <c r="Z1028" i="8"/>
  <c r="Z1029" i="8"/>
  <c r="Z1030" i="8"/>
  <c r="Z1031" i="8"/>
  <c r="Z1032" i="8"/>
  <c r="M1033" i="8"/>
  <c r="Z1033" i="8"/>
  <c r="Z1034" i="8"/>
  <c r="Z1035" i="8"/>
  <c r="Z1036" i="8"/>
  <c r="Z1037" i="8"/>
  <c r="Z1038" i="8"/>
  <c r="Z1039" i="8"/>
  <c r="Z1040" i="8"/>
  <c r="Z1041" i="8"/>
  <c r="K1042" i="8"/>
  <c r="Z1042" i="8"/>
  <c r="Z1043" i="8"/>
  <c r="J1044" i="8"/>
  <c r="S1044" i="8"/>
  <c r="Z1044" i="8"/>
  <c r="Z1045" i="8"/>
  <c r="Z1046" i="8"/>
  <c r="H37" i="1"/>
  <c r="M37" i="1"/>
  <c r="R37" i="1"/>
  <c r="H38" i="1"/>
  <c r="M38" i="1"/>
  <c r="R38" i="1"/>
  <c r="H39" i="1"/>
  <c r="M39" i="1"/>
  <c r="R39" i="1"/>
  <c r="H40" i="1"/>
  <c r="M40" i="1"/>
  <c r="R40" i="1"/>
  <c r="H41" i="1"/>
  <c r="M41" i="1"/>
  <c r="R41" i="1"/>
  <c r="H42" i="1"/>
  <c r="H45" i="1" s="1"/>
  <c r="M42" i="1"/>
  <c r="R42" i="1"/>
  <c r="R45" i="1" s="1"/>
  <c r="H43" i="1"/>
  <c r="M43" i="1"/>
  <c r="R43" i="1"/>
  <c r="H44" i="1"/>
  <c r="M44" i="1"/>
  <c r="R44" i="1"/>
  <c r="M45" i="1"/>
  <c r="E47" i="1"/>
  <c r="J47" i="1"/>
  <c r="E48" i="1"/>
  <c r="E49" i="1"/>
  <c r="E50" i="1"/>
  <c r="E51" i="1"/>
  <c r="E52" i="1"/>
  <c r="E53" i="1"/>
  <c r="E55" i="1" s="1"/>
  <c r="E54" i="1"/>
  <c r="K15" i="11"/>
  <c r="H39" i="11"/>
  <c r="M39" i="11"/>
  <c r="R39" i="11"/>
  <c r="H40" i="11"/>
  <c r="M40" i="11"/>
  <c r="R40" i="11"/>
  <c r="H41" i="11"/>
  <c r="M41" i="11"/>
  <c r="R41" i="11"/>
  <c r="H42" i="11"/>
  <c r="M42" i="11"/>
  <c r="R42" i="11"/>
  <c r="H43" i="11"/>
  <c r="J43" i="11"/>
  <c r="M43" i="11"/>
  <c r="R43" i="11"/>
  <c r="H44" i="11"/>
  <c r="M44" i="11"/>
  <c r="R44" i="11"/>
  <c r="H45" i="11"/>
  <c r="H47" i="11" s="1"/>
  <c r="M45" i="11"/>
  <c r="R45" i="11"/>
  <c r="R47" i="11" s="1"/>
  <c r="H46" i="11"/>
  <c r="M46" i="11"/>
  <c r="R46" i="11"/>
  <c r="H39" i="15"/>
  <c r="M39" i="15"/>
  <c r="R39" i="15"/>
  <c r="W39" i="15"/>
  <c r="H40" i="15"/>
  <c r="M40" i="15"/>
  <c r="R40" i="15"/>
  <c r="W40" i="15"/>
  <c r="H41" i="15"/>
  <c r="M41" i="15"/>
  <c r="R41" i="15"/>
  <c r="W41" i="15"/>
  <c r="H42" i="15"/>
  <c r="M42" i="15"/>
  <c r="R42" i="15"/>
  <c r="H43" i="15"/>
  <c r="M43" i="15"/>
  <c r="R43" i="15"/>
  <c r="H44" i="15"/>
  <c r="M44" i="15"/>
  <c r="R44" i="15"/>
  <c r="H45" i="15"/>
  <c r="H47" i="15" s="1"/>
  <c r="M45" i="15"/>
  <c r="R45" i="15"/>
  <c r="R47" i="15" s="1"/>
  <c r="H46" i="15"/>
  <c r="M46" i="15"/>
  <c r="R46" i="15"/>
  <c r="E49" i="15"/>
  <c r="H39" i="26"/>
  <c r="M39" i="26"/>
  <c r="R39" i="26"/>
  <c r="W39" i="26"/>
  <c r="H40" i="26"/>
  <c r="M40" i="26"/>
  <c r="R40" i="26"/>
  <c r="W40" i="26"/>
  <c r="H41" i="26"/>
  <c r="M41" i="26"/>
  <c r="R41" i="26"/>
  <c r="W41" i="26"/>
  <c r="H42" i="26"/>
  <c r="M42" i="26"/>
  <c r="R42" i="26"/>
  <c r="H43" i="26"/>
  <c r="M43" i="26"/>
  <c r="R43" i="26"/>
  <c r="H44" i="26"/>
  <c r="M44" i="26"/>
  <c r="R44" i="26"/>
  <c r="R47" i="26" s="1"/>
  <c r="H45" i="26"/>
  <c r="M45" i="26"/>
  <c r="M47" i="26" s="1"/>
  <c r="R45" i="26"/>
  <c r="H46" i="26"/>
  <c r="M46" i="26"/>
  <c r="R46" i="26"/>
  <c r="H43" i="9"/>
  <c r="M43" i="9"/>
  <c r="R43" i="9"/>
  <c r="W43" i="9"/>
  <c r="H44" i="9"/>
  <c r="M44" i="9"/>
  <c r="R44" i="9"/>
  <c r="W44" i="9"/>
  <c r="H45" i="9"/>
  <c r="M45" i="9"/>
  <c r="R45" i="9"/>
  <c r="W45" i="9"/>
  <c r="H46" i="9"/>
  <c r="M46" i="9"/>
  <c r="R46" i="9"/>
  <c r="H47" i="9"/>
  <c r="M47" i="9"/>
  <c r="R47" i="9"/>
  <c r="H48" i="9"/>
  <c r="H51" i="9" s="1"/>
  <c r="M48" i="9"/>
  <c r="R48" i="9"/>
  <c r="H49" i="9"/>
  <c r="M49" i="9"/>
  <c r="R49" i="9"/>
  <c r="H50" i="9"/>
  <c r="M50" i="9"/>
  <c r="R50" i="9"/>
  <c r="M51" i="9"/>
  <c r="H39" i="23"/>
  <c r="M39" i="23"/>
  <c r="R39" i="23"/>
  <c r="H40" i="23"/>
  <c r="M40" i="23"/>
  <c r="R40" i="23"/>
  <c r="H41" i="23"/>
  <c r="M41" i="23"/>
  <c r="R41" i="23"/>
  <c r="H42" i="23"/>
  <c r="M42" i="23"/>
  <c r="R42" i="23"/>
  <c r="H43" i="23"/>
  <c r="M43" i="23"/>
  <c r="R43" i="23"/>
  <c r="H44" i="23"/>
  <c r="M44" i="23"/>
  <c r="R44" i="23"/>
  <c r="H45" i="23"/>
  <c r="M45" i="23"/>
  <c r="R45" i="23"/>
  <c r="R47" i="23" s="1"/>
  <c r="H46" i="23"/>
  <c r="M46" i="23"/>
  <c r="R46" i="23"/>
  <c r="H47" i="23"/>
  <c r="D4" i="22"/>
  <c r="E13" i="22" s="1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D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 s="1"/>
  <c r="D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D7" i="22"/>
  <c r="E16" i="22" s="1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D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 s="1"/>
  <c r="D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 s="1"/>
  <c r="D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D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D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D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 s="1"/>
  <c r="D14" i="22"/>
  <c r="E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D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D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 s="1"/>
  <c r="D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D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D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D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D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D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 s="1"/>
  <c r="D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D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 s="1"/>
  <c r="A25" i="22"/>
  <c r="D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A26" i="22"/>
  <c r="T26" i="22" s="1"/>
  <c r="D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U26" i="22"/>
  <c r="V26" i="22"/>
  <c r="A27" i="22"/>
  <c r="D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 s="1"/>
  <c r="A28" i="22"/>
  <c r="D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U28" i="22"/>
  <c r="V28" i="22"/>
  <c r="A29" i="22"/>
  <c r="D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A30" i="22"/>
  <c r="D30" i="22"/>
  <c r="G30" i="22"/>
  <c r="H30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 s="1"/>
  <c r="A31" i="22"/>
  <c r="D31" i="22"/>
  <c r="E40" i="22" s="1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 s="1"/>
  <c r="A32" i="22"/>
  <c r="D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 s="1"/>
  <c r="A33" i="22"/>
  <c r="D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 s="1"/>
  <c r="A34" i="22"/>
  <c r="T34" i="22" s="1"/>
  <c r="D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U34" i="22"/>
  <c r="V34" i="22"/>
  <c r="A35" i="22"/>
  <c r="D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 s="1"/>
  <c r="A36" i="22"/>
  <c r="T36" i="22" s="1"/>
  <c r="D36" i="22"/>
  <c r="E45" i="22" s="1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U36" i="22"/>
  <c r="V36" i="22" s="1"/>
  <c r="A37" i="22"/>
  <c r="D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A38" i="22"/>
  <c r="D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A39" i="22"/>
  <c r="T39" i="22" s="1"/>
  <c r="D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U39" i="22"/>
  <c r="V39" i="22" s="1"/>
  <c r="A40" i="22"/>
  <c r="D40" i="22"/>
  <c r="E49" i="22" s="1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 s="1"/>
  <c r="A41" i="22"/>
  <c r="D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 s="1"/>
  <c r="A42" i="22"/>
  <c r="T42" i="22" s="1"/>
  <c r="D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U42" i="22"/>
  <c r="V42" i="22"/>
  <c r="A43" i="22"/>
  <c r="D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 s="1"/>
  <c r="A44" i="22"/>
  <c r="D44" i="22"/>
  <c r="E53" i="22" s="1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 s="1"/>
  <c r="A45" i="22"/>
  <c r="D45" i="22"/>
  <c r="G45" i="22"/>
  <c r="G972" i="22" s="1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A46" i="22"/>
  <c r="R974" i="22" s="1"/>
  <c r="D46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U46" i="22"/>
  <c r="V46" i="22"/>
  <c r="A47" i="22"/>
  <c r="T47" i="22" s="1"/>
  <c r="D47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U47" i="22"/>
  <c r="V47" i="22" s="1"/>
  <c r="A48" i="22"/>
  <c r="D48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A49" i="22"/>
  <c r="T49" i="22" s="1"/>
  <c r="D49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U49" i="22"/>
  <c r="V49" i="22" s="1"/>
  <c r="A50" i="22"/>
  <c r="T50" i="22" s="1"/>
  <c r="D50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U50" i="22"/>
  <c r="V50" i="22"/>
  <c r="A51" i="22"/>
  <c r="D51" i="22"/>
  <c r="E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A52" i="22"/>
  <c r="T52" i="22" s="1"/>
  <c r="D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U52" i="22"/>
  <c r="V52" i="22" s="1"/>
  <c r="A53" i="22"/>
  <c r="D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A54" i="22"/>
  <c r="T54" i="22" s="1"/>
  <c r="D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U54" i="22"/>
  <c r="V54" i="22"/>
  <c r="A55" i="22"/>
  <c r="T55" i="22" s="1"/>
  <c r="D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U55" i="22"/>
  <c r="V55" i="22" s="1"/>
  <c r="A56" i="22"/>
  <c r="D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A57" i="22"/>
  <c r="D57" i="22"/>
  <c r="E57" i="22"/>
  <c r="G57" i="22"/>
  <c r="H57" i="22"/>
  <c r="I57" i="22"/>
  <c r="J57" i="22"/>
  <c r="K57" i="22"/>
  <c r="L57" i="22"/>
  <c r="M57" i="22"/>
  <c r="N57" i="22"/>
  <c r="O57" i="22"/>
  <c r="P57" i="22"/>
  <c r="Q57" i="22"/>
  <c r="R57" i="22"/>
  <c r="S57" i="22"/>
  <c r="T57" i="22"/>
  <c r="U57" i="22"/>
  <c r="V57" i="22"/>
  <c r="A58" i="22"/>
  <c r="D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A59" i="22"/>
  <c r="D59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A60" i="22"/>
  <c r="D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A61" i="22"/>
  <c r="D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A62" i="22"/>
  <c r="D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 s="1"/>
  <c r="A63" i="22"/>
  <c r="T63" i="22" s="1"/>
  <c r="D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U63" i="22"/>
  <c r="V63" i="22" s="1"/>
  <c r="A64" i="22"/>
  <c r="D64" i="22"/>
  <c r="E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A65" i="22"/>
  <c r="D6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A66" i="22"/>
  <c r="D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A67" i="22"/>
  <c r="D67" i="22"/>
  <c r="E67" i="22" s="1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 s="1"/>
  <c r="A68" i="22"/>
  <c r="D68" i="22"/>
  <c r="G68" i="22"/>
  <c r="H68" i="22"/>
  <c r="I68" i="22"/>
  <c r="J68" i="22"/>
  <c r="K68" i="22"/>
  <c r="L68" i="22"/>
  <c r="M68" i="22"/>
  <c r="N68" i="22"/>
  <c r="O68" i="22"/>
  <c r="P68" i="22"/>
  <c r="Q68" i="22"/>
  <c r="R68" i="22"/>
  <c r="S68" i="22"/>
  <c r="T68" i="22"/>
  <c r="U68" i="22"/>
  <c r="V68" i="22"/>
  <c r="A69" i="22"/>
  <c r="D69" i="22"/>
  <c r="G69" i="22"/>
  <c r="H69" i="22"/>
  <c r="I69" i="22"/>
  <c r="J69" i="22"/>
  <c r="K69" i="22"/>
  <c r="L69" i="22"/>
  <c r="M69" i="22"/>
  <c r="N69" i="22"/>
  <c r="O69" i="22"/>
  <c r="P69" i="22"/>
  <c r="Q69" i="22"/>
  <c r="R69" i="22"/>
  <c r="S69" i="22"/>
  <c r="T69" i="22"/>
  <c r="U69" i="22"/>
  <c r="V69" i="22"/>
  <c r="A70" i="22"/>
  <c r="T70" i="22" s="1"/>
  <c r="D70" i="22"/>
  <c r="G70" i="22"/>
  <c r="H70" i="22"/>
  <c r="I70" i="22"/>
  <c r="J70" i="22"/>
  <c r="K70" i="22"/>
  <c r="L70" i="22"/>
  <c r="M70" i="22"/>
  <c r="N70" i="22"/>
  <c r="O70" i="22"/>
  <c r="P70" i="22"/>
  <c r="Q70" i="22"/>
  <c r="R70" i="22"/>
  <c r="S70" i="22"/>
  <c r="U70" i="22"/>
  <c r="V70" i="22" s="1"/>
  <c r="A71" i="22"/>
  <c r="T71" i="22" s="1"/>
  <c r="D71" i="22"/>
  <c r="G71" i="22"/>
  <c r="H71" i="22"/>
  <c r="I71" i="22"/>
  <c r="J71" i="22"/>
  <c r="K71" i="22"/>
  <c r="L71" i="22"/>
  <c r="M71" i="22"/>
  <c r="N71" i="22"/>
  <c r="O71" i="22"/>
  <c r="P71" i="22"/>
  <c r="Q71" i="22"/>
  <c r="R71" i="22"/>
  <c r="S71" i="22"/>
  <c r="U71" i="22"/>
  <c r="V71" i="22" s="1"/>
  <c r="A72" i="22"/>
  <c r="D72" i="22"/>
  <c r="E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A73" i="22"/>
  <c r="D73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 s="1"/>
  <c r="A74" i="22"/>
  <c r="D74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A75" i="22"/>
  <c r="D75" i="22"/>
  <c r="E75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A76" i="22"/>
  <c r="D76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 s="1"/>
  <c r="A77" i="22"/>
  <c r="D77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A78" i="22"/>
  <c r="D78" i="22"/>
  <c r="E78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A79" i="22"/>
  <c r="D79" i="22"/>
  <c r="G79" i="22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 s="1"/>
  <c r="A80" i="22"/>
  <c r="D80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A81" i="22"/>
  <c r="D81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A82" i="22"/>
  <c r="D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A83" i="22"/>
  <c r="D83" i="22"/>
  <c r="G83" i="22"/>
  <c r="H83" i="22"/>
  <c r="I83" i="22"/>
  <c r="J83" i="22"/>
  <c r="K83" i="22"/>
  <c r="L83" i="22"/>
  <c r="M83" i="22"/>
  <c r="N83" i="22"/>
  <c r="O83" i="22"/>
  <c r="P83" i="22"/>
  <c r="Q83" i="22"/>
  <c r="R83" i="22"/>
  <c r="S83" i="22"/>
  <c r="T83" i="22"/>
  <c r="U83" i="22"/>
  <c r="V83" i="22"/>
  <c r="A84" i="22"/>
  <c r="D84" i="22"/>
  <c r="G84" i="22"/>
  <c r="H84" i="22"/>
  <c r="I84" i="22"/>
  <c r="J84" i="22"/>
  <c r="K84" i="22"/>
  <c r="L84" i="22"/>
  <c r="M84" i="22"/>
  <c r="N84" i="22"/>
  <c r="O84" i="22"/>
  <c r="P84" i="22"/>
  <c r="Q84" i="22"/>
  <c r="R84" i="22"/>
  <c r="S84" i="22"/>
  <c r="T84" i="22"/>
  <c r="U84" i="22"/>
  <c r="V84" i="22"/>
  <c r="A85" i="22"/>
  <c r="D85" i="22"/>
  <c r="G85" i="22"/>
  <c r="H85" i="22"/>
  <c r="I85" i="22"/>
  <c r="J85" i="22"/>
  <c r="K85" i="22"/>
  <c r="L85" i="22"/>
  <c r="M85" i="22"/>
  <c r="N85" i="22"/>
  <c r="O85" i="22"/>
  <c r="P85" i="22"/>
  <c r="Q85" i="22"/>
  <c r="R85" i="22"/>
  <c r="S85" i="22"/>
  <c r="T85" i="22"/>
  <c r="U85" i="22"/>
  <c r="V85" i="22"/>
  <c r="A86" i="22"/>
  <c r="D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A87" i="22"/>
  <c r="D87" i="22"/>
  <c r="G87" i="22"/>
  <c r="H87" i="22"/>
  <c r="I87" i="22"/>
  <c r="J87" i="22"/>
  <c r="K87" i="22"/>
  <c r="L87" i="22"/>
  <c r="M87" i="22"/>
  <c r="N87" i="22"/>
  <c r="O87" i="22"/>
  <c r="P87" i="22"/>
  <c r="Q87" i="22"/>
  <c r="R87" i="22"/>
  <c r="S87" i="22"/>
  <c r="T87" i="22"/>
  <c r="U87" i="22"/>
  <c r="V87" i="22" s="1"/>
  <c r="A88" i="22"/>
  <c r="D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 s="1"/>
  <c r="A89" i="22"/>
  <c r="D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A90" i="22"/>
  <c r="D90" i="22"/>
  <c r="G90" i="22"/>
  <c r="H90" i="22"/>
  <c r="I90" i="22"/>
  <c r="J90" i="22"/>
  <c r="K90" i="22"/>
  <c r="L90" i="22"/>
  <c r="M90" i="22"/>
  <c r="N90" i="22"/>
  <c r="O90" i="22"/>
  <c r="P90" i="22"/>
  <c r="Q90" i="22"/>
  <c r="R90" i="22"/>
  <c r="S90" i="22"/>
  <c r="T90" i="22"/>
  <c r="U90" i="22"/>
  <c r="V90" i="22"/>
  <c r="A91" i="22"/>
  <c r="D91" i="22"/>
  <c r="G91" i="22"/>
  <c r="H91" i="22"/>
  <c r="I91" i="22"/>
  <c r="J91" i="22"/>
  <c r="K91" i="22"/>
  <c r="L91" i="22"/>
  <c r="M91" i="22"/>
  <c r="N91" i="22"/>
  <c r="O91" i="22"/>
  <c r="P91" i="22"/>
  <c r="Q91" i="22"/>
  <c r="R91" i="22"/>
  <c r="S91" i="22"/>
  <c r="T91" i="22"/>
  <c r="U91" i="22"/>
  <c r="V91" i="22" s="1"/>
  <c r="A92" i="22"/>
  <c r="D92" i="22"/>
  <c r="G92" i="22"/>
  <c r="H92" i="22"/>
  <c r="I92" i="22"/>
  <c r="J92" i="22"/>
  <c r="K92" i="22"/>
  <c r="L92" i="22"/>
  <c r="M92" i="22"/>
  <c r="N92" i="22"/>
  <c r="O92" i="22"/>
  <c r="P92" i="22"/>
  <c r="Q92" i="22"/>
  <c r="R92" i="22"/>
  <c r="S92" i="22"/>
  <c r="T92" i="22"/>
  <c r="U92" i="22"/>
  <c r="V92" i="22"/>
  <c r="A93" i="22"/>
  <c r="D93" i="22"/>
  <c r="E102" i="22" s="1"/>
  <c r="G93" i="22"/>
  <c r="H93" i="22"/>
  <c r="I93" i="22"/>
  <c r="J93" i="22"/>
  <c r="K93" i="22"/>
  <c r="L93" i="22"/>
  <c r="M93" i="22"/>
  <c r="N93" i="22"/>
  <c r="O93" i="22"/>
  <c r="P93" i="22"/>
  <c r="Q93" i="22"/>
  <c r="R93" i="22"/>
  <c r="S93" i="22"/>
  <c r="T93" i="22"/>
  <c r="U93" i="22"/>
  <c r="V93" i="22" s="1"/>
  <c r="A94" i="22"/>
  <c r="D94" i="22"/>
  <c r="E103" i="22" s="1"/>
  <c r="G94" i="22"/>
  <c r="H94" i="22"/>
  <c r="I94" i="22"/>
  <c r="J94" i="22"/>
  <c r="K94" i="22"/>
  <c r="L94" i="22"/>
  <c r="M94" i="22"/>
  <c r="N94" i="22"/>
  <c r="O94" i="22"/>
  <c r="P94" i="22"/>
  <c r="Q94" i="22"/>
  <c r="R94" i="22"/>
  <c r="S94" i="22"/>
  <c r="T94" i="22"/>
  <c r="U94" i="22"/>
  <c r="V94" i="22" s="1"/>
  <c r="A95" i="22"/>
  <c r="D95" i="22"/>
  <c r="G95" i="22"/>
  <c r="H95" i="22"/>
  <c r="I95" i="22"/>
  <c r="J95" i="22"/>
  <c r="K95" i="22"/>
  <c r="L95" i="22"/>
  <c r="M95" i="22"/>
  <c r="N95" i="22"/>
  <c r="O95" i="22"/>
  <c r="P95" i="22"/>
  <c r="Q95" i="22"/>
  <c r="R95" i="22"/>
  <c r="S95" i="22"/>
  <c r="T95" i="22"/>
  <c r="U95" i="22"/>
  <c r="V95" i="22" s="1"/>
  <c r="A96" i="22"/>
  <c r="D96" i="22"/>
  <c r="E96" i="22"/>
  <c r="G96" i="22"/>
  <c r="H96" i="22"/>
  <c r="I96" i="22"/>
  <c r="J96" i="22"/>
  <c r="K96" i="22"/>
  <c r="L96" i="22"/>
  <c r="M96" i="22"/>
  <c r="N96" i="22"/>
  <c r="O96" i="22"/>
  <c r="P96" i="22"/>
  <c r="Q96" i="22"/>
  <c r="R96" i="22"/>
  <c r="S96" i="22"/>
  <c r="T96" i="22"/>
  <c r="U96" i="22"/>
  <c r="V96" i="22"/>
  <c r="A97" i="22"/>
  <c r="D97" i="22"/>
  <c r="G97" i="22"/>
  <c r="H97" i="22"/>
  <c r="I97" i="22"/>
  <c r="J97" i="22"/>
  <c r="K97" i="22"/>
  <c r="L97" i="22"/>
  <c r="M97" i="22"/>
  <c r="N97" i="22"/>
  <c r="O97" i="22"/>
  <c r="P97" i="22"/>
  <c r="Q97" i="22"/>
  <c r="R97" i="22"/>
  <c r="S97" i="22"/>
  <c r="T97" i="22"/>
  <c r="U97" i="22"/>
  <c r="V97" i="22"/>
  <c r="A98" i="22"/>
  <c r="D98" i="22"/>
  <c r="G98" i="22"/>
  <c r="H98" i="22"/>
  <c r="I98" i="22"/>
  <c r="J98" i="22"/>
  <c r="K98" i="22"/>
  <c r="L98" i="22"/>
  <c r="M98" i="22"/>
  <c r="N98" i="22"/>
  <c r="O98" i="22"/>
  <c r="P98" i="22"/>
  <c r="Q98" i="22"/>
  <c r="R98" i="22"/>
  <c r="S98" i="22"/>
  <c r="T98" i="22"/>
  <c r="U98" i="22"/>
  <c r="V98" i="22"/>
  <c r="A99" i="22"/>
  <c r="D99" i="22"/>
  <c r="E99" i="22"/>
  <c r="G99" i="22"/>
  <c r="H99" i="22"/>
  <c r="I99" i="22"/>
  <c r="J99" i="22"/>
  <c r="K99" i="22"/>
  <c r="L99" i="22"/>
  <c r="M99" i="22"/>
  <c r="N99" i="22"/>
  <c r="O99" i="22"/>
  <c r="P99" i="22"/>
  <c r="Q99" i="22"/>
  <c r="R99" i="22"/>
  <c r="S99" i="22"/>
  <c r="T99" i="22"/>
  <c r="U99" i="22"/>
  <c r="V99" i="22"/>
  <c r="A100" i="22"/>
  <c r="D100" i="22"/>
  <c r="G100" i="22"/>
  <c r="H100" i="22"/>
  <c r="I100" i="22"/>
  <c r="J100" i="22"/>
  <c r="K100" i="22"/>
  <c r="L100" i="22"/>
  <c r="M100" i="22"/>
  <c r="N100" i="22"/>
  <c r="O100" i="22"/>
  <c r="P100" i="22"/>
  <c r="Q100" i="22"/>
  <c r="R100" i="22"/>
  <c r="S100" i="22"/>
  <c r="T100" i="22"/>
  <c r="U100" i="22"/>
  <c r="V100" i="22"/>
  <c r="A101" i="22"/>
  <c r="D101" i="22"/>
  <c r="G101" i="22"/>
  <c r="H101" i="22"/>
  <c r="I101" i="22"/>
  <c r="J101" i="22"/>
  <c r="K101" i="22"/>
  <c r="L101" i="22"/>
  <c r="M101" i="22"/>
  <c r="N101" i="22"/>
  <c r="O101" i="22"/>
  <c r="P101" i="22"/>
  <c r="Q101" i="22"/>
  <c r="R101" i="22"/>
  <c r="S101" i="22"/>
  <c r="T101" i="22"/>
  <c r="U101" i="22"/>
  <c r="V101" i="22"/>
  <c r="A102" i="22"/>
  <c r="D102" i="22"/>
  <c r="G102" i="22"/>
  <c r="H102" i="22"/>
  <c r="I102" i="22"/>
  <c r="J102" i="22"/>
  <c r="K102" i="22"/>
  <c r="L102" i="22"/>
  <c r="M102" i="22"/>
  <c r="N102" i="22"/>
  <c r="O102" i="22"/>
  <c r="P102" i="22"/>
  <c r="Q102" i="22"/>
  <c r="R102" i="22"/>
  <c r="S102" i="22"/>
  <c r="T102" i="22"/>
  <c r="U102" i="22"/>
  <c r="V102" i="22" s="1"/>
  <c r="A103" i="22"/>
  <c r="D103" i="22"/>
  <c r="G103" i="22"/>
  <c r="H103" i="22"/>
  <c r="I103" i="22"/>
  <c r="J103" i="22"/>
  <c r="K103" i="22"/>
  <c r="L103" i="22"/>
  <c r="M103" i="22"/>
  <c r="N103" i="22"/>
  <c r="O103" i="22"/>
  <c r="P103" i="22"/>
  <c r="Q103" i="22"/>
  <c r="R103" i="22"/>
  <c r="S103" i="22"/>
  <c r="T103" i="22"/>
  <c r="U103" i="22"/>
  <c r="V103" i="22" s="1"/>
  <c r="A104" i="22"/>
  <c r="D104" i="22"/>
  <c r="E112" i="22" s="1"/>
  <c r="E104" i="22"/>
  <c r="G104" i="22"/>
  <c r="H104" i="22"/>
  <c r="I104" i="22"/>
  <c r="J104" i="22"/>
  <c r="K104" i="22"/>
  <c r="L104" i="22"/>
  <c r="M104" i="22"/>
  <c r="N104" i="22"/>
  <c r="O104" i="22"/>
  <c r="P104" i="22"/>
  <c r="Q104" i="22"/>
  <c r="R104" i="22"/>
  <c r="S104" i="22"/>
  <c r="T104" i="22"/>
  <c r="U104" i="22"/>
  <c r="V104" i="22"/>
  <c r="A105" i="22"/>
  <c r="D105" i="22"/>
  <c r="G105" i="22"/>
  <c r="H105" i="22"/>
  <c r="I105" i="22"/>
  <c r="J105" i="22"/>
  <c r="K105" i="22"/>
  <c r="L105" i="22"/>
  <c r="M105" i="22"/>
  <c r="N105" i="22"/>
  <c r="O105" i="22"/>
  <c r="P105" i="22"/>
  <c r="Q105" i="22"/>
  <c r="R105" i="22"/>
  <c r="S105" i="22"/>
  <c r="T105" i="22"/>
  <c r="U105" i="22"/>
  <c r="V105" i="22"/>
  <c r="A106" i="22"/>
  <c r="D106" i="22"/>
  <c r="E106" i="22"/>
  <c r="G106" i="22"/>
  <c r="H106" i="22"/>
  <c r="I106" i="22"/>
  <c r="J106" i="22"/>
  <c r="K106" i="22"/>
  <c r="L106" i="22"/>
  <c r="M106" i="22"/>
  <c r="N106" i="22"/>
  <c r="O106" i="22"/>
  <c r="P106" i="22"/>
  <c r="Q106" i="22"/>
  <c r="R106" i="22"/>
  <c r="S106" i="22"/>
  <c r="T106" i="22"/>
  <c r="U106" i="22"/>
  <c r="V106" i="22"/>
  <c r="A107" i="22"/>
  <c r="D107" i="22"/>
  <c r="E115" i="22" s="1"/>
  <c r="E107" i="22"/>
  <c r="G107" i="22"/>
  <c r="H107" i="22"/>
  <c r="I107" i="22"/>
  <c r="J107" i="22"/>
  <c r="K107" i="22"/>
  <c r="L107" i="22"/>
  <c r="M107" i="22"/>
  <c r="N107" i="22"/>
  <c r="O107" i="22"/>
  <c r="P107" i="22"/>
  <c r="Q107" i="22"/>
  <c r="R107" i="22"/>
  <c r="S107" i="22"/>
  <c r="T107" i="22"/>
  <c r="U107" i="22"/>
  <c r="V107" i="22"/>
  <c r="A108" i="22"/>
  <c r="D108" i="22"/>
  <c r="G108" i="22"/>
  <c r="H108" i="22"/>
  <c r="I108" i="22"/>
  <c r="J108" i="22"/>
  <c r="K108" i="22"/>
  <c r="L108" i="22"/>
  <c r="M108" i="22"/>
  <c r="N108" i="22"/>
  <c r="O108" i="22"/>
  <c r="P108" i="22"/>
  <c r="Q108" i="22"/>
  <c r="R108" i="22"/>
  <c r="S108" i="22"/>
  <c r="T108" i="22"/>
  <c r="U108" i="22"/>
  <c r="V108" i="22"/>
  <c r="A109" i="22"/>
  <c r="D109" i="22"/>
  <c r="E109" i="22" s="1"/>
  <c r="G109" i="22"/>
  <c r="H109" i="22"/>
  <c r="I109" i="22"/>
  <c r="J109" i="22"/>
  <c r="K109" i="22"/>
  <c r="L109" i="22"/>
  <c r="M109" i="22"/>
  <c r="N109" i="22"/>
  <c r="O109" i="22"/>
  <c r="P109" i="22"/>
  <c r="Q109" i="22"/>
  <c r="R109" i="22"/>
  <c r="S109" i="22"/>
  <c r="T109" i="22"/>
  <c r="U109" i="22"/>
  <c r="V109" i="22" s="1"/>
  <c r="A110" i="22"/>
  <c r="T110" i="22" s="1"/>
  <c r="D110" i="22"/>
  <c r="G110" i="22"/>
  <c r="H110" i="22"/>
  <c r="I110" i="22"/>
  <c r="J110" i="22"/>
  <c r="K110" i="22"/>
  <c r="L110" i="22"/>
  <c r="M110" i="22"/>
  <c r="N110" i="22"/>
  <c r="O110" i="22"/>
  <c r="P110" i="22"/>
  <c r="Q110" i="22"/>
  <c r="R110" i="22"/>
  <c r="S110" i="22"/>
  <c r="U110" i="22"/>
  <c r="V110" i="22" s="1"/>
  <c r="A111" i="22"/>
  <c r="D111" i="22"/>
  <c r="G111" i="22"/>
  <c r="H111" i="22"/>
  <c r="I111" i="22"/>
  <c r="J111" i="22"/>
  <c r="K111" i="22"/>
  <c r="L111" i="22"/>
  <c r="M111" i="22"/>
  <c r="N111" i="22"/>
  <c r="O111" i="22"/>
  <c r="P111" i="22"/>
  <c r="Q111" i="22"/>
  <c r="R111" i="22"/>
  <c r="S111" i="22"/>
  <c r="T111" i="22"/>
  <c r="U111" i="22"/>
  <c r="V111" i="22" s="1"/>
  <c r="A112" i="22"/>
  <c r="T112" i="22" s="1"/>
  <c r="D112" i="22"/>
  <c r="G112" i="22"/>
  <c r="H112" i="22"/>
  <c r="I112" i="22"/>
  <c r="J112" i="22"/>
  <c r="K112" i="22"/>
  <c r="L112" i="22"/>
  <c r="M112" i="22"/>
  <c r="N112" i="22"/>
  <c r="O112" i="22"/>
  <c r="P112" i="22"/>
  <c r="Q112" i="22"/>
  <c r="R112" i="22"/>
  <c r="S112" i="22"/>
  <c r="U112" i="22"/>
  <c r="V112" i="22" s="1"/>
  <c r="A113" i="22"/>
  <c r="T113" i="22" s="1"/>
  <c r="D113" i="22"/>
  <c r="G113" i="22"/>
  <c r="H113" i="22"/>
  <c r="I113" i="22"/>
  <c r="J113" i="22"/>
  <c r="K113" i="22"/>
  <c r="L113" i="22"/>
  <c r="M113" i="22"/>
  <c r="N113" i="22"/>
  <c r="O113" i="22"/>
  <c r="P113" i="22"/>
  <c r="Q113" i="22"/>
  <c r="R113" i="22"/>
  <c r="S113" i="22"/>
  <c r="U113" i="22"/>
  <c r="V113" i="22"/>
  <c r="A114" i="22"/>
  <c r="D114" i="22"/>
  <c r="G114" i="22"/>
  <c r="H114" i="22"/>
  <c r="I114" i="22"/>
  <c r="J114" i="22"/>
  <c r="K114" i="22"/>
  <c r="L114" i="22"/>
  <c r="M114" i="22"/>
  <c r="N114" i="22"/>
  <c r="O114" i="22"/>
  <c r="P114" i="22"/>
  <c r="Q114" i="22"/>
  <c r="R114" i="22"/>
  <c r="S114" i="22"/>
  <c r="T114" i="22"/>
  <c r="U114" i="22"/>
  <c r="V114" i="22"/>
  <c r="A115" i="22"/>
  <c r="D115" i="22"/>
  <c r="G115" i="22"/>
  <c r="H115" i="22"/>
  <c r="I115" i="22"/>
  <c r="J115" i="22"/>
  <c r="K115" i="22"/>
  <c r="L115" i="22"/>
  <c r="M115" i="22"/>
  <c r="N115" i="22"/>
  <c r="O115" i="22"/>
  <c r="P115" i="22"/>
  <c r="Q115" i="22"/>
  <c r="R115" i="22"/>
  <c r="S115" i="22"/>
  <c r="T115" i="22"/>
  <c r="U115" i="22"/>
  <c r="V115" i="22" s="1"/>
  <c r="A116" i="22"/>
  <c r="D116" i="22"/>
  <c r="G116" i="22"/>
  <c r="H116" i="22"/>
  <c r="I116" i="22"/>
  <c r="J116" i="22"/>
  <c r="K116" i="22"/>
  <c r="L116" i="22"/>
  <c r="M116" i="22"/>
  <c r="N116" i="22"/>
  <c r="O116" i="22"/>
  <c r="P116" i="22"/>
  <c r="Q116" i="22"/>
  <c r="R116" i="22"/>
  <c r="S116" i="22"/>
  <c r="T116" i="22"/>
  <c r="U116" i="22"/>
  <c r="V116" i="22"/>
  <c r="A117" i="22"/>
  <c r="D117" i="22"/>
  <c r="E126" i="22" s="1"/>
  <c r="G117" i="22"/>
  <c r="H117" i="22"/>
  <c r="I117" i="22"/>
  <c r="J117" i="22"/>
  <c r="K117" i="22"/>
  <c r="L117" i="22"/>
  <c r="M117" i="22"/>
  <c r="N117" i="22"/>
  <c r="O117" i="22"/>
  <c r="P117" i="22"/>
  <c r="Q117" i="22"/>
  <c r="R117" i="22"/>
  <c r="S117" i="22"/>
  <c r="T117" i="22"/>
  <c r="U117" i="22"/>
  <c r="V117" i="22" s="1"/>
  <c r="A118" i="22"/>
  <c r="T118" i="22" s="1"/>
  <c r="D118" i="22"/>
  <c r="G118" i="22"/>
  <c r="H118" i="22"/>
  <c r="I118" i="22"/>
  <c r="J118" i="22"/>
  <c r="K118" i="22"/>
  <c r="L118" i="22"/>
  <c r="M118" i="22"/>
  <c r="N118" i="22"/>
  <c r="O118" i="22"/>
  <c r="P118" i="22"/>
  <c r="Q118" i="22"/>
  <c r="R118" i="22"/>
  <c r="S118" i="22"/>
  <c r="U118" i="22"/>
  <c r="V118" i="22" s="1"/>
  <c r="A119" i="22"/>
  <c r="D119" i="22"/>
  <c r="G119" i="22"/>
  <c r="H119" i="22"/>
  <c r="I119" i="22"/>
  <c r="J119" i="22"/>
  <c r="K119" i="22"/>
  <c r="L119" i="22"/>
  <c r="M119" i="22"/>
  <c r="N119" i="22"/>
  <c r="O119" i="22"/>
  <c r="P119" i="22"/>
  <c r="Q119" i="22"/>
  <c r="R119" i="22"/>
  <c r="S119" i="22"/>
  <c r="T119" i="22"/>
  <c r="U119" i="22"/>
  <c r="V119" i="22" s="1"/>
  <c r="A120" i="22"/>
  <c r="D120" i="22"/>
  <c r="E128" i="22" s="1"/>
  <c r="E120" i="22"/>
  <c r="G120" i="22"/>
  <c r="H120" i="22"/>
  <c r="I120" i="22"/>
  <c r="J120" i="22"/>
  <c r="K120" i="22"/>
  <c r="L120" i="22"/>
  <c r="M120" i="22"/>
  <c r="N120" i="22"/>
  <c r="O120" i="22"/>
  <c r="P120" i="22"/>
  <c r="Q120" i="22"/>
  <c r="R120" i="22"/>
  <c r="S120" i="22"/>
  <c r="T120" i="22"/>
  <c r="U120" i="22"/>
  <c r="V120" i="22"/>
  <c r="A121" i="22"/>
  <c r="D121" i="22"/>
  <c r="G121" i="22"/>
  <c r="H121" i="22"/>
  <c r="I121" i="22"/>
  <c r="J121" i="22"/>
  <c r="K121" i="22"/>
  <c r="L121" i="22"/>
  <c r="M121" i="22"/>
  <c r="N121" i="22"/>
  <c r="O121" i="22"/>
  <c r="P121" i="22"/>
  <c r="Q121" i="22"/>
  <c r="R121" i="22"/>
  <c r="S121" i="22"/>
  <c r="T121" i="22"/>
  <c r="U121" i="22"/>
  <c r="V121" i="22"/>
  <c r="A122" i="22"/>
  <c r="D122" i="22"/>
  <c r="E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A123" i="22"/>
  <c r="D123" i="22"/>
  <c r="E131" i="22" s="1"/>
  <c r="E123" i="22"/>
  <c r="G123" i="22"/>
  <c r="H123" i="22"/>
  <c r="I123" i="22"/>
  <c r="J123" i="22"/>
  <c r="K123" i="22"/>
  <c r="L123" i="22"/>
  <c r="M123" i="22"/>
  <c r="N123" i="22"/>
  <c r="O123" i="22"/>
  <c r="P123" i="22"/>
  <c r="Q123" i="22"/>
  <c r="R123" i="22"/>
  <c r="S123" i="22"/>
  <c r="T123" i="22"/>
  <c r="U123" i="22"/>
  <c r="V123" i="22"/>
  <c r="A124" i="22"/>
  <c r="D124" i="22"/>
  <c r="G124" i="22"/>
  <c r="H124" i="22"/>
  <c r="I124" i="22"/>
  <c r="J124" i="22"/>
  <c r="K124" i="22"/>
  <c r="L124" i="22"/>
  <c r="M124" i="22"/>
  <c r="N124" i="22"/>
  <c r="O124" i="22"/>
  <c r="P124" i="22"/>
  <c r="Q124" i="22"/>
  <c r="R124" i="22"/>
  <c r="S124" i="22"/>
  <c r="T124" i="22"/>
  <c r="U124" i="22"/>
  <c r="V124" i="22"/>
  <c r="A125" i="22"/>
  <c r="D125" i="22"/>
  <c r="E125" i="22"/>
  <c r="G125" i="22"/>
  <c r="H125" i="22"/>
  <c r="I125" i="22"/>
  <c r="J125" i="22"/>
  <c r="K125" i="22"/>
  <c r="L125" i="22"/>
  <c r="M125" i="22"/>
  <c r="N125" i="22"/>
  <c r="O125" i="22"/>
  <c r="P125" i="22"/>
  <c r="Q125" i="22"/>
  <c r="R125" i="22"/>
  <c r="S125" i="22"/>
  <c r="T125" i="22"/>
  <c r="U125" i="22"/>
  <c r="V125" i="22"/>
  <c r="A126" i="22"/>
  <c r="D126" i="22"/>
  <c r="G126" i="22"/>
  <c r="H126" i="22"/>
  <c r="I126" i="22"/>
  <c r="J126" i="22"/>
  <c r="K126" i="22"/>
  <c r="L126" i="22"/>
  <c r="M126" i="22"/>
  <c r="N126" i="22"/>
  <c r="O126" i="22"/>
  <c r="P126" i="22"/>
  <c r="Q126" i="22"/>
  <c r="R126" i="22"/>
  <c r="S126" i="22"/>
  <c r="T126" i="22"/>
  <c r="U126" i="22"/>
  <c r="V126" i="22" s="1"/>
  <c r="A127" i="22"/>
  <c r="D127" i="22"/>
  <c r="G127" i="22"/>
  <c r="H127" i="22"/>
  <c r="I127" i="22"/>
  <c r="J127" i="22"/>
  <c r="K127" i="22"/>
  <c r="L127" i="22"/>
  <c r="M127" i="22"/>
  <c r="N127" i="22"/>
  <c r="O127" i="22"/>
  <c r="P127" i="22"/>
  <c r="Q127" i="22"/>
  <c r="R127" i="22"/>
  <c r="S127" i="22"/>
  <c r="T127" i="22"/>
  <c r="U127" i="22"/>
  <c r="V127" i="22" s="1"/>
  <c r="A128" i="22"/>
  <c r="T128" i="22" s="1"/>
  <c r="D128" i="22"/>
  <c r="G128" i="22"/>
  <c r="H128" i="22"/>
  <c r="I128" i="22"/>
  <c r="J128" i="22"/>
  <c r="K128" i="22"/>
  <c r="L128" i="22"/>
  <c r="M128" i="22"/>
  <c r="N128" i="22"/>
  <c r="O128" i="22"/>
  <c r="P128" i="22"/>
  <c r="Q128" i="22"/>
  <c r="R128" i="22"/>
  <c r="S128" i="22"/>
  <c r="U128" i="22"/>
  <c r="V128" i="22" s="1"/>
  <c r="A129" i="22"/>
  <c r="D129" i="22"/>
  <c r="G129" i="22"/>
  <c r="H129" i="22"/>
  <c r="I129" i="22"/>
  <c r="J129" i="22"/>
  <c r="K129" i="22"/>
  <c r="L129" i="22"/>
  <c r="M129" i="22"/>
  <c r="N129" i="22"/>
  <c r="O129" i="22"/>
  <c r="P129" i="22"/>
  <c r="Q129" i="22"/>
  <c r="R129" i="22"/>
  <c r="S129" i="22"/>
  <c r="T129" i="22"/>
  <c r="U129" i="22"/>
  <c r="V129" i="22"/>
  <c r="A130" i="22"/>
  <c r="D130" i="22"/>
  <c r="G130" i="22"/>
  <c r="H130" i="22"/>
  <c r="I130" i="22"/>
  <c r="J130" i="22"/>
  <c r="K130" i="22"/>
  <c r="L130" i="22"/>
  <c r="M130" i="22"/>
  <c r="N130" i="22"/>
  <c r="O130" i="22"/>
  <c r="P130" i="22"/>
  <c r="Q130" i="22"/>
  <c r="R130" i="22"/>
  <c r="S130" i="22"/>
  <c r="T130" i="22"/>
  <c r="U130" i="22"/>
  <c r="V130" i="22"/>
  <c r="A131" i="22"/>
  <c r="T131" i="22" s="1"/>
  <c r="D131" i="22"/>
  <c r="G131" i="22"/>
  <c r="H131" i="22"/>
  <c r="I131" i="22"/>
  <c r="J131" i="22"/>
  <c r="K131" i="22"/>
  <c r="L131" i="22"/>
  <c r="M131" i="22"/>
  <c r="N131" i="22"/>
  <c r="O131" i="22"/>
  <c r="P131" i="22"/>
  <c r="Q131" i="22"/>
  <c r="R131" i="22"/>
  <c r="S131" i="22"/>
  <c r="U131" i="22"/>
  <c r="V131" i="22" s="1"/>
  <c r="A132" i="22"/>
  <c r="D132" i="22"/>
  <c r="G132" i="22"/>
  <c r="H132" i="22"/>
  <c r="I132" i="22"/>
  <c r="J132" i="22"/>
  <c r="K132" i="22"/>
  <c r="L132" i="22"/>
  <c r="M132" i="22"/>
  <c r="N132" i="22"/>
  <c r="O132" i="22"/>
  <c r="P132" i="22"/>
  <c r="Q132" i="22"/>
  <c r="R132" i="22"/>
  <c r="S132" i="22"/>
  <c r="T132" i="22"/>
  <c r="U132" i="22"/>
  <c r="V132" i="22"/>
  <c r="A133" i="22"/>
  <c r="D133" i="22"/>
  <c r="G133" i="22"/>
  <c r="H133" i="22"/>
  <c r="I133" i="22"/>
  <c r="J133" i="22"/>
  <c r="K133" i="22"/>
  <c r="L133" i="22"/>
  <c r="M133" i="22"/>
  <c r="N133" i="22"/>
  <c r="O133" i="22"/>
  <c r="P133" i="22"/>
  <c r="Q133" i="22"/>
  <c r="R133" i="22"/>
  <c r="S133" i="22"/>
  <c r="T133" i="22"/>
  <c r="U133" i="22"/>
  <c r="V133" i="22"/>
  <c r="A134" i="22"/>
  <c r="T134" i="22" s="1"/>
  <c r="D134" i="22"/>
  <c r="G134" i="22"/>
  <c r="H134" i="22"/>
  <c r="I134" i="22"/>
  <c r="J134" i="22"/>
  <c r="K134" i="22"/>
  <c r="L134" i="22"/>
  <c r="M134" i="22"/>
  <c r="N134" i="22"/>
  <c r="O134" i="22"/>
  <c r="P134" i="22"/>
  <c r="Q134" i="22"/>
  <c r="R134" i="22"/>
  <c r="S134" i="22"/>
  <c r="U134" i="22"/>
  <c r="V134" i="22" s="1"/>
  <c r="A135" i="22"/>
  <c r="D135" i="22"/>
  <c r="G135" i="22"/>
  <c r="H135" i="22"/>
  <c r="I135" i="22"/>
  <c r="J135" i="22"/>
  <c r="K135" i="22"/>
  <c r="L135" i="22"/>
  <c r="M135" i="22"/>
  <c r="N135" i="22"/>
  <c r="O135" i="22"/>
  <c r="P135" i="22"/>
  <c r="Q135" i="22"/>
  <c r="R135" i="22"/>
  <c r="S135" i="22"/>
  <c r="T135" i="22"/>
  <c r="U135" i="22"/>
  <c r="V135" i="22" s="1"/>
  <c r="A136" i="22"/>
  <c r="D136" i="22"/>
  <c r="E136" i="22"/>
  <c r="G136" i="22"/>
  <c r="H136" i="22"/>
  <c r="I136" i="22"/>
  <c r="J136" i="22"/>
  <c r="K136" i="22"/>
  <c r="L136" i="22"/>
  <c r="M136" i="22"/>
  <c r="N136" i="22"/>
  <c r="O136" i="22"/>
  <c r="P136" i="22"/>
  <c r="Q136" i="22"/>
  <c r="R136" i="22"/>
  <c r="S136" i="22"/>
  <c r="T136" i="22"/>
  <c r="U136" i="22"/>
  <c r="V136" i="22"/>
  <c r="A137" i="22"/>
  <c r="T137" i="22" s="1"/>
  <c r="D137" i="22"/>
  <c r="G137" i="22"/>
  <c r="H137" i="22"/>
  <c r="I137" i="22"/>
  <c r="J137" i="22"/>
  <c r="K137" i="22"/>
  <c r="L137" i="22"/>
  <c r="M137" i="22"/>
  <c r="N137" i="22"/>
  <c r="O137" i="22"/>
  <c r="P137" i="22"/>
  <c r="Q137" i="22"/>
  <c r="R137" i="22"/>
  <c r="S137" i="22"/>
  <c r="U137" i="22"/>
  <c r="V137" i="22"/>
  <c r="A138" i="22"/>
  <c r="D138" i="22"/>
  <c r="E138" i="22"/>
  <c r="G138" i="22"/>
  <c r="H138" i="22"/>
  <c r="I138" i="22"/>
  <c r="J138" i="22"/>
  <c r="K138" i="22"/>
  <c r="L138" i="22"/>
  <c r="M138" i="22"/>
  <c r="N138" i="22"/>
  <c r="O138" i="22"/>
  <c r="P138" i="22"/>
  <c r="Q138" i="22"/>
  <c r="R138" i="22"/>
  <c r="S138" i="22"/>
  <c r="T138" i="22"/>
  <c r="U138" i="22"/>
  <c r="V138" i="22"/>
  <c r="A139" i="22"/>
  <c r="D139" i="22"/>
  <c r="E139" i="22"/>
  <c r="G139" i="22"/>
  <c r="H139" i="22"/>
  <c r="I139" i="22"/>
  <c r="J139" i="22"/>
  <c r="K139" i="22"/>
  <c r="L139" i="22"/>
  <c r="M139" i="22"/>
  <c r="N139" i="22"/>
  <c r="O139" i="22"/>
  <c r="P139" i="22"/>
  <c r="Q139" i="22"/>
  <c r="R139" i="22"/>
  <c r="S139" i="22"/>
  <c r="T139" i="22"/>
  <c r="U139" i="22"/>
  <c r="V139" i="22"/>
  <c r="A140" i="22"/>
  <c r="D140" i="22"/>
  <c r="G140" i="22"/>
  <c r="H140" i="22"/>
  <c r="I140" i="22"/>
  <c r="J140" i="22"/>
  <c r="K140" i="22"/>
  <c r="L140" i="22"/>
  <c r="M140" i="22"/>
  <c r="N140" i="22"/>
  <c r="O140" i="22"/>
  <c r="P140" i="22"/>
  <c r="Q140" i="22"/>
  <c r="R140" i="22"/>
  <c r="S140" i="22"/>
  <c r="T140" i="22"/>
  <c r="U140" i="22"/>
  <c r="V140" i="22"/>
  <c r="A141" i="22"/>
  <c r="D141" i="22"/>
  <c r="G141" i="22"/>
  <c r="H141" i="22"/>
  <c r="I141" i="22"/>
  <c r="J141" i="22"/>
  <c r="K141" i="22"/>
  <c r="L141" i="22"/>
  <c r="M141" i="22"/>
  <c r="N141" i="22"/>
  <c r="O141" i="22"/>
  <c r="P141" i="22"/>
  <c r="Q141" i="22"/>
  <c r="R141" i="22"/>
  <c r="S141" i="22"/>
  <c r="T141" i="22"/>
  <c r="U141" i="22"/>
  <c r="V141" i="22" s="1"/>
  <c r="A142" i="22"/>
  <c r="D142" i="22"/>
  <c r="G142" i="22"/>
  <c r="H142" i="22"/>
  <c r="I142" i="22"/>
  <c r="J142" i="22"/>
  <c r="K142" i="22"/>
  <c r="L142" i="22"/>
  <c r="M142" i="22"/>
  <c r="N142" i="22"/>
  <c r="O142" i="22"/>
  <c r="P142" i="22"/>
  <c r="Q142" i="22"/>
  <c r="R142" i="22"/>
  <c r="S142" i="22"/>
  <c r="T142" i="22"/>
  <c r="U142" i="22"/>
  <c r="V142" i="22" s="1"/>
  <c r="A143" i="22"/>
  <c r="D143" i="22"/>
  <c r="G143" i="22"/>
  <c r="H143" i="22"/>
  <c r="I143" i="22"/>
  <c r="J143" i="22"/>
  <c r="K143" i="22"/>
  <c r="L143" i="22"/>
  <c r="M143" i="22"/>
  <c r="N143" i="22"/>
  <c r="O143" i="22"/>
  <c r="P143" i="22"/>
  <c r="Q143" i="22"/>
  <c r="R143" i="22"/>
  <c r="S143" i="22"/>
  <c r="T143" i="22"/>
  <c r="U143" i="22"/>
  <c r="V143" i="22" s="1"/>
  <c r="A144" i="22"/>
  <c r="D144" i="22"/>
  <c r="G144" i="22"/>
  <c r="H144" i="22"/>
  <c r="I144" i="22"/>
  <c r="J144" i="22"/>
  <c r="K144" i="22"/>
  <c r="L144" i="22"/>
  <c r="M144" i="22"/>
  <c r="N144" i="22"/>
  <c r="O144" i="22"/>
  <c r="P144" i="22"/>
  <c r="Q144" i="22"/>
  <c r="R144" i="22"/>
  <c r="S144" i="22"/>
  <c r="T144" i="22"/>
  <c r="U144" i="22"/>
  <c r="V144" i="22" s="1"/>
  <c r="A145" i="22"/>
  <c r="T145" i="22" s="1"/>
  <c r="D145" i="22"/>
  <c r="G145" i="22"/>
  <c r="H145" i="22"/>
  <c r="I145" i="22"/>
  <c r="J145" i="22"/>
  <c r="K145" i="22"/>
  <c r="L145" i="22"/>
  <c r="M145" i="22"/>
  <c r="N145" i="22"/>
  <c r="O145" i="22"/>
  <c r="P145" i="22"/>
  <c r="Q145" i="22"/>
  <c r="R145" i="22"/>
  <c r="S145" i="22"/>
  <c r="U145" i="22"/>
  <c r="V145" i="22"/>
  <c r="A146" i="22"/>
  <c r="D146" i="22"/>
  <c r="G146" i="22"/>
  <c r="H146" i="22"/>
  <c r="I146" i="22"/>
  <c r="J146" i="22"/>
  <c r="K146" i="22"/>
  <c r="L146" i="22"/>
  <c r="M146" i="22"/>
  <c r="N146" i="22"/>
  <c r="O146" i="22"/>
  <c r="P146" i="22"/>
  <c r="Q146" i="22"/>
  <c r="R146" i="22"/>
  <c r="S146" i="22"/>
  <c r="T146" i="22"/>
  <c r="U146" i="22"/>
  <c r="V146" i="22"/>
  <c r="A147" i="22"/>
  <c r="T147" i="22" s="1"/>
  <c r="D147" i="22"/>
  <c r="G147" i="22"/>
  <c r="H147" i="22"/>
  <c r="I147" i="22"/>
  <c r="J147" i="22"/>
  <c r="K147" i="22"/>
  <c r="L147" i="22"/>
  <c r="M147" i="22"/>
  <c r="N147" i="22"/>
  <c r="O147" i="22"/>
  <c r="P147" i="22"/>
  <c r="Q147" i="22"/>
  <c r="R147" i="22"/>
  <c r="S147" i="22"/>
  <c r="U147" i="22"/>
  <c r="V147" i="22" s="1"/>
  <c r="A148" i="22"/>
  <c r="D148" i="22"/>
  <c r="G148" i="22"/>
  <c r="H148" i="22"/>
  <c r="I148" i="22"/>
  <c r="J148" i="22"/>
  <c r="K148" i="22"/>
  <c r="L148" i="22"/>
  <c r="M148" i="22"/>
  <c r="N148" i="22"/>
  <c r="O148" i="22"/>
  <c r="P148" i="22"/>
  <c r="Q148" i="22"/>
  <c r="R148" i="22"/>
  <c r="S148" i="22"/>
  <c r="T148" i="22"/>
  <c r="U148" i="22"/>
  <c r="V148" i="22"/>
  <c r="A149" i="22"/>
  <c r="D149" i="22"/>
  <c r="G149" i="22"/>
  <c r="H149" i="22"/>
  <c r="I149" i="22"/>
  <c r="J149" i="22"/>
  <c r="K149" i="22"/>
  <c r="L149" i="22"/>
  <c r="M149" i="22"/>
  <c r="N149" i="22"/>
  <c r="O149" i="22"/>
  <c r="P149" i="22"/>
  <c r="Q149" i="22"/>
  <c r="R149" i="22"/>
  <c r="S149" i="22"/>
  <c r="T149" i="22"/>
  <c r="U149" i="22"/>
  <c r="V149" i="22" s="1"/>
  <c r="A150" i="22"/>
  <c r="T150" i="22" s="1"/>
  <c r="D150" i="22"/>
  <c r="G150" i="22"/>
  <c r="H150" i="22"/>
  <c r="I150" i="22"/>
  <c r="J150" i="22"/>
  <c r="K150" i="22"/>
  <c r="L150" i="22"/>
  <c r="M150" i="22"/>
  <c r="N150" i="22"/>
  <c r="O150" i="22"/>
  <c r="P150" i="22"/>
  <c r="Q150" i="22"/>
  <c r="R150" i="22"/>
  <c r="S150" i="22"/>
  <c r="U150" i="22"/>
  <c r="V150" i="22" s="1"/>
  <c r="A151" i="22"/>
  <c r="D151" i="22"/>
  <c r="G151" i="22"/>
  <c r="H151" i="22"/>
  <c r="I151" i="22"/>
  <c r="J151" i="22"/>
  <c r="K151" i="22"/>
  <c r="L151" i="22"/>
  <c r="M151" i="22"/>
  <c r="N151" i="22"/>
  <c r="O151" i="22"/>
  <c r="P151" i="22"/>
  <c r="Q151" i="22"/>
  <c r="R151" i="22"/>
  <c r="S151" i="22"/>
  <c r="T151" i="22"/>
  <c r="U151" i="22"/>
  <c r="V151" i="22" s="1"/>
  <c r="A152" i="22"/>
  <c r="D152" i="22"/>
  <c r="G152" i="22"/>
  <c r="H152" i="22"/>
  <c r="I152" i="22"/>
  <c r="J152" i="22"/>
  <c r="K152" i="22"/>
  <c r="L152" i="22"/>
  <c r="M152" i="22"/>
  <c r="N152" i="22"/>
  <c r="O152" i="22"/>
  <c r="P152" i="22"/>
  <c r="Q152" i="22"/>
  <c r="R152" i="22"/>
  <c r="S152" i="22"/>
  <c r="T152" i="22"/>
  <c r="U152" i="22"/>
  <c r="V152" i="22" s="1"/>
  <c r="A153" i="22"/>
  <c r="T153" i="22" s="1"/>
  <c r="D153" i="22"/>
  <c r="G153" i="22"/>
  <c r="H153" i="22"/>
  <c r="I153" i="22"/>
  <c r="J153" i="22"/>
  <c r="K153" i="22"/>
  <c r="L153" i="22"/>
  <c r="M153" i="22"/>
  <c r="N153" i="22"/>
  <c r="O153" i="22"/>
  <c r="P153" i="22"/>
  <c r="Q153" i="22"/>
  <c r="R153" i="22"/>
  <c r="S153" i="22"/>
  <c r="U153" i="22"/>
  <c r="V153" i="22"/>
  <c r="A154" i="22"/>
  <c r="D154" i="22"/>
  <c r="E154" i="22"/>
  <c r="G154" i="22"/>
  <c r="H154" i="22"/>
  <c r="I154" i="22"/>
  <c r="J154" i="22"/>
  <c r="K154" i="22"/>
  <c r="L154" i="22"/>
  <c r="M154" i="22"/>
  <c r="N154" i="22"/>
  <c r="O154" i="22"/>
  <c r="P154" i="22"/>
  <c r="Q154" i="22"/>
  <c r="R154" i="22"/>
  <c r="S154" i="22"/>
  <c r="T154" i="22"/>
  <c r="U154" i="22"/>
  <c r="V154" i="22"/>
  <c r="A155" i="22"/>
  <c r="D155" i="22"/>
  <c r="G155" i="22"/>
  <c r="H155" i="22"/>
  <c r="I155" i="22"/>
  <c r="J155" i="22"/>
  <c r="K155" i="22"/>
  <c r="L155" i="22"/>
  <c r="M155" i="22"/>
  <c r="N155" i="22"/>
  <c r="O155" i="22"/>
  <c r="P155" i="22"/>
  <c r="Q155" i="22"/>
  <c r="R155" i="22"/>
  <c r="S155" i="22"/>
  <c r="T155" i="22"/>
  <c r="U155" i="22"/>
  <c r="V155" i="22" s="1"/>
  <c r="A156" i="22"/>
  <c r="D156" i="22"/>
  <c r="G156" i="22"/>
  <c r="H156" i="22"/>
  <c r="I156" i="22"/>
  <c r="J156" i="22"/>
  <c r="K156" i="22"/>
  <c r="L156" i="22"/>
  <c r="M156" i="22"/>
  <c r="N156" i="22"/>
  <c r="O156" i="22"/>
  <c r="P156" i="22"/>
  <c r="Q156" i="22"/>
  <c r="R156" i="22"/>
  <c r="S156" i="22"/>
  <c r="T156" i="22"/>
  <c r="U156" i="22"/>
  <c r="V156" i="22"/>
  <c r="A157" i="22"/>
  <c r="D157" i="22"/>
  <c r="E157" i="22"/>
  <c r="G157" i="22"/>
  <c r="H157" i="22"/>
  <c r="I157" i="22"/>
  <c r="J157" i="22"/>
  <c r="K157" i="22"/>
  <c r="L157" i="22"/>
  <c r="M157" i="22"/>
  <c r="N157" i="22"/>
  <c r="O157" i="22"/>
  <c r="P157" i="22"/>
  <c r="Q157" i="22"/>
  <c r="R157" i="22"/>
  <c r="S157" i="22"/>
  <c r="T157" i="22"/>
  <c r="U157" i="22"/>
  <c r="V157" i="22"/>
  <c r="A158" i="22"/>
  <c r="D158" i="22"/>
  <c r="G158" i="22"/>
  <c r="H158" i="22"/>
  <c r="I158" i="22"/>
  <c r="J158" i="22"/>
  <c r="K158" i="22"/>
  <c r="L158" i="22"/>
  <c r="M158" i="22"/>
  <c r="N158" i="22"/>
  <c r="O158" i="22"/>
  <c r="P158" i="22"/>
  <c r="Q158" i="22"/>
  <c r="R158" i="22"/>
  <c r="S158" i="22"/>
  <c r="T158" i="22"/>
  <c r="U158" i="22"/>
  <c r="V158" i="22" s="1"/>
  <c r="A159" i="22"/>
  <c r="D159" i="22"/>
  <c r="G159" i="22"/>
  <c r="H159" i="22"/>
  <c r="I159" i="22"/>
  <c r="J159" i="22"/>
  <c r="K159" i="22"/>
  <c r="L159" i="22"/>
  <c r="M159" i="22"/>
  <c r="N159" i="22"/>
  <c r="O159" i="22"/>
  <c r="P159" i="22"/>
  <c r="Q159" i="22"/>
  <c r="R159" i="22"/>
  <c r="S159" i="22"/>
  <c r="T159" i="22"/>
  <c r="U159" i="22"/>
  <c r="V159" i="22" s="1"/>
  <c r="A160" i="22"/>
  <c r="D160" i="22"/>
  <c r="G160" i="22"/>
  <c r="H160" i="22"/>
  <c r="I160" i="22"/>
  <c r="J160" i="22"/>
  <c r="K160" i="22"/>
  <c r="L160" i="22"/>
  <c r="M160" i="22"/>
  <c r="N160" i="22"/>
  <c r="O160" i="22"/>
  <c r="P160" i="22"/>
  <c r="Q160" i="22"/>
  <c r="R160" i="22"/>
  <c r="S160" i="22"/>
  <c r="T160" i="22"/>
  <c r="U160" i="22"/>
  <c r="V160" i="22" s="1"/>
  <c r="A161" i="22"/>
  <c r="D161" i="22"/>
  <c r="G161" i="22"/>
  <c r="H161" i="22"/>
  <c r="I161" i="22"/>
  <c r="J161" i="22"/>
  <c r="K161" i="22"/>
  <c r="L161" i="22"/>
  <c r="M161" i="22"/>
  <c r="N161" i="22"/>
  <c r="O161" i="22"/>
  <c r="P161" i="22"/>
  <c r="Q161" i="22"/>
  <c r="R161" i="22"/>
  <c r="S161" i="22"/>
  <c r="T161" i="22"/>
  <c r="U161" i="22"/>
  <c r="V161" i="22"/>
  <c r="A162" i="22"/>
  <c r="D162" i="22"/>
  <c r="G162" i="22"/>
  <c r="H162" i="22"/>
  <c r="I162" i="22"/>
  <c r="J162" i="22"/>
  <c r="K162" i="22"/>
  <c r="L162" i="22"/>
  <c r="M162" i="22"/>
  <c r="N162" i="22"/>
  <c r="O162" i="22"/>
  <c r="P162" i="22"/>
  <c r="Q162" i="22"/>
  <c r="R162" i="22"/>
  <c r="S162" i="22"/>
  <c r="T162" i="22"/>
  <c r="U162" i="22"/>
  <c r="V162" i="22"/>
  <c r="A163" i="22"/>
  <c r="D163" i="22"/>
  <c r="E171" i="22" s="1"/>
  <c r="G163" i="22"/>
  <c r="H163" i="22"/>
  <c r="I163" i="22"/>
  <c r="J163" i="22"/>
  <c r="K163" i="22"/>
  <c r="L163" i="22"/>
  <c r="M163" i="22"/>
  <c r="N163" i="22"/>
  <c r="O163" i="22"/>
  <c r="P163" i="22"/>
  <c r="Q163" i="22"/>
  <c r="R163" i="22"/>
  <c r="S163" i="22"/>
  <c r="T163" i="22"/>
  <c r="U163" i="22"/>
  <c r="V163" i="22" s="1"/>
  <c r="A164" i="22"/>
  <c r="D164" i="22"/>
  <c r="G164" i="22"/>
  <c r="H164" i="22"/>
  <c r="I164" i="22"/>
  <c r="J164" i="22"/>
  <c r="K164" i="22"/>
  <c r="L164" i="22"/>
  <c r="M164" i="22"/>
  <c r="N164" i="22"/>
  <c r="O164" i="22"/>
  <c r="P164" i="22"/>
  <c r="Q164" i="22"/>
  <c r="R164" i="22"/>
  <c r="S164" i="22"/>
  <c r="T164" i="22"/>
  <c r="U164" i="22"/>
  <c r="V164" i="22"/>
  <c r="A165" i="22"/>
  <c r="D165" i="22"/>
  <c r="G165" i="22"/>
  <c r="H165" i="22"/>
  <c r="I165" i="22"/>
  <c r="J165" i="22"/>
  <c r="K165" i="22"/>
  <c r="L165" i="22"/>
  <c r="M165" i="22"/>
  <c r="N165" i="22"/>
  <c r="O165" i="22"/>
  <c r="P165" i="22"/>
  <c r="Q165" i="22"/>
  <c r="R165" i="22"/>
  <c r="S165" i="22"/>
  <c r="T165" i="22"/>
  <c r="U165" i="22"/>
  <c r="V165" i="22"/>
  <c r="A166" i="22"/>
  <c r="D166" i="22"/>
  <c r="E175" i="22" s="1"/>
  <c r="G166" i="22"/>
  <c r="H166" i="22"/>
  <c r="I166" i="22"/>
  <c r="J166" i="22"/>
  <c r="K166" i="22"/>
  <c r="L166" i="22"/>
  <c r="M166" i="22"/>
  <c r="N166" i="22"/>
  <c r="O166" i="22"/>
  <c r="P166" i="22"/>
  <c r="Q166" i="22"/>
  <c r="R166" i="22"/>
  <c r="S166" i="22"/>
  <c r="T166" i="22"/>
  <c r="U166" i="22"/>
  <c r="V166" i="22" s="1"/>
  <c r="A167" i="22"/>
  <c r="D167" i="22"/>
  <c r="G167" i="22"/>
  <c r="H167" i="22"/>
  <c r="I167" i="22"/>
  <c r="J167" i="22"/>
  <c r="K167" i="22"/>
  <c r="L167" i="22"/>
  <c r="M167" i="22"/>
  <c r="N167" i="22"/>
  <c r="O167" i="22"/>
  <c r="P167" i="22"/>
  <c r="Q167" i="22"/>
  <c r="R167" i="22"/>
  <c r="S167" i="22"/>
  <c r="T167" i="22"/>
  <c r="U167" i="22"/>
  <c r="V167" i="22" s="1"/>
  <c r="A168" i="22"/>
  <c r="D168" i="22"/>
  <c r="E168" i="22"/>
  <c r="G168" i="22"/>
  <c r="H168" i="22"/>
  <c r="I168" i="22"/>
  <c r="J168" i="22"/>
  <c r="K168" i="22"/>
  <c r="L168" i="22"/>
  <c r="M168" i="22"/>
  <c r="N168" i="22"/>
  <c r="O168" i="22"/>
  <c r="P168" i="22"/>
  <c r="Q168" i="22"/>
  <c r="R168" i="22"/>
  <c r="S168" i="22"/>
  <c r="T168" i="22"/>
  <c r="U168" i="22"/>
  <c r="V168" i="22"/>
  <c r="A169" i="22"/>
  <c r="T169" i="22" s="1"/>
  <c r="D169" i="22"/>
  <c r="G169" i="22"/>
  <c r="H169" i="22"/>
  <c r="I169" i="22"/>
  <c r="J169" i="22"/>
  <c r="K169" i="22"/>
  <c r="L169" i="22"/>
  <c r="M169" i="22"/>
  <c r="N169" i="22"/>
  <c r="O169" i="22"/>
  <c r="P169" i="22"/>
  <c r="Q169" i="22"/>
  <c r="R169" i="22"/>
  <c r="S169" i="22"/>
  <c r="U169" i="22"/>
  <c r="V169" i="22"/>
  <c r="A170" i="22"/>
  <c r="D170" i="22"/>
  <c r="G170" i="22"/>
  <c r="H170" i="22"/>
  <c r="I170" i="22"/>
  <c r="J170" i="22"/>
  <c r="K170" i="22"/>
  <c r="L170" i="22"/>
  <c r="M170" i="22"/>
  <c r="N170" i="22"/>
  <c r="O170" i="22"/>
  <c r="P170" i="22"/>
  <c r="Q170" i="22"/>
  <c r="R170" i="22"/>
  <c r="S170" i="22"/>
  <c r="T170" i="22"/>
  <c r="U170" i="22"/>
  <c r="V170" i="22"/>
  <c r="A171" i="22"/>
  <c r="D171" i="22"/>
  <c r="G171" i="22"/>
  <c r="H171" i="22"/>
  <c r="I171" i="22"/>
  <c r="J171" i="22"/>
  <c r="K171" i="22"/>
  <c r="L171" i="22"/>
  <c r="M171" i="22"/>
  <c r="N171" i="22"/>
  <c r="O171" i="22"/>
  <c r="P171" i="22"/>
  <c r="Q171" i="22"/>
  <c r="R171" i="22"/>
  <c r="S171" i="22"/>
  <c r="T171" i="22"/>
  <c r="U171" i="22"/>
  <c r="V171" i="22"/>
  <c r="A172" i="22"/>
  <c r="D172" i="22"/>
  <c r="G172" i="22"/>
  <c r="H172" i="22"/>
  <c r="I172" i="22"/>
  <c r="J172" i="22"/>
  <c r="K172" i="22"/>
  <c r="L172" i="22"/>
  <c r="M172" i="22"/>
  <c r="N172" i="22"/>
  <c r="O172" i="22"/>
  <c r="P172" i="22"/>
  <c r="Q172" i="22"/>
  <c r="R172" i="22"/>
  <c r="S172" i="22"/>
  <c r="T172" i="22"/>
  <c r="U172" i="22"/>
  <c r="V172" i="22"/>
  <c r="A173" i="22"/>
  <c r="D173" i="22"/>
  <c r="E173" i="22"/>
  <c r="G173" i="22"/>
  <c r="H173" i="22"/>
  <c r="I173" i="22"/>
  <c r="J173" i="22"/>
  <c r="K173" i="22"/>
  <c r="L173" i="22"/>
  <c r="M173" i="22"/>
  <c r="N173" i="22"/>
  <c r="O173" i="22"/>
  <c r="P173" i="22"/>
  <c r="Q173" i="22"/>
  <c r="R173" i="22"/>
  <c r="S173" i="22"/>
  <c r="T173" i="22"/>
  <c r="U173" i="22"/>
  <c r="V173" i="22"/>
  <c r="A174" i="22"/>
  <c r="D174" i="22"/>
  <c r="G174" i="22"/>
  <c r="H174" i="22"/>
  <c r="I174" i="22"/>
  <c r="J174" i="22"/>
  <c r="K174" i="22"/>
  <c r="L174" i="22"/>
  <c r="M174" i="22"/>
  <c r="N174" i="22"/>
  <c r="O174" i="22"/>
  <c r="P174" i="22"/>
  <c r="Q174" i="22"/>
  <c r="R174" i="22"/>
  <c r="S174" i="22"/>
  <c r="T174" i="22"/>
  <c r="U174" i="22"/>
  <c r="V174" i="22" s="1"/>
  <c r="A175" i="22"/>
  <c r="D175" i="22"/>
  <c r="G175" i="22"/>
  <c r="H175" i="22"/>
  <c r="I175" i="22"/>
  <c r="J175" i="22"/>
  <c r="K175" i="22"/>
  <c r="L175" i="22"/>
  <c r="M175" i="22"/>
  <c r="N175" i="22"/>
  <c r="O175" i="22"/>
  <c r="P175" i="22"/>
  <c r="Q175" i="22"/>
  <c r="R175" i="22"/>
  <c r="S175" i="22"/>
  <c r="T175" i="22"/>
  <c r="U175" i="22"/>
  <c r="V175" i="22" s="1"/>
  <c r="A176" i="22"/>
  <c r="T176" i="22" s="1"/>
  <c r="D176" i="22"/>
  <c r="G176" i="22"/>
  <c r="H176" i="22"/>
  <c r="I176" i="22"/>
  <c r="J176" i="22"/>
  <c r="K176" i="22"/>
  <c r="L176" i="22"/>
  <c r="M176" i="22"/>
  <c r="N176" i="22"/>
  <c r="O176" i="22"/>
  <c r="P176" i="22"/>
  <c r="Q176" i="22"/>
  <c r="R176" i="22"/>
  <c r="S176" i="22"/>
  <c r="U176" i="22"/>
  <c r="V176" i="22" s="1"/>
  <c r="A177" i="22"/>
  <c r="T177" i="22" s="1"/>
  <c r="D177" i="22"/>
  <c r="G177" i="22"/>
  <c r="H177" i="22"/>
  <c r="I177" i="22"/>
  <c r="J177" i="22"/>
  <c r="K177" i="22"/>
  <c r="L177" i="22"/>
  <c r="M177" i="22"/>
  <c r="N177" i="22"/>
  <c r="O177" i="22"/>
  <c r="P177" i="22"/>
  <c r="Q177" i="22"/>
  <c r="R177" i="22"/>
  <c r="S177" i="22"/>
  <c r="U177" i="22"/>
  <c r="V177" i="22"/>
  <c r="A178" i="22"/>
  <c r="D178" i="22"/>
  <c r="G178" i="22"/>
  <c r="H178" i="22"/>
  <c r="I178" i="22"/>
  <c r="J178" i="22"/>
  <c r="K178" i="22"/>
  <c r="L178" i="22"/>
  <c r="M178" i="22"/>
  <c r="N178" i="22"/>
  <c r="O178" i="22"/>
  <c r="P178" i="22"/>
  <c r="Q178" i="22"/>
  <c r="R178" i="22"/>
  <c r="S178" i="22"/>
  <c r="T178" i="22"/>
  <c r="U178" i="22"/>
  <c r="V178" i="22"/>
  <c r="A179" i="22"/>
  <c r="D179" i="22"/>
  <c r="E186" i="22" s="1"/>
  <c r="G179" i="22"/>
  <c r="H179" i="22"/>
  <c r="I179" i="22"/>
  <c r="J179" i="22"/>
  <c r="K179" i="22"/>
  <c r="L179" i="22"/>
  <c r="M179" i="22"/>
  <c r="N179" i="22"/>
  <c r="O179" i="22"/>
  <c r="P179" i="22"/>
  <c r="Q179" i="22"/>
  <c r="R179" i="22"/>
  <c r="S179" i="22"/>
  <c r="T179" i="22"/>
  <c r="U179" i="22"/>
  <c r="V179" i="22" s="1"/>
  <c r="A180" i="22"/>
  <c r="D180" i="22"/>
  <c r="G180" i="22"/>
  <c r="H180" i="22"/>
  <c r="I180" i="22"/>
  <c r="J180" i="22"/>
  <c r="K180" i="22"/>
  <c r="L180" i="22"/>
  <c r="M180" i="22"/>
  <c r="N180" i="22"/>
  <c r="O180" i="22"/>
  <c r="P180" i="22"/>
  <c r="Q180" i="22"/>
  <c r="R180" i="22"/>
  <c r="S180" i="22"/>
  <c r="T180" i="22"/>
  <c r="U180" i="22"/>
  <c r="V180" i="22"/>
  <c r="A181" i="22"/>
  <c r="D181" i="22"/>
  <c r="G181" i="22"/>
  <c r="H181" i="22"/>
  <c r="I181" i="22"/>
  <c r="J181" i="22"/>
  <c r="K181" i="22"/>
  <c r="L181" i="22"/>
  <c r="M181" i="22"/>
  <c r="N181" i="22"/>
  <c r="O181" i="22"/>
  <c r="P181" i="22"/>
  <c r="Q181" i="22"/>
  <c r="R181" i="22"/>
  <c r="S181" i="22"/>
  <c r="T181" i="22"/>
  <c r="U181" i="22"/>
  <c r="V181" i="22" s="1"/>
  <c r="A182" i="22"/>
  <c r="T182" i="22" s="1"/>
  <c r="D182" i="22"/>
  <c r="G182" i="22"/>
  <c r="H182" i="22"/>
  <c r="I182" i="22"/>
  <c r="J182" i="22"/>
  <c r="K182" i="22"/>
  <c r="L182" i="22"/>
  <c r="M182" i="22"/>
  <c r="N182" i="22"/>
  <c r="O182" i="22"/>
  <c r="P182" i="22"/>
  <c r="Q182" i="22"/>
  <c r="R182" i="22"/>
  <c r="S182" i="22"/>
  <c r="U182" i="22"/>
  <c r="V182" i="22" s="1"/>
  <c r="A183" i="22"/>
  <c r="D183" i="22"/>
  <c r="G183" i="22"/>
  <c r="H183" i="22"/>
  <c r="I183" i="22"/>
  <c r="J183" i="22"/>
  <c r="K183" i="22"/>
  <c r="L183" i="22"/>
  <c r="M183" i="22"/>
  <c r="N183" i="22"/>
  <c r="O183" i="22"/>
  <c r="P183" i="22"/>
  <c r="Q183" i="22"/>
  <c r="R183" i="22"/>
  <c r="S183" i="22"/>
  <c r="T183" i="22"/>
  <c r="U183" i="22"/>
  <c r="V183" i="22" s="1"/>
  <c r="A184" i="22"/>
  <c r="D184" i="22"/>
  <c r="E193" i="22" s="1"/>
  <c r="G184" i="22"/>
  <c r="H184" i="22"/>
  <c r="I184" i="22"/>
  <c r="J184" i="22"/>
  <c r="K184" i="22"/>
  <c r="L184" i="22"/>
  <c r="M184" i="22"/>
  <c r="N184" i="22"/>
  <c r="O184" i="22"/>
  <c r="P184" i="22"/>
  <c r="Q184" i="22"/>
  <c r="R184" i="22"/>
  <c r="S184" i="22"/>
  <c r="T184" i="22"/>
  <c r="U184" i="22"/>
  <c r="V184" i="22" s="1"/>
  <c r="A185" i="22"/>
  <c r="D185" i="22"/>
  <c r="G185" i="22"/>
  <c r="H185" i="22"/>
  <c r="I185" i="22"/>
  <c r="J185" i="22"/>
  <c r="K185" i="22"/>
  <c r="L185" i="22"/>
  <c r="M185" i="22"/>
  <c r="N185" i="22"/>
  <c r="O185" i="22"/>
  <c r="P185" i="22"/>
  <c r="Q185" i="22"/>
  <c r="R185" i="22"/>
  <c r="S185" i="22"/>
  <c r="T185" i="22"/>
  <c r="U185" i="22"/>
  <c r="V185" i="22"/>
  <c r="A186" i="22"/>
  <c r="D186" i="22"/>
  <c r="G186" i="22"/>
  <c r="H186" i="22"/>
  <c r="I186" i="22"/>
  <c r="J186" i="22"/>
  <c r="K186" i="22"/>
  <c r="L186" i="22"/>
  <c r="M186" i="22"/>
  <c r="N186" i="22"/>
  <c r="O186" i="22"/>
  <c r="P186" i="22"/>
  <c r="Q186" i="22"/>
  <c r="R186" i="22"/>
  <c r="S186" i="22"/>
  <c r="T186" i="22"/>
  <c r="U186" i="22"/>
  <c r="V186" i="22"/>
  <c r="A187" i="22"/>
  <c r="D187" i="22"/>
  <c r="E196" i="22" s="1"/>
  <c r="G187" i="22"/>
  <c r="H187" i="22"/>
  <c r="I187" i="22"/>
  <c r="J187" i="22"/>
  <c r="K187" i="22"/>
  <c r="L187" i="22"/>
  <c r="M187" i="22"/>
  <c r="N187" i="22"/>
  <c r="O187" i="22"/>
  <c r="P187" i="22"/>
  <c r="Q187" i="22"/>
  <c r="R187" i="22"/>
  <c r="S187" i="22"/>
  <c r="T187" i="22"/>
  <c r="U187" i="22"/>
  <c r="V187" i="22" s="1"/>
  <c r="A188" i="22"/>
  <c r="D188" i="22"/>
  <c r="G188" i="22"/>
  <c r="H188" i="22"/>
  <c r="I188" i="22"/>
  <c r="J188" i="22"/>
  <c r="K188" i="22"/>
  <c r="L188" i="22"/>
  <c r="M188" i="22"/>
  <c r="N188" i="22"/>
  <c r="O188" i="22"/>
  <c r="P188" i="22"/>
  <c r="Q188" i="22"/>
  <c r="R188" i="22"/>
  <c r="S188" i="22"/>
  <c r="T188" i="22"/>
  <c r="U188" i="22"/>
  <c r="V188" i="22"/>
  <c r="A189" i="22"/>
  <c r="D189" i="22"/>
  <c r="G189" i="22"/>
  <c r="H189" i="22"/>
  <c r="I189" i="22"/>
  <c r="J189" i="22"/>
  <c r="K189" i="22"/>
  <c r="L189" i="22"/>
  <c r="M189" i="22"/>
  <c r="N189" i="22"/>
  <c r="O189" i="22"/>
  <c r="P189" i="22"/>
  <c r="Q189" i="22"/>
  <c r="R189" i="22"/>
  <c r="S189" i="22"/>
  <c r="T189" i="22"/>
  <c r="U189" i="22"/>
  <c r="V189" i="22"/>
  <c r="A190" i="22"/>
  <c r="D190" i="22"/>
  <c r="E199" i="22" s="1"/>
  <c r="G190" i="22"/>
  <c r="H190" i="22"/>
  <c r="I190" i="22"/>
  <c r="J190" i="22"/>
  <c r="K190" i="22"/>
  <c r="L190" i="22"/>
  <c r="M190" i="22"/>
  <c r="N190" i="22"/>
  <c r="O190" i="22"/>
  <c r="P190" i="22"/>
  <c r="Q190" i="22"/>
  <c r="R190" i="22"/>
  <c r="S190" i="22"/>
  <c r="T190" i="22"/>
  <c r="U190" i="22"/>
  <c r="V190" i="22" s="1"/>
  <c r="A191" i="22"/>
  <c r="D191" i="22"/>
  <c r="G191" i="22"/>
  <c r="H191" i="22"/>
  <c r="I191" i="22"/>
  <c r="J191" i="22"/>
  <c r="K191" i="22"/>
  <c r="L191" i="22"/>
  <c r="M191" i="22"/>
  <c r="N191" i="22"/>
  <c r="O191" i="22"/>
  <c r="P191" i="22"/>
  <c r="Q191" i="22"/>
  <c r="R191" i="22"/>
  <c r="S191" i="22"/>
  <c r="T191" i="22"/>
  <c r="U191" i="22"/>
  <c r="V191" i="22" s="1"/>
  <c r="A192" i="22"/>
  <c r="D192" i="22"/>
  <c r="E200" i="22" s="1"/>
  <c r="G192" i="22"/>
  <c r="H192" i="22"/>
  <c r="I192" i="22"/>
  <c r="J192" i="22"/>
  <c r="K192" i="22"/>
  <c r="L192" i="22"/>
  <c r="M192" i="22"/>
  <c r="N192" i="22"/>
  <c r="O192" i="22"/>
  <c r="P192" i="22"/>
  <c r="Q192" i="22"/>
  <c r="R192" i="22"/>
  <c r="S192" i="22"/>
  <c r="T192" i="22"/>
  <c r="U192" i="22"/>
  <c r="V192" i="22"/>
  <c r="A193" i="22"/>
  <c r="D193" i="22"/>
  <c r="G193" i="22"/>
  <c r="H193" i="22"/>
  <c r="I193" i="22"/>
  <c r="J193" i="22"/>
  <c r="K193" i="22"/>
  <c r="L193" i="22"/>
  <c r="M193" i="22"/>
  <c r="N193" i="22"/>
  <c r="O193" i="22"/>
  <c r="P193" i="22"/>
  <c r="Q193" i="22"/>
  <c r="R193" i="22"/>
  <c r="S193" i="22"/>
  <c r="T193" i="22"/>
  <c r="U193" i="22"/>
  <c r="V193" i="22"/>
  <c r="A194" i="22"/>
  <c r="D194" i="22"/>
  <c r="G194" i="22"/>
  <c r="H194" i="22"/>
  <c r="I194" i="22"/>
  <c r="J194" i="22"/>
  <c r="K194" i="22"/>
  <c r="L194" i="22"/>
  <c r="M194" i="22"/>
  <c r="N194" i="22"/>
  <c r="O194" i="22"/>
  <c r="P194" i="22"/>
  <c r="Q194" i="22"/>
  <c r="R194" i="22"/>
  <c r="S194" i="22"/>
  <c r="T194" i="22"/>
  <c r="U194" i="22"/>
  <c r="V194" i="22"/>
  <c r="A195" i="22"/>
  <c r="D195" i="22"/>
  <c r="E203" i="22" s="1"/>
  <c r="E195" i="22"/>
  <c r="G195" i="22"/>
  <c r="H195" i="22"/>
  <c r="I195" i="22"/>
  <c r="J195" i="22"/>
  <c r="K195" i="22"/>
  <c r="L195" i="22"/>
  <c r="M195" i="22"/>
  <c r="N195" i="22"/>
  <c r="O195" i="22"/>
  <c r="P195" i="22"/>
  <c r="Q195" i="22"/>
  <c r="R195" i="22"/>
  <c r="S195" i="22"/>
  <c r="T195" i="22"/>
  <c r="U195" i="22"/>
  <c r="V195" i="22"/>
  <c r="A196" i="22"/>
  <c r="D196" i="22"/>
  <c r="G196" i="22"/>
  <c r="H196" i="22"/>
  <c r="I196" i="22"/>
  <c r="J196" i="22"/>
  <c r="K196" i="22"/>
  <c r="L196" i="22"/>
  <c r="M196" i="22"/>
  <c r="N196" i="22"/>
  <c r="O196" i="22"/>
  <c r="P196" i="22"/>
  <c r="Q196" i="22"/>
  <c r="R196" i="22"/>
  <c r="S196" i="22"/>
  <c r="T196" i="22"/>
  <c r="U196" i="22"/>
  <c r="V196" i="22"/>
  <c r="A197" i="22"/>
  <c r="D197" i="22"/>
  <c r="E197" i="22"/>
  <c r="G197" i="22"/>
  <c r="H197" i="22"/>
  <c r="I197" i="22"/>
  <c r="J197" i="22"/>
  <c r="K197" i="22"/>
  <c r="L197" i="22"/>
  <c r="M197" i="22"/>
  <c r="N197" i="22"/>
  <c r="O197" i="22"/>
  <c r="P197" i="22"/>
  <c r="Q197" i="22"/>
  <c r="R197" i="22"/>
  <c r="S197" i="22"/>
  <c r="T197" i="22"/>
  <c r="U197" i="22"/>
  <c r="V197" i="22"/>
  <c r="A198" i="22"/>
  <c r="D198" i="22"/>
  <c r="G198" i="22"/>
  <c r="H198" i="22"/>
  <c r="I198" i="22"/>
  <c r="J198" i="22"/>
  <c r="K198" i="22"/>
  <c r="L198" i="22"/>
  <c r="M198" i="22"/>
  <c r="N198" i="22"/>
  <c r="O198" i="22"/>
  <c r="P198" i="22"/>
  <c r="Q198" i="22"/>
  <c r="R198" i="22"/>
  <c r="S198" i="22"/>
  <c r="T198" i="22"/>
  <c r="U198" i="22"/>
  <c r="V198" i="22" s="1"/>
  <c r="A199" i="22"/>
  <c r="D199" i="22"/>
  <c r="G199" i="22"/>
  <c r="H199" i="22"/>
  <c r="I199" i="22"/>
  <c r="J199" i="22"/>
  <c r="K199" i="22"/>
  <c r="L199" i="22"/>
  <c r="M199" i="22"/>
  <c r="N199" i="22"/>
  <c r="O199" i="22"/>
  <c r="P199" i="22"/>
  <c r="Q199" i="22"/>
  <c r="R199" i="22"/>
  <c r="S199" i="22"/>
  <c r="T199" i="22"/>
  <c r="U199" i="22"/>
  <c r="V199" i="22" s="1"/>
  <c r="A200" i="22"/>
  <c r="T200" i="22" s="1"/>
  <c r="D200" i="22"/>
  <c r="G200" i="22"/>
  <c r="H200" i="22"/>
  <c r="I200" i="22"/>
  <c r="J200" i="22"/>
  <c r="K200" i="22"/>
  <c r="L200" i="22"/>
  <c r="M200" i="22"/>
  <c r="N200" i="22"/>
  <c r="O200" i="22"/>
  <c r="P200" i="22"/>
  <c r="Q200" i="22"/>
  <c r="R200" i="22"/>
  <c r="S200" i="22"/>
  <c r="U200" i="22"/>
  <c r="V200" i="22"/>
  <c r="A201" i="22"/>
  <c r="T201" i="22" s="1"/>
  <c r="D201" i="22"/>
  <c r="G201" i="22"/>
  <c r="H201" i="22"/>
  <c r="I201" i="22"/>
  <c r="J201" i="22"/>
  <c r="K201" i="22"/>
  <c r="L201" i="22"/>
  <c r="M201" i="22"/>
  <c r="N201" i="22"/>
  <c r="O201" i="22"/>
  <c r="P201" i="22"/>
  <c r="Q201" i="22"/>
  <c r="R201" i="22"/>
  <c r="S201" i="22"/>
  <c r="U201" i="22"/>
  <c r="V201" i="22"/>
  <c r="A202" i="22"/>
  <c r="D202" i="22"/>
  <c r="E202" i="22"/>
  <c r="G202" i="22"/>
  <c r="H202" i="22"/>
  <c r="I202" i="22"/>
  <c r="J202" i="22"/>
  <c r="K202" i="22"/>
  <c r="L202" i="22"/>
  <c r="M202" i="22"/>
  <c r="N202" i="22"/>
  <c r="O202" i="22"/>
  <c r="P202" i="22"/>
  <c r="Q202" i="22"/>
  <c r="R202" i="22"/>
  <c r="S202" i="22"/>
  <c r="T202" i="22"/>
  <c r="U202" i="22"/>
  <c r="V202" i="22"/>
  <c r="A203" i="22"/>
  <c r="T203" i="22" s="1"/>
  <c r="D203" i="22"/>
  <c r="G203" i="22"/>
  <c r="H203" i="22"/>
  <c r="I203" i="22"/>
  <c r="J203" i="22"/>
  <c r="K203" i="22"/>
  <c r="L203" i="22"/>
  <c r="M203" i="22"/>
  <c r="N203" i="22"/>
  <c r="O203" i="22"/>
  <c r="P203" i="22"/>
  <c r="Q203" i="22"/>
  <c r="R203" i="22"/>
  <c r="S203" i="22"/>
  <c r="U203" i="22"/>
  <c r="V203" i="22"/>
  <c r="A204" i="22"/>
  <c r="D204" i="22"/>
  <c r="G204" i="22"/>
  <c r="H204" i="22"/>
  <c r="I204" i="22"/>
  <c r="J204" i="22"/>
  <c r="K204" i="22"/>
  <c r="L204" i="22"/>
  <c r="M204" i="22"/>
  <c r="N204" i="22"/>
  <c r="O204" i="22"/>
  <c r="P204" i="22"/>
  <c r="Q204" i="22"/>
  <c r="R204" i="22"/>
  <c r="S204" i="22"/>
  <c r="T204" i="22"/>
  <c r="U204" i="22"/>
  <c r="V204" i="22"/>
  <c r="A205" i="22"/>
  <c r="D205" i="22"/>
  <c r="E205" i="22" s="1"/>
  <c r="G205" i="22"/>
  <c r="H205" i="22"/>
  <c r="I205" i="22"/>
  <c r="J205" i="22"/>
  <c r="K205" i="22"/>
  <c r="L205" i="22"/>
  <c r="M205" i="22"/>
  <c r="N205" i="22"/>
  <c r="O205" i="22"/>
  <c r="P205" i="22"/>
  <c r="Q205" i="22"/>
  <c r="R205" i="22"/>
  <c r="S205" i="22"/>
  <c r="T205" i="22"/>
  <c r="U205" i="22"/>
  <c r="V205" i="22" s="1"/>
  <c r="A206" i="22"/>
  <c r="T206" i="22" s="1"/>
  <c r="D206" i="22"/>
  <c r="G206" i="22"/>
  <c r="H206" i="22"/>
  <c r="I206" i="22"/>
  <c r="J206" i="22"/>
  <c r="K206" i="22"/>
  <c r="L206" i="22"/>
  <c r="M206" i="22"/>
  <c r="N206" i="22"/>
  <c r="O206" i="22"/>
  <c r="P206" i="22"/>
  <c r="Q206" i="22"/>
  <c r="R206" i="22"/>
  <c r="S206" i="22"/>
  <c r="U206" i="22"/>
  <c r="V206" i="22" s="1"/>
  <c r="A207" i="22"/>
  <c r="D207" i="22"/>
  <c r="G207" i="22"/>
  <c r="H207" i="22"/>
  <c r="I207" i="22"/>
  <c r="J207" i="22"/>
  <c r="K207" i="22"/>
  <c r="L207" i="22"/>
  <c r="M207" i="22"/>
  <c r="N207" i="22"/>
  <c r="O207" i="22"/>
  <c r="P207" i="22"/>
  <c r="Q207" i="22"/>
  <c r="R207" i="22"/>
  <c r="S207" i="22"/>
  <c r="T207" i="22"/>
  <c r="U207" i="22"/>
  <c r="V207" i="22" s="1"/>
  <c r="A208" i="22"/>
  <c r="D208" i="22"/>
  <c r="G208" i="22"/>
  <c r="H208" i="22"/>
  <c r="I208" i="22"/>
  <c r="J208" i="22"/>
  <c r="K208" i="22"/>
  <c r="L208" i="22"/>
  <c r="M208" i="22"/>
  <c r="N208" i="22"/>
  <c r="O208" i="22"/>
  <c r="P208" i="22"/>
  <c r="Q208" i="22"/>
  <c r="R208" i="22"/>
  <c r="S208" i="22"/>
  <c r="T208" i="22"/>
  <c r="U208" i="22"/>
  <c r="V208" i="22" s="1"/>
  <c r="A209" i="22"/>
  <c r="T209" i="22" s="1"/>
  <c r="D209" i="22"/>
  <c r="G209" i="22"/>
  <c r="H209" i="22"/>
  <c r="I209" i="22"/>
  <c r="J209" i="22"/>
  <c r="K209" i="22"/>
  <c r="L209" i="22"/>
  <c r="M209" i="22"/>
  <c r="N209" i="22"/>
  <c r="O209" i="22"/>
  <c r="P209" i="22"/>
  <c r="Q209" i="22"/>
  <c r="R209" i="22"/>
  <c r="S209" i="22"/>
  <c r="U209" i="22"/>
  <c r="V209" i="22"/>
  <c r="A210" i="22"/>
  <c r="D210" i="22"/>
  <c r="E219" i="22" s="1"/>
  <c r="G210" i="22"/>
  <c r="H210" i="22"/>
  <c r="I210" i="22"/>
  <c r="J210" i="22"/>
  <c r="K210" i="22"/>
  <c r="L210" i="22"/>
  <c r="M210" i="22"/>
  <c r="N210" i="22"/>
  <c r="O210" i="22"/>
  <c r="P210" i="22"/>
  <c r="Q210" i="22"/>
  <c r="R210" i="22"/>
  <c r="S210" i="22"/>
  <c r="T210" i="22"/>
  <c r="U210" i="22"/>
  <c r="V210" i="22"/>
  <c r="A211" i="22"/>
  <c r="D211" i="22"/>
  <c r="E218" i="22" s="1"/>
  <c r="G211" i="22"/>
  <c r="H211" i="22"/>
  <c r="I211" i="22"/>
  <c r="J211" i="22"/>
  <c r="K211" i="22"/>
  <c r="L211" i="22"/>
  <c r="M211" i="22"/>
  <c r="N211" i="22"/>
  <c r="O211" i="22"/>
  <c r="P211" i="22"/>
  <c r="Q211" i="22"/>
  <c r="R211" i="22"/>
  <c r="S211" i="22"/>
  <c r="T211" i="22"/>
  <c r="U211" i="22"/>
  <c r="V211" i="22" s="1"/>
  <c r="A212" i="22"/>
  <c r="D212" i="22"/>
  <c r="G212" i="22"/>
  <c r="H212" i="22"/>
  <c r="I212" i="22"/>
  <c r="J212" i="22"/>
  <c r="K212" i="22"/>
  <c r="L212" i="22"/>
  <c r="M212" i="22"/>
  <c r="N212" i="22"/>
  <c r="O212" i="22"/>
  <c r="P212" i="22"/>
  <c r="Q212" i="22"/>
  <c r="R212" i="22"/>
  <c r="S212" i="22"/>
  <c r="T212" i="22"/>
  <c r="U212" i="22"/>
  <c r="V212" i="22"/>
  <c r="A213" i="22"/>
  <c r="D213" i="22"/>
  <c r="G213" i="22"/>
  <c r="H213" i="22"/>
  <c r="I213" i="22"/>
  <c r="J213" i="22"/>
  <c r="K213" i="22"/>
  <c r="L213" i="22"/>
  <c r="M213" i="22"/>
  <c r="N213" i="22"/>
  <c r="O213" i="22"/>
  <c r="P213" i="22"/>
  <c r="Q213" i="22"/>
  <c r="R213" i="22"/>
  <c r="S213" i="22"/>
  <c r="T213" i="22"/>
  <c r="U213" i="22"/>
  <c r="V213" i="22" s="1"/>
  <c r="A214" i="22"/>
  <c r="T214" i="22" s="1"/>
  <c r="D214" i="22"/>
  <c r="G214" i="22"/>
  <c r="H214" i="22"/>
  <c r="I214" i="22"/>
  <c r="J214" i="22"/>
  <c r="K214" i="22"/>
  <c r="L214" i="22"/>
  <c r="M214" i="22"/>
  <c r="N214" i="22"/>
  <c r="O214" i="22"/>
  <c r="P214" i="22"/>
  <c r="Q214" i="22"/>
  <c r="R214" i="22"/>
  <c r="S214" i="22"/>
  <c r="U214" i="22"/>
  <c r="V214" i="22" s="1"/>
  <c r="A215" i="22"/>
  <c r="D215" i="22"/>
  <c r="G215" i="22"/>
  <c r="H215" i="22"/>
  <c r="I215" i="22"/>
  <c r="J215" i="22"/>
  <c r="K215" i="22"/>
  <c r="L215" i="22"/>
  <c r="M215" i="22"/>
  <c r="N215" i="22"/>
  <c r="O215" i="22"/>
  <c r="P215" i="22"/>
  <c r="Q215" i="22"/>
  <c r="R215" i="22"/>
  <c r="S215" i="22"/>
  <c r="T215" i="22"/>
  <c r="U215" i="22"/>
  <c r="V215" i="22" s="1"/>
  <c r="A216" i="22"/>
  <c r="D216" i="22"/>
  <c r="E216" i="22"/>
  <c r="G216" i="22"/>
  <c r="H216" i="22"/>
  <c r="I216" i="22"/>
  <c r="J216" i="22"/>
  <c r="K216" i="22"/>
  <c r="L216" i="22"/>
  <c r="M216" i="22"/>
  <c r="N216" i="22"/>
  <c r="O216" i="22"/>
  <c r="P216" i="22"/>
  <c r="Q216" i="22"/>
  <c r="R216" i="22"/>
  <c r="S216" i="22"/>
  <c r="T216" i="22"/>
  <c r="U216" i="22"/>
  <c r="V216" i="22"/>
  <c r="A217" i="22"/>
  <c r="D217" i="22"/>
  <c r="G217" i="22"/>
  <c r="H217" i="22"/>
  <c r="I217" i="22"/>
  <c r="J217" i="22"/>
  <c r="K217" i="22"/>
  <c r="L217" i="22"/>
  <c r="M217" i="22"/>
  <c r="N217" i="22"/>
  <c r="O217" i="22"/>
  <c r="P217" i="22"/>
  <c r="Q217" i="22"/>
  <c r="R217" i="22"/>
  <c r="S217" i="22"/>
  <c r="T217" i="22"/>
  <c r="U217" i="22"/>
  <c r="V217" i="22"/>
  <c r="A218" i="22"/>
  <c r="D218" i="22"/>
  <c r="G218" i="22"/>
  <c r="H218" i="22"/>
  <c r="I218" i="22"/>
  <c r="J218" i="22"/>
  <c r="K218" i="22"/>
  <c r="L218" i="22"/>
  <c r="M218" i="22"/>
  <c r="N218" i="22"/>
  <c r="O218" i="22"/>
  <c r="P218" i="22"/>
  <c r="Q218" i="22"/>
  <c r="R218" i="22"/>
  <c r="S218" i="22"/>
  <c r="T218" i="22"/>
  <c r="U218" i="22"/>
  <c r="V218" i="22"/>
  <c r="A219" i="22"/>
  <c r="T219" i="22" s="1"/>
  <c r="D219" i="22"/>
  <c r="G219" i="22"/>
  <c r="H219" i="22"/>
  <c r="I219" i="22"/>
  <c r="J219" i="22"/>
  <c r="K219" i="22"/>
  <c r="L219" i="22"/>
  <c r="M219" i="22"/>
  <c r="N219" i="22"/>
  <c r="O219" i="22"/>
  <c r="P219" i="22"/>
  <c r="Q219" i="22"/>
  <c r="R219" i="22"/>
  <c r="S219" i="22"/>
  <c r="U219" i="22"/>
  <c r="V219" i="22" s="1"/>
  <c r="A220" i="22"/>
  <c r="D220" i="22"/>
  <c r="G220" i="22"/>
  <c r="H220" i="22"/>
  <c r="I220" i="22"/>
  <c r="J220" i="22"/>
  <c r="K220" i="22"/>
  <c r="L220" i="22"/>
  <c r="M220" i="22"/>
  <c r="N220" i="22"/>
  <c r="O220" i="22"/>
  <c r="P220" i="22"/>
  <c r="Q220" i="22"/>
  <c r="R220" i="22"/>
  <c r="S220" i="22"/>
  <c r="T220" i="22"/>
  <c r="U220" i="22"/>
  <c r="V220" i="22" s="1"/>
  <c r="A221" i="22"/>
  <c r="D221" i="22"/>
  <c r="G221" i="22"/>
  <c r="H221" i="22"/>
  <c r="I221" i="22"/>
  <c r="J221" i="22"/>
  <c r="K221" i="22"/>
  <c r="L221" i="22"/>
  <c r="M221" i="22"/>
  <c r="N221" i="22"/>
  <c r="O221" i="22"/>
  <c r="P221" i="22"/>
  <c r="Q221" i="22"/>
  <c r="R221" i="22"/>
  <c r="S221" i="22"/>
  <c r="T221" i="22"/>
  <c r="U221" i="22"/>
  <c r="V221" i="22" s="1"/>
  <c r="A222" i="22"/>
  <c r="T222" i="22" s="1"/>
  <c r="D222" i="22"/>
  <c r="G222" i="22"/>
  <c r="H222" i="22"/>
  <c r="I222" i="22"/>
  <c r="J222" i="22"/>
  <c r="K222" i="22"/>
  <c r="L222" i="22"/>
  <c r="M222" i="22"/>
  <c r="N222" i="22"/>
  <c r="O222" i="22"/>
  <c r="P222" i="22"/>
  <c r="Q222" i="22"/>
  <c r="R222" i="22"/>
  <c r="S222" i="22"/>
  <c r="U222" i="22"/>
  <c r="V222" i="22"/>
  <c r="A223" i="22"/>
  <c r="D223" i="22"/>
  <c r="E223" i="22"/>
  <c r="G223" i="22"/>
  <c r="H223" i="22"/>
  <c r="I223" i="22"/>
  <c r="J223" i="22"/>
  <c r="K223" i="22"/>
  <c r="L223" i="22"/>
  <c r="M223" i="22"/>
  <c r="N223" i="22"/>
  <c r="O223" i="22"/>
  <c r="P223" i="22"/>
  <c r="Q223" i="22"/>
  <c r="R223" i="22"/>
  <c r="S223" i="22"/>
  <c r="T223" i="22"/>
  <c r="U223" i="22"/>
  <c r="V223" i="22"/>
  <c r="A224" i="22"/>
  <c r="D224" i="22"/>
  <c r="G224" i="22"/>
  <c r="H224" i="22"/>
  <c r="I224" i="22"/>
  <c r="J224" i="22"/>
  <c r="K224" i="22"/>
  <c r="L224" i="22"/>
  <c r="M224" i="22"/>
  <c r="N224" i="22"/>
  <c r="O224" i="22"/>
  <c r="P224" i="22"/>
  <c r="Q224" i="22"/>
  <c r="R224" i="22"/>
  <c r="S224" i="22"/>
  <c r="T224" i="22"/>
  <c r="U224" i="22"/>
  <c r="V224" i="22" s="1"/>
  <c r="A225" i="22"/>
  <c r="D225" i="22"/>
  <c r="G225" i="22"/>
  <c r="H225" i="22"/>
  <c r="I225" i="22"/>
  <c r="J225" i="22"/>
  <c r="K225" i="22"/>
  <c r="L225" i="22"/>
  <c r="M225" i="22"/>
  <c r="N225" i="22"/>
  <c r="O225" i="22"/>
  <c r="P225" i="22"/>
  <c r="Q225" i="22"/>
  <c r="R225" i="22"/>
  <c r="S225" i="22"/>
  <c r="T225" i="22"/>
  <c r="U225" i="22"/>
  <c r="V225" i="22"/>
  <c r="A226" i="22"/>
  <c r="D226" i="22"/>
  <c r="G226" i="22"/>
  <c r="H226" i="22"/>
  <c r="I226" i="22"/>
  <c r="J226" i="22"/>
  <c r="K226" i="22"/>
  <c r="L226" i="22"/>
  <c r="M226" i="22"/>
  <c r="N226" i="22"/>
  <c r="O226" i="22"/>
  <c r="P226" i="22"/>
  <c r="Q226" i="22"/>
  <c r="R226" i="22"/>
  <c r="S226" i="22"/>
  <c r="T226" i="22"/>
  <c r="U226" i="22"/>
  <c r="V226" i="22" s="1"/>
  <c r="A227" i="22"/>
  <c r="D227" i="22"/>
  <c r="E236" i="22" s="1"/>
  <c r="G227" i="22"/>
  <c r="H227" i="22"/>
  <c r="I227" i="22"/>
  <c r="J227" i="22"/>
  <c r="K227" i="22"/>
  <c r="L227" i="22"/>
  <c r="M227" i="22"/>
  <c r="N227" i="22"/>
  <c r="O227" i="22"/>
  <c r="P227" i="22"/>
  <c r="Q227" i="22"/>
  <c r="R227" i="22"/>
  <c r="S227" i="22"/>
  <c r="T227" i="22"/>
  <c r="U227" i="22"/>
  <c r="V227" i="22" s="1"/>
  <c r="A228" i="22"/>
  <c r="D228" i="22"/>
  <c r="G228" i="22"/>
  <c r="H228" i="22"/>
  <c r="I228" i="22"/>
  <c r="J228" i="22"/>
  <c r="K228" i="22"/>
  <c r="L228" i="22"/>
  <c r="M228" i="22"/>
  <c r="N228" i="22"/>
  <c r="O228" i="22"/>
  <c r="P228" i="22"/>
  <c r="Q228" i="22"/>
  <c r="R228" i="22"/>
  <c r="S228" i="22"/>
  <c r="T228" i="22"/>
  <c r="U228" i="22"/>
  <c r="V228" i="22" s="1"/>
  <c r="A229" i="22"/>
  <c r="D229" i="22"/>
  <c r="E229" i="22"/>
  <c r="G229" i="22"/>
  <c r="H229" i="22"/>
  <c r="I229" i="22"/>
  <c r="J229" i="22"/>
  <c r="K229" i="22"/>
  <c r="L229" i="22"/>
  <c r="M229" i="22"/>
  <c r="N229" i="22"/>
  <c r="O229" i="22"/>
  <c r="P229" i="22"/>
  <c r="Q229" i="22"/>
  <c r="R229" i="22"/>
  <c r="S229" i="22"/>
  <c r="T229" i="22"/>
  <c r="U229" i="22"/>
  <c r="V229" i="22"/>
  <c r="A230" i="22"/>
  <c r="D230" i="22"/>
  <c r="G230" i="22"/>
  <c r="H230" i="22"/>
  <c r="I230" i="22"/>
  <c r="J230" i="22"/>
  <c r="K230" i="22"/>
  <c r="L230" i="22"/>
  <c r="M230" i="22"/>
  <c r="N230" i="22"/>
  <c r="O230" i="22"/>
  <c r="P230" i="22"/>
  <c r="Q230" i="22"/>
  <c r="R230" i="22"/>
  <c r="S230" i="22"/>
  <c r="T230" i="22"/>
  <c r="U230" i="22"/>
  <c r="V230" i="22"/>
  <c r="A231" i="22"/>
  <c r="D231" i="22"/>
  <c r="E231" i="22"/>
  <c r="G231" i="22"/>
  <c r="H231" i="22"/>
  <c r="I231" i="22"/>
  <c r="J231" i="22"/>
  <c r="K231" i="22"/>
  <c r="L231" i="22"/>
  <c r="M231" i="22"/>
  <c r="N231" i="22"/>
  <c r="O231" i="22"/>
  <c r="P231" i="22"/>
  <c r="Q231" i="22"/>
  <c r="R231" i="22"/>
  <c r="S231" i="22"/>
  <c r="T231" i="22"/>
  <c r="U231" i="22"/>
  <c r="V231" i="22"/>
  <c r="A232" i="22"/>
  <c r="D232" i="22"/>
  <c r="E232" i="22"/>
  <c r="G232" i="22"/>
  <c r="H232" i="22"/>
  <c r="I232" i="22"/>
  <c r="J232" i="22"/>
  <c r="K232" i="22"/>
  <c r="L232" i="22"/>
  <c r="M232" i="22"/>
  <c r="N232" i="22"/>
  <c r="O232" i="22"/>
  <c r="P232" i="22"/>
  <c r="Q232" i="22"/>
  <c r="R232" i="22"/>
  <c r="S232" i="22"/>
  <c r="T232" i="22"/>
  <c r="U232" i="22"/>
  <c r="V232" i="22"/>
  <c r="A233" i="22"/>
  <c r="D233" i="22"/>
  <c r="G233" i="22"/>
  <c r="H233" i="22"/>
  <c r="I233" i="22"/>
  <c r="J233" i="22"/>
  <c r="K233" i="22"/>
  <c r="L233" i="22"/>
  <c r="M233" i="22"/>
  <c r="N233" i="22"/>
  <c r="O233" i="22"/>
  <c r="P233" i="22"/>
  <c r="Q233" i="22"/>
  <c r="R233" i="22"/>
  <c r="S233" i="22"/>
  <c r="T233" i="22"/>
  <c r="U233" i="22"/>
  <c r="V233" i="22"/>
  <c r="A234" i="22"/>
  <c r="D234" i="22"/>
  <c r="E243" i="22" s="1"/>
  <c r="E234" i="22"/>
  <c r="G234" i="22"/>
  <c r="H234" i="22"/>
  <c r="I234" i="22"/>
  <c r="J234" i="22"/>
  <c r="K234" i="22"/>
  <c r="L234" i="22"/>
  <c r="M234" i="22"/>
  <c r="N234" i="22"/>
  <c r="O234" i="22"/>
  <c r="P234" i="22"/>
  <c r="Q234" i="22"/>
  <c r="R234" i="22"/>
  <c r="S234" i="22"/>
  <c r="T234" i="22"/>
  <c r="U234" i="22"/>
  <c r="V234" i="22"/>
  <c r="A235" i="22"/>
  <c r="D235" i="22"/>
  <c r="E244" i="22" s="1"/>
  <c r="G235" i="22"/>
  <c r="H235" i="22"/>
  <c r="I235" i="22"/>
  <c r="J235" i="22"/>
  <c r="K235" i="22"/>
  <c r="L235" i="22"/>
  <c r="M235" i="22"/>
  <c r="N235" i="22"/>
  <c r="O235" i="22"/>
  <c r="P235" i="22"/>
  <c r="Q235" i="22"/>
  <c r="R235" i="22"/>
  <c r="S235" i="22"/>
  <c r="T235" i="22"/>
  <c r="U235" i="22"/>
  <c r="V235" i="22" s="1"/>
  <c r="A236" i="22"/>
  <c r="D236" i="22"/>
  <c r="G236" i="22"/>
  <c r="H236" i="22"/>
  <c r="I236" i="22"/>
  <c r="J236" i="22"/>
  <c r="K236" i="22"/>
  <c r="L236" i="22"/>
  <c r="M236" i="22"/>
  <c r="N236" i="22"/>
  <c r="O236" i="22"/>
  <c r="P236" i="22"/>
  <c r="Q236" i="22"/>
  <c r="R236" i="22"/>
  <c r="S236" i="22"/>
  <c r="T236" i="22"/>
  <c r="U236" i="22"/>
  <c r="V236" i="22" s="1"/>
  <c r="A237" i="22"/>
  <c r="T237" i="22" s="1"/>
  <c r="D237" i="22"/>
  <c r="E237" i="22"/>
  <c r="G237" i="22"/>
  <c r="H237" i="22"/>
  <c r="I237" i="22"/>
  <c r="J237" i="22"/>
  <c r="K237" i="22"/>
  <c r="L237" i="22"/>
  <c r="M237" i="22"/>
  <c r="N237" i="22"/>
  <c r="O237" i="22"/>
  <c r="P237" i="22"/>
  <c r="Q237" i="22"/>
  <c r="R237" i="22"/>
  <c r="S237" i="22"/>
  <c r="U237" i="22"/>
  <c r="V237" i="22"/>
  <c r="A238" i="22"/>
  <c r="D238" i="22"/>
  <c r="G238" i="22"/>
  <c r="H238" i="22"/>
  <c r="I238" i="22"/>
  <c r="J238" i="22"/>
  <c r="K238" i="22"/>
  <c r="L238" i="22"/>
  <c r="M238" i="22"/>
  <c r="N238" i="22"/>
  <c r="O238" i="22"/>
  <c r="P238" i="22"/>
  <c r="Q238" i="22"/>
  <c r="R238" i="22"/>
  <c r="S238" i="22"/>
  <c r="T238" i="22"/>
  <c r="U238" i="22"/>
  <c r="V238" i="22"/>
  <c r="A239" i="22"/>
  <c r="D239" i="22"/>
  <c r="G239" i="22"/>
  <c r="H239" i="22"/>
  <c r="I239" i="22"/>
  <c r="J239" i="22"/>
  <c r="K239" i="22"/>
  <c r="L239" i="22"/>
  <c r="M239" i="22"/>
  <c r="N239" i="22"/>
  <c r="O239" i="22"/>
  <c r="P239" i="22"/>
  <c r="Q239" i="22"/>
  <c r="R239" i="22"/>
  <c r="S239" i="22"/>
  <c r="T239" i="22"/>
  <c r="U239" i="22"/>
  <c r="V239" i="22"/>
  <c r="A240" i="22"/>
  <c r="D240" i="22"/>
  <c r="E240" i="22"/>
  <c r="G240" i="22"/>
  <c r="H240" i="22"/>
  <c r="I240" i="22"/>
  <c r="J240" i="22"/>
  <c r="K240" i="22"/>
  <c r="L240" i="22"/>
  <c r="M240" i="22"/>
  <c r="N240" i="22"/>
  <c r="O240" i="22"/>
  <c r="P240" i="22"/>
  <c r="Q240" i="22"/>
  <c r="R240" i="22"/>
  <c r="S240" i="22"/>
  <c r="T240" i="22"/>
  <c r="U240" i="22"/>
  <c r="V240" i="22"/>
  <c r="A241" i="22"/>
  <c r="D241" i="22"/>
  <c r="G241" i="22"/>
  <c r="H241" i="22"/>
  <c r="I241" i="22"/>
  <c r="J241" i="22"/>
  <c r="K241" i="22"/>
  <c r="L241" i="22"/>
  <c r="M241" i="22"/>
  <c r="N241" i="22"/>
  <c r="O241" i="22"/>
  <c r="P241" i="22"/>
  <c r="Q241" i="22"/>
  <c r="R241" i="22"/>
  <c r="S241" i="22"/>
  <c r="T241" i="22"/>
  <c r="U241" i="22"/>
  <c r="V241" i="22"/>
  <c r="A242" i="22"/>
  <c r="D242" i="22"/>
  <c r="G242" i="22"/>
  <c r="H242" i="22"/>
  <c r="I242" i="22"/>
  <c r="J242" i="22"/>
  <c r="K242" i="22"/>
  <c r="L242" i="22"/>
  <c r="M242" i="22"/>
  <c r="N242" i="22"/>
  <c r="O242" i="22"/>
  <c r="P242" i="22"/>
  <c r="Q242" i="22"/>
  <c r="R242" i="22"/>
  <c r="S242" i="22"/>
  <c r="T242" i="22"/>
  <c r="U242" i="22"/>
  <c r="V242" i="22"/>
  <c r="A243" i="22"/>
  <c r="T243" i="22" s="1"/>
  <c r="D243" i="22"/>
  <c r="G243" i="22"/>
  <c r="H243" i="22"/>
  <c r="I243" i="22"/>
  <c r="J243" i="22"/>
  <c r="K243" i="22"/>
  <c r="L243" i="22"/>
  <c r="M243" i="22"/>
  <c r="N243" i="22"/>
  <c r="O243" i="22"/>
  <c r="P243" i="22"/>
  <c r="Q243" i="22"/>
  <c r="R243" i="22"/>
  <c r="S243" i="22"/>
  <c r="U243" i="22"/>
  <c r="V243" i="22" s="1"/>
  <c r="A244" i="22"/>
  <c r="D244" i="22"/>
  <c r="G244" i="22"/>
  <c r="H244" i="22"/>
  <c r="I244" i="22"/>
  <c r="J244" i="22"/>
  <c r="K244" i="22"/>
  <c r="L244" i="22"/>
  <c r="M244" i="22"/>
  <c r="N244" i="22"/>
  <c r="O244" i="22"/>
  <c r="P244" i="22"/>
  <c r="Q244" i="22"/>
  <c r="R244" i="22"/>
  <c r="S244" i="22"/>
  <c r="T244" i="22"/>
  <c r="U244" i="22"/>
  <c r="V244" i="22" s="1"/>
  <c r="A245" i="22"/>
  <c r="T245" i="22" s="1"/>
  <c r="D245" i="22"/>
  <c r="E245" i="22" s="1"/>
  <c r="G245" i="22"/>
  <c r="H245" i="22"/>
  <c r="I245" i="22"/>
  <c r="J245" i="22"/>
  <c r="K245" i="22"/>
  <c r="L245" i="22"/>
  <c r="M245" i="22"/>
  <c r="N245" i="22"/>
  <c r="O245" i="22"/>
  <c r="P245" i="22"/>
  <c r="Q245" i="22"/>
  <c r="R245" i="22"/>
  <c r="S245" i="22"/>
  <c r="U245" i="22"/>
  <c r="V245" i="22" s="1"/>
  <c r="A246" i="22"/>
  <c r="T246" i="22" s="1"/>
  <c r="D246" i="22"/>
  <c r="G246" i="22"/>
  <c r="H246" i="22"/>
  <c r="I246" i="22"/>
  <c r="J246" i="22"/>
  <c r="K246" i="22"/>
  <c r="L246" i="22"/>
  <c r="M246" i="22"/>
  <c r="N246" i="22"/>
  <c r="O246" i="22"/>
  <c r="P246" i="22"/>
  <c r="Q246" i="22"/>
  <c r="R246" i="22"/>
  <c r="S246" i="22"/>
  <c r="U246" i="22"/>
  <c r="V246" i="22"/>
  <c r="A247" i="22"/>
  <c r="D247" i="22"/>
  <c r="G247" i="22"/>
  <c r="H247" i="22"/>
  <c r="I247" i="22"/>
  <c r="J247" i="22"/>
  <c r="K247" i="22"/>
  <c r="L247" i="22"/>
  <c r="M247" i="22"/>
  <c r="N247" i="22"/>
  <c r="O247" i="22"/>
  <c r="P247" i="22"/>
  <c r="Q247" i="22"/>
  <c r="R247" i="22"/>
  <c r="S247" i="22"/>
  <c r="T247" i="22"/>
  <c r="U247" i="22"/>
  <c r="V247" i="22"/>
  <c r="A248" i="22"/>
  <c r="D248" i="22"/>
  <c r="G248" i="22"/>
  <c r="H248" i="22"/>
  <c r="I248" i="22"/>
  <c r="J248" i="22"/>
  <c r="K248" i="22"/>
  <c r="L248" i="22"/>
  <c r="M248" i="22"/>
  <c r="N248" i="22"/>
  <c r="O248" i="22"/>
  <c r="P248" i="22"/>
  <c r="Q248" i="22"/>
  <c r="R248" i="22"/>
  <c r="S248" i="22"/>
  <c r="T248" i="22"/>
  <c r="U248" i="22"/>
  <c r="V248" i="22" s="1"/>
  <c r="A249" i="22"/>
  <c r="D249" i="22"/>
  <c r="G249" i="22"/>
  <c r="H249" i="22"/>
  <c r="I249" i="22"/>
  <c r="J249" i="22"/>
  <c r="K249" i="22"/>
  <c r="L249" i="22"/>
  <c r="M249" i="22"/>
  <c r="N249" i="22"/>
  <c r="O249" i="22"/>
  <c r="P249" i="22"/>
  <c r="Q249" i="22"/>
  <c r="R249" i="22"/>
  <c r="S249" i="22"/>
  <c r="T249" i="22"/>
  <c r="U249" i="22"/>
  <c r="V249" i="22"/>
  <c r="A250" i="22"/>
  <c r="D250" i="22"/>
  <c r="G250" i="22"/>
  <c r="H250" i="22"/>
  <c r="I250" i="22"/>
  <c r="J250" i="22"/>
  <c r="K250" i="22"/>
  <c r="L250" i="22"/>
  <c r="M250" i="22"/>
  <c r="N250" i="22"/>
  <c r="O250" i="22"/>
  <c r="P250" i="22"/>
  <c r="Q250" i="22"/>
  <c r="R250" i="22"/>
  <c r="S250" i="22"/>
  <c r="T250" i="22"/>
  <c r="U250" i="22"/>
  <c r="V250" i="22" s="1"/>
  <c r="A251" i="22"/>
  <c r="T251" i="22" s="1"/>
  <c r="D251" i="22"/>
  <c r="E260" i="22" s="1"/>
  <c r="G251" i="22"/>
  <c r="H251" i="22"/>
  <c r="I251" i="22"/>
  <c r="J251" i="22"/>
  <c r="K251" i="22"/>
  <c r="L251" i="22"/>
  <c r="M251" i="22"/>
  <c r="N251" i="22"/>
  <c r="O251" i="22"/>
  <c r="P251" i="22"/>
  <c r="Q251" i="22"/>
  <c r="R251" i="22"/>
  <c r="S251" i="22"/>
  <c r="U251" i="22"/>
  <c r="V251" i="22" s="1"/>
  <c r="A252" i="22"/>
  <c r="D252" i="22"/>
  <c r="G252" i="22"/>
  <c r="H252" i="22"/>
  <c r="I252" i="22"/>
  <c r="J252" i="22"/>
  <c r="K252" i="22"/>
  <c r="L252" i="22"/>
  <c r="M252" i="22"/>
  <c r="N252" i="22"/>
  <c r="O252" i="22"/>
  <c r="P252" i="22"/>
  <c r="Q252" i="22"/>
  <c r="R252" i="22"/>
  <c r="S252" i="22"/>
  <c r="T252" i="22"/>
  <c r="U252" i="22"/>
  <c r="V252" i="22" s="1"/>
  <c r="A253" i="22"/>
  <c r="T253" i="22" s="1"/>
  <c r="D253" i="22"/>
  <c r="G253" i="22"/>
  <c r="H253" i="22"/>
  <c r="I253" i="22"/>
  <c r="J253" i="22"/>
  <c r="K253" i="22"/>
  <c r="L253" i="22"/>
  <c r="M253" i="22"/>
  <c r="N253" i="22"/>
  <c r="O253" i="22"/>
  <c r="P253" i="22"/>
  <c r="Q253" i="22"/>
  <c r="R253" i="22"/>
  <c r="S253" i="22"/>
  <c r="U253" i="22"/>
  <c r="V253" i="22" s="1"/>
  <c r="A254" i="22"/>
  <c r="T254" i="22" s="1"/>
  <c r="D254" i="22"/>
  <c r="G254" i="22"/>
  <c r="H254" i="22"/>
  <c r="I254" i="22"/>
  <c r="J254" i="22"/>
  <c r="K254" i="22"/>
  <c r="L254" i="22"/>
  <c r="M254" i="22"/>
  <c r="N254" i="22"/>
  <c r="O254" i="22"/>
  <c r="P254" i="22"/>
  <c r="Q254" i="22"/>
  <c r="R254" i="22"/>
  <c r="S254" i="22"/>
  <c r="U254" i="22"/>
  <c r="V254" i="22"/>
  <c r="A255" i="22"/>
  <c r="D255" i="22"/>
  <c r="G255" i="22"/>
  <c r="H255" i="22"/>
  <c r="I255" i="22"/>
  <c r="J255" i="22"/>
  <c r="K255" i="22"/>
  <c r="L255" i="22"/>
  <c r="M255" i="22"/>
  <c r="N255" i="22"/>
  <c r="O255" i="22"/>
  <c r="P255" i="22"/>
  <c r="Q255" i="22"/>
  <c r="R255" i="22"/>
  <c r="S255" i="22"/>
  <c r="T255" i="22"/>
  <c r="U255" i="22"/>
  <c r="V255" i="22"/>
  <c r="A256" i="22"/>
  <c r="T256" i="22" s="1"/>
  <c r="D256" i="22"/>
  <c r="G256" i="22"/>
  <c r="H256" i="22"/>
  <c r="I256" i="22"/>
  <c r="J256" i="22"/>
  <c r="K256" i="22"/>
  <c r="L256" i="22"/>
  <c r="M256" i="22"/>
  <c r="N256" i="22"/>
  <c r="O256" i="22"/>
  <c r="P256" i="22"/>
  <c r="Q256" i="22"/>
  <c r="R256" i="22"/>
  <c r="S256" i="22"/>
  <c r="U256" i="22"/>
  <c r="V256" i="22" s="1"/>
  <c r="A257" i="22"/>
  <c r="D257" i="22"/>
  <c r="G257" i="22"/>
  <c r="H257" i="22"/>
  <c r="I257" i="22"/>
  <c r="J257" i="22"/>
  <c r="K257" i="22"/>
  <c r="L257" i="22"/>
  <c r="M257" i="22"/>
  <c r="N257" i="22"/>
  <c r="O257" i="22"/>
  <c r="P257" i="22"/>
  <c r="Q257" i="22"/>
  <c r="R257" i="22"/>
  <c r="S257" i="22"/>
  <c r="T257" i="22"/>
  <c r="U257" i="22"/>
  <c r="V257" i="22"/>
  <c r="A258" i="22"/>
  <c r="D258" i="22"/>
  <c r="G258" i="22"/>
  <c r="H258" i="22"/>
  <c r="I258" i="22"/>
  <c r="J258" i="22"/>
  <c r="K258" i="22"/>
  <c r="L258" i="22"/>
  <c r="M258" i="22"/>
  <c r="N258" i="22"/>
  <c r="O258" i="22"/>
  <c r="P258" i="22"/>
  <c r="Q258" i="22"/>
  <c r="R258" i="22"/>
  <c r="S258" i="22"/>
  <c r="T258" i="22"/>
  <c r="U258" i="22"/>
  <c r="V258" i="22"/>
  <c r="A259" i="22"/>
  <c r="D259" i="22"/>
  <c r="G259" i="22"/>
  <c r="H259" i="22"/>
  <c r="I259" i="22"/>
  <c r="J259" i="22"/>
  <c r="K259" i="22"/>
  <c r="L259" i="22"/>
  <c r="M259" i="22"/>
  <c r="N259" i="22"/>
  <c r="O259" i="22"/>
  <c r="P259" i="22"/>
  <c r="Q259" i="22"/>
  <c r="R259" i="22"/>
  <c r="S259" i="22"/>
  <c r="T259" i="22"/>
  <c r="U259" i="22"/>
  <c r="V259" i="22" s="1"/>
  <c r="A260" i="22"/>
  <c r="D260" i="22"/>
  <c r="G260" i="22"/>
  <c r="H260" i="22"/>
  <c r="I260" i="22"/>
  <c r="J260" i="22"/>
  <c r="K260" i="22"/>
  <c r="L260" i="22"/>
  <c r="M260" i="22"/>
  <c r="N260" i="22"/>
  <c r="O260" i="22"/>
  <c r="P260" i="22"/>
  <c r="Q260" i="22"/>
  <c r="R260" i="22"/>
  <c r="S260" i="22"/>
  <c r="T260" i="22"/>
  <c r="U260" i="22"/>
  <c r="V260" i="22" s="1"/>
  <c r="A261" i="22"/>
  <c r="D261" i="22"/>
  <c r="G261" i="22"/>
  <c r="H261" i="22"/>
  <c r="I261" i="22"/>
  <c r="J261" i="22"/>
  <c r="K261" i="22"/>
  <c r="L261" i="22"/>
  <c r="M261" i="22"/>
  <c r="N261" i="22"/>
  <c r="O261" i="22"/>
  <c r="P261" i="22"/>
  <c r="Q261" i="22"/>
  <c r="R261" i="22"/>
  <c r="S261" i="22"/>
  <c r="T261" i="22"/>
  <c r="U261" i="22"/>
  <c r="V261" i="22" s="1"/>
  <c r="A262" i="22"/>
  <c r="D262" i="22"/>
  <c r="G262" i="22"/>
  <c r="H262" i="22"/>
  <c r="I262" i="22"/>
  <c r="J262" i="22"/>
  <c r="K262" i="22"/>
  <c r="L262" i="22"/>
  <c r="M262" i="22"/>
  <c r="N262" i="22"/>
  <c r="O262" i="22"/>
  <c r="P262" i="22"/>
  <c r="Q262" i="22"/>
  <c r="R262" i="22"/>
  <c r="S262" i="22"/>
  <c r="T262" i="22"/>
  <c r="U262" i="22"/>
  <c r="V262" i="22"/>
  <c r="A263" i="22"/>
  <c r="D263" i="22"/>
  <c r="G263" i="22"/>
  <c r="H263" i="22"/>
  <c r="I263" i="22"/>
  <c r="J263" i="22"/>
  <c r="K263" i="22"/>
  <c r="L263" i="22"/>
  <c r="M263" i="22"/>
  <c r="N263" i="22"/>
  <c r="O263" i="22"/>
  <c r="P263" i="22"/>
  <c r="Q263" i="22"/>
  <c r="R263" i="22"/>
  <c r="S263" i="22"/>
  <c r="T263" i="22"/>
  <c r="U263" i="22"/>
  <c r="V263" i="22"/>
  <c r="A264" i="22"/>
  <c r="D264" i="22"/>
  <c r="G264" i="22"/>
  <c r="H264" i="22"/>
  <c r="I264" i="22"/>
  <c r="J264" i="22"/>
  <c r="K264" i="22"/>
  <c r="L264" i="22"/>
  <c r="M264" i="22"/>
  <c r="N264" i="22"/>
  <c r="O264" i="22"/>
  <c r="P264" i="22"/>
  <c r="Q264" i="22"/>
  <c r="R264" i="22"/>
  <c r="S264" i="22"/>
  <c r="T264" i="22"/>
  <c r="U264" i="22"/>
  <c r="V264" i="22" s="1"/>
  <c r="A265" i="22"/>
  <c r="D265" i="22"/>
  <c r="G265" i="22"/>
  <c r="H265" i="22"/>
  <c r="I265" i="22"/>
  <c r="J265" i="22"/>
  <c r="K265" i="22"/>
  <c r="L265" i="22"/>
  <c r="M265" i="22"/>
  <c r="N265" i="22"/>
  <c r="O265" i="22"/>
  <c r="P265" i="22"/>
  <c r="Q265" i="22"/>
  <c r="R265" i="22"/>
  <c r="S265" i="22"/>
  <c r="T265" i="22"/>
  <c r="U265" i="22"/>
  <c r="V265" i="22"/>
  <c r="A266" i="22"/>
  <c r="D266" i="22"/>
  <c r="G266" i="22"/>
  <c r="H266" i="22"/>
  <c r="I266" i="22"/>
  <c r="J266" i="22"/>
  <c r="K266" i="22"/>
  <c r="L266" i="22"/>
  <c r="M266" i="22"/>
  <c r="N266" i="22"/>
  <c r="O266" i="22"/>
  <c r="P266" i="22"/>
  <c r="Q266" i="22"/>
  <c r="R266" i="22"/>
  <c r="S266" i="22"/>
  <c r="T266" i="22"/>
  <c r="U266" i="22"/>
  <c r="V266" i="22" s="1"/>
  <c r="A267" i="22"/>
  <c r="D267" i="22"/>
  <c r="G267" i="22"/>
  <c r="H267" i="22"/>
  <c r="I267" i="22"/>
  <c r="J267" i="22"/>
  <c r="K267" i="22"/>
  <c r="L267" i="22"/>
  <c r="M267" i="22"/>
  <c r="N267" i="22"/>
  <c r="O267" i="22"/>
  <c r="P267" i="22"/>
  <c r="Q267" i="22"/>
  <c r="R267" i="22"/>
  <c r="S267" i="22"/>
  <c r="T267" i="22"/>
  <c r="U267" i="22"/>
  <c r="V267" i="22" s="1"/>
  <c r="A268" i="22"/>
  <c r="D268" i="22"/>
  <c r="G268" i="22"/>
  <c r="H268" i="22"/>
  <c r="I268" i="22"/>
  <c r="J268" i="22"/>
  <c r="K268" i="22"/>
  <c r="L268" i="22"/>
  <c r="M268" i="22"/>
  <c r="N268" i="22"/>
  <c r="O268" i="22"/>
  <c r="P268" i="22"/>
  <c r="Q268" i="22"/>
  <c r="R268" i="22"/>
  <c r="S268" i="22"/>
  <c r="T268" i="22"/>
  <c r="U268" i="22"/>
  <c r="V268" i="22"/>
  <c r="W268" i="22"/>
  <c r="A269" i="22"/>
  <c r="T269" i="22" s="1"/>
  <c r="D269" i="22"/>
  <c r="G269" i="22"/>
  <c r="H269" i="22"/>
  <c r="I269" i="22"/>
  <c r="J269" i="22"/>
  <c r="K269" i="22"/>
  <c r="L269" i="22"/>
  <c r="M269" i="22"/>
  <c r="N269" i="22"/>
  <c r="O269" i="22"/>
  <c r="P269" i="22"/>
  <c r="Q269" i="22"/>
  <c r="R269" i="22"/>
  <c r="S269" i="22"/>
  <c r="U269" i="22"/>
  <c r="V269" i="22" s="1"/>
  <c r="A270" i="22"/>
  <c r="D270" i="22"/>
  <c r="G270" i="22"/>
  <c r="H270" i="22"/>
  <c r="I270" i="22"/>
  <c r="J270" i="22"/>
  <c r="K270" i="22"/>
  <c r="L270" i="22"/>
  <c r="M270" i="22"/>
  <c r="N270" i="22"/>
  <c r="O270" i="22"/>
  <c r="P270" i="22"/>
  <c r="Q270" i="22"/>
  <c r="R270" i="22"/>
  <c r="S270" i="22"/>
  <c r="T270" i="22"/>
  <c r="U270" i="22"/>
  <c r="V270" i="22"/>
  <c r="A271" i="22"/>
  <c r="T271" i="22" s="1"/>
  <c r="D271" i="22"/>
  <c r="G271" i="22"/>
  <c r="H271" i="22"/>
  <c r="I271" i="22"/>
  <c r="J271" i="22"/>
  <c r="K271" i="22"/>
  <c r="L271" i="22"/>
  <c r="M271" i="22"/>
  <c r="N271" i="22"/>
  <c r="O271" i="22"/>
  <c r="P271" i="22"/>
  <c r="Q271" i="22"/>
  <c r="R271" i="22"/>
  <c r="S271" i="22"/>
  <c r="U271" i="22"/>
  <c r="V271" i="22" s="1"/>
  <c r="A272" i="22"/>
  <c r="D272" i="22"/>
  <c r="G272" i="22"/>
  <c r="H272" i="22"/>
  <c r="I272" i="22"/>
  <c r="J272" i="22"/>
  <c r="K272" i="22"/>
  <c r="L272" i="22"/>
  <c r="M272" i="22"/>
  <c r="N272" i="22"/>
  <c r="O272" i="22"/>
  <c r="P272" i="22"/>
  <c r="Q272" i="22"/>
  <c r="R272" i="22"/>
  <c r="S272" i="22"/>
  <c r="T272" i="22"/>
  <c r="U272" i="22"/>
  <c r="V272" i="22"/>
  <c r="A273" i="22"/>
  <c r="T273" i="22" s="1"/>
  <c r="D273" i="22"/>
  <c r="G273" i="22"/>
  <c r="H273" i="22"/>
  <c r="I273" i="22"/>
  <c r="J273" i="22"/>
  <c r="K273" i="22"/>
  <c r="L273" i="22"/>
  <c r="M273" i="22"/>
  <c r="N273" i="22"/>
  <c r="O273" i="22"/>
  <c r="P273" i="22"/>
  <c r="Q273" i="22"/>
  <c r="R273" i="22"/>
  <c r="S273" i="22"/>
  <c r="U273" i="22"/>
  <c r="V273" i="22" s="1"/>
  <c r="A274" i="22"/>
  <c r="D274" i="22"/>
  <c r="G274" i="22"/>
  <c r="H274" i="22"/>
  <c r="I274" i="22"/>
  <c r="J274" i="22"/>
  <c r="K274" i="22"/>
  <c r="L274" i="22"/>
  <c r="M274" i="22"/>
  <c r="N274" i="22"/>
  <c r="O274" i="22"/>
  <c r="P274" i="22"/>
  <c r="Q274" i="22"/>
  <c r="R274" i="22"/>
  <c r="S274" i="22"/>
  <c r="T274" i="22"/>
  <c r="U274" i="22"/>
  <c r="V274" i="22"/>
  <c r="A275" i="22"/>
  <c r="T275" i="22" s="1"/>
  <c r="D275" i="22"/>
  <c r="G275" i="22"/>
  <c r="H275" i="22"/>
  <c r="I275" i="22"/>
  <c r="J275" i="22"/>
  <c r="K275" i="22"/>
  <c r="L275" i="22"/>
  <c r="M275" i="22"/>
  <c r="N275" i="22"/>
  <c r="O275" i="22"/>
  <c r="P275" i="22"/>
  <c r="Q275" i="22"/>
  <c r="R275" i="22"/>
  <c r="S275" i="22"/>
  <c r="U275" i="22"/>
  <c r="V275" i="22" s="1"/>
  <c r="A276" i="22"/>
  <c r="D276" i="22"/>
  <c r="G276" i="22"/>
  <c r="H276" i="22"/>
  <c r="I276" i="22"/>
  <c r="J276" i="22"/>
  <c r="K276" i="22"/>
  <c r="L276" i="22"/>
  <c r="M276" i="22"/>
  <c r="N276" i="22"/>
  <c r="O276" i="22"/>
  <c r="P276" i="22"/>
  <c r="Q276" i="22"/>
  <c r="R276" i="22"/>
  <c r="S276" i="22"/>
  <c r="T276" i="22"/>
  <c r="U276" i="22"/>
  <c r="V276" i="22"/>
  <c r="A277" i="22"/>
  <c r="T277" i="22" s="1"/>
  <c r="D277" i="22"/>
  <c r="G277" i="22"/>
  <c r="H277" i="22"/>
  <c r="I277" i="22"/>
  <c r="J277" i="22"/>
  <c r="K277" i="22"/>
  <c r="L277" i="22"/>
  <c r="M277" i="22"/>
  <c r="N277" i="22"/>
  <c r="O277" i="22"/>
  <c r="P277" i="22"/>
  <c r="Q277" i="22"/>
  <c r="R277" i="22"/>
  <c r="S277" i="22"/>
  <c r="U277" i="22"/>
  <c r="V277" i="22" s="1"/>
  <c r="W277" i="22"/>
  <c r="A278" i="22"/>
  <c r="D278" i="22"/>
  <c r="G278" i="22"/>
  <c r="H278" i="22"/>
  <c r="I278" i="22"/>
  <c r="J278" i="22"/>
  <c r="K278" i="22"/>
  <c r="L278" i="22"/>
  <c r="M278" i="22"/>
  <c r="N278" i="22"/>
  <c r="O278" i="22"/>
  <c r="P278" i="22"/>
  <c r="Q278" i="22"/>
  <c r="R278" i="22"/>
  <c r="S278" i="22"/>
  <c r="T278" i="22"/>
  <c r="U278" i="22"/>
  <c r="V278" i="22"/>
  <c r="A279" i="22"/>
  <c r="D279" i="22"/>
  <c r="G279" i="22"/>
  <c r="H279" i="22"/>
  <c r="I279" i="22"/>
  <c r="J279" i="22"/>
  <c r="K279" i="22"/>
  <c r="L279" i="22"/>
  <c r="M279" i="22"/>
  <c r="N279" i="22"/>
  <c r="O279" i="22"/>
  <c r="P279" i="22"/>
  <c r="Q279" i="22"/>
  <c r="R279" i="22"/>
  <c r="S279" i="22"/>
  <c r="T279" i="22"/>
  <c r="U279" i="22"/>
  <c r="V279" i="22" s="1"/>
  <c r="A280" i="22"/>
  <c r="D280" i="22"/>
  <c r="G280" i="22"/>
  <c r="H280" i="22"/>
  <c r="I280" i="22"/>
  <c r="J280" i="22"/>
  <c r="K280" i="22"/>
  <c r="L280" i="22"/>
  <c r="M280" i="22"/>
  <c r="N280" i="22"/>
  <c r="O280" i="22"/>
  <c r="P280" i="22"/>
  <c r="Q280" i="22"/>
  <c r="R280" i="22"/>
  <c r="S280" i="22"/>
  <c r="T280" i="22"/>
  <c r="U280" i="22"/>
  <c r="V280" i="22"/>
  <c r="A281" i="22"/>
  <c r="T281" i="22" s="1"/>
  <c r="D281" i="22"/>
  <c r="G281" i="22"/>
  <c r="H281" i="22"/>
  <c r="I281" i="22"/>
  <c r="J281" i="22"/>
  <c r="K281" i="22"/>
  <c r="L281" i="22"/>
  <c r="M281" i="22"/>
  <c r="N281" i="22"/>
  <c r="O281" i="22"/>
  <c r="P281" i="22"/>
  <c r="Q281" i="22"/>
  <c r="R281" i="22"/>
  <c r="S281" i="22"/>
  <c r="U281" i="22"/>
  <c r="V281" i="22" s="1"/>
  <c r="A282" i="22"/>
  <c r="D282" i="22"/>
  <c r="G282" i="22"/>
  <c r="H282" i="22"/>
  <c r="I282" i="22"/>
  <c r="J282" i="22"/>
  <c r="K282" i="22"/>
  <c r="L282" i="22"/>
  <c r="M282" i="22"/>
  <c r="N282" i="22"/>
  <c r="O282" i="22"/>
  <c r="P282" i="22"/>
  <c r="Q282" i="22"/>
  <c r="R282" i="22"/>
  <c r="S282" i="22"/>
  <c r="T282" i="22"/>
  <c r="U282" i="22"/>
  <c r="V282" i="22"/>
  <c r="A283" i="22"/>
  <c r="T283" i="22" s="1"/>
  <c r="D283" i="22"/>
  <c r="G283" i="22"/>
  <c r="H283" i="22"/>
  <c r="I283" i="22"/>
  <c r="J283" i="22"/>
  <c r="K283" i="22"/>
  <c r="L283" i="22"/>
  <c r="M283" i="22"/>
  <c r="N283" i="22"/>
  <c r="O283" i="22"/>
  <c r="P283" i="22"/>
  <c r="Q283" i="22"/>
  <c r="R283" i="22"/>
  <c r="S283" i="22"/>
  <c r="U283" i="22"/>
  <c r="V283" i="22" s="1"/>
  <c r="A284" i="22"/>
  <c r="D284" i="22"/>
  <c r="G284" i="22"/>
  <c r="H284" i="22"/>
  <c r="I284" i="22"/>
  <c r="J284" i="22"/>
  <c r="K284" i="22"/>
  <c r="L284" i="22"/>
  <c r="M284" i="22"/>
  <c r="N284" i="22"/>
  <c r="O284" i="22"/>
  <c r="P284" i="22"/>
  <c r="Q284" i="22"/>
  <c r="R284" i="22"/>
  <c r="S284" i="22"/>
  <c r="T284" i="22"/>
  <c r="U284" i="22"/>
  <c r="V284" i="22"/>
  <c r="A285" i="22"/>
  <c r="T285" i="22" s="1"/>
  <c r="D285" i="22"/>
  <c r="E288" i="22" s="1"/>
  <c r="G285" i="22"/>
  <c r="H285" i="22"/>
  <c r="I285" i="22"/>
  <c r="J285" i="22"/>
  <c r="K285" i="22"/>
  <c r="L285" i="22"/>
  <c r="M285" i="22"/>
  <c r="N285" i="22"/>
  <c r="O285" i="22"/>
  <c r="P285" i="22"/>
  <c r="Q285" i="22"/>
  <c r="R285" i="22"/>
  <c r="S285" i="22"/>
  <c r="U285" i="22"/>
  <c r="V285" i="22" s="1"/>
  <c r="W285" i="22"/>
  <c r="A286" i="22"/>
  <c r="D286" i="22"/>
  <c r="G286" i="22"/>
  <c r="H286" i="22"/>
  <c r="I286" i="22"/>
  <c r="J286" i="22"/>
  <c r="K286" i="22"/>
  <c r="L286" i="22"/>
  <c r="M286" i="22"/>
  <c r="N286" i="22"/>
  <c r="O286" i="22"/>
  <c r="P286" i="22"/>
  <c r="Q286" i="22"/>
  <c r="R286" i="22"/>
  <c r="S286" i="22"/>
  <c r="T286" i="22"/>
  <c r="U286" i="22"/>
  <c r="V286" i="22"/>
  <c r="A287" i="22"/>
  <c r="T287" i="22" s="1"/>
  <c r="D287" i="22"/>
  <c r="G287" i="22"/>
  <c r="H287" i="22"/>
  <c r="I287" i="22"/>
  <c r="J287" i="22"/>
  <c r="K287" i="22"/>
  <c r="L287" i="22"/>
  <c r="M287" i="22"/>
  <c r="N287" i="22"/>
  <c r="O287" i="22"/>
  <c r="P287" i="22"/>
  <c r="Q287" i="22"/>
  <c r="R287" i="22"/>
  <c r="S287" i="22"/>
  <c r="U287" i="22"/>
  <c r="V287" i="22" s="1"/>
  <c r="A288" i="22"/>
  <c r="D288" i="22"/>
  <c r="G288" i="22"/>
  <c r="H288" i="22"/>
  <c r="I288" i="22"/>
  <c r="J288" i="22"/>
  <c r="K288" i="22"/>
  <c r="L288" i="22"/>
  <c r="M288" i="22"/>
  <c r="N288" i="22"/>
  <c r="O288" i="22"/>
  <c r="P288" i="22"/>
  <c r="Q288" i="22"/>
  <c r="R288" i="22"/>
  <c r="S288" i="22"/>
  <c r="T288" i="22"/>
  <c r="U288" i="22"/>
  <c r="V288" i="22"/>
  <c r="A289" i="22"/>
  <c r="T289" i="22" s="1"/>
  <c r="D289" i="22"/>
  <c r="G289" i="22"/>
  <c r="H289" i="22"/>
  <c r="I289" i="22"/>
  <c r="J289" i="22"/>
  <c r="K289" i="22"/>
  <c r="L289" i="22"/>
  <c r="M289" i="22"/>
  <c r="N289" i="22"/>
  <c r="O289" i="22"/>
  <c r="P289" i="22"/>
  <c r="Q289" i="22"/>
  <c r="R289" i="22"/>
  <c r="S289" i="22"/>
  <c r="U289" i="22"/>
  <c r="V289" i="22" s="1"/>
  <c r="A290" i="22"/>
  <c r="D290" i="22"/>
  <c r="G290" i="22"/>
  <c r="H290" i="22"/>
  <c r="I290" i="22"/>
  <c r="J290" i="22"/>
  <c r="K290" i="22"/>
  <c r="L290" i="22"/>
  <c r="M290" i="22"/>
  <c r="N290" i="22"/>
  <c r="O290" i="22"/>
  <c r="P290" i="22"/>
  <c r="Q290" i="22"/>
  <c r="R290" i="22"/>
  <c r="S290" i="22"/>
  <c r="T290" i="22"/>
  <c r="U290" i="22"/>
  <c r="V290" i="22"/>
  <c r="A291" i="22"/>
  <c r="T291" i="22" s="1"/>
  <c r="D291" i="22"/>
  <c r="G291" i="22"/>
  <c r="H291" i="22"/>
  <c r="I291" i="22"/>
  <c r="J291" i="22"/>
  <c r="K291" i="22"/>
  <c r="L291" i="22"/>
  <c r="M291" i="22"/>
  <c r="N291" i="22"/>
  <c r="O291" i="22"/>
  <c r="P291" i="22"/>
  <c r="Q291" i="22"/>
  <c r="R291" i="22"/>
  <c r="S291" i="22"/>
  <c r="U291" i="22"/>
  <c r="V291" i="22" s="1"/>
  <c r="A292" i="22"/>
  <c r="D292" i="22"/>
  <c r="E292" i="22"/>
  <c r="G292" i="22"/>
  <c r="H292" i="22"/>
  <c r="I292" i="22"/>
  <c r="J292" i="22"/>
  <c r="K292" i="22"/>
  <c r="L292" i="22"/>
  <c r="M292" i="22"/>
  <c r="N292" i="22"/>
  <c r="O292" i="22"/>
  <c r="P292" i="22"/>
  <c r="Q292" i="22"/>
  <c r="R292" i="22"/>
  <c r="S292" i="22"/>
  <c r="T292" i="22"/>
  <c r="U292" i="22"/>
  <c r="V292" i="22"/>
  <c r="A293" i="22"/>
  <c r="D293" i="22"/>
  <c r="G293" i="22"/>
  <c r="H293" i="22"/>
  <c r="I293" i="22"/>
  <c r="J293" i="22"/>
  <c r="K293" i="22"/>
  <c r="L293" i="22"/>
  <c r="M293" i="22"/>
  <c r="N293" i="22"/>
  <c r="O293" i="22"/>
  <c r="P293" i="22"/>
  <c r="Q293" i="22"/>
  <c r="R293" i="22"/>
  <c r="S293" i="22"/>
  <c r="T293" i="22"/>
  <c r="U293" i="22"/>
  <c r="V293" i="22" s="1"/>
  <c r="W293" i="22"/>
  <c r="A294" i="22"/>
  <c r="D294" i="22"/>
  <c r="G294" i="22"/>
  <c r="H294" i="22"/>
  <c r="I294" i="22"/>
  <c r="J294" i="22"/>
  <c r="K294" i="22"/>
  <c r="L294" i="22"/>
  <c r="M294" i="22"/>
  <c r="N294" i="22"/>
  <c r="O294" i="22"/>
  <c r="P294" i="22"/>
  <c r="Q294" i="22"/>
  <c r="R294" i="22"/>
  <c r="S294" i="22"/>
  <c r="T294" i="22"/>
  <c r="U294" i="22"/>
  <c r="V294" i="22"/>
  <c r="A295" i="22"/>
  <c r="T295" i="22" s="1"/>
  <c r="D295" i="22"/>
  <c r="E300" i="22" s="1"/>
  <c r="G295" i="22"/>
  <c r="H295" i="22"/>
  <c r="I295" i="22"/>
  <c r="J295" i="22"/>
  <c r="K295" i="22"/>
  <c r="L295" i="22"/>
  <c r="M295" i="22"/>
  <c r="N295" i="22"/>
  <c r="O295" i="22"/>
  <c r="P295" i="22"/>
  <c r="Q295" i="22"/>
  <c r="R295" i="22"/>
  <c r="S295" i="22"/>
  <c r="U295" i="22"/>
  <c r="V295" i="22" s="1"/>
  <c r="A296" i="22"/>
  <c r="D296" i="22"/>
  <c r="E296" i="22"/>
  <c r="G296" i="22"/>
  <c r="H296" i="22"/>
  <c r="I296" i="22"/>
  <c r="J296" i="22"/>
  <c r="K296" i="22"/>
  <c r="L296" i="22"/>
  <c r="M296" i="22"/>
  <c r="N296" i="22"/>
  <c r="O296" i="22"/>
  <c r="P296" i="22"/>
  <c r="Q296" i="22"/>
  <c r="R296" i="22"/>
  <c r="S296" i="22"/>
  <c r="T296" i="22"/>
  <c r="U296" i="22"/>
  <c r="V296" i="22"/>
  <c r="A297" i="22"/>
  <c r="D297" i="22"/>
  <c r="G297" i="22"/>
  <c r="H297" i="22"/>
  <c r="I297" i="22"/>
  <c r="J297" i="22"/>
  <c r="K297" i="22"/>
  <c r="L297" i="22"/>
  <c r="M297" i="22"/>
  <c r="N297" i="22"/>
  <c r="O297" i="22"/>
  <c r="P297" i="22"/>
  <c r="Q297" i="22"/>
  <c r="R297" i="22"/>
  <c r="S297" i="22"/>
  <c r="T297" i="22"/>
  <c r="U297" i="22"/>
  <c r="V297" i="22" s="1"/>
  <c r="A298" i="22"/>
  <c r="D298" i="22"/>
  <c r="G298" i="22"/>
  <c r="H298" i="22"/>
  <c r="I298" i="22"/>
  <c r="J298" i="22"/>
  <c r="K298" i="22"/>
  <c r="L298" i="22"/>
  <c r="M298" i="22"/>
  <c r="N298" i="22"/>
  <c r="O298" i="22"/>
  <c r="P298" i="22"/>
  <c r="Q298" i="22"/>
  <c r="R298" i="22"/>
  <c r="S298" i="22"/>
  <c r="T298" i="22"/>
  <c r="U298" i="22"/>
  <c r="V298" i="22"/>
  <c r="A299" i="22"/>
  <c r="D299" i="22"/>
  <c r="G299" i="22"/>
  <c r="H299" i="22"/>
  <c r="I299" i="22"/>
  <c r="J299" i="22"/>
  <c r="K299" i="22"/>
  <c r="L299" i="22"/>
  <c r="M299" i="22"/>
  <c r="N299" i="22"/>
  <c r="O299" i="22"/>
  <c r="P299" i="22"/>
  <c r="Q299" i="22"/>
  <c r="R299" i="22"/>
  <c r="S299" i="22"/>
  <c r="T299" i="22"/>
  <c r="U299" i="22"/>
  <c r="V299" i="22" s="1"/>
  <c r="A300" i="22"/>
  <c r="D300" i="22"/>
  <c r="G300" i="22"/>
  <c r="H300" i="22"/>
  <c r="I300" i="22"/>
  <c r="J300" i="22"/>
  <c r="K300" i="22"/>
  <c r="L300" i="22"/>
  <c r="M300" i="22"/>
  <c r="N300" i="22"/>
  <c r="O300" i="22"/>
  <c r="P300" i="22"/>
  <c r="Q300" i="22"/>
  <c r="R300" i="22"/>
  <c r="S300" i="22"/>
  <c r="T300" i="22"/>
  <c r="U300" i="22"/>
  <c r="V300" i="22"/>
  <c r="A301" i="22"/>
  <c r="D301" i="22"/>
  <c r="G301" i="22"/>
  <c r="H301" i="22"/>
  <c r="I301" i="22"/>
  <c r="J301" i="22"/>
  <c r="K301" i="22"/>
  <c r="L301" i="22"/>
  <c r="M301" i="22"/>
  <c r="N301" i="22"/>
  <c r="O301" i="22"/>
  <c r="P301" i="22"/>
  <c r="Q301" i="22"/>
  <c r="R301" i="22"/>
  <c r="S301" i="22"/>
  <c r="T301" i="22"/>
  <c r="U301" i="22"/>
  <c r="V301" i="22" s="1"/>
  <c r="A302" i="22"/>
  <c r="D302" i="22"/>
  <c r="G302" i="22"/>
  <c r="H302" i="22"/>
  <c r="I302" i="22"/>
  <c r="J302" i="22"/>
  <c r="K302" i="22"/>
  <c r="L302" i="22"/>
  <c r="M302" i="22"/>
  <c r="N302" i="22"/>
  <c r="O302" i="22"/>
  <c r="P302" i="22"/>
  <c r="Q302" i="22"/>
  <c r="R302" i="22"/>
  <c r="S302" i="22"/>
  <c r="T302" i="22"/>
  <c r="U302" i="22"/>
  <c r="V302" i="22"/>
  <c r="A303" i="22"/>
  <c r="T303" i="22" s="1"/>
  <c r="D303" i="22"/>
  <c r="E312" i="22" s="1"/>
  <c r="G303" i="22"/>
  <c r="H303" i="22"/>
  <c r="I303" i="22"/>
  <c r="J303" i="22"/>
  <c r="K303" i="22"/>
  <c r="L303" i="22"/>
  <c r="M303" i="22"/>
  <c r="N303" i="22"/>
  <c r="O303" i="22"/>
  <c r="P303" i="22"/>
  <c r="Q303" i="22"/>
  <c r="R303" i="22"/>
  <c r="S303" i="22"/>
  <c r="U303" i="22"/>
  <c r="V303" i="22" s="1"/>
  <c r="A304" i="22"/>
  <c r="D304" i="22"/>
  <c r="G304" i="22"/>
  <c r="H304" i="22"/>
  <c r="I304" i="22"/>
  <c r="J304" i="22"/>
  <c r="K304" i="22"/>
  <c r="L304" i="22"/>
  <c r="M304" i="22"/>
  <c r="N304" i="22"/>
  <c r="O304" i="22"/>
  <c r="P304" i="22"/>
  <c r="Q304" i="22"/>
  <c r="R304" i="22"/>
  <c r="S304" i="22"/>
  <c r="T304" i="22"/>
  <c r="U304" i="22"/>
  <c r="V304" i="22"/>
  <c r="A305" i="22"/>
  <c r="T305" i="22" s="1"/>
  <c r="D305" i="22"/>
  <c r="G305" i="22"/>
  <c r="H305" i="22"/>
  <c r="I305" i="22"/>
  <c r="J305" i="22"/>
  <c r="K305" i="22"/>
  <c r="L305" i="22"/>
  <c r="M305" i="22"/>
  <c r="N305" i="22"/>
  <c r="O305" i="22"/>
  <c r="P305" i="22"/>
  <c r="Q305" i="22"/>
  <c r="R305" i="22"/>
  <c r="S305" i="22"/>
  <c r="U305" i="22"/>
  <c r="V305" i="22" s="1"/>
  <c r="A306" i="22"/>
  <c r="D306" i="22"/>
  <c r="E306" i="22"/>
  <c r="G306" i="22"/>
  <c r="H306" i="22"/>
  <c r="I306" i="22"/>
  <c r="J306" i="22"/>
  <c r="K306" i="22"/>
  <c r="L306" i="22"/>
  <c r="M306" i="22"/>
  <c r="N306" i="22"/>
  <c r="O306" i="22"/>
  <c r="P306" i="22"/>
  <c r="Q306" i="22"/>
  <c r="R306" i="22"/>
  <c r="S306" i="22"/>
  <c r="T306" i="22"/>
  <c r="U306" i="22"/>
  <c r="V306" i="22"/>
  <c r="A307" i="22"/>
  <c r="D307" i="22"/>
  <c r="G307" i="22"/>
  <c r="H307" i="22"/>
  <c r="I307" i="22"/>
  <c r="J307" i="22"/>
  <c r="K307" i="22"/>
  <c r="L307" i="22"/>
  <c r="M307" i="22"/>
  <c r="N307" i="22"/>
  <c r="O307" i="22"/>
  <c r="P307" i="22"/>
  <c r="Q307" i="22"/>
  <c r="R307" i="22"/>
  <c r="S307" i="22"/>
  <c r="T307" i="22"/>
  <c r="U307" i="22"/>
  <c r="V307" i="22" s="1"/>
  <c r="A308" i="22"/>
  <c r="D308" i="22"/>
  <c r="E308" i="22"/>
  <c r="G308" i="22"/>
  <c r="H308" i="22"/>
  <c r="I308" i="22"/>
  <c r="J308" i="22"/>
  <c r="K308" i="22"/>
  <c r="L308" i="22"/>
  <c r="M308" i="22"/>
  <c r="N308" i="22"/>
  <c r="O308" i="22"/>
  <c r="P308" i="22"/>
  <c r="Q308" i="22"/>
  <c r="R308" i="22"/>
  <c r="S308" i="22"/>
  <c r="T308" i="22"/>
  <c r="U308" i="22"/>
  <c r="V308" i="22"/>
  <c r="A309" i="22"/>
  <c r="T309" i="22" s="1"/>
  <c r="D309" i="22"/>
  <c r="G309" i="22"/>
  <c r="H309" i="22"/>
  <c r="I309" i="22"/>
  <c r="J309" i="22"/>
  <c r="K309" i="22"/>
  <c r="L309" i="22"/>
  <c r="M309" i="22"/>
  <c r="N309" i="22"/>
  <c r="O309" i="22"/>
  <c r="P309" i="22"/>
  <c r="Q309" i="22"/>
  <c r="R309" i="22"/>
  <c r="S309" i="22"/>
  <c r="U309" i="22"/>
  <c r="V309" i="22" s="1"/>
  <c r="A310" i="22"/>
  <c r="D310" i="22"/>
  <c r="E310" i="22"/>
  <c r="G310" i="22"/>
  <c r="H310" i="22"/>
  <c r="I310" i="22"/>
  <c r="J310" i="22"/>
  <c r="K310" i="22"/>
  <c r="L310" i="22"/>
  <c r="M310" i="22"/>
  <c r="N310" i="22"/>
  <c r="O310" i="22"/>
  <c r="P310" i="22"/>
  <c r="Q310" i="22"/>
  <c r="R310" i="22"/>
  <c r="S310" i="22"/>
  <c r="T310" i="22"/>
  <c r="U310" i="22"/>
  <c r="V310" i="22"/>
  <c r="A311" i="22"/>
  <c r="T311" i="22" s="1"/>
  <c r="D311" i="22"/>
  <c r="G311" i="22"/>
  <c r="H311" i="22"/>
  <c r="I311" i="22"/>
  <c r="J311" i="22"/>
  <c r="K311" i="22"/>
  <c r="L311" i="22"/>
  <c r="M311" i="22"/>
  <c r="N311" i="22"/>
  <c r="O311" i="22"/>
  <c r="P311" i="22"/>
  <c r="Q311" i="22"/>
  <c r="R311" i="22"/>
  <c r="S311" i="22"/>
  <c r="U311" i="22"/>
  <c r="V311" i="22" s="1"/>
  <c r="A312" i="22"/>
  <c r="T312" i="22" s="1"/>
  <c r="D312" i="22"/>
  <c r="G312" i="22"/>
  <c r="H312" i="22"/>
  <c r="I312" i="22"/>
  <c r="J312" i="22"/>
  <c r="K312" i="22"/>
  <c r="L312" i="22"/>
  <c r="M312" i="22"/>
  <c r="N312" i="22"/>
  <c r="O312" i="22"/>
  <c r="P312" i="22"/>
  <c r="Q312" i="22"/>
  <c r="R312" i="22"/>
  <c r="S312" i="22"/>
  <c r="U312" i="22"/>
  <c r="V312" i="22"/>
  <c r="A313" i="22"/>
  <c r="T313" i="22" s="1"/>
  <c r="D313" i="22"/>
  <c r="G313" i="22"/>
  <c r="H313" i="22"/>
  <c r="I313" i="22"/>
  <c r="J313" i="22"/>
  <c r="K313" i="22"/>
  <c r="L313" i="22"/>
  <c r="M313" i="22"/>
  <c r="N313" i="22"/>
  <c r="O313" i="22"/>
  <c r="P313" i="22"/>
  <c r="Q313" i="22"/>
  <c r="R313" i="22"/>
  <c r="S313" i="22"/>
  <c r="U313" i="22"/>
  <c r="V313" i="22" s="1"/>
  <c r="A314" i="22"/>
  <c r="D314" i="22"/>
  <c r="E314" i="22"/>
  <c r="G314" i="22"/>
  <c r="H314" i="22"/>
  <c r="I314" i="22"/>
  <c r="J314" i="22"/>
  <c r="K314" i="22"/>
  <c r="L314" i="22"/>
  <c r="M314" i="22"/>
  <c r="N314" i="22"/>
  <c r="O314" i="22"/>
  <c r="P314" i="22"/>
  <c r="Q314" i="22"/>
  <c r="R314" i="22"/>
  <c r="S314" i="22"/>
  <c r="T314" i="22"/>
  <c r="U314" i="22"/>
  <c r="V314" i="22"/>
  <c r="A315" i="22"/>
  <c r="D315" i="22"/>
  <c r="E324" i="22" s="1"/>
  <c r="G315" i="22"/>
  <c r="H315" i="22"/>
  <c r="I315" i="22"/>
  <c r="J315" i="22"/>
  <c r="K315" i="22"/>
  <c r="L315" i="22"/>
  <c r="M315" i="22"/>
  <c r="N315" i="22"/>
  <c r="O315" i="22"/>
  <c r="P315" i="22"/>
  <c r="Q315" i="22"/>
  <c r="R315" i="22"/>
  <c r="S315" i="22"/>
  <c r="T315" i="22"/>
  <c r="U315" i="22"/>
  <c r="V315" i="22" s="1"/>
  <c r="A316" i="22"/>
  <c r="D316" i="22"/>
  <c r="E316" i="22"/>
  <c r="G316" i="22"/>
  <c r="H316" i="22"/>
  <c r="I316" i="22"/>
  <c r="J316" i="22"/>
  <c r="K316" i="22"/>
  <c r="L316" i="22"/>
  <c r="M316" i="22"/>
  <c r="N316" i="22"/>
  <c r="O316" i="22"/>
  <c r="P316" i="22"/>
  <c r="Q316" i="22"/>
  <c r="R316" i="22"/>
  <c r="S316" i="22"/>
  <c r="T316" i="22"/>
  <c r="U316" i="22"/>
  <c r="V316" i="22"/>
  <c r="A317" i="22"/>
  <c r="D317" i="22"/>
  <c r="E326" i="22" s="1"/>
  <c r="G317" i="22"/>
  <c r="H317" i="22"/>
  <c r="I317" i="22"/>
  <c r="J317" i="22"/>
  <c r="K317" i="22"/>
  <c r="L317" i="22"/>
  <c r="M317" i="22"/>
  <c r="N317" i="22"/>
  <c r="O317" i="22"/>
  <c r="P317" i="22"/>
  <c r="Q317" i="22"/>
  <c r="R317" i="22"/>
  <c r="S317" i="22"/>
  <c r="T317" i="22"/>
  <c r="U317" i="22"/>
  <c r="V317" i="22" s="1"/>
  <c r="A318" i="22"/>
  <c r="T318" i="22" s="1"/>
  <c r="D318" i="22"/>
  <c r="G318" i="22"/>
  <c r="H318" i="22"/>
  <c r="I318" i="22"/>
  <c r="J318" i="22"/>
  <c r="K318" i="22"/>
  <c r="L318" i="22"/>
  <c r="M318" i="22"/>
  <c r="N318" i="22"/>
  <c r="O318" i="22"/>
  <c r="P318" i="22"/>
  <c r="Q318" i="22"/>
  <c r="R318" i="22"/>
  <c r="S318" i="22"/>
  <c r="U318" i="22"/>
  <c r="V318" i="22"/>
  <c r="A319" i="22"/>
  <c r="D319" i="22"/>
  <c r="G319" i="22"/>
  <c r="H319" i="22"/>
  <c r="I319" i="22"/>
  <c r="J319" i="22"/>
  <c r="K319" i="22"/>
  <c r="L319" i="22"/>
  <c r="M319" i="22"/>
  <c r="N319" i="22"/>
  <c r="O319" i="22"/>
  <c r="P319" i="22"/>
  <c r="Q319" i="22"/>
  <c r="R319" i="22"/>
  <c r="S319" i="22"/>
  <c r="T319" i="22"/>
  <c r="U319" i="22"/>
  <c r="V319" i="22" s="1"/>
  <c r="A320" i="22"/>
  <c r="D320" i="22"/>
  <c r="G320" i="22"/>
  <c r="H320" i="22"/>
  <c r="I320" i="22"/>
  <c r="J320" i="22"/>
  <c r="K320" i="22"/>
  <c r="L320" i="22"/>
  <c r="M320" i="22"/>
  <c r="N320" i="22"/>
  <c r="O320" i="22"/>
  <c r="P320" i="22"/>
  <c r="Q320" i="22"/>
  <c r="R320" i="22"/>
  <c r="S320" i="22"/>
  <c r="T320" i="22"/>
  <c r="U320" i="22"/>
  <c r="V320" i="22"/>
  <c r="A321" i="22"/>
  <c r="D321" i="22"/>
  <c r="G321" i="22"/>
  <c r="H321" i="22"/>
  <c r="I321" i="22"/>
  <c r="J321" i="22"/>
  <c r="K321" i="22"/>
  <c r="L321" i="22"/>
  <c r="M321" i="22"/>
  <c r="N321" i="22"/>
  <c r="O321" i="22"/>
  <c r="P321" i="22"/>
  <c r="Q321" i="22"/>
  <c r="R321" i="22"/>
  <c r="S321" i="22"/>
  <c r="T321" i="22"/>
  <c r="U321" i="22"/>
  <c r="V321" i="22" s="1"/>
  <c r="A322" i="22"/>
  <c r="D322" i="22"/>
  <c r="E322" i="22"/>
  <c r="G322" i="22"/>
  <c r="H322" i="22"/>
  <c r="I322" i="22"/>
  <c r="J322" i="22"/>
  <c r="K322" i="22"/>
  <c r="L322" i="22"/>
  <c r="M322" i="22"/>
  <c r="N322" i="22"/>
  <c r="O322" i="22"/>
  <c r="P322" i="22"/>
  <c r="Q322" i="22"/>
  <c r="R322" i="22"/>
  <c r="S322" i="22"/>
  <c r="T322" i="22"/>
  <c r="U322" i="22"/>
  <c r="V322" i="22"/>
  <c r="A323" i="22"/>
  <c r="D323" i="22"/>
  <c r="G323" i="22"/>
  <c r="H323" i="22"/>
  <c r="I323" i="22"/>
  <c r="J323" i="22"/>
  <c r="K323" i="22"/>
  <c r="L323" i="22"/>
  <c r="M323" i="22"/>
  <c r="N323" i="22"/>
  <c r="O323" i="22"/>
  <c r="P323" i="22"/>
  <c r="Q323" i="22"/>
  <c r="R323" i="22"/>
  <c r="S323" i="22"/>
  <c r="T323" i="22"/>
  <c r="U323" i="22"/>
  <c r="V323" i="22" s="1"/>
  <c r="A324" i="22"/>
  <c r="D324" i="22"/>
  <c r="G324" i="22"/>
  <c r="H324" i="22"/>
  <c r="I324" i="22"/>
  <c r="J324" i="22"/>
  <c r="K324" i="22"/>
  <c r="L324" i="22"/>
  <c r="M324" i="22"/>
  <c r="N324" i="22"/>
  <c r="O324" i="22"/>
  <c r="P324" i="22"/>
  <c r="Q324" i="22"/>
  <c r="R324" i="22"/>
  <c r="S324" i="22"/>
  <c r="T324" i="22"/>
  <c r="U324" i="22"/>
  <c r="V324" i="22"/>
  <c r="A325" i="22"/>
  <c r="T325" i="22" s="1"/>
  <c r="D325" i="22"/>
  <c r="G325" i="22"/>
  <c r="H325" i="22"/>
  <c r="I325" i="22"/>
  <c r="J325" i="22"/>
  <c r="K325" i="22"/>
  <c r="L325" i="22"/>
  <c r="M325" i="22"/>
  <c r="N325" i="22"/>
  <c r="O325" i="22"/>
  <c r="P325" i="22"/>
  <c r="Q325" i="22"/>
  <c r="R325" i="22"/>
  <c r="S325" i="22"/>
  <c r="U325" i="22"/>
  <c r="V325" i="22" s="1"/>
  <c r="A326" i="22"/>
  <c r="D326" i="22"/>
  <c r="G326" i="22"/>
  <c r="H326" i="22"/>
  <c r="I326" i="22"/>
  <c r="J326" i="22"/>
  <c r="K326" i="22"/>
  <c r="L326" i="22"/>
  <c r="M326" i="22"/>
  <c r="N326" i="22"/>
  <c r="O326" i="22"/>
  <c r="P326" i="22"/>
  <c r="Q326" i="22"/>
  <c r="R326" i="22"/>
  <c r="S326" i="22"/>
  <c r="T326" i="22"/>
  <c r="U326" i="22"/>
  <c r="V326" i="22"/>
  <c r="A327" i="22"/>
  <c r="T327" i="22" s="1"/>
  <c r="D327" i="22"/>
  <c r="G327" i="22"/>
  <c r="H327" i="22"/>
  <c r="I327" i="22"/>
  <c r="J327" i="22"/>
  <c r="K327" i="22"/>
  <c r="L327" i="22"/>
  <c r="M327" i="22"/>
  <c r="N327" i="22"/>
  <c r="O327" i="22"/>
  <c r="P327" i="22"/>
  <c r="Q327" i="22"/>
  <c r="R327" i="22"/>
  <c r="S327" i="22"/>
  <c r="U327" i="22"/>
  <c r="V327" i="22" s="1"/>
  <c r="A328" i="22"/>
  <c r="D328" i="22"/>
  <c r="G328" i="22"/>
  <c r="H328" i="22"/>
  <c r="I328" i="22"/>
  <c r="J328" i="22"/>
  <c r="K328" i="22"/>
  <c r="L328" i="22"/>
  <c r="M328" i="22"/>
  <c r="N328" i="22"/>
  <c r="O328" i="22"/>
  <c r="P328" i="22"/>
  <c r="Q328" i="22"/>
  <c r="R328" i="22"/>
  <c r="S328" i="22"/>
  <c r="T328" i="22"/>
  <c r="U328" i="22"/>
  <c r="V328" i="22"/>
  <c r="W328" i="22"/>
  <c r="A329" i="22"/>
  <c r="D329" i="22"/>
  <c r="E338" i="22" s="1"/>
  <c r="G329" i="22"/>
  <c r="H329" i="22"/>
  <c r="I329" i="22"/>
  <c r="J329" i="22"/>
  <c r="K329" i="22"/>
  <c r="L329" i="22"/>
  <c r="M329" i="22"/>
  <c r="N329" i="22"/>
  <c r="O329" i="22"/>
  <c r="P329" i="22"/>
  <c r="Q329" i="22"/>
  <c r="R329" i="22"/>
  <c r="S329" i="22"/>
  <c r="T329" i="22"/>
  <c r="U329" i="22"/>
  <c r="V329" i="22" s="1"/>
  <c r="W329" i="22"/>
  <c r="A330" i="22"/>
  <c r="D330" i="22"/>
  <c r="G330" i="22"/>
  <c r="H330" i="22"/>
  <c r="I330" i="22"/>
  <c r="J330" i="22"/>
  <c r="K330" i="22"/>
  <c r="L330" i="22"/>
  <c r="M330" i="22"/>
  <c r="N330" i="22"/>
  <c r="O330" i="22"/>
  <c r="P330" i="22"/>
  <c r="Q330" i="22"/>
  <c r="R330" i="22"/>
  <c r="S330" i="22"/>
  <c r="T330" i="22"/>
  <c r="U330" i="22"/>
  <c r="V330" i="22"/>
  <c r="A331" i="22"/>
  <c r="T331" i="22" s="1"/>
  <c r="D331" i="22"/>
  <c r="G331" i="22"/>
  <c r="H331" i="22"/>
  <c r="I331" i="22"/>
  <c r="J331" i="22"/>
  <c r="K331" i="22"/>
  <c r="L331" i="22"/>
  <c r="M331" i="22"/>
  <c r="N331" i="22"/>
  <c r="O331" i="22"/>
  <c r="P331" i="22"/>
  <c r="Q331" i="22"/>
  <c r="R331" i="22"/>
  <c r="S331" i="22"/>
  <c r="U331" i="22"/>
  <c r="V331" i="22" s="1"/>
  <c r="A332" i="22"/>
  <c r="D332" i="22"/>
  <c r="G332" i="22"/>
  <c r="H332" i="22"/>
  <c r="I332" i="22"/>
  <c r="J332" i="22"/>
  <c r="K332" i="22"/>
  <c r="L332" i="22"/>
  <c r="M332" i="22"/>
  <c r="N332" i="22"/>
  <c r="O332" i="22"/>
  <c r="P332" i="22"/>
  <c r="Q332" i="22"/>
  <c r="R332" i="22"/>
  <c r="S332" i="22"/>
  <c r="T332" i="22"/>
  <c r="U332" i="22"/>
  <c r="V332" i="22"/>
  <c r="A333" i="22"/>
  <c r="T333" i="22" s="1"/>
  <c r="D333" i="22"/>
  <c r="E342" i="22" s="1"/>
  <c r="G333" i="22"/>
  <c r="H333" i="22"/>
  <c r="I333" i="22"/>
  <c r="J333" i="22"/>
  <c r="K333" i="22"/>
  <c r="L333" i="22"/>
  <c r="M333" i="22"/>
  <c r="N333" i="22"/>
  <c r="O333" i="22"/>
  <c r="P333" i="22"/>
  <c r="Q333" i="22"/>
  <c r="R333" i="22"/>
  <c r="S333" i="22"/>
  <c r="U333" i="22"/>
  <c r="V333" i="22" s="1"/>
  <c r="A334" i="22"/>
  <c r="D334" i="22"/>
  <c r="G334" i="22"/>
  <c r="H334" i="22"/>
  <c r="I334" i="22"/>
  <c r="J334" i="22"/>
  <c r="K334" i="22"/>
  <c r="L334" i="22"/>
  <c r="M334" i="22"/>
  <c r="N334" i="22"/>
  <c r="O334" i="22"/>
  <c r="P334" i="22"/>
  <c r="Q334" i="22"/>
  <c r="R334" i="22"/>
  <c r="S334" i="22"/>
  <c r="T334" i="22"/>
  <c r="U334" i="22"/>
  <c r="V334" i="22"/>
  <c r="A335" i="22"/>
  <c r="D335" i="22"/>
  <c r="G335" i="22"/>
  <c r="H335" i="22"/>
  <c r="I335" i="22"/>
  <c r="J335" i="22"/>
  <c r="K335" i="22"/>
  <c r="L335" i="22"/>
  <c r="M335" i="22"/>
  <c r="N335" i="22"/>
  <c r="O335" i="22"/>
  <c r="P335" i="22"/>
  <c r="Q335" i="22"/>
  <c r="R335" i="22"/>
  <c r="S335" i="22"/>
  <c r="T335" i="22"/>
  <c r="U335" i="22"/>
  <c r="V335" i="22" s="1"/>
  <c r="A336" i="22"/>
  <c r="D336" i="22"/>
  <c r="G336" i="22"/>
  <c r="H336" i="22"/>
  <c r="I336" i="22"/>
  <c r="J336" i="22"/>
  <c r="K336" i="22"/>
  <c r="L336" i="22"/>
  <c r="M336" i="22"/>
  <c r="N336" i="22"/>
  <c r="O336" i="22"/>
  <c r="P336" i="22"/>
  <c r="Q336" i="22"/>
  <c r="R336" i="22"/>
  <c r="S336" i="22"/>
  <c r="T336" i="22"/>
  <c r="U336" i="22"/>
  <c r="V336" i="22"/>
  <c r="A337" i="22"/>
  <c r="D337" i="22"/>
  <c r="G337" i="22"/>
  <c r="H337" i="22"/>
  <c r="I337" i="22"/>
  <c r="J337" i="22"/>
  <c r="K337" i="22"/>
  <c r="L337" i="22"/>
  <c r="M337" i="22"/>
  <c r="N337" i="22"/>
  <c r="O337" i="22"/>
  <c r="P337" i="22"/>
  <c r="Q337" i="22"/>
  <c r="R337" i="22"/>
  <c r="S337" i="22"/>
  <c r="T337" i="22"/>
  <c r="U337" i="22"/>
  <c r="V337" i="22" s="1"/>
  <c r="A338" i="22"/>
  <c r="T338" i="22" s="1"/>
  <c r="D338" i="22"/>
  <c r="G338" i="22"/>
  <c r="H338" i="22"/>
  <c r="I338" i="22"/>
  <c r="J338" i="22"/>
  <c r="K338" i="22"/>
  <c r="L338" i="22"/>
  <c r="M338" i="22"/>
  <c r="N338" i="22"/>
  <c r="O338" i="22"/>
  <c r="P338" i="22"/>
  <c r="Q338" i="22"/>
  <c r="R338" i="22"/>
  <c r="S338" i="22"/>
  <c r="U338" i="22"/>
  <c r="V338" i="22"/>
  <c r="A339" i="22"/>
  <c r="D339" i="22"/>
  <c r="G339" i="22"/>
  <c r="H339" i="22"/>
  <c r="I339" i="22"/>
  <c r="J339" i="22"/>
  <c r="K339" i="22"/>
  <c r="L339" i="22"/>
  <c r="M339" i="22"/>
  <c r="N339" i="22"/>
  <c r="O339" i="22"/>
  <c r="P339" i="22"/>
  <c r="Q339" i="22"/>
  <c r="R339" i="22"/>
  <c r="S339" i="22"/>
  <c r="T339" i="22"/>
  <c r="U339" i="22"/>
  <c r="V339" i="22" s="1"/>
  <c r="W339" i="22"/>
  <c r="A340" i="22"/>
  <c r="D340" i="22"/>
  <c r="G340" i="22"/>
  <c r="H340" i="22"/>
  <c r="I340" i="22"/>
  <c r="J340" i="22"/>
  <c r="K340" i="22"/>
  <c r="L340" i="22"/>
  <c r="M340" i="22"/>
  <c r="N340" i="22"/>
  <c r="O340" i="22"/>
  <c r="P340" i="22"/>
  <c r="Q340" i="22"/>
  <c r="R340" i="22"/>
  <c r="S340" i="22"/>
  <c r="T340" i="22"/>
  <c r="U340" i="22"/>
  <c r="V340" i="22"/>
  <c r="A341" i="22"/>
  <c r="D341" i="22"/>
  <c r="G341" i="22"/>
  <c r="H341" i="22"/>
  <c r="I341" i="22"/>
  <c r="J341" i="22"/>
  <c r="K341" i="22"/>
  <c r="L341" i="22"/>
  <c r="M341" i="22"/>
  <c r="N341" i="22"/>
  <c r="O341" i="22"/>
  <c r="P341" i="22"/>
  <c r="Q341" i="22"/>
  <c r="R341" i="22"/>
  <c r="S341" i="22"/>
  <c r="T341" i="22"/>
  <c r="U341" i="22"/>
  <c r="V341" i="22" s="1"/>
  <c r="A342" i="22"/>
  <c r="D342" i="22"/>
  <c r="G342" i="22"/>
  <c r="H342" i="22"/>
  <c r="I342" i="22"/>
  <c r="J342" i="22"/>
  <c r="K342" i="22"/>
  <c r="L342" i="22"/>
  <c r="M342" i="22"/>
  <c r="N342" i="22"/>
  <c r="O342" i="22"/>
  <c r="P342" i="22"/>
  <c r="Q342" i="22"/>
  <c r="R342" i="22"/>
  <c r="S342" i="22"/>
  <c r="T342" i="22"/>
  <c r="U342" i="22"/>
  <c r="V342" i="22"/>
  <c r="A343" i="22"/>
  <c r="D343" i="22"/>
  <c r="G343" i="22"/>
  <c r="H343" i="22"/>
  <c r="I343" i="22"/>
  <c r="J343" i="22"/>
  <c r="K343" i="22"/>
  <c r="L343" i="22"/>
  <c r="M343" i="22"/>
  <c r="N343" i="22"/>
  <c r="O343" i="22"/>
  <c r="P343" i="22"/>
  <c r="Q343" i="22"/>
  <c r="R343" i="22"/>
  <c r="S343" i="22"/>
  <c r="T343" i="22"/>
  <c r="U343" i="22"/>
  <c r="V343" i="22" s="1"/>
  <c r="A344" i="22"/>
  <c r="D344" i="22"/>
  <c r="G344" i="22"/>
  <c r="H344" i="22"/>
  <c r="I344" i="22"/>
  <c r="J344" i="22"/>
  <c r="K344" i="22"/>
  <c r="L344" i="22"/>
  <c r="M344" i="22"/>
  <c r="N344" i="22"/>
  <c r="O344" i="22"/>
  <c r="P344" i="22"/>
  <c r="Q344" i="22"/>
  <c r="R344" i="22"/>
  <c r="S344" i="22"/>
  <c r="T344" i="22"/>
  <c r="U344" i="22"/>
  <c r="V344" i="22"/>
  <c r="A345" i="22"/>
  <c r="D345" i="22"/>
  <c r="G345" i="22"/>
  <c r="H345" i="22"/>
  <c r="I345" i="22"/>
  <c r="J345" i="22"/>
  <c r="K345" i="22"/>
  <c r="L345" i="22"/>
  <c r="M345" i="22"/>
  <c r="N345" i="22"/>
  <c r="O345" i="22"/>
  <c r="P345" i="22"/>
  <c r="Q345" i="22"/>
  <c r="R345" i="22"/>
  <c r="S345" i="22"/>
  <c r="T345" i="22"/>
  <c r="U345" i="22"/>
  <c r="V345" i="22" s="1"/>
  <c r="A346" i="22"/>
  <c r="D346" i="22"/>
  <c r="G346" i="22"/>
  <c r="H346" i="22"/>
  <c r="I346" i="22"/>
  <c r="J346" i="22"/>
  <c r="K346" i="22"/>
  <c r="L346" i="22"/>
  <c r="M346" i="22"/>
  <c r="N346" i="22"/>
  <c r="O346" i="22"/>
  <c r="P346" i="22"/>
  <c r="Q346" i="22"/>
  <c r="R346" i="22"/>
  <c r="S346" i="22"/>
  <c r="T346" i="22"/>
  <c r="U346" i="22"/>
  <c r="V346" i="22"/>
  <c r="A347" i="22"/>
  <c r="T347" i="22" s="1"/>
  <c r="D347" i="22"/>
  <c r="E356" i="22" s="1"/>
  <c r="G347" i="22"/>
  <c r="H347" i="22"/>
  <c r="I347" i="22"/>
  <c r="J347" i="22"/>
  <c r="K347" i="22"/>
  <c r="L347" i="22"/>
  <c r="M347" i="22"/>
  <c r="N347" i="22"/>
  <c r="O347" i="22"/>
  <c r="P347" i="22"/>
  <c r="Q347" i="22"/>
  <c r="R347" i="22"/>
  <c r="S347" i="22"/>
  <c r="U347" i="22"/>
  <c r="V347" i="22" s="1"/>
  <c r="A348" i="22"/>
  <c r="T348" i="22" s="1"/>
  <c r="D348" i="22"/>
  <c r="G348" i="22"/>
  <c r="H348" i="22"/>
  <c r="I348" i="22"/>
  <c r="J348" i="22"/>
  <c r="K348" i="22"/>
  <c r="L348" i="22"/>
  <c r="M348" i="22"/>
  <c r="N348" i="22"/>
  <c r="O348" i="22"/>
  <c r="P348" i="22"/>
  <c r="Q348" i="22"/>
  <c r="R348" i="22"/>
  <c r="S348" i="22"/>
  <c r="U348" i="22"/>
  <c r="V348" i="22"/>
  <c r="A349" i="22"/>
  <c r="T349" i="22" s="1"/>
  <c r="D349" i="22"/>
  <c r="G349" i="22"/>
  <c r="H349" i="22"/>
  <c r="I349" i="22"/>
  <c r="J349" i="22"/>
  <c r="K349" i="22"/>
  <c r="L349" i="22"/>
  <c r="M349" i="22"/>
  <c r="N349" i="22"/>
  <c r="O349" i="22"/>
  <c r="P349" i="22"/>
  <c r="Q349" i="22"/>
  <c r="R349" i="22"/>
  <c r="S349" i="22"/>
  <c r="U349" i="22"/>
  <c r="V349" i="22" s="1"/>
  <c r="A350" i="22"/>
  <c r="D350" i="22"/>
  <c r="G350" i="22"/>
  <c r="H350" i="22"/>
  <c r="I350" i="22"/>
  <c r="J350" i="22"/>
  <c r="K350" i="22"/>
  <c r="L350" i="22"/>
  <c r="M350" i="22"/>
  <c r="N350" i="22"/>
  <c r="O350" i="22"/>
  <c r="P350" i="22"/>
  <c r="Q350" i="22"/>
  <c r="R350" i="22"/>
  <c r="S350" i="22"/>
  <c r="T350" i="22"/>
  <c r="U350" i="22"/>
  <c r="V350" i="22"/>
  <c r="W350" i="22"/>
  <c r="A351" i="22"/>
  <c r="T351" i="22" s="1"/>
  <c r="D351" i="22"/>
  <c r="G351" i="22"/>
  <c r="H351" i="22"/>
  <c r="I351" i="22"/>
  <c r="J351" i="22"/>
  <c r="K351" i="22"/>
  <c r="L351" i="22"/>
  <c r="M351" i="22"/>
  <c r="N351" i="22"/>
  <c r="O351" i="22"/>
  <c r="P351" i="22"/>
  <c r="Q351" i="22"/>
  <c r="R351" i="22"/>
  <c r="S351" i="22"/>
  <c r="U351" i="22"/>
  <c r="V351" i="22" s="1"/>
  <c r="W351" i="22"/>
  <c r="A352" i="22"/>
  <c r="D352" i="22"/>
  <c r="E361" i="22" s="1"/>
  <c r="G352" i="22"/>
  <c r="H352" i="22"/>
  <c r="I352" i="22"/>
  <c r="J352" i="22"/>
  <c r="K352" i="22"/>
  <c r="L352" i="22"/>
  <c r="M352" i="22"/>
  <c r="N352" i="22"/>
  <c r="O352" i="22"/>
  <c r="P352" i="22"/>
  <c r="Q352" i="22"/>
  <c r="R352" i="22"/>
  <c r="S352" i="22"/>
  <c r="T352" i="22"/>
  <c r="U352" i="22"/>
  <c r="V352" i="22"/>
  <c r="A353" i="22"/>
  <c r="D353" i="22"/>
  <c r="E362" i="22" s="1"/>
  <c r="G353" i="22"/>
  <c r="H353" i="22"/>
  <c r="I353" i="22"/>
  <c r="J353" i="22"/>
  <c r="K353" i="22"/>
  <c r="L353" i="22"/>
  <c r="M353" i="22"/>
  <c r="N353" i="22"/>
  <c r="O353" i="22"/>
  <c r="P353" i="22"/>
  <c r="Q353" i="22"/>
  <c r="R353" i="22"/>
  <c r="S353" i="22"/>
  <c r="T353" i="22"/>
  <c r="U353" i="22"/>
  <c r="V353" i="22" s="1"/>
  <c r="A354" i="22"/>
  <c r="T354" i="22" s="1"/>
  <c r="D354" i="22"/>
  <c r="G354" i="22"/>
  <c r="H354" i="22"/>
  <c r="I354" i="22"/>
  <c r="J354" i="22"/>
  <c r="K354" i="22"/>
  <c r="L354" i="22"/>
  <c r="M354" i="22"/>
  <c r="N354" i="22"/>
  <c r="O354" i="22"/>
  <c r="P354" i="22"/>
  <c r="Q354" i="22"/>
  <c r="R354" i="22"/>
  <c r="S354" i="22"/>
  <c r="U354" i="22"/>
  <c r="V354" i="22"/>
  <c r="W354" i="22"/>
  <c r="A355" i="22"/>
  <c r="D355" i="22"/>
  <c r="G355" i="22"/>
  <c r="H355" i="22"/>
  <c r="I355" i="22"/>
  <c r="J355" i="22"/>
  <c r="K355" i="22"/>
  <c r="L355" i="22"/>
  <c r="M355" i="22"/>
  <c r="N355" i="22"/>
  <c r="O355" i="22"/>
  <c r="P355" i="22"/>
  <c r="Q355" i="22"/>
  <c r="R355" i="22"/>
  <c r="S355" i="22"/>
  <c r="T355" i="22"/>
  <c r="U355" i="22"/>
  <c r="V355" i="22" s="1"/>
  <c r="A356" i="22"/>
  <c r="D356" i="22"/>
  <c r="G356" i="22"/>
  <c r="H356" i="22"/>
  <c r="I356" i="22"/>
  <c r="J356" i="22"/>
  <c r="K356" i="22"/>
  <c r="L356" i="22"/>
  <c r="M356" i="22"/>
  <c r="N356" i="22"/>
  <c r="O356" i="22"/>
  <c r="P356" i="22"/>
  <c r="Q356" i="22"/>
  <c r="R356" i="22"/>
  <c r="S356" i="22"/>
  <c r="T356" i="22"/>
  <c r="U356" i="22"/>
  <c r="V356" i="22"/>
  <c r="A357" i="22"/>
  <c r="T357" i="22" s="1"/>
  <c r="D357" i="22"/>
  <c r="E364" i="22" s="1"/>
  <c r="G357" i="22"/>
  <c r="H357" i="22"/>
  <c r="I357" i="22"/>
  <c r="J357" i="22"/>
  <c r="K357" i="22"/>
  <c r="L357" i="22"/>
  <c r="M357" i="22"/>
  <c r="N357" i="22"/>
  <c r="O357" i="22"/>
  <c r="P357" i="22"/>
  <c r="Q357" i="22"/>
  <c r="R357" i="22"/>
  <c r="S357" i="22"/>
  <c r="U357" i="22"/>
  <c r="V357" i="22" s="1"/>
  <c r="W357" i="22"/>
  <c r="A358" i="22"/>
  <c r="D358" i="22"/>
  <c r="G358" i="22"/>
  <c r="H358" i="22"/>
  <c r="I358" i="22"/>
  <c r="J358" i="22"/>
  <c r="K358" i="22"/>
  <c r="L358" i="22"/>
  <c r="M358" i="22"/>
  <c r="N358" i="22"/>
  <c r="O358" i="22"/>
  <c r="P358" i="22"/>
  <c r="Q358" i="22"/>
  <c r="R358" i="22"/>
  <c r="S358" i="22"/>
  <c r="T358" i="22"/>
  <c r="U358" i="22"/>
  <c r="V358" i="22"/>
  <c r="A359" i="22"/>
  <c r="T359" i="22" s="1"/>
  <c r="D359" i="22"/>
  <c r="G359" i="22"/>
  <c r="H359" i="22"/>
  <c r="I359" i="22"/>
  <c r="J359" i="22"/>
  <c r="K359" i="22"/>
  <c r="L359" i="22"/>
  <c r="M359" i="22"/>
  <c r="N359" i="22"/>
  <c r="O359" i="22"/>
  <c r="P359" i="22"/>
  <c r="Q359" i="22"/>
  <c r="R359" i="22"/>
  <c r="S359" i="22"/>
  <c r="U359" i="22"/>
  <c r="V359" i="22" s="1"/>
  <c r="W359" i="22"/>
  <c r="A360" i="22"/>
  <c r="D360" i="22"/>
  <c r="E360" i="22"/>
  <c r="G360" i="22"/>
  <c r="H360" i="22"/>
  <c r="I360" i="22"/>
  <c r="J360" i="22"/>
  <c r="K360" i="22"/>
  <c r="L360" i="22"/>
  <c r="M360" i="22"/>
  <c r="N360" i="22"/>
  <c r="O360" i="22"/>
  <c r="P360" i="22"/>
  <c r="Q360" i="22"/>
  <c r="R360" i="22"/>
  <c r="S360" i="22"/>
  <c r="T360" i="22"/>
  <c r="U360" i="22"/>
  <c r="V360" i="22"/>
  <c r="A361" i="22"/>
  <c r="D361" i="22"/>
  <c r="G361" i="22"/>
  <c r="H361" i="22"/>
  <c r="I361" i="22"/>
  <c r="J361" i="22"/>
  <c r="K361" i="22"/>
  <c r="L361" i="22"/>
  <c r="M361" i="22"/>
  <c r="N361" i="22"/>
  <c r="O361" i="22"/>
  <c r="P361" i="22"/>
  <c r="Q361" i="22"/>
  <c r="R361" i="22"/>
  <c r="S361" i="22"/>
  <c r="T361" i="22"/>
  <c r="U361" i="22"/>
  <c r="V361" i="22" s="1"/>
  <c r="A362" i="22"/>
  <c r="D362" i="22"/>
  <c r="G362" i="22"/>
  <c r="H362" i="22"/>
  <c r="I362" i="22"/>
  <c r="J362" i="22"/>
  <c r="K362" i="22"/>
  <c r="L362" i="22"/>
  <c r="M362" i="22"/>
  <c r="N362" i="22"/>
  <c r="O362" i="22"/>
  <c r="P362" i="22"/>
  <c r="Q362" i="22"/>
  <c r="R362" i="22"/>
  <c r="S362" i="22"/>
  <c r="T362" i="22"/>
  <c r="U362" i="22"/>
  <c r="V362" i="22"/>
  <c r="A363" i="22"/>
  <c r="D363" i="22"/>
  <c r="G363" i="22"/>
  <c r="H363" i="22"/>
  <c r="I363" i="22"/>
  <c r="J363" i="22"/>
  <c r="K363" i="22"/>
  <c r="L363" i="22"/>
  <c r="M363" i="22"/>
  <c r="N363" i="22"/>
  <c r="O363" i="22"/>
  <c r="P363" i="22"/>
  <c r="Q363" i="22"/>
  <c r="R363" i="22"/>
  <c r="S363" i="22"/>
  <c r="T363" i="22"/>
  <c r="U363" i="22"/>
  <c r="V363" i="22" s="1"/>
  <c r="A364" i="22"/>
  <c r="D364" i="22"/>
  <c r="G364" i="22"/>
  <c r="H364" i="22"/>
  <c r="I364" i="22"/>
  <c r="J364" i="22"/>
  <c r="K364" i="22"/>
  <c r="L364" i="22"/>
  <c r="M364" i="22"/>
  <c r="N364" i="22"/>
  <c r="O364" i="22"/>
  <c r="P364" i="22"/>
  <c r="Q364" i="22"/>
  <c r="R364" i="22"/>
  <c r="S364" i="22"/>
  <c r="T364" i="22"/>
  <c r="U364" i="22"/>
  <c r="V364" i="22"/>
  <c r="A365" i="22"/>
  <c r="D365" i="22"/>
  <c r="G365" i="22"/>
  <c r="H365" i="22"/>
  <c r="I365" i="22"/>
  <c r="J365" i="22"/>
  <c r="K365" i="22"/>
  <c r="L365" i="22"/>
  <c r="M365" i="22"/>
  <c r="N365" i="22"/>
  <c r="O365" i="22"/>
  <c r="P365" i="22"/>
  <c r="Q365" i="22"/>
  <c r="R365" i="22"/>
  <c r="S365" i="22"/>
  <c r="T365" i="22"/>
  <c r="U365" i="22"/>
  <c r="V365" i="22" s="1"/>
  <c r="A366" i="22"/>
  <c r="T366" i="22" s="1"/>
  <c r="D366" i="22"/>
  <c r="G366" i="22"/>
  <c r="H366" i="22"/>
  <c r="I366" i="22"/>
  <c r="J366" i="22"/>
  <c r="K366" i="22"/>
  <c r="L366" i="22"/>
  <c r="M366" i="22"/>
  <c r="N366" i="22"/>
  <c r="O366" i="22"/>
  <c r="P366" i="22"/>
  <c r="Q366" i="22"/>
  <c r="R366" i="22"/>
  <c r="S366" i="22"/>
  <c r="U366" i="22"/>
  <c r="V366" i="22"/>
  <c r="A367" i="22"/>
  <c r="T367" i="22" s="1"/>
  <c r="D367" i="22"/>
  <c r="G367" i="22"/>
  <c r="H367" i="22"/>
  <c r="I367" i="22"/>
  <c r="J367" i="22"/>
  <c r="K367" i="22"/>
  <c r="L367" i="22"/>
  <c r="M367" i="22"/>
  <c r="N367" i="22"/>
  <c r="O367" i="22"/>
  <c r="P367" i="22"/>
  <c r="Q367" i="22"/>
  <c r="R367" i="22"/>
  <c r="S367" i="22"/>
  <c r="U367" i="22"/>
  <c r="V367" i="22" s="1"/>
  <c r="A368" i="22"/>
  <c r="D368" i="22"/>
  <c r="G368" i="22"/>
  <c r="H368" i="22"/>
  <c r="I368" i="22"/>
  <c r="J368" i="22"/>
  <c r="K368" i="22"/>
  <c r="L368" i="22"/>
  <c r="M368" i="22"/>
  <c r="N368" i="22"/>
  <c r="O368" i="22"/>
  <c r="P368" i="22"/>
  <c r="Q368" i="22"/>
  <c r="R368" i="22"/>
  <c r="S368" i="22"/>
  <c r="T368" i="22"/>
  <c r="U368" i="22"/>
  <c r="V368" i="22"/>
  <c r="A369" i="22"/>
  <c r="T369" i="22" s="1"/>
  <c r="D369" i="22"/>
  <c r="G369" i="22"/>
  <c r="H369" i="22"/>
  <c r="I369" i="22"/>
  <c r="J369" i="22"/>
  <c r="K369" i="22"/>
  <c r="L369" i="22"/>
  <c r="M369" i="22"/>
  <c r="N369" i="22"/>
  <c r="O369" i="22"/>
  <c r="P369" i="22"/>
  <c r="Q369" i="22"/>
  <c r="R369" i="22"/>
  <c r="S369" i="22"/>
  <c r="U369" i="22"/>
  <c r="V369" i="22" s="1"/>
  <c r="A370" i="22"/>
  <c r="D370" i="22"/>
  <c r="G370" i="22"/>
  <c r="H370" i="22"/>
  <c r="I370" i="22"/>
  <c r="J370" i="22"/>
  <c r="K370" i="22"/>
  <c r="L370" i="22"/>
  <c r="M370" i="22"/>
  <c r="N370" i="22"/>
  <c r="O370" i="22"/>
  <c r="P370" i="22"/>
  <c r="Q370" i="22"/>
  <c r="R370" i="22"/>
  <c r="S370" i="22"/>
  <c r="T370" i="22"/>
  <c r="U370" i="22"/>
  <c r="V370" i="22"/>
  <c r="A371" i="22"/>
  <c r="T371" i="22" s="1"/>
  <c r="D371" i="22"/>
  <c r="G371" i="22"/>
  <c r="H371" i="22"/>
  <c r="I371" i="22"/>
  <c r="J371" i="22"/>
  <c r="K371" i="22"/>
  <c r="L371" i="22"/>
  <c r="M371" i="22"/>
  <c r="N371" i="22"/>
  <c r="O371" i="22"/>
  <c r="P371" i="22"/>
  <c r="Q371" i="22"/>
  <c r="R371" i="22"/>
  <c r="S371" i="22"/>
  <c r="U371" i="22"/>
  <c r="V371" i="22" s="1"/>
  <c r="A372" i="22"/>
  <c r="T372" i="22" s="1"/>
  <c r="D372" i="22"/>
  <c r="G372" i="22"/>
  <c r="H372" i="22"/>
  <c r="I372" i="22"/>
  <c r="J372" i="22"/>
  <c r="K372" i="22"/>
  <c r="L372" i="22"/>
  <c r="M372" i="22"/>
  <c r="N372" i="22"/>
  <c r="O372" i="22"/>
  <c r="P372" i="22"/>
  <c r="Q372" i="22"/>
  <c r="R372" i="22"/>
  <c r="S372" i="22"/>
  <c r="U372" i="22"/>
  <c r="V372" i="22"/>
  <c r="A373" i="22"/>
  <c r="T373" i="22" s="1"/>
  <c r="D373" i="22"/>
  <c r="E382" i="22" s="1"/>
  <c r="G373" i="22"/>
  <c r="H373" i="22"/>
  <c r="I373" i="22"/>
  <c r="J373" i="22"/>
  <c r="K373" i="22"/>
  <c r="L373" i="22"/>
  <c r="M373" i="22"/>
  <c r="N373" i="22"/>
  <c r="O373" i="22"/>
  <c r="P373" i="22"/>
  <c r="Q373" i="22"/>
  <c r="R373" i="22"/>
  <c r="S373" i="22"/>
  <c r="U373" i="22"/>
  <c r="V373" i="22" s="1"/>
  <c r="W373" i="22"/>
  <c r="A374" i="22"/>
  <c r="D374" i="22"/>
  <c r="G374" i="22"/>
  <c r="H374" i="22"/>
  <c r="I374" i="22"/>
  <c r="J374" i="22"/>
  <c r="K374" i="22"/>
  <c r="L374" i="22"/>
  <c r="M374" i="22"/>
  <c r="N374" i="22"/>
  <c r="O374" i="22"/>
  <c r="P374" i="22"/>
  <c r="Q374" i="22"/>
  <c r="R374" i="22"/>
  <c r="S374" i="22"/>
  <c r="T374" i="22"/>
  <c r="U374" i="22"/>
  <c r="V374" i="22"/>
  <c r="A375" i="22"/>
  <c r="T375" i="22" s="1"/>
  <c r="D375" i="22"/>
  <c r="G375" i="22"/>
  <c r="H375" i="22"/>
  <c r="I375" i="22"/>
  <c r="J375" i="22"/>
  <c r="K375" i="22"/>
  <c r="L375" i="22"/>
  <c r="M375" i="22"/>
  <c r="N375" i="22"/>
  <c r="O375" i="22"/>
  <c r="P375" i="22"/>
  <c r="Q375" i="22"/>
  <c r="R375" i="22"/>
  <c r="S375" i="22"/>
  <c r="U375" i="22"/>
  <c r="V375" i="22" s="1"/>
  <c r="W375" i="22"/>
  <c r="A376" i="22"/>
  <c r="D376" i="22"/>
  <c r="G376" i="22"/>
  <c r="H376" i="22"/>
  <c r="I376" i="22"/>
  <c r="J376" i="22"/>
  <c r="K376" i="22"/>
  <c r="L376" i="22"/>
  <c r="M376" i="22"/>
  <c r="N376" i="22"/>
  <c r="O376" i="22"/>
  <c r="P376" i="22"/>
  <c r="Q376" i="22"/>
  <c r="R376" i="22"/>
  <c r="S376" i="22"/>
  <c r="T376" i="22"/>
  <c r="U376" i="22"/>
  <c r="V376" i="22"/>
  <c r="A377" i="22"/>
  <c r="D377" i="22"/>
  <c r="G377" i="22"/>
  <c r="H377" i="22"/>
  <c r="I377" i="22"/>
  <c r="J377" i="22"/>
  <c r="K377" i="22"/>
  <c r="L377" i="22"/>
  <c r="M377" i="22"/>
  <c r="N377" i="22"/>
  <c r="O377" i="22"/>
  <c r="P377" i="22"/>
  <c r="Q377" i="22"/>
  <c r="R377" i="22"/>
  <c r="S377" i="22"/>
  <c r="T377" i="22"/>
  <c r="U377" i="22"/>
  <c r="V377" i="22" s="1"/>
  <c r="A378" i="22"/>
  <c r="D378" i="22"/>
  <c r="G378" i="22"/>
  <c r="H378" i="22"/>
  <c r="I378" i="22"/>
  <c r="J378" i="22"/>
  <c r="K378" i="22"/>
  <c r="L378" i="22"/>
  <c r="M378" i="22"/>
  <c r="N378" i="22"/>
  <c r="O378" i="22"/>
  <c r="P378" i="22"/>
  <c r="Q378" i="22"/>
  <c r="R378" i="22"/>
  <c r="S378" i="22"/>
  <c r="T378" i="22"/>
  <c r="U378" i="22"/>
  <c r="V378" i="22"/>
  <c r="A379" i="22"/>
  <c r="D379" i="22"/>
  <c r="G379" i="22"/>
  <c r="H379" i="22"/>
  <c r="I379" i="22"/>
  <c r="J379" i="22"/>
  <c r="K379" i="22"/>
  <c r="L379" i="22"/>
  <c r="M379" i="22"/>
  <c r="N379" i="22"/>
  <c r="O379" i="22"/>
  <c r="P379" i="22"/>
  <c r="Q379" i="22"/>
  <c r="R379" i="22"/>
  <c r="S379" i="22"/>
  <c r="T379" i="22"/>
  <c r="U379" i="22"/>
  <c r="V379" i="22" s="1"/>
  <c r="W379" i="22"/>
  <c r="A380" i="22"/>
  <c r="D380" i="22"/>
  <c r="E389" i="22" s="1"/>
  <c r="G380" i="22"/>
  <c r="H380" i="22"/>
  <c r="I380" i="22"/>
  <c r="J380" i="22"/>
  <c r="K380" i="22"/>
  <c r="L380" i="22"/>
  <c r="M380" i="22"/>
  <c r="N380" i="22"/>
  <c r="O380" i="22"/>
  <c r="P380" i="22"/>
  <c r="Q380" i="22"/>
  <c r="R380" i="22"/>
  <c r="S380" i="22"/>
  <c r="T380" i="22"/>
  <c r="U380" i="22"/>
  <c r="V380" i="22"/>
  <c r="W380" i="22"/>
  <c r="A381" i="22"/>
  <c r="D381" i="22"/>
  <c r="G381" i="22"/>
  <c r="H381" i="22"/>
  <c r="I381" i="22"/>
  <c r="J381" i="22"/>
  <c r="K381" i="22"/>
  <c r="L381" i="22"/>
  <c r="M381" i="22"/>
  <c r="N381" i="22"/>
  <c r="O381" i="22"/>
  <c r="P381" i="22"/>
  <c r="Q381" i="22"/>
  <c r="R381" i="22"/>
  <c r="S381" i="22"/>
  <c r="T381" i="22"/>
  <c r="U381" i="22"/>
  <c r="V381" i="22" s="1"/>
  <c r="A382" i="22"/>
  <c r="D382" i="22"/>
  <c r="G382" i="22"/>
  <c r="H382" i="22"/>
  <c r="I382" i="22"/>
  <c r="J382" i="22"/>
  <c r="K382" i="22"/>
  <c r="L382" i="22"/>
  <c r="M382" i="22"/>
  <c r="N382" i="22"/>
  <c r="O382" i="22"/>
  <c r="P382" i="22"/>
  <c r="Q382" i="22"/>
  <c r="R382" i="22"/>
  <c r="S382" i="22"/>
  <c r="T382" i="22"/>
  <c r="U382" i="22"/>
  <c r="V382" i="22"/>
  <c r="A383" i="22"/>
  <c r="D383" i="22"/>
  <c r="E388" i="22" s="1"/>
  <c r="G383" i="22"/>
  <c r="H383" i="22"/>
  <c r="I383" i="22"/>
  <c r="J383" i="22"/>
  <c r="K383" i="22"/>
  <c r="L383" i="22"/>
  <c r="M383" i="22"/>
  <c r="N383" i="22"/>
  <c r="O383" i="22"/>
  <c r="P383" i="22"/>
  <c r="Q383" i="22"/>
  <c r="R383" i="22"/>
  <c r="S383" i="22"/>
  <c r="T383" i="22"/>
  <c r="U383" i="22"/>
  <c r="V383" i="22" s="1"/>
  <c r="A384" i="22"/>
  <c r="T384" i="22" s="1"/>
  <c r="D384" i="22"/>
  <c r="G384" i="22"/>
  <c r="H384" i="22"/>
  <c r="I384" i="22"/>
  <c r="J384" i="22"/>
  <c r="K384" i="22"/>
  <c r="L384" i="22"/>
  <c r="M384" i="22"/>
  <c r="N384" i="22"/>
  <c r="O384" i="22"/>
  <c r="P384" i="22"/>
  <c r="Q384" i="22"/>
  <c r="R384" i="22"/>
  <c r="S384" i="22"/>
  <c r="U384" i="22"/>
  <c r="V384" i="22"/>
  <c r="A385" i="22"/>
  <c r="T385" i="22" s="1"/>
  <c r="D385" i="22"/>
  <c r="G385" i="22"/>
  <c r="H385" i="22"/>
  <c r="I385" i="22"/>
  <c r="J385" i="22"/>
  <c r="K385" i="22"/>
  <c r="L385" i="22"/>
  <c r="M385" i="22"/>
  <c r="N385" i="22"/>
  <c r="O385" i="22"/>
  <c r="P385" i="22"/>
  <c r="Q385" i="22"/>
  <c r="R385" i="22"/>
  <c r="S385" i="22"/>
  <c r="U385" i="22"/>
  <c r="V385" i="22" s="1"/>
  <c r="A386" i="22"/>
  <c r="D386" i="22"/>
  <c r="E395" i="22" s="1"/>
  <c r="G386" i="22"/>
  <c r="H386" i="22"/>
  <c r="I386" i="22"/>
  <c r="J386" i="22"/>
  <c r="K386" i="22"/>
  <c r="L386" i="22"/>
  <c r="M386" i="22"/>
  <c r="N386" i="22"/>
  <c r="O386" i="22"/>
  <c r="P386" i="22"/>
  <c r="Q386" i="22"/>
  <c r="R386" i="22"/>
  <c r="S386" i="22"/>
  <c r="T386" i="22"/>
  <c r="U386" i="22"/>
  <c r="V386" i="22"/>
  <c r="A387" i="22"/>
  <c r="T387" i="22" s="1"/>
  <c r="D387" i="22"/>
  <c r="G387" i="22"/>
  <c r="H387" i="22"/>
  <c r="I387" i="22"/>
  <c r="J387" i="22"/>
  <c r="K387" i="22"/>
  <c r="L387" i="22"/>
  <c r="M387" i="22"/>
  <c r="N387" i="22"/>
  <c r="O387" i="22"/>
  <c r="P387" i="22"/>
  <c r="Q387" i="22"/>
  <c r="R387" i="22"/>
  <c r="S387" i="22"/>
  <c r="U387" i="22"/>
  <c r="V387" i="22" s="1"/>
  <c r="A388" i="22"/>
  <c r="D388" i="22"/>
  <c r="G388" i="22"/>
  <c r="H388" i="22"/>
  <c r="I388" i="22"/>
  <c r="J388" i="22"/>
  <c r="K388" i="22"/>
  <c r="L388" i="22"/>
  <c r="M388" i="22"/>
  <c r="N388" i="22"/>
  <c r="O388" i="22"/>
  <c r="P388" i="22"/>
  <c r="Q388" i="22"/>
  <c r="R388" i="22"/>
  <c r="S388" i="22"/>
  <c r="T388" i="22"/>
  <c r="U388" i="22"/>
  <c r="V388" i="22"/>
  <c r="A389" i="22"/>
  <c r="T389" i="22" s="1"/>
  <c r="D389" i="22"/>
  <c r="G389" i="22"/>
  <c r="H389" i="22"/>
  <c r="I389" i="22"/>
  <c r="J389" i="22"/>
  <c r="K389" i="22"/>
  <c r="L389" i="22"/>
  <c r="M389" i="22"/>
  <c r="N389" i="22"/>
  <c r="O389" i="22"/>
  <c r="P389" i="22"/>
  <c r="Q389" i="22"/>
  <c r="R389" i="22"/>
  <c r="S389" i="22"/>
  <c r="U389" i="22"/>
  <c r="V389" i="22" s="1"/>
  <c r="W389" i="22"/>
  <c r="A390" i="22"/>
  <c r="D390" i="22"/>
  <c r="G390" i="22"/>
  <c r="H390" i="22"/>
  <c r="I390" i="22"/>
  <c r="J390" i="22"/>
  <c r="K390" i="22"/>
  <c r="L390" i="22"/>
  <c r="M390" i="22"/>
  <c r="N390" i="22"/>
  <c r="O390" i="22"/>
  <c r="P390" i="22"/>
  <c r="Q390" i="22"/>
  <c r="R390" i="22"/>
  <c r="S390" i="22"/>
  <c r="T390" i="22"/>
  <c r="U390" i="22"/>
  <c r="V390" i="22"/>
  <c r="W390" i="22"/>
  <c r="A391" i="22"/>
  <c r="T391" i="22" s="1"/>
  <c r="D391" i="22"/>
  <c r="G391" i="22"/>
  <c r="H391" i="22"/>
  <c r="I391" i="22"/>
  <c r="J391" i="22"/>
  <c r="K391" i="22"/>
  <c r="L391" i="22"/>
  <c r="M391" i="22"/>
  <c r="N391" i="22"/>
  <c r="O391" i="22"/>
  <c r="P391" i="22"/>
  <c r="Q391" i="22"/>
  <c r="R391" i="22"/>
  <c r="S391" i="22"/>
  <c r="U391" i="22"/>
  <c r="V391" i="22" s="1"/>
  <c r="A392" i="22"/>
  <c r="D392" i="22"/>
  <c r="E392" i="22"/>
  <c r="G392" i="22"/>
  <c r="H392" i="22"/>
  <c r="I392" i="22"/>
  <c r="J392" i="22"/>
  <c r="K392" i="22"/>
  <c r="L392" i="22"/>
  <c r="M392" i="22"/>
  <c r="N392" i="22"/>
  <c r="O392" i="22"/>
  <c r="P392" i="22"/>
  <c r="Q392" i="22"/>
  <c r="R392" i="22"/>
  <c r="S392" i="22"/>
  <c r="T392" i="22"/>
  <c r="U392" i="22"/>
  <c r="V392" i="22"/>
  <c r="A393" i="22"/>
  <c r="T393" i="22" s="1"/>
  <c r="D393" i="22"/>
  <c r="G393" i="22"/>
  <c r="H393" i="22"/>
  <c r="I393" i="22"/>
  <c r="J393" i="22"/>
  <c r="K393" i="22"/>
  <c r="L393" i="22"/>
  <c r="M393" i="22"/>
  <c r="N393" i="22"/>
  <c r="O393" i="22"/>
  <c r="P393" i="22"/>
  <c r="Q393" i="22"/>
  <c r="R393" i="22"/>
  <c r="S393" i="22"/>
  <c r="U393" i="22"/>
  <c r="V393" i="22" s="1"/>
  <c r="A394" i="22"/>
  <c r="D394" i="22"/>
  <c r="E394" i="22"/>
  <c r="G394" i="22"/>
  <c r="H394" i="22"/>
  <c r="I394" i="22"/>
  <c r="J394" i="22"/>
  <c r="K394" i="22"/>
  <c r="L394" i="22"/>
  <c r="M394" i="22"/>
  <c r="N394" i="22"/>
  <c r="O394" i="22"/>
  <c r="P394" i="22"/>
  <c r="Q394" i="22"/>
  <c r="R394" i="22"/>
  <c r="S394" i="22"/>
  <c r="T394" i="22"/>
  <c r="U394" i="22"/>
  <c r="V394" i="22"/>
  <c r="A395" i="22"/>
  <c r="T395" i="22" s="1"/>
  <c r="D395" i="22"/>
  <c r="G395" i="22"/>
  <c r="H395" i="22"/>
  <c r="I395" i="22"/>
  <c r="J395" i="22"/>
  <c r="K395" i="22"/>
  <c r="L395" i="22"/>
  <c r="M395" i="22"/>
  <c r="N395" i="22"/>
  <c r="O395" i="22"/>
  <c r="P395" i="22"/>
  <c r="Q395" i="22"/>
  <c r="R395" i="22"/>
  <c r="S395" i="22"/>
  <c r="U395" i="22"/>
  <c r="V395" i="22" s="1"/>
  <c r="A396" i="22"/>
  <c r="D396" i="22"/>
  <c r="E396" i="22"/>
  <c r="G396" i="22"/>
  <c r="H396" i="22"/>
  <c r="I396" i="22"/>
  <c r="J396" i="22"/>
  <c r="K396" i="22"/>
  <c r="L396" i="22"/>
  <c r="M396" i="22"/>
  <c r="N396" i="22"/>
  <c r="O396" i="22"/>
  <c r="P396" i="22"/>
  <c r="Q396" i="22"/>
  <c r="R396" i="22"/>
  <c r="S396" i="22"/>
  <c r="T396" i="22"/>
  <c r="U396" i="22"/>
  <c r="V396" i="22"/>
  <c r="A397" i="22"/>
  <c r="T397" i="22" s="1"/>
  <c r="D397" i="22"/>
  <c r="E403" i="22" s="1"/>
  <c r="G397" i="22"/>
  <c r="H397" i="22"/>
  <c r="I397" i="22"/>
  <c r="J397" i="22"/>
  <c r="K397" i="22"/>
  <c r="L397" i="22"/>
  <c r="M397" i="22"/>
  <c r="N397" i="22"/>
  <c r="O397" i="22"/>
  <c r="P397" i="22"/>
  <c r="Q397" i="22"/>
  <c r="R397" i="22"/>
  <c r="S397" i="22"/>
  <c r="U397" i="22"/>
  <c r="V397" i="22" s="1"/>
  <c r="A398" i="22"/>
  <c r="D398" i="22"/>
  <c r="G398" i="22"/>
  <c r="H398" i="22"/>
  <c r="I398" i="22"/>
  <c r="J398" i="22"/>
  <c r="K398" i="22"/>
  <c r="L398" i="22"/>
  <c r="M398" i="22"/>
  <c r="N398" i="22"/>
  <c r="O398" i="22"/>
  <c r="P398" i="22"/>
  <c r="Q398" i="22"/>
  <c r="R398" i="22"/>
  <c r="S398" i="22"/>
  <c r="T398" i="22"/>
  <c r="U398" i="22"/>
  <c r="V398" i="22"/>
  <c r="A399" i="22"/>
  <c r="T399" i="22" s="1"/>
  <c r="D399" i="22"/>
  <c r="G399" i="22"/>
  <c r="H399" i="22"/>
  <c r="I399" i="22"/>
  <c r="J399" i="22"/>
  <c r="K399" i="22"/>
  <c r="L399" i="22"/>
  <c r="M399" i="22"/>
  <c r="N399" i="22"/>
  <c r="O399" i="22"/>
  <c r="P399" i="22"/>
  <c r="Q399" i="22"/>
  <c r="R399" i="22"/>
  <c r="S399" i="22"/>
  <c r="U399" i="22"/>
  <c r="V399" i="22" s="1"/>
  <c r="A400" i="22"/>
  <c r="D400" i="22"/>
  <c r="E400" i="22"/>
  <c r="G400" i="22"/>
  <c r="H400" i="22"/>
  <c r="I400" i="22"/>
  <c r="J400" i="22"/>
  <c r="K400" i="22"/>
  <c r="L400" i="22"/>
  <c r="M400" i="22"/>
  <c r="N400" i="22"/>
  <c r="O400" i="22"/>
  <c r="P400" i="22"/>
  <c r="Q400" i="22"/>
  <c r="R400" i="22"/>
  <c r="S400" i="22"/>
  <c r="T400" i="22"/>
  <c r="U400" i="22"/>
  <c r="V400" i="22"/>
  <c r="W400" i="22"/>
  <c r="A401" i="22"/>
  <c r="D401" i="22"/>
  <c r="G401" i="22"/>
  <c r="H401" i="22"/>
  <c r="I401" i="22"/>
  <c r="J401" i="22"/>
  <c r="K401" i="22"/>
  <c r="L401" i="22"/>
  <c r="M401" i="22"/>
  <c r="N401" i="22"/>
  <c r="O401" i="22"/>
  <c r="P401" i="22"/>
  <c r="Q401" i="22"/>
  <c r="R401" i="22"/>
  <c r="S401" i="22"/>
  <c r="T401" i="22"/>
  <c r="U401" i="22"/>
  <c r="V401" i="22"/>
  <c r="A402" i="22"/>
  <c r="D402" i="22"/>
  <c r="E402" i="22"/>
  <c r="G402" i="22"/>
  <c r="H402" i="22"/>
  <c r="I402" i="22"/>
  <c r="J402" i="22"/>
  <c r="K402" i="22"/>
  <c r="L402" i="22"/>
  <c r="M402" i="22"/>
  <c r="N402" i="22"/>
  <c r="O402" i="22"/>
  <c r="P402" i="22"/>
  <c r="Q402" i="22"/>
  <c r="R402" i="22"/>
  <c r="S402" i="22"/>
  <c r="T402" i="22"/>
  <c r="U402" i="22"/>
  <c r="V402" i="22"/>
  <c r="A403" i="22"/>
  <c r="D403" i="22"/>
  <c r="E411" i="22" s="1"/>
  <c r="G403" i="22"/>
  <c r="H403" i="22"/>
  <c r="I403" i="22"/>
  <c r="J403" i="22"/>
  <c r="K403" i="22"/>
  <c r="L403" i="22"/>
  <c r="M403" i="22"/>
  <c r="N403" i="22"/>
  <c r="O403" i="22"/>
  <c r="P403" i="22"/>
  <c r="Q403" i="22"/>
  <c r="R403" i="22"/>
  <c r="S403" i="22"/>
  <c r="T403" i="22"/>
  <c r="U403" i="22"/>
  <c r="V403" i="22" s="1"/>
  <c r="A404" i="22"/>
  <c r="T404" i="22" s="1"/>
  <c r="D404" i="22"/>
  <c r="G404" i="22"/>
  <c r="H404" i="22"/>
  <c r="I404" i="22"/>
  <c r="J404" i="22"/>
  <c r="K404" i="22"/>
  <c r="L404" i="22"/>
  <c r="M404" i="22"/>
  <c r="N404" i="22"/>
  <c r="O404" i="22"/>
  <c r="P404" i="22"/>
  <c r="Q404" i="22"/>
  <c r="R404" i="22"/>
  <c r="S404" i="22"/>
  <c r="U404" i="22"/>
  <c r="V404" i="22"/>
  <c r="A405" i="22"/>
  <c r="D405" i="22"/>
  <c r="E405" i="22"/>
  <c r="G405" i="22"/>
  <c r="H405" i="22"/>
  <c r="I405" i="22"/>
  <c r="J405" i="22"/>
  <c r="K405" i="22"/>
  <c r="L405" i="22"/>
  <c r="M405" i="22"/>
  <c r="N405" i="22"/>
  <c r="O405" i="22"/>
  <c r="P405" i="22"/>
  <c r="Q405" i="22"/>
  <c r="R405" i="22"/>
  <c r="S405" i="22"/>
  <c r="T405" i="22"/>
  <c r="U405" i="22"/>
  <c r="V405" i="22"/>
  <c r="A406" i="22"/>
  <c r="D406" i="22"/>
  <c r="E406" i="22"/>
  <c r="G406" i="22"/>
  <c r="H406" i="22"/>
  <c r="I406" i="22"/>
  <c r="J406" i="22"/>
  <c r="K406" i="22"/>
  <c r="L406" i="22"/>
  <c r="M406" i="22"/>
  <c r="N406" i="22"/>
  <c r="O406" i="22"/>
  <c r="P406" i="22"/>
  <c r="Q406" i="22"/>
  <c r="R406" i="22"/>
  <c r="S406" i="22"/>
  <c r="T406" i="22"/>
  <c r="U406" i="22"/>
  <c r="V406" i="22"/>
  <c r="A407" i="22"/>
  <c r="D407" i="22"/>
  <c r="G407" i="22"/>
  <c r="H407" i="22"/>
  <c r="I407" i="22"/>
  <c r="J407" i="22"/>
  <c r="K407" i="22"/>
  <c r="L407" i="22"/>
  <c r="M407" i="22"/>
  <c r="N407" i="22"/>
  <c r="O407" i="22"/>
  <c r="P407" i="22"/>
  <c r="Q407" i="22"/>
  <c r="R407" i="22"/>
  <c r="S407" i="22"/>
  <c r="T407" i="22"/>
  <c r="U407" i="22"/>
  <c r="V407" i="22" s="1"/>
  <c r="A408" i="22"/>
  <c r="D408" i="22"/>
  <c r="E408" i="22"/>
  <c r="G408" i="22"/>
  <c r="H408" i="22"/>
  <c r="I408" i="22"/>
  <c r="J408" i="22"/>
  <c r="K408" i="22"/>
  <c r="L408" i="22"/>
  <c r="M408" i="22"/>
  <c r="N408" i="22"/>
  <c r="O408" i="22"/>
  <c r="P408" i="22"/>
  <c r="Q408" i="22"/>
  <c r="R408" i="22"/>
  <c r="S408" i="22"/>
  <c r="T408" i="22"/>
  <c r="U408" i="22"/>
  <c r="V408" i="22"/>
  <c r="A409" i="22"/>
  <c r="D409" i="22"/>
  <c r="E409" i="22"/>
  <c r="G409" i="22"/>
  <c r="H409" i="22"/>
  <c r="I409" i="22"/>
  <c r="J409" i="22"/>
  <c r="K409" i="22"/>
  <c r="L409" i="22"/>
  <c r="M409" i="22"/>
  <c r="N409" i="22"/>
  <c r="O409" i="22"/>
  <c r="P409" i="22"/>
  <c r="Q409" i="22"/>
  <c r="R409" i="22"/>
  <c r="S409" i="22"/>
  <c r="T409" i="22"/>
  <c r="U409" i="22"/>
  <c r="V409" i="22"/>
  <c r="A410" i="22"/>
  <c r="D410" i="22"/>
  <c r="E410" i="22"/>
  <c r="G410" i="22"/>
  <c r="H410" i="22"/>
  <c r="I410" i="22"/>
  <c r="J410" i="22"/>
  <c r="K410" i="22"/>
  <c r="L410" i="22"/>
  <c r="M410" i="22"/>
  <c r="N410" i="22"/>
  <c r="O410" i="22"/>
  <c r="P410" i="22"/>
  <c r="Q410" i="22"/>
  <c r="R410" i="22"/>
  <c r="S410" i="22"/>
  <c r="T410" i="22"/>
  <c r="U410" i="22"/>
  <c r="V410" i="22"/>
  <c r="A411" i="22"/>
  <c r="T411" i="22" s="1"/>
  <c r="D411" i="22"/>
  <c r="G411" i="22"/>
  <c r="H411" i="22"/>
  <c r="I411" i="22"/>
  <c r="J411" i="22"/>
  <c r="K411" i="22"/>
  <c r="L411" i="22"/>
  <c r="M411" i="22"/>
  <c r="N411" i="22"/>
  <c r="O411" i="22"/>
  <c r="P411" i="22"/>
  <c r="Q411" i="22"/>
  <c r="R411" i="22"/>
  <c r="S411" i="22"/>
  <c r="U411" i="22"/>
  <c r="V411" i="22"/>
  <c r="A412" i="22"/>
  <c r="T412" i="22" s="1"/>
  <c r="D412" i="22"/>
  <c r="G412" i="22"/>
  <c r="H412" i="22"/>
  <c r="I412" i="22"/>
  <c r="J412" i="22"/>
  <c r="K412" i="22"/>
  <c r="L412" i="22"/>
  <c r="M412" i="22"/>
  <c r="N412" i="22"/>
  <c r="O412" i="22"/>
  <c r="P412" i="22"/>
  <c r="Q412" i="22"/>
  <c r="R412" i="22"/>
  <c r="S412" i="22"/>
  <c r="U412" i="22"/>
  <c r="V412" i="22"/>
  <c r="A413" i="22"/>
  <c r="T413" i="22" s="1"/>
  <c r="D413" i="22"/>
  <c r="G413" i="22"/>
  <c r="H413" i="22"/>
  <c r="I413" i="22"/>
  <c r="J413" i="22"/>
  <c r="K413" i="22"/>
  <c r="L413" i="22"/>
  <c r="M413" i="22"/>
  <c r="N413" i="22"/>
  <c r="O413" i="22"/>
  <c r="P413" i="22"/>
  <c r="Q413" i="22"/>
  <c r="R413" i="22"/>
  <c r="S413" i="22"/>
  <c r="U413" i="22"/>
  <c r="V413" i="22" s="1"/>
  <c r="A414" i="22"/>
  <c r="T414" i="22" s="1"/>
  <c r="D414" i="22"/>
  <c r="G414" i="22"/>
  <c r="H414" i="22"/>
  <c r="I414" i="22"/>
  <c r="J414" i="22"/>
  <c r="K414" i="22"/>
  <c r="L414" i="22"/>
  <c r="M414" i="22"/>
  <c r="N414" i="22"/>
  <c r="O414" i="22"/>
  <c r="P414" i="22"/>
  <c r="Q414" i="22"/>
  <c r="R414" i="22"/>
  <c r="S414" i="22"/>
  <c r="U414" i="22"/>
  <c r="V414" i="22"/>
  <c r="A415" i="22"/>
  <c r="T415" i="22" s="1"/>
  <c r="D415" i="22"/>
  <c r="G415" i="22"/>
  <c r="H415" i="22"/>
  <c r="I415" i="22"/>
  <c r="J415" i="22"/>
  <c r="K415" i="22"/>
  <c r="L415" i="22"/>
  <c r="M415" i="22"/>
  <c r="N415" i="22"/>
  <c r="O415" i="22"/>
  <c r="P415" i="22"/>
  <c r="Q415" i="22"/>
  <c r="R415" i="22"/>
  <c r="S415" i="22"/>
  <c r="U415" i="22"/>
  <c r="V415" i="22" s="1"/>
  <c r="A416" i="22"/>
  <c r="D416" i="22"/>
  <c r="G416" i="22"/>
  <c r="H416" i="22"/>
  <c r="I416" i="22"/>
  <c r="J416" i="22"/>
  <c r="K416" i="22"/>
  <c r="L416" i="22"/>
  <c r="M416" i="22"/>
  <c r="N416" i="22"/>
  <c r="O416" i="22"/>
  <c r="P416" i="22"/>
  <c r="Q416" i="22"/>
  <c r="R416" i="22"/>
  <c r="S416" i="22"/>
  <c r="T416" i="22"/>
  <c r="U416" i="22"/>
  <c r="V416" i="22"/>
  <c r="A417" i="22"/>
  <c r="D417" i="22"/>
  <c r="G417" i="22"/>
  <c r="H417" i="22"/>
  <c r="I417" i="22"/>
  <c r="J417" i="22"/>
  <c r="K417" i="22"/>
  <c r="L417" i="22"/>
  <c r="M417" i="22"/>
  <c r="N417" i="22"/>
  <c r="O417" i="22"/>
  <c r="P417" i="22"/>
  <c r="Q417" i="22"/>
  <c r="R417" i="22"/>
  <c r="S417" i="22"/>
  <c r="T417" i="22"/>
  <c r="U417" i="22"/>
  <c r="V417" i="22"/>
  <c r="W417" i="22"/>
  <c r="A418" i="22"/>
  <c r="D418" i="22"/>
  <c r="G418" i="22"/>
  <c r="H418" i="22"/>
  <c r="I418" i="22"/>
  <c r="J418" i="22"/>
  <c r="K418" i="22"/>
  <c r="L418" i="22"/>
  <c r="M418" i="22"/>
  <c r="N418" i="22"/>
  <c r="O418" i="22"/>
  <c r="P418" i="22"/>
  <c r="Q418" i="22"/>
  <c r="R418" i="22"/>
  <c r="S418" i="22"/>
  <c r="T418" i="22"/>
  <c r="U418" i="22"/>
  <c r="V418" i="22"/>
  <c r="A419" i="22"/>
  <c r="T419" i="22" s="1"/>
  <c r="D419" i="22"/>
  <c r="G419" i="22"/>
  <c r="H419" i="22"/>
  <c r="I419" i="22"/>
  <c r="J419" i="22"/>
  <c r="K419" i="22"/>
  <c r="L419" i="22"/>
  <c r="M419" i="22"/>
  <c r="N419" i="22"/>
  <c r="O419" i="22"/>
  <c r="P419" i="22"/>
  <c r="Q419" i="22"/>
  <c r="R419" i="22"/>
  <c r="S419" i="22"/>
  <c r="U419" i="22"/>
  <c r="V419" i="22" s="1"/>
  <c r="W419" i="22"/>
  <c r="A420" i="22"/>
  <c r="D420" i="22"/>
  <c r="G420" i="22"/>
  <c r="H420" i="22"/>
  <c r="I420" i="22"/>
  <c r="J420" i="22"/>
  <c r="K420" i="22"/>
  <c r="L420" i="22"/>
  <c r="M420" i="22"/>
  <c r="N420" i="22"/>
  <c r="O420" i="22"/>
  <c r="P420" i="22"/>
  <c r="Q420" i="22"/>
  <c r="R420" i="22"/>
  <c r="S420" i="22"/>
  <c r="T420" i="22"/>
  <c r="U420" i="22"/>
  <c r="V420" i="22"/>
  <c r="A421" i="22"/>
  <c r="T421" i="22" s="1"/>
  <c r="D421" i="22"/>
  <c r="G421" i="22"/>
  <c r="H421" i="22"/>
  <c r="I421" i="22"/>
  <c r="J421" i="22"/>
  <c r="K421" i="22"/>
  <c r="L421" i="22"/>
  <c r="M421" i="22"/>
  <c r="N421" i="22"/>
  <c r="O421" i="22"/>
  <c r="P421" i="22"/>
  <c r="Q421" i="22"/>
  <c r="R421" i="22"/>
  <c r="S421" i="22"/>
  <c r="U421" i="22"/>
  <c r="V421" i="22" s="1"/>
  <c r="W421" i="22"/>
  <c r="A422" i="22"/>
  <c r="D422" i="22"/>
  <c r="G422" i="22"/>
  <c r="H422" i="22"/>
  <c r="I422" i="22"/>
  <c r="J422" i="22"/>
  <c r="K422" i="22"/>
  <c r="L422" i="22"/>
  <c r="M422" i="22"/>
  <c r="N422" i="22"/>
  <c r="O422" i="22"/>
  <c r="P422" i="22"/>
  <c r="Q422" i="22"/>
  <c r="R422" i="22"/>
  <c r="S422" i="22"/>
  <c r="T422" i="22"/>
  <c r="U422" i="22"/>
  <c r="V422" i="22"/>
  <c r="A423" i="22"/>
  <c r="T423" i="22" s="1"/>
  <c r="D423" i="22"/>
  <c r="G423" i="22"/>
  <c r="H423" i="22"/>
  <c r="I423" i="22"/>
  <c r="J423" i="22"/>
  <c r="K423" i="22"/>
  <c r="L423" i="22"/>
  <c r="M423" i="22"/>
  <c r="N423" i="22"/>
  <c r="O423" i="22"/>
  <c r="P423" i="22"/>
  <c r="Q423" i="22"/>
  <c r="R423" i="22"/>
  <c r="S423" i="22"/>
  <c r="U423" i="22"/>
  <c r="V423" i="22" s="1"/>
  <c r="W423" i="22"/>
  <c r="A424" i="22"/>
  <c r="D424" i="22"/>
  <c r="G424" i="22"/>
  <c r="H424" i="22"/>
  <c r="I424" i="22"/>
  <c r="J424" i="22"/>
  <c r="K424" i="22"/>
  <c r="L424" i="22"/>
  <c r="M424" i="22"/>
  <c r="N424" i="22"/>
  <c r="O424" i="22"/>
  <c r="P424" i="22"/>
  <c r="Q424" i="22"/>
  <c r="R424" i="22"/>
  <c r="S424" i="22"/>
  <c r="T424" i="22"/>
  <c r="U424" i="22"/>
  <c r="V424" i="22"/>
  <c r="A425" i="22"/>
  <c r="D425" i="22"/>
  <c r="E433" i="22" s="1"/>
  <c r="G425" i="22"/>
  <c r="H425" i="22"/>
  <c r="I425" i="22"/>
  <c r="J425" i="22"/>
  <c r="K425" i="22"/>
  <c r="L425" i="22"/>
  <c r="M425" i="22"/>
  <c r="N425" i="22"/>
  <c r="O425" i="22"/>
  <c r="P425" i="22"/>
  <c r="Q425" i="22"/>
  <c r="R425" i="22"/>
  <c r="S425" i="22"/>
  <c r="T425" i="22"/>
  <c r="U425" i="22"/>
  <c r="V425" i="22"/>
  <c r="A426" i="22"/>
  <c r="T426" i="22" s="1"/>
  <c r="D426" i="22"/>
  <c r="G426" i="22"/>
  <c r="H426" i="22"/>
  <c r="I426" i="22"/>
  <c r="J426" i="22"/>
  <c r="K426" i="22"/>
  <c r="L426" i="22"/>
  <c r="M426" i="22"/>
  <c r="N426" i="22"/>
  <c r="O426" i="22"/>
  <c r="P426" i="22"/>
  <c r="Q426" i="22"/>
  <c r="R426" i="22"/>
  <c r="S426" i="22"/>
  <c r="U426" i="22"/>
  <c r="V426" i="22"/>
  <c r="A427" i="22"/>
  <c r="D427" i="22"/>
  <c r="G427" i="22"/>
  <c r="H427" i="22"/>
  <c r="I427" i="22"/>
  <c r="J427" i="22"/>
  <c r="K427" i="22"/>
  <c r="L427" i="22"/>
  <c r="M427" i="22"/>
  <c r="N427" i="22"/>
  <c r="O427" i="22"/>
  <c r="P427" i="22"/>
  <c r="Q427" i="22"/>
  <c r="R427" i="22"/>
  <c r="S427" i="22"/>
  <c r="T427" i="22"/>
  <c r="U427" i="22"/>
  <c r="V427" i="22"/>
  <c r="A428" i="22"/>
  <c r="T428" i="22" s="1"/>
  <c r="D428" i="22"/>
  <c r="G428" i="22"/>
  <c r="H428" i="22"/>
  <c r="I428" i="22"/>
  <c r="J428" i="22"/>
  <c r="K428" i="22"/>
  <c r="L428" i="22"/>
  <c r="M428" i="22"/>
  <c r="N428" i="22"/>
  <c r="O428" i="22"/>
  <c r="P428" i="22"/>
  <c r="Q428" i="22"/>
  <c r="R428" i="22"/>
  <c r="S428" i="22"/>
  <c r="U428" i="22"/>
  <c r="V428" i="22"/>
  <c r="A429" i="22"/>
  <c r="D429" i="22"/>
  <c r="G429" i="22"/>
  <c r="H429" i="22"/>
  <c r="I429" i="22"/>
  <c r="J429" i="22"/>
  <c r="K429" i="22"/>
  <c r="L429" i="22"/>
  <c r="M429" i="22"/>
  <c r="N429" i="22"/>
  <c r="O429" i="22"/>
  <c r="P429" i="22"/>
  <c r="Q429" i="22"/>
  <c r="R429" i="22"/>
  <c r="S429" i="22"/>
  <c r="T429" i="22"/>
  <c r="U429" i="22"/>
  <c r="V429" i="22"/>
  <c r="W429" i="22"/>
  <c r="A430" i="22"/>
  <c r="T430" i="22" s="1"/>
  <c r="D430" i="22"/>
  <c r="G430" i="22"/>
  <c r="H430" i="22"/>
  <c r="I430" i="22"/>
  <c r="J430" i="22"/>
  <c r="K430" i="22"/>
  <c r="L430" i="22"/>
  <c r="M430" i="22"/>
  <c r="N430" i="22"/>
  <c r="O430" i="22"/>
  <c r="P430" i="22"/>
  <c r="Q430" i="22"/>
  <c r="R430" i="22"/>
  <c r="S430" i="22"/>
  <c r="U430" i="22"/>
  <c r="V430" i="22"/>
  <c r="A431" i="22"/>
  <c r="D431" i="22"/>
  <c r="E431" i="22"/>
  <c r="G431" i="22"/>
  <c r="H431" i="22"/>
  <c r="I431" i="22"/>
  <c r="J431" i="22"/>
  <c r="K431" i="22"/>
  <c r="L431" i="22"/>
  <c r="M431" i="22"/>
  <c r="N431" i="22"/>
  <c r="O431" i="22"/>
  <c r="P431" i="22"/>
  <c r="Q431" i="22"/>
  <c r="R431" i="22"/>
  <c r="S431" i="22"/>
  <c r="T431" i="22"/>
  <c r="U431" i="22"/>
  <c r="V431" i="22"/>
  <c r="A432" i="22"/>
  <c r="D432" i="22"/>
  <c r="G432" i="22"/>
  <c r="H432" i="22"/>
  <c r="I432" i="22"/>
  <c r="J432" i="22"/>
  <c r="K432" i="22"/>
  <c r="L432" i="22"/>
  <c r="M432" i="22"/>
  <c r="N432" i="22"/>
  <c r="O432" i="22"/>
  <c r="P432" i="22"/>
  <c r="Q432" i="22"/>
  <c r="R432" i="22"/>
  <c r="S432" i="22"/>
  <c r="T432" i="22"/>
  <c r="U432" i="22"/>
  <c r="V432" i="22"/>
  <c r="A433" i="22"/>
  <c r="T433" i="22" s="1"/>
  <c r="D433" i="22"/>
  <c r="G433" i="22"/>
  <c r="H433" i="22"/>
  <c r="I433" i="22"/>
  <c r="J433" i="22"/>
  <c r="K433" i="22"/>
  <c r="L433" i="22"/>
  <c r="M433" i="22"/>
  <c r="N433" i="22"/>
  <c r="O433" i="22"/>
  <c r="P433" i="22"/>
  <c r="Q433" i="22"/>
  <c r="R433" i="22"/>
  <c r="S433" i="22"/>
  <c r="U433" i="22"/>
  <c r="V433" i="22" s="1"/>
  <c r="W433" i="22"/>
  <c r="A434" i="22"/>
  <c r="D434" i="22"/>
  <c r="E434" i="22"/>
  <c r="G434" i="22"/>
  <c r="H434" i="22"/>
  <c r="I434" i="22"/>
  <c r="J434" i="22"/>
  <c r="K434" i="22"/>
  <c r="L434" i="22"/>
  <c r="M434" i="22"/>
  <c r="N434" i="22"/>
  <c r="O434" i="22"/>
  <c r="P434" i="22"/>
  <c r="Q434" i="22"/>
  <c r="R434" i="22"/>
  <c r="S434" i="22"/>
  <c r="T434" i="22"/>
  <c r="U434" i="22"/>
  <c r="V434" i="22"/>
  <c r="A435" i="22"/>
  <c r="D435" i="22"/>
  <c r="G435" i="22"/>
  <c r="H435" i="22"/>
  <c r="I435" i="22"/>
  <c r="J435" i="22"/>
  <c r="K435" i="22"/>
  <c r="L435" i="22"/>
  <c r="M435" i="22"/>
  <c r="N435" i="22"/>
  <c r="O435" i="22"/>
  <c r="P435" i="22"/>
  <c r="Q435" i="22"/>
  <c r="R435" i="22"/>
  <c r="S435" i="22"/>
  <c r="T435" i="22"/>
  <c r="U435" i="22"/>
  <c r="V435" i="22" s="1"/>
  <c r="W435" i="22"/>
  <c r="A436" i="22"/>
  <c r="D436" i="22"/>
  <c r="E436" i="22"/>
  <c r="G436" i="22"/>
  <c r="H436" i="22"/>
  <c r="I436" i="22"/>
  <c r="J436" i="22"/>
  <c r="K436" i="22"/>
  <c r="L436" i="22"/>
  <c r="M436" i="22"/>
  <c r="N436" i="22"/>
  <c r="O436" i="22"/>
  <c r="P436" i="22"/>
  <c r="Q436" i="22"/>
  <c r="R436" i="22"/>
  <c r="S436" i="22"/>
  <c r="T436" i="22"/>
  <c r="U436" i="22"/>
  <c r="V436" i="22"/>
  <c r="A437" i="22"/>
  <c r="D437" i="22"/>
  <c r="G437" i="22"/>
  <c r="H437" i="22"/>
  <c r="I437" i="22"/>
  <c r="J437" i="22"/>
  <c r="K437" i="22"/>
  <c r="L437" i="22"/>
  <c r="M437" i="22"/>
  <c r="N437" i="22"/>
  <c r="O437" i="22"/>
  <c r="P437" i="22"/>
  <c r="Q437" i="22"/>
  <c r="R437" i="22"/>
  <c r="S437" i="22"/>
  <c r="T437" i="22"/>
  <c r="U437" i="22"/>
  <c r="V437" i="22" s="1"/>
  <c r="A438" i="22"/>
  <c r="D438" i="22"/>
  <c r="G438" i="22"/>
  <c r="H438" i="22"/>
  <c r="I438" i="22"/>
  <c r="J438" i="22"/>
  <c r="K438" i="22"/>
  <c r="L438" i="22"/>
  <c r="M438" i="22"/>
  <c r="N438" i="22"/>
  <c r="O438" i="22"/>
  <c r="P438" i="22"/>
  <c r="Q438" i="22"/>
  <c r="R438" i="22"/>
  <c r="S438" i="22"/>
  <c r="T438" i="22"/>
  <c r="U438" i="22"/>
  <c r="V438" i="22"/>
  <c r="A439" i="22"/>
  <c r="D439" i="22"/>
  <c r="G439" i="22"/>
  <c r="H439" i="22"/>
  <c r="I439" i="22"/>
  <c r="J439" i="22"/>
  <c r="K439" i="22"/>
  <c r="L439" i="22"/>
  <c r="M439" i="22"/>
  <c r="N439" i="22"/>
  <c r="O439" i="22"/>
  <c r="P439" i="22"/>
  <c r="Q439" i="22"/>
  <c r="R439" i="22"/>
  <c r="S439" i="22"/>
  <c r="T439" i="22"/>
  <c r="U439" i="22"/>
  <c r="V439" i="22" s="1"/>
  <c r="A440" i="22"/>
  <c r="D440" i="22"/>
  <c r="G440" i="22"/>
  <c r="H440" i="22"/>
  <c r="I440" i="22"/>
  <c r="J440" i="22"/>
  <c r="K440" i="22"/>
  <c r="L440" i="22"/>
  <c r="M440" i="22"/>
  <c r="N440" i="22"/>
  <c r="O440" i="22"/>
  <c r="P440" i="22"/>
  <c r="Q440" i="22"/>
  <c r="R440" i="22"/>
  <c r="S440" i="22"/>
  <c r="T440" i="22"/>
  <c r="U440" i="22"/>
  <c r="V440" i="22"/>
  <c r="A441" i="22"/>
  <c r="D441" i="22"/>
  <c r="G441" i="22"/>
  <c r="H441" i="22"/>
  <c r="I441" i="22"/>
  <c r="J441" i="22"/>
  <c r="K441" i="22"/>
  <c r="L441" i="22"/>
  <c r="M441" i="22"/>
  <c r="N441" i="22"/>
  <c r="O441" i="22"/>
  <c r="P441" i="22"/>
  <c r="Q441" i="22"/>
  <c r="R441" i="22"/>
  <c r="S441" i="22"/>
  <c r="T441" i="22"/>
  <c r="U441" i="22"/>
  <c r="V441" i="22"/>
  <c r="A442" i="22"/>
  <c r="T442" i="22" s="1"/>
  <c r="D442" i="22"/>
  <c r="G442" i="22"/>
  <c r="H442" i="22"/>
  <c r="I442" i="22"/>
  <c r="J442" i="22"/>
  <c r="K442" i="22"/>
  <c r="L442" i="22"/>
  <c r="M442" i="22"/>
  <c r="N442" i="22"/>
  <c r="O442" i="22"/>
  <c r="P442" i="22"/>
  <c r="Q442" i="22"/>
  <c r="R442" i="22"/>
  <c r="S442" i="22"/>
  <c r="U442" i="22"/>
  <c r="V442" i="22"/>
  <c r="A443" i="22"/>
  <c r="D443" i="22"/>
  <c r="G443" i="22"/>
  <c r="H443" i="22"/>
  <c r="I443" i="22"/>
  <c r="J443" i="22"/>
  <c r="K443" i="22"/>
  <c r="L443" i="22"/>
  <c r="M443" i="22"/>
  <c r="N443" i="22"/>
  <c r="O443" i="22"/>
  <c r="P443" i="22"/>
  <c r="Q443" i="22"/>
  <c r="R443" i="22"/>
  <c r="S443" i="22"/>
  <c r="T443" i="22"/>
  <c r="U443" i="22"/>
  <c r="V443" i="22" s="1"/>
  <c r="A444" i="22"/>
  <c r="D444" i="22"/>
  <c r="G444" i="22"/>
  <c r="H444" i="22"/>
  <c r="I444" i="22"/>
  <c r="J444" i="22"/>
  <c r="K444" i="22"/>
  <c r="L444" i="22"/>
  <c r="M444" i="22"/>
  <c r="N444" i="22"/>
  <c r="O444" i="22"/>
  <c r="P444" i="22"/>
  <c r="Q444" i="22"/>
  <c r="R444" i="22"/>
  <c r="S444" i="22"/>
  <c r="T444" i="22"/>
  <c r="U444" i="22"/>
  <c r="V444" i="22"/>
  <c r="A445" i="22"/>
  <c r="T445" i="22" s="1"/>
  <c r="D445" i="22"/>
  <c r="E450" i="22" s="1"/>
  <c r="G445" i="22"/>
  <c r="H445" i="22"/>
  <c r="I445" i="22"/>
  <c r="J445" i="22"/>
  <c r="K445" i="22"/>
  <c r="L445" i="22"/>
  <c r="M445" i="22"/>
  <c r="N445" i="22"/>
  <c r="O445" i="22"/>
  <c r="P445" i="22"/>
  <c r="Q445" i="22"/>
  <c r="R445" i="22"/>
  <c r="S445" i="22"/>
  <c r="U445" i="22"/>
  <c r="V445" i="22" s="1"/>
  <c r="W445" i="22"/>
  <c r="A446" i="22"/>
  <c r="D446" i="22"/>
  <c r="G446" i="22"/>
  <c r="H446" i="22"/>
  <c r="I446" i="22"/>
  <c r="J446" i="22"/>
  <c r="K446" i="22"/>
  <c r="L446" i="22"/>
  <c r="M446" i="22"/>
  <c r="N446" i="22"/>
  <c r="O446" i="22"/>
  <c r="P446" i="22"/>
  <c r="Q446" i="22"/>
  <c r="R446" i="22"/>
  <c r="S446" i="22"/>
  <c r="T446" i="22"/>
  <c r="U446" i="22"/>
  <c r="V446" i="22"/>
  <c r="A447" i="22"/>
  <c r="T447" i="22" s="1"/>
  <c r="D447" i="22"/>
  <c r="E456" i="22" s="1"/>
  <c r="G447" i="22"/>
  <c r="H447" i="22"/>
  <c r="I447" i="22"/>
  <c r="J447" i="22"/>
  <c r="K447" i="22"/>
  <c r="L447" i="22"/>
  <c r="M447" i="22"/>
  <c r="N447" i="22"/>
  <c r="O447" i="22"/>
  <c r="P447" i="22"/>
  <c r="Q447" i="22"/>
  <c r="R447" i="22"/>
  <c r="S447" i="22"/>
  <c r="U447" i="22"/>
  <c r="V447" i="22" s="1"/>
  <c r="A448" i="22"/>
  <c r="D448" i="22"/>
  <c r="G448" i="22"/>
  <c r="H448" i="22"/>
  <c r="I448" i="22"/>
  <c r="J448" i="22"/>
  <c r="K448" i="22"/>
  <c r="L448" i="22"/>
  <c r="M448" i="22"/>
  <c r="N448" i="22"/>
  <c r="O448" i="22"/>
  <c r="P448" i="22"/>
  <c r="Q448" i="22"/>
  <c r="R448" i="22"/>
  <c r="S448" i="22"/>
  <c r="T448" i="22"/>
  <c r="U448" i="22"/>
  <c r="V448" i="22"/>
  <c r="A449" i="22"/>
  <c r="D449" i="22"/>
  <c r="E458" i="22" s="1"/>
  <c r="G449" i="22"/>
  <c r="H449" i="22"/>
  <c r="I449" i="22"/>
  <c r="J449" i="22"/>
  <c r="K449" i="22"/>
  <c r="L449" i="22"/>
  <c r="M449" i="22"/>
  <c r="N449" i="22"/>
  <c r="O449" i="22"/>
  <c r="P449" i="22"/>
  <c r="Q449" i="22"/>
  <c r="R449" i="22"/>
  <c r="S449" i="22"/>
  <c r="T449" i="22"/>
  <c r="U449" i="22"/>
  <c r="V449" i="22" s="1"/>
  <c r="A450" i="22"/>
  <c r="T450" i="22" s="1"/>
  <c r="D450" i="22"/>
  <c r="G450" i="22"/>
  <c r="H450" i="22"/>
  <c r="I450" i="22"/>
  <c r="J450" i="22"/>
  <c r="K450" i="22"/>
  <c r="L450" i="22"/>
  <c r="M450" i="22"/>
  <c r="N450" i="22"/>
  <c r="O450" i="22"/>
  <c r="P450" i="22"/>
  <c r="Q450" i="22"/>
  <c r="R450" i="22"/>
  <c r="S450" i="22"/>
  <c r="U450" i="22"/>
  <c r="V450" i="22"/>
  <c r="A451" i="22"/>
  <c r="D451" i="22"/>
  <c r="E451" i="22"/>
  <c r="G451" i="22"/>
  <c r="H451" i="22"/>
  <c r="I451" i="22"/>
  <c r="J451" i="22"/>
  <c r="K451" i="22"/>
  <c r="L451" i="22"/>
  <c r="M451" i="22"/>
  <c r="N451" i="22"/>
  <c r="O451" i="22"/>
  <c r="P451" i="22"/>
  <c r="Q451" i="22"/>
  <c r="R451" i="22"/>
  <c r="S451" i="22"/>
  <c r="T451" i="22"/>
  <c r="U451" i="22"/>
  <c r="V451" i="22"/>
  <c r="A452" i="22"/>
  <c r="D452" i="22"/>
  <c r="G452" i="22"/>
  <c r="H452" i="22"/>
  <c r="I452" i="22"/>
  <c r="J452" i="22"/>
  <c r="K452" i="22"/>
  <c r="L452" i="22"/>
  <c r="M452" i="22"/>
  <c r="N452" i="22"/>
  <c r="O452" i="22"/>
  <c r="P452" i="22"/>
  <c r="Q452" i="22"/>
  <c r="R452" i="22"/>
  <c r="S452" i="22"/>
  <c r="T452" i="22"/>
  <c r="U452" i="22"/>
  <c r="V452" i="22"/>
  <c r="W452" i="22"/>
  <c r="A453" i="22"/>
  <c r="D453" i="22"/>
  <c r="G453" i="22"/>
  <c r="H453" i="22"/>
  <c r="I453" i="22"/>
  <c r="J453" i="22"/>
  <c r="K453" i="22"/>
  <c r="L453" i="22"/>
  <c r="M453" i="22"/>
  <c r="N453" i="22"/>
  <c r="O453" i="22"/>
  <c r="P453" i="22"/>
  <c r="Q453" i="22"/>
  <c r="R453" i="22"/>
  <c r="S453" i="22"/>
  <c r="T453" i="22"/>
  <c r="U453" i="22"/>
  <c r="V453" i="22"/>
  <c r="A454" i="22"/>
  <c r="D454" i="22"/>
  <c r="E454" i="22"/>
  <c r="G454" i="22"/>
  <c r="H454" i="22"/>
  <c r="I454" i="22"/>
  <c r="J454" i="22"/>
  <c r="K454" i="22"/>
  <c r="L454" i="22"/>
  <c r="M454" i="22"/>
  <c r="N454" i="22"/>
  <c r="O454" i="22"/>
  <c r="P454" i="22"/>
  <c r="Q454" i="22"/>
  <c r="R454" i="22"/>
  <c r="S454" i="22"/>
  <c r="T454" i="22"/>
  <c r="U454" i="22"/>
  <c r="V454" i="22"/>
  <c r="A455" i="22"/>
  <c r="D455" i="22"/>
  <c r="G455" i="22"/>
  <c r="H455" i="22"/>
  <c r="I455" i="22"/>
  <c r="J455" i="22"/>
  <c r="K455" i="22"/>
  <c r="L455" i="22"/>
  <c r="M455" i="22"/>
  <c r="N455" i="22"/>
  <c r="O455" i="22"/>
  <c r="P455" i="22"/>
  <c r="Q455" i="22"/>
  <c r="R455" i="22"/>
  <c r="S455" i="22"/>
  <c r="T455" i="22"/>
  <c r="U455" i="22"/>
  <c r="V455" i="22" s="1"/>
  <c r="A456" i="22"/>
  <c r="D456" i="22"/>
  <c r="G456" i="22"/>
  <c r="H456" i="22"/>
  <c r="I456" i="22"/>
  <c r="J456" i="22"/>
  <c r="K456" i="22"/>
  <c r="L456" i="22"/>
  <c r="M456" i="22"/>
  <c r="N456" i="22"/>
  <c r="O456" i="22"/>
  <c r="P456" i="22"/>
  <c r="Q456" i="22"/>
  <c r="R456" i="22"/>
  <c r="S456" i="22"/>
  <c r="T456" i="22"/>
  <c r="U456" i="22"/>
  <c r="V456" i="22"/>
  <c r="A457" i="22"/>
  <c r="D457" i="22"/>
  <c r="E459" i="22" s="1"/>
  <c r="E457" i="22"/>
  <c r="G457" i="22"/>
  <c r="H457" i="22"/>
  <c r="I457" i="22"/>
  <c r="J457" i="22"/>
  <c r="K457" i="22"/>
  <c r="L457" i="22"/>
  <c r="M457" i="22"/>
  <c r="N457" i="22"/>
  <c r="O457" i="22"/>
  <c r="P457" i="22"/>
  <c r="Q457" i="22"/>
  <c r="R457" i="22"/>
  <c r="S457" i="22"/>
  <c r="T457" i="22"/>
  <c r="U457" i="22"/>
  <c r="V457" i="22"/>
  <c r="A458" i="22"/>
  <c r="D458" i="22"/>
  <c r="G458" i="22"/>
  <c r="H458" i="22"/>
  <c r="I458" i="22"/>
  <c r="J458" i="22"/>
  <c r="K458" i="22"/>
  <c r="L458" i="22"/>
  <c r="M458" i="22"/>
  <c r="N458" i="22"/>
  <c r="O458" i="22"/>
  <c r="P458" i="22"/>
  <c r="Q458" i="22"/>
  <c r="R458" i="22"/>
  <c r="S458" i="22"/>
  <c r="T458" i="22"/>
  <c r="U458" i="22"/>
  <c r="V458" i="22"/>
  <c r="A459" i="22"/>
  <c r="D459" i="22"/>
  <c r="G459" i="22"/>
  <c r="H459" i="22"/>
  <c r="I459" i="22"/>
  <c r="J459" i="22"/>
  <c r="K459" i="22"/>
  <c r="L459" i="22"/>
  <c r="M459" i="22"/>
  <c r="N459" i="22"/>
  <c r="O459" i="22"/>
  <c r="P459" i="22"/>
  <c r="Q459" i="22"/>
  <c r="R459" i="22"/>
  <c r="S459" i="22"/>
  <c r="T459" i="22"/>
  <c r="U459" i="22"/>
  <c r="V459" i="22"/>
  <c r="A460" i="22"/>
  <c r="T460" i="22" s="1"/>
  <c r="D460" i="22"/>
  <c r="G460" i="22"/>
  <c r="H460" i="22"/>
  <c r="I460" i="22"/>
  <c r="J460" i="22"/>
  <c r="K460" i="22"/>
  <c r="L460" i="22"/>
  <c r="M460" i="22"/>
  <c r="N460" i="22"/>
  <c r="O460" i="22"/>
  <c r="P460" i="22"/>
  <c r="Q460" i="22"/>
  <c r="R460" i="22"/>
  <c r="S460" i="22"/>
  <c r="U460" i="22"/>
  <c r="V460" i="22"/>
  <c r="A461" i="22"/>
  <c r="T461" i="22" s="1"/>
  <c r="D461" i="22"/>
  <c r="G461" i="22"/>
  <c r="H461" i="22"/>
  <c r="I461" i="22"/>
  <c r="J461" i="22"/>
  <c r="K461" i="22"/>
  <c r="L461" i="22"/>
  <c r="M461" i="22"/>
  <c r="N461" i="22"/>
  <c r="O461" i="22"/>
  <c r="P461" i="22"/>
  <c r="Q461" i="22"/>
  <c r="R461" i="22"/>
  <c r="S461" i="22"/>
  <c r="U461" i="22"/>
  <c r="V461" i="22" s="1"/>
  <c r="A462" i="22"/>
  <c r="D462" i="22"/>
  <c r="G462" i="22"/>
  <c r="H462" i="22"/>
  <c r="I462" i="22"/>
  <c r="J462" i="22"/>
  <c r="K462" i="22"/>
  <c r="L462" i="22"/>
  <c r="M462" i="22"/>
  <c r="N462" i="22"/>
  <c r="O462" i="22"/>
  <c r="P462" i="22"/>
  <c r="Q462" i="22"/>
  <c r="R462" i="22"/>
  <c r="S462" i="22"/>
  <c r="T462" i="22"/>
  <c r="U462" i="22"/>
  <c r="V462" i="22"/>
  <c r="A463" i="22"/>
  <c r="T463" i="22" s="1"/>
  <c r="D463" i="22"/>
  <c r="G463" i="22"/>
  <c r="H463" i="22"/>
  <c r="I463" i="22"/>
  <c r="J463" i="22"/>
  <c r="K463" i="22"/>
  <c r="L463" i="22"/>
  <c r="M463" i="22"/>
  <c r="N463" i="22"/>
  <c r="O463" i="22"/>
  <c r="P463" i="22"/>
  <c r="Q463" i="22"/>
  <c r="R463" i="22"/>
  <c r="S463" i="22"/>
  <c r="U463" i="22"/>
  <c r="V463" i="22" s="1"/>
  <c r="A464" i="22"/>
  <c r="D464" i="22"/>
  <c r="G464" i="22"/>
  <c r="H464" i="22"/>
  <c r="I464" i="22"/>
  <c r="J464" i="22"/>
  <c r="K464" i="22"/>
  <c r="L464" i="22"/>
  <c r="M464" i="22"/>
  <c r="N464" i="22"/>
  <c r="O464" i="22"/>
  <c r="P464" i="22"/>
  <c r="Q464" i="22"/>
  <c r="R464" i="22"/>
  <c r="S464" i="22"/>
  <c r="T464" i="22"/>
  <c r="U464" i="22"/>
  <c r="V464" i="22"/>
  <c r="A465" i="22"/>
  <c r="D465" i="22"/>
  <c r="E465" i="22"/>
  <c r="G465" i="22"/>
  <c r="H465" i="22"/>
  <c r="I465" i="22"/>
  <c r="J465" i="22"/>
  <c r="K465" i="22"/>
  <c r="L465" i="22"/>
  <c r="M465" i="22"/>
  <c r="N465" i="22"/>
  <c r="O465" i="22"/>
  <c r="P465" i="22"/>
  <c r="Q465" i="22"/>
  <c r="R465" i="22"/>
  <c r="S465" i="22"/>
  <c r="T465" i="22"/>
  <c r="U465" i="22"/>
  <c r="V465" i="22"/>
  <c r="A466" i="22"/>
  <c r="T466" i="22" s="1"/>
  <c r="D466" i="22"/>
  <c r="G466" i="22"/>
  <c r="H466" i="22"/>
  <c r="I466" i="22"/>
  <c r="J466" i="22"/>
  <c r="K466" i="22"/>
  <c r="L466" i="22"/>
  <c r="M466" i="22"/>
  <c r="N466" i="22"/>
  <c r="O466" i="22"/>
  <c r="P466" i="22"/>
  <c r="Q466" i="22"/>
  <c r="R466" i="22"/>
  <c r="S466" i="22"/>
  <c r="U466" i="22"/>
  <c r="V466" i="22"/>
  <c r="A467" i="22"/>
  <c r="D467" i="22"/>
  <c r="G467" i="22"/>
  <c r="H467" i="22"/>
  <c r="I467" i="22"/>
  <c r="J467" i="22"/>
  <c r="K467" i="22"/>
  <c r="L467" i="22"/>
  <c r="M467" i="22"/>
  <c r="N467" i="22"/>
  <c r="O467" i="22"/>
  <c r="P467" i="22"/>
  <c r="Q467" i="22"/>
  <c r="R467" i="22"/>
  <c r="S467" i="22"/>
  <c r="T467" i="22"/>
  <c r="U467" i="22"/>
  <c r="V467" i="22"/>
  <c r="A468" i="22"/>
  <c r="T468" i="22" s="1"/>
  <c r="D468" i="22"/>
  <c r="G468" i="22"/>
  <c r="H468" i="22"/>
  <c r="I468" i="22"/>
  <c r="J468" i="22"/>
  <c r="K468" i="22"/>
  <c r="L468" i="22"/>
  <c r="M468" i="22"/>
  <c r="N468" i="22"/>
  <c r="O468" i="22"/>
  <c r="P468" i="22"/>
  <c r="Q468" i="22"/>
  <c r="R468" i="22"/>
  <c r="S468" i="22"/>
  <c r="U468" i="22"/>
  <c r="V468" i="22"/>
  <c r="A469" i="22"/>
  <c r="D469" i="22"/>
  <c r="G469" i="22"/>
  <c r="H469" i="22"/>
  <c r="I469" i="22"/>
  <c r="J469" i="22"/>
  <c r="K469" i="22"/>
  <c r="L469" i="22"/>
  <c r="M469" i="22"/>
  <c r="N469" i="22"/>
  <c r="O469" i="22"/>
  <c r="P469" i="22"/>
  <c r="Q469" i="22"/>
  <c r="R469" i="22"/>
  <c r="S469" i="22"/>
  <c r="T469" i="22"/>
  <c r="U469" i="22"/>
  <c r="V469" i="22"/>
  <c r="A470" i="22"/>
  <c r="D470" i="22"/>
  <c r="G470" i="22"/>
  <c r="H470" i="22"/>
  <c r="I470" i="22"/>
  <c r="J470" i="22"/>
  <c r="K470" i="22"/>
  <c r="L470" i="22"/>
  <c r="M470" i="22"/>
  <c r="N470" i="22"/>
  <c r="O470" i="22"/>
  <c r="P470" i="22"/>
  <c r="Q470" i="22"/>
  <c r="R470" i="22"/>
  <c r="S470" i="22"/>
  <c r="T470" i="22"/>
  <c r="U470" i="22"/>
  <c r="V470" i="22"/>
  <c r="A471" i="22"/>
  <c r="T471" i="22" s="1"/>
  <c r="D471" i="22"/>
  <c r="G471" i="22"/>
  <c r="H471" i="22"/>
  <c r="I471" i="22"/>
  <c r="J471" i="22"/>
  <c r="K471" i="22"/>
  <c r="L471" i="22"/>
  <c r="M471" i="22"/>
  <c r="N471" i="22"/>
  <c r="O471" i="22"/>
  <c r="P471" i="22"/>
  <c r="Q471" i="22"/>
  <c r="R471" i="22"/>
  <c r="S471" i="22"/>
  <c r="U471" i="22"/>
  <c r="V471" i="22" s="1"/>
  <c r="A472" i="22"/>
  <c r="D472" i="22"/>
  <c r="E472" i="22"/>
  <c r="G472" i="22"/>
  <c r="H472" i="22"/>
  <c r="I472" i="22"/>
  <c r="J472" i="22"/>
  <c r="K472" i="22"/>
  <c r="L472" i="22"/>
  <c r="M472" i="22"/>
  <c r="N472" i="22"/>
  <c r="O472" i="22"/>
  <c r="P472" i="22"/>
  <c r="Q472" i="22"/>
  <c r="R472" i="22"/>
  <c r="S472" i="22"/>
  <c r="T472" i="22"/>
  <c r="U472" i="22"/>
  <c r="V472" i="22"/>
  <c r="A473" i="22"/>
  <c r="D473" i="22"/>
  <c r="E475" i="22" s="1"/>
  <c r="G473" i="22"/>
  <c r="H473" i="22"/>
  <c r="I473" i="22"/>
  <c r="J473" i="22"/>
  <c r="K473" i="22"/>
  <c r="L473" i="22"/>
  <c r="M473" i="22"/>
  <c r="N473" i="22"/>
  <c r="O473" i="22"/>
  <c r="P473" i="22"/>
  <c r="Q473" i="22"/>
  <c r="R473" i="22"/>
  <c r="S473" i="22"/>
  <c r="T473" i="22"/>
  <c r="U473" i="22"/>
  <c r="V473" i="22" s="1"/>
  <c r="A474" i="22"/>
  <c r="D474" i="22"/>
  <c r="G474" i="22"/>
  <c r="H474" i="22"/>
  <c r="I474" i="22"/>
  <c r="J474" i="22"/>
  <c r="K474" i="22"/>
  <c r="L474" i="22"/>
  <c r="M474" i="22"/>
  <c r="N474" i="22"/>
  <c r="O474" i="22"/>
  <c r="P474" i="22"/>
  <c r="Q474" i="22"/>
  <c r="R474" i="22"/>
  <c r="S474" i="22"/>
  <c r="T474" i="22"/>
  <c r="U474" i="22"/>
  <c r="V474" i="22"/>
  <c r="A475" i="22"/>
  <c r="D475" i="22"/>
  <c r="G475" i="22"/>
  <c r="H475" i="22"/>
  <c r="I475" i="22"/>
  <c r="J475" i="22"/>
  <c r="K475" i="22"/>
  <c r="L475" i="22"/>
  <c r="M475" i="22"/>
  <c r="N475" i="22"/>
  <c r="O475" i="22"/>
  <c r="P475" i="22"/>
  <c r="Q475" i="22"/>
  <c r="R475" i="22"/>
  <c r="S475" i="22"/>
  <c r="T475" i="22"/>
  <c r="U475" i="22"/>
  <c r="V475" i="22"/>
  <c r="A476" i="22"/>
  <c r="T476" i="22" s="1"/>
  <c r="D476" i="22"/>
  <c r="G476" i="22"/>
  <c r="H476" i="22"/>
  <c r="I476" i="22"/>
  <c r="J476" i="22"/>
  <c r="K476" i="22"/>
  <c r="L476" i="22"/>
  <c r="M476" i="22"/>
  <c r="N476" i="22"/>
  <c r="O476" i="22"/>
  <c r="P476" i="22"/>
  <c r="Q476" i="22"/>
  <c r="R476" i="22"/>
  <c r="S476" i="22"/>
  <c r="U476" i="22"/>
  <c r="V476" i="22"/>
  <c r="A477" i="22"/>
  <c r="T477" i="22" s="1"/>
  <c r="D477" i="22"/>
  <c r="G477" i="22"/>
  <c r="H477" i="22"/>
  <c r="I477" i="22"/>
  <c r="J477" i="22"/>
  <c r="K477" i="22"/>
  <c r="L477" i="22"/>
  <c r="M477" i="22"/>
  <c r="N477" i="22"/>
  <c r="O477" i="22"/>
  <c r="P477" i="22"/>
  <c r="Q477" i="22"/>
  <c r="R477" i="22"/>
  <c r="S477" i="22"/>
  <c r="U477" i="22"/>
  <c r="V477" i="22" s="1"/>
  <c r="A478" i="22"/>
  <c r="D478" i="22"/>
  <c r="G478" i="22"/>
  <c r="H478" i="22"/>
  <c r="I478" i="22"/>
  <c r="J478" i="22"/>
  <c r="K478" i="22"/>
  <c r="L478" i="22"/>
  <c r="M478" i="22"/>
  <c r="N478" i="22"/>
  <c r="O478" i="22"/>
  <c r="P478" i="22"/>
  <c r="Q478" i="22"/>
  <c r="R478" i="22"/>
  <c r="S478" i="22"/>
  <c r="T478" i="22"/>
  <c r="U478" i="22"/>
  <c r="V478" i="22"/>
  <c r="A479" i="22"/>
  <c r="D479" i="22"/>
  <c r="E488" i="22" s="1"/>
  <c r="G479" i="22"/>
  <c r="H479" i="22"/>
  <c r="I479" i="22"/>
  <c r="J479" i="22"/>
  <c r="K479" i="22"/>
  <c r="L479" i="22"/>
  <c r="M479" i="22"/>
  <c r="N479" i="22"/>
  <c r="O479" i="22"/>
  <c r="P479" i="22"/>
  <c r="Q479" i="22"/>
  <c r="R479" i="22"/>
  <c r="S479" i="22"/>
  <c r="T479" i="22"/>
  <c r="U479" i="22"/>
  <c r="V479" i="22" s="1"/>
  <c r="A480" i="22"/>
  <c r="D480" i="22"/>
  <c r="G480" i="22"/>
  <c r="H480" i="22"/>
  <c r="I480" i="22"/>
  <c r="J480" i="22"/>
  <c r="K480" i="22"/>
  <c r="L480" i="22"/>
  <c r="M480" i="22"/>
  <c r="N480" i="22"/>
  <c r="O480" i="22"/>
  <c r="P480" i="22"/>
  <c r="Q480" i="22"/>
  <c r="R480" i="22"/>
  <c r="S480" i="22"/>
  <c r="T480" i="22"/>
  <c r="U480" i="22"/>
  <c r="V480" i="22"/>
  <c r="A481" i="22"/>
  <c r="D481" i="22"/>
  <c r="E489" i="22" s="1"/>
  <c r="G481" i="22"/>
  <c r="H481" i="22"/>
  <c r="I481" i="22"/>
  <c r="J481" i="22"/>
  <c r="K481" i="22"/>
  <c r="L481" i="22"/>
  <c r="M481" i="22"/>
  <c r="N481" i="22"/>
  <c r="O481" i="22"/>
  <c r="P481" i="22"/>
  <c r="Q481" i="22"/>
  <c r="R481" i="22"/>
  <c r="S481" i="22"/>
  <c r="T481" i="22"/>
  <c r="U481" i="22"/>
  <c r="V481" i="22"/>
  <c r="A482" i="22"/>
  <c r="T482" i="22" s="1"/>
  <c r="D482" i="22"/>
  <c r="G482" i="22"/>
  <c r="H482" i="22"/>
  <c r="I482" i="22"/>
  <c r="J482" i="22"/>
  <c r="K482" i="22"/>
  <c r="L482" i="22"/>
  <c r="M482" i="22"/>
  <c r="N482" i="22"/>
  <c r="O482" i="22"/>
  <c r="P482" i="22"/>
  <c r="Q482" i="22"/>
  <c r="R482" i="22"/>
  <c r="S482" i="22"/>
  <c r="U482" i="22"/>
  <c r="V482" i="22"/>
  <c r="A483" i="22"/>
  <c r="D483" i="22"/>
  <c r="G483" i="22"/>
  <c r="H483" i="22"/>
  <c r="I483" i="22"/>
  <c r="J483" i="22"/>
  <c r="K483" i="22"/>
  <c r="L483" i="22"/>
  <c r="M483" i="22"/>
  <c r="N483" i="22"/>
  <c r="O483" i="22"/>
  <c r="P483" i="22"/>
  <c r="Q483" i="22"/>
  <c r="R483" i="22"/>
  <c r="S483" i="22"/>
  <c r="T483" i="22"/>
  <c r="U483" i="22"/>
  <c r="V483" i="22"/>
  <c r="W483" i="22"/>
  <c r="A484" i="22"/>
  <c r="T484" i="22" s="1"/>
  <c r="D484" i="22"/>
  <c r="G484" i="22"/>
  <c r="H484" i="22"/>
  <c r="I484" i="22"/>
  <c r="J484" i="22"/>
  <c r="K484" i="22"/>
  <c r="L484" i="22"/>
  <c r="M484" i="22"/>
  <c r="N484" i="22"/>
  <c r="O484" i="22"/>
  <c r="P484" i="22"/>
  <c r="Q484" i="22"/>
  <c r="R484" i="22"/>
  <c r="S484" i="22"/>
  <c r="U484" i="22"/>
  <c r="V484" i="22"/>
  <c r="A485" i="22"/>
  <c r="D485" i="22"/>
  <c r="G485" i="22"/>
  <c r="H485" i="22"/>
  <c r="I485" i="22"/>
  <c r="J485" i="22"/>
  <c r="K485" i="22"/>
  <c r="L485" i="22"/>
  <c r="M485" i="22"/>
  <c r="N485" i="22"/>
  <c r="O485" i="22"/>
  <c r="P485" i="22"/>
  <c r="Q485" i="22"/>
  <c r="R485" i="22"/>
  <c r="S485" i="22"/>
  <c r="T485" i="22"/>
  <c r="U485" i="22"/>
  <c r="V485" i="22"/>
  <c r="A486" i="22"/>
  <c r="T486" i="22" s="1"/>
  <c r="D486" i="22"/>
  <c r="G486" i="22"/>
  <c r="H486" i="22"/>
  <c r="I486" i="22"/>
  <c r="J486" i="22"/>
  <c r="K486" i="22"/>
  <c r="L486" i="22"/>
  <c r="M486" i="22"/>
  <c r="N486" i="22"/>
  <c r="O486" i="22"/>
  <c r="P486" i="22"/>
  <c r="Q486" i="22"/>
  <c r="R486" i="22"/>
  <c r="S486" i="22"/>
  <c r="U486" i="22"/>
  <c r="V486" i="22"/>
  <c r="A487" i="22"/>
  <c r="D487" i="22"/>
  <c r="G487" i="22"/>
  <c r="H487" i="22"/>
  <c r="I487" i="22"/>
  <c r="J487" i="22"/>
  <c r="K487" i="22"/>
  <c r="L487" i="22"/>
  <c r="M487" i="22"/>
  <c r="N487" i="22"/>
  <c r="O487" i="22"/>
  <c r="P487" i="22"/>
  <c r="Q487" i="22"/>
  <c r="R487" i="22"/>
  <c r="S487" i="22"/>
  <c r="T487" i="22"/>
  <c r="U487" i="22"/>
  <c r="V487" i="22"/>
  <c r="A488" i="22"/>
  <c r="D488" i="22"/>
  <c r="G488" i="22"/>
  <c r="H488" i="22"/>
  <c r="I488" i="22"/>
  <c r="J488" i="22"/>
  <c r="K488" i="22"/>
  <c r="L488" i="22"/>
  <c r="M488" i="22"/>
  <c r="N488" i="22"/>
  <c r="O488" i="22"/>
  <c r="P488" i="22"/>
  <c r="Q488" i="22"/>
  <c r="R488" i="22"/>
  <c r="S488" i="22"/>
  <c r="T488" i="22"/>
  <c r="U488" i="22"/>
  <c r="V488" i="22"/>
  <c r="A489" i="22"/>
  <c r="D489" i="22"/>
  <c r="G489" i="22"/>
  <c r="H489" i="22"/>
  <c r="I489" i="22"/>
  <c r="J489" i="22"/>
  <c r="K489" i="22"/>
  <c r="L489" i="22"/>
  <c r="M489" i="22"/>
  <c r="N489" i="22"/>
  <c r="O489" i="22"/>
  <c r="P489" i="22"/>
  <c r="Q489" i="22"/>
  <c r="R489" i="22"/>
  <c r="S489" i="22"/>
  <c r="T489" i="22"/>
  <c r="U489" i="22"/>
  <c r="V489" i="22" s="1"/>
  <c r="A490" i="22"/>
  <c r="D490" i="22"/>
  <c r="E490" i="22"/>
  <c r="G490" i="22"/>
  <c r="H490" i="22"/>
  <c r="I490" i="22"/>
  <c r="J490" i="22"/>
  <c r="K490" i="22"/>
  <c r="L490" i="22"/>
  <c r="M490" i="22"/>
  <c r="N490" i="22"/>
  <c r="O490" i="22"/>
  <c r="P490" i="22"/>
  <c r="Q490" i="22"/>
  <c r="R490" i="22"/>
  <c r="S490" i="22"/>
  <c r="T490" i="22"/>
  <c r="U490" i="22"/>
  <c r="V490" i="22"/>
  <c r="A491" i="22"/>
  <c r="D491" i="22"/>
  <c r="E491" i="22"/>
  <c r="G491" i="22"/>
  <c r="H491" i="22"/>
  <c r="I491" i="22"/>
  <c r="J491" i="22"/>
  <c r="K491" i="22"/>
  <c r="L491" i="22"/>
  <c r="M491" i="22"/>
  <c r="N491" i="22"/>
  <c r="O491" i="22"/>
  <c r="P491" i="22"/>
  <c r="Q491" i="22"/>
  <c r="R491" i="22"/>
  <c r="S491" i="22"/>
  <c r="T491" i="22"/>
  <c r="U491" i="22"/>
  <c r="V491" i="22"/>
  <c r="A492" i="22"/>
  <c r="D492" i="22"/>
  <c r="G492" i="22"/>
  <c r="H492" i="22"/>
  <c r="I492" i="22"/>
  <c r="J492" i="22"/>
  <c r="K492" i="22"/>
  <c r="L492" i="22"/>
  <c r="M492" i="22"/>
  <c r="N492" i="22"/>
  <c r="O492" i="22"/>
  <c r="P492" i="22"/>
  <c r="Q492" i="22"/>
  <c r="R492" i="22"/>
  <c r="S492" i="22"/>
  <c r="T492" i="22"/>
  <c r="U492" i="22"/>
  <c r="V492" i="22"/>
  <c r="A493" i="22"/>
  <c r="D493" i="22"/>
  <c r="G493" i="22"/>
  <c r="H493" i="22"/>
  <c r="I493" i="22"/>
  <c r="J493" i="22"/>
  <c r="K493" i="22"/>
  <c r="L493" i="22"/>
  <c r="M493" i="22"/>
  <c r="N493" i="22"/>
  <c r="O493" i="22"/>
  <c r="P493" i="22"/>
  <c r="Q493" i="22"/>
  <c r="R493" i="22"/>
  <c r="S493" i="22"/>
  <c r="T493" i="22"/>
  <c r="U493" i="22"/>
  <c r="V493" i="22"/>
  <c r="A494" i="22"/>
  <c r="T494" i="22" s="1"/>
  <c r="D494" i="22"/>
  <c r="G494" i="22"/>
  <c r="H494" i="22"/>
  <c r="I494" i="22"/>
  <c r="J494" i="22"/>
  <c r="K494" i="22"/>
  <c r="L494" i="22"/>
  <c r="M494" i="22"/>
  <c r="N494" i="22"/>
  <c r="O494" i="22"/>
  <c r="P494" i="22"/>
  <c r="Q494" i="22"/>
  <c r="R494" i="22"/>
  <c r="S494" i="22"/>
  <c r="U494" i="22"/>
  <c r="V494" i="22"/>
  <c r="A495" i="22"/>
  <c r="T495" i="22" s="1"/>
  <c r="D495" i="22"/>
  <c r="G495" i="22"/>
  <c r="H495" i="22"/>
  <c r="I495" i="22"/>
  <c r="J495" i="22"/>
  <c r="K495" i="22"/>
  <c r="L495" i="22"/>
  <c r="M495" i="22"/>
  <c r="N495" i="22"/>
  <c r="O495" i="22"/>
  <c r="P495" i="22"/>
  <c r="Q495" i="22"/>
  <c r="R495" i="22"/>
  <c r="S495" i="22"/>
  <c r="U495" i="22"/>
  <c r="V495" i="22" s="1"/>
  <c r="A496" i="22"/>
  <c r="D496" i="22"/>
  <c r="G496" i="22"/>
  <c r="H496" i="22"/>
  <c r="I496" i="22"/>
  <c r="J496" i="22"/>
  <c r="K496" i="22"/>
  <c r="L496" i="22"/>
  <c r="M496" i="22"/>
  <c r="N496" i="22"/>
  <c r="O496" i="22"/>
  <c r="P496" i="22"/>
  <c r="Q496" i="22"/>
  <c r="R496" i="22"/>
  <c r="S496" i="22"/>
  <c r="T496" i="22"/>
  <c r="U496" i="22"/>
  <c r="V496" i="22"/>
  <c r="W496" i="22"/>
  <c r="A497" i="22"/>
  <c r="D497" i="22"/>
  <c r="G497" i="22"/>
  <c r="H497" i="22"/>
  <c r="I497" i="22"/>
  <c r="J497" i="22"/>
  <c r="K497" i="22"/>
  <c r="L497" i="22"/>
  <c r="M497" i="22"/>
  <c r="N497" i="22"/>
  <c r="O497" i="22"/>
  <c r="P497" i="22"/>
  <c r="Q497" i="22"/>
  <c r="R497" i="22"/>
  <c r="S497" i="22"/>
  <c r="T497" i="22"/>
  <c r="U497" i="22"/>
  <c r="V497" i="22" s="1"/>
  <c r="W497" i="22"/>
  <c r="A498" i="22"/>
  <c r="T498" i="22" s="1"/>
  <c r="D498" i="22"/>
  <c r="G498" i="22"/>
  <c r="H498" i="22"/>
  <c r="I498" i="22"/>
  <c r="J498" i="22"/>
  <c r="K498" i="22"/>
  <c r="L498" i="22"/>
  <c r="M498" i="22"/>
  <c r="N498" i="22"/>
  <c r="O498" i="22"/>
  <c r="P498" i="22"/>
  <c r="Q498" i="22"/>
  <c r="R498" i="22"/>
  <c r="S498" i="22"/>
  <c r="U498" i="22"/>
  <c r="V498" i="22"/>
  <c r="A499" i="22"/>
  <c r="T499" i="22" s="1"/>
  <c r="D499" i="22"/>
  <c r="G499" i="22"/>
  <c r="H499" i="22"/>
  <c r="I499" i="22"/>
  <c r="J499" i="22"/>
  <c r="K499" i="22"/>
  <c r="L499" i="22"/>
  <c r="M499" i="22"/>
  <c r="N499" i="22"/>
  <c r="O499" i="22"/>
  <c r="P499" i="22"/>
  <c r="Q499" i="22"/>
  <c r="R499" i="22"/>
  <c r="S499" i="22"/>
  <c r="U499" i="22"/>
  <c r="V499" i="22" s="1"/>
  <c r="A500" i="22"/>
  <c r="D500" i="22"/>
  <c r="G500" i="22"/>
  <c r="H500" i="22"/>
  <c r="I500" i="22"/>
  <c r="J500" i="22"/>
  <c r="K500" i="22"/>
  <c r="L500" i="22"/>
  <c r="M500" i="22"/>
  <c r="N500" i="22"/>
  <c r="O500" i="22"/>
  <c r="P500" i="22"/>
  <c r="Q500" i="22"/>
  <c r="R500" i="22"/>
  <c r="S500" i="22"/>
  <c r="T500" i="22"/>
  <c r="U500" i="22"/>
  <c r="V500" i="22"/>
  <c r="A501" i="22"/>
  <c r="D501" i="22"/>
  <c r="G501" i="22"/>
  <c r="H501" i="22"/>
  <c r="I501" i="22"/>
  <c r="J501" i="22"/>
  <c r="K501" i="22"/>
  <c r="L501" i="22"/>
  <c r="M501" i="22"/>
  <c r="N501" i="22"/>
  <c r="O501" i="22"/>
  <c r="P501" i="22"/>
  <c r="Q501" i="22"/>
  <c r="R501" i="22"/>
  <c r="S501" i="22"/>
  <c r="T501" i="22"/>
  <c r="U501" i="22"/>
  <c r="V501" i="22"/>
  <c r="A502" i="22"/>
  <c r="T502" i="22" s="1"/>
  <c r="D502" i="22"/>
  <c r="G502" i="22"/>
  <c r="H502" i="22"/>
  <c r="I502" i="22"/>
  <c r="J502" i="22"/>
  <c r="K502" i="22"/>
  <c r="L502" i="22"/>
  <c r="M502" i="22"/>
  <c r="N502" i="22"/>
  <c r="O502" i="22"/>
  <c r="P502" i="22"/>
  <c r="Q502" i="22"/>
  <c r="R502" i="22"/>
  <c r="S502" i="22"/>
  <c r="U502" i="22"/>
  <c r="V502" i="22"/>
  <c r="A503" i="22"/>
  <c r="D503" i="22"/>
  <c r="E511" i="22" s="1"/>
  <c r="G503" i="22"/>
  <c r="H503" i="22"/>
  <c r="I503" i="22"/>
  <c r="J503" i="22"/>
  <c r="K503" i="22"/>
  <c r="L503" i="22"/>
  <c r="M503" i="22"/>
  <c r="N503" i="22"/>
  <c r="O503" i="22"/>
  <c r="P503" i="22"/>
  <c r="Q503" i="22"/>
  <c r="R503" i="22"/>
  <c r="S503" i="22"/>
  <c r="T503" i="22"/>
  <c r="U503" i="22"/>
  <c r="V503" i="22" s="1"/>
  <c r="A504" i="22"/>
  <c r="T504" i="22" s="1"/>
  <c r="D504" i="22"/>
  <c r="G504" i="22"/>
  <c r="H504" i="22"/>
  <c r="I504" i="22"/>
  <c r="J504" i="22"/>
  <c r="K504" i="22"/>
  <c r="L504" i="22"/>
  <c r="M504" i="22"/>
  <c r="N504" i="22"/>
  <c r="O504" i="22"/>
  <c r="P504" i="22"/>
  <c r="Q504" i="22"/>
  <c r="R504" i="22"/>
  <c r="S504" i="22"/>
  <c r="U504" i="22"/>
  <c r="V504" i="22"/>
  <c r="A505" i="22"/>
  <c r="D505" i="22"/>
  <c r="G505" i="22"/>
  <c r="H505" i="22"/>
  <c r="I505" i="22"/>
  <c r="J505" i="22"/>
  <c r="K505" i="22"/>
  <c r="L505" i="22"/>
  <c r="M505" i="22"/>
  <c r="N505" i="22"/>
  <c r="O505" i="22"/>
  <c r="P505" i="22"/>
  <c r="Q505" i="22"/>
  <c r="R505" i="22"/>
  <c r="S505" i="22"/>
  <c r="T505" i="22"/>
  <c r="U505" i="22"/>
  <c r="V505" i="22"/>
  <c r="A506" i="22"/>
  <c r="D506" i="22"/>
  <c r="G506" i="22"/>
  <c r="H506" i="22"/>
  <c r="I506" i="22"/>
  <c r="J506" i="22"/>
  <c r="K506" i="22"/>
  <c r="L506" i="22"/>
  <c r="M506" i="22"/>
  <c r="N506" i="22"/>
  <c r="O506" i="22"/>
  <c r="P506" i="22"/>
  <c r="Q506" i="22"/>
  <c r="R506" i="22"/>
  <c r="S506" i="22"/>
  <c r="T506" i="22"/>
  <c r="U506" i="22"/>
  <c r="V506" i="22"/>
  <c r="A507" i="22"/>
  <c r="T507" i="22" s="1"/>
  <c r="D507" i="22"/>
  <c r="G507" i="22"/>
  <c r="H507" i="22"/>
  <c r="I507" i="22"/>
  <c r="J507" i="22"/>
  <c r="K507" i="22"/>
  <c r="L507" i="22"/>
  <c r="M507" i="22"/>
  <c r="N507" i="22"/>
  <c r="O507" i="22"/>
  <c r="P507" i="22"/>
  <c r="Q507" i="22"/>
  <c r="R507" i="22"/>
  <c r="S507" i="22"/>
  <c r="U507" i="22"/>
  <c r="V507" i="22" s="1"/>
  <c r="A508" i="22"/>
  <c r="D508" i="22"/>
  <c r="G508" i="22"/>
  <c r="H508" i="22"/>
  <c r="I508" i="22"/>
  <c r="J508" i="22"/>
  <c r="K508" i="22"/>
  <c r="L508" i="22"/>
  <c r="M508" i="22"/>
  <c r="N508" i="22"/>
  <c r="O508" i="22"/>
  <c r="P508" i="22"/>
  <c r="Q508" i="22"/>
  <c r="R508" i="22"/>
  <c r="S508" i="22"/>
  <c r="T508" i="22"/>
  <c r="U508" i="22"/>
  <c r="V508" i="22"/>
  <c r="A509" i="22"/>
  <c r="D509" i="22"/>
  <c r="E509" i="22"/>
  <c r="G509" i="22"/>
  <c r="H509" i="22"/>
  <c r="I509" i="22"/>
  <c r="J509" i="22"/>
  <c r="K509" i="22"/>
  <c r="L509" i="22"/>
  <c r="M509" i="22"/>
  <c r="N509" i="22"/>
  <c r="O509" i="22"/>
  <c r="P509" i="22"/>
  <c r="Q509" i="22"/>
  <c r="R509" i="22"/>
  <c r="S509" i="22"/>
  <c r="T509" i="22"/>
  <c r="U509" i="22"/>
  <c r="V509" i="22"/>
  <c r="A510" i="22"/>
  <c r="D510" i="22"/>
  <c r="G510" i="22"/>
  <c r="H510" i="22"/>
  <c r="I510" i="22"/>
  <c r="J510" i="22"/>
  <c r="K510" i="22"/>
  <c r="L510" i="22"/>
  <c r="M510" i="22"/>
  <c r="N510" i="22"/>
  <c r="O510" i="22"/>
  <c r="P510" i="22"/>
  <c r="Q510" i="22"/>
  <c r="R510" i="22"/>
  <c r="S510" i="22"/>
  <c r="T510" i="22"/>
  <c r="U510" i="22"/>
  <c r="V510" i="22"/>
  <c r="A511" i="22"/>
  <c r="D511" i="22"/>
  <c r="G511" i="22"/>
  <c r="H511" i="22"/>
  <c r="I511" i="22"/>
  <c r="J511" i="22"/>
  <c r="K511" i="22"/>
  <c r="L511" i="22"/>
  <c r="M511" i="22"/>
  <c r="N511" i="22"/>
  <c r="O511" i="22"/>
  <c r="P511" i="22"/>
  <c r="Q511" i="22"/>
  <c r="R511" i="22"/>
  <c r="S511" i="22"/>
  <c r="T511" i="22"/>
  <c r="U511" i="22"/>
  <c r="V511" i="22"/>
  <c r="A512" i="22"/>
  <c r="T512" i="22" s="1"/>
  <c r="D512" i="22"/>
  <c r="E512" i="22"/>
  <c r="G512" i="22"/>
  <c r="H512" i="22"/>
  <c r="I512" i="22"/>
  <c r="J512" i="22"/>
  <c r="K512" i="22"/>
  <c r="L512" i="22"/>
  <c r="M512" i="22"/>
  <c r="N512" i="22"/>
  <c r="O512" i="22"/>
  <c r="P512" i="22"/>
  <c r="Q512" i="22"/>
  <c r="R512" i="22"/>
  <c r="S512" i="22"/>
  <c r="U512" i="22"/>
  <c r="V512" i="22"/>
  <c r="A513" i="22"/>
  <c r="D513" i="22"/>
  <c r="G513" i="22"/>
  <c r="H513" i="22"/>
  <c r="I513" i="22"/>
  <c r="J513" i="22"/>
  <c r="K513" i="22"/>
  <c r="L513" i="22"/>
  <c r="M513" i="22"/>
  <c r="N513" i="22"/>
  <c r="O513" i="22"/>
  <c r="P513" i="22"/>
  <c r="Q513" i="22"/>
  <c r="R513" i="22"/>
  <c r="S513" i="22"/>
  <c r="T513" i="22"/>
  <c r="U513" i="22"/>
  <c r="V513" i="22" s="1"/>
  <c r="A514" i="22"/>
  <c r="T514" i="22" s="1"/>
  <c r="D514" i="22"/>
  <c r="G514" i="22"/>
  <c r="H514" i="22"/>
  <c r="I514" i="22"/>
  <c r="J514" i="22"/>
  <c r="K514" i="22"/>
  <c r="L514" i="22"/>
  <c r="M514" i="22"/>
  <c r="N514" i="22"/>
  <c r="O514" i="22"/>
  <c r="P514" i="22"/>
  <c r="Q514" i="22"/>
  <c r="R514" i="22"/>
  <c r="S514" i="22"/>
  <c r="U514" i="22"/>
  <c r="V514" i="22"/>
  <c r="A515" i="22"/>
  <c r="D515" i="22"/>
  <c r="E523" i="22" s="1"/>
  <c r="E515" i="22"/>
  <c r="G515" i="22"/>
  <c r="H515" i="22"/>
  <c r="I515" i="22"/>
  <c r="J515" i="22"/>
  <c r="K515" i="22"/>
  <c r="L515" i="22"/>
  <c r="M515" i="22"/>
  <c r="N515" i="22"/>
  <c r="O515" i="22"/>
  <c r="P515" i="22"/>
  <c r="Q515" i="22"/>
  <c r="R515" i="22"/>
  <c r="S515" i="22"/>
  <c r="T515" i="22"/>
  <c r="U515" i="22"/>
  <c r="V515" i="22"/>
  <c r="A516" i="22"/>
  <c r="D516" i="22"/>
  <c r="E516" i="22"/>
  <c r="G516" i="22"/>
  <c r="H516" i="22"/>
  <c r="I516" i="22"/>
  <c r="J516" i="22"/>
  <c r="K516" i="22"/>
  <c r="L516" i="22"/>
  <c r="M516" i="22"/>
  <c r="N516" i="22"/>
  <c r="O516" i="22"/>
  <c r="P516" i="22"/>
  <c r="Q516" i="22"/>
  <c r="R516" i="22"/>
  <c r="S516" i="22"/>
  <c r="T516" i="22"/>
  <c r="U516" i="22"/>
  <c r="V516" i="22"/>
  <c r="A517" i="22"/>
  <c r="D517" i="22"/>
  <c r="E517" i="22"/>
  <c r="G517" i="22"/>
  <c r="H517" i="22"/>
  <c r="I517" i="22"/>
  <c r="J517" i="22"/>
  <c r="K517" i="22"/>
  <c r="L517" i="22"/>
  <c r="M517" i="22"/>
  <c r="N517" i="22"/>
  <c r="O517" i="22"/>
  <c r="P517" i="22"/>
  <c r="Q517" i="22"/>
  <c r="R517" i="22"/>
  <c r="S517" i="22"/>
  <c r="T517" i="22"/>
  <c r="U517" i="22"/>
  <c r="V517" i="22"/>
  <c r="A518" i="22"/>
  <c r="D518" i="22"/>
  <c r="G518" i="22"/>
  <c r="H518" i="22"/>
  <c r="I518" i="22"/>
  <c r="J518" i="22"/>
  <c r="K518" i="22"/>
  <c r="L518" i="22"/>
  <c r="M518" i="22"/>
  <c r="N518" i="22"/>
  <c r="O518" i="22"/>
  <c r="P518" i="22"/>
  <c r="Q518" i="22"/>
  <c r="R518" i="22"/>
  <c r="S518" i="22"/>
  <c r="T518" i="22"/>
  <c r="U518" i="22"/>
  <c r="V518" i="22"/>
  <c r="A519" i="22"/>
  <c r="D519" i="22"/>
  <c r="G519" i="22"/>
  <c r="H519" i="22"/>
  <c r="I519" i="22"/>
  <c r="J519" i="22"/>
  <c r="K519" i="22"/>
  <c r="L519" i="22"/>
  <c r="M519" i="22"/>
  <c r="N519" i="22"/>
  <c r="O519" i="22"/>
  <c r="P519" i="22"/>
  <c r="Q519" i="22"/>
  <c r="R519" i="22"/>
  <c r="S519" i="22"/>
  <c r="T519" i="22"/>
  <c r="U519" i="22"/>
  <c r="V519" i="22" s="1"/>
  <c r="A520" i="22"/>
  <c r="T520" i="22" s="1"/>
  <c r="D520" i="22"/>
  <c r="G520" i="22"/>
  <c r="H520" i="22"/>
  <c r="I520" i="22"/>
  <c r="J520" i="22"/>
  <c r="K520" i="22"/>
  <c r="L520" i="22"/>
  <c r="M520" i="22"/>
  <c r="N520" i="22"/>
  <c r="O520" i="22"/>
  <c r="P520" i="22"/>
  <c r="Q520" i="22"/>
  <c r="R520" i="22"/>
  <c r="S520" i="22"/>
  <c r="U520" i="22"/>
  <c r="V520" i="22"/>
  <c r="A521" i="22"/>
  <c r="D521" i="22"/>
  <c r="E521" i="22"/>
  <c r="G521" i="22"/>
  <c r="H521" i="22"/>
  <c r="I521" i="22"/>
  <c r="J521" i="22"/>
  <c r="K521" i="22"/>
  <c r="L521" i="22"/>
  <c r="M521" i="22"/>
  <c r="N521" i="22"/>
  <c r="O521" i="22"/>
  <c r="P521" i="22"/>
  <c r="Q521" i="22"/>
  <c r="R521" i="22"/>
  <c r="S521" i="22"/>
  <c r="T521" i="22"/>
  <c r="U521" i="22"/>
  <c r="V521" i="22"/>
  <c r="A522" i="22"/>
  <c r="D522" i="22"/>
  <c r="E522" i="22"/>
  <c r="G522" i="22"/>
  <c r="H522" i="22"/>
  <c r="I522" i="22"/>
  <c r="J522" i="22"/>
  <c r="K522" i="22"/>
  <c r="L522" i="22"/>
  <c r="M522" i="22"/>
  <c r="N522" i="22"/>
  <c r="O522" i="22"/>
  <c r="P522" i="22"/>
  <c r="Q522" i="22"/>
  <c r="R522" i="22"/>
  <c r="S522" i="22"/>
  <c r="T522" i="22"/>
  <c r="U522" i="22"/>
  <c r="V522" i="22"/>
  <c r="W522" i="22"/>
  <c r="A523" i="22"/>
  <c r="T523" i="22" s="1"/>
  <c r="D523" i="22"/>
  <c r="E526" i="22" s="1"/>
  <c r="G523" i="22"/>
  <c r="H523" i="22"/>
  <c r="I523" i="22"/>
  <c r="J523" i="22"/>
  <c r="K523" i="22"/>
  <c r="L523" i="22"/>
  <c r="M523" i="22"/>
  <c r="N523" i="22"/>
  <c r="O523" i="22"/>
  <c r="P523" i="22"/>
  <c r="Q523" i="22"/>
  <c r="R523" i="22"/>
  <c r="S523" i="22"/>
  <c r="U523" i="22"/>
  <c r="V523" i="22" s="1"/>
  <c r="A524" i="22"/>
  <c r="D524" i="22"/>
  <c r="E524" i="22"/>
  <c r="G524" i="22"/>
  <c r="H524" i="22"/>
  <c r="I524" i="22"/>
  <c r="J524" i="22"/>
  <c r="K524" i="22"/>
  <c r="L524" i="22"/>
  <c r="M524" i="22"/>
  <c r="N524" i="22"/>
  <c r="O524" i="22"/>
  <c r="P524" i="22"/>
  <c r="Q524" i="22"/>
  <c r="R524" i="22"/>
  <c r="S524" i="22"/>
  <c r="T524" i="22"/>
  <c r="U524" i="22"/>
  <c r="V524" i="22"/>
  <c r="A525" i="22"/>
  <c r="D525" i="22"/>
  <c r="E525" i="22"/>
  <c r="G525" i="22"/>
  <c r="H525" i="22"/>
  <c r="I525" i="22"/>
  <c r="J525" i="22"/>
  <c r="K525" i="22"/>
  <c r="L525" i="22"/>
  <c r="M525" i="22"/>
  <c r="N525" i="22"/>
  <c r="O525" i="22"/>
  <c r="P525" i="22"/>
  <c r="Q525" i="22"/>
  <c r="R525" i="22"/>
  <c r="S525" i="22"/>
  <c r="T525" i="22"/>
  <c r="U525" i="22"/>
  <c r="V525" i="22"/>
  <c r="A526" i="22"/>
  <c r="D526" i="22"/>
  <c r="G526" i="22"/>
  <c r="H526" i="22"/>
  <c r="I526" i="22"/>
  <c r="J526" i="22"/>
  <c r="K526" i="22"/>
  <c r="L526" i="22"/>
  <c r="M526" i="22"/>
  <c r="N526" i="22"/>
  <c r="O526" i="22"/>
  <c r="P526" i="22"/>
  <c r="Q526" i="22"/>
  <c r="R526" i="22"/>
  <c r="S526" i="22"/>
  <c r="T526" i="22"/>
  <c r="U526" i="22"/>
  <c r="V526" i="22"/>
  <c r="A527" i="22"/>
  <c r="D527" i="22"/>
  <c r="G527" i="22"/>
  <c r="H527" i="22"/>
  <c r="I527" i="22"/>
  <c r="J527" i="22"/>
  <c r="K527" i="22"/>
  <c r="L527" i="22"/>
  <c r="M527" i="22"/>
  <c r="N527" i="22"/>
  <c r="O527" i="22"/>
  <c r="P527" i="22"/>
  <c r="Q527" i="22"/>
  <c r="R527" i="22"/>
  <c r="S527" i="22"/>
  <c r="T527" i="22"/>
  <c r="U527" i="22"/>
  <c r="V527" i="22"/>
  <c r="W527" i="22"/>
  <c r="A528" i="22"/>
  <c r="D528" i="22"/>
  <c r="G528" i="22"/>
  <c r="H528" i="22"/>
  <c r="I528" i="22"/>
  <c r="J528" i="22"/>
  <c r="K528" i="22"/>
  <c r="L528" i="22"/>
  <c r="M528" i="22"/>
  <c r="N528" i="22"/>
  <c r="O528" i="22"/>
  <c r="P528" i="22"/>
  <c r="Q528" i="22"/>
  <c r="R528" i="22"/>
  <c r="S528" i="22"/>
  <c r="T528" i="22"/>
  <c r="U528" i="22"/>
  <c r="V528" i="22"/>
  <c r="A529" i="22"/>
  <c r="D529" i="22"/>
  <c r="G529" i="22"/>
  <c r="H529" i="22"/>
  <c r="I529" i="22"/>
  <c r="J529" i="22"/>
  <c r="K529" i="22"/>
  <c r="L529" i="22"/>
  <c r="M529" i="22"/>
  <c r="N529" i="22"/>
  <c r="O529" i="22"/>
  <c r="P529" i="22"/>
  <c r="Q529" i="22"/>
  <c r="R529" i="22"/>
  <c r="S529" i="22"/>
  <c r="T529" i="22"/>
  <c r="U529" i="22"/>
  <c r="V529" i="22"/>
  <c r="A530" i="22"/>
  <c r="D530" i="22"/>
  <c r="G530" i="22"/>
  <c r="H530" i="22"/>
  <c r="I530" i="22"/>
  <c r="J530" i="22"/>
  <c r="K530" i="22"/>
  <c r="L530" i="22"/>
  <c r="M530" i="22"/>
  <c r="N530" i="22"/>
  <c r="O530" i="22"/>
  <c r="P530" i="22"/>
  <c r="Q530" i="22"/>
  <c r="R530" i="22"/>
  <c r="S530" i="22"/>
  <c r="T530" i="22"/>
  <c r="U530" i="22"/>
  <c r="V530" i="22"/>
  <c r="W530" i="22"/>
  <c r="A531" i="22"/>
  <c r="T531" i="22" s="1"/>
  <c r="D531" i="22"/>
  <c r="E539" i="22" s="1"/>
  <c r="G531" i="22"/>
  <c r="H531" i="22"/>
  <c r="I531" i="22"/>
  <c r="J531" i="22"/>
  <c r="K531" i="22"/>
  <c r="L531" i="22"/>
  <c r="M531" i="22"/>
  <c r="N531" i="22"/>
  <c r="O531" i="22"/>
  <c r="P531" i="22"/>
  <c r="Q531" i="22"/>
  <c r="R531" i="22"/>
  <c r="S531" i="22"/>
  <c r="U531" i="22"/>
  <c r="V531" i="22" s="1"/>
  <c r="A532" i="22"/>
  <c r="D532" i="22"/>
  <c r="G532" i="22"/>
  <c r="H532" i="22"/>
  <c r="I532" i="22"/>
  <c r="J532" i="22"/>
  <c r="K532" i="22"/>
  <c r="L532" i="22"/>
  <c r="M532" i="22"/>
  <c r="N532" i="22"/>
  <c r="O532" i="22"/>
  <c r="P532" i="22"/>
  <c r="Q532" i="22"/>
  <c r="R532" i="22"/>
  <c r="S532" i="22"/>
  <c r="T532" i="22"/>
  <c r="U532" i="22"/>
  <c r="V532" i="22"/>
  <c r="A533" i="22"/>
  <c r="D533" i="22"/>
  <c r="G533" i="22"/>
  <c r="H533" i="22"/>
  <c r="I533" i="22"/>
  <c r="J533" i="22"/>
  <c r="K533" i="22"/>
  <c r="L533" i="22"/>
  <c r="M533" i="22"/>
  <c r="N533" i="22"/>
  <c r="O533" i="22"/>
  <c r="P533" i="22"/>
  <c r="Q533" i="22"/>
  <c r="R533" i="22"/>
  <c r="S533" i="22"/>
  <c r="T533" i="22"/>
  <c r="U533" i="22"/>
  <c r="V533" i="22" s="1"/>
  <c r="A534" i="22"/>
  <c r="D534" i="22"/>
  <c r="G534" i="22"/>
  <c r="H534" i="22"/>
  <c r="I534" i="22"/>
  <c r="J534" i="22"/>
  <c r="K534" i="22"/>
  <c r="L534" i="22"/>
  <c r="M534" i="22"/>
  <c r="N534" i="22"/>
  <c r="O534" i="22"/>
  <c r="P534" i="22"/>
  <c r="Q534" i="22"/>
  <c r="R534" i="22"/>
  <c r="S534" i="22"/>
  <c r="T534" i="22"/>
  <c r="U534" i="22"/>
  <c r="V534" i="22"/>
  <c r="W534" i="22"/>
  <c r="A535" i="22"/>
  <c r="T535" i="22" s="1"/>
  <c r="D535" i="22"/>
  <c r="E535" i="22"/>
  <c r="G535" i="22"/>
  <c r="H535" i="22"/>
  <c r="I535" i="22"/>
  <c r="J535" i="22"/>
  <c r="K535" i="22"/>
  <c r="L535" i="22"/>
  <c r="M535" i="22"/>
  <c r="N535" i="22"/>
  <c r="O535" i="22"/>
  <c r="P535" i="22"/>
  <c r="Q535" i="22"/>
  <c r="R535" i="22"/>
  <c r="S535" i="22"/>
  <c r="U535" i="22"/>
  <c r="V535" i="22"/>
  <c r="A536" i="22"/>
  <c r="D536" i="22"/>
  <c r="G536" i="22"/>
  <c r="H536" i="22"/>
  <c r="I536" i="22"/>
  <c r="J536" i="22"/>
  <c r="K536" i="22"/>
  <c r="L536" i="22"/>
  <c r="M536" i="22"/>
  <c r="N536" i="22"/>
  <c r="O536" i="22"/>
  <c r="P536" i="22"/>
  <c r="Q536" i="22"/>
  <c r="R536" i="22"/>
  <c r="S536" i="22"/>
  <c r="T536" i="22"/>
  <c r="U536" i="22"/>
  <c r="V536" i="22"/>
  <c r="A537" i="22"/>
  <c r="D537" i="22"/>
  <c r="E546" i="22" s="1"/>
  <c r="G537" i="22"/>
  <c r="H537" i="22"/>
  <c r="I537" i="22"/>
  <c r="J537" i="22"/>
  <c r="K537" i="22"/>
  <c r="L537" i="22"/>
  <c r="M537" i="22"/>
  <c r="N537" i="22"/>
  <c r="O537" i="22"/>
  <c r="P537" i="22"/>
  <c r="Q537" i="22"/>
  <c r="R537" i="22"/>
  <c r="S537" i="22"/>
  <c r="T537" i="22"/>
  <c r="U537" i="22"/>
  <c r="V537" i="22"/>
  <c r="A538" i="22"/>
  <c r="T538" i="22" s="1"/>
  <c r="D538" i="22"/>
  <c r="G538" i="22"/>
  <c r="H538" i="22"/>
  <c r="I538" i="22"/>
  <c r="J538" i="22"/>
  <c r="K538" i="22"/>
  <c r="L538" i="22"/>
  <c r="M538" i="22"/>
  <c r="N538" i="22"/>
  <c r="O538" i="22"/>
  <c r="P538" i="22"/>
  <c r="Q538" i="22"/>
  <c r="R538" i="22"/>
  <c r="S538" i="22"/>
  <c r="U538" i="22"/>
  <c r="V538" i="22"/>
  <c r="A539" i="22"/>
  <c r="D539" i="22"/>
  <c r="G539" i="22"/>
  <c r="H539" i="22"/>
  <c r="I539" i="22"/>
  <c r="J539" i="22"/>
  <c r="K539" i="22"/>
  <c r="L539" i="22"/>
  <c r="M539" i="22"/>
  <c r="N539" i="22"/>
  <c r="O539" i="22"/>
  <c r="P539" i="22"/>
  <c r="Q539" i="22"/>
  <c r="R539" i="22"/>
  <c r="S539" i="22"/>
  <c r="T539" i="22"/>
  <c r="U539" i="22"/>
  <c r="V539" i="22"/>
  <c r="A540" i="22"/>
  <c r="D540" i="22"/>
  <c r="G540" i="22"/>
  <c r="H540" i="22"/>
  <c r="I540" i="22"/>
  <c r="J540" i="22"/>
  <c r="K540" i="22"/>
  <c r="L540" i="22"/>
  <c r="M540" i="22"/>
  <c r="N540" i="22"/>
  <c r="O540" i="22"/>
  <c r="P540" i="22"/>
  <c r="Q540" i="22"/>
  <c r="R540" i="22"/>
  <c r="S540" i="22"/>
  <c r="T540" i="22"/>
  <c r="U540" i="22"/>
  <c r="V540" i="22"/>
  <c r="A541" i="22"/>
  <c r="D541" i="22"/>
  <c r="G541" i="22"/>
  <c r="H541" i="22"/>
  <c r="I541" i="22"/>
  <c r="J541" i="22"/>
  <c r="K541" i="22"/>
  <c r="L541" i="22"/>
  <c r="M541" i="22"/>
  <c r="N541" i="22"/>
  <c r="O541" i="22"/>
  <c r="P541" i="22"/>
  <c r="Q541" i="22"/>
  <c r="R541" i="22"/>
  <c r="S541" i="22"/>
  <c r="T541" i="22"/>
  <c r="U541" i="22"/>
  <c r="V541" i="22" s="1"/>
  <c r="A542" i="22"/>
  <c r="D542" i="22"/>
  <c r="G542" i="22"/>
  <c r="H542" i="22"/>
  <c r="I542" i="22"/>
  <c r="J542" i="22"/>
  <c r="K542" i="22"/>
  <c r="L542" i="22"/>
  <c r="M542" i="22"/>
  <c r="N542" i="22"/>
  <c r="O542" i="22"/>
  <c r="P542" i="22"/>
  <c r="Q542" i="22"/>
  <c r="R542" i="22"/>
  <c r="S542" i="22"/>
  <c r="T542" i="22"/>
  <c r="U542" i="22"/>
  <c r="V542" i="22"/>
  <c r="A543" i="22"/>
  <c r="D543" i="22"/>
  <c r="G543" i="22"/>
  <c r="H543" i="22"/>
  <c r="I543" i="22"/>
  <c r="J543" i="22"/>
  <c r="K543" i="22"/>
  <c r="L543" i="22"/>
  <c r="M543" i="22"/>
  <c r="N543" i="22"/>
  <c r="O543" i="22"/>
  <c r="P543" i="22"/>
  <c r="Q543" i="22"/>
  <c r="R543" i="22"/>
  <c r="S543" i="22"/>
  <c r="T543" i="22"/>
  <c r="U543" i="22"/>
  <c r="V543" i="22"/>
  <c r="A544" i="22"/>
  <c r="D544" i="22"/>
  <c r="G544" i="22"/>
  <c r="H544" i="22"/>
  <c r="I544" i="22"/>
  <c r="J544" i="22"/>
  <c r="K544" i="22"/>
  <c r="L544" i="22"/>
  <c r="M544" i="22"/>
  <c r="N544" i="22"/>
  <c r="O544" i="22"/>
  <c r="P544" i="22"/>
  <c r="Q544" i="22"/>
  <c r="R544" i="22"/>
  <c r="S544" i="22"/>
  <c r="T544" i="22"/>
  <c r="U544" i="22"/>
  <c r="V544" i="22"/>
  <c r="A545" i="22"/>
  <c r="D545" i="22"/>
  <c r="E545" i="22"/>
  <c r="G545" i="22"/>
  <c r="H545" i="22"/>
  <c r="I545" i="22"/>
  <c r="J545" i="22"/>
  <c r="K545" i="22"/>
  <c r="L545" i="22"/>
  <c r="M545" i="22"/>
  <c r="N545" i="22"/>
  <c r="O545" i="22"/>
  <c r="P545" i="22"/>
  <c r="Q545" i="22"/>
  <c r="R545" i="22"/>
  <c r="S545" i="22"/>
  <c r="T545" i="22"/>
  <c r="U545" i="22"/>
  <c r="V545" i="22"/>
  <c r="A546" i="22"/>
  <c r="D546" i="22"/>
  <c r="G546" i="22"/>
  <c r="H546" i="22"/>
  <c r="I546" i="22"/>
  <c r="J546" i="22"/>
  <c r="K546" i="22"/>
  <c r="L546" i="22"/>
  <c r="M546" i="22"/>
  <c r="N546" i="22"/>
  <c r="O546" i="22"/>
  <c r="P546" i="22"/>
  <c r="Q546" i="22"/>
  <c r="R546" i="22"/>
  <c r="S546" i="22"/>
  <c r="T546" i="22"/>
  <c r="U546" i="22"/>
  <c r="V546" i="22"/>
  <c r="A547" i="22"/>
  <c r="D547" i="22"/>
  <c r="G547" i="22"/>
  <c r="H547" i="22"/>
  <c r="I547" i="22"/>
  <c r="J547" i="22"/>
  <c r="K547" i="22"/>
  <c r="L547" i="22"/>
  <c r="M547" i="22"/>
  <c r="N547" i="22"/>
  <c r="O547" i="22"/>
  <c r="P547" i="22"/>
  <c r="Q547" i="22"/>
  <c r="R547" i="22"/>
  <c r="S547" i="22"/>
  <c r="T547" i="22"/>
  <c r="U547" i="22"/>
  <c r="V547" i="22" s="1"/>
  <c r="A548" i="22"/>
  <c r="D548" i="22"/>
  <c r="G548" i="22"/>
  <c r="H548" i="22"/>
  <c r="I548" i="22"/>
  <c r="J548" i="22"/>
  <c r="K548" i="22"/>
  <c r="L548" i="22"/>
  <c r="M548" i="22"/>
  <c r="N548" i="22"/>
  <c r="O548" i="22"/>
  <c r="P548" i="22"/>
  <c r="Q548" i="22"/>
  <c r="R548" i="22"/>
  <c r="S548" i="22"/>
  <c r="T548" i="22"/>
  <c r="U548" i="22"/>
  <c r="V548" i="22"/>
  <c r="W548" i="22"/>
  <c r="A549" i="22"/>
  <c r="D549" i="22"/>
  <c r="G549" i="22"/>
  <c r="H549" i="22"/>
  <c r="I549" i="22"/>
  <c r="J549" i="22"/>
  <c r="K549" i="22"/>
  <c r="L549" i="22"/>
  <c r="M549" i="22"/>
  <c r="N549" i="22"/>
  <c r="O549" i="22"/>
  <c r="P549" i="22"/>
  <c r="Q549" i="22"/>
  <c r="R549" i="22"/>
  <c r="S549" i="22"/>
  <c r="T549" i="22"/>
  <c r="U549" i="22"/>
  <c r="V549" i="22" s="1"/>
  <c r="W549" i="22"/>
  <c r="A550" i="22"/>
  <c r="D550" i="22"/>
  <c r="G550" i="22"/>
  <c r="H550" i="22"/>
  <c r="I550" i="22"/>
  <c r="J550" i="22"/>
  <c r="K550" i="22"/>
  <c r="L550" i="22"/>
  <c r="M550" i="22"/>
  <c r="N550" i="22"/>
  <c r="O550" i="22"/>
  <c r="P550" i="22"/>
  <c r="Q550" i="22"/>
  <c r="R550" i="22"/>
  <c r="S550" i="22"/>
  <c r="T550" i="22"/>
  <c r="U550" i="22"/>
  <c r="V550" i="22"/>
  <c r="A551" i="22"/>
  <c r="T551" i="22" s="1"/>
  <c r="D551" i="22"/>
  <c r="E558" i="22" s="1"/>
  <c r="G551" i="22"/>
  <c r="H551" i="22"/>
  <c r="I551" i="22"/>
  <c r="J551" i="22"/>
  <c r="K551" i="22"/>
  <c r="L551" i="22"/>
  <c r="M551" i="22"/>
  <c r="N551" i="22"/>
  <c r="O551" i="22"/>
  <c r="P551" i="22"/>
  <c r="Q551" i="22"/>
  <c r="R551" i="22"/>
  <c r="S551" i="22"/>
  <c r="U551" i="22"/>
  <c r="V551" i="22" s="1"/>
  <c r="A552" i="22"/>
  <c r="D552" i="22"/>
  <c r="G552" i="22"/>
  <c r="H552" i="22"/>
  <c r="I552" i="22"/>
  <c r="J552" i="22"/>
  <c r="K552" i="22"/>
  <c r="L552" i="22"/>
  <c r="M552" i="22"/>
  <c r="N552" i="22"/>
  <c r="O552" i="22"/>
  <c r="P552" i="22"/>
  <c r="Q552" i="22"/>
  <c r="R552" i="22"/>
  <c r="S552" i="22"/>
  <c r="T552" i="22"/>
  <c r="U552" i="22"/>
  <c r="V552" i="22"/>
  <c r="W552" i="22"/>
  <c r="A553" i="22"/>
  <c r="D553" i="22"/>
  <c r="E562" i="22" s="1"/>
  <c r="G553" i="22"/>
  <c r="H553" i="22"/>
  <c r="I553" i="22"/>
  <c r="J553" i="22"/>
  <c r="K553" i="22"/>
  <c r="L553" i="22"/>
  <c r="M553" i="22"/>
  <c r="N553" i="22"/>
  <c r="O553" i="22"/>
  <c r="P553" i="22"/>
  <c r="Q553" i="22"/>
  <c r="R553" i="22"/>
  <c r="S553" i="22"/>
  <c r="T553" i="22"/>
  <c r="U553" i="22"/>
  <c r="V553" i="22" s="1"/>
  <c r="A554" i="22"/>
  <c r="D554" i="22"/>
  <c r="E554" i="22"/>
  <c r="G554" i="22"/>
  <c r="H554" i="22"/>
  <c r="I554" i="22"/>
  <c r="J554" i="22"/>
  <c r="K554" i="22"/>
  <c r="L554" i="22"/>
  <c r="M554" i="22"/>
  <c r="N554" i="22"/>
  <c r="O554" i="22"/>
  <c r="P554" i="22"/>
  <c r="Q554" i="22"/>
  <c r="R554" i="22"/>
  <c r="S554" i="22"/>
  <c r="T554" i="22"/>
  <c r="U554" i="22"/>
  <c r="V554" i="22"/>
  <c r="A555" i="22"/>
  <c r="D555" i="22"/>
  <c r="G555" i="22"/>
  <c r="H555" i="22"/>
  <c r="I555" i="22"/>
  <c r="J555" i="22"/>
  <c r="K555" i="22"/>
  <c r="L555" i="22"/>
  <c r="M555" i="22"/>
  <c r="N555" i="22"/>
  <c r="O555" i="22"/>
  <c r="P555" i="22"/>
  <c r="Q555" i="22"/>
  <c r="R555" i="22"/>
  <c r="S555" i="22"/>
  <c r="T555" i="22"/>
  <c r="U555" i="22"/>
  <c r="V555" i="22" s="1"/>
  <c r="A556" i="22"/>
  <c r="T556" i="22" s="1"/>
  <c r="D556" i="22"/>
  <c r="G556" i="22"/>
  <c r="H556" i="22"/>
  <c r="I556" i="22"/>
  <c r="J556" i="22"/>
  <c r="K556" i="22"/>
  <c r="L556" i="22"/>
  <c r="M556" i="22"/>
  <c r="N556" i="22"/>
  <c r="O556" i="22"/>
  <c r="P556" i="22"/>
  <c r="Q556" i="22"/>
  <c r="R556" i="22"/>
  <c r="S556" i="22"/>
  <c r="U556" i="22"/>
  <c r="V556" i="22"/>
  <c r="A557" i="22"/>
  <c r="T557" i="22" s="1"/>
  <c r="D557" i="22"/>
  <c r="G557" i="22"/>
  <c r="H557" i="22"/>
  <c r="I557" i="22"/>
  <c r="J557" i="22"/>
  <c r="K557" i="22"/>
  <c r="L557" i="22"/>
  <c r="M557" i="22"/>
  <c r="N557" i="22"/>
  <c r="O557" i="22"/>
  <c r="P557" i="22"/>
  <c r="Q557" i="22"/>
  <c r="R557" i="22"/>
  <c r="S557" i="22"/>
  <c r="U557" i="22"/>
  <c r="V557" i="22"/>
  <c r="A558" i="22"/>
  <c r="D558" i="22"/>
  <c r="G558" i="22"/>
  <c r="H558" i="22"/>
  <c r="I558" i="22"/>
  <c r="J558" i="22"/>
  <c r="K558" i="22"/>
  <c r="L558" i="22"/>
  <c r="M558" i="22"/>
  <c r="N558" i="22"/>
  <c r="O558" i="22"/>
  <c r="P558" i="22"/>
  <c r="Q558" i="22"/>
  <c r="R558" i="22"/>
  <c r="S558" i="22"/>
  <c r="T558" i="22"/>
  <c r="U558" i="22"/>
  <c r="V558" i="22"/>
  <c r="A559" i="22"/>
  <c r="D559" i="22"/>
  <c r="G559" i="22"/>
  <c r="H559" i="22"/>
  <c r="I559" i="22"/>
  <c r="J559" i="22"/>
  <c r="K559" i="22"/>
  <c r="L559" i="22"/>
  <c r="M559" i="22"/>
  <c r="N559" i="22"/>
  <c r="O559" i="22"/>
  <c r="P559" i="22"/>
  <c r="Q559" i="22"/>
  <c r="R559" i="22"/>
  <c r="S559" i="22"/>
  <c r="T559" i="22"/>
  <c r="U559" i="22"/>
  <c r="V559" i="22" s="1"/>
  <c r="A560" i="22"/>
  <c r="D560" i="22"/>
  <c r="G560" i="22"/>
  <c r="H560" i="22"/>
  <c r="I560" i="22"/>
  <c r="J560" i="22"/>
  <c r="K560" i="22"/>
  <c r="L560" i="22"/>
  <c r="M560" i="22"/>
  <c r="N560" i="22"/>
  <c r="O560" i="22"/>
  <c r="P560" i="22"/>
  <c r="Q560" i="22"/>
  <c r="R560" i="22"/>
  <c r="S560" i="22"/>
  <c r="T560" i="22"/>
  <c r="U560" i="22"/>
  <c r="V560" i="22"/>
  <c r="A561" i="22"/>
  <c r="D561" i="22"/>
  <c r="E561" i="22"/>
  <c r="G561" i="22"/>
  <c r="H561" i="22"/>
  <c r="I561" i="22"/>
  <c r="J561" i="22"/>
  <c r="K561" i="22"/>
  <c r="L561" i="22"/>
  <c r="M561" i="22"/>
  <c r="N561" i="22"/>
  <c r="O561" i="22"/>
  <c r="P561" i="22"/>
  <c r="Q561" i="22"/>
  <c r="R561" i="22"/>
  <c r="S561" i="22"/>
  <c r="T561" i="22"/>
  <c r="U561" i="22"/>
  <c r="V561" i="22"/>
  <c r="A562" i="22"/>
  <c r="D562" i="22"/>
  <c r="G562" i="22"/>
  <c r="H562" i="22"/>
  <c r="I562" i="22"/>
  <c r="J562" i="22"/>
  <c r="K562" i="22"/>
  <c r="L562" i="22"/>
  <c r="M562" i="22"/>
  <c r="N562" i="22"/>
  <c r="O562" i="22"/>
  <c r="P562" i="22"/>
  <c r="Q562" i="22"/>
  <c r="R562" i="22"/>
  <c r="S562" i="22"/>
  <c r="T562" i="22"/>
  <c r="U562" i="22"/>
  <c r="V562" i="22"/>
  <c r="A563" i="22"/>
  <c r="D563" i="22"/>
  <c r="G563" i="22"/>
  <c r="H563" i="22"/>
  <c r="I563" i="22"/>
  <c r="J563" i="22"/>
  <c r="K563" i="22"/>
  <c r="L563" i="22"/>
  <c r="M563" i="22"/>
  <c r="N563" i="22"/>
  <c r="O563" i="22"/>
  <c r="P563" i="22"/>
  <c r="Q563" i="22"/>
  <c r="R563" i="22"/>
  <c r="S563" i="22"/>
  <c r="T563" i="22"/>
  <c r="U563" i="22"/>
  <c r="V563" i="22"/>
  <c r="A564" i="22"/>
  <c r="T564" i="22" s="1"/>
  <c r="D564" i="22"/>
  <c r="G564" i="22"/>
  <c r="H564" i="22"/>
  <c r="I564" i="22"/>
  <c r="J564" i="22"/>
  <c r="K564" i="22"/>
  <c r="L564" i="22"/>
  <c r="M564" i="22"/>
  <c r="N564" i="22"/>
  <c r="O564" i="22"/>
  <c r="P564" i="22"/>
  <c r="Q564" i="22"/>
  <c r="R564" i="22"/>
  <c r="S564" i="22"/>
  <c r="U564" i="22"/>
  <c r="V564" i="22"/>
  <c r="A565" i="22"/>
  <c r="D565" i="22"/>
  <c r="G565" i="22"/>
  <c r="H565" i="22"/>
  <c r="I565" i="22"/>
  <c r="J565" i="22"/>
  <c r="K565" i="22"/>
  <c r="L565" i="22"/>
  <c r="M565" i="22"/>
  <c r="N565" i="22"/>
  <c r="O565" i="22"/>
  <c r="P565" i="22"/>
  <c r="Q565" i="22"/>
  <c r="R565" i="22"/>
  <c r="S565" i="22"/>
  <c r="T565" i="22"/>
  <c r="U565" i="22"/>
  <c r="V565" i="22" s="1"/>
  <c r="W565" i="22"/>
  <c r="A566" i="22"/>
  <c r="D566" i="22"/>
  <c r="G566" i="22"/>
  <c r="H566" i="22"/>
  <c r="I566" i="22"/>
  <c r="J566" i="22"/>
  <c r="K566" i="22"/>
  <c r="L566" i="22"/>
  <c r="M566" i="22"/>
  <c r="N566" i="22"/>
  <c r="O566" i="22"/>
  <c r="P566" i="22"/>
  <c r="Q566" i="22"/>
  <c r="R566" i="22"/>
  <c r="S566" i="22"/>
  <c r="T566" i="22"/>
  <c r="U566" i="22"/>
  <c r="V566" i="22"/>
  <c r="W566" i="22"/>
  <c r="A567" i="22"/>
  <c r="D567" i="22"/>
  <c r="G567" i="22"/>
  <c r="H567" i="22"/>
  <c r="I567" i="22"/>
  <c r="J567" i="22"/>
  <c r="K567" i="22"/>
  <c r="L567" i="22"/>
  <c r="M567" i="22"/>
  <c r="N567" i="22"/>
  <c r="O567" i="22"/>
  <c r="P567" i="22"/>
  <c r="Q567" i="22"/>
  <c r="R567" i="22"/>
  <c r="S567" i="22"/>
  <c r="T567" i="22"/>
  <c r="U567" i="22"/>
  <c r="V567" i="22" s="1"/>
  <c r="W567" i="22"/>
  <c r="A568" i="22"/>
  <c r="D568" i="22"/>
  <c r="G568" i="22"/>
  <c r="H568" i="22"/>
  <c r="I568" i="22"/>
  <c r="J568" i="22"/>
  <c r="K568" i="22"/>
  <c r="L568" i="22"/>
  <c r="M568" i="22"/>
  <c r="N568" i="22"/>
  <c r="O568" i="22"/>
  <c r="P568" i="22"/>
  <c r="Q568" i="22"/>
  <c r="R568" i="22"/>
  <c r="S568" i="22"/>
  <c r="T568" i="22"/>
  <c r="U568" i="22"/>
  <c r="V568" i="22"/>
  <c r="A569" i="22"/>
  <c r="T569" i="22" s="1"/>
  <c r="D569" i="22"/>
  <c r="G569" i="22"/>
  <c r="H569" i="22"/>
  <c r="I569" i="22"/>
  <c r="J569" i="22"/>
  <c r="K569" i="22"/>
  <c r="L569" i="22"/>
  <c r="M569" i="22"/>
  <c r="N569" i="22"/>
  <c r="O569" i="22"/>
  <c r="P569" i="22"/>
  <c r="Q569" i="22"/>
  <c r="R569" i="22"/>
  <c r="S569" i="22"/>
  <c r="U569" i="22"/>
  <c r="V569" i="22" s="1"/>
  <c r="A570" i="22"/>
  <c r="D570" i="22"/>
  <c r="G570" i="22"/>
  <c r="H570" i="22"/>
  <c r="I570" i="22"/>
  <c r="J570" i="22"/>
  <c r="K570" i="22"/>
  <c r="L570" i="22"/>
  <c r="M570" i="22"/>
  <c r="N570" i="22"/>
  <c r="O570" i="22"/>
  <c r="P570" i="22"/>
  <c r="Q570" i="22"/>
  <c r="R570" i="22"/>
  <c r="S570" i="22"/>
  <c r="T570" i="22"/>
  <c r="U570" i="22"/>
  <c r="V570" i="22"/>
  <c r="A571" i="22"/>
  <c r="D571" i="22"/>
  <c r="G571" i="22"/>
  <c r="H571" i="22"/>
  <c r="I571" i="22"/>
  <c r="J571" i="22"/>
  <c r="K571" i="22"/>
  <c r="L571" i="22"/>
  <c r="M571" i="22"/>
  <c r="N571" i="22"/>
  <c r="O571" i="22"/>
  <c r="P571" i="22"/>
  <c r="Q571" i="22"/>
  <c r="R571" i="22"/>
  <c r="S571" i="22"/>
  <c r="T571" i="22"/>
  <c r="U571" i="22"/>
  <c r="V571" i="22"/>
  <c r="A572" i="22"/>
  <c r="D572" i="22"/>
  <c r="G572" i="22"/>
  <c r="H572" i="22"/>
  <c r="I572" i="22"/>
  <c r="J572" i="22"/>
  <c r="K572" i="22"/>
  <c r="L572" i="22"/>
  <c r="M572" i="22"/>
  <c r="N572" i="22"/>
  <c r="O572" i="22"/>
  <c r="P572" i="22"/>
  <c r="Q572" i="22"/>
  <c r="R572" i="22"/>
  <c r="S572" i="22"/>
  <c r="T572" i="22"/>
  <c r="U572" i="22"/>
  <c r="V572" i="22"/>
  <c r="A573" i="22"/>
  <c r="D573" i="22"/>
  <c r="G573" i="22"/>
  <c r="H573" i="22"/>
  <c r="I573" i="22"/>
  <c r="J573" i="22"/>
  <c r="K573" i="22"/>
  <c r="L573" i="22"/>
  <c r="M573" i="22"/>
  <c r="N573" i="22"/>
  <c r="O573" i="22"/>
  <c r="P573" i="22"/>
  <c r="Q573" i="22"/>
  <c r="R573" i="22"/>
  <c r="S573" i="22"/>
  <c r="T573" i="22"/>
  <c r="U573" i="22"/>
  <c r="V573" i="22" s="1"/>
  <c r="A574" i="22"/>
  <c r="D574" i="22"/>
  <c r="G574" i="22"/>
  <c r="H574" i="22"/>
  <c r="I574" i="22"/>
  <c r="J574" i="22"/>
  <c r="K574" i="22"/>
  <c r="L574" i="22"/>
  <c r="M574" i="22"/>
  <c r="N574" i="22"/>
  <c r="O574" i="22"/>
  <c r="P574" i="22"/>
  <c r="Q574" i="22"/>
  <c r="R574" i="22"/>
  <c r="S574" i="22"/>
  <c r="T574" i="22"/>
  <c r="U574" i="22"/>
  <c r="V574" i="22"/>
  <c r="W574" i="22"/>
  <c r="A575" i="22"/>
  <c r="D575" i="22"/>
  <c r="G575" i="22"/>
  <c r="H575" i="22"/>
  <c r="I575" i="22"/>
  <c r="J575" i="22"/>
  <c r="K575" i="22"/>
  <c r="L575" i="22"/>
  <c r="M575" i="22"/>
  <c r="N575" i="22"/>
  <c r="O575" i="22"/>
  <c r="P575" i="22"/>
  <c r="Q575" i="22"/>
  <c r="R575" i="22"/>
  <c r="S575" i="22"/>
  <c r="T575" i="22"/>
  <c r="U575" i="22"/>
  <c r="V575" i="22"/>
  <c r="A576" i="22"/>
  <c r="D576" i="22"/>
  <c r="G576" i="22"/>
  <c r="H576" i="22"/>
  <c r="I576" i="22"/>
  <c r="J576" i="22"/>
  <c r="K576" i="22"/>
  <c r="L576" i="22"/>
  <c r="M576" i="22"/>
  <c r="N576" i="22"/>
  <c r="O576" i="22"/>
  <c r="P576" i="22"/>
  <c r="Q576" i="22"/>
  <c r="R576" i="22"/>
  <c r="S576" i="22"/>
  <c r="T576" i="22"/>
  <c r="U576" i="22"/>
  <c r="V576" i="22"/>
  <c r="A577" i="22"/>
  <c r="T577" i="22" s="1"/>
  <c r="D577" i="22"/>
  <c r="G577" i="22"/>
  <c r="H577" i="22"/>
  <c r="I577" i="22"/>
  <c r="J577" i="22"/>
  <c r="K577" i="22"/>
  <c r="L577" i="22"/>
  <c r="M577" i="22"/>
  <c r="N577" i="22"/>
  <c r="O577" i="22"/>
  <c r="P577" i="22"/>
  <c r="Q577" i="22"/>
  <c r="R577" i="22"/>
  <c r="S577" i="22"/>
  <c r="U577" i="22"/>
  <c r="V577" i="22"/>
  <c r="A578" i="22"/>
  <c r="D578" i="22"/>
  <c r="G578" i="22"/>
  <c r="H578" i="22"/>
  <c r="I578" i="22"/>
  <c r="J578" i="22"/>
  <c r="K578" i="22"/>
  <c r="L578" i="22"/>
  <c r="M578" i="22"/>
  <c r="N578" i="22"/>
  <c r="O578" i="22"/>
  <c r="P578" i="22"/>
  <c r="Q578" i="22"/>
  <c r="R578" i="22"/>
  <c r="S578" i="22"/>
  <c r="T578" i="22"/>
  <c r="U578" i="22"/>
  <c r="V578" i="22"/>
  <c r="A579" i="22"/>
  <c r="D579" i="22"/>
  <c r="G579" i="22"/>
  <c r="H579" i="22"/>
  <c r="I579" i="22"/>
  <c r="J579" i="22"/>
  <c r="K579" i="22"/>
  <c r="L579" i="22"/>
  <c r="M579" i="22"/>
  <c r="N579" i="22"/>
  <c r="O579" i="22"/>
  <c r="P579" i="22"/>
  <c r="Q579" i="22"/>
  <c r="R579" i="22"/>
  <c r="S579" i="22"/>
  <c r="T579" i="22"/>
  <c r="U579" i="22"/>
  <c r="V579" i="22" s="1"/>
  <c r="A580" i="22"/>
  <c r="T580" i="22" s="1"/>
  <c r="D580" i="22"/>
  <c r="E580" i="22"/>
  <c r="G580" i="22"/>
  <c r="H580" i="22"/>
  <c r="I580" i="22"/>
  <c r="J580" i="22"/>
  <c r="K580" i="22"/>
  <c r="L580" i="22"/>
  <c r="M580" i="22"/>
  <c r="N580" i="22"/>
  <c r="O580" i="22"/>
  <c r="P580" i="22"/>
  <c r="Q580" i="22"/>
  <c r="R580" i="22"/>
  <c r="S580" i="22"/>
  <c r="U580" i="22"/>
  <c r="V580" i="22"/>
  <c r="A581" i="22"/>
  <c r="D581" i="22"/>
  <c r="G581" i="22"/>
  <c r="H581" i="22"/>
  <c r="I581" i="22"/>
  <c r="J581" i="22"/>
  <c r="K581" i="22"/>
  <c r="L581" i="22"/>
  <c r="M581" i="22"/>
  <c r="N581" i="22"/>
  <c r="O581" i="22"/>
  <c r="P581" i="22"/>
  <c r="Q581" i="22"/>
  <c r="R581" i="22"/>
  <c r="S581" i="22"/>
  <c r="T581" i="22"/>
  <c r="U581" i="22"/>
  <c r="V581" i="22" s="1"/>
  <c r="A582" i="22"/>
  <c r="D582" i="22"/>
  <c r="G582" i="22"/>
  <c r="H582" i="22"/>
  <c r="I582" i="22"/>
  <c r="J582" i="22"/>
  <c r="K582" i="22"/>
  <c r="L582" i="22"/>
  <c r="M582" i="22"/>
  <c r="N582" i="22"/>
  <c r="O582" i="22"/>
  <c r="P582" i="22"/>
  <c r="Q582" i="22"/>
  <c r="R582" i="22"/>
  <c r="S582" i="22"/>
  <c r="T582" i="22"/>
  <c r="U582" i="22"/>
  <c r="V582" i="22"/>
  <c r="A583" i="22"/>
  <c r="D583" i="22"/>
  <c r="E583" i="22"/>
  <c r="G583" i="22"/>
  <c r="H583" i="22"/>
  <c r="I583" i="22"/>
  <c r="J583" i="22"/>
  <c r="K583" i="22"/>
  <c r="L583" i="22"/>
  <c r="M583" i="22"/>
  <c r="N583" i="22"/>
  <c r="O583" i="22"/>
  <c r="P583" i="22"/>
  <c r="Q583" i="22"/>
  <c r="R583" i="22"/>
  <c r="S583" i="22"/>
  <c r="T583" i="22"/>
  <c r="U583" i="22"/>
  <c r="V583" i="22"/>
  <c r="A584" i="22"/>
  <c r="D584" i="22"/>
  <c r="G584" i="22"/>
  <c r="H584" i="22"/>
  <c r="I584" i="22"/>
  <c r="J584" i="22"/>
  <c r="K584" i="22"/>
  <c r="L584" i="22"/>
  <c r="M584" i="22"/>
  <c r="N584" i="22"/>
  <c r="O584" i="22"/>
  <c r="P584" i="22"/>
  <c r="Q584" i="22"/>
  <c r="R584" i="22"/>
  <c r="S584" i="22"/>
  <c r="T584" i="22"/>
  <c r="U584" i="22"/>
  <c r="V584" i="22"/>
  <c r="A585" i="22"/>
  <c r="T585" i="22" s="1"/>
  <c r="D585" i="22"/>
  <c r="G585" i="22"/>
  <c r="H585" i="22"/>
  <c r="I585" i="22"/>
  <c r="J585" i="22"/>
  <c r="K585" i="22"/>
  <c r="L585" i="22"/>
  <c r="M585" i="22"/>
  <c r="N585" i="22"/>
  <c r="O585" i="22"/>
  <c r="P585" i="22"/>
  <c r="Q585" i="22"/>
  <c r="R585" i="22"/>
  <c r="S585" i="22"/>
  <c r="U585" i="22"/>
  <c r="V585" i="22" s="1"/>
  <c r="A586" i="22"/>
  <c r="D586" i="22"/>
  <c r="G586" i="22"/>
  <c r="H586" i="22"/>
  <c r="I586" i="22"/>
  <c r="J586" i="22"/>
  <c r="K586" i="22"/>
  <c r="L586" i="22"/>
  <c r="M586" i="22"/>
  <c r="N586" i="22"/>
  <c r="O586" i="22"/>
  <c r="P586" i="22"/>
  <c r="Q586" i="22"/>
  <c r="R586" i="22"/>
  <c r="S586" i="22"/>
  <c r="T586" i="22"/>
  <c r="U586" i="22"/>
  <c r="V586" i="22"/>
  <c r="A587" i="22"/>
  <c r="D587" i="22"/>
  <c r="G587" i="22"/>
  <c r="H587" i="22"/>
  <c r="I587" i="22"/>
  <c r="J587" i="22"/>
  <c r="K587" i="22"/>
  <c r="L587" i="22"/>
  <c r="M587" i="22"/>
  <c r="N587" i="22"/>
  <c r="O587" i="22"/>
  <c r="P587" i="22"/>
  <c r="Q587" i="22"/>
  <c r="R587" i="22"/>
  <c r="S587" i="22"/>
  <c r="T587" i="22"/>
  <c r="U587" i="22"/>
  <c r="V587" i="22"/>
  <c r="A588" i="22"/>
  <c r="D588" i="22"/>
  <c r="G588" i="22"/>
  <c r="H588" i="22"/>
  <c r="I588" i="22"/>
  <c r="J588" i="22"/>
  <c r="K588" i="22"/>
  <c r="L588" i="22"/>
  <c r="M588" i="22"/>
  <c r="N588" i="22"/>
  <c r="O588" i="22"/>
  <c r="P588" i="22"/>
  <c r="Q588" i="22"/>
  <c r="R588" i="22"/>
  <c r="S588" i="22"/>
  <c r="T588" i="22"/>
  <c r="U588" i="22"/>
  <c r="V588" i="22"/>
  <c r="A589" i="22"/>
  <c r="D589" i="22"/>
  <c r="E590" i="22" s="1"/>
  <c r="G589" i="22"/>
  <c r="H589" i="22"/>
  <c r="I589" i="22"/>
  <c r="J589" i="22"/>
  <c r="K589" i="22"/>
  <c r="L589" i="22"/>
  <c r="M589" i="22"/>
  <c r="N589" i="22"/>
  <c r="O589" i="22"/>
  <c r="P589" i="22"/>
  <c r="Q589" i="22"/>
  <c r="R589" i="22"/>
  <c r="S589" i="22"/>
  <c r="T589" i="22"/>
  <c r="U589" i="22"/>
  <c r="V589" i="22" s="1"/>
  <c r="A590" i="22"/>
  <c r="D590" i="22"/>
  <c r="G590" i="22"/>
  <c r="H590" i="22"/>
  <c r="I590" i="22"/>
  <c r="J590" i="22"/>
  <c r="K590" i="22"/>
  <c r="L590" i="22"/>
  <c r="M590" i="22"/>
  <c r="N590" i="22"/>
  <c r="O590" i="22"/>
  <c r="P590" i="22"/>
  <c r="Q590" i="22"/>
  <c r="R590" i="22"/>
  <c r="S590" i="22"/>
  <c r="T590" i="22"/>
  <c r="U590" i="22"/>
  <c r="V590" i="22"/>
  <c r="A591" i="22"/>
  <c r="D591" i="22"/>
  <c r="G591" i="22"/>
  <c r="H591" i="22"/>
  <c r="I591" i="22"/>
  <c r="J591" i="22"/>
  <c r="K591" i="22"/>
  <c r="L591" i="22"/>
  <c r="M591" i="22"/>
  <c r="N591" i="22"/>
  <c r="O591" i="22"/>
  <c r="P591" i="22"/>
  <c r="Q591" i="22"/>
  <c r="R591" i="22"/>
  <c r="S591" i="22"/>
  <c r="T591" i="22"/>
  <c r="U591" i="22"/>
  <c r="V591" i="22"/>
  <c r="W591" i="22"/>
  <c r="A592" i="22"/>
  <c r="D592" i="22"/>
  <c r="E592" i="22"/>
  <c r="G592" i="22"/>
  <c r="H592" i="22"/>
  <c r="I592" i="22"/>
  <c r="J592" i="22"/>
  <c r="K592" i="22"/>
  <c r="L592" i="22"/>
  <c r="M592" i="22"/>
  <c r="N592" i="22"/>
  <c r="O592" i="22"/>
  <c r="P592" i="22"/>
  <c r="Q592" i="22"/>
  <c r="R592" i="22"/>
  <c r="S592" i="22"/>
  <c r="T592" i="22"/>
  <c r="U592" i="22"/>
  <c r="V592" i="22"/>
  <c r="A593" i="22"/>
  <c r="D593" i="22"/>
  <c r="G593" i="22"/>
  <c r="H593" i="22"/>
  <c r="I593" i="22"/>
  <c r="J593" i="22"/>
  <c r="K593" i="22"/>
  <c r="L593" i="22"/>
  <c r="M593" i="22"/>
  <c r="N593" i="22"/>
  <c r="O593" i="22"/>
  <c r="P593" i="22"/>
  <c r="Q593" i="22"/>
  <c r="R593" i="22"/>
  <c r="S593" i="22"/>
  <c r="T593" i="22"/>
  <c r="U593" i="22"/>
  <c r="V593" i="22"/>
  <c r="A594" i="22"/>
  <c r="D594" i="22"/>
  <c r="G594" i="22"/>
  <c r="H594" i="22"/>
  <c r="I594" i="22"/>
  <c r="J594" i="22"/>
  <c r="K594" i="22"/>
  <c r="L594" i="22"/>
  <c r="M594" i="22"/>
  <c r="N594" i="22"/>
  <c r="O594" i="22"/>
  <c r="P594" i="22"/>
  <c r="Q594" i="22"/>
  <c r="R594" i="22"/>
  <c r="S594" i="22"/>
  <c r="T594" i="22"/>
  <c r="U594" i="22"/>
  <c r="V594" i="22"/>
  <c r="W594" i="22"/>
  <c r="A595" i="22"/>
  <c r="D595" i="22"/>
  <c r="G595" i="22"/>
  <c r="H595" i="22"/>
  <c r="I595" i="22"/>
  <c r="J595" i="22"/>
  <c r="K595" i="22"/>
  <c r="L595" i="22"/>
  <c r="M595" i="22"/>
  <c r="N595" i="22"/>
  <c r="O595" i="22"/>
  <c r="P595" i="22"/>
  <c r="Q595" i="22"/>
  <c r="R595" i="22"/>
  <c r="S595" i="22"/>
  <c r="T595" i="22"/>
  <c r="U595" i="22"/>
  <c r="V595" i="22"/>
  <c r="A596" i="22"/>
  <c r="D596" i="22"/>
  <c r="G596" i="22"/>
  <c r="H596" i="22"/>
  <c r="I596" i="22"/>
  <c r="J596" i="22"/>
  <c r="K596" i="22"/>
  <c r="L596" i="22"/>
  <c r="M596" i="22"/>
  <c r="N596" i="22"/>
  <c r="O596" i="22"/>
  <c r="P596" i="22"/>
  <c r="Q596" i="22"/>
  <c r="R596" i="22"/>
  <c r="S596" i="22"/>
  <c r="T596" i="22"/>
  <c r="U596" i="22"/>
  <c r="V596" i="22"/>
  <c r="A597" i="22"/>
  <c r="D597" i="22"/>
  <c r="G597" i="22"/>
  <c r="H597" i="22"/>
  <c r="I597" i="22"/>
  <c r="J597" i="22"/>
  <c r="K597" i="22"/>
  <c r="L597" i="22"/>
  <c r="M597" i="22"/>
  <c r="N597" i="22"/>
  <c r="O597" i="22"/>
  <c r="P597" i="22"/>
  <c r="Q597" i="22"/>
  <c r="R597" i="22"/>
  <c r="S597" i="22"/>
  <c r="T597" i="22"/>
  <c r="U597" i="22"/>
  <c r="V597" i="22" s="1"/>
  <c r="A598" i="22"/>
  <c r="D598" i="22"/>
  <c r="G598" i="22"/>
  <c r="H598" i="22"/>
  <c r="I598" i="22"/>
  <c r="J598" i="22"/>
  <c r="K598" i="22"/>
  <c r="L598" i="22"/>
  <c r="M598" i="22"/>
  <c r="N598" i="22"/>
  <c r="O598" i="22"/>
  <c r="P598" i="22"/>
  <c r="Q598" i="22"/>
  <c r="R598" i="22"/>
  <c r="S598" i="22"/>
  <c r="T598" i="22"/>
  <c r="U598" i="22"/>
  <c r="V598" i="22"/>
  <c r="A599" i="22"/>
  <c r="D599" i="22"/>
  <c r="G599" i="22"/>
  <c r="H599" i="22"/>
  <c r="I599" i="22"/>
  <c r="J599" i="22"/>
  <c r="K599" i="22"/>
  <c r="L599" i="22"/>
  <c r="M599" i="22"/>
  <c r="N599" i="22"/>
  <c r="O599" i="22"/>
  <c r="P599" i="22"/>
  <c r="Q599" i="22"/>
  <c r="R599" i="22"/>
  <c r="S599" i="22"/>
  <c r="T599" i="22"/>
  <c r="U599" i="22"/>
  <c r="V599" i="22" s="1"/>
  <c r="A600" i="22"/>
  <c r="D600" i="22"/>
  <c r="G600" i="22"/>
  <c r="H600" i="22"/>
  <c r="I600" i="22"/>
  <c r="J600" i="22"/>
  <c r="K600" i="22"/>
  <c r="L600" i="22"/>
  <c r="M600" i="22"/>
  <c r="N600" i="22"/>
  <c r="O600" i="22"/>
  <c r="P600" i="22"/>
  <c r="Q600" i="22"/>
  <c r="R600" i="22"/>
  <c r="S600" i="22"/>
  <c r="T600" i="22"/>
  <c r="U600" i="22"/>
  <c r="V600" i="22"/>
  <c r="A601" i="22"/>
  <c r="D601" i="22"/>
  <c r="E601" i="22"/>
  <c r="G601" i="22"/>
  <c r="H601" i="22"/>
  <c r="I601" i="22"/>
  <c r="J601" i="22"/>
  <c r="K601" i="22"/>
  <c r="L601" i="22"/>
  <c r="M601" i="22"/>
  <c r="N601" i="22"/>
  <c r="O601" i="22"/>
  <c r="P601" i="22"/>
  <c r="Q601" i="22"/>
  <c r="R601" i="22"/>
  <c r="S601" i="22"/>
  <c r="T601" i="22"/>
  <c r="U601" i="22"/>
  <c r="V601" i="22"/>
  <c r="A602" i="22"/>
  <c r="D602" i="22"/>
  <c r="G602" i="22"/>
  <c r="H602" i="22"/>
  <c r="I602" i="22"/>
  <c r="J602" i="22"/>
  <c r="K602" i="22"/>
  <c r="L602" i="22"/>
  <c r="M602" i="22"/>
  <c r="N602" i="22"/>
  <c r="O602" i="22"/>
  <c r="P602" i="22"/>
  <c r="Q602" i="22"/>
  <c r="R602" i="22"/>
  <c r="S602" i="22"/>
  <c r="T602" i="22"/>
  <c r="U602" i="22"/>
  <c r="V602" i="22"/>
  <c r="A603" i="22"/>
  <c r="T603" i="22" s="1"/>
  <c r="D603" i="22"/>
  <c r="G603" i="22"/>
  <c r="H603" i="22"/>
  <c r="I603" i="22"/>
  <c r="J603" i="22"/>
  <c r="K603" i="22"/>
  <c r="L603" i="22"/>
  <c r="M603" i="22"/>
  <c r="N603" i="22"/>
  <c r="O603" i="22"/>
  <c r="P603" i="22"/>
  <c r="Q603" i="22"/>
  <c r="R603" i="22"/>
  <c r="S603" i="22"/>
  <c r="U603" i="22"/>
  <c r="V603" i="22" s="1"/>
  <c r="A604" i="22"/>
  <c r="D604" i="22"/>
  <c r="G604" i="22"/>
  <c r="H604" i="22"/>
  <c r="I604" i="22"/>
  <c r="J604" i="22"/>
  <c r="K604" i="22"/>
  <c r="L604" i="22"/>
  <c r="M604" i="22"/>
  <c r="N604" i="22"/>
  <c r="O604" i="22"/>
  <c r="P604" i="22"/>
  <c r="Q604" i="22"/>
  <c r="R604" i="22"/>
  <c r="S604" i="22"/>
  <c r="T604" i="22"/>
  <c r="U604" i="22"/>
  <c r="V604" i="22"/>
  <c r="A605" i="22"/>
  <c r="D605" i="22"/>
  <c r="G605" i="22"/>
  <c r="H605" i="22"/>
  <c r="I605" i="22"/>
  <c r="J605" i="22"/>
  <c r="K605" i="22"/>
  <c r="L605" i="22"/>
  <c r="M605" i="22"/>
  <c r="N605" i="22"/>
  <c r="O605" i="22"/>
  <c r="P605" i="22"/>
  <c r="Q605" i="22"/>
  <c r="R605" i="22"/>
  <c r="S605" i="22"/>
  <c r="T605" i="22"/>
  <c r="U605" i="22"/>
  <c r="V605" i="22"/>
  <c r="A606" i="22"/>
  <c r="D606" i="22"/>
  <c r="G606" i="22"/>
  <c r="H606" i="22"/>
  <c r="I606" i="22"/>
  <c r="J606" i="22"/>
  <c r="K606" i="22"/>
  <c r="L606" i="22"/>
  <c r="M606" i="22"/>
  <c r="N606" i="22"/>
  <c r="O606" i="22"/>
  <c r="P606" i="22"/>
  <c r="Q606" i="22"/>
  <c r="R606" i="22"/>
  <c r="S606" i="22"/>
  <c r="T606" i="22"/>
  <c r="U606" i="22"/>
  <c r="V606" i="22"/>
  <c r="A607" i="22"/>
  <c r="D607" i="22"/>
  <c r="G607" i="22"/>
  <c r="H607" i="22"/>
  <c r="I607" i="22"/>
  <c r="J607" i="22"/>
  <c r="K607" i="22"/>
  <c r="L607" i="22"/>
  <c r="M607" i="22"/>
  <c r="N607" i="22"/>
  <c r="O607" i="22"/>
  <c r="P607" i="22"/>
  <c r="Q607" i="22"/>
  <c r="R607" i="22"/>
  <c r="S607" i="22"/>
  <c r="T607" i="22"/>
  <c r="U607" i="22"/>
  <c r="V607" i="22" s="1"/>
  <c r="A608" i="22"/>
  <c r="D608" i="22"/>
  <c r="E608" i="22"/>
  <c r="G608" i="22"/>
  <c r="H608" i="22"/>
  <c r="I608" i="22"/>
  <c r="J608" i="22"/>
  <c r="K608" i="22"/>
  <c r="L608" i="22"/>
  <c r="M608" i="22"/>
  <c r="N608" i="22"/>
  <c r="O608" i="22"/>
  <c r="P608" i="22"/>
  <c r="Q608" i="22"/>
  <c r="R608" i="22"/>
  <c r="S608" i="22"/>
  <c r="T608" i="22"/>
  <c r="U608" i="22"/>
  <c r="V608" i="22"/>
  <c r="A609" i="22"/>
  <c r="D609" i="22"/>
  <c r="G609" i="22"/>
  <c r="H609" i="22"/>
  <c r="I609" i="22"/>
  <c r="J609" i="22"/>
  <c r="K609" i="22"/>
  <c r="L609" i="22"/>
  <c r="M609" i="22"/>
  <c r="N609" i="22"/>
  <c r="O609" i="22"/>
  <c r="P609" i="22"/>
  <c r="Q609" i="22"/>
  <c r="R609" i="22"/>
  <c r="S609" i="22"/>
  <c r="T609" i="22"/>
  <c r="U609" i="22"/>
  <c r="V609" i="22"/>
  <c r="A610" i="22"/>
  <c r="D610" i="22"/>
  <c r="G610" i="22"/>
  <c r="H610" i="22"/>
  <c r="I610" i="22"/>
  <c r="J610" i="22"/>
  <c r="K610" i="22"/>
  <c r="L610" i="22"/>
  <c r="M610" i="22"/>
  <c r="N610" i="22"/>
  <c r="O610" i="22"/>
  <c r="P610" i="22"/>
  <c r="Q610" i="22"/>
  <c r="R610" i="22"/>
  <c r="S610" i="22"/>
  <c r="T610" i="22"/>
  <c r="U610" i="22"/>
  <c r="V610" i="22"/>
  <c r="A611" i="22"/>
  <c r="D611" i="22"/>
  <c r="G611" i="22"/>
  <c r="H611" i="22"/>
  <c r="I611" i="22"/>
  <c r="J611" i="22"/>
  <c r="K611" i="22"/>
  <c r="L611" i="22"/>
  <c r="M611" i="22"/>
  <c r="N611" i="22"/>
  <c r="O611" i="22"/>
  <c r="P611" i="22"/>
  <c r="Q611" i="22"/>
  <c r="R611" i="22"/>
  <c r="S611" i="22"/>
  <c r="T611" i="22"/>
  <c r="U611" i="22"/>
  <c r="V611" i="22"/>
  <c r="A612" i="22"/>
  <c r="D612" i="22"/>
  <c r="G612" i="22"/>
  <c r="H612" i="22"/>
  <c r="I612" i="22"/>
  <c r="J612" i="22"/>
  <c r="K612" i="22"/>
  <c r="L612" i="22"/>
  <c r="M612" i="22"/>
  <c r="N612" i="22"/>
  <c r="O612" i="22"/>
  <c r="P612" i="22"/>
  <c r="Q612" i="22"/>
  <c r="R612" i="22"/>
  <c r="S612" i="22"/>
  <c r="T612" i="22"/>
  <c r="U612" i="22"/>
  <c r="V612" i="22"/>
  <c r="W612" i="22"/>
  <c r="A613" i="22"/>
  <c r="T613" i="22" s="1"/>
  <c r="D613" i="22"/>
  <c r="G613" i="22"/>
  <c r="H613" i="22"/>
  <c r="I613" i="22"/>
  <c r="J613" i="22"/>
  <c r="K613" i="22"/>
  <c r="L613" i="22"/>
  <c r="M613" i="22"/>
  <c r="N613" i="22"/>
  <c r="O613" i="22"/>
  <c r="P613" i="22"/>
  <c r="Q613" i="22"/>
  <c r="R613" i="22"/>
  <c r="S613" i="22"/>
  <c r="U613" i="22"/>
  <c r="V613" i="22" s="1"/>
  <c r="A614" i="22"/>
  <c r="T614" i="22" s="1"/>
  <c r="D614" i="22"/>
  <c r="G614" i="22"/>
  <c r="H614" i="22"/>
  <c r="I614" i="22"/>
  <c r="J614" i="22"/>
  <c r="K614" i="22"/>
  <c r="L614" i="22"/>
  <c r="M614" i="22"/>
  <c r="N614" i="22"/>
  <c r="O614" i="22"/>
  <c r="P614" i="22"/>
  <c r="Q614" i="22"/>
  <c r="R614" i="22"/>
  <c r="S614" i="22"/>
  <c r="U614" i="22"/>
  <c r="V614" i="22"/>
  <c r="A615" i="22"/>
  <c r="D615" i="22"/>
  <c r="G615" i="22"/>
  <c r="H615" i="22"/>
  <c r="I615" i="22"/>
  <c r="J615" i="22"/>
  <c r="K615" i="22"/>
  <c r="L615" i="22"/>
  <c r="M615" i="22"/>
  <c r="N615" i="22"/>
  <c r="O615" i="22"/>
  <c r="P615" i="22"/>
  <c r="Q615" i="22"/>
  <c r="R615" i="22"/>
  <c r="S615" i="22"/>
  <c r="T615" i="22"/>
  <c r="U615" i="22"/>
  <c r="V615" i="22" s="1"/>
  <c r="A616" i="22"/>
  <c r="D616" i="22"/>
  <c r="G616" i="22"/>
  <c r="H616" i="22"/>
  <c r="I616" i="22"/>
  <c r="J616" i="22"/>
  <c r="K616" i="22"/>
  <c r="L616" i="22"/>
  <c r="M616" i="22"/>
  <c r="N616" i="22"/>
  <c r="O616" i="22"/>
  <c r="P616" i="22"/>
  <c r="Q616" i="22"/>
  <c r="R616" i="22"/>
  <c r="S616" i="22"/>
  <c r="T616" i="22"/>
  <c r="U616" i="22"/>
  <c r="V616" i="22"/>
  <c r="A617" i="22"/>
  <c r="D617" i="22"/>
  <c r="G617" i="22"/>
  <c r="H617" i="22"/>
  <c r="I617" i="22"/>
  <c r="J617" i="22"/>
  <c r="K617" i="22"/>
  <c r="L617" i="22"/>
  <c r="M617" i="22"/>
  <c r="N617" i="22"/>
  <c r="O617" i="22"/>
  <c r="P617" i="22"/>
  <c r="Q617" i="22"/>
  <c r="R617" i="22"/>
  <c r="S617" i="22"/>
  <c r="T617" i="22"/>
  <c r="U617" i="22"/>
  <c r="V617" i="22"/>
  <c r="W617" i="22"/>
  <c r="A618" i="22"/>
  <c r="D618" i="22"/>
  <c r="E618" i="22"/>
  <c r="G618" i="22"/>
  <c r="H618" i="22"/>
  <c r="I618" i="22"/>
  <c r="J618" i="22"/>
  <c r="K618" i="22"/>
  <c r="L618" i="22"/>
  <c r="M618" i="22"/>
  <c r="N618" i="22"/>
  <c r="O618" i="22"/>
  <c r="P618" i="22"/>
  <c r="Q618" i="22"/>
  <c r="R618" i="22"/>
  <c r="S618" i="22"/>
  <c r="T618" i="22"/>
  <c r="U618" i="22"/>
  <c r="V618" i="22"/>
  <c r="A619" i="22"/>
  <c r="D619" i="22"/>
  <c r="G619" i="22"/>
  <c r="H619" i="22"/>
  <c r="I619" i="22"/>
  <c r="J619" i="22"/>
  <c r="K619" i="22"/>
  <c r="L619" i="22"/>
  <c r="M619" i="22"/>
  <c r="N619" i="22"/>
  <c r="O619" i="22"/>
  <c r="P619" i="22"/>
  <c r="Q619" i="22"/>
  <c r="R619" i="22"/>
  <c r="S619" i="22"/>
  <c r="T619" i="22"/>
  <c r="U619" i="22"/>
  <c r="V619" i="22"/>
  <c r="A620" i="22"/>
  <c r="D620" i="22"/>
  <c r="G620" i="22"/>
  <c r="H620" i="22"/>
  <c r="I620" i="22"/>
  <c r="J620" i="22"/>
  <c r="K620" i="22"/>
  <c r="L620" i="22"/>
  <c r="M620" i="22"/>
  <c r="N620" i="22"/>
  <c r="O620" i="22"/>
  <c r="P620" i="22"/>
  <c r="Q620" i="22"/>
  <c r="R620" i="22"/>
  <c r="S620" i="22"/>
  <c r="T620" i="22"/>
  <c r="U620" i="22"/>
  <c r="V620" i="22"/>
  <c r="A621" i="22"/>
  <c r="D621" i="22"/>
  <c r="E627" i="22" s="1"/>
  <c r="G621" i="22"/>
  <c r="H621" i="22"/>
  <c r="I621" i="22"/>
  <c r="J621" i="22"/>
  <c r="K621" i="22"/>
  <c r="L621" i="22"/>
  <c r="M621" i="22"/>
  <c r="N621" i="22"/>
  <c r="O621" i="22"/>
  <c r="P621" i="22"/>
  <c r="Q621" i="22"/>
  <c r="R621" i="22"/>
  <c r="S621" i="22"/>
  <c r="T621" i="22"/>
  <c r="U621" i="22"/>
  <c r="V621" i="22" s="1"/>
  <c r="A622" i="22"/>
  <c r="D622" i="22"/>
  <c r="G622" i="22"/>
  <c r="H622" i="22"/>
  <c r="I622" i="22"/>
  <c r="J622" i="22"/>
  <c r="K622" i="22"/>
  <c r="L622" i="22"/>
  <c r="M622" i="22"/>
  <c r="N622" i="22"/>
  <c r="O622" i="22"/>
  <c r="P622" i="22"/>
  <c r="Q622" i="22"/>
  <c r="R622" i="22"/>
  <c r="S622" i="22"/>
  <c r="T622" i="22"/>
  <c r="U622" i="22"/>
  <c r="V622" i="22"/>
  <c r="A623" i="22"/>
  <c r="D623" i="22"/>
  <c r="E623" i="22"/>
  <c r="G623" i="22"/>
  <c r="H623" i="22"/>
  <c r="I623" i="22"/>
  <c r="J623" i="22"/>
  <c r="K623" i="22"/>
  <c r="L623" i="22"/>
  <c r="M623" i="22"/>
  <c r="N623" i="22"/>
  <c r="O623" i="22"/>
  <c r="P623" i="22"/>
  <c r="Q623" i="22"/>
  <c r="R623" i="22"/>
  <c r="S623" i="22"/>
  <c r="T623" i="22"/>
  <c r="U623" i="22"/>
  <c r="V623" i="22"/>
  <c r="A624" i="22"/>
  <c r="D624" i="22"/>
  <c r="G624" i="22"/>
  <c r="H624" i="22"/>
  <c r="I624" i="22"/>
  <c r="J624" i="22"/>
  <c r="K624" i="22"/>
  <c r="L624" i="22"/>
  <c r="M624" i="22"/>
  <c r="N624" i="22"/>
  <c r="O624" i="22"/>
  <c r="P624" i="22"/>
  <c r="Q624" i="22"/>
  <c r="R624" i="22"/>
  <c r="S624" i="22"/>
  <c r="T624" i="22"/>
  <c r="U624" i="22"/>
  <c r="V624" i="22"/>
  <c r="A625" i="22"/>
  <c r="D625" i="22"/>
  <c r="E633" i="22" s="1"/>
  <c r="G625" i="22"/>
  <c r="H625" i="22"/>
  <c r="I625" i="22"/>
  <c r="J625" i="22"/>
  <c r="K625" i="22"/>
  <c r="L625" i="22"/>
  <c r="M625" i="22"/>
  <c r="N625" i="22"/>
  <c r="O625" i="22"/>
  <c r="P625" i="22"/>
  <c r="Q625" i="22"/>
  <c r="R625" i="22"/>
  <c r="S625" i="22"/>
  <c r="T625" i="22"/>
  <c r="U625" i="22"/>
  <c r="V625" i="22" s="1"/>
  <c r="A626" i="22"/>
  <c r="D626" i="22"/>
  <c r="E626" i="22"/>
  <c r="G626" i="22"/>
  <c r="H626" i="22"/>
  <c r="I626" i="22"/>
  <c r="J626" i="22"/>
  <c r="K626" i="22"/>
  <c r="L626" i="22"/>
  <c r="M626" i="22"/>
  <c r="N626" i="22"/>
  <c r="O626" i="22"/>
  <c r="P626" i="22"/>
  <c r="Q626" i="22"/>
  <c r="R626" i="22"/>
  <c r="S626" i="22"/>
  <c r="T626" i="22"/>
  <c r="U626" i="22"/>
  <c r="V626" i="22"/>
  <c r="W626" i="22"/>
  <c r="A627" i="22"/>
  <c r="D627" i="22"/>
  <c r="G627" i="22"/>
  <c r="H627" i="22"/>
  <c r="I627" i="22"/>
  <c r="J627" i="22"/>
  <c r="K627" i="22"/>
  <c r="L627" i="22"/>
  <c r="M627" i="22"/>
  <c r="N627" i="22"/>
  <c r="O627" i="22"/>
  <c r="P627" i="22"/>
  <c r="Q627" i="22"/>
  <c r="R627" i="22"/>
  <c r="S627" i="22"/>
  <c r="T627" i="22"/>
  <c r="U627" i="22"/>
  <c r="V627" i="22" s="1"/>
  <c r="A628" i="22"/>
  <c r="D628" i="22"/>
  <c r="G628" i="22"/>
  <c r="H628" i="22"/>
  <c r="I628" i="22"/>
  <c r="J628" i="22"/>
  <c r="K628" i="22"/>
  <c r="L628" i="22"/>
  <c r="M628" i="22"/>
  <c r="N628" i="22"/>
  <c r="O628" i="22"/>
  <c r="P628" i="22"/>
  <c r="Q628" i="22"/>
  <c r="R628" i="22"/>
  <c r="S628" i="22"/>
  <c r="T628" i="22"/>
  <c r="U628" i="22"/>
  <c r="V628" i="22"/>
  <c r="A629" i="22"/>
  <c r="T629" i="22" s="1"/>
  <c r="D629" i="22"/>
  <c r="G629" i="22"/>
  <c r="H629" i="22"/>
  <c r="I629" i="22"/>
  <c r="J629" i="22"/>
  <c r="K629" i="22"/>
  <c r="L629" i="22"/>
  <c r="M629" i="22"/>
  <c r="N629" i="22"/>
  <c r="O629" i="22"/>
  <c r="P629" i="22"/>
  <c r="Q629" i="22"/>
  <c r="R629" i="22"/>
  <c r="S629" i="22"/>
  <c r="U629" i="22"/>
  <c r="V629" i="22"/>
  <c r="A630" i="22"/>
  <c r="T630" i="22" s="1"/>
  <c r="D630" i="22"/>
  <c r="G630" i="22"/>
  <c r="H630" i="22"/>
  <c r="I630" i="22"/>
  <c r="J630" i="22"/>
  <c r="K630" i="22"/>
  <c r="L630" i="22"/>
  <c r="M630" i="22"/>
  <c r="N630" i="22"/>
  <c r="O630" i="22"/>
  <c r="P630" i="22"/>
  <c r="Q630" i="22"/>
  <c r="R630" i="22"/>
  <c r="S630" i="22"/>
  <c r="U630" i="22"/>
  <c r="V630" i="22"/>
  <c r="A631" i="22"/>
  <c r="T631" i="22" s="1"/>
  <c r="D631" i="22"/>
  <c r="E638" i="22" s="1"/>
  <c r="G631" i="22"/>
  <c r="H631" i="22"/>
  <c r="I631" i="22"/>
  <c r="J631" i="22"/>
  <c r="K631" i="22"/>
  <c r="L631" i="22"/>
  <c r="M631" i="22"/>
  <c r="N631" i="22"/>
  <c r="O631" i="22"/>
  <c r="P631" i="22"/>
  <c r="Q631" i="22"/>
  <c r="R631" i="22"/>
  <c r="S631" i="22"/>
  <c r="U631" i="22"/>
  <c r="V631" i="22" s="1"/>
  <c r="A632" i="22"/>
  <c r="T632" i="22" s="1"/>
  <c r="D632" i="22"/>
  <c r="G632" i="22"/>
  <c r="H632" i="22"/>
  <c r="I632" i="22"/>
  <c r="J632" i="22"/>
  <c r="K632" i="22"/>
  <c r="L632" i="22"/>
  <c r="M632" i="22"/>
  <c r="N632" i="22"/>
  <c r="O632" i="22"/>
  <c r="P632" i="22"/>
  <c r="Q632" i="22"/>
  <c r="R632" i="22"/>
  <c r="S632" i="22"/>
  <c r="U632" i="22"/>
  <c r="V632" i="22"/>
  <c r="W632" i="22"/>
  <c r="A633" i="22"/>
  <c r="D633" i="22"/>
  <c r="G633" i="22"/>
  <c r="H633" i="22"/>
  <c r="I633" i="22"/>
  <c r="J633" i="22"/>
  <c r="K633" i="22"/>
  <c r="L633" i="22"/>
  <c r="M633" i="22"/>
  <c r="N633" i="22"/>
  <c r="O633" i="22"/>
  <c r="P633" i="22"/>
  <c r="Q633" i="22"/>
  <c r="R633" i="22"/>
  <c r="S633" i="22"/>
  <c r="T633" i="22"/>
  <c r="U633" i="22"/>
  <c r="V633" i="22" s="1"/>
  <c r="W633" i="22"/>
  <c r="A634" i="22"/>
  <c r="D634" i="22"/>
  <c r="G634" i="22"/>
  <c r="H634" i="22"/>
  <c r="I634" i="22"/>
  <c r="J634" i="22"/>
  <c r="K634" i="22"/>
  <c r="L634" i="22"/>
  <c r="M634" i="22"/>
  <c r="N634" i="22"/>
  <c r="O634" i="22"/>
  <c r="P634" i="22"/>
  <c r="Q634" i="22"/>
  <c r="R634" i="22"/>
  <c r="S634" i="22"/>
  <c r="T634" i="22"/>
  <c r="U634" i="22"/>
  <c r="V634" i="22"/>
  <c r="A635" i="22"/>
  <c r="D635" i="22"/>
  <c r="E643" i="22" s="1"/>
  <c r="G635" i="22"/>
  <c r="H635" i="22"/>
  <c r="I635" i="22"/>
  <c r="J635" i="22"/>
  <c r="K635" i="22"/>
  <c r="L635" i="22"/>
  <c r="M635" i="22"/>
  <c r="N635" i="22"/>
  <c r="O635" i="22"/>
  <c r="P635" i="22"/>
  <c r="Q635" i="22"/>
  <c r="R635" i="22"/>
  <c r="S635" i="22"/>
  <c r="T635" i="22"/>
  <c r="U635" i="22"/>
  <c r="V635" i="22" s="1"/>
  <c r="A636" i="22"/>
  <c r="D636" i="22"/>
  <c r="E636" i="22"/>
  <c r="G636" i="22"/>
  <c r="H636" i="22"/>
  <c r="I636" i="22"/>
  <c r="J636" i="22"/>
  <c r="K636" i="22"/>
  <c r="L636" i="22"/>
  <c r="M636" i="22"/>
  <c r="N636" i="22"/>
  <c r="O636" i="22"/>
  <c r="P636" i="22"/>
  <c r="Q636" i="22"/>
  <c r="R636" i="22"/>
  <c r="S636" i="22"/>
  <c r="T636" i="22"/>
  <c r="U636" i="22"/>
  <c r="V636" i="22"/>
  <c r="A637" i="22"/>
  <c r="D637" i="22"/>
  <c r="G637" i="22"/>
  <c r="H637" i="22"/>
  <c r="I637" i="22"/>
  <c r="J637" i="22"/>
  <c r="K637" i="22"/>
  <c r="L637" i="22"/>
  <c r="M637" i="22"/>
  <c r="N637" i="22"/>
  <c r="O637" i="22"/>
  <c r="P637" i="22"/>
  <c r="Q637" i="22"/>
  <c r="R637" i="22"/>
  <c r="S637" i="22"/>
  <c r="T637" i="22"/>
  <c r="U637" i="22"/>
  <c r="V637" i="22"/>
  <c r="A638" i="22"/>
  <c r="D638" i="22"/>
  <c r="G638" i="22"/>
  <c r="H638" i="22"/>
  <c r="I638" i="22"/>
  <c r="J638" i="22"/>
  <c r="K638" i="22"/>
  <c r="L638" i="22"/>
  <c r="M638" i="22"/>
  <c r="N638" i="22"/>
  <c r="O638" i="22"/>
  <c r="P638" i="22"/>
  <c r="Q638" i="22"/>
  <c r="R638" i="22"/>
  <c r="S638" i="22"/>
  <c r="T638" i="22"/>
  <c r="U638" i="22"/>
  <c r="V638" i="22"/>
  <c r="A639" i="22"/>
  <c r="D639" i="22"/>
  <c r="E645" i="22" s="1"/>
  <c r="G639" i="22"/>
  <c r="H639" i="22"/>
  <c r="I639" i="22"/>
  <c r="J639" i="22"/>
  <c r="K639" i="22"/>
  <c r="L639" i="22"/>
  <c r="M639" i="22"/>
  <c r="N639" i="22"/>
  <c r="O639" i="22"/>
  <c r="P639" i="22"/>
  <c r="Q639" i="22"/>
  <c r="R639" i="22"/>
  <c r="S639" i="22"/>
  <c r="T639" i="22"/>
  <c r="U639" i="22"/>
  <c r="V639" i="22" s="1"/>
  <c r="A640" i="22"/>
  <c r="D640" i="22"/>
  <c r="G640" i="22"/>
  <c r="H640" i="22"/>
  <c r="I640" i="22"/>
  <c r="J640" i="22"/>
  <c r="K640" i="22"/>
  <c r="L640" i="22"/>
  <c r="M640" i="22"/>
  <c r="N640" i="22"/>
  <c r="O640" i="22"/>
  <c r="P640" i="22"/>
  <c r="Q640" i="22"/>
  <c r="R640" i="22"/>
  <c r="S640" i="22"/>
  <c r="T640" i="22"/>
  <c r="U640" i="22"/>
  <c r="V640" i="22"/>
  <c r="A641" i="22"/>
  <c r="D641" i="22"/>
  <c r="E641" i="22"/>
  <c r="G641" i="22"/>
  <c r="H641" i="22"/>
  <c r="I641" i="22"/>
  <c r="J641" i="22"/>
  <c r="K641" i="22"/>
  <c r="L641" i="22"/>
  <c r="M641" i="22"/>
  <c r="N641" i="22"/>
  <c r="O641" i="22"/>
  <c r="P641" i="22"/>
  <c r="Q641" i="22"/>
  <c r="R641" i="22"/>
  <c r="S641" i="22"/>
  <c r="T641" i="22"/>
  <c r="U641" i="22"/>
  <c r="V641" i="22"/>
  <c r="A642" i="22"/>
  <c r="D642" i="22"/>
  <c r="G642" i="22"/>
  <c r="H642" i="22"/>
  <c r="I642" i="22"/>
  <c r="J642" i="22"/>
  <c r="K642" i="22"/>
  <c r="L642" i="22"/>
  <c r="M642" i="22"/>
  <c r="N642" i="22"/>
  <c r="O642" i="22"/>
  <c r="P642" i="22"/>
  <c r="Q642" i="22"/>
  <c r="R642" i="22"/>
  <c r="S642" i="22"/>
  <c r="T642" i="22"/>
  <c r="U642" i="22"/>
  <c r="V642" i="22"/>
  <c r="A643" i="22"/>
  <c r="T643" i="22" s="1"/>
  <c r="D643" i="22"/>
  <c r="E651" i="22" s="1"/>
  <c r="G643" i="22"/>
  <c r="H643" i="22"/>
  <c r="I643" i="22"/>
  <c r="J643" i="22"/>
  <c r="K643" i="22"/>
  <c r="L643" i="22"/>
  <c r="M643" i="22"/>
  <c r="N643" i="22"/>
  <c r="O643" i="22"/>
  <c r="P643" i="22"/>
  <c r="Q643" i="22"/>
  <c r="R643" i="22"/>
  <c r="S643" i="22"/>
  <c r="U643" i="22"/>
  <c r="V643" i="22" s="1"/>
  <c r="A644" i="22"/>
  <c r="T644" i="22" s="1"/>
  <c r="D644" i="22"/>
  <c r="E644" i="22"/>
  <c r="G644" i="22"/>
  <c r="H644" i="22"/>
  <c r="I644" i="22"/>
  <c r="J644" i="22"/>
  <c r="K644" i="22"/>
  <c r="L644" i="22"/>
  <c r="M644" i="22"/>
  <c r="N644" i="22"/>
  <c r="O644" i="22"/>
  <c r="P644" i="22"/>
  <c r="Q644" i="22"/>
  <c r="R644" i="22"/>
  <c r="S644" i="22"/>
  <c r="U644" i="22"/>
  <c r="V644" i="22"/>
  <c r="A645" i="22"/>
  <c r="D645" i="22"/>
  <c r="G645" i="22"/>
  <c r="H645" i="22"/>
  <c r="I645" i="22"/>
  <c r="J645" i="22"/>
  <c r="K645" i="22"/>
  <c r="L645" i="22"/>
  <c r="M645" i="22"/>
  <c r="N645" i="22"/>
  <c r="O645" i="22"/>
  <c r="P645" i="22"/>
  <c r="Q645" i="22"/>
  <c r="R645" i="22"/>
  <c r="S645" i="22"/>
  <c r="T645" i="22"/>
  <c r="U645" i="22"/>
  <c r="V645" i="22" s="1"/>
  <c r="A646" i="22"/>
  <c r="D646" i="22"/>
  <c r="G646" i="22"/>
  <c r="H646" i="22"/>
  <c r="I646" i="22"/>
  <c r="J646" i="22"/>
  <c r="K646" i="22"/>
  <c r="L646" i="22"/>
  <c r="M646" i="22"/>
  <c r="N646" i="22"/>
  <c r="O646" i="22"/>
  <c r="P646" i="22"/>
  <c r="Q646" i="22"/>
  <c r="R646" i="22"/>
  <c r="S646" i="22"/>
  <c r="T646" i="22"/>
  <c r="U646" i="22"/>
  <c r="V646" i="22"/>
  <c r="A647" i="22"/>
  <c r="T647" i="22" s="1"/>
  <c r="D647" i="22"/>
  <c r="G647" i="22"/>
  <c r="H647" i="22"/>
  <c r="I647" i="22"/>
  <c r="J647" i="22"/>
  <c r="K647" i="22"/>
  <c r="L647" i="22"/>
  <c r="M647" i="22"/>
  <c r="N647" i="22"/>
  <c r="O647" i="22"/>
  <c r="P647" i="22"/>
  <c r="Q647" i="22"/>
  <c r="R647" i="22"/>
  <c r="S647" i="22"/>
  <c r="U647" i="22"/>
  <c r="V647" i="22"/>
  <c r="A648" i="22"/>
  <c r="T648" i="22" s="1"/>
  <c r="D648" i="22"/>
  <c r="G648" i="22"/>
  <c r="H648" i="22"/>
  <c r="I648" i="22"/>
  <c r="J648" i="22"/>
  <c r="K648" i="22"/>
  <c r="L648" i="22"/>
  <c r="M648" i="22"/>
  <c r="N648" i="22"/>
  <c r="O648" i="22"/>
  <c r="P648" i="22"/>
  <c r="Q648" i="22"/>
  <c r="R648" i="22"/>
  <c r="S648" i="22"/>
  <c r="U648" i="22"/>
  <c r="V648" i="22"/>
  <c r="A649" i="22"/>
  <c r="T649" i="22" s="1"/>
  <c r="D649" i="22"/>
  <c r="E656" i="22" s="1"/>
  <c r="G649" i="22"/>
  <c r="H649" i="22"/>
  <c r="I649" i="22"/>
  <c r="J649" i="22"/>
  <c r="K649" i="22"/>
  <c r="L649" i="22"/>
  <c r="M649" i="22"/>
  <c r="N649" i="22"/>
  <c r="O649" i="22"/>
  <c r="P649" i="22"/>
  <c r="Q649" i="22"/>
  <c r="R649" i="22"/>
  <c r="S649" i="22"/>
  <c r="U649" i="22"/>
  <c r="V649" i="22" s="1"/>
  <c r="A650" i="22"/>
  <c r="D650" i="22"/>
  <c r="G650" i="22"/>
  <c r="H650" i="22"/>
  <c r="I650" i="22"/>
  <c r="J650" i="22"/>
  <c r="K650" i="22"/>
  <c r="L650" i="22"/>
  <c r="M650" i="22"/>
  <c r="N650" i="22"/>
  <c r="O650" i="22"/>
  <c r="P650" i="22"/>
  <c r="Q650" i="22"/>
  <c r="R650" i="22"/>
  <c r="S650" i="22"/>
  <c r="T650" i="22"/>
  <c r="U650" i="22"/>
  <c r="V650" i="22"/>
  <c r="W650" i="22"/>
  <c r="A651" i="22"/>
  <c r="D651" i="22"/>
  <c r="G651" i="22"/>
  <c r="H651" i="22"/>
  <c r="I651" i="22"/>
  <c r="J651" i="22"/>
  <c r="K651" i="22"/>
  <c r="L651" i="22"/>
  <c r="M651" i="22"/>
  <c r="N651" i="22"/>
  <c r="O651" i="22"/>
  <c r="P651" i="22"/>
  <c r="Q651" i="22"/>
  <c r="R651" i="22"/>
  <c r="S651" i="22"/>
  <c r="T651" i="22"/>
  <c r="U651" i="22"/>
  <c r="V651" i="22" s="1"/>
  <c r="W651" i="22"/>
  <c r="A652" i="22"/>
  <c r="T652" i="22" s="1"/>
  <c r="D652" i="22"/>
  <c r="G652" i="22"/>
  <c r="H652" i="22"/>
  <c r="I652" i="22"/>
  <c r="J652" i="22"/>
  <c r="K652" i="22"/>
  <c r="L652" i="22"/>
  <c r="M652" i="22"/>
  <c r="N652" i="22"/>
  <c r="O652" i="22"/>
  <c r="P652" i="22"/>
  <c r="Q652" i="22"/>
  <c r="R652" i="22"/>
  <c r="S652" i="22"/>
  <c r="U652" i="22"/>
  <c r="V652" i="22"/>
  <c r="W652" i="22"/>
  <c r="A653" i="22"/>
  <c r="D653" i="22"/>
  <c r="G653" i="22"/>
  <c r="H653" i="22"/>
  <c r="I653" i="22"/>
  <c r="J653" i="22"/>
  <c r="K653" i="22"/>
  <c r="L653" i="22"/>
  <c r="M653" i="22"/>
  <c r="N653" i="22"/>
  <c r="O653" i="22"/>
  <c r="P653" i="22"/>
  <c r="Q653" i="22"/>
  <c r="R653" i="22"/>
  <c r="S653" i="22"/>
  <c r="T653" i="22"/>
  <c r="U653" i="22"/>
  <c r="V653" i="22" s="1"/>
  <c r="A654" i="22"/>
  <c r="D654" i="22"/>
  <c r="E654" i="22"/>
  <c r="G654" i="22"/>
  <c r="H654" i="22"/>
  <c r="I654" i="22"/>
  <c r="J654" i="22"/>
  <c r="K654" i="22"/>
  <c r="L654" i="22"/>
  <c r="M654" i="22"/>
  <c r="N654" i="22"/>
  <c r="O654" i="22"/>
  <c r="P654" i="22"/>
  <c r="Q654" i="22"/>
  <c r="R654" i="22"/>
  <c r="S654" i="22"/>
  <c r="T654" i="22"/>
  <c r="U654" i="22"/>
  <c r="V654" i="22"/>
  <c r="A655" i="22"/>
  <c r="D655" i="22"/>
  <c r="G655" i="22"/>
  <c r="H655" i="22"/>
  <c r="I655" i="22"/>
  <c r="J655" i="22"/>
  <c r="K655" i="22"/>
  <c r="L655" i="22"/>
  <c r="M655" i="22"/>
  <c r="N655" i="22"/>
  <c r="O655" i="22"/>
  <c r="P655" i="22"/>
  <c r="Q655" i="22"/>
  <c r="R655" i="22"/>
  <c r="S655" i="22"/>
  <c r="T655" i="22"/>
  <c r="U655" i="22"/>
  <c r="V655" i="22"/>
  <c r="A656" i="22"/>
  <c r="D656" i="22"/>
  <c r="G656" i="22"/>
  <c r="H656" i="22"/>
  <c r="I656" i="22"/>
  <c r="J656" i="22"/>
  <c r="K656" i="22"/>
  <c r="L656" i="22"/>
  <c r="M656" i="22"/>
  <c r="N656" i="22"/>
  <c r="O656" i="22"/>
  <c r="P656" i="22"/>
  <c r="Q656" i="22"/>
  <c r="R656" i="22"/>
  <c r="S656" i="22"/>
  <c r="T656" i="22"/>
  <c r="U656" i="22"/>
  <c r="V656" i="22"/>
  <c r="A657" i="22"/>
  <c r="D657" i="22"/>
  <c r="G657" i="22"/>
  <c r="H657" i="22"/>
  <c r="I657" i="22"/>
  <c r="J657" i="22"/>
  <c r="K657" i="22"/>
  <c r="L657" i="22"/>
  <c r="M657" i="22"/>
  <c r="N657" i="22"/>
  <c r="O657" i="22"/>
  <c r="P657" i="22"/>
  <c r="Q657" i="22"/>
  <c r="R657" i="22"/>
  <c r="S657" i="22"/>
  <c r="T657" i="22"/>
  <c r="U657" i="22"/>
  <c r="V657" i="22" s="1"/>
  <c r="A658" i="22"/>
  <c r="D658" i="22"/>
  <c r="G658" i="22"/>
  <c r="H658" i="22"/>
  <c r="I658" i="22"/>
  <c r="J658" i="22"/>
  <c r="K658" i="22"/>
  <c r="L658" i="22"/>
  <c r="M658" i="22"/>
  <c r="N658" i="22"/>
  <c r="O658" i="22"/>
  <c r="P658" i="22"/>
  <c r="Q658" i="22"/>
  <c r="R658" i="22"/>
  <c r="S658" i="22"/>
  <c r="T658" i="22"/>
  <c r="U658" i="22"/>
  <c r="V658" i="22"/>
  <c r="A659" i="22"/>
  <c r="D659" i="22"/>
  <c r="E659" i="22"/>
  <c r="G659" i="22"/>
  <c r="H659" i="22"/>
  <c r="I659" i="22"/>
  <c r="J659" i="22"/>
  <c r="K659" i="22"/>
  <c r="L659" i="22"/>
  <c r="M659" i="22"/>
  <c r="N659" i="22"/>
  <c r="O659" i="22"/>
  <c r="P659" i="22"/>
  <c r="Q659" i="22"/>
  <c r="R659" i="22"/>
  <c r="S659" i="22"/>
  <c r="T659" i="22"/>
  <c r="U659" i="22"/>
  <c r="V659" i="22"/>
  <c r="A660" i="22"/>
  <c r="D660" i="22"/>
  <c r="G660" i="22"/>
  <c r="H660" i="22"/>
  <c r="I660" i="22"/>
  <c r="J660" i="22"/>
  <c r="K660" i="22"/>
  <c r="L660" i="22"/>
  <c r="M660" i="22"/>
  <c r="N660" i="22"/>
  <c r="O660" i="22"/>
  <c r="P660" i="22"/>
  <c r="Q660" i="22"/>
  <c r="R660" i="22"/>
  <c r="S660" i="22"/>
  <c r="T660" i="22"/>
  <c r="U660" i="22"/>
  <c r="V660" i="22"/>
  <c r="A661" i="22"/>
  <c r="D661" i="22"/>
  <c r="G661" i="22"/>
  <c r="H661" i="22"/>
  <c r="I661" i="22"/>
  <c r="J661" i="22"/>
  <c r="K661" i="22"/>
  <c r="L661" i="22"/>
  <c r="M661" i="22"/>
  <c r="N661" i="22"/>
  <c r="O661" i="22"/>
  <c r="P661" i="22"/>
  <c r="Q661" i="22"/>
  <c r="R661" i="22"/>
  <c r="S661" i="22"/>
  <c r="T661" i="22"/>
  <c r="U661" i="22"/>
  <c r="V661" i="22" s="1"/>
  <c r="A662" i="22"/>
  <c r="D662" i="22"/>
  <c r="G662" i="22"/>
  <c r="H662" i="22"/>
  <c r="I662" i="22"/>
  <c r="J662" i="22"/>
  <c r="K662" i="22"/>
  <c r="L662" i="22"/>
  <c r="M662" i="22"/>
  <c r="N662" i="22"/>
  <c r="O662" i="22"/>
  <c r="P662" i="22"/>
  <c r="Q662" i="22"/>
  <c r="R662" i="22"/>
  <c r="S662" i="22"/>
  <c r="T662" i="22"/>
  <c r="U662" i="22"/>
  <c r="V662" i="22"/>
  <c r="A663" i="22"/>
  <c r="D663" i="22"/>
  <c r="G663" i="22"/>
  <c r="H663" i="22"/>
  <c r="I663" i="22"/>
  <c r="J663" i="22"/>
  <c r="K663" i="22"/>
  <c r="L663" i="22"/>
  <c r="M663" i="22"/>
  <c r="N663" i="22"/>
  <c r="O663" i="22"/>
  <c r="P663" i="22"/>
  <c r="Q663" i="22"/>
  <c r="R663" i="22"/>
  <c r="S663" i="22"/>
  <c r="T663" i="22"/>
  <c r="U663" i="22"/>
  <c r="V663" i="22" s="1"/>
  <c r="A664" i="22"/>
  <c r="D664" i="22"/>
  <c r="G664" i="22"/>
  <c r="H664" i="22"/>
  <c r="I664" i="22"/>
  <c r="J664" i="22"/>
  <c r="K664" i="22"/>
  <c r="L664" i="22"/>
  <c r="M664" i="22"/>
  <c r="N664" i="22"/>
  <c r="O664" i="22"/>
  <c r="P664" i="22"/>
  <c r="Q664" i="22"/>
  <c r="R664" i="22"/>
  <c r="S664" i="22"/>
  <c r="T664" i="22"/>
  <c r="U664" i="22"/>
  <c r="V664" i="22"/>
  <c r="W664" i="22"/>
  <c r="A665" i="22"/>
  <c r="D665" i="22"/>
  <c r="G665" i="22"/>
  <c r="H665" i="22"/>
  <c r="I665" i="22"/>
  <c r="J665" i="22"/>
  <c r="K665" i="22"/>
  <c r="L665" i="22"/>
  <c r="M665" i="22"/>
  <c r="N665" i="22"/>
  <c r="O665" i="22"/>
  <c r="P665" i="22"/>
  <c r="Q665" i="22"/>
  <c r="R665" i="22"/>
  <c r="S665" i="22"/>
  <c r="T665" i="22"/>
  <c r="U665" i="22"/>
  <c r="V665" i="22"/>
  <c r="A666" i="22"/>
  <c r="T666" i="22" s="1"/>
  <c r="D666" i="22"/>
  <c r="G666" i="22"/>
  <c r="H666" i="22"/>
  <c r="I666" i="22"/>
  <c r="J666" i="22"/>
  <c r="K666" i="22"/>
  <c r="L666" i="22"/>
  <c r="M666" i="22"/>
  <c r="N666" i="22"/>
  <c r="O666" i="22"/>
  <c r="P666" i="22"/>
  <c r="Q666" i="22"/>
  <c r="R666" i="22"/>
  <c r="S666" i="22"/>
  <c r="U666" i="22"/>
  <c r="V666" i="22"/>
  <c r="A667" i="22"/>
  <c r="T667" i="22" s="1"/>
  <c r="D667" i="22"/>
  <c r="G667" i="22"/>
  <c r="H667" i="22"/>
  <c r="I667" i="22"/>
  <c r="J667" i="22"/>
  <c r="K667" i="22"/>
  <c r="L667" i="22"/>
  <c r="M667" i="22"/>
  <c r="N667" i="22"/>
  <c r="O667" i="22"/>
  <c r="P667" i="22"/>
  <c r="Q667" i="22"/>
  <c r="R667" i="22"/>
  <c r="S667" i="22"/>
  <c r="U667" i="22"/>
  <c r="V667" i="22" s="1"/>
  <c r="A668" i="22"/>
  <c r="T668" i="22" s="1"/>
  <c r="D668" i="22"/>
  <c r="G668" i="22"/>
  <c r="H668" i="22"/>
  <c r="I668" i="22"/>
  <c r="J668" i="22"/>
  <c r="K668" i="22"/>
  <c r="L668" i="22"/>
  <c r="M668" i="22"/>
  <c r="N668" i="22"/>
  <c r="O668" i="22"/>
  <c r="P668" i="22"/>
  <c r="Q668" i="22"/>
  <c r="R668" i="22"/>
  <c r="S668" i="22"/>
  <c r="U668" i="22"/>
  <c r="V668" i="22"/>
  <c r="A669" i="22"/>
  <c r="D669" i="22"/>
  <c r="G669" i="22"/>
  <c r="H669" i="22"/>
  <c r="I669" i="22"/>
  <c r="J669" i="22"/>
  <c r="K669" i="22"/>
  <c r="L669" i="22"/>
  <c r="M669" i="22"/>
  <c r="N669" i="22"/>
  <c r="O669" i="22"/>
  <c r="P669" i="22"/>
  <c r="Q669" i="22"/>
  <c r="R669" i="22"/>
  <c r="S669" i="22"/>
  <c r="T669" i="22"/>
  <c r="U669" i="22"/>
  <c r="V669" i="22" s="1"/>
  <c r="W669" i="22"/>
  <c r="A670" i="22"/>
  <c r="D670" i="22"/>
  <c r="G670" i="22"/>
  <c r="H670" i="22"/>
  <c r="I670" i="22"/>
  <c r="J670" i="22"/>
  <c r="K670" i="22"/>
  <c r="L670" i="22"/>
  <c r="M670" i="22"/>
  <c r="N670" i="22"/>
  <c r="O670" i="22"/>
  <c r="P670" i="22"/>
  <c r="Q670" i="22"/>
  <c r="R670" i="22"/>
  <c r="S670" i="22"/>
  <c r="T670" i="22"/>
  <c r="U670" i="22"/>
  <c r="V670" i="22"/>
  <c r="A671" i="22"/>
  <c r="D671" i="22"/>
  <c r="G671" i="22"/>
  <c r="H671" i="22"/>
  <c r="I671" i="22"/>
  <c r="J671" i="22"/>
  <c r="K671" i="22"/>
  <c r="L671" i="22"/>
  <c r="M671" i="22"/>
  <c r="N671" i="22"/>
  <c r="O671" i="22"/>
  <c r="P671" i="22"/>
  <c r="Q671" i="22"/>
  <c r="R671" i="22"/>
  <c r="S671" i="22"/>
  <c r="T671" i="22"/>
  <c r="U671" i="22"/>
  <c r="V671" i="22" s="1"/>
  <c r="W671" i="22"/>
  <c r="A672" i="22"/>
  <c r="T672" i="22" s="1"/>
  <c r="D672" i="22"/>
  <c r="G672" i="22"/>
  <c r="H672" i="22"/>
  <c r="I672" i="22"/>
  <c r="J672" i="22"/>
  <c r="K672" i="22"/>
  <c r="L672" i="22"/>
  <c r="M672" i="22"/>
  <c r="N672" i="22"/>
  <c r="O672" i="22"/>
  <c r="P672" i="22"/>
  <c r="Q672" i="22"/>
  <c r="R672" i="22"/>
  <c r="S672" i="22"/>
  <c r="U672" i="22"/>
  <c r="V672" i="22"/>
  <c r="A673" i="22"/>
  <c r="D673" i="22"/>
  <c r="G673" i="22"/>
  <c r="H673" i="22"/>
  <c r="I673" i="22"/>
  <c r="J673" i="22"/>
  <c r="K673" i="22"/>
  <c r="L673" i="22"/>
  <c r="M673" i="22"/>
  <c r="N673" i="22"/>
  <c r="O673" i="22"/>
  <c r="P673" i="22"/>
  <c r="Q673" i="22"/>
  <c r="R673" i="22"/>
  <c r="S673" i="22"/>
  <c r="T673" i="22"/>
  <c r="U673" i="22"/>
  <c r="V673" i="22" s="1"/>
  <c r="A674" i="22"/>
  <c r="D674" i="22"/>
  <c r="G674" i="22"/>
  <c r="H674" i="22"/>
  <c r="I674" i="22"/>
  <c r="J674" i="22"/>
  <c r="K674" i="22"/>
  <c r="L674" i="22"/>
  <c r="M674" i="22"/>
  <c r="N674" i="22"/>
  <c r="O674" i="22"/>
  <c r="P674" i="22"/>
  <c r="Q674" i="22"/>
  <c r="R674" i="22"/>
  <c r="S674" i="22"/>
  <c r="T674" i="22"/>
  <c r="U674" i="22"/>
  <c r="V674" i="22"/>
  <c r="W674" i="22"/>
  <c r="A675" i="22"/>
  <c r="D675" i="22"/>
  <c r="G675" i="22"/>
  <c r="H675" i="22"/>
  <c r="I675" i="22"/>
  <c r="J675" i="22"/>
  <c r="K675" i="22"/>
  <c r="L675" i="22"/>
  <c r="M675" i="22"/>
  <c r="N675" i="22"/>
  <c r="O675" i="22"/>
  <c r="P675" i="22"/>
  <c r="Q675" i="22"/>
  <c r="R675" i="22"/>
  <c r="S675" i="22"/>
  <c r="T675" i="22"/>
  <c r="U675" i="22"/>
  <c r="V675" i="22"/>
  <c r="A676" i="22"/>
  <c r="D676" i="22"/>
  <c r="G676" i="22"/>
  <c r="H676" i="22"/>
  <c r="I676" i="22"/>
  <c r="J676" i="22"/>
  <c r="K676" i="22"/>
  <c r="L676" i="22"/>
  <c r="M676" i="22"/>
  <c r="N676" i="22"/>
  <c r="O676" i="22"/>
  <c r="P676" i="22"/>
  <c r="Q676" i="22"/>
  <c r="R676" i="22"/>
  <c r="S676" i="22"/>
  <c r="T676" i="22"/>
  <c r="U676" i="22"/>
  <c r="V676" i="22"/>
  <c r="A677" i="22"/>
  <c r="D677" i="22"/>
  <c r="G677" i="22"/>
  <c r="H677" i="22"/>
  <c r="I677" i="22"/>
  <c r="J677" i="22"/>
  <c r="K677" i="22"/>
  <c r="L677" i="22"/>
  <c r="M677" i="22"/>
  <c r="N677" i="22"/>
  <c r="O677" i="22"/>
  <c r="P677" i="22"/>
  <c r="Q677" i="22"/>
  <c r="R677" i="22"/>
  <c r="S677" i="22"/>
  <c r="T677" i="22"/>
  <c r="U677" i="22"/>
  <c r="V677" i="22" s="1"/>
  <c r="A678" i="22"/>
  <c r="D678" i="22"/>
  <c r="G678" i="22"/>
  <c r="H678" i="22"/>
  <c r="I678" i="22"/>
  <c r="J678" i="22"/>
  <c r="K678" i="22"/>
  <c r="L678" i="22"/>
  <c r="M678" i="22"/>
  <c r="N678" i="22"/>
  <c r="O678" i="22"/>
  <c r="P678" i="22"/>
  <c r="Q678" i="22"/>
  <c r="R678" i="22"/>
  <c r="S678" i="22"/>
  <c r="T678" i="22"/>
  <c r="U678" i="22"/>
  <c r="V678" i="22"/>
  <c r="A679" i="22"/>
  <c r="D679" i="22"/>
  <c r="G679" i="22"/>
  <c r="H679" i="22"/>
  <c r="I679" i="22"/>
  <c r="J679" i="22"/>
  <c r="K679" i="22"/>
  <c r="L679" i="22"/>
  <c r="M679" i="22"/>
  <c r="N679" i="22"/>
  <c r="O679" i="22"/>
  <c r="P679" i="22"/>
  <c r="Q679" i="22"/>
  <c r="R679" i="22"/>
  <c r="S679" i="22"/>
  <c r="T679" i="22"/>
  <c r="U679" i="22"/>
  <c r="V679" i="22" s="1"/>
  <c r="A680" i="22"/>
  <c r="D680" i="22"/>
  <c r="G680" i="22"/>
  <c r="H680" i="22"/>
  <c r="I680" i="22"/>
  <c r="J680" i="22"/>
  <c r="K680" i="22"/>
  <c r="L680" i="22"/>
  <c r="M680" i="22"/>
  <c r="N680" i="22"/>
  <c r="O680" i="22"/>
  <c r="P680" i="22"/>
  <c r="Q680" i="22"/>
  <c r="R680" i="22"/>
  <c r="S680" i="22"/>
  <c r="T680" i="22"/>
  <c r="U680" i="22"/>
  <c r="V680" i="22"/>
  <c r="A681" i="22"/>
  <c r="T681" i="22" s="1"/>
  <c r="D681" i="22"/>
  <c r="G681" i="22"/>
  <c r="H681" i="22"/>
  <c r="I681" i="22"/>
  <c r="J681" i="22"/>
  <c r="K681" i="22"/>
  <c r="L681" i="22"/>
  <c r="M681" i="22"/>
  <c r="N681" i="22"/>
  <c r="O681" i="22"/>
  <c r="P681" i="22"/>
  <c r="Q681" i="22"/>
  <c r="R681" i="22"/>
  <c r="S681" i="22"/>
  <c r="U681" i="22"/>
  <c r="V681" i="22" s="1"/>
  <c r="A682" i="22"/>
  <c r="T682" i="22" s="1"/>
  <c r="D682" i="22"/>
  <c r="E682" i="22"/>
  <c r="G682" i="22"/>
  <c r="H682" i="22"/>
  <c r="I682" i="22"/>
  <c r="J682" i="22"/>
  <c r="K682" i="22"/>
  <c r="L682" i="22"/>
  <c r="M682" i="22"/>
  <c r="N682" i="22"/>
  <c r="O682" i="22"/>
  <c r="P682" i="22"/>
  <c r="Q682" i="22"/>
  <c r="R682" i="22"/>
  <c r="S682" i="22"/>
  <c r="U682" i="22"/>
  <c r="V682" i="22"/>
  <c r="A683" i="22"/>
  <c r="D683" i="22"/>
  <c r="G683" i="22"/>
  <c r="H683" i="22"/>
  <c r="I683" i="22"/>
  <c r="J683" i="22"/>
  <c r="K683" i="22"/>
  <c r="L683" i="22"/>
  <c r="M683" i="22"/>
  <c r="N683" i="22"/>
  <c r="O683" i="22"/>
  <c r="P683" i="22"/>
  <c r="Q683" i="22"/>
  <c r="R683" i="22"/>
  <c r="S683" i="22"/>
  <c r="T683" i="22"/>
  <c r="U683" i="22"/>
  <c r="V683" i="22" s="1"/>
  <c r="W683" i="22"/>
  <c r="A684" i="22"/>
  <c r="D684" i="22"/>
  <c r="G684" i="22"/>
  <c r="H684" i="22"/>
  <c r="I684" i="22"/>
  <c r="J684" i="22"/>
  <c r="K684" i="22"/>
  <c r="L684" i="22"/>
  <c r="M684" i="22"/>
  <c r="N684" i="22"/>
  <c r="O684" i="22"/>
  <c r="P684" i="22"/>
  <c r="Q684" i="22"/>
  <c r="R684" i="22"/>
  <c r="S684" i="22"/>
  <c r="T684" i="22"/>
  <c r="U684" i="22"/>
  <c r="V684" i="22"/>
  <c r="W684" i="22"/>
  <c r="A685" i="22"/>
  <c r="D685" i="22"/>
  <c r="G685" i="22"/>
  <c r="H685" i="22"/>
  <c r="I685" i="22"/>
  <c r="J685" i="22"/>
  <c r="K685" i="22"/>
  <c r="L685" i="22"/>
  <c r="M685" i="22"/>
  <c r="N685" i="22"/>
  <c r="O685" i="22"/>
  <c r="P685" i="22"/>
  <c r="Q685" i="22"/>
  <c r="R685" i="22"/>
  <c r="S685" i="22"/>
  <c r="T685" i="22"/>
  <c r="U685" i="22"/>
  <c r="V685" i="22" s="1"/>
  <c r="A686" i="22"/>
  <c r="D686" i="22"/>
  <c r="G686" i="22"/>
  <c r="H686" i="22"/>
  <c r="I686" i="22"/>
  <c r="J686" i="22"/>
  <c r="K686" i="22"/>
  <c r="L686" i="22"/>
  <c r="M686" i="22"/>
  <c r="N686" i="22"/>
  <c r="O686" i="22"/>
  <c r="P686" i="22"/>
  <c r="Q686" i="22"/>
  <c r="R686" i="22"/>
  <c r="S686" i="22"/>
  <c r="T686" i="22"/>
  <c r="U686" i="22"/>
  <c r="V686" i="22"/>
  <c r="A687" i="22"/>
  <c r="T687" i="22" s="1"/>
  <c r="D687" i="22"/>
  <c r="G687" i="22"/>
  <c r="H687" i="22"/>
  <c r="I687" i="22"/>
  <c r="J687" i="22"/>
  <c r="K687" i="22"/>
  <c r="L687" i="22"/>
  <c r="M687" i="22"/>
  <c r="N687" i="22"/>
  <c r="O687" i="22"/>
  <c r="P687" i="22"/>
  <c r="Q687" i="22"/>
  <c r="R687" i="22"/>
  <c r="S687" i="22"/>
  <c r="U687" i="22"/>
  <c r="V687" i="22"/>
  <c r="A688" i="22"/>
  <c r="T688" i="22" s="1"/>
  <c r="D688" i="22"/>
  <c r="G688" i="22"/>
  <c r="H688" i="22"/>
  <c r="I688" i="22"/>
  <c r="J688" i="22"/>
  <c r="K688" i="22"/>
  <c r="L688" i="22"/>
  <c r="M688" i="22"/>
  <c r="N688" i="22"/>
  <c r="O688" i="22"/>
  <c r="P688" i="22"/>
  <c r="Q688" i="22"/>
  <c r="R688" i="22"/>
  <c r="S688" i="22"/>
  <c r="U688" i="22"/>
  <c r="V688" i="22"/>
  <c r="A689" i="22"/>
  <c r="T689" i="22" s="1"/>
  <c r="D689" i="22"/>
  <c r="E694" i="22" s="1"/>
  <c r="G689" i="22"/>
  <c r="H689" i="22"/>
  <c r="I689" i="22"/>
  <c r="J689" i="22"/>
  <c r="K689" i="22"/>
  <c r="L689" i="22"/>
  <c r="M689" i="22"/>
  <c r="N689" i="22"/>
  <c r="O689" i="22"/>
  <c r="P689" i="22"/>
  <c r="Q689" i="22"/>
  <c r="R689" i="22"/>
  <c r="S689" i="22"/>
  <c r="U689" i="22"/>
  <c r="V689" i="22" s="1"/>
  <c r="A690" i="22"/>
  <c r="T690" i="22" s="1"/>
  <c r="D690" i="22"/>
  <c r="G690" i="22"/>
  <c r="H690" i="22"/>
  <c r="I690" i="22"/>
  <c r="J690" i="22"/>
  <c r="K690" i="22"/>
  <c r="L690" i="22"/>
  <c r="M690" i="22"/>
  <c r="N690" i="22"/>
  <c r="O690" i="22"/>
  <c r="P690" i="22"/>
  <c r="Q690" i="22"/>
  <c r="R690" i="22"/>
  <c r="S690" i="22"/>
  <c r="U690" i="22"/>
  <c r="V690" i="22"/>
  <c r="A691" i="22"/>
  <c r="D691" i="22"/>
  <c r="G691" i="22"/>
  <c r="H691" i="22"/>
  <c r="I691" i="22"/>
  <c r="J691" i="22"/>
  <c r="K691" i="22"/>
  <c r="L691" i="22"/>
  <c r="M691" i="22"/>
  <c r="N691" i="22"/>
  <c r="O691" i="22"/>
  <c r="P691" i="22"/>
  <c r="Q691" i="22"/>
  <c r="R691" i="22"/>
  <c r="S691" i="22"/>
  <c r="T691" i="22"/>
  <c r="U691" i="22"/>
  <c r="V691" i="22" s="1"/>
  <c r="A692" i="22"/>
  <c r="D692" i="22"/>
  <c r="G692" i="22"/>
  <c r="H692" i="22"/>
  <c r="I692" i="22"/>
  <c r="J692" i="22"/>
  <c r="K692" i="22"/>
  <c r="L692" i="22"/>
  <c r="M692" i="22"/>
  <c r="N692" i="22"/>
  <c r="O692" i="22"/>
  <c r="P692" i="22"/>
  <c r="Q692" i="22"/>
  <c r="R692" i="22"/>
  <c r="S692" i="22"/>
  <c r="T692" i="22"/>
  <c r="U692" i="22"/>
  <c r="V692" i="22"/>
  <c r="A693" i="22"/>
  <c r="D693" i="22"/>
  <c r="G693" i="22"/>
  <c r="H693" i="22"/>
  <c r="I693" i="22"/>
  <c r="J693" i="22"/>
  <c r="K693" i="22"/>
  <c r="L693" i="22"/>
  <c r="M693" i="22"/>
  <c r="N693" i="22"/>
  <c r="O693" i="22"/>
  <c r="P693" i="22"/>
  <c r="Q693" i="22"/>
  <c r="R693" i="22"/>
  <c r="S693" i="22"/>
  <c r="T693" i="22"/>
  <c r="U693" i="22"/>
  <c r="V693" i="22"/>
  <c r="A694" i="22"/>
  <c r="D694" i="22"/>
  <c r="G694" i="22"/>
  <c r="H694" i="22"/>
  <c r="I694" i="22"/>
  <c r="J694" i="22"/>
  <c r="K694" i="22"/>
  <c r="L694" i="22"/>
  <c r="M694" i="22"/>
  <c r="N694" i="22"/>
  <c r="O694" i="22"/>
  <c r="P694" i="22"/>
  <c r="Q694" i="22"/>
  <c r="R694" i="22"/>
  <c r="S694" i="22"/>
  <c r="T694" i="22"/>
  <c r="U694" i="22"/>
  <c r="V694" i="22"/>
  <c r="A695" i="22"/>
  <c r="D695" i="22"/>
  <c r="G695" i="22"/>
  <c r="H695" i="22"/>
  <c r="I695" i="22"/>
  <c r="J695" i="22"/>
  <c r="K695" i="22"/>
  <c r="L695" i="22"/>
  <c r="M695" i="22"/>
  <c r="N695" i="22"/>
  <c r="O695" i="22"/>
  <c r="P695" i="22"/>
  <c r="Q695" i="22"/>
  <c r="R695" i="22"/>
  <c r="S695" i="22"/>
  <c r="T695" i="22"/>
  <c r="U695" i="22"/>
  <c r="V695" i="22" s="1"/>
  <c r="W695" i="22"/>
  <c r="A696" i="22"/>
  <c r="T696" i="22" s="1"/>
  <c r="D696" i="22"/>
  <c r="G696" i="22"/>
  <c r="H696" i="22"/>
  <c r="I696" i="22"/>
  <c r="J696" i="22"/>
  <c r="K696" i="22"/>
  <c r="L696" i="22"/>
  <c r="M696" i="22"/>
  <c r="N696" i="22"/>
  <c r="O696" i="22"/>
  <c r="P696" i="22"/>
  <c r="Q696" i="22"/>
  <c r="R696" i="22"/>
  <c r="S696" i="22"/>
  <c r="U696" i="22"/>
  <c r="V696" i="22"/>
  <c r="A697" i="22"/>
  <c r="T697" i="22" s="1"/>
  <c r="D697" i="22"/>
  <c r="E701" i="22" s="1"/>
  <c r="G697" i="22"/>
  <c r="H697" i="22"/>
  <c r="I697" i="22"/>
  <c r="J697" i="22"/>
  <c r="K697" i="22"/>
  <c r="L697" i="22"/>
  <c r="M697" i="22"/>
  <c r="N697" i="22"/>
  <c r="O697" i="22"/>
  <c r="P697" i="22"/>
  <c r="Q697" i="22"/>
  <c r="R697" i="22"/>
  <c r="S697" i="22"/>
  <c r="U697" i="22"/>
  <c r="V697" i="22" s="1"/>
  <c r="A698" i="22"/>
  <c r="T698" i="22" s="1"/>
  <c r="D698" i="22"/>
  <c r="G698" i="22"/>
  <c r="H698" i="22"/>
  <c r="I698" i="22"/>
  <c r="J698" i="22"/>
  <c r="K698" i="22"/>
  <c r="L698" i="22"/>
  <c r="M698" i="22"/>
  <c r="N698" i="22"/>
  <c r="O698" i="22"/>
  <c r="P698" i="22"/>
  <c r="Q698" i="22"/>
  <c r="R698" i="22"/>
  <c r="S698" i="22"/>
  <c r="U698" i="22"/>
  <c r="V698" i="22"/>
  <c r="A699" i="22"/>
  <c r="T699" i="22" s="1"/>
  <c r="D699" i="22"/>
  <c r="G699" i="22"/>
  <c r="H699" i="22"/>
  <c r="I699" i="22"/>
  <c r="J699" i="22"/>
  <c r="K699" i="22"/>
  <c r="L699" i="22"/>
  <c r="M699" i="22"/>
  <c r="N699" i="22"/>
  <c r="O699" i="22"/>
  <c r="P699" i="22"/>
  <c r="Q699" i="22"/>
  <c r="R699" i="22"/>
  <c r="S699" i="22"/>
  <c r="U699" i="22"/>
  <c r="V699" i="22" s="1"/>
  <c r="A700" i="22"/>
  <c r="D700" i="22"/>
  <c r="G700" i="22"/>
  <c r="H700" i="22"/>
  <c r="I700" i="22"/>
  <c r="J700" i="22"/>
  <c r="K700" i="22"/>
  <c r="L700" i="22"/>
  <c r="M700" i="22"/>
  <c r="N700" i="22"/>
  <c r="O700" i="22"/>
  <c r="P700" i="22"/>
  <c r="Q700" i="22"/>
  <c r="R700" i="22"/>
  <c r="S700" i="22"/>
  <c r="T700" i="22"/>
  <c r="U700" i="22"/>
  <c r="V700" i="22"/>
  <c r="A701" i="22"/>
  <c r="D701" i="22"/>
  <c r="G701" i="22"/>
  <c r="H701" i="22"/>
  <c r="I701" i="22"/>
  <c r="J701" i="22"/>
  <c r="K701" i="22"/>
  <c r="L701" i="22"/>
  <c r="M701" i="22"/>
  <c r="N701" i="22"/>
  <c r="O701" i="22"/>
  <c r="P701" i="22"/>
  <c r="Q701" i="22"/>
  <c r="R701" i="22"/>
  <c r="S701" i="22"/>
  <c r="T701" i="22"/>
  <c r="U701" i="22"/>
  <c r="V701" i="22"/>
  <c r="A702" i="22"/>
  <c r="D702" i="22"/>
  <c r="G702" i="22"/>
  <c r="H702" i="22"/>
  <c r="I702" i="22"/>
  <c r="J702" i="22"/>
  <c r="K702" i="22"/>
  <c r="L702" i="22"/>
  <c r="M702" i="22"/>
  <c r="N702" i="22"/>
  <c r="O702" i="22"/>
  <c r="P702" i="22"/>
  <c r="Q702" i="22"/>
  <c r="R702" i="22"/>
  <c r="S702" i="22"/>
  <c r="T702" i="22"/>
  <c r="U702" i="22"/>
  <c r="V702" i="22"/>
  <c r="A703" i="22"/>
  <c r="D703" i="22"/>
  <c r="E708" i="22" s="1"/>
  <c r="G703" i="22"/>
  <c r="H703" i="22"/>
  <c r="I703" i="22"/>
  <c r="J703" i="22"/>
  <c r="K703" i="22"/>
  <c r="L703" i="22"/>
  <c r="M703" i="22"/>
  <c r="N703" i="22"/>
  <c r="O703" i="22"/>
  <c r="P703" i="22"/>
  <c r="Q703" i="22"/>
  <c r="R703" i="22"/>
  <c r="S703" i="22"/>
  <c r="T703" i="22"/>
  <c r="U703" i="22"/>
  <c r="V703" i="22" s="1"/>
  <c r="A704" i="22"/>
  <c r="T704" i="22" s="1"/>
  <c r="D704" i="22"/>
  <c r="G704" i="22"/>
  <c r="H704" i="22"/>
  <c r="I704" i="22"/>
  <c r="J704" i="22"/>
  <c r="K704" i="22"/>
  <c r="L704" i="22"/>
  <c r="M704" i="22"/>
  <c r="N704" i="22"/>
  <c r="O704" i="22"/>
  <c r="P704" i="22"/>
  <c r="Q704" i="22"/>
  <c r="R704" i="22"/>
  <c r="S704" i="22"/>
  <c r="U704" i="22"/>
  <c r="V704" i="22"/>
  <c r="A705" i="22"/>
  <c r="T705" i="22" s="1"/>
  <c r="D705" i="22"/>
  <c r="G705" i="22"/>
  <c r="H705" i="22"/>
  <c r="I705" i="22"/>
  <c r="J705" i="22"/>
  <c r="K705" i="22"/>
  <c r="L705" i="22"/>
  <c r="M705" i="22"/>
  <c r="N705" i="22"/>
  <c r="O705" i="22"/>
  <c r="P705" i="22"/>
  <c r="Q705" i="22"/>
  <c r="R705" i="22"/>
  <c r="S705" i="22"/>
  <c r="U705" i="22"/>
  <c r="V705" i="22"/>
  <c r="W705" i="22"/>
  <c r="A706" i="22"/>
  <c r="D706" i="22"/>
  <c r="G706" i="22"/>
  <c r="H706" i="22"/>
  <c r="I706" i="22"/>
  <c r="J706" i="22"/>
  <c r="K706" i="22"/>
  <c r="L706" i="22"/>
  <c r="M706" i="22"/>
  <c r="N706" i="22"/>
  <c r="O706" i="22"/>
  <c r="P706" i="22"/>
  <c r="Q706" i="22"/>
  <c r="R706" i="22"/>
  <c r="S706" i="22"/>
  <c r="T706" i="22"/>
  <c r="U706" i="22"/>
  <c r="V706" i="22"/>
  <c r="A707" i="22"/>
  <c r="D707" i="22"/>
  <c r="E707" i="22"/>
  <c r="G707" i="22"/>
  <c r="H707" i="22"/>
  <c r="I707" i="22"/>
  <c r="J707" i="22"/>
  <c r="K707" i="22"/>
  <c r="L707" i="22"/>
  <c r="M707" i="22"/>
  <c r="N707" i="22"/>
  <c r="O707" i="22"/>
  <c r="P707" i="22"/>
  <c r="Q707" i="22"/>
  <c r="R707" i="22"/>
  <c r="S707" i="22"/>
  <c r="T707" i="22"/>
  <c r="U707" i="22"/>
  <c r="V707" i="22"/>
  <c r="A708" i="22"/>
  <c r="T708" i="22" s="1"/>
  <c r="D708" i="22"/>
  <c r="G708" i="22"/>
  <c r="H708" i="22"/>
  <c r="I708" i="22"/>
  <c r="J708" i="22"/>
  <c r="K708" i="22"/>
  <c r="L708" i="22"/>
  <c r="M708" i="22"/>
  <c r="N708" i="22"/>
  <c r="O708" i="22"/>
  <c r="P708" i="22"/>
  <c r="Q708" i="22"/>
  <c r="R708" i="22"/>
  <c r="S708" i="22"/>
  <c r="U708" i="22"/>
  <c r="V708" i="22"/>
  <c r="A709" i="22"/>
  <c r="T709" i="22" s="1"/>
  <c r="D709" i="22"/>
  <c r="G709" i="22"/>
  <c r="H709" i="22"/>
  <c r="I709" i="22"/>
  <c r="J709" i="22"/>
  <c r="K709" i="22"/>
  <c r="L709" i="22"/>
  <c r="M709" i="22"/>
  <c r="N709" i="22"/>
  <c r="O709" i="22"/>
  <c r="P709" i="22"/>
  <c r="Q709" i="22"/>
  <c r="R709" i="22"/>
  <c r="S709" i="22"/>
  <c r="U709" i="22"/>
  <c r="V709" i="22" s="1"/>
  <c r="A710" i="22"/>
  <c r="D710" i="22"/>
  <c r="E710" i="22"/>
  <c r="G710" i="22"/>
  <c r="H710" i="22"/>
  <c r="I710" i="22"/>
  <c r="J710" i="22"/>
  <c r="K710" i="22"/>
  <c r="L710" i="22"/>
  <c r="M710" i="22"/>
  <c r="N710" i="22"/>
  <c r="O710" i="22"/>
  <c r="P710" i="22"/>
  <c r="Q710" i="22"/>
  <c r="R710" i="22"/>
  <c r="S710" i="22"/>
  <c r="T710" i="22"/>
  <c r="U710" i="22"/>
  <c r="V710" i="22"/>
  <c r="A711" i="22"/>
  <c r="D711" i="22"/>
  <c r="G711" i="22"/>
  <c r="H711" i="22"/>
  <c r="I711" i="22"/>
  <c r="J711" i="22"/>
  <c r="K711" i="22"/>
  <c r="L711" i="22"/>
  <c r="M711" i="22"/>
  <c r="N711" i="22"/>
  <c r="O711" i="22"/>
  <c r="P711" i="22"/>
  <c r="Q711" i="22"/>
  <c r="R711" i="22"/>
  <c r="S711" i="22"/>
  <c r="T711" i="22"/>
  <c r="U711" i="22"/>
  <c r="V711" i="22" s="1"/>
  <c r="A712" i="22"/>
  <c r="D712" i="22"/>
  <c r="G712" i="22"/>
  <c r="H712" i="22"/>
  <c r="I712" i="22"/>
  <c r="J712" i="22"/>
  <c r="K712" i="22"/>
  <c r="L712" i="22"/>
  <c r="M712" i="22"/>
  <c r="N712" i="22"/>
  <c r="O712" i="22"/>
  <c r="P712" i="22"/>
  <c r="Q712" i="22"/>
  <c r="R712" i="22"/>
  <c r="S712" i="22"/>
  <c r="T712" i="22"/>
  <c r="U712" i="22"/>
  <c r="V712" i="22"/>
  <c r="W712" i="22"/>
  <c r="A713" i="22"/>
  <c r="D713" i="22"/>
  <c r="E713" i="22"/>
  <c r="G713" i="22"/>
  <c r="H713" i="22"/>
  <c r="I713" i="22"/>
  <c r="J713" i="22"/>
  <c r="K713" i="22"/>
  <c r="L713" i="22"/>
  <c r="M713" i="22"/>
  <c r="N713" i="22"/>
  <c r="O713" i="22"/>
  <c r="P713" i="22"/>
  <c r="Q713" i="22"/>
  <c r="R713" i="22"/>
  <c r="S713" i="22"/>
  <c r="T713" i="22"/>
  <c r="U713" i="22"/>
  <c r="V713" i="22"/>
  <c r="A714" i="22"/>
  <c r="D714" i="22"/>
  <c r="G714" i="22"/>
  <c r="H714" i="22"/>
  <c r="I714" i="22"/>
  <c r="J714" i="22"/>
  <c r="K714" i="22"/>
  <c r="L714" i="22"/>
  <c r="M714" i="22"/>
  <c r="N714" i="22"/>
  <c r="O714" i="22"/>
  <c r="P714" i="22"/>
  <c r="Q714" i="22"/>
  <c r="R714" i="22"/>
  <c r="S714" i="22"/>
  <c r="T714" i="22"/>
  <c r="U714" i="22"/>
  <c r="V714" i="22"/>
  <c r="A715" i="22"/>
  <c r="T715" i="22" s="1"/>
  <c r="D715" i="22"/>
  <c r="G715" i="22"/>
  <c r="H715" i="22"/>
  <c r="I715" i="22"/>
  <c r="J715" i="22"/>
  <c r="K715" i="22"/>
  <c r="L715" i="22"/>
  <c r="M715" i="22"/>
  <c r="N715" i="22"/>
  <c r="O715" i="22"/>
  <c r="P715" i="22"/>
  <c r="Q715" i="22"/>
  <c r="R715" i="22"/>
  <c r="S715" i="22"/>
  <c r="U715" i="22"/>
  <c r="V715" i="22" s="1"/>
  <c r="A716" i="22"/>
  <c r="D716" i="22"/>
  <c r="G716" i="22"/>
  <c r="H716" i="22"/>
  <c r="I716" i="22"/>
  <c r="J716" i="22"/>
  <c r="K716" i="22"/>
  <c r="L716" i="22"/>
  <c r="M716" i="22"/>
  <c r="N716" i="22"/>
  <c r="O716" i="22"/>
  <c r="P716" i="22"/>
  <c r="Q716" i="22"/>
  <c r="R716" i="22"/>
  <c r="S716" i="22"/>
  <c r="T716" i="22"/>
  <c r="U716" i="22"/>
  <c r="V716" i="22"/>
  <c r="A717" i="22"/>
  <c r="D717" i="22"/>
  <c r="E726" i="22" s="1"/>
  <c r="G717" i="22"/>
  <c r="H717" i="22"/>
  <c r="I717" i="22"/>
  <c r="J717" i="22"/>
  <c r="K717" i="22"/>
  <c r="L717" i="22"/>
  <c r="M717" i="22"/>
  <c r="N717" i="22"/>
  <c r="O717" i="22"/>
  <c r="P717" i="22"/>
  <c r="Q717" i="22"/>
  <c r="R717" i="22"/>
  <c r="S717" i="22"/>
  <c r="T717" i="22"/>
  <c r="U717" i="22"/>
  <c r="V717" i="22" s="1"/>
  <c r="A718" i="22"/>
  <c r="D718" i="22"/>
  <c r="G718" i="22"/>
  <c r="H718" i="22"/>
  <c r="I718" i="22"/>
  <c r="J718" i="22"/>
  <c r="K718" i="22"/>
  <c r="L718" i="22"/>
  <c r="M718" i="22"/>
  <c r="N718" i="22"/>
  <c r="O718" i="22"/>
  <c r="P718" i="22"/>
  <c r="Q718" i="22"/>
  <c r="R718" i="22"/>
  <c r="S718" i="22"/>
  <c r="T718" i="22"/>
  <c r="U718" i="22"/>
  <c r="V718" i="22"/>
  <c r="A719" i="22"/>
  <c r="T719" i="22" s="1"/>
  <c r="D719" i="22"/>
  <c r="E727" i="22" s="1"/>
  <c r="G719" i="22"/>
  <c r="H719" i="22"/>
  <c r="I719" i="22"/>
  <c r="J719" i="22"/>
  <c r="K719" i="22"/>
  <c r="L719" i="22"/>
  <c r="M719" i="22"/>
  <c r="N719" i="22"/>
  <c r="O719" i="22"/>
  <c r="P719" i="22"/>
  <c r="Q719" i="22"/>
  <c r="R719" i="22"/>
  <c r="S719" i="22"/>
  <c r="U719" i="22"/>
  <c r="V719" i="22" s="1"/>
  <c r="A720" i="22"/>
  <c r="T720" i="22" s="1"/>
  <c r="D720" i="22"/>
  <c r="G720" i="22"/>
  <c r="H720" i="22"/>
  <c r="I720" i="22"/>
  <c r="J720" i="22"/>
  <c r="K720" i="22"/>
  <c r="L720" i="22"/>
  <c r="M720" i="22"/>
  <c r="N720" i="22"/>
  <c r="O720" i="22"/>
  <c r="P720" i="22"/>
  <c r="Q720" i="22"/>
  <c r="R720" i="22"/>
  <c r="S720" i="22"/>
  <c r="U720" i="22"/>
  <c r="V720" i="22"/>
  <c r="A721" i="22"/>
  <c r="D721" i="22"/>
  <c r="G721" i="22"/>
  <c r="H721" i="22"/>
  <c r="I721" i="22"/>
  <c r="J721" i="22"/>
  <c r="K721" i="22"/>
  <c r="L721" i="22"/>
  <c r="M721" i="22"/>
  <c r="N721" i="22"/>
  <c r="O721" i="22"/>
  <c r="P721" i="22"/>
  <c r="Q721" i="22"/>
  <c r="R721" i="22"/>
  <c r="S721" i="22"/>
  <c r="T721" i="22"/>
  <c r="U721" i="22"/>
  <c r="V721" i="22" s="1"/>
  <c r="A722" i="22"/>
  <c r="D722" i="22"/>
  <c r="G722" i="22"/>
  <c r="H722" i="22"/>
  <c r="I722" i="22"/>
  <c r="J722" i="22"/>
  <c r="K722" i="22"/>
  <c r="L722" i="22"/>
  <c r="M722" i="22"/>
  <c r="N722" i="22"/>
  <c r="O722" i="22"/>
  <c r="P722" i="22"/>
  <c r="Q722" i="22"/>
  <c r="R722" i="22"/>
  <c r="S722" i="22"/>
  <c r="T722" i="22"/>
  <c r="U722" i="22"/>
  <c r="V722" i="22"/>
  <c r="A723" i="22"/>
  <c r="D723" i="22"/>
  <c r="G723" i="22"/>
  <c r="H723" i="22"/>
  <c r="I723" i="22"/>
  <c r="J723" i="22"/>
  <c r="K723" i="22"/>
  <c r="L723" i="22"/>
  <c r="M723" i="22"/>
  <c r="N723" i="22"/>
  <c r="O723" i="22"/>
  <c r="P723" i="22"/>
  <c r="Q723" i="22"/>
  <c r="R723" i="22"/>
  <c r="S723" i="22"/>
  <c r="T723" i="22"/>
  <c r="U723" i="22"/>
  <c r="V723" i="22"/>
  <c r="A724" i="22"/>
  <c r="T724" i="22" s="1"/>
  <c r="D724" i="22"/>
  <c r="G724" i="22"/>
  <c r="H724" i="22"/>
  <c r="I724" i="22"/>
  <c r="J724" i="22"/>
  <c r="K724" i="22"/>
  <c r="L724" i="22"/>
  <c r="M724" i="22"/>
  <c r="N724" i="22"/>
  <c r="O724" i="22"/>
  <c r="P724" i="22"/>
  <c r="Q724" i="22"/>
  <c r="R724" i="22"/>
  <c r="S724" i="22"/>
  <c r="U724" i="22"/>
  <c r="V724" i="22"/>
  <c r="A725" i="22"/>
  <c r="T725" i="22" s="1"/>
  <c r="D725" i="22"/>
  <c r="G725" i="22"/>
  <c r="H725" i="22"/>
  <c r="I725" i="22"/>
  <c r="J725" i="22"/>
  <c r="K725" i="22"/>
  <c r="L725" i="22"/>
  <c r="M725" i="22"/>
  <c r="N725" i="22"/>
  <c r="O725" i="22"/>
  <c r="P725" i="22"/>
  <c r="Q725" i="22"/>
  <c r="R725" i="22"/>
  <c r="S725" i="22"/>
  <c r="U725" i="22"/>
  <c r="V725" i="22" s="1"/>
  <c r="A726" i="22"/>
  <c r="D726" i="22"/>
  <c r="G726" i="22"/>
  <c r="H726" i="22"/>
  <c r="I726" i="22"/>
  <c r="J726" i="22"/>
  <c r="K726" i="22"/>
  <c r="L726" i="22"/>
  <c r="M726" i="22"/>
  <c r="N726" i="22"/>
  <c r="O726" i="22"/>
  <c r="P726" i="22"/>
  <c r="Q726" i="22"/>
  <c r="R726" i="22"/>
  <c r="S726" i="22"/>
  <c r="T726" i="22"/>
  <c r="U726" i="22"/>
  <c r="V726" i="22"/>
  <c r="A727" i="22"/>
  <c r="D727" i="22"/>
  <c r="E733" i="22" s="1"/>
  <c r="G727" i="22"/>
  <c r="H727" i="22"/>
  <c r="I727" i="22"/>
  <c r="J727" i="22"/>
  <c r="K727" i="22"/>
  <c r="L727" i="22"/>
  <c r="M727" i="22"/>
  <c r="N727" i="22"/>
  <c r="O727" i="22"/>
  <c r="P727" i="22"/>
  <c r="Q727" i="22"/>
  <c r="R727" i="22"/>
  <c r="S727" i="22"/>
  <c r="T727" i="22"/>
  <c r="U727" i="22"/>
  <c r="V727" i="22" s="1"/>
  <c r="A728" i="22"/>
  <c r="D728" i="22"/>
  <c r="G728" i="22"/>
  <c r="H728" i="22"/>
  <c r="I728" i="22"/>
  <c r="J728" i="22"/>
  <c r="K728" i="22"/>
  <c r="L728" i="22"/>
  <c r="M728" i="22"/>
  <c r="N728" i="22"/>
  <c r="O728" i="22"/>
  <c r="P728" i="22"/>
  <c r="Q728" i="22"/>
  <c r="R728" i="22"/>
  <c r="S728" i="22"/>
  <c r="T728" i="22"/>
  <c r="U728" i="22"/>
  <c r="V728" i="22"/>
  <c r="W728" i="22"/>
  <c r="A729" i="22"/>
  <c r="D729" i="22"/>
  <c r="G729" i="22"/>
  <c r="H729" i="22"/>
  <c r="I729" i="22"/>
  <c r="J729" i="22"/>
  <c r="K729" i="22"/>
  <c r="L729" i="22"/>
  <c r="M729" i="22"/>
  <c r="N729" i="22"/>
  <c r="O729" i="22"/>
  <c r="P729" i="22"/>
  <c r="Q729" i="22"/>
  <c r="R729" i="22"/>
  <c r="S729" i="22"/>
  <c r="T729" i="22"/>
  <c r="U729" i="22"/>
  <c r="V729" i="22"/>
  <c r="A730" i="22"/>
  <c r="D730" i="22"/>
  <c r="G730" i="22"/>
  <c r="H730" i="22"/>
  <c r="I730" i="22"/>
  <c r="J730" i="22"/>
  <c r="K730" i="22"/>
  <c r="L730" i="22"/>
  <c r="M730" i="22"/>
  <c r="N730" i="22"/>
  <c r="O730" i="22"/>
  <c r="P730" i="22"/>
  <c r="Q730" i="22"/>
  <c r="R730" i="22"/>
  <c r="S730" i="22"/>
  <c r="T730" i="22"/>
  <c r="U730" i="22"/>
  <c r="V730" i="22"/>
  <c r="W730" i="22"/>
  <c r="A731" i="22"/>
  <c r="T731" i="22" s="1"/>
  <c r="D731" i="22"/>
  <c r="G731" i="22"/>
  <c r="H731" i="22"/>
  <c r="I731" i="22"/>
  <c r="J731" i="22"/>
  <c r="K731" i="22"/>
  <c r="L731" i="22"/>
  <c r="M731" i="22"/>
  <c r="N731" i="22"/>
  <c r="O731" i="22"/>
  <c r="P731" i="22"/>
  <c r="Q731" i="22"/>
  <c r="R731" i="22"/>
  <c r="S731" i="22"/>
  <c r="U731" i="22"/>
  <c r="V731" i="22" s="1"/>
  <c r="A732" i="22"/>
  <c r="T732" i="22" s="1"/>
  <c r="D732" i="22"/>
  <c r="G732" i="22"/>
  <c r="H732" i="22"/>
  <c r="I732" i="22"/>
  <c r="J732" i="22"/>
  <c r="K732" i="22"/>
  <c r="L732" i="22"/>
  <c r="M732" i="22"/>
  <c r="N732" i="22"/>
  <c r="O732" i="22"/>
  <c r="P732" i="22"/>
  <c r="Q732" i="22"/>
  <c r="R732" i="22"/>
  <c r="S732" i="22"/>
  <c r="U732" i="22"/>
  <c r="V732" i="22"/>
  <c r="A733" i="22"/>
  <c r="D733" i="22"/>
  <c r="E741" i="22" s="1"/>
  <c r="G733" i="22"/>
  <c r="H733" i="22"/>
  <c r="I733" i="22"/>
  <c r="J733" i="22"/>
  <c r="K733" i="22"/>
  <c r="L733" i="22"/>
  <c r="M733" i="22"/>
  <c r="N733" i="22"/>
  <c r="O733" i="22"/>
  <c r="P733" i="22"/>
  <c r="Q733" i="22"/>
  <c r="R733" i="22"/>
  <c r="S733" i="22"/>
  <c r="T733" i="22"/>
  <c r="U733" i="22"/>
  <c r="V733" i="22" s="1"/>
  <c r="A734" i="22"/>
  <c r="D734" i="22"/>
  <c r="G734" i="22"/>
  <c r="H734" i="22"/>
  <c r="I734" i="22"/>
  <c r="J734" i="22"/>
  <c r="K734" i="22"/>
  <c r="L734" i="22"/>
  <c r="M734" i="22"/>
  <c r="N734" i="22"/>
  <c r="O734" i="22"/>
  <c r="P734" i="22"/>
  <c r="Q734" i="22"/>
  <c r="R734" i="22"/>
  <c r="S734" i="22"/>
  <c r="T734" i="22"/>
  <c r="U734" i="22"/>
  <c r="V734" i="22"/>
  <c r="W734" i="22"/>
  <c r="A735" i="22"/>
  <c r="D735" i="22"/>
  <c r="E735" i="22"/>
  <c r="G735" i="22"/>
  <c r="H735" i="22"/>
  <c r="I735" i="22"/>
  <c r="J735" i="22"/>
  <c r="K735" i="22"/>
  <c r="L735" i="22"/>
  <c r="M735" i="22"/>
  <c r="N735" i="22"/>
  <c r="O735" i="22"/>
  <c r="P735" i="22"/>
  <c r="Q735" i="22"/>
  <c r="R735" i="22"/>
  <c r="S735" i="22"/>
  <c r="T735" i="22"/>
  <c r="U735" i="22"/>
  <c r="V735" i="22"/>
  <c r="A736" i="22"/>
  <c r="D736" i="22"/>
  <c r="G736" i="22"/>
  <c r="H736" i="22"/>
  <c r="I736" i="22"/>
  <c r="J736" i="22"/>
  <c r="K736" i="22"/>
  <c r="L736" i="22"/>
  <c r="M736" i="22"/>
  <c r="N736" i="22"/>
  <c r="O736" i="22"/>
  <c r="P736" i="22"/>
  <c r="Q736" i="22"/>
  <c r="R736" i="22"/>
  <c r="S736" i="22"/>
  <c r="T736" i="22"/>
  <c r="U736" i="22"/>
  <c r="V736" i="22"/>
  <c r="W736" i="22"/>
  <c r="A737" i="22"/>
  <c r="D737" i="22"/>
  <c r="E745" i="22" s="1"/>
  <c r="G737" i="22"/>
  <c r="H737" i="22"/>
  <c r="I737" i="22"/>
  <c r="J737" i="22"/>
  <c r="K737" i="22"/>
  <c r="L737" i="22"/>
  <c r="M737" i="22"/>
  <c r="N737" i="22"/>
  <c r="O737" i="22"/>
  <c r="P737" i="22"/>
  <c r="Q737" i="22"/>
  <c r="R737" i="22"/>
  <c r="S737" i="22"/>
  <c r="T737" i="22"/>
  <c r="U737" i="22"/>
  <c r="V737" i="22" s="1"/>
  <c r="A738" i="22"/>
  <c r="T738" i="22" s="1"/>
  <c r="D738" i="22"/>
  <c r="G738" i="22"/>
  <c r="H738" i="22"/>
  <c r="I738" i="22"/>
  <c r="J738" i="22"/>
  <c r="K738" i="22"/>
  <c r="L738" i="22"/>
  <c r="M738" i="22"/>
  <c r="N738" i="22"/>
  <c r="O738" i="22"/>
  <c r="P738" i="22"/>
  <c r="Q738" i="22"/>
  <c r="R738" i="22"/>
  <c r="S738" i="22"/>
  <c r="U738" i="22"/>
  <c r="V738" i="22"/>
  <c r="A739" i="22"/>
  <c r="T739" i="22" s="1"/>
  <c r="D739" i="22"/>
  <c r="E739" i="22"/>
  <c r="G739" i="22"/>
  <c r="H739" i="22"/>
  <c r="I739" i="22"/>
  <c r="J739" i="22"/>
  <c r="K739" i="22"/>
  <c r="L739" i="22"/>
  <c r="M739" i="22"/>
  <c r="N739" i="22"/>
  <c r="O739" i="22"/>
  <c r="P739" i="22"/>
  <c r="Q739" i="22"/>
  <c r="R739" i="22"/>
  <c r="S739" i="22"/>
  <c r="U739" i="22"/>
  <c r="V739" i="22"/>
  <c r="A740" i="22"/>
  <c r="D740" i="22"/>
  <c r="G740" i="22"/>
  <c r="H740" i="22"/>
  <c r="I740" i="22"/>
  <c r="J740" i="22"/>
  <c r="K740" i="22"/>
  <c r="L740" i="22"/>
  <c r="M740" i="22"/>
  <c r="N740" i="22"/>
  <c r="O740" i="22"/>
  <c r="P740" i="22"/>
  <c r="Q740" i="22"/>
  <c r="R740" i="22"/>
  <c r="S740" i="22"/>
  <c r="T740" i="22"/>
  <c r="U740" i="22"/>
  <c r="V740" i="22"/>
  <c r="A741" i="22"/>
  <c r="D741" i="22"/>
  <c r="G741" i="22"/>
  <c r="H741" i="22"/>
  <c r="I741" i="22"/>
  <c r="J741" i="22"/>
  <c r="K741" i="22"/>
  <c r="L741" i="22"/>
  <c r="M741" i="22"/>
  <c r="N741" i="22"/>
  <c r="O741" i="22"/>
  <c r="P741" i="22"/>
  <c r="Q741" i="22"/>
  <c r="R741" i="22"/>
  <c r="S741" i="22"/>
  <c r="T741" i="22"/>
  <c r="U741" i="22"/>
  <c r="V741" i="22" s="1"/>
  <c r="A742" i="22"/>
  <c r="D742" i="22"/>
  <c r="E742" i="22"/>
  <c r="G742" i="22"/>
  <c r="H742" i="22"/>
  <c r="I742" i="22"/>
  <c r="J742" i="22"/>
  <c r="K742" i="22"/>
  <c r="L742" i="22"/>
  <c r="M742" i="22"/>
  <c r="N742" i="22"/>
  <c r="O742" i="22"/>
  <c r="P742" i="22"/>
  <c r="Q742" i="22"/>
  <c r="R742" i="22"/>
  <c r="S742" i="22"/>
  <c r="T742" i="22"/>
  <c r="U742" i="22"/>
  <c r="V742" i="22"/>
  <c r="A743" i="22"/>
  <c r="D743" i="22"/>
  <c r="E748" i="22" s="1"/>
  <c r="E743" i="22"/>
  <c r="G743" i="22"/>
  <c r="H743" i="22"/>
  <c r="I743" i="22"/>
  <c r="J743" i="22"/>
  <c r="K743" i="22"/>
  <c r="L743" i="22"/>
  <c r="M743" i="22"/>
  <c r="N743" i="22"/>
  <c r="O743" i="22"/>
  <c r="P743" i="22"/>
  <c r="Q743" i="22"/>
  <c r="R743" i="22"/>
  <c r="S743" i="22"/>
  <c r="T743" i="22"/>
  <c r="U743" i="22"/>
  <c r="V743" i="22"/>
  <c r="A744" i="22"/>
  <c r="D744" i="22"/>
  <c r="E744" i="22"/>
  <c r="G744" i="22"/>
  <c r="H744" i="22"/>
  <c r="I744" i="22"/>
  <c r="J744" i="22"/>
  <c r="K744" i="22"/>
  <c r="L744" i="22"/>
  <c r="M744" i="22"/>
  <c r="N744" i="22"/>
  <c r="O744" i="22"/>
  <c r="P744" i="22"/>
  <c r="Q744" i="22"/>
  <c r="R744" i="22"/>
  <c r="S744" i="22"/>
  <c r="T744" i="22"/>
  <c r="U744" i="22"/>
  <c r="V744" i="22"/>
  <c r="W744" i="22"/>
  <c r="A745" i="22"/>
  <c r="D745" i="22"/>
  <c r="G745" i="22"/>
  <c r="H745" i="22"/>
  <c r="I745" i="22"/>
  <c r="J745" i="22"/>
  <c r="K745" i="22"/>
  <c r="L745" i="22"/>
  <c r="M745" i="22"/>
  <c r="N745" i="22"/>
  <c r="O745" i="22"/>
  <c r="P745" i="22"/>
  <c r="Q745" i="22"/>
  <c r="R745" i="22"/>
  <c r="S745" i="22"/>
  <c r="T745" i="22"/>
  <c r="U745" i="22"/>
  <c r="V745" i="22"/>
  <c r="W745" i="22"/>
  <c r="A746" i="22"/>
  <c r="D746" i="22"/>
  <c r="E746" i="22"/>
  <c r="G746" i="22"/>
  <c r="H746" i="22"/>
  <c r="I746" i="22"/>
  <c r="J746" i="22"/>
  <c r="K746" i="22"/>
  <c r="L746" i="22"/>
  <c r="M746" i="22"/>
  <c r="N746" i="22"/>
  <c r="O746" i="22"/>
  <c r="P746" i="22"/>
  <c r="Q746" i="22"/>
  <c r="R746" i="22"/>
  <c r="S746" i="22"/>
  <c r="T746" i="22"/>
  <c r="U746" i="22"/>
  <c r="V746" i="22"/>
  <c r="W746" i="22"/>
  <c r="A747" i="22"/>
  <c r="T747" i="22" s="1"/>
  <c r="D747" i="22"/>
  <c r="E747" i="22"/>
  <c r="G747" i="22"/>
  <c r="H747" i="22"/>
  <c r="I747" i="22"/>
  <c r="J747" i="22"/>
  <c r="K747" i="22"/>
  <c r="L747" i="22"/>
  <c r="M747" i="22"/>
  <c r="N747" i="22"/>
  <c r="O747" i="22"/>
  <c r="P747" i="22"/>
  <c r="Q747" i="22"/>
  <c r="R747" i="22"/>
  <c r="S747" i="22"/>
  <c r="U747" i="22"/>
  <c r="V747" i="22"/>
  <c r="A748" i="22"/>
  <c r="T748" i="22" s="1"/>
  <c r="D748" i="22"/>
  <c r="G748" i="22"/>
  <c r="H748" i="22"/>
  <c r="I748" i="22"/>
  <c r="J748" i="22"/>
  <c r="K748" i="22"/>
  <c r="L748" i="22"/>
  <c r="M748" i="22"/>
  <c r="N748" i="22"/>
  <c r="O748" i="22"/>
  <c r="P748" i="22"/>
  <c r="Q748" i="22"/>
  <c r="R748" i="22"/>
  <c r="S748" i="22"/>
  <c r="U748" i="22"/>
  <c r="V748" i="22"/>
  <c r="A749" i="22"/>
  <c r="T749" i="22" s="1"/>
  <c r="D749" i="22"/>
  <c r="G749" i="22"/>
  <c r="H749" i="22"/>
  <c r="I749" i="22"/>
  <c r="J749" i="22"/>
  <c r="K749" i="22"/>
  <c r="L749" i="22"/>
  <c r="M749" i="22"/>
  <c r="N749" i="22"/>
  <c r="O749" i="22"/>
  <c r="P749" i="22"/>
  <c r="Q749" i="22"/>
  <c r="R749" i="22"/>
  <c r="S749" i="22"/>
  <c r="U749" i="22"/>
  <c r="V749" i="22" s="1"/>
  <c r="A750" i="22"/>
  <c r="T750" i="22" s="1"/>
  <c r="D750" i="22"/>
  <c r="G750" i="22"/>
  <c r="H750" i="22"/>
  <c r="I750" i="22"/>
  <c r="J750" i="22"/>
  <c r="K750" i="22"/>
  <c r="L750" i="22"/>
  <c r="M750" i="22"/>
  <c r="N750" i="22"/>
  <c r="O750" i="22"/>
  <c r="P750" i="22"/>
  <c r="Q750" i="22"/>
  <c r="R750" i="22"/>
  <c r="S750" i="22"/>
  <c r="U750" i="22"/>
  <c r="V750" i="22"/>
  <c r="A751" i="22"/>
  <c r="D751" i="22"/>
  <c r="G751" i="22"/>
  <c r="H751" i="22"/>
  <c r="I751" i="22"/>
  <c r="J751" i="22"/>
  <c r="K751" i="22"/>
  <c r="L751" i="22"/>
  <c r="M751" i="22"/>
  <c r="N751" i="22"/>
  <c r="O751" i="22"/>
  <c r="P751" i="22"/>
  <c r="Q751" i="22"/>
  <c r="R751" i="22"/>
  <c r="S751" i="22"/>
  <c r="T751" i="22"/>
  <c r="U751" i="22"/>
  <c r="V751" i="22" s="1"/>
  <c r="A752" i="22"/>
  <c r="D752" i="22"/>
  <c r="G752" i="22"/>
  <c r="H752" i="22"/>
  <c r="I752" i="22"/>
  <c r="J752" i="22"/>
  <c r="K752" i="22"/>
  <c r="L752" i="22"/>
  <c r="M752" i="22"/>
  <c r="N752" i="22"/>
  <c r="O752" i="22"/>
  <c r="P752" i="22"/>
  <c r="Q752" i="22"/>
  <c r="R752" i="22"/>
  <c r="S752" i="22"/>
  <c r="T752" i="22"/>
  <c r="U752" i="22"/>
  <c r="V752" i="22"/>
  <c r="A753" i="22"/>
  <c r="D753" i="22"/>
  <c r="E753" i="22"/>
  <c r="G753" i="22"/>
  <c r="H753" i="22"/>
  <c r="I753" i="22"/>
  <c r="J753" i="22"/>
  <c r="K753" i="22"/>
  <c r="L753" i="22"/>
  <c r="M753" i="22"/>
  <c r="N753" i="22"/>
  <c r="O753" i="22"/>
  <c r="P753" i="22"/>
  <c r="Q753" i="22"/>
  <c r="R753" i="22"/>
  <c r="S753" i="22"/>
  <c r="T753" i="22"/>
  <c r="U753" i="22"/>
  <c r="V753" i="22"/>
  <c r="A754" i="22"/>
  <c r="D754" i="22"/>
  <c r="G754" i="22"/>
  <c r="H754" i="22"/>
  <c r="I754" i="22"/>
  <c r="J754" i="22"/>
  <c r="K754" i="22"/>
  <c r="L754" i="22"/>
  <c r="M754" i="22"/>
  <c r="N754" i="22"/>
  <c r="O754" i="22"/>
  <c r="P754" i="22"/>
  <c r="Q754" i="22"/>
  <c r="R754" i="22"/>
  <c r="S754" i="22"/>
  <c r="T754" i="22"/>
  <c r="U754" i="22"/>
  <c r="V754" i="22"/>
  <c r="A755" i="22"/>
  <c r="D755" i="22"/>
  <c r="G755" i="22"/>
  <c r="H755" i="22"/>
  <c r="I755" i="22"/>
  <c r="J755" i="22"/>
  <c r="K755" i="22"/>
  <c r="L755" i="22"/>
  <c r="M755" i="22"/>
  <c r="N755" i="22"/>
  <c r="O755" i="22"/>
  <c r="P755" i="22"/>
  <c r="Q755" i="22"/>
  <c r="R755" i="22"/>
  <c r="S755" i="22"/>
  <c r="T755" i="22"/>
  <c r="U755" i="22"/>
  <c r="V755" i="22" s="1"/>
  <c r="A756" i="22"/>
  <c r="T756" i="22" s="1"/>
  <c r="D756" i="22"/>
  <c r="G756" i="22"/>
  <c r="H756" i="22"/>
  <c r="I756" i="22"/>
  <c r="J756" i="22"/>
  <c r="K756" i="22"/>
  <c r="L756" i="22"/>
  <c r="M756" i="22"/>
  <c r="N756" i="22"/>
  <c r="O756" i="22"/>
  <c r="P756" i="22"/>
  <c r="Q756" i="22"/>
  <c r="R756" i="22"/>
  <c r="S756" i="22"/>
  <c r="U756" i="22"/>
  <c r="V756" i="22"/>
  <c r="W756" i="22"/>
  <c r="A757" i="22"/>
  <c r="T757" i="22" s="1"/>
  <c r="D757" i="22"/>
  <c r="E757" i="22"/>
  <c r="G757" i="22"/>
  <c r="H757" i="22"/>
  <c r="I757" i="22"/>
  <c r="J757" i="22"/>
  <c r="K757" i="22"/>
  <c r="L757" i="22"/>
  <c r="M757" i="22"/>
  <c r="N757" i="22"/>
  <c r="O757" i="22"/>
  <c r="P757" i="22"/>
  <c r="Q757" i="22"/>
  <c r="R757" i="22"/>
  <c r="S757" i="22"/>
  <c r="U757" i="22"/>
  <c r="V757" i="22"/>
  <c r="A758" i="22"/>
  <c r="D758" i="22"/>
  <c r="G758" i="22"/>
  <c r="H758" i="22"/>
  <c r="I758" i="22"/>
  <c r="J758" i="22"/>
  <c r="K758" i="22"/>
  <c r="L758" i="22"/>
  <c r="M758" i="22"/>
  <c r="N758" i="22"/>
  <c r="O758" i="22"/>
  <c r="P758" i="22"/>
  <c r="Q758" i="22"/>
  <c r="R758" i="22"/>
  <c r="S758" i="22"/>
  <c r="T758" i="22"/>
  <c r="U758" i="22"/>
  <c r="V758" i="22"/>
  <c r="A759" i="22"/>
  <c r="D759" i="22"/>
  <c r="G759" i="22"/>
  <c r="H759" i="22"/>
  <c r="I759" i="22"/>
  <c r="J759" i="22"/>
  <c r="K759" i="22"/>
  <c r="L759" i="22"/>
  <c r="M759" i="22"/>
  <c r="N759" i="22"/>
  <c r="O759" i="22"/>
  <c r="P759" i="22"/>
  <c r="Q759" i="22"/>
  <c r="R759" i="22"/>
  <c r="S759" i="22"/>
  <c r="T759" i="22"/>
  <c r="U759" i="22"/>
  <c r="V759" i="22" s="1"/>
  <c r="A760" i="22"/>
  <c r="D760" i="22"/>
  <c r="E760" i="22"/>
  <c r="G760" i="22"/>
  <c r="H760" i="22"/>
  <c r="I760" i="22"/>
  <c r="J760" i="22"/>
  <c r="K760" i="22"/>
  <c r="L760" i="22"/>
  <c r="M760" i="22"/>
  <c r="N760" i="22"/>
  <c r="O760" i="22"/>
  <c r="P760" i="22"/>
  <c r="Q760" i="22"/>
  <c r="R760" i="22"/>
  <c r="S760" i="22"/>
  <c r="T760" i="22"/>
  <c r="U760" i="22"/>
  <c r="V760" i="22"/>
  <c r="A761" i="22"/>
  <c r="D761" i="22"/>
  <c r="E766" i="22" s="1"/>
  <c r="E761" i="22"/>
  <c r="G761" i="22"/>
  <c r="H761" i="22"/>
  <c r="I761" i="22"/>
  <c r="J761" i="22"/>
  <c r="K761" i="22"/>
  <c r="L761" i="22"/>
  <c r="M761" i="22"/>
  <c r="N761" i="22"/>
  <c r="O761" i="22"/>
  <c r="P761" i="22"/>
  <c r="Q761" i="22"/>
  <c r="R761" i="22"/>
  <c r="S761" i="22"/>
  <c r="T761" i="22"/>
  <c r="U761" i="22"/>
  <c r="V761" i="22"/>
  <c r="W761" i="22"/>
  <c r="A762" i="22"/>
  <c r="D762" i="22"/>
  <c r="E762" i="22"/>
  <c r="G762" i="22"/>
  <c r="H762" i="22"/>
  <c r="I762" i="22"/>
  <c r="J762" i="22"/>
  <c r="K762" i="22"/>
  <c r="L762" i="22"/>
  <c r="M762" i="22"/>
  <c r="N762" i="22"/>
  <c r="O762" i="22"/>
  <c r="P762" i="22"/>
  <c r="Q762" i="22"/>
  <c r="R762" i="22"/>
  <c r="S762" i="22"/>
  <c r="T762" i="22"/>
  <c r="U762" i="22"/>
  <c r="V762" i="22"/>
  <c r="A763" i="22"/>
  <c r="D763" i="22"/>
  <c r="E763" i="22"/>
  <c r="G763" i="22"/>
  <c r="H763" i="22"/>
  <c r="I763" i="22"/>
  <c r="J763" i="22"/>
  <c r="K763" i="22"/>
  <c r="L763" i="22"/>
  <c r="M763" i="22"/>
  <c r="N763" i="22"/>
  <c r="O763" i="22"/>
  <c r="P763" i="22"/>
  <c r="Q763" i="22"/>
  <c r="R763" i="22"/>
  <c r="S763" i="22"/>
  <c r="T763" i="22"/>
  <c r="U763" i="22"/>
  <c r="V763" i="22"/>
  <c r="A764" i="22"/>
  <c r="D764" i="22"/>
  <c r="E764" i="22"/>
  <c r="G764" i="22"/>
  <c r="H764" i="22"/>
  <c r="I764" i="22"/>
  <c r="J764" i="22"/>
  <c r="K764" i="22"/>
  <c r="L764" i="22"/>
  <c r="M764" i="22"/>
  <c r="N764" i="22"/>
  <c r="O764" i="22"/>
  <c r="P764" i="22"/>
  <c r="Q764" i="22"/>
  <c r="R764" i="22"/>
  <c r="S764" i="22"/>
  <c r="T764" i="22"/>
  <c r="U764" i="22"/>
  <c r="V764" i="22"/>
  <c r="A765" i="22"/>
  <c r="D765" i="22"/>
  <c r="E765" i="22"/>
  <c r="G765" i="22"/>
  <c r="H765" i="22"/>
  <c r="I765" i="22"/>
  <c r="J765" i="22"/>
  <c r="K765" i="22"/>
  <c r="L765" i="22"/>
  <c r="M765" i="22"/>
  <c r="N765" i="22"/>
  <c r="O765" i="22"/>
  <c r="P765" i="22"/>
  <c r="Q765" i="22"/>
  <c r="R765" i="22"/>
  <c r="S765" i="22"/>
  <c r="T765" i="22"/>
  <c r="U765" i="22"/>
  <c r="V765" i="22"/>
  <c r="A766" i="22"/>
  <c r="D766" i="22"/>
  <c r="G766" i="22"/>
  <c r="H766" i="22"/>
  <c r="I766" i="22"/>
  <c r="J766" i="22"/>
  <c r="K766" i="22"/>
  <c r="L766" i="22"/>
  <c r="M766" i="22"/>
  <c r="N766" i="22"/>
  <c r="O766" i="22"/>
  <c r="P766" i="22"/>
  <c r="Q766" i="22"/>
  <c r="R766" i="22"/>
  <c r="S766" i="22"/>
  <c r="T766" i="22"/>
  <c r="U766" i="22"/>
  <c r="V766" i="22"/>
  <c r="A767" i="22"/>
  <c r="T767" i="22" s="1"/>
  <c r="D767" i="22"/>
  <c r="G767" i="22"/>
  <c r="H767" i="22"/>
  <c r="I767" i="22"/>
  <c r="J767" i="22"/>
  <c r="K767" i="22"/>
  <c r="L767" i="22"/>
  <c r="M767" i="22"/>
  <c r="N767" i="22"/>
  <c r="O767" i="22"/>
  <c r="P767" i="22"/>
  <c r="Q767" i="22"/>
  <c r="R767" i="22"/>
  <c r="S767" i="22"/>
  <c r="U767" i="22"/>
  <c r="V767" i="22" s="1"/>
  <c r="W767" i="22"/>
  <c r="A768" i="22"/>
  <c r="D768" i="22"/>
  <c r="G768" i="22"/>
  <c r="H768" i="22"/>
  <c r="I768" i="22"/>
  <c r="J768" i="22"/>
  <c r="K768" i="22"/>
  <c r="L768" i="22"/>
  <c r="M768" i="22"/>
  <c r="N768" i="22"/>
  <c r="O768" i="22"/>
  <c r="P768" i="22"/>
  <c r="Q768" i="22"/>
  <c r="R768" i="22"/>
  <c r="S768" i="22"/>
  <c r="T768" i="22"/>
  <c r="U768" i="22"/>
  <c r="V768" i="22"/>
  <c r="A769" i="22"/>
  <c r="D769" i="22"/>
  <c r="G769" i="22"/>
  <c r="H769" i="22"/>
  <c r="I769" i="22"/>
  <c r="J769" i="22"/>
  <c r="K769" i="22"/>
  <c r="L769" i="22"/>
  <c r="M769" i="22"/>
  <c r="N769" i="22"/>
  <c r="O769" i="22"/>
  <c r="P769" i="22"/>
  <c r="Q769" i="22"/>
  <c r="R769" i="22"/>
  <c r="S769" i="22"/>
  <c r="T769" i="22"/>
  <c r="U769" i="22"/>
  <c r="V769" i="22" s="1"/>
  <c r="A770" i="22"/>
  <c r="T770" i="22" s="1"/>
  <c r="D770" i="22"/>
  <c r="G770" i="22"/>
  <c r="H770" i="22"/>
  <c r="I770" i="22"/>
  <c r="J770" i="22"/>
  <c r="K770" i="22"/>
  <c r="L770" i="22"/>
  <c r="M770" i="22"/>
  <c r="N770" i="22"/>
  <c r="O770" i="22"/>
  <c r="P770" i="22"/>
  <c r="Q770" i="22"/>
  <c r="R770" i="22"/>
  <c r="S770" i="22"/>
  <c r="U770" i="22"/>
  <c r="V770" i="22"/>
  <c r="A771" i="22"/>
  <c r="D771" i="22"/>
  <c r="G771" i="22"/>
  <c r="H771" i="22"/>
  <c r="I771" i="22"/>
  <c r="J771" i="22"/>
  <c r="K771" i="22"/>
  <c r="L771" i="22"/>
  <c r="M771" i="22"/>
  <c r="N771" i="22"/>
  <c r="O771" i="22"/>
  <c r="P771" i="22"/>
  <c r="Q771" i="22"/>
  <c r="R771" i="22"/>
  <c r="S771" i="22"/>
  <c r="T771" i="22"/>
  <c r="U771" i="22"/>
  <c r="V771" i="22"/>
  <c r="A772" i="22"/>
  <c r="D772" i="22"/>
  <c r="G772" i="22"/>
  <c r="H772" i="22"/>
  <c r="I772" i="22"/>
  <c r="J772" i="22"/>
  <c r="K772" i="22"/>
  <c r="L772" i="22"/>
  <c r="M772" i="22"/>
  <c r="N772" i="22"/>
  <c r="O772" i="22"/>
  <c r="P772" i="22"/>
  <c r="Q772" i="22"/>
  <c r="R772" i="22"/>
  <c r="S772" i="22"/>
  <c r="T772" i="22"/>
  <c r="U772" i="22"/>
  <c r="V772" i="22"/>
  <c r="A773" i="22"/>
  <c r="T773" i="22" s="1"/>
  <c r="D773" i="22"/>
  <c r="G773" i="22"/>
  <c r="H773" i="22"/>
  <c r="I773" i="22"/>
  <c r="J773" i="22"/>
  <c r="K773" i="22"/>
  <c r="L773" i="22"/>
  <c r="M773" i="22"/>
  <c r="N773" i="22"/>
  <c r="O773" i="22"/>
  <c r="P773" i="22"/>
  <c r="Q773" i="22"/>
  <c r="R773" i="22"/>
  <c r="S773" i="22"/>
  <c r="U773" i="22"/>
  <c r="V773" i="22" s="1"/>
  <c r="A774" i="22"/>
  <c r="D774" i="22"/>
  <c r="G774" i="22"/>
  <c r="H774" i="22"/>
  <c r="I774" i="22"/>
  <c r="J774" i="22"/>
  <c r="K774" i="22"/>
  <c r="L774" i="22"/>
  <c r="M774" i="22"/>
  <c r="N774" i="22"/>
  <c r="O774" i="22"/>
  <c r="P774" i="22"/>
  <c r="Q774" i="22"/>
  <c r="R774" i="22"/>
  <c r="S774" i="22"/>
  <c r="T774" i="22"/>
  <c r="U774" i="22"/>
  <c r="V774" i="22"/>
  <c r="A775" i="22"/>
  <c r="D775" i="22"/>
  <c r="G775" i="22"/>
  <c r="H775" i="22"/>
  <c r="I775" i="22"/>
  <c r="J775" i="22"/>
  <c r="K775" i="22"/>
  <c r="L775" i="22"/>
  <c r="M775" i="22"/>
  <c r="N775" i="22"/>
  <c r="O775" i="22"/>
  <c r="P775" i="22"/>
  <c r="Q775" i="22"/>
  <c r="R775" i="22"/>
  <c r="S775" i="22"/>
  <c r="T775" i="22"/>
  <c r="U775" i="22"/>
  <c r="V775" i="22" s="1"/>
  <c r="A776" i="22"/>
  <c r="D776" i="22"/>
  <c r="G776" i="22"/>
  <c r="H776" i="22"/>
  <c r="I776" i="22"/>
  <c r="J776" i="22"/>
  <c r="K776" i="22"/>
  <c r="L776" i="22"/>
  <c r="M776" i="22"/>
  <c r="N776" i="22"/>
  <c r="O776" i="22"/>
  <c r="P776" i="22"/>
  <c r="Q776" i="22"/>
  <c r="R776" i="22"/>
  <c r="S776" i="22"/>
  <c r="T776" i="22"/>
  <c r="U776" i="22"/>
  <c r="V776" i="22"/>
  <c r="A777" i="22"/>
  <c r="D777" i="22"/>
  <c r="G777" i="22"/>
  <c r="H777" i="22"/>
  <c r="I777" i="22"/>
  <c r="J777" i="22"/>
  <c r="K777" i="22"/>
  <c r="L777" i="22"/>
  <c r="M777" i="22"/>
  <c r="N777" i="22"/>
  <c r="O777" i="22"/>
  <c r="P777" i="22"/>
  <c r="Q777" i="22"/>
  <c r="R777" i="22"/>
  <c r="S777" i="22"/>
  <c r="T777" i="22"/>
  <c r="U777" i="22"/>
  <c r="V777" i="22"/>
  <c r="A778" i="22"/>
  <c r="T778" i="22" s="1"/>
  <c r="D778" i="22"/>
  <c r="G778" i="22"/>
  <c r="H778" i="22"/>
  <c r="I778" i="22"/>
  <c r="J778" i="22"/>
  <c r="K778" i="22"/>
  <c r="L778" i="22"/>
  <c r="M778" i="22"/>
  <c r="N778" i="22"/>
  <c r="O778" i="22"/>
  <c r="P778" i="22"/>
  <c r="Q778" i="22"/>
  <c r="R778" i="22"/>
  <c r="S778" i="22"/>
  <c r="U778" i="22"/>
  <c r="V778" i="22"/>
  <c r="W778" i="22"/>
  <c r="A779" i="22"/>
  <c r="T779" i="22" s="1"/>
  <c r="D779" i="22"/>
  <c r="G779" i="22"/>
  <c r="H779" i="22"/>
  <c r="I779" i="22"/>
  <c r="J779" i="22"/>
  <c r="K779" i="22"/>
  <c r="L779" i="22"/>
  <c r="M779" i="22"/>
  <c r="N779" i="22"/>
  <c r="O779" i="22"/>
  <c r="P779" i="22"/>
  <c r="Q779" i="22"/>
  <c r="R779" i="22"/>
  <c r="S779" i="22"/>
  <c r="U779" i="22"/>
  <c r="V779" i="22" s="1"/>
  <c r="A780" i="22"/>
  <c r="D780" i="22"/>
  <c r="G780" i="22"/>
  <c r="H780" i="22"/>
  <c r="I780" i="22"/>
  <c r="J780" i="22"/>
  <c r="K780" i="22"/>
  <c r="L780" i="22"/>
  <c r="M780" i="22"/>
  <c r="N780" i="22"/>
  <c r="O780" i="22"/>
  <c r="P780" i="22"/>
  <c r="Q780" i="22"/>
  <c r="R780" i="22"/>
  <c r="S780" i="22"/>
  <c r="T780" i="22"/>
  <c r="U780" i="22"/>
  <c r="V780" i="22"/>
  <c r="A781" i="22"/>
  <c r="D781" i="22"/>
  <c r="E788" i="22" s="1"/>
  <c r="G781" i="22"/>
  <c r="H781" i="22"/>
  <c r="I781" i="22"/>
  <c r="J781" i="22"/>
  <c r="K781" i="22"/>
  <c r="L781" i="22"/>
  <c r="M781" i="22"/>
  <c r="N781" i="22"/>
  <c r="O781" i="22"/>
  <c r="P781" i="22"/>
  <c r="Q781" i="22"/>
  <c r="R781" i="22"/>
  <c r="S781" i="22"/>
  <c r="T781" i="22"/>
  <c r="U781" i="22"/>
  <c r="V781" i="22" s="1"/>
  <c r="A782" i="22"/>
  <c r="D782" i="22"/>
  <c r="G782" i="22"/>
  <c r="H782" i="22"/>
  <c r="I782" i="22"/>
  <c r="J782" i="22"/>
  <c r="K782" i="22"/>
  <c r="L782" i="22"/>
  <c r="M782" i="22"/>
  <c r="N782" i="22"/>
  <c r="O782" i="22"/>
  <c r="P782" i="22"/>
  <c r="Q782" i="22"/>
  <c r="R782" i="22"/>
  <c r="S782" i="22"/>
  <c r="T782" i="22"/>
  <c r="U782" i="22"/>
  <c r="V782" i="22"/>
  <c r="A783" i="22"/>
  <c r="D783" i="22"/>
  <c r="G783" i="22"/>
  <c r="H783" i="22"/>
  <c r="I783" i="22"/>
  <c r="J783" i="22"/>
  <c r="K783" i="22"/>
  <c r="L783" i="22"/>
  <c r="M783" i="22"/>
  <c r="N783" i="22"/>
  <c r="O783" i="22"/>
  <c r="P783" i="22"/>
  <c r="Q783" i="22"/>
  <c r="R783" i="22"/>
  <c r="S783" i="22"/>
  <c r="T783" i="22"/>
  <c r="U783" i="22"/>
  <c r="V783" i="22"/>
  <c r="W783" i="22"/>
  <c r="A784" i="22"/>
  <c r="D784" i="22"/>
  <c r="G784" i="22"/>
  <c r="H784" i="22"/>
  <c r="I784" i="22"/>
  <c r="J784" i="22"/>
  <c r="K784" i="22"/>
  <c r="L784" i="22"/>
  <c r="M784" i="22"/>
  <c r="N784" i="22"/>
  <c r="O784" i="22"/>
  <c r="P784" i="22"/>
  <c r="Q784" i="22"/>
  <c r="R784" i="22"/>
  <c r="S784" i="22"/>
  <c r="T784" i="22"/>
  <c r="U784" i="22"/>
  <c r="V784" i="22"/>
  <c r="A785" i="22"/>
  <c r="D785" i="22"/>
  <c r="E785" i="22"/>
  <c r="G785" i="22"/>
  <c r="H785" i="22"/>
  <c r="I785" i="22"/>
  <c r="J785" i="22"/>
  <c r="K785" i="22"/>
  <c r="L785" i="22"/>
  <c r="M785" i="22"/>
  <c r="N785" i="22"/>
  <c r="O785" i="22"/>
  <c r="P785" i="22"/>
  <c r="Q785" i="22"/>
  <c r="R785" i="22"/>
  <c r="S785" i="22"/>
  <c r="T785" i="22"/>
  <c r="U785" i="22"/>
  <c r="V785" i="22"/>
  <c r="A786" i="22"/>
  <c r="D786" i="22"/>
  <c r="G786" i="22"/>
  <c r="H786" i="22"/>
  <c r="I786" i="22"/>
  <c r="J786" i="22"/>
  <c r="K786" i="22"/>
  <c r="L786" i="22"/>
  <c r="M786" i="22"/>
  <c r="N786" i="22"/>
  <c r="O786" i="22"/>
  <c r="P786" i="22"/>
  <c r="Q786" i="22"/>
  <c r="R786" i="22"/>
  <c r="S786" i="22"/>
  <c r="T786" i="22"/>
  <c r="U786" i="22"/>
  <c r="V786" i="22"/>
  <c r="A787" i="22"/>
  <c r="T787" i="22" s="1"/>
  <c r="D787" i="22"/>
  <c r="G787" i="22"/>
  <c r="H787" i="22"/>
  <c r="I787" i="22"/>
  <c r="J787" i="22"/>
  <c r="K787" i="22"/>
  <c r="L787" i="22"/>
  <c r="M787" i="22"/>
  <c r="N787" i="22"/>
  <c r="O787" i="22"/>
  <c r="P787" i="22"/>
  <c r="Q787" i="22"/>
  <c r="R787" i="22"/>
  <c r="S787" i="22"/>
  <c r="U787" i="22"/>
  <c r="V787" i="22" s="1"/>
  <c r="W787" i="22"/>
  <c r="A788" i="22"/>
  <c r="D788" i="22"/>
  <c r="G788" i="22"/>
  <c r="H788" i="22"/>
  <c r="I788" i="22"/>
  <c r="J788" i="22"/>
  <c r="K788" i="22"/>
  <c r="L788" i="22"/>
  <c r="M788" i="22"/>
  <c r="N788" i="22"/>
  <c r="O788" i="22"/>
  <c r="P788" i="22"/>
  <c r="Q788" i="22"/>
  <c r="R788" i="22"/>
  <c r="S788" i="22"/>
  <c r="T788" i="22"/>
  <c r="U788" i="22"/>
  <c r="V788" i="22"/>
  <c r="A789" i="22"/>
  <c r="D789" i="22"/>
  <c r="G789" i="22"/>
  <c r="H789" i="22"/>
  <c r="I789" i="22"/>
  <c r="J789" i="22"/>
  <c r="K789" i="22"/>
  <c r="L789" i="22"/>
  <c r="M789" i="22"/>
  <c r="N789" i="22"/>
  <c r="O789" i="22"/>
  <c r="P789" i="22"/>
  <c r="Q789" i="22"/>
  <c r="R789" i="22"/>
  <c r="S789" i="22"/>
  <c r="T789" i="22"/>
  <c r="U789" i="22"/>
  <c r="V789" i="22" s="1"/>
  <c r="W789" i="22"/>
  <c r="A790" i="22"/>
  <c r="D790" i="22"/>
  <c r="E790" i="22"/>
  <c r="G790" i="22"/>
  <c r="H790" i="22"/>
  <c r="I790" i="22"/>
  <c r="J790" i="22"/>
  <c r="K790" i="22"/>
  <c r="L790" i="22"/>
  <c r="M790" i="22"/>
  <c r="N790" i="22"/>
  <c r="O790" i="22"/>
  <c r="P790" i="22"/>
  <c r="Q790" i="22"/>
  <c r="R790" i="22"/>
  <c r="S790" i="22"/>
  <c r="T790" i="22"/>
  <c r="U790" i="22"/>
  <c r="V790" i="22"/>
  <c r="W790" i="22"/>
  <c r="A791" i="22"/>
  <c r="D791" i="22"/>
  <c r="G791" i="22"/>
  <c r="H791" i="22"/>
  <c r="I791" i="22"/>
  <c r="J791" i="22"/>
  <c r="K791" i="22"/>
  <c r="L791" i="22"/>
  <c r="M791" i="22"/>
  <c r="N791" i="22"/>
  <c r="O791" i="22"/>
  <c r="P791" i="22"/>
  <c r="Q791" i="22"/>
  <c r="R791" i="22"/>
  <c r="S791" i="22"/>
  <c r="T791" i="22"/>
  <c r="U791" i="22"/>
  <c r="V791" i="22" s="1"/>
  <c r="A792" i="22"/>
  <c r="T792" i="22" s="1"/>
  <c r="D792" i="22"/>
  <c r="G792" i="22"/>
  <c r="H792" i="22"/>
  <c r="I792" i="22"/>
  <c r="J792" i="22"/>
  <c r="K792" i="22"/>
  <c r="L792" i="22"/>
  <c r="M792" i="22"/>
  <c r="N792" i="22"/>
  <c r="O792" i="22"/>
  <c r="P792" i="22"/>
  <c r="Q792" i="22"/>
  <c r="R792" i="22"/>
  <c r="S792" i="22"/>
  <c r="U792" i="22"/>
  <c r="V792" i="22"/>
  <c r="A793" i="22"/>
  <c r="D793" i="22"/>
  <c r="E798" i="22" s="1"/>
  <c r="G793" i="22"/>
  <c r="H793" i="22"/>
  <c r="I793" i="22"/>
  <c r="J793" i="22"/>
  <c r="K793" i="22"/>
  <c r="L793" i="22"/>
  <c r="M793" i="22"/>
  <c r="N793" i="22"/>
  <c r="O793" i="22"/>
  <c r="P793" i="22"/>
  <c r="Q793" i="22"/>
  <c r="R793" i="22"/>
  <c r="S793" i="22"/>
  <c r="T793" i="22"/>
  <c r="U793" i="22"/>
  <c r="V793" i="22"/>
  <c r="A794" i="22"/>
  <c r="D794" i="22"/>
  <c r="E794" i="22"/>
  <c r="G794" i="22"/>
  <c r="H794" i="22"/>
  <c r="I794" i="22"/>
  <c r="J794" i="22"/>
  <c r="K794" i="22"/>
  <c r="L794" i="22"/>
  <c r="M794" i="22"/>
  <c r="N794" i="22"/>
  <c r="O794" i="22"/>
  <c r="P794" i="22"/>
  <c r="Q794" i="22"/>
  <c r="R794" i="22"/>
  <c r="S794" i="22"/>
  <c r="T794" i="22"/>
  <c r="U794" i="22"/>
  <c r="V794" i="22"/>
  <c r="A795" i="22"/>
  <c r="D795" i="22"/>
  <c r="G795" i="22"/>
  <c r="H795" i="22"/>
  <c r="I795" i="22"/>
  <c r="J795" i="22"/>
  <c r="K795" i="22"/>
  <c r="L795" i="22"/>
  <c r="M795" i="22"/>
  <c r="N795" i="22"/>
  <c r="O795" i="22"/>
  <c r="P795" i="22"/>
  <c r="Q795" i="22"/>
  <c r="R795" i="22"/>
  <c r="S795" i="22"/>
  <c r="T795" i="22"/>
  <c r="U795" i="22"/>
  <c r="V795" i="22"/>
  <c r="W795" i="22"/>
  <c r="A796" i="22"/>
  <c r="D796" i="22"/>
  <c r="G796" i="22"/>
  <c r="H796" i="22"/>
  <c r="I796" i="22"/>
  <c r="J796" i="22"/>
  <c r="K796" i="22"/>
  <c r="L796" i="22"/>
  <c r="M796" i="22"/>
  <c r="N796" i="22"/>
  <c r="O796" i="22"/>
  <c r="P796" i="22"/>
  <c r="Q796" i="22"/>
  <c r="R796" i="22"/>
  <c r="S796" i="22"/>
  <c r="T796" i="22"/>
  <c r="U796" i="22"/>
  <c r="V796" i="22"/>
  <c r="A797" i="22"/>
  <c r="T797" i="22" s="1"/>
  <c r="D797" i="22"/>
  <c r="E806" i="22" s="1"/>
  <c r="G797" i="22"/>
  <c r="H797" i="22"/>
  <c r="I797" i="22"/>
  <c r="J797" i="22"/>
  <c r="K797" i="22"/>
  <c r="L797" i="22"/>
  <c r="M797" i="22"/>
  <c r="N797" i="22"/>
  <c r="O797" i="22"/>
  <c r="P797" i="22"/>
  <c r="Q797" i="22"/>
  <c r="R797" i="22"/>
  <c r="S797" i="22"/>
  <c r="U797" i="22"/>
  <c r="V797" i="22" s="1"/>
  <c r="A798" i="22"/>
  <c r="D798" i="22"/>
  <c r="G798" i="22"/>
  <c r="H798" i="22"/>
  <c r="I798" i="22"/>
  <c r="J798" i="22"/>
  <c r="K798" i="22"/>
  <c r="L798" i="22"/>
  <c r="M798" i="22"/>
  <c r="N798" i="22"/>
  <c r="O798" i="22"/>
  <c r="P798" i="22"/>
  <c r="Q798" i="22"/>
  <c r="R798" i="22"/>
  <c r="S798" i="22"/>
  <c r="T798" i="22"/>
  <c r="U798" i="22"/>
  <c r="V798" i="22"/>
  <c r="A799" i="22"/>
  <c r="D799" i="22"/>
  <c r="G799" i="22"/>
  <c r="H799" i="22"/>
  <c r="I799" i="22"/>
  <c r="J799" i="22"/>
  <c r="K799" i="22"/>
  <c r="L799" i="22"/>
  <c r="M799" i="22"/>
  <c r="N799" i="22"/>
  <c r="O799" i="22"/>
  <c r="P799" i="22"/>
  <c r="Q799" i="22"/>
  <c r="R799" i="22"/>
  <c r="S799" i="22"/>
  <c r="T799" i="22"/>
  <c r="U799" i="22"/>
  <c r="V799" i="22" s="1"/>
  <c r="W799" i="22"/>
  <c r="A800" i="22"/>
  <c r="D800" i="22"/>
  <c r="E800" i="22"/>
  <c r="G800" i="22"/>
  <c r="H800" i="22"/>
  <c r="I800" i="22"/>
  <c r="J800" i="22"/>
  <c r="K800" i="22"/>
  <c r="L800" i="22"/>
  <c r="M800" i="22"/>
  <c r="N800" i="22"/>
  <c r="O800" i="22"/>
  <c r="P800" i="22"/>
  <c r="Q800" i="22"/>
  <c r="R800" i="22"/>
  <c r="S800" i="22"/>
  <c r="T800" i="22"/>
  <c r="U800" i="22"/>
  <c r="V800" i="22"/>
  <c r="A801" i="22"/>
  <c r="D801" i="22"/>
  <c r="G801" i="22"/>
  <c r="H801" i="22"/>
  <c r="I801" i="22"/>
  <c r="J801" i="22"/>
  <c r="K801" i="22"/>
  <c r="L801" i="22"/>
  <c r="M801" i="22"/>
  <c r="N801" i="22"/>
  <c r="O801" i="22"/>
  <c r="P801" i="22"/>
  <c r="Q801" i="22"/>
  <c r="R801" i="22"/>
  <c r="S801" i="22"/>
  <c r="T801" i="22"/>
  <c r="U801" i="22"/>
  <c r="V801" i="22" s="1"/>
  <c r="W801" i="22"/>
  <c r="A802" i="22"/>
  <c r="D802" i="22"/>
  <c r="G802" i="22"/>
  <c r="H802" i="22"/>
  <c r="I802" i="22"/>
  <c r="J802" i="22"/>
  <c r="K802" i="22"/>
  <c r="L802" i="22"/>
  <c r="M802" i="22"/>
  <c r="N802" i="22"/>
  <c r="O802" i="22"/>
  <c r="P802" i="22"/>
  <c r="Q802" i="22"/>
  <c r="R802" i="22"/>
  <c r="S802" i="22"/>
  <c r="T802" i="22"/>
  <c r="U802" i="22"/>
  <c r="V802" i="22"/>
  <c r="A803" i="22"/>
  <c r="D803" i="22"/>
  <c r="G803" i="22"/>
  <c r="H803" i="22"/>
  <c r="I803" i="22"/>
  <c r="J803" i="22"/>
  <c r="K803" i="22"/>
  <c r="L803" i="22"/>
  <c r="M803" i="22"/>
  <c r="N803" i="22"/>
  <c r="O803" i="22"/>
  <c r="P803" i="22"/>
  <c r="Q803" i="22"/>
  <c r="R803" i="22"/>
  <c r="S803" i="22"/>
  <c r="T803" i="22"/>
  <c r="U803" i="22"/>
  <c r="V803" i="22" s="1"/>
  <c r="A804" i="22"/>
  <c r="D804" i="22"/>
  <c r="G804" i="22"/>
  <c r="H804" i="22"/>
  <c r="I804" i="22"/>
  <c r="J804" i="22"/>
  <c r="K804" i="22"/>
  <c r="L804" i="22"/>
  <c r="M804" i="22"/>
  <c r="N804" i="22"/>
  <c r="O804" i="22"/>
  <c r="P804" i="22"/>
  <c r="Q804" i="22"/>
  <c r="R804" i="22"/>
  <c r="S804" i="22"/>
  <c r="T804" i="22"/>
  <c r="U804" i="22"/>
  <c r="V804" i="22"/>
  <c r="A805" i="22"/>
  <c r="T805" i="22" s="1"/>
  <c r="D805" i="22"/>
  <c r="G805" i="22"/>
  <c r="H805" i="22"/>
  <c r="I805" i="22"/>
  <c r="J805" i="22"/>
  <c r="K805" i="22"/>
  <c r="L805" i="22"/>
  <c r="M805" i="22"/>
  <c r="N805" i="22"/>
  <c r="O805" i="22"/>
  <c r="P805" i="22"/>
  <c r="Q805" i="22"/>
  <c r="R805" i="22"/>
  <c r="S805" i="22"/>
  <c r="U805" i="22"/>
  <c r="V805" i="22"/>
  <c r="A806" i="22"/>
  <c r="T806" i="22" s="1"/>
  <c r="D806" i="22"/>
  <c r="G806" i="22"/>
  <c r="H806" i="22"/>
  <c r="I806" i="22"/>
  <c r="J806" i="22"/>
  <c r="K806" i="22"/>
  <c r="L806" i="22"/>
  <c r="M806" i="22"/>
  <c r="N806" i="22"/>
  <c r="O806" i="22"/>
  <c r="P806" i="22"/>
  <c r="Q806" i="22"/>
  <c r="R806" i="22"/>
  <c r="S806" i="22"/>
  <c r="U806" i="22"/>
  <c r="V806" i="22"/>
  <c r="A807" i="22"/>
  <c r="T807" i="22" s="1"/>
  <c r="D807" i="22"/>
  <c r="G807" i="22"/>
  <c r="H807" i="22"/>
  <c r="I807" i="22"/>
  <c r="J807" i="22"/>
  <c r="K807" i="22"/>
  <c r="L807" i="22"/>
  <c r="M807" i="22"/>
  <c r="N807" i="22"/>
  <c r="O807" i="22"/>
  <c r="P807" i="22"/>
  <c r="Q807" i="22"/>
  <c r="R807" i="22"/>
  <c r="S807" i="22"/>
  <c r="U807" i="22"/>
  <c r="V807" i="22" s="1"/>
  <c r="W807" i="22"/>
  <c r="A808" i="22"/>
  <c r="T808" i="22" s="1"/>
  <c r="D808" i="22"/>
  <c r="G808" i="22"/>
  <c r="H808" i="22"/>
  <c r="I808" i="22"/>
  <c r="J808" i="22"/>
  <c r="K808" i="22"/>
  <c r="L808" i="22"/>
  <c r="M808" i="22"/>
  <c r="N808" i="22"/>
  <c r="O808" i="22"/>
  <c r="P808" i="22"/>
  <c r="Q808" i="22"/>
  <c r="R808" i="22"/>
  <c r="S808" i="22"/>
  <c r="U808" i="22"/>
  <c r="V808" i="22"/>
  <c r="A809" i="22"/>
  <c r="T809" i="22" s="1"/>
  <c r="D809" i="22"/>
  <c r="G809" i="22"/>
  <c r="H809" i="22"/>
  <c r="I809" i="22"/>
  <c r="J809" i="22"/>
  <c r="K809" i="22"/>
  <c r="L809" i="22"/>
  <c r="M809" i="22"/>
  <c r="N809" i="22"/>
  <c r="O809" i="22"/>
  <c r="P809" i="22"/>
  <c r="Q809" i="22"/>
  <c r="R809" i="22"/>
  <c r="S809" i="22"/>
  <c r="U809" i="22"/>
  <c r="V809" i="22" s="1"/>
  <c r="A810" i="22"/>
  <c r="D810" i="22"/>
  <c r="G810" i="22"/>
  <c r="H810" i="22"/>
  <c r="I810" i="22"/>
  <c r="J810" i="22"/>
  <c r="K810" i="22"/>
  <c r="L810" i="22"/>
  <c r="M810" i="22"/>
  <c r="N810" i="22"/>
  <c r="O810" i="22"/>
  <c r="P810" i="22"/>
  <c r="Q810" i="22"/>
  <c r="R810" i="22"/>
  <c r="S810" i="22"/>
  <c r="T810" i="22"/>
  <c r="U810" i="22"/>
  <c r="V810" i="22"/>
  <c r="A811" i="22"/>
  <c r="D811" i="22"/>
  <c r="G811" i="22"/>
  <c r="H811" i="22"/>
  <c r="I811" i="22"/>
  <c r="J811" i="22"/>
  <c r="K811" i="22"/>
  <c r="L811" i="22"/>
  <c r="M811" i="22"/>
  <c r="N811" i="22"/>
  <c r="O811" i="22"/>
  <c r="P811" i="22"/>
  <c r="Q811" i="22"/>
  <c r="R811" i="22"/>
  <c r="S811" i="22"/>
  <c r="T811" i="22"/>
  <c r="U811" i="22"/>
  <c r="V811" i="22" s="1"/>
  <c r="A812" i="22"/>
  <c r="D812" i="22"/>
  <c r="G812" i="22"/>
  <c r="H812" i="22"/>
  <c r="I812" i="22"/>
  <c r="J812" i="22"/>
  <c r="K812" i="22"/>
  <c r="L812" i="22"/>
  <c r="M812" i="22"/>
  <c r="N812" i="22"/>
  <c r="O812" i="22"/>
  <c r="P812" i="22"/>
  <c r="Q812" i="22"/>
  <c r="R812" i="22"/>
  <c r="S812" i="22"/>
  <c r="T812" i="22"/>
  <c r="U812" i="22"/>
  <c r="V812" i="22"/>
  <c r="A813" i="22"/>
  <c r="T813" i="22" s="1"/>
  <c r="D813" i="22"/>
  <c r="G813" i="22"/>
  <c r="H813" i="22"/>
  <c r="I813" i="22"/>
  <c r="J813" i="22"/>
  <c r="K813" i="22"/>
  <c r="L813" i="22"/>
  <c r="M813" i="22"/>
  <c r="N813" i="22"/>
  <c r="O813" i="22"/>
  <c r="P813" i="22"/>
  <c r="Q813" i="22"/>
  <c r="R813" i="22"/>
  <c r="S813" i="22"/>
  <c r="U813" i="22"/>
  <c r="V813" i="22"/>
  <c r="A814" i="22"/>
  <c r="D814" i="22"/>
  <c r="G814" i="22"/>
  <c r="H814" i="22"/>
  <c r="I814" i="22"/>
  <c r="J814" i="22"/>
  <c r="K814" i="22"/>
  <c r="L814" i="22"/>
  <c r="M814" i="22"/>
  <c r="N814" i="22"/>
  <c r="O814" i="22"/>
  <c r="P814" i="22"/>
  <c r="Q814" i="22"/>
  <c r="R814" i="22"/>
  <c r="S814" i="22"/>
  <c r="T814" i="22"/>
  <c r="U814" i="22"/>
  <c r="V814" i="22"/>
  <c r="A815" i="22"/>
  <c r="T815" i="22" s="1"/>
  <c r="D815" i="22"/>
  <c r="G815" i="22"/>
  <c r="H815" i="22"/>
  <c r="I815" i="22"/>
  <c r="J815" i="22"/>
  <c r="K815" i="22"/>
  <c r="L815" i="22"/>
  <c r="M815" i="22"/>
  <c r="N815" i="22"/>
  <c r="O815" i="22"/>
  <c r="P815" i="22"/>
  <c r="Q815" i="22"/>
  <c r="R815" i="22"/>
  <c r="S815" i="22"/>
  <c r="U815" i="22"/>
  <c r="V815" i="22" s="1"/>
  <c r="A816" i="22"/>
  <c r="D816" i="22"/>
  <c r="G816" i="22"/>
  <c r="H816" i="22"/>
  <c r="I816" i="22"/>
  <c r="J816" i="22"/>
  <c r="K816" i="22"/>
  <c r="L816" i="22"/>
  <c r="M816" i="22"/>
  <c r="N816" i="22"/>
  <c r="O816" i="22"/>
  <c r="P816" i="22"/>
  <c r="Q816" i="22"/>
  <c r="R816" i="22"/>
  <c r="S816" i="22"/>
  <c r="T816" i="22"/>
  <c r="U816" i="22"/>
  <c r="V816" i="22"/>
  <c r="W816" i="22"/>
  <c r="A817" i="22"/>
  <c r="D817" i="22"/>
  <c r="G817" i="22"/>
  <c r="H817" i="22"/>
  <c r="I817" i="22"/>
  <c r="J817" i="22"/>
  <c r="K817" i="22"/>
  <c r="L817" i="22"/>
  <c r="M817" i="22"/>
  <c r="N817" i="22"/>
  <c r="O817" i="22"/>
  <c r="P817" i="22"/>
  <c r="Q817" i="22"/>
  <c r="R817" i="22"/>
  <c r="S817" i="22"/>
  <c r="T817" i="22"/>
  <c r="U817" i="22"/>
  <c r="V817" i="22" s="1"/>
  <c r="A818" i="22"/>
  <c r="D818" i="22"/>
  <c r="G818" i="22"/>
  <c r="H818" i="22"/>
  <c r="I818" i="22"/>
  <c r="J818" i="22"/>
  <c r="K818" i="22"/>
  <c r="L818" i="22"/>
  <c r="M818" i="22"/>
  <c r="N818" i="22"/>
  <c r="O818" i="22"/>
  <c r="P818" i="22"/>
  <c r="Q818" i="22"/>
  <c r="R818" i="22"/>
  <c r="S818" i="22"/>
  <c r="T818" i="22"/>
  <c r="U818" i="22"/>
  <c r="V818" i="22"/>
  <c r="A819" i="22"/>
  <c r="T819" i="22" s="1"/>
  <c r="D819" i="22"/>
  <c r="G819" i="22"/>
  <c r="H819" i="22"/>
  <c r="I819" i="22"/>
  <c r="J819" i="22"/>
  <c r="K819" i="22"/>
  <c r="L819" i="22"/>
  <c r="M819" i="22"/>
  <c r="N819" i="22"/>
  <c r="O819" i="22"/>
  <c r="P819" i="22"/>
  <c r="Q819" i="22"/>
  <c r="R819" i="22"/>
  <c r="S819" i="22"/>
  <c r="U819" i="22"/>
  <c r="V819" i="22" s="1"/>
  <c r="A820" i="22"/>
  <c r="D820" i="22"/>
  <c r="G820" i="22"/>
  <c r="H820" i="22"/>
  <c r="I820" i="22"/>
  <c r="J820" i="22"/>
  <c r="K820" i="22"/>
  <c r="L820" i="22"/>
  <c r="M820" i="22"/>
  <c r="N820" i="22"/>
  <c r="O820" i="22"/>
  <c r="P820" i="22"/>
  <c r="Q820" i="22"/>
  <c r="R820" i="22"/>
  <c r="S820" i="22"/>
  <c r="T820" i="22"/>
  <c r="U820" i="22"/>
  <c r="V820" i="22"/>
  <c r="W820" i="22"/>
  <c r="A821" i="22"/>
  <c r="D821" i="22"/>
  <c r="G821" i="22"/>
  <c r="H821" i="22"/>
  <c r="I821" i="22"/>
  <c r="J821" i="22"/>
  <c r="K821" i="22"/>
  <c r="L821" i="22"/>
  <c r="M821" i="22"/>
  <c r="N821" i="22"/>
  <c r="O821" i="22"/>
  <c r="P821" i="22"/>
  <c r="Q821" i="22"/>
  <c r="R821" i="22"/>
  <c r="S821" i="22"/>
  <c r="T821" i="22"/>
  <c r="U821" i="22"/>
  <c r="V821" i="22" s="1"/>
  <c r="A822" i="22"/>
  <c r="D822" i="22"/>
  <c r="G822" i="22"/>
  <c r="H822" i="22"/>
  <c r="I822" i="22"/>
  <c r="J822" i="22"/>
  <c r="K822" i="22"/>
  <c r="L822" i="22"/>
  <c r="M822" i="22"/>
  <c r="N822" i="22"/>
  <c r="O822" i="22"/>
  <c r="P822" i="22"/>
  <c r="Q822" i="22"/>
  <c r="R822" i="22"/>
  <c r="S822" i="22"/>
  <c r="T822" i="22"/>
  <c r="U822" i="22"/>
  <c r="V822" i="22"/>
  <c r="A823" i="22"/>
  <c r="D823" i="22"/>
  <c r="G823" i="22"/>
  <c r="H823" i="22"/>
  <c r="I823" i="22"/>
  <c r="J823" i="22"/>
  <c r="K823" i="22"/>
  <c r="L823" i="22"/>
  <c r="M823" i="22"/>
  <c r="N823" i="22"/>
  <c r="O823" i="22"/>
  <c r="P823" i="22"/>
  <c r="Q823" i="22"/>
  <c r="R823" i="22"/>
  <c r="S823" i="22"/>
  <c r="T823" i="22"/>
  <c r="U823" i="22"/>
  <c r="V823" i="22"/>
  <c r="A824" i="22"/>
  <c r="T824" i="22" s="1"/>
  <c r="D824" i="22"/>
  <c r="G824" i="22"/>
  <c r="H824" i="22"/>
  <c r="I824" i="22"/>
  <c r="J824" i="22"/>
  <c r="K824" i="22"/>
  <c r="L824" i="22"/>
  <c r="M824" i="22"/>
  <c r="N824" i="22"/>
  <c r="O824" i="22"/>
  <c r="P824" i="22"/>
  <c r="Q824" i="22"/>
  <c r="R824" i="22"/>
  <c r="S824" i="22"/>
  <c r="U824" i="22"/>
  <c r="V824" i="22"/>
  <c r="W824" i="22"/>
  <c r="A825" i="22"/>
  <c r="D825" i="22"/>
  <c r="G825" i="22"/>
  <c r="H825" i="22"/>
  <c r="I825" i="22"/>
  <c r="J825" i="22"/>
  <c r="K825" i="22"/>
  <c r="L825" i="22"/>
  <c r="M825" i="22"/>
  <c r="N825" i="22"/>
  <c r="O825" i="22"/>
  <c r="P825" i="22"/>
  <c r="Q825" i="22"/>
  <c r="R825" i="22"/>
  <c r="S825" i="22"/>
  <c r="T825" i="22"/>
  <c r="U825" i="22"/>
  <c r="V825" i="22" s="1"/>
  <c r="A826" i="22"/>
  <c r="D826" i="22"/>
  <c r="G826" i="22"/>
  <c r="H826" i="22"/>
  <c r="I826" i="22"/>
  <c r="J826" i="22"/>
  <c r="K826" i="22"/>
  <c r="L826" i="22"/>
  <c r="M826" i="22"/>
  <c r="N826" i="22"/>
  <c r="O826" i="22"/>
  <c r="P826" i="22"/>
  <c r="Q826" i="22"/>
  <c r="R826" i="22"/>
  <c r="S826" i="22"/>
  <c r="T826" i="22"/>
  <c r="U826" i="22"/>
  <c r="V826" i="22"/>
  <c r="A827" i="22"/>
  <c r="D827" i="22"/>
  <c r="E833" i="22" s="1"/>
  <c r="E827" i="22"/>
  <c r="G827" i="22"/>
  <c r="H827" i="22"/>
  <c r="I827" i="22"/>
  <c r="J827" i="22"/>
  <c r="K827" i="22"/>
  <c r="L827" i="22"/>
  <c r="M827" i="22"/>
  <c r="N827" i="22"/>
  <c r="O827" i="22"/>
  <c r="P827" i="22"/>
  <c r="Q827" i="22"/>
  <c r="R827" i="22"/>
  <c r="S827" i="22"/>
  <c r="T827" i="22"/>
  <c r="U827" i="22"/>
  <c r="V827" i="22"/>
  <c r="A828" i="22"/>
  <c r="D828" i="22"/>
  <c r="G828" i="22"/>
  <c r="H828" i="22"/>
  <c r="I828" i="22"/>
  <c r="J828" i="22"/>
  <c r="K828" i="22"/>
  <c r="L828" i="22"/>
  <c r="M828" i="22"/>
  <c r="N828" i="22"/>
  <c r="O828" i="22"/>
  <c r="P828" i="22"/>
  <c r="Q828" i="22"/>
  <c r="R828" i="22"/>
  <c r="S828" i="22"/>
  <c r="T828" i="22"/>
  <c r="U828" i="22"/>
  <c r="V828" i="22"/>
  <c r="A829" i="22"/>
  <c r="D829" i="22"/>
  <c r="G829" i="22"/>
  <c r="H829" i="22"/>
  <c r="I829" i="22"/>
  <c r="J829" i="22"/>
  <c r="K829" i="22"/>
  <c r="L829" i="22"/>
  <c r="M829" i="22"/>
  <c r="N829" i="22"/>
  <c r="O829" i="22"/>
  <c r="P829" i="22"/>
  <c r="Q829" i="22"/>
  <c r="R829" i="22"/>
  <c r="S829" i="22"/>
  <c r="T829" i="22"/>
  <c r="U829" i="22"/>
  <c r="V829" i="22"/>
  <c r="A830" i="22"/>
  <c r="T830" i="22" s="1"/>
  <c r="D830" i="22"/>
  <c r="G830" i="22"/>
  <c r="H830" i="22"/>
  <c r="I830" i="22"/>
  <c r="J830" i="22"/>
  <c r="K830" i="22"/>
  <c r="L830" i="22"/>
  <c r="M830" i="22"/>
  <c r="N830" i="22"/>
  <c r="O830" i="22"/>
  <c r="P830" i="22"/>
  <c r="Q830" i="22"/>
  <c r="R830" i="22"/>
  <c r="S830" i="22"/>
  <c r="U830" i="22"/>
  <c r="V830" i="22"/>
  <c r="A831" i="22"/>
  <c r="T831" i="22" s="1"/>
  <c r="D831" i="22"/>
  <c r="G831" i="22"/>
  <c r="H831" i="22"/>
  <c r="I831" i="22"/>
  <c r="J831" i="22"/>
  <c r="K831" i="22"/>
  <c r="L831" i="22"/>
  <c r="M831" i="22"/>
  <c r="N831" i="22"/>
  <c r="O831" i="22"/>
  <c r="P831" i="22"/>
  <c r="Q831" i="22"/>
  <c r="R831" i="22"/>
  <c r="S831" i="22"/>
  <c r="U831" i="22"/>
  <c r="V831" i="22" s="1"/>
  <c r="A832" i="22"/>
  <c r="D832" i="22"/>
  <c r="G832" i="22"/>
  <c r="H832" i="22"/>
  <c r="I832" i="22"/>
  <c r="J832" i="22"/>
  <c r="K832" i="22"/>
  <c r="L832" i="22"/>
  <c r="M832" i="22"/>
  <c r="N832" i="22"/>
  <c r="O832" i="22"/>
  <c r="P832" i="22"/>
  <c r="Q832" i="22"/>
  <c r="R832" i="22"/>
  <c r="S832" i="22"/>
  <c r="T832" i="22"/>
  <c r="U832" i="22"/>
  <c r="V832" i="22"/>
  <c r="A833" i="22"/>
  <c r="D833" i="22"/>
  <c r="G833" i="22"/>
  <c r="H833" i="22"/>
  <c r="I833" i="22"/>
  <c r="J833" i="22"/>
  <c r="K833" i="22"/>
  <c r="L833" i="22"/>
  <c r="M833" i="22"/>
  <c r="N833" i="22"/>
  <c r="O833" i="22"/>
  <c r="P833" i="22"/>
  <c r="Q833" i="22"/>
  <c r="R833" i="22"/>
  <c r="S833" i="22"/>
  <c r="T833" i="22"/>
  <c r="U833" i="22"/>
  <c r="V833" i="22" s="1"/>
  <c r="W833" i="22"/>
  <c r="A834" i="22"/>
  <c r="T834" i="22" s="1"/>
  <c r="D834" i="22"/>
  <c r="G834" i="22"/>
  <c r="H834" i="22"/>
  <c r="I834" i="22"/>
  <c r="J834" i="22"/>
  <c r="K834" i="22"/>
  <c r="L834" i="22"/>
  <c r="M834" i="22"/>
  <c r="N834" i="22"/>
  <c r="O834" i="22"/>
  <c r="P834" i="22"/>
  <c r="Q834" i="22"/>
  <c r="R834" i="22"/>
  <c r="S834" i="22"/>
  <c r="U834" i="22"/>
  <c r="V834" i="22"/>
  <c r="A835" i="22"/>
  <c r="D835" i="22"/>
  <c r="G835" i="22"/>
  <c r="H835" i="22"/>
  <c r="I835" i="22"/>
  <c r="J835" i="22"/>
  <c r="K835" i="22"/>
  <c r="L835" i="22"/>
  <c r="M835" i="22"/>
  <c r="N835" i="22"/>
  <c r="O835" i="22"/>
  <c r="P835" i="22"/>
  <c r="Q835" i="22"/>
  <c r="R835" i="22"/>
  <c r="S835" i="22"/>
  <c r="T835" i="22"/>
  <c r="U835" i="22"/>
  <c r="V835" i="22" s="1"/>
  <c r="A836" i="22"/>
  <c r="D836" i="22"/>
  <c r="G836" i="22"/>
  <c r="H836" i="22"/>
  <c r="I836" i="22"/>
  <c r="J836" i="22"/>
  <c r="K836" i="22"/>
  <c r="L836" i="22"/>
  <c r="M836" i="22"/>
  <c r="N836" i="22"/>
  <c r="O836" i="22"/>
  <c r="P836" i="22"/>
  <c r="Q836" i="22"/>
  <c r="R836" i="22"/>
  <c r="S836" i="22"/>
  <c r="T836" i="22"/>
  <c r="U836" i="22"/>
  <c r="V836" i="22"/>
  <c r="A837" i="22"/>
  <c r="D837" i="22"/>
  <c r="G837" i="22"/>
  <c r="H837" i="22"/>
  <c r="I837" i="22"/>
  <c r="J837" i="22"/>
  <c r="K837" i="22"/>
  <c r="L837" i="22"/>
  <c r="M837" i="22"/>
  <c r="N837" i="22"/>
  <c r="O837" i="22"/>
  <c r="P837" i="22"/>
  <c r="Q837" i="22"/>
  <c r="R837" i="22"/>
  <c r="S837" i="22"/>
  <c r="T837" i="22"/>
  <c r="U837" i="22"/>
  <c r="V837" i="22" s="1"/>
  <c r="W837" i="22"/>
  <c r="A838" i="22"/>
  <c r="D838" i="22"/>
  <c r="E838" i="22"/>
  <c r="G838" i="22"/>
  <c r="H838" i="22"/>
  <c r="I838" i="22"/>
  <c r="J838" i="22"/>
  <c r="K838" i="22"/>
  <c r="L838" i="22"/>
  <c r="M838" i="22"/>
  <c r="N838" i="22"/>
  <c r="O838" i="22"/>
  <c r="P838" i="22"/>
  <c r="Q838" i="22"/>
  <c r="R838" i="22"/>
  <c r="S838" i="22"/>
  <c r="T838" i="22"/>
  <c r="U838" i="22"/>
  <c r="V838" i="22"/>
  <c r="A839" i="22"/>
  <c r="D839" i="22"/>
  <c r="G839" i="22"/>
  <c r="H839" i="22"/>
  <c r="I839" i="22"/>
  <c r="J839" i="22"/>
  <c r="K839" i="22"/>
  <c r="L839" i="22"/>
  <c r="M839" i="22"/>
  <c r="N839" i="22"/>
  <c r="O839" i="22"/>
  <c r="P839" i="22"/>
  <c r="Q839" i="22"/>
  <c r="R839" i="22"/>
  <c r="S839" i="22"/>
  <c r="T839" i="22"/>
  <c r="U839" i="22"/>
  <c r="V839" i="22" s="1"/>
  <c r="A840" i="22"/>
  <c r="D840" i="22"/>
  <c r="G840" i="22"/>
  <c r="H840" i="22"/>
  <c r="I840" i="22"/>
  <c r="J840" i="22"/>
  <c r="K840" i="22"/>
  <c r="L840" i="22"/>
  <c r="M840" i="22"/>
  <c r="N840" i="22"/>
  <c r="O840" i="22"/>
  <c r="P840" i="22"/>
  <c r="Q840" i="22"/>
  <c r="R840" i="22"/>
  <c r="S840" i="22"/>
  <c r="T840" i="22"/>
  <c r="U840" i="22"/>
  <c r="V840" i="22"/>
  <c r="A841" i="22"/>
  <c r="D841" i="22"/>
  <c r="G841" i="22"/>
  <c r="H841" i="22"/>
  <c r="I841" i="22"/>
  <c r="J841" i="22"/>
  <c r="K841" i="22"/>
  <c r="L841" i="22"/>
  <c r="M841" i="22"/>
  <c r="N841" i="22"/>
  <c r="O841" i="22"/>
  <c r="P841" i="22"/>
  <c r="Q841" i="22"/>
  <c r="R841" i="22"/>
  <c r="S841" i="22"/>
  <c r="T841" i="22"/>
  <c r="U841" i="22"/>
  <c r="V841" i="22"/>
  <c r="A842" i="22"/>
  <c r="D842" i="22"/>
  <c r="G842" i="22"/>
  <c r="H842" i="22"/>
  <c r="I842" i="22"/>
  <c r="J842" i="22"/>
  <c r="K842" i="22"/>
  <c r="L842" i="22"/>
  <c r="M842" i="22"/>
  <c r="N842" i="22"/>
  <c r="O842" i="22"/>
  <c r="P842" i="22"/>
  <c r="Q842" i="22"/>
  <c r="R842" i="22"/>
  <c r="S842" i="22"/>
  <c r="T842" i="22"/>
  <c r="U842" i="22"/>
  <c r="V842" i="22"/>
  <c r="A843" i="22"/>
  <c r="D843" i="22"/>
  <c r="G843" i="22"/>
  <c r="H843" i="22"/>
  <c r="I843" i="22"/>
  <c r="J843" i="22"/>
  <c r="K843" i="22"/>
  <c r="L843" i="22"/>
  <c r="M843" i="22"/>
  <c r="N843" i="22"/>
  <c r="O843" i="22"/>
  <c r="P843" i="22"/>
  <c r="Q843" i="22"/>
  <c r="R843" i="22"/>
  <c r="S843" i="22"/>
  <c r="T843" i="22"/>
  <c r="U843" i="22"/>
  <c r="V843" i="22"/>
  <c r="A844" i="22"/>
  <c r="T844" i="22" s="1"/>
  <c r="D844" i="22"/>
  <c r="G844" i="22"/>
  <c r="H844" i="22"/>
  <c r="I844" i="22"/>
  <c r="J844" i="22"/>
  <c r="K844" i="22"/>
  <c r="L844" i="22"/>
  <c r="M844" i="22"/>
  <c r="N844" i="22"/>
  <c r="O844" i="22"/>
  <c r="P844" i="22"/>
  <c r="Q844" i="22"/>
  <c r="R844" i="22"/>
  <c r="S844" i="22"/>
  <c r="U844" i="22"/>
  <c r="V844" i="22"/>
  <c r="A845" i="22"/>
  <c r="D845" i="22"/>
  <c r="G845" i="22"/>
  <c r="H845" i="22"/>
  <c r="I845" i="22"/>
  <c r="J845" i="22"/>
  <c r="K845" i="22"/>
  <c r="L845" i="22"/>
  <c r="M845" i="22"/>
  <c r="N845" i="22"/>
  <c r="O845" i="22"/>
  <c r="P845" i="22"/>
  <c r="Q845" i="22"/>
  <c r="R845" i="22"/>
  <c r="S845" i="22"/>
  <c r="T845" i="22"/>
  <c r="U845" i="22"/>
  <c r="V845" i="22" s="1"/>
  <c r="A846" i="22"/>
  <c r="D846" i="22"/>
  <c r="G846" i="22"/>
  <c r="H846" i="22"/>
  <c r="I846" i="22"/>
  <c r="J846" i="22"/>
  <c r="K846" i="22"/>
  <c r="L846" i="22"/>
  <c r="M846" i="22"/>
  <c r="N846" i="22"/>
  <c r="O846" i="22"/>
  <c r="P846" i="22"/>
  <c r="Q846" i="22"/>
  <c r="R846" i="22"/>
  <c r="S846" i="22"/>
  <c r="T846" i="22"/>
  <c r="U846" i="22"/>
  <c r="V846" i="22"/>
  <c r="A847" i="22"/>
  <c r="D847" i="22"/>
  <c r="G847" i="22"/>
  <c r="H847" i="22"/>
  <c r="I847" i="22"/>
  <c r="J847" i="22"/>
  <c r="K847" i="22"/>
  <c r="L847" i="22"/>
  <c r="M847" i="22"/>
  <c r="N847" i="22"/>
  <c r="O847" i="22"/>
  <c r="P847" i="22"/>
  <c r="Q847" i="22"/>
  <c r="R847" i="22"/>
  <c r="S847" i="22"/>
  <c r="T847" i="22"/>
  <c r="U847" i="22"/>
  <c r="V847" i="22" s="1"/>
  <c r="A848" i="22"/>
  <c r="D848" i="22"/>
  <c r="G848" i="22"/>
  <c r="H848" i="22"/>
  <c r="I848" i="22"/>
  <c r="J848" i="22"/>
  <c r="K848" i="22"/>
  <c r="L848" i="22"/>
  <c r="M848" i="22"/>
  <c r="N848" i="22"/>
  <c r="O848" i="22"/>
  <c r="P848" i="22"/>
  <c r="Q848" i="22"/>
  <c r="R848" i="22"/>
  <c r="S848" i="22"/>
  <c r="T848" i="22"/>
  <c r="U848" i="22"/>
  <c r="V848" i="22"/>
  <c r="A849" i="22"/>
  <c r="T849" i="22" s="1"/>
  <c r="D849" i="22"/>
  <c r="E849" i="22"/>
  <c r="G849" i="22"/>
  <c r="H849" i="22"/>
  <c r="I849" i="22"/>
  <c r="J849" i="22"/>
  <c r="K849" i="22"/>
  <c r="L849" i="22"/>
  <c r="M849" i="22"/>
  <c r="N849" i="22"/>
  <c r="O849" i="22"/>
  <c r="P849" i="22"/>
  <c r="Q849" i="22"/>
  <c r="R849" i="22"/>
  <c r="S849" i="22"/>
  <c r="U849" i="22"/>
  <c r="V849" i="22"/>
  <c r="A850" i="22"/>
  <c r="D850" i="22"/>
  <c r="G850" i="22"/>
  <c r="H850" i="22"/>
  <c r="I850" i="22"/>
  <c r="J850" i="22"/>
  <c r="K850" i="22"/>
  <c r="L850" i="22"/>
  <c r="M850" i="22"/>
  <c r="N850" i="22"/>
  <c r="O850" i="22"/>
  <c r="P850" i="22"/>
  <c r="Q850" i="22"/>
  <c r="R850" i="22"/>
  <c r="S850" i="22"/>
  <c r="T850" i="22"/>
  <c r="U850" i="22"/>
  <c r="V850" i="22"/>
  <c r="W850" i="22"/>
  <c r="A851" i="22"/>
  <c r="D851" i="22"/>
  <c r="G851" i="22"/>
  <c r="H851" i="22"/>
  <c r="I851" i="22"/>
  <c r="J851" i="22"/>
  <c r="K851" i="22"/>
  <c r="L851" i="22"/>
  <c r="M851" i="22"/>
  <c r="N851" i="22"/>
  <c r="O851" i="22"/>
  <c r="P851" i="22"/>
  <c r="Q851" i="22"/>
  <c r="R851" i="22"/>
  <c r="S851" i="22"/>
  <c r="T851" i="22"/>
  <c r="U851" i="22"/>
  <c r="V851" i="22" s="1"/>
  <c r="W851" i="22"/>
  <c r="A852" i="22"/>
  <c r="T852" i="22" s="1"/>
  <c r="D852" i="22"/>
  <c r="G852" i="22"/>
  <c r="H852" i="22"/>
  <c r="I852" i="22"/>
  <c r="J852" i="22"/>
  <c r="K852" i="22"/>
  <c r="L852" i="22"/>
  <c r="M852" i="22"/>
  <c r="N852" i="22"/>
  <c r="O852" i="22"/>
  <c r="P852" i="22"/>
  <c r="Q852" i="22"/>
  <c r="R852" i="22"/>
  <c r="S852" i="22"/>
  <c r="U852" i="22"/>
  <c r="V852" i="22"/>
  <c r="A853" i="22"/>
  <c r="T853" i="22" s="1"/>
  <c r="D853" i="22"/>
  <c r="G853" i="22"/>
  <c r="H853" i="22"/>
  <c r="I853" i="22"/>
  <c r="J853" i="22"/>
  <c r="K853" i="22"/>
  <c r="L853" i="22"/>
  <c r="M853" i="22"/>
  <c r="N853" i="22"/>
  <c r="O853" i="22"/>
  <c r="P853" i="22"/>
  <c r="Q853" i="22"/>
  <c r="R853" i="22"/>
  <c r="S853" i="22"/>
  <c r="U853" i="22"/>
  <c r="V853" i="22" s="1"/>
  <c r="A854" i="22"/>
  <c r="D854" i="22"/>
  <c r="G854" i="22"/>
  <c r="H854" i="22"/>
  <c r="I854" i="22"/>
  <c r="J854" i="22"/>
  <c r="K854" i="22"/>
  <c r="L854" i="22"/>
  <c r="M854" i="22"/>
  <c r="N854" i="22"/>
  <c r="O854" i="22"/>
  <c r="P854" i="22"/>
  <c r="Q854" i="22"/>
  <c r="R854" i="22"/>
  <c r="S854" i="22"/>
  <c r="T854" i="22"/>
  <c r="U854" i="22"/>
  <c r="V854" i="22"/>
  <c r="A855" i="22"/>
  <c r="D855" i="22"/>
  <c r="G855" i="22"/>
  <c r="H855" i="22"/>
  <c r="I855" i="22"/>
  <c r="J855" i="22"/>
  <c r="K855" i="22"/>
  <c r="L855" i="22"/>
  <c r="M855" i="22"/>
  <c r="N855" i="22"/>
  <c r="O855" i="22"/>
  <c r="P855" i="22"/>
  <c r="Q855" i="22"/>
  <c r="R855" i="22"/>
  <c r="S855" i="22"/>
  <c r="T855" i="22"/>
  <c r="U855" i="22"/>
  <c r="V855" i="22" s="1"/>
  <c r="A856" i="22"/>
  <c r="D856" i="22"/>
  <c r="G856" i="22"/>
  <c r="H856" i="22"/>
  <c r="I856" i="22"/>
  <c r="J856" i="22"/>
  <c r="K856" i="22"/>
  <c r="L856" i="22"/>
  <c r="M856" i="22"/>
  <c r="N856" i="22"/>
  <c r="O856" i="22"/>
  <c r="P856" i="22"/>
  <c r="Q856" i="22"/>
  <c r="R856" i="22"/>
  <c r="S856" i="22"/>
  <c r="T856" i="22"/>
  <c r="U856" i="22"/>
  <c r="V856" i="22"/>
  <c r="A857" i="22"/>
  <c r="D857" i="22"/>
  <c r="E857" i="22" s="1"/>
  <c r="G857" i="22"/>
  <c r="H857" i="22"/>
  <c r="I857" i="22"/>
  <c r="J857" i="22"/>
  <c r="K857" i="22"/>
  <c r="L857" i="22"/>
  <c r="M857" i="22"/>
  <c r="N857" i="22"/>
  <c r="O857" i="22"/>
  <c r="P857" i="22"/>
  <c r="Q857" i="22"/>
  <c r="R857" i="22"/>
  <c r="S857" i="22"/>
  <c r="T857" i="22"/>
  <c r="U857" i="22"/>
  <c r="V857" i="22" s="1"/>
  <c r="A858" i="22"/>
  <c r="D858" i="22"/>
  <c r="G858" i="22"/>
  <c r="H858" i="22"/>
  <c r="I858" i="22"/>
  <c r="J858" i="22"/>
  <c r="K858" i="22"/>
  <c r="L858" i="22"/>
  <c r="M858" i="22"/>
  <c r="N858" i="22"/>
  <c r="O858" i="22"/>
  <c r="P858" i="22"/>
  <c r="Q858" i="22"/>
  <c r="R858" i="22"/>
  <c r="S858" i="22"/>
  <c r="T858" i="22"/>
  <c r="U858" i="22"/>
  <c r="V858" i="22"/>
  <c r="A859" i="22"/>
  <c r="D859" i="22"/>
  <c r="G859" i="22"/>
  <c r="H859" i="22"/>
  <c r="I859" i="22"/>
  <c r="J859" i="22"/>
  <c r="K859" i="22"/>
  <c r="L859" i="22"/>
  <c r="M859" i="22"/>
  <c r="N859" i="22"/>
  <c r="O859" i="22"/>
  <c r="P859" i="22"/>
  <c r="Q859" i="22"/>
  <c r="R859" i="22"/>
  <c r="S859" i="22"/>
  <c r="T859" i="22"/>
  <c r="U859" i="22"/>
  <c r="V859" i="22"/>
  <c r="A860" i="22"/>
  <c r="T860" i="22" s="1"/>
  <c r="D860" i="22"/>
  <c r="G860" i="22"/>
  <c r="H860" i="22"/>
  <c r="I860" i="22"/>
  <c r="J860" i="22"/>
  <c r="K860" i="22"/>
  <c r="L860" i="22"/>
  <c r="M860" i="22"/>
  <c r="N860" i="22"/>
  <c r="O860" i="22"/>
  <c r="P860" i="22"/>
  <c r="Q860" i="22"/>
  <c r="R860" i="22"/>
  <c r="S860" i="22"/>
  <c r="U860" i="22"/>
  <c r="V860" i="22"/>
  <c r="A861" i="22"/>
  <c r="D861" i="22"/>
  <c r="G861" i="22"/>
  <c r="H861" i="22"/>
  <c r="I861" i="22"/>
  <c r="J861" i="22"/>
  <c r="K861" i="22"/>
  <c r="L861" i="22"/>
  <c r="M861" i="22"/>
  <c r="N861" i="22"/>
  <c r="O861" i="22"/>
  <c r="P861" i="22"/>
  <c r="Q861" i="22"/>
  <c r="R861" i="22"/>
  <c r="S861" i="22"/>
  <c r="T861" i="22"/>
  <c r="U861" i="22"/>
  <c r="V861" i="22"/>
  <c r="A862" i="22"/>
  <c r="D862" i="22"/>
  <c r="G862" i="22"/>
  <c r="H862" i="22"/>
  <c r="I862" i="22"/>
  <c r="J862" i="22"/>
  <c r="K862" i="22"/>
  <c r="L862" i="22"/>
  <c r="M862" i="22"/>
  <c r="N862" i="22"/>
  <c r="O862" i="22"/>
  <c r="P862" i="22"/>
  <c r="Q862" i="22"/>
  <c r="R862" i="22"/>
  <c r="S862" i="22"/>
  <c r="T862" i="22"/>
  <c r="U862" i="22"/>
  <c r="V862" i="22"/>
  <c r="A863" i="22"/>
  <c r="T863" i="22" s="1"/>
  <c r="D863" i="22"/>
  <c r="E872" i="22" s="1"/>
  <c r="G863" i="22"/>
  <c r="H863" i="22"/>
  <c r="I863" i="22"/>
  <c r="J863" i="22"/>
  <c r="K863" i="22"/>
  <c r="L863" i="22"/>
  <c r="M863" i="22"/>
  <c r="N863" i="22"/>
  <c r="O863" i="22"/>
  <c r="P863" i="22"/>
  <c r="Q863" i="22"/>
  <c r="R863" i="22"/>
  <c r="S863" i="22"/>
  <c r="U863" i="22"/>
  <c r="V863" i="22" s="1"/>
  <c r="A864" i="22"/>
  <c r="D864" i="22"/>
  <c r="G864" i="22"/>
  <c r="H864" i="22"/>
  <c r="I864" i="22"/>
  <c r="J864" i="22"/>
  <c r="K864" i="22"/>
  <c r="L864" i="22"/>
  <c r="M864" i="22"/>
  <c r="N864" i="22"/>
  <c r="O864" i="22"/>
  <c r="P864" i="22"/>
  <c r="Q864" i="22"/>
  <c r="R864" i="22"/>
  <c r="S864" i="22"/>
  <c r="T864" i="22"/>
  <c r="U864" i="22"/>
  <c r="V864" i="22"/>
  <c r="A865" i="22"/>
  <c r="D865" i="22"/>
  <c r="G865" i="22"/>
  <c r="H865" i="22"/>
  <c r="I865" i="22"/>
  <c r="J865" i="22"/>
  <c r="K865" i="22"/>
  <c r="L865" i="22"/>
  <c r="M865" i="22"/>
  <c r="N865" i="22"/>
  <c r="O865" i="22"/>
  <c r="P865" i="22"/>
  <c r="Q865" i="22"/>
  <c r="R865" i="22"/>
  <c r="S865" i="22"/>
  <c r="T865" i="22"/>
  <c r="U865" i="22"/>
  <c r="V865" i="22"/>
  <c r="A866" i="22"/>
  <c r="D866" i="22"/>
  <c r="G866" i="22"/>
  <c r="H866" i="22"/>
  <c r="I866" i="22"/>
  <c r="J866" i="22"/>
  <c r="K866" i="22"/>
  <c r="L866" i="22"/>
  <c r="M866" i="22"/>
  <c r="N866" i="22"/>
  <c r="O866" i="22"/>
  <c r="P866" i="22"/>
  <c r="Q866" i="22"/>
  <c r="R866" i="22"/>
  <c r="S866" i="22"/>
  <c r="T866" i="22"/>
  <c r="U866" i="22"/>
  <c r="V866" i="22"/>
  <c r="A867" i="22"/>
  <c r="D867" i="22"/>
  <c r="E867" i="22"/>
  <c r="G867" i="22"/>
  <c r="H867" i="22"/>
  <c r="I867" i="22"/>
  <c r="J867" i="22"/>
  <c r="K867" i="22"/>
  <c r="L867" i="22"/>
  <c r="M867" i="22"/>
  <c r="N867" i="22"/>
  <c r="O867" i="22"/>
  <c r="P867" i="22"/>
  <c r="Q867" i="22"/>
  <c r="R867" i="22"/>
  <c r="S867" i="22"/>
  <c r="T867" i="22"/>
  <c r="U867" i="22"/>
  <c r="V867" i="22"/>
  <c r="A868" i="22"/>
  <c r="D868" i="22"/>
  <c r="G868" i="22"/>
  <c r="H868" i="22"/>
  <c r="I868" i="22"/>
  <c r="J868" i="22"/>
  <c r="K868" i="22"/>
  <c r="L868" i="22"/>
  <c r="M868" i="22"/>
  <c r="N868" i="22"/>
  <c r="O868" i="22"/>
  <c r="P868" i="22"/>
  <c r="Q868" i="22"/>
  <c r="R868" i="22"/>
  <c r="S868" i="22"/>
  <c r="T868" i="22"/>
  <c r="U868" i="22"/>
  <c r="V868" i="22"/>
  <c r="A869" i="22"/>
  <c r="T869" i="22" s="1"/>
  <c r="D869" i="22"/>
  <c r="G869" i="22"/>
  <c r="H869" i="22"/>
  <c r="I869" i="22"/>
  <c r="J869" i="22"/>
  <c r="K869" i="22"/>
  <c r="L869" i="22"/>
  <c r="M869" i="22"/>
  <c r="N869" i="22"/>
  <c r="O869" i="22"/>
  <c r="P869" i="22"/>
  <c r="Q869" i="22"/>
  <c r="R869" i="22"/>
  <c r="S869" i="22"/>
  <c r="U869" i="22"/>
  <c r="V869" i="22" s="1"/>
  <c r="A870" i="22"/>
  <c r="D870" i="22"/>
  <c r="G870" i="22"/>
  <c r="H870" i="22"/>
  <c r="I870" i="22"/>
  <c r="J870" i="22"/>
  <c r="K870" i="22"/>
  <c r="L870" i="22"/>
  <c r="M870" i="22"/>
  <c r="N870" i="22"/>
  <c r="O870" i="22"/>
  <c r="P870" i="22"/>
  <c r="Q870" i="22"/>
  <c r="R870" i="22"/>
  <c r="S870" i="22"/>
  <c r="T870" i="22"/>
  <c r="U870" i="22"/>
  <c r="V870" i="22"/>
  <c r="A871" i="22"/>
  <c r="D871" i="22"/>
  <c r="G871" i="22"/>
  <c r="H871" i="22"/>
  <c r="I871" i="22"/>
  <c r="J871" i="22"/>
  <c r="K871" i="22"/>
  <c r="L871" i="22"/>
  <c r="M871" i="22"/>
  <c r="N871" i="22"/>
  <c r="O871" i="22"/>
  <c r="P871" i="22"/>
  <c r="Q871" i="22"/>
  <c r="R871" i="22"/>
  <c r="S871" i="22"/>
  <c r="T871" i="22"/>
  <c r="U871" i="22"/>
  <c r="V871" i="22" s="1"/>
  <c r="A872" i="22"/>
  <c r="D872" i="22"/>
  <c r="G872" i="22"/>
  <c r="H872" i="22"/>
  <c r="I872" i="22"/>
  <c r="J872" i="22"/>
  <c r="K872" i="22"/>
  <c r="L872" i="22"/>
  <c r="M872" i="22"/>
  <c r="N872" i="22"/>
  <c r="O872" i="22"/>
  <c r="P872" i="22"/>
  <c r="Q872" i="22"/>
  <c r="R872" i="22"/>
  <c r="S872" i="22"/>
  <c r="T872" i="22"/>
  <c r="U872" i="22"/>
  <c r="V872" i="22"/>
  <c r="A873" i="22"/>
  <c r="D873" i="22"/>
  <c r="E878" i="22" s="1"/>
  <c r="E873" i="22"/>
  <c r="G873" i="22"/>
  <c r="H873" i="22"/>
  <c r="I873" i="22"/>
  <c r="J873" i="22"/>
  <c r="K873" i="22"/>
  <c r="L873" i="22"/>
  <c r="M873" i="22"/>
  <c r="N873" i="22"/>
  <c r="O873" i="22"/>
  <c r="P873" i="22"/>
  <c r="Q873" i="22"/>
  <c r="R873" i="22"/>
  <c r="S873" i="22"/>
  <c r="T873" i="22"/>
  <c r="U873" i="22"/>
  <c r="V873" i="22"/>
  <c r="A874" i="22"/>
  <c r="T874" i="22" s="1"/>
  <c r="D874" i="22"/>
  <c r="G874" i="22"/>
  <c r="H874" i="22"/>
  <c r="I874" i="22"/>
  <c r="J874" i="22"/>
  <c r="K874" i="22"/>
  <c r="L874" i="22"/>
  <c r="M874" i="22"/>
  <c r="N874" i="22"/>
  <c r="O874" i="22"/>
  <c r="P874" i="22"/>
  <c r="Q874" i="22"/>
  <c r="R874" i="22"/>
  <c r="S874" i="22"/>
  <c r="U874" i="22"/>
  <c r="V874" i="22"/>
  <c r="A875" i="22"/>
  <c r="D875" i="22"/>
  <c r="G875" i="22"/>
  <c r="H875" i="22"/>
  <c r="I875" i="22"/>
  <c r="J875" i="22"/>
  <c r="K875" i="22"/>
  <c r="L875" i="22"/>
  <c r="M875" i="22"/>
  <c r="N875" i="22"/>
  <c r="O875" i="22"/>
  <c r="P875" i="22"/>
  <c r="Q875" i="22"/>
  <c r="R875" i="22"/>
  <c r="S875" i="22"/>
  <c r="T875" i="22"/>
  <c r="U875" i="22"/>
  <c r="V875" i="22"/>
  <c r="A876" i="22"/>
  <c r="T876" i="22" s="1"/>
  <c r="D876" i="22"/>
  <c r="G876" i="22"/>
  <c r="H876" i="22"/>
  <c r="I876" i="22"/>
  <c r="J876" i="22"/>
  <c r="K876" i="22"/>
  <c r="L876" i="22"/>
  <c r="M876" i="22"/>
  <c r="N876" i="22"/>
  <c r="O876" i="22"/>
  <c r="P876" i="22"/>
  <c r="Q876" i="22"/>
  <c r="R876" i="22"/>
  <c r="S876" i="22"/>
  <c r="U876" i="22"/>
  <c r="V876" i="22"/>
  <c r="A877" i="22"/>
  <c r="D877" i="22"/>
  <c r="G877" i="22"/>
  <c r="H877" i="22"/>
  <c r="I877" i="22"/>
  <c r="J877" i="22"/>
  <c r="K877" i="22"/>
  <c r="L877" i="22"/>
  <c r="M877" i="22"/>
  <c r="N877" i="22"/>
  <c r="O877" i="22"/>
  <c r="P877" i="22"/>
  <c r="Q877" i="22"/>
  <c r="R877" i="22"/>
  <c r="S877" i="22"/>
  <c r="T877" i="22"/>
  <c r="U877" i="22"/>
  <c r="V877" i="22"/>
  <c r="A878" i="22"/>
  <c r="D878" i="22"/>
  <c r="G878" i="22"/>
  <c r="H878" i="22"/>
  <c r="I878" i="22"/>
  <c r="J878" i="22"/>
  <c r="K878" i="22"/>
  <c r="L878" i="22"/>
  <c r="M878" i="22"/>
  <c r="N878" i="22"/>
  <c r="O878" i="22"/>
  <c r="P878" i="22"/>
  <c r="Q878" i="22"/>
  <c r="R878" i="22"/>
  <c r="S878" i="22"/>
  <c r="T878" i="22"/>
  <c r="U878" i="22"/>
  <c r="V878" i="22"/>
  <c r="W878" i="22"/>
  <c r="A879" i="22"/>
  <c r="D879" i="22"/>
  <c r="G879" i="22"/>
  <c r="H879" i="22"/>
  <c r="I879" i="22"/>
  <c r="J879" i="22"/>
  <c r="K879" i="22"/>
  <c r="L879" i="22"/>
  <c r="M879" i="22"/>
  <c r="N879" i="22"/>
  <c r="O879" i="22"/>
  <c r="P879" i="22"/>
  <c r="Q879" i="22"/>
  <c r="R879" i="22"/>
  <c r="S879" i="22"/>
  <c r="T879" i="22"/>
  <c r="U879" i="22"/>
  <c r="V879" i="22" s="1"/>
  <c r="A880" i="22"/>
  <c r="D880" i="22"/>
  <c r="G880" i="22"/>
  <c r="H880" i="22"/>
  <c r="I880" i="22"/>
  <c r="J880" i="22"/>
  <c r="K880" i="22"/>
  <c r="L880" i="22"/>
  <c r="M880" i="22"/>
  <c r="N880" i="22"/>
  <c r="O880" i="22"/>
  <c r="P880" i="22"/>
  <c r="Q880" i="22"/>
  <c r="R880" i="22"/>
  <c r="S880" i="22"/>
  <c r="T880" i="22"/>
  <c r="U880" i="22"/>
  <c r="V880" i="22"/>
  <c r="A881" i="22"/>
  <c r="D881" i="22"/>
  <c r="E883" i="22" s="1"/>
  <c r="G881" i="22"/>
  <c r="H881" i="22"/>
  <c r="I881" i="22"/>
  <c r="J881" i="22"/>
  <c r="K881" i="22"/>
  <c r="L881" i="22"/>
  <c r="M881" i="22"/>
  <c r="N881" i="22"/>
  <c r="O881" i="22"/>
  <c r="P881" i="22"/>
  <c r="Q881" i="22"/>
  <c r="R881" i="22"/>
  <c r="S881" i="22"/>
  <c r="T881" i="22"/>
  <c r="U881" i="22"/>
  <c r="V881" i="22" s="1"/>
  <c r="A882" i="22"/>
  <c r="D882" i="22"/>
  <c r="G882" i="22"/>
  <c r="H882" i="22"/>
  <c r="I882" i="22"/>
  <c r="J882" i="22"/>
  <c r="K882" i="22"/>
  <c r="L882" i="22"/>
  <c r="M882" i="22"/>
  <c r="N882" i="22"/>
  <c r="O882" i="22"/>
  <c r="P882" i="22"/>
  <c r="Q882" i="22"/>
  <c r="R882" i="22"/>
  <c r="S882" i="22"/>
  <c r="T882" i="22"/>
  <c r="U882" i="22"/>
  <c r="V882" i="22"/>
  <c r="A883" i="22"/>
  <c r="D883" i="22"/>
  <c r="G883" i="22"/>
  <c r="H883" i="22"/>
  <c r="I883" i="22"/>
  <c r="J883" i="22"/>
  <c r="K883" i="22"/>
  <c r="L883" i="22"/>
  <c r="M883" i="22"/>
  <c r="N883" i="22"/>
  <c r="O883" i="22"/>
  <c r="P883" i="22"/>
  <c r="Q883" i="22"/>
  <c r="R883" i="22"/>
  <c r="S883" i="22"/>
  <c r="T883" i="22"/>
  <c r="U883" i="22"/>
  <c r="V883" i="22"/>
  <c r="A884" i="22"/>
  <c r="D884" i="22"/>
  <c r="G884" i="22"/>
  <c r="H884" i="22"/>
  <c r="I884" i="22"/>
  <c r="J884" i="22"/>
  <c r="K884" i="22"/>
  <c r="L884" i="22"/>
  <c r="M884" i="22"/>
  <c r="N884" i="22"/>
  <c r="O884" i="22"/>
  <c r="P884" i="22"/>
  <c r="Q884" i="22"/>
  <c r="R884" i="22"/>
  <c r="S884" i="22"/>
  <c r="T884" i="22"/>
  <c r="U884" i="22"/>
  <c r="V884" i="22"/>
  <c r="W884" i="22"/>
  <c r="A885" i="22"/>
  <c r="D885" i="22"/>
  <c r="G885" i="22"/>
  <c r="H885" i="22"/>
  <c r="I885" i="22"/>
  <c r="J885" i="22"/>
  <c r="K885" i="22"/>
  <c r="L885" i="22"/>
  <c r="M885" i="22"/>
  <c r="N885" i="22"/>
  <c r="O885" i="22"/>
  <c r="P885" i="22"/>
  <c r="Q885" i="22"/>
  <c r="R885" i="22"/>
  <c r="S885" i="22"/>
  <c r="T885" i="22"/>
  <c r="U885" i="22"/>
  <c r="V885" i="22" s="1"/>
  <c r="A886" i="22"/>
  <c r="D886" i="22"/>
  <c r="G886" i="22"/>
  <c r="H886" i="22"/>
  <c r="I886" i="22"/>
  <c r="J886" i="22"/>
  <c r="K886" i="22"/>
  <c r="L886" i="22"/>
  <c r="M886" i="22"/>
  <c r="N886" i="22"/>
  <c r="O886" i="22"/>
  <c r="P886" i="22"/>
  <c r="Q886" i="22"/>
  <c r="R886" i="22"/>
  <c r="S886" i="22"/>
  <c r="T886" i="22"/>
  <c r="U886" i="22"/>
  <c r="V886" i="22"/>
  <c r="A887" i="22"/>
  <c r="D887" i="22"/>
  <c r="G887" i="22"/>
  <c r="H887" i="22"/>
  <c r="I887" i="22"/>
  <c r="J887" i="22"/>
  <c r="K887" i="22"/>
  <c r="L887" i="22"/>
  <c r="M887" i="22"/>
  <c r="N887" i="22"/>
  <c r="O887" i="22"/>
  <c r="P887" i="22"/>
  <c r="Q887" i="22"/>
  <c r="R887" i="22"/>
  <c r="S887" i="22"/>
  <c r="T887" i="22"/>
  <c r="U887" i="22"/>
  <c r="V887" i="22" s="1"/>
  <c r="A888" i="22"/>
  <c r="D888" i="22"/>
  <c r="G888" i="22"/>
  <c r="H888" i="22"/>
  <c r="I888" i="22"/>
  <c r="J888" i="22"/>
  <c r="K888" i="22"/>
  <c r="L888" i="22"/>
  <c r="M888" i="22"/>
  <c r="N888" i="22"/>
  <c r="O888" i="22"/>
  <c r="P888" i="22"/>
  <c r="Q888" i="22"/>
  <c r="R888" i="22"/>
  <c r="S888" i="22"/>
  <c r="T888" i="22"/>
  <c r="U888" i="22"/>
  <c r="V888" i="22"/>
  <c r="A889" i="22"/>
  <c r="D889" i="22"/>
  <c r="E893" i="22" s="1"/>
  <c r="G889" i="22"/>
  <c r="H889" i="22"/>
  <c r="I889" i="22"/>
  <c r="J889" i="22"/>
  <c r="K889" i="22"/>
  <c r="L889" i="22"/>
  <c r="M889" i="22"/>
  <c r="N889" i="22"/>
  <c r="O889" i="22"/>
  <c r="P889" i="22"/>
  <c r="Q889" i="22"/>
  <c r="R889" i="22"/>
  <c r="S889" i="22"/>
  <c r="T889" i="22"/>
  <c r="U889" i="22"/>
  <c r="V889" i="22"/>
  <c r="A890" i="22"/>
  <c r="D890" i="22"/>
  <c r="E890" i="22"/>
  <c r="G890" i="22"/>
  <c r="H890" i="22"/>
  <c r="I890" i="22"/>
  <c r="J890" i="22"/>
  <c r="K890" i="22"/>
  <c r="L890" i="22"/>
  <c r="M890" i="22"/>
  <c r="N890" i="22"/>
  <c r="O890" i="22"/>
  <c r="P890" i="22"/>
  <c r="Q890" i="22"/>
  <c r="R890" i="22"/>
  <c r="S890" i="22"/>
  <c r="T890" i="22"/>
  <c r="U890" i="22"/>
  <c r="V890" i="22"/>
  <c r="A891" i="22"/>
  <c r="D891" i="22"/>
  <c r="E891" i="22"/>
  <c r="G891" i="22"/>
  <c r="H891" i="22"/>
  <c r="I891" i="22"/>
  <c r="J891" i="22"/>
  <c r="K891" i="22"/>
  <c r="L891" i="22"/>
  <c r="M891" i="22"/>
  <c r="N891" i="22"/>
  <c r="O891" i="22"/>
  <c r="P891" i="22"/>
  <c r="Q891" i="22"/>
  <c r="R891" i="22"/>
  <c r="S891" i="22"/>
  <c r="T891" i="22"/>
  <c r="U891" i="22"/>
  <c r="V891" i="22"/>
  <c r="W891" i="22"/>
  <c r="A892" i="22"/>
  <c r="D892" i="22"/>
  <c r="E892" i="22"/>
  <c r="G892" i="22"/>
  <c r="H892" i="22"/>
  <c r="I892" i="22"/>
  <c r="J892" i="22"/>
  <c r="K892" i="22"/>
  <c r="L892" i="22"/>
  <c r="M892" i="22"/>
  <c r="N892" i="22"/>
  <c r="O892" i="22"/>
  <c r="P892" i="22"/>
  <c r="Q892" i="22"/>
  <c r="R892" i="22"/>
  <c r="S892" i="22"/>
  <c r="T892" i="22"/>
  <c r="U892" i="22"/>
  <c r="V892" i="22"/>
  <c r="A893" i="22"/>
  <c r="D893" i="22"/>
  <c r="G893" i="22"/>
  <c r="H893" i="22"/>
  <c r="I893" i="22"/>
  <c r="J893" i="22"/>
  <c r="K893" i="22"/>
  <c r="L893" i="22"/>
  <c r="M893" i="22"/>
  <c r="N893" i="22"/>
  <c r="O893" i="22"/>
  <c r="P893" i="22"/>
  <c r="Q893" i="22"/>
  <c r="R893" i="22"/>
  <c r="S893" i="22"/>
  <c r="T893" i="22"/>
  <c r="U893" i="22"/>
  <c r="V893" i="22" s="1"/>
  <c r="A894" i="22"/>
  <c r="T894" i="22" s="1"/>
  <c r="D894" i="22"/>
  <c r="G894" i="22"/>
  <c r="H894" i="22"/>
  <c r="I894" i="22"/>
  <c r="J894" i="22"/>
  <c r="K894" i="22"/>
  <c r="L894" i="22"/>
  <c r="M894" i="22"/>
  <c r="N894" i="22"/>
  <c r="O894" i="22"/>
  <c r="P894" i="22"/>
  <c r="Q894" i="22"/>
  <c r="R894" i="22"/>
  <c r="S894" i="22"/>
  <c r="U894" i="22"/>
  <c r="V894" i="22"/>
  <c r="A895" i="22"/>
  <c r="T895" i="22" s="1"/>
  <c r="D895" i="22"/>
  <c r="G895" i="22"/>
  <c r="H895" i="22"/>
  <c r="I895" i="22"/>
  <c r="J895" i="22"/>
  <c r="K895" i="22"/>
  <c r="L895" i="22"/>
  <c r="M895" i="22"/>
  <c r="N895" i="22"/>
  <c r="O895" i="22"/>
  <c r="P895" i="22"/>
  <c r="Q895" i="22"/>
  <c r="R895" i="22"/>
  <c r="S895" i="22"/>
  <c r="U895" i="22"/>
  <c r="V895" i="22"/>
  <c r="A896" i="22"/>
  <c r="D896" i="22"/>
  <c r="E896" i="22"/>
  <c r="G896" i="22"/>
  <c r="H896" i="22"/>
  <c r="I896" i="22"/>
  <c r="J896" i="22"/>
  <c r="K896" i="22"/>
  <c r="L896" i="22"/>
  <c r="M896" i="22"/>
  <c r="N896" i="22"/>
  <c r="O896" i="22"/>
  <c r="P896" i="22"/>
  <c r="Q896" i="22"/>
  <c r="R896" i="22"/>
  <c r="S896" i="22"/>
  <c r="T896" i="22"/>
  <c r="U896" i="22"/>
  <c r="V896" i="22"/>
  <c r="A897" i="22"/>
  <c r="D897" i="22"/>
  <c r="G897" i="22"/>
  <c r="H897" i="22"/>
  <c r="I897" i="22"/>
  <c r="J897" i="22"/>
  <c r="K897" i="22"/>
  <c r="L897" i="22"/>
  <c r="M897" i="22"/>
  <c r="N897" i="22"/>
  <c r="O897" i="22"/>
  <c r="P897" i="22"/>
  <c r="Q897" i="22"/>
  <c r="R897" i="22"/>
  <c r="S897" i="22"/>
  <c r="T897" i="22"/>
  <c r="U897" i="22"/>
  <c r="V897" i="22" s="1"/>
  <c r="A898" i="22"/>
  <c r="D898" i="22"/>
  <c r="G898" i="22"/>
  <c r="H898" i="22"/>
  <c r="I898" i="22"/>
  <c r="J898" i="22"/>
  <c r="K898" i="22"/>
  <c r="L898" i="22"/>
  <c r="M898" i="22"/>
  <c r="N898" i="22"/>
  <c r="O898" i="22"/>
  <c r="P898" i="22"/>
  <c r="Q898" i="22"/>
  <c r="R898" i="22"/>
  <c r="S898" i="22"/>
  <c r="T898" i="22"/>
  <c r="U898" i="22"/>
  <c r="V898" i="22"/>
  <c r="A899" i="22"/>
  <c r="D899" i="22"/>
  <c r="E899" i="22"/>
  <c r="G899" i="22"/>
  <c r="H899" i="22"/>
  <c r="I899" i="22"/>
  <c r="J899" i="22"/>
  <c r="K899" i="22"/>
  <c r="L899" i="22"/>
  <c r="M899" i="22"/>
  <c r="N899" i="22"/>
  <c r="O899" i="22"/>
  <c r="P899" i="22"/>
  <c r="Q899" i="22"/>
  <c r="R899" i="22"/>
  <c r="S899" i="22"/>
  <c r="T899" i="22"/>
  <c r="U899" i="22"/>
  <c r="V899" i="22"/>
  <c r="A900" i="22"/>
  <c r="D900" i="22"/>
  <c r="G900" i="22"/>
  <c r="H900" i="22"/>
  <c r="I900" i="22"/>
  <c r="J900" i="22"/>
  <c r="K900" i="22"/>
  <c r="L900" i="22"/>
  <c r="M900" i="22"/>
  <c r="N900" i="22"/>
  <c r="O900" i="22"/>
  <c r="P900" i="22"/>
  <c r="Q900" i="22"/>
  <c r="R900" i="22"/>
  <c r="S900" i="22"/>
  <c r="T900" i="22"/>
  <c r="U900" i="22"/>
  <c r="V900" i="22"/>
  <c r="A901" i="22"/>
  <c r="D901" i="22"/>
  <c r="G901" i="22"/>
  <c r="H901" i="22"/>
  <c r="I901" i="22"/>
  <c r="J901" i="22"/>
  <c r="K901" i="22"/>
  <c r="L901" i="22"/>
  <c r="M901" i="22"/>
  <c r="N901" i="22"/>
  <c r="O901" i="22"/>
  <c r="P901" i="22"/>
  <c r="Q901" i="22"/>
  <c r="R901" i="22"/>
  <c r="S901" i="22"/>
  <c r="T901" i="22"/>
  <c r="U901" i="22"/>
  <c r="V901" i="22"/>
  <c r="A902" i="22"/>
  <c r="T902" i="22" s="1"/>
  <c r="D902" i="22"/>
  <c r="G902" i="22"/>
  <c r="H902" i="22"/>
  <c r="I902" i="22"/>
  <c r="J902" i="22"/>
  <c r="K902" i="22"/>
  <c r="L902" i="22"/>
  <c r="M902" i="22"/>
  <c r="N902" i="22"/>
  <c r="O902" i="22"/>
  <c r="P902" i="22"/>
  <c r="Q902" i="22"/>
  <c r="R902" i="22"/>
  <c r="S902" i="22"/>
  <c r="U902" i="22"/>
  <c r="V902" i="22"/>
  <c r="A903" i="22"/>
  <c r="D903" i="22"/>
  <c r="G903" i="22"/>
  <c r="H903" i="22"/>
  <c r="I903" i="22"/>
  <c r="J903" i="22"/>
  <c r="K903" i="22"/>
  <c r="L903" i="22"/>
  <c r="M903" i="22"/>
  <c r="N903" i="22"/>
  <c r="O903" i="22"/>
  <c r="P903" i="22"/>
  <c r="Q903" i="22"/>
  <c r="R903" i="22"/>
  <c r="S903" i="22"/>
  <c r="T903" i="22"/>
  <c r="U903" i="22"/>
  <c r="V903" i="22" s="1"/>
  <c r="A904" i="22"/>
  <c r="D904" i="22"/>
  <c r="G904" i="22"/>
  <c r="H904" i="22"/>
  <c r="I904" i="22"/>
  <c r="J904" i="22"/>
  <c r="K904" i="22"/>
  <c r="L904" i="22"/>
  <c r="M904" i="22"/>
  <c r="N904" i="22"/>
  <c r="O904" i="22"/>
  <c r="P904" i="22"/>
  <c r="Q904" i="22"/>
  <c r="R904" i="22"/>
  <c r="S904" i="22"/>
  <c r="T904" i="22"/>
  <c r="U904" i="22"/>
  <c r="V904" i="22"/>
  <c r="A905" i="22"/>
  <c r="T905" i="22" s="1"/>
  <c r="D905" i="22"/>
  <c r="G905" i="22"/>
  <c r="H905" i="22"/>
  <c r="I905" i="22"/>
  <c r="J905" i="22"/>
  <c r="K905" i="22"/>
  <c r="L905" i="22"/>
  <c r="M905" i="22"/>
  <c r="N905" i="22"/>
  <c r="O905" i="22"/>
  <c r="P905" i="22"/>
  <c r="Q905" i="22"/>
  <c r="R905" i="22"/>
  <c r="S905" i="22"/>
  <c r="U905" i="22"/>
  <c r="V905" i="22" s="1"/>
  <c r="W905" i="22"/>
  <c r="A906" i="22"/>
  <c r="D906" i="22"/>
  <c r="G906" i="22"/>
  <c r="H906" i="22"/>
  <c r="I906" i="22"/>
  <c r="J906" i="22"/>
  <c r="K906" i="22"/>
  <c r="L906" i="22"/>
  <c r="M906" i="22"/>
  <c r="N906" i="22"/>
  <c r="O906" i="22"/>
  <c r="P906" i="22"/>
  <c r="Q906" i="22"/>
  <c r="R906" i="22"/>
  <c r="S906" i="22"/>
  <c r="T906" i="22"/>
  <c r="U906" i="22"/>
  <c r="V906" i="22"/>
  <c r="W906" i="22"/>
  <c r="A907" i="22"/>
  <c r="D907" i="22"/>
  <c r="E914" i="22" s="1"/>
  <c r="G907" i="22"/>
  <c r="H907" i="22"/>
  <c r="I907" i="22"/>
  <c r="J907" i="22"/>
  <c r="K907" i="22"/>
  <c r="L907" i="22"/>
  <c r="M907" i="22"/>
  <c r="N907" i="22"/>
  <c r="O907" i="22"/>
  <c r="P907" i="22"/>
  <c r="Q907" i="22"/>
  <c r="R907" i="22"/>
  <c r="S907" i="22"/>
  <c r="T907" i="22"/>
  <c r="U907" i="22"/>
  <c r="V907" i="22" s="1"/>
  <c r="A908" i="22"/>
  <c r="D908" i="22"/>
  <c r="G908" i="22"/>
  <c r="H908" i="22"/>
  <c r="I908" i="22"/>
  <c r="J908" i="22"/>
  <c r="K908" i="22"/>
  <c r="L908" i="22"/>
  <c r="M908" i="22"/>
  <c r="N908" i="22"/>
  <c r="O908" i="22"/>
  <c r="P908" i="22"/>
  <c r="Q908" i="22"/>
  <c r="R908" i="22"/>
  <c r="S908" i="22"/>
  <c r="T908" i="22"/>
  <c r="U908" i="22"/>
  <c r="V908" i="22"/>
  <c r="A909" i="22"/>
  <c r="D909" i="22"/>
  <c r="E918" i="22" s="1"/>
  <c r="E909" i="22"/>
  <c r="G909" i="22"/>
  <c r="H909" i="22"/>
  <c r="I909" i="22"/>
  <c r="J909" i="22"/>
  <c r="K909" i="22"/>
  <c r="L909" i="22"/>
  <c r="M909" i="22"/>
  <c r="N909" i="22"/>
  <c r="O909" i="22"/>
  <c r="P909" i="22"/>
  <c r="Q909" i="22"/>
  <c r="R909" i="22"/>
  <c r="S909" i="22"/>
  <c r="T909" i="22"/>
  <c r="U909" i="22"/>
  <c r="V909" i="22"/>
  <c r="A910" i="22"/>
  <c r="T910" i="22" s="1"/>
  <c r="D910" i="22"/>
  <c r="G910" i="22"/>
  <c r="H910" i="22"/>
  <c r="I910" i="22"/>
  <c r="J910" i="22"/>
  <c r="K910" i="22"/>
  <c r="L910" i="22"/>
  <c r="M910" i="22"/>
  <c r="N910" i="22"/>
  <c r="O910" i="22"/>
  <c r="P910" i="22"/>
  <c r="Q910" i="22"/>
  <c r="R910" i="22"/>
  <c r="S910" i="22"/>
  <c r="U910" i="22"/>
  <c r="V910" i="22"/>
  <c r="A911" i="22"/>
  <c r="D911" i="22"/>
  <c r="G911" i="22"/>
  <c r="H911" i="22"/>
  <c r="I911" i="22"/>
  <c r="J911" i="22"/>
  <c r="K911" i="22"/>
  <c r="L911" i="22"/>
  <c r="M911" i="22"/>
  <c r="N911" i="22"/>
  <c r="O911" i="22"/>
  <c r="P911" i="22"/>
  <c r="Q911" i="22"/>
  <c r="R911" i="22"/>
  <c r="S911" i="22"/>
  <c r="T911" i="22"/>
  <c r="U911" i="22"/>
  <c r="V911" i="22"/>
  <c r="A912" i="22"/>
  <c r="T912" i="22" s="1"/>
  <c r="D912" i="22"/>
  <c r="G912" i="22"/>
  <c r="H912" i="22"/>
  <c r="I912" i="22"/>
  <c r="J912" i="22"/>
  <c r="K912" i="22"/>
  <c r="L912" i="22"/>
  <c r="M912" i="22"/>
  <c r="N912" i="22"/>
  <c r="O912" i="22"/>
  <c r="P912" i="22"/>
  <c r="Q912" i="22"/>
  <c r="R912" i="22"/>
  <c r="S912" i="22"/>
  <c r="U912" i="22"/>
  <c r="V912" i="22"/>
  <c r="A913" i="22"/>
  <c r="D913" i="22"/>
  <c r="G913" i="22"/>
  <c r="H913" i="22"/>
  <c r="I913" i="22"/>
  <c r="J913" i="22"/>
  <c r="K913" i="22"/>
  <c r="L913" i="22"/>
  <c r="M913" i="22"/>
  <c r="N913" i="22"/>
  <c r="O913" i="22"/>
  <c r="P913" i="22"/>
  <c r="Q913" i="22"/>
  <c r="R913" i="22"/>
  <c r="S913" i="22"/>
  <c r="T913" i="22"/>
  <c r="U913" i="22"/>
  <c r="V913" i="22"/>
  <c r="A914" i="22"/>
  <c r="D914" i="22"/>
  <c r="G914" i="22"/>
  <c r="H914" i="22"/>
  <c r="I914" i="22"/>
  <c r="J914" i="22"/>
  <c r="K914" i="22"/>
  <c r="L914" i="22"/>
  <c r="M914" i="22"/>
  <c r="N914" i="22"/>
  <c r="O914" i="22"/>
  <c r="P914" i="22"/>
  <c r="Q914" i="22"/>
  <c r="R914" i="22"/>
  <c r="S914" i="22"/>
  <c r="T914" i="22"/>
  <c r="U914" i="22"/>
  <c r="V914" i="22"/>
  <c r="A915" i="22"/>
  <c r="T915" i="22" s="1"/>
  <c r="D915" i="22"/>
  <c r="G915" i="22"/>
  <c r="H915" i="22"/>
  <c r="I915" i="22"/>
  <c r="J915" i="22"/>
  <c r="K915" i="22"/>
  <c r="L915" i="22"/>
  <c r="M915" i="22"/>
  <c r="N915" i="22"/>
  <c r="O915" i="22"/>
  <c r="P915" i="22"/>
  <c r="Q915" i="22"/>
  <c r="R915" i="22"/>
  <c r="S915" i="22"/>
  <c r="U915" i="22"/>
  <c r="V915" i="22" s="1"/>
  <c r="A916" i="22"/>
  <c r="D916" i="22"/>
  <c r="E916" i="22"/>
  <c r="G916" i="22"/>
  <c r="H916" i="22"/>
  <c r="I916" i="22"/>
  <c r="J916" i="22"/>
  <c r="K916" i="22"/>
  <c r="L916" i="22"/>
  <c r="M916" i="22"/>
  <c r="N916" i="22"/>
  <c r="O916" i="22"/>
  <c r="P916" i="22"/>
  <c r="Q916" i="22"/>
  <c r="R916" i="22"/>
  <c r="S916" i="22"/>
  <c r="T916" i="22"/>
  <c r="U916" i="22"/>
  <c r="V916" i="22"/>
  <c r="A917" i="22"/>
  <c r="D917" i="22"/>
  <c r="G917" i="22"/>
  <c r="H917" i="22"/>
  <c r="I917" i="22"/>
  <c r="J917" i="22"/>
  <c r="K917" i="22"/>
  <c r="L917" i="22"/>
  <c r="M917" i="22"/>
  <c r="N917" i="22"/>
  <c r="O917" i="22"/>
  <c r="P917" i="22"/>
  <c r="Q917" i="22"/>
  <c r="R917" i="22"/>
  <c r="S917" i="22"/>
  <c r="T917" i="22"/>
  <c r="U917" i="22"/>
  <c r="V917" i="22"/>
  <c r="A918" i="22"/>
  <c r="D918" i="22"/>
  <c r="G918" i="22"/>
  <c r="H918" i="22"/>
  <c r="I918" i="22"/>
  <c r="J918" i="22"/>
  <c r="K918" i="22"/>
  <c r="L918" i="22"/>
  <c r="M918" i="22"/>
  <c r="N918" i="22"/>
  <c r="O918" i="22"/>
  <c r="P918" i="22"/>
  <c r="Q918" i="22"/>
  <c r="R918" i="22"/>
  <c r="S918" i="22"/>
  <c r="T918" i="22"/>
  <c r="U918" i="22"/>
  <c r="V918" i="22"/>
  <c r="W918" i="22"/>
  <c r="A919" i="22"/>
  <c r="D919" i="22"/>
  <c r="E919" i="22"/>
  <c r="G919" i="22"/>
  <c r="H919" i="22"/>
  <c r="I919" i="22"/>
  <c r="J919" i="22"/>
  <c r="K919" i="22"/>
  <c r="L919" i="22"/>
  <c r="M919" i="22"/>
  <c r="N919" i="22"/>
  <c r="O919" i="22"/>
  <c r="P919" i="22"/>
  <c r="Q919" i="22"/>
  <c r="R919" i="22"/>
  <c r="S919" i="22"/>
  <c r="T919" i="22"/>
  <c r="U919" i="22"/>
  <c r="V919" i="22"/>
  <c r="A920" i="22"/>
  <c r="D920" i="22"/>
  <c r="G920" i="22"/>
  <c r="H920" i="22"/>
  <c r="I920" i="22"/>
  <c r="J920" i="22"/>
  <c r="K920" i="22"/>
  <c r="L920" i="22"/>
  <c r="M920" i="22"/>
  <c r="N920" i="22"/>
  <c r="O920" i="22"/>
  <c r="P920" i="22"/>
  <c r="Q920" i="22"/>
  <c r="R920" i="22"/>
  <c r="S920" i="22"/>
  <c r="T920" i="22"/>
  <c r="U920" i="22"/>
  <c r="V920" i="22"/>
  <c r="A921" i="22"/>
  <c r="T921" i="22" s="1"/>
  <c r="D921" i="22"/>
  <c r="G921" i="22"/>
  <c r="H921" i="22"/>
  <c r="I921" i="22"/>
  <c r="J921" i="22"/>
  <c r="K921" i="22"/>
  <c r="L921" i="22"/>
  <c r="M921" i="22"/>
  <c r="N921" i="22"/>
  <c r="O921" i="22"/>
  <c r="P921" i="22"/>
  <c r="Q921" i="22"/>
  <c r="R921" i="22"/>
  <c r="S921" i="22"/>
  <c r="U921" i="22"/>
  <c r="V921" i="22" s="1"/>
  <c r="W921" i="22"/>
  <c r="A922" i="22"/>
  <c r="D922" i="22"/>
  <c r="E922" i="22"/>
  <c r="G922" i="22"/>
  <c r="H922" i="22"/>
  <c r="I922" i="22"/>
  <c r="J922" i="22"/>
  <c r="K922" i="22"/>
  <c r="L922" i="22"/>
  <c r="M922" i="22"/>
  <c r="N922" i="22"/>
  <c r="O922" i="22"/>
  <c r="P922" i="22"/>
  <c r="Q922" i="22"/>
  <c r="R922" i="22"/>
  <c r="S922" i="22"/>
  <c r="T922" i="22"/>
  <c r="U922" i="22"/>
  <c r="V922" i="22"/>
  <c r="W922" i="22"/>
  <c r="A923" i="22"/>
  <c r="D923" i="22"/>
  <c r="G923" i="22"/>
  <c r="H923" i="22"/>
  <c r="I923" i="22"/>
  <c r="J923" i="22"/>
  <c r="K923" i="22"/>
  <c r="L923" i="22"/>
  <c r="M923" i="22"/>
  <c r="N923" i="22"/>
  <c r="O923" i="22"/>
  <c r="P923" i="22"/>
  <c r="Q923" i="22"/>
  <c r="R923" i="22"/>
  <c r="S923" i="22"/>
  <c r="T923" i="22"/>
  <c r="U923" i="22"/>
  <c r="V923" i="22" s="1"/>
  <c r="A924" i="22"/>
  <c r="D924" i="22"/>
  <c r="G924" i="22"/>
  <c r="H924" i="22"/>
  <c r="I924" i="22"/>
  <c r="J924" i="22"/>
  <c r="K924" i="22"/>
  <c r="L924" i="22"/>
  <c r="M924" i="22"/>
  <c r="N924" i="22"/>
  <c r="O924" i="22"/>
  <c r="P924" i="22"/>
  <c r="Q924" i="22"/>
  <c r="R924" i="22"/>
  <c r="S924" i="22"/>
  <c r="T924" i="22"/>
  <c r="U924" i="22"/>
  <c r="V924" i="22"/>
  <c r="A925" i="22"/>
  <c r="D925" i="22"/>
  <c r="E925" i="22"/>
  <c r="G925" i="22"/>
  <c r="H925" i="22"/>
  <c r="I925" i="22"/>
  <c r="J925" i="22"/>
  <c r="K925" i="22"/>
  <c r="L925" i="22"/>
  <c r="M925" i="22"/>
  <c r="N925" i="22"/>
  <c r="O925" i="22"/>
  <c r="P925" i="22"/>
  <c r="Q925" i="22"/>
  <c r="R925" i="22"/>
  <c r="S925" i="22"/>
  <c r="T925" i="22"/>
  <c r="U925" i="22"/>
  <c r="V925" i="22"/>
  <c r="A926" i="22"/>
  <c r="D926" i="22"/>
  <c r="G926" i="22"/>
  <c r="H926" i="22"/>
  <c r="I926" i="22"/>
  <c r="J926" i="22"/>
  <c r="K926" i="22"/>
  <c r="L926" i="22"/>
  <c r="M926" i="22"/>
  <c r="N926" i="22"/>
  <c r="O926" i="22"/>
  <c r="P926" i="22"/>
  <c r="Q926" i="22"/>
  <c r="R926" i="22"/>
  <c r="S926" i="22"/>
  <c r="T926" i="22"/>
  <c r="U926" i="22"/>
  <c r="V926" i="22"/>
  <c r="A927" i="22"/>
  <c r="D927" i="22"/>
  <c r="G927" i="22"/>
  <c r="H927" i="22"/>
  <c r="I927" i="22"/>
  <c r="J927" i="22"/>
  <c r="K927" i="22"/>
  <c r="L927" i="22"/>
  <c r="M927" i="22"/>
  <c r="N927" i="22"/>
  <c r="O927" i="22"/>
  <c r="P927" i="22"/>
  <c r="Q927" i="22"/>
  <c r="R927" i="22"/>
  <c r="S927" i="22"/>
  <c r="T927" i="22"/>
  <c r="U927" i="22"/>
  <c r="V927" i="22" s="1"/>
  <c r="A928" i="22"/>
  <c r="D928" i="22"/>
  <c r="G928" i="22"/>
  <c r="H928" i="22"/>
  <c r="I928" i="22"/>
  <c r="J928" i="22"/>
  <c r="K928" i="22"/>
  <c r="L928" i="22"/>
  <c r="M928" i="22"/>
  <c r="N928" i="22"/>
  <c r="O928" i="22"/>
  <c r="P928" i="22"/>
  <c r="Q928" i="22"/>
  <c r="R928" i="22"/>
  <c r="S928" i="22"/>
  <c r="T928" i="22"/>
  <c r="U928" i="22"/>
  <c r="V928" i="22"/>
  <c r="A929" i="22"/>
  <c r="D929" i="22"/>
  <c r="G929" i="22"/>
  <c r="H929" i="22"/>
  <c r="I929" i="22"/>
  <c r="J929" i="22"/>
  <c r="K929" i="22"/>
  <c r="L929" i="22"/>
  <c r="M929" i="22"/>
  <c r="N929" i="22"/>
  <c r="O929" i="22"/>
  <c r="P929" i="22"/>
  <c r="Q929" i="22"/>
  <c r="R929" i="22"/>
  <c r="S929" i="22"/>
  <c r="T929" i="22"/>
  <c r="U929" i="22"/>
  <c r="V929" i="22" s="1"/>
  <c r="A930" i="22"/>
  <c r="D930" i="22"/>
  <c r="G930" i="22"/>
  <c r="H930" i="22"/>
  <c r="I930" i="22"/>
  <c r="J930" i="22"/>
  <c r="K930" i="22"/>
  <c r="L930" i="22"/>
  <c r="M930" i="22"/>
  <c r="N930" i="22"/>
  <c r="O930" i="22"/>
  <c r="P930" i="22"/>
  <c r="Q930" i="22"/>
  <c r="R930" i="22"/>
  <c r="S930" i="22"/>
  <c r="T930" i="22"/>
  <c r="U930" i="22"/>
  <c r="V930" i="22"/>
  <c r="W930" i="22"/>
  <c r="A931" i="22"/>
  <c r="D931" i="22"/>
  <c r="G931" i="22"/>
  <c r="H931" i="22"/>
  <c r="I931" i="22"/>
  <c r="J931" i="22"/>
  <c r="K931" i="22"/>
  <c r="L931" i="22"/>
  <c r="M931" i="22"/>
  <c r="N931" i="22"/>
  <c r="O931" i="22"/>
  <c r="P931" i="22"/>
  <c r="Q931" i="22"/>
  <c r="R931" i="22"/>
  <c r="S931" i="22"/>
  <c r="T931" i="22"/>
  <c r="U931" i="22"/>
  <c r="V931" i="22"/>
  <c r="A932" i="22"/>
  <c r="T932" i="22" s="1"/>
  <c r="D932" i="22"/>
  <c r="G932" i="22"/>
  <c r="H932" i="22"/>
  <c r="I932" i="22"/>
  <c r="J932" i="22"/>
  <c r="K932" i="22"/>
  <c r="L932" i="22"/>
  <c r="M932" i="22"/>
  <c r="N932" i="22"/>
  <c r="O932" i="22"/>
  <c r="P932" i="22"/>
  <c r="Q932" i="22"/>
  <c r="R932" i="22"/>
  <c r="S932" i="22"/>
  <c r="U932" i="22"/>
  <c r="V932" i="22"/>
  <c r="A933" i="22"/>
  <c r="T933" i="22" s="1"/>
  <c r="D933" i="22"/>
  <c r="G933" i="22"/>
  <c r="H933" i="22"/>
  <c r="I933" i="22"/>
  <c r="J933" i="22"/>
  <c r="K933" i="22"/>
  <c r="L933" i="22"/>
  <c r="M933" i="22"/>
  <c r="N933" i="22"/>
  <c r="O933" i="22"/>
  <c r="P933" i="22"/>
  <c r="Q933" i="22"/>
  <c r="R933" i="22"/>
  <c r="S933" i="22"/>
  <c r="U933" i="22"/>
  <c r="V933" i="22" s="1"/>
  <c r="A934" i="22"/>
  <c r="T934" i="22" s="1"/>
  <c r="D934" i="22"/>
  <c r="G934" i="22"/>
  <c r="H934" i="22"/>
  <c r="I934" i="22"/>
  <c r="J934" i="22"/>
  <c r="K934" i="22"/>
  <c r="L934" i="22"/>
  <c r="M934" i="22"/>
  <c r="N934" i="22"/>
  <c r="O934" i="22"/>
  <c r="P934" i="22"/>
  <c r="Q934" i="22"/>
  <c r="R934" i="22"/>
  <c r="S934" i="22"/>
  <c r="U934" i="22"/>
  <c r="V934" i="22"/>
  <c r="A935" i="22"/>
  <c r="D935" i="22"/>
  <c r="G935" i="22"/>
  <c r="H935" i="22"/>
  <c r="I935" i="22"/>
  <c r="J935" i="22"/>
  <c r="K935" i="22"/>
  <c r="L935" i="22"/>
  <c r="M935" i="22"/>
  <c r="N935" i="22"/>
  <c r="O935" i="22"/>
  <c r="P935" i="22"/>
  <c r="Q935" i="22"/>
  <c r="R935" i="22"/>
  <c r="S935" i="22"/>
  <c r="T935" i="22"/>
  <c r="U935" i="22"/>
  <c r="V935" i="22" s="1"/>
  <c r="A936" i="22"/>
  <c r="D936" i="22"/>
  <c r="G936" i="22"/>
  <c r="H936" i="22"/>
  <c r="I936" i="22"/>
  <c r="J936" i="22"/>
  <c r="K936" i="22"/>
  <c r="L936" i="22"/>
  <c r="M936" i="22"/>
  <c r="N936" i="22"/>
  <c r="O936" i="22"/>
  <c r="P936" i="22"/>
  <c r="Q936" i="22"/>
  <c r="R936" i="22"/>
  <c r="S936" i="22"/>
  <c r="T936" i="22"/>
  <c r="U936" i="22"/>
  <c r="V936" i="22"/>
  <c r="A937" i="22"/>
  <c r="D937" i="22"/>
  <c r="G937" i="22"/>
  <c r="H937" i="22"/>
  <c r="I937" i="22"/>
  <c r="J937" i="22"/>
  <c r="K937" i="22"/>
  <c r="L937" i="22"/>
  <c r="M937" i="22"/>
  <c r="N937" i="22"/>
  <c r="O937" i="22"/>
  <c r="P937" i="22"/>
  <c r="Q937" i="22"/>
  <c r="R937" i="22"/>
  <c r="S937" i="22"/>
  <c r="T937" i="22"/>
  <c r="U937" i="22"/>
  <c r="V937" i="22"/>
  <c r="A938" i="22"/>
  <c r="D938" i="22"/>
  <c r="E938" i="22"/>
  <c r="G938" i="22"/>
  <c r="H938" i="22"/>
  <c r="I938" i="22"/>
  <c r="J938" i="22"/>
  <c r="K938" i="22"/>
  <c r="L938" i="22"/>
  <c r="M938" i="22"/>
  <c r="N938" i="22"/>
  <c r="O938" i="22"/>
  <c r="P938" i="22"/>
  <c r="Q938" i="22"/>
  <c r="R938" i="22"/>
  <c r="S938" i="22"/>
  <c r="T938" i="22"/>
  <c r="U938" i="22"/>
  <c r="V938" i="22"/>
  <c r="A939" i="22"/>
  <c r="D939" i="22"/>
  <c r="G939" i="22"/>
  <c r="H939" i="22"/>
  <c r="I939" i="22"/>
  <c r="J939" i="22"/>
  <c r="K939" i="22"/>
  <c r="L939" i="22"/>
  <c r="M939" i="22"/>
  <c r="N939" i="22"/>
  <c r="O939" i="22"/>
  <c r="P939" i="22"/>
  <c r="Q939" i="22"/>
  <c r="R939" i="22"/>
  <c r="S939" i="22"/>
  <c r="T939" i="22"/>
  <c r="U939" i="22"/>
  <c r="V939" i="22" s="1"/>
  <c r="A940" i="22"/>
  <c r="D940" i="22"/>
  <c r="G940" i="22"/>
  <c r="H940" i="22"/>
  <c r="I940" i="22"/>
  <c r="J940" i="22"/>
  <c r="K940" i="22"/>
  <c r="L940" i="22"/>
  <c r="M940" i="22"/>
  <c r="N940" i="22"/>
  <c r="O940" i="22"/>
  <c r="P940" i="22"/>
  <c r="Q940" i="22"/>
  <c r="R940" i="22"/>
  <c r="S940" i="22"/>
  <c r="T940" i="22"/>
  <c r="U940" i="22"/>
  <c r="V940" i="22"/>
  <c r="A941" i="22"/>
  <c r="D941" i="22"/>
  <c r="E941" i="22"/>
  <c r="G941" i="22"/>
  <c r="H941" i="22"/>
  <c r="I941" i="22"/>
  <c r="J941" i="22"/>
  <c r="K941" i="22"/>
  <c r="L941" i="22"/>
  <c r="M941" i="22"/>
  <c r="N941" i="22"/>
  <c r="O941" i="22"/>
  <c r="P941" i="22"/>
  <c r="Q941" i="22"/>
  <c r="R941" i="22"/>
  <c r="S941" i="22"/>
  <c r="T941" i="22"/>
  <c r="U941" i="22"/>
  <c r="V941" i="22"/>
  <c r="A942" i="22"/>
  <c r="D942" i="22"/>
  <c r="G942" i="22"/>
  <c r="H942" i="22"/>
  <c r="I942" i="22"/>
  <c r="J942" i="22"/>
  <c r="K942" i="22"/>
  <c r="L942" i="22"/>
  <c r="M942" i="22"/>
  <c r="N942" i="22"/>
  <c r="O942" i="22"/>
  <c r="P942" i="22"/>
  <c r="Q942" i="22"/>
  <c r="R942" i="22"/>
  <c r="S942" i="22"/>
  <c r="T942" i="22"/>
  <c r="U942" i="22"/>
  <c r="V942" i="22"/>
  <c r="W942" i="22"/>
  <c r="A943" i="22"/>
  <c r="D943" i="22"/>
  <c r="G943" i="22"/>
  <c r="H943" i="22"/>
  <c r="I943" i="22"/>
  <c r="J943" i="22"/>
  <c r="K943" i="22"/>
  <c r="L943" i="22"/>
  <c r="M943" i="22"/>
  <c r="N943" i="22"/>
  <c r="O943" i="22"/>
  <c r="P943" i="22"/>
  <c r="Q943" i="22"/>
  <c r="R943" i="22"/>
  <c r="S943" i="22"/>
  <c r="T943" i="22"/>
  <c r="U943" i="22"/>
  <c r="V943" i="22"/>
  <c r="A944" i="22"/>
  <c r="T944" i="22" s="1"/>
  <c r="D944" i="22"/>
  <c r="G944" i="22"/>
  <c r="H944" i="22"/>
  <c r="I944" i="22"/>
  <c r="J944" i="22"/>
  <c r="K944" i="22"/>
  <c r="L944" i="22"/>
  <c r="M944" i="22"/>
  <c r="N944" i="22"/>
  <c r="O944" i="22"/>
  <c r="P944" i="22"/>
  <c r="Q944" i="22"/>
  <c r="R944" i="22"/>
  <c r="S944" i="22"/>
  <c r="U944" i="22"/>
  <c r="V944" i="22"/>
  <c r="A945" i="22"/>
  <c r="D945" i="22"/>
  <c r="G945" i="22"/>
  <c r="H945" i="22"/>
  <c r="I945" i="22"/>
  <c r="J945" i="22"/>
  <c r="K945" i="22"/>
  <c r="L945" i="22"/>
  <c r="M945" i="22"/>
  <c r="N945" i="22"/>
  <c r="O945" i="22"/>
  <c r="P945" i="22"/>
  <c r="Q945" i="22"/>
  <c r="R945" i="22"/>
  <c r="S945" i="22"/>
  <c r="T945" i="22"/>
  <c r="U945" i="22"/>
  <c r="V945" i="22" s="1"/>
  <c r="A946" i="22"/>
  <c r="T946" i="22" s="1"/>
  <c r="D946" i="22"/>
  <c r="G946" i="22"/>
  <c r="H946" i="22"/>
  <c r="I946" i="22"/>
  <c r="J946" i="22"/>
  <c r="K946" i="22"/>
  <c r="L946" i="22"/>
  <c r="M946" i="22"/>
  <c r="N946" i="22"/>
  <c r="O946" i="22"/>
  <c r="P946" i="22"/>
  <c r="Q946" i="22"/>
  <c r="R946" i="22"/>
  <c r="S946" i="22"/>
  <c r="U946" i="22"/>
  <c r="V946" i="22"/>
  <c r="A947" i="22"/>
  <c r="D947" i="22"/>
  <c r="G947" i="22"/>
  <c r="H947" i="22"/>
  <c r="I947" i="22"/>
  <c r="J947" i="22"/>
  <c r="K947" i="22"/>
  <c r="L947" i="22"/>
  <c r="M947" i="22"/>
  <c r="N947" i="22"/>
  <c r="O947" i="22"/>
  <c r="P947" i="22"/>
  <c r="Q947" i="22"/>
  <c r="R947" i="22"/>
  <c r="S947" i="22"/>
  <c r="T947" i="22"/>
  <c r="U947" i="22"/>
  <c r="V947" i="22"/>
  <c r="A948" i="22"/>
  <c r="D948" i="22"/>
  <c r="E948" i="22"/>
  <c r="G948" i="22"/>
  <c r="H948" i="22"/>
  <c r="I948" i="22"/>
  <c r="J948" i="22"/>
  <c r="K948" i="22"/>
  <c r="L948" i="22"/>
  <c r="M948" i="22"/>
  <c r="N948" i="22"/>
  <c r="O948" i="22"/>
  <c r="P948" i="22"/>
  <c r="Q948" i="22"/>
  <c r="R948" i="22"/>
  <c r="S948" i="22"/>
  <c r="T948" i="22"/>
  <c r="U948" i="22"/>
  <c r="V948" i="22"/>
  <c r="A949" i="22"/>
  <c r="D949" i="22"/>
  <c r="G949" i="22"/>
  <c r="H949" i="22"/>
  <c r="I949" i="22"/>
  <c r="J949" i="22"/>
  <c r="K949" i="22"/>
  <c r="L949" i="22"/>
  <c r="M949" i="22"/>
  <c r="N949" i="22"/>
  <c r="O949" i="22"/>
  <c r="P949" i="22"/>
  <c r="Q949" i="22"/>
  <c r="R949" i="22"/>
  <c r="S949" i="22"/>
  <c r="T949" i="22"/>
  <c r="U949" i="22"/>
  <c r="V949" i="22" s="1"/>
  <c r="A950" i="22"/>
  <c r="T950" i="22" s="1"/>
  <c r="D950" i="22"/>
  <c r="G950" i="22"/>
  <c r="H950" i="22"/>
  <c r="I950" i="22"/>
  <c r="J950" i="22"/>
  <c r="K950" i="22"/>
  <c r="L950" i="22"/>
  <c r="M950" i="22"/>
  <c r="N950" i="22"/>
  <c r="O950" i="22"/>
  <c r="P950" i="22"/>
  <c r="Q950" i="22"/>
  <c r="R950" i="22"/>
  <c r="S950" i="22"/>
  <c r="U950" i="22"/>
  <c r="V950" i="22"/>
  <c r="A951" i="22"/>
  <c r="T951" i="22" s="1"/>
  <c r="D951" i="22"/>
  <c r="G951" i="22"/>
  <c r="H951" i="22"/>
  <c r="I951" i="22"/>
  <c r="J951" i="22"/>
  <c r="K951" i="22"/>
  <c r="L951" i="22"/>
  <c r="M951" i="22"/>
  <c r="N951" i="22"/>
  <c r="O951" i="22"/>
  <c r="P951" i="22"/>
  <c r="Q951" i="22"/>
  <c r="R951" i="22"/>
  <c r="S951" i="22"/>
  <c r="U951" i="22"/>
  <c r="V951" i="22" s="1"/>
  <c r="A952" i="22"/>
  <c r="D952" i="22"/>
  <c r="G952" i="22"/>
  <c r="H952" i="22"/>
  <c r="I952" i="22"/>
  <c r="J952" i="22"/>
  <c r="K952" i="22"/>
  <c r="L952" i="22"/>
  <c r="M952" i="22"/>
  <c r="N952" i="22"/>
  <c r="O952" i="22"/>
  <c r="P952" i="22"/>
  <c r="Q952" i="22"/>
  <c r="R952" i="22"/>
  <c r="S952" i="22"/>
  <c r="T952" i="22"/>
  <c r="U952" i="22"/>
  <c r="V952" i="22"/>
  <c r="A953" i="22"/>
  <c r="D953" i="22"/>
  <c r="G953" i="22"/>
  <c r="H953" i="22"/>
  <c r="I953" i="22"/>
  <c r="J953" i="22"/>
  <c r="K953" i="22"/>
  <c r="L953" i="22"/>
  <c r="M953" i="22"/>
  <c r="N953" i="22"/>
  <c r="O953" i="22"/>
  <c r="P953" i="22"/>
  <c r="Q953" i="22"/>
  <c r="R953" i="22"/>
  <c r="S953" i="22"/>
  <c r="T953" i="22"/>
  <c r="U953" i="22"/>
  <c r="V953" i="22" s="1"/>
  <c r="A954" i="22"/>
  <c r="D954" i="22"/>
  <c r="G954" i="22"/>
  <c r="H954" i="22"/>
  <c r="I954" i="22"/>
  <c r="J954" i="22"/>
  <c r="K954" i="22"/>
  <c r="L954" i="22"/>
  <c r="M954" i="22"/>
  <c r="N954" i="22"/>
  <c r="O954" i="22"/>
  <c r="P954" i="22"/>
  <c r="Q954" i="22"/>
  <c r="R954" i="22"/>
  <c r="S954" i="22"/>
  <c r="T954" i="22"/>
  <c r="U954" i="22"/>
  <c r="V954" i="22" s="1"/>
  <c r="A955" i="22"/>
  <c r="D955" i="22"/>
  <c r="G955" i="22"/>
  <c r="H955" i="22"/>
  <c r="I955" i="22"/>
  <c r="J955" i="22"/>
  <c r="K955" i="22"/>
  <c r="L955" i="22"/>
  <c r="M955" i="22"/>
  <c r="N955" i="22"/>
  <c r="O955" i="22"/>
  <c r="P955" i="22"/>
  <c r="Q955" i="22"/>
  <c r="R955" i="22"/>
  <c r="S955" i="22"/>
  <c r="T955" i="22"/>
  <c r="U955" i="22"/>
  <c r="V955" i="22" s="1"/>
  <c r="A956" i="22"/>
  <c r="D956" i="22"/>
  <c r="G956" i="22"/>
  <c r="H956" i="22"/>
  <c r="I956" i="22"/>
  <c r="J956" i="22"/>
  <c r="K956" i="22"/>
  <c r="L956" i="22"/>
  <c r="M956" i="22"/>
  <c r="N956" i="22"/>
  <c r="O956" i="22"/>
  <c r="P956" i="22"/>
  <c r="Q956" i="22"/>
  <c r="R956" i="22"/>
  <c r="S956" i="22"/>
  <c r="T956" i="22"/>
  <c r="U956" i="22"/>
  <c r="V956" i="22"/>
  <c r="A957" i="22"/>
  <c r="D957" i="22"/>
  <c r="G957" i="22"/>
  <c r="H957" i="22"/>
  <c r="I957" i="22"/>
  <c r="J957" i="22"/>
  <c r="K957" i="22"/>
  <c r="L957" i="22"/>
  <c r="M957" i="22"/>
  <c r="N957" i="22"/>
  <c r="O957" i="22"/>
  <c r="P957" i="22"/>
  <c r="Q957" i="22"/>
  <c r="R957" i="22"/>
  <c r="S957" i="22"/>
  <c r="T957" i="22"/>
  <c r="U957" i="22"/>
  <c r="V957" i="22" s="1"/>
  <c r="A958" i="22"/>
  <c r="D958" i="22"/>
  <c r="G958" i="22"/>
  <c r="H958" i="22"/>
  <c r="I958" i="22"/>
  <c r="J958" i="22"/>
  <c r="K958" i="22"/>
  <c r="L958" i="22"/>
  <c r="M958" i="22"/>
  <c r="N958" i="22"/>
  <c r="O958" i="22"/>
  <c r="P958" i="22"/>
  <c r="Q958" i="22"/>
  <c r="R958" i="22"/>
  <c r="S958" i="22"/>
  <c r="T958" i="22"/>
  <c r="U958" i="22"/>
  <c r="V958" i="22"/>
  <c r="A959" i="22"/>
  <c r="T959" i="22" s="1"/>
  <c r="D959" i="22"/>
  <c r="G959" i="22"/>
  <c r="H959" i="22"/>
  <c r="I959" i="22"/>
  <c r="J959" i="22"/>
  <c r="K959" i="22"/>
  <c r="L959" i="22"/>
  <c r="M959" i="22"/>
  <c r="N959" i="22"/>
  <c r="O959" i="22"/>
  <c r="P959" i="22"/>
  <c r="Q959" i="22"/>
  <c r="R959" i="22"/>
  <c r="S959" i="22"/>
  <c r="U959" i="22"/>
  <c r="V959" i="22" s="1"/>
  <c r="A960" i="22"/>
  <c r="D960" i="22"/>
  <c r="G960" i="22"/>
  <c r="H960" i="22"/>
  <c r="I960" i="22"/>
  <c r="J960" i="22"/>
  <c r="K960" i="22"/>
  <c r="L960" i="22"/>
  <c r="M960" i="22"/>
  <c r="N960" i="22"/>
  <c r="O960" i="22"/>
  <c r="P960" i="22"/>
  <c r="Q960" i="22"/>
  <c r="R960" i="22"/>
  <c r="S960" i="22"/>
  <c r="T960" i="22"/>
  <c r="U960" i="22"/>
  <c r="V960" i="22" s="1"/>
  <c r="A961" i="22"/>
  <c r="D961" i="22"/>
  <c r="G961" i="22"/>
  <c r="H961" i="22"/>
  <c r="I961" i="22"/>
  <c r="J961" i="22"/>
  <c r="K961" i="22"/>
  <c r="L961" i="22"/>
  <c r="M961" i="22"/>
  <c r="N961" i="22"/>
  <c r="O961" i="22"/>
  <c r="P961" i="22"/>
  <c r="Q961" i="22"/>
  <c r="R961" i="22"/>
  <c r="S961" i="22"/>
  <c r="T961" i="22"/>
  <c r="U961" i="22"/>
  <c r="V961" i="22" s="1"/>
  <c r="A962" i="22"/>
  <c r="D962" i="22"/>
  <c r="G962" i="22"/>
  <c r="H962" i="22"/>
  <c r="I962" i="22"/>
  <c r="J962" i="22"/>
  <c r="K962" i="22"/>
  <c r="L962" i="22"/>
  <c r="M962" i="22"/>
  <c r="N962" i="22"/>
  <c r="O962" i="22"/>
  <c r="P962" i="22"/>
  <c r="Q962" i="22"/>
  <c r="R962" i="22"/>
  <c r="S962" i="22"/>
  <c r="T962" i="22"/>
  <c r="U962" i="22"/>
  <c r="V962" i="22" s="1"/>
  <c r="A963" i="22"/>
  <c r="D963" i="22"/>
  <c r="G963" i="22"/>
  <c r="H963" i="22"/>
  <c r="I963" i="22"/>
  <c r="J963" i="22"/>
  <c r="K963" i="22"/>
  <c r="L963" i="22"/>
  <c r="M963" i="22"/>
  <c r="N963" i="22"/>
  <c r="O963" i="22"/>
  <c r="P963" i="22"/>
  <c r="Q963" i="22"/>
  <c r="R963" i="22"/>
  <c r="S963" i="22"/>
  <c r="T963" i="22"/>
  <c r="U963" i="22"/>
  <c r="V963" i="22" s="1"/>
  <c r="A964" i="22"/>
  <c r="A965" i="22"/>
  <c r="A966" i="22"/>
  <c r="G971" i="22"/>
  <c r="H971" i="22"/>
  <c r="I971" i="22"/>
  <c r="J971" i="22"/>
  <c r="K971" i="22"/>
  <c r="L971" i="22"/>
  <c r="M971" i="22"/>
  <c r="N971" i="22"/>
  <c r="O971" i="22"/>
  <c r="P971" i="22"/>
  <c r="Q971" i="22"/>
  <c r="R971" i="22"/>
  <c r="S971" i="22"/>
  <c r="Z971" i="22"/>
  <c r="AA971" i="22"/>
  <c r="AB971" i="22"/>
  <c r="AC971" i="22"/>
  <c r="AD971" i="22"/>
  <c r="AE971" i="22"/>
  <c r="AF971" i="22"/>
  <c r="AG971" i="22"/>
  <c r="AH971" i="22"/>
  <c r="AI971" i="22"/>
  <c r="AJ971" i="22"/>
  <c r="AK971" i="22"/>
  <c r="Y972" i="22"/>
  <c r="Y973" i="22"/>
  <c r="Y974" i="22"/>
  <c r="Y975" i="22"/>
  <c r="Y976" i="22"/>
  <c r="Y977" i="22"/>
  <c r="Y978" i="22"/>
  <c r="Y979" i="22"/>
  <c r="Y980" i="22"/>
  <c r="S981" i="22"/>
  <c r="Y981" i="22"/>
  <c r="Y982" i="22"/>
  <c r="J983" i="22"/>
  <c r="Y983" i="22"/>
  <c r="Y984" i="22"/>
  <c r="S985" i="22"/>
  <c r="Y985" i="22"/>
  <c r="Y986" i="22"/>
  <c r="L987" i="22"/>
  <c r="Y987" i="22"/>
  <c r="Y988" i="22"/>
  <c r="Y989" i="22"/>
  <c r="Y990" i="22"/>
  <c r="M991" i="22"/>
  <c r="Y991" i="22"/>
  <c r="Y992" i="22"/>
  <c r="G993" i="22"/>
  <c r="Y993" i="22"/>
  <c r="Y994" i="22"/>
  <c r="Y995" i="22"/>
  <c r="Y996" i="22"/>
  <c r="L997" i="22"/>
  <c r="Y997" i="22"/>
  <c r="Y998" i="22"/>
  <c r="Y999" i="22"/>
  <c r="Y1000" i="22"/>
  <c r="Y1001" i="22"/>
  <c r="Y1002" i="22"/>
  <c r="Y1003" i="22"/>
  <c r="Y1004" i="22"/>
  <c r="Y1005" i="22"/>
  <c r="Y1006" i="22"/>
  <c r="Y1007" i="22"/>
  <c r="Y1008" i="22"/>
  <c r="Y1009" i="22"/>
  <c r="Y1010" i="22"/>
  <c r="Y1011" i="22"/>
  <c r="Y1012" i="22"/>
  <c r="Y1013" i="22"/>
  <c r="M1014" i="22"/>
  <c r="Y1014" i="22"/>
  <c r="Y1015" i="22"/>
  <c r="F3" i="13"/>
  <c r="H3" i="13"/>
  <c r="J3" i="13" s="1"/>
  <c r="L3" i="13"/>
  <c r="P3" i="13"/>
  <c r="E4" i="13"/>
  <c r="F4" i="13"/>
  <c r="E5" i="13"/>
  <c r="F5" i="13"/>
  <c r="E6" i="13"/>
  <c r="F6" i="13"/>
  <c r="E7" i="13"/>
  <c r="F7" i="13" s="1"/>
  <c r="E8" i="13"/>
  <c r="E9" i="13" s="1"/>
  <c r="F8" i="13"/>
  <c r="Q996" i="22" l="1"/>
  <c r="R990" i="22"/>
  <c r="R986" i="22"/>
  <c r="E818" i="22"/>
  <c r="E670" i="22"/>
  <c r="E672" i="22"/>
  <c r="E671" i="22"/>
  <c r="E507" i="22"/>
  <c r="E508" i="22"/>
  <c r="E427" i="22"/>
  <c r="E432" i="22"/>
  <c r="E88" i="22"/>
  <c r="E84" i="22"/>
  <c r="E85" i="22"/>
  <c r="J1015" i="22"/>
  <c r="S1013" i="22"/>
  <c r="J992" i="22"/>
  <c r="G988" i="22"/>
  <c r="Q986" i="22"/>
  <c r="M982" i="22"/>
  <c r="D1009" i="22"/>
  <c r="T50" i="23" s="1"/>
  <c r="J1003" i="22"/>
  <c r="D999" i="22"/>
  <c r="R997" i="22"/>
  <c r="L993" i="22"/>
  <c r="S991" i="22"/>
  <c r="D989" i="22"/>
  <c r="M987" i="22"/>
  <c r="I976" i="22"/>
  <c r="F6" i="23"/>
  <c r="E902" i="22"/>
  <c r="E901" i="22"/>
  <c r="E900" i="22"/>
  <c r="E738" i="22"/>
  <c r="E737" i="22"/>
  <c r="E736" i="22"/>
  <c r="E734" i="22"/>
  <c r="E740" i="22"/>
  <c r="E680" i="22"/>
  <c r="E687" i="22"/>
  <c r="E685" i="22"/>
  <c r="E688" i="22"/>
  <c r="E684" i="22"/>
  <c r="E679" i="22"/>
  <c r="E598" i="22"/>
  <c r="E576" i="22"/>
  <c r="E572" i="22"/>
  <c r="E660" i="22"/>
  <c r="E573" i="22"/>
  <c r="E663" i="22"/>
  <c r="E661" i="22"/>
  <c r="E571" i="22"/>
  <c r="E575" i="22"/>
  <c r="E424" i="22"/>
  <c r="E282" i="22"/>
  <c r="E284" i="22"/>
  <c r="E280" i="22"/>
  <c r="E192" i="22"/>
  <c r="J972" i="22"/>
  <c r="E825" i="22"/>
  <c r="E826" i="22"/>
  <c r="E621" i="22"/>
  <c r="E622" i="22"/>
  <c r="E619" i="22"/>
  <c r="E620" i="22"/>
  <c r="E374" i="22"/>
  <c r="E370" i="22"/>
  <c r="E278" i="22"/>
  <c r="E272" i="22"/>
  <c r="E276" i="22"/>
  <c r="E274" i="22"/>
  <c r="E1193" i="6"/>
  <c r="E1188" i="6"/>
  <c r="E1158" i="6"/>
  <c r="E1154" i="6"/>
  <c r="E1155" i="6"/>
  <c r="E1157" i="6"/>
  <c r="E1156" i="6"/>
  <c r="F56" i="15"/>
  <c r="F54" i="1"/>
  <c r="F56" i="11"/>
  <c r="F56" i="23"/>
  <c r="F60" i="9"/>
  <c r="F56" i="26"/>
  <c r="S319" i="2"/>
  <c r="O972" i="2"/>
  <c r="E4" i="1" s="1"/>
  <c r="M973" i="2"/>
  <c r="J974" i="2"/>
  <c r="J975" i="2"/>
  <c r="H976" i="2"/>
  <c r="G978" i="2"/>
  <c r="G979" i="2"/>
  <c r="G980" i="2"/>
  <c r="F18" i="1" s="1"/>
  <c r="R982" i="2"/>
  <c r="R983" i="2"/>
  <c r="P984" i="2"/>
  <c r="O986" i="2"/>
  <c r="P987" i="2"/>
  <c r="L988" i="2"/>
  <c r="D989" i="2"/>
  <c r="Q989" i="2"/>
  <c r="K990" i="2"/>
  <c r="K14" i="1" s="1"/>
  <c r="G991" i="2"/>
  <c r="D992" i="2"/>
  <c r="J51" i="1" s="1"/>
  <c r="N992" i="2"/>
  <c r="J16" i="1" s="1"/>
  <c r="G993" i="2"/>
  <c r="K27" i="1" s="1"/>
  <c r="K30" i="1" s="1"/>
  <c r="O993" i="2"/>
  <c r="H994" i="2"/>
  <c r="K24" i="1" s="1"/>
  <c r="P994" i="2"/>
  <c r="C972" i="2"/>
  <c r="Q972" i="2"/>
  <c r="Q973" i="2"/>
  <c r="N974" i="2"/>
  <c r="L975" i="2"/>
  <c r="L976" i="2"/>
  <c r="L977" i="2"/>
  <c r="M978" i="2"/>
  <c r="K979" i="2"/>
  <c r="F15" i="1" s="1"/>
  <c r="I980" i="2"/>
  <c r="I981" i="2"/>
  <c r="F19" i="1" s="1"/>
  <c r="C984" i="2"/>
  <c r="C985" i="2"/>
  <c r="D986" i="2"/>
  <c r="O988" i="2"/>
  <c r="H989" i="2"/>
  <c r="O990" i="2"/>
  <c r="J991" i="2"/>
  <c r="H992" i="2"/>
  <c r="K17" i="1" s="1"/>
  <c r="P992" i="2"/>
  <c r="I993" i="2"/>
  <c r="K19" i="1" s="1"/>
  <c r="R973" i="2"/>
  <c r="Q974" i="2"/>
  <c r="O975" i="2"/>
  <c r="M976" i="2"/>
  <c r="M977" i="2"/>
  <c r="N978" i="2"/>
  <c r="N979" i="2"/>
  <c r="L980" i="2"/>
  <c r="J981" i="2"/>
  <c r="I982" i="2"/>
  <c r="F20" i="1" s="1"/>
  <c r="D985" i="2"/>
  <c r="J48" i="1" s="1"/>
  <c r="L972" i="2"/>
  <c r="J973" i="2"/>
  <c r="I974" i="2"/>
  <c r="G975" i="2"/>
  <c r="R981" i="2"/>
  <c r="Q982" i="2"/>
  <c r="M984" i="2"/>
  <c r="N986" i="2"/>
  <c r="O987" i="2"/>
  <c r="I988" i="2"/>
  <c r="P989" i="2"/>
  <c r="J990" i="2"/>
  <c r="C991" i="2"/>
  <c r="R991" i="2"/>
  <c r="J11" i="1" s="1"/>
  <c r="C992" i="2"/>
  <c r="M992" i="2"/>
  <c r="J17" i="1" s="1"/>
  <c r="N993" i="2"/>
  <c r="J19" i="1" s="1"/>
  <c r="J22" i="1" s="1"/>
  <c r="G994" i="2"/>
  <c r="K28" i="1" s="1"/>
  <c r="O994" i="2"/>
  <c r="H995" i="2"/>
  <c r="K25" i="1" s="1"/>
  <c r="P995" i="2"/>
  <c r="I996" i="2"/>
  <c r="P6" i="1" s="1"/>
  <c r="R974" i="2"/>
  <c r="R975" i="2"/>
  <c r="O980" i="2"/>
  <c r="G986" i="2"/>
  <c r="P988" i="2"/>
  <c r="I990" i="2"/>
  <c r="Q992" i="2"/>
  <c r="J993" i="2"/>
  <c r="J994" i="2"/>
  <c r="G995" i="2"/>
  <c r="K29" i="1" s="1"/>
  <c r="Q995" i="2"/>
  <c r="C996" i="2"/>
  <c r="M996" i="2"/>
  <c r="N997" i="2"/>
  <c r="O7" i="1" s="1"/>
  <c r="G998" i="2"/>
  <c r="O998" i="2"/>
  <c r="H999" i="2"/>
  <c r="P999" i="2"/>
  <c r="I1000" i="2"/>
  <c r="Q1000" i="2"/>
  <c r="J1001" i="2"/>
  <c r="R1001" i="2"/>
  <c r="K1002" i="2"/>
  <c r="P14" i="1" s="1"/>
  <c r="C1003" i="2"/>
  <c r="L1003" i="2"/>
  <c r="P13" i="1" s="1"/>
  <c r="D1004" i="2"/>
  <c r="O51" i="1" s="1"/>
  <c r="M1004" i="2"/>
  <c r="O17" i="1" s="1"/>
  <c r="N1005" i="2"/>
  <c r="O19" i="1" s="1"/>
  <c r="G1006" i="2"/>
  <c r="P28" i="1" s="1"/>
  <c r="O1006" i="2"/>
  <c r="H1007" i="2"/>
  <c r="P25" i="1" s="1"/>
  <c r="P1007" i="2"/>
  <c r="I1008" i="2"/>
  <c r="U6" i="1" s="1"/>
  <c r="Q1008" i="2"/>
  <c r="J1009" i="2"/>
  <c r="R1009" i="2"/>
  <c r="K1010" i="2"/>
  <c r="C1011" i="2"/>
  <c r="L1011" i="2"/>
  <c r="D1012" i="2"/>
  <c r="M1012" i="2"/>
  <c r="N1013" i="2"/>
  <c r="G1014" i="2"/>
  <c r="O1014" i="2"/>
  <c r="H1015" i="2"/>
  <c r="P1015" i="2"/>
  <c r="K976" i="2"/>
  <c r="C977" i="2"/>
  <c r="P980" i="2"/>
  <c r="H981" i="2"/>
  <c r="F23" i="1" s="1"/>
  <c r="Q985" i="2"/>
  <c r="J986" i="2"/>
  <c r="G987" i="2"/>
  <c r="Q988" i="2"/>
  <c r="N990" i="2"/>
  <c r="R992" i="2"/>
  <c r="K993" i="2"/>
  <c r="K994" i="2"/>
  <c r="I995" i="2"/>
  <c r="K21" i="1" s="1"/>
  <c r="R995" i="2"/>
  <c r="D996" i="2"/>
  <c r="O47" i="1" s="1"/>
  <c r="N996" i="2"/>
  <c r="O6" i="1" s="1"/>
  <c r="G997" i="2"/>
  <c r="O997" i="2"/>
  <c r="O5" i="1" s="1"/>
  <c r="H998" i="2"/>
  <c r="P998" i="2"/>
  <c r="I999" i="2"/>
  <c r="Q999" i="2"/>
  <c r="J1000" i="2"/>
  <c r="R1000" i="2"/>
  <c r="K1001" i="2"/>
  <c r="C1002" i="2"/>
  <c r="L1002" i="2"/>
  <c r="P12" i="1" s="1"/>
  <c r="D1003" i="2"/>
  <c r="O50" i="1" s="1"/>
  <c r="M1003" i="2"/>
  <c r="N1004" i="2"/>
  <c r="O16" i="1" s="1"/>
  <c r="G1005" i="2"/>
  <c r="P27" i="1" s="1"/>
  <c r="O1005" i="2"/>
  <c r="H1006" i="2"/>
  <c r="P24" i="1" s="1"/>
  <c r="P1006" i="2"/>
  <c r="I1007" i="2"/>
  <c r="P21" i="1" s="1"/>
  <c r="Q1007" i="2"/>
  <c r="J1008" i="2"/>
  <c r="R1008" i="2"/>
  <c r="K1009" i="2"/>
  <c r="C1010" i="2"/>
  <c r="L1010" i="2"/>
  <c r="D1011" i="2"/>
  <c r="M1011" i="2"/>
  <c r="N1012" i="2"/>
  <c r="G1013" i="2"/>
  <c r="O1013" i="2"/>
  <c r="H1014" i="2"/>
  <c r="P1014" i="2"/>
  <c r="I1015" i="2"/>
  <c r="Q1015" i="2"/>
  <c r="T13" i="1" s="1"/>
  <c r="I977" i="2"/>
  <c r="P981" i="2"/>
  <c r="K982" i="2"/>
  <c r="R986" i="2"/>
  <c r="K987" i="2"/>
  <c r="C988" i="2"/>
  <c r="I989" i="2"/>
  <c r="R990" i="2"/>
  <c r="J10" i="1" s="1"/>
  <c r="H991" i="2"/>
  <c r="I992" i="2"/>
  <c r="M993" i="2"/>
  <c r="J23" i="1" s="1"/>
  <c r="M994" i="2"/>
  <c r="J24" i="1" s="1"/>
  <c r="K995" i="2"/>
  <c r="G996" i="2"/>
  <c r="P996" i="2"/>
  <c r="I997" i="2"/>
  <c r="P7" i="1" s="1"/>
  <c r="Q997" i="2"/>
  <c r="J998" i="2"/>
  <c r="R998" i="2"/>
  <c r="K999" i="2"/>
  <c r="C1000" i="2"/>
  <c r="L1000" i="2"/>
  <c r="D1001" i="2"/>
  <c r="M1001" i="2"/>
  <c r="N1002" i="2"/>
  <c r="G1003" i="2"/>
  <c r="O1003" i="2"/>
  <c r="H1004" i="2"/>
  <c r="P17" i="1" s="1"/>
  <c r="P1004" i="2"/>
  <c r="I1005" i="2"/>
  <c r="P19" i="1" s="1"/>
  <c r="Q1005" i="2"/>
  <c r="J1006" i="2"/>
  <c r="R1006" i="2"/>
  <c r="K1007" i="2"/>
  <c r="C1008" i="2"/>
  <c r="L1008" i="2"/>
  <c r="D1009" i="2"/>
  <c r="T48" i="1" s="1"/>
  <c r="M1009" i="2"/>
  <c r="N1010" i="2"/>
  <c r="G1011" i="2"/>
  <c r="O1011" i="2"/>
  <c r="H1012" i="2"/>
  <c r="P1012" i="2"/>
  <c r="I1013" i="2"/>
  <c r="Q1013" i="2"/>
  <c r="J1014" i="2"/>
  <c r="R1014" i="2"/>
  <c r="T10" i="1" s="1"/>
  <c r="K1015" i="2"/>
  <c r="U15" i="1" s="1"/>
  <c r="P972" i="2"/>
  <c r="P973" i="2"/>
  <c r="K974" i="2"/>
  <c r="K975" i="2"/>
  <c r="C976" i="2"/>
  <c r="P979" i="2"/>
  <c r="H980" i="2"/>
  <c r="F17" i="1" s="1"/>
  <c r="I985" i="2"/>
  <c r="K7" i="1" s="1"/>
  <c r="M988" i="2"/>
  <c r="R989" i="2"/>
  <c r="G990" i="2"/>
  <c r="P991" i="2"/>
  <c r="O992" i="2"/>
  <c r="H993" i="2"/>
  <c r="K23" i="1" s="1"/>
  <c r="K26" i="1" s="1"/>
  <c r="I994" i="2"/>
  <c r="K20" i="1" s="1"/>
  <c r="O995" i="2"/>
  <c r="L996" i="2"/>
  <c r="D997" i="2"/>
  <c r="O48" i="1" s="1"/>
  <c r="M997" i="2"/>
  <c r="N998" i="2"/>
  <c r="G999" i="2"/>
  <c r="O999" i="2"/>
  <c r="H1000" i="2"/>
  <c r="P1000" i="2"/>
  <c r="I1001" i="2"/>
  <c r="Q1001" i="2"/>
  <c r="J1002" i="2"/>
  <c r="R1002" i="2"/>
  <c r="O10" i="1" s="1"/>
  <c r="K1003" i="2"/>
  <c r="P15" i="1" s="1"/>
  <c r="C1004" i="2"/>
  <c r="L1004" i="2"/>
  <c r="D1005" i="2"/>
  <c r="O52" i="1" s="1"/>
  <c r="M1005" i="2"/>
  <c r="O23" i="1" s="1"/>
  <c r="N1006" i="2"/>
  <c r="O20" i="1" s="1"/>
  <c r="G1007" i="2"/>
  <c r="P29" i="1" s="1"/>
  <c r="O1007" i="2"/>
  <c r="H1008" i="2"/>
  <c r="U8" i="1" s="1"/>
  <c r="P1008" i="2"/>
  <c r="I1009" i="2"/>
  <c r="U7" i="1" s="1"/>
  <c r="Q1009" i="2"/>
  <c r="J1010" i="2"/>
  <c r="R1010" i="2"/>
  <c r="K1011" i="2"/>
  <c r="C1012" i="2"/>
  <c r="L1012" i="2"/>
  <c r="D1013" i="2"/>
  <c r="M1013" i="2"/>
  <c r="N1014" i="2"/>
  <c r="G1015" i="2"/>
  <c r="O1015" i="2"/>
  <c r="I972" i="2"/>
  <c r="F6" i="1" s="1"/>
  <c r="J978" i="2"/>
  <c r="J982" i="2"/>
  <c r="L983" i="2"/>
  <c r="D988" i="2"/>
  <c r="J989" i="2"/>
  <c r="Q990" i="2"/>
  <c r="J12" i="1" s="1"/>
  <c r="L992" i="2"/>
  <c r="D993" i="2"/>
  <c r="J52" i="1" s="1"/>
  <c r="J55" i="1" s="1"/>
  <c r="R994" i="2"/>
  <c r="D995" i="2"/>
  <c r="J54" i="1" s="1"/>
  <c r="K996" i="2"/>
  <c r="K997" i="2"/>
  <c r="K998" i="2"/>
  <c r="J999" i="2"/>
  <c r="K1000" i="2"/>
  <c r="L1001" i="2"/>
  <c r="M1002" i="2"/>
  <c r="J1003" i="2"/>
  <c r="K1004" i="2"/>
  <c r="K1005" i="2"/>
  <c r="K1006" i="2"/>
  <c r="J1007" i="2"/>
  <c r="K1008" i="2"/>
  <c r="L1009" i="2"/>
  <c r="M1010" i="2"/>
  <c r="J1011" i="2"/>
  <c r="K1012" i="2"/>
  <c r="K1013" i="2"/>
  <c r="K1014" i="2"/>
  <c r="U14" i="1" s="1"/>
  <c r="J1015" i="2"/>
  <c r="O978" i="2"/>
  <c r="N982" i="2"/>
  <c r="E20" i="1" s="1"/>
  <c r="G988" i="2"/>
  <c r="M989" i="2"/>
  <c r="L993" i="2"/>
  <c r="J995" i="2"/>
  <c r="O996" i="2"/>
  <c r="O4" i="1" s="1"/>
  <c r="L997" i="2"/>
  <c r="L998" i="2"/>
  <c r="L999" i="2"/>
  <c r="M1000" i="2"/>
  <c r="N1001" i="2"/>
  <c r="O1002" i="2"/>
  <c r="N1003" i="2"/>
  <c r="O1004" i="2"/>
  <c r="L1005" i="2"/>
  <c r="L1006" i="2"/>
  <c r="L1007" i="2"/>
  <c r="M1008" i="2"/>
  <c r="N1009" i="2"/>
  <c r="T7" i="1" s="1"/>
  <c r="O1010" i="2"/>
  <c r="N1011" i="2"/>
  <c r="O1012" i="2"/>
  <c r="L1013" i="2"/>
  <c r="L1014" i="2"/>
  <c r="U12" i="1" s="1"/>
  <c r="L1015" i="2"/>
  <c r="U13" i="1" s="1"/>
  <c r="N977" i="2"/>
  <c r="R978" i="2"/>
  <c r="E10" i="1" s="1"/>
  <c r="H988" i="2"/>
  <c r="N989" i="2"/>
  <c r="Q977" i="2"/>
  <c r="C980" i="2"/>
  <c r="M981" i="2"/>
  <c r="E23" i="1" s="1"/>
  <c r="H987" i="2"/>
  <c r="Q993" i="2"/>
  <c r="D994" i="2"/>
  <c r="J53" i="1" s="1"/>
  <c r="M995" i="2"/>
  <c r="J25" i="1" s="1"/>
  <c r="R996" i="2"/>
  <c r="R997" i="2"/>
  <c r="Q998" i="2"/>
  <c r="N999" i="2"/>
  <c r="O1000" i="2"/>
  <c r="P1001" i="2"/>
  <c r="Q1002" i="2"/>
  <c r="O12" i="1" s="1"/>
  <c r="Q1003" i="2"/>
  <c r="O13" i="1" s="1"/>
  <c r="R1004" i="2"/>
  <c r="R1005" i="2"/>
  <c r="Q1006" i="2"/>
  <c r="N1007" i="2"/>
  <c r="O21" i="1" s="1"/>
  <c r="O1008" i="2"/>
  <c r="T4" i="1" s="1"/>
  <c r="P1009" i="2"/>
  <c r="Q1010" i="2"/>
  <c r="Q1011" i="2"/>
  <c r="R1012" i="2"/>
  <c r="R1013" i="2"/>
  <c r="Q1014" i="2"/>
  <c r="T12" i="1" s="1"/>
  <c r="N1015" i="2"/>
  <c r="Q980" i="2"/>
  <c r="N987" i="2"/>
  <c r="L991" i="2"/>
  <c r="K13" i="1" s="1"/>
  <c r="J997" i="2"/>
  <c r="C998" i="2"/>
  <c r="H1001" i="2"/>
  <c r="G1002" i="2"/>
  <c r="J1005" i="2"/>
  <c r="C1006" i="2"/>
  <c r="H1009" i="2"/>
  <c r="U9" i="1" s="1"/>
  <c r="G1010" i="2"/>
  <c r="J1013" i="2"/>
  <c r="C1014" i="2"/>
  <c r="G972" i="2"/>
  <c r="P976" i="2"/>
  <c r="C983" i="2"/>
  <c r="O991" i="2"/>
  <c r="P997" i="2"/>
  <c r="D998" i="2"/>
  <c r="O1001" i="2"/>
  <c r="H1002" i="2"/>
  <c r="P1005" i="2"/>
  <c r="D1006" i="2"/>
  <c r="O53" i="1" s="1"/>
  <c r="O1009" i="2"/>
  <c r="T5" i="1" s="1"/>
  <c r="H1010" i="2"/>
  <c r="P1013" i="2"/>
  <c r="D1014" i="2"/>
  <c r="T49" i="1" s="1"/>
  <c r="C975" i="2"/>
  <c r="H979" i="2"/>
  <c r="Q981" i="2"/>
  <c r="K983" i="2"/>
  <c r="C993" i="2"/>
  <c r="L994" i="2"/>
  <c r="C995" i="2"/>
  <c r="D1000" i="2"/>
  <c r="I1003" i="2"/>
  <c r="G1004" i="2"/>
  <c r="P18" i="1" s="1"/>
  <c r="D1008" i="2"/>
  <c r="T47" i="1" s="1"/>
  <c r="I1011" i="2"/>
  <c r="G1012" i="2"/>
  <c r="H984" i="2"/>
  <c r="K8" i="1" s="1"/>
  <c r="K991" i="2"/>
  <c r="K15" i="1" s="1"/>
  <c r="K992" i="2"/>
  <c r="Q996" i="2"/>
  <c r="H997" i="2"/>
  <c r="P9" i="1" s="1"/>
  <c r="N1000" i="2"/>
  <c r="G1001" i="2"/>
  <c r="D1002" i="2"/>
  <c r="O49" i="1" s="1"/>
  <c r="Q1004" i="2"/>
  <c r="H1005" i="2"/>
  <c r="P23" i="1" s="1"/>
  <c r="N1008" i="2"/>
  <c r="T6" i="1" s="1"/>
  <c r="G1009" i="2"/>
  <c r="D1010" i="2"/>
  <c r="Q1012" i="2"/>
  <c r="H1013" i="2"/>
  <c r="L995" i="2"/>
  <c r="M999" i="2"/>
  <c r="P1002" i="2"/>
  <c r="C1005" i="2"/>
  <c r="J1012" i="2"/>
  <c r="C1015" i="2"/>
  <c r="J992" i="2"/>
  <c r="M998" i="2"/>
  <c r="I1004" i="2"/>
  <c r="P1011" i="2"/>
  <c r="M1015" i="2"/>
  <c r="H972" i="2"/>
  <c r="F8" i="1" s="1"/>
  <c r="M986" i="2"/>
  <c r="N994" i="2"/>
  <c r="J20" i="1" s="1"/>
  <c r="C997" i="2"/>
  <c r="J1004" i="2"/>
  <c r="C1007" i="2"/>
  <c r="G1008" i="2"/>
  <c r="R1011" i="2"/>
  <c r="I1014" i="2"/>
  <c r="R1015" i="2"/>
  <c r="T11" i="1" s="1"/>
  <c r="I973" i="2"/>
  <c r="F7" i="1" s="1"/>
  <c r="R993" i="2"/>
  <c r="D999" i="2"/>
  <c r="I1002" i="2"/>
  <c r="M1006" i="2"/>
  <c r="O24" i="1" s="1"/>
  <c r="I1012" i="2"/>
  <c r="H973" i="2"/>
  <c r="F9" i="1" s="1"/>
  <c r="J983" i="2"/>
  <c r="R999" i="2"/>
  <c r="M1014" i="2"/>
  <c r="C1009" i="2"/>
  <c r="P993" i="2"/>
  <c r="I998" i="2"/>
  <c r="G1000" i="2"/>
  <c r="P1003" i="2"/>
  <c r="R1007" i="2"/>
  <c r="P1010" i="2"/>
  <c r="C1013" i="2"/>
  <c r="D1015" i="2"/>
  <c r="T50" i="1" s="1"/>
  <c r="Q994" i="2"/>
  <c r="C999" i="2"/>
  <c r="I1006" i="2"/>
  <c r="P20" i="1" s="1"/>
  <c r="C1001" i="2"/>
  <c r="N995" i="2"/>
  <c r="J21" i="1" s="1"/>
  <c r="H996" i="2"/>
  <c r="P8" i="1" s="1"/>
  <c r="O979" i="2"/>
  <c r="C994" i="2"/>
  <c r="R1003" i="2"/>
  <c r="O11" i="1" s="1"/>
  <c r="J996" i="2"/>
  <c r="H1003" i="2"/>
  <c r="I1010" i="2"/>
  <c r="H1011" i="2"/>
  <c r="D1007" i="2"/>
  <c r="O54" i="1" s="1"/>
  <c r="M1007" i="2"/>
  <c r="O25" i="1" s="1"/>
  <c r="L985" i="2"/>
  <c r="N985" i="2"/>
  <c r="J7" i="1" s="1"/>
  <c r="L984" i="2"/>
  <c r="N984" i="2"/>
  <c r="J6" i="1" s="1"/>
  <c r="O983" i="2"/>
  <c r="G983" i="2"/>
  <c r="F29" i="1" s="1"/>
  <c r="P983" i="2"/>
  <c r="H983" i="2"/>
  <c r="F25" i="1" s="1"/>
  <c r="E23" i="2"/>
  <c r="E24" i="2"/>
  <c r="E15" i="2"/>
  <c r="U4" i="2"/>
  <c r="W983" i="2"/>
  <c r="F9" i="13"/>
  <c r="E10" i="13"/>
  <c r="I1014" i="22"/>
  <c r="Q1012" i="22"/>
  <c r="Q1008" i="22"/>
  <c r="R1006" i="22"/>
  <c r="I1004" i="22"/>
  <c r="R1002" i="22"/>
  <c r="D993" i="22"/>
  <c r="J54" i="23" s="1"/>
  <c r="J987" i="22"/>
  <c r="D983" i="22"/>
  <c r="E56" i="23" s="1"/>
  <c r="R981" i="22"/>
  <c r="L977" i="22"/>
  <c r="S975" i="22"/>
  <c r="D973" i="22"/>
  <c r="E50" i="23" s="1"/>
  <c r="E844" i="22"/>
  <c r="E836" i="22"/>
  <c r="E843" i="22"/>
  <c r="E841" i="22"/>
  <c r="E722" i="22"/>
  <c r="E721" i="22"/>
  <c r="E724" i="22"/>
  <c r="E718" i="22"/>
  <c r="E494" i="22"/>
  <c r="E497" i="22"/>
  <c r="E500" i="22"/>
  <c r="E493" i="22"/>
  <c r="E484" i="22"/>
  <c r="E487" i="22"/>
  <c r="E483" i="22"/>
  <c r="E481" i="22"/>
  <c r="E485" i="22"/>
  <c r="E426" i="22"/>
  <c r="E334" i="22"/>
  <c r="E258" i="22"/>
  <c r="AA1006" i="8"/>
  <c r="AI1006" i="8"/>
  <c r="E80" i="9" s="1"/>
  <c r="AB1006" i="8"/>
  <c r="AK1006" i="8"/>
  <c r="AE1006" i="8"/>
  <c r="AF1006" i="8"/>
  <c r="AJ1006" i="8"/>
  <c r="AD1006" i="8"/>
  <c r="AL1006" i="8"/>
  <c r="AG1006" i="8"/>
  <c r="E84" i="9" s="1"/>
  <c r="AC1006" i="8"/>
  <c r="AA1001" i="8"/>
  <c r="AI1001" i="8"/>
  <c r="AF1001" i="8"/>
  <c r="AH1001" i="8"/>
  <c r="E69" i="9" s="1"/>
  <c r="AJ1001" i="8"/>
  <c r="AC1001" i="8"/>
  <c r="AG1001" i="8"/>
  <c r="AK1001" i="8"/>
  <c r="AL1001" i="8"/>
  <c r="E43" i="9"/>
  <c r="AE1001" i="8"/>
  <c r="AB1001" i="8"/>
  <c r="AD1001" i="8"/>
  <c r="E445" i="8"/>
  <c r="F327" i="25"/>
  <c r="F326" i="25"/>
  <c r="F325" i="25"/>
  <c r="F218" i="25"/>
  <c r="F217" i="25"/>
  <c r="U60" i="25"/>
  <c r="H1008" i="25"/>
  <c r="U10" i="26" s="1"/>
  <c r="P980" i="25"/>
  <c r="O983" i="25"/>
  <c r="I1002" i="25"/>
  <c r="M1009" i="25"/>
  <c r="M1011" i="25"/>
  <c r="M973" i="25"/>
  <c r="Q1000" i="25"/>
  <c r="L1008" i="25"/>
  <c r="L1011" i="25"/>
  <c r="R1014" i="25"/>
  <c r="Q998" i="25"/>
  <c r="Q1008" i="25"/>
  <c r="P1002" i="25"/>
  <c r="P986" i="25"/>
  <c r="R1012" i="25"/>
  <c r="O984" i="25"/>
  <c r="Q990" i="25"/>
  <c r="E1471" i="6"/>
  <c r="W279" i="14" s="1"/>
  <c r="E1469" i="6"/>
  <c r="E1467" i="6"/>
  <c r="W277" i="14" s="1"/>
  <c r="E1466" i="6"/>
  <c r="W276" i="14" s="1"/>
  <c r="E1470" i="6"/>
  <c r="W278" i="14" s="1"/>
  <c r="E1465" i="6"/>
  <c r="W275" i="14" s="1"/>
  <c r="E1463" i="6"/>
  <c r="W273" i="14" s="1"/>
  <c r="E1462" i="6"/>
  <c r="E339" i="6"/>
  <c r="E336" i="6"/>
  <c r="E340" i="6"/>
  <c r="E332" i="6"/>
  <c r="E338" i="6"/>
  <c r="E323" i="6"/>
  <c r="E322" i="6"/>
  <c r="E324" i="6"/>
  <c r="E251" i="6"/>
  <c r="E250" i="6"/>
  <c r="E252" i="6"/>
  <c r="E248" i="6"/>
  <c r="E244" i="6"/>
  <c r="E242" i="6"/>
  <c r="E245" i="6"/>
  <c r="J1008" i="22"/>
  <c r="G1004" i="22"/>
  <c r="Q1002" i="22"/>
  <c r="M998" i="22"/>
  <c r="L981" i="22"/>
  <c r="G977" i="22"/>
  <c r="M975" i="22"/>
  <c r="E829" i="22"/>
  <c r="E830" i="22"/>
  <c r="E828" i="22"/>
  <c r="E809" i="22"/>
  <c r="E802" i="22"/>
  <c r="E810" i="22"/>
  <c r="E719" i="22"/>
  <c r="E574" i="22"/>
  <c r="E499" i="22"/>
  <c r="E474" i="22"/>
  <c r="E473" i="22"/>
  <c r="E467" i="22"/>
  <c r="E470" i="22"/>
  <c r="E423" i="22"/>
  <c r="E352" i="22"/>
  <c r="E350" i="22"/>
  <c r="E286" i="22"/>
  <c r="E267" i="22"/>
  <c r="E263" i="22"/>
  <c r="E266" i="22"/>
  <c r="Q972" i="22"/>
  <c r="E776" i="22"/>
  <c r="E773" i="22"/>
  <c r="E774" i="22"/>
  <c r="E768" i="22"/>
  <c r="E772" i="22"/>
  <c r="E775" i="22"/>
  <c r="E597" i="22"/>
  <c r="E595" i="22"/>
  <c r="E596" i="22"/>
  <c r="E591" i="22"/>
  <c r="E593" i="22"/>
  <c r="E577" i="22"/>
  <c r="E581" i="22"/>
  <c r="E666" i="22"/>
  <c r="E582" i="22"/>
  <c r="E439" i="22"/>
  <c r="E425" i="22"/>
  <c r="E421" i="22"/>
  <c r="E419" i="22"/>
  <c r="E422" i="22"/>
  <c r="E416" i="22"/>
  <c r="E418" i="22"/>
  <c r="E420" i="22"/>
  <c r="R1013" i="22"/>
  <c r="L1009" i="22"/>
  <c r="S1007" i="22"/>
  <c r="M1003" i="22"/>
  <c r="E559" i="22"/>
  <c r="E560" i="22"/>
  <c r="E553" i="22"/>
  <c r="E555" i="22"/>
  <c r="E501" i="22"/>
  <c r="E335" i="22"/>
  <c r="E330" i="22"/>
  <c r="E332" i="22"/>
  <c r="E328" i="22"/>
  <c r="E191" i="22"/>
  <c r="E783" i="22"/>
  <c r="E784" i="22"/>
  <c r="E780" i="22"/>
  <c r="E695" i="22"/>
  <c r="E697" i="22"/>
  <c r="E698" i="22"/>
  <c r="E696" i="22"/>
  <c r="E447" i="22"/>
  <c r="E445" i="22"/>
  <c r="E448" i="22"/>
  <c r="E440" i="22"/>
  <c r="E365" i="22"/>
  <c r="T46" i="22"/>
  <c r="L973" i="22"/>
  <c r="S977" i="22"/>
  <c r="M978" i="22"/>
  <c r="J979" i="22"/>
  <c r="R982" i="22"/>
  <c r="M983" i="22"/>
  <c r="I984" i="22"/>
  <c r="K6" i="23" s="1"/>
  <c r="D985" i="22"/>
  <c r="J50" i="23" s="1"/>
  <c r="Q988" i="22"/>
  <c r="L989" i="22"/>
  <c r="S993" i="22"/>
  <c r="M994" i="22"/>
  <c r="J995" i="22"/>
  <c r="R998" i="22"/>
  <c r="M999" i="22"/>
  <c r="I1000" i="22"/>
  <c r="D1001" i="22"/>
  <c r="Q1004" i="22"/>
  <c r="L1005" i="22"/>
  <c r="S1009" i="22"/>
  <c r="M1010" i="22"/>
  <c r="J1011" i="22"/>
  <c r="R1014" i="22"/>
  <c r="M1015" i="22"/>
  <c r="Q974" i="22"/>
  <c r="G976" i="22"/>
  <c r="G981" i="22"/>
  <c r="S995" i="22"/>
  <c r="I1002" i="22"/>
  <c r="J1012" i="22"/>
  <c r="R973" i="22"/>
  <c r="I974" i="22"/>
  <c r="D975" i="22"/>
  <c r="Q978" i="22"/>
  <c r="E16" i="23" s="1"/>
  <c r="L979" i="22"/>
  <c r="F15" i="23" s="1"/>
  <c r="G980" i="22"/>
  <c r="F20" i="23" s="1"/>
  <c r="S983" i="22"/>
  <c r="J984" i="22"/>
  <c r="G985" i="22"/>
  <c r="R989" i="22"/>
  <c r="I990" i="22"/>
  <c r="D991" i="22"/>
  <c r="J52" i="23" s="1"/>
  <c r="Q994" i="22"/>
  <c r="L995" i="22"/>
  <c r="G996" i="22"/>
  <c r="S999" i="22"/>
  <c r="J1000" i="22"/>
  <c r="G1001" i="22"/>
  <c r="R1005" i="22"/>
  <c r="I1006" i="22"/>
  <c r="D1007" i="22"/>
  <c r="O56" i="23" s="1"/>
  <c r="Q1010" i="22"/>
  <c r="L1011" i="22"/>
  <c r="G1012" i="22"/>
  <c r="S1015" i="22"/>
  <c r="L975" i="22"/>
  <c r="J980" i="22"/>
  <c r="R985" i="22"/>
  <c r="Q990" i="22"/>
  <c r="G997" i="22"/>
  <c r="R1001" i="22"/>
  <c r="G1008" i="22"/>
  <c r="U10" i="23" s="1"/>
  <c r="S1011" i="22"/>
  <c r="S973" i="22"/>
  <c r="M974" i="22"/>
  <c r="J975" i="22"/>
  <c r="R978" i="22"/>
  <c r="M979" i="22"/>
  <c r="I980" i="22"/>
  <c r="D981" i="22"/>
  <c r="E54" i="23" s="1"/>
  <c r="E57" i="23" s="1"/>
  <c r="Q984" i="22"/>
  <c r="L985" i="22"/>
  <c r="S989" i="22"/>
  <c r="M990" i="22"/>
  <c r="J991" i="22"/>
  <c r="R994" i="22"/>
  <c r="M995" i="22"/>
  <c r="I996" i="22"/>
  <c r="D997" i="22"/>
  <c r="O50" i="23" s="1"/>
  <c r="Q1000" i="22"/>
  <c r="L1001" i="22"/>
  <c r="S1005" i="22"/>
  <c r="M1006" i="22"/>
  <c r="J1007" i="22"/>
  <c r="R1010" i="22"/>
  <c r="M1011" i="22"/>
  <c r="I1012" i="22"/>
  <c r="D1013" i="22"/>
  <c r="I986" i="22"/>
  <c r="G992" i="22"/>
  <c r="J996" i="22"/>
  <c r="L1007" i="22"/>
  <c r="G973" i="22"/>
  <c r="R977" i="22"/>
  <c r="I978" i="22"/>
  <c r="D979" i="22"/>
  <c r="E52" i="23" s="1"/>
  <c r="Q982" i="22"/>
  <c r="L983" i="22"/>
  <c r="G984" i="22"/>
  <c r="K10" i="23" s="1"/>
  <c r="S987" i="22"/>
  <c r="J988" i="22"/>
  <c r="G989" i="22"/>
  <c r="R993" i="22"/>
  <c r="I994" i="22"/>
  <c r="D995" i="22"/>
  <c r="J56" i="23" s="1"/>
  <c r="Q998" i="22"/>
  <c r="L999" i="22"/>
  <c r="G1000" i="22"/>
  <c r="S1003" i="22"/>
  <c r="J1004" i="22"/>
  <c r="G1005" i="22"/>
  <c r="R1009" i="22"/>
  <c r="I1010" i="22"/>
  <c r="D1011" i="22"/>
  <c r="Q1014" i="22"/>
  <c r="T16" i="23" s="1"/>
  <c r="L1015" i="22"/>
  <c r="S979" i="22"/>
  <c r="D987" i="22"/>
  <c r="L991" i="22"/>
  <c r="D1003" i="22"/>
  <c r="O52" i="23" s="1"/>
  <c r="Q1006" i="22"/>
  <c r="G1013" i="22"/>
  <c r="E32" i="22"/>
  <c r="E29" i="22"/>
  <c r="E33" i="22"/>
  <c r="E30" i="22"/>
  <c r="I1008" i="22"/>
  <c r="M1002" i="22"/>
  <c r="I998" i="22"/>
  <c r="Q992" i="22"/>
  <c r="I988" i="22"/>
  <c r="D977" i="22"/>
  <c r="E884" i="22"/>
  <c r="E887" i="22"/>
  <c r="E882" i="22"/>
  <c r="E889" i="22"/>
  <c r="E866" i="22"/>
  <c r="E865" i="22"/>
  <c r="E862" i="22"/>
  <c r="E706" i="22"/>
  <c r="E703" i="22"/>
  <c r="E702" i="22"/>
  <c r="E700" i="22"/>
  <c r="E705" i="22"/>
  <c r="AC1014" i="25"/>
  <c r="U81" i="26" s="1"/>
  <c r="AK1014" i="25"/>
  <c r="AG1014" i="25"/>
  <c r="AI1014" i="25"/>
  <c r="AE1014" i="25"/>
  <c r="U79" i="26" s="1"/>
  <c r="AD1014" i="25"/>
  <c r="AF1014" i="25"/>
  <c r="U77" i="26" s="1"/>
  <c r="AJ1014" i="25"/>
  <c r="AL1014" i="25"/>
  <c r="T41" i="26"/>
  <c r="AA1014" i="25"/>
  <c r="AB1014" i="25"/>
  <c r="U83" i="26" s="1"/>
  <c r="AH1014" i="25"/>
  <c r="E777" i="22"/>
  <c r="E675" i="22"/>
  <c r="E673" i="22"/>
  <c r="E676" i="22"/>
  <c r="E674" i="22"/>
  <c r="E668" i="22"/>
  <c r="E536" i="22"/>
  <c r="E543" i="22"/>
  <c r="E537" i="22"/>
  <c r="E544" i="22"/>
  <c r="E540" i="22"/>
  <c r="E441" i="22"/>
  <c r="E185" i="22"/>
  <c r="E184" i="22"/>
  <c r="E172" i="22"/>
  <c r="E170" i="22"/>
  <c r="D1015" i="22"/>
  <c r="T52" i="23" s="1"/>
  <c r="D1005" i="22"/>
  <c r="O54" i="23" s="1"/>
  <c r="I992" i="22"/>
  <c r="M986" i="22"/>
  <c r="I982" i="22"/>
  <c r="Q980" i="22"/>
  <c r="Q976" i="22"/>
  <c r="I972" i="22"/>
  <c r="F18" i="23"/>
  <c r="E18" i="23"/>
  <c r="E957" i="22"/>
  <c r="E958" i="22"/>
  <c r="E956" i="22"/>
  <c r="E952" i="22"/>
  <c r="E859" i="22"/>
  <c r="E693" i="22"/>
  <c r="E692" i="22"/>
  <c r="E662" i="22"/>
  <c r="L1013" i="22"/>
  <c r="G1009" i="22"/>
  <c r="U11" i="23" s="1"/>
  <c r="M1007" i="22"/>
  <c r="L1003" i="22"/>
  <c r="S1001" i="22"/>
  <c r="J999" i="22"/>
  <c r="S997" i="22"/>
  <c r="J976" i="22"/>
  <c r="E895" i="22"/>
  <c r="E864" i="22"/>
  <c r="E851" i="22"/>
  <c r="E853" i="22"/>
  <c r="E854" i="22"/>
  <c r="E852" i="22"/>
  <c r="E850" i="22"/>
  <c r="E791" i="22"/>
  <c r="E796" i="22"/>
  <c r="E795" i="22"/>
  <c r="E793" i="22"/>
  <c r="E771" i="22"/>
  <c r="E756" i="22"/>
  <c r="E755" i="22"/>
  <c r="E752" i="22"/>
  <c r="E758" i="22"/>
  <c r="E754" i="22"/>
  <c r="E723" i="22"/>
  <c r="E611" i="22"/>
  <c r="E614" i="22"/>
  <c r="E615" i="22"/>
  <c r="E616" i="22"/>
  <c r="E609" i="22"/>
  <c r="E564" i="22"/>
  <c r="E563" i="22"/>
  <c r="E505" i="22"/>
  <c r="E506" i="22"/>
  <c r="E480" i="22"/>
  <c r="E417" i="22"/>
  <c r="E377" i="22"/>
  <c r="E329" i="22"/>
  <c r="E189" i="22"/>
  <c r="E100" i="22"/>
  <c r="E98" i="22"/>
  <c r="E94" i="22"/>
  <c r="E184" i="8"/>
  <c r="E185" i="8"/>
  <c r="E143" i="8"/>
  <c r="E142" i="8"/>
  <c r="E139" i="8"/>
  <c r="E141" i="8"/>
  <c r="E138" i="8"/>
  <c r="E137" i="8"/>
  <c r="T127" i="8"/>
  <c r="Q1002" i="8"/>
  <c r="J1011" i="8"/>
  <c r="J1014" i="8"/>
  <c r="Q1017" i="8"/>
  <c r="I1023" i="8"/>
  <c r="K26" i="9" s="1"/>
  <c r="L1026" i="8"/>
  <c r="J1036" i="8"/>
  <c r="D1018" i="8"/>
  <c r="R1002" i="8"/>
  <c r="I1008" i="8"/>
  <c r="L1011" i="8"/>
  <c r="Q1014" i="8"/>
  <c r="J1023" i="8"/>
  <c r="Q1029" i="8"/>
  <c r="K1034" i="8"/>
  <c r="S1036" i="8"/>
  <c r="M1041" i="8"/>
  <c r="O1015" i="8"/>
  <c r="S1024" i="8"/>
  <c r="D1030" i="8"/>
  <c r="N1039" i="8"/>
  <c r="M1002" i="8"/>
  <c r="D1031" i="8"/>
  <c r="O55" i="9" s="1"/>
  <c r="N1033" i="8"/>
  <c r="D1038" i="8"/>
  <c r="T54" i="9" s="1"/>
  <c r="K1040" i="8"/>
  <c r="D1045" i="8"/>
  <c r="R1009" i="8"/>
  <c r="L1021" i="8"/>
  <c r="J1032" i="8"/>
  <c r="D1037" i="8"/>
  <c r="T53" i="9" s="1"/>
  <c r="N1041" i="8"/>
  <c r="D1046" i="8"/>
  <c r="E937" i="22"/>
  <c r="E910" i="22"/>
  <c r="E907" i="22"/>
  <c r="E905" i="22"/>
  <c r="E908" i="22"/>
  <c r="E888" i="22"/>
  <c r="E811" i="22"/>
  <c r="E812" i="22"/>
  <c r="E781" i="22"/>
  <c r="E782" i="22"/>
  <c r="E683" i="22"/>
  <c r="E612" i="22"/>
  <c r="E603" i="22"/>
  <c r="E604" i="22"/>
  <c r="E606" i="22"/>
  <c r="E569" i="22"/>
  <c r="E570" i="22"/>
  <c r="E682" i="8"/>
  <c r="E963" i="22"/>
  <c r="E945" i="22"/>
  <c r="E936" i="22"/>
  <c r="E935" i="22"/>
  <c r="E932" i="22"/>
  <c r="E920" i="22"/>
  <c r="E926" i="22"/>
  <c r="E881" i="22"/>
  <c r="E879" i="22"/>
  <c r="E877" i="22"/>
  <c r="E880" i="22"/>
  <c r="E847" i="22"/>
  <c r="E848" i="22"/>
  <c r="E839" i="22"/>
  <c r="E837" i="22"/>
  <c r="E835" i="22"/>
  <c r="E840" i="22"/>
  <c r="E799" i="22"/>
  <c r="E797" i="22"/>
  <c r="E699" i="22"/>
  <c r="E690" i="22"/>
  <c r="E691" i="22"/>
  <c r="E649" i="22"/>
  <c r="E650" i="22"/>
  <c r="E642" i="22"/>
  <c r="E647" i="22"/>
  <c r="E607" i="22"/>
  <c r="E589" i="22"/>
  <c r="E557" i="22"/>
  <c r="E551" i="22"/>
  <c r="E549" i="22"/>
  <c r="E997" i="22" s="1"/>
  <c r="E552" i="22"/>
  <c r="E520" i="22"/>
  <c r="E518" i="22"/>
  <c r="E519" i="22"/>
  <c r="E503" i="22"/>
  <c r="E464" i="22"/>
  <c r="E449" i="22"/>
  <c r="E401" i="22"/>
  <c r="E390" i="22"/>
  <c r="E386" i="22"/>
  <c r="E387" i="22"/>
  <c r="E371" i="22"/>
  <c r="E353" i="22"/>
  <c r="E339" i="22"/>
  <c r="E320" i="22"/>
  <c r="E262" i="22"/>
  <c r="E261" i="22"/>
  <c r="E169" i="22"/>
  <c r="E163" i="22"/>
  <c r="E150" i="22"/>
  <c r="E146" i="22"/>
  <c r="E149" i="22"/>
  <c r="E141" i="22"/>
  <c r="E25" i="22"/>
  <c r="E24" i="22"/>
  <c r="E18" i="22"/>
  <c r="E20" i="22"/>
  <c r="V990" i="22"/>
  <c r="L41" i="23" s="1"/>
  <c r="V1002" i="22"/>
  <c r="Q41" i="23" s="1"/>
  <c r="V979" i="22"/>
  <c r="G42" i="23" s="1"/>
  <c r="V991" i="22"/>
  <c r="L42" i="23" s="1"/>
  <c r="V1011" i="22"/>
  <c r="E678" i="8"/>
  <c r="E617" i="8"/>
  <c r="E230" i="8"/>
  <c r="E234" i="8"/>
  <c r="E235" i="8"/>
  <c r="Z216" i="8"/>
  <c r="E378" i="22"/>
  <c r="E380" i="22"/>
  <c r="E989" i="22" s="1"/>
  <c r="E961" i="22"/>
  <c r="E960" i="22"/>
  <c r="E949" i="22"/>
  <c r="E944" i="22"/>
  <c r="E950" i="22"/>
  <c r="E933" i="22"/>
  <c r="E934" i="22"/>
  <c r="E931" i="22"/>
  <c r="E929" i="22"/>
  <c r="E927" i="22"/>
  <c r="E911" i="22"/>
  <c r="E863" i="22"/>
  <c r="E861" i="22"/>
  <c r="E846" i="22"/>
  <c r="E822" i="22"/>
  <c r="E821" i="22"/>
  <c r="E824" i="22"/>
  <c r="E819" i="22"/>
  <c r="E792" i="22"/>
  <c r="E778" i="22"/>
  <c r="E669" i="22"/>
  <c r="E566" i="22"/>
  <c r="E530" i="22"/>
  <c r="E533" i="22"/>
  <c r="E534" i="22"/>
  <c r="E502" i="22"/>
  <c r="E415" i="22"/>
  <c r="E373" i="22"/>
  <c r="E346" i="22"/>
  <c r="E344" i="22"/>
  <c r="E327" i="22"/>
  <c r="E264" i="22"/>
  <c r="E257" i="22"/>
  <c r="E256" i="22"/>
  <c r="E248" i="22"/>
  <c r="E255" i="22"/>
  <c r="E235" i="22"/>
  <c r="E230" i="22"/>
  <c r="E225" i="22"/>
  <c r="E224" i="22"/>
  <c r="E166" i="22"/>
  <c r="E162" i="22"/>
  <c r="E165" i="22"/>
  <c r="E160" i="22"/>
  <c r="E153" i="22"/>
  <c r="E152" i="22"/>
  <c r="E147" i="22"/>
  <c r="W990" i="22" s="1"/>
  <c r="E144" i="22"/>
  <c r="E134" i="22"/>
  <c r="E130" i="22"/>
  <c r="E133" i="22"/>
  <c r="E82" i="22"/>
  <c r="E81" i="22"/>
  <c r="E43" i="22"/>
  <c r="E865" i="8"/>
  <c r="T687" i="8"/>
  <c r="E125" i="8"/>
  <c r="E123" i="8"/>
  <c r="E916" i="14"/>
  <c r="E917" i="14"/>
  <c r="E908" i="14"/>
  <c r="E915" i="14"/>
  <c r="E911" i="14"/>
  <c r="T826" i="14"/>
  <c r="M1010" i="14"/>
  <c r="J1041" i="14"/>
  <c r="R1047" i="14"/>
  <c r="J1037" i="14"/>
  <c r="E939" i="22"/>
  <c r="E940" i="22"/>
  <c r="E942" i="22"/>
  <c r="E860" i="22"/>
  <c r="E858" i="22"/>
  <c r="E634" i="22"/>
  <c r="E635" i="22"/>
  <c r="E585" i="22"/>
  <c r="E586" i="22"/>
  <c r="E588" i="22"/>
  <c r="E460" i="22"/>
  <c r="E463" i="22"/>
  <c r="E466" i="22"/>
  <c r="E993" i="22" s="1"/>
  <c r="E190" i="22"/>
  <c r="S972" i="22"/>
  <c r="E947" i="22"/>
  <c r="E943" i="22"/>
  <c r="E928" i="22"/>
  <c r="E897" i="22"/>
  <c r="E898" i="22"/>
  <c r="E875" i="22"/>
  <c r="E868" i="22"/>
  <c r="E871" i="22"/>
  <c r="E874" i="22"/>
  <c r="E855" i="22"/>
  <c r="E856" i="22"/>
  <c r="E823" i="22"/>
  <c r="E807" i="22"/>
  <c r="E805" i="22"/>
  <c r="E808" i="22"/>
  <c r="E803" i="22"/>
  <c r="E801" i="22"/>
  <c r="E631" i="22"/>
  <c r="E632" i="22"/>
  <c r="E624" i="22"/>
  <c r="E629" i="22"/>
  <c r="E617" i="22"/>
  <c r="E600" i="22"/>
  <c r="E599" i="22"/>
  <c r="E527" i="22"/>
  <c r="E513" i="22"/>
  <c r="E514" i="22"/>
  <c r="E510" i="22"/>
  <c r="E471" i="22"/>
  <c r="E469" i="22"/>
  <c r="E437" i="22"/>
  <c r="E442" i="22"/>
  <c r="E438" i="22"/>
  <c r="E430" i="22"/>
  <c r="E429" i="22"/>
  <c r="E398" i="22"/>
  <c r="E368" i="22"/>
  <c r="E372" i="22"/>
  <c r="E363" i="22"/>
  <c r="E341" i="22"/>
  <c r="E336" i="22"/>
  <c r="E298" i="22"/>
  <c r="E290" i="22"/>
  <c r="E294" i="22"/>
  <c r="E289" i="22"/>
  <c r="E228" i="22"/>
  <c r="Y218" i="22"/>
  <c r="E226" i="22"/>
  <c r="E217" i="22"/>
  <c r="E194" i="22"/>
  <c r="E159" i="22"/>
  <c r="E101" i="22"/>
  <c r="E89" i="22"/>
  <c r="E73" i="22"/>
  <c r="T28" i="22"/>
  <c r="V978" i="22" s="1"/>
  <c r="G41" i="23" s="1"/>
  <c r="L972" i="22"/>
  <c r="I973" i="22"/>
  <c r="F7" i="23" s="1"/>
  <c r="D974" i="22"/>
  <c r="S974" i="22"/>
  <c r="Q975" i="22"/>
  <c r="L976" i="22"/>
  <c r="I977" i="22"/>
  <c r="D978" i="22"/>
  <c r="E51" i="23" s="1"/>
  <c r="S978" i="22"/>
  <c r="Q979" i="22"/>
  <c r="L980" i="22"/>
  <c r="I981" i="22"/>
  <c r="F21" i="23" s="1"/>
  <c r="F24" i="23" s="1"/>
  <c r="D982" i="22"/>
  <c r="E55" i="23" s="1"/>
  <c r="S982" i="22"/>
  <c r="Q983" i="22"/>
  <c r="L984" i="22"/>
  <c r="I985" i="22"/>
  <c r="D986" i="22"/>
  <c r="S986" i="22"/>
  <c r="Q987" i="22"/>
  <c r="L988" i="22"/>
  <c r="I989" i="22"/>
  <c r="D990" i="22"/>
  <c r="J51" i="23" s="1"/>
  <c r="S990" i="22"/>
  <c r="Q991" i="22"/>
  <c r="L992" i="22"/>
  <c r="I993" i="22"/>
  <c r="D994" i="22"/>
  <c r="J55" i="23" s="1"/>
  <c r="S994" i="22"/>
  <c r="Q995" i="22"/>
  <c r="L996" i="22"/>
  <c r="I997" i="22"/>
  <c r="D998" i="22"/>
  <c r="S998" i="22"/>
  <c r="Q999" i="22"/>
  <c r="L1000" i="22"/>
  <c r="I1001" i="22"/>
  <c r="D1002" i="22"/>
  <c r="O51" i="23" s="1"/>
  <c r="S1002" i="22"/>
  <c r="Q1003" i="22"/>
  <c r="O17" i="23" s="1"/>
  <c r="L1004" i="22"/>
  <c r="I1005" i="22"/>
  <c r="D1006" i="22"/>
  <c r="O55" i="23" s="1"/>
  <c r="S1006" i="22"/>
  <c r="Q1007" i="22"/>
  <c r="L1008" i="22"/>
  <c r="I1009" i="22"/>
  <c r="U7" i="23" s="1"/>
  <c r="D1010" i="22"/>
  <c r="S1010" i="22"/>
  <c r="Q1011" i="22"/>
  <c r="L1012" i="22"/>
  <c r="I1013" i="22"/>
  <c r="D1014" i="22"/>
  <c r="T51" i="23" s="1"/>
  <c r="S1014" i="22"/>
  <c r="Q1015" i="22"/>
  <c r="M972" i="22"/>
  <c r="E10" i="23" s="1"/>
  <c r="J973" i="22"/>
  <c r="G974" i="22"/>
  <c r="R975" i="22"/>
  <c r="M976" i="22"/>
  <c r="J977" i="22"/>
  <c r="G978" i="22"/>
  <c r="R979" i="22"/>
  <c r="M980" i="22"/>
  <c r="J981" i="22"/>
  <c r="G982" i="22"/>
  <c r="R983" i="22"/>
  <c r="M984" i="22"/>
  <c r="J10" i="23" s="1"/>
  <c r="J985" i="22"/>
  <c r="G986" i="22"/>
  <c r="R987" i="22"/>
  <c r="M988" i="22"/>
  <c r="J989" i="22"/>
  <c r="G990" i="22"/>
  <c r="R991" i="22"/>
  <c r="J15" i="23" s="1"/>
  <c r="M992" i="22"/>
  <c r="J20" i="23" s="1"/>
  <c r="J993" i="22"/>
  <c r="G994" i="22"/>
  <c r="K30" i="23" s="1"/>
  <c r="R995" i="22"/>
  <c r="M996" i="22"/>
  <c r="J997" i="22"/>
  <c r="G998" i="22"/>
  <c r="R999" i="22"/>
  <c r="M1000" i="22"/>
  <c r="J1001" i="22"/>
  <c r="G1002" i="22"/>
  <c r="R1003" i="22"/>
  <c r="M1004" i="22"/>
  <c r="O20" i="23" s="1"/>
  <c r="J1005" i="22"/>
  <c r="G1006" i="22"/>
  <c r="P30" i="23" s="1"/>
  <c r="R1007" i="22"/>
  <c r="M1008" i="22"/>
  <c r="J1009" i="22"/>
  <c r="G1010" i="22"/>
  <c r="R1011" i="22"/>
  <c r="M1012" i="22"/>
  <c r="J1013" i="22"/>
  <c r="G1014" i="22"/>
  <c r="R1015" i="22"/>
  <c r="T15" i="23" s="1"/>
  <c r="R972" i="22"/>
  <c r="M973" i="22"/>
  <c r="J974" i="22"/>
  <c r="G975" i="22"/>
  <c r="R976" i="22"/>
  <c r="M977" i="22"/>
  <c r="J978" i="22"/>
  <c r="G979" i="22"/>
  <c r="R980" i="22"/>
  <c r="M981" i="22"/>
  <c r="J982" i="22"/>
  <c r="G983" i="22"/>
  <c r="R984" i="22"/>
  <c r="M985" i="22"/>
  <c r="J986" i="22"/>
  <c r="G987" i="22"/>
  <c r="R988" i="22"/>
  <c r="M989" i="22"/>
  <c r="J990" i="22"/>
  <c r="G991" i="22"/>
  <c r="R992" i="22"/>
  <c r="M993" i="22"/>
  <c r="J994" i="22"/>
  <c r="G995" i="22"/>
  <c r="K31" i="23" s="1"/>
  <c r="R996" i="22"/>
  <c r="M997" i="22"/>
  <c r="J998" i="22"/>
  <c r="G999" i="22"/>
  <c r="R1000" i="22"/>
  <c r="M1001" i="22"/>
  <c r="J1002" i="22"/>
  <c r="G1003" i="22"/>
  <c r="R1004" i="22"/>
  <c r="M1005" i="22"/>
  <c r="J1006" i="22"/>
  <c r="G1007" i="22"/>
  <c r="P31" i="23" s="1"/>
  <c r="R1008" i="22"/>
  <c r="M1009" i="22"/>
  <c r="J1010" i="22"/>
  <c r="G1011" i="22"/>
  <c r="R1012" i="22"/>
  <c r="M1013" i="22"/>
  <c r="J1014" i="22"/>
  <c r="G1015" i="22"/>
  <c r="D972" i="22"/>
  <c r="E49" i="23" s="1"/>
  <c r="Q973" i="22"/>
  <c r="L974" i="22"/>
  <c r="I975" i="22"/>
  <c r="D976" i="22"/>
  <c r="S976" i="22"/>
  <c r="Q977" i="22"/>
  <c r="L978" i="22"/>
  <c r="F14" i="23" s="1"/>
  <c r="I979" i="22"/>
  <c r="D980" i="22"/>
  <c r="E53" i="23" s="1"/>
  <c r="S980" i="22"/>
  <c r="Q981" i="22"/>
  <c r="L982" i="22"/>
  <c r="I983" i="22"/>
  <c r="D984" i="22"/>
  <c r="J49" i="23" s="1"/>
  <c r="S984" i="22"/>
  <c r="Q985" i="22"/>
  <c r="L986" i="22"/>
  <c r="I987" i="22"/>
  <c r="D988" i="22"/>
  <c r="S988" i="22"/>
  <c r="Q989" i="22"/>
  <c r="L990" i="22"/>
  <c r="I991" i="22"/>
  <c r="D992" i="22"/>
  <c r="J53" i="23" s="1"/>
  <c r="S992" i="22"/>
  <c r="Q993" i="22"/>
  <c r="L994" i="22"/>
  <c r="I995" i="22"/>
  <c r="K23" i="23" s="1"/>
  <c r="D996" i="22"/>
  <c r="O49" i="23" s="1"/>
  <c r="S996" i="22"/>
  <c r="Q997" i="22"/>
  <c r="L998" i="22"/>
  <c r="I999" i="22"/>
  <c r="D1000" i="22"/>
  <c r="S1000" i="22"/>
  <c r="Q1001" i="22"/>
  <c r="L1002" i="22"/>
  <c r="P14" i="23" s="1"/>
  <c r="I1003" i="22"/>
  <c r="D1004" i="22"/>
  <c r="O53" i="23" s="1"/>
  <c r="S1004" i="22"/>
  <c r="Q1005" i="22"/>
  <c r="L1006" i="22"/>
  <c r="I1007" i="22"/>
  <c r="P23" i="23" s="1"/>
  <c r="D1008" i="22"/>
  <c r="T49" i="23" s="1"/>
  <c r="S1008" i="22"/>
  <c r="Q1009" i="22"/>
  <c r="L1010" i="22"/>
  <c r="I1011" i="22"/>
  <c r="D1012" i="22"/>
  <c r="S1012" i="22"/>
  <c r="Q1013" i="22"/>
  <c r="L1014" i="22"/>
  <c r="U14" i="23" s="1"/>
  <c r="I1015" i="22"/>
  <c r="E35" i="22"/>
  <c r="E36" i="22"/>
  <c r="C1020" i="8"/>
  <c r="E918" i="8"/>
  <c r="T124" i="8"/>
  <c r="K1006" i="8"/>
  <c r="J1008" i="8"/>
  <c r="I1013" i="8"/>
  <c r="K6" i="9" s="1"/>
  <c r="R1027" i="8"/>
  <c r="J1029" i="8"/>
  <c r="R1032" i="8"/>
  <c r="O15" i="9" s="1"/>
  <c r="J1035" i="8"/>
  <c r="R1040" i="8"/>
  <c r="J1043" i="8"/>
  <c r="G1001" i="8"/>
  <c r="G1010" i="8"/>
  <c r="C1015" i="8"/>
  <c r="M1022" i="8"/>
  <c r="O1029" i="8"/>
  <c r="K1035" i="8"/>
  <c r="M1039" i="8"/>
  <c r="K1043" i="8"/>
  <c r="C1005" i="8"/>
  <c r="M1007" i="8"/>
  <c r="Q1012" i="8"/>
  <c r="S1015" i="8"/>
  <c r="R1017" i="8"/>
  <c r="O1019" i="8"/>
  <c r="D1021" i="8"/>
  <c r="J57" i="9" s="1"/>
  <c r="R1026" i="8"/>
  <c r="D1028" i="8"/>
  <c r="M1031" i="8"/>
  <c r="M1034" i="8"/>
  <c r="O33" i="9" s="1"/>
  <c r="R1038" i="8"/>
  <c r="M1042" i="8"/>
  <c r="R1046" i="8"/>
  <c r="N1007" i="8"/>
  <c r="R1012" i="8"/>
  <c r="I1014" i="8"/>
  <c r="J1021" i="8"/>
  <c r="K18" i="9" s="1"/>
  <c r="G1028" i="8"/>
  <c r="R1037" i="8"/>
  <c r="S1038" i="8"/>
  <c r="R1045" i="8"/>
  <c r="S1046" i="8"/>
  <c r="O1005" i="8"/>
  <c r="F598" i="25"/>
  <c r="F597" i="25"/>
  <c r="F592" i="25"/>
  <c r="F595" i="25"/>
  <c r="F594" i="25"/>
  <c r="F579" i="25"/>
  <c r="F665" i="25"/>
  <c r="F576" i="25"/>
  <c r="F664" i="25"/>
  <c r="F666" i="25"/>
  <c r="F578" i="25"/>
  <c r="E815" i="22"/>
  <c r="E816" i="22"/>
  <c r="E813" i="22"/>
  <c r="E814" i="22"/>
  <c r="E639" i="22"/>
  <c r="E640" i="22"/>
  <c r="E637" i="22"/>
  <c r="E665" i="22"/>
  <c r="E455" i="22"/>
  <c r="E381" i="22"/>
  <c r="E347" i="22"/>
  <c r="E59" i="22"/>
  <c r="E60" i="22"/>
  <c r="E54" i="22"/>
  <c r="I3" i="13"/>
  <c r="K3" i="13"/>
  <c r="H4" i="13"/>
  <c r="N3" i="13"/>
  <c r="M3" i="13"/>
  <c r="O3" i="13"/>
  <c r="E917" i="22"/>
  <c r="E915" i="22"/>
  <c r="E729" i="22"/>
  <c r="E730" i="22"/>
  <c r="E725" i="22"/>
  <c r="E681" i="22"/>
  <c r="E657" i="22"/>
  <c r="E658" i="22"/>
  <c r="E655" i="22"/>
  <c r="E652" i="22"/>
  <c r="E653" i="22"/>
  <c r="E605" i="22"/>
  <c r="E602" i="22"/>
  <c r="E587" i="22"/>
  <c r="E584" i="22"/>
  <c r="E998" i="22" s="1"/>
  <c r="E568" i="22"/>
  <c r="E541" i="22"/>
  <c r="E542" i="22"/>
  <c r="E529" i="22"/>
  <c r="E996" i="22" s="1"/>
  <c r="E492" i="22"/>
  <c r="E476" i="22"/>
  <c r="E479" i="22"/>
  <c r="E482" i="22"/>
  <c r="E391" i="22"/>
  <c r="E340" i="22"/>
  <c r="E331" i="22"/>
  <c r="E188" i="22"/>
  <c r="E187" i="22"/>
  <c r="E158" i="22"/>
  <c r="E97" i="22"/>
  <c r="E90" i="22"/>
  <c r="E93" i="22"/>
  <c r="E91" i="22"/>
  <c r="E76" i="22"/>
  <c r="E48" i="22"/>
  <c r="E718" i="8"/>
  <c r="E594" i="8"/>
  <c r="E483" i="8"/>
  <c r="E241" i="8"/>
  <c r="E242" i="8"/>
  <c r="E240" i="8"/>
  <c r="E202" i="8"/>
  <c r="E198" i="8"/>
  <c r="E201" i="8"/>
  <c r="E197" i="8"/>
  <c r="E959" i="22"/>
  <c r="E951" i="22"/>
  <c r="E912" i="22"/>
  <c r="E894" i="22"/>
  <c r="E1013" i="22" s="1"/>
  <c r="E831" i="22"/>
  <c r="E832" i="22"/>
  <c r="E834" i="22"/>
  <c r="E820" i="22"/>
  <c r="E804" i="22"/>
  <c r="E1009" i="22" s="1"/>
  <c r="E767" i="22"/>
  <c r="E751" i="22"/>
  <c r="E1006" i="22" s="1"/>
  <c r="E749" i="22"/>
  <c r="E750" i="22"/>
  <c r="E728" i="22"/>
  <c r="E720" i="22"/>
  <c r="E712" i="22"/>
  <c r="E648" i="22"/>
  <c r="E630" i="22"/>
  <c r="E625" i="22"/>
  <c r="E613" i="22"/>
  <c r="E579" i="22"/>
  <c r="E667" i="22"/>
  <c r="E556" i="22"/>
  <c r="E452" i="22"/>
  <c r="E443" i="22"/>
  <c r="E444" i="22"/>
  <c r="E435" i="22"/>
  <c r="E412" i="22"/>
  <c r="E413" i="22"/>
  <c r="E414" i="22"/>
  <c r="E404" i="22"/>
  <c r="E990" i="22" s="1"/>
  <c r="E397" i="22"/>
  <c r="E384" i="22"/>
  <c r="E379" i="22"/>
  <c r="E359" i="22"/>
  <c r="E355" i="22"/>
  <c r="E319" i="22"/>
  <c r="E318" i="22"/>
  <c r="E315" i="22"/>
  <c r="E311" i="22"/>
  <c r="E297" i="22"/>
  <c r="E285" i="22"/>
  <c r="E281" i="22"/>
  <c r="E277" i="22"/>
  <c r="E259" i="22"/>
  <c r="E242" i="22"/>
  <c r="E239" i="22"/>
  <c r="E241" i="22"/>
  <c r="E238" i="22"/>
  <c r="E233" i="22"/>
  <c r="E222" i="22"/>
  <c r="E221" i="22"/>
  <c r="E198" i="22"/>
  <c r="E179" i="22"/>
  <c r="E176" i="22"/>
  <c r="E124" i="22"/>
  <c r="E111" i="22"/>
  <c r="E108" i="22"/>
  <c r="E105" i="22"/>
  <c r="E87" i="22"/>
  <c r="E86" i="22"/>
  <c r="E83" i="22"/>
  <c r="W987" i="22" s="1"/>
  <c r="E80" i="22"/>
  <c r="E79" i="22"/>
  <c r="E77" i="22"/>
  <c r="E42" i="22"/>
  <c r="E23" i="22"/>
  <c r="E21" i="22"/>
  <c r="P21" i="23"/>
  <c r="E14" i="23"/>
  <c r="F9" i="23"/>
  <c r="E841" i="8"/>
  <c r="E810" i="8"/>
  <c r="E305" i="8"/>
  <c r="E287" i="8"/>
  <c r="T77" i="26"/>
  <c r="T79" i="26"/>
  <c r="T81" i="26"/>
  <c r="T83" i="26"/>
  <c r="O7" i="26"/>
  <c r="O18" i="26"/>
  <c r="E27" i="26"/>
  <c r="O29" i="26"/>
  <c r="E18" i="26"/>
  <c r="J19" i="26"/>
  <c r="J8" i="26"/>
  <c r="T4" i="26"/>
  <c r="E26" i="26"/>
  <c r="T16" i="26"/>
  <c r="E708" i="14"/>
  <c r="E709" i="14"/>
  <c r="E706" i="14"/>
  <c r="E700" i="14"/>
  <c r="E703" i="14"/>
  <c r="P4" i="23"/>
  <c r="P5" i="23"/>
  <c r="P6" i="23"/>
  <c r="P7" i="23"/>
  <c r="P9" i="23"/>
  <c r="P10" i="23"/>
  <c r="P11" i="23"/>
  <c r="J13" i="23"/>
  <c r="P15" i="23"/>
  <c r="P18" i="23"/>
  <c r="K21" i="23"/>
  <c r="P22" i="23"/>
  <c r="O29" i="23"/>
  <c r="O32" i="23" s="1"/>
  <c r="E31" i="23"/>
  <c r="O6" i="23"/>
  <c r="O10" i="23"/>
  <c r="O11" i="23"/>
  <c r="E13" i="23"/>
  <c r="O14" i="23"/>
  <c r="O15" i="23"/>
  <c r="O16" i="23"/>
  <c r="O18" i="23"/>
  <c r="E20" i="23"/>
  <c r="K29" i="23"/>
  <c r="E4" i="23"/>
  <c r="T6" i="23"/>
  <c r="T10" i="23"/>
  <c r="E12" i="23"/>
  <c r="J14" i="23"/>
  <c r="E17" i="23"/>
  <c r="J18" i="23"/>
  <c r="P25" i="23"/>
  <c r="F29" i="23"/>
  <c r="F31" i="23"/>
  <c r="F4" i="23"/>
  <c r="K5" i="23"/>
  <c r="U6" i="23"/>
  <c r="K9" i="23"/>
  <c r="J12" i="23"/>
  <c r="K14" i="23"/>
  <c r="U15" i="23"/>
  <c r="K18" i="23"/>
  <c r="K20" i="23"/>
  <c r="F22" i="23"/>
  <c r="E26" i="23"/>
  <c r="J29" i="23"/>
  <c r="J31" i="23"/>
  <c r="E11" i="23"/>
  <c r="O12" i="23"/>
  <c r="T14" i="23"/>
  <c r="J17" i="23"/>
  <c r="E19" i="23"/>
  <c r="J22" i="23"/>
  <c r="F26" i="23"/>
  <c r="P27" i="23"/>
  <c r="P29" i="23"/>
  <c r="K4" i="23"/>
  <c r="U5" i="23"/>
  <c r="U9" i="23"/>
  <c r="F11" i="23"/>
  <c r="T12" i="23"/>
  <c r="F16" i="23"/>
  <c r="P20" i="23"/>
  <c r="K22" i="23"/>
  <c r="J26" i="23"/>
  <c r="E30" i="23"/>
  <c r="O31" i="23"/>
  <c r="U4" i="23"/>
  <c r="K7" i="23"/>
  <c r="F10" i="23"/>
  <c r="T13" i="23"/>
  <c r="K16" i="23"/>
  <c r="F23" i="23"/>
  <c r="O26" i="23"/>
  <c r="J30" i="23"/>
  <c r="E6" i="23"/>
  <c r="J11" i="23"/>
  <c r="E15" i="23"/>
  <c r="T17" i="23"/>
  <c r="E953" i="22"/>
  <c r="E954" i="22"/>
  <c r="E930" i="22"/>
  <c r="E913" i="22"/>
  <c r="E876" i="22"/>
  <c r="E842" i="22"/>
  <c r="E817" i="22"/>
  <c r="E786" i="22"/>
  <c r="E787" i="22"/>
  <c r="E759" i="22"/>
  <c r="E731" i="22"/>
  <c r="E732" i="22"/>
  <c r="E717" i="22"/>
  <c r="E714" i="22"/>
  <c r="E1004" i="22" s="1"/>
  <c r="E715" i="22"/>
  <c r="E716" i="22"/>
  <c r="E689" i="22"/>
  <c r="E677" i="22"/>
  <c r="E678" i="22"/>
  <c r="E578" i="22"/>
  <c r="E538" i="22"/>
  <c r="E504" i="22"/>
  <c r="E486" i="22"/>
  <c r="E468" i="22"/>
  <c r="E453" i="22"/>
  <c r="E407" i="22"/>
  <c r="E393" i="22"/>
  <c r="E383" i="22"/>
  <c r="E376" i="22"/>
  <c r="E375" i="22"/>
  <c r="E366" i="22"/>
  <c r="E354" i="22"/>
  <c r="E348" i="22"/>
  <c r="E333" i="22"/>
  <c r="E301" i="22"/>
  <c r="E303" i="22"/>
  <c r="E305" i="22"/>
  <c r="E307" i="22"/>
  <c r="E309" i="22"/>
  <c r="E304" i="22"/>
  <c r="E302" i="22"/>
  <c r="E273" i="22"/>
  <c r="E270" i="22"/>
  <c r="E265" i="22"/>
  <c r="E247" i="22"/>
  <c r="E227" i="22"/>
  <c r="W993" i="22" s="1"/>
  <c r="E211" i="22"/>
  <c r="E208" i="22"/>
  <c r="E156" i="22"/>
  <c r="E143" i="22"/>
  <c r="E140" i="22"/>
  <c r="E137" i="22"/>
  <c r="E118" i="22"/>
  <c r="E114" i="22"/>
  <c r="W988" i="22" s="1"/>
  <c r="E117" i="22"/>
  <c r="E41" i="22"/>
  <c r="E27" i="22"/>
  <c r="O30" i="23"/>
  <c r="U16" i="23"/>
  <c r="O13" i="23"/>
  <c r="F5" i="23"/>
  <c r="E939" i="8"/>
  <c r="E779" i="8"/>
  <c r="E773" i="8"/>
  <c r="E665" i="8"/>
  <c r="E606" i="8"/>
  <c r="E391" i="8"/>
  <c r="E298" i="8"/>
  <c r="J1006" i="8"/>
  <c r="F752" i="25"/>
  <c r="F753" i="25"/>
  <c r="F745" i="25"/>
  <c r="F747" i="25"/>
  <c r="F713" i="25"/>
  <c r="F715" i="25"/>
  <c r="F714" i="25"/>
  <c r="F712" i="25"/>
  <c r="F710" i="25"/>
  <c r="U294" i="25"/>
  <c r="F200" i="25"/>
  <c r="F191" i="25"/>
  <c r="F132" i="25"/>
  <c r="F130" i="25"/>
  <c r="F133" i="25"/>
  <c r="F128" i="25"/>
  <c r="F134" i="25"/>
  <c r="F135" i="25"/>
  <c r="F126" i="25"/>
  <c r="E832" i="14"/>
  <c r="E833" i="14"/>
  <c r="E834" i="14"/>
  <c r="E835" i="14"/>
  <c r="E962" i="22"/>
  <c r="E946" i="22"/>
  <c r="E1015" i="22" s="1"/>
  <c r="E903" i="22"/>
  <c r="E904" i="22"/>
  <c r="E906" i="22"/>
  <c r="E885" i="22"/>
  <c r="E886" i="22"/>
  <c r="E779" i="22"/>
  <c r="E769" i="22"/>
  <c r="E770" i="22"/>
  <c r="E1007" i="22" s="1"/>
  <c r="E711" i="22"/>
  <c r="E709" i="22"/>
  <c r="E704" i="22"/>
  <c r="E686" i="22"/>
  <c r="E1003" i="22" s="1"/>
  <c r="E646" i="22"/>
  <c r="E628" i="22"/>
  <c r="E565" i="22"/>
  <c r="E567" i="22"/>
  <c r="E547" i="22"/>
  <c r="E548" i="22"/>
  <c r="E550" i="22"/>
  <c r="E528" i="22"/>
  <c r="E446" i="22"/>
  <c r="E385" i="22"/>
  <c r="E325" i="22"/>
  <c r="E317" i="22"/>
  <c r="E295" i="22"/>
  <c r="E283" i="22"/>
  <c r="E268" i="22"/>
  <c r="E220" i="22"/>
  <c r="E207" i="22"/>
  <c r="E204" i="22"/>
  <c r="E201" i="22"/>
  <c r="E182" i="22"/>
  <c r="E178" i="22"/>
  <c r="E181" i="22"/>
  <c r="E155" i="22"/>
  <c r="E978" i="22" s="1"/>
  <c r="E135" i="22"/>
  <c r="E132" i="22"/>
  <c r="E129" i="22"/>
  <c r="E66" i="22"/>
  <c r="E65" i="22"/>
  <c r="E52" i="22"/>
  <c r="E39" i="22"/>
  <c r="E37" i="22"/>
  <c r="E38" i="22"/>
  <c r="N972" i="22"/>
  <c r="E8" i="23" s="1"/>
  <c r="N973" i="22"/>
  <c r="E9" i="23" s="1"/>
  <c r="N974" i="22"/>
  <c r="N975" i="22"/>
  <c r="N976" i="22"/>
  <c r="N977" i="22"/>
  <c r="N978" i="22"/>
  <c r="N979" i="22"/>
  <c r="N980" i="22"/>
  <c r="N981" i="22"/>
  <c r="E25" i="23" s="1"/>
  <c r="E28" i="23" s="1"/>
  <c r="N982" i="22"/>
  <c r="N983" i="22"/>
  <c r="E27" i="23" s="1"/>
  <c r="N984" i="22"/>
  <c r="J8" i="23" s="1"/>
  <c r="N985" i="22"/>
  <c r="J9" i="23" s="1"/>
  <c r="N986" i="22"/>
  <c r="N987" i="22"/>
  <c r="E988" i="22"/>
  <c r="N988" i="22"/>
  <c r="N989" i="22"/>
  <c r="N990" i="22"/>
  <c r="N991" i="22"/>
  <c r="N992" i="22"/>
  <c r="J19" i="23" s="1"/>
  <c r="N993" i="22"/>
  <c r="J25" i="23" s="1"/>
  <c r="N994" i="22"/>
  <c r="E995" i="22"/>
  <c r="N995" i="22"/>
  <c r="J27" i="23" s="1"/>
  <c r="N996" i="22"/>
  <c r="O8" i="23" s="1"/>
  <c r="N997" i="22"/>
  <c r="O9" i="23" s="1"/>
  <c r="N998" i="22"/>
  <c r="N999" i="22"/>
  <c r="E1000" i="22"/>
  <c r="N1000" i="22"/>
  <c r="N1001" i="22"/>
  <c r="N1002" i="22"/>
  <c r="N1003" i="22"/>
  <c r="N1004" i="22"/>
  <c r="O19" i="23" s="1"/>
  <c r="N1005" i="22"/>
  <c r="O25" i="23" s="1"/>
  <c r="N1006" i="22"/>
  <c r="N1007" i="22"/>
  <c r="O27" i="23" s="1"/>
  <c r="E1008" i="22"/>
  <c r="N1008" i="22"/>
  <c r="T8" i="23" s="1"/>
  <c r="N1009" i="22"/>
  <c r="T9" i="23" s="1"/>
  <c r="N1010" i="22"/>
  <c r="N1011" i="22"/>
  <c r="N1012" i="22"/>
  <c r="N1013" i="22"/>
  <c r="N1014" i="22"/>
  <c r="N1015" i="22"/>
  <c r="H972" i="22"/>
  <c r="F8" i="23" s="1"/>
  <c r="P972" i="22"/>
  <c r="H973" i="22"/>
  <c r="P973" i="22"/>
  <c r="E5" i="23" s="1"/>
  <c r="H974" i="22"/>
  <c r="P974" i="22"/>
  <c r="H975" i="22"/>
  <c r="P975" i="22"/>
  <c r="H976" i="22"/>
  <c r="P976" i="22"/>
  <c r="H977" i="22"/>
  <c r="P977" i="22"/>
  <c r="H978" i="22"/>
  <c r="P978" i="22"/>
  <c r="H979" i="22"/>
  <c r="P979" i="22"/>
  <c r="H980" i="22"/>
  <c r="F19" i="23" s="1"/>
  <c r="P980" i="22"/>
  <c r="H981" i="22"/>
  <c r="F25" i="23" s="1"/>
  <c r="P981" i="22"/>
  <c r="H982" i="22"/>
  <c r="P982" i="22"/>
  <c r="H983" i="22"/>
  <c r="F27" i="23" s="1"/>
  <c r="P983" i="22"/>
  <c r="H984" i="22"/>
  <c r="K8" i="23" s="1"/>
  <c r="P984" i="22"/>
  <c r="J4" i="23" s="1"/>
  <c r="H985" i="22"/>
  <c r="P985" i="22"/>
  <c r="J5" i="23" s="1"/>
  <c r="H986" i="22"/>
  <c r="P986" i="22"/>
  <c r="H987" i="22"/>
  <c r="P987" i="22"/>
  <c r="H988" i="22"/>
  <c r="P988" i="22"/>
  <c r="H989" i="22"/>
  <c r="P989" i="22"/>
  <c r="H990" i="22"/>
  <c r="P990" i="22"/>
  <c r="H991" i="22"/>
  <c r="P991" i="22"/>
  <c r="H992" i="22"/>
  <c r="K19" i="23" s="1"/>
  <c r="P992" i="22"/>
  <c r="H993" i="22"/>
  <c r="K25" i="23" s="1"/>
  <c r="P993" i="22"/>
  <c r="H994" i="22"/>
  <c r="K26" i="23" s="1"/>
  <c r="P994" i="22"/>
  <c r="H995" i="22"/>
  <c r="K27" i="23" s="1"/>
  <c r="P995" i="22"/>
  <c r="H996" i="22"/>
  <c r="P8" i="23" s="1"/>
  <c r="P996" i="22"/>
  <c r="O4" i="23" s="1"/>
  <c r="H997" i="22"/>
  <c r="P997" i="22"/>
  <c r="O5" i="23" s="1"/>
  <c r="H998" i="22"/>
  <c r="P998" i="22"/>
  <c r="H999" i="22"/>
  <c r="P999" i="22"/>
  <c r="H1000" i="22"/>
  <c r="P1000" i="22"/>
  <c r="H1001" i="22"/>
  <c r="P1001" i="22"/>
  <c r="H1002" i="22"/>
  <c r="P1002" i="22"/>
  <c r="H1003" i="22"/>
  <c r="P1003" i="22"/>
  <c r="H1004" i="22"/>
  <c r="P1004" i="22"/>
  <c r="H1005" i="22"/>
  <c r="P1005" i="22"/>
  <c r="H1006" i="22"/>
  <c r="P26" i="23" s="1"/>
  <c r="P1006" i="22"/>
  <c r="H1007" i="22"/>
  <c r="P1007" i="22"/>
  <c r="H1008" i="22"/>
  <c r="U8" i="23" s="1"/>
  <c r="P1008" i="22"/>
  <c r="T4" i="23" s="1"/>
  <c r="H1009" i="22"/>
  <c r="P1009" i="22"/>
  <c r="T5" i="23" s="1"/>
  <c r="H1010" i="22"/>
  <c r="P1010" i="22"/>
  <c r="H1011" i="22"/>
  <c r="P1011" i="22"/>
  <c r="H1012" i="22"/>
  <c r="P1012" i="22"/>
  <c r="H1013" i="22"/>
  <c r="P1013" i="22"/>
  <c r="H1014" i="22"/>
  <c r="P1014" i="22"/>
  <c r="H1015" i="22"/>
  <c r="P1015" i="22"/>
  <c r="K972" i="22"/>
  <c r="K973" i="22"/>
  <c r="K974" i="22"/>
  <c r="K975" i="22"/>
  <c r="K976" i="22"/>
  <c r="K977" i="22"/>
  <c r="K978" i="22"/>
  <c r="K979" i="22"/>
  <c r="F17" i="23" s="1"/>
  <c r="K980" i="22"/>
  <c r="K981" i="22"/>
  <c r="K982" i="22"/>
  <c r="K983" i="22"/>
  <c r="K984" i="22"/>
  <c r="K985" i="22"/>
  <c r="K986" i="22"/>
  <c r="K987" i="22"/>
  <c r="K988" i="22"/>
  <c r="K989" i="22"/>
  <c r="K990" i="22"/>
  <c r="K991" i="22"/>
  <c r="K17" i="23" s="1"/>
  <c r="K992" i="22"/>
  <c r="K993" i="22"/>
  <c r="K994" i="22"/>
  <c r="K995" i="22"/>
  <c r="K996" i="22"/>
  <c r="K997" i="22"/>
  <c r="K998" i="22"/>
  <c r="K999" i="22"/>
  <c r="K1000" i="22"/>
  <c r="K1001" i="22"/>
  <c r="K1002" i="22"/>
  <c r="P16" i="23" s="1"/>
  <c r="K1003" i="22"/>
  <c r="P17" i="23" s="1"/>
  <c r="K1004" i="22"/>
  <c r="K1005" i="22"/>
  <c r="K1006" i="22"/>
  <c r="K1007" i="22"/>
  <c r="K1008" i="22"/>
  <c r="K1009" i="22"/>
  <c r="K1010" i="22"/>
  <c r="K1011" i="22"/>
  <c r="K1012" i="22"/>
  <c r="K1013" i="22"/>
  <c r="K1014" i="22"/>
  <c r="K1015" i="22"/>
  <c r="U17" i="23" s="1"/>
  <c r="C972" i="22"/>
  <c r="O972" i="22"/>
  <c r="C973" i="22"/>
  <c r="O973" i="22"/>
  <c r="E7" i="23" s="1"/>
  <c r="C974" i="22"/>
  <c r="O974" i="22"/>
  <c r="C975" i="22"/>
  <c r="O975" i="22"/>
  <c r="C976" i="22"/>
  <c r="O976" i="22"/>
  <c r="C977" i="22"/>
  <c r="O977" i="22"/>
  <c r="C978" i="22"/>
  <c r="O978" i="22"/>
  <c r="C979" i="22"/>
  <c r="O979" i="22"/>
  <c r="C980" i="22"/>
  <c r="O980" i="22"/>
  <c r="C981" i="22"/>
  <c r="O981" i="22"/>
  <c r="E21" i="23" s="1"/>
  <c r="C982" i="22"/>
  <c r="O982" i="22"/>
  <c r="E22" i="23" s="1"/>
  <c r="C983" i="22"/>
  <c r="O983" i="22"/>
  <c r="E23" i="23" s="1"/>
  <c r="C984" i="22"/>
  <c r="O984" i="22"/>
  <c r="J6" i="23" s="1"/>
  <c r="C985" i="22"/>
  <c r="O985" i="22"/>
  <c r="J7" i="23" s="1"/>
  <c r="C986" i="22"/>
  <c r="O986" i="22"/>
  <c r="C987" i="22"/>
  <c r="O987" i="22"/>
  <c r="C988" i="22"/>
  <c r="O988" i="22"/>
  <c r="C989" i="22"/>
  <c r="O989" i="22"/>
  <c r="C990" i="22"/>
  <c r="O990" i="22"/>
  <c r="C991" i="22"/>
  <c r="O991" i="22"/>
  <c r="C992" i="22"/>
  <c r="O992" i="22"/>
  <c r="C993" i="22"/>
  <c r="O993" i="22"/>
  <c r="J21" i="23" s="1"/>
  <c r="J24" i="23" s="1"/>
  <c r="C994" i="22"/>
  <c r="O994" i="22"/>
  <c r="C995" i="22"/>
  <c r="O995" i="22"/>
  <c r="J23" i="23" s="1"/>
  <c r="C996" i="22"/>
  <c r="O996" i="22"/>
  <c r="C997" i="22"/>
  <c r="O997" i="22"/>
  <c r="O7" i="23" s="1"/>
  <c r="C998" i="22"/>
  <c r="O998" i="22"/>
  <c r="C999" i="22"/>
  <c r="O999" i="22"/>
  <c r="C1000" i="22"/>
  <c r="O1000" i="22"/>
  <c r="C1001" i="22"/>
  <c r="O1001" i="22"/>
  <c r="C1002" i="22"/>
  <c r="O1002" i="22"/>
  <c r="C1003" i="22"/>
  <c r="O1003" i="22"/>
  <c r="C1004" i="22"/>
  <c r="O1004" i="22"/>
  <c r="C1005" i="22"/>
  <c r="O1005" i="22"/>
  <c r="O21" i="23" s="1"/>
  <c r="C1006" i="22"/>
  <c r="O1006" i="22"/>
  <c r="O22" i="23" s="1"/>
  <c r="C1007" i="22"/>
  <c r="O1007" i="22"/>
  <c r="O23" i="23" s="1"/>
  <c r="C1008" i="22"/>
  <c r="O1008" i="22"/>
  <c r="C1009" i="22"/>
  <c r="O1009" i="22"/>
  <c r="C1010" i="22"/>
  <c r="O1010" i="22"/>
  <c r="C1011" i="22"/>
  <c r="O1011" i="22"/>
  <c r="C1012" i="22"/>
  <c r="O1012" i="22"/>
  <c r="C1013" i="22"/>
  <c r="O1013" i="22"/>
  <c r="C1014" i="22"/>
  <c r="O1014" i="22"/>
  <c r="C1015" i="22"/>
  <c r="O1015" i="22"/>
  <c r="F30" i="23"/>
  <c r="P19" i="23"/>
  <c r="J16" i="23"/>
  <c r="T11" i="23"/>
  <c r="E950" i="8"/>
  <c r="E943" i="8"/>
  <c r="E829" i="8"/>
  <c r="E822" i="8"/>
  <c r="E671" i="8"/>
  <c r="T579" i="8"/>
  <c r="E1046" i="8"/>
  <c r="C1017" i="8"/>
  <c r="C1022" i="8"/>
  <c r="C1032" i="8"/>
  <c r="C1021" i="8"/>
  <c r="C1031" i="8"/>
  <c r="C1016" i="8"/>
  <c r="C1023" i="8"/>
  <c r="C1030" i="8"/>
  <c r="E395" i="8"/>
  <c r="E150" i="8"/>
  <c r="F760" i="25"/>
  <c r="F761" i="25"/>
  <c r="T614" i="14"/>
  <c r="R1023" i="14"/>
  <c r="H1029" i="14"/>
  <c r="K25" i="15" s="1"/>
  <c r="K28" i="15" s="1"/>
  <c r="P1046" i="14"/>
  <c r="I1018" i="14"/>
  <c r="F22" i="15" s="1"/>
  <c r="J1021" i="14"/>
  <c r="K5" i="15" s="1"/>
  <c r="R1027" i="14"/>
  <c r="J15" i="15" s="1"/>
  <c r="P1040" i="14"/>
  <c r="J1049" i="14"/>
  <c r="H1045" i="14"/>
  <c r="U9" i="15" s="1"/>
  <c r="I1050" i="14"/>
  <c r="E921" i="22"/>
  <c r="E923" i="22"/>
  <c r="E924" i="22"/>
  <c r="E869" i="22"/>
  <c r="E1012" i="22" s="1"/>
  <c r="E870" i="22"/>
  <c r="E845" i="22"/>
  <c r="E1011" i="22" s="1"/>
  <c r="E789" i="22"/>
  <c r="E610" i="22"/>
  <c r="E999" i="22" s="1"/>
  <c r="E594" i="22"/>
  <c r="E664" i="22"/>
  <c r="E531" i="22"/>
  <c r="E532" i="22"/>
  <c r="E495" i="22"/>
  <c r="E496" i="22"/>
  <c r="E498" i="22"/>
  <c r="E477" i="22"/>
  <c r="E478" i="22"/>
  <c r="E461" i="22"/>
  <c r="E462" i="22"/>
  <c r="E992" i="22" s="1"/>
  <c r="E428" i="22"/>
  <c r="E991" i="22" s="1"/>
  <c r="E399" i="22"/>
  <c r="E367" i="22"/>
  <c r="E358" i="22"/>
  <c r="E357" i="22"/>
  <c r="E313" i="22"/>
  <c r="E291" i="22"/>
  <c r="E287" i="22"/>
  <c r="E279" i="22"/>
  <c r="E984" i="22" s="1"/>
  <c r="E275" i="22"/>
  <c r="E271" i="22"/>
  <c r="E983" i="22" s="1"/>
  <c r="X972" i="22"/>
  <c r="X973" i="22"/>
  <c r="X974" i="22"/>
  <c r="X975" i="22"/>
  <c r="X976" i="22"/>
  <c r="X977" i="22"/>
  <c r="X978" i="22"/>
  <c r="X979" i="22"/>
  <c r="X980" i="22"/>
  <c r="X981" i="22"/>
  <c r="X982" i="22"/>
  <c r="X983" i="22"/>
  <c r="X984" i="22"/>
  <c r="X985" i="22"/>
  <c r="X986" i="22"/>
  <c r="X987" i="22"/>
  <c r="X988" i="22"/>
  <c r="X989" i="22"/>
  <c r="X990" i="22"/>
  <c r="X991" i="22"/>
  <c r="X992" i="22"/>
  <c r="X993" i="22"/>
  <c r="X994" i="22"/>
  <c r="X995" i="22"/>
  <c r="X996" i="22"/>
  <c r="X997" i="22"/>
  <c r="X998" i="22"/>
  <c r="X999" i="22"/>
  <c r="X1000" i="22"/>
  <c r="X1001" i="22"/>
  <c r="X1002" i="22"/>
  <c r="X1003" i="22"/>
  <c r="X1004" i="22"/>
  <c r="X1005" i="22"/>
  <c r="X1006" i="22"/>
  <c r="X1007" i="22"/>
  <c r="X1008" i="22"/>
  <c r="X1009" i="22"/>
  <c r="X1010" i="22"/>
  <c r="X1011" i="22"/>
  <c r="X1012" i="22"/>
  <c r="X1013" i="22"/>
  <c r="X1014" i="22"/>
  <c r="X1015" i="22"/>
  <c r="W972" i="22"/>
  <c r="W973" i="22"/>
  <c r="W974" i="22"/>
  <c r="W975" i="22"/>
  <c r="W976" i="22"/>
  <c r="W977" i="22"/>
  <c r="W978" i="22"/>
  <c r="W979" i="22"/>
  <c r="W980" i="22"/>
  <c r="W981" i="22"/>
  <c r="W982" i="22"/>
  <c r="W992" i="22"/>
  <c r="E254" i="22"/>
  <c r="E253" i="22"/>
  <c r="E214" i="22"/>
  <c r="E210" i="22"/>
  <c r="E213" i="22"/>
  <c r="E167" i="22"/>
  <c r="E164" i="22"/>
  <c r="E161" i="22"/>
  <c r="E127" i="22"/>
  <c r="W989" i="22" s="1"/>
  <c r="E121" i="22"/>
  <c r="E69" i="22"/>
  <c r="E17" i="22"/>
  <c r="E29" i="23"/>
  <c r="E32" i="23" s="1"/>
  <c r="K15" i="23"/>
  <c r="K11" i="23"/>
  <c r="T7" i="23"/>
  <c r="E715" i="8"/>
  <c r="E709" i="8"/>
  <c r="E531" i="8"/>
  <c r="E266" i="8"/>
  <c r="E265" i="8"/>
  <c r="E225" i="8"/>
  <c r="E224" i="8"/>
  <c r="E222" i="8"/>
  <c r="E221" i="8"/>
  <c r="E220" i="8"/>
  <c r="E218" i="8"/>
  <c r="E219" i="8"/>
  <c r="E182" i="8"/>
  <c r="E154" i="8"/>
  <c r="E156" i="8"/>
  <c r="E155" i="8"/>
  <c r="E148" i="8"/>
  <c r="E146" i="8"/>
  <c r="E144" i="8"/>
  <c r="E147" i="8"/>
  <c r="E149" i="8"/>
  <c r="E145" i="8"/>
  <c r="E111" i="8"/>
  <c r="E110" i="8"/>
  <c r="E107" i="8"/>
  <c r="E109" i="8"/>
  <c r="E105" i="8"/>
  <c r="E106" i="8"/>
  <c r="T54" i="8"/>
  <c r="L1002" i="8"/>
  <c r="Q1004" i="8"/>
  <c r="M1009" i="8"/>
  <c r="N1017" i="8"/>
  <c r="M1024" i="8"/>
  <c r="I1031" i="8"/>
  <c r="M1032" i="8"/>
  <c r="K1033" i="8"/>
  <c r="J1034" i="8"/>
  <c r="D1036" i="8"/>
  <c r="O60" i="9" s="1"/>
  <c r="S1039" i="8"/>
  <c r="N1040" i="8"/>
  <c r="K1041" i="8"/>
  <c r="J1042" i="8"/>
  <c r="D1044" i="8"/>
  <c r="T56" i="9" s="1"/>
  <c r="E56" i="8"/>
  <c r="E57" i="8"/>
  <c r="F769" i="25"/>
  <c r="F768" i="25"/>
  <c r="F764" i="25"/>
  <c r="F766" i="25"/>
  <c r="F763" i="25"/>
  <c r="F765" i="25"/>
  <c r="F638" i="25"/>
  <c r="F640" i="25"/>
  <c r="F637" i="25"/>
  <c r="F639" i="25"/>
  <c r="F635" i="25"/>
  <c r="E955" i="22"/>
  <c r="E349" i="22"/>
  <c r="E343" i="22"/>
  <c r="E337" i="22"/>
  <c r="E321" i="22"/>
  <c r="E299" i="22"/>
  <c r="E293" i="22"/>
  <c r="E250" i="22"/>
  <c r="E252" i="22"/>
  <c r="E249" i="22"/>
  <c r="E246" i="22"/>
  <c r="E206" i="22"/>
  <c r="E980" i="22" s="1"/>
  <c r="E174" i="22"/>
  <c r="E142" i="22"/>
  <c r="E110" i="22"/>
  <c r="E92" i="22"/>
  <c r="E95" i="22"/>
  <c r="E63" i="22"/>
  <c r="E62" i="22"/>
  <c r="E58" i="22"/>
  <c r="E15" i="22"/>
  <c r="E67" i="9"/>
  <c r="J30" i="9"/>
  <c r="E16" i="9"/>
  <c r="E11" i="9"/>
  <c r="D1043" i="8"/>
  <c r="T55" i="9" s="1"/>
  <c r="J1041" i="8"/>
  <c r="M1040" i="8"/>
  <c r="R1039" i="8"/>
  <c r="D1035" i="8"/>
  <c r="O59" i="9" s="1"/>
  <c r="J1033" i="8"/>
  <c r="P18" i="9" s="1"/>
  <c r="L1032" i="8"/>
  <c r="P15" i="9" s="1"/>
  <c r="G1031" i="8"/>
  <c r="S1026" i="8"/>
  <c r="I1025" i="8"/>
  <c r="L1024" i="8"/>
  <c r="Q1019" i="8"/>
  <c r="J16" i="9" s="1"/>
  <c r="G1018" i="8"/>
  <c r="M1017" i="8"/>
  <c r="Q1011" i="8"/>
  <c r="I1010" i="8"/>
  <c r="L1009" i="8"/>
  <c r="N1004" i="8"/>
  <c r="D1003" i="8"/>
  <c r="E914" i="8"/>
  <c r="E906" i="8"/>
  <c r="E879" i="8"/>
  <c r="E842" i="8"/>
  <c r="E791" i="8"/>
  <c r="E702" i="8"/>
  <c r="E653" i="8"/>
  <c r="E519" i="8"/>
  <c r="E513" i="8"/>
  <c r="E474" i="8"/>
  <c r="E467" i="8"/>
  <c r="E370" i="8"/>
  <c r="E365" i="8"/>
  <c r="E354" i="8"/>
  <c r="E309" i="8"/>
  <c r="E119" i="8"/>
  <c r="E113" i="8"/>
  <c r="E21" i="8"/>
  <c r="I1005" i="25"/>
  <c r="P25" i="26" s="1"/>
  <c r="D981" i="25"/>
  <c r="F693" i="25"/>
  <c r="F686" i="25"/>
  <c r="F694" i="25"/>
  <c r="F688" i="25"/>
  <c r="F690" i="25"/>
  <c r="E550" i="10"/>
  <c r="E549" i="10"/>
  <c r="E543" i="10"/>
  <c r="E547" i="10"/>
  <c r="E506" i="10"/>
  <c r="E505" i="10"/>
  <c r="E503" i="10"/>
  <c r="E454" i="10"/>
  <c r="E453" i="10"/>
  <c r="E447" i="10"/>
  <c r="E451" i="10"/>
  <c r="E386" i="2"/>
  <c r="E389" i="2"/>
  <c r="E388" i="2"/>
  <c r="E384" i="2"/>
  <c r="E385" i="2"/>
  <c r="M985" i="2"/>
  <c r="E321" i="2"/>
  <c r="E325" i="2"/>
  <c r="E322" i="2"/>
  <c r="E324" i="2"/>
  <c r="K984" i="2"/>
  <c r="E369" i="22"/>
  <c r="E351" i="22"/>
  <c r="E345" i="22"/>
  <c r="E323" i="22"/>
  <c r="E269" i="22"/>
  <c r="E251" i="22"/>
  <c r="E215" i="22"/>
  <c r="E212" i="22"/>
  <c r="E209" i="22"/>
  <c r="E183" i="22"/>
  <c r="E180" i="22"/>
  <c r="E177" i="22"/>
  <c r="E151" i="22"/>
  <c r="E148" i="22"/>
  <c r="E145" i="22"/>
  <c r="E119" i="22"/>
  <c r="E116" i="22"/>
  <c r="E113" i="22"/>
  <c r="E68" i="22"/>
  <c r="E61" i="22"/>
  <c r="E56" i="22"/>
  <c r="E28" i="22"/>
  <c r="K34" i="9"/>
  <c r="P23" i="9"/>
  <c r="F10" i="9"/>
  <c r="N1046" i="8"/>
  <c r="S1045" i="8"/>
  <c r="N1038" i="8"/>
  <c r="T9" i="9" s="1"/>
  <c r="S1037" i="8"/>
  <c r="S1029" i="8"/>
  <c r="K1028" i="8"/>
  <c r="K1026" i="8"/>
  <c r="N1021" i="8"/>
  <c r="J20" i="9" s="1"/>
  <c r="D1020" i="8"/>
  <c r="J56" i="9" s="1"/>
  <c r="L1019" i="8"/>
  <c r="R1015" i="8"/>
  <c r="N1014" i="8"/>
  <c r="J9" i="9" s="1"/>
  <c r="G1011" i="8"/>
  <c r="S1007" i="8"/>
  <c r="F67" i="9"/>
  <c r="F69" i="9"/>
  <c r="F71" i="9"/>
  <c r="F80" i="9"/>
  <c r="F84" i="9"/>
  <c r="E945" i="8"/>
  <c r="E927" i="8"/>
  <c r="E861" i="8"/>
  <c r="E854" i="8"/>
  <c r="E734" i="8"/>
  <c r="E542" i="8"/>
  <c r="E523" i="8"/>
  <c r="E517" i="8"/>
  <c r="E478" i="8"/>
  <c r="E451" i="8"/>
  <c r="E446" i="8"/>
  <c r="E422" i="8"/>
  <c r="E397" i="8"/>
  <c r="E386" i="8"/>
  <c r="E334" i="8"/>
  <c r="E327" i="8"/>
  <c r="E282" i="8"/>
  <c r="E271" i="8"/>
  <c r="E216" i="8"/>
  <c r="E217" i="8"/>
  <c r="E214" i="8"/>
  <c r="E211" i="8"/>
  <c r="E215" i="8"/>
  <c r="O80" i="25"/>
  <c r="W80" i="25"/>
  <c r="E80" i="25"/>
  <c r="N80" i="25"/>
  <c r="M80" i="25"/>
  <c r="P80" i="25"/>
  <c r="P974" i="25" s="1"/>
  <c r="H80" i="25"/>
  <c r="R80" i="25"/>
  <c r="L80" i="25"/>
  <c r="K80" i="25"/>
  <c r="E81" i="25"/>
  <c r="F90" i="25" s="1"/>
  <c r="Q80" i="25"/>
  <c r="S80" i="25"/>
  <c r="I80" i="25"/>
  <c r="J80" i="25"/>
  <c r="T80" i="25"/>
  <c r="F56" i="25"/>
  <c r="E546" i="14"/>
  <c r="E547" i="14"/>
  <c r="E545" i="14"/>
  <c r="E449" i="14"/>
  <c r="E447" i="14"/>
  <c r="E443" i="14"/>
  <c r="S1009" i="14"/>
  <c r="M47" i="11"/>
  <c r="F65" i="9"/>
  <c r="F76" i="9"/>
  <c r="E71" i="9"/>
  <c r="E76" i="9"/>
  <c r="E65" i="9"/>
  <c r="T4" i="9"/>
  <c r="T5" i="9"/>
  <c r="T16" i="9"/>
  <c r="T17" i="9"/>
  <c r="E30" i="9"/>
  <c r="J35" i="9"/>
  <c r="U4" i="9"/>
  <c r="T13" i="9"/>
  <c r="U14" i="9"/>
  <c r="U16" i="9"/>
  <c r="F22" i="9"/>
  <c r="F34" i="9"/>
  <c r="K35" i="9"/>
  <c r="J11" i="9"/>
  <c r="O12" i="9"/>
  <c r="J14" i="9"/>
  <c r="J17" i="9"/>
  <c r="O22" i="9"/>
  <c r="O26" i="9"/>
  <c r="J29" i="9"/>
  <c r="J33" i="9"/>
  <c r="P4" i="9"/>
  <c r="P6" i="9"/>
  <c r="P7" i="9"/>
  <c r="P8" i="9"/>
  <c r="P10" i="9"/>
  <c r="J13" i="9"/>
  <c r="P17" i="9"/>
  <c r="P19" i="9"/>
  <c r="P21" i="9"/>
  <c r="P29" i="9"/>
  <c r="F35" i="9"/>
  <c r="F5" i="9"/>
  <c r="F20" i="9"/>
  <c r="K22" i="9"/>
  <c r="F25" i="9"/>
  <c r="P27" i="9"/>
  <c r="F33" i="9"/>
  <c r="K5" i="9"/>
  <c r="K7" i="9"/>
  <c r="K14" i="9"/>
  <c r="P22" i="9"/>
  <c r="K33" i="9"/>
  <c r="O9" i="9"/>
  <c r="O14" i="9"/>
  <c r="O20" i="9"/>
  <c r="E31" i="9"/>
  <c r="E6" i="9"/>
  <c r="E8" i="9"/>
  <c r="E12" i="9"/>
  <c r="E15" i="9"/>
  <c r="O23" i="9"/>
  <c r="J26" i="9"/>
  <c r="E29" i="9"/>
  <c r="E32" i="9" s="1"/>
  <c r="E873" i="8"/>
  <c r="E666" i="8"/>
  <c r="E646" i="8"/>
  <c r="E626" i="8"/>
  <c r="E562" i="8"/>
  <c r="E550" i="8"/>
  <c r="E495" i="8"/>
  <c r="E406" i="8"/>
  <c r="E342" i="8"/>
  <c r="E261" i="8"/>
  <c r="E260" i="8"/>
  <c r="E196" i="8"/>
  <c r="E191" i="8"/>
  <c r="E195" i="8"/>
  <c r="E186" i="8"/>
  <c r="E188" i="8"/>
  <c r="E187" i="8"/>
  <c r="E180" i="8"/>
  <c r="E178" i="8"/>
  <c r="E176" i="8"/>
  <c r="E179" i="8"/>
  <c r="E181" i="8"/>
  <c r="E177" i="8"/>
  <c r="T15" i="8"/>
  <c r="J1001" i="8"/>
  <c r="F4" i="9" s="1"/>
  <c r="J1002" i="8"/>
  <c r="I1003" i="8"/>
  <c r="S1003" i="8"/>
  <c r="I1004" i="8"/>
  <c r="S1004" i="8"/>
  <c r="G1005" i="8"/>
  <c r="R1005" i="8"/>
  <c r="G1006" i="8"/>
  <c r="R1006" i="8"/>
  <c r="Q1007" i="8"/>
  <c r="D1008" i="8"/>
  <c r="E56" i="9" s="1"/>
  <c r="Q1008" i="8"/>
  <c r="E17" i="9" s="1"/>
  <c r="D1009" i="8"/>
  <c r="E57" i="9" s="1"/>
  <c r="O1009" i="8"/>
  <c r="E19" i="9" s="1"/>
  <c r="C1010" i="8"/>
  <c r="N1010" i="8"/>
  <c r="C1011" i="8"/>
  <c r="N1011" i="8"/>
  <c r="M1012" i="8"/>
  <c r="E35" i="9" s="1"/>
  <c r="M1013" i="8"/>
  <c r="J10" i="9" s="1"/>
  <c r="L1014" i="8"/>
  <c r="L1015" i="8"/>
  <c r="K1016" i="8"/>
  <c r="J1017" i="8"/>
  <c r="J1018" i="8"/>
  <c r="I1019" i="8"/>
  <c r="S1019" i="8"/>
  <c r="J12" i="9" s="1"/>
  <c r="I1020" i="8"/>
  <c r="S1020" i="8"/>
  <c r="G1021" i="8"/>
  <c r="R1021" i="8"/>
  <c r="G1022" i="8"/>
  <c r="R1022" i="8"/>
  <c r="Q1023" i="8"/>
  <c r="D1024" i="8"/>
  <c r="J60" i="9" s="1"/>
  <c r="Q1024" i="8"/>
  <c r="D1025" i="8"/>
  <c r="O53" i="9" s="1"/>
  <c r="O1025" i="8"/>
  <c r="O6" i="9" s="1"/>
  <c r="N1026" i="8"/>
  <c r="N1027" i="8"/>
  <c r="M1028" i="8"/>
  <c r="M1029" i="8"/>
  <c r="L1030" i="8"/>
  <c r="K1031" i="8"/>
  <c r="P16" i="9" s="1"/>
  <c r="O1032" i="8"/>
  <c r="H1033" i="8"/>
  <c r="P20" i="9" s="1"/>
  <c r="P1033" i="8"/>
  <c r="O18" i="9" s="1"/>
  <c r="H1034" i="8"/>
  <c r="P1034" i="8"/>
  <c r="O21" i="9" s="1"/>
  <c r="H1035" i="8"/>
  <c r="P30" i="9" s="1"/>
  <c r="P1035" i="8"/>
  <c r="H1036" i="8"/>
  <c r="P31" i="9" s="1"/>
  <c r="P1036" i="8"/>
  <c r="H1037" i="8"/>
  <c r="U8" i="9" s="1"/>
  <c r="P1037" i="8"/>
  <c r="H1038" i="8"/>
  <c r="U9" i="9" s="1"/>
  <c r="P1038" i="8"/>
  <c r="H1039" i="8"/>
  <c r="P1039" i="8"/>
  <c r="H1040" i="8"/>
  <c r="P1040" i="8"/>
  <c r="H1041" i="8"/>
  <c r="P1041" i="8"/>
  <c r="H1042" i="8"/>
  <c r="P1042" i="8"/>
  <c r="H1043" i="8"/>
  <c r="P1043" i="8"/>
  <c r="H1044" i="8"/>
  <c r="P1044" i="8"/>
  <c r="H1045" i="8"/>
  <c r="U20" i="9" s="1"/>
  <c r="P1045" i="8"/>
  <c r="T18" i="9" s="1"/>
  <c r="H1046" i="8"/>
  <c r="P1046" i="8"/>
  <c r="L1001" i="8"/>
  <c r="K1002" i="8"/>
  <c r="J1003" i="8"/>
  <c r="J1004" i="8"/>
  <c r="I1005" i="8"/>
  <c r="S1005" i="8"/>
  <c r="I1006" i="8"/>
  <c r="S1006" i="8"/>
  <c r="G1007" i="8"/>
  <c r="R1007" i="8"/>
  <c r="E14" i="9" s="1"/>
  <c r="G1008" i="8"/>
  <c r="R1008" i="8"/>
  <c r="Q1009" i="8"/>
  <c r="D1010" i="8"/>
  <c r="E58" i="9" s="1"/>
  <c r="Q1010" i="8"/>
  <c r="D1011" i="8"/>
  <c r="E59" i="9" s="1"/>
  <c r="O1011" i="8"/>
  <c r="E26" i="9" s="1"/>
  <c r="C1012" i="8"/>
  <c r="N1012" i="8"/>
  <c r="C1013" i="8"/>
  <c r="N1013" i="8"/>
  <c r="J8" i="9" s="1"/>
  <c r="M1014" i="8"/>
  <c r="M1015" i="8"/>
  <c r="L1016" i="8"/>
  <c r="L1017" i="8"/>
  <c r="K1018" i="8"/>
  <c r="J1019" i="8"/>
  <c r="J1020" i="8"/>
  <c r="I1021" i="8"/>
  <c r="K19" i="9" s="1"/>
  <c r="S1021" i="8"/>
  <c r="I1022" i="8"/>
  <c r="K25" i="9" s="1"/>
  <c r="S1022" i="8"/>
  <c r="G1023" i="8"/>
  <c r="R1023" i="8"/>
  <c r="G1024" i="8"/>
  <c r="R1024" i="8"/>
  <c r="Q1025" i="8"/>
  <c r="D1026" i="8"/>
  <c r="O54" i="9" s="1"/>
  <c r="Q1026" i="8"/>
  <c r="D1027" i="8"/>
  <c r="O1027" i="8"/>
  <c r="N1028" i="8"/>
  <c r="N1029" i="8"/>
  <c r="M1030" i="8"/>
  <c r="L1031" i="8"/>
  <c r="P14" i="9" s="1"/>
  <c r="G1032" i="8"/>
  <c r="Q1032" i="8"/>
  <c r="O17" i="9" s="1"/>
  <c r="I1033" i="8"/>
  <c r="Q1033" i="8"/>
  <c r="I1034" i="8"/>
  <c r="P25" i="9" s="1"/>
  <c r="P28" i="9" s="1"/>
  <c r="Q1034" i="8"/>
  <c r="I1035" i="8"/>
  <c r="P26" i="9" s="1"/>
  <c r="Q1035" i="8"/>
  <c r="I1036" i="8"/>
  <c r="Q1036" i="8"/>
  <c r="I1037" i="8"/>
  <c r="U6" i="9" s="1"/>
  <c r="Q1037" i="8"/>
  <c r="I1038" i="8"/>
  <c r="U7" i="9" s="1"/>
  <c r="Q1038" i="8"/>
  <c r="I1039" i="8"/>
  <c r="Q1039" i="8"/>
  <c r="I1040" i="8"/>
  <c r="Q1040" i="8"/>
  <c r="I1041" i="8"/>
  <c r="Q1041" i="8"/>
  <c r="I1042" i="8"/>
  <c r="Q1042" i="8"/>
  <c r="I1043" i="8"/>
  <c r="Q1043" i="8"/>
  <c r="I1044" i="8"/>
  <c r="Q1044" i="8"/>
  <c r="I1045" i="8"/>
  <c r="U19" i="9" s="1"/>
  <c r="Q1045" i="8"/>
  <c r="I1046" i="8"/>
  <c r="Q1046" i="8"/>
  <c r="D1001" i="8"/>
  <c r="E53" i="9" s="1"/>
  <c r="O1001" i="8"/>
  <c r="C1002" i="8"/>
  <c r="N1002" i="8"/>
  <c r="E9" i="9" s="1"/>
  <c r="C1003" i="8"/>
  <c r="N1003" i="8"/>
  <c r="M1004" i="8"/>
  <c r="M1005" i="8"/>
  <c r="L1006" i="8"/>
  <c r="L1007" i="8"/>
  <c r="F14" i="9" s="1"/>
  <c r="K1008" i="8"/>
  <c r="F17" i="9" s="1"/>
  <c r="J1009" i="8"/>
  <c r="F18" i="9" s="1"/>
  <c r="J1010" i="8"/>
  <c r="F21" i="9" s="1"/>
  <c r="I1011" i="8"/>
  <c r="F26" i="9" s="1"/>
  <c r="S1011" i="8"/>
  <c r="I1012" i="8"/>
  <c r="F27" i="9" s="1"/>
  <c r="S1012" i="8"/>
  <c r="G1013" i="8"/>
  <c r="K10" i="9" s="1"/>
  <c r="R1013" i="8"/>
  <c r="G1014" i="8"/>
  <c r="K11" i="9" s="1"/>
  <c r="R1014" i="8"/>
  <c r="Q1015" i="8"/>
  <c r="D1016" i="8"/>
  <c r="Q1016" i="8"/>
  <c r="D1017" i="8"/>
  <c r="O1017" i="8"/>
  <c r="N1018" i="8"/>
  <c r="N1019" i="8"/>
  <c r="M1020" i="8"/>
  <c r="M1021" i="8"/>
  <c r="L1022" i="8"/>
  <c r="L1023" i="8"/>
  <c r="K1024" i="8"/>
  <c r="J1025" i="8"/>
  <c r="J1026" i="8"/>
  <c r="P5" i="9" s="1"/>
  <c r="I1027" i="8"/>
  <c r="S1027" i="8"/>
  <c r="I1028" i="8"/>
  <c r="S1028" i="8"/>
  <c r="G1029" i="8"/>
  <c r="R1029" i="8"/>
  <c r="G1030" i="8"/>
  <c r="R1030" i="8"/>
  <c r="O1031" i="8"/>
  <c r="K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U15" i="9" s="1"/>
  <c r="L1045" i="8"/>
  <c r="L1046" i="8"/>
  <c r="I1001" i="8"/>
  <c r="F6" i="9" s="1"/>
  <c r="S1001" i="8"/>
  <c r="I1002" i="8"/>
  <c r="F7" i="9" s="1"/>
  <c r="S1002" i="8"/>
  <c r="G1003" i="8"/>
  <c r="R1003" i="8"/>
  <c r="G1004" i="8"/>
  <c r="R1004" i="8"/>
  <c r="Q1005" i="8"/>
  <c r="D1006" i="8"/>
  <c r="Q1006" i="8"/>
  <c r="D1007" i="8"/>
  <c r="E55" i="9" s="1"/>
  <c r="O1007" i="8"/>
  <c r="C1008" i="8"/>
  <c r="N1008" i="8"/>
  <c r="C1009" i="8"/>
  <c r="N1009" i="8"/>
  <c r="E20" i="9" s="1"/>
  <c r="M1010" i="8"/>
  <c r="E33" i="9" s="1"/>
  <c r="M1011" i="8"/>
  <c r="E34" i="9" s="1"/>
  <c r="L1012" i="8"/>
  <c r="L1013" i="8"/>
  <c r="K1014" i="8"/>
  <c r="J1015" i="8"/>
  <c r="J1016" i="8"/>
  <c r="I1017" i="8"/>
  <c r="S1017" i="8"/>
  <c r="I1018" i="8"/>
  <c r="S1018" i="8"/>
  <c r="G1019" i="8"/>
  <c r="R1019" i="8"/>
  <c r="G1020" i="8"/>
  <c r="R1020" i="8"/>
  <c r="J15" i="9" s="1"/>
  <c r="Q1021" i="8"/>
  <c r="D1022" i="8"/>
  <c r="J58" i="9" s="1"/>
  <c r="J61" i="9" s="1"/>
  <c r="Q1022" i="8"/>
  <c r="D1023" i="8"/>
  <c r="J59" i="9" s="1"/>
  <c r="O1023" i="8"/>
  <c r="N1024" i="8"/>
  <c r="J31" i="9" s="1"/>
  <c r="N1025" i="8"/>
  <c r="O8" i="9" s="1"/>
  <c r="M1026" i="8"/>
  <c r="O11" i="9" s="1"/>
  <c r="M1027" i="8"/>
  <c r="L1028" i="8"/>
  <c r="L1029" i="8"/>
  <c r="K1030" i="8"/>
  <c r="J1031" i="8"/>
  <c r="S1031" i="8"/>
  <c r="D1032" i="8"/>
  <c r="O56" i="9" s="1"/>
  <c r="N1032" i="8"/>
  <c r="G1033" i="8"/>
  <c r="O1033" i="8"/>
  <c r="O19" i="9" s="1"/>
  <c r="G1034" i="8"/>
  <c r="P33" i="9" s="1"/>
  <c r="P36" i="9" s="1"/>
  <c r="O1034" i="8"/>
  <c r="O25" i="9" s="1"/>
  <c r="G1035" i="8"/>
  <c r="P34" i="9" s="1"/>
  <c r="O1035" i="8"/>
  <c r="G1036" i="8"/>
  <c r="P35" i="9" s="1"/>
  <c r="O1036" i="8"/>
  <c r="O27" i="9" s="1"/>
  <c r="G1037" i="8"/>
  <c r="U10" i="9" s="1"/>
  <c r="O1037" i="8"/>
  <c r="T6" i="9" s="1"/>
  <c r="G1038" i="8"/>
  <c r="U11" i="9" s="1"/>
  <c r="O1038" i="8"/>
  <c r="T7" i="9" s="1"/>
  <c r="G1039" i="8"/>
  <c r="O1039" i="8"/>
  <c r="G1040" i="8"/>
  <c r="O1040" i="8"/>
  <c r="G1041" i="8"/>
  <c r="O1041" i="8"/>
  <c r="G1042" i="8"/>
  <c r="O1042" i="8"/>
  <c r="G1043" i="8"/>
  <c r="O1043" i="8"/>
  <c r="G1044" i="8"/>
  <c r="O1044" i="8"/>
  <c r="G1045" i="8"/>
  <c r="O1045" i="8"/>
  <c r="T19" i="9" s="1"/>
  <c r="G1046" i="8"/>
  <c r="O1046" i="8"/>
  <c r="M1001" i="8"/>
  <c r="E10" i="9" s="1"/>
  <c r="L1003" i="8"/>
  <c r="D1005" i="8"/>
  <c r="M1006" i="8"/>
  <c r="L1008" i="8"/>
  <c r="F15" i="9" s="1"/>
  <c r="K1010" i="8"/>
  <c r="R1011" i="8"/>
  <c r="D1012" i="8"/>
  <c r="E60" i="9" s="1"/>
  <c r="J1013" i="8"/>
  <c r="K4" i="9" s="1"/>
  <c r="S1014" i="8"/>
  <c r="D1015" i="8"/>
  <c r="M1016" i="8"/>
  <c r="L1018" i="8"/>
  <c r="K1020" i="8"/>
  <c r="K17" i="9" s="1"/>
  <c r="O1021" i="8"/>
  <c r="J19" i="9" s="1"/>
  <c r="M1023" i="8"/>
  <c r="J34" i="9" s="1"/>
  <c r="L1025" i="8"/>
  <c r="G1027" i="8"/>
  <c r="Q1028" i="8"/>
  <c r="I1030" i="8"/>
  <c r="N1031" i="8"/>
  <c r="S1032" i="8"/>
  <c r="O13" i="9" s="1"/>
  <c r="R1033" i="8"/>
  <c r="N1034" i="8"/>
  <c r="O29" i="9" s="1"/>
  <c r="M1035" i="8"/>
  <c r="O34" i="9" s="1"/>
  <c r="K1036" i="8"/>
  <c r="J1037" i="8"/>
  <c r="D1039" i="8"/>
  <c r="S1040" i="8"/>
  <c r="R1041" i="8"/>
  <c r="N1042" i="8"/>
  <c r="M1043" i="8"/>
  <c r="K1044" i="8"/>
  <c r="U17" i="9" s="1"/>
  <c r="J1045" i="8"/>
  <c r="U18" i="9" s="1"/>
  <c r="N1001" i="8"/>
  <c r="M1003" i="8"/>
  <c r="J1005" i="8"/>
  <c r="N1006" i="8"/>
  <c r="C1007" i="8"/>
  <c r="M1008" i="8"/>
  <c r="L1010" i="8"/>
  <c r="G1012" i="8"/>
  <c r="O1013" i="8"/>
  <c r="J6" i="9" s="1"/>
  <c r="G1015" i="8"/>
  <c r="N1016" i="8"/>
  <c r="M1018" i="8"/>
  <c r="L1020" i="8"/>
  <c r="K15" i="9" s="1"/>
  <c r="N1023" i="8"/>
  <c r="M1025" i="8"/>
  <c r="O10" i="9" s="1"/>
  <c r="J1027" i="8"/>
  <c r="R1028" i="8"/>
  <c r="D1029" i="8"/>
  <c r="J1030" i="8"/>
  <c r="Q1031" i="8"/>
  <c r="O16" i="9" s="1"/>
  <c r="S1033" i="8"/>
  <c r="R1034" i="8"/>
  <c r="N1035" i="8"/>
  <c r="O30" i="9" s="1"/>
  <c r="M1036" i="8"/>
  <c r="O35" i="9" s="1"/>
  <c r="K1037" i="8"/>
  <c r="J1038" i="8"/>
  <c r="U5" i="9" s="1"/>
  <c r="D1040" i="8"/>
  <c r="S1041" i="8"/>
  <c r="R1042" i="8"/>
  <c r="N1043" i="8"/>
  <c r="M1044" i="8"/>
  <c r="K1045" i="8"/>
  <c r="J1046" i="8"/>
  <c r="Q1001" i="8"/>
  <c r="D1002" i="8"/>
  <c r="E54" i="9" s="1"/>
  <c r="O1003" i="8"/>
  <c r="C1004" i="8"/>
  <c r="L1005" i="8"/>
  <c r="I1007" i="8"/>
  <c r="S1008" i="8"/>
  <c r="E13" i="9" s="1"/>
  <c r="G1009" i="8"/>
  <c r="R1010" i="8"/>
  <c r="J1012" i="8"/>
  <c r="F23" i="9" s="1"/>
  <c r="Q1013" i="8"/>
  <c r="C1014" i="8"/>
  <c r="I1015" i="8"/>
  <c r="R1016" i="8"/>
  <c r="Q1018" i="8"/>
  <c r="D1019" i="8"/>
  <c r="J55" i="9" s="1"/>
  <c r="N1020" i="8"/>
  <c r="J1022" i="8"/>
  <c r="K21" i="9" s="1"/>
  <c r="S1023" i="8"/>
  <c r="I1024" i="8"/>
  <c r="K27" i="9" s="1"/>
  <c r="R1025" i="8"/>
  <c r="G1026" i="8"/>
  <c r="P11" i="9" s="1"/>
  <c r="L1027" i="8"/>
  <c r="N1030" i="8"/>
  <c r="R1031" i="8"/>
  <c r="D1033" i="8"/>
  <c r="O57" i="9" s="1"/>
  <c r="S1034" i="8"/>
  <c r="R1035" i="8"/>
  <c r="N1036" i="8"/>
  <c r="O31" i="9" s="1"/>
  <c r="M1037" i="8"/>
  <c r="T10" i="9" s="1"/>
  <c r="K1038" i="8"/>
  <c r="J1039" i="8"/>
  <c r="D1041" i="8"/>
  <c r="S1042" i="8"/>
  <c r="R1043" i="8"/>
  <c r="T14" i="9" s="1"/>
  <c r="N1044" i="8"/>
  <c r="M1045" i="8"/>
  <c r="K1046" i="8"/>
  <c r="R1001" i="8"/>
  <c r="G1002" i="8"/>
  <c r="F11" i="9" s="1"/>
  <c r="Q1003" i="8"/>
  <c r="D1004" i="8"/>
  <c r="N1005" i="8"/>
  <c r="J1007" i="8"/>
  <c r="I1009" i="8"/>
  <c r="F19" i="9" s="1"/>
  <c r="S1010" i="8"/>
  <c r="K1012" i="8"/>
  <c r="S1013" i="8"/>
  <c r="D1014" i="8"/>
  <c r="J54" i="9" s="1"/>
  <c r="N1015" i="8"/>
  <c r="S1016" i="8"/>
  <c r="G1017" i="8"/>
  <c r="R1018" i="8"/>
  <c r="Q1020" i="8"/>
  <c r="K1022" i="8"/>
  <c r="J1024" i="8"/>
  <c r="K23" i="9" s="1"/>
  <c r="S1025" i="8"/>
  <c r="I1026" i="8"/>
  <c r="Q1027" i="8"/>
  <c r="I1029" i="8"/>
  <c r="Q1030" i="8"/>
  <c r="I1032" i="8"/>
  <c r="D1034" i="8"/>
  <c r="O58" i="9" s="1"/>
  <c r="S1035" i="8"/>
  <c r="R1036" i="8"/>
  <c r="N1037" i="8"/>
  <c r="T8" i="9" s="1"/>
  <c r="M1038" i="8"/>
  <c r="T11" i="9" s="1"/>
  <c r="K1039" i="8"/>
  <c r="J1040" i="8"/>
  <c r="D1042" i="8"/>
  <c r="S1043" i="8"/>
  <c r="T12" i="9" s="1"/>
  <c r="R1044" i="8"/>
  <c r="T15" i="9" s="1"/>
  <c r="N1045" i="8"/>
  <c r="T20" i="9" s="1"/>
  <c r="M1046" i="8"/>
  <c r="E23" i="8"/>
  <c r="E17" i="8"/>
  <c r="F885" i="25"/>
  <c r="F878" i="25"/>
  <c r="F881" i="25"/>
  <c r="F649" i="25"/>
  <c r="F642" i="25"/>
  <c r="F645" i="25"/>
  <c r="R1015" i="14"/>
  <c r="E15" i="15" s="1"/>
  <c r="F834" i="25"/>
  <c r="F836" i="25"/>
  <c r="F833" i="25"/>
  <c r="F835" i="25"/>
  <c r="F831" i="25"/>
  <c r="F636" i="25"/>
  <c r="F199" i="25"/>
  <c r="F63" i="25"/>
  <c r="E44" i="22"/>
  <c r="W985" i="22" s="1"/>
  <c r="E47" i="22"/>
  <c r="E22" i="22"/>
  <c r="R51" i="9"/>
  <c r="E951" i="8"/>
  <c r="E911" i="8"/>
  <c r="E905" i="8"/>
  <c r="E897" i="8"/>
  <c r="E851" i="8"/>
  <c r="E827" i="8"/>
  <c r="E815" i="8"/>
  <c r="E809" i="8"/>
  <c r="E802" i="8"/>
  <c r="E783" i="8"/>
  <c r="E765" i="8"/>
  <c r="E755" i="8"/>
  <c r="E743" i="8"/>
  <c r="E706" i="8"/>
  <c r="E687" i="8"/>
  <c r="E635" i="8"/>
  <c r="E629" i="8"/>
  <c r="E611" i="8"/>
  <c r="E599" i="8"/>
  <c r="E593" i="8"/>
  <c r="E585" i="8"/>
  <c r="E555" i="8"/>
  <c r="E522" i="8"/>
  <c r="E506" i="8"/>
  <c r="E477" i="8"/>
  <c r="E465" i="8"/>
  <c r="E454" i="8"/>
  <c r="E373" i="8"/>
  <c r="E363" i="8"/>
  <c r="E341" i="8"/>
  <c r="E337" i="8"/>
  <c r="E325" i="8"/>
  <c r="E249" i="8"/>
  <c r="E250" i="8"/>
  <c r="E55" i="8"/>
  <c r="N1015" i="25"/>
  <c r="H1012" i="25"/>
  <c r="R1006" i="25"/>
  <c r="R1003" i="25"/>
  <c r="O17" i="26" s="1"/>
  <c r="D984" i="25"/>
  <c r="I982" i="25"/>
  <c r="F26" i="26" s="1"/>
  <c r="I973" i="25"/>
  <c r="F9" i="26" s="1"/>
  <c r="F917" i="25"/>
  <c r="F910" i="25"/>
  <c r="F913" i="25"/>
  <c r="F898" i="25"/>
  <c r="F900" i="25"/>
  <c r="F897" i="25"/>
  <c r="F899" i="25"/>
  <c r="F895" i="25"/>
  <c r="F650" i="25"/>
  <c r="F651" i="25"/>
  <c r="F373" i="25"/>
  <c r="F372" i="25"/>
  <c r="F370" i="25"/>
  <c r="J231" i="25"/>
  <c r="R231" i="25"/>
  <c r="R981" i="25" s="1"/>
  <c r="E232" i="25"/>
  <c r="F241" i="25" s="1"/>
  <c r="I231" i="25"/>
  <c r="I981" i="25" s="1"/>
  <c r="F25" i="26" s="1"/>
  <c r="Q231" i="25"/>
  <c r="Q981" i="25" s="1"/>
  <c r="K231" i="25"/>
  <c r="L231" i="25"/>
  <c r="N231" i="25"/>
  <c r="H231" i="25"/>
  <c r="T231" i="25"/>
  <c r="M231" i="25"/>
  <c r="O231" i="25"/>
  <c r="P231" i="25"/>
  <c r="E231" i="25"/>
  <c r="S231" i="25"/>
  <c r="W231" i="25"/>
  <c r="F216" i="25"/>
  <c r="F215" i="25"/>
  <c r="F207" i="25"/>
  <c r="F203" i="25"/>
  <c r="R1043" i="14"/>
  <c r="H1027" i="14"/>
  <c r="H1021" i="14"/>
  <c r="K9" i="15" s="1"/>
  <c r="E896" i="14"/>
  <c r="E897" i="14"/>
  <c r="E898" i="14"/>
  <c r="E899" i="14"/>
  <c r="E884" i="14"/>
  <c r="E885" i="14"/>
  <c r="E876" i="14"/>
  <c r="E883" i="14"/>
  <c r="E512" i="14"/>
  <c r="E506" i="14"/>
  <c r="E504" i="14"/>
  <c r="E508" i="14"/>
  <c r="E505" i="14"/>
  <c r="E513" i="14"/>
  <c r="E511" i="14"/>
  <c r="E305" i="14"/>
  <c r="E311" i="14"/>
  <c r="E303" i="14"/>
  <c r="E309" i="14"/>
  <c r="E307" i="14"/>
  <c r="E2480" i="6"/>
  <c r="E2478" i="6"/>
  <c r="V882" i="2"/>
  <c r="W884" i="10"/>
  <c r="W903" i="14"/>
  <c r="X884" i="25"/>
  <c r="E2360" i="6"/>
  <c r="E2357" i="6"/>
  <c r="V791" i="2"/>
  <c r="W791" i="10"/>
  <c r="W809" i="14"/>
  <c r="W791" i="8"/>
  <c r="X790" i="25"/>
  <c r="V779" i="2"/>
  <c r="W779" i="10"/>
  <c r="W797" i="14"/>
  <c r="X778" i="25"/>
  <c r="W779" i="8"/>
  <c r="V698" i="2"/>
  <c r="W698" i="10"/>
  <c r="W714" i="14"/>
  <c r="X695" i="25"/>
  <c r="W698" i="8"/>
  <c r="V686" i="2"/>
  <c r="W686" i="10"/>
  <c r="W702" i="14"/>
  <c r="X683" i="25"/>
  <c r="W686" i="8"/>
  <c r="V677" i="2"/>
  <c r="W677" i="10"/>
  <c r="X674" i="25"/>
  <c r="W693" i="14"/>
  <c r="W677" i="8"/>
  <c r="V672" i="2"/>
  <c r="W672" i="10"/>
  <c r="W688" i="14"/>
  <c r="X669" i="25"/>
  <c r="W672" i="8"/>
  <c r="E1298" i="6"/>
  <c r="E1300" i="6"/>
  <c r="E1297" i="6"/>
  <c r="E1292" i="6"/>
  <c r="E1299" i="6"/>
  <c r="E1215" i="6"/>
  <c r="E1208" i="6"/>
  <c r="E1211" i="6"/>
  <c r="E1210" i="6"/>
  <c r="E1212" i="6"/>
  <c r="E71" i="22"/>
  <c r="E50" i="22"/>
  <c r="E31" i="22"/>
  <c r="E937" i="8"/>
  <c r="E931" i="8"/>
  <c r="E922" i="8"/>
  <c r="E891" i="8"/>
  <c r="E883" i="8"/>
  <c r="E877" i="8"/>
  <c r="E870" i="8"/>
  <c r="E863" i="8"/>
  <c r="E795" i="8"/>
  <c r="E777" i="8"/>
  <c r="E759" i="8"/>
  <c r="E747" i="8"/>
  <c r="E737" i="8"/>
  <c r="E729" i="8"/>
  <c r="E675" i="8"/>
  <c r="E657" i="8"/>
  <c r="E639" i="8"/>
  <c r="E579" i="8"/>
  <c r="E575" i="8"/>
  <c r="E549" i="8"/>
  <c r="E533" i="8"/>
  <c r="E510" i="8"/>
  <c r="E499" i="8"/>
  <c r="E487" i="8"/>
  <c r="E458" i="8"/>
  <c r="E437" i="8"/>
  <c r="E426" i="8"/>
  <c r="E410" i="8"/>
  <c r="E399" i="8"/>
  <c r="E383" i="8"/>
  <c r="E351" i="8"/>
  <c r="E318" i="8"/>
  <c r="E302" i="8"/>
  <c r="E291" i="8"/>
  <c r="E279" i="8"/>
  <c r="E255" i="8"/>
  <c r="E254" i="8"/>
  <c r="E227" i="8"/>
  <c r="E226" i="8"/>
  <c r="E228" i="8"/>
  <c r="E208" i="8"/>
  <c r="E207" i="8"/>
  <c r="E47" i="8"/>
  <c r="E46" i="8"/>
  <c r="E43" i="8"/>
  <c r="E45" i="8"/>
  <c r="E41" i="8"/>
  <c r="E42" i="8"/>
  <c r="N1013" i="25"/>
  <c r="D1006" i="25"/>
  <c r="L1003" i="25"/>
  <c r="P17" i="26" s="1"/>
  <c r="F889" i="25"/>
  <c r="F887" i="25"/>
  <c r="F672" i="25"/>
  <c r="F669" i="25"/>
  <c r="F575" i="25"/>
  <c r="F662" i="25"/>
  <c r="F232" i="25"/>
  <c r="F231" i="25"/>
  <c r="F211" i="25"/>
  <c r="F186" i="25"/>
  <c r="F185" i="25"/>
  <c r="E669" i="14"/>
  <c r="E668" i="14"/>
  <c r="E671" i="14"/>
  <c r="E670" i="14"/>
  <c r="E624" i="14"/>
  <c r="E618" i="14"/>
  <c r="E616" i="14"/>
  <c r="E620" i="14"/>
  <c r="E617" i="14"/>
  <c r="E625" i="14"/>
  <c r="E623" i="14"/>
  <c r="T307" i="14"/>
  <c r="P1024" i="14"/>
  <c r="P1030" i="14"/>
  <c r="I1034" i="14"/>
  <c r="J1038" i="14"/>
  <c r="H1013" i="14"/>
  <c r="H1019" i="14"/>
  <c r="F27" i="15" s="1"/>
  <c r="P1032" i="14"/>
  <c r="O4" i="15" s="1"/>
  <c r="P1038" i="14"/>
  <c r="I1042" i="14"/>
  <c r="J1046" i="14"/>
  <c r="J1029" i="14"/>
  <c r="R1031" i="14"/>
  <c r="J1033" i="14"/>
  <c r="R1035" i="14"/>
  <c r="H1037" i="14"/>
  <c r="H1043" i="14"/>
  <c r="P27" i="15" s="1"/>
  <c r="P1016" i="14"/>
  <c r="P1022" i="14"/>
  <c r="I1026" i="14"/>
  <c r="J1030" i="14"/>
  <c r="E75" i="14"/>
  <c r="E77" i="14"/>
  <c r="E78" i="14"/>
  <c r="E74" i="14"/>
  <c r="E76" i="14"/>
  <c r="H1009" i="14"/>
  <c r="F9" i="15" s="1"/>
  <c r="V341" i="2"/>
  <c r="W341" i="10"/>
  <c r="W358" i="14"/>
  <c r="X339" i="25"/>
  <c r="E1579" i="6"/>
  <c r="E1581" i="6"/>
  <c r="E1580" i="6"/>
  <c r="E1311" i="6"/>
  <c r="E1308" i="6"/>
  <c r="E1305" i="6"/>
  <c r="E74" i="22"/>
  <c r="E46" i="22"/>
  <c r="E973" i="22" s="1"/>
  <c r="E26" i="22"/>
  <c r="E972" i="22" s="1"/>
  <c r="M47" i="23"/>
  <c r="E941" i="8"/>
  <c r="E902" i="8"/>
  <c r="E882" i="8"/>
  <c r="E850" i="8"/>
  <c r="E845" i="8"/>
  <c r="E838" i="8"/>
  <c r="E831" i="8"/>
  <c r="E819" i="8"/>
  <c r="E782" i="8"/>
  <c r="E770" i="8"/>
  <c r="E723" i="8"/>
  <c r="E711" i="8"/>
  <c r="E705" i="8"/>
  <c r="E697" i="8"/>
  <c r="E691" i="8"/>
  <c r="E679" i="8"/>
  <c r="E669" i="8"/>
  <c r="E651" i="8"/>
  <c r="E622" i="8"/>
  <c r="E615" i="8"/>
  <c r="E603" i="8"/>
  <c r="C1026" i="8"/>
  <c r="C1027" i="8"/>
  <c r="C1028" i="8"/>
  <c r="C1029" i="8"/>
  <c r="C1018" i="8"/>
  <c r="C1019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24" i="8"/>
  <c r="C1025" i="8"/>
  <c r="E563" i="8"/>
  <c r="E559" i="8"/>
  <c r="E526" i="8"/>
  <c r="E481" i="8"/>
  <c r="E469" i="8"/>
  <c r="E442" i="8"/>
  <c r="E431" i="8"/>
  <c r="E414" i="8"/>
  <c r="E377" i="8"/>
  <c r="E345" i="8"/>
  <c r="E329" i="8"/>
  <c r="E306" i="8"/>
  <c r="E127" i="8"/>
  <c r="E126" i="8"/>
  <c r="E79" i="8"/>
  <c r="E78" i="8"/>
  <c r="E75" i="8"/>
  <c r="E77" i="8"/>
  <c r="E74" i="8"/>
  <c r="I1013" i="25"/>
  <c r="Q1010" i="25"/>
  <c r="P1004" i="25"/>
  <c r="D1003" i="25"/>
  <c r="F866" i="25"/>
  <c r="F868" i="25"/>
  <c r="F865" i="25"/>
  <c r="F867" i="25"/>
  <c r="F1012" i="25" s="1"/>
  <c r="F829" i="25"/>
  <c r="F677" i="25"/>
  <c r="F678" i="25"/>
  <c r="F674" i="25"/>
  <c r="D1020" i="25"/>
  <c r="R1051" i="14"/>
  <c r="T15" i="15" s="1"/>
  <c r="P1048" i="14"/>
  <c r="R1039" i="14"/>
  <c r="O15" i="15" s="1"/>
  <c r="P1014" i="14"/>
  <c r="M1008" i="14"/>
  <c r="E10" i="15" s="1"/>
  <c r="E879" i="14"/>
  <c r="E70" i="22"/>
  <c r="E55" i="22"/>
  <c r="E34" i="22"/>
  <c r="E19" i="22"/>
  <c r="H47" i="26"/>
  <c r="M47" i="15"/>
  <c r="E953" i="8"/>
  <c r="E954" i="8"/>
  <c r="E1045" i="8" s="1"/>
  <c r="E915" i="8"/>
  <c r="E909" i="8"/>
  <c r="E895" i="8"/>
  <c r="E813" i="8"/>
  <c r="E806" i="8"/>
  <c r="E763" i="8"/>
  <c r="E746" i="8"/>
  <c r="E741" i="8"/>
  <c r="E674" i="8"/>
  <c r="E662" i="8"/>
  <c r="E638" i="8"/>
  <c r="E633" i="8"/>
  <c r="E597" i="8"/>
  <c r="E590" i="8"/>
  <c r="T575" i="8"/>
  <c r="E583" i="8"/>
  <c r="E567" i="8"/>
  <c r="E553" i="8"/>
  <c r="E537" i="8"/>
  <c r="E514" i="8"/>
  <c r="E486" i="8"/>
  <c r="E463" i="8"/>
  <c r="E419" i="8"/>
  <c r="E409" i="8"/>
  <c r="E382" i="8"/>
  <c r="W341" i="8"/>
  <c r="E350" i="8"/>
  <c r="E323" i="8"/>
  <c r="E311" i="8"/>
  <c r="E301" i="8"/>
  <c r="E278" i="8"/>
  <c r="E237" i="8"/>
  <c r="E238" i="8"/>
  <c r="E205" i="8"/>
  <c r="E159" i="8"/>
  <c r="E120" i="8"/>
  <c r="E121" i="8"/>
  <c r="M1007" i="25"/>
  <c r="N1004" i="25"/>
  <c r="O20" i="26" s="1"/>
  <c r="N1001" i="25"/>
  <c r="Q999" i="25"/>
  <c r="Q997" i="25"/>
  <c r="O5" i="26" s="1"/>
  <c r="Q993" i="25"/>
  <c r="P987" i="25"/>
  <c r="I985" i="25"/>
  <c r="K9" i="26" s="1"/>
  <c r="P979" i="25"/>
  <c r="E977" i="25"/>
  <c r="F345" i="25"/>
  <c r="F346" i="25"/>
  <c r="F57" i="25"/>
  <c r="U37" i="25"/>
  <c r="D979" i="25"/>
  <c r="I980" i="25"/>
  <c r="F19" i="26" s="1"/>
  <c r="D987" i="25"/>
  <c r="O991" i="25"/>
  <c r="O992" i="25"/>
  <c r="O997" i="25"/>
  <c r="O9" i="26" s="1"/>
  <c r="O998" i="25"/>
  <c r="O999" i="25"/>
  <c r="O1000" i="25"/>
  <c r="L1001" i="25"/>
  <c r="P1005" i="25"/>
  <c r="O21" i="26" s="1"/>
  <c r="L1006" i="25"/>
  <c r="N1010" i="25"/>
  <c r="R1013" i="25"/>
  <c r="L1014" i="25"/>
  <c r="U16" i="26" s="1"/>
  <c r="E979" i="25"/>
  <c r="E52" i="26" s="1"/>
  <c r="O980" i="25"/>
  <c r="E19" i="26" s="1"/>
  <c r="O988" i="25"/>
  <c r="P992" i="25"/>
  <c r="J18" i="26" s="1"/>
  <c r="P997" i="25"/>
  <c r="P998" i="25"/>
  <c r="P999" i="25"/>
  <c r="P1000" i="25"/>
  <c r="M1001" i="25"/>
  <c r="H1002" i="25"/>
  <c r="Q1006" i="25"/>
  <c r="P1010" i="25"/>
  <c r="I1011" i="25"/>
  <c r="D1012" i="25"/>
  <c r="N1014" i="25"/>
  <c r="I1015" i="25"/>
  <c r="P1003" i="25"/>
  <c r="L1004" i="25"/>
  <c r="I1008" i="25"/>
  <c r="U8" i="26" s="1"/>
  <c r="D1009" i="25"/>
  <c r="R1011" i="25"/>
  <c r="N1012" i="25"/>
  <c r="R973" i="25"/>
  <c r="D980" i="25"/>
  <c r="Q982" i="25"/>
  <c r="D988" i="25"/>
  <c r="D1001" i="25"/>
  <c r="L1005" i="25"/>
  <c r="R1009" i="25"/>
  <c r="H1010" i="25"/>
  <c r="P1013" i="25"/>
  <c r="I1014" i="25"/>
  <c r="D1015" i="25"/>
  <c r="H1051" i="14"/>
  <c r="J1045" i="14"/>
  <c r="U5" i="15" s="1"/>
  <c r="H1035" i="14"/>
  <c r="J1017" i="14"/>
  <c r="J1014" i="14"/>
  <c r="T4" i="15"/>
  <c r="T10" i="15"/>
  <c r="T14" i="15"/>
  <c r="T16" i="15"/>
  <c r="J20" i="15"/>
  <c r="J10" i="15"/>
  <c r="J16" i="15"/>
  <c r="P5" i="15"/>
  <c r="P6" i="15"/>
  <c r="K21" i="15"/>
  <c r="P22" i="15"/>
  <c r="O25" i="15"/>
  <c r="E946" i="8"/>
  <c r="E933" i="8"/>
  <c r="E929" i="8"/>
  <c r="E925" i="8"/>
  <c r="E907" i="8"/>
  <c r="E898" i="8"/>
  <c r="E889" i="8"/>
  <c r="E875" i="8"/>
  <c r="E866" i="8"/>
  <c r="E857" i="8"/>
  <c r="E843" i="8"/>
  <c r="E834" i="8"/>
  <c r="E825" i="8"/>
  <c r="E811" i="8"/>
  <c r="E798" i="8"/>
  <c r="E789" i="8"/>
  <c r="E775" i="8"/>
  <c r="E766" i="8"/>
  <c r="E757" i="8"/>
  <c r="E753" i="8"/>
  <c r="E739" i="8"/>
  <c r="E730" i="8"/>
  <c r="E721" i="8"/>
  <c r="E707" i="8"/>
  <c r="E698" i="8"/>
  <c r="E694" i="8"/>
  <c r="E685" i="8"/>
  <c r="E667" i="8"/>
  <c r="E658" i="8"/>
  <c r="E649" i="8"/>
  <c r="E631" i="8"/>
  <c r="E627" i="8"/>
  <c r="E618" i="8"/>
  <c r="E609" i="8"/>
  <c r="E595" i="8"/>
  <c r="E1028" i="8" s="1"/>
  <c r="E586" i="8"/>
  <c r="E577" i="8"/>
  <c r="E573" i="8"/>
  <c r="E551" i="8"/>
  <c r="E538" i="8"/>
  <c r="E529" i="8"/>
  <c r="E515" i="8"/>
  <c r="E502" i="8"/>
  <c r="E493" i="8"/>
  <c r="E479" i="8"/>
  <c r="E470" i="8"/>
  <c r="E461" i="8"/>
  <c r="E447" i="8"/>
  <c r="E438" i="8"/>
  <c r="E429" i="8"/>
  <c r="E415" i="8"/>
  <c r="E411" i="8"/>
  <c r="E402" i="8"/>
  <c r="E393" i="8"/>
  <c r="E389" i="8"/>
  <c r="E375" i="8"/>
  <c r="E366" i="8"/>
  <c r="E357" i="8"/>
  <c r="E343" i="8"/>
  <c r="E1016" i="8" s="1"/>
  <c r="E339" i="8"/>
  <c r="E330" i="8"/>
  <c r="E321" i="8"/>
  <c r="E307" i="8"/>
  <c r="E303" i="8"/>
  <c r="E294" i="8"/>
  <c r="E285" i="8"/>
  <c r="E239" i="8"/>
  <c r="E233" i="8"/>
  <c r="E192" i="8"/>
  <c r="E190" i="8"/>
  <c r="E151" i="8"/>
  <c r="E88" i="8"/>
  <c r="E89" i="8"/>
  <c r="E24" i="8"/>
  <c r="E25" i="8"/>
  <c r="E14" i="8"/>
  <c r="E13" i="8"/>
  <c r="F940" i="25"/>
  <c r="F937" i="25"/>
  <c r="F938" i="25"/>
  <c r="F939" i="25"/>
  <c r="F918" i="25"/>
  <c r="F919" i="25"/>
  <c r="F893" i="25"/>
  <c r="F858" i="25"/>
  <c r="F860" i="25"/>
  <c r="F859" i="25"/>
  <c r="F857" i="25"/>
  <c r="F842" i="25"/>
  <c r="F844" i="25"/>
  <c r="F841" i="25"/>
  <c r="F843" i="25"/>
  <c r="F821" i="25"/>
  <c r="F814" i="25"/>
  <c r="F817" i="25"/>
  <c r="F802" i="25"/>
  <c r="F804" i="25"/>
  <c r="F801" i="25"/>
  <c r="F803" i="25"/>
  <c r="F798" i="25"/>
  <c r="F721" i="25"/>
  <c r="F723" i="25"/>
  <c r="F720" i="25"/>
  <c r="F722" i="25"/>
  <c r="F641" i="25"/>
  <c r="F634" i="25"/>
  <c r="F629" i="25"/>
  <c r="F631" i="25"/>
  <c r="F614" i="25"/>
  <c r="F616" i="25"/>
  <c r="F444" i="25"/>
  <c r="F445" i="25"/>
  <c r="F297" i="25"/>
  <c r="F291" i="25"/>
  <c r="Y973" i="25"/>
  <c r="Y977" i="25"/>
  <c r="X979" i="25"/>
  <c r="X980" i="25"/>
  <c r="X976" i="25"/>
  <c r="Y982" i="25"/>
  <c r="Y988" i="25"/>
  <c r="U272" i="25"/>
  <c r="Y990" i="25"/>
  <c r="Y991" i="25"/>
  <c r="Y993" i="25"/>
  <c r="Y996" i="25"/>
  <c r="Y997" i="25"/>
  <c r="Y999" i="25"/>
  <c r="Y1003" i="25"/>
  <c r="Y1014" i="25"/>
  <c r="F208" i="25"/>
  <c r="F184" i="25"/>
  <c r="F183" i="25"/>
  <c r="F175" i="25"/>
  <c r="F171" i="25"/>
  <c r="F168" i="25"/>
  <c r="E829" i="14"/>
  <c r="E824" i="14"/>
  <c r="E826" i="14"/>
  <c r="E828" i="14"/>
  <c r="E831" i="14"/>
  <c r="E825" i="14"/>
  <c r="E830" i="14"/>
  <c r="E255" i="14"/>
  <c r="E252" i="14"/>
  <c r="E254" i="14"/>
  <c r="E2334" i="6"/>
  <c r="E2338" i="6"/>
  <c r="E2331" i="6"/>
  <c r="V849" i="2"/>
  <c r="W851" i="10"/>
  <c r="W870" i="14"/>
  <c r="X851" i="25"/>
  <c r="W851" i="8"/>
  <c r="V833" i="2"/>
  <c r="W833" i="10"/>
  <c r="W852" i="14"/>
  <c r="X833" i="25"/>
  <c r="E2104" i="6"/>
  <c r="E2101" i="6"/>
  <c r="E2098" i="6"/>
  <c r="E2096" i="6"/>
  <c r="E822" i="6"/>
  <c r="E820" i="6"/>
  <c r="E821" i="6"/>
  <c r="E818" i="6"/>
  <c r="E952" i="8"/>
  <c r="E923" i="8"/>
  <c r="E910" i="8"/>
  <c r="E901" i="8"/>
  <c r="E887" i="8"/>
  <c r="E878" i="8"/>
  <c r="E869" i="8"/>
  <c r="E855" i="8"/>
  <c r="E846" i="8"/>
  <c r="E837" i="8"/>
  <c r="E823" i="8"/>
  <c r="E814" i="8"/>
  <c r="E805" i="8"/>
  <c r="E801" i="8"/>
  <c r="E787" i="8"/>
  <c r="E778" i="8"/>
  <c r="E769" i="8"/>
  <c r="E751" i="8"/>
  <c r="E742" i="8"/>
  <c r="E733" i="8"/>
  <c r="E719" i="8"/>
  <c r="E710" i="8"/>
  <c r="E701" i="8"/>
  <c r="E683" i="8"/>
  <c r="E670" i="8"/>
  <c r="E661" i="8"/>
  <c r="E647" i="8"/>
  <c r="E643" i="8"/>
  <c r="E634" i="8"/>
  <c r="E621" i="8"/>
  <c r="E607" i="8"/>
  <c r="E598" i="8"/>
  <c r="E589" i="8"/>
  <c r="E571" i="8"/>
  <c r="E554" i="8"/>
  <c r="E545" i="8"/>
  <c r="E541" i="8"/>
  <c r="E527" i="8"/>
  <c r="E518" i="8"/>
  <c r="E509" i="8"/>
  <c r="E505" i="8"/>
  <c r="E491" i="8"/>
  <c r="E482" i="8"/>
  <c r="E473" i="8"/>
  <c r="E459" i="8"/>
  <c r="E450" i="8"/>
  <c r="E441" i="8"/>
  <c r="E427" i="8"/>
  <c r="E418" i="8"/>
  <c r="E405" i="8"/>
  <c r="E387" i="8"/>
  <c r="E378" i="8"/>
  <c r="E369" i="8"/>
  <c r="E355" i="8"/>
  <c r="E346" i="8"/>
  <c r="E333" i="8"/>
  <c r="E319" i="8"/>
  <c r="E310" i="8"/>
  <c r="E297" i="8"/>
  <c r="E283" i="8"/>
  <c r="E274" i="8"/>
  <c r="E273" i="8"/>
  <c r="E270" i="8"/>
  <c r="E269" i="8"/>
  <c r="T257" i="8"/>
  <c r="W1003" i="8" s="1"/>
  <c r="E232" i="8"/>
  <c r="E212" i="8"/>
  <c r="E189" i="8"/>
  <c r="E183" i="8"/>
  <c r="E90" i="8"/>
  <c r="E92" i="8"/>
  <c r="E1004" i="8" s="1"/>
  <c r="E84" i="8"/>
  <c r="E82" i="8"/>
  <c r="E80" i="8"/>
  <c r="E83" i="8"/>
  <c r="E81" i="8"/>
  <c r="E85" i="8"/>
  <c r="E63" i="8"/>
  <c r="E26" i="8"/>
  <c r="E28" i="8"/>
  <c r="Q986" i="25"/>
  <c r="O985" i="25"/>
  <c r="J9" i="26" s="1"/>
  <c r="E984" i="25"/>
  <c r="J49" i="26" s="1"/>
  <c r="E982" i="25"/>
  <c r="E55" i="26" s="1"/>
  <c r="F921" i="25"/>
  <c r="F906" i="25"/>
  <c r="F908" i="25"/>
  <c r="F905" i="25"/>
  <c r="F907" i="25"/>
  <c r="F822" i="25"/>
  <c r="F813" i="25"/>
  <c r="F732" i="25"/>
  <c r="F695" i="25"/>
  <c r="F687" i="25"/>
  <c r="F584" i="25"/>
  <c r="F582" i="25"/>
  <c r="F581" i="25"/>
  <c r="F580" i="25"/>
  <c r="H540" i="25"/>
  <c r="P540" i="25"/>
  <c r="J540" i="25"/>
  <c r="S540" i="25"/>
  <c r="K540" i="25"/>
  <c r="T540" i="25"/>
  <c r="M540" i="25"/>
  <c r="I540" i="25"/>
  <c r="R540" i="25"/>
  <c r="E541" i="25"/>
  <c r="N540" i="25"/>
  <c r="O540" i="25"/>
  <c r="Q540" i="25"/>
  <c r="E540" i="25"/>
  <c r="L540" i="25"/>
  <c r="E508" i="25"/>
  <c r="N508" i="25"/>
  <c r="I508" i="25"/>
  <c r="R508" i="25"/>
  <c r="J508" i="25"/>
  <c r="S508" i="25"/>
  <c r="E509" i="25"/>
  <c r="L508" i="25"/>
  <c r="H508" i="25"/>
  <c r="Q508" i="25"/>
  <c r="O508" i="25"/>
  <c r="P508" i="25"/>
  <c r="T508" i="25"/>
  <c r="K508" i="25"/>
  <c r="M508" i="25"/>
  <c r="F496" i="25"/>
  <c r="F426" i="25"/>
  <c r="F364" i="25"/>
  <c r="F358" i="25"/>
  <c r="F360" i="25"/>
  <c r="F79" i="25"/>
  <c r="F73" i="25"/>
  <c r="F72" i="25"/>
  <c r="F60" i="25"/>
  <c r="F59" i="25"/>
  <c r="E877" i="14"/>
  <c r="E872" i="14"/>
  <c r="E873" i="14"/>
  <c r="E874" i="14"/>
  <c r="E871" i="14"/>
  <c r="E878" i="14"/>
  <c r="E675" i="14"/>
  <c r="E673" i="14"/>
  <c r="E674" i="14"/>
  <c r="T52" i="14"/>
  <c r="P1008" i="14"/>
  <c r="E4" i="15" s="1"/>
  <c r="O1012" i="14"/>
  <c r="I1019" i="14"/>
  <c r="F23" i="15" s="1"/>
  <c r="P1020" i="14"/>
  <c r="J4" i="15" s="1"/>
  <c r="I1027" i="14"/>
  <c r="P1028" i="14"/>
  <c r="I1035" i="14"/>
  <c r="P1036" i="14"/>
  <c r="I1043" i="14"/>
  <c r="P23" i="15" s="1"/>
  <c r="P1044" i="14"/>
  <c r="I1051" i="14"/>
  <c r="Q1012" i="14"/>
  <c r="J1019" i="14"/>
  <c r="R1020" i="14"/>
  <c r="J1027" i="14"/>
  <c r="R1028" i="14"/>
  <c r="J1035" i="14"/>
  <c r="R1036" i="14"/>
  <c r="J1043" i="14"/>
  <c r="R1044" i="14"/>
  <c r="J1051" i="14"/>
  <c r="G1010" i="14"/>
  <c r="K1011" i="14"/>
  <c r="H1016" i="14"/>
  <c r="F19" i="15" s="1"/>
  <c r="P1017" i="14"/>
  <c r="H1024" i="14"/>
  <c r="P1025" i="14"/>
  <c r="H1032" i="14"/>
  <c r="P8" i="15" s="1"/>
  <c r="P1033" i="14"/>
  <c r="O5" i="15" s="1"/>
  <c r="H1040" i="14"/>
  <c r="P19" i="15" s="1"/>
  <c r="P1041" i="14"/>
  <c r="H1048" i="14"/>
  <c r="P1049" i="14"/>
  <c r="K1010" i="14"/>
  <c r="I1014" i="14"/>
  <c r="H1015" i="14"/>
  <c r="I1016" i="14"/>
  <c r="F18" i="15" s="1"/>
  <c r="R1017" i="14"/>
  <c r="I1022" i="14"/>
  <c r="H1023" i="14"/>
  <c r="I1024" i="14"/>
  <c r="R1025" i="14"/>
  <c r="I1030" i="14"/>
  <c r="K22" i="15" s="1"/>
  <c r="H1031" i="14"/>
  <c r="K27" i="15" s="1"/>
  <c r="I1032" i="14"/>
  <c r="R1033" i="14"/>
  <c r="I1038" i="14"/>
  <c r="H1039" i="14"/>
  <c r="I1040" i="14"/>
  <c r="P18" i="15" s="1"/>
  <c r="R1041" i="14"/>
  <c r="I1046" i="14"/>
  <c r="H1047" i="14"/>
  <c r="I1048" i="14"/>
  <c r="R1049" i="14"/>
  <c r="E53" i="14"/>
  <c r="E52" i="14"/>
  <c r="E50" i="14"/>
  <c r="E54" i="14"/>
  <c r="E51" i="14"/>
  <c r="E47" i="14"/>
  <c r="E46" i="14"/>
  <c r="E17" i="14"/>
  <c r="E15" i="14"/>
  <c r="V455" i="2"/>
  <c r="W455" i="10"/>
  <c r="W471" i="14"/>
  <c r="X452" i="25"/>
  <c r="W455" i="8"/>
  <c r="C2508" i="6"/>
  <c r="D2531" i="6"/>
  <c r="E153" i="6"/>
  <c r="E146" i="6"/>
  <c r="E149" i="6"/>
  <c r="E144" i="6"/>
  <c r="E947" i="8"/>
  <c r="E934" i="8"/>
  <c r="E930" i="8"/>
  <c r="E926" i="8"/>
  <c r="E917" i="8"/>
  <c r="E913" i="8"/>
  <c r="E899" i="8"/>
  <c r="E890" i="8"/>
  <c r="E881" i="8"/>
  <c r="E867" i="8"/>
  <c r="E858" i="8"/>
  <c r="E849" i="8"/>
  <c r="E835" i="8"/>
  <c r="E826" i="8"/>
  <c r="E817" i="8"/>
  <c r="E799" i="8"/>
  <c r="E790" i="8"/>
  <c r="E781" i="8"/>
  <c r="E767" i="8"/>
  <c r="E758" i="8"/>
  <c r="E754" i="8"/>
  <c r="E745" i="8"/>
  <c r="E731" i="8"/>
  <c r="E722" i="8"/>
  <c r="E713" i="8"/>
  <c r="E699" i="8"/>
  <c r="E695" i="8"/>
  <c r="E686" i="8"/>
  <c r="E677" i="8"/>
  <c r="E673" i="8"/>
  <c r="E659" i="8"/>
  <c r="E650" i="8"/>
  <c r="E637" i="8"/>
  <c r="E619" i="8"/>
  <c r="E610" i="8"/>
  <c r="E601" i="8"/>
  <c r="E587" i="8"/>
  <c r="E578" i="8"/>
  <c r="E574" i="8"/>
  <c r="E565" i="8"/>
  <c r="E561" i="8"/>
  <c r="E557" i="8"/>
  <c r="E539" i="8"/>
  <c r="E530" i="8"/>
  <c r="E521" i="8"/>
  <c r="E503" i="8"/>
  <c r="E494" i="8"/>
  <c r="E485" i="8"/>
  <c r="E471" i="8"/>
  <c r="E462" i="8"/>
  <c r="E453" i="8"/>
  <c r="E439" i="8"/>
  <c r="E430" i="8"/>
  <c r="E421" i="8"/>
  <c r="E403" i="8"/>
  <c r="E394" i="8"/>
  <c r="E390" i="8"/>
  <c r="E381" i="8"/>
  <c r="E367" i="8"/>
  <c r="E358" i="8"/>
  <c r="E349" i="8"/>
  <c r="E331" i="8"/>
  <c r="E322" i="8"/>
  <c r="E313" i="8"/>
  <c r="E295" i="8"/>
  <c r="E286" i="8"/>
  <c r="E277" i="8"/>
  <c r="E259" i="8"/>
  <c r="E256" i="8"/>
  <c r="E252" i="8"/>
  <c r="E122" i="8"/>
  <c r="E124" i="8"/>
  <c r="E118" i="8"/>
  <c r="F934" i="25"/>
  <c r="F935" i="25"/>
  <c r="F825" i="25"/>
  <c r="F767" i="25"/>
  <c r="F610" i="25"/>
  <c r="F605" i="25"/>
  <c r="F611" i="25"/>
  <c r="F603" i="25"/>
  <c r="L484" i="25"/>
  <c r="T484" i="25"/>
  <c r="H484" i="25"/>
  <c r="Q484" i="25"/>
  <c r="I484" i="25"/>
  <c r="R484" i="25"/>
  <c r="E485" i="25"/>
  <c r="K484" i="25"/>
  <c r="P484" i="25"/>
  <c r="P993" i="25" s="1"/>
  <c r="J21" i="26" s="1"/>
  <c r="N484" i="25"/>
  <c r="O484" i="25"/>
  <c r="O993" i="25" s="1"/>
  <c r="J25" i="26" s="1"/>
  <c r="S484" i="25"/>
  <c r="J484" i="25"/>
  <c r="E484" i="25"/>
  <c r="M484" i="25"/>
  <c r="M993" i="25" s="1"/>
  <c r="F369" i="25"/>
  <c r="F368" i="25"/>
  <c r="F366" i="25"/>
  <c r="F336" i="25"/>
  <c r="F334" i="25"/>
  <c r="F333" i="25"/>
  <c r="F329" i="25"/>
  <c r="F331" i="25"/>
  <c r="N973" i="25"/>
  <c r="E11" i="26" s="1"/>
  <c r="H974" i="25"/>
  <c r="J979" i="25"/>
  <c r="J980" i="25"/>
  <c r="F18" i="26" s="1"/>
  <c r="J981" i="25"/>
  <c r="F21" i="26" s="1"/>
  <c r="J982" i="25"/>
  <c r="F22" i="26" s="1"/>
  <c r="J984" i="25"/>
  <c r="K6" i="26" s="1"/>
  <c r="J986" i="25"/>
  <c r="J990" i="25"/>
  <c r="J991" i="25"/>
  <c r="J993" i="25"/>
  <c r="K21" i="26" s="1"/>
  <c r="J996" i="25"/>
  <c r="P6" i="26" s="1"/>
  <c r="J997" i="25"/>
  <c r="P7" i="26" s="1"/>
  <c r="J998" i="25"/>
  <c r="J999" i="25"/>
  <c r="J1000" i="25"/>
  <c r="H1001" i="25"/>
  <c r="Q1001" i="25"/>
  <c r="M1002" i="25"/>
  <c r="P14" i="26" s="1"/>
  <c r="H1003" i="25"/>
  <c r="Q1003" i="25"/>
  <c r="M1004" i="25"/>
  <c r="H1005" i="25"/>
  <c r="P29" i="26" s="1"/>
  <c r="Q1005" i="25"/>
  <c r="M1006" i="25"/>
  <c r="M1008" i="25"/>
  <c r="H1009" i="25"/>
  <c r="U11" i="26" s="1"/>
  <c r="Q1009" i="25"/>
  <c r="T5" i="26" s="1"/>
  <c r="M1010" i="25"/>
  <c r="H1011" i="25"/>
  <c r="Q1011" i="25"/>
  <c r="M1012" i="25"/>
  <c r="H1013" i="25"/>
  <c r="Q1013" i="25"/>
  <c r="M1014" i="25"/>
  <c r="U14" i="26" s="1"/>
  <c r="H1015" i="25"/>
  <c r="Q1015" i="25"/>
  <c r="P973" i="25"/>
  <c r="E7" i="26" s="1"/>
  <c r="I974" i="25"/>
  <c r="I976" i="25"/>
  <c r="I978" i="25"/>
  <c r="M979" i="25"/>
  <c r="F15" i="26" s="1"/>
  <c r="M980" i="25"/>
  <c r="M981" i="25"/>
  <c r="M982" i="25"/>
  <c r="M984" i="25"/>
  <c r="M985" i="25"/>
  <c r="M986" i="25"/>
  <c r="M987" i="25"/>
  <c r="M988" i="25"/>
  <c r="D973" i="25"/>
  <c r="Q973" i="25"/>
  <c r="E5" i="26" s="1"/>
  <c r="J974" i="25"/>
  <c r="D977" i="25"/>
  <c r="N979" i="25"/>
  <c r="N980" i="25"/>
  <c r="E20" i="26" s="1"/>
  <c r="N981" i="25"/>
  <c r="E29" i="26" s="1"/>
  <c r="N982" i="25"/>
  <c r="E30" i="26" s="1"/>
  <c r="N984" i="25"/>
  <c r="J10" i="26" s="1"/>
  <c r="N986" i="25"/>
  <c r="N987" i="25"/>
  <c r="N990" i="25"/>
  <c r="N992" i="25"/>
  <c r="J20" i="26" s="1"/>
  <c r="N993" i="25"/>
  <c r="J29" i="26" s="1"/>
  <c r="N998" i="25"/>
  <c r="N999" i="25"/>
  <c r="N1000" i="25"/>
  <c r="J1001" i="25"/>
  <c r="T1001" i="25"/>
  <c r="E1002" i="25"/>
  <c r="O51" i="26" s="1"/>
  <c r="O1002" i="25"/>
  <c r="J1003" i="25"/>
  <c r="T1003" i="25"/>
  <c r="O13" i="26" s="1"/>
  <c r="E1004" i="25"/>
  <c r="O53" i="26" s="1"/>
  <c r="O1004" i="25"/>
  <c r="O19" i="26" s="1"/>
  <c r="J1005" i="25"/>
  <c r="P21" i="26" s="1"/>
  <c r="E1006" i="25"/>
  <c r="O55" i="26" s="1"/>
  <c r="O1006" i="25"/>
  <c r="O26" i="26" s="1"/>
  <c r="E1008" i="25"/>
  <c r="T49" i="26" s="1"/>
  <c r="O1008" i="25"/>
  <c r="T8" i="26" s="1"/>
  <c r="J1009" i="25"/>
  <c r="U7" i="26" s="1"/>
  <c r="T1009" i="25"/>
  <c r="E1010" i="25"/>
  <c r="O1010" i="25"/>
  <c r="J1011" i="25"/>
  <c r="T1011" i="25"/>
  <c r="E1012" i="25"/>
  <c r="O1012" i="25"/>
  <c r="J1013" i="25"/>
  <c r="T1013" i="25"/>
  <c r="E1014" i="25"/>
  <c r="T51" i="26" s="1"/>
  <c r="O1014" i="25"/>
  <c r="J1015" i="25"/>
  <c r="T1015" i="25"/>
  <c r="T13" i="26" s="1"/>
  <c r="U29" i="25"/>
  <c r="J973" i="25"/>
  <c r="F7" i="26" s="1"/>
  <c r="D974" i="25"/>
  <c r="Q974" i="25"/>
  <c r="D976" i="25"/>
  <c r="Q976" i="25"/>
  <c r="D978" i="25"/>
  <c r="Q978" i="25"/>
  <c r="H979" i="25"/>
  <c r="R979" i="25"/>
  <c r="E17" i="26" s="1"/>
  <c r="H980" i="25"/>
  <c r="F20" i="26" s="1"/>
  <c r="R980" i="25"/>
  <c r="H981" i="25"/>
  <c r="F29" i="26" s="1"/>
  <c r="F32" i="26" s="1"/>
  <c r="H982" i="25"/>
  <c r="F30" i="26" s="1"/>
  <c r="R982" i="25"/>
  <c r="H983" i="25"/>
  <c r="F31" i="26" s="1"/>
  <c r="H984" i="25"/>
  <c r="K10" i="26" s="1"/>
  <c r="R984" i="25"/>
  <c r="H986" i="25"/>
  <c r="R986" i="25"/>
  <c r="H987" i="25"/>
  <c r="R987" i="25"/>
  <c r="R988" i="25"/>
  <c r="R990" i="25"/>
  <c r="J16" i="26" s="1"/>
  <c r="R991" i="25"/>
  <c r="J17" i="26" s="1"/>
  <c r="R992" i="25"/>
  <c r="H993" i="25"/>
  <c r="K29" i="26" s="1"/>
  <c r="R993" i="25"/>
  <c r="H996" i="25"/>
  <c r="P10" i="26" s="1"/>
  <c r="R996" i="25"/>
  <c r="H997" i="25"/>
  <c r="P11" i="26" s="1"/>
  <c r="R997" i="25"/>
  <c r="H998" i="25"/>
  <c r="R998" i="25"/>
  <c r="H999" i="25"/>
  <c r="R999" i="25"/>
  <c r="H1000" i="25"/>
  <c r="R1000" i="25"/>
  <c r="E1001" i="25"/>
  <c r="O1001" i="25"/>
  <c r="J1002" i="25"/>
  <c r="T1002" i="25"/>
  <c r="O12" i="26" s="1"/>
  <c r="E1003" i="25"/>
  <c r="O52" i="26" s="1"/>
  <c r="O1003" i="25"/>
  <c r="J1004" i="25"/>
  <c r="P18" i="26" s="1"/>
  <c r="T1004" i="25"/>
  <c r="O1005" i="25"/>
  <c r="O25" i="26" s="1"/>
  <c r="J1006" i="25"/>
  <c r="P22" i="26" s="1"/>
  <c r="T1006" i="25"/>
  <c r="J1008" i="25"/>
  <c r="U6" i="26" s="1"/>
  <c r="T1008" i="25"/>
  <c r="E1009" i="25"/>
  <c r="T50" i="26" s="1"/>
  <c r="O1009" i="25"/>
  <c r="T9" i="26" s="1"/>
  <c r="J1010" i="25"/>
  <c r="T1010" i="25"/>
  <c r="E1011" i="25"/>
  <c r="O1011" i="25"/>
  <c r="J1012" i="25"/>
  <c r="T1012" i="25"/>
  <c r="E1013" i="25"/>
  <c r="O1013" i="25"/>
  <c r="J1014" i="25"/>
  <c r="T1014" i="25"/>
  <c r="T12" i="26" s="1"/>
  <c r="E1015" i="25"/>
  <c r="T52" i="26" s="1"/>
  <c r="O1015" i="25"/>
  <c r="M974" i="25"/>
  <c r="I979" i="25"/>
  <c r="Q980" i="25"/>
  <c r="E981" i="25"/>
  <c r="E54" i="26" s="1"/>
  <c r="O982" i="25"/>
  <c r="D986" i="25"/>
  <c r="I987" i="25"/>
  <c r="D989" i="25"/>
  <c r="D990" i="25"/>
  <c r="D991" i="25"/>
  <c r="D992" i="25"/>
  <c r="D993" i="25"/>
  <c r="D996" i="25"/>
  <c r="D997" i="25"/>
  <c r="D998" i="25"/>
  <c r="D999" i="25"/>
  <c r="D1000" i="25"/>
  <c r="P1001" i="25"/>
  <c r="L1002" i="25"/>
  <c r="P16" i="26" s="1"/>
  <c r="Q1004" i="25"/>
  <c r="M1005" i="25"/>
  <c r="H1006" i="25"/>
  <c r="P30" i="26" s="1"/>
  <c r="N1008" i="25"/>
  <c r="T10" i="26" s="1"/>
  <c r="I1009" i="25"/>
  <c r="U9" i="26" s="1"/>
  <c r="D1010" i="25"/>
  <c r="R1010" i="25"/>
  <c r="N1011" i="25"/>
  <c r="I1012" i="25"/>
  <c r="D1013" i="25"/>
  <c r="P1014" i="25"/>
  <c r="L1015" i="25"/>
  <c r="U17" i="26" s="1"/>
  <c r="N974" i="25"/>
  <c r="O979" i="25"/>
  <c r="P982" i="25"/>
  <c r="E22" i="26" s="1"/>
  <c r="D983" i="25"/>
  <c r="I984" i="25"/>
  <c r="K8" i="26" s="1"/>
  <c r="E986" i="25"/>
  <c r="O987" i="25"/>
  <c r="E990" i="25"/>
  <c r="J51" i="26" s="1"/>
  <c r="E998" i="25"/>
  <c r="E999" i="25"/>
  <c r="E1000" i="25"/>
  <c r="R1001" i="25"/>
  <c r="N1002" i="25"/>
  <c r="I1003" i="25"/>
  <c r="D1004" i="25"/>
  <c r="R1004" i="25"/>
  <c r="N1005" i="25"/>
  <c r="I1006" i="25"/>
  <c r="P26" i="26" s="1"/>
  <c r="D1007" i="25"/>
  <c r="P1008" i="25"/>
  <c r="T6" i="26" s="1"/>
  <c r="L1009" i="25"/>
  <c r="P1011" i="25"/>
  <c r="L1012" i="25"/>
  <c r="Q1014" i="25"/>
  <c r="M1015" i="25"/>
  <c r="U15" i="26" s="1"/>
  <c r="E973" i="25"/>
  <c r="E50" i="26" s="1"/>
  <c r="R974" i="25"/>
  <c r="R977" i="25"/>
  <c r="Q979" i="25"/>
  <c r="E980" i="25"/>
  <c r="E53" i="26" s="1"/>
  <c r="O981" i="25"/>
  <c r="E25" i="26" s="1"/>
  <c r="E28" i="26" s="1"/>
  <c r="P984" i="25"/>
  <c r="J6" i="26" s="1"/>
  <c r="D985" i="25"/>
  <c r="I986" i="25"/>
  <c r="Q987" i="25"/>
  <c r="E988" i="25"/>
  <c r="I990" i="25"/>
  <c r="I992" i="25"/>
  <c r="K19" i="26" s="1"/>
  <c r="I993" i="25"/>
  <c r="K25" i="26" s="1"/>
  <c r="I997" i="25"/>
  <c r="P9" i="26" s="1"/>
  <c r="I998" i="25"/>
  <c r="I999" i="25"/>
  <c r="I1000" i="25"/>
  <c r="Q1002" i="25"/>
  <c r="M1003" i="25"/>
  <c r="P15" i="26" s="1"/>
  <c r="H1004" i="25"/>
  <c r="P20" i="26" s="1"/>
  <c r="R1005" i="25"/>
  <c r="N1006" i="25"/>
  <c r="O30" i="26" s="1"/>
  <c r="D1008" i="25"/>
  <c r="R1008" i="25"/>
  <c r="N1009" i="25"/>
  <c r="T11" i="26" s="1"/>
  <c r="I1010" i="25"/>
  <c r="D1011" i="25"/>
  <c r="P1012" i="25"/>
  <c r="L1013" i="25"/>
  <c r="P1015" i="25"/>
  <c r="H973" i="25"/>
  <c r="F11" i="26" s="1"/>
  <c r="M978" i="25"/>
  <c r="F14" i="26" s="1"/>
  <c r="P981" i="25"/>
  <c r="E21" i="26" s="1"/>
  <c r="D982" i="25"/>
  <c r="Q984" i="25"/>
  <c r="J4" i="26" s="1"/>
  <c r="O986" i="25"/>
  <c r="M990" i="25"/>
  <c r="K14" i="26" s="1"/>
  <c r="M991" i="25"/>
  <c r="K15" i="26" s="1"/>
  <c r="M997" i="25"/>
  <c r="M998" i="25"/>
  <c r="M999" i="25"/>
  <c r="M1000" i="25"/>
  <c r="I1001" i="25"/>
  <c r="D1002" i="25"/>
  <c r="R1002" i="25"/>
  <c r="O16" i="26" s="1"/>
  <c r="N1003" i="25"/>
  <c r="I1004" i="25"/>
  <c r="P19" i="26" s="1"/>
  <c r="D1005" i="25"/>
  <c r="P1006" i="25"/>
  <c r="O22" i="26" s="1"/>
  <c r="P1009" i="25"/>
  <c r="T7" i="26" s="1"/>
  <c r="L1010" i="25"/>
  <c r="Q1012" i="25"/>
  <c r="M1013" i="25"/>
  <c r="H1014" i="25"/>
  <c r="R1015" i="25"/>
  <c r="T17" i="26" s="1"/>
  <c r="E599" i="14"/>
  <c r="E597" i="14"/>
  <c r="E665" i="14"/>
  <c r="E1907" i="6"/>
  <c r="E1908" i="6"/>
  <c r="E1910" i="6"/>
  <c r="E1909" i="6"/>
  <c r="E1906" i="6"/>
  <c r="E1848" i="6"/>
  <c r="E1845" i="6"/>
  <c r="E1696" i="6"/>
  <c r="E1691" i="6"/>
  <c r="E1694" i="6"/>
  <c r="E1692" i="6"/>
  <c r="E1690" i="6"/>
  <c r="E1553" i="6"/>
  <c r="E1550" i="6"/>
  <c r="E1549" i="6"/>
  <c r="E1548" i="6"/>
  <c r="V268" i="2"/>
  <c r="W268" i="10"/>
  <c r="W283" i="14"/>
  <c r="E942" i="8"/>
  <c r="E938" i="8"/>
  <c r="E921" i="8"/>
  <c r="E903" i="8"/>
  <c r="E894" i="8"/>
  <c r="E885" i="8"/>
  <c r="E871" i="8"/>
  <c r="E862" i="8"/>
  <c r="E853" i="8"/>
  <c r="E839" i="8"/>
  <c r="E830" i="8"/>
  <c r="E821" i="8"/>
  <c r="E807" i="8"/>
  <c r="E803" i="8"/>
  <c r="E794" i="8"/>
  <c r="E785" i="8"/>
  <c r="E771" i="8"/>
  <c r="E762" i="8"/>
  <c r="E749" i="8"/>
  <c r="E735" i="8"/>
  <c r="E726" i="8"/>
  <c r="E717" i="8"/>
  <c r="E703" i="8"/>
  <c r="E690" i="8"/>
  <c r="E681" i="8"/>
  <c r="E663" i="8"/>
  <c r="E654" i="8"/>
  <c r="E645" i="8"/>
  <c r="E641" i="8"/>
  <c r="E623" i="8"/>
  <c r="E614" i="8"/>
  <c r="E605" i="8"/>
  <c r="E591" i="8"/>
  <c r="E582" i="8"/>
  <c r="E569" i="8"/>
  <c r="E547" i="8"/>
  <c r="E543" i="8"/>
  <c r="E534" i="8"/>
  <c r="E525" i="8"/>
  <c r="E511" i="8"/>
  <c r="E507" i="8"/>
  <c r="E498" i="8"/>
  <c r="E489" i="8"/>
  <c r="E475" i="8"/>
  <c r="E466" i="8"/>
  <c r="E457" i="8"/>
  <c r="E443" i="8"/>
  <c r="E434" i="8"/>
  <c r="E425" i="8"/>
  <c r="E407" i="8"/>
  <c r="E398" i="8"/>
  <c r="E385" i="8"/>
  <c r="E371" i="8"/>
  <c r="E362" i="8"/>
  <c r="E353" i="8"/>
  <c r="E335" i="8"/>
  <c r="E326" i="8"/>
  <c r="E317" i="8"/>
  <c r="E299" i="8"/>
  <c r="E290" i="8"/>
  <c r="E281" i="8"/>
  <c r="E268" i="8"/>
  <c r="E267" i="8"/>
  <c r="E245" i="8"/>
  <c r="E243" i="8"/>
  <c r="E229" i="8"/>
  <c r="E206" i="8"/>
  <c r="E203" i="8"/>
  <c r="E199" i="8"/>
  <c r="E175" i="8"/>
  <c r="E174" i="8"/>
  <c r="E171" i="8"/>
  <c r="E173" i="8"/>
  <c r="E1008" i="8" s="1"/>
  <c r="E152" i="8"/>
  <c r="E153" i="8"/>
  <c r="E116" i="8"/>
  <c r="E114" i="8"/>
  <c r="E112" i="8"/>
  <c r="E115" i="8"/>
  <c r="E117" i="8"/>
  <c r="E95" i="8"/>
  <c r="E58" i="8"/>
  <c r="E60" i="8"/>
  <c r="E52" i="8"/>
  <c r="E50" i="8"/>
  <c r="E48" i="8"/>
  <c r="E51" i="8"/>
  <c r="E49" i="8"/>
  <c r="E53" i="8"/>
  <c r="E31" i="8"/>
  <c r="K1001" i="8"/>
  <c r="O1002" i="8"/>
  <c r="E7" i="9" s="1"/>
  <c r="K1003" i="8"/>
  <c r="O1004" i="8"/>
  <c r="K1005" i="8"/>
  <c r="O1006" i="8"/>
  <c r="K1007" i="8"/>
  <c r="F16" i="9" s="1"/>
  <c r="O1008" i="8"/>
  <c r="K1009" i="8"/>
  <c r="E1010" i="8"/>
  <c r="O1010" i="8"/>
  <c r="E25" i="9" s="1"/>
  <c r="E28" i="9" s="1"/>
  <c r="K1011" i="8"/>
  <c r="O1012" i="8"/>
  <c r="E27" i="9" s="1"/>
  <c r="K1013" i="8"/>
  <c r="O1014" i="8"/>
  <c r="J7" i="9" s="1"/>
  <c r="K1015" i="8"/>
  <c r="O1016" i="8"/>
  <c r="K1017" i="8"/>
  <c r="O1018" i="8"/>
  <c r="K1019" i="8"/>
  <c r="K16" i="9" s="1"/>
  <c r="O1020" i="8"/>
  <c r="K1021" i="8"/>
  <c r="O1022" i="8"/>
  <c r="J25" i="9" s="1"/>
  <c r="K1023" i="8"/>
  <c r="O1024" i="8"/>
  <c r="J27" i="9" s="1"/>
  <c r="K1025" i="8"/>
  <c r="O1026" i="8"/>
  <c r="O7" i="9" s="1"/>
  <c r="K1027" i="8"/>
  <c r="O1028" i="8"/>
  <c r="K1029" i="8"/>
  <c r="O1030" i="8"/>
  <c r="F942" i="25"/>
  <c r="F943" i="25"/>
  <c r="F931" i="25"/>
  <c r="F886" i="25"/>
  <c r="F877" i="25"/>
  <c r="F854" i="25"/>
  <c r="F849" i="25"/>
  <c r="F855" i="25"/>
  <c r="F777" i="25"/>
  <c r="F773" i="25"/>
  <c r="F776" i="25"/>
  <c r="F733" i="25"/>
  <c r="F708" i="25"/>
  <c r="F702" i="25"/>
  <c r="F679" i="25"/>
  <c r="K500" i="25"/>
  <c r="S500" i="25"/>
  <c r="D501" i="25"/>
  <c r="D994" i="25" s="1"/>
  <c r="P500" i="25"/>
  <c r="H500" i="25"/>
  <c r="Q500" i="25"/>
  <c r="J500" i="25"/>
  <c r="T500" i="25"/>
  <c r="E500" i="25"/>
  <c r="O500" i="25"/>
  <c r="M500" i="25"/>
  <c r="N500" i="25"/>
  <c r="R500" i="25"/>
  <c r="I500" i="25"/>
  <c r="L500" i="25"/>
  <c r="W500" i="25"/>
  <c r="F449" i="25"/>
  <c r="F391" i="25"/>
  <c r="F390" i="25"/>
  <c r="F387" i="25"/>
  <c r="F288" i="25"/>
  <c r="F287" i="25"/>
  <c r="F285" i="25"/>
  <c r="F247" i="25"/>
  <c r="F249" i="25"/>
  <c r="F251" i="25"/>
  <c r="F253" i="25"/>
  <c r="F255" i="25"/>
  <c r="F252" i="25"/>
  <c r="F250" i="25"/>
  <c r="F248" i="25"/>
  <c r="F246" i="25"/>
  <c r="F176" i="25"/>
  <c r="F81" i="25"/>
  <c r="E893" i="14"/>
  <c r="E888" i="14"/>
  <c r="E889" i="14"/>
  <c r="E890" i="14"/>
  <c r="E892" i="14"/>
  <c r="E895" i="14"/>
  <c r="E894" i="14"/>
  <c r="E887" i="14"/>
  <c r="E601" i="14"/>
  <c r="E596" i="14"/>
  <c r="E361" i="14"/>
  <c r="E359" i="14"/>
  <c r="E355" i="14"/>
  <c r="E357" i="14"/>
  <c r="V816" i="2"/>
  <c r="W816" i="10"/>
  <c r="X816" i="25"/>
  <c r="W835" i="14"/>
  <c r="V806" i="2"/>
  <c r="W806" i="10"/>
  <c r="W826" i="14"/>
  <c r="X807" i="25"/>
  <c r="E1995" i="6"/>
  <c r="E1997" i="6"/>
  <c r="E1996" i="6"/>
  <c r="E1988" i="6"/>
  <c r="V596" i="2"/>
  <c r="W596" i="10"/>
  <c r="X594" i="25"/>
  <c r="W613" i="14"/>
  <c r="V448" i="2"/>
  <c r="W448" i="10"/>
  <c r="X445" i="25"/>
  <c r="W464" i="14"/>
  <c r="E1733" i="6"/>
  <c r="E1730" i="6"/>
  <c r="E1734" i="6"/>
  <c r="E1729" i="6"/>
  <c r="E1732" i="6"/>
  <c r="V420" i="2"/>
  <c r="W420" i="10"/>
  <c r="W436" i="14"/>
  <c r="X417" i="25"/>
  <c r="V342" i="2"/>
  <c r="W342" i="10"/>
  <c r="E1491" i="6"/>
  <c r="E1492" i="6"/>
  <c r="E1486" i="6"/>
  <c r="E1490" i="6"/>
  <c r="E761" i="6"/>
  <c r="E756" i="6"/>
  <c r="E433" i="6"/>
  <c r="E432" i="6"/>
  <c r="E428" i="6"/>
  <c r="E263" i="8"/>
  <c r="E231" i="8"/>
  <c r="E210" i="8"/>
  <c r="E167" i="8"/>
  <c r="E166" i="8"/>
  <c r="E135" i="8"/>
  <c r="E1006" i="8" s="1"/>
  <c r="E134" i="8"/>
  <c r="E103" i="8"/>
  <c r="E102" i="8"/>
  <c r="E71" i="8"/>
  <c r="E70" i="8"/>
  <c r="E39" i="8"/>
  <c r="E38" i="8"/>
  <c r="T4" i="8"/>
  <c r="H1001" i="8"/>
  <c r="F8" i="9" s="1"/>
  <c r="P1001" i="8"/>
  <c r="E4" i="9" s="1"/>
  <c r="H1002" i="8"/>
  <c r="F9" i="9" s="1"/>
  <c r="P1002" i="8"/>
  <c r="E5" i="9" s="1"/>
  <c r="H1003" i="8"/>
  <c r="P1003" i="8"/>
  <c r="H1004" i="8"/>
  <c r="P1004" i="8"/>
  <c r="H1005" i="8"/>
  <c r="P1005" i="8"/>
  <c r="H1006" i="8"/>
  <c r="P1006" i="8"/>
  <c r="H1007" i="8"/>
  <c r="P1007" i="8"/>
  <c r="H1008" i="8"/>
  <c r="P1008" i="8"/>
  <c r="H1009" i="8"/>
  <c r="P1009" i="8"/>
  <c r="E18" i="9" s="1"/>
  <c r="H1010" i="8"/>
  <c r="F29" i="9" s="1"/>
  <c r="P1010" i="8"/>
  <c r="E21" i="9" s="1"/>
  <c r="H1011" i="8"/>
  <c r="F30" i="9" s="1"/>
  <c r="P1011" i="8"/>
  <c r="E22" i="9" s="1"/>
  <c r="H1012" i="8"/>
  <c r="F31" i="9" s="1"/>
  <c r="P1012" i="8"/>
  <c r="E23" i="9" s="1"/>
  <c r="H1013" i="8"/>
  <c r="K8" i="9" s="1"/>
  <c r="P1013" i="8"/>
  <c r="J4" i="9" s="1"/>
  <c r="H1014" i="8"/>
  <c r="K9" i="9" s="1"/>
  <c r="P1014" i="8"/>
  <c r="J5" i="9" s="1"/>
  <c r="H1015" i="8"/>
  <c r="P1015" i="8"/>
  <c r="H1016" i="8"/>
  <c r="P1016" i="8"/>
  <c r="H1017" i="8"/>
  <c r="P1017" i="8"/>
  <c r="H1018" i="8"/>
  <c r="P1018" i="8"/>
  <c r="H1019" i="8"/>
  <c r="P1019" i="8"/>
  <c r="H1020" i="8"/>
  <c r="P1020" i="8"/>
  <c r="H1021" i="8"/>
  <c r="K20" i="9" s="1"/>
  <c r="P1021" i="8"/>
  <c r="J18" i="9" s="1"/>
  <c r="H1022" i="8"/>
  <c r="K29" i="9" s="1"/>
  <c r="P1022" i="8"/>
  <c r="J21" i="9" s="1"/>
  <c r="H1023" i="8"/>
  <c r="K30" i="9" s="1"/>
  <c r="P1023" i="8"/>
  <c r="J22" i="9" s="1"/>
  <c r="H1024" i="8"/>
  <c r="K31" i="9" s="1"/>
  <c r="P1024" i="8"/>
  <c r="J23" i="9" s="1"/>
  <c r="H1025" i="8"/>
  <c r="P1025" i="8"/>
  <c r="O4" i="9" s="1"/>
  <c r="H1026" i="8"/>
  <c r="P9" i="9" s="1"/>
  <c r="P1026" i="8"/>
  <c r="O5" i="9" s="1"/>
  <c r="H1027" i="8"/>
  <c r="P1027" i="8"/>
  <c r="H1028" i="8"/>
  <c r="P1028" i="8"/>
  <c r="H1029" i="8"/>
  <c r="P1029" i="8"/>
  <c r="H1030" i="8"/>
  <c r="P1030" i="8"/>
  <c r="H1031" i="8"/>
  <c r="P1031" i="8"/>
  <c r="H1032" i="8"/>
  <c r="P1032" i="8"/>
  <c r="F879" i="25"/>
  <c r="F870" i="25"/>
  <c r="F815" i="25"/>
  <c r="F806" i="25"/>
  <c r="F734" i="25"/>
  <c r="F725" i="25"/>
  <c r="F709" i="25"/>
  <c r="F697" i="25"/>
  <c r="F699" i="25"/>
  <c r="F696" i="25"/>
  <c r="F698" i="25"/>
  <c r="F689" i="25"/>
  <c r="F691" i="25"/>
  <c r="F685" i="25"/>
  <c r="F676" i="25"/>
  <c r="F1003" i="25" s="1"/>
  <c r="F630" i="25"/>
  <c r="F632" i="25"/>
  <c r="F626" i="25"/>
  <c r="F569" i="25"/>
  <c r="F476" i="25"/>
  <c r="F475" i="25"/>
  <c r="F420" i="25"/>
  <c r="F419" i="25"/>
  <c r="F418" i="25"/>
  <c r="F412" i="25"/>
  <c r="F410" i="25"/>
  <c r="F408" i="25"/>
  <c r="F363" i="25"/>
  <c r="F353" i="25"/>
  <c r="F332" i="25"/>
  <c r="F265" i="25"/>
  <c r="F264" i="25"/>
  <c r="F236" i="25"/>
  <c r="F219" i="25"/>
  <c r="F214" i="25"/>
  <c r="F187" i="25"/>
  <c r="F182" i="25"/>
  <c r="H152" i="25"/>
  <c r="H978" i="25" s="1"/>
  <c r="P152" i="25"/>
  <c r="P978" i="25" s="1"/>
  <c r="O152" i="25"/>
  <c r="W152" i="25"/>
  <c r="M152" i="25"/>
  <c r="N152" i="25"/>
  <c r="N978" i="25" s="1"/>
  <c r="E152" i="25"/>
  <c r="R152" i="25"/>
  <c r="R978" i="25" s="1"/>
  <c r="E16" i="26" s="1"/>
  <c r="L152" i="25"/>
  <c r="Q152" i="25"/>
  <c r="S152" i="25"/>
  <c r="T152" i="25"/>
  <c r="J152" i="25"/>
  <c r="J978" i="25" s="1"/>
  <c r="F153" i="25"/>
  <c r="F149" i="25"/>
  <c r="F95" i="25"/>
  <c r="F71" i="25"/>
  <c r="E928" i="14"/>
  <c r="E929" i="14"/>
  <c r="E930" i="14"/>
  <c r="E925" i="14"/>
  <c r="E920" i="14"/>
  <c r="E921" i="14"/>
  <c r="E922" i="14"/>
  <c r="E924" i="14"/>
  <c r="E927" i="14"/>
  <c r="E926" i="14"/>
  <c r="E875" i="14"/>
  <c r="E852" i="14"/>
  <c r="E853" i="14"/>
  <c r="E802" i="14"/>
  <c r="E796" i="14"/>
  <c r="E786" i="14"/>
  <c r="E787" i="14"/>
  <c r="E785" i="14"/>
  <c r="E734" i="14"/>
  <c r="E739" i="14"/>
  <c r="E1041" i="14" s="1"/>
  <c r="E737" i="14"/>
  <c r="E735" i="14"/>
  <c r="E701" i="14"/>
  <c r="E696" i="14"/>
  <c r="E698" i="14"/>
  <c r="E702" i="14"/>
  <c r="E697" i="14"/>
  <c r="E65" i="14"/>
  <c r="E1009" i="14" s="1"/>
  <c r="T44" i="14"/>
  <c r="H1008" i="14"/>
  <c r="F8" i="15" s="1"/>
  <c r="M1009" i="14"/>
  <c r="E11" i="15" s="1"/>
  <c r="D1010" i="14"/>
  <c r="P1010" i="14"/>
  <c r="I1011" i="14"/>
  <c r="M1012" i="14"/>
  <c r="N1013" i="14"/>
  <c r="N1014" i="14"/>
  <c r="N1015" i="14"/>
  <c r="N1016" i="14"/>
  <c r="E19" i="15" s="1"/>
  <c r="N1017" i="14"/>
  <c r="E25" i="15" s="1"/>
  <c r="N1018" i="14"/>
  <c r="E26" i="15" s="1"/>
  <c r="N1019" i="14"/>
  <c r="E27" i="15" s="1"/>
  <c r="N1020" i="14"/>
  <c r="J8" i="15" s="1"/>
  <c r="N1021" i="14"/>
  <c r="J9" i="15" s="1"/>
  <c r="N1022" i="14"/>
  <c r="N1023" i="14"/>
  <c r="N1024" i="14"/>
  <c r="N1025" i="14"/>
  <c r="N1026" i="14"/>
  <c r="N1027" i="14"/>
  <c r="N1028" i="14"/>
  <c r="J19" i="15" s="1"/>
  <c r="N1029" i="14"/>
  <c r="J25" i="15" s="1"/>
  <c r="J28" i="15" s="1"/>
  <c r="N1030" i="14"/>
  <c r="J26" i="15" s="1"/>
  <c r="N1031" i="14"/>
  <c r="J27" i="15" s="1"/>
  <c r="N1032" i="14"/>
  <c r="O8" i="15" s="1"/>
  <c r="N1033" i="14"/>
  <c r="O9" i="15" s="1"/>
  <c r="N1034" i="14"/>
  <c r="N1035" i="14"/>
  <c r="N1036" i="14"/>
  <c r="N1037" i="14"/>
  <c r="N1038" i="14"/>
  <c r="N1039" i="14"/>
  <c r="N1040" i="14"/>
  <c r="O19" i="15" s="1"/>
  <c r="N1041" i="14"/>
  <c r="N1042" i="14"/>
  <c r="O26" i="15" s="1"/>
  <c r="N1043" i="14"/>
  <c r="O27" i="15" s="1"/>
  <c r="N1044" i="14"/>
  <c r="T8" i="15" s="1"/>
  <c r="N1045" i="14"/>
  <c r="T9" i="15" s="1"/>
  <c r="N1046" i="14"/>
  <c r="N1047" i="14"/>
  <c r="N1048" i="14"/>
  <c r="N1049" i="14"/>
  <c r="N1050" i="14"/>
  <c r="N1051" i="14"/>
  <c r="K1008" i="14"/>
  <c r="P1009" i="14"/>
  <c r="E5" i="15" s="1"/>
  <c r="Q1010" i="14"/>
  <c r="J1011" i="14"/>
  <c r="N1012" i="14"/>
  <c r="D1013" i="14"/>
  <c r="O1013" i="14"/>
  <c r="D1014" i="14"/>
  <c r="E51" i="15" s="1"/>
  <c r="O1014" i="14"/>
  <c r="D1015" i="14"/>
  <c r="E52" i="15" s="1"/>
  <c r="O1015" i="14"/>
  <c r="D1016" i="14"/>
  <c r="E53" i="15" s="1"/>
  <c r="O1016" i="14"/>
  <c r="E18" i="15" s="1"/>
  <c r="D1017" i="14"/>
  <c r="E54" i="15" s="1"/>
  <c r="O1017" i="14"/>
  <c r="E21" i="15" s="1"/>
  <c r="D1018" i="14"/>
  <c r="E55" i="15" s="1"/>
  <c r="O1018" i="14"/>
  <c r="E22" i="15" s="1"/>
  <c r="D1019" i="14"/>
  <c r="E56" i="15" s="1"/>
  <c r="O1019" i="14"/>
  <c r="E23" i="15" s="1"/>
  <c r="D1020" i="14"/>
  <c r="J49" i="15" s="1"/>
  <c r="O1020" i="14"/>
  <c r="J6" i="15" s="1"/>
  <c r="D1021" i="14"/>
  <c r="J50" i="15" s="1"/>
  <c r="O1021" i="14"/>
  <c r="J7" i="15" s="1"/>
  <c r="D1022" i="14"/>
  <c r="O1022" i="14"/>
  <c r="D1023" i="14"/>
  <c r="O1023" i="14"/>
  <c r="D1024" i="14"/>
  <c r="O1024" i="14"/>
  <c r="D1025" i="14"/>
  <c r="O1025" i="14"/>
  <c r="D1026" i="14"/>
  <c r="J51" i="15" s="1"/>
  <c r="O1026" i="14"/>
  <c r="D1027" i="14"/>
  <c r="J52" i="15" s="1"/>
  <c r="O1027" i="14"/>
  <c r="D1028" i="14"/>
  <c r="J53" i="15" s="1"/>
  <c r="O1028" i="14"/>
  <c r="J18" i="15" s="1"/>
  <c r="D1029" i="14"/>
  <c r="J54" i="15" s="1"/>
  <c r="O1029" i="14"/>
  <c r="J21" i="15" s="1"/>
  <c r="D1030" i="14"/>
  <c r="J55" i="15" s="1"/>
  <c r="O1030" i="14"/>
  <c r="J22" i="15" s="1"/>
  <c r="D1031" i="14"/>
  <c r="J56" i="15" s="1"/>
  <c r="O1031" i="14"/>
  <c r="J23" i="15" s="1"/>
  <c r="D1032" i="14"/>
  <c r="O49" i="15" s="1"/>
  <c r="O1032" i="14"/>
  <c r="O6" i="15" s="1"/>
  <c r="D1033" i="14"/>
  <c r="O50" i="15" s="1"/>
  <c r="O1033" i="14"/>
  <c r="O7" i="15" s="1"/>
  <c r="D1034" i="14"/>
  <c r="O1034" i="14"/>
  <c r="D1035" i="14"/>
  <c r="O1035" i="14"/>
  <c r="D1036" i="14"/>
  <c r="O1036" i="14"/>
  <c r="D1037" i="14"/>
  <c r="O1037" i="14"/>
  <c r="D1038" i="14"/>
  <c r="O51" i="15" s="1"/>
  <c r="O1038" i="14"/>
  <c r="D1039" i="14"/>
  <c r="O52" i="15" s="1"/>
  <c r="O1039" i="14"/>
  <c r="D1040" i="14"/>
  <c r="O53" i="15" s="1"/>
  <c r="O1040" i="14"/>
  <c r="O18" i="15" s="1"/>
  <c r="D1041" i="14"/>
  <c r="O54" i="15" s="1"/>
  <c r="O1041" i="14"/>
  <c r="O21" i="15" s="1"/>
  <c r="O24" i="15" s="1"/>
  <c r="D1042" i="14"/>
  <c r="O55" i="15" s="1"/>
  <c r="O1042" i="14"/>
  <c r="O22" i="15" s="1"/>
  <c r="D1043" i="14"/>
  <c r="O56" i="15" s="1"/>
  <c r="O1043" i="14"/>
  <c r="O23" i="15" s="1"/>
  <c r="D1044" i="14"/>
  <c r="T49" i="15" s="1"/>
  <c r="O1044" i="14"/>
  <c r="T6" i="15" s="1"/>
  <c r="D1045" i="14"/>
  <c r="T50" i="15" s="1"/>
  <c r="O1045" i="14"/>
  <c r="T7" i="15" s="1"/>
  <c r="D1046" i="14"/>
  <c r="O1046" i="14"/>
  <c r="D1047" i="14"/>
  <c r="O1047" i="14"/>
  <c r="D1048" i="14"/>
  <c r="O1048" i="14"/>
  <c r="D1049" i="14"/>
  <c r="O1049" i="14"/>
  <c r="D1050" i="14"/>
  <c r="T51" i="15" s="1"/>
  <c r="O1050" i="14"/>
  <c r="D1051" i="14"/>
  <c r="T52" i="15" s="1"/>
  <c r="O1051" i="14"/>
  <c r="N1008" i="14"/>
  <c r="E8" i="15" s="1"/>
  <c r="G1009" i="14"/>
  <c r="F11" i="15" s="1"/>
  <c r="R1009" i="14"/>
  <c r="H1010" i="14"/>
  <c r="M1011" i="14"/>
  <c r="D1012" i="14"/>
  <c r="P1012" i="14"/>
  <c r="G1013" i="14"/>
  <c r="Q1013" i="14"/>
  <c r="G1014" i="14"/>
  <c r="Q1014" i="14"/>
  <c r="E16" i="15" s="1"/>
  <c r="G1015" i="14"/>
  <c r="Q1015" i="14"/>
  <c r="E17" i="15" s="1"/>
  <c r="G1016" i="14"/>
  <c r="F20" i="15" s="1"/>
  <c r="Q1016" i="14"/>
  <c r="G1017" i="14"/>
  <c r="F29" i="15" s="1"/>
  <c r="Q1017" i="14"/>
  <c r="G1018" i="14"/>
  <c r="F30" i="15" s="1"/>
  <c r="Q1018" i="14"/>
  <c r="G1019" i="14"/>
  <c r="F31" i="15" s="1"/>
  <c r="Q1019" i="14"/>
  <c r="G1020" i="14"/>
  <c r="K10" i="15" s="1"/>
  <c r="Q1020" i="14"/>
  <c r="G1021" i="14"/>
  <c r="K11" i="15" s="1"/>
  <c r="Q1021" i="14"/>
  <c r="G1022" i="14"/>
  <c r="Q1022" i="14"/>
  <c r="G1023" i="14"/>
  <c r="Q1023" i="14"/>
  <c r="G1024" i="14"/>
  <c r="Q1024" i="14"/>
  <c r="G1025" i="14"/>
  <c r="Q1025" i="14"/>
  <c r="G1026" i="14"/>
  <c r="Q1026" i="14"/>
  <c r="G1027" i="14"/>
  <c r="Q1027" i="14"/>
  <c r="J17" i="15" s="1"/>
  <c r="G1028" i="14"/>
  <c r="K20" i="15" s="1"/>
  <c r="Q1028" i="14"/>
  <c r="G1029" i="14"/>
  <c r="K29" i="15" s="1"/>
  <c r="Q1029" i="14"/>
  <c r="G1030" i="14"/>
  <c r="K30" i="15" s="1"/>
  <c r="Q1030" i="14"/>
  <c r="G1031" i="14"/>
  <c r="K31" i="15" s="1"/>
  <c r="Q1031" i="14"/>
  <c r="G1032" i="14"/>
  <c r="P10" i="15" s="1"/>
  <c r="Q1032" i="14"/>
  <c r="G1033" i="14"/>
  <c r="P11" i="15" s="1"/>
  <c r="Q1033" i="14"/>
  <c r="G1034" i="14"/>
  <c r="Q1034" i="14"/>
  <c r="G1035" i="14"/>
  <c r="Q1035" i="14"/>
  <c r="G1036" i="14"/>
  <c r="Q1036" i="14"/>
  <c r="G1037" i="14"/>
  <c r="Q1037" i="14"/>
  <c r="G1038" i="14"/>
  <c r="Q1038" i="14"/>
  <c r="O16" i="15" s="1"/>
  <c r="G1039" i="14"/>
  <c r="Q1039" i="14"/>
  <c r="O17" i="15" s="1"/>
  <c r="G1040" i="14"/>
  <c r="P20" i="15" s="1"/>
  <c r="Q1040" i="14"/>
  <c r="G1041" i="14"/>
  <c r="P29" i="15" s="1"/>
  <c r="Q1041" i="14"/>
  <c r="G1042" i="14"/>
  <c r="P30" i="15" s="1"/>
  <c r="Q1042" i="14"/>
  <c r="G1043" i="14"/>
  <c r="P31" i="15" s="1"/>
  <c r="Q1043" i="14"/>
  <c r="G1044" i="14"/>
  <c r="U10" i="15" s="1"/>
  <c r="Q1044" i="14"/>
  <c r="G1045" i="14"/>
  <c r="U11" i="15" s="1"/>
  <c r="Q1045" i="14"/>
  <c r="G1046" i="14"/>
  <c r="Q1046" i="14"/>
  <c r="G1047" i="14"/>
  <c r="Q1047" i="14"/>
  <c r="G1048" i="14"/>
  <c r="Q1048" i="14"/>
  <c r="G1049" i="14"/>
  <c r="Q1049" i="14"/>
  <c r="G1050" i="14"/>
  <c r="Q1050" i="14"/>
  <c r="G1051" i="14"/>
  <c r="Q1051" i="14"/>
  <c r="T17" i="15" s="1"/>
  <c r="G1008" i="14"/>
  <c r="F10" i="15" s="1"/>
  <c r="K1009" i="14"/>
  <c r="O1010" i="14"/>
  <c r="H1011" i="14"/>
  <c r="S1011" i="14"/>
  <c r="K1012" i="14"/>
  <c r="M1013" i="14"/>
  <c r="M1014" i="14"/>
  <c r="M1015" i="14"/>
  <c r="M1016" i="14"/>
  <c r="E20" i="15" s="1"/>
  <c r="M1017" i="14"/>
  <c r="E29" i="15" s="1"/>
  <c r="M1018" i="14"/>
  <c r="E30" i="15" s="1"/>
  <c r="M1019" i="14"/>
  <c r="E31" i="15" s="1"/>
  <c r="M1020" i="14"/>
  <c r="M1021" i="14"/>
  <c r="J11" i="15" s="1"/>
  <c r="M1022" i="14"/>
  <c r="M1023" i="14"/>
  <c r="M1024" i="14"/>
  <c r="M1025" i="14"/>
  <c r="M1026" i="14"/>
  <c r="M1027" i="14"/>
  <c r="M1028" i="14"/>
  <c r="M1029" i="14"/>
  <c r="J29" i="15" s="1"/>
  <c r="M1030" i="14"/>
  <c r="J30" i="15" s="1"/>
  <c r="M1031" i="14"/>
  <c r="J31" i="15" s="1"/>
  <c r="M1032" i="14"/>
  <c r="O10" i="15" s="1"/>
  <c r="M1033" i="14"/>
  <c r="O11" i="15" s="1"/>
  <c r="M1034" i="14"/>
  <c r="M1035" i="14"/>
  <c r="M1036" i="14"/>
  <c r="M1037" i="14"/>
  <c r="M1038" i="14"/>
  <c r="M1039" i="14"/>
  <c r="M1040" i="14"/>
  <c r="O20" i="15" s="1"/>
  <c r="M1041" i="14"/>
  <c r="O29" i="15" s="1"/>
  <c r="O32" i="15" s="1"/>
  <c r="M1042" i="14"/>
  <c r="O30" i="15" s="1"/>
  <c r="M1043" i="14"/>
  <c r="O31" i="15" s="1"/>
  <c r="M1044" i="14"/>
  <c r="M1045" i="14"/>
  <c r="T11" i="15" s="1"/>
  <c r="M1046" i="14"/>
  <c r="M1047" i="14"/>
  <c r="M1048" i="14"/>
  <c r="M1049" i="14"/>
  <c r="M1050" i="14"/>
  <c r="M1051" i="14"/>
  <c r="Q1008" i="14"/>
  <c r="I1009" i="14"/>
  <c r="F7" i="15" s="1"/>
  <c r="P1011" i="14"/>
  <c r="P1013" i="14"/>
  <c r="I1015" i="14"/>
  <c r="R1016" i="14"/>
  <c r="J1018" i="14"/>
  <c r="H1020" i="14"/>
  <c r="K8" i="15" s="1"/>
  <c r="P1021" i="14"/>
  <c r="J5" i="15" s="1"/>
  <c r="I1023" i="14"/>
  <c r="R1024" i="14"/>
  <c r="J1026" i="14"/>
  <c r="H1028" i="14"/>
  <c r="K19" i="15" s="1"/>
  <c r="P1029" i="14"/>
  <c r="I1031" i="14"/>
  <c r="K23" i="15" s="1"/>
  <c r="R1032" i="14"/>
  <c r="J1034" i="14"/>
  <c r="H1036" i="14"/>
  <c r="P1037" i="14"/>
  <c r="I1039" i="14"/>
  <c r="R1040" i="14"/>
  <c r="J1042" i="14"/>
  <c r="H1044" i="14"/>
  <c r="U8" i="15" s="1"/>
  <c r="P1045" i="14"/>
  <c r="T5" i="15" s="1"/>
  <c r="I1047" i="14"/>
  <c r="R1048" i="14"/>
  <c r="J1050" i="14"/>
  <c r="J1009" i="14"/>
  <c r="F5" i="15" s="1"/>
  <c r="Q1011" i="14"/>
  <c r="G1012" i="14"/>
  <c r="R1013" i="14"/>
  <c r="J1015" i="14"/>
  <c r="H1017" i="14"/>
  <c r="F25" i="15" s="1"/>
  <c r="F28" i="15" s="1"/>
  <c r="P1018" i="14"/>
  <c r="I1020" i="14"/>
  <c r="K6" i="15" s="1"/>
  <c r="R1021" i="14"/>
  <c r="J1023" i="14"/>
  <c r="H1025" i="14"/>
  <c r="P1026" i="14"/>
  <c r="I1028" i="14"/>
  <c r="K18" i="15" s="1"/>
  <c r="R1029" i="14"/>
  <c r="J1031" i="14"/>
  <c r="H1033" i="14"/>
  <c r="P9" i="15" s="1"/>
  <c r="P1034" i="14"/>
  <c r="I1036" i="14"/>
  <c r="R1037" i="14"/>
  <c r="J1039" i="14"/>
  <c r="H1041" i="14"/>
  <c r="P25" i="15" s="1"/>
  <c r="P1042" i="14"/>
  <c r="I1044" i="14"/>
  <c r="U6" i="15" s="1"/>
  <c r="R1045" i="14"/>
  <c r="J1047" i="14"/>
  <c r="H1049" i="14"/>
  <c r="P1050" i="14"/>
  <c r="Q1009" i="14"/>
  <c r="R1011" i="14"/>
  <c r="H1012" i="14"/>
  <c r="H1014" i="14"/>
  <c r="P1015" i="14"/>
  <c r="I1017" i="14"/>
  <c r="F21" i="15" s="1"/>
  <c r="R1018" i="14"/>
  <c r="J1020" i="14"/>
  <c r="K4" i="15" s="1"/>
  <c r="H1022" i="14"/>
  <c r="P1023" i="14"/>
  <c r="I1025" i="14"/>
  <c r="R1026" i="14"/>
  <c r="J14" i="15" s="1"/>
  <c r="J1028" i="14"/>
  <c r="H1030" i="14"/>
  <c r="K26" i="15" s="1"/>
  <c r="P1031" i="14"/>
  <c r="I1033" i="14"/>
  <c r="P7" i="15" s="1"/>
  <c r="R1034" i="14"/>
  <c r="J1036" i="14"/>
  <c r="H1038" i="14"/>
  <c r="P1039" i="14"/>
  <c r="I1041" i="14"/>
  <c r="P21" i="15" s="1"/>
  <c r="R1042" i="14"/>
  <c r="J1044" i="14"/>
  <c r="U4" i="15" s="1"/>
  <c r="H1046" i="14"/>
  <c r="P1047" i="14"/>
  <c r="I1049" i="14"/>
  <c r="R1050" i="14"/>
  <c r="E1051" i="14"/>
  <c r="O1008" i="14"/>
  <c r="E6" i="15" s="1"/>
  <c r="N1010" i="14"/>
  <c r="G1011" i="14"/>
  <c r="I1013" i="14"/>
  <c r="R1014" i="14"/>
  <c r="E14" i="15" s="1"/>
  <c r="J1016" i="14"/>
  <c r="H1018" i="14"/>
  <c r="F26" i="15" s="1"/>
  <c r="P1019" i="14"/>
  <c r="I1021" i="14"/>
  <c r="K7" i="15" s="1"/>
  <c r="R1022" i="14"/>
  <c r="J1024" i="14"/>
  <c r="H1026" i="14"/>
  <c r="P1027" i="14"/>
  <c r="I1029" i="14"/>
  <c r="R1030" i="14"/>
  <c r="J1032" i="14"/>
  <c r="P4" i="15" s="1"/>
  <c r="H1034" i="14"/>
  <c r="P1035" i="14"/>
  <c r="I1037" i="14"/>
  <c r="R1038" i="14"/>
  <c r="O14" i="15" s="1"/>
  <c r="J1040" i="14"/>
  <c r="H1042" i="14"/>
  <c r="P26" i="15" s="1"/>
  <c r="P1043" i="14"/>
  <c r="I1045" i="14"/>
  <c r="U7" i="15" s="1"/>
  <c r="R1046" i="14"/>
  <c r="J1048" i="14"/>
  <c r="H1050" i="14"/>
  <c r="P1051" i="14"/>
  <c r="E2475" i="6"/>
  <c r="E2477" i="6"/>
  <c r="E2476" i="6"/>
  <c r="E2371" i="6"/>
  <c r="V403" i="2"/>
  <c r="W403" i="10"/>
  <c r="W419" i="14"/>
  <c r="X400" i="25"/>
  <c r="E1560" i="6"/>
  <c r="E1558" i="6"/>
  <c r="E1556" i="6"/>
  <c r="E1557" i="6"/>
  <c r="E1554" i="6"/>
  <c r="V297" i="2"/>
  <c r="W297" i="10"/>
  <c r="W312" i="14"/>
  <c r="X293" i="25"/>
  <c r="E1076" i="6"/>
  <c r="E1074" i="6"/>
  <c r="E1075" i="6"/>
  <c r="E1072" i="6"/>
  <c r="E609" i="6"/>
  <c r="E608" i="6"/>
  <c r="E604" i="6"/>
  <c r="E473" i="6"/>
  <c r="E469" i="6"/>
  <c r="AB992" i="10"/>
  <c r="AJ992" i="10"/>
  <c r="AE992" i="10"/>
  <c r="Z992" i="10"/>
  <c r="AK992" i="10"/>
  <c r="AH992" i="10"/>
  <c r="AI992" i="10"/>
  <c r="AA992" i="10"/>
  <c r="AG992" i="10"/>
  <c r="AF992" i="10"/>
  <c r="AC992" i="10"/>
  <c r="AD992" i="10"/>
  <c r="E907" i="10"/>
  <c r="E906" i="10"/>
  <c r="E904" i="10"/>
  <c r="T753" i="10"/>
  <c r="C980" i="10"/>
  <c r="L983" i="10"/>
  <c r="C989" i="10"/>
  <c r="Q990" i="10"/>
  <c r="J16" i="11" s="1"/>
  <c r="K994" i="10"/>
  <c r="K999" i="10"/>
  <c r="S1005" i="10"/>
  <c r="L1006" i="10"/>
  <c r="H1007" i="10"/>
  <c r="P27" i="11" s="1"/>
  <c r="N1011" i="10"/>
  <c r="C1012" i="10"/>
  <c r="O1013" i="10"/>
  <c r="K1015" i="10"/>
  <c r="U17" i="11" s="1"/>
  <c r="O972" i="10"/>
  <c r="E6" i="11" s="1"/>
  <c r="P974" i="10"/>
  <c r="H980" i="10"/>
  <c r="F19" i="11" s="1"/>
  <c r="O983" i="10"/>
  <c r="E23" i="11" s="1"/>
  <c r="C985" i="10"/>
  <c r="C986" i="10"/>
  <c r="I989" i="10"/>
  <c r="S990" i="10"/>
  <c r="J12" i="11" s="1"/>
  <c r="P993" i="10"/>
  <c r="L994" i="10"/>
  <c r="C997" i="10"/>
  <c r="Q998" i="10"/>
  <c r="L999" i="10"/>
  <c r="K1007" i="10"/>
  <c r="H1008" i="10"/>
  <c r="U8" i="11" s="1"/>
  <c r="P1011" i="10"/>
  <c r="I1012" i="10"/>
  <c r="S1013" i="10"/>
  <c r="D1014" i="10"/>
  <c r="T51" i="11" s="1"/>
  <c r="M1015" i="10"/>
  <c r="N1007" i="10"/>
  <c r="O27" i="11" s="1"/>
  <c r="K1008" i="10"/>
  <c r="Q1011" i="10"/>
  <c r="L1012" i="10"/>
  <c r="O1015" i="10"/>
  <c r="L1002" i="10"/>
  <c r="P14" i="11" s="1"/>
  <c r="N1003" i="10"/>
  <c r="L1004" i="10"/>
  <c r="K1005" i="10"/>
  <c r="S1009" i="10"/>
  <c r="L1010" i="10"/>
  <c r="G1011" i="10"/>
  <c r="K1013" i="10"/>
  <c r="S1014" i="10"/>
  <c r="T12" i="11" s="1"/>
  <c r="D1015" i="10"/>
  <c r="T52" i="11" s="1"/>
  <c r="K975" i="10"/>
  <c r="G981" i="10"/>
  <c r="F29" i="11" s="1"/>
  <c r="H984" i="10"/>
  <c r="K8" i="11" s="1"/>
  <c r="C1000" i="10"/>
  <c r="S1003" i="10"/>
  <c r="O13" i="11" s="1"/>
  <c r="L1008" i="10"/>
  <c r="S1012" i="10"/>
  <c r="L979" i="10"/>
  <c r="F15" i="11" s="1"/>
  <c r="Q984" i="10"/>
  <c r="P1000" i="10"/>
  <c r="H1002" i="10"/>
  <c r="H1005" i="10"/>
  <c r="P25" i="11" s="1"/>
  <c r="S1008" i="10"/>
  <c r="D1011" i="10"/>
  <c r="G976" i="10"/>
  <c r="O979" i="10"/>
  <c r="H994" i="10"/>
  <c r="K26" i="11" s="1"/>
  <c r="K996" i="10"/>
  <c r="K1002" i="10"/>
  <c r="P16" i="11" s="1"/>
  <c r="I1011" i="10"/>
  <c r="P973" i="10"/>
  <c r="E5" i="11" s="1"/>
  <c r="O985" i="10"/>
  <c r="J7" i="11" s="1"/>
  <c r="I999" i="10"/>
  <c r="H1001" i="10"/>
  <c r="K1004" i="10"/>
  <c r="S1007" i="10"/>
  <c r="K1010" i="10"/>
  <c r="D1013" i="10"/>
  <c r="M1014" i="10"/>
  <c r="S1015" i="10"/>
  <c r="T13" i="11" s="1"/>
  <c r="G975" i="10"/>
  <c r="L997" i="10"/>
  <c r="M1013" i="10"/>
  <c r="H976" i="10"/>
  <c r="G984" i="10"/>
  <c r="K10" i="11" s="1"/>
  <c r="K988" i="10"/>
  <c r="G991" i="10"/>
  <c r="P1001" i="10"/>
  <c r="K1009" i="10"/>
  <c r="Q988" i="10"/>
  <c r="C995" i="10"/>
  <c r="H1004" i="10"/>
  <c r="P19" i="11" s="1"/>
  <c r="N1009" i="10"/>
  <c r="T9" i="11" s="1"/>
  <c r="K1014" i="10"/>
  <c r="U16" i="11" s="1"/>
  <c r="O973" i="10"/>
  <c r="E7" i="11" s="1"/>
  <c r="S995" i="10"/>
  <c r="N1012" i="10"/>
  <c r="H1009" i="10"/>
  <c r="U9" i="11" s="1"/>
  <c r="K1003" i="10"/>
  <c r="P17" i="11" s="1"/>
  <c r="C981" i="10"/>
  <c r="Q982" i="10"/>
  <c r="G985" i="10"/>
  <c r="K11" i="11" s="1"/>
  <c r="S1010" i="10"/>
  <c r="S1006" i="10"/>
  <c r="K1006" i="10"/>
  <c r="P997" i="10"/>
  <c r="O5" i="11" s="1"/>
  <c r="L995" i="10"/>
  <c r="E86" i="8"/>
  <c r="E54" i="8"/>
  <c r="E20" i="8"/>
  <c r="E22" i="8"/>
  <c r="F909" i="25"/>
  <c r="F1014" i="25" s="1"/>
  <c r="F894" i="25"/>
  <c r="F890" i="25"/>
  <c r="F892" i="25"/>
  <c r="F891" i="25"/>
  <c r="F874" i="25"/>
  <c r="F876" i="25"/>
  <c r="F873" i="25"/>
  <c r="F875" i="25"/>
  <c r="F830" i="25"/>
  <c r="F826" i="25"/>
  <c r="F828" i="25"/>
  <c r="F827" i="25"/>
  <c r="F810" i="25"/>
  <c r="F812" i="25"/>
  <c r="F809" i="25"/>
  <c r="F811" i="25"/>
  <c r="I779" i="25"/>
  <c r="I1007" i="25" s="1"/>
  <c r="P27" i="26" s="1"/>
  <c r="Q779" i="25"/>
  <c r="J779" i="25"/>
  <c r="R779" i="25"/>
  <c r="L779" i="25"/>
  <c r="L1007" i="25" s="1"/>
  <c r="T779" i="25"/>
  <c r="H779" i="25"/>
  <c r="P779" i="25"/>
  <c r="E779" i="25"/>
  <c r="F788" i="25" s="1"/>
  <c r="W779" i="25"/>
  <c r="W1007" i="25" s="1"/>
  <c r="Q46" i="26" s="1"/>
  <c r="K779" i="25"/>
  <c r="K1007" i="25" s="1"/>
  <c r="S779" i="25"/>
  <c r="S1007" i="25" s="1"/>
  <c r="O778" i="25"/>
  <c r="O1007" i="25" s="1"/>
  <c r="O27" i="26" s="1"/>
  <c r="W778" i="25"/>
  <c r="H778" i="25"/>
  <c r="H1007" i="25" s="1"/>
  <c r="P31" i="26" s="1"/>
  <c r="P778" i="25"/>
  <c r="P1007" i="25" s="1"/>
  <c r="O23" i="26" s="1"/>
  <c r="J778" i="25"/>
  <c r="J1007" i="25" s="1"/>
  <c r="P23" i="26" s="1"/>
  <c r="R778" i="25"/>
  <c r="R1007" i="25" s="1"/>
  <c r="E778" i="25"/>
  <c r="N778" i="25"/>
  <c r="N1007" i="25" s="1"/>
  <c r="O31" i="26" s="1"/>
  <c r="Q778" i="25"/>
  <c r="Q1007" i="25" s="1"/>
  <c r="S778" i="25"/>
  <c r="T778" i="25"/>
  <c r="T1007" i="25" s="1"/>
  <c r="L778" i="25"/>
  <c r="F729" i="25"/>
  <c r="F731" i="25"/>
  <c r="F728" i="25"/>
  <c r="F730" i="25"/>
  <c r="F654" i="25"/>
  <c r="F656" i="25"/>
  <c r="F655" i="25"/>
  <c r="F643" i="25"/>
  <c r="F1001" i="25" s="1"/>
  <c r="F389" i="25"/>
  <c r="F386" i="25"/>
  <c r="F340" i="25"/>
  <c r="F338" i="25"/>
  <c r="F337" i="25"/>
  <c r="F310" i="25"/>
  <c r="F312" i="25"/>
  <c r="F313" i="25"/>
  <c r="F309" i="25"/>
  <c r="F311" i="25"/>
  <c r="F306" i="25"/>
  <c r="F307" i="25"/>
  <c r="F296" i="25"/>
  <c r="F293" i="25"/>
  <c r="F289" i="25"/>
  <c r="F290" i="25"/>
  <c r="F226" i="25"/>
  <c r="F225" i="25"/>
  <c r="F210" i="25"/>
  <c r="X993" i="25" s="1"/>
  <c r="F209" i="25"/>
  <c r="F194" i="25"/>
  <c r="F193" i="25"/>
  <c r="F178" i="25"/>
  <c r="F177" i="25"/>
  <c r="F162" i="25"/>
  <c r="F85" i="25"/>
  <c r="F82" i="25"/>
  <c r="W974" i="25"/>
  <c r="W976" i="25"/>
  <c r="W978" i="25"/>
  <c r="G41" i="26" s="1"/>
  <c r="E845" i="14"/>
  <c r="E840" i="14"/>
  <c r="E841" i="14"/>
  <c r="E842" i="14"/>
  <c r="E1046" i="14" s="1"/>
  <c r="E839" i="14"/>
  <c r="E846" i="14"/>
  <c r="E493" i="14"/>
  <c r="E485" i="14"/>
  <c r="E1029" i="14" s="1"/>
  <c r="E492" i="14"/>
  <c r="T296" i="14"/>
  <c r="X1030" i="14"/>
  <c r="X1038" i="14"/>
  <c r="X1027" i="14"/>
  <c r="W1013" i="14"/>
  <c r="X1016" i="14"/>
  <c r="X1048" i="14"/>
  <c r="X1012" i="14"/>
  <c r="X1036" i="14"/>
  <c r="X1044" i="14"/>
  <c r="E248" i="14"/>
  <c r="E242" i="14"/>
  <c r="E241" i="14"/>
  <c r="E2376" i="6"/>
  <c r="E2369" i="6"/>
  <c r="E2372" i="6"/>
  <c r="E1963" i="6"/>
  <c r="E1965" i="6"/>
  <c r="E1964" i="6"/>
  <c r="V526" i="2"/>
  <c r="W526" i="10"/>
  <c r="W541" i="14"/>
  <c r="X522" i="25"/>
  <c r="E1844" i="6"/>
  <c r="E1842" i="6"/>
  <c r="E1838" i="6"/>
  <c r="E1836" i="6"/>
  <c r="V432" i="2"/>
  <c r="W432" i="10"/>
  <c r="W448" i="14"/>
  <c r="X429" i="25"/>
  <c r="E769" i="6"/>
  <c r="E768" i="6"/>
  <c r="E726" i="6"/>
  <c r="E725" i="6"/>
  <c r="E722" i="6"/>
  <c r="E696" i="6"/>
  <c r="E693" i="6"/>
  <c r="E675" i="6"/>
  <c r="E674" i="6"/>
  <c r="E676" i="6"/>
  <c r="E379" i="6"/>
  <c r="E378" i="6"/>
  <c r="E380" i="6"/>
  <c r="E373" i="6"/>
  <c r="E948" i="8"/>
  <c r="E944" i="8"/>
  <c r="E940" i="8"/>
  <c r="E936" i="8"/>
  <c r="E932" i="8"/>
  <c r="E928" i="8"/>
  <c r="E924" i="8"/>
  <c r="E920" i="8"/>
  <c r="E916" i="8"/>
  <c r="E912" i="8"/>
  <c r="E908" i="8"/>
  <c r="E904" i="8"/>
  <c r="E900" i="8"/>
  <c r="E896" i="8"/>
  <c r="E892" i="8"/>
  <c r="E888" i="8"/>
  <c r="E884" i="8"/>
  <c r="E880" i="8"/>
  <c r="E876" i="8"/>
  <c r="E872" i="8"/>
  <c r="E868" i="8"/>
  <c r="E864" i="8"/>
  <c r="E860" i="8"/>
  <c r="E856" i="8"/>
  <c r="E852" i="8"/>
  <c r="E848" i="8"/>
  <c r="E844" i="8"/>
  <c r="E840" i="8"/>
  <c r="E836" i="8"/>
  <c r="E832" i="8"/>
  <c r="E828" i="8"/>
  <c r="E824" i="8"/>
  <c r="E820" i="8"/>
  <c r="E816" i="8"/>
  <c r="E812" i="8"/>
  <c r="E808" i="8"/>
  <c r="E804" i="8"/>
  <c r="E800" i="8"/>
  <c r="E796" i="8"/>
  <c r="E792" i="8"/>
  <c r="E788" i="8"/>
  <c r="E784" i="8"/>
  <c r="E780" i="8"/>
  <c r="E776" i="8"/>
  <c r="E772" i="8"/>
  <c r="E768" i="8"/>
  <c r="E764" i="8"/>
  <c r="E760" i="8"/>
  <c r="E756" i="8"/>
  <c r="E752" i="8"/>
  <c r="E748" i="8"/>
  <c r="E744" i="8"/>
  <c r="E740" i="8"/>
  <c r="E736" i="8"/>
  <c r="E732" i="8"/>
  <c r="E728" i="8"/>
  <c r="E724" i="8"/>
  <c r="E720" i="8"/>
  <c r="E716" i="8"/>
  <c r="E712" i="8"/>
  <c r="E708" i="8"/>
  <c r="E704" i="8"/>
  <c r="E700" i="8"/>
  <c r="E696" i="8"/>
  <c r="E692" i="8"/>
  <c r="E688" i="8"/>
  <c r="E684" i="8"/>
  <c r="E680" i="8"/>
  <c r="E676" i="8"/>
  <c r="E672" i="8"/>
  <c r="E668" i="8"/>
  <c r="E664" i="8"/>
  <c r="E660" i="8"/>
  <c r="E656" i="8"/>
  <c r="E652" i="8"/>
  <c r="E648" i="8"/>
  <c r="E644" i="8"/>
  <c r="E640" i="8"/>
  <c r="E636" i="8"/>
  <c r="E632" i="8"/>
  <c r="E628" i="8"/>
  <c r="E624" i="8"/>
  <c r="E620" i="8"/>
  <c r="E616" i="8"/>
  <c r="E612" i="8"/>
  <c r="E608" i="8"/>
  <c r="E604" i="8"/>
  <c r="E600" i="8"/>
  <c r="E596" i="8"/>
  <c r="E592" i="8"/>
  <c r="E588" i="8"/>
  <c r="E584" i="8"/>
  <c r="E580" i="8"/>
  <c r="E576" i="8"/>
  <c r="E572" i="8"/>
  <c r="E568" i="8"/>
  <c r="E564" i="8"/>
  <c r="E560" i="8"/>
  <c r="E556" i="8"/>
  <c r="E552" i="8"/>
  <c r="E1026" i="8" s="1"/>
  <c r="E548" i="8"/>
  <c r="E544" i="8"/>
  <c r="E540" i="8"/>
  <c r="E536" i="8"/>
  <c r="E532" i="8"/>
  <c r="E528" i="8"/>
  <c r="E524" i="8"/>
  <c r="E520" i="8"/>
  <c r="E516" i="8"/>
  <c r="E512" i="8"/>
  <c r="E508" i="8"/>
  <c r="E504" i="8"/>
  <c r="E500" i="8"/>
  <c r="E496" i="8"/>
  <c r="E492" i="8"/>
  <c r="E488" i="8"/>
  <c r="E484" i="8"/>
  <c r="E480" i="8"/>
  <c r="E476" i="8"/>
  <c r="E1022" i="8" s="1"/>
  <c r="E472" i="8"/>
  <c r="E468" i="8"/>
  <c r="E464" i="8"/>
  <c r="E460" i="8"/>
  <c r="E456" i="8"/>
  <c r="E452" i="8"/>
  <c r="E448" i="8"/>
  <c r="E444" i="8"/>
  <c r="E440" i="8"/>
  <c r="E436" i="8"/>
  <c r="E432" i="8"/>
  <c r="E428" i="8"/>
  <c r="E1020" i="8" s="1"/>
  <c r="E424" i="8"/>
  <c r="E420" i="8"/>
  <c r="E416" i="8"/>
  <c r="E412" i="8"/>
  <c r="E408" i="8"/>
  <c r="E404" i="8"/>
  <c r="E400" i="8"/>
  <c r="E396" i="8"/>
  <c r="E392" i="8"/>
  <c r="E388" i="8"/>
  <c r="E384" i="8"/>
  <c r="E380" i="8"/>
  <c r="E376" i="8"/>
  <c r="E372" i="8"/>
  <c r="E368" i="8"/>
  <c r="E364" i="8"/>
  <c r="E360" i="8"/>
  <c r="E356" i="8"/>
  <c r="E352" i="8"/>
  <c r="E348" i="8"/>
  <c r="E344" i="8"/>
  <c r="E340" i="8"/>
  <c r="E336" i="8"/>
  <c r="E332" i="8"/>
  <c r="E328" i="8"/>
  <c r="E324" i="8"/>
  <c r="E320" i="8"/>
  <c r="E316" i="8"/>
  <c r="E312" i="8"/>
  <c r="E308" i="8"/>
  <c r="E304" i="8"/>
  <c r="E300" i="8"/>
  <c r="E296" i="8"/>
  <c r="E292" i="8"/>
  <c r="E288" i="8"/>
  <c r="E284" i="8"/>
  <c r="E280" i="8"/>
  <c r="E1013" i="8" s="1"/>
  <c r="E276" i="8"/>
  <c r="E272" i="8"/>
  <c r="E257" i="8"/>
  <c r="E253" i="8"/>
  <c r="E223" i="8"/>
  <c r="E204" i="8"/>
  <c r="E200" i="8"/>
  <c r="E172" i="8"/>
  <c r="E140" i="8"/>
  <c r="E108" i="8"/>
  <c r="E1005" i="8" s="1"/>
  <c r="E76" i="8"/>
  <c r="E44" i="8"/>
  <c r="W1010" i="25"/>
  <c r="W988" i="25"/>
  <c r="W980" i="25"/>
  <c r="G43" i="26" s="1"/>
  <c r="F953" i="25"/>
  <c r="F957" i="25"/>
  <c r="F936" i="25"/>
  <c r="F930" i="25"/>
  <c r="F932" i="25"/>
  <c r="F861" i="25"/>
  <c r="F853" i="25"/>
  <c r="F790" i="25"/>
  <c r="F754" i="25"/>
  <c r="F609" i="25"/>
  <c r="F607" i="25"/>
  <c r="F591" i="25"/>
  <c r="F588" i="25"/>
  <c r="F590" i="25"/>
  <c r="F562" i="25"/>
  <c r="F560" i="25"/>
  <c r="F559" i="25"/>
  <c r="F558" i="25"/>
  <c r="F557" i="25"/>
  <c r="F536" i="25"/>
  <c r="F454" i="25"/>
  <c r="F446" i="25"/>
  <c r="F407" i="25"/>
  <c r="F405" i="25"/>
  <c r="F273" i="25"/>
  <c r="F267" i="25"/>
  <c r="F266" i="25"/>
  <c r="F221" i="25"/>
  <c r="F189" i="25"/>
  <c r="F99" i="25"/>
  <c r="F88" i="25"/>
  <c r="F37" i="25"/>
  <c r="F40" i="25"/>
  <c r="F39" i="25"/>
  <c r="F38" i="25"/>
  <c r="F34" i="25"/>
  <c r="F33" i="25"/>
  <c r="E864" i="14"/>
  <c r="E1047" i="14" s="1"/>
  <c r="E865" i="14"/>
  <c r="E866" i="14"/>
  <c r="E861" i="14"/>
  <c r="E856" i="14"/>
  <c r="E857" i="14"/>
  <c r="E858" i="14"/>
  <c r="E860" i="14"/>
  <c r="E863" i="14"/>
  <c r="E862" i="14"/>
  <c r="E843" i="14"/>
  <c r="E722" i="14"/>
  <c r="E723" i="14"/>
  <c r="E718" i="14"/>
  <c r="E1040" i="14" s="1"/>
  <c r="E656" i="14"/>
  <c r="E652" i="14"/>
  <c r="E655" i="14"/>
  <c r="E654" i="14"/>
  <c r="E375" i="14"/>
  <c r="E373" i="14"/>
  <c r="E371" i="14"/>
  <c r="E293" i="14"/>
  <c r="E234" i="14"/>
  <c r="E233" i="14"/>
  <c r="E1017" i="14" s="1"/>
  <c r="E230" i="14"/>
  <c r="E228" i="14"/>
  <c r="E1880" i="6"/>
  <c r="E1876" i="6"/>
  <c r="E1877" i="6"/>
  <c r="E1878" i="6"/>
  <c r="V438" i="2"/>
  <c r="W438" i="10"/>
  <c r="W454" i="14"/>
  <c r="X435" i="25"/>
  <c r="V426" i="2"/>
  <c r="W426" i="10"/>
  <c r="W442" i="14"/>
  <c r="X423" i="25"/>
  <c r="V272" i="2"/>
  <c r="W272" i="10"/>
  <c r="X268" i="25"/>
  <c r="W287" i="14"/>
  <c r="E1058" i="6"/>
  <c r="E1043" i="6"/>
  <c r="E1044" i="6"/>
  <c r="E1042" i="6"/>
  <c r="E1034" i="6"/>
  <c r="E1035" i="6"/>
  <c r="E1028" i="6"/>
  <c r="E1036" i="6"/>
  <c r="E891" i="6"/>
  <c r="E890" i="6"/>
  <c r="E892" i="6"/>
  <c r="E247" i="8"/>
  <c r="E194" i="8"/>
  <c r="E168" i="8"/>
  <c r="E162" i="8"/>
  <c r="E136" i="8"/>
  <c r="E130" i="8"/>
  <c r="E104" i="8"/>
  <c r="E98" i="8"/>
  <c r="E72" i="8"/>
  <c r="E66" i="8"/>
  <c r="E1003" i="8" s="1"/>
  <c r="E40" i="8"/>
  <c r="E34" i="8"/>
  <c r="E19" i="8"/>
  <c r="E16" i="8"/>
  <c r="E18" i="8"/>
  <c r="W1013" i="25"/>
  <c r="W1000" i="25"/>
  <c r="W999" i="25"/>
  <c r="W998" i="25"/>
  <c r="W997" i="25"/>
  <c r="Q40" i="26" s="1"/>
  <c r="W996" i="25"/>
  <c r="Q39" i="26" s="1"/>
  <c r="W993" i="25"/>
  <c r="L44" i="26" s="1"/>
  <c r="W991" i="25"/>
  <c r="L42" i="26" s="1"/>
  <c r="W990" i="25"/>
  <c r="L41" i="26" s="1"/>
  <c r="W983" i="25"/>
  <c r="G46" i="26" s="1"/>
  <c r="W973" i="25"/>
  <c r="G40" i="26" s="1"/>
  <c r="F951" i="25"/>
  <c r="F945" i="25"/>
  <c r="F946" i="25"/>
  <c r="F950" i="25"/>
  <c r="F926" i="25"/>
  <c r="F922" i="25"/>
  <c r="F924" i="25"/>
  <c r="F923" i="25"/>
  <c r="F911" i="25"/>
  <c r="F902" i="25"/>
  <c r="F871" i="25"/>
  <c r="F847" i="25"/>
  <c r="F1011" i="25" s="1"/>
  <c r="F838" i="25"/>
  <c r="F807" i="25"/>
  <c r="F797" i="25"/>
  <c r="F795" i="25"/>
  <c r="F762" i="25"/>
  <c r="F756" i="25"/>
  <c r="F758" i="25"/>
  <c r="F748" i="25"/>
  <c r="F750" i="25"/>
  <c r="F749" i="25"/>
  <c r="F726" i="25"/>
  <c r="F700" i="25"/>
  <c r="F670" i="25"/>
  <c r="F667" i="25"/>
  <c r="F529" i="25"/>
  <c r="I506" i="25"/>
  <c r="Q506" i="25"/>
  <c r="J506" i="25"/>
  <c r="S506" i="25"/>
  <c r="E507" i="25"/>
  <c r="K506" i="25"/>
  <c r="T506" i="25"/>
  <c r="M506" i="25"/>
  <c r="H506" i="25"/>
  <c r="R506" i="25"/>
  <c r="N506" i="25"/>
  <c r="O506" i="25"/>
  <c r="P506" i="25"/>
  <c r="L504" i="25"/>
  <c r="T504" i="25"/>
  <c r="H504" i="25"/>
  <c r="Q504" i="25"/>
  <c r="I504" i="25"/>
  <c r="R504" i="25"/>
  <c r="E505" i="25"/>
  <c r="K504" i="25"/>
  <c r="P504" i="25"/>
  <c r="E504" i="25"/>
  <c r="W504" i="25"/>
  <c r="J504" i="25"/>
  <c r="M504" i="25"/>
  <c r="F415" i="25"/>
  <c r="F414" i="25"/>
  <c r="F416" i="25"/>
  <c r="F384" i="25"/>
  <c r="F385" i="25"/>
  <c r="F383" i="25"/>
  <c r="F382" i="25"/>
  <c r="F379" i="25"/>
  <c r="F377" i="25"/>
  <c r="F376" i="25"/>
  <c r="F344" i="25"/>
  <c r="F298" i="25"/>
  <c r="F269" i="25"/>
  <c r="F268" i="25"/>
  <c r="F261" i="25"/>
  <c r="X1045" i="14"/>
  <c r="E909" i="14"/>
  <c r="E1049" i="14" s="1"/>
  <c r="E904" i="14"/>
  <c r="E905" i="14"/>
  <c r="E906" i="14"/>
  <c r="E903" i="14"/>
  <c r="E910" i="14"/>
  <c r="E804" i="14"/>
  <c r="E805" i="14"/>
  <c r="E765" i="14"/>
  <c r="E760" i="14"/>
  <c r="E1042" i="14" s="1"/>
  <c r="E762" i="14"/>
  <c r="E766" i="14"/>
  <c r="E752" i="14"/>
  <c r="E745" i="14"/>
  <c r="E748" i="14"/>
  <c r="E751" i="14"/>
  <c r="E746" i="14"/>
  <c r="E750" i="14"/>
  <c r="E688" i="14"/>
  <c r="E681" i="14"/>
  <c r="E684" i="14"/>
  <c r="E687" i="14"/>
  <c r="E682" i="14"/>
  <c r="E689" i="14"/>
  <c r="E680" i="14"/>
  <c r="E477" i="14"/>
  <c r="E479" i="14"/>
  <c r="E245" i="14"/>
  <c r="E244" i="14"/>
  <c r="E246" i="14"/>
  <c r="E243" i="14"/>
  <c r="I1008" i="14"/>
  <c r="F6" i="15" s="1"/>
  <c r="V929" i="2"/>
  <c r="W931" i="10"/>
  <c r="W949" i="14"/>
  <c r="X930" i="25"/>
  <c r="V904" i="2"/>
  <c r="W906" i="10"/>
  <c r="W924" i="14"/>
  <c r="X905" i="25"/>
  <c r="E2395" i="6"/>
  <c r="E2398" i="6"/>
  <c r="E2396" i="6"/>
  <c r="E2394" i="6"/>
  <c r="V890" i="2"/>
  <c r="W892" i="10"/>
  <c r="W910" i="14"/>
  <c r="X891" i="25"/>
  <c r="E2268" i="6"/>
  <c r="E2270" i="6"/>
  <c r="E2267" i="6"/>
  <c r="V799" i="2"/>
  <c r="W818" i="14"/>
  <c r="X799" i="25"/>
  <c r="V708" i="2"/>
  <c r="W708" i="10"/>
  <c r="W724" i="14"/>
  <c r="E2097" i="6"/>
  <c r="E2091" i="6"/>
  <c r="E2093" i="6"/>
  <c r="E2092" i="6"/>
  <c r="V551" i="2"/>
  <c r="W551" i="10"/>
  <c r="W567" i="14"/>
  <c r="X548" i="25"/>
  <c r="E1788" i="6"/>
  <c r="E1786" i="6"/>
  <c r="E1787" i="6"/>
  <c r="E1790" i="6"/>
  <c r="E1779" i="6"/>
  <c r="E1782" i="6"/>
  <c r="E1780" i="6"/>
  <c r="E1778" i="6"/>
  <c r="E1781" i="6"/>
  <c r="E1770" i="6"/>
  <c r="E1766" i="6"/>
  <c r="E1764" i="6"/>
  <c r="E1293" i="6"/>
  <c r="E225" i="6"/>
  <c r="E220" i="6"/>
  <c r="E224" i="6"/>
  <c r="C2541" i="6"/>
  <c r="C2542" i="6"/>
  <c r="E15" i="8"/>
  <c r="W959" i="25"/>
  <c r="F949" i="25"/>
  <c r="F928" i="25"/>
  <c r="F896" i="25"/>
  <c r="F864" i="25"/>
  <c r="F832" i="25"/>
  <c r="F800" i="25"/>
  <c r="F794" i="25"/>
  <c r="F796" i="25"/>
  <c r="F775" i="25"/>
  <c r="F746" i="25"/>
  <c r="F719" i="25"/>
  <c r="F681" i="25"/>
  <c r="F683" i="25"/>
  <c r="F668" i="25"/>
  <c r="F623" i="25"/>
  <c r="F628" i="25"/>
  <c r="F622" i="25"/>
  <c r="F624" i="25"/>
  <c r="F620" i="25"/>
  <c r="F600" i="25"/>
  <c r="F556" i="25"/>
  <c r="P529" i="25"/>
  <c r="P996" i="25" s="1"/>
  <c r="O6" i="26" s="1"/>
  <c r="F490" i="25"/>
  <c r="F489" i="25"/>
  <c r="F472" i="25"/>
  <c r="F442" i="25"/>
  <c r="F441" i="25"/>
  <c r="F381" i="25"/>
  <c r="F375" i="25"/>
  <c r="F988" i="25" s="1"/>
  <c r="F380" i="25"/>
  <c r="F323" i="25"/>
  <c r="F303" i="25"/>
  <c r="F295" i="25"/>
  <c r="R274" i="25"/>
  <c r="F263" i="25"/>
  <c r="F222" i="25"/>
  <c r="F197" i="25"/>
  <c r="F190" i="25"/>
  <c r="F165" i="25"/>
  <c r="F154" i="25"/>
  <c r="F150" i="25"/>
  <c r="F68" i="25"/>
  <c r="F67" i="25"/>
  <c r="F61" i="25"/>
  <c r="X986" i="25" s="1"/>
  <c r="F58" i="25"/>
  <c r="E822" i="14"/>
  <c r="E799" i="14"/>
  <c r="E784" i="14"/>
  <c r="E777" i="14"/>
  <c r="E780" i="14"/>
  <c r="E783" i="14"/>
  <c r="E778" i="14"/>
  <c r="E771" i="14"/>
  <c r="E769" i="14"/>
  <c r="E651" i="14"/>
  <c r="E576" i="14"/>
  <c r="E663" i="14"/>
  <c r="E661" i="14"/>
  <c r="E664" i="14"/>
  <c r="E572" i="14"/>
  <c r="E539" i="14"/>
  <c r="E487" i="14"/>
  <c r="E358" i="14"/>
  <c r="V837" i="2"/>
  <c r="W837" i="10"/>
  <c r="W856" i="14"/>
  <c r="X837" i="25"/>
  <c r="E2301" i="6"/>
  <c r="V824" i="2"/>
  <c r="W824" i="10"/>
  <c r="X824" i="25"/>
  <c r="V820" i="2"/>
  <c r="W820" i="10"/>
  <c r="V790" i="2"/>
  <c r="W790" i="10"/>
  <c r="W808" i="14"/>
  <c r="X789" i="25"/>
  <c r="V746" i="2"/>
  <c r="W746" i="10"/>
  <c r="V732" i="2"/>
  <c r="W732" i="10"/>
  <c r="W749" i="14"/>
  <c r="X730" i="25"/>
  <c r="E2076" i="6"/>
  <c r="E2075" i="6"/>
  <c r="E2078" i="6"/>
  <c r="E2027" i="6"/>
  <c r="E2029" i="6"/>
  <c r="E2028" i="6"/>
  <c r="E2014" i="6"/>
  <c r="V635" i="2"/>
  <c r="W635" i="10"/>
  <c r="W652" i="14"/>
  <c r="X633" i="25"/>
  <c r="V528" i="2"/>
  <c r="W528" i="10"/>
  <c r="V436" i="2"/>
  <c r="W436" i="10"/>
  <c r="X433" i="25"/>
  <c r="W452" i="14"/>
  <c r="E1715" i="6"/>
  <c r="E1717" i="6"/>
  <c r="E1718" i="6"/>
  <c r="E1714" i="6"/>
  <c r="E1657" i="6"/>
  <c r="E1653" i="6"/>
  <c r="E1650" i="6"/>
  <c r="E1654" i="6"/>
  <c r="V383" i="2"/>
  <c r="W399" i="14"/>
  <c r="W383" i="10"/>
  <c r="X380" i="25"/>
  <c r="V382" i="2"/>
  <c r="W382" i="10"/>
  <c r="W398" i="14"/>
  <c r="X379" i="25"/>
  <c r="V376" i="2"/>
  <c r="W376" i="10"/>
  <c r="W392" i="14"/>
  <c r="X373" i="25"/>
  <c r="E1151" i="6"/>
  <c r="E1149" i="6"/>
  <c r="E1144" i="6"/>
  <c r="E1147" i="6"/>
  <c r="E1148" i="6"/>
  <c r="E939" i="6"/>
  <c r="E940" i="6"/>
  <c r="E938" i="6"/>
  <c r="E582" i="6"/>
  <c r="E581" i="6"/>
  <c r="E580" i="6"/>
  <c r="K959" i="25"/>
  <c r="S959" i="25"/>
  <c r="E960" i="25"/>
  <c r="E959" i="25"/>
  <c r="F963" i="25" s="1"/>
  <c r="N959" i="25"/>
  <c r="J959" i="25"/>
  <c r="R959" i="25"/>
  <c r="F952" i="25"/>
  <c r="F948" i="25"/>
  <c r="F944" i="25"/>
  <c r="F912" i="25"/>
  <c r="F880" i="25"/>
  <c r="F848" i="25"/>
  <c r="F816" i="25"/>
  <c r="F784" i="25"/>
  <c r="F772" i="25"/>
  <c r="F774" i="25"/>
  <c r="F770" i="25"/>
  <c r="F703" i="25"/>
  <c r="F684" i="25"/>
  <c r="F644" i="25"/>
  <c r="F625" i="25"/>
  <c r="F604" i="25"/>
  <c r="F596" i="25"/>
  <c r="F577" i="25"/>
  <c r="F497" i="25"/>
  <c r="F483" i="25"/>
  <c r="F474" i="25"/>
  <c r="F460" i="25"/>
  <c r="F409" i="25"/>
  <c r="I393" i="25"/>
  <c r="Q393" i="25"/>
  <c r="H393" i="25"/>
  <c r="P393" i="25"/>
  <c r="M393" i="25"/>
  <c r="W393" i="25"/>
  <c r="N393" i="25"/>
  <c r="E393" i="25"/>
  <c r="R393" i="25"/>
  <c r="D394" i="25"/>
  <c r="Y1001" i="25" s="1"/>
  <c r="L393" i="25"/>
  <c r="F359" i="25"/>
  <c r="F349" i="25"/>
  <c r="F341" i="25"/>
  <c r="F330" i="25"/>
  <c r="F235" i="25"/>
  <c r="F237" i="25"/>
  <c r="F213" i="25"/>
  <c r="F206" i="25"/>
  <c r="F181" i="25"/>
  <c r="F174" i="25"/>
  <c r="F160" i="25"/>
  <c r="F156" i="25"/>
  <c r="F148" i="25"/>
  <c r="F146" i="25"/>
  <c r="F147" i="25"/>
  <c r="F98" i="25"/>
  <c r="F97" i="25"/>
  <c r="F84" i="25"/>
  <c r="F83" i="25"/>
  <c r="F77" i="25"/>
  <c r="F74" i="25"/>
  <c r="L40" i="25"/>
  <c r="T40" i="25"/>
  <c r="K40" i="25"/>
  <c r="S40" i="25"/>
  <c r="Q40" i="25"/>
  <c r="H40" i="25"/>
  <c r="R40" i="25"/>
  <c r="J40" i="25"/>
  <c r="E40" i="25"/>
  <c r="P40" i="25"/>
  <c r="D41" i="25"/>
  <c r="L973" i="25"/>
  <c r="T973" i="25"/>
  <c r="L974" i="25"/>
  <c r="T974" i="25"/>
  <c r="L976" i="25"/>
  <c r="T976" i="25"/>
  <c r="L977" i="25"/>
  <c r="T977" i="25"/>
  <c r="L978" i="25"/>
  <c r="F16" i="26" s="1"/>
  <c r="T978" i="25"/>
  <c r="E12" i="26" s="1"/>
  <c r="L979" i="25"/>
  <c r="F17" i="26" s="1"/>
  <c r="T979" i="25"/>
  <c r="E13" i="26" s="1"/>
  <c r="L980" i="25"/>
  <c r="T980" i="25"/>
  <c r="L981" i="25"/>
  <c r="T981" i="25"/>
  <c r="L982" i="25"/>
  <c r="T982" i="25"/>
  <c r="L983" i="25"/>
  <c r="L984" i="25"/>
  <c r="T984" i="25"/>
  <c r="L985" i="25"/>
  <c r="L986" i="25"/>
  <c r="T986" i="25"/>
  <c r="L987" i="25"/>
  <c r="T987" i="25"/>
  <c r="L990" i="25"/>
  <c r="K16" i="26" s="1"/>
  <c r="T990" i="25"/>
  <c r="J12" i="26" s="1"/>
  <c r="L991" i="25"/>
  <c r="K17" i="26" s="1"/>
  <c r="T991" i="25"/>
  <c r="J13" i="26" s="1"/>
  <c r="L992" i="25"/>
  <c r="L993" i="25"/>
  <c r="T993" i="25"/>
  <c r="L996" i="25"/>
  <c r="L997" i="25"/>
  <c r="T997" i="25"/>
  <c r="L998" i="25"/>
  <c r="T998" i="25"/>
  <c r="L999" i="25"/>
  <c r="T999" i="25"/>
  <c r="L1000" i="25"/>
  <c r="T1000" i="25"/>
  <c r="O973" i="25"/>
  <c r="E9" i="26" s="1"/>
  <c r="O974" i="25"/>
  <c r="O976" i="25"/>
  <c r="O977" i="25"/>
  <c r="O978" i="25"/>
  <c r="K973" i="25"/>
  <c r="F5" i="26" s="1"/>
  <c r="S973" i="25"/>
  <c r="K974" i="25"/>
  <c r="S974" i="25"/>
  <c r="K977" i="25"/>
  <c r="K978" i="25"/>
  <c r="S978" i="25"/>
  <c r="E14" i="26" s="1"/>
  <c r="K979" i="25"/>
  <c r="S979" i="25"/>
  <c r="E15" i="26" s="1"/>
  <c r="K980" i="25"/>
  <c r="S980" i="25"/>
  <c r="K981" i="25"/>
  <c r="S981" i="25"/>
  <c r="K982" i="25"/>
  <c r="S982" i="25"/>
  <c r="K984" i="25"/>
  <c r="K4" i="26" s="1"/>
  <c r="S984" i="25"/>
  <c r="K985" i="25"/>
  <c r="K5" i="26" s="1"/>
  <c r="S985" i="25"/>
  <c r="K986" i="25"/>
  <c r="S986" i="25"/>
  <c r="S988" i="25"/>
  <c r="K990" i="25"/>
  <c r="S990" i="25"/>
  <c r="J14" i="26" s="1"/>
  <c r="K991" i="25"/>
  <c r="S991" i="25"/>
  <c r="J15" i="26" s="1"/>
  <c r="K993" i="25"/>
  <c r="S993" i="25"/>
  <c r="S997" i="25"/>
  <c r="K998" i="25"/>
  <c r="S998" i="25"/>
  <c r="K999" i="25"/>
  <c r="S999" i="25"/>
  <c r="K1000" i="25"/>
  <c r="S1000" i="25"/>
  <c r="K1001" i="25"/>
  <c r="S1001" i="25"/>
  <c r="K1002" i="25"/>
  <c r="S1002" i="25"/>
  <c r="O14" i="26" s="1"/>
  <c r="K1003" i="25"/>
  <c r="S1003" i="25"/>
  <c r="O15" i="26" s="1"/>
  <c r="K1004" i="25"/>
  <c r="S1004" i="25"/>
  <c r="K1005" i="25"/>
  <c r="K1006" i="25"/>
  <c r="S1006" i="25"/>
  <c r="K1008" i="25"/>
  <c r="U4" i="26" s="1"/>
  <c r="S1008" i="25"/>
  <c r="K1009" i="25"/>
  <c r="U5" i="26" s="1"/>
  <c r="S1009" i="25"/>
  <c r="K1010" i="25"/>
  <c r="S1010" i="25"/>
  <c r="K1011" i="25"/>
  <c r="S1011" i="25"/>
  <c r="K1012" i="25"/>
  <c r="S1012" i="25"/>
  <c r="K1013" i="25"/>
  <c r="S1013" i="25"/>
  <c r="K1014" i="25"/>
  <c r="S1014" i="25"/>
  <c r="T14" i="26" s="1"/>
  <c r="K1015" i="25"/>
  <c r="S1015" i="25"/>
  <c r="T15" i="26" s="1"/>
  <c r="E733" i="14"/>
  <c r="E728" i="14"/>
  <c r="E730" i="14"/>
  <c r="E694" i="14"/>
  <c r="E666" i="14"/>
  <c r="E551" i="14"/>
  <c r="E549" i="14"/>
  <c r="E553" i="14"/>
  <c r="E544" i="14"/>
  <c r="E540" i="14"/>
  <c r="E439" i="14"/>
  <c r="E437" i="14"/>
  <c r="E435" i="14"/>
  <c r="E372" i="14"/>
  <c r="T290" i="14"/>
  <c r="W1020" i="14" s="1"/>
  <c r="X1010" i="14"/>
  <c r="W1008" i="14"/>
  <c r="E289" i="14"/>
  <c r="E287" i="14"/>
  <c r="E85" i="14"/>
  <c r="E84" i="14"/>
  <c r="E82" i="14"/>
  <c r="E83" i="14"/>
  <c r="E86" i="14"/>
  <c r="E2417" i="6"/>
  <c r="E2412" i="6"/>
  <c r="V848" i="2"/>
  <c r="W850" i="10"/>
  <c r="W869" i="14"/>
  <c r="E2330" i="6"/>
  <c r="E2318" i="6"/>
  <c r="E2314" i="6"/>
  <c r="E2278" i="6"/>
  <c r="V795" i="2"/>
  <c r="W795" i="10"/>
  <c r="W814" i="14"/>
  <c r="X795" i="25"/>
  <c r="V768" i="2"/>
  <c r="W768" i="10"/>
  <c r="W786" i="14"/>
  <c r="X767" i="25"/>
  <c r="V738" i="2"/>
  <c r="W738" i="10"/>
  <c r="V730" i="2"/>
  <c r="W730" i="10"/>
  <c r="E1756" i="6"/>
  <c r="E1758" i="6"/>
  <c r="E1755" i="6"/>
  <c r="E1640" i="6"/>
  <c r="E1636" i="6"/>
  <c r="V360" i="2"/>
  <c r="W360" i="10"/>
  <c r="W376" i="14"/>
  <c r="X357" i="25"/>
  <c r="E1249" i="6"/>
  <c r="E1248" i="6"/>
  <c r="E1243" i="6"/>
  <c r="E950" i="6"/>
  <c r="E949" i="6"/>
  <c r="E941" i="6"/>
  <c r="E790" i="6"/>
  <c r="E789" i="6"/>
  <c r="E786" i="6"/>
  <c r="E784" i="6"/>
  <c r="E54" i="6"/>
  <c r="E52" i="6"/>
  <c r="E53" i="6"/>
  <c r="E50" i="6"/>
  <c r="C2509" i="6"/>
  <c r="C2515" i="6"/>
  <c r="C2526" i="6"/>
  <c r="C2532" i="6"/>
  <c r="D2537" i="6"/>
  <c r="D2543" i="6"/>
  <c r="C2549" i="6"/>
  <c r="C2510" i="6"/>
  <c r="D2515" i="6"/>
  <c r="D2521" i="6"/>
  <c r="D2538" i="6"/>
  <c r="C2550" i="6"/>
  <c r="C2516" i="6"/>
  <c r="C2522" i="6"/>
  <c r="C2533" i="6"/>
  <c r="D2539" i="6"/>
  <c r="D2550" i="6"/>
  <c r="C2518" i="6"/>
  <c r="D2523" i="6"/>
  <c r="C2529" i="6"/>
  <c r="C2540" i="6"/>
  <c r="D2546" i="6"/>
  <c r="C2524" i="6"/>
  <c r="C2547" i="6"/>
  <c r="D2514" i="6"/>
  <c r="C2548" i="6"/>
  <c r="C2517" i="6"/>
  <c r="D2511" i="6"/>
  <c r="D2522" i="6"/>
  <c r="C2534" i="6"/>
  <c r="D2545" i="6"/>
  <c r="D2507" i="6"/>
  <c r="D2529" i="6"/>
  <c r="D2530" i="6"/>
  <c r="D2513" i="6"/>
  <c r="D2536" i="6"/>
  <c r="C2525" i="6"/>
  <c r="D2547" i="6"/>
  <c r="F933" i="25"/>
  <c r="F914" i="25"/>
  <c r="F916" i="25"/>
  <c r="F901" i="25"/>
  <c r="F882" i="25"/>
  <c r="F884" i="25"/>
  <c r="F869" i="25"/>
  <c r="F850" i="25"/>
  <c r="F852" i="25"/>
  <c r="F837" i="25"/>
  <c r="F818" i="25"/>
  <c r="F820" i="25"/>
  <c r="F805" i="25"/>
  <c r="F1009" i="25" s="1"/>
  <c r="F759" i="25"/>
  <c r="F751" i="25"/>
  <c r="F724" i="25"/>
  <c r="F705" i="25"/>
  <c r="F707" i="25"/>
  <c r="F671" i="25"/>
  <c r="F659" i="25"/>
  <c r="F646" i="25"/>
  <c r="F648" i="25"/>
  <c r="F633" i="25"/>
  <c r="F606" i="25"/>
  <c r="F608" i="25"/>
  <c r="F589" i="25"/>
  <c r="F541" i="25"/>
  <c r="I529" i="25"/>
  <c r="I996" i="25" s="1"/>
  <c r="P8" i="26" s="1"/>
  <c r="Q529" i="25"/>
  <c r="Q996" i="25" s="1"/>
  <c r="O4" i="26" s="1"/>
  <c r="L529" i="25"/>
  <c r="M529" i="25"/>
  <c r="M996" i="25" s="1"/>
  <c r="E529" i="25"/>
  <c r="O529" i="25"/>
  <c r="O996" i="25" s="1"/>
  <c r="O8" i="26" s="1"/>
  <c r="K529" i="25"/>
  <c r="K996" i="25" s="1"/>
  <c r="P4" i="26" s="1"/>
  <c r="T529" i="25"/>
  <c r="T996" i="25" s="1"/>
  <c r="F531" i="25"/>
  <c r="F512" i="25"/>
  <c r="F495" i="25"/>
  <c r="F484" i="25"/>
  <c r="F467" i="25"/>
  <c r="F465" i="25"/>
  <c r="K446" i="25"/>
  <c r="K992" i="25" s="1"/>
  <c r="S446" i="25"/>
  <c r="S992" i="25" s="1"/>
  <c r="E447" i="25"/>
  <c r="F447" i="25" s="1"/>
  <c r="J446" i="25"/>
  <c r="J992" i="25" s="1"/>
  <c r="K18" i="26" s="1"/>
  <c r="R446" i="25"/>
  <c r="H446" i="25"/>
  <c r="H992" i="25" s="1"/>
  <c r="K20" i="26" s="1"/>
  <c r="T446" i="25"/>
  <c r="T992" i="25" s="1"/>
  <c r="I446" i="25"/>
  <c r="M446" i="25"/>
  <c r="M992" i="25" s="1"/>
  <c r="W446" i="25"/>
  <c r="W992" i="25" s="1"/>
  <c r="L43" i="26" s="1"/>
  <c r="Q446" i="25"/>
  <c r="Q992" i="25" s="1"/>
  <c r="F427" i="25"/>
  <c r="F371" i="25"/>
  <c r="F367" i="25"/>
  <c r="F354" i="25"/>
  <c r="F355" i="25"/>
  <c r="F339" i="25"/>
  <c r="K312" i="25"/>
  <c r="S312" i="25"/>
  <c r="E313" i="25"/>
  <c r="F322" i="25" s="1"/>
  <c r="J312" i="25"/>
  <c r="J985" i="25" s="1"/>
  <c r="K7" i="26" s="1"/>
  <c r="R312" i="25"/>
  <c r="R985" i="25" s="1"/>
  <c r="Q312" i="25"/>
  <c r="Q985" i="25" s="1"/>
  <c r="J5" i="26" s="1"/>
  <c r="H312" i="25"/>
  <c r="H985" i="25" s="1"/>
  <c r="K11" i="26" s="1"/>
  <c r="T312" i="25"/>
  <c r="T985" i="25" s="1"/>
  <c r="L312" i="25"/>
  <c r="E312" i="25"/>
  <c r="F316" i="25" s="1"/>
  <c r="P312" i="25"/>
  <c r="P985" i="25" s="1"/>
  <c r="J7" i="26" s="1"/>
  <c r="F308" i="25"/>
  <c r="F299" i="25"/>
  <c r="F301" i="25"/>
  <c r="F294" i="25"/>
  <c r="F292" i="25"/>
  <c r="F257" i="25"/>
  <c r="F233" i="25"/>
  <c r="F227" i="25"/>
  <c r="F224" i="25"/>
  <c r="F202" i="25"/>
  <c r="F201" i="25"/>
  <c r="F195" i="25"/>
  <c r="F192" i="25"/>
  <c r="F170" i="25"/>
  <c r="F169" i="25"/>
  <c r="X991" i="25" s="1"/>
  <c r="F163" i="25"/>
  <c r="I138" i="25"/>
  <c r="I977" i="25" s="1"/>
  <c r="Q138" i="25"/>
  <c r="Q977" i="25" s="1"/>
  <c r="H138" i="25"/>
  <c r="H977" i="25" s="1"/>
  <c r="P138" i="25"/>
  <c r="P977" i="25" s="1"/>
  <c r="J138" i="25"/>
  <c r="J977" i="25" s="1"/>
  <c r="T138" i="25"/>
  <c r="K138" i="25"/>
  <c r="M138" i="25"/>
  <c r="M977" i="25" s="1"/>
  <c r="W138" i="25"/>
  <c r="S138" i="25"/>
  <c r="S977" i="25" s="1"/>
  <c r="F144" i="25"/>
  <c r="F145" i="25"/>
  <c r="F140" i="25"/>
  <c r="F142" i="25"/>
  <c r="F143" i="25"/>
  <c r="F94" i="25"/>
  <c r="F91" i="25"/>
  <c r="F93" i="25"/>
  <c r="F80" i="25"/>
  <c r="F55" i="25"/>
  <c r="W40" i="25"/>
  <c r="I39" i="25"/>
  <c r="Q39" i="25"/>
  <c r="H39" i="25"/>
  <c r="P39" i="25"/>
  <c r="J39" i="25"/>
  <c r="T39" i="25"/>
  <c r="K39" i="25"/>
  <c r="M39" i="25"/>
  <c r="W39" i="25"/>
  <c r="S39" i="25"/>
  <c r="E923" i="14"/>
  <c r="E891" i="14"/>
  <c r="E859" i="14"/>
  <c r="E816" i="14"/>
  <c r="E809" i="14"/>
  <c r="E812" i="14"/>
  <c r="E815" i="14"/>
  <c r="E810" i="14"/>
  <c r="E803" i="14"/>
  <c r="E801" i="14"/>
  <c r="E1044" i="14" s="1"/>
  <c r="E650" i="14"/>
  <c r="E583" i="14"/>
  <c r="E581" i="14"/>
  <c r="E584" i="14"/>
  <c r="E585" i="14"/>
  <c r="E422" i="14"/>
  <c r="E235" i="14"/>
  <c r="E184" i="14"/>
  <c r="E179" i="14"/>
  <c r="E161" i="14"/>
  <c r="E156" i="14"/>
  <c r="E162" i="14"/>
  <c r="E2474" i="6"/>
  <c r="E2469" i="6"/>
  <c r="E2551" i="6" s="1"/>
  <c r="E2468" i="6"/>
  <c r="E2470" i="6"/>
  <c r="E2466" i="6"/>
  <c r="E2458" i="6"/>
  <c r="V940" i="2"/>
  <c r="W943" i="10"/>
  <c r="V905" i="2"/>
  <c r="W907" i="10"/>
  <c r="W925" i="14"/>
  <c r="E2401" i="6"/>
  <c r="E2169" i="6"/>
  <c r="E2165" i="6"/>
  <c r="E2162" i="6"/>
  <c r="E2166" i="6"/>
  <c r="V736" i="2"/>
  <c r="W736" i="10"/>
  <c r="E2023" i="6"/>
  <c r="E2022" i="6"/>
  <c r="E2020" i="6"/>
  <c r="V634" i="2"/>
  <c r="W634" i="10"/>
  <c r="V576" i="2"/>
  <c r="W576" i="10"/>
  <c r="W593" i="14"/>
  <c r="X574" i="25"/>
  <c r="E1883" i="6"/>
  <c r="E1886" i="6"/>
  <c r="E1884" i="6"/>
  <c r="E1882" i="6"/>
  <c r="V538" i="2"/>
  <c r="W538" i="10"/>
  <c r="X534" i="25"/>
  <c r="W553" i="14"/>
  <c r="V486" i="2"/>
  <c r="W486" i="10"/>
  <c r="W502" i="14"/>
  <c r="E1789" i="6"/>
  <c r="E1774" i="6"/>
  <c r="E1693" i="6"/>
  <c r="E1689" i="6"/>
  <c r="E1686" i="6"/>
  <c r="E1684" i="6"/>
  <c r="V378" i="2"/>
  <c r="W378" i="10"/>
  <c r="W394" i="14"/>
  <c r="E1624" i="6"/>
  <c r="E1620" i="6"/>
  <c r="E1621" i="6"/>
  <c r="V354" i="2"/>
  <c r="W354" i="10"/>
  <c r="W370" i="14"/>
  <c r="X351" i="25"/>
  <c r="E1395" i="6"/>
  <c r="E1402" i="6"/>
  <c r="E1396" i="6"/>
  <c r="E926" i="6"/>
  <c r="E925" i="6"/>
  <c r="E851" i="6"/>
  <c r="E848" i="6"/>
  <c r="E852" i="6"/>
  <c r="E844" i="6"/>
  <c r="E850" i="6"/>
  <c r="E240" i="6"/>
  <c r="O959" i="25"/>
  <c r="F915" i="25"/>
  <c r="F920" i="25"/>
  <c r="F883" i="25"/>
  <c r="F888" i="25"/>
  <c r="F851" i="25"/>
  <c r="F856" i="25"/>
  <c r="F819" i="25"/>
  <c r="F824" i="25"/>
  <c r="F1010" i="25" s="1"/>
  <c r="F781" i="25"/>
  <c r="F780" i="25"/>
  <c r="F706" i="25"/>
  <c r="F711" i="25"/>
  <c r="F692" i="25"/>
  <c r="F673" i="25"/>
  <c r="F675" i="25"/>
  <c r="F647" i="25"/>
  <c r="F652" i="25"/>
  <c r="F612" i="25"/>
  <c r="F593" i="25"/>
  <c r="F999" i="25" s="1"/>
  <c r="F663" i="25"/>
  <c r="S529" i="25"/>
  <c r="F534" i="25"/>
  <c r="O517" i="25"/>
  <c r="W517" i="25"/>
  <c r="H517" i="25"/>
  <c r="Q517" i="25"/>
  <c r="I517" i="25"/>
  <c r="R517" i="25"/>
  <c r="D518" i="25"/>
  <c r="D995" i="25" s="1"/>
  <c r="K517" i="25"/>
  <c r="T517" i="25"/>
  <c r="E517" i="25"/>
  <c r="P517" i="25"/>
  <c r="F481" i="25"/>
  <c r="F470" i="25"/>
  <c r="F468" i="25"/>
  <c r="F469" i="25"/>
  <c r="F443" i="25"/>
  <c r="F436" i="25"/>
  <c r="F406" i="25"/>
  <c r="T393" i="25"/>
  <c r="I360" i="25"/>
  <c r="I988" i="25" s="1"/>
  <c r="Q360" i="25"/>
  <c r="Q988" i="25" s="1"/>
  <c r="H360" i="25"/>
  <c r="H988" i="25" s="1"/>
  <c r="P360" i="25"/>
  <c r="P988" i="25" s="1"/>
  <c r="K360" i="25"/>
  <c r="K988" i="25" s="1"/>
  <c r="L360" i="25"/>
  <c r="L988" i="25" s="1"/>
  <c r="N360" i="25"/>
  <c r="N988" i="25" s="1"/>
  <c r="J360" i="25"/>
  <c r="J988" i="25" s="1"/>
  <c r="T360" i="25"/>
  <c r="T988" i="25" s="1"/>
  <c r="F328" i="25"/>
  <c r="L274" i="25"/>
  <c r="T274" i="25"/>
  <c r="T983" i="25" s="1"/>
  <c r="K274" i="25"/>
  <c r="K983" i="25" s="1"/>
  <c r="S274" i="25"/>
  <c r="S983" i="25" s="1"/>
  <c r="E275" i="25"/>
  <c r="F284" i="25" s="1"/>
  <c r="M274" i="25"/>
  <c r="M983" i="25" s="1"/>
  <c r="W274" i="25"/>
  <c r="N274" i="25"/>
  <c r="N983" i="25" s="1"/>
  <c r="E31" i="26" s="1"/>
  <c r="E274" i="25"/>
  <c r="P274" i="25"/>
  <c r="P983" i="25" s="1"/>
  <c r="E23" i="26" s="1"/>
  <c r="J274" i="25"/>
  <c r="F275" i="25"/>
  <c r="F259" i="25"/>
  <c r="F230" i="25"/>
  <c r="F229" i="25"/>
  <c r="F205" i="25"/>
  <c r="F198" i="25"/>
  <c r="F173" i="25"/>
  <c r="F166" i="25"/>
  <c r="F155" i="25"/>
  <c r="F151" i="25"/>
  <c r="F127" i="25"/>
  <c r="F124" i="25"/>
  <c r="F76" i="25"/>
  <c r="F75" i="25"/>
  <c r="F69" i="25"/>
  <c r="F66" i="25"/>
  <c r="F974" i="25" s="1"/>
  <c r="F15" i="25"/>
  <c r="F13" i="25"/>
  <c r="E932" i="14"/>
  <c r="E933" i="14"/>
  <c r="E912" i="14"/>
  <c r="E913" i="14"/>
  <c r="E914" i="14"/>
  <c r="E900" i="14"/>
  <c r="E901" i="14"/>
  <c r="E880" i="14"/>
  <c r="E881" i="14"/>
  <c r="E882" i="14"/>
  <c r="E868" i="14"/>
  <c r="E869" i="14"/>
  <c r="E848" i="14"/>
  <c r="E849" i="14"/>
  <c r="E850" i="14"/>
  <c r="E836" i="14"/>
  <c r="E837" i="14"/>
  <c r="E797" i="14"/>
  <c r="E792" i="14"/>
  <c r="E794" i="14"/>
  <c r="E758" i="14"/>
  <c r="E732" i="14"/>
  <c r="E720" i="14"/>
  <c r="E713" i="14"/>
  <c r="E716" i="14"/>
  <c r="E719" i="14"/>
  <c r="E714" i="14"/>
  <c r="E707" i="14"/>
  <c r="E705" i="14"/>
  <c r="E606" i="14"/>
  <c r="E605" i="14"/>
  <c r="E602" i="14"/>
  <c r="E593" i="14"/>
  <c r="E595" i="14"/>
  <c r="E590" i="14"/>
  <c r="E589" i="14"/>
  <c r="E1034" i="14" s="1"/>
  <c r="E586" i="14"/>
  <c r="E554" i="14"/>
  <c r="E558" i="14"/>
  <c r="E557" i="14"/>
  <c r="E559" i="14"/>
  <c r="E538" i="14"/>
  <c r="E476" i="14"/>
  <c r="E475" i="14"/>
  <c r="E421" i="14"/>
  <c r="E1026" i="14" s="1"/>
  <c r="E223" i="14"/>
  <c r="E222" i="14"/>
  <c r="E218" i="14"/>
  <c r="E165" i="14"/>
  <c r="E163" i="14"/>
  <c r="E166" i="14"/>
  <c r="E153" i="14"/>
  <c r="E141" i="14"/>
  <c r="E142" i="14"/>
  <c r="E140" i="14"/>
  <c r="E123" i="14"/>
  <c r="V784" i="2"/>
  <c r="W784" i="10"/>
  <c r="W802" i="14"/>
  <c r="X783" i="25"/>
  <c r="E2218" i="6"/>
  <c r="V758" i="2"/>
  <c r="W758" i="10"/>
  <c r="V674" i="2"/>
  <c r="W674" i="10"/>
  <c r="W690" i="14"/>
  <c r="X671" i="25"/>
  <c r="E2017" i="6"/>
  <c r="V422" i="2"/>
  <c r="W422" i="10"/>
  <c r="W438" i="14"/>
  <c r="V424" i="2"/>
  <c r="W424" i="10"/>
  <c r="W440" i="14"/>
  <c r="X421" i="25"/>
  <c r="E1622" i="6"/>
  <c r="E1564" i="6"/>
  <c r="E1563" i="6"/>
  <c r="E1429" i="6"/>
  <c r="E1426" i="6"/>
  <c r="E1425" i="6"/>
  <c r="E1421" i="6"/>
  <c r="E1266" i="6"/>
  <c r="E1267" i="6"/>
  <c r="E1268" i="6"/>
  <c r="E1054" i="6"/>
  <c r="E1053" i="6"/>
  <c r="E1051" i="6"/>
  <c r="E1045" i="6"/>
  <c r="E960" i="6"/>
  <c r="E954" i="6"/>
  <c r="E947" i="6"/>
  <c r="E214" i="6"/>
  <c r="E210" i="6"/>
  <c r="E107" i="6"/>
  <c r="E106" i="6"/>
  <c r="E108" i="6"/>
  <c r="E100" i="6"/>
  <c r="E49" i="6"/>
  <c r="E48" i="6"/>
  <c r="E44" i="6"/>
  <c r="E735" i="25"/>
  <c r="E1005" i="25" s="1"/>
  <c r="O54" i="26" s="1"/>
  <c r="S734" i="25"/>
  <c r="S1005" i="25" s="1"/>
  <c r="K734" i="25"/>
  <c r="E565" i="25"/>
  <c r="S564" i="25"/>
  <c r="E546" i="25"/>
  <c r="F555" i="25" s="1"/>
  <c r="S545" i="25"/>
  <c r="S996" i="25" s="1"/>
  <c r="L503" i="25"/>
  <c r="F458" i="25"/>
  <c r="O428" i="25"/>
  <c r="W428" i="25"/>
  <c r="E428" i="25"/>
  <c r="F430" i="25" s="1"/>
  <c r="N428" i="25"/>
  <c r="N991" i="25" s="1"/>
  <c r="H384" i="25"/>
  <c r="P384" i="25"/>
  <c r="O384" i="25"/>
  <c r="W384" i="25"/>
  <c r="F378" i="25"/>
  <c r="F362" i="25"/>
  <c r="F335" i="25"/>
  <c r="F319" i="25"/>
  <c r="F139" i="25"/>
  <c r="F125" i="25"/>
  <c r="W110" i="25"/>
  <c r="M110" i="25"/>
  <c r="M109" i="25"/>
  <c r="M976" i="25" s="1"/>
  <c r="M26" i="25"/>
  <c r="N8" i="25"/>
  <c r="E827" i="14"/>
  <c r="E807" i="14"/>
  <c r="E795" i="14"/>
  <c r="E775" i="14"/>
  <c r="E763" i="14"/>
  <c r="E743" i="14"/>
  <c r="E731" i="14"/>
  <c r="E711" i="14"/>
  <c r="E699" i="14"/>
  <c r="E679" i="14"/>
  <c r="E1038" i="14" s="1"/>
  <c r="E642" i="14"/>
  <c r="E644" i="14"/>
  <c r="E622" i="14"/>
  <c r="E621" i="14"/>
  <c r="E615" i="14"/>
  <c r="E613" i="14"/>
  <c r="E1035" i="14" s="1"/>
  <c r="E592" i="14"/>
  <c r="E582" i="14"/>
  <c r="E571" i="14"/>
  <c r="E530" i="14"/>
  <c r="E532" i="14"/>
  <c r="E510" i="14"/>
  <c r="E509" i="14"/>
  <c r="E503" i="14"/>
  <c r="E501" i="14"/>
  <c r="E496" i="14"/>
  <c r="E456" i="14"/>
  <c r="E455" i="14"/>
  <c r="E349" i="14"/>
  <c r="E264" i="14"/>
  <c r="E257" i="14"/>
  <c r="E1018" i="14" s="1"/>
  <c r="E258" i="14"/>
  <c r="E259" i="14"/>
  <c r="E192" i="14"/>
  <c r="E1015" i="14" s="1"/>
  <c r="E188" i="14"/>
  <c r="E2419" i="6"/>
  <c r="E2420" i="6"/>
  <c r="E2418" i="6"/>
  <c r="V788" i="2"/>
  <c r="W788" i="10"/>
  <c r="W806" i="14"/>
  <c r="E2227" i="6"/>
  <c r="E2229" i="6"/>
  <c r="E2230" i="6"/>
  <c r="E2208" i="6"/>
  <c r="E2203" i="6"/>
  <c r="E2206" i="6"/>
  <c r="E2204" i="6"/>
  <c r="E2136" i="6"/>
  <c r="E2132" i="6"/>
  <c r="E2133" i="6"/>
  <c r="E2116" i="6"/>
  <c r="E2072" i="6"/>
  <c r="E2070" i="6"/>
  <c r="E2068" i="6"/>
  <c r="E1994" i="6"/>
  <c r="E1989" i="6"/>
  <c r="E1986" i="6"/>
  <c r="E1990" i="6"/>
  <c r="E1952" i="6"/>
  <c r="E1947" i="6"/>
  <c r="E1950" i="6"/>
  <c r="E1948" i="6"/>
  <c r="V555" i="2"/>
  <c r="W555" i="10"/>
  <c r="E1896" i="6"/>
  <c r="E1822" i="6"/>
  <c r="E1824" i="6"/>
  <c r="E1797" i="6"/>
  <c r="E1794" i="6"/>
  <c r="E1798" i="6"/>
  <c r="E1796" i="6"/>
  <c r="E1682" i="6"/>
  <c r="E1678" i="6"/>
  <c r="E1676" i="6"/>
  <c r="E1669" i="6"/>
  <c r="E1668" i="6"/>
  <c r="E1666" i="6"/>
  <c r="E1670" i="6"/>
  <c r="V357" i="2"/>
  <c r="W357" i="10"/>
  <c r="W373" i="14"/>
  <c r="X354" i="25"/>
  <c r="E1568" i="6"/>
  <c r="E1544" i="6"/>
  <c r="E1545" i="6"/>
  <c r="E1546" i="6"/>
  <c r="E1541" i="6"/>
  <c r="E1542" i="6"/>
  <c r="E1537" i="6"/>
  <c r="V288" i="2"/>
  <c r="W288" i="10"/>
  <c r="E1407" i="6"/>
  <c r="E1405" i="6"/>
  <c r="E1403" i="6"/>
  <c r="E1406" i="6"/>
  <c r="E1376" i="6"/>
  <c r="E1369" i="6"/>
  <c r="E1370" i="6"/>
  <c r="E1371" i="6"/>
  <c r="E1372" i="6"/>
  <c r="E1363" i="6"/>
  <c r="E1364" i="6"/>
  <c r="E1362" i="6"/>
  <c r="E1360" i="6"/>
  <c r="E1225" i="6"/>
  <c r="E1224" i="6"/>
  <c r="E1152" i="6"/>
  <c r="E1134" i="6"/>
  <c r="E1133" i="6"/>
  <c r="E1130" i="6"/>
  <c r="E2507" i="6" s="1"/>
  <c r="E673" i="6"/>
  <c r="E672" i="6"/>
  <c r="E643" i="6"/>
  <c r="E644" i="6"/>
  <c r="E598" i="6"/>
  <c r="E597" i="6"/>
  <c r="E594" i="6"/>
  <c r="E567" i="6"/>
  <c r="E408" i="6"/>
  <c r="E400" i="6"/>
  <c r="E402" i="6"/>
  <c r="E405" i="6"/>
  <c r="E136" i="6"/>
  <c r="E133" i="6"/>
  <c r="E131" i="6"/>
  <c r="E132" i="6"/>
  <c r="E130" i="6"/>
  <c r="W734" i="25"/>
  <c r="O734" i="25"/>
  <c r="E564" i="25"/>
  <c r="F565" i="25" s="1"/>
  <c r="N564" i="25"/>
  <c r="N997" i="25" s="1"/>
  <c r="O11" i="26" s="1"/>
  <c r="E545" i="25"/>
  <c r="F551" i="25" s="1"/>
  <c r="N545" i="25"/>
  <c r="F482" i="25"/>
  <c r="F425" i="25"/>
  <c r="H404" i="25"/>
  <c r="H990" i="25" s="1"/>
  <c r="P404" i="25"/>
  <c r="P990" i="25" s="1"/>
  <c r="O404" i="25"/>
  <c r="O990" i="25" s="1"/>
  <c r="W404" i="25"/>
  <c r="F351" i="25"/>
  <c r="F286" i="25"/>
  <c r="F129" i="25"/>
  <c r="F977" i="25" s="1"/>
  <c r="F121" i="25"/>
  <c r="S109" i="25"/>
  <c r="S976" i="25" s="1"/>
  <c r="S26" i="25"/>
  <c r="T8" i="25"/>
  <c r="K7" i="25"/>
  <c r="S7" i="25"/>
  <c r="J7" i="25"/>
  <c r="R7" i="25"/>
  <c r="E823" i="14"/>
  <c r="E811" i="14"/>
  <c r="E791" i="14"/>
  <c r="E779" i="14"/>
  <c r="E759" i="14"/>
  <c r="E747" i="14"/>
  <c r="E727" i="14"/>
  <c r="E715" i="14"/>
  <c r="E695" i="14"/>
  <c r="E683" i="14"/>
  <c r="E640" i="14"/>
  <c r="E619" i="14"/>
  <c r="E660" i="14"/>
  <c r="E574" i="14"/>
  <c r="E573" i="14"/>
  <c r="E1033" i="14" s="1"/>
  <c r="E662" i="14"/>
  <c r="E567" i="14"/>
  <c r="E565" i="14"/>
  <c r="E528" i="14"/>
  <c r="E507" i="14"/>
  <c r="E1030" i="14" s="1"/>
  <c r="E483" i="14"/>
  <c r="E473" i="14"/>
  <c r="E471" i="14"/>
  <c r="E469" i="14"/>
  <c r="E442" i="14"/>
  <c r="E1027" i="14" s="1"/>
  <c r="E430" i="14"/>
  <c r="E424" i="14"/>
  <c r="E410" i="14"/>
  <c r="E369" i="14"/>
  <c r="E365" i="14"/>
  <c r="E363" i="14"/>
  <c r="E360" i="14"/>
  <c r="E1023" i="14" s="1"/>
  <c r="E346" i="14"/>
  <c r="E279" i="14"/>
  <c r="E240" i="14"/>
  <c r="E236" i="14"/>
  <c r="E238" i="14"/>
  <c r="E201" i="14"/>
  <c r="E2473" i="6"/>
  <c r="E2467" i="6"/>
  <c r="E2461" i="6"/>
  <c r="E2457" i="6"/>
  <c r="E2446" i="6"/>
  <c r="E2444" i="6"/>
  <c r="E2437" i="6"/>
  <c r="E2436" i="6"/>
  <c r="E2434" i="6"/>
  <c r="V917" i="2"/>
  <c r="W919" i="10"/>
  <c r="E2273" i="6"/>
  <c r="E2266" i="6"/>
  <c r="E2219" i="6"/>
  <c r="E2221" i="6"/>
  <c r="E2161" i="6"/>
  <c r="E2140" i="6"/>
  <c r="E2139" i="6"/>
  <c r="E2142" i="6"/>
  <c r="E2138" i="6"/>
  <c r="V687" i="2"/>
  <c r="W687" i="10"/>
  <c r="W703" i="14"/>
  <c r="V652" i="2"/>
  <c r="W652" i="10"/>
  <c r="W669" i="14"/>
  <c r="E2026" i="6"/>
  <c r="E1962" i="6"/>
  <c r="E1957" i="6"/>
  <c r="E1956" i="6"/>
  <c r="E1958" i="6"/>
  <c r="E1946" i="6"/>
  <c r="E1942" i="6"/>
  <c r="E1905" i="6"/>
  <c r="E1900" i="6"/>
  <c r="E1898" i="6"/>
  <c r="V532" i="2"/>
  <c r="W532" i="10"/>
  <c r="W546" i="14"/>
  <c r="V535" i="2"/>
  <c r="W535" i="10"/>
  <c r="V500" i="2"/>
  <c r="W500" i="10"/>
  <c r="W516" i="14"/>
  <c r="V499" i="2"/>
  <c r="W499" i="10"/>
  <c r="X496" i="25"/>
  <c r="E1725" i="6"/>
  <c r="V353" i="2"/>
  <c r="W353" i="10"/>
  <c r="W369" i="14"/>
  <c r="V330" i="2"/>
  <c r="W330" i="10"/>
  <c r="W347" i="14"/>
  <c r="E1489" i="6"/>
  <c r="E1480" i="6"/>
  <c r="E1478" i="6"/>
  <c r="E1473" i="6"/>
  <c r="W281" i="14" s="1"/>
  <c r="E1474" i="6"/>
  <c r="E1386" i="6"/>
  <c r="E1381" i="6"/>
  <c r="E1384" i="6"/>
  <c r="E1382" i="6"/>
  <c r="E1385" i="6"/>
  <c r="E1378" i="6"/>
  <c r="E1374" i="6"/>
  <c r="E1373" i="6"/>
  <c r="E2515" i="6" s="1"/>
  <c r="E1351" i="6"/>
  <c r="E1349" i="6"/>
  <c r="E1350" i="6"/>
  <c r="E1346" i="6"/>
  <c r="E1257" i="6"/>
  <c r="E1200" i="6"/>
  <c r="E1196" i="6"/>
  <c r="E1177" i="6"/>
  <c r="E1173" i="6"/>
  <c r="E1176" i="6"/>
  <c r="E1170" i="6"/>
  <c r="E1128" i="6"/>
  <c r="E1124" i="6"/>
  <c r="E1122" i="6"/>
  <c r="E833" i="6"/>
  <c r="E832" i="6"/>
  <c r="E737" i="6"/>
  <c r="E736" i="6"/>
  <c r="E729" i="6"/>
  <c r="E319" i="6"/>
  <c r="E193" i="6"/>
  <c r="E192" i="6"/>
  <c r="E177" i="6"/>
  <c r="E176" i="6"/>
  <c r="E172" i="6"/>
  <c r="F583" i="25"/>
  <c r="J503" i="25"/>
  <c r="R503" i="25"/>
  <c r="F466" i="25"/>
  <c r="F453" i="25"/>
  <c r="F439" i="25"/>
  <c r="F431" i="25"/>
  <c r="F417" i="25"/>
  <c r="F343" i="25"/>
  <c r="F131" i="25"/>
  <c r="F123" i="25"/>
  <c r="K110" i="25"/>
  <c r="K976" i="25" s="1"/>
  <c r="S110" i="25"/>
  <c r="J110" i="25"/>
  <c r="J976" i="25" s="1"/>
  <c r="R110" i="25"/>
  <c r="R976" i="25" s="1"/>
  <c r="E111" i="25"/>
  <c r="F116" i="25" s="1"/>
  <c r="H109" i="25"/>
  <c r="H976" i="25" s="1"/>
  <c r="P109" i="25"/>
  <c r="P976" i="25" s="1"/>
  <c r="O109" i="25"/>
  <c r="W109" i="25"/>
  <c r="F36" i="25"/>
  <c r="O26" i="25"/>
  <c r="W26" i="25"/>
  <c r="E26" i="25"/>
  <c r="F35" i="25" s="1"/>
  <c r="N26" i="25"/>
  <c r="I8" i="25"/>
  <c r="Q8" i="25"/>
  <c r="H8" i="25"/>
  <c r="P8" i="25"/>
  <c r="E9" i="25"/>
  <c r="F18" i="25" s="1"/>
  <c r="E918" i="14"/>
  <c r="E902" i="14"/>
  <c r="E886" i="14"/>
  <c r="E870" i="14"/>
  <c r="E854" i="14"/>
  <c r="E838" i="14"/>
  <c r="E653" i="14"/>
  <c r="E647" i="14"/>
  <c r="E645" i="14"/>
  <c r="E598" i="14"/>
  <c r="E542" i="14"/>
  <c r="E541" i="14"/>
  <c r="E535" i="14"/>
  <c r="E533" i="14"/>
  <c r="E491" i="14"/>
  <c r="E468" i="14"/>
  <c r="E415" i="14"/>
  <c r="E419" i="14"/>
  <c r="E393" i="14"/>
  <c r="E391" i="14"/>
  <c r="E387" i="14"/>
  <c r="E329" i="14"/>
  <c r="E327" i="14"/>
  <c r="E323" i="14"/>
  <c r="E278" i="14"/>
  <c r="E152" i="14"/>
  <c r="E80" i="14"/>
  <c r="E13" i="14"/>
  <c r="E2464" i="6"/>
  <c r="E2459" i="6"/>
  <c r="E2462" i="6"/>
  <c r="E2460" i="6"/>
  <c r="E2408" i="6"/>
  <c r="E2336" i="6"/>
  <c r="E2309" i="6"/>
  <c r="E2306" i="6"/>
  <c r="E2310" i="6"/>
  <c r="E2308" i="6"/>
  <c r="V762" i="2"/>
  <c r="W762" i="10"/>
  <c r="W780" i="14"/>
  <c r="E2190" i="6"/>
  <c r="E2188" i="6"/>
  <c r="E2181" i="6"/>
  <c r="E2180" i="6"/>
  <c r="E2178" i="6"/>
  <c r="E2182" i="6"/>
  <c r="E2080" i="6"/>
  <c r="E2053" i="6"/>
  <c r="E2050" i="6"/>
  <c r="E2054" i="6"/>
  <c r="E2032" i="6"/>
  <c r="E2030" i="6"/>
  <c r="E1961" i="6"/>
  <c r="E1955" i="6"/>
  <c r="V593" i="2"/>
  <c r="W593" i="10"/>
  <c r="W610" i="14"/>
  <c r="E1934" i="6"/>
  <c r="E1932" i="6"/>
  <c r="E1925" i="6"/>
  <c r="E1924" i="6"/>
  <c r="E1922" i="6"/>
  <c r="E1761" i="6"/>
  <c r="E1754" i="6"/>
  <c r="E1707" i="6"/>
  <c r="E1709" i="6"/>
  <c r="E1649" i="6"/>
  <c r="E1628" i="6"/>
  <c r="E1627" i="6"/>
  <c r="E1630" i="6"/>
  <c r="E1626" i="6"/>
  <c r="V331" i="2"/>
  <c r="W331" i="10"/>
  <c r="W348" i="14"/>
  <c r="E1488" i="6"/>
  <c r="E1460" i="6"/>
  <c r="E1461" i="6"/>
  <c r="E1459" i="6"/>
  <c r="E1264" i="6"/>
  <c r="E1259" i="6"/>
  <c r="E1256" i="6"/>
  <c r="E1252" i="6"/>
  <c r="E886" i="6"/>
  <c r="E882" i="6"/>
  <c r="E885" i="6"/>
  <c r="E534" i="6"/>
  <c r="E528" i="6"/>
  <c r="E533" i="6"/>
  <c r="E451" i="6"/>
  <c r="E450" i="6"/>
  <c r="E448" i="6"/>
  <c r="E452" i="6"/>
  <c r="E443" i="6"/>
  <c r="E442" i="6"/>
  <c r="E444" i="6"/>
  <c r="E417" i="6"/>
  <c r="E416" i="6"/>
  <c r="T734" i="25"/>
  <c r="T1005" i="25" s="1"/>
  <c r="T564" i="25"/>
  <c r="K564" i="25"/>
  <c r="K997" i="25" s="1"/>
  <c r="P5" i="26" s="1"/>
  <c r="T545" i="25"/>
  <c r="K545" i="25"/>
  <c r="E539" i="25"/>
  <c r="F544" i="25" s="1"/>
  <c r="N539" i="25"/>
  <c r="N996" i="25" s="1"/>
  <c r="O10" i="26" s="1"/>
  <c r="M503" i="25"/>
  <c r="F485" i="25"/>
  <c r="F450" i="25"/>
  <c r="I429" i="25"/>
  <c r="I991" i="25" s="1"/>
  <c r="Q429" i="25"/>
  <c r="Q991" i="25" s="1"/>
  <c r="H429" i="25"/>
  <c r="H991" i="25" s="1"/>
  <c r="P429" i="25"/>
  <c r="P991" i="25" s="1"/>
  <c r="L404" i="25"/>
  <c r="F392" i="25"/>
  <c r="F365" i="25"/>
  <c r="K347" i="25"/>
  <c r="K987" i="25" s="1"/>
  <c r="S347" i="25"/>
  <c r="S987" i="25" s="1"/>
  <c r="E348" i="25"/>
  <c r="F350" i="25" s="1"/>
  <c r="J347" i="25"/>
  <c r="J987" i="25" s="1"/>
  <c r="R347" i="25"/>
  <c r="F324" i="25"/>
  <c r="F302" i="25"/>
  <c r="F305" i="25"/>
  <c r="J273" i="25"/>
  <c r="J983" i="25" s="1"/>
  <c r="F23" i="26" s="1"/>
  <c r="R273" i="25"/>
  <c r="R983" i="25" s="1"/>
  <c r="I273" i="25"/>
  <c r="I983" i="25" s="1"/>
  <c r="F27" i="26" s="1"/>
  <c r="Q273" i="25"/>
  <c r="Q983" i="25" s="1"/>
  <c r="F272" i="25"/>
  <c r="F228" i="25"/>
  <c r="F220" i="25"/>
  <c r="F212" i="25"/>
  <c r="F204" i="25"/>
  <c r="F196" i="25"/>
  <c r="F188" i="25"/>
  <c r="F180" i="25"/>
  <c r="F172" i="25"/>
  <c r="F164" i="25"/>
  <c r="N110" i="25"/>
  <c r="N109" i="25"/>
  <c r="N976" i="25" s="1"/>
  <c r="J99" i="25"/>
  <c r="R99" i="25"/>
  <c r="D100" i="25"/>
  <c r="Y987" i="25" s="1"/>
  <c r="I99" i="25"/>
  <c r="Q99" i="25"/>
  <c r="F92" i="25"/>
  <c r="F86" i="25"/>
  <c r="F78" i="25"/>
  <c r="F70" i="25"/>
  <c r="F62" i="25"/>
  <c r="P26" i="25"/>
  <c r="H18" i="25"/>
  <c r="P18" i="25"/>
  <c r="D19" i="25"/>
  <c r="O18" i="25"/>
  <c r="W18" i="25"/>
  <c r="O8" i="25"/>
  <c r="W7" i="25"/>
  <c r="M7" i="25"/>
  <c r="E820" i="14"/>
  <c r="E813" i="14"/>
  <c r="E800" i="14"/>
  <c r="E788" i="14"/>
  <c r="E781" i="14"/>
  <c r="E1043" i="14" s="1"/>
  <c r="E768" i="14"/>
  <c r="E756" i="14"/>
  <c r="E749" i="14"/>
  <c r="E736" i="14"/>
  <c r="E724" i="14"/>
  <c r="E717" i="14"/>
  <c r="E704" i="14"/>
  <c r="E692" i="14"/>
  <c r="E685" i="14"/>
  <c r="E672" i="14"/>
  <c r="E649" i="14"/>
  <c r="E636" i="14"/>
  <c r="E638" i="14"/>
  <c r="E637" i="14"/>
  <c r="E631" i="14"/>
  <c r="E629" i="14"/>
  <c r="E587" i="14"/>
  <c r="E543" i="14"/>
  <c r="E548" i="14"/>
  <c r="E537" i="14"/>
  <c r="E524" i="14"/>
  <c r="E526" i="14"/>
  <c r="E1031" i="14" s="1"/>
  <c r="E525" i="14"/>
  <c r="E519" i="14"/>
  <c r="E517" i="14"/>
  <c r="E490" i="14"/>
  <c r="E488" i="14"/>
  <c r="E481" i="14"/>
  <c r="E464" i="14"/>
  <c r="E458" i="14"/>
  <c r="E414" i="14"/>
  <c r="E403" i="14"/>
  <c r="E399" i="14"/>
  <c r="E1025" i="14" s="1"/>
  <c r="E397" i="14"/>
  <c r="E374" i="14"/>
  <c r="E350" i="14"/>
  <c r="E339" i="14"/>
  <c r="E335" i="14"/>
  <c r="E333" i="14"/>
  <c r="E302" i="14"/>
  <c r="E281" i="14"/>
  <c r="E277" i="14"/>
  <c r="E237" i="14"/>
  <c r="E213" i="14"/>
  <c r="E212" i="14"/>
  <c r="E210" i="14"/>
  <c r="E214" i="14"/>
  <c r="E173" i="14"/>
  <c r="E172" i="14"/>
  <c r="E170" i="14"/>
  <c r="E169" i="14"/>
  <c r="E1014" i="14" s="1"/>
  <c r="E148" i="14"/>
  <c r="E1013" i="14" s="1"/>
  <c r="V1009" i="14"/>
  <c r="G40" i="15" s="1"/>
  <c r="V1011" i="14"/>
  <c r="V1012" i="14"/>
  <c r="V1013" i="14"/>
  <c r="V1014" i="14"/>
  <c r="G41" i="15" s="1"/>
  <c r="V1015" i="14"/>
  <c r="G42" i="15" s="1"/>
  <c r="V1017" i="14"/>
  <c r="G44" i="15" s="1"/>
  <c r="V1019" i="14"/>
  <c r="G46" i="15" s="1"/>
  <c r="V1020" i="14"/>
  <c r="L39" i="15" s="1"/>
  <c r="V1021" i="14"/>
  <c r="L40" i="15" s="1"/>
  <c r="V1022" i="14"/>
  <c r="V1023" i="14"/>
  <c r="V1025" i="14"/>
  <c r="V1027" i="14"/>
  <c r="L42" i="15" s="1"/>
  <c r="V1028" i="14"/>
  <c r="L43" i="15" s="1"/>
  <c r="V1029" i="14"/>
  <c r="L44" i="15" s="1"/>
  <c r="L47" i="15" s="1"/>
  <c r="V1030" i="14"/>
  <c r="L45" i="15" s="1"/>
  <c r="V1031" i="14"/>
  <c r="L46" i="15" s="1"/>
  <c r="V1033" i="14"/>
  <c r="Q40" i="15" s="1"/>
  <c r="V1035" i="14"/>
  <c r="V1036" i="14"/>
  <c r="V1037" i="14"/>
  <c r="V1038" i="14"/>
  <c r="Q41" i="15" s="1"/>
  <c r="V1039" i="14"/>
  <c r="Q42" i="15" s="1"/>
  <c r="V1041" i="14"/>
  <c r="Q44" i="15" s="1"/>
  <c r="V1043" i="14"/>
  <c r="Q46" i="15" s="1"/>
  <c r="V1044" i="14"/>
  <c r="V39" i="15" s="1"/>
  <c r="V1045" i="14"/>
  <c r="V40" i="15" s="1"/>
  <c r="V1046" i="14"/>
  <c r="V1047" i="14"/>
  <c r="V1049" i="14"/>
  <c r="V1051" i="14"/>
  <c r="V42" i="15" s="1"/>
  <c r="E2392" i="6"/>
  <c r="E2388" i="6"/>
  <c r="E2389" i="6"/>
  <c r="E2390" i="6"/>
  <c r="V876" i="2"/>
  <c r="W878" i="10"/>
  <c r="E2356" i="6"/>
  <c r="E2354" i="6"/>
  <c r="E2350" i="6"/>
  <c r="E2348" i="6"/>
  <c r="E2300" i="6"/>
  <c r="E2298" i="6"/>
  <c r="E2291" i="6"/>
  <c r="E2294" i="6"/>
  <c r="E2292" i="6"/>
  <c r="E2290" i="6"/>
  <c r="E2293" i="6"/>
  <c r="E2245" i="6"/>
  <c r="E2242" i="6"/>
  <c r="E2246" i="6"/>
  <c r="E2241" i="6"/>
  <c r="E2214" i="6"/>
  <c r="E2216" i="6"/>
  <c r="E2205" i="6"/>
  <c r="E2201" i="6"/>
  <c r="E2198" i="6"/>
  <c r="E2152" i="6"/>
  <c r="V714" i="2"/>
  <c r="W714" i="10"/>
  <c r="E2113" i="6"/>
  <c r="E2065" i="6"/>
  <c r="E2058" i="6"/>
  <c r="E2052" i="6"/>
  <c r="V653" i="2"/>
  <c r="W653" i="10"/>
  <c r="W670" i="14"/>
  <c r="V619" i="2"/>
  <c r="W619" i="10"/>
  <c r="W636" i="14"/>
  <c r="V614" i="2"/>
  <c r="W614" i="10"/>
  <c r="W631" i="14"/>
  <c r="E1968" i="6"/>
  <c r="E1966" i="6"/>
  <c r="V552" i="2"/>
  <c r="W552" i="10"/>
  <c r="W568" i="14"/>
  <c r="E1889" i="6"/>
  <c r="E1860" i="6"/>
  <c r="E2531" i="6" s="1"/>
  <c r="E1857" i="6"/>
  <c r="E1826" i="6"/>
  <c r="E1818" i="6"/>
  <c r="E1806" i="6"/>
  <c r="E1802" i="6"/>
  <c r="E1748" i="6"/>
  <c r="E1635" i="6"/>
  <c r="E1592" i="6"/>
  <c r="E1589" i="6"/>
  <c r="E1584" i="6"/>
  <c r="E1535" i="6"/>
  <c r="E1527" i="6"/>
  <c r="E1534" i="6"/>
  <c r="E1502" i="6"/>
  <c r="E1501" i="6"/>
  <c r="E1498" i="6"/>
  <c r="E1441" i="6"/>
  <c r="E1442" i="6"/>
  <c r="E1437" i="6"/>
  <c r="E1435" i="6"/>
  <c r="E1410" i="6"/>
  <c r="E1258" i="6"/>
  <c r="E1191" i="6"/>
  <c r="E924" i="6"/>
  <c r="E920" i="6"/>
  <c r="E923" i="6"/>
  <c r="E897" i="6"/>
  <c r="E896" i="6"/>
  <c r="E884" i="6"/>
  <c r="E759" i="6"/>
  <c r="E575" i="6"/>
  <c r="E471" i="6"/>
  <c r="E274" i="6"/>
  <c r="E163" i="6"/>
  <c r="E162" i="6"/>
  <c r="E155" i="6"/>
  <c r="E154" i="6"/>
  <c r="E156" i="6"/>
  <c r="S1051" i="14"/>
  <c r="T13" i="15" s="1"/>
  <c r="K1051" i="14"/>
  <c r="U17" i="15" s="1"/>
  <c r="S1050" i="14"/>
  <c r="T12" i="15" s="1"/>
  <c r="K1050" i="14"/>
  <c r="U16" i="15" s="1"/>
  <c r="S1049" i="14"/>
  <c r="K1049" i="14"/>
  <c r="S1048" i="14"/>
  <c r="K1048" i="14"/>
  <c r="S1047" i="14"/>
  <c r="K1047" i="14"/>
  <c r="S1046" i="14"/>
  <c r="K1046" i="14"/>
  <c r="S1045" i="14"/>
  <c r="K1045" i="14"/>
  <c r="S1044" i="14"/>
  <c r="K1044" i="14"/>
  <c r="S1043" i="14"/>
  <c r="K1043" i="14"/>
  <c r="S1042" i="14"/>
  <c r="K1042" i="14"/>
  <c r="S1041" i="14"/>
  <c r="K1041" i="14"/>
  <c r="S1040" i="14"/>
  <c r="K1040" i="14"/>
  <c r="S1039" i="14"/>
  <c r="O13" i="15" s="1"/>
  <c r="K1039" i="14"/>
  <c r="P17" i="15" s="1"/>
  <c r="S1038" i="14"/>
  <c r="O12" i="15" s="1"/>
  <c r="K1038" i="14"/>
  <c r="P16" i="15" s="1"/>
  <c r="S1037" i="14"/>
  <c r="K1037" i="14"/>
  <c r="S1036" i="14"/>
  <c r="K1036" i="14"/>
  <c r="S1035" i="14"/>
  <c r="K1035" i="14"/>
  <c r="S1034" i="14"/>
  <c r="K1034" i="14"/>
  <c r="S1033" i="14"/>
  <c r="K1033" i="14"/>
  <c r="S1032" i="14"/>
  <c r="K1032" i="14"/>
  <c r="S1031" i="14"/>
  <c r="K1031" i="14"/>
  <c r="S1030" i="14"/>
  <c r="K1030" i="14"/>
  <c r="S1029" i="14"/>
  <c r="K1029" i="14"/>
  <c r="S1028" i="14"/>
  <c r="K1028" i="14"/>
  <c r="S1027" i="14"/>
  <c r="J13" i="15" s="1"/>
  <c r="K1027" i="14"/>
  <c r="K17" i="15" s="1"/>
  <c r="S1026" i="14"/>
  <c r="J12" i="15" s="1"/>
  <c r="K1026" i="14"/>
  <c r="K16" i="15" s="1"/>
  <c r="S1025" i="14"/>
  <c r="K1025" i="14"/>
  <c r="S1024" i="14"/>
  <c r="K1024" i="14"/>
  <c r="S1023" i="14"/>
  <c r="K1023" i="14"/>
  <c r="S1022" i="14"/>
  <c r="K1022" i="14"/>
  <c r="S1021" i="14"/>
  <c r="K1021" i="14"/>
  <c r="S1020" i="14"/>
  <c r="K1020" i="14"/>
  <c r="S1019" i="14"/>
  <c r="K1019" i="14"/>
  <c r="S1018" i="14"/>
  <c r="K1018" i="14"/>
  <c r="S1017" i="14"/>
  <c r="K1017" i="14"/>
  <c r="S1016" i="14"/>
  <c r="K1016" i="14"/>
  <c r="S1015" i="14"/>
  <c r="E13" i="15" s="1"/>
  <c r="K1015" i="14"/>
  <c r="F17" i="15" s="1"/>
  <c r="S1014" i="14"/>
  <c r="E12" i="15" s="1"/>
  <c r="K1014" i="14"/>
  <c r="F16" i="15" s="1"/>
  <c r="S1013" i="14"/>
  <c r="K1013" i="14"/>
  <c r="R1012" i="14"/>
  <c r="I1012" i="14"/>
  <c r="N1011" i="14"/>
  <c r="D1011" i="14"/>
  <c r="R1010" i="14"/>
  <c r="I1010" i="14"/>
  <c r="N1009" i="14"/>
  <c r="E9" i="15" s="1"/>
  <c r="D1009" i="14"/>
  <c r="E50" i="15" s="1"/>
  <c r="R1008" i="14"/>
  <c r="E444" i="14"/>
  <c r="E433" i="14"/>
  <c r="E294" i="14"/>
  <c r="E290" i="14"/>
  <c r="E205" i="14"/>
  <c r="E175" i="14"/>
  <c r="E112" i="14"/>
  <c r="E110" i="14"/>
  <c r="E42" i="14"/>
  <c r="E41" i="14"/>
  <c r="E2496" i="6"/>
  <c r="E2491" i="6"/>
  <c r="W970" i="8" s="1"/>
  <c r="E2494" i="6"/>
  <c r="W973" i="8" s="1"/>
  <c r="E2456" i="6"/>
  <c r="E2441" i="6"/>
  <c r="E2433" i="6"/>
  <c r="E2409" i="6"/>
  <c r="E2363" i="6"/>
  <c r="E2366" i="6"/>
  <c r="E2344" i="6"/>
  <c r="E2340" i="6"/>
  <c r="E2337" i="6"/>
  <c r="E2281" i="6"/>
  <c r="V801" i="2"/>
  <c r="W800" i="10"/>
  <c r="W820" i="14"/>
  <c r="E2256" i="6"/>
  <c r="E2209" i="6"/>
  <c r="E2195" i="6"/>
  <c r="E2542" i="6" s="1"/>
  <c r="E2197" i="6"/>
  <c r="V747" i="2"/>
  <c r="W747" i="10"/>
  <c r="W764" i="14"/>
  <c r="E2173" i="6"/>
  <c r="E2137" i="6"/>
  <c r="E2130" i="6"/>
  <c r="E2122" i="6"/>
  <c r="E2090" i="6"/>
  <c r="V667" i="2"/>
  <c r="W667" i="10"/>
  <c r="E2016" i="6"/>
  <c r="E2009" i="6"/>
  <c r="E1991" i="6"/>
  <c r="E1984" i="6"/>
  <c r="E1979" i="6"/>
  <c r="E1982" i="6"/>
  <c r="E1944" i="6"/>
  <c r="E1929" i="6"/>
  <c r="E1921" i="6"/>
  <c r="E1897" i="6"/>
  <c r="E1851" i="6"/>
  <c r="E1854" i="6"/>
  <c r="E1832" i="6"/>
  <c r="E1828" i="6"/>
  <c r="E1825" i="6"/>
  <c r="E1769" i="6"/>
  <c r="E2528" i="6" s="1"/>
  <c r="E1744" i="6"/>
  <c r="E1697" i="6"/>
  <c r="E1683" i="6"/>
  <c r="E1685" i="6"/>
  <c r="V392" i="2"/>
  <c r="W392" i="10"/>
  <c r="W408" i="14"/>
  <c r="E1661" i="6"/>
  <c r="E1625" i="6"/>
  <c r="E1618" i="6"/>
  <c r="E1610" i="6"/>
  <c r="E1578" i="6"/>
  <c r="E1543" i="6"/>
  <c r="E1514" i="6"/>
  <c r="E1493" i="6"/>
  <c r="E1485" i="6"/>
  <c r="E1464" i="6"/>
  <c r="E1427" i="6"/>
  <c r="E1428" i="6"/>
  <c r="E1424" i="6"/>
  <c r="E1358" i="6"/>
  <c r="E1357" i="6"/>
  <c r="E1294" i="6"/>
  <c r="E1279" i="6"/>
  <c r="E1272" i="6"/>
  <c r="E1275" i="6"/>
  <c r="E1273" i="6"/>
  <c r="E1265" i="6"/>
  <c r="E1246" i="6"/>
  <c r="E1245" i="6"/>
  <c r="E1240" i="6"/>
  <c r="E1190" i="6"/>
  <c r="E1189" i="6"/>
  <c r="E1186" i="6"/>
  <c r="E1109" i="6"/>
  <c r="E1106" i="6"/>
  <c r="E1086" i="6"/>
  <c r="E1085" i="6"/>
  <c r="E1084" i="6"/>
  <c r="E1082" i="6"/>
  <c r="E943" i="6"/>
  <c r="E931" i="6"/>
  <c r="E867" i="6"/>
  <c r="E866" i="6"/>
  <c r="E864" i="6"/>
  <c r="E859" i="6"/>
  <c r="E858" i="6"/>
  <c r="E860" i="6"/>
  <c r="E758" i="6"/>
  <c r="E754" i="6"/>
  <c r="E757" i="6"/>
  <c r="E699" i="6"/>
  <c r="E698" i="6"/>
  <c r="E700" i="6"/>
  <c r="E571" i="6"/>
  <c r="E570" i="6"/>
  <c r="E572" i="6"/>
  <c r="E568" i="6"/>
  <c r="E562" i="6"/>
  <c r="E441" i="6"/>
  <c r="E385" i="6"/>
  <c r="E384" i="6"/>
  <c r="E249" i="6"/>
  <c r="E187" i="6"/>
  <c r="E186" i="6"/>
  <c r="E188" i="6"/>
  <c r="E97" i="6"/>
  <c r="E92" i="6"/>
  <c r="N1005" i="10"/>
  <c r="O25" i="11" s="1"/>
  <c r="H996" i="10"/>
  <c r="P8" i="11" s="1"/>
  <c r="P995" i="10"/>
  <c r="H990" i="10"/>
  <c r="L989" i="10"/>
  <c r="O989" i="10"/>
  <c r="H988" i="10"/>
  <c r="E462" i="14"/>
  <c r="E441" i="14"/>
  <c r="E389" i="14"/>
  <c r="E325" i="14"/>
  <c r="E296" i="14"/>
  <c r="E288" i="14"/>
  <c r="E276" i="14"/>
  <c r="E271" i="14"/>
  <c r="E266" i="14"/>
  <c r="E269" i="14"/>
  <c r="E155" i="14"/>
  <c r="E138" i="14"/>
  <c r="E125" i="14"/>
  <c r="E124" i="14"/>
  <c r="E120" i="14"/>
  <c r="E105" i="14"/>
  <c r="E95" i="14"/>
  <c r="E94" i="14"/>
  <c r="E64" i="14"/>
  <c r="E37" i="14"/>
  <c r="E35" i="14"/>
  <c r="C1008" i="14"/>
  <c r="L1008" i="14"/>
  <c r="C1009" i="14"/>
  <c r="L1009" i="14"/>
  <c r="C1010" i="14"/>
  <c r="L1010" i="14"/>
  <c r="C1011" i="14"/>
  <c r="L1011" i="14"/>
  <c r="C1012" i="14"/>
  <c r="L1012" i="14"/>
  <c r="E30" i="14"/>
  <c r="E28" i="14"/>
  <c r="E2465" i="6"/>
  <c r="E2451" i="6"/>
  <c r="E2453" i="6"/>
  <c r="E2429" i="6"/>
  <c r="E2393" i="6"/>
  <c r="E2386" i="6"/>
  <c r="E2378" i="6"/>
  <c r="E2346" i="6"/>
  <c r="E2311" i="6"/>
  <c r="E2272" i="6"/>
  <c r="E2265" i="6"/>
  <c r="E2247" i="6"/>
  <c r="E2240" i="6"/>
  <c r="E2235" i="6"/>
  <c r="E2238" i="6"/>
  <c r="E2200" i="6"/>
  <c r="E2185" i="6"/>
  <c r="V748" i="2"/>
  <c r="W748" i="10"/>
  <c r="E2177" i="6"/>
  <c r="E2153" i="6"/>
  <c r="E2107" i="6"/>
  <c r="E2110" i="6"/>
  <c r="E2088" i="6"/>
  <c r="E2084" i="6"/>
  <c r="E2081" i="6"/>
  <c r="V654" i="2"/>
  <c r="W654" i="10"/>
  <c r="E2025" i="6"/>
  <c r="V628" i="2"/>
  <c r="W628" i="10"/>
  <c r="E1953" i="6"/>
  <c r="E1939" i="6"/>
  <c r="E1941" i="6"/>
  <c r="V569" i="2"/>
  <c r="W569" i="10"/>
  <c r="W586" i="14"/>
  <c r="E1917" i="6"/>
  <c r="E1881" i="6"/>
  <c r="E1874" i="6"/>
  <c r="E1866" i="6"/>
  <c r="E1834" i="6"/>
  <c r="E1799" i="6"/>
  <c r="E1760" i="6"/>
  <c r="E1753" i="6"/>
  <c r="E1735" i="6"/>
  <c r="E1728" i="6"/>
  <c r="E1723" i="6"/>
  <c r="E1726" i="6"/>
  <c r="E1688" i="6"/>
  <c r="E1673" i="6"/>
  <c r="V393" i="2"/>
  <c r="W393" i="10"/>
  <c r="E1665" i="6"/>
  <c r="E1641" i="6"/>
  <c r="V362" i="2"/>
  <c r="W362" i="10"/>
  <c r="W378" i="14"/>
  <c r="E1595" i="6"/>
  <c r="E1598" i="6"/>
  <c r="E1576" i="6"/>
  <c r="E1572" i="6"/>
  <c r="E1569" i="6"/>
  <c r="E1440" i="6"/>
  <c r="E1422" i="6"/>
  <c r="E1420" i="6"/>
  <c r="E1408" i="6"/>
  <c r="E1375" i="6"/>
  <c r="E1335" i="6"/>
  <c r="E1334" i="6"/>
  <c r="E1331" i="6"/>
  <c r="E1324" i="6"/>
  <c r="E1323" i="6"/>
  <c r="E1320" i="6"/>
  <c r="E1318" i="6"/>
  <c r="E1270" i="6"/>
  <c r="E1269" i="6"/>
  <c r="E1263" i="6"/>
  <c r="E1222" i="6"/>
  <c r="E1218" i="6"/>
  <c r="E1221" i="6"/>
  <c r="E1220" i="6"/>
  <c r="E2510" i="6" s="1"/>
  <c r="E1095" i="6"/>
  <c r="E1092" i="6"/>
  <c r="E995" i="6"/>
  <c r="E996" i="6"/>
  <c r="E988" i="6"/>
  <c r="E986" i="6"/>
  <c r="E987" i="6"/>
  <c r="E984" i="6"/>
  <c r="E619" i="6"/>
  <c r="E618" i="6"/>
  <c r="E620" i="6"/>
  <c r="E470" i="6"/>
  <c r="E466" i="6"/>
  <c r="E376" i="6"/>
  <c r="E372" i="6"/>
  <c r="E283" i="6"/>
  <c r="E282" i="6"/>
  <c r="E284" i="6"/>
  <c r="E247" i="6"/>
  <c r="E235" i="6"/>
  <c r="E234" i="6"/>
  <c r="E182" i="6"/>
  <c r="E180" i="6"/>
  <c r="E181" i="6"/>
  <c r="E178" i="6"/>
  <c r="E148" i="6"/>
  <c r="E128" i="6"/>
  <c r="E83" i="6"/>
  <c r="E80" i="6"/>
  <c r="E84" i="6"/>
  <c r="E76" i="6"/>
  <c r="E482" i="14"/>
  <c r="E438" i="14"/>
  <c r="E431" i="14"/>
  <c r="E428" i="14"/>
  <c r="E392" i="14"/>
  <c r="E383" i="14"/>
  <c r="E379" i="14"/>
  <c r="E1024" i="14" s="1"/>
  <c r="E328" i="14"/>
  <c r="E319" i="14"/>
  <c r="E315" i="14"/>
  <c r="E299" i="14"/>
  <c r="E251" i="14"/>
  <c r="E253" i="14"/>
  <c r="E250" i="14"/>
  <c r="E249" i="14"/>
  <c r="E208" i="14"/>
  <c r="E195" i="14"/>
  <c r="E193" i="14"/>
  <c r="E181" i="14"/>
  <c r="E180" i="14"/>
  <c r="E178" i="14"/>
  <c r="E182" i="14"/>
  <c r="E104" i="14"/>
  <c r="E98" i="14"/>
  <c r="E99" i="14"/>
  <c r="E60" i="14"/>
  <c r="E63" i="14"/>
  <c r="E58" i="14"/>
  <c r="E62" i="14"/>
  <c r="W1021" i="14" s="1"/>
  <c r="E38" i="14"/>
  <c r="E2483" i="6"/>
  <c r="E2485" i="6"/>
  <c r="E2486" i="6"/>
  <c r="E2472" i="6"/>
  <c r="E2452" i="6"/>
  <c r="E2450" i="6"/>
  <c r="V921" i="2"/>
  <c r="W923" i="10"/>
  <c r="V920" i="2"/>
  <c r="W922" i="10"/>
  <c r="E2414" i="6"/>
  <c r="E2380" i="6"/>
  <c r="E2375" i="6"/>
  <c r="E2353" i="6"/>
  <c r="E2347" i="6"/>
  <c r="E2349" i="6"/>
  <c r="E2328" i="6"/>
  <c r="E2326" i="6"/>
  <c r="E2321" i="6"/>
  <c r="E2289" i="6"/>
  <c r="E2279" i="6"/>
  <c r="E2213" i="6"/>
  <c r="E2212" i="6"/>
  <c r="E2108" i="6"/>
  <c r="E2106" i="6"/>
  <c r="E2074" i="6"/>
  <c r="E2044" i="6"/>
  <c r="E2012" i="6"/>
  <c r="E1971" i="6"/>
  <c r="E1973" i="6"/>
  <c r="E1974" i="6"/>
  <c r="E1960" i="6"/>
  <c r="E1940" i="6"/>
  <c r="E1938" i="6"/>
  <c r="V568" i="2"/>
  <c r="W568" i="10"/>
  <c r="V567" i="2"/>
  <c r="W567" i="10"/>
  <c r="W584" i="14"/>
  <c r="E1902" i="6"/>
  <c r="E1868" i="6"/>
  <c r="E1863" i="6"/>
  <c r="E1841" i="6"/>
  <c r="E1835" i="6"/>
  <c r="E1837" i="6"/>
  <c r="E1816" i="6"/>
  <c r="E1814" i="6"/>
  <c r="E1809" i="6"/>
  <c r="E1777" i="6"/>
  <c r="E1767" i="6"/>
  <c r="E1701" i="6"/>
  <c r="E1700" i="6"/>
  <c r="E1596" i="6"/>
  <c r="E1594" i="6"/>
  <c r="E1562" i="6"/>
  <c r="E1526" i="6"/>
  <c r="E2520" i="6" s="1"/>
  <c r="E1521" i="6"/>
  <c r="E1522" i="6"/>
  <c r="E1397" i="6"/>
  <c r="E1333" i="6"/>
  <c r="E1216" i="6"/>
  <c r="E1184" i="6"/>
  <c r="E1180" i="6"/>
  <c r="E1179" i="6"/>
  <c r="E1140" i="6"/>
  <c r="E1138" i="6"/>
  <c r="E994" i="6"/>
  <c r="E981" i="6"/>
  <c r="E899" i="6"/>
  <c r="E900" i="6"/>
  <c r="E880" i="6"/>
  <c r="E831" i="6"/>
  <c r="E824" i="6"/>
  <c r="E793" i="6"/>
  <c r="E747" i="6"/>
  <c r="E746" i="6"/>
  <c r="E739" i="6"/>
  <c r="E738" i="6"/>
  <c r="E740" i="6"/>
  <c r="E728" i="6"/>
  <c r="E603" i="6"/>
  <c r="E602" i="6"/>
  <c r="E576" i="6"/>
  <c r="E491" i="6"/>
  <c r="E490" i="6"/>
  <c r="E492" i="6"/>
  <c r="E481" i="6"/>
  <c r="E370" i="6"/>
  <c r="E310" i="6"/>
  <c r="E308" i="6"/>
  <c r="E309" i="6"/>
  <c r="E306" i="6"/>
  <c r="E280" i="6"/>
  <c r="E277" i="6"/>
  <c r="E82" i="6"/>
  <c r="E59" i="6"/>
  <c r="E58" i="6"/>
  <c r="E60" i="6"/>
  <c r="N389" i="25"/>
  <c r="N310" i="25"/>
  <c r="N985" i="25" s="1"/>
  <c r="J11" i="26" s="1"/>
  <c r="N133" i="25"/>
  <c r="N977" i="25" s="1"/>
  <c r="N38" i="25"/>
  <c r="L1051" i="14"/>
  <c r="U15" i="15" s="1"/>
  <c r="C1051" i="14"/>
  <c r="L1050" i="14"/>
  <c r="U14" i="15" s="1"/>
  <c r="C1050" i="14"/>
  <c r="L1049" i="14"/>
  <c r="C1049" i="14"/>
  <c r="L1048" i="14"/>
  <c r="C1048" i="14"/>
  <c r="L1047" i="14"/>
  <c r="C1047" i="14"/>
  <c r="L1046" i="14"/>
  <c r="C1046" i="14"/>
  <c r="L1045" i="14"/>
  <c r="C1045" i="14"/>
  <c r="L1044" i="14"/>
  <c r="C1044" i="14"/>
  <c r="L1043" i="14"/>
  <c r="C1043" i="14"/>
  <c r="L1042" i="14"/>
  <c r="C1042" i="14"/>
  <c r="L1041" i="14"/>
  <c r="C1041" i="14"/>
  <c r="L1040" i="14"/>
  <c r="C1040" i="14"/>
  <c r="L1039" i="14"/>
  <c r="P15" i="15" s="1"/>
  <c r="C1039" i="14"/>
  <c r="L1038" i="14"/>
  <c r="P14" i="15" s="1"/>
  <c r="C1038" i="14"/>
  <c r="L1037" i="14"/>
  <c r="C1037" i="14"/>
  <c r="L1036" i="14"/>
  <c r="C1036" i="14"/>
  <c r="L1035" i="14"/>
  <c r="C1035" i="14"/>
  <c r="L1034" i="14"/>
  <c r="C1034" i="14"/>
  <c r="L1033" i="14"/>
  <c r="C1033" i="14"/>
  <c r="L1032" i="14"/>
  <c r="C1032" i="14"/>
  <c r="L1031" i="14"/>
  <c r="C1031" i="14"/>
  <c r="L1030" i="14"/>
  <c r="C1030" i="14"/>
  <c r="L1029" i="14"/>
  <c r="C1029" i="14"/>
  <c r="L1028" i="14"/>
  <c r="C1028" i="14"/>
  <c r="L1027" i="14"/>
  <c r="K15" i="15" s="1"/>
  <c r="C1027" i="14"/>
  <c r="L1026" i="14"/>
  <c r="K14" i="15" s="1"/>
  <c r="C1026" i="14"/>
  <c r="L1025" i="14"/>
  <c r="C1025" i="14"/>
  <c r="L1024" i="14"/>
  <c r="C1024" i="14"/>
  <c r="L1023" i="14"/>
  <c r="C1023" i="14"/>
  <c r="L1022" i="14"/>
  <c r="C1022" i="14"/>
  <c r="L1021" i="14"/>
  <c r="C1021" i="14"/>
  <c r="L1020" i="14"/>
  <c r="C1020" i="14"/>
  <c r="L1019" i="14"/>
  <c r="C1019" i="14"/>
  <c r="L1018" i="14"/>
  <c r="C1018" i="14"/>
  <c r="L1017" i="14"/>
  <c r="C1017" i="14"/>
  <c r="L1016" i="14"/>
  <c r="C1016" i="14"/>
  <c r="L1015" i="14"/>
  <c r="F15" i="15" s="1"/>
  <c r="C1015" i="14"/>
  <c r="L1014" i="14"/>
  <c r="F14" i="15" s="1"/>
  <c r="C1014" i="14"/>
  <c r="L1013" i="14"/>
  <c r="C1013" i="14"/>
  <c r="S1012" i="14"/>
  <c r="J1012" i="14"/>
  <c r="O1011" i="14"/>
  <c r="S1010" i="14"/>
  <c r="J1010" i="14"/>
  <c r="O1009" i="14"/>
  <c r="E7" i="15" s="1"/>
  <c r="S1008" i="14"/>
  <c r="J1008" i="14"/>
  <c r="F4" i="15" s="1"/>
  <c r="E940" i="14"/>
  <c r="W765" i="14"/>
  <c r="E667" i="14"/>
  <c r="E470" i="14"/>
  <c r="E445" i="14"/>
  <c r="E420" i="14"/>
  <c r="E411" i="14"/>
  <c r="E388" i="14"/>
  <c r="E378" i="14"/>
  <c r="E367" i="14"/>
  <c r="E364" i="14"/>
  <c r="E356" i="14"/>
  <c r="E347" i="14"/>
  <c r="E324" i="14"/>
  <c r="E314" i="14"/>
  <c r="E298" i="14"/>
  <c r="E282" i="14"/>
  <c r="E232" i="14"/>
  <c r="E226" i="14"/>
  <c r="E227" i="14"/>
  <c r="E194" i="14"/>
  <c r="E191" i="14"/>
  <c r="E186" i="14"/>
  <c r="E190" i="14"/>
  <c r="E144" i="14"/>
  <c r="E126" i="14"/>
  <c r="W1024" i="14" s="1"/>
  <c r="E122" i="14"/>
  <c r="E117" i="14"/>
  <c r="E118" i="14"/>
  <c r="E115" i="14"/>
  <c r="E116" i="14"/>
  <c r="E113" i="14"/>
  <c r="E107" i="14"/>
  <c r="E73" i="14"/>
  <c r="E56" i="14"/>
  <c r="E43" i="14"/>
  <c r="E45" i="14"/>
  <c r="E44" i="14"/>
  <c r="E2493" i="6"/>
  <c r="W972" i="8" s="1"/>
  <c r="E2482" i="6"/>
  <c r="E2404" i="6"/>
  <c r="E2352" i="6"/>
  <c r="E2339" i="6"/>
  <c r="E2332" i="6"/>
  <c r="E2288" i="6"/>
  <c r="E2283" i="6"/>
  <c r="E2285" i="6"/>
  <c r="E2545" i="6" s="1"/>
  <c r="E2284" i="6"/>
  <c r="E2251" i="6"/>
  <c r="E2253" i="6"/>
  <c r="E2252" i="6"/>
  <c r="E2224" i="6"/>
  <c r="E2222" i="6"/>
  <c r="E2217" i="6"/>
  <c r="E2211" i="6"/>
  <c r="E2163" i="6"/>
  <c r="E2164" i="6"/>
  <c r="E2145" i="6"/>
  <c r="E2114" i="6"/>
  <c r="E2120" i="6"/>
  <c r="E2094" i="6"/>
  <c r="E2046" i="6"/>
  <c r="E2045" i="6"/>
  <c r="E2035" i="6"/>
  <c r="E2038" i="6"/>
  <c r="E2036" i="6"/>
  <c r="E2011" i="6"/>
  <c r="E2004" i="6"/>
  <c r="E1981" i="6"/>
  <c r="E2535" i="6" s="1"/>
  <c r="E1970" i="6"/>
  <c r="E1892" i="6"/>
  <c r="E1840" i="6"/>
  <c r="E1827" i="6"/>
  <c r="E1820" i="6"/>
  <c r="E1776" i="6"/>
  <c r="E1771" i="6"/>
  <c r="E1773" i="6"/>
  <c r="E1772" i="6"/>
  <c r="E1739" i="6"/>
  <c r="E1741" i="6"/>
  <c r="E1740" i="6"/>
  <c r="E2527" i="6" s="1"/>
  <c r="E1712" i="6"/>
  <c r="E1710" i="6"/>
  <c r="E1705" i="6"/>
  <c r="E1699" i="6"/>
  <c r="E1651" i="6"/>
  <c r="E1652" i="6"/>
  <c r="E1633" i="6"/>
  <c r="E1602" i="6"/>
  <c r="E1608" i="6"/>
  <c r="E1582" i="6"/>
  <c r="E1540" i="6"/>
  <c r="E1538" i="6"/>
  <c r="E1525" i="6"/>
  <c r="V291" i="2"/>
  <c r="W291" i="10"/>
  <c r="E1518" i="6"/>
  <c r="E1517" i="6"/>
  <c r="E1511" i="6"/>
  <c r="E1457" i="6"/>
  <c r="W271" i="14" s="1"/>
  <c r="E1456" i="6"/>
  <c r="W270" i="14" s="1"/>
  <c r="E1451" i="6"/>
  <c r="W267" i="14" s="1"/>
  <c r="E1432" i="6"/>
  <c r="E1430" i="6"/>
  <c r="E1413" i="6"/>
  <c r="E1414" i="6"/>
  <c r="E1353" i="6"/>
  <c r="E1347" i="6"/>
  <c r="E1342" i="6"/>
  <c r="E1321" i="6"/>
  <c r="E1307" i="6"/>
  <c r="E1274" i="6"/>
  <c r="E1254" i="6"/>
  <c r="E1253" i="6"/>
  <c r="E1250" i="6"/>
  <c r="E2511" i="6" s="1"/>
  <c r="E1198" i="6"/>
  <c r="E2509" i="6" s="1"/>
  <c r="E1194" i="6"/>
  <c r="E1197" i="6"/>
  <c r="E1088" i="6"/>
  <c r="E1067" i="6"/>
  <c r="E1068" i="6"/>
  <c r="E1006" i="6"/>
  <c r="E1005" i="6"/>
  <c r="E936" i="6"/>
  <c r="E901" i="6"/>
  <c r="E895" i="6"/>
  <c r="E857" i="6"/>
  <c r="E838" i="6"/>
  <c r="E837" i="6"/>
  <c r="E823" i="6"/>
  <c r="E795" i="6"/>
  <c r="E794" i="6"/>
  <c r="E796" i="6"/>
  <c r="E751" i="6"/>
  <c r="E735" i="6"/>
  <c r="E689" i="6"/>
  <c r="E688" i="6"/>
  <c r="E684" i="6"/>
  <c r="E641" i="6"/>
  <c r="E579" i="6"/>
  <c r="E578" i="6"/>
  <c r="E561" i="6"/>
  <c r="E560" i="6"/>
  <c r="E535" i="6"/>
  <c r="E503" i="6"/>
  <c r="E483" i="6"/>
  <c r="E482" i="6"/>
  <c r="E484" i="6"/>
  <c r="E404" i="6"/>
  <c r="E321" i="6"/>
  <c r="E320" i="6"/>
  <c r="E313" i="6"/>
  <c r="E279" i="6"/>
  <c r="E223" i="6"/>
  <c r="E216" i="6"/>
  <c r="E211" i="6"/>
  <c r="E208" i="6"/>
  <c r="E212" i="6"/>
  <c r="E204" i="6"/>
  <c r="E160" i="6"/>
  <c r="E124" i="6"/>
  <c r="E96" i="6"/>
  <c r="E416" i="14"/>
  <c r="E402" i="14"/>
  <c r="E385" i="14"/>
  <c r="E380" i="14"/>
  <c r="E366" i="14"/>
  <c r="E352" i="14"/>
  <c r="E338" i="14"/>
  <c r="E1022" i="14" s="1"/>
  <c r="E321" i="14"/>
  <c r="E316" i="14"/>
  <c r="E1021" i="14" s="1"/>
  <c r="E284" i="14"/>
  <c r="E270" i="14"/>
  <c r="E221" i="14"/>
  <c r="E209" i="14"/>
  <c r="E203" i="14"/>
  <c r="E200" i="14"/>
  <c r="E160" i="14"/>
  <c r="E143" i="14"/>
  <c r="E133" i="14"/>
  <c r="E121" i="14"/>
  <c r="E91" i="14"/>
  <c r="E93" i="14"/>
  <c r="E81" i="14"/>
  <c r="E72" i="14"/>
  <c r="E33" i="14"/>
  <c r="E2489" i="6"/>
  <c r="W968" i="8" s="1"/>
  <c r="E2440" i="6"/>
  <c r="E2435" i="6"/>
  <c r="E2424" i="6"/>
  <c r="E2385" i="6"/>
  <c r="E2343" i="6"/>
  <c r="E2320" i="6"/>
  <c r="E2315" i="6"/>
  <c r="E2317" i="6"/>
  <c r="E2304" i="6"/>
  <c r="E2277" i="6"/>
  <c r="E2269" i="6"/>
  <c r="E2259" i="6"/>
  <c r="E2249" i="6"/>
  <c r="E2233" i="6"/>
  <c r="E2184" i="6"/>
  <c r="E2179" i="6"/>
  <c r="E2168" i="6"/>
  <c r="E2129" i="6"/>
  <c r="E2087" i="6"/>
  <c r="E2064" i="6"/>
  <c r="E2059" i="6"/>
  <c r="E2061" i="6"/>
  <c r="E2048" i="6"/>
  <c r="E2021" i="6"/>
  <c r="E2013" i="6"/>
  <c r="E2003" i="6"/>
  <c r="E1993" i="6"/>
  <c r="E1977" i="6"/>
  <c r="E1928" i="6"/>
  <c r="E1923" i="6"/>
  <c r="E1912" i="6"/>
  <c r="E1873" i="6"/>
  <c r="E1831" i="6"/>
  <c r="E2530" i="6" s="1"/>
  <c r="E1808" i="6"/>
  <c r="E1803" i="6"/>
  <c r="E1805" i="6"/>
  <c r="E1792" i="6"/>
  <c r="E1765" i="6"/>
  <c r="E1757" i="6"/>
  <c r="E1747" i="6"/>
  <c r="E1737" i="6"/>
  <c r="E1721" i="6"/>
  <c r="E1672" i="6"/>
  <c r="E1667" i="6"/>
  <c r="E1656" i="6"/>
  <c r="E1617" i="6"/>
  <c r="E1575" i="6"/>
  <c r="E1552" i="6"/>
  <c r="E1532" i="6"/>
  <c r="E1530" i="6"/>
  <c r="E1528" i="6"/>
  <c r="E1515" i="6"/>
  <c r="E1508" i="6"/>
  <c r="E1475" i="6"/>
  <c r="E1454" i="6"/>
  <c r="E1418" i="6"/>
  <c r="E2516" i="6" s="1"/>
  <c r="E1401" i="6"/>
  <c r="E1388" i="6"/>
  <c r="E1361" i="6"/>
  <c r="E1313" i="6"/>
  <c r="E1317" i="6"/>
  <c r="E1286" i="6"/>
  <c r="E1226" i="6"/>
  <c r="E1227" i="6"/>
  <c r="E1213" i="6"/>
  <c r="E1202" i="6"/>
  <c r="E1204" i="6"/>
  <c r="E1137" i="6"/>
  <c r="E1127" i="6"/>
  <c r="E1116" i="6"/>
  <c r="E1114" i="6"/>
  <c r="E1105" i="6"/>
  <c r="E1104" i="6"/>
  <c r="E1101" i="6"/>
  <c r="E1094" i="6"/>
  <c r="E1090" i="6"/>
  <c r="E1091" i="6"/>
  <c r="E1093" i="6"/>
  <c r="E1078" i="6"/>
  <c r="E1071" i="6"/>
  <c r="E1064" i="6"/>
  <c r="E1010" i="6"/>
  <c r="E1009" i="6"/>
  <c r="E998" i="6"/>
  <c r="E997" i="6"/>
  <c r="E966" i="6"/>
  <c r="E962" i="6"/>
  <c r="E965" i="6"/>
  <c r="E959" i="6"/>
  <c r="E952" i="6"/>
  <c r="E955" i="6"/>
  <c r="E942" i="6"/>
  <c r="E935" i="6"/>
  <c r="E921" i="6"/>
  <c r="E917" i="6"/>
  <c r="E889" i="6"/>
  <c r="E863" i="6"/>
  <c r="E856" i="6"/>
  <c r="E803" i="6"/>
  <c r="E802" i="6"/>
  <c r="E771" i="6"/>
  <c r="E731" i="6"/>
  <c r="E730" i="6"/>
  <c r="E710" i="6"/>
  <c r="E709" i="6"/>
  <c r="E695" i="6"/>
  <c r="E611" i="6"/>
  <c r="E610" i="6"/>
  <c r="E601" i="6"/>
  <c r="E495" i="6"/>
  <c r="E447" i="6"/>
  <c r="E440" i="6"/>
  <c r="E407" i="6"/>
  <c r="E375" i="6"/>
  <c r="E363" i="6"/>
  <c r="E362" i="6"/>
  <c r="E353" i="6"/>
  <c r="E315" i="6"/>
  <c r="E314" i="6"/>
  <c r="E316" i="6"/>
  <c r="E305" i="6"/>
  <c r="E304" i="6"/>
  <c r="E276" i="6"/>
  <c r="E233" i="6"/>
  <c r="E195" i="6"/>
  <c r="E194" i="6"/>
  <c r="E185" i="6"/>
  <c r="E152" i="6"/>
  <c r="E105" i="6"/>
  <c r="E67" i="6"/>
  <c r="E66" i="6"/>
  <c r="E57" i="6"/>
  <c r="E925" i="10"/>
  <c r="E922" i="10"/>
  <c r="E920" i="10"/>
  <c r="E924" i="10"/>
  <c r="S1001" i="10"/>
  <c r="E641" i="10"/>
  <c r="E638" i="10"/>
  <c r="E664" i="10"/>
  <c r="E484" i="14"/>
  <c r="E478" i="14"/>
  <c r="E472" i="14"/>
  <c r="E466" i="14"/>
  <c r="E457" i="14"/>
  <c r="E452" i="14"/>
  <c r="E446" i="14"/>
  <c r="E432" i="14"/>
  <c r="E418" i="14"/>
  <c r="E401" i="14"/>
  <c r="E396" i="14"/>
  <c r="E382" i="14"/>
  <c r="E368" i="14"/>
  <c r="E354" i="14"/>
  <c r="E337" i="14"/>
  <c r="E332" i="14"/>
  <c r="E318" i="14"/>
  <c r="E292" i="14"/>
  <c r="E283" i="14"/>
  <c r="E274" i="14"/>
  <c r="E239" i="14"/>
  <c r="E229" i="14"/>
  <c r="W1029" i="14" s="1"/>
  <c r="E217" i="14"/>
  <c r="E189" i="14"/>
  <c r="E177" i="14"/>
  <c r="E171" i="14"/>
  <c r="E168" i="14"/>
  <c r="E128" i="14"/>
  <c r="E1012" i="14" s="1"/>
  <c r="E111" i="14"/>
  <c r="E101" i="14"/>
  <c r="E89" i="14"/>
  <c r="E59" i="14"/>
  <c r="E61" i="14"/>
  <c r="E49" i="14"/>
  <c r="E40" i="14"/>
  <c r="E2488" i="6"/>
  <c r="W967" i="8" s="1"/>
  <c r="E2449" i="6"/>
  <c r="E2430" i="6"/>
  <c r="E2407" i="6"/>
  <c r="E2384" i="6"/>
  <c r="E2379" i="6"/>
  <c r="E2381" i="6"/>
  <c r="E2368" i="6"/>
  <c r="E2341" i="6"/>
  <c r="E2333" i="6"/>
  <c r="E2323" i="6"/>
  <c r="E2313" i="6"/>
  <c r="E2297" i="6"/>
  <c r="E2248" i="6"/>
  <c r="E2243" i="6"/>
  <c r="E2232" i="6"/>
  <c r="E2193" i="6"/>
  <c r="E2174" i="6"/>
  <c r="E2151" i="6"/>
  <c r="E2128" i="6"/>
  <c r="E2123" i="6"/>
  <c r="E2125" i="6"/>
  <c r="E2112" i="6"/>
  <c r="E2085" i="6"/>
  <c r="E2077" i="6"/>
  <c r="E2067" i="6"/>
  <c r="E2537" i="6" s="1"/>
  <c r="E2057" i="6"/>
  <c r="E2041" i="6"/>
  <c r="E1992" i="6"/>
  <c r="E1987" i="6"/>
  <c r="E1976" i="6"/>
  <c r="E1937" i="6"/>
  <c r="E1918" i="6"/>
  <c r="E1895" i="6"/>
  <c r="E1872" i="6"/>
  <c r="E1867" i="6"/>
  <c r="E1869" i="6"/>
  <c r="E1856" i="6"/>
  <c r="E1829" i="6"/>
  <c r="E1821" i="6"/>
  <c r="E1811" i="6"/>
  <c r="E1801" i="6"/>
  <c r="E1785" i="6"/>
  <c r="E1736" i="6"/>
  <c r="E1731" i="6"/>
  <c r="E1720" i="6"/>
  <c r="E1681" i="6"/>
  <c r="E1662" i="6"/>
  <c r="E1639" i="6"/>
  <c r="E1616" i="6"/>
  <c r="E1611" i="6"/>
  <c r="E1613" i="6"/>
  <c r="E1600" i="6"/>
  <c r="E1573" i="6"/>
  <c r="E1565" i="6"/>
  <c r="E1555" i="6"/>
  <c r="E1524" i="6"/>
  <c r="E1523" i="6"/>
  <c r="E1447" i="6"/>
  <c r="E1416" i="6"/>
  <c r="E1409" i="6"/>
  <c r="E1379" i="6"/>
  <c r="E1355" i="6"/>
  <c r="E1356" i="6"/>
  <c r="E1354" i="6"/>
  <c r="E1332" i="6"/>
  <c r="E1296" i="6"/>
  <c r="E1290" i="6"/>
  <c r="E1291" i="6"/>
  <c r="E1285" i="6"/>
  <c r="E1281" i="6"/>
  <c r="E2512" i="6" s="1"/>
  <c r="E1251" i="6"/>
  <c r="E1195" i="6"/>
  <c r="E1182" i="6"/>
  <c r="E1181" i="6"/>
  <c r="E1162" i="6"/>
  <c r="E1163" i="6"/>
  <c r="E1126" i="6"/>
  <c r="E1125" i="6"/>
  <c r="E1087" i="6"/>
  <c r="E1070" i="6"/>
  <c r="E1069" i="6"/>
  <c r="E1063" i="6"/>
  <c r="E1056" i="6"/>
  <c r="E1014" i="6"/>
  <c r="E1002" i="6"/>
  <c r="E1001" i="6"/>
  <c r="E990" i="6"/>
  <c r="E989" i="6"/>
  <c r="E963" i="6"/>
  <c r="E969" i="6"/>
  <c r="E968" i="6"/>
  <c r="E956" i="6"/>
  <c r="E945" i="6"/>
  <c r="E932" i="6"/>
  <c r="E934" i="6"/>
  <c r="E933" i="6"/>
  <c r="E888" i="6"/>
  <c r="E853" i="6"/>
  <c r="E855" i="6"/>
  <c r="E799" i="6"/>
  <c r="E767" i="6"/>
  <c r="E763" i="6"/>
  <c r="E762" i="6"/>
  <c r="E764" i="6"/>
  <c r="E752" i="6"/>
  <c r="E723" i="6"/>
  <c r="E720" i="6"/>
  <c r="E724" i="6"/>
  <c r="E705" i="6"/>
  <c r="E694" i="6"/>
  <c r="E692" i="6"/>
  <c r="E667" i="6"/>
  <c r="E666" i="6"/>
  <c r="E668" i="6"/>
  <c r="E665" i="6"/>
  <c r="E633" i="6"/>
  <c r="E607" i="6"/>
  <c r="E600" i="6"/>
  <c r="E547" i="6"/>
  <c r="E546" i="6"/>
  <c r="E515" i="6"/>
  <c r="E475" i="6"/>
  <c r="E474" i="6"/>
  <c r="E454" i="6"/>
  <c r="E453" i="6"/>
  <c r="E437" i="6"/>
  <c r="E439" i="6"/>
  <c r="E406" i="6"/>
  <c r="E374" i="6"/>
  <c r="E355" i="6"/>
  <c r="E354" i="6"/>
  <c r="E345" i="6"/>
  <c r="E239" i="6"/>
  <c r="E191" i="6"/>
  <c r="E184" i="6"/>
  <c r="E151" i="6"/>
  <c r="E119" i="6"/>
  <c r="E111" i="6"/>
  <c r="E63" i="6"/>
  <c r="E56" i="6"/>
  <c r="E33" i="6"/>
  <c r="E32" i="6"/>
  <c r="D2508" i="6"/>
  <c r="C2511" i="6"/>
  <c r="D2516" i="6"/>
  <c r="C2519" i="6"/>
  <c r="D2524" i="6"/>
  <c r="C2527" i="6"/>
  <c r="D2532" i="6"/>
  <c r="C2535" i="6"/>
  <c r="D2540" i="6"/>
  <c r="C2543" i="6"/>
  <c r="D2548" i="6"/>
  <c r="C2551" i="6"/>
  <c r="U47" i="9" s="1"/>
  <c r="D2509" i="6"/>
  <c r="C2512" i="6"/>
  <c r="D2517" i="6"/>
  <c r="C2520" i="6"/>
  <c r="D2525" i="6"/>
  <c r="C2528" i="6"/>
  <c r="D2533" i="6"/>
  <c r="C2536" i="6"/>
  <c r="D2541" i="6"/>
  <c r="C2544" i="6"/>
  <c r="D2549" i="6"/>
  <c r="C2513" i="6"/>
  <c r="D2520" i="6"/>
  <c r="D2527" i="6"/>
  <c r="C2531" i="6"/>
  <c r="D2534" i="6"/>
  <c r="C2538" i="6"/>
  <c r="C2545" i="6"/>
  <c r="C2507" i="6"/>
  <c r="D2510" i="6"/>
  <c r="C2514" i="6"/>
  <c r="C2521" i="6"/>
  <c r="D2528" i="6"/>
  <c r="D2535" i="6"/>
  <c r="C2539" i="6"/>
  <c r="D2542" i="6"/>
  <c r="C2546" i="6"/>
  <c r="D2512" i="6"/>
  <c r="D2519" i="6"/>
  <c r="C2523" i="6"/>
  <c r="D2526" i="6"/>
  <c r="C2530" i="6"/>
  <c r="E2533" i="6"/>
  <c r="C2537" i="6"/>
  <c r="D2544" i="6"/>
  <c r="D2551" i="6"/>
  <c r="E440" i="14"/>
  <c r="E426" i="14"/>
  <c r="E409" i="14"/>
  <c r="E404" i="14"/>
  <c r="E390" i="14"/>
  <c r="E376" i="14"/>
  <c r="E362" i="14"/>
  <c r="E345" i="14"/>
  <c r="E340" i="14"/>
  <c r="E326" i="14"/>
  <c r="E312" i="14"/>
  <c r="E297" i="14"/>
  <c r="E286" i="14"/>
  <c r="E280" i="14"/>
  <c r="E275" i="14"/>
  <c r="E273" i="14"/>
  <c r="E267" i="14"/>
  <c r="E261" i="14"/>
  <c r="E225" i="14"/>
  <c r="E219" i="14"/>
  <c r="E216" i="14"/>
  <c r="E198" i="14"/>
  <c r="E176" i="14"/>
  <c r="E159" i="14"/>
  <c r="E149" i="14"/>
  <c r="E132" i="14"/>
  <c r="E137" i="14"/>
  <c r="E109" i="14"/>
  <c r="E1011" i="14" s="1"/>
  <c r="E97" i="14"/>
  <c r="E88" i="14"/>
  <c r="E70" i="14"/>
  <c r="E48" i="14"/>
  <c r="E2481" i="6"/>
  <c r="E2439" i="6"/>
  <c r="E2550" i="6" s="1"/>
  <c r="E2416" i="6"/>
  <c r="E2411" i="6"/>
  <c r="E2549" i="6" s="1"/>
  <c r="E2413" i="6"/>
  <c r="E2400" i="6"/>
  <c r="E2373" i="6"/>
  <c r="E2365" i="6"/>
  <c r="E2355" i="6"/>
  <c r="E2342" i="6"/>
  <c r="E2345" i="6"/>
  <c r="E2329" i="6"/>
  <c r="E2274" i="6"/>
  <c r="E2280" i="6"/>
  <c r="E2275" i="6"/>
  <c r="E2264" i="6"/>
  <c r="E2225" i="6"/>
  <c r="E2183" i="6"/>
  <c r="E2160" i="6"/>
  <c r="E2155" i="6"/>
  <c r="E2157" i="6"/>
  <c r="E2144" i="6"/>
  <c r="E2117" i="6"/>
  <c r="E2109" i="6"/>
  <c r="E2099" i="6"/>
  <c r="E2086" i="6"/>
  <c r="E2089" i="6"/>
  <c r="E2073" i="6"/>
  <c r="E2538" i="6" s="1"/>
  <c r="E2018" i="6"/>
  <c r="E2024" i="6"/>
  <c r="E2019" i="6"/>
  <c r="E2008" i="6"/>
  <c r="E1969" i="6"/>
  <c r="E1927" i="6"/>
  <c r="E1904" i="6"/>
  <c r="E1899" i="6"/>
  <c r="E1901" i="6"/>
  <c r="E1888" i="6"/>
  <c r="E1861" i="6"/>
  <c r="E1853" i="6"/>
  <c r="E1843" i="6"/>
  <c r="E1830" i="6"/>
  <c r="E1833" i="6"/>
  <c r="E1817" i="6"/>
  <c r="E1762" i="6"/>
  <c r="E1768" i="6"/>
  <c r="E1763" i="6"/>
  <c r="E1752" i="6"/>
  <c r="E1713" i="6"/>
  <c r="E1671" i="6"/>
  <c r="E1648" i="6"/>
  <c r="E1643" i="6"/>
  <c r="E1645" i="6"/>
  <c r="E1632" i="6"/>
  <c r="E1605" i="6"/>
  <c r="E1597" i="6"/>
  <c r="E1587" i="6"/>
  <c r="E2522" i="6" s="1"/>
  <c r="E1574" i="6"/>
  <c r="E1577" i="6"/>
  <c r="E1561" i="6"/>
  <c r="E1505" i="6"/>
  <c r="E1506" i="6"/>
  <c r="E1504" i="6"/>
  <c r="E1476" i="6"/>
  <c r="E1482" i="6"/>
  <c r="E1453" i="6"/>
  <c r="W269" i="14" s="1"/>
  <c r="E1450" i="6"/>
  <c r="E1433" i="6"/>
  <c r="E1434" i="6"/>
  <c r="E2517" i="6" s="1"/>
  <c r="E1436" i="6"/>
  <c r="E1417" i="6"/>
  <c r="E1423" i="6"/>
  <c r="E1387" i="6"/>
  <c r="E1377" i="6"/>
  <c r="E1343" i="6"/>
  <c r="E2514" i="6" s="1"/>
  <c r="E1341" i="6"/>
  <c r="E2513" i="6" s="1"/>
  <c r="E1339" i="6"/>
  <c r="E1326" i="6"/>
  <c r="E1309" i="6"/>
  <c r="E1304" i="6"/>
  <c r="E1306" i="6"/>
  <c r="E1262" i="6"/>
  <c r="E1261" i="6"/>
  <c r="E1255" i="6"/>
  <c r="E1244" i="6"/>
  <c r="E1242" i="6"/>
  <c r="E1228" i="6"/>
  <c r="E1206" i="6"/>
  <c r="E1199" i="6"/>
  <c r="E1192" i="6"/>
  <c r="E1123" i="6"/>
  <c r="E1120" i="6"/>
  <c r="E1098" i="6"/>
  <c r="E1099" i="6"/>
  <c r="E1052" i="6"/>
  <c r="E1050" i="6"/>
  <c r="E1008" i="6"/>
  <c r="E970" i="6"/>
  <c r="E971" i="6"/>
  <c r="E957" i="6"/>
  <c r="E946" i="6"/>
  <c r="E948" i="6"/>
  <c r="E914" i="6"/>
  <c r="E835" i="6"/>
  <c r="E834" i="6"/>
  <c r="E825" i="6"/>
  <c r="E792" i="6"/>
  <c r="E772" i="6"/>
  <c r="E760" i="6"/>
  <c r="E727" i="6"/>
  <c r="E671" i="6"/>
  <c r="E639" i="6"/>
  <c r="E635" i="6"/>
  <c r="E634" i="6"/>
  <c r="E636" i="6"/>
  <c r="E624" i="6"/>
  <c r="E612" i="6"/>
  <c r="E595" i="6"/>
  <c r="E592" i="6"/>
  <c r="E596" i="6"/>
  <c r="E577" i="6"/>
  <c r="E566" i="6"/>
  <c r="E564" i="6"/>
  <c r="E539" i="6"/>
  <c r="E538" i="6"/>
  <c r="E540" i="6"/>
  <c r="E537" i="6"/>
  <c r="E505" i="6"/>
  <c r="E479" i="6"/>
  <c r="E472" i="6"/>
  <c r="E419" i="6"/>
  <c r="E418" i="6"/>
  <c r="E387" i="6"/>
  <c r="E347" i="6"/>
  <c r="E346" i="6"/>
  <c r="E326" i="6"/>
  <c r="E325" i="6"/>
  <c r="E311" i="6"/>
  <c r="E278" i="6"/>
  <c r="E246" i="6"/>
  <c r="E227" i="6"/>
  <c r="E226" i="6"/>
  <c r="E217" i="6"/>
  <c r="E161" i="6"/>
  <c r="E129" i="6"/>
  <c r="E98" i="6"/>
  <c r="E89" i="6"/>
  <c r="E25" i="6"/>
  <c r="E18" i="6"/>
  <c r="E21" i="6"/>
  <c r="Q974" i="10"/>
  <c r="E211" i="10"/>
  <c r="E209" i="10"/>
  <c r="G980" i="10"/>
  <c r="F20" i="11" s="1"/>
  <c r="E205" i="10"/>
  <c r="G979" i="10"/>
  <c r="K979" i="10"/>
  <c r="F17" i="11" s="1"/>
  <c r="O975" i="10"/>
  <c r="E486" i="14"/>
  <c r="E480" i="14"/>
  <c r="E474" i="14"/>
  <c r="E465" i="14"/>
  <c r="E460" i="14"/>
  <c r="E454" i="14"/>
  <c r="E448" i="14"/>
  <c r="E434" i="14"/>
  <c r="E417" i="14"/>
  <c r="E412" i="14"/>
  <c r="E398" i="14"/>
  <c r="E384" i="14"/>
  <c r="E370" i="14"/>
  <c r="E353" i="14"/>
  <c r="E348" i="14"/>
  <c r="E334" i="14"/>
  <c r="E320" i="14"/>
  <c r="E300" i="14"/>
  <c r="E291" i="14"/>
  <c r="E272" i="14"/>
  <c r="E265" i="14"/>
  <c r="E220" i="14"/>
  <c r="E224" i="14"/>
  <c r="E207" i="14"/>
  <c r="E197" i="14"/>
  <c r="E185" i="14"/>
  <c r="E158" i="14"/>
  <c r="E157" i="14"/>
  <c r="E146" i="14"/>
  <c r="E145" i="14"/>
  <c r="E139" i="14"/>
  <c r="E136" i="14"/>
  <c r="E92" i="14"/>
  <c r="E96" i="14"/>
  <c r="E79" i="14"/>
  <c r="E69" i="14"/>
  <c r="E57" i="14"/>
  <c r="E31" i="14"/>
  <c r="E27" i="14"/>
  <c r="E29" i="14"/>
  <c r="E24" i="14"/>
  <c r="E25" i="14"/>
  <c r="E2471" i="6"/>
  <c r="E2448" i="6"/>
  <c r="E2443" i="6"/>
  <c r="E2445" i="6"/>
  <c r="E2432" i="6"/>
  <c r="E2405" i="6"/>
  <c r="E2397" i="6"/>
  <c r="E2387" i="6"/>
  <c r="E2374" i="6"/>
  <c r="E2377" i="6"/>
  <c r="E2358" i="6"/>
  <c r="E2361" i="6"/>
  <c r="E2316" i="6"/>
  <c r="E2546" i="6" s="1"/>
  <c r="E2312" i="6"/>
  <c r="E2307" i="6"/>
  <c r="E2296" i="6"/>
  <c r="E2261" i="6"/>
  <c r="E2258" i="6"/>
  <c r="E2257" i="6"/>
  <c r="E2215" i="6"/>
  <c r="E2192" i="6"/>
  <c r="E2187" i="6"/>
  <c r="E2189" i="6"/>
  <c r="E2176" i="6"/>
  <c r="E2149" i="6"/>
  <c r="E2141" i="6"/>
  <c r="E2131" i="6"/>
  <c r="E2118" i="6"/>
  <c r="E2121" i="6"/>
  <c r="E2102" i="6"/>
  <c r="E2105" i="6"/>
  <c r="E2539" i="6" s="1"/>
  <c r="E2060" i="6"/>
  <c r="E2056" i="6"/>
  <c r="E2051" i="6"/>
  <c r="E2040" i="6"/>
  <c r="E2005" i="6"/>
  <c r="E2002" i="6"/>
  <c r="E2001" i="6"/>
  <c r="E1959" i="6"/>
  <c r="E1936" i="6"/>
  <c r="E1931" i="6"/>
  <c r="E1933" i="6"/>
  <c r="E1920" i="6"/>
  <c r="E1893" i="6"/>
  <c r="E2532" i="6" s="1"/>
  <c r="E1885" i="6"/>
  <c r="E1875" i="6"/>
  <c r="E1862" i="6"/>
  <c r="E1865" i="6"/>
  <c r="E1846" i="6"/>
  <c r="E1849" i="6"/>
  <c r="E1804" i="6"/>
  <c r="E1800" i="6"/>
  <c r="E2529" i="6" s="1"/>
  <c r="E1795" i="6"/>
  <c r="E1784" i="6"/>
  <c r="E1749" i="6"/>
  <c r="E1746" i="6"/>
  <c r="E1745" i="6"/>
  <c r="E1703" i="6"/>
  <c r="E1680" i="6"/>
  <c r="E1675" i="6"/>
  <c r="E1677" i="6"/>
  <c r="E2525" i="6" s="1"/>
  <c r="E1664" i="6"/>
  <c r="E1637" i="6"/>
  <c r="E1629" i="6"/>
  <c r="E1619" i="6"/>
  <c r="E1606" i="6"/>
  <c r="E1609" i="6"/>
  <c r="E1590" i="6"/>
  <c r="E1593" i="6"/>
  <c r="E1547" i="6"/>
  <c r="E1536" i="6"/>
  <c r="E1513" i="6"/>
  <c r="E1509" i="6"/>
  <c r="E1500" i="6"/>
  <c r="E1499" i="6"/>
  <c r="E1497" i="6"/>
  <c r="E1484" i="6"/>
  <c r="E1452" i="6"/>
  <c r="W268" i="14" s="1"/>
  <c r="E1439" i="6"/>
  <c r="E1400" i="6"/>
  <c r="E1399" i="6"/>
  <c r="E1398" i="6"/>
  <c r="E1394" i="6"/>
  <c r="E1393" i="6"/>
  <c r="E1392" i="6"/>
  <c r="E1390" i="6"/>
  <c r="E1383" i="6"/>
  <c r="E1352" i="6"/>
  <c r="E1329" i="6"/>
  <c r="E1328" i="6"/>
  <c r="E1322" i="6"/>
  <c r="E1282" i="6"/>
  <c r="E1237" i="6"/>
  <c r="E1203" i="6"/>
  <c r="E1187" i="6"/>
  <c r="E1142" i="6"/>
  <c r="E1135" i="6"/>
  <c r="E1131" i="6"/>
  <c r="E1129" i="6"/>
  <c r="E1118" i="6"/>
  <c r="E1117" i="6"/>
  <c r="E1077" i="6"/>
  <c r="E1073" i="6"/>
  <c r="E1060" i="6"/>
  <c r="E1062" i="6"/>
  <c r="E1061" i="6"/>
  <c r="E1059" i="6"/>
  <c r="E1030" i="6"/>
  <c r="E1026" i="6"/>
  <c r="E1029" i="6"/>
  <c r="E1027" i="6"/>
  <c r="E1023" i="6"/>
  <c r="E1016" i="6"/>
  <c r="E1019" i="6"/>
  <c r="E1011" i="6"/>
  <c r="E1007" i="6"/>
  <c r="E993" i="6"/>
  <c r="E992" i="6"/>
  <c r="E937" i="6"/>
  <c r="E887" i="6"/>
  <c r="E875" i="6"/>
  <c r="E874" i="6"/>
  <c r="E865" i="6"/>
  <c r="E854" i="6"/>
  <c r="E827" i="6"/>
  <c r="E826" i="6"/>
  <c r="E828" i="6"/>
  <c r="E817" i="6"/>
  <c r="E816" i="6"/>
  <c r="E804" i="6"/>
  <c r="E788" i="6"/>
  <c r="E745" i="6"/>
  <c r="E732" i="6"/>
  <c r="E707" i="6"/>
  <c r="E706" i="6"/>
  <c r="E697" i="6"/>
  <c r="E658" i="6"/>
  <c r="E664" i="6"/>
  <c r="E632" i="6"/>
  <c r="E599" i="6"/>
  <c r="E543" i="6"/>
  <c r="E511" i="6"/>
  <c r="E507" i="6"/>
  <c r="E506" i="6"/>
  <c r="E508" i="6"/>
  <c r="E496" i="6"/>
  <c r="E467" i="6"/>
  <c r="E464" i="6"/>
  <c r="E468" i="6"/>
  <c r="E449" i="6"/>
  <c r="E438" i="6"/>
  <c r="E436" i="6"/>
  <c r="E411" i="6"/>
  <c r="E410" i="6"/>
  <c r="E412" i="6"/>
  <c r="E409" i="6"/>
  <c r="E377" i="6"/>
  <c r="E364" i="6"/>
  <c r="E351" i="6"/>
  <c r="E344" i="6"/>
  <c r="E291" i="6"/>
  <c r="E290" i="6"/>
  <c r="E272" i="6"/>
  <c r="E259" i="6"/>
  <c r="E219" i="6"/>
  <c r="E218" i="6"/>
  <c r="E196" i="6"/>
  <c r="E198" i="6"/>
  <c r="E197" i="6"/>
  <c r="E183" i="6"/>
  <c r="E150" i="6"/>
  <c r="E116" i="6"/>
  <c r="E118" i="6"/>
  <c r="E91" i="6"/>
  <c r="E90" i="6"/>
  <c r="E68" i="6"/>
  <c r="E70" i="6"/>
  <c r="E69" i="6"/>
  <c r="E35" i="6"/>
  <c r="E34" i="6"/>
  <c r="E27" i="6"/>
  <c r="E26" i="6"/>
  <c r="E28" i="6"/>
  <c r="E943" i="10"/>
  <c r="E942" i="10"/>
  <c r="E871" i="10"/>
  <c r="E870" i="10"/>
  <c r="E864" i="10"/>
  <c r="E872" i="10"/>
  <c r="E866" i="10"/>
  <c r="E845" i="10"/>
  <c r="E844" i="10"/>
  <c r="K987" i="10"/>
  <c r="E2495" i="6"/>
  <c r="W974" i="8" s="1"/>
  <c r="E2463" i="6"/>
  <c r="E2431" i="6"/>
  <c r="E2399" i="6"/>
  <c r="E2367" i="6"/>
  <c r="E2335" i="6"/>
  <c r="E2303" i="6"/>
  <c r="E2271" i="6"/>
  <c r="E2239" i="6"/>
  <c r="E2207" i="6"/>
  <c r="E2175" i="6"/>
  <c r="E2541" i="6" s="1"/>
  <c r="E2143" i="6"/>
  <c r="E2111" i="6"/>
  <c r="E2079" i="6"/>
  <c r="E2047" i="6"/>
  <c r="E2015" i="6"/>
  <c r="E1983" i="6"/>
  <c r="E1951" i="6"/>
  <c r="E2534" i="6" s="1"/>
  <c r="E1919" i="6"/>
  <c r="E1887" i="6"/>
  <c r="E1855" i="6"/>
  <c r="E1823" i="6"/>
  <c r="E1791" i="6"/>
  <c r="E1759" i="6"/>
  <c r="E1727" i="6"/>
  <c r="E1695" i="6"/>
  <c r="E1663" i="6"/>
  <c r="E1631" i="6"/>
  <c r="E1599" i="6"/>
  <c r="E1567" i="6"/>
  <c r="E1529" i="6"/>
  <c r="E1494" i="6"/>
  <c r="E1487" i="6"/>
  <c r="E1472" i="6"/>
  <c r="W280" i="14" s="1"/>
  <c r="E1458" i="6"/>
  <c r="W272" i="14" s="1"/>
  <c r="E1419" i="6"/>
  <c r="E1415" i="6"/>
  <c r="E1380" i="6"/>
  <c r="E1340" i="6"/>
  <c r="E1303" i="6"/>
  <c r="E1287" i="6"/>
  <c r="E1283" i="6"/>
  <c r="E1284" i="6"/>
  <c r="E1278" i="6"/>
  <c r="E1277" i="6"/>
  <c r="E1235" i="6"/>
  <c r="E1236" i="6"/>
  <c r="E1207" i="6"/>
  <c r="E1185" i="6"/>
  <c r="E1167" i="6"/>
  <c r="E1161" i="6"/>
  <c r="E2508" i="6" s="1"/>
  <c r="E1160" i="6"/>
  <c r="E1113" i="6"/>
  <c r="E1041" i="6"/>
  <c r="E1040" i="6"/>
  <c r="E1031" i="6"/>
  <c r="E1022" i="6"/>
  <c r="E979" i="6"/>
  <c r="E980" i="6"/>
  <c r="E951" i="6"/>
  <c r="E929" i="6"/>
  <c r="E911" i="6"/>
  <c r="E906" i="6"/>
  <c r="E907" i="6"/>
  <c r="E905" i="6"/>
  <c r="E883" i="6"/>
  <c r="E870" i="6"/>
  <c r="E849" i="6"/>
  <c r="E839" i="6"/>
  <c r="E808" i="6"/>
  <c r="E783" i="6"/>
  <c r="E779" i="6"/>
  <c r="E778" i="6"/>
  <c r="E777" i="6"/>
  <c r="E755" i="6"/>
  <c r="E742" i="6"/>
  <c r="E721" i="6"/>
  <c r="E711" i="6"/>
  <c r="E680" i="6"/>
  <c r="E655" i="6"/>
  <c r="E651" i="6"/>
  <c r="E650" i="6"/>
  <c r="E649" i="6"/>
  <c r="E627" i="6"/>
  <c r="E614" i="6"/>
  <c r="E593" i="6"/>
  <c r="E583" i="6"/>
  <c r="E552" i="6"/>
  <c r="E527" i="6"/>
  <c r="E523" i="6"/>
  <c r="E522" i="6"/>
  <c r="E521" i="6"/>
  <c r="E499" i="6"/>
  <c r="E486" i="6"/>
  <c r="E465" i="6"/>
  <c r="E455" i="6"/>
  <c r="E424" i="6"/>
  <c r="E399" i="6"/>
  <c r="E395" i="6"/>
  <c r="E394" i="6"/>
  <c r="E393" i="6"/>
  <c r="E371" i="6"/>
  <c r="E358" i="6"/>
  <c r="E337" i="6"/>
  <c r="E327" i="6"/>
  <c r="E296" i="6"/>
  <c r="E271" i="6"/>
  <c r="E267" i="6"/>
  <c r="E266" i="6"/>
  <c r="E265" i="6"/>
  <c r="E243" i="6"/>
  <c r="E230" i="6"/>
  <c r="E209" i="6"/>
  <c r="E199" i="6"/>
  <c r="E168" i="6"/>
  <c r="E143" i="6"/>
  <c r="E139" i="6"/>
  <c r="E138" i="6"/>
  <c r="E137" i="6"/>
  <c r="E115" i="6"/>
  <c r="E102" i="6"/>
  <c r="E81" i="6"/>
  <c r="E71" i="6"/>
  <c r="E40" i="6"/>
  <c r="G999" i="10"/>
  <c r="K991" i="10"/>
  <c r="K17" i="11" s="1"/>
  <c r="O987" i="10"/>
  <c r="K984" i="10"/>
  <c r="P978" i="10"/>
  <c r="L975" i="10"/>
  <c r="E898" i="10"/>
  <c r="E902" i="10"/>
  <c r="E530" i="10"/>
  <c r="E529" i="10"/>
  <c r="E527" i="10"/>
  <c r="E522" i="10"/>
  <c r="E521" i="10"/>
  <c r="E519" i="10"/>
  <c r="E515" i="10"/>
  <c r="Q995" i="10"/>
  <c r="E426" i="10"/>
  <c r="E425" i="10"/>
  <c r="E423" i="10"/>
  <c r="E16" i="14"/>
  <c r="E2479" i="6"/>
  <c r="E2447" i="6"/>
  <c r="E2415" i="6"/>
  <c r="E2383" i="6"/>
  <c r="E2351" i="6"/>
  <c r="E2319" i="6"/>
  <c r="E2287" i="6"/>
  <c r="E2255" i="6"/>
  <c r="E2223" i="6"/>
  <c r="E2191" i="6"/>
  <c r="E2159" i="6"/>
  <c r="E2127" i="6"/>
  <c r="E2095" i="6"/>
  <c r="E2063" i="6"/>
  <c r="E2031" i="6"/>
  <c r="E1999" i="6"/>
  <c r="E1967" i="6"/>
  <c r="E1935" i="6"/>
  <c r="E1903" i="6"/>
  <c r="E1871" i="6"/>
  <c r="E1839" i="6"/>
  <c r="E1807" i="6"/>
  <c r="E1775" i="6"/>
  <c r="E1743" i="6"/>
  <c r="E1711" i="6"/>
  <c r="E1679" i="6"/>
  <c r="E1647" i="6"/>
  <c r="E1615" i="6"/>
  <c r="E2523" i="6" s="1"/>
  <c r="E1583" i="6"/>
  <c r="E1551" i="6"/>
  <c r="E1533" i="6"/>
  <c r="E1519" i="6"/>
  <c r="E1468" i="6"/>
  <c r="E1368" i="6"/>
  <c r="E1366" i="6"/>
  <c r="E1359" i="6"/>
  <c r="E1344" i="6"/>
  <c r="E1330" i="6"/>
  <c r="E1289" i="6"/>
  <c r="E1276" i="6"/>
  <c r="E1241" i="6"/>
  <c r="E1169" i="6"/>
  <c r="E1168" i="6"/>
  <c r="E1159" i="6"/>
  <c r="E1150" i="6"/>
  <c r="E1107" i="6"/>
  <c r="E1108" i="6"/>
  <c r="E1079" i="6"/>
  <c r="E1057" i="6"/>
  <c r="E1037" i="6"/>
  <c r="E1039" i="6"/>
  <c r="E1033" i="6"/>
  <c r="E1032" i="6"/>
  <c r="E985" i="6"/>
  <c r="E913" i="6"/>
  <c r="E912" i="6"/>
  <c r="E903" i="6"/>
  <c r="E869" i="6"/>
  <c r="E872" i="6"/>
  <c r="E847" i="6"/>
  <c r="E843" i="6"/>
  <c r="E842" i="6"/>
  <c r="E841" i="6"/>
  <c r="E819" i="6"/>
  <c r="E806" i="6"/>
  <c r="E785" i="6"/>
  <c r="E775" i="6"/>
  <c r="E741" i="6"/>
  <c r="E744" i="6"/>
  <c r="E719" i="6"/>
  <c r="E715" i="6"/>
  <c r="E714" i="6"/>
  <c r="E713" i="6"/>
  <c r="E691" i="6"/>
  <c r="E678" i="6"/>
  <c r="E657" i="6"/>
  <c r="E647" i="6"/>
  <c r="E613" i="6"/>
  <c r="E616" i="6"/>
  <c r="E591" i="6"/>
  <c r="E587" i="6"/>
  <c r="E586" i="6"/>
  <c r="E585" i="6"/>
  <c r="E563" i="6"/>
  <c r="E550" i="6"/>
  <c r="E529" i="6"/>
  <c r="E519" i="6"/>
  <c r="E485" i="6"/>
  <c r="E488" i="6"/>
  <c r="E463" i="6"/>
  <c r="E459" i="6"/>
  <c r="E458" i="6"/>
  <c r="E457" i="6"/>
  <c r="E435" i="6"/>
  <c r="E422" i="6"/>
  <c r="E401" i="6"/>
  <c r="E391" i="6"/>
  <c r="E357" i="6"/>
  <c r="E360" i="6"/>
  <c r="E335" i="6"/>
  <c r="E331" i="6"/>
  <c r="E330" i="6"/>
  <c r="E329" i="6"/>
  <c r="E307" i="6"/>
  <c r="E294" i="6"/>
  <c r="E273" i="6"/>
  <c r="E263" i="6"/>
  <c r="E229" i="6"/>
  <c r="E232" i="6"/>
  <c r="E207" i="6"/>
  <c r="E203" i="6"/>
  <c r="E202" i="6"/>
  <c r="E201" i="6"/>
  <c r="E179" i="6"/>
  <c r="E166" i="6"/>
  <c r="E145" i="6"/>
  <c r="E135" i="6"/>
  <c r="E101" i="6"/>
  <c r="E104" i="6"/>
  <c r="E79" i="6"/>
  <c r="E75" i="6"/>
  <c r="E74" i="6"/>
  <c r="E73" i="6"/>
  <c r="E51" i="6"/>
  <c r="E38" i="6"/>
  <c r="S998" i="10"/>
  <c r="I997" i="10"/>
  <c r="P7" i="11" s="1"/>
  <c r="S993" i="10"/>
  <c r="K980" i="10"/>
  <c r="C976" i="10"/>
  <c r="E948" i="10"/>
  <c r="E946" i="10"/>
  <c r="E917" i="10"/>
  <c r="E127" i="6"/>
  <c r="E123" i="6"/>
  <c r="E122" i="6"/>
  <c r="E121" i="6"/>
  <c r="E99" i="6"/>
  <c r="E86" i="6"/>
  <c r="E65" i="6"/>
  <c r="E55" i="6"/>
  <c r="E24" i="6"/>
  <c r="E941" i="10"/>
  <c r="E940" i="10"/>
  <c r="E934" i="10"/>
  <c r="E263" i="14"/>
  <c r="E247" i="14"/>
  <c r="E231" i="14"/>
  <c r="E215" i="14"/>
  <c r="E199" i="14"/>
  <c r="E183" i="14"/>
  <c r="E167" i="14"/>
  <c r="E151" i="14"/>
  <c r="E135" i="14"/>
  <c r="E119" i="14"/>
  <c r="E103" i="14"/>
  <c r="E87" i="14"/>
  <c r="E71" i="14"/>
  <c r="E55" i="14"/>
  <c r="E39" i="14"/>
  <c r="E32" i="14"/>
  <c r="E2487" i="6"/>
  <c r="W966" i="8" s="1"/>
  <c r="E2455" i="6"/>
  <c r="E2423" i="6"/>
  <c r="E2391" i="6"/>
  <c r="E2359" i="6"/>
  <c r="E2327" i="6"/>
  <c r="E2295" i="6"/>
  <c r="E2263" i="6"/>
  <c r="E2231" i="6"/>
  <c r="E2199" i="6"/>
  <c r="E2167" i="6"/>
  <c r="E2135" i="6"/>
  <c r="E2103" i="6"/>
  <c r="E2071" i="6"/>
  <c r="E2039" i="6"/>
  <c r="E2007" i="6"/>
  <c r="E1975" i="6"/>
  <c r="E1943" i="6"/>
  <c r="E1911" i="6"/>
  <c r="E1879" i="6"/>
  <c r="E1847" i="6"/>
  <c r="E1815" i="6"/>
  <c r="E1783" i="6"/>
  <c r="E1751" i="6"/>
  <c r="E1719" i="6"/>
  <c r="E1687" i="6"/>
  <c r="E1655" i="6"/>
  <c r="E1623" i="6"/>
  <c r="E1591" i="6"/>
  <c r="E1559" i="6"/>
  <c r="E1483" i="6"/>
  <c r="E1479" i="6"/>
  <c r="E1444" i="6"/>
  <c r="E1404" i="6"/>
  <c r="E1319" i="6"/>
  <c r="E1315" i="6"/>
  <c r="E1316" i="6"/>
  <c r="E1310" i="6"/>
  <c r="E1233" i="6"/>
  <c r="E1232" i="6"/>
  <c r="E1223" i="6"/>
  <c r="E1214" i="6"/>
  <c r="E1171" i="6"/>
  <c r="E1172" i="6"/>
  <c r="E1143" i="6"/>
  <c r="E1121" i="6"/>
  <c r="E1103" i="6"/>
  <c r="E1097" i="6"/>
  <c r="E1096" i="6"/>
  <c r="E1049" i="6"/>
  <c r="E977" i="6"/>
  <c r="E976" i="6"/>
  <c r="E967" i="6"/>
  <c r="E958" i="6"/>
  <c r="E915" i="6"/>
  <c r="E916" i="6"/>
  <c r="E902" i="6"/>
  <c r="E881" i="6"/>
  <c r="E871" i="6"/>
  <c r="E815" i="6"/>
  <c r="E811" i="6"/>
  <c r="E810" i="6"/>
  <c r="E809" i="6"/>
  <c r="E787" i="6"/>
  <c r="E774" i="6"/>
  <c r="E753" i="6"/>
  <c r="E743" i="6"/>
  <c r="E687" i="6"/>
  <c r="E683" i="6"/>
  <c r="E682" i="6"/>
  <c r="E681" i="6"/>
  <c r="E659" i="6"/>
  <c r="E646" i="6"/>
  <c r="E625" i="6"/>
  <c r="E615" i="6"/>
  <c r="E559" i="6"/>
  <c r="E555" i="6"/>
  <c r="E554" i="6"/>
  <c r="E553" i="6"/>
  <c r="E531" i="6"/>
  <c r="E518" i="6"/>
  <c r="E497" i="6"/>
  <c r="E487" i="6"/>
  <c r="E431" i="6"/>
  <c r="E427" i="6"/>
  <c r="E426" i="6"/>
  <c r="E425" i="6"/>
  <c r="E403" i="6"/>
  <c r="E390" i="6"/>
  <c r="E369" i="6"/>
  <c r="E359" i="6"/>
  <c r="E303" i="6"/>
  <c r="E299" i="6"/>
  <c r="E298" i="6"/>
  <c r="E297" i="6"/>
  <c r="E275" i="6"/>
  <c r="E262" i="6"/>
  <c r="E241" i="6"/>
  <c r="E231" i="6"/>
  <c r="E175" i="6"/>
  <c r="E171" i="6"/>
  <c r="E170" i="6"/>
  <c r="E169" i="6"/>
  <c r="E147" i="6"/>
  <c r="E134" i="6"/>
  <c r="E113" i="6"/>
  <c r="E103" i="6"/>
  <c r="E47" i="6"/>
  <c r="E43" i="6"/>
  <c r="E42" i="6"/>
  <c r="E41" i="6"/>
  <c r="C977" i="10"/>
  <c r="O974" i="10"/>
  <c r="L972" i="10"/>
  <c r="E938" i="10"/>
  <c r="T585" i="10"/>
  <c r="K976" i="10"/>
  <c r="G977" i="10"/>
  <c r="Q980" i="10"/>
  <c r="O981" i="10"/>
  <c r="E21" i="11" s="1"/>
  <c r="E24" i="11" s="1"/>
  <c r="C982" i="10"/>
  <c r="Q985" i="10"/>
  <c r="K986" i="10"/>
  <c r="S991" i="10"/>
  <c r="J13" i="11" s="1"/>
  <c r="K992" i="10"/>
  <c r="C993" i="10"/>
  <c r="O994" i="10"/>
  <c r="J22" i="11" s="1"/>
  <c r="G995" i="10"/>
  <c r="K31" i="11" s="1"/>
  <c r="O997" i="10"/>
  <c r="O7" i="11" s="1"/>
  <c r="S999" i="10"/>
  <c r="K1000" i="10"/>
  <c r="C1001" i="10"/>
  <c r="N1002" i="10"/>
  <c r="N1004" i="10"/>
  <c r="O19" i="11" s="1"/>
  <c r="N1006" i="10"/>
  <c r="O26" i="11" s="1"/>
  <c r="N1008" i="10"/>
  <c r="T8" i="11" s="1"/>
  <c r="N1010" i="10"/>
  <c r="S1011" i="10"/>
  <c r="D1012" i="10"/>
  <c r="G1013" i="10"/>
  <c r="G1014" i="10"/>
  <c r="G1015" i="10"/>
  <c r="Q976" i="10"/>
  <c r="O977" i="10"/>
  <c r="C978" i="10"/>
  <c r="Q981" i="10"/>
  <c r="K982" i="10"/>
  <c r="S985" i="10"/>
  <c r="G987" i="10"/>
  <c r="P989" i="10"/>
  <c r="G990" i="10"/>
  <c r="O992" i="10"/>
  <c r="J18" i="11" s="1"/>
  <c r="G993" i="10"/>
  <c r="K29" i="11" s="1"/>
  <c r="G998" i="10"/>
  <c r="O1000" i="10"/>
  <c r="G1001" i="10"/>
  <c r="S1002" i="10"/>
  <c r="O12" i="11" s="1"/>
  <c r="H1003" i="10"/>
  <c r="S1004" i="10"/>
  <c r="G973" i="10"/>
  <c r="F11" i="11" s="1"/>
  <c r="Q977" i="10"/>
  <c r="K978" i="10"/>
  <c r="F16" i="11" s="1"/>
  <c r="S981" i="10"/>
  <c r="O982" i="10"/>
  <c r="E22" i="11" s="1"/>
  <c r="G983" i="10"/>
  <c r="F31" i="11" s="1"/>
  <c r="P986" i="10"/>
  <c r="C988" i="10"/>
  <c r="P992" i="10"/>
  <c r="H993" i="10"/>
  <c r="K25" i="11" s="1"/>
  <c r="H998" i="10"/>
  <c r="H972" i="10"/>
  <c r="F8" i="11" s="1"/>
  <c r="L973" i="10"/>
  <c r="H974" i="10"/>
  <c r="S977" i="10"/>
  <c r="O978" i="10"/>
  <c r="P982" i="10"/>
  <c r="K983" i="10"/>
  <c r="C984" i="10"/>
  <c r="L987" i="10"/>
  <c r="O990" i="10"/>
  <c r="Q992" i="10"/>
  <c r="I993" i="10"/>
  <c r="K21" i="11" s="1"/>
  <c r="O998" i="10"/>
  <c r="Q1000" i="10"/>
  <c r="I1001" i="10"/>
  <c r="L1003" i="10"/>
  <c r="P15" i="11" s="1"/>
  <c r="L1005" i="10"/>
  <c r="L1007" i="10"/>
  <c r="L1009" i="10"/>
  <c r="H1011" i="10"/>
  <c r="M1012" i="10"/>
  <c r="N1013" i="10"/>
  <c r="N1014" i="10"/>
  <c r="N1015" i="10"/>
  <c r="Q978" i="10"/>
  <c r="E16" i="11" s="1"/>
  <c r="E837" i="10"/>
  <c r="E836" i="10"/>
  <c r="E831" i="10"/>
  <c r="E824" i="10"/>
  <c r="E830" i="10"/>
  <c r="E398" i="10"/>
  <c r="E389" i="10"/>
  <c r="E393" i="10"/>
  <c r="E397" i="10"/>
  <c r="E391" i="10"/>
  <c r="G988" i="10"/>
  <c r="O986" i="10"/>
  <c r="Q986" i="10"/>
  <c r="O984" i="2"/>
  <c r="J4" i="1" s="1"/>
  <c r="G984" i="2"/>
  <c r="R972" i="2"/>
  <c r="J972" i="2"/>
  <c r="E25" i="2"/>
  <c r="E26" i="2"/>
  <c r="E1495" i="6"/>
  <c r="E2519" i="6" s="1"/>
  <c r="E1431" i="6"/>
  <c r="E1367" i="6"/>
  <c r="E1302" i="6"/>
  <c r="E1239" i="6"/>
  <c r="E1230" i="6"/>
  <c r="E1209" i="6"/>
  <c r="E1175" i="6"/>
  <c r="E1166" i="6"/>
  <c r="E1145" i="6"/>
  <c r="E1111" i="6"/>
  <c r="E1102" i="6"/>
  <c r="E1081" i="6"/>
  <c r="E1047" i="6"/>
  <c r="E1038" i="6"/>
  <c r="E1017" i="6"/>
  <c r="E983" i="6"/>
  <c r="E974" i="6"/>
  <c r="E953" i="6"/>
  <c r="E919" i="6"/>
  <c r="E910" i="6"/>
  <c r="E894" i="6"/>
  <c r="E878" i="6"/>
  <c r="E862" i="6"/>
  <c r="E846" i="6"/>
  <c r="E830" i="6"/>
  <c r="E814" i="6"/>
  <c r="E798" i="6"/>
  <c r="E782" i="6"/>
  <c r="E766" i="6"/>
  <c r="E750" i="6"/>
  <c r="E734" i="6"/>
  <c r="E718" i="6"/>
  <c r="E702" i="6"/>
  <c r="E686" i="6"/>
  <c r="E670" i="6"/>
  <c r="E654" i="6"/>
  <c r="E638" i="6"/>
  <c r="E622" i="6"/>
  <c r="E606" i="6"/>
  <c r="E590" i="6"/>
  <c r="E574" i="6"/>
  <c r="E558" i="6"/>
  <c r="E542" i="6"/>
  <c r="E526" i="6"/>
  <c r="E510" i="6"/>
  <c r="E494" i="6"/>
  <c r="E478" i="6"/>
  <c r="E462" i="6"/>
  <c r="E446" i="6"/>
  <c r="E430" i="6"/>
  <c r="E414" i="6"/>
  <c r="E398" i="6"/>
  <c r="E382" i="6"/>
  <c r="E366" i="6"/>
  <c r="E350" i="6"/>
  <c r="E334" i="6"/>
  <c r="E318" i="6"/>
  <c r="E302" i="6"/>
  <c r="E286" i="6"/>
  <c r="E270" i="6"/>
  <c r="E254" i="6"/>
  <c r="E238" i="6"/>
  <c r="E222" i="6"/>
  <c r="E206" i="6"/>
  <c r="E190" i="6"/>
  <c r="E174" i="6"/>
  <c r="E158" i="6"/>
  <c r="E142" i="6"/>
  <c r="E126" i="6"/>
  <c r="E110" i="6"/>
  <c r="E94" i="6"/>
  <c r="E78" i="6"/>
  <c r="E62" i="6"/>
  <c r="E46" i="6"/>
  <c r="E30" i="6"/>
  <c r="E939" i="10"/>
  <c r="E913" i="10"/>
  <c r="E896" i="10"/>
  <c r="E882" i="10"/>
  <c r="E570" i="10"/>
  <c r="E569" i="10"/>
  <c r="E526" i="10"/>
  <c r="E525" i="10"/>
  <c r="E523" i="10"/>
  <c r="E402" i="10"/>
  <c r="E401" i="10"/>
  <c r="E399" i="10"/>
  <c r="E255" i="10"/>
  <c r="E251" i="10"/>
  <c r="E253" i="10"/>
  <c r="E254" i="10"/>
  <c r="E916" i="10"/>
  <c r="E895" i="10"/>
  <c r="E881" i="10"/>
  <c r="E857" i="10"/>
  <c r="E858" i="10"/>
  <c r="E856" i="10"/>
  <c r="E474" i="10"/>
  <c r="E473" i="10"/>
  <c r="E471" i="10"/>
  <c r="E945" i="10"/>
  <c r="E911" i="10"/>
  <c r="E908" i="10"/>
  <c r="E910" i="10"/>
  <c r="E876" i="10"/>
  <c r="E809" i="10"/>
  <c r="E810" i="10"/>
  <c r="E805" i="10"/>
  <c r="E804" i="10"/>
  <c r="E806" i="10"/>
  <c r="E623" i="10"/>
  <c r="E567" i="10"/>
  <c r="E554" i="10"/>
  <c r="E553" i="10"/>
  <c r="E551" i="10"/>
  <c r="E494" i="10"/>
  <c r="E493" i="10"/>
  <c r="E491" i="10"/>
  <c r="E466" i="10"/>
  <c r="E465" i="10"/>
  <c r="E463" i="10"/>
  <c r="E249" i="10"/>
  <c r="E248" i="10"/>
  <c r="E246" i="10"/>
  <c r="E244" i="10"/>
  <c r="E242" i="10"/>
  <c r="E241" i="10"/>
  <c r="T75" i="10"/>
  <c r="Q972" i="10"/>
  <c r="C973" i="10"/>
  <c r="S973" i="10"/>
  <c r="C975" i="10"/>
  <c r="Q975" i="10"/>
  <c r="O976" i="10"/>
  <c r="K977" i="10"/>
  <c r="G978" i="10"/>
  <c r="C979" i="10"/>
  <c r="Q979" i="10"/>
  <c r="E17" i="11" s="1"/>
  <c r="O980" i="10"/>
  <c r="E18" i="11" s="1"/>
  <c r="K981" i="10"/>
  <c r="G982" i="10"/>
  <c r="F30" i="11" s="1"/>
  <c r="C983" i="10"/>
  <c r="Q983" i="10"/>
  <c r="O984" i="10"/>
  <c r="J6" i="11" s="1"/>
  <c r="K985" i="10"/>
  <c r="G986" i="10"/>
  <c r="C987" i="10"/>
  <c r="Q987" i="10"/>
  <c r="O988" i="10"/>
  <c r="G989" i="10"/>
  <c r="S989" i="10"/>
  <c r="K990" i="10"/>
  <c r="K16" i="11" s="1"/>
  <c r="C991" i="10"/>
  <c r="P991" i="10"/>
  <c r="H992" i="10"/>
  <c r="K19" i="11" s="1"/>
  <c r="L993" i="10"/>
  <c r="Q994" i="10"/>
  <c r="I995" i="10"/>
  <c r="K23" i="11" s="1"/>
  <c r="O996" i="10"/>
  <c r="O6" i="11" s="1"/>
  <c r="G997" i="10"/>
  <c r="P11" i="11" s="1"/>
  <c r="S997" i="10"/>
  <c r="K998" i="10"/>
  <c r="C999" i="10"/>
  <c r="P999" i="10"/>
  <c r="H1000" i="10"/>
  <c r="L1001" i="10"/>
  <c r="P1002" i="10"/>
  <c r="E1003" i="10"/>
  <c r="P1003" i="10"/>
  <c r="E1004" i="10"/>
  <c r="P1004" i="10"/>
  <c r="E1005" i="10"/>
  <c r="P1005" i="10"/>
  <c r="E1006" i="10"/>
  <c r="P1006" i="10"/>
  <c r="E1007" i="10"/>
  <c r="P1007" i="10"/>
  <c r="P1008" i="10"/>
  <c r="T4" i="11" s="1"/>
  <c r="P1009" i="10"/>
  <c r="T5" i="11" s="1"/>
  <c r="P1010" i="10"/>
  <c r="L1011" i="10"/>
  <c r="G1012" i="10"/>
  <c r="P1012" i="10"/>
  <c r="I1013" i="10"/>
  <c r="Q1013" i="10"/>
  <c r="I1014" i="10"/>
  <c r="Q1014" i="10"/>
  <c r="T16" i="11" s="1"/>
  <c r="I1015" i="10"/>
  <c r="Q1015" i="10"/>
  <c r="T17" i="11" s="1"/>
  <c r="C972" i="10"/>
  <c r="S972" i="10"/>
  <c r="S975" i="10"/>
  <c r="P976" i="10"/>
  <c r="L977" i="10"/>
  <c r="H978" i="10"/>
  <c r="S979" i="10"/>
  <c r="E13" i="11" s="1"/>
  <c r="P980" i="10"/>
  <c r="L981" i="10"/>
  <c r="H982" i="10"/>
  <c r="F26" i="11" s="1"/>
  <c r="S983" i="10"/>
  <c r="P984" i="10"/>
  <c r="J4" i="11" s="1"/>
  <c r="L985" i="10"/>
  <c r="H986" i="10"/>
  <c r="S987" i="10"/>
  <c r="P988" i="10"/>
  <c r="H989" i="10"/>
  <c r="L990" i="10"/>
  <c r="K14" i="11" s="1"/>
  <c r="Q991" i="10"/>
  <c r="J17" i="11" s="1"/>
  <c r="I992" i="10"/>
  <c r="O993" i="10"/>
  <c r="J21" i="11" s="1"/>
  <c r="J24" i="11" s="1"/>
  <c r="G994" i="10"/>
  <c r="K30" i="11" s="1"/>
  <c r="S994" i="10"/>
  <c r="K995" i="10"/>
  <c r="C996" i="10"/>
  <c r="P996" i="10"/>
  <c r="O4" i="11" s="1"/>
  <c r="H997" i="10"/>
  <c r="P9" i="11" s="1"/>
  <c r="L998" i="10"/>
  <c r="Q999" i="10"/>
  <c r="I1000" i="10"/>
  <c r="O1001" i="10"/>
  <c r="G1002" i="10"/>
  <c r="Q1002" i="10"/>
  <c r="O16" i="11" s="1"/>
  <c r="G1003" i="10"/>
  <c r="Q1003" i="10"/>
  <c r="O17" i="11" s="1"/>
  <c r="G1004" i="10"/>
  <c r="P20" i="11" s="1"/>
  <c r="Q1004" i="10"/>
  <c r="G1005" i="10"/>
  <c r="P29" i="11" s="1"/>
  <c r="Q1005" i="10"/>
  <c r="G1006" i="10"/>
  <c r="P30" i="11" s="1"/>
  <c r="Q1006" i="10"/>
  <c r="G1007" i="10"/>
  <c r="P31" i="11" s="1"/>
  <c r="Q1007" i="10"/>
  <c r="G1008" i="10"/>
  <c r="U10" i="11" s="1"/>
  <c r="Q1008" i="10"/>
  <c r="G1009" i="10"/>
  <c r="U11" i="11" s="1"/>
  <c r="Q1009" i="10"/>
  <c r="G1010" i="10"/>
  <c r="Q1010" i="10"/>
  <c r="C1011" i="10"/>
  <c r="M1011" i="10"/>
  <c r="H1012" i="10"/>
  <c r="Q1012" i="10"/>
  <c r="J1013" i="10"/>
  <c r="R1013" i="10"/>
  <c r="J1014" i="10"/>
  <c r="R1014" i="10"/>
  <c r="T14" i="11" s="1"/>
  <c r="J1015" i="10"/>
  <c r="R1015" i="10"/>
  <c r="T15" i="11" s="1"/>
  <c r="G972" i="10"/>
  <c r="F10" i="11" s="1"/>
  <c r="H973" i="10"/>
  <c r="F9" i="11" s="1"/>
  <c r="L974" i="10"/>
  <c r="H975" i="10"/>
  <c r="S976" i="10"/>
  <c r="P977" i="10"/>
  <c r="L978" i="10"/>
  <c r="F14" i="11" s="1"/>
  <c r="H979" i="10"/>
  <c r="S980" i="10"/>
  <c r="P981" i="10"/>
  <c r="L982" i="10"/>
  <c r="H983" i="10"/>
  <c r="F27" i="11" s="1"/>
  <c r="S984" i="10"/>
  <c r="P985" i="10"/>
  <c r="J5" i="11" s="1"/>
  <c r="L986" i="10"/>
  <c r="H987" i="10"/>
  <c r="S988" i="10"/>
  <c r="K989" i="10"/>
  <c r="C990" i="10"/>
  <c r="P990" i="10"/>
  <c r="H991" i="10"/>
  <c r="L992" i="10"/>
  <c r="Q993" i="10"/>
  <c r="I994" i="10"/>
  <c r="K22" i="11" s="1"/>
  <c r="O995" i="10"/>
  <c r="J23" i="11" s="1"/>
  <c r="G996" i="10"/>
  <c r="P10" i="11" s="1"/>
  <c r="S996" i="10"/>
  <c r="K997" i="10"/>
  <c r="C998" i="10"/>
  <c r="P998" i="10"/>
  <c r="H999" i="10"/>
  <c r="L1000" i="10"/>
  <c r="Q1001" i="10"/>
  <c r="I1002" i="10"/>
  <c r="I1003" i="10"/>
  <c r="I1004" i="10"/>
  <c r="I1005" i="10"/>
  <c r="P21" i="11" s="1"/>
  <c r="I1006" i="10"/>
  <c r="P22" i="11" s="1"/>
  <c r="I1007" i="10"/>
  <c r="P23" i="11" s="1"/>
  <c r="I1008" i="10"/>
  <c r="U6" i="11" s="1"/>
  <c r="I1009" i="10"/>
  <c r="U7" i="11" s="1"/>
  <c r="I1010" i="10"/>
  <c r="O1011" i="10"/>
  <c r="K1012" i="10"/>
  <c r="C1013" i="10"/>
  <c r="L1013" i="10"/>
  <c r="C1014" i="10"/>
  <c r="L1014" i="10"/>
  <c r="U14" i="11" s="1"/>
  <c r="C1015" i="10"/>
  <c r="L1015" i="10"/>
  <c r="U15" i="11" s="1"/>
  <c r="P972" i="10"/>
  <c r="E4" i="11" s="1"/>
  <c r="Q973" i="10"/>
  <c r="C974" i="10"/>
  <c r="S974" i="10"/>
  <c r="P975" i="10"/>
  <c r="L976" i="10"/>
  <c r="H977" i="10"/>
  <c r="S978" i="10"/>
  <c r="E12" i="11" s="1"/>
  <c r="P979" i="10"/>
  <c r="L980" i="10"/>
  <c r="H981" i="10"/>
  <c r="F25" i="11" s="1"/>
  <c r="S982" i="10"/>
  <c r="P983" i="10"/>
  <c r="L984" i="10"/>
  <c r="H985" i="10"/>
  <c r="K9" i="11" s="1"/>
  <c r="S986" i="10"/>
  <c r="P987" i="10"/>
  <c r="L988" i="10"/>
  <c r="Q989" i="10"/>
  <c r="I990" i="10"/>
  <c r="O991" i="10"/>
  <c r="G992" i="10"/>
  <c r="K20" i="11" s="1"/>
  <c r="S992" i="10"/>
  <c r="K993" i="10"/>
  <c r="C994" i="10"/>
  <c r="P994" i="10"/>
  <c r="H995" i="10"/>
  <c r="K27" i="11" s="1"/>
  <c r="L996" i="10"/>
  <c r="Q997" i="10"/>
  <c r="I998" i="10"/>
  <c r="O999" i="10"/>
  <c r="G1000" i="10"/>
  <c r="S1000" i="10"/>
  <c r="K1001" i="10"/>
  <c r="C1002" i="10"/>
  <c r="O1002" i="10"/>
  <c r="C1003" i="10"/>
  <c r="O1003" i="10"/>
  <c r="C1004" i="10"/>
  <c r="O1004" i="10"/>
  <c r="O18" i="11" s="1"/>
  <c r="C1005" i="10"/>
  <c r="O1005" i="10"/>
  <c r="O21" i="11" s="1"/>
  <c r="C1006" i="10"/>
  <c r="O1006" i="10"/>
  <c r="O22" i="11" s="1"/>
  <c r="C1007" i="10"/>
  <c r="O1007" i="10"/>
  <c r="O23" i="11" s="1"/>
  <c r="C1008" i="10"/>
  <c r="O1008" i="10"/>
  <c r="T6" i="11" s="1"/>
  <c r="C1009" i="10"/>
  <c r="O1009" i="10"/>
  <c r="T7" i="11" s="1"/>
  <c r="C1010" i="10"/>
  <c r="O1010" i="10"/>
  <c r="K1011" i="10"/>
  <c r="O1012" i="10"/>
  <c r="H1013" i="10"/>
  <c r="P1013" i="10"/>
  <c r="H1014" i="10"/>
  <c r="P1014" i="10"/>
  <c r="H1015" i="10"/>
  <c r="P1015" i="10"/>
  <c r="G974" i="10"/>
  <c r="E310" i="14"/>
  <c r="E308" i="14"/>
  <c r="E306" i="14"/>
  <c r="E304" i="14"/>
  <c r="E1516" i="6"/>
  <c r="E1455" i="6"/>
  <c r="E1391" i="6"/>
  <c r="E1327" i="6"/>
  <c r="E1295" i="6"/>
  <c r="E1247" i="6"/>
  <c r="E1238" i="6"/>
  <c r="E1217" i="6"/>
  <c r="E1183" i="6"/>
  <c r="E1174" i="6"/>
  <c r="E1153" i="6"/>
  <c r="E1119" i="6"/>
  <c r="E1110" i="6"/>
  <c r="E1089" i="6"/>
  <c r="E1055" i="6"/>
  <c r="E1046" i="6"/>
  <c r="E1025" i="6"/>
  <c r="E991" i="6"/>
  <c r="E982" i="6"/>
  <c r="E961" i="6"/>
  <c r="E927" i="6"/>
  <c r="E918" i="6"/>
  <c r="E893" i="6"/>
  <c r="E877" i="6"/>
  <c r="E861" i="6"/>
  <c r="E845" i="6"/>
  <c r="E829" i="6"/>
  <c r="E813" i="6"/>
  <c r="E797" i="6"/>
  <c r="E781" i="6"/>
  <c r="E765" i="6"/>
  <c r="E749" i="6"/>
  <c r="E733" i="6"/>
  <c r="E717" i="6"/>
  <c r="E701" i="6"/>
  <c r="E685" i="6"/>
  <c r="E669" i="6"/>
  <c r="E653" i="6"/>
  <c r="E637" i="6"/>
  <c r="E621" i="6"/>
  <c r="E605" i="6"/>
  <c r="E589" i="6"/>
  <c r="E573" i="6"/>
  <c r="E557" i="6"/>
  <c r="E541" i="6"/>
  <c r="E525" i="6"/>
  <c r="E509" i="6"/>
  <c r="E493" i="6"/>
  <c r="E477" i="6"/>
  <c r="E461" i="6"/>
  <c r="E445" i="6"/>
  <c r="E429" i="6"/>
  <c r="E413" i="6"/>
  <c r="E397" i="6"/>
  <c r="E381" i="6"/>
  <c r="E365" i="6"/>
  <c r="E349" i="6"/>
  <c r="E333" i="6"/>
  <c r="E317" i="6"/>
  <c r="E301" i="6"/>
  <c r="E285" i="6"/>
  <c r="E269" i="6"/>
  <c r="E253" i="6"/>
  <c r="E237" i="6"/>
  <c r="E221" i="6"/>
  <c r="E205" i="6"/>
  <c r="E189" i="6"/>
  <c r="E173" i="6"/>
  <c r="E157" i="6"/>
  <c r="E141" i="6"/>
  <c r="E125" i="6"/>
  <c r="E109" i="6"/>
  <c r="E93" i="6"/>
  <c r="E77" i="6"/>
  <c r="E61" i="6"/>
  <c r="E45" i="6"/>
  <c r="E29" i="6"/>
  <c r="E22" i="6"/>
  <c r="E19" i="6"/>
  <c r="E17" i="6"/>
  <c r="E14" i="6"/>
  <c r="E963" i="10"/>
  <c r="E944" i="10"/>
  <c r="E936" i="10"/>
  <c r="E926" i="10"/>
  <c r="E885" i="10"/>
  <c r="E841" i="10"/>
  <c r="E842" i="10"/>
  <c r="E957" i="10"/>
  <c r="E952" i="10"/>
  <c r="E927" i="10"/>
  <c r="E900" i="10"/>
  <c r="E897" i="10"/>
  <c r="E891" i="10"/>
  <c r="E886" i="10"/>
  <c r="E877" i="10"/>
  <c r="E847" i="10"/>
  <c r="E1011" i="10" s="1"/>
  <c r="E848" i="10"/>
  <c r="E839" i="10"/>
  <c r="E840" i="10"/>
  <c r="E632" i="10"/>
  <c r="E558" i="10"/>
  <c r="E557" i="10"/>
  <c r="E538" i="10"/>
  <c r="E537" i="10"/>
  <c r="E434" i="10"/>
  <c r="E433" i="10"/>
  <c r="E431" i="10"/>
  <c r="E239" i="10"/>
  <c r="E235" i="10"/>
  <c r="E238" i="10"/>
  <c r="E237" i="10"/>
  <c r="E236" i="10"/>
  <c r="E200" i="10"/>
  <c r="E199" i="10"/>
  <c r="E198" i="10"/>
  <c r="E193" i="10"/>
  <c r="E951" i="10"/>
  <c r="E953" i="10"/>
  <c r="E950" i="10"/>
  <c r="E933" i="10"/>
  <c r="E912" i="10"/>
  <c r="E1014" i="10" s="1"/>
  <c r="E893" i="10"/>
  <c r="E849" i="10"/>
  <c r="E850" i="10"/>
  <c r="E833" i="10"/>
  <c r="E834" i="10"/>
  <c r="E821" i="10"/>
  <c r="E820" i="10"/>
  <c r="E813" i="10"/>
  <c r="E812" i="10"/>
  <c r="E635" i="10"/>
  <c r="E634" i="10"/>
  <c r="E636" i="10"/>
  <c r="E562" i="10"/>
  <c r="E561" i="10"/>
  <c r="E559" i="10"/>
  <c r="E486" i="10"/>
  <c r="E485" i="10"/>
  <c r="E458" i="10"/>
  <c r="E457" i="10"/>
  <c r="E455" i="10"/>
  <c r="E430" i="10"/>
  <c r="E429" i="10"/>
  <c r="E410" i="10"/>
  <c r="E409" i="10"/>
  <c r="E338" i="10"/>
  <c r="E339" i="10"/>
  <c r="E333" i="10"/>
  <c r="E335" i="10"/>
  <c r="E24" i="10"/>
  <c r="E25" i="10"/>
  <c r="E17" i="10"/>
  <c r="E959" i="10"/>
  <c r="E932" i="10"/>
  <c r="E929" i="10"/>
  <c r="E923" i="10"/>
  <c r="E918" i="10"/>
  <c r="E901" i="10"/>
  <c r="E878" i="10"/>
  <c r="E879" i="10"/>
  <c r="E880" i="10"/>
  <c r="E868" i="10"/>
  <c r="E861" i="10"/>
  <c r="E860" i="10"/>
  <c r="E862" i="10"/>
  <c r="E853" i="10"/>
  <c r="E852" i="10"/>
  <c r="E854" i="10"/>
  <c r="E801" i="10"/>
  <c r="E802" i="10"/>
  <c r="E639" i="10"/>
  <c r="E629" i="10"/>
  <c r="E667" i="10"/>
  <c r="E579" i="10"/>
  <c r="E666" i="10"/>
  <c r="E662" i="10"/>
  <c r="E581" i="10"/>
  <c r="E498" i="10"/>
  <c r="E497" i="10"/>
  <c r="E495" i="10"/>
  <c r="E427" i="10"/>
  <c r="E991" i="10" s="1"/>
  <c r="E422" i="10"/>
  <c r="E421" i="10"/>
  <c r="T282" i="10"/>
  <c r="E207" i="10"/>
  <c r="E206" i="10"/>
  <c r="E208" i="10"/>
  <c r="J973" i="10"/>
  <c r="F5" i="11" s="1"/>
  <c r="R973" i="10"/>
  <c r="J974" i="10"/>
  <c r="R974" i="10"/>
  <c r="J975" i="10"/>
  <c r="R975" i="10"/>
  <c r="J976" i="10"/>
  <c r="R976" i="10"/>
  <c r="J977" i="10"/>
  <c r="R977" i="10"/>
  <c r="J978" i="10"/>
  <c r="R978" i="10"/>
  <c r="E14" i="11" s="1"/>
  <c r="J979" i="10"/>
  <c r="R979" i="10"/>
  <c r="E15" i="11" s="1"/>
  <c r="J980" i="10"/>
  <c r="R980" i="10"/>
  <c r="J981" i="10"/>
  <c r="R981" i="10"/>
  <c r="J982" i="10"/>
  <c r="R982" i="10"/>
  <c r="J983" i="10"/>
  <c r="R983" i="10"/>
  <c r="J984" i="10"/>
  <c r="K4" i="11" s="1"/>
  <c r="R984" i="10"/>
  <c r="J985" i="10"/>
  <c r="K5" i="11" s="1"/>
  <c r="R985" i="10"/>
  <c r="J986" i="10"/>
  <c r="R986" i="10"/>
  <c r="J987" i="10"/>
  <c r="R987" i="10"/>
  <c r="J988" i="10"/>
  <c r="R988" i="10"/>
  <c r="J989" i="10"/>
  <c r="R989" i="10"/>
  <c r="J990" i="10"/>
  <c r="R990" i="10"/>
  <c r="J14" i="11" s="1"/>
  <c r="J991" i="10"/>
  <c r="R991" i="10"/>
  <c r="J15" i="11" s="1"/>
  <c r="J992" i="10"/>
  <c r="R992" i="10"/>
  <c r="J993" i="10"/>
  <c r="R993" i="10"/>
  <c r="J994" i="10"/>
  <c r="R994" i="10"/>
  <c r="J995" i="10"/>
  <c r="R995" i="10"/>
  <c r="J996" i="10"/>
  <c r="P4" i="11" s="1"/>
  <c r="R996" i="10"/>
  <c r="J997" i="10"/>
  <c r="P5" i="11" s="1"/>
  <c r="R997" i="10"/>
  <c r="J998" i="10"/>
  <c r="R998" i="10"/>
  <c r="J999" i="10"/>
  <c r="R999" i="10"/>
  <c r="J1000" i="10"/>
  <c r="R1000" i="10"/>
  <c r="J1001" i="10"/>
  <c r="R1001" i="10"/>
  <c r="J1002" i="10"/>
  <c r="R1002" i="10"/>
  <c r="O14" i="11" s="1"/>
  <c r="J1003" i="10"/>
  <c r="R1003" i="10"/>
  <c r="O15" i="11" s="1"/>
  <c r="J1004" i="10"/>
  <c r="R1004" i="10"/>
  <c r="J1005" i="10"/>
  <c r="R1005" i="10"/>
  <c r="J1006" i="10"/>
  <c r="R1006" i="10"/>
  <c r="J1007" i="10"/>
  <c r="R1007" i="10"/>
  <c r="J1008" i="10"/>
  <c r="U4" i="11" s="1"/>
  <c r="R1008" i="10"/>
  <c r="J1009" i="10"/>
  <c r="U5" i="11" s="1"/>
  <c r="R1009" i="10"/>
  <c r="J1010" i="10"/>
  <c r="R1010" i="10"/>
  <c r="J1011" i="10"/>
  <c r="R1011" i="10"/>
  <c r="J1012" i="10"/>
  <c r="R1012" i="10"/>
  <c r="D972" i="10"/>
  <c r="E49" i="11" s="1"/>
  <c r="M972" i="10"/>
  <c r="E10" i="11" s="1"/>
  <c r="D973" i="10"/>
  <c r="E50" i="11" s="1"/>
  <c r="M973" i="10"/>
  <c r="E11" i="11" s="1"/>
  <c r="D974" i="10"/>
  <c r="M974" i="10"/>
  <c r="D975" i="10"/>
  <c r="M975" i="10"/>
  <c r="D976" i="10"/>
  <c r="M976" i="10"/>
  <c r="D977" i="10"/>
  <c r="M977" i="10"/>
  <c r="D978" i="10"/>
  <c r="E51" i="11" s="1"/>
  <c r="M978" i="10"/>
  <c r="D979" i="10"/>
  <c r="E52" i="11" s="1"/>
  <c r="M979" i="10"/>
  <c r="D980" i="10"/>
  <c r="E53" i="11" s="1"/>
  <c r="M980" i="10"/>
  <c r="D981" i="10"/>
  <c r="E54" i="11" s="1"/>
  <c r="E57" i="11" s="1"/>
  <c r="M981" i="10"/>
  <c r="D982" i="10"/>
  <c r="E55" i="11" s="1"/>
  <c r="M982" i="10"/>
  <c r="D983" i="10"/>
  <c r="E56" i="11" s="1"/>
  <c r="M983" i="10"/>
  <c r="D984" i="10"/>
  <c r="J49" i="11" s="1"/>
  <c r="M984" i="10"/>
  <c r="J10" i="11" s="1"/>
  <c r="D985" i="10"/>
  <c r="J50" i="11" s="1"/>
  <c r="M985" i="10"/>
  <c r="J11" i="11" s="1"/>
  <c r="D986" i="10"/>
  <c r="M986" i="10"/>
  <c r="D987" i="10"/>
  <c r="M987" i="10"/>
  <c r="D988" i="10"/>
  <c r="M988" i="10"/>
  <c r="D989" i="10"/>
  <c r="M989" i="10"/>
  <c r="D990" i="10"/>
  <c r="J51" i="11" s="1"/>
  <c r="M990" i="10"/>
  <c r="D991" i="10"/>
  <c r="J52" i="11" s="1"/>
  <c r="M991" i="10"/>
  <c r="D992" i="10"/>
  <c r="J53" i="11" s="1"/>
  <c r="M992" i="10"/>
  <c r="D993" i="10"/>
  <c r="J54" i="11" s="1"/>
  <c r="J57" i="11" s="1"/>
  <c r="M993" i="10"/>
  <c r="D994" i="10"/>
  <c r="J55" i="11" s="1"/>
  <c r="M994" i="10"/>
  <c r="D995" i="10"/>
  <c r="J56" i="11" s="1"/>
  <c r="M995" i="10"/>
  <c r="D996" i="10"/>
  <c r="O49" i="11" s="1"/>
  <c r="M996" i="10"/>
  <c r="O10" i="11" s="1"/>
  <c r="D997" i="10"/>
  <c r="O50" i="11" s="1"/>
  <c r="M997" i="10"/>
  <c r="O11" i="11" s="1"/>
  <c r="D998" i="10"/>
  <c r="M998" i="10"/>
  <c r="D999" i="10"/>
  <c r="M999" i="10"/>
  <c r="D1000" i="10"/>
  <c r="M1000" i="10"/>
  <c r="D1001" i="10"/>
  <c r="M1001" i="10"/>
  <c r="D1002" i="10"/>
  <c r="O51" i="11" s="1"/>
  <c r="M1002" i="10"/>
  <c r="D1003" i="10"/>
  <c r="O52" i="11" s="1"/>
  <c r="M1003" i="10"/>
  <c r="D1004" i="10"/>
  <c r="O53" i="11" s="1"/>
  <c r="M1004" i="10"/>
  <c r="D1005" i="10"/>
  <c r="O54" i="11" s="1"/>
  <c r="O57" i="11" s="1"/>
  <c r="M1005" i="10"/>
  <c r="D1006" i="10"/>
  <c r="O55" i="11" s="1"/>
  <c r="M1006" i="10"/>
  <c r="D1007" i="10"/>
  <c r="O56" i="11" s="1"/>
  <c r="M1007" i="10"/>
  <c r="D1008" i="10"/>
  <c r="T49" i="11" s="1"/>
  <c r="M1008" i="10"/>
  <c r="T10" i="11" s="1"/>
  <c r="D1009" i="10"/>
  <c r="T50" i="11" s="1"/>
  <c r="M1009" i="10"/>
  <c r="T11" i="11" s="1"/>
  <c r="D1010" i="10"/>
  <c r="M1010" i="10"/>
  <c r="I972" i="10"/>
  <c r="F6" i="11" s="1"/>
  <c r="I973" i="10"/>
  <c r="F7" i="11" s="1"/>
  <c r="I974" i="10"/>
  <c r="I975" i="10"/>
  <c r="I976" i="10"/>
  <c r="I977" i="10"/>
  <c r="I978" i="10"/>
  <c r="I979" i="10"/>
  <c r="I980" i="10"/>
  <c r="I981" i="10"/>
  <c r="F21" i="11" s="1"/>
  <c r="I982" i="10"/>
  <c r="F22" i="11" s="1"/>
  <c r="I983" i="10"/>
  <c r="F23" i="11" s="1"/>
  <c r="I984" i="10"/>
  <c r="K6" i="11" s="1"/>
  <c r="I985" i="10"/>
  <c r="K7" i="11" s="1"/>
  <c r="I986" i="10"/>
  <c r="I987" i="10"/>
  <c r="I988" i="10"/>
  <c r="K972" i="10"/>
  <c r="K973" i="10"/>
  <c r="K974" i="10"/>
  <c r="T33" i="10"/>
  <c r="V972" i="10" s="1"/>
  <c r="G39" i="11" s="1"/>
  <c r="N972" i="10"/>
  <c r="E8" i="11" s="1"/>
  <c r="N973" i="10"/>
  <c r="E9" i="11" s="1"/>
  <c r="N974" i="10"/>
  <c r="N975" i="10"/>
  <c r="N976" i="10"/>
  <c r="N977" i="10"/>
  <c r="N978" i="10"/>
  <c r="N979" i="10"/>
  <c r="N980" i="10"/>
  <c r="E19" i="11" s="1"/>
  <c r="N981" i="10"/>
  <c r="E25" i="11" s="1"/>
  <c r="N982" i="10"/>
  <c r="E26" i="11" s="1"/>
  <c r="N983" i="10"/>
  <c r="E27" i="11" s="1"/>
  <c r="N984" i="10"/>
  <c r="J8" i="11" s="1"/>
  <c r="N985" i="10"/>
  <c r="J9" i="11" s="1"/>
  <c r="N986" i="10"/>
  <c r="N987" i="10"/>
  <c r="N988" i="10"/>
  <c r="N989" i="10"/>
  <c r="N990" i="10"/>
  <c r="N991" i="10"/>
  <c r="N992" i="10"/>
  <c r="J19" i="11" s="1"/>
  <c r="N993" i="10"/>
  <c r="J25" i="11" s="1"/>
  <c r="N994" i="10"/>
  <c r="J26" i="11" s="1"/>
  <c r="N995" i="10"/>
  <c r="J27" i="11" s="1"/>
  <c r="N996" i="10"/>
  <c r="O8" i="11" s="1"/>
  <c r="N997" i="10"/>
  <c r="O9" i="11" s="1"/>
  <c r="N998" i="10"/>
  <c r="N999" i="10"/>
  <c r="N1000" i="10"/>
  <c r="N1001" i="10"/>
  <c r="E40" i="10"/>
  <c r="E41" i="10"/>
  <c r="E35" i="10"/>
  <c r="E33" i="10"/>
  <c r="R972" i="10"/>
  <c r="J972" i="10"/>
  <c r="F4" i="11" s="1"/>
  <c r="V984" i="10"/>
  <c r="L39" i="11" s="1"/>
  <c r="E958" i="10"/>
  <c r="E949" i="10"/>
  <c r="E928" i="10"/>
  <c r="E909" i="10"/>
  <c r="E888" i="10"/>
  <c r="E874" i="10"/>
  <c r="E797" i="10"/>
  <c r="E794" i="10"/>
  <c r="E796" i="10"/>
  <c r="E798" i="10"/>
  <c r="E518" i="10"/>
  <c r="E517" i="10"/>
  <c r="E490" i="10"/>
  <c r="E994" i="10" s="1"/>
  <c r="E489" i="10"/>
  <c r="E487" i="10"/>
  <c r="E462" i="10"/>
  <c r="E461" i="10"/>
  <c r="E442" i="10"/>
  <c r="E441" i="10"/>
  <c r="E419" i="10"/>
  <c r="E252" i="10"/>
  <c r="E960" i="10"/>
  <c r="E954" i="10"/>
  <c r="E935" i="10"/>
  <c r="E919" i="10"/>
  <c r="E903" i="10"/>
  <c r="E887" i="10"/>
  <c r="E873" i="10"/>
  <c r="E863" i="10"/>
  <c r="E793" i="10"/>
  <c r="E633" i="10"/>
  <c r="E628" i="10"/>
  <c r="E604" i="10"/>
  <c r="E592" i="10"/>
  <c r="E574" i="10"/>
  <c r="E661" i="10"/>
  <c r="E1002" i="10" s="1"/>
  <c r="E573" i="10"/>
  <c r="E660" i="10"/>
  <c r="E542" i="10"/>
  <c r="E541" i="10"/>
  <c r="E510" i="10"/>
  <c r="E509" i="10"/>
  <c r="E478" i="10"/>
  <c r="E477" i="10"/>
  <c r="E446" i="10"/>
  <c r="E445" i="10"/>
  <c r="E414" i="10"/>
  <c r="E413" i="10"/>
  <c r="E189" i="10"/>
  <c r="E184" i="10"/>
  <c r="E188" i="10"/>
  <c r="E183" i="10"/>
  <c r="E87" i="10"/>
  <c r="E86" i="10"/>
  <c r="E85" i="10"/>
  <c r="E82" i="10"/>
  <c r="E74" i="10"/>
  <c r="E65" i="10"/>
  <c r="E947" i="10"/>
  <c r="E931" i="10"/>
  <c r="E1015" i="10" s="1"/>
  <c r="E915" i="10"/>
  <c r="E899" i="10"/>
  <c r="E883" i="10"/>
  <c r="E829" i="10"/>
  <c r="E828" i="10"/>
  <c r="E825" i="10"/>
  <c r="E826" i="10"/>
  <c r="E789" i="10"/>
  <c r="E1008" i="10" s="1"/>
  <c r="E637" i="10"/>
  <c r="E1001" i="10" s="1"/>
  <c r="E621" i="10"/>
  <c r="E597" i="10"/>
  <c r="E595" i="10"/>
  <c r="E566" i="10"/>
  <c r="E565" i="10"/>
  <c r="E534" i="10"/>
  <c r="E533" i="10"/>
  <c r="E502" i="10"/>
  <c r="E501" i="10"/>
  <c r="E470" i="10"/>
  <c r="E469" i="10"/>
  <c r="E993" i="10" s="1"/>
  <c r="E438" i="10"/>
  <c r="E437" i="10"/>
  <c r="E406" i="10"/>
  <c r="E405" i="10"/>
  <c r="T273" i="10"/>
  <c r="X975" i="10" s="1"/>
  <c r="W979" i="10"/>
  <c r="E280" i="10"/>
  <c r="E279" i="10"/>
  <c r="E111" i="10"/>
  <c r="E106" i="10"/>
  <c r="E962" i="10"/>
  <c r="E956" i="10"/>
  <c r="E937" i="10"/>
  <c r="E921" i="10"/>
  <c r="E905" i="10"/>
  <c r="E889" i="10"/>
  <c r="E1013" i="10" s="1"/>
  <c r="E875" i="10"/>
  <c r="E867" i="10"/>
  <c r="E1012" i="10" s="1"/>
  <c r="E869" i="10"/>
  <c r="E865" i="10"/>
  <c r="E855" i="10"/>
  <c r="E817" i="10"/>
  <c r="E818" i="10"/>
  <c r="E578" i="10"/>
  <c r="E577" i="10"/>
  <c r="E663" i="10"/>
  <c r="E665" i="10"/>
  <c r="E563" i="10"/>
  <c r="E546" i="10"/>
  <c r="E545" i="10"/>
  <c r="E531" i="10"/>
  <c r="E514" i="10"/>
  <c r="E513" i="10"/>
  <c r="E499" i="10"/>
  <c r="E482" i="10"/>
  <c r="E481" i="10"/>
  <c r="E467" i="10"/>
  <c r="E450" i="10"/>
  <c r="E449" i="10"/>
  <c r="E435" i="10"/>
  <c r="E418" i="10"/>
  <c r="E417" i="10"/>
  <c r="E403" i="10"/>
  <c r="E314" i="10"/>
  <c r="E315" i="10"/>
  <c r="E296" i="10"/>
  <c r="E295" i="10"/>
  <c r="E297" i="10"/>
  <c r="E218" i="10"/>
  <c r="E217" i="10"/>
  <c r="E214" i="10"/>
  <c r="E215" i="10"/>
  <c r="E77" i="10"/>
  <c r="E75" i="10"/>
  <c r="E625" i="10"/>
  <c r="E616" i="10"/>
  <c r="E1000" i="10" s="1"/>
  <c r="E607" i="10"/>
  <c r="E596" i="10"/>
  <c r="E312" i="10"/>
  <c r="E309" i="10"/>
  <c r="E307" i="10"/>
  <c r="E305" i="10"/>
  <c r="E311" i="10"/>
  <c r="E298" i="10"/>
  <c r="E299" i="10"/>
  <c r="E269" i="10"/>
  <c r="E250" i="10"/>
  <c r="E245" i="10"/>
  <c r="E243" i="10"/>
  <c r="E171" i="10"/>
  <c r="E146" i="10"/>
  <c r="E141" i="10"/>
  <c r="E142" i="10"/>
  <c r="E859" i="10"/>
  <c r="E851" i="10"/>
  <c r="E843" i="10"/>
  <c r="E835" i="10"/>
  <c r="E827" i="10"/>
  <c r="E819" i="10"/>
  <c r="E811" i="10"/>
  <c r="E803" i="10"/>
  <c r="E1009" i="10" s="1"/>
  <c r="E795" i="10"/>
  <c r="E631" i="10"/>
  <c r="E619" i="10"/>
  <c r="E620" i="10"/>
  <c r="E585" i="10"/>
  <c r="E378" i="10"/>
  <c r="E379" i="10"/>
  <c r="E330" i="10"/>
  <c r="E331" i="10"/>
  <c r="E329" i="10"/>
  <c r="E327" i="10"/>
  <c r="E290" i="10"/>
  <c r="E291" i="10"/>
  <c r="E257" i="10"/>
  <c r="E135" i="10"/>
  <c r="E129" i="10"/>
  <c r="E110" i="10"/>
  <c r="E976" i="10" s="1"/>
  <c r="E107" i="10"/>
  <c r="E109" i="10"/>
  <c r="E63" i="10"/>
  <c r="E62" i="10"/>
  <c r="E59" i="10"/>
  <c r="E609" i="10"/>
  <c r="E600" i="10"/>
  <c r="E591" i="10"/>
  <c r="E583" i="10"/>
  <c r="E575" i="10"/>
  <c r="E301" i="10"/>
  <c r="E178" i="10"/>
  <c r="E979" i="10" s="1"/>
  <c r="E163" i="10"/>
  <c r="E167" i="10"/>
  <c r="E159" i="10"/>
  <c r="E157" i="10"/>
  <c r="E155" i="10"/>
  <c r="E158" i="10"/>
  <c r="E137" i="10"/>
  <c r="E138" i="10"/>
  <c r="E105" i="10"/>
  <c r="E108" i="10"/>
  <c r="E61" i="10"/>
  <c r="E823" i="10"/>
  <c r="E1010" i="10" s="1"/>
  <c r="E815" i="10"/>
  <c r="E807" i="10"/>
  <c r="E799" i="10"/>
  <c r="E791" i="10"/>
  <c r="E617" i="10"/>
  <c r="E608" i="10"/>
  <c r="E999" i="10" s="1"/>
  <c r="E599" i="10"/>
  <c r="E588" i="10"/>
  <c r="E356" i="10"/>
  <c r="E357" i="10"/>
  <c r="E351" i="10"/>
  <c r="E270" i="10"/>
  <c r="E267" i="10"/>
  <c r="E260" i="10"/>
  <c r="E261" i="10"/>
  <c r="E259" i="10"/>
  <c r="E983" i="10" s="1"/>
  <c r="E201" i="10"/>
  <c r="E93" i="10"/>
  <c r="E94" i="10"/>
  <c r="E91" i="10"/>
  <c r="E89" i="10"/>
  <c r="E975" i="10" s="1"/>
  <c r="E917" i="2"/>
  <c r="E916" i="2"/>
  <c r="E913" i="2"/>
  <c r="E626" i="10"/>
  <c r="E618" i="10"/>
  <c r="E610" i="10"/>
  <c r="E602" i="10"/>
  <c r="E594" i="10"/>
  <c r="E586" i="10"/>
  <c r="E392" i="10"/>
  <c r="E394" i="10"/>
  <c r="E390" i="10"/>
  <c r="E386" i="10"/>
  <c r="E370" i="10"/>
  <c r="E371" i="10"/>
  <c r="E340" i="10"/>
  <c r="E341" i="10"/>
  <c r="E987" i="10" s="1"/>
  <c r="E282" i="10"/>
  <c r="E283" i="10"/>
  <c r="E273" i="10"/>
  <c r="E175" i="10"/>
  <c r="E168" i="10"/>
  <c r="E172" i="10"/>
  <c r="E169" i="10"/>
  <c r="E83" i="10"/>
  <c r="E79" i="10"/>
  <c r="E69" i="10"/>
  <c r="E67" i="10"/>
  <c r="E55" i="10"/>
  <c r="E51" i="10"/>
  <c r="E48" i="10"/>
  <c r="E49" i="10"/>
  <c r="E630" i="10"/>
  <c r="E622" i="10"/>
  <c r="E614" i="10"/>
  <c r="E606" i="10"/>
  <c r="E598" i="10"/>
  <c r="E590" i="10"/>
  <c r="E388" i="10"/>
  <c r="E989" i="10" s="1"/>
  <c r="E369" i="10"/>
  <c r="E365" i="10"/>
  <c r="E367" i="10"/>
  <c r="E346" i="10"/>
  <c r="E347" i="10"/>
  <c r="E328" i="10"/>
  <c r="E276" i="10"/>
  <c r="E277" i="10"/>
  <c r="E275" i="10"/>
  <c r="E233" i="10"/>
  <c r="E210" i="10"/>
  <c r="E191" i="10"/>
  <c r="E164" i="10"/>
  <c r="E148" i="10"/>
  <c r="E102" i="10"/>
  <c r="E43" i="10"/>
  <c r="E45" i="10"/>
  <c r="E38" i="10"/>
  <c r="E584" i="10"/>
  <c r="E380" i="10"/>
  <c r="E354" i="10"/>
  <c r="E355" i="10"/>
  <c r="E324" i="10"/>
  <c r="E325" i="10"/>
  <c r="E289" i="10"/>
  <c r="E984" i="10" s="1"/>
  <c r="E265" i="10"/>
  <c r="E228" i="10"/>
  <c r="E229" i="10"/>
  <c r="E219" i="10"/>
  <c r="E196" i="10"/>
  <c r="E195" i="10"/>
  <c r="E190" i="10"/>
  <c r="E101" i="10"/>
  <c r="E99" i="10"/>
  <c r="E98" i="10"/>
  <c r="E78" i="10"/>
  <c r="E66" i="10"/>
  <c r="E53" i="10"/>
  <c r="E580" i="10"/>
  <c r="E576" i="10"/>
  <c r="E572" i="10"/>
  <c r="E568" i="10"/>
  <c r="E997" i="10" s="1"/>
  <c r="E564" i="10"/>
  <c r="E560" i="10"/>
  <c r="E556" i="10"/>
  <c r="E552" i="10"/>
  <c r="E548" i="10"/>
  <c r="E544" i="10"/>
  <c r="E540" i="10"/>
  <c r="E536" i="10"/>
  <c r="E532" i="10"/>
  <c r="E528" i="10"/>
  <c r="E524" i="10"/>
  <c r="E520" i="10"/>
  <c r="E516" i="10"/>
  <c r="E512" i="10"/>
  <c r="E995" i="10" s="1"/>
  <c r="E508" i="10"/>
  <c r="E504" i="10"/>
  <c r="E500" i="10"/>
  <c r="E496" i="10"/>
  <c r="E492" i="10"/>
  <c r="E488" i="10"/>
  <c r="E484" i="10"/>
  <c r="E480" i="10"/>
  <c r="E476" i="10"/>
  <c r="E472" i="10"/>
  <c r="E468" i="10"/>
  <c r="E464" i="10"/>
  <c r="E460" i="10"/>
  <c r="E456" i="10"/>
  <c r="E452" i="10"/>
  <c r="E448" i="10"/>
  <c r="E444" i="10"/>
  <c r="E440" i="10"/>
  <c r="E436" i="10"/>
  <c r="E432" i="10"/>
  <c r="E428" i="10"/>
  <c r="E424" i="10"/>
  <c r="E420" i="10"/>
  <c r="E416" i="10"/>
  <c r="E412" i="10"/>
  <c r="E408" i="10"/>
  <c r="E404" i="10"/>
  <c r="E400" i="10"/>
  <c r="E396" i="10"/>
  <c r="E362" i="10"/>
  <c r="E363" i="10"/>
  <c r="E988" i="10" s="1"/>
  <c r="E322" i="10"/>
  <c r="E323" i="10"/>
  <c r="E292" i="10"/>
  <c r="E293" i="10"/>
  <c r="E274" i="10"/>
  <c r="E204" i="10"/>
  <c r="E186" i="10"/>
  <c r="E185" i="10"/>
  <c r="E182" i="10"/>
  <c r="E160" i="10"/>
  <c r="E978" i="10" s="1"/>
  <c r="E161" i="10"/>
  <c r="E153" i="10"/>
  <c r="E154" i="10"/>
  <c r="E149" i="10"/>
  <c r="E152" i="10"/>
  <c r="E117" i="10"/>
  <c r="E113" i="10"/>
  <c r="E114" i="10"/>
  <c r="E115" i="10"/>
  <c r="E57" i="10"/>
  <c r="E31" i="10"/>
  <c r="E29" i="10"/>
  <c r="E30" i="10"/>
  <c r="E15" i="10"/>
  <c r="E878" i="2"/>
  <c r="E873" i="2"/>
  <c r="E879" i="2"/>
  <c r="E876" i="2"/>
  <c r="E384" i="10"/>
  <c r="E376" i="10"/>
  <c r="E364" i="10"/>
  <c r="E348" i="10"/>
  <c r="E332" i="10"/>
  <c r="E316" i="10"/>
  <c r="E300" i="10"/>
  <c r="E284" i="10"/>
  <c r="E264" i="10"/>
  <c r="E258" i="10"/>
  <c r="E230" i="10"/>
  <c r="E232" i="10"/>
  <c r="E220" i="10"/>
  <c r="Y218" i="10"/>
  <c r="E226" i="10"/>
  <c r="E192" i="10"/>
  <c r="E194" i="10"/>
  <c r="E173" i="10"/>
  <c r="E140" i="10"/>
  <c r="E132" i="10"/>
  <c r="E103" i="10"/>
  <c r="E80" i="10"/>
  <c r="E81" i="10"/>
  <c r="E70" i="10"/>
  <c r="E60" i="10"/>
  <c r="E52" i="10"/>
  <c r="E37" i="10"/>
  <c r="E34" i="10"/>
  <c r="E634" i="2"/>
  <c r="E633" i="2"/>
  <c r="E366" i="10"/>
  <c r="E350" i="10"/>
  <c r="E334" i="10"/>
  <c r="E318" i="10"/>
  <c r="E286" i="10"/>
  <c r="E263" i="10"/>
  <c r="E231" i="10"/>
  <c r="E203" i="10"/>
  <c r="E197" i="10"/>
  <c r="E980" i="10" s="1"/>
  <c r="E151" i="10"/>
  <c r="E150" i="10"/>
  <c r="E96" i="10"/>
  <c r="E97" i="10"/>
  <c r="E58" i="10"/>
  <c r="E14" i="10"/>
  <c r="E13" i="10"/>
  <c r="E445" i="2"/>
  <c r="E446" i="2"/>
  <c r="E437" i="2"/>
  <c r="E444" i="2"/>
  <c r="E382" i="10"/>
  <c r="E374" i="10"/>
  <c r="E368" i="10"/>
  <c r="E352" i="10"/>
  <c r="E336" i="10"/>
  <c r="E320" i="10"/>
  <c r="E986" i="10" s="1"/>
  <c r="E288" i="10"/>
  <c r="E272" i="10"/>
  <c r="E266" i="10"/>
  <c r="E240" i="10"/>
  <c r="E982" i="10" s="1"/>
  <c r="E234" i="10"/>
  <c r="E223" i="10"/>
  <c r="E224" i="10"/>
  <c r="E202" i="10"/>
  <c r="E162" i="10"/>
  <c r="E144" i="10"/>
  <c r="E145" i="10"/>
  <c r="E130" i="10"/>
  <c r="E131" i="10"/>
  <c r="E104" i="10"/>
  <c r="E95" i="10"/>
  <c r="W987" i="10" s="1"/>
  <c r="E72" i="10"/>
  <c r="E73" i="10"/>
  <c r="E47" i="10"/>
  <c r="E23" i="10"/>
  <c r="E22" i="10"/>
  <c r="E21" i="10"/>
  <c r="E358" i="10"/>
  <c r="E342" i="10"/>
  <c r="E326" i="10"/>
  <c r="E302" i="10"/>
  <c r="E304" i="10"/>
  <c r="E306" i="10"/>
  <c r="E308" i="10"/>
  <c r="E310" i="10"/>
  <c r="E294" i="10"/>
  <c r="E278" i="10"/>
  <c r="E268" i="10"/>
  <c r="E247" i="10"/>
  <c r="E213" i="10"/>
  <c r="E187" i="10"/>
  <c r="E181" i="10"/>
  <c r="E170" i="10"/>
  <c r="E147" i="10"/>
  <c r="E120" i="10"/>
  <c r="E112" i="10"/>
  <c r="E90" i="10"/>
  <c r="E594" i="2"/>
  <c r="E593" i="2"/>
  <c r="E136" i="10"/>
  <c r="E127" i="10"/>
  <c r="E100" i="10"/>
  <c r="E76" i="10"/>
  <c r="E64" i="10"/>
  <c r="E44" i="10"/>
  <c r="E32" i="10"/>
  <c r="E591" i="2"/>
  <c r="E590" i="2"/>
  <c r="E587" i="2"/>
  <c r="E588" i="2"/>
  <c r="E665" i="2"/>
  <c r="E589" i="2"/>
  <c r="E908" i="2"/>
  <c r="E895" i="2"/>
  <c r="E904" i="2"/>
  <c r="E677" i="2"/>
  <c r="E675" i="2"/>
  <c r="E670" i="2"/>
  <c r="E143" i="10"/>
  <c r="E116" i="10"/>
  <c r="E88" i="10"/>
  <c r="E68" i="10"/>
  <c r="E56" i="10"/>
  <c r="E36" i="10"/>
  <c r="E19" i="10"/>
  <c r="E20" i="10"/>
  <c r="E459" i="2"/>
  <c r="E457" i="2"/>
  <c r="E458" i="2"/>
  <c r="E456" i="2"/>
  <c r="E156" i="10"/>
  <c r="E128" i="10"/>
  <c r="E119" i="10"/>
  <c r="E92" i="10"/>
  <c r="E71" i="10"/>
  <c r="E50" i="10"/>
  <c r="E39" i="10"/>
  <c r="E28" i="10"/>
  <c r="E18" i="10"/>
  <c r="E951" i="2"/>
  <c r="E950" i="2"/>
  <c r="E948" i="2"/>
  <c r="E945" i="2"/>
  <c r="E949" i="2"/>
  <c r="E850" i="2"/>
  <c r="E851" i="2"/>
  <c r="E848" i="2"/>
  <c r="E849" i="2"/>
  <c r="E608" i="2"/>
  <c r="E606" i="2"/>
  <c r="E865" i="2"/>
  <c r="E867" i="2"/>
  <c r="E674" i="2"/>
  <c r="E673" i="2"/>
  <c r="E668" i="2"/>
  <c r="E647" i="2"/>
  <c r="E646" i="2"/>
  <c r="E638" i="2"/>
  <c r="E637" i="2"/>
  <c r="E635" i="2"/>
  <c r="E636" i="2"/>
  <c r="E632" i="2"/>
  <c r="E630" i="2"/>
  <c r="E627" i="2"/>
  <c r="E561" i="2"/>
  <c r="E557" i="2"/>
  <c r="E562" i="2"/>
  <c r="E853" i="2"/>
  <c r="E852" i="2"/>
  <c r="E773" i="2"/>
  <c r="E772" i="2"/>
  <c r="E769" i="2"/>
  <c r="E766" i="2"/>
  <c r="E771" i="2"/>
  <c r="E763" i="2"/>
  <c r="E621" i="2"/>
  <c r="E620" i="2"/>
  <c r="E619" i="2"/>
  <c r="E614" i="2"/>
  <c r="E617" i="2"/>
  <c r="E958" i="2"/>
  <c r="E872" i="2"/>
  <c r="E869" i="2"/>
  <c r="E862" i="2"/>
  <c r="E863" i="2"/>
  <c r="E765" i="2"/>
  <c r="E764" i="2"/>
  <c r="E685" i="2"/>
  <c r="E684" i="2"/>
  <c r="E678" i="2"/>
  <c r="E683" i="2"/>
  <c r="E414" i="2"/>
  <c r="E420" i="2"/>
  <c r="E416" i="2"/>
  <c r="E417" i="2"/>
  <c r="E412" i="2"/>
  <c r="E418" i="2"/>
  <c r="E956" i="2"/>
  <c r="E955" i="2"/>
  <c r="E954" i="2"/>
  <c r="E859" i="2"/>
  <c r="E864" i="2"/>
  <c r="E838" i="2"/>
  <c r="E839" i="2"/>
  <c r="E835" i="2"/>
  <c r="E497" i="2"/>
  <c r="E496" i="2"/>
  <c r="E488" i="2"/>
  <c r="E495" i="2"/>
  <c r="E946" i="2"/>
  <c r="E947" i="2"/>
  <c r="E925" i="2"/>
  <c r="E924" i="2"/>
  <c r="E922" i="2"/>
  <c r="E920" i="2"/>
  <c r="E921" i="2"/>
  <c r="E870" i="2"/>
  <c r="E871" i="2"/>
  <c r="E842" i="2"/>
  <c r="E841" i="2"/>
  <c r="E843" i="2"/>
  <c r="E829" i="2"/>
  <c r="E828" i="2"/>
  <c r="E818" i="2"/>
  <c r="E794" i="2"/>
  <c r="E756" i="2"/>
  <c r="E738" i="2"/>
  <c r="E735" i="2"/>
  <c r="E732" i="2"/>
  <c r="E734" i="2"/>
  <c r="E549" i="2"/>
  <c r="E550" i="2"/>
  <c r="E510" i="2"/>
  <c r="E509" i="2"/>
  <c r="E506" i="2"/>
  <c r="E934" i="2"/>
  <c r="E935" i="2"/>
  <c r="E906" i="2"/>
  <c r="E905" i="2"/>
  <c r="E907" i="2"/>
  <c r="E893" i="2"/>
  <c r="E892" i="2"/>
  <c r="E882" i="2"/>
  <c r="E861" i="2"/>
  <c r="E860" i="2"/>
  <c r="E858" i="2"/>
  <c r="E856" i="2"/>
  <c r="E857" i="2"/>
  <c r="E806" i="2"/>
  <c r="E807" i="2"/>
  <c r="E788" i="2"/>
  <c r="E785" i="2"/>
  <c r="E787" i="2"/>
  <c r="E783" i="2"/>
  <c r="E781" i="2"/>
  <c r="E780" i="2"/>
  <c r="E778" i="2"/>
  <c r="E779" i="2"/>
  <c r="E777" i="2"/>
  <c r="E711" i="2"/>
  <c r="E702" i="2"/>
  <c r="E705" i="2"/>
  <c r="E710" i="2"/>
  <c r="E628" i="2"/>
  <c r="E624" i="2"/>
  <c r="E613" i="2"/>
  <c r="E611" i="2"/>
  <c r="E555" i="2"/>
  <c r="E942" i="2"/>
  <c r="E943" i="2"/>
  <c r="E933" i="2"/>
  <c r="E902" i="2"/>
  <c r="E903" i="2"/>
  <c r="E891" i="2"/>
  <c r="E888" i="2"/>
  <c r="E881" i="2"/>
  <c r="E814" i="2"/>
  <c r="E805" i="2"/>
  <c r="E743" i="2"/>
  <c r="E742" i="2"/>
  <c r="E720" i="2"/>
  <c r="E715" i="2"/>
  <c r="E672" i="2"/>
  <c r="E671" i="2"/>
  <c r="E655" i="2"/>
  <c r="E654" i="2"/>
  <c r="E605" i="2"/>
  <c r="E603" i="2"/>
  <c r="E534" i="2"/>
  <c r="E533" i="2"/>
  <c r="E531" i="2"/>
  <c r="E530" i="2"/>
  <c r="E528" i="2"/>
  <c r="E526" i="2"/>
  <c r="E525" i="2"/>
  <c r="E524" i="2"/>
  <c r="E522" i="2"/>
  <c r="E486" i="2"/>
  <c r="E485" i="2"/>
  <c r="E482" i="2"/>
  <c r="E419" i="2"/>
  <c r="S295" i="2"/>
  <c r="K973" i="2"/>
  <c r="C974" i="2"/>
  <c r="L974" i="2"/>
  <c r="M975" i="2"/>
  <c r="N976" i="2"/>
  <c r="G977" i="2"/>
  <c r="O977" i="2"/>
  <c r="H978" i="2"/>
  <c r="P978" i="2"/>
  <c r="I979" i="2"/>
  <c r="Q979" i="2"/>
  <c r="E13" i="1" s="1"/>
  <c r="J980" i="2"/>
  <c r="R980" i="2"/>
  <c r="K981" i="2"/>
  <c r="C982" i="2"/>
  <c r="L982" i="2"/>
  <c r="M983" i="2"/>
  <c r="E25" i="1" s="1"/>
  <c r="G985" i="2"/>
  <c r="O985" i="2"/>
  <c r="J5" i="1" s="1"/>
  <c r="H986" i="2"/>
  <c r="P986" i="2"/>
  <c r="I987" i="2"/>
  <c r="Q987" i="2"/>
  <c r="J988" i="2"/>
  <c r="R988" i="2"/>
  <c r="K989" i="2"/>
  <c r="C990" i="2"/>
  <c r="L990" i="2"/>
  <c r="K12" i="1" s="1"/>
  <c r="D991" i="2"/>
  <c r="J50" i="1" s="1"/>
  <c r="M991" i="2"/>
  <c r="K972" i="2"/>
  <c r="C973" i="2"/>
  <c r="L973" i="2"/>
  <c r="M974" i="2"/>
  <c r="W974" i="2"/>
  <c r="N975" i="2"/>
  <c r="G976" i="2"/>
  <c r="O976" i="2"/>
  <c r="H977" i="2"/>
  <c r="P977" i="2"/>
  <c r="I978" i="2"/>
  <c r="Q978" i="2"/>
  <c r="E12" i="1" s="1"/>
  <c r="J979" i="2"/>
  <c r="R979" i="2"/>
  <c r="E11" i="1" s="1"/>
  <c r="K980" i="2"/>
  <c r="C981" i="2"/>
  <c r="L981" i="2"/>
  <c r="M982" i="2"/>
  <c r="E24" i="1" s="1"/>
  <c r="N983" i="2"/>
  <c r="E21" i="1" s="1"/>
  <c r="H985" i="2"/>
  <c r="K9" i="1" s="1"/>
  <c r="P985" i="2"/>
  <c r="I986" i="2"/>
  <c r="Q986" i="2"/>
  <c r="J987" i="2"/>
  <c r="R987" i="2"/>
  <c r="K988" i="2"/>
  <c r="C989" i="2"/>
  <c r="L989" i="2"/>
  <c r="D990" i="2"/>
  <c r="J49" i="1" s="1"/>
  <c r="M990" i="2"/>
  <c r="N991" i="2"/>
  <c r="G992" i="2"/>
  <c r="K18" i="1" s="1"/>
  <c r="M972" i="2"/>
  <c r="N973" i="2"/>
  <c r="E7" i="1" s="1"/>
  <c r="G974" i="2"/>
  <c r="O974" i="2"/>
  <c r="H975" i="2"/>
  <c r="P975" i="2"/>
  <c r="I976" i="2"/>
  <c r="Q976" i="2"/>
  <c r="J977" i="2"/>
  <c r="R977" i="2"/>
  <c r="K978" i="2"/>
  <c r="F14" i="1" s="1"/>
  <c r="C979" i="2"/>
  <c r="L979" i="2"/>
  <c r="F13" i="1" s="1"/>
  <c r="M980" i="2"/>
  <c r="E17" i="1" s="1"/>
  <c r="W980" i="2"/>
  <c r="N981" i="2"/>
  <c r="E19" i="1" s="1"/>
  <c r="G982" i="2"/>
  <c r="F28" i="1" s="1"/>
  <c r="O982" i="2"/>
  <c r="I984" i="2"/>
  <c r="K6" i="1" s="1"/>
  <c r="Q984" i="2"/>
  <c r="J985" i="2"/>
  <c r="R985" i="2"/>
  <c r="K986" i="2"/>
  <c r="C987" i="2"/>
  <c r="L987" i="2"/>
  <c r="N972" i="2"/>
  <c r="E6" i="1" s="1"/>
  <c r="G973" i="2"/>
  <c r="O973" i="2"/>
  <c r="E5" i="1" s="1"/>
  <c r="H974" i="2"/>
  <c r="P974" i="2"/>
  <c r="I975" i="2"/>
  <c r="Q975" i="2"/>
  <c r="J976" i="2"/>
  <c r="R976" i="2"/>
  <c r="K977" i="2"/>
  <c r="C978" i="2"/>
  <c r="L978" i="2"/>
  <c r="F12" i="1" s="1"/>
  <c r="V978" i="2"/>
  <c r="M979" i="2"/>
  <c r="N980" i="2"/>
  <c r="E16" i="1" s="1"/>
  <c r="G981" i="2"/>
  <c r="F27" i="1" s="1"/>
  <c r="O981" i="2"/>
  <c r="H982" i="2"/>
  <c r="F24" i="1" s="1"/>
  <c r="P982" i="2"/>
  <c r="I983" i="2"/>
  <c r="F21" i="1" s="1"/>
  <c r="Q983" i="2"/>
  <c r="J984" i="2"/>
  <c r="R984" i="2"/>
  <c r="K985" i="2"/>
  <c r="C986" i="2"/>
  <c r="L986" i="2"/>
  <c r="D987" i="2"/>
  <c r="M987" i="2"/>
  <c r="N988" i="2"/>
  <c r="G989" i="2"/>
  <c r="O989" i="2"/>
  <c r="H990" i="2"/>
  <c r="P990" i="2"/>
  <c r="I991" i="2"/>
  <c r="Q991" i="2"/>
  <c r="J13" i="1" s="1"/>
  <c r="E929" i="2"/>
  <c r="E931" i="2"/>
  <c r="E926" i="2"/>
  <c r="E927" i="2"/>
  <c r="E914" i="2"/>
  <c r="E915" i="2"/>
  <c r="E912" i="2"/>
  <c r="E897" i="2"/>
  <c r="E889" i="2"/>
  <c r="E801" i="2"/>
  <c r="E803" i="2"/>
  <c r="E796" i="2"/>
  <c r="E799" i="2"/>
  <c r="E741" i="2"/>
  <c r="E739" i="2"/>
  <c r="E736" i="2"/>
  <c r="E690" i="2"/>
  <c r="E689" i="2"/>
  <c r="E657" i="2"/>
  <c r="E659" i="2"/>
  <c r="E602" i="2"/>
  <c r="E600" i="2"/>
  <c r="E596" i="2"/>
  <c r="E595" i="2"/>
  <c r="E598" i="2"/>
  <c r="E548" i="2"/>
  <c r="E546" i="2"/>
  <c r="E521" i="2"/>
  <c r="E520" i="2"/>
  <c r="E517" i="2"/>
  <c r="E519" i="2"/>
  <c r="E930" i="2"/>
  <c r="E886" i="2"/>
  <c r="E877" i="2"/>
  <c r="E866" i="2"/>
  <c r="E822" i="2"/>
  <c r="E813" i="2"/>
  <c r="E802" i="2"/>
  <c r="E797" i="2"/>
  <c r="E798" i="2"/>
  <c r="E776" i="2"/>
  <c r="E770" i="2"/>
  <c r="E768" i="2"/>
  <c r="E749" i="2"/>
  <c r="E748" i="2"/>
  <c r="E733" i="2"/>
  <c r="E731" i="2"/>
  <c r="E709" i="2"/>
  <c r="E703" i="2"/>
  <c r="E610" i="2"/>
  <c r="E609" i="2"/>
  <c r="E607" i="2"/>
  <c r="E586" i="2"/>
  <c r="E558" i="2"/>
  <c r="E559" i="2"/>
  <c r="E505" i="2"/>
  <c r="E503" i="2"/>
  <c r="E504" i="2"/>
  <c r="E501" i="2"/>
  <c r="E481" i="2"/>
  <c r="E479" i="2"/>
  <c r="E480" i="2"/>
  <c r="E474" i="2"/>
  <c r="E477" i="2"/>
  <c r="E472" i="2"/>
  <c r="E910" i="2"/>
  <c r="E901" i="2"/>
  <c r="E890" i="2"/>
  <c r="E846" i="2"/>
  <c r="E837" i="2"/>
  <c r="E826" i="2"/>
  <c r="E1010" i="2" s="1"/>
  <c r="E767" i="2"/>
  <c r="E701" i="2"/>
  <c r="E699" i="2"/>
  <c r="E688" i="2"/>
  <c r="E681" i="2"/>
  <c r="E669" i="2"/>
  <c r="E645" i="2"/>
  <c r="E639" i="2"/>
  <c r="E583" i="2"/>
  <c r="E584" i="2"/>
  <c r="E585" i="2"/>
  <c r="E545" i="2"/>
  <c r="E543" i="2"/>
  <c r="E544" i="2"/>
  <c r="E447" i="2"/>
  <c r="E450" i="2"/>
  <c r="E938" i="2"/>
  <c r="E911" i="2"/>
  <c r="E900" i="2"/>
  <c r="E896" i="2"/>
  <c r="E894" i="2"/>
  <c r="E885" i="2"/>
  <c r="E874" i="2"/>
  <c r="E847" i="2"/>
  <c r="E836" i="2"/>
  <c r="E832" i="2"/>
  <c r="E830" i="2"/>
  <c r="E821" i="2"/>
  <c r="E810" i="2"/>
  <c r="E792" i="2"/>
  <c r="E791" i="2"/>
  <c r="E775" i="2"/>
  <c r="E774" i="2"/>
  <c r="E760" i="2"/>
  <c r="E753" i="2"/>
  <c r="E758" i="2"/>
  <c r="E679" i="2"/>
  <c r="E656" i="2"/>
  <c r="E643" i="2"/>
  <c r="E626" i="2"/>
  <c r="E581" i="2"/>
  <c r="E667" i="2"/>
  <c r="E666" i="2"/>
  <c r="E578" i="2"/>
  <c r="E660" i="2"/>
  <c r="E662" i="2"/>
  <c r="E554" i="2"/>
  <c r="E553" i="2"/>
  <c r="E539" i="2"/>
  <c r="E538" i="2"/>
  <c r="E429" i="2"/>
  <c r="E428" i="2"/>
  <c r="E430" i="2"/>
  <c r="E241" i="2"/>
  <c r="E242" i="2"/>
  <c r="E240" i="2"/>
  <c r="E236" i="2"/>
  <c r="AS218" i="2"/>
  <c r="AU218" i="2"/>
  <c r="E939" i="2"/>
  <c r="E918" i="2"/>
  <c r="E909" i="2"/>
  <c r="E898" i="2"/>
  <c r="E875" i="2"/>
  <c r="E854" i="2"/>
  <c r="E845" i="2"/>
  <c r="E834" i="2"/>
  <c r="E811" i="2"/>
  <c r="E786" i="2"/>
  <c r="E784" i="2"/>
  <c r="E762" i="2"/>
  <c r="E730" i="2"/>
  <c r="E728" i="2"/>
  <c r="E724" i="2"/>
  <c r="E726" i="2"/>
  <c r="E719" i="2"/>
  <c r="E718" i="2"/>
  <c r="E698" i="2"/>
  <c r="E696" i="2"/>
  <c r="E694" i="2"/>
  <c r="E691" i="2"/>
  <c r="E686" i="2"/>
  <c r="E658" i="2"/>
  <c r="E641" i="2"/>
  <c r="E625" i="2"/>
  <c r="E615" i="2"/>
  <c r="E592" i="2"/>
  <c r="E551" i="2"/>
  <c r="E512" i="2"/>
  <c r="E464" i="2"/>
  <c r="E460" i="2"/>
  <c r="E462" i="2"/>
  <c r="E427" i="2"/>
  <c r="E991" i="2" s="1"/>
  <c r="E759" i="2"/>
  <c r="E754" i="2"/>
  <c r="E752" i="2"/>
  <c r="E725" i="2"/>
  <c r="E714" i="2"/>
  <c r="E712" i="2"/>
  <c r="E695" i="2"/>
  <c r="E650" i="2"/>
  <c r="E648" i="2"/>
  <c r="E631" i="2"/>
  <c r="E597" i="2"/>
  <c r="E574" i="2"/>
  <c r="E661" i="2"/>
  <c r="E567" i="2"/>
  <c r="E568" i="2"/>
  <c r="E491" i="2"/>
  <c r="E490" i="2"/>
  <c r="E453" i="2"/>
  <c r="E452" i="2"/>
  <c r="E394" i="2"/>
  <c r="E313" i="2"/>
  <c r="E312" i="2"/>
  <c r="E311" i="2"/>
  <c r="E301" i="2"/>
  <c r="E751" i="2"/>
  <c r="E746" i="2"/>
  <c r="E744" i="2"/>
  <c r="E717" i="2"/>
  <c r="E706" i="2"/>
  <c r="E704" i="2"/>
  <c r="E687" i="2"/>
  <c r="E653" i="2"/>
  <c r="E642" i="2"/>
  <c r="E640" i="2"/>
  <c r="E623" i="2"/>
  <c r="E572" i="2"/>
  <c r="E570" i="2"/>
  <c r="E571" i="2"/>
  <c r="E565" i="2"/>
  <c r="E515" i="2"/>
  <c r="E514" i="2"/>
  <c r="E789" i="2"/>
  <c r="E757" i="2"/>
  <c r="E727" i="2"/>
  <c r="E713" i="2"/>
  <c r="E693" i="2"/>
  <c r="E682" i="2"/>
  <c r="E680" i="2"/>
  <c r="E649" i="2"/>
  <c r="E629" i="2"/>
  <c r="E618" i="2"/>
  <c r="E616" i="2"/>
  <c r="E599" i="2"/>
  <c r="E663" i="2"/>
  <c r="E577" i="2"/>
  <c r="E664" i="2"/>
  <c r="E508" i="2"/>
  <c r="E484" i="2"/>
  <c r="E438" i="2"/>
  <c r="E439" i="2"/>
  <c r="E440" i="2"/>
  <c r="E434" i="2"/>
  <c r="E402" i="2"/>
  <c r="E401" i="2"/>
  <c r="E378" i="2"/>
  <c r="E377" i="2"/>
  <c r="E376" i="2"/>
  <c r="E368" i="2"/>
  <c r="E371" i="2"/>
  <c r="E372" i="2"/>
  <c r="E373" i="2"/>
  <c r="E367" i="2"/>
  <c r="E988" i="2" s="1"/>
  <c r="E328" i="2"/>
  <c r="E327" i="2"/>
  <c r="E537" i="2"/>
  <c r="E507" i="2"/>
  <c r="E502" i="2"/>
  <c r="E500" i="2"/>
  <c r="E476" i="2"/>
  <c r="E470" i="2"/>
  <c r="E413" i="2"/>
  <c r="E399" i="2"/>
  <c r="E400" i="2"/>
  <c r="E365" i="2"/>
  <c r="E339" i="2"/>
  <c r="E338" i="2"/>
  <c r="E336" i="2"/>
  <c r="E335" i="2"/>
  <c r="E133" i="2"/>
  <c r="E130" i="2"/>
  <c r="E131" i="2"/>
  <c r="E132" i="2"/>
  <c r="E580" i="2"/>
  <c r="E564" i="2"/>
  <c r="E552" i="2"/>
  <c r="E547" i="2"/>
  <c r="E542" i="2"/>
  <c r="E540" i="2"/>
  <c r="E513" i="2"/>
  <c r="E483" i="2"/>
  <c r="E478" i="2"/>
  <c r="E409" i="2"/>
  <c r="E407" i="2"/>
  <c r="E406" i="2"/>
  <c r="E408" i="2"/>
  <c r="E398" i="2"/>
  <c r="E387" i="2"/>
  <c r="E358" i="2"/>
  <c r="E337" i="2"/>
  <c r="E341" i="2"/>
  <c r="E340" i="2"/>
  <c r="E265" i="2"/>
  <c r="E264" i="2"/>
  <c r="E261" i="2"/>
  <c r="E262" i="2"/>
  <c r="E260" i="2"/>
  <c r="E258" i="2"/>
  <c r="E253" i="2"/>
  <c r="E254" i="2"/>
  <c r="E248" i="2"/>
  <c r="E211" i="2"/>
  <c r="E208" i="2"/>
  <c r="E210" i="2"/>
  <c r="E212" i="2"/>
  <c r="E170" i="2"/>
  <c r="E167" i="2"/>
  <c r="E168" i="2"/>
  <c r="E169" i="2"/>
  <c r="E66" i="2"/>
  <c r="E67" i="2"/>
  <c r="E68" i="2"/>
  <c r="E69" i="2"/>
  <c r="E70" i="2"/>
  <c r="E61" i="2"/>
  <c r="E63" i="2"/>
  <c r="E64" i="2"/>
  <c r="E65" i="2"/>
  <c r="E523" i="2"/>
  <c r="E518" i="2"/>
  <c r="E516" i="2"/>
  <c r="E489" i="2"/>
  <c r="E448" i="2"/>
  <c r="E443" i="2"/>
  <c r="E441" i="2"/>
  <c r="E442" i="2"/>
  <c r="E436" i="2"/>
  <c r="E424" i="2"/>
  <c r="E425" i="2"/>
  <c r="E396" i="2"/>
  <c r="E395" i="2"/>
  <c r="E380" i="2"/>
  <c r="E381" i="2"/>
  <c r="E361" i="2"/>
  <c r="E357" i="2"/>
  <c r="E359" i="2"/>
  <c r="E299" i="2"/>
  <c r="E298" i="2"/>
  <c r="E292" i="2"/>
  <c r="E297" i="2"/>
  <c r="E296" i="2"/>
  <c r="Y218" i="2"/>
  <c r="E203" i="2"/>
  <c r="E202" i="2"/>
  <c r="E173" i="2"/>
  <c r="E174" i="2"/>
  <c r="E172" i="2"/>
  <c r="E556" i="2"/>
  <c r="E529" i="2"/>
  <c r="E499" i="2"/>
  <c r="E494" i="2"/>
  <c r="E492" i="2"/>
  <c r="E475" i="2"/>
  <c r="E473" i="2"/>
  <c r="E468" i="2"/>
  <c r="E461" i="2"/>
  <c r="E454" i="2"/>
  <c r="E455" i="2"/>
  <c r="E432" i="2"/>
  <c r="E422" i="2"/>
  <c r="E319" i="2"/>
  <c r="E320" i="2"/>
  <c r="E314" i="2"/>
  <c r="E307" i="2"/>
  <c r="E302" i="2"/>
  <c r="E310" i="2"/>
  <c r="E309" i="2"/>
  <c r="E306" i="2"/>
  <c r="E304" i="2"/>
  <c r="E308" i="2"/>
  <c r="E303" i="2"/>
  <c r="E305" i="2"/>
  <c r="E278" i="2"/>
  <c r="E273" i="2"/>
  <c r="E175" i="2"/>
  <c r="E177" i="2"/>
  <c r="E180" i="2"/>
  <c r="E181" i="2"/>
  <c r="E171" i="2"/>
  <c r="E435" i="2"/>
  <c r="E411" i="2"/>
  <c r="E286" i="2"/>
  <c r="E285" i="2"/>
  <c r="E199" i="2"/>
  <c r="E198" i="2"/>
  <c r="E200" i="2"/>
  <c r="E467" i="2"/>
  <c r="E451" i="2"/>
  <c r="E423" i="2"/>
  <c r="E405" i="2"/>
  <c r="E383" i="2"/>
  <c r="E352" i="2"/>
  <c r="E282" i="2"/>
  <c r="E247" i="2"/>
  <c r="E245" i="2"/>
  <c r="E246" i="2"/>
  <c r="E244" i="2"/>
  <c r="E235" i="2"/>
  <c r="E233" i="2"/>
  <c r="E234" i="2"/>
  <c r="E232" i="2"/>
  <c r="E220" i="2"/>
  <c r="E218" i="2"/>
  <c r="E114" i="2"/>
  <c r="E71" i="2"/>
  <c r="E72" i="2"/>
  <c r="E73" i="2"/>
  <c r="E74" i="2"/>
  <c r="E34" i="2"/>
  <c r="E35" i="2"/>
  <c r="E36" i="2"/>
  <c r="E37" i="2"/>
  <c r="E38" i="2"/>
  <c r="E29" i="2"/>
  <c r="E30" i="2"/>
  <c r="E31" i="2"/>
  <c r="E32" i="2"/>
  <c r="E33" i="2"/>
  <c r="E403" i="2"/>
  <c r="E391" i="2"/>
  <c r="E333" i="2"/>
  <c r="E332" i="2"/>
  <c r="E415" i="2"/>
  <c r="E410" i="2"/>
  <c r="E397" i="2"/>
  <c r="E382" i="2"/>
  <c r="E366" i="2"/>
  <c r="E362" i="2"/>
  <c r="E331" i="2"/>
  <c r="E330" i="2"/>
  <c r="E293" i="2"/>
  <c r="E280" i="2"/>
  <c r="AM218" i="2"/>
  <c r="E215" i="2"/>
  <c r="E214" i="2"/>
  <c r="E216" i="2"/>
  <c r="E163" i="2"/>
  <c r="E164" i="2"/>
  <c r="E165" i="2"/>
  <c r="E156" i="2"/>
  <c r="V990" i="2" s="1"/>
  <c r="E364" i="2"/>
  <c r="E354" i="2"/>
  <c r="E346" i="2"/>
  <c r="E342" i="2"/>
  <c r="E300" i="2"/>
  <c r="E281" i="2"/>
  <c r="E271" i="2"/>
  <c r="E239" i="2"/>
  <c r="E982" i="2" s="1"/>
  <c r="E237" i="2"/>
  <c r="E238" i="2"/>
  <c r="AO218" i="2"/>
  <c r="E225" i="2"/>
  <c r="E209" i="2"/>
  <c r="E190" i="2"/>
  <c r="E117" i="2"/>
  <c r="E108" i="2"/>
  <c r="E111" i="2"/>
  <c r="E112" i="2"/>
  <c r="E113" i="2"/>
  <c r="E98" i="2"/>
  <c r="E99" i="2"/>
  <c r="E100" i="2"/>
  <c r="E101" i="2"/>
  <c r="E102" i="2"/>
  <c r="E93" i="2"/>
  <c r="E94" i="2"/>
  <c r="E95" i="2"/>
  <c r="E96" i="2"/>
  <c r="E97" i="2"/>
  <c r="E87" i="2"/>
  <c r="E88" i="2"/>
  <c r="E89" i="2"/>
  <c r="E90" i="2"/>
  <c r="E22" i="2"/>
  <c r="E14" i="2"/>
  <c r="E356" i="2"/>
  <c r="E348" i="2"/>
  <c r="E318" i="2"/>
  <c r="E317" i="2"/>
  <c r="E276" i="2"/>
  <c r="E277" i="2"/>
  <c r="E257" i="2"/>
  <c r="E217" i="2"/>
  <c r="E201" i="2"/>
  <c r="E135" i="2"/>
  <c r="E136" i="2"/>
  <c r="E137" i="2"/>
  <c r="E116" i="2"/>
  <c r="E115" i="2"/>
  <c r="E374" i="2"/>
  <c r="E355" i="2"/>
  <c r="E343" i="2"/>
  <c r="E272" i="2"/>
  <c r="E231" i="2"/>
  <c r="AL218" i="2"/>
  <c r="AT218" i="2"/>
  <c r="E229" i="2"/>
  <c r="AN218" i="2"/>
  <c r="E230" i="2"/>
  <c r="AR218" i="2"/>
  <c r="E226" i="2"/>
  <c r="X218" i="2"/>
  <c r="E213" i="2"/>
  <c r="E197" i="2"/>
  <c r="E980" i="2" s="1"/>
  <c r="E183" i="2"/>
  <c r="E184" i="2"/>
  <c r="E185" i="2"/>
  <c r="E149" i="2"/>
  <c r="E140" i="2"/>
  <c r="E143" i="2"/>
  <c r="E144" i="2"/>
  <c r="E145" i="2"/>
  <c r="E350" i="2"/>
  <c r="E295" i="2"/>
  <c r="E291" i="2"/>
  <c r="E270" i="2"/>
  <c r="E268" i="2"/>
  <c r="E251" i="2"/>
  <c r="E249" i="2"/>
  <c r="E222" i="2"/>
  <c r="E207" i="2"/>
  <c r="E206" i="2"/>
  <c r="E189" i="2"/>
  <c r="E150" i="2"/>
  <c r="E146" i="2"/>
  <c r="E294" i="2"/>
  <c r="E283" i="2"/>
  <c r="E275" i="2"/>
  <c r="E267" i="2"/>
  <c r="E259" i="2"/>
  <c r="AP218" i="2"/>
  <c r="E219" i="2"/>
  <c r="E191" i="2"/>
  <c r="E195" i="2"/>
  <c r="E193" i="2"/>
  <c r="E162" i="2"/>
  <c r="E160" i="2"/>
  <c r="E158" i="2"/>
  <c r="E157" i="2"/>
  <c r="E126" i="2"/>
  <c r="E125" i="2"/>
  <c r="E82" i="2"/>
  <c r="E83" i="2"/>
  <c r="E84" i="2"/>
  <c r="E85" i="2"/>
  <c r="E86" i="2"/>
  <c r="E77" i="2"/>
  <c r="E16" i="2"/>
  <c r="E17" i="2"/>
  <c r="E18" i="2"/>
  <c r="E334" i="2"/>
  <c r="E323" i="2"/>
  <c r="E105" i="2"/>
  <c r="E104" i="2"/>
  <c r="E42" i="2"/>
  <c r="E41" i="2"/>
  <c r="E40" i="2"/>
  <c r="E20" i="2"/>
  <c r="E326" i="2"/>
  <c r="E315" i="2"/>
  <c r="E263" i="2"/>
  <c r="E255" i="2"/>
  <c r="E223" i="2"/>
  <c r="E178" i="2"/>
  <c r="E179" i="2"/>
  <c r="E176" i="2"/>
  <c r="E142" i="2"/>
  <c r="E141" i="2"/>
  <c r="E109" i="2"/>
  <c r="E110" i="2"/>
  <c r="E50" i="2"/>
  <c r="E51" i="2"/>
  <c r="E52" i="2"/>
  <c r="E53" i="2"/>
  <c r="E54" i="2"/>
  <c r="E45" i="2"/>
  <c r="AQ218" i="2"/>
  <c r="E19" i="2"/>
  <c r="E227" i="2"/>
  <c r="E21" i="2"/>
  <c r="E13" i="2"/>
  <c r="W989" i="25" l="1"/>
  <c r="O57" i="26"/>
  <c r="W995" i="10"/>
  <c r="AD995" i="25"/>
  <c r="AL995" i="25"/>
  <c r="AC995" i="25"/>
  <c r="K96" i="26" s="1"/>
  <c r="AK995" i="25"/>
  <c r="J92" i="26" s="1"/>
  <c r="AH995" i="25"/>
  <c r="AJ995" i="25"/>
  <c r="AF995" i="25"/>
  <c r="AA995" i="25"/>
  <c r="K100" i="26" s="1"/>
  <c r="AB995" i="25"/>
  <c r="AE995" i="25"/>
  <c r="K92" i="26" s="1"/>
  <c r="J46" i="26"/>
  <c r="AG995" i="25"/>
  <c r="J100" i="26" s="1"/>
  <c r="AI995" i="25"/>
  <c r="J96" i="26" s="1"/>
  <c r="J975" i="25"/>
  <c r="I995" i="25"/>
  <c r="K27" i="26" s="1"/>
  <c r="AD994" i="25"/>
  <c r="AL994" i="25"/>
  <c r="AC994" i="25"/>
  <c r="K95" i="26" s="1"/>
  <c r="AK994" i="25"/>
  <c r="J91" i="26" s="1"/>
  <c r="AH994" i="25"/>
  <c r="AJ994" i="25"/>
  <c r="AF994" i="25"/>
  <c r="AA994" i="25"/>
  <c r="K99" i="26" s="1"/>
  <c r="AB994" i="25"/>
  <c r="J45" i="26"/>
  <c r="AE994" i="25"/>
  <c r="K91" i="26" s="1"/>
  <c r="AG994" i="25"/>
  <c r="J99" i="26" s="1"/>
  <c r="AI994" i="25"/>
  <c r="J95" i="26" s="1"/>
  <c r="F986" i="25"/>
  <c r="P51" i="11"/>
  <c r="P55" i="9"/>
  <c r="P51" i="15"/>
  <c r="P51" i="23"/>
  <c r="P49" i="1"/>
  <c r="P51" i="26"/>
  <c r="V911" i="2"/>
  <c r="W913" i="10"/>
  <c r="X912" i="25"/>
  <c r="W931" i="14"/>
  <c r="W913" i="8"/>
  <c r="W912" i="22"/>
  <c r="P45" i="11"/>
  <c r="P45" i="15"/>
  <c r="P49" i="9"/>
  <c r="P45" i="26"/>
  <c r="P43" i="1"/>
  <c r="P45" i="23"/>
  <c r="V478" i="2"/>
  <c r="W478" i="10"/>
  <c r="W494" i="14"/>
  <c r="X475" i="25"/>
  <c r="W475" i="22"/>
  <c r="W478" i="8"/>
  <c r="V483" i="2"/>
  <c r="W483" i="10"/>
  <c r="W499" i="14"/>
  <c r="W483" i="8"/>
  <c r="X480" i="25"/>
  <c r="W480" i="22"/>
  <c r="V697" i="2"/>
  <c r="W697" i="10"/>
  <c r="W713" i="14"/>
  <c r="X694" i="25"/>
  <c r="W697" i="8"/>
  <c r="W694" i="22"/>
  <c r="W812" i="10"/>
  <c r="V812" i="2"/>
  <c r="W832" i="14"/>
  <c r="X813" i="25"/>
  <c r="W812" i="8"/>
  <c r="W813" i="22"/>
  <c r="V902" i="2"/>
  <c r="W904" i="10"/>
  <c r="W922" i="14"/>
  <c r="X903" i="25"/>
  <c r="W904" i="8"/>
  <c r="W903" i="22"/>
  <c r="F738" i="25"/>
  <c r="V522" i="2"/>
  <c r="W522" i="10"/>
  <c r="W537" i="14"/>
  <c r="X518" i="25"/>
  <c r="W522" i="8"/>
  <c r="W518" i="22"/>
  <c r="F786" i="25"/>
  <c r="F785" i="25"/>
  <c r="F787" i="25"/>
  <c r="F782" i="25"/>
  <c r="E1007" i="25"/>
  <c r="O56" i="26" s="1"/>
  <c r="P28" i="11"/>
  <c r="X1012" i="10"/>
  <c r="AB997" i="10"/>
  <c r="AJ997" i="10"/>
  <c r="AE997" i="10"/>
  <c r="Z997" i="10"/>
  <c r="AK997" i="10"/>
  <c r="AG997" i="10"/>
  <c r="AH997" i="10"/>
  <c r="AF997" i="10"/>
  <c r="AI997" i="10"/>
  <c r="AC997" i="10"/>
  <c r="AD997" i="10"/>
  <c r="AA997" i="10"/>
  <c r="O40" i="11"/>
  <c r="V323" i="2"/>
  <c r="W323" i="10"/>
  <c r="X319" i="25"/>
  <c r="W338" i="14"/>
  <c r="W321" i="8"/>
  <c r="W319" i="22"/>
  <c r="F161" i="25"/>
  <c r="F159" i="25"/>
  <c r="F157" i="25"/>
  <c r="F564" i="25"/>
  <c r="V445" i="2"/>
  <c r="W445" i="10"/>
  <c r="X442" i="25"/>
  <c r="W461" i="14"/>
  <c r="W445" i="8"/>
  <c r="W442" i="22"/>
  <c r="F111" i="25"/>
  <c r="E1024" i="8"/>
  <c r="E991" i="25"/>
  <c r="J52" i="26" s="1"/>
  <c r="AD998" i="25"/>
  <c r="AL998" i="25"/>
  <c r="AC998" i="25"/>
  <c r="P69" i="26" s="1"/>
  <c r="AK998" i="25"/>
  <c r="AH998" i="25"/>
  <c r="O73" i="26" s="1"/>
  <c r="AJ998" i="25"/>
  <c r="AF998" i="25"/>
  <c r="AA998" i="25"/>
  <c r="AB998" i="25"/>
  <c r="P73" i="26" s="1"/>
  <c r="AE998" i="25"/>
  <c r="AI998" i="25"/>
  <c r="O69" i="26" s="1"/>
  <c r="AG998" i="25"/>
  <c r="AD990" i="25"/>
  <c r="AL990" i="25"/>
  <c r="J77" i="26" s="1"/>
  <c r="AC990" i="25"/>
  <c r="K81" i="26" s="1"/>
  <c r="AK990" i="25"/>
  <c r="J79" i="26" s="1"/>
  <c r="AH990" i="25"/>
  <c r="J83" i="26" s="1"/>
  <c r="AJ990" i="25"/>
  <c r="AF990" i="25"/>
  <c r="K77" i="26" s="1"/>
  <c r="AA990" i="25"/>
  <c r="AB990" i="25"/>
  <c r="K83" i="26" s="1"/>
  <c r="J41" i="26"/>
  <c r="AE990" i="25"/>
  <c r="K79" i="26" s="1"/>
  <c r="AI990" i="25"/>
  <c r="J81" i="26" s="1"/>
  <c r="AG990" i="25"/>
  <c r="D975" i="25"/>
  <c r="F494" i="25"/>
  <c r="F488" i="25"/>
  <c r="V856" i="2"/>
  <c r="W858" i="10"/>
  <c r="W877" i="14"/>
  <c r="X858" i="25"/>
  <c r="W858" i="8"/>
  <c r="W858" i="22"/>
  <c r="E1029" i="8"/>
  <c r="E1044" i="8"/>
  <c r="W983" i="22"/>
  <c r="V976" i="10"/>
  <c r="E989" i="2"/>
  <c r="AD989" i="2"/>
  <c r="AE989" i="2"/>
  <c r="Z989" i="2"/>
  <c r="AH989" i="2"/>
  <c r="AG989" i="2"/>
  <c r="AJ989" i="2"/>
  <c r="AF989" i="2"/>
  <c r="AA989" i="2"/>
  <c r="AC989" i="2"/>
  <c r="AB989" i="2"/>
  <c r="AI989" i="2"/>
  <c r="AK989" i="2"/>
  <c r="V975" i="2"/>
  <c r="V994" i="2"/>
  <c r="W997" i="2"/>
  <c r="W1000" i="2"/>
  <c r="U981" i="2"/>
  <c r="G42" i="1" s="1"/>
  <c r="U985" i="2"/>
  <c r="L38" i="1" s="1"/>
  <c r="U1001" i="2"/>
  <c r="U994" i="2"/>
  <c r="L43" i="1" s="1"/>
  <c r="U1004" i="2"/>
  <c r="Q41" i="1" s="1"/>
  <c r="U997" i="2"/>
  <c r="Q38" i="1" s="1"/>
  <c r="W981" i="2"/>
  <c r="W986" i="2"/>
  <c r="W991" i="2"/>
  <c r="W993" i="2"/>
  <c r="W1005" i="2"/>
  <c r="V988" i="2"/>
  <c r="W1015" i="2"/>
  <c r="V976" i="2"/>
  <c r="W1014" i="2"/>
  <c r="U989" i="2"/>
  <c r="U991" i="2"/>
  <c r="L40" i="1" s="1"/>
  <c r="U1009" i="2"/>
  <c r="V38" i="1" s="1"/>
  <c r="U1003" i="2"/>
  <c r="Q40" i="1" s="1"/>
  <c r="U1008" i="2"/>
  <c r="V37" i="1" s="1"/>
  <c r="U1005" i="2"/>
  <c r="Q42" i="1" s="1"/>
  <c r="W1013" i="2"/>
  <c r="W985" i="2"/>
  <c r="W1010" i="2"/>
  <c r="U972" i="2"/>
  <c r="G37" i="1" s="1"/>
  <c r="U979" i="2"/>
  <c r="G40" i="1" s="1"/>
  <c r="U976" i="2"/>
  <c r="U1011" i="2"/>
  <c r="U1012" i="2"/>
  <c r="U1013" i="2"/>
  <c r="V987" i="2"/>
  <c r="V991" i="2"/>
  <c r="W994" i="2"/>
  <c r="V992" i="2"/>
  <c r="U980" i="2"/>
  <c r="G41" i="1" s="1"/>
  <c r="U1002" i="2"/>
  <c r="Q39" i="1" s="1"/>
  <c r="U999" i="2"/>
  <c r="U990" i="2"/>
  <c r="L39" i="1" s="1"/>
  <c r="U987" i="2"/>
  <c r="W992" i="2"/>
  <c r="W973" i="2"/>
  <c r="W1001" i="2"/>
  <c r="W995" i="2"/>
  <c r="W1007" i="2"/>
  <c r="U988" i="2"/>
  <c r="U1010" i="2"/>
  <c r="U1007" i="2"/>
  <c r="Q44" i="1" s="1"/>
  <c r="U992" i="2"/>
  <c r="L41" i="1" s="1"/>
  <c r="U998" i="2"/>
  <c r="V972" i="2"/>
  <c r="W976" i="2"/>
  <c r="W996" i="2"/>
  <c r="W1009" i="2"/>
  <c r="W1008" i="2"/>
  <c r="W1002" i="2"/>
  <c r="V977" i="2"/>
  <c r="U978" i="2"/>
  <c r="G39" i="1" s="1"/>
  <c r="U974" i="2"/>
  <c r="U1015" i="2"/>
  <c r="V40" i="1" s="1"/>
  <c r="U982" i="2"/>
  <c r="G43" i="1" s="1"/>
  <c r="U1006" i="2"/>
  <c r="Q43" i="1" s="1"/>
  <c r="W989" i="2"/>
  <c r="W977" i="2"/>
  <c r="V993" i="2"/>
  <c r="W1004" i="2"/>
  <c r="W1003" i="2"/>
  <c r="W988" i="2"/>
  <c r="W978" i="2"/>
  <c r="W1006" i="2"/>
  <c r="U986" i="2"/>
  <c r="U975" i="2"/>
  <c r="U983" i="2"/>
  <c r="G44" i="1" s="1"/>
  <c r="U996" i="2"/>
  <c r="Q37" i="1" s="1"/>
  <c r="U1014" i="2"/>
  <c r="V39" i="1" s="1"/>
  <c r="V985" i="2"/>
  <c r="V980" i="2"/>
  <c r="W1012" i="2"/>
  <c r="W1011" i="2"/>
  <c r="W999" i="2"/>
  <c r="W998" i="2"/>
  <c r="U973" i="2"/>
  <c r="G38" i="1" s="1"/>
  <c r="U977" i="2"/>
  <c r="U984" i="2"/>
  <c r="L37" i="1" s="1"/>
  <c r="U993" i="2"/>
  <c r="L42" i="1" s="1"/>
  <c r="L45" i="1" s="1"/>
  <c r="U1000" i="2"/>
  <c r="U995" i="2"/>
  <c r="L44" i="1" s="1"/>
  <c r="V984" i="2"/>
  <c r="W984" i="2"/>
  <c r="AB1006" i="10"/>
  <c r="AJ1006" i="10"/>
  <c r="AE1006" i="10"/>
  <c r="AC1006" i="10"/>
  <c r="AD1006" i="10"/>
  <c r="AG1006" i="10"/>
  <c r="AA1006" i="10"/>
  <c r="AK1006" i="10"/>
  <c r="AH1006" i="10"/>
  <c r="Z1006" i="10"/>
  <c r="AF1006" i="10"/>
  <c r="AI1006" i="10"/>
  <c r="O45" i="11"/>
  <c r="AB975" i="10"/>
  <c r="AJ975" i="10"/>
  <c r="AE975" i="10"/>
  <c r="AG975" i="10"/>
  <c r="Z975" i="10"/>
  <c r="AK975" i="10"/>
  <c r="AH975" i="10"/>
  <c r="AI975" i="10"/>
  <c r="AF975" i="10"/>
  <c r="AA975" i="10"/>
  <c r="AC975" i="10"/>
  <c r="AD975" i="10"/>
  <c r="AA1015" i="10"/>
  <c r="AI1015" i="10"/>
  <c r="AB1015" i="10"/>
  <c r="AJ1015" i="10"/>
  <c r="AD1015" i="10"/>
  <c r="Z1015" i="10"/>
  <c r="AH1015" i="10"/>
  <c r="AF1015" i="10"/>
  <c r="AE1015" i="10"/>
  <c r="AG1015" i="10"/>
  <c r="AK1015" i="10"/>
  <c r="AC1015" i="10"/>
  <c r="T42" i="11"/>
  <c r="AB972" i="10"/>
  <c r="AJ972" i="10"/>
  <c r="AE972" i="10"/>
  <c r="AG972" i="10"/>
  <c r="AH972" i="10"/>
  <c r="Z972" i="10"/>
  <c r="AK972" i="10"/>
  <c r="AA972" i="10"/>
  <c r="AI972" i="10"/>
  <c r="AD972" i="10"/>
  <c r="AF972" i="10"/>
  <c r="AC972" i="10"/>
  <c r="E39" i="11"/>
  <c r="V379" i="2"/>
  <c r="W379" i="10"/>
  <c r="X376" i="25"/>
  <c r="W395" i="14"/>
  <c r="W379" i="8"/>
  <c r="W376" i="22"/>
  <c r="V570" i="2"/>
  <c r="V1010" i="2" s="1"/>
  <c r="W570" i="10"/>
  <c r="W587" i="14"/>
  <c r="X568" i="25"/>
  <c r="W570" i="8"/>
  <c r="W568" i="22"/>
  <c r="V761" i="2"/>
  <c r="W761" i="10"/>
  <c r="W779" i="14"/>
  <c r="W761" i="8"/>
  <c r="X760" i="25"/>
  <c r="W760" i="22"/>
  <c r="V861" i="2"/>
  <c r="W863" i="10"/>
  <c r="W882" i="14"/>
  <c r="X863" i="25"/>
  <c r="W863" i="8"/>
  <c r="W863" i="22"/>
  <c r="V541" i="2"/>
  <c r="W541" i="10"/>
  <c r="W556" i="14"/>
  <c r="X537" i="25"/>
  <c r="W537" i="22"/>
  <c r="W541" i="8"/>
  <c r="V753" i="2"/>
  <c r="W770" i="14"/>
  <c r="X751" i="25"/>
  <c r="W753" i="10"/>
  <c r="W753" i="8"/>
  <c r="W751" i="22"/>
  <c r="V843" i="2"/>
  <c r="W845" i="10"/>
  <c r="W864" i="14"/>
  <c r="X845" i="25"/>
  <c r="W845" i="22"/>
  <c r="W845" i="8"/>
  <c r="V428" i="2"/>
  <c r="W428" i="10"/>
  <c r="W444" i="14"/>
  <c r="X425" i="25"/>
  <c r="W425" i="22"/>
  <c r="W428" i="8"/>
  <c r="V636" i="2"/>
  <c r="W636" i="10"/>
  <c r="W653" i="14"/>
  <c r="X634" i="25"/>
  <c r="W636" i="8"/>
  <c r="W1042" i="8" s="1"/>
  <c r="W634" i="22"/>
  <c r="V707" i="2"/>
  <c r="W707" i="10"/>
  <c r="X704" i="25"/>
  <c r="W707" i="8"/>
  <c r="W723" i="14"/>
  <c r="W704" i="22"/>
  <c r="V859" i="2"/>
  <c r="W861" i="10"/>
  <c r="W880" i="14"/>
  <c r="X861" i="25"/>
  <c r="W861" i="22"/>
  <c r="W861" i="8"/>
  <c r="V298" i="2"/>
  <c r="W298" i="10"/>
  <c r="X294" i="25"/>
  <c r="X997" i="25" s="1"/>
  <c r="W313" i="14"/>
  <c r="W294" i="22"/>
  <c r="W296" i="8"/>
  <c r="V586" i="2"/>
  <c r="W586" i="10"/>
  <c r="X584" i="25"/>
  <c r="W603" i="14"/>
  <c r="W586" i="8"/>
  <c r="W584" i="22"/>
  <c r="V852" i="2"/>
  <c r="W854" i="10"/>
  <c r="W873" i="14"/>
  <c r="W854" i="8"/>
  <c r="X854" i="25"/>
  <c r="W854" i="22"/>
  <c r="V437" i="2"/>
  <c r="W437" i="10"/>
  <c r="W453" i="14"/>
  <c r="X434" i="25"/>
  <c r="W437" i="8"/>
  <c r="W434" i="22"/>
  <c r="V595" i="2"/>
  <c r="W595" i="10"/>
  <c r="W612" i="14"/>
  <c r="W595" i="8"/>
  <c r="W593" i="22"/>
  <c r="X593" i="25"/>
  <c r="V766" i="2"/>
  <c r="W766" i="10"/>
  <c r="W784" i="14"/>
  <c r="X765" i="25"/>
  <c r="W766" i="8"/>
  <c r="W765" i="22"/>
  <c r="V864" i="2"/>
  <c r="W866" i="10"/>
  <c r="W885" i="14"/>
  <c r="X866" i="25"/>
  <c r="W866" i="8"/>
  <c r="W866" i="22"/>
  <c r="V371" i="2"/>
  <c r="W371" i="10"/>
  <c r="W387" i="14"/>
  <c r="X368" i="25"/>
  <c r="W371" i="8"/>
  <c r="W368" i="22"/>
  <c r="V601" i="2"/>
  <c r="W601" i="10"/>
  <c r="W618" i="14"/>
  <c r="X599" i="25"/>
  <c r="W601" i="8"/>
  <c r="W599" i="22"/>
  <c r="V752" i="2"/>
  <c r="W752" i="10"/>
  <c r="X750" i="25"/>
  <c r="W769" i="14"/>
  <c r="W750" i="22"/>
  <c r="W752" i="8"/>
  <c r="V943" i="2"/>
  <c r="W946" i="10"/>
  <c r="W964" i="14"/>
  <c r="X945" i="25"/>
  <c r="W946" i="8"/>
  <c r="W945" i="22"/>
  <c r="E993" i="2"/>
  <c r="AE990" i="2"/>
  <c r="AF990" i="2"/>
  <c r="AA990" i="2"/>
  <c r="AI990" i="2"/>
  <c r="AB990" i="2"/>
  <c r="AD990" i="2"/>
  <c r="Z990" i="2"/>
  <c r="AH990" i="2"/>
  <c r="AJ990" i="2"/>
  <c r="AG990" i="2"/>
  <c r="AC990" i="2"/>
  <c r="AK990" i="2"/>
  <c r="J39" i="1"/>
  <c r="AB1005" i="10"/>
  <c r="AJ1005" i="10"/>
  <c r="AE1005" i="10"/>
  <c r="AC1005" i="10"/>
  <c r="AD1005" i="10"/>
  <c r="AG1005" i="10"/>
  <c r="AA1005" i="10"/>
  <c r="Z1005" i="10"/>
  <c r="AI1005" i="10"/>
  <c r="AF1005" i="10"/>
  <c r="AH1005" i="10"/>
  <c r="AK1005" i="10"/>
  <c r="O44" i="11"/>
  <c r="E32" i="26"/>
  <c r="E1030" i="8"/>
  <c r="V696" i="2"/>
  <c r="W696" i="10"/>
  <c r="W712" i="14"/>
  <c r="X693" i="25"/>
  <c r="W696" i="8"/>
  <c r="W693" i="22"/>
  <c r="F451" i="25"/>
  <c r="E1007" i="8"/>
  <c r="E1034" i="8"/>
  <c r="E1042" i="8"/>
  <c r="X1031" i="14"/>
  <c r="AA1029" i="8"/>
  <c r="P83" i="9" s="1"/>
  <c r="AI1029" i="8"/>
  <c r="O79" i="9" s="1"/>
  <c r="AF1029" i="8"/>
  <c r="AK1029" i="8"/>
  <c r="O75" i="9" s="1"/>
  <c r="AB1029" i="8"/>
  <c r="AL1029" i="8"/>
  <c r="AE1029" i="8"/>
  <c r="P75" i="9" s="1"/>
  <c r="AJ1029" i="8"/>
  <c r="AC1029" i="8"/>
  <c r="P79" i="9" s="1"/>
  <c r="AD1029" i="8"/>
  <c r="AH1029" i="8"/>
  <c r="AG1029" i="8"/>
  <c r="O83" i="9" s="1"/>
  <c r="F115" i="25"/>
  <c r="V973" i="2"/>
  <c r="W975" i="2"/>
  <c r="E977" i="10"/>
  <c r="E985" i="10"/>
  <c r="W976" i="10"/>
  <c r="V981" i="10"/>
  <c r="G44" i="11" s="1"/>
  <c r="V973" i="10"/>
  <c r="G40" i="11" s="1"/>
  <c r="K46" i="11"/>
  <c r="K46" i="26"/>
  <c r="K44" i="1"/>
  <c r="K46" i="23"/>
  <c r="K46" i="15"/>
  <c r="K50" i="9"/>
  <c r="U49" i="1"/>
  <c r="U51" i="26"/>
  <c r="U55" i="9"/>
  <c r="U51" i="11"/>
  <c r="U51" i="23"/>
  <c r="U51" i="15"/>
  <c r="AD1035" i="14"/>
  <c r="AC1035" i="14"/>
  <c r="AK1035" i="14"/>
  <c r="Z1035" i="14"/>
  <c r="AJ1035" i="14"/>
  <c r="AA1035" i="14"/>
  <c r="AE1035" i="14"/>
  <c r="AI1035" i="14"/>
  <c r="AH1035" i="14"/>
  <c r="AB1035" i="14"/>
  <c r="AG1035" i="14"/>
  <c r="AF1035" i="14"/>
  <c r="AD1047" i="14"/>
  <c r="AC1047" i="14"/>
  <c r="AK1047" i="14"/>
  <c r="Z1047" i="14"/>
  <c r="AJ1047" i="14"/>
  <c r="AA1047" i="14"/>
  <c r="AE1047" i="14"/>
  <c r="AI1047" i="14"/>
  <c r="AF1047" i="14"/>
  <c r="AG1047" i="14"/>
  <c r="AH1047" i="14"/>
  <c r="AB1047" i="14"/>
  <c r="AD1009" i="14"/>
  <c r="Z1009" i="14"/>
  <c r="AI1009" i="14"/>
  <c r="AH1009" i="14"/>
  <c r="AA1009" i="14"/>
  <c r="AB1009" i="14"/>
  <c r="AE1009" i="14"/>
  <c r="AK1009" i="14"/>
  <c r="AF1009" i="14"/>
  <c r="AG1009" i="14"/>
  <c r="AJ1009" i="14"/>
  <c r="AC1009" i="14"/>
  <c r="E40" i="15"/>
  <c r="V358" i="2"/>
  <c r="W358" i="10"/>
  <c r="W374" i="14"/>
  <c r="X355" i="25"/>
  <c r="W358" i="8"/>
  <c r="W355" i="22"/>
  <c r="V527" i="2"/>
  <c r="W527" i="10"/>
  <c r="W542" i="14"/>
  <c r="X523" i="25"/>
  <c r="W527" i="8"/>
  <c r="W523" i="22"/>
  <c r="V623" i="2"/>
  <c r="W623" i="10"/>
  <c r="W640" i="14"/>
  <c r="X621" i="25"/>
  <c r="W623" i="8"/>
  <c r="W621" i="22"/>
  <c r="V723" i="2"/>
  <c r="W723" i="10"/>
  <c r="W740" i="14"/>
  <c r="X721" i="25"/>
  <c r="W723" i="8"/>
  <c r="W721" i="22"/>
  <c r="W802" i="10"/>
  <c r="W822" i="14"/>
  <c r="X803" i="25"/>
  <c r="W802" i="8"/>
  <c r="W803" i="22"/>
  <c r="V878" i="2"/>
  <c r="W880" i="10"/>
  <c r="X880" i="25"/>
  <c r="W899" i="14"/>
  <c r="W880" i="8"/>
  <c r="W880" i="22"/>
  <c r="W975" i="8"/>
  <c r="W977" i="8"/>
  <c r="W979" i="8"/>
  <c r="W981" i="8"/>
  <c r="W983" i="8"/>
  <c r="W985" i="8"/>
  <c r="W987" i="8"/>
  <c r="W982" i="8"/>
  <c r="W980" i="8"/>
  <c r="W984" i="8"/>
  <c r="W976" i="8"/>
  <c r="W986" i="8"/>
  <c r="W978" i="8"/>
  <c r="V281" i="2"/>
  <c r="W281" i="10"/>
  <c r="W297" i="14"/>
  <c r="X278" i="25"/>
  <c r="W279" i="8"/>
  <c r="W278" i="22"/>
  <c r="V346" i="2"/>
  <c r="W346" i="10"/>
  <c r="X343" i="25"/>
  <c r="W362" i="14"/>
  <c r="W346" i="8"/>
  <c r="W343" i="22"/>
  <c r="V664" i="2"/>
  <c r="W664" i="10"/>
  <c r="W680" i="14"/>
  <c r="X661" i="25"/>
  <c r="W664" i="8"/>
  <c r="W661" i="22"/>
  <c r="W1014" i="22" s="1"/>
  <c r="V767" i="2"/>
  <c r="W767" i="10"/>
  <c r="X766" i="25"/>
  <c r="W767" i="8"/>
  <c r="W785" i="14"/>
  <c r="W766" i="22"/>
  <c r="V829" i="2"/>
  <c r="W829" i="10"/>
  <c r="W848" i="14"/>
  <c r="X829" i="25"/>
  <c r="W829" i="8"/>
  <c r="W829" i="22"/>
  <c r="V372" i="2"/>
  <c r="W372" i="10"/>
  <c r="W388" i="14"/>
  <c r="X369" i="25"/>
  <c r="W372" i="8"/>
  <c r="W369" i="22"/>
  <c r="V649" i="2"/>
  <c r="W649" i="10"/>
  <c r="W666" i="14"/>
  <c r="X647" i="25"/>
  <c r="W649" i="8"/>
  <c r="W647" i="22"/>
  <c r="V754" i="2"/>
  <c r="W754" i="10"/>
  <c r="W771" i="14"/>
  <c r="X752" i="25"/>
  <c r="W754" i="8"/>
  <c r="W752" i="22"/>
  <c r="V946" i="2"/>
  <c r="W949" i="10"/>
  <c r="W967" i="14"/>
  <c r="W949" i="8"/>
  <c r="X948" i="25"/>
  <c r="W948" i="22"/>
  <c r="V269" i="2"/>
  <c r="W269" i="10"/>
  <c r="W284" i="14"/>
  <c r="W267" i="8"/>
  <c r="V588" i="2"/>
  <c r="W588" i="10"/>
  <c r="W605" i="14"/>
  <c r="X586" i="25"/>
  <c r="W588" i="8"/>
  <c r="W586" i="22"/>
  <c r="H995" i="25"/>
  <c r="K31" i="26" s="1"/>
  <c r="V950" i="2"/>
  <c r="W953" i="10"/>
  <c r="W971" i="14"/>
  <c r="W953" i="8"/>
  <c r="X952" i="25"/>
  <c r="W952" i="22"/>
  <c r="F51" i="26"/>
  <c r="F51" i="15"/>
  <c r="F51" i="23"/>
  <c r="F51" i="11"/>
  <c r="F55" i="9"/>
  <c r="F49" i="1"/>
  <c r="F52" i="26"/>
  <c r="F52" i="15"/>
  <c r="F50" i="1"/>
  <c r="F52" i="11"/>
  <c r="F56" i="9"/>
  <c r="F52" i="23"/>
  <c r="W1021" i="8"/>
  <c r="E1009" i="8"/>
  <c r="AD997" i="25"/>
  <c r="P62" i="26" s="1"/>
  <c r="AL997" i="25"/>
  <c r="AC997" i="25"/>
  <c r="P64" i="26" s="1"/>
  <c r="AK997" i="25"/>
  <c r="AH997" i="25"/>
  <c r="O66" i="26" s="1"/>
  <c r="AJ997" i="25"/>
  <c r="O62" i="26" s="1"/>
  <c r="AF997" i="25"/>
  <c r="AA997" i="25"/>
  <c r="P68" i="26" s="1"/>
  <c r="AB997" i="25"/>
  <c r="P66" i="26" s="1"/>
  <c r="AE997" i="25"/>
  <c r="AG997" i="25"/>
  <c r="O68" i="26" s="1"/>
  <c r="O40" i="26"/>
  <c r="AI997" i="25"/>
  <c r="O64" i="26" s="1"/>
  <c r="V981" i="2"/>
  <c r="W975" i="10"/>
  <c r="V980" i="10"/>
  <c r="G43" i="11" s="1"/>
  <c r="AB994" i="10"/>
  <c r="AJ994" i="10"/>
  <c r="AE994" i="10"/>
  <c r="Z994" i="10"/>
  <c r="AK994" i="10"/>
  <c r="AF994" i="10"/>
  <c r="AG994" i="10"/>
  <c r="AI994" i="10"/>
  <c r="AD994" i="10"/>
  <c r="AA994" i="10"/>
  <c r="AC994" i="10"/>
  <c r="AH994" i="10"/>
  <c r="J45" i="11"/>
  <c r="AB979" i="10"/>
  <c r="AJ979" i="10"/>
  <c r="AE979" i="10"/>
  <c r="AG979" i="10"/>
  <c r="Z979" i="10"/>
  <c r="AK979" i="10"/>
  <c r="AH979" i="10"/>
  <c r="AI979" i="10"/>
  <c r="AF979" i="10"/>
  <c r="AA979" i="10"/>
  <c r="AC979" i="10"/>
  <c r="AD979" i="10"/>
  <c r="E42" i="11"/>
  <c r="F42" i="15"/>
  <c r="F40" i="1"/>
  <c r="F46" i="9"/>
  <c r="F42" i="11"/>
  <c r="F42" i="23"/>
  <c r="F42" i="26"/>
  <c r="V364" i="2"/>
  <c r="W364" i="10"/>
  <c r="W380" i="14"/>
  <c r="X361" i="25"/>
  <c r="W361" i="22"/>
  <c r="W364" i="8"/>
  <c r="V419" i="2"/>
  <c r="W419" i="10"/>
  <c r="W419" i="8"/>
  <c r="X416" i="25"/>
  <c r="W435" i="14"/>
  <c r="W416" i="22"/>
  <c r="V556" i="2"/>
  <c r="W556" i="10"/>
  <c r="W572" i="14"/>
  <c r="X553" i="25"/>
  <c r="W556" i="8"/>
  <c r="W553" i="22"/>
  <c r="V749" i="2"/>
  <c r="W766" i="14"/>
  <c r="X747" i="25"/>
  <c r="W749" i="10"/>
  <c r="W749" i="8"/>
  <c r="W747" i="22"/>
  <c r="V877" i="2"/>
  <c r="W879" i="10"/>
  <c r="W898" i="14"/>
  <c r="X879" i="25"/>
  <c r="W879" i="8"/>
  <c r="W879" i="22"/>
  <c r="V838" i="2"/>
  <c r="W838" i="10"/>
  <c r="W857" i="14"/>
  <c r="X838" i="25"/>
  <c r="W838" i="22"/>
  <c r="W838" i="8"/>
  <c r="V367" i="2"/>
  <c r="W367" i="10"/>
  <c r="W383" i="14"/>
  <c r="W367" i="8"/>
  <c r="X364" i="25"/>
  <c r="W364" i="22"/>
  <c r="V413" i="2"/>
  <c r="W413" i="10"/>
  <c r="W429" i="14"/>
  <c r="X410" i="25"/>
  <c r="W413" i="8"/>
  <c r="W410" i="22"/>
  <c r="W1002" i="22" s="1"/>
  <c r="K42" i="15"/>
  <c r="K46" i="9"/>
  <c r="K40" i="1"/>
  <c r="K42" i="23"/>
  <c r="K42" i="11"/>
  <c r="K42" i="26"/>
  <c r="W844" i="10"/>
  <c r="W863" i="14"/>
  <c r="X844" i="25"/>
  <c r="W844" i="8"/>
  <c r="W844" i="22"/>
  <c r="F119" i="25"/>
  <c r="F525" i="25"/>
  <c r="V477" i="2"/>
  <c r="W477" i="10"/>
  <c r="W493" i="14"/>
  <c r="X474" i="25"/>
  <c r="W477" i="8"/>
  <c r="W474" i="22"/>
  <c r="X1009" i="14"/>
  <c r="F513" i="25"/>
  <c r="F571" i="25"/>
  <c r="X1010" i="25" s="1"/>
  <c r="V543" i="2"/>
  <c r="W543" i="10"/>
  <c r="X540" i="25"/>
  <c r="W559" i="14"/>
  <c r="W543" i="8"/>
  <c r="W540" i="22"/>
  <c r="F455" i="25"/>
  <c r="F779" i="25"/>
  <c r="V886" i="2"/>
  <c r="W888" i="10"/>
  <c r="W906" i="14"/>
  <c r="X887" i="25"/>
  <c r="W887" i="22"/>
  <c r="W888" i="8"/>
  <c r="X1040" i="14"/>
  <c r="X1051" i="14"/>
  <c r="X1019" i="14"/>
  <c r="W1027" i="14"/>
  <c r="F742" i="25"/>
  <c r="X979" i="10"/>
  <c r="V324" i="2"/>
  <c r="W324" i="10"/>
  <c r="W339" i="14"/>
  <c r="X320" i="25"/>
  <c r="W322" i="8"/>
  <c r="W320" i="22"/>
  <c r="P28" i="15"/>
  <c r="J32" i="15"/>
  <c r="J24" i="15"/>
  <c r="E24" i="15"/>
  <c r="E1050" i="14"/>
  <c r="F572" i="25"/>
  <c r="V626" i="2"/>
  <c r="W626" i="10"/>
  <c r="W643" i="14"/>
  <c r="X624" i="25"/>
  <c r="W626" i="8"/>
  <c r="W624" i="22"/>
  <c r="E1038" i="8"/>
  <c r="AD996" i="25"/>
  <c r="P61" i="26" s="1"/>
  <c r="AL996" i="25"/>
  <c r="AC996" i="25"/>
  <c r="P63" i="26" s="1"/>
  <c r="AK996" i="25"/>
  <c r="AH996" i="25"/>
  <c r="O65" i="26" s="1"/>
  <c r="AJ996" i="25"/>
  <c r="O61" i="26" s="1"/>
  <c r="AF996" i="25"/>
  <c r="AA996" i="25"/>
  <c r="P67" i="26" s="1"/>
  <c r="AB996" i="25"/>
  <c r="P65" i="26" s="1"/>
  <c r="AE996" i="25"/>
  <c r="O39" i="26"/>
  <c r="AI996" i="25"/>
  <c r="O63" i="26" s="1"/>
  <c r="AG996" i="25"/>
  <c r="O67" i="26" s="1"/>
  <c r="AD978" i="25"/>
  <c r="AL978" i="25"/>
  <c r="E77" i="26" s="1"/>
  <c r="AC978" i="25"/>
  <c r="F81" i="26" s="1"/>
  <c r="AK978" i="25"/>
  <c r="E79" i="26" s="1"/>
  <c r="AH978" i="25"/>
  <c r="E83" i="26" s="1"/>
  <c r="AI978" i="25"/>
  <c r="E81" i="26" s="1"/>
  <c r="AJ978" i="25"/>
  <c r="AF978" i="25"/>
  <c r="F77" i="26" s="1"/>
  <c r="AA978" i="25"/>
  <c r="AE978" i="25"/>
  <c r="F79" i="26" s="1"/>
  <c r="AG978" i="25"/>
  <c r="AB978" i="25"/>
  <c r="F83" i="26" s="1"/>
  <c r="E41" i="26"/>
  <c r="W1003" i="25"/>
  <c r="Q42" i="26" s="1"/>
  <c r="W1015" i="25"/>
  <c r="V42" i="26" s="1"/>
  <c r="W1006" i="25"/>
  <c r="Q45" i="26" s="1"/>
  <c r="W986" i="25"/>
  <c r="W977" i="25"/>
  <c r="W1004" i="25"/>
  <c r="Q43" i="26" s="1"/>
  <c r="W1014" i="25"/>
  <c r="V41" i="26" s="1"/>
  <c r="W1008" i="25"/>
  <c r="V39" i="26" s="1"/>
  <c r="W1001" i="25"/>
  <c r="W1011" i="25"/>
  <c r="W1005" i="25"/>
  <c r="Q44" i="26" s="1"/>
  <c r="W984" i="25"/>
  <c r="L39" i="26" s="1"/>
  <c r="W1012" i="25"/>
  <c r="W1002" i="25"/>
  <c r="Q41" i="26" s="1"/>
  <c r="W985" i="25"/>
  <c r="L40" i="26" s="1"/>
  <c r="P32" i="26"/>
  <c r="P995" i="25"/>
  <c r="J23" i="26" s="1"/>
  <c r="E1039" i="8"/>
  <c r="E1043" i="8"/>
  <c r="F1000" i="25"/>
  <c r="W1028" i="14"/>
  <c r="E1037" i="8"/>
  <c r="F393" i="25"/>
  <c r="E1007" i="2"/>
  <c r="E998" i="10"/>
  <c r="W994" i="10"/>
  <c r="W986" i="10"/>
  <c r="E990" i="10"/>
  <c r="V992" i="10"/>
  <c r="L43" i="11" s="1"/>
  <c r="V1000" i="10"/>
  <c r="V989" i="10"/>
  <c r="V997" i="10"/>
  <c r="Q40" i="11" s="1"/>
  <c r="V991" i="10"/>
  <c r="L42" i="11" s="1"/>
  <c r="V999" i="10"/>
  <c r="V1002" i="10"/>
  <c r="Q41" i="11" s="1"/>
  <c r="V1003" i="10"/>
  <c r="Q42" i="11" s="1"/>
  <c r="V1004" i="10"/>
  <c r="Q43" i="11" s="1"/>
  <c r="V1005" i="10"/>
  <c r="Q44" i="11" s="1"/>
  <c r="V1006" i="10"/>
  <c r="Q45" i="11" s="1"/>
  <c r="V1007" i="10"/>
  <c r="Q46" i="11" s="1"/>
  <c r="V1008" i="10"/>
  <c r="V39" i="11" s="1"/>
  <c r="V1009" i="10"/>
  <c r="V40" i="11" s="1"/>
  <c r="V1010" i="10"/>
  <c r="V1012" i="10"/>
  <c r="V1013" i="10"/>
  <c r="V1014" i="10"/>
  <c r="V41" i="11" s="1"/>
  <c r="V1015" i="10"/>
  <c r="V42" i="11" s="1"/>
  <c r="V995" i="10"/>
  <c r="L46" i="11" s="1"/>
  <c r="V1011" i="10"/>
  <c r="V994" i="10"/>
  <c r="L45" i="11" s="1"/>
  <c r="V990" i="10"/>
  <c r="L41" i="11" s="1"/>
  <c r="V996" i="10"/>
  <c r="Q39" i="11" s="1"/>
  <c r="V998" i="10"/>
  <c r="V1001" i="10"/>
  <c r="V993" i="10"/>
  <c r="L44" i="11" s="1"/>
  <c r="V988" i="10"/>
  <c r="V295" i="2"/>
  <c r="W295" i="10"/>
  <c r="W310" i="14"/>
  <c r="X291" i="25"/>
  <c r="W291" i="22"/>
  <c r="W293" i="8"/>
  <c r="AB1002" i="10"/>
  <c r="AJ1002" i="10"/>
  <c r="AE1002" i="10"/>
  <c r="AC1002" i="10"/>
  <c r="AD1002" i="10"/>
  <c r="AG1002" i="10"/>
  <c r="AA1002" i="10"/>
  <c r="AK1002" i="10"/>
  <c r="Z1002" i="10"/>
  <c r="AF1002" i="10"/>
  <c r="AI1002" i="10"/>
  <c r="AH1002" i="10"/>
  <c r="O41" i="11"/>
  <c r="E984" i="2"/>
  <c r="E990" i="2"/>
  <c r="E974" i="2"/>
  <c r="E1000" i="2"/>
  <c r="V986" i="2"/>
  <c r="E1004" i="2"/>
  <c r="E992" i="10"/>
  <c r="W993" i="10"/>
  <c r="W977" i="10"/>
  <c r="V982" i="10"/>
  <c r="G45" i="11" s="1"/>
  <c r="V974" i="10"/>
  <c r="E972" i="10"/>
  <c r="AB987" i="10"/>
  <c r="AJ987" i="10"/>
  <c r="AE987" i="10"/>
  <c r="AG987" i="10"/>
  <c r="Z987" i="10"/>
  <c r="AK987" i="10"/>
  <c r="AH987" i="10"/>
  <c r="AI987" i="10"/>
  <c r="AF987" i="10"/>
  <c r="AC987" i="10"/>
  <c r="AD987" i="10"/>
  <c r="AA987" i="10"/>
  <c r="V771" i="2"/>
  <c r="W771" i="10"/>
  <c r="X770" i="25"/>
  <c r="W789" i="14"/>
  <c r="W771" i="8"/>
  <c r="W770" i="22"/>
  <c r="V282" i="2"/>
  <c r="W282" i="10"/>
  <c r="W298" i="14"/>
  <c r="X279" i="25"/>
  <c r="W279" i="22"/>
  <c r="W280" i="8"/>
  <c r="V572" i="2"/>
  <c r="W572" i="10"/>
  <c r="W589" i="14"/>
  <c r="X570" i="25"/>
  <c r="W572" i="8"/>
  <c r="W570" i="22"/>
  <c r="V657" i="2"/>
  <c r="W657" i="10"/>
  <c r="W674" i="14"/>
  <c r="W1050" i="14" s="1"/>
  <c r="X655" i="25"/>
  <c r="W655" i="22"/>
  <c r="W657" i="8"/>
  <c r="V719" i="2"/>
  <c r="W719" i="10"/>
  <c r="W736" i="14"/>
  <c r="X717" i="25"/>
  <c r="W719" i="8"/>
  <c r="W717" i="22"/>
  <c r="V803" i="2"/>
  <c r="W803" i="10"/>
  <c r="W823" i="14"/>
  <c r="W803" i="8"/>
  <c r="X804" i="25"/>
  <c r="W804" i="22"/>
  <c r="V931" i="2"/>
  <c r="W934" i="10"/>
  <c r="W952" i="14"/>
  <c r="X933" i="25"/>
  <c r="W933" i="22"/>
  <c r="W934" i="8"/>
  <c r="V335" i="2"/>
  <c r="W335" i="10"/>
  <c r="W352" i="14"/>
  <c r="W335" i="8"/>
  <c r="X333" i="25"/>
  <c r="W333" i="22"/>
  <c r="V385" i="2"/>
  <c r="W385" i="10"/>
  <c r="W401" i="14"/>
  <c r="X382" i="25"/>
  <c r="W385" i="8"/>
  <c r="W382" i="22"/>
  <c r="V561" i="2"/>
  <c r="W561" i="10"/>
  <c r="X558" i="25"/>
  <c r="W577" i="14"/>
  <c r="W558" i="22"/>
  <c r="W561" i="8"/>
  <c r="V691" i="2"/>
  <c r="W691" i="10"/>
  <c r="W707" i="14"/>
  <c r="W691" i="8"/>
  <c r="W688" i="22"/>
  <c r="X688" i="25"/>
  <c r="V740" i="2"/>
  <c r="W740" i="10"/>
  <c r="X738" i="25"/>
  <c r="W740" i="8"/>
  <c r="W757" i="14"/>
  <c r="W738" i="22"/>
  <c r="V863" i="2"/>
  <c r="W865" i="10"/>
  <c r="W884" i="14"/>
  <c r="X865" i="25"/>
  <c r="W865" i="22"/>
  <c r="W865" i="8"/>
  <c r="V913" i="2"/>
  <c r="W915" i="10"/>
  <c r="W933" i="14"/>
  <c r="W915" i="8"/>
  <c r="X914" i="25"/>
  <c r="W914" i="22"/>
  <c r="P50" i="11"/>
  <c r="P50" i="26"/>
  <c r="P48" i="1"/>
  <c r="P54" i="9"/>
  <c r="P50" i="15"/>
  <c r="P50" i="23"/>
  <c r="V336" i="2"/>
  <c r="W336" i="10"/>
  <c r="W353" i="14"/>
  <c r="X334" i="25"/>
  <c r="W336" i="8"/>
  <c r="W334" i="22"/>
  <c r="V618" i="2"/>
  <c r="W618" i="10"/>
  <c r="X616" i="25"/>
  <c r="W635" i="14"/>
  <c r="W618" i="8"/>
  <c r="W616" i="22"/>
  <c r="V718" i="2"/>
  <c r="W718" i="10"/>
  <c r="W735" i="14"/>
  <c r="X716" i="25"/>
  <c r="W718" i="8"/>
  <c r="W716" i="22"/>
  <c r="V773" i="2"/>
  <c r="W773" i="10"/>
  <c r="W791" i="14"/>
  <c r="X772" i="25"/>
  <c r="W773" i="8"/>
  <c r="W772" i="22"/>
  <c r="V562" i="2"/>
  <c r="W562" i="10"/>
  <c r="W578" i="14"/>
  <c r="X559" i="25"/>
  <c r="W562" i="8"/>
  <c r="W559" i="22"/>
  <c r="V725" i="2"/>
  <c r="W725" i="10"/>
  <c r="W742" i="14"/>
  <c r="X723" i="25"/>
  <c r="W723" i="22"/>
  <c r="W725" i="8"/>
  <c r="V949" i="2"/>
  <c r="W952" i="10"/>
  <c r="W970" i="14"/>
  <c r="X951" i="25"/>
  <c r="W952" i="8"/>
  <c r="W951" i="22"/>
  <c r="V312" i="2"/>
  <c r="W312" i="10"/>
  <c r="W327" i="14"/>
  <c r="X308" i="25"/>
  <c r="W310" i="8"/>
  <c r="W308" i="22"/>
  <c r="V408" i="2"/>
  <c r="W408" i="10"/>
  <c r="W424" i="14"/>
  <c r="X405" i="25"/>
  <c r="W405" i="22"/>
  <c r="W408" i="8"/>
  <c r="V621" i="2"/>
  <c r="W621" i="10"/>
  <c r="W638" i="14"/>
  <c r="X619" i="25"/>
  <c r="W619" i="22"/>
  <c r="W621" i="8"/>
  <c r="V722" i="2"/>
  <c r="W722" i="10"/>
  <c r="W739" i="14"/>
  <c r="W722" i="8"/>
  <c r="X720" i="25"/>
  <c r="W720" i="22"/>
  <c r="V410" i="2"/>
  <c r="W410" i="10"/>
  <c r="W426" i="14"/>
  <c r="X407" i="25"/>
  <c r="W410" i="8"/>
  <c r="W407" i="22"/>
  <c r="V546" i="2"/>
  <c r="W546" i="10"/>
  <c r="W562" i="14"/>
  <c r="X543" i="25"/>
  <c r="W543" i="22"/>
  <c r="W546" i="8"/>
  <c r="V903" i="2"/>
  <c r="W905" i="10"/>
  <c r="X904" i="25"/>
  <c r="W923" i="14"/>
  <c r="W905" i="8"/>
  <c r="W904" i="22"/>
  <c r="P52" i="11"/>
  <c r="P52" i="26"/>
  <c r="P52" i="23"/>
  <c r="P52" i="15"/>
  <c r="P56" i="9"/>
  <c r="P50" i="1"/>
  <c r="E985" i="2"/>
  <c r="AA978" i="2"/>
  <c r="AI978" i="2"/>
  <c r="AB978" i="2"/>
  <c r="AJ978" i="2"/>
  <c r="AD978" i="2"/>
  <c r="AE978" i="2"/>
  <c r="Z978" i="2"/>
  <c r="AF978" i="2"/>
  <c r="AG978" i="2"/>
  <c r="AC978" i="2"/>
  <c r="AK978" i="2"/>
  <c r="AH978" i="2"/>
  <c r="E39" i="1"/>
  <c r="AB1011" i="10"/>
  <c r="AJ1011" i="10"/>
  <c r="AF1011" i="10"/>
  <c r="AG1011" i="10"/>
  <c r="Z1011" i="10"/>
  <c r="AI1011" i="10"/>
  <c r="AE1011" i="10"/>
  <c r="AC1011" i="10"/>
  <c r="AH1011" i="10"/>
  <c r="AA1011" i="10"/>
  <c r="AD1011" i="10"/>
  <c r="AK1011" i="10"/>
  <c r="V429" i="2"/>
  <c r="W429" i="10"/>
  <c r="W445" i="14"/>
  <c r="X426" i="25"/>
  <c r="W429" i="8"/>
  <c r="W426" i="22"/>
  <c r="V605" i="2"/>
  <c r="W605" i="10"/>
  <c r="W622" i="14"/>
  <c r="X603" i="25"/>
  <c r="W605" i="8"/>
  <c r="W603" i="22"/>
  <c r="V782" i="2"/>
  <c r="W782" i="10"/>
  <c r="W800" i="14"/>
  <c r="X781" i="25"/>
  <c r="W781" i="22"/>
  <c r="W782" i="8"/>
  <c r="V956" i="2"/>
  <c r="W959" i="10"/>
  <c r="X958" i="25"/>
  <c r="W959" i="8"/>
  <c r="W977" i="14"/>
  <c r="W958" i="22"/>
  <c r="V276" i="2"/>
  <c r="W276" i="10"/>
  <c r="W274" i="8"/>
  <c r="V617" i="2"/>
  <c r="W617" i="10"/>
  <c r="W634" i="14"/>
  <c r="X615" i="25"/>
  <c r="W615" i="22"/>
  <c r="W617" i="8"/>
  <c r="V283" i="2"/>
  <c r="W283" i="10"/>
  <c r="W299" i="14"/>
  <c r="X280" i="25"/>
  <c r="W281" i="8"/>
  <c r="W280" i="22"/>
  <c r="V356" i="2"/>
  <c r="W356" i="10"/>
  <c r="W372" i="14"/>
  <c r="X353" i="25"/>
  <c r="W353" i="22"/>
  <c r="W356" i="8"/>
  <c r="V423" i="2"/>
  <c r="V1003" i="2" s="1"/>
  <c r="W423" i="10"/>
  <c r="W439" i="14"/>
  <c r="X420" i="25"/>
  <c r="W423" i="8"/>
  <c r="W420" i="22"/>
  <c r="V525" i="2"/>
  <c r="W525" i="10"/>
  <c r="W540" i="14"/>
  <c r="X521" i="25"/>
  <c r="W525" i="8"/>
  <c r="W521" i="22"/>
  <c r="V581" i="2"/>
  <c r="W581" i="10"/>
  <c r="W598" i="14"/>
  <c r="X579" i="25"/>
  <c r="W581" i="8"/>
  <c r="W579" i="22"/>
  <c r="V663" i="2"/>
  <c r="W663" i="10"/>
  <c r="X660" i="25"/>
  <c r="W663" i="8"/>
  <c r="W679" i="14"/>
  <c r="W660" i="22"/>
  <c r="V804" i="2"/>
  <c r="W804" i="10"/>
  <c r="W824" i="14"/>
  <c r="X805" i="25"/>
  <c r="W804" i="8"/>
  <c r="W805" i="22"/>
  <c r="V887" i="2"/>
  <c r="W889" i="10"/>
  <c r="X888" i="25"/>
  <c r="W907" i="14"/>
  <c r="W889" i="8"/>
  <c r="W888" i="22"/>
  <c r="K44" i="11"/>
  <c r="K47" i="11" s="1"/>
  <c r="K44" i="26"/>
  <c r="K42" i="1"/>
  <c r="K44" i="15"/>
  <c r="K47" i="15" s="1"/>
  <c r="K48" i="9"/>
  <c r="K51" i="9" s="1"/>
  <c r="K44" i="23"/>
  <c r="V321" i="2"/>
  <c r="W321" i="10"/>
  <c r="W336" i="14"/>
  <c r="X317" i="25"/>
  <c r="W319" i="8"/>
  <c r="W317" i="22"/>
  <c r="V506" i="2"/>
  <c r="W506" i="10"/>
  <c r="W522" i="14"/>
  <c r="X503" i="25"/>
  <c r="W506" i="8"/>
  <c r="W503" i="22"/>
  <c r="V880" i="2"/>
  <c r="W882" i="10"/>
  <c r="W901" i="14"/>
  <c r="X882" i="25"/>
  <c r="W882" i="8"/>
  <c r="W882" i="22"/>
  <c r="V460" i="2"/>
  <c r="W460" i="10"/>
  <c r="W476" i="14"/>
  <c r="X457" i="25"/>
  <c r="W460" i="8"/>
  <c r="W457" i="22"/>
  <c r="V662" i="2"/>
  <c r="W662" i="10"/>
  <c r="W678" i="14"/>
  <c r="X659" i="25"/>
  <c r="W659" i="22"/>
  <c r="W662" i="8"/>
  <c r="V430" i="2"/>
  <c r="W430" i="10"/>
  <c r="W446" i="14"/>
  <c r="X427" i="25"/>
  <c r="W430" i="8"/>
  <c r="W427" i="22"/>
  <c r="AD1019" i="14"/>
  <c r="AC1019" i="14"/>
  <c r="AK1019" i="14"/>
  <c r="Z1019" i="14"/>
  <c r="AJ1019" i="14"/>
  <c r="AA1019" i="14"/>
  <c r="AE1019" i="14"/>
  <c r="AI1019" i="14"/>
  <c r="AH1019" i="14"/>
  <c r="AB1019" i="14"/>
  <c r="AF1019" i="14"/>
  <c r="AG1019" i="14"/>
  <c r="E46" i="15"/>
  <c r="AD1031" i="14"/>
  <c r="AC1031" i="14"/>
  <c r="AK1031" i="14"/>
  <c r="Z1031" i="14"/>
  <c r="AJ1031" i="14"/>
  <c r="AA1031" i="14"/>
  <c r="AE1031" i="14"/>
  <c r="AI1031" i="14"/>
  <c r="AF1031" i="14"/>
  <c r="AG1031" i="14"/>
  <c r="AH1031" i="14"/>
  <c r="AB1031" i="14"/>
  <c r="J46" i="15"/>
  <c r="AD1043" i="14"/>
  <c r="AC1043" i="14"/>
  <c r="AK1043" i="14"/>
  <c r="Z1043" i="14"/>
  <c r="AJ1043" i="14"/>
  <c r="AA1043" i="14"/>
  <c r="AE1043" i="14"/>
  <c r="AI1043" i="14"/>
  <c r="AH1043" i="14"/>
  <c r="AB1043" i="14"/>
  <c r="AG1043" i="14"/>
  <c r="AF1043" i="14"/>
  <c r="O46" i="15"/>
  <c r="P38" i="1"/>
  <c r="P40" i="11"/>
  <c r="P40" i="15"/>
  <c r="P40" i="26"/>
  <c r="P44" i="9"/>
  <c r="P40" i="23"/>
  <c r="V380" i="2"/>
  <c r="W380" i="10"/>
  <c r="W396" i="14"/>
  <c r="X377" i="25"/>
  <c r="W380" i="8"/>
  <c r="W377" i="22"/>
  <c r="V818" i="2"/>
  <c r="W818" i="10"/>
  <c r="W837" i="14"/>
  <c r="X818" i="25"/>
  <c r="W818" i="8"/>
  <c r="W818" i="22"/>
  <c r="V914" i="2"/>
  <c r="W916" i="10"/>
  <c r="W934" i="14"/>
  <c r="X915" i="25"/>
  <c r="W916" i="8"/>
  <c r="W915" i="22"/>
  <c r="O41" i="25"/>
  <c r="W41" i="25"/>
  <c r="E41" i="25"/>
  <c r="N41" i="25"/>
  <c r="H41" i="25"/>
  <c r="R41" i="25"/>
  <c r="I41" i="25"/>
  <c r="S41" i="25"/>
  <c r="K41" i="25"/>
  <c r="Q41" i="25"/>
  <c r="D42" i="25"/>
  <c r="T41" i="25"/>
  <c r="M41" i="25"/>
  <c r="J41" i="25"/>
  <c r="L41" i="25"/>
  <c r="P41" i="25"/>
  <c r="V388" i="2"/>
  <c r="W388" i="10"/>
  <c r="W404" i="14"/>
  <c r="X385" i="25"/>
  <c r="W385" i="22"/>
  <c r="W388" i="8"/>
  <c r="V475" i="2"/>
  <c r="W475" i="10"/>
  <c r="X472" i="25"/>
  <c r="W491" i="14"/>
  <c r="W475" i="8"/>
  <c r="W472" i="22"/>
  <c r="V810" i="2"/>
  <c r="W810" i="10"/>
  <c r="W830" i="14"/>
  <c r="X811" i="25"/>
  <c r="W810" i="8"/>
  <c r="W811" i="22"/>
  <c r="V899" i="2"/>
  <c r="W901" i="10"/>
  <c r="X900" i="25"/>
  <c r="W901" i="8"/>
  <c r="W919" i="14"/>
  <c r="W900" i="22"/>
  <c r="V881" i="2"/>
  <c r="W883" i="10"/>
  <c r="W902" i="14"/>
  <c r="X883" i="25"/>
  <c r="W883" i="8"/>
  <c r="W883" i="22"/>
  <c r="AB981" i="10"/>
  <c r="AJ981" i="10"/>
  <c r="AE981" i="10"/>
  <c r="AG981" i="10"/>
  <c r="Z981" i="10"/>
  <c r="AK981" i="10"/>
  <c r="AA981" i="10"/>
  <c r="AC981" i="10"/>
  <c r="AF981" i="10"/>
  <c r="AD981" i="10"/>
  <c r="AH981" i="10"/>
  <c r="AI981" i="10"/>
  <c r="E44" i="11"/>
  <c r="X1007" i="10"/>
  <c r="AB1000" i="10"/>
  <c r="AJ1000" i="10"/>
  <c r="AE1000" i="10"/>
  <c r="Z1000" i="10"/>
  <c r="AK1000" i="10"/>
  <c r="AH1000" i="10"/>
  <c r="AI1000" i="10"/>
  <c r="AA1000" i="10"/>
  <c r="AG1000" i="10"/>
  <c r="AC1000" i="10"/>
  <c r="AD1000" i="10"/>
  <c r="AF1000" i="10"/>
  <c r="AD989" i="25"/>
  <c r="AL989" i="25"/>
  <c r="AC989" i="25"/>
  <c r="K72" i="26" s="1"/>
  <c r="AK989" i="25"/>
  <c r="AH989" i="25"/>
  <c r="J76" i="26" s="1"/>
  <c r="AJ989" i="25"/>
  <c r="AF989" i="25"/>
  <c r="AA989" i="25"/>
  <c r="AB989" i="25"/>
  <c r="K76" i="26" s="1"/>
  <c r="AE989" i="25"/>
  <c r="AG989" i="25"/>
  <c r="AI989" i="25"/>
  <c r="J72" i="26" s="1"/>
  <c r="E997" i="2"/>
  <c r="W990" i="2"/>
  <c r="E1013" i="2"/>
  <c r="AB991" i="10"/>
  <c r="AJ991" i="10"/>
  <c r="AE991" i="10"/>
  <c r="Z991" i="10"/>
  <c r="AK991" i="10"/>
  <c r="AD991" i="10"/>
  <c r="AF991" i="10"/>
  <c r="AH991" i="10"/>
  <c r="AC991" i="10"/>
  <c r="AA991" i="10"/>
  <c r="AG991" i="10"/>
  <c r="AI991" i="10"/>
  <c r="J42" i="11"/>
  <c r="V280" i="2"/>
  <c r="W280" i="10"/>
  <c r="X276" i="25"/>
  <c r="W295" i="14"/>
  <c r="W276" i="22"/>
  <c r="W278" i="8"/>
  <c r="V462" i="2"/>
  <c r="W462" i="10"/>
  <c r="X459" i="25"/>
  <c r="W462" i="8"/>
  <c r="W478" i="14"/>
  <c r="W459" i="22"/>
  <c r="V813" i="2"/>
  <c r="W813" i="10"/>
  <c r="W833" i="14"/>
  <c r="X814" i="25"/>
  <c r="W813" i="8"/>
  <c r="W814" i="22"/>
  <c r="K43" i="26"/>
  <c r="K43" i="15"/>
  <c r="K41" i="1"/>
  <c r="K43" i="23"/>
  <c r="K43" i="11"/>
  <c r="K47" i="9"/>
  <c r="V407" i="2"/>
  <c r="W407" i="10"/>
  <c r="X404" i="25"/>
  <c r="W423" i="14"/>
  <c r="W1038" i="14" s="1"/>
  <c r="W407" i="8"/>
  <c r="W404" i="22"/>
  <c r="V511" i="2"/>
  <c r="W511" i="10"/>
  <c r="W526" i="14"/>
  <c r="X507" i="25"/>
  <c r="W511" i="8"/>
  <c r="W507" i="22"/>
  <c r="V794" i="2"/>
  <c r="W794" i="10"/>
  <c r="W813" i="14"/>
  <c r="X794" i="25"/>
  <c r="W794" i="8"/>
  <c r="W794" i="22"/>
  <c r="V386" i="2"/>
  <c r="W386" i="10"/>
  <c r="W402" i="14"/>
  <c r="X383" i="25"/>
  <c r="W383" i="22"/>
  <c r="W386" i="8"/>
  <c r="V580" i="2"/>
  <c r="W580" i="10"/>
  <c r="X578" i="25"/>
  <c r="W597" i="14"/>
  <c r="W580" i="8"/>
  <c r="W578" i="22"/>
  <c r="V651" i="2"/>
  <c r="W651" i="10"/>
  <c r="W668" i="14"/>
  <c r="X649" i="25"/>
  <c r="W651" i="8"/>
  <c r="W649" i="22"/>
  <c r="V755" i="2"/>
  <c r="W755" i="10"/>
  <c r="W772" i="14"/>
  <c r="X753" i="25"/>
  <c r="W755" i="8"/>
  <c r="W753" i="22"/>
  <c r="W1018" i="14"/>
  <c r="F993" i="25"/>
  <c r="V271" i="2"/>
  <c r="W271" i="10"/>
  <c r="X267" i="25"/>
  <c r="X995" i="25" s="1"/>
  <c r="W286" i="14"/>
  <c r="W269" i="8"/>
  <c r="W267" i="22"/>
  <c r="V439" i="2"/>
  <c r="W439" i="10"/>
  <c r="W455" i="14"/>
  <c r="X436" i="25"/>
  <c r="W439" i="8"/>
  <c r="W436" i="22"/>
  <c r="V590" i="2"/>
  <c r="W590" i="10"/>
  <c r="W607" i="14"/>
  <c r="X588" i="25"/>
  <c r="W590" i="8"/>
  <c r="W588" i="22"/>
  <c r="V927" i="2"/>
  <c r="W929" i="10"/>
  <c r="X928" i="25"/>
  <c r="W947" i="14"/>
  <c r="W929" i="8"/>
  <c r="W928" i="22"/>
  <c r="V401" i="2"/>
  <c r="W401" i="10"/>
  <c r="W417" i="14"/>
  <c r="W401" i="8"/>
  <c r="X398" i="25"/>
  <c r="W398" i="22"/>
  <c r="V592" i="2"/>
  <c r="W592" i="10"/>
  <c r="W609" i="14"/>
  <c r="W592" i="8"/>
  <c r="X590" i="25"/>
  <c r="W590" i="22"/>
  <c r="V676" i="2"/>
  <c r="W676" i="10"/>
  <c r="W692" i="14"/>
  <c r="X673" i="25"/>
  <c r="W676" i="8"/>
  <c r="W673" i="22"/>
  <c r="V770" i="2"/>
  <c r="W770" i="10"/>
  <c r="W788" i="14"/>
  <c r="X769" i="25"/>
  <c r="W769" i="22"/>
  <c r="W770" i="8"/>
  <c r="K45" i="26"/>
  <c r="K49" i="9"/>
  <c r="K45" i="15"/>
  <c r="K45" i="23"/>
  <c r="K43" i="1"/>
  <c r="K45" i="11"/>
  <c r="E2526" i="6"/>
  <c r="E973" i="2"/>
  <c r="E981" i="2"/>
  <c r="E992" i="2"/>
  <c r="E987" i="2"/>
  <c r="F30" i="1"/>
  <c r="AD973" i="2"/>
  <c r="AE973" i="2"/>
  <c r="AG973" i="2"/>
  <c r="Z973" i="2"/>
  <c r="AH973" i="2"/>
  <c r="AC973" i="2"/>
  <c r="AI973" i="2"/>
  <c r="AJ973" i="2"/>
  <c r="AB973" i="2"/>
  <c r="AF973" i="2"/>
  <c r="AK973" i="2"/>
  <c r="AA973" i="2"/>
  <c r="E38" i="1"/>
  <c r="V974" i="2"/>
  <c r="E996" i="2"/>
  <c r="E1012" i="2"/>
  <c r="E973" i="10"/>
  <c r="E974" i="10"/>
  <c r="W990" i="10"/>
  <c r="W982" i="10"/>
  <c r="W974" i="10"/>
  <c r="V987" i="10"/>
  <c r="V979" i="10"/>
  <c r="G42" i="11" s="1"/>
  <c r="AB1008" i="10"/>
  <c r="AJ1008" i="10"/>
  <c r="AE1008" i="10"/>
  <c r="AC1008" i="10"/>
  <c r="AD1008" i="10"/>
  <c r="AG1008" i="10"/>
  <c r="AA1008" i="10"/>
  <c r="AK1008" i="10"/>
  <c r="AF1008" i="10"/>
  <c r="AH1008" i="10"/>
  <c r="AI1008" i="10"/>
  <c r="Z1008" i="10"/>
  <c r="T39" i="11"/>
  <c r="AB1004" i="10"/>
  <c r="AJ1004" i="10"/>
  <c r="AE1004" i="10"/>
  <c r="AC1004" i="10"/>
  <c r="AD1004" i="10"/>
  <c r="AG1004" i="10"/>
  <c r="AA1004" i="10"/>
  <c r="AK1004" i="10"/>
  <c r="Z1004" i="10"/>
  <c r="AF1004" i="10"/>
  <c r="AI1004" i="10"/>
  <c r="AH1004" i="10"/>
  <c r="O43" i="11"/>
  <c r="F28" i="11"/>
  <c r="AB996" i="10"/>
  <c r="AJ996" i="10"/>
  <c r="AE996" i="10"/>
  <c r="Z996" i="10"/>
  <c r="AK996" i="10"/>
  <c r="AC996" i="10"/>
  <c r="AD996" i="10"/>
  <c r="AG996" i="10"/>
  <c r="AA996" i="10"/>
  <c r="AF996" i="10"/>
  <c r="AH996" i="10"/>
  <c r="AI996" i="10"/>
  <c r="O39" i="11"/>
  <c r="K28" i="11"/>
  <c r="X999" i="10"/>
  <c r="AB1001" i="10"/>
  <c r="AJ1001" i="10"/>
  <c r="AE1001" i="10"/>
  <c r="Z1001" i="10"/>
  <c r="AK1001" i="10"/>
  <c r="AA1001" i="10"/>
  <c r="AC1001" i="10"/>
  <c r="AF1001" i="10"/>
  <c r="AD1001" i="10"/>
  <c r="AH1001" i="10"/>
  <c r="AG1001" i="10"/>
  <c r="AI1001" i="10"/>
  <c r="V544" i="2"/>
  <c r="W544" i="10"/>
  <c r="W560" i="14"/>
  <c r="X541" i="25"/>
  <c r="W544" i="8"/>
  <c r="W541" i="22"/>
  <c r="V721" i="2"/>
  <c r="W721" i="10"/>
  <c r="W738" i="14"/>
  <c r="X719" i="25"/>
  <c r="W721" i="8"/>
  <c r="W719" i="22"/>
  <c r="V897" i="2"/>
  <c r="W899" i="10"/>
  <c r="W917" i="14"/>
  <c r="X898" i="25"/>
  <c r="W899" i="8"/>
  <c r="W898" i="22"/>
  <c r="V306" i="2"/>
  <c r="W306" i="10"/>
  <c r="W321" i="14"/>
  <c r="W304" i="8"/>
  <c r="X302" i="25"/>
  <c r="W302" i="22"/>
  <c r="V474" i="2"/>
  <c r="W474" i="10"/>
  <c r="W490" i="14"/>
  <c r="X471" i="25"/>
  <c r="W471" i="22"/>
  <c r="W474" i="8"/>
  <c r="V650" i="2"/>
  <c r="W650" i="10"/>
  <c r="X648" i="25"/>
  <c r="W650" i="8"/>
  <c r="W667" i="14"/>
  <c r="W648" i="22"/>
  <c r="V304" i="2"/>
  <c r="W304" i="10"/>
  <c r="W319" i="14"/>
  <c r="X300" i="25"/>
  <c r="W302" i="8"/>
  <c r="W300" i="22"/>
  <c r="V661" i="2"/>
  <c r="W661" i="10"/>
  <c r="X658" i="25"/>
  <c r="W677" i="14"/>
  <c r="W661" i="8"/>
  <c r="W658" i="22"/>
  <c r="V835" i="2"/>
  <c r="W835" i="10"/>
  <c r="W854" i="14"/>
  <c r="X835" i="25"/>
  <c r="W835" i="8"/>
  <c r="W835" i="22"/>
  <c r="V292" i="2"/>
  <c r="W292" i="10"/>
  <c r="X288" i="25"/>
  <c r="W307" i="14"/>
  <c r="W290" i="8"/>
  <c r="W288" i="22"/>
  <c r="V453" i="2"/>
  <c r="W453" i="10"/>
  <c r="W469" i="14"/>
  <c r="X450" i="25"/>
  <c r="W453" i="8"/>
  <c r="W450" i="22"/>
  <c r="V536" i="2"/>
  <c r="W536" i="10"/>
  <c r="W550" i="14"/>
  <c r="X531" i="25"/>
  <c r="W536" i="8"/>
  <c r="W531" i="22"/>
  <c r="V584" i="2"/>
  <c r="W584" i="10"/>
  <c r="W601" i="14"/>
  <c r="X582" i="25"/>
  <c r="W584" i="8"/>
  <c r="W582" i="22"/>
  <c r="V670" i="2"/>
  <c r="W670" i="10"/>
  <c r="W686" i="14"/>
  <c r="X667" i="25"/>
  <c r="W670" i="8"/>
  <c r="W667" i="22"/>
  <c r="V830" i="2"/>
  <c r="W830" i="10"/>
  <c r="X830" i="25"/>
  <c r="W849" i="14"/>
  <c r="W830" i="8"/>
  <c r="W830" i="22"/>
  <c r="V893" i="2"/>
  <c r="W895" i="10"/>
  <c r="X894" i="25"/>
  <c r="W913" i="14"/>
  <c r="W895" i="8"/>
  <c r="W894" i="22"/>
  <c r="V349" i="2"/>
  <c r="W349" i="10"/>
  <c r="W365" i="14"/>
  <c r="X346" i="25"/>
  <c r="W349" i="8"/>
  <c r="W346" i="22"/>
  <c r="V457" i="2"/>
  <c r="W457" i="10"/>
  <c r="W473" i="14"/>
  <c r="X454" i="25"/>
  <c r="W457" i="8"/>
  <c r="W454" i="22"/>
  <c r="V704" i="2"/>
  <c r="W704" i="10"/>
  <c r="W720" i="14"/>
  <c r="W704" i="8"/>
  <c r="X701" i="25"/>
  <c r="W701" i="22"/>
  <c r="V808" i="2"/>
  <c r="W808" i="10"/>
  <c r="W828" i="14"/>
  <c r="X809" i="25"/>
  <c r="W808" i="8"/>
  <c r="W809" i="22"/>
  <c r="P43" i="11"/>
  <c r="P47" i="9"/>
  <c r="P43" i="23"/>
  <c r="P43" i="15"/>
  <c r="P43" i="26"/>
  <c r="P41" i="1"/>
  <c r="K53" i="15"/>
  <c r="K51" i="1"/>
  <c r="K53" i="11"/>
  <c r="K53" i="23"/>
  <c r="K57" i="9"/>
  <c r="K53" i="26"/>
  <c r="U40" i="11"/>
  <c r="U40" i="15"/>
  <c r="U40" i="23"/>
  <c r="U44" i="9"/>
  <c r="U38" i="1"/>
  <c r="U40" i="26"/>
  <c r="V530" i="2"/>
  <c r="W530" i="10"/>
  <c r="W544" i="14"/>
  <c r="X525" i="25"/>
  <c r="W530" i="8"/>
  <c r="W525" i="22"/>
  <c r="V715" i="2"/>
  <c r="W715" i="10"/>
  <c r="W732" i="14"/>
  <c r="X713" i="25"/>
  <c r="W715" i="8"/>
  <c r="W713" i="22"/>
  <c r="V797" i="2"/>
  <c r="W797" i="10"/>
  <c r="W816" i="14"/>
  <c r="X797" i="25"/>
  <c r="W797" i="8"/>
  <c r="W797" i="22"/>
  <c r="V289" i="2"/>
  <c r="W289" i="10"/>
  <c r="W305" i="14"/>
  <c r="X286" i="25"/>
  <c r="W287" i="8"/>
  <c r="W286" i="22"/>
  <c r="V391" i="2"/>
  <c r="W391" i="10"/>
  <c r="X388" i="25"/>
  <c r="W407" i="14"/>
  <c r="W391" i="8"/>
  <c r="W388" i="22"/>
  <c r="V485" i="2"/>
  <c r="W485" i="10"/>
  <c r="W501" i="14"/>
  <c r="X482" i="25"/>
  <c r="W485" i="8"/>
  <c r="W482" i="22"/>
  <c r="V578" i="2"/>
  <c r="W578" i="10"/>
  <c r="W595" i="14"/>
  <c r="X576" i="25"/>
  <c r="W578" i="8"/>
  <c r="W576" i="22"/>
  <c r="V669" i="2"/>
  <c r="W669" i="10"/>
  <c r="W685" i="14"/>
  <c r="X666" i="25"/>
  <c r="W666" i="22"/>
  <c r="W669" i="8"/>
  <c r="V798" i="2"/>
  <c r="W798" i="10"/>
  <c r="X798" i="25"/>
  <c r="W817" i="14"/>
  <c r="W798" i="8"/>
  <c r="W798" i="22"/>
  <c r="V375" i="2"/>
  <c r="W375" i="10"/>
  <c r="W391" i="14"/>
  <c r="X372" i="25"/>
  <c r="W375" i="8"/>
  <c r="W372" i="22"/>
  <c r="V741" i="2"/>
  <c r="W741" i="10"/>
  <c r="W758" i="14"/>
  <c r="X739" i="25"/>
  <c r="W739" i="22"/>
  <c r="W741" i="8"/>
  <c r="V822" i="2"/>
  <c r="W822" i="10"/>
  <c r="W841" i="14"/>
  <c r="X822" i="25"/>
  <c r="W822" i="8"/>
  <c r="W822" i="22"/>
  <c r="W962" i="10"/>
  <c r="X961" i="25"/>
  <c r="W980" i="14"/>
  <c r="W962" i="8"/>
  <c r="W961" i="22"/>
  <c r="AD1016" i="14"/>
  <c r="AC1016" i="14"/>
  <c r="AK1016" i="14"/>
  <c r="Z1016" i="14"/>
  <c r="AJ1016" i="14"/>
  <c r="AA1016" i="14"/>
  <c r="AE1016" i="14"/>
  <c r="AI1016" i="14"/>
  <c r="AG1016" i="14"/>
  <c r="AF1016" i="14"/>
  <c r="AH1016" i="14"/>
  <c r="AB1016" i="14"/>
  <c r="E43" i="15"/>
  <c r="AD1020" i="14"/>
  <c r="AC1020" i="14"/>
  <c r="AK1020" i="14"/>
  <c r="Z1020" i="14"/>
  <c r="AJ1020" i="14"/>
  <c r="AA1020" i="14"/>
  <c r="AE1020" i="14"/>
  <c r="AI1020" i="14"/>
  <c r="AB1020" i="14"/>
  <c r="AF1020" i="14"/>
  <c r="AG1020" i="14"/>
  <c r="AH1020" i="14"/>
  <c r="J39" i="15"/>
  <c r="AD1024" i="14"/>
  <c r="AC1024" i="14"/>
  <c r="AK1024" i="14"/>
  <c r="Z1024" i="14"/>
  <c r="AJ1024" i="14"/>
  <c r="AA1024" i="14"/>
  <c r="AE1024" i="14"/>
  <c r="AI1024" i="14"/>
  <c r="AG1024" i="14"/>
  <c r="AF1024" i="14"/>
  <c r="AH1024" i="14"/>
  <c r="AB1024" i="14"/>
  <c r="AD1028" i="14"/>
  <c r="AC1028" i="14"/>
  <c r="AK1028" i="14"/>
  <c r="Z1028" i="14"/>
  <c r="AJ1028" i="14"/>
  <c r="AA1028" i="14"/>
  <c r="AE1028" i="14"/>
  <c r="AI1028" i="14"/>
  <c r="AB1028" i="14"/>
  <c r="AF1028" i="14"/>
  <c r="AG1028" i="14"/>
  <c r="AH1028" i="14"/>
  <c r="J43" i="15"/>
  <c r="AD1032" i="14"/>
  <c r="AC1032" i="14"/>
  <c r="AK1032" i="14"/>
  <c r="Z1032" i="14"/>
  <c r="AJ1032" i="14"/>
  <c r="AA1032" i="14"/>
  <c r="AE1032" i="14"/>
  <c r="AI1032" i="14"/>
  <c r="AG1032" i="14"/>
  <c r="AF1032" i="14"/>
  <c r="AH1032" i="14"/>
  <c r="O39" i="15"/>
  <c r="AB1032" i="14"/>
  <c r="AD1036" i="14"/>
  <c r="AC1036" i="14"/>
  <c r="AK1036" i="14"/>
  <c r="Z1036" i="14"/>
  <c r="AJ1036" i="14"/>
  <c r="AA1036" i="14"/>
  <c r="AE1036" i="14"/>
  <c r="AI1036" i="14"/>
  <c r="AB1036" i="14"/>
  <c r="AF1036" i="14"/>
  <c r="AG1036" i="14"/>
  <c r="AH1036" i="14"/>
  <c r="AD1040" i="14"/>
  <c r="AC1040" i="14"/>
  <c r="AK1040" i="14"/>
  <c r="Z1040" i="14"/>
  <c r="AJ1040" i="14"/>
  <c r="AA1040" i="14"/>
  <c r="AE1040" i="14"/>
  <c r="AI1040" i="14"/>
  <c r="AG1040" i="14"/>
  <c r="AF1040" i="14"/>
  <c r="AH1040" i="14"/>
  <c r="AB1040" i="14"/>
  <c r="O43" i="15"/>
  <c r="AD1044" i="14"/>
  <c r="AC1044" i="14"/>
  <c r="AK1044" i="14"/>
  <c r="Z1044" i="14"/>
  <c r="AJ1044" i="14"/>
  <c r="AA1044" i="14"/>
  <c r="AE1044" i="14"/>
  <c r="AI1044" i="14"/>
  <c r="AB1044" i="14"/>
  <c r="AF1044" i="14"/>
  <c r="AG1044" i="14"/>
  <c r="AH1044" i="14"/>
  <c r="T39" i="15"/>
  <c r="AD1048" i="14"/>
  <c r="AC1048" i="14"/>
  <c r="AK1048" i="14"/>
  <c r="Z1048" i="14"/>
  <c r="AJ1048" i="14"/>
  <c r="AA1048" i="14"/>
  <c r="AE1048" i="14"/>
  <c r="AI1048" i="14"/>
  <c r="AG1048" i="14"/>
  <c r="AF1048" i="14"/>
  <c r="AH1048" i="14"/>
  <c r="AB1048" i="14"/>
  <c r="V503" i="2"/>
  <c r="W503" i="10"/>
  <c r="W519" i="14"/>
  <c r="X500" i="25"/>
  <c r="W503" i="8"/>
  <c r="W500" i="22"/>
  <c r="V775" i="2"/>
  <c r="W775" i="10"/>
  <c r="W793" i="14"/>
  <c r="W775" i="8"/>
  <c r="X774" i="25"/>
  <c r="W774" i="22"/>
  <c r="V869" i="2"/>
  <c r="W871" i="10"/>
  <c r="W890" i="14"/>
  <c r="X871" i="25"/>
  <c r="W871" i="8"/>
  <c r="W871" i="22"/>
  <c r="V936" i="2"/>
  <c r="W939" i="10"/>
  <c r="W957" i="14"/>
  <c r="W939" i="8"/>
  <c r="X938" i="25"/>
  <c r="W938" i="22"/>
  <c r="V334" i="2"/>
  <c r="W334" i="10"/>
  <c r="W351" i="14"/>
  <c r="X332" i="25"/>
  <c r="W334" i="8"/>
  <c r="W332" i="22"/>
  <c r="V458" i="2"/>
  <c r="W458" i="10"/>
  <c r="W474" i="14"/>
  <c r="X455" i="25"/>
  <c r="W455" i="22"/>
  <c r="W458" i="8"/>
  <c r="V646" i="2"/>
  <c r="W646" i="10"/>
  <c r="X644" i="25"/>
  <c r="W663" i="14"/>
  <c r="W644" i="22"/>
  <c r="W646" i="8"/>
  <c r="V735" i="2"/>
  <c r="W735" i="10"/>
  <c r="W752" i="14"/>
  <c r="W735" i="8"/>
  <c r="W733" i="22"/>
  <c r="X733" i="25"/>
  <c r="W810" i="14"/>
  <c r="X791" i="25"/>
  <c r="W791" i="22"/>
  <c r="AD1012" i="14"/>
  <c r="AC1012" i="14"/>
  <c r="AK1012" i="14"/>
  <c r="Z1012" i="14"/>
  <c r="AJ1012" i="14"/>
  <c r="AA1012" i="14"/>
  <c r="AE1012" i="14"/>
  <c r="AI1012" i="14"/>
  <c r="AB1012" i="14"/>
  <c r="AF1012" i="14"/>
  <c r="AG1012" i="14"/>
  <c r="AH1012" i="14"/>
  <c r="AD1008" i="14"/>
  <c r="AE1008" i="14"/>
  <c r="AC1008" i="14"/>
  <c r="AI1008" i="14"/>
  <c r="AJ1008" i="14"/>
  <c r="AA1008" i="14"/>
  <c r="AH1008" i="14"/>
  <c r="Z1008" i="14"/>
  <c r="AK1008" i="14"/>
  <c r="AF1008" i="14"/>
  <c r="AG1008" i="14"/>
  <c r="AB1008" i="14"/>
  <c r="E39" i="15"/>
  <c r="W274" i="14"/>
  <c r="E2518" i="6"/>
  <c r="V369" i="2"/>
  <c r="W369" i="10"/>
  <c r="W385" i="14"/>
  <c r="X366" i="25"/>
  <c r="W369" i="8"/>
  <c r="W366" i="22"/>
  <c r="V451" i="2"/>
  <c r="W451" i="10"/>
  <c r="X448" i="25"/>
  <c r="W467" i="14"/>
  <c r="W451" i="8"/>
  <c r="W448" i="22"/>
  <c r="V573" i="2"/>
  <c r="W573" i="10"/>
  <c r="W590" i="14"/>
  <c r="X571" i="25"/>
  <c r="W573" i="8"/>
  <c r="W571" i="22"/>
  <c r="V639" i="2"/>
  <c r="W639" i="10"/>
  <c r="W656" i="14"/>
  <c r="X637" i="25"/>
  <c r="X1013" i="25" s="1"/>
  <c r="W639" i="8"/>
  <c r="W637" i="22"/>
  <c r="V909" i="2"/>
  <c r="W911" i="10"/>
  <c r="W929" i="14"/>
  <c r="X910" i="25"/>
  <c r="W911" i="8"/>
  <c r="W910" i="22"/>
  <c r="V285" i="2"/>
  <c r="W285" i="10"/>
  <c r="W301" i="14"/>
  <c r="X282" i="25"/>
  <c r="W283" i="8"/>
  <c r="W282" i="22"/>
  <c r="V673" i="2"/>
  <c r="V1015" i="2" s="1"/>
  <c r="W673" i="10"/>
  <c r="X670" i="25"/>
  <c r="W689" i="14"/>
  <c r="W670" i="22"/>
  <c r="W673" i="8"/>
  <c r="V778" i="2"/>
  <c r="W778" i="10"/>
  <c r="W796" i="14"/>
  <c r="X777" i="25"/>
  <c r="W778" i="8"/>
  <c r="W777" i="22"/>
  <c r="V828" i="2"/>
  <c r="W828" i="10"/>
  <c r="W847" i="14"/>
  <c r="X828" i="25"/>
  <c r="W828" i="8"/>
  <c r="W828" i="22"/>
  <c r="V872" i="2"/>
  <c r="W874" i="10"/>
  <c r="W893" i="14"/>
  <c r="X874" i="25"/>
  <c r="W874" i="8"/>
  <c r="W874" i="22"/>
  <c r="V1050" i="14"/>
  <c r="V41" i="15" s="1"/>
  <c r="V1042" i="14"/>
  <c r="Q45" i="15" s="1"/>
  <c r="Q47" i="15" s="1"/>
  <c r="V1034" i="14"/>
  <c r="V1026" i="14"/>
  <c r="L41" i="15" s="1"/>
  <c r="V1018" i="14"/>
  <c r="G45" i="15" s="1"/>
  <c r="V1010" i="14"/>
  <c r="V427" i="2"/>
  <c r="W427" i="10"/>
  <c r="W443" i="14"/>
  <c r="X424" i="25"/>
  <c r="W427" i="8"/>
  <c r="W424" i="22"/>
  <c r="V582" i="2"/>
  <c r="W582" i="10"/>
  <c r="W599" i="14"/>
  <c r="X580" i="25"/>
  <c r="W582" i="8"/>
  <c r="W580" i="22"/>
  <c r="V666" i="2"/>
  <c r="W666" i="10"/>
  <c r="W682" i="14"/>
  <c r="X663" i="25"/>
  <c r="W663" i="22"/>
  <c r="W666" i="8"/>
  <c r="W776" i="14"/>
  <c r="X757" i="25"/>
  <c r="W757" i="22"/>
  <c r="W291" i="14"/>
  <c r="X272" i="25"/>
  <c r="W272" i="22"/>
  <c r="V780" i="2"/>
  <c r="W780" i="10"/>
  <c r="W798" i="14"/>
  <c r="X779" i="25"/>
  <c r="W780" i="8"/>
  <c r="W779" i="22"/>
  <c r="V928" i="2"/>
  <c r="W930" i="10"/>
  <c r="W948" i="14"/>
  <c r="X929" i="25"/>
  <c r="W929" i="22"/>
  <c r="X950" i="22" s="1"/>
  <c r="W930" i="8"/>
  <c r="V397" i="2"/>
  <c r="W397" i="10"/>
  <c r="W413" i="14"/>
  <c r="X394" i="25"/>
  <c r="W397" i="8"/>
  <c r="W394" i="22"/>
  <c r="V487" i="2"/>
  <c r="V1006" i="2" s="1"/>
  <c r="W487" i="10"/>
  <c r="W503" i="14"/>
  <c r="X484" i="25"/>
  <c r="W487" i="8"/>
  <c r="W484" i="22"/>
  <c r="V594" i="2"/>
  <c r="W594" i="10"/>
  <c r="W611" i="14"/>
  <c r="W1047" i="14" s="1"/>
  <c r="W594" i="8"/>
  <c r="X592" i="25"/>
  <c r="W592" i="22"/>
  <c r="V915" i="2"/>
  <c r="W917" i="10"/>
  <c r="W935" i="14"/>
  <c r="W917" i="8"/>
  <c r="X916" i="25"/>
  <c r="W916" i="22"/>
  <c r="F437" i="25"/>
  <c r="F429" i="25"/>
  <c r="F434" i="25"/>
  <c r="V640" i="2"/>
  <c r="W640" i="10"/>
  <c r="W657" i="14"/>
  <c r="X638" i="25"/>
  <c r="W640" i="8"/>
  <c r="W638" i="22"/>
  <c r="F283" i="25"/>
  <c r="F282" i="25"/>
  <c r="F281" i="25"/>
  <c r="F277" i="25"/>
  <c r="F984" i="25" s="1"/>
  <c r="F276" i="25"/>
  <c r="F983" i="25" s="1"/>
  <c r="E983" i="25"/>
  <c r="E56" i="26" s="1"/>
  <c r="E57" i="26" s="1"/>
  <c r="V366" i="2"/>
  <c r="W366" i="10"/>
  <c r="W382" i="14"/>
  <c r="X363" i="25"/>
  <c r="W366" i="8"/>
  <c r="W363" i="22"/>
  <c r="V953" i="2"/>
  <c r="W956" i="10"/>
  <c r="X955" i="25"/>
  <c r="W974" i="14"/>
  <c r="W956" i="8"/>
  <c r="W955" i="22"/>
  <c r="F317" i="25"/>
  <c r="F537" i="25"/>
  <c r="F538" i="25"/>
  <c r="F533" i="25"/>
  <c r="F535" i="25"/>
  <c r="F532" i="25"/>
  <c r="V461" i="2"/>
  <c r="W461" i="10"/>
  <c r="W477" i="14"/>
  <c r="X458" i="25"/>
  <c r="W461" i="8"/>
  <c r="W458" i="22"/>
  <c r="V844" i="2"/>
  <c r="W846" i="10"/>
  <c r="W865" i="14"/>
  <c r="X846" i="25"/>
  <c r="W846" i="8"/>
  <c r="W846" i="22"/>
  <c r="X1011" i="14"/>
  <c r="F433" i="25"/>
  <c r="V479" i="2"/>
  <c r="W479" i="10"/>
  <c r="W495" i="14"/>
  <c r="W479" i="8"/>
  <c r="X476" i="25"/>
  <c r="W476" i="22"/>
  <c r="X1013" i="14"/>
  <c r="V542" i="2"/>
  <c r="W542" i="10"/>
  <c r="W558" i="14"/>
  <c r="X539" i="25"/>
  <c r="W542" i="8"/>
  <c r="W539" i="22"/>
  <c r="F530" i="25"/>
  <c r="W1020" i="8"/>
  <c r="X1028" i="14"/>
  <c r="W1016" i="14"/>
  <c r="X1022" i="14"/>
  <c r="F320" i="25"/>
  <c r="F32" i="11"/>
  <c r="V954" i="2"/>
  <c r="W957" i="10"/>
  <c r="W975" i="14"/>
  <c r="W957" i="8"/>
  <c r="X956" i="25"/>
  <c r="W956" i="22"/>
  <c r="X1042" i="14"/>
  <c r="J24" i="9"/>
  <c r="E24" i="9"/>
  <c r="V275" i="2"/>
  <c r="W275" i="10"/>
  <c r="X271" i="25"/>
  <c r="W290" i="14"/>
  <c r="W271" i="22"/>
  <c r="W273" i="8"/>
  <c r="V627" i="2"/>
  <c r="W627" i="10"/>
  <c r="W644" i="14"/>
  <c r="X625" i="25"/>
  <c r="W627" i="8"/>
  <c r="W625" i="22"/>
  <c r="F17" i="25"/>
  <c r="J28" i="9"/>
  <c r="W316" i="10"/>
  <c r="W331" i="14"/>
  <c r="X312" i="25"/>
  <c r="W314" i="8"/>
  <c r="W312" i="22"/>
  <c r="V316" i="2"/>
  <c r="V998" i="2" s="1"/>
  <c r="V418" i="2"/>
  <c r="W418" i="10"/>
  <c r="W434" i="14"/>
  <c r="X415" i="25"/>
  <c r="W418" i="8"/>
  <c r="W415" i="22"/>
  <c r="E997" i="25"/>
  <c r="O50" i="26" s="1"/>
  <c r="AD973" i="25"/>
  <c r="F62" i="26" s="1"/>
  <c r="AL973" i="25"/>
  <c r="AG973" i="25"/>
  <c r="E68" i="26" s="1"/>
  <c r="AC973" i="25"/>
  <c r="F64" i="26" s="1"/>
  <c r="AK973" i="25"/>
  <c r="AB973" i="25"/>
  <c r="F66" i="26" s="1"/>
  <c r="AE973" i="25"/>
  <c r="AF973" i="25"/>
  <c r="AA973" i="25"/>
  <c r="F68" i="26" s="1"/>
  <c r="AH973" i="25"/>
  <c r="E66" i="26" s="1"/>
  <c r="AI973" i="25"/>
  <c r="E64" i="26" s="1"/>
  <c r="E40" i="26"/>
  <c r="AJ973" i="25"/>
  <c r="E62" i="26" s="1"/>
  <c r="E1031" i="8"/>
  <c r="F432" i="25"/>
  <c r="E1019" i="8"/>
  <c r="E1023" i="8"/>
  <c r="V699" i="2"/>
  <c r="W699" i="10"/>
  <c r="X696" i="25"/>
  <c r="W699" i="8"/>
  <c r="W715" i="14"/>
  <c r="W696" i="22"/>
  <c r="Y1007" i="25"/>
  <c r="Y992" i="25"/>
  <c r="Y986" i="25"/>
  <c r="X989" i="25"/>
  <c r="Y974" i="25"/>
  <c r="AC1009" i="25"/>
  <c r="U64" i="26" s="1"/>
  <c r="AK1009" i="25"/>
  <c r="AB1009" i="25"/>
  <c r="U66" i="26" s="1"/>
  <c r="AL1009" i="25"/>
  <c r="AE1009" i="25"/>
  <c r="AI1009" i="25"/>
  <c r="T64" i="26" s="1"/>
  <c r="AD1009" i="25"/>
  <c r="U62" i="26" s="1"/>
  <c r="AF1009" i="25"/>
  <c r="T40" i="26"/>
  <c r="AG1009" i="25"/>
  <c r="T68" i="26" s="1"/>
  <c r="AJ1009" i="25"/>
  <c r="T62" i="26" s="1"/>
  <c r="AH1009" i="25"/>
  <c r="T66" i="26" s="1"/>
  <c r="AA1009" i="25"/>
  <c r="U68" i="26" s="1"/>
  <c r="AD984" i="25"/>
  <c r="K61" i="26" s="1"/>
  <c r="AL984" i="25"/>
  <c r="AC984" i="25"/>
  <c r="K63" i="26" s="1"/>
  <c r="AK984" i="25"/>
  <c r="AH984" i="25"/>
  <c r="J65" i="26" s="1"/>
  <c r="AI984" i="25"/>
  <c r="J63" i="26" s="1"/>
  <c r="AJ984" i="25"/>
  <c r="J61" i="26" s="1"/>
  <c r="AF984" i="25"/>
  <c r="AB984" i="25"/>
  <c r="K65" i="26" s="1"/>
  <c r="AE984" i="25"/>
  <c r="AA984" i="25"/>
  <c r="K67" i="26" s="1"/>
  <c r="AG984" i="25"/>
  <c r="J67" i="26" s="1"/>
  <c r="J39" i="26"/>
  <c r="F16" i="25"/>
  <c r="O28" i="9"/>
  <c r="X986" i="10"/>
  <c r="X995" i="10"/>
  <c r="X992" i="10"/>
  <c r="X994" i="10"/>
  <c r="X990" i="10"/>
  <c r="X984" i="10"/>
  <c r="X988" i="10"/>
  <c r="X996" i="10"/>
  <c r="X991" i="10"/>
  <c r="X985" i="10"/>
  <c r="X989" i="10"/>
  <c r="X997" i="10"/>
  <c r="X1001" i="10"/>
  <c r="X1003" i="10"/>
  <c r="X1005" i="10"/>
  <c r="X983" i="10"/>
  <c r="X993" i="10"/>
  <c r="X987" i="10"/>
  <c r="X1004" i="10"/>
  <c r="X1002" i="10"/>
  <c r="E975" i="2"/>
  <c r="E979" i="2"/>
  <c r="E977" i="2"/>
  <c r="E994" i="2"/>
  <c r="V979" i="2"/>
  <c r="E1011" i="2"/>
  <c r="W985" i="10"/>
  <c r="X982" i="10"/>
  <c r="V656" i="2"/>
  <c r="W656" i="10"/>
  <c r="W673" i="14"/>
  <c r="X654" i="25"/>
  <c r="W654" i="22"/>
  <c r="W656" i="8"/>
  <c r="P42" i="15"/>
  <c r="P40" i="1"/>
  <c r="P42" i="26"/>
  <c r="P42" i="23"/>
  <c r="P42" i="11"/>
  <c r="P46" i="9"/>
  <c r="E1019" i="14"/>
  <c r="V454" i="2"/>
  <c r="W454" i="10"/>
  <c r="X451" i="25"/>
  <c r="W470" i="14"/>
  <c r="W454" i="8"/>
  <c r="W451" i="22"/>
  <c r="V338" i="2"/>
  <c r="W338" i="10"/>
  <c r="W355" i="14"/>
  <c r="X336" i="25"/>
  <c r="W338" i="8"/>
  <c r="W336" i="22"/>
  <c r="P44" i="26"/>
  <c r="P48" i="9"/>
  <c r="P44" i="15"/>
  <c r="P44" i="23"/>
  <c r="P42" i="1"/>
  <c r="P45" i="1" s="1"/>
  <c r="P44" i="11"/>
  <c r="P47" i="11" s="1"/>
  <c r="V983" i="2"/>
  <c r="E1003" i="2"/>
  <c r="E1002" i="2"/>
  <c r="J28" i="11"/>
  <c r="AB1009" i="10"/>
  <c r="AJ1009" i="10"/>
  <c r="AE1009" i="10"/>
  <c r="AC1009" i="10"/>
  <c r="AD1009" i="10"/>
  <c r="AG1009" i="10"/>
  <c r="AA1009" i="10"/>
  <c r="Z1009" i="10"/>
  <c r="AI1009" i="10"/>
  <c r="AF1009" i="10"/>
  <c r="AH1009" i="10"/>
  <c r="AK1009" i="10"/>
  <c r="T40" i="11"/>
  <c r="AB973" i="10"/>
  <c r="AJ973" i="10"/>
  <c r="AE973" i="10"/>
  <c r="AG973" i="10"/>
  <c r="AH973" i="10"/>
  <c r="Z973" i="10"/>
  <c r="AK973" i="10"/>
  <c r="AC973" i="10"/>
  <c r="AD973" i="10"/>
  <c r="AF973" i="10"/>
  <c r="AI973" i="10"/>
  <c r="AA973" i="10"/>
  <c r="E40" i="11"/>
  <c r="AD1015" i="14"/>
  <c r="AC1015" i="14"/>
  <c r="AK1015" i="14"/>
  <c r="Z1015" i="14"/>
  <c r="AJ1015" i="14"/>
  <c r="AA1015" i="14"/>
  <c r="AE1015" i="14"/>
  <c r="AI1015" i="14"/>
  <c r="AF1015" i="14"/>
  <c r="AG1015" i="14"/>
  <c r="AH1015" i="14"/>
  <c r="AB1015" i="14"/>
  <c r="E42" i="15"/>
  <c r="AD1027" i="14"/>
  <c r="AC1027" i="14"/>
  <c r="AK1027" i="14"/>
  <c r="Z1027" i="14"/>
  <c r="AJ1027" i="14"/>
  <c r="AA1027" i="14"/>
  <c r="AE1027" i="14"/>
  <c r="AI1027" i="14"/>
  <c r="AH1027" i="14"/>
  <c r="AB1027" i="14"/>
  <c r="J42" i="15"/>
  <c r="AG1027" i="14"/>
  <c r="AF1027" i="14"/>
  <c r="V409" i="2"/>
  <c r="W409" i="10"/>
  <c r="W425" i="14"/>
  <c r="X406" i="25"/>
  <c r="W409" i="8"/>
  <c r="W406" i="22"/>
  <c r="V575" i="2"/>
  <c r="W575" i="10"/>
  <c r="W592" i="14"/>
  <c r="W575" i="8"/>
  <c r="W573" i="22"/>
  <c r="X573" i="25"/>
  <c r="V840" i="2"/>
  <c r="W840" i="10"/>
  <c r="X840" i="25"/>
  <c r="W859" i="14"/>
  <c r="W840" i="8"/>
  <c r="W840" i="22"/>
  <c r="V952" i="2"/>
  <c r="W955" i="10"/>
  <c r="W973" i="14"/>
  <c r="X954" i="25"/>
  <c r="W955" i="8"/>
  <c r="W954" i="22"/>
  <c r="V311" i="2"/>
  <c r="W311" i="10"/>
  <c r="W326" i="14"/>
  <c r="X307" i="25"/>
  <c r="W307" i="22"/>
  <c r="W309" i="8"/>
  <c r="V489" i="2"/>
  <c r="W489" i="10"/>
  <c r="W1006" i="10" s="1"/>
  <c r="W505" i="14"/>
  <c r="W489" i="8"/>
  <c r="X486" i="25"/>
  <c r="W486" i="22"/>
  <c r="F744" i="25"/>
  <c r="F739" i="25"/>
  <c r="F737" i="25"/>
  <c r="V325" i="2"/>
  <c r="W325" i="10"/>
  <c r="W342" i="14"/>
  <c r="X323" i="25"/>
  <c r="W323" i="22"/>
  <c r="W325" i="8"/>
  <c r="V644" i="2"/>
  <c r="W644" i="10"/>
  <c r="W661" i="14"/>
  <c r="X642" i="25"/>
  <c r="W644" i="8"/>
  <c r="W642" i="22"/>
  <c r="AB980" i="10"/>
  <c r="AJ980" i="10"/>
  <c r="AE980" i="10"/>
  <c r="AG980" i="10"/>
  <c r="Z980" i="10"/>
  <c r="AK980" i="10"/>
  <c r="AD980" i="10"/>
  <c r="AF980" i="10"/>
  <c r="AI980" i="10"/>
  <c r="AC980" i="10"/>
  <c r="AA980" i="10"/>
  <c r="AH980" i="10"/>
  <c r="E43" i="11"/>
  <c r="V322" i="2"/>
  <c r="W322" i="10"/>
  <c r="W337" i="14"/>
  <c r="X318" i="25"/>
  <c r="W320" i="8"/>
  <c r="W318" i="22"/>
  <c r="V620" i="2"/>
  <c r="W620" i="10"/>
  <c r="W637" i="14"/>
  <c r="W620" i="8"/>
  <c r="X618" i="25"/>
  <c r="W618" i="22"/>
  <c r="E1033" i="8"/>
  <c r="V416" i="2"/>
  <c r="W416" i="10"/>
  <c r="W432" i="14"/>
  <c r="X413" i="25"/>
  <c r="W416" i="8"/>
  <c r="W413" i="22"/>
  <c r="V565" i="2"/>
  <c r="W565" i="10"/>
  <c r="X562" i="25"/>
  <c r="W581" i="14"/>
  <c r="W565" i="8"/>
  <c r="W562" i="22"/>
  <c r="AC1013" i="25"/>
  <c r="U72" i="26" s="1"/>
  <c r="AK1013" i="25"/>
  <c r="AB1013" i="25"/>
  <c r="U76" i="26" s="1"/>
  <c r="AL1013" i="25"/>
  <c r="AE1013" i="25"/>
  <c r="AI1013" i="25"/>
  <c r="T72" i="26" s="1"/>
  <c r="AH1013" i="25"/>
  <c r="T76" i="26" s="1"/>
  <c r="AJ1013" i="25"/>
  <c r="AA1013" i="25"/>
  <c r="AF1013" i="25"/>
  <c r="AG1013" i="25"/>
  <c r="AD1013" i="25"/>
  <c r="E1009" i="2"/>
  <c r="W991" i="10"/>
  <c r="W983" i="10"/>
  <c r="AA1014" i="10"/>
  <c r="AI1014" i="10"/>
  <c r="AB1014" i="10"/>
  <c r="AJ1014" i="10"/>
  <c r="AD1014" i="10"/>
  <c r="Z1014" i="10"/>
  <c r="AH1014" i="10"/>
  <c r="AF1014" i="10"/>
  <c r="AC1014" i="10"/>
  <c r="AE1014" i="10"/>
  <c r="AG1014" i="10"/>
  <c r="AK1014" i="10"/>
  <c r="T41" i="11"/>
  <c r="P39" i="15"/>
  <c r="P37" i="1"/>
  <c r="P43" i="9"/>
  <c r="P39" i="23"/>
  <c r="P39" i="11"/>
  <c r="P39" i="26"/>
  <c r="V327" i="2"/>
  <c r="W327" i="10"/>
  <c r="W344" i="14"/>
  <c r="X325" i="25"/>
  <c r="W327" i="8"/>
  <c r="W325" i="22"/>
  <c r="V612" i="2"/>
  <c r="W612" i="10"/>
  <c r="X610" i="25"/>
  <c r="W629" i="14"/>
  <c r="W1048" i="14" s="1"/>
  <c r="W612" i="8"/>
  <c r="W1041" i="8" s="1"/>
  <c r="W610" i="22"/>
  <c r="V889" i="2"/>
  <c r="W891" i="10"/>
  <c r="W909" i="14"/>
  <c r="X890" i="25"/>
  <c r="W891" i="8"/>
  <c r="W890" i="22"/>
  <c r="V363" i="2"/>
  <c r="W363" i="10"/>
  <c r="X360" i="25"/>
  <c r="W379" i="14"/>
  <c r="W1036" i="14" s="1"/>
  <c r="W363" i="8"/>
  <c r="W360" i="22"/>
  <c r="V466" i="2"/>
  <c r="W466" i="10"/>
  <c r="W482" i="14"/>
  <c r="W1041" i="14" s="1"/>
  <c r="X463" i="25"/>
  <c r="W466" i="8"/>
  <c r="W463" i="22"/>
  <c r="V671" i="2"/>
  <c r="W671" i="10"/>
  <c r="W687" i="14"/>
  <c r="X668" i="25"/>
  <c r="W671" i="8"/>
  <c r="W668" i="22"/>
  <c r="V787" i="2"/>
  <c r="W787" i="10"/>
  <c r="X786" i="25"/>
  <c r="W805" i="14"/>
  <c r="W787" i="8"/>
  <c r="W786" i="22"/>
  <c r="V846" i="2"/>
  <c r="W848" i="10"/>
  <c r="X848" i="25"/>
  <c r="W867" i="14"/>
  <c r="W848" i="8"/>
  <c r="W848" i="22"/>
  <c r="V450" i="2"/>
  <c r="W450" i="10"/>
  <c r="W466" i="14"/>
  <c r="X447" i="25"/>
  <c r="W450" i="8"/>
  <c r="W447" i="22"/>
  <c r="V509" i="2"/>
  <c r="W509" i="10"/>
  <c r="W524" i="14"/>
  <c r="X505" i="25"/>
  <c r="W509" i="8"/>
  <c r="W505" i="22"/>
  <c r="V655" i="2"/>
  <c r="W655" i="10"/>
  <c r="W1014" i="10" s="1"/>
  <c r="W672" i="14"/>
  <c r="X653" i="25"/>
  <c r="W655" i="8"/>
  <c r="W653" i="22"/>
  <c r="V742" i="2"/>
  <c r="W742" i="10"/>
  <c r="X740" i="25"/>
  <c r="W759" i="14"/>
  <c r="W742" i="8"/>
  <c r="W740" i="22"/>
  <c r="V800" i="2"/>
  <c r="W799" i="10"/>
  <c r="X800" i="25"/>
  <c r="W819" i="14"/>
  <c r="W799" i="8"/>
  <c r="W800" i="22"/>
  <c r="V906" i="2"/>
  <c r="W908" i="10"/>
  <c r="W926" i="14"/>
  <c r="X907" i="25"/>
  <c r="W908" i="8"/>
  <c r="W907" i="22"/>
  <c r="V774" i="2"/>
  <c r="W774" i="10"/>
  <c r="W792" i="14"/>
  <c r="X773" i="25"/>
  <c r="W773" i="22"/>
  <c r="W774" i="8"/>
  <c r="E976" i="2"/>
  <c r="E1015" i="2"/>
  <c r="AA1013" i="10"/>
  <c r="AI1013" i="10"/>
  <c r="AB1013" i="10"/>
  <c r="AJ1013" i="10"/>
  <c r="AD1013" i="10"/>
  <c r="Z1013" i="10"/>
  <c r="AH1013" i="10"/>
  <c r="AF1013" i="10"/>
  <c r="AK1013" i="10"/>
  <c r="AE1013" i="10"/>
  <c r="AC1013" i="10"/>
  <c r="AG1013" i="10"/>
  <c r="X976" i="10"/>
  <c r="V683" i="2"/>
  <c r="W683" i="10"/>
  <c r="W699" i="14"/>
  <c r="W683" i="8"/>
  <c r="X680" i="25"/>
  <c r="W680" i="22"/>
  <c r="V857" i="2"/>
  <c r="W859" i="10"/>
  <c r="W878" i="14"/>
  <c r="X859" i="25"/>
  <c r="W859" i="8"/>
  <c r="W859" i="22"/>
  <c r="V309" i="2"/>
  <c r="W309" i="10"/>
  <c r="X305" i="25"/>
  <c r="W324" i="14"/>
  <c r="W307" i="8"/>
  <c r="W305" i="22"/>
  <c r="V533" i="2"/>
  <c r="W533" i="10"/>
  <c r="X528" i="25"/>
  <c r="W547" i="14"/>
  <c r="W533" i="8"/>
  <c r="W528" i="22"/>
  <c r="V839" i="2"/>
  <c r="W839" i="10"/>
  <c r="W858" i="14"/>
  <c r="X839" i="25"/>
  <c r="W839" i="8"/>
  <c r="W839" i="22"/>
  <c r="V901" i="2"/>
  <c r="W903" i="10"/>
  <c r="W921" i="14"/>
  <c r="X902" i="25"/>
  <c r="W903" i="8"/>
  <c r="W902" i="22"/>
  <c r="F39" i="15"/>
  <c r="F39" i="26"/>
  <c r="F37" i="1"/>
  <c r="F39" i="23"/>
  <c r="F43" i="9"/>
  <c r="F39" i="11"/>
  <c r="U39" i="15"/>
  <c r="U39" i="11"/>
  <c r="U43" i="9"/>
  <c r="U39" i="26"/>
  <c r="U37" i="1"/>
  <c r="U39" i="23"/>
  <c r="V713" i="2"/>
  <c r="W713" i="10"/>
  <c r="W730" i="14"/>
  <c r="X711" i="25"/>
  <c r="W713" i="8"/>
  <c r="W711" i="22"/>
  <c r="V398" i="2"/>
  <c r="W398" i="10"/>
  <c r="W414" i="14"/>
  <c r="X395" i="25"/>
  <c r="W398" i="8"/>
  <c r="W395" i="22"/>
  <c r="V387" i="2"/>
  <c r="W387" i="10"/>
  <c r="W403" i="14"/>
  <c r="X384" i="25"/>
  <c r="W387" i="8"/>
  <c r="W384" i="22"/>
  <c r="V823" i="2"/>
  <c r="W823" i="10"/>
  <c r="W842" i="14"/>
  <c r="X823" i="25"/>
  <c r="W823" i="8"/>
  <c r="W823" i="22"/>
  <c r="E1020" i="14"/>
  <c r="M19" i="25"/>
  <c r="L19" i="25"/>
  <c r="T19" i="25"/>
  <c r="H19" i="25"/>
  <c r="R19" i="25"/>
  <c r="I19" i="25"/>
  <c r="S19" i="25"/>
  <c r="K19" i="25"/>
  <c r="Q19" i="25"/>
  <c r="N19" i="25"/>
  <c r="O19" i="25"/>
  <c r="P19" i="25"/>
  <c r="E19" i="25"/>
  <c r="D20" i="25"/>
  <c r="J19" i="25"/>
  <c r="W19" i="25"/>
  <c r="V598" i="2"/>
  <c r="W598" i="10"/>
  <c r="W615" i="14"/>
  <c r="X596" i="25"/>
  <c r="X1011" i="25" s="1"/>
  <c r="W598" i="8"/>
  <c r="W596" i="22"/>
  <c r="V932" i="2"/>
  <c r="W935" i="10"/>
  <c r="W935" i="8"/>
  <c r="X934" i="25"/>
  <c r="W953" i="14"/>
  <c r="W934" i="22"/>
  <c r="F315" i="25"/>
  <c r="V368" i="2"/>
  <c r="W368" i="10"/>
  <c r="X365" i="25"/>
  <c r="W384" i="14"/>
  <c r="W368" i="8"/>
  <c r="W365" i="22"/>
  <c r="V473" i="2"/>
  <c r="W473" i="10"/>
  <c r="W489" i="14"/>
  <c r="X470" i="25"/>
  <c r="W473" i="8"/>
  <c r="W470" i="22"/>
  <c r="V744" i="2"/>
  <c r="W744" i="10"/>
  <c r="W761" i="14"/>
  <c r="X742" i="25"/>
  <c r="W744" i="8"/>
  <c r="W742" i="22"/>
  <c r="F743" i="25"/>
  <c r="K53" i="1"/>
  <c r="K55" i="26"/>
  <c r="K59" i="9"/>
  <c r="K55" i="15"/>
  <c r="K55" i="23"/>
  <c r="K55" i="11"/>
  <c r="F44" i="26"/>
  <c r="F47" i="26" s="1"/>
  <c r="F48" i="9"/>
  <c r="F44" i="15"/>
  <c r="F44" i="11"/>
  <c r="F42" i="1"/>
  <c r="F45" i="1" s="1"/>
  <c r="F44" i="23"/>
  <c r="F47" i="23" s="1"/>
  <c r="F43" i="11"/>
  <c r="F43" i="23"/>
  <c r="F47" i="9"/>
  <c r="F43" i="26"/>
  <c r="F41" i="1"/>
  <c r="F43" i="15"/>
  <c r="W1011" i="14"/>
  <c r="F500" i="25"/>
  <c r="F960" i="25"/>
  <c r="F961" i="25"/>
  <c r="F959" i="25"/>
  <c r="V434" i="2"/>
  <c r="W434" i="10"/>
  <c r="W450" i="14"/>
  <c r="W434" i="8"/>
  <c r="X431" i="25"/>
  <c r="W431" i="22"/>
  <c r="V648" i="2"/>
  <c r="W648" i="10"/>
  <c r="W665" i="14"/>
  <c r="X646" i="25"/>
  <c r="W648" i="8"/>
  <c r="W646" i="22"/>
  <c r="V476" i="2"/>
  <c r="W476" i="10"/>
  <c r="W492" i="14"/>
  <c r="W476" i="8"/>
  <c r="X473" i="25"/>
  <c r="W473" i="22"/>
  <c r="X1021" i="14"/>
  <c r="F516" i="25"/>
  <c r="F515" i="25"/>
  <c r="W557" i="14"/>
  <c r="X538" i="25"/>
  <c r="W538" i="22"/>
  <c r="E1027" i="8"/>
  <c r="W1025" i="14"/>
  <c r="X1032" i="14"/>
  <c r="X1043" i="14"/>
  <c r="W1019" i="14"/>
  <c r="X1014" i="10"/>
  <c r="X1050" i="14"/>
  <c r="F543" i="25"/>
  <c r="F1004" i="25"/>
  <c r="K32" i="9"/>
  <c r="F32" i="9"/>
  <c r="V278" i="2"/>
  <c r="W278" i="10"/>
  <c r="X274" i="25"/>
  <c r="W293" i="14"/>
  <c r="W276" i="8"/>
  <c r="W274" i="22"/>
  <c r="V444" i="2"/>
  <c r="W444" i="10"/>
  <c r="W460" i="14"/>
  <c r="X441" i="25"/>
  <c r="W444" i="8"/>
  <c r="W441" i="22"/>
  <c r="V625" i="2"/>
  <c r="W625" i="10"/>
  <c r="W642" i="14"/>
  <c r="X623" i="25"/>
  <c r="W625" i="8"/>
  <c r="W623" i="22"/>
  <c r="E978" i="25"/>
  <c r="E51" i="26" s="1"/>
  <c r="AC1004" i="25"/>
  <c r="P87" i="26" s="1"/>
  <c r="AK1004" i="25"/>
  <c r="O85" i="26" s="1"/>
  <c r="AG1004" i="25"/>
  <c r="O89" i="26" s="1"/>
  <c r="AI1004" i="25"/>
  <c r="O87" i="26" s="1"/>
  <c r="AE1004" i="25"/>
  <c r="P85" i="26" s="1"/>
  <c r="AF1004" i="25"/>
  <c r="AH1004" i="25"/>
  <c r="O88" i="26" s="1"/>
  <c r="AL1004" i="25"/>
  <c r="AA1004" i="25"/>
  <c r="P89" i="26" s="1"/>
  <c r="AJ1004" i="25"/>
  <c r="O86" i="26" s="1"/>
  <c r="O43" i="26"/>
  <c r="AB1004" i="25"/>
  <c r="P88" i="26" s="1"/>
  <c r="AD1004" i="25"/>
  <c r="P86" i="26" s="1"/>
  <c r="E996" i="25"/>
  <c r="O49" i="26" s="1"/>
  <c r="AD986" i="25"/>
  <c r="AL986" i="25"/>
  <c r="AC986" i="25"/>
  <c r="K69" i="26" s="1"/>
  <c r="AK986" i="25"/>
  <c r="AH986" i="25"/>
  <c r="J73" i="26" s="1"/>
  <c r="AI986" i="25"/>
  <c r="J69" i="26" s="1"/>
  <c r="AJ986" i="25"/>
  <c r="AF986" i="25"/>
  <c r="AA986" i="25"/>
  <c r="AE986" i="25"/>
  <c r="AG986" i="25"/>
  <c r="AB986" i="25"/>
  <c r="K73" i="26" s="1"/>
  <c r="AD976" i="25"/>
  <c r="AL976" i="25"/>
  <c r="AG976" i="25"/>
  <c r="AC976" i="25"/>
  <c r="F71" i="26" s="1"/>
  <c r="AK976" i="25"/>
  <c r="AI976" i="25"/>
  <c r="E71" i="26" s="1"/>
  <c r="AJ976" i="25"/>
  <c r="AF976" i="25"/>
  <c r="AA976" i="25"/>
  <c r="AB976" i="25"/>
  <c r="F75" i="26" s="1"/>
  <c r="AH976" i="25"/>
  <c r="E75" i="26" s="1"/>
  <c r="AE976" i="25"/>
  <c r="X1014" i="8"/>
  <c r="X1015" i="8"/>
  <c r="W1016" i="8"/>
  <c r="X1016" i="8"/>
  <c r="X1017" i="8"/>
  <c r="W1018" i="8"/>
  <c r="W1019" i="8"/>
  <c r="X1022" i="8"/>
  <c r="X1023" i="8"/>
  <c r="X1012" i="8"/>
  <c r="X1013" i="8"/>
  <c r="W1014" i="8"/>
  <c r="W1015" i="8"/>
  <c r="X1019" i="8"/>
  <c r="X1024" i="8"/>
  <c r="X1026" i="8"/>
  <c r="X1021" i="8"/>
  <c r="W1012" i="8"/>
  <c r="X1018" i="8"/>
  <c r="X1025" i="8"/>
  <c r="W1013" i="8"/>
  <c r="X1020" i="8"/>
  <c r="X1010" i="8"/>
  <c r="X1037" i="8"/>
  <c r="X1032" i="8"/>
  <c r="X1005" i="8"/>
  <c r="W1046" i="8"/>
  <c r="X1042" i="8"/>
  <c r="X1038" i="8"/>
  <c r="X1031" i="8"/>
  <c r="W1010" i="8"/>
  <c r="X1043" i="8"/>
  <c r="W1007" i="8"/>
  <c r="X1045" i="8"/>
  <c r="W1023" i="8"/>
  <c r="X1036" i="8"/>
  <c r="X1002" i="8"/>
  <c r="X1046" i="8"/>
  <c r="X1027" i="8"/>
  <c r="X1030" i="8"/>
  <c r="X1006" i="8"/>
  <c r="X1029" i="8"/>
  <c r="X1044" i="8"/>
  <c r="X1008" i="8"/>
  <c r="W1011" i="8"/>
  <c r="X1035" i="8"/>
  <c r="X1001" i="8"/>
  <c r="W1009" i="8"/>
  <c r="X1034" i="8"/>
  <c r="X1040" i="8"/>
  <c r="X1041" i="8"/>
  <c r="W1002" i="8"/>
  <c r="W1004" i="8"/>
  <c r="W1006" i="8"/>
  <c r="W1005" i="8"/>
  <c r="X1009" i="8"/>
  <c r="X1003" i="8"/>
  <c r="X1039" i="8"/>
  <c r="X1011" i="8"/>
  <c r="X1007" i="8"/>
  <c r="X1004" i="8"/>
  <c r="X1033" i="8"/>
  <c r="W1008" i="8"/>
  <c r="E1015" i="8"/>
  <c r="V702" i="2"/>
  <c r="W702" i="10"/>
  <c r="W718" i="14"/>
  <c r="X699" i="25"/>
  <c r="W702" i="8"/>
  <c r="W699" i="22"/>
  <c r="K24" i="15"/>
  <c r="AC1001" i="25"/>
  <c r="P72" i="26" s="1"/>
  <c r="AK1001" i="25"/>
  <c r="AB1001" i="25"/>
  <c r="P76" i="26" s="1"/>
  <c r="AL1001" i="25"/>
  <c r="AE1001" i="25"/>
  <c r="AI1001" i="25"/>
  <c r="O72" i="26" s="1"/>
  <c r="AF1001" i="25"/>
  <c r="AG1001" i="25"/>
  <c r="AJ1001" i="25"/>
  <c r="AH1001" i="25"/>
  <c r="O76" i="26" s="1"/>
  <c r="AA1001" i="25"/>
  <c r="AD1001" i="25"/>
  <c r="E1032" i="8"/>
  <c r="W1022" i="14"/>
  <c r="E1018" i="8"/>
  <c r="F14" i="25"/>
  <c r="W981" i="25"/>
  <c r="G44" i="26" s="1"/>
  <c r="AA1014" i="8"/>
  <c r="K72" i="9" s="1"/>
  <c r="AI1014" i="8"/>
  <c r="J68" i="9" s="1"/>
  <c r="AB1014" i="8"/>
  <c r="K70" i="9" s="1"/>
  <c r="AK1014" i="8"/>
  <c r="AJ1014" i="8"/>
  <c r="J66" i="9" s="1"/>
  <c r="AL1014" i="8"/>
  <c r="AE1014" i="8"/>
  <c r="AH1014" i="8"/>
  <c r="J70" i="9" s="1"/>
  <c r="J44" i="9"/>
  <c r="AC1014" i="8"/>
  <c r="K68" i="9" s="1"/>
  <c r="AF1014" i="8"/>
  <c r="AD1014" i="8"/>
  <c r="K66" i="9" s="1"/>
  <c r="AG1014" i="8"/>
  <c r="J72" i="9" s="1"/>
  <c r="AA1004" i="8"/>
  <c r="F82" i="9" s="1"/>
  <c r="AI1004" i="8"/>
  <c r="E78" i="9" s="1"/>
  <c r="AB1004" i="8"/>
  <c r="AK1004" i="8"/>
  <c r="E74" i="9" s="1"/>
  <c r="AF1004" i="8"/>
  <c r="AG1004" i="8"/>
  <c r="E82" i="9" s="1"/>
  <c r="AL1004" i="8"/>
  <c r="AE1004" i="8"/>
  <c r="F74" i="9" s="1"/>
  <c r="AC1004" i="8"/>
  <c r="F78" i="9" s="1"/>
  <c r="AJ1004" i="8"/>
  <c r="AD1004" i="8"/>
  <c r="AH1004" i="8"/>
  <c r="AA1007" i="8"/>
  <c r="AI1007" i="8"/>
  <c r="E89" i="9" s="1"/>
  <c r="AF1007" i="8"/>
  <c r="F85" i="9" s="1"/>
  <c r="AD1007" i="8"/>
  <c r="AE1007" i="8"/>
  <c r="F87" i="9" s="1"/>
  <c r="AJ1007" i="8"/>
  <c r="AC1007" i="8"/>
  <c r="F89" i="9" s="1"/>
  <c r="AB1007" i="8"/>
  <c r="AG1007" i="8"/>
  <c r="AH1007" i="8"/>
  <c r="AL1007" i="8"/>
  <c r="E85" i="9" s="1"/>
  <c r="AK1007" i="8"/>
  <c r="E87" i="9" s="1"/>
  <c r="E45" i="9"/>
  <c r="AA1012" i="8"/>
  <c r="F110" i="9" s="1"/>
  <c r="AI1012" i="8"/>
  <c r="E102" i="9" s="1"/>
  <c r="AB1012" i="8"/>
  <c r="F106" i="9" s="1"/>
  <c r="AK1012" i="8"/>
  <c r="AL1012" i="8"/>
  <c r="E50" i="9"/>
  <c r="AC1012" i="8"/>
  <c r="F102" i="9" s="1"/>
  <c r="AF1012" i="8"/>
  <c r="AJ1012" i="8"/>
  <c r="E98" i="9" s="1"/>
  <c r="AD1012" i="8"/>
  <c r="F98" i="9" s="1"/>
  <c r="AE1012" i="8"/>
  <c r="AG1012" i="8"/>
  <c r="E110" i="9" s="1"/>
  <c r="AH1012" i="8"/>
  <c r="E106" i="9" s="1"/>
  <c r="E1001" i="2"/>
  <c r="AB1010" i="10"/>
  <c r="AJ1010" i="10"/>
  <c r="AA1010" i="10"/>
  <c r="AK1010" i="10"/>
  <c r="AC1010" i="10"/>
  <c r="AE1010" i="10"/>
  <c r="Z1010" i="10"/>
  <c r="AI1010" i="10"/>
  <c r="AH1010" i="10"/>
  <c r="AD1010" i="10"/>
  <c r="AG1010" i="10"/>
  <c r="AF1010" i="10"/>
  <c r="AB999" i="10"/>
  <c r="AJ999" i="10"/>
  <c r="AE999" i="10"/>
  <c r="Z999" i="10"/>
  <c r="AK999" i="10"/>
  <c r="AD999" i="10"/>
  <c r="AF999" i="10"/>
  <c r="AH999" i="10"/>
  <c r="AC999" i="10"/>
  <c r="AA999" i="10"/>
  <c r="AI999" i="10"/>
  <c r="AG999" i="10"/>
  <c r="W982" i="2"/>
  <c r="O24" i="11"/>
  <c r="V583" i="2"/>
  <c r="W583" i="10"/>
  <c r="W600" i="14"/>
  <c r="X581" i="25"/>
  <c r="W583" i="8"/>
  <c r="W581" i="22"/>
  <c r="V759" i="2"/>
  <c r="W759" i="10"/>
  <c r="W777" i="14"/>
  <c r="W759" i="8"/>
  <c r="X758" i="25"/>
  <c r="W758" i="22"/>
  <c r="V935" i="2"/>
  <c r="W938" i="10"/>
  <c r="W956" i="14"/>
  <c r="X937" i="25"/>
  <c r="W938" i="8"/>
  <c r="W937" i="22"/>
  <c r="V417" i="2"/>
  <c r="W417" i="10"/>
  <c r="W433" i="14"/>
  <c r="X414" i="25"/>
  <c r="W417" i="8"/>
  <c r="W414" i="22"/>
  <c r="V690" i="2"/>
  <c r="W690" i="10"/>
  <c r="W706" i="14"/>
  <c r="X687" i="25"/>
  <c r="W690" i="8"/>
  <c r="W687" i="22"/>
  <c r="V343" i="2"/>
  <c r="W343" i="10"/>
  <c r="W359" i="14"/>
  <c r="X340" i="25"/>
  <c r="W343" i="8"/>
  <c r="W1028" i="8" s="1"/>
  <c r="W340" i="22"/>
  <c r="V531" i="2"/>
  <c r="W531" i="10"/>
  <c r="X526" i="25"/>
  <c r="W531" i="8"/>
  <c r="W545" i="14"/>
  <c r="W526" i="22"/>
  <c r="V764" i="2"/>
  <c r="W764" i="10"/>
  <c r="W782" i="14"/>
  <c r="X763" i="25"/>
  <c r="W763" i="22"/>
  <c r="W764" i="8"/>
  <c r="V866" i="2"/>
  <c r="W868" i="10"/>
  <c r="W887" i="14"/>
  <c r="X868" i="25"/>
  <c r="W868" i="8"/>
  <c r="W868" i="22"/>
  <c r="V894" i="2"/>
  <c r="W896" i="10"/>
  <c r="W914" i="14"/>
  <c r="X895" i="25"/>
  <c r="W895" i="22"/>
  <c r="W896" i="8"/>
  <c r="P53" i="11"/>
  <c r="P51" i="1"/>
  <c r="P57" i="9"/>
  <c r="P53" i="15"/>
  <c r="P53" i="26"/>
  <c r="P53" i="23"/>
  <c r="W992" i="10"/>
  <c r="W984" i="10"/>
  <c r="AB990" i="10"/>
  <c r="AJ990" i="10"/>
  <c r="AE990" i="10"/>
  <c r="Z990" i="10"/>
  <c r="AK990" i="10"/>
  <c r="AA990" i="10"/>
  <c r="AD990" i="10"/>
  <c r="AI990" i="10"/>
  <c r="AC990" i="10"/>
  <c r="AF990" i="10"/>
  <c r="AG990" i="10"/>
  <c r="AH990" i="10"/>
  <c r="J41" i="11"/>
  <c r="AB984" i="10"/>
  <c r="AJ984" i="10"/>
  <c r="AE984" i="10"/>
  <c r="AG984" i="10"/>
  <c r="Z984" i="10"/>
  <c r="AK984" i="10"/>
  <c r="AD984" i="10"/>
  <c r="AF984" i="10"/>
  <c r="AI984" i="10"/>
  <c r="AC984" i="10"/>
  <c r="AA984" i="10"/>
  <c r="AH984" i="10"/>
  <c r="J39" i="11"/>
  <c r="AB993" i="10"/>
  <c r="AJ993" i="10"/>
  <c r="AE993" i="10"/>
  <c r="Z993" i="10"/>
  <c r="AK993" i="10"/>
  <c r="AA993" i="10"/>
  <c r="AC993" i="10"/>
  <c r="AF993" i="10"/>
  <c r="AD993" i="10"/>
  <c r="AG993" i="10"/>
  <c r="AH993" i="10"/>
  <c r="AI993" i="10"/>
  <c r="J44" i="11"/>
  <c r="X978" i="10"/>
  <c r="V502" i="2"/>
  <c r="W502" i="10"/>
  <c r="W518" i="14"/>
  <c r="X499" i="25"/>
  <c r="W502" i="8"/>
  <c r="W499" i="22"/>
  <c r="V851" i="2"/>
  <c r="W853" i="10"/>
  <c r="W872" i="14"/>
  <c r="X853" i="25"/>
  <c r="W853" i="8"/>
  <c r="W853" i="22"/>
  <c r="V512" i="2"/>
  <c r="W512" i="10"/>
  <c r="W527" i="14"/>
  <c r="W512" i="8"/>
  <c r="W1036" i="8" s="1"/>
  <c r="X508" i="25"/>
  <c r="W508" i="22"/>
  <c r="V577" i="2"/>
  <c r="W577" i="10"/>
  <c r="W594" i="14"/>
  <c r="X575" i="25"/>
  <c r="W577" i="8"/>
  <c r="W575" i="22"/>
  <c r="W1010" i="22" s="1"/>
  <c r="V688" i="2"/>
  <c r="W688" i="10"/>
  <c r="W704" i="14"/>
  <c r="X685" i="25"/>
  <c r="W688" i="8"/>
  <c r="W685" i="22"/>
  <c r="V862" i="2"/>
  <c r="W864" i="10"/>
  <c r="X864" i="25"/>
  <c r="W883" i="14"/>
  <c r="W864" i="8"/>
  <c r="W864" i="22"/>
  <c r="W932" i="10"/>
  <c r="W950" i="14"/>
  <c r="X931" i="25"/>
  <c r="W932" i="8"/>
  <c r="W931" i="22"/>
  <c r="F50" i="26"/>
  <c r="F50" i="15"/>
  <c r="F54" i="9"/>
  <c r="F50" i="11"/>
  <c r="F50" i="23"/>
  <c r="F48" i="1"/>
  <c r="V395" i="2"/>
  <c r="W395" i="10"/>
  <c r="W411" i="14"/>
  <c r="X392" i="25"/>
  <c r="W395" i="8"/>
  <c r="W392" i="22"/>
  <c r="V333" i="2"/>
  <c r="W333" i="10"/>
  <c r="W350" i="14"/>
  <c r="X331" i="25"/>
  <c r="W331" i="22"/>
  <c r="W333" i="8"/>
  <c r="W583" i="14"/>
  <c r="X564" i="25"/>
  <c r="W564" i="22"/>
  <c r="V756" i="2"/>
  <c r="W756" i="10"/>
  <c r="X754" i="25"/>
  <c r="W773" i="14"/>
  <c r="W756" i="8"/>
  <c r="W754" i="22"/>
  <c r="V505" i="2"/>
  <c r="W505" i="10"/>
  <c r="X502" i="25"/>
  <c r="W521" i="14"/>
  <c r="W505" i="8"/>
  <c r="W502" i="22"/>
  <c r="V729" i="2"/>
  <c r="W729" i="10"/>
  <c r="W746" i="14"/>
  <c r="X727" i="25"/>
  <c r="W727" i="22"/>
  <c r="W729" i="8"/>
  <c r="V868" i="2"/>
  <c r="W870" i="10"/>
  <c r="W889" i="14"/>
  <c r="X870" i="25"/>
  <c r="W870" i="8"/>
  <c r="W870" i="22"/>
  <c r="AD1023" i="14"/>
  <c r="AC1023" i="14"/>
  <c r="AK1023" i="14"/>
  <c r="Z1023" i="14"/>
  <c r="AJ1023" i="14"/>
  <c r="AA1023" i="14"/>
  <c r="AE1023" i="14"/>
  <c r="AI1023" i="14"/>
  <c r="AF1023" i="14"/>
  <c r="AG1023" i="14"/>
  <c r="AH1023" i="14"/>
  <c r="AB1023" i="14"/>
  <c r="AD1039" i="14"/>
  <c r="AC1039" i="14"/>
  <c r="AK1039" i="14"/>
  <c r="Z1039" i="14"/>
  <c r="AJ1039" i="14"/>
  <c r="AA1039" i="14"/>
  <c r="AE1039" i="14"/>
  <c r="AI1039" i="14"/>
  <c r="AF1039" i="14"/>
  <c r="AG1039" i="14"/>
  <c r="AH1039" i="14"/>
  <c r="AB1039" i="14"/>
  <c r="O42" i="15"/>
  <c r="AD1051" i="14"/>
  <c r="AC1051" i="14"/>
  <c r="AK1051" i="14"/>
  <c r="Z1051" i="14"/>
  <c r="AJ1051" i="14"/>
  <c r="AA1051" i="14"/>
  <c r="AE1051" i="14"/>
  <c r="AI1051" i="14"/>
  <c r="AH1051" i="14"/>
  <c r="AB1051" i="14"/>
  <c r="AF1051" i="14"/>
  <c r="AG1051" i="14"/>
  <c r="T42" i="15"/>
  <c r="V301" i="2"/>
  <c r="W301" i="10"/>
  <c r="X297" i="25"/>
  <c r="W316" i="14"/>
  <c r="W1033" i="14" s="1"/>
  <c r="W299" i="8"/>
  <c r="W297" i="22"/>
  <c r="V498" i="2"/>
  <c r="W498" i="10"/>
  <c r="W514" i="14"/>
  <c r="X495" i="25"/>
  <c r="W498" i="8"/>
  <c r="W495" i="22"/>
  <c r="V600" i="2"/>
  <c r="W600" i="10"/>
  <c r="W617" i="14"/>
  <c r="X598" i="25"/>
  <c r="W600" i="8"/>
  <c r="W598" i="22"/>
  <c r="V703" i="2"/>
  <c r="W703" i="10"/>
  <c r="W719" i="14"/>
  <c r="X700" i="25"/>
  <c r="W703" i="8"/>
  <c r="W700" i="22"/>
  <c r="V867" i="2"/>
  <c r="W869" i="10"/>
  <c r="W888" i="14"/>
  <c r="X869" i="25"/>
  <c r="W869" i="8"/>
  <c r="W869" i="22"/>
  <c r="V329" i="2"/>
  <c r="W329" i="10"/>
  <c r="X327" i="25"/>
  <c r="W346" i="14"/>
  <c r="W327" i="22"/>
  <c r="W329" i="8"/>
  <c r="V381" i="2"/>
  <c r="V1001" i="2" s="1"/>
  <c r="W381" i="10"/>
  <c r="W1001" i="10" s="1"/>
  <c r="W397" i="14"/>
  <c r="W381" i="8"/>
  <c r="X378" i="25"/>
  <c r="W378" i="22"/>
  <c r="V705" i="2"/>
  <c r="W705" i="10"/>
  <c r="X702" i="25"/>
  <c r="W721" i="14"/>
  <c r="W705" i="8"/>
  <c r="W702" i="22"/>
  <c r="F980" i="25"/>
  <c r="F741" i="25"/>
  <c r="AC1005" i="25"/>
  <c r="P94" i="26" s="1"/>
  <c r="AK1005" i="25"/>
  <c r="O90" i="26" s="1"/>
  <c r="AB1005" i="25"/>
  <c r="AL1005" i="25"/>
  <c r="AE1005" i="25"/>
  <c r="P90" i="26" s="1"/>
  <c r="AI1005" i="25"/>
  <c r="O94" i="26" s="1"/>
  <c r="AA1005" i="25"/>
  <c r="P98" i="26" s="1"/>
  <c r="AD1005" i="25"/>
  <c r="AG1005" i="25"/>
  <c r="O98" i="26" s="1"/>
  <c r="O101" i="26" s="1"/>
  <c r="AH1005" i="25"/>
  <c r="O44" i="26"/>
  <c r="AF1005" i="25"/>
  <c r="AJ1005" i="25"/>
  <c r="O28" i="26"/>
  <c r="AA986" i="2"/>
  <c r="AI986" i="2"/>
  <c r="AB986" i="2"/>
  <c r="AJ986" i="2"/>
  <c r="AD986" i="2"/>
  <c r="AE986" i="2"/>
  <c r="AH986" i="2"/>
  <c r="AG986" i="2"/>
  <c r="AK986" i="2"/>
  <c r="AF986" i="2"/>
  <c r="Z986" i="2"/>
  <c r="AC986" i="2"/>
  <c r="AB979" i="2"/>
  <c r="AJ979" i="2"/>
  <c r="AC979" i="2"/>
  <c r="AK979" i="2"/>
  <c r="AE979" i="2"/>
  <c r="AF979" i="2"/>
  <c r="Z979" i="2"/>
  <c r="AD979" i="2"/>
  <c r="AG979" i="2"/>
  <c r="AH979" i="2"/>
  <c r="AA979" i="2"/>
  <c r="AI979" i="2"/>
  <c r="E40" i="1"/>
  <c r="X974" i="10"/>
  <c r="V345" i="2"/>
  <c r="W345" i="10"/>
  <c r="W361" i="14"/>
  <c r="X342" i="25"/>
  <c r="W345" i="8"/>
  <c r="W342" i="22"/>
  <c r="V701" i="2"/>
  <c r="W701" i="10"/>
  <c r="W717" i="14"/>
  <c r="X698" i="25"/>
  <c r="W701" i="8"/>
  <c r="W698" i="22"/>
  <c r="V873" i="2"/>
  <c r="W875" i="10"/>
  <c r="W894" i="14"/>
  <c r="X875" i="25"/>
  <c r="W875" i="8"/>
  <c r="W875" i="22"/>
  <c r="V296" i="2"/>
  <c r="W296" i="10"/>
  <c r="W311" i="14"/>
  <c r="X292" i="25"/>
  <c r="W294" i="8"/>
  <c r="W292" i="22"/>
  <c r="V629" i="2"/>
  <c r="W629" i="10"/>
  <c r="W646" i="14"/>
  <c r="X627" i="25"/>
  <c r="W629" i="8"/>
  <c r="W627" i="22"/>
  <c r="V802" i="2"/>
  <c r="W801" i="10"/>
  <c r="X802" i="25"/>
  <c r="W821" i="14"/>
  <c r="W802" i="22"/>
  <c r="W801" i="8"/>
  <c r="V290" i="2"/>
  <c r="W290" i="10"/>
  <c r="W306" i="14"/>
  <c r="X287" i="25"/>
  <c r="W288" i="8"/>
  <c r="W287" i="22"/>
  <c r="V365" i="2"/>
  <c r="W365" i="10"/>
  <c r="X362" i="25"/>
  <c r="W381" i="14"/>
  <c r="W362" i="22"/>
  <c r="W365" i="8"/>
  <c r="V452" i="2"/>
  <c r="W452" i="10"/>
  <c r="W468" i="14"/>
  <c r="X449" i="25"/>
  <c r="W452" i="8"/>
  <c r="W449" i="22"/>
  <c r="V731" i="2"/>
  <c r="W731" i="10"/>
  <c r="W748" i="14"/>
  <c r="X729" i="25"/>
  <c r="W731" i="8"/>
  <c r="W729" i="22"/>
  <c r="V805" i="2"/>
  <c r="W805" i="10"/>
  <c r="W825" i="14"/>
  <c r="X806" i="25"/>
  <c r="W805" i="8"/>
  <c r="W806" i="22"/>
  <c r="V884" i="2"/>
  <c r="W886" i="10"/>
  <c r="W904" i="14"/>
  <c r="X885" i="25"/>
  <c r="W886" i="8"/>
  <c r="W885" i="22"/>
  <c r="V521" i="2"/>
  <c r="W521" i="10"/>
  <c r="W536" i="14"/>
  <c r="X517" i="25"/>
  <c r="W521" i="8"/>
  <c r="W517" i="22"/>
  <c r="V607" i="2"/>
  <c r="W607" i="10"/>
  <c r="W624" i="14"/>
  <c r="X605" i="25"/>
  <c r="W607" i="8"/>
  <c r="W605" i="22"/>
  <c r="V871" i="2"/>
  <c r="W873" i="10"/>
  <c r="W892" i="14"/>
  <c r="X873" i="25"/>
  <c r="W873" i="8"/>
  <c r="W873" i="22"/>
  <c r="V958" i="2"/>
  <c r="W961" i="10"/>
  <c r="W979" i="14"/>
  <c r="W961" i="8"/>
  <c r="X960" i="25"/>
  <c r="W960" i="22"/>
  <c r="K52" i="15"/>
  <c r="K50" i="1"/>
  <c r="K52" i="11"/>
  <c r="K52" i="23"/>
  <c r="K52" i="26"/>
  <c r="K56" i="9"/>
  <c r="P54" i="1"/>
  <c r="P56" i="26"/>
  <c r="P60" i="9"/>
  <c r="P56" i="11"/>
  <c r="P56" i="15"/>
  <c r="P56" i="23"/>
  <c r="K51" i="15"/>
  <c r="K49" i="1"/>
  <c r="K51" i="11"/>
  <c r="K51" i="23"/>
  <c r="K51" i="26"/>
  <c r="K55" i="9"/>
  <c r="W341" i="14"/>
  <c r="X322" i="25"/>
  <c r="W324" i="8"/>
  <c r="W322" i="22"/>
  <c r="V501" i="2"/>
  <c r="W501" i="10"/>
  <c r="X498" i="25"/>
  <c r="W517" i="14"/>
  <c r="W501" i="8"/>
  <c r="W498" i="22"/>
  <c r="V610" i="2"/>
  <c r="W610" i="10"/>
  <c r="W627" i="14"/>
  <c r="X608" i="25"/>
  <c r="W610" i="8"/>
  <c r="W608" i="22"/>
  <c r="V865" i="2"/>
  <c r="W867" i="10"/>
  <c r="W886" i="14"/>
  <c r="X867" i="25"/>
  <c r="W867" i="8"/>
  <c r="W867" i="22"/>
  <c r="V332" i="2"/>
  <c r="W332" i="10"/>
  <c r="X330" i="25"/>
  <c r="W349" i="14"/>
  <c r="W332" i="8"/>
  <c r="W330" i="22"/>
  <c r="V789" i="2"/>
  <c r="W789" i="10"/>
  <c r="X788" i="25"/>
  <c r="W807" i="14"/>
  <c r="W789" i="8"/>
  <c r="W788" i="22"/>
  <c r="W284" i="10"/>
  <c r="W300" i="14"/>
  <c r="X281" i="25"/>
  <c r="W281" i="22"/>
  <c r="W282" i="8"/>
  <c r="V284" i="2"/>
  <c r="V996" i="2" s="1"/>
  <c r="V377" i="2"/>
  <c r="W377" i="10"/>
  <c r="X374" i="25"/>
  <c r="W393" i="14"/>
  <c r="W377" i="8"/>
  <c r="W374" i="22"/>
  <c r="V668" i="2"/>
  <c r="W668" i="10"/>
  <c r="W684" i="14"/>
  <c r="W668" i="8"/>
  <c r="X665" i="25"/>
  <c r="W665" i="22"/>
  <c r="V769" i="2"/>
  <c r="W769" i="10"/>
  <c r="W787" i="14"/>
  <c r="X768" i="25"/>
  <c r="W769" i="8"/>
  <c r="W768" i="22"/>
  <c r="V826" i="2"/>
  <c r="W826" i="10"/>
  <c r="W845" i="14"/>
  <c r="X826" i="25"/>
  <c r="W826" i="8"/>
  <c r="W826" i="22"/>
  <c r="V870" i="2"/>
  <c r="W872" i="10"/>
  <c r="X872" i="25"/>
  <c r="W891" i="14"/>
  <c r="W872" i="8"/>
  <c r="W872" i="22"/>
  <c r="V326" i="2"/>
  <c r="W326" i="10"/>
  <c r="W998" i="10" s="1"/>
  <c r="X324" i="25"/>
  <c r="W343" i="14"/>
  <c r="W326" i="8"/>
  <c r="W324" i="22"/>
  <c r="K56" i="11"/>
  <c r="K54" i="1"/>
  <c r="K56" i="15"/>
  <c r="K56" i="23"/>
  <c r="K60" i="9"/>
  <c r="K56" i="26"/>
  <c r="E983" i="2"/>
  <c r="E986" i="2"/>
  <c r="E1005" i="2"/>
  <c r="AD981" i="2"/>
  <c r="AE981" i="2"/>
  <c r="AG981" i="2"/>
  <c r="Z981" i="2"/>
  <c r="AH981" i="2"/>
  <c r="AK981" i="2"/>
  <c r="AA981" i="2"/>
  <c r="AB981" i="2"/>
  <c r="AJ981" i="2"/>
  <c r="AI981" i="2"/>
  <c r="AF981" i="2"/>
  <c r="AC981" i="2"/>
  <c r="E42" i="1"/>
  <c r="V982" i="2"/>
  <c r="E1014" i="2"/>
  <c r="E981" i="10"/>
  <c r="W989" i="10"/>
  <c r="W981" i="10"/>
  <c r="W973" i="10"/>
  <c r="V986" i="10"/>
  <c r="V978" i="10"/>
  <c r="G41" i="11" s="1"/>
  <c r="AB974" i="10"/>
  <c r="AJ974" i="10"/>
  <c r="AE974" i="10"/>
  <c r="AG974" i="10"/>
  <c r="Z974" i="10"/>
  <c r="AK974" i="10"/>
  <c r="AC974" i="10"/>
  <c r="AI974" i="10"/>
  <c r="AA974" i="10"/>
  <c r="AD974" i="10"/>
  <c r="AF974" i="10"/>
  <c r="AH974" i="10"/>
  <c r="X981" i="10"/>
  <c r="X998" i="10"/>
  <c r="V390" i="2"/>
  <c r="W390" i="10"/>
  <c r="W406" i="14"/>
  <c r="X387" i="25"/>
  <c r="W387" i="22"/>
  <c r="W390" i="8"/>
  <c r="V566" i="2"/>
  <c r="W566" i="10"/>
  <c r="W582" i="14"/>
  <c r="X563" i="25"/>
  <c r="W563" i="22"/>
  <c r="W566" i="8"/>
  <c r="V745" i="2"/>
  <c r="W745" i="10"/>
  <c r="W762" i="14"/>
  <c r="X743" i="25"/>
  <c r="W745" i="8"/>
  <c r="W743" i="22"/>
  <c r="V918" i="2"/>
  <c r="W920" i="10"/>
  <c r="X919" i="25"/>
  <c r="W938" i="14"/>
  <c r="W920" i="8"/>
  <c r="W919" i="22"/>
  <c r="X1006" i="10"/>
  <c r="W319" i="10"/>
  <c r="W334" i="14"/>
  <c r="W317" i="8"/>
  <c r="W315" i="22"/>
  <c r="X315" i="25"/>
  <c r="V319" i="2"/>
  <c r="V496" i="2"/>
  <c r="W496" i="10"/>
  <c r="W512" i="14"/>
  <c r="X493" i="25"/>
  <c r="W496" i="8"/>
  <c r="W493" i="22"/>
  <c r="V845" i="2"/>
  <c r="W847" i="10"/>
  <c r="W866" i="14"/>
  <c r="X847" i="25"/>
  <c r="W847" i="8"/>
  <c r="W847" i="22"/>
  <c r="V355" i="2"/>
  <c r="W355" i="10"/>
  <c r="W371" i="14"/>
  <c r="W355" i="8"/>
  <c r="X352" i="25"/>
  <c r="W352" i="22"/>
  <c r="V642" i="2"/>
  <c r="W642" i="10"/>
  <c r="W659" i="14"/>
  <c r="W642" i="8"/>
  <c r="X640" i="25"/>
  <c r="W640" i="22"/>
  <c r="V710" i="2"/>
  <c r="W710" i="10"/>
  <c r="W726" i="14"/>
  <c r="X707" i="25"/>
  <c r="W710" i="8"/>
  <c r="W707" i="22"/>
  <c r="V815" i="2"/>
  <c r="W815" i="10"/>
  <c r="W815" i="8"/>
  <c r="V883" i="2"/>
  <c r="W885" i="10"/>
  <c r="W885" i="8"/>
  <c r="E2547" i="6"/>
  <c r="K49" i="15"/>
  <c r="K47" i="1"/>
  <c r="K49" i="11"/>
  <c r="K49" i="23"/>
  <c r="K49" i="26"/>
  <c r="K53" i="9"/>
  <c r="P55" i="26"/>
  <c r="P55" i="15"/>
  <c r="P59" i="9"/>
  <c r="P55" i="23"/>
  <c r="P55" i="11"/>
  <c r="P53" i="1"/>
  <c r="K40" i="11"/>
  <c r="K40" i="15"/>
  <c r="K40" i="23"/>
  <c r="K44" i="9"/>
  <c r="K40" i="26"/>
  <c r="K38" i="1"/>
  <c r="E2521" i="6"/>
  <c r="V352" i="2"/>
  <c r="W352" i="10"/>
  <c r="X349" i="25"/>
  <c r="W368" i="14"/>
  <c r="W349" i="22"/>
  <c r="W352" i="8"/>
  <c r="V443" i="2"/>
  <c r="W443" i="10"/>
  <c r="W459" i="14"/>
  <c r="X440" i="25"/>
  <c r="W443" i="8"/>
  <c r="W440" i="22"/>
  <c r="W552" i="14"/>
  <c r="X533" i="25"/>
  <c r="W533" i="22"/>
  <c r="V624" i="2"/>
  <c r="W624" i="10"/>
  <c r="X622" i="25"/>
  <c r="W624" i="8"/>
  <c r="W641" i="14"/>
  <c r="W622" i="22"/>
  <c r="V831" i="2"/>
  <c r="W831" i="10"/>
  <c r="W850" i="14"/>
  <c r="X831" i="25"/>
  <c r="W831" i="8"/>
  <c r="W831" i="22"/>
  <c r="V892" i="2"/>
  <c r="W894" i="10"/>
  <c r="W912" i="14"/>
  <c r="X893" i="25"/>
  <c r="W894" i="8"/>
  <c r="W893" i="22"/>
  <c r="V294" i="2"/>
  <c r="W294" i="10"/>
  <c r="W309" i="14"/>
  <c r="X290" i="25"/>
  <c r="W292" i="8"/>
  <c r="W290" i="22"/>
  <c r="V613" i="2"/>
  <c r="W613" i="10"/>
  <c r="W630" i="14"/>
  <c r="X611" i="25"/>
  <c r="W613" i="8"/>
  <c r="W611" i="22"/>
  <c r="V449" i="2"/>
  <c r="W449" i="10"/>
  <c r="W465" i="14"/>
  <c r="X446" i="25"/>
  <c r="W449" i="8"/>
  <c r="W1033" i="8" s="1"/>
  <c r="W446" i="22"/>
  <c r="W553" i="10"/>
  <c r="V553" i="2"/>
  <c r="W569" i="14"/>
  <c r="X550" i="25"/>
  <c r="W553" i="8"/>
  <c r="W550" i="22"/>
  <c r="V348" i="2"/>
  <c r="W348" i="10"/>
  <c r="W364" i="14"/>
  <c r="X345" i="25"/>
  <c r="W348" i="8"/>
  <c r="W345" i="22"/>
  <c r="V517" i="2"/>
  <c r="W517" i="10"/>
  <c r="W532" i="14"/>
  <c r="X513" i="25"/>
  <c r="W517" i="8"/>
  <c r="W513" i="22"/>
  <c r="V609" i="2"/>
  <c r="W609" i="10"/>
  <c r="W626" i="14"/>
  <c r="X607" i="25"/>
  <c r="W609" i="8"/>
  <c r="W607" i="22"/>
  <c r="V819" i="2"/>
  <c r="W819" i="10"/>
  <c r="W838" i="14"/>
  <c r="X819" i="25"/>
  <c r="W819" i="8"/>
  <c r="W819" i="22"/>
  <c r="V885" i="2"/>
  <c r="W887" i="10"/>
  <c r="W905" i="14"/>
  <c r="W887" i="8"/>
  <c r="X886" i="25"/>
  <c r="W886" i="22"/>
  <c r="V938" i="2"/>
  <c r="W941" i="10"/>
  <c r="W959" i="14"/>
  <c r="X940" i="25"/>
  <c r="W941" i="8"/>
  <c r="W940" i="22"/>
  <c r="V350" i="2"/>
  <c r="W350" i="10"/>
  <c r="X347" i="25"/>
  <c r="W366" i="14"/>
  <c r="W347" i="22"/>
  <c r="W350" i="8"/>
  <c r="V463" i="2"/>
  <c r="W463" i="10"/>
  <c r="W479" i="14"/>
  <c r="X460" i="25"/>
  <c r="W463" i="8"/>
  <c r="W460" i="22"/>
  <c r="V751" i="2"/>
  <c r="W751" i="10"/>
  <c r="W768" i="14"/>
  <c r="X749" i="25"/>
  <c r="W751" i="8"/>
  <c r="W749" i="22"/>
  <c r="V796" i="2"/>
  <c r="W796" i="10"/>
  <c r="W815" i="14"/>
  <c r="X796" i="25"/>
  <c r="W796" i="8"/>
  <c r="W796" i="22"/>
  <c r="V922" i="2"/>
  <c r="W924" i="10"/>
  <c r="W942" i="14"/>
  <c r="X923" i="25"/>
  <c r="W924" i="8"/>
  <c r="W923" i="22"/>
  <c r="V274" i="2"/>
  <c r="W274" i="10"/>
  <c r="W289" i="14"/>
  <c r="X270" i="25"/>
  <c r="W272" i="8"/>
  <c r="W270" i="22"/>
  <c r="V394" i="2"/>
  <c r="W394" i="10"/>
  <c r="W410" i="14"/>
  <c r="W394" i="8"/>
  <c r="W391" i="22"/>
  <c r="X391" i="25"/>
  <c r="V579" i="2"/>
  <c r="W579" i="10"/>
  <c r="W596" i="14"/>
  <c r="X577" i="25"/>
  <c r="W579" i="8"/>
  <c r="W577" i="22"/>
  <c r="V926" i="2"/>
  <c r="W928" i="10"/>
  <c r="X927" i="25"/>
  <c r="W946" i="14"/>
  <c r="W927" i="22"/>
  <c r="W928" i="8"/>
  <c r="V307" i="2"/>
  <c r="W307" i="10"/>
  <c r="W322" i="14"/>
  <c r="X303" i="25"/>
  <c r="W303" i="22"/>
  <c r="W305" i="8"/>
  <c r="V493" i="2"/>
  <c r="W493" i="10"/>
  <c r="W509" i="14"/>
  <c r="X490" i="25"/>
  <c r="W493" i="8"/>
  <c r="W490" i="22"/>
  <c r="V776" i="2"/>
  <c r="W776" i="10"/>
  <c r="W794" i="14"/>
  <c r="X775" i="25"/>
  <c r="W776" i="8"/>
  <c r="W775" i="22"/>
  <c r="G47" i="15"/>
  <c r="F554" i="25"/>
  <c r="F553" i="25"/>
  <c r="V314" i="2"/>
  <c r="W314" i="10"/>
  <c r="X310" i="25"/>
  <c r="W329" i="14"/>
  <c r="W312" i="8"/>
  <c r="W310" i="22"/>
  <c r="V399" i="2"/>
  <c r="W399" i="10"/>
  <c r="W415" i="14"/>
  <c r="X396" i="25"/>
  <c r="W399" i="8"/>
  <c r="W396" i="22"/>
  <c r="V591" i="2"/>
  <c r="W591" i="10"/>
  <c r="W608" i="14"/>
  <c r="X589" i="25"/>
  <c r="W591" i="8"/>
  <c r="W589" i="22"/>
  <c r="V678" i="2"/>
  <c r="W678" i="10"/>
  <c r="W694" i="14"/>
  <c r="W1051" i="14" s="1"/>
  <c r="X675" i="25"/>
  <c r="X1015" i="25" s="1"/>
  <c r="W675" i="22"/>
  <c r="W678" i="8"/>
  <c r="V772" i="2"/>
  <c r="W772" i="10"/>
  <c r="W790" i="14"/>
  <c r="X771" i="25"/>
  <c r="W772" i="8"/>
  <c r="W771" i="22"/>
  <c r="F46" i="26"/>
  <c r="F50" i="9"/>
  <c r="F46" i="15"/>
  <c r="F46" i="11"/>
  <c r="F44" i="1"/>
  <c r="F46" i="23"/>
  <c r="F53" i="26"/>
  <c r="F53" i="15"/>
  <c r="F53" i="11"/>
  <c r="F51" i="1"/>
  <c r="F53" i="23"/>
  <c r="F57" i="9"/>
  <c r="E998" i="2"/>
  <c r="E995" i="2"/>
  <c r="E999" i="2"/>
  <c r="W987" i="2"/>
  <c r="W979" i="2"/>
  <c r="AB987" i="2"/>
  <c r="AJ987" i="2"/>
  <c r="AC987" i="2"/>
  <c r="AK987" i="2"/>
  <c r="AF987" i="2"/>
  <c r="AG987" i="2"/>
  <c r="AI987" i="2"/>
  <c r="AE987" i="2"/>
  <c r="AA987" i="2"/>
  <c r="AD987" i="2"/>
  <c r="Z987" i="2"/>
  <c r="AH987" i="2"/>
  <c r="E22" i="1"/>
  <c r="W972" i="2"/>
  <c r="V989" i="2"/>
  <c r="AE974" i="2"/>
  <c r="AF974" i="2"/>
  <c r="Z974" i="2"/>
  <c r="AH974" i="2"/>
  <c r="AA974" i="2"/>
  <c r="AI974" i="2"/>
  <c r="AC974" i="2"/>
  <c r="AG974" i="2"/>
  <c r="AJ974" i="2"/>
  <c r="AB974" i="2"/>
  <c r="AD974" i="2"/>
  <c r="AK974" i="2"/>
  <c r="W988" i="10"/>
  <c r="W980" i="10"/>
  <c r="W972" i="10"/>
  <c r="V985" i="10"/>
  <c r="L40" i="11" s="1"/>
  <c r="V977" i="10"/>
  <c r="E28" i="11"/>
  <c r="X973" i="10"/>
  <c r="AB1007" i="10"/>
  <c r="AJ1007" i="10"/>
  <c r="AE1007" i="10"/>
  <c r="AC1007" i="10"/>
  <c r="AD1007" i="10"/>
  <c r="AG1007" i="10"/>
  <c r="AA1007" i="10"/>
  <c r="Z1007" i="10"/>
  <c r="AI1007" i="10"/>
  <c r="AK1007" i="10"/>
  <c r="AF1007" i="10"/>
  <c r="AH1007" i="10"/>
  <c r="O46" i="11"/>
  <c r="AB1003" i="10"/>
  <c r="AJ1003" i="10"/>
  <c r="AE1003" i="10"/>
  <c r="AC1003" i="10"/>
  <c r="AD1003" i="10"/>
  <c r="AG1003" i="10"/>
  <c r="AA1003" i="10"/>
  <c r="Z1003" i="10"/>
  <c r="AF1003" i="10"/>
  <c r="AI1003" i="10"/>
  <c r="AH1003" i="10"/>
  <c r="AK1003" i="10"/>
  <c r="O42" i="11"/>
  <c r="P32" i="11"/>
  <c r="AB983" i="10"/>
  <c r="AJ983" i="10"/>
  <c r="AE983" i="10"/>
  <c r="AG983" i="10"/>
  <c r="Z983" i="10"/>
  <c r="AK983" i="10"/>
  <c r="AH983" i="10"/>
  <c r="AI983" i="10"/>
  <c r="AF983" i="10"/>
  <c r="AA983" i="10"/>
  <c r="AC983" i="10"/>
  <c r="AD983" i="10"/>
  <c r="E46" i="11"/>
  <c r="E972" i="2"/>
  <c r="X1010" i="10"/>
  <c r="AB988" i="10"/>
  <c r="AJ988" i="10"/>
  <c r="AE988" i="10"/>
  <c r="Z988" i="10"/>
  <c r="AK988" i="10"/>
  <c r="AC988" i="10"/>
  <c r="AD988" i="10"/>
  <c r="AG988" i="10"/>
  <c r="AA988" i="10"/>
  <c r="AF988" i="10"/>
  <c r="AH988" i="10"/>
  <c r="AI988" i="10"/>
  <c r="K32" i="11"/>
  <c r="X980" i="10"/>
  <c r="X1011" i="10"/>
  <c r="V411" i="2"/>
  <c r="W411" i="10"/>
  <c r="W1002" i="10" s="1"/>
  <c r="W427" i="14"/>
  <c r="X408" i="25"/>
  <c r="W411" i="8"/>
  <c r="W408" i="22"/>
  <c r="V589" i="2"/>
  <c r="W589" i="10"/>
  <c r="W606" i="14"/>
  <c r="X587" i="25"/>
  <c r="W589" i="8"/>
  <c r="W587" i="22"/>
  <c r="V765" i="2"/>
  <c r="W765" i="10"/>
  <c r="W783" i="14"/>
  <c r="X764" i="25"/>
  <c r="W765" i="8"/>
  <c r="W764" i="22"/>
  <c r="V339" i="2"/>
  <c r="V999" i="2" s="1"/>
  <c r="W339" i="10"/>
  <c r="W999" i="10" s="1"/>
  <c r="W356" i="14"/>
  <c r="W1035" i="14" s="1"/>
  <c r="X337" i="25"/>
  <c r="W339" i="8"/>
  <c r="W337" i="22"/>
  <c r="V695" i="2"/>
  <c r="W695" i="10"/>
  <c r="X692" i="25"/>
  <c r="W711" i="14"/>
  <c r="W695" i="8"/>
  <c r="W692" i="22"/>
  <c r="V351" i="2"/>
  <c r="W351" i="10"/>
  <c r="X348" i="25"/>
  <c r="W367" i="14"/>
  <c r="W351" i="8"/>
  <c r="W348" i="22"/>
  <c r="V529" i="2"/>
  <c r="W529" i="10"/>
  <c r="W1008" i="10" s="1"/>
  <c r="W543" i="14"/>
  <c r="X524" i="25"/>
  <c r="W529" i="8"/>
  <c r="W1037" i="8" s="1"/>
  <c r="W524" i="22"/>
  <c r="V706" i="2"/>
  <c r="W706" i="10"/>
  <c r="W722" i="14"/>
  <c r="X703" i="25"/>
  <c r="W703" i="22"/>
  <c r="W706" i="8"/>
  <c r="V879" i="2"/>
  <c r="W881" i="10"/>
  <c r="W900" i="14"/>
  <c r="X881" i="25"/>
  <c r="W881" i="8"/>
  <c r="W881" i="22"/>
  <c r="V315" i="2"/>
  <c r="W315" i="10"/>
  <c r="X311" i="25"/>
  <c r="W330" i="14"/>
  <c r="W313" i="8"/>
  <c r="W311" i="22"/>
  <c r="V700" i="2"/>
  <c r="W700" i="10"/>
  <c r="W716" i="14"/>
  <c r="X697" i="25"/>
  <c r="W697" i="22"/>
  <c r="W700" i="8"/>
  <c r="W1045" i="8" s="1"/>
  <c r="V842" i="2"/>
  <c r="W842" i="10"/>
  <c r="W861" i="14"/>
  <c r="X842" i="25"/>
  <c r="W842" i="8"/>
  <c r="W842" i="22"/>
  <c r="V907" i="2"/>
  <c r="W909" i="10"/>
  <c r="W927" i="14"/>
  <c r="X908" i="25"/>
  <c r="W909" i="8"/>
  <c r="W908" i="22"/>
  <c r="V287" i="2"/>
  <c r="W287" i="10"/>
  <c r="X284" i="25"/>
  <c r="W303" i="14"/>
  <c r="W285" i="8"/>
  <c r="W284" i="22"/>
  <c r="V374" i="2"/>
  <c r="W374" i="10"/>
  <c r="W390" i="14"/>
  <c r="X371" i="25"/>
  <c r="W371" i="22"/>
  <c r="W374" i="8"/>
  <c r="V469" i="2"/>
  <c r="W469" i="10"/>
  <c r="W485" i="14"/>
  <c r="X466" i="25"/>
  <c r="W469" i="8"/>
  <c r="W466" i="22"/>
  <c r="V645" i="2"/>
  <c r="W645" i="10"/>
  <c r="W662" i="14"/>
  <c r="X643" i="25"/>
  <c r="W645" i="8"/>
  <c r="W643" i="22"/>
  <c r="V728" i="2"/>
  <c r="W728" i="10"/>
  <c r="W745" i="14"/>
  <c r="X726" i="25"/>
  <c r="W728" i="8"/>
  <c r="W726" i="22"/>
  <c r="U48" i="1"/>
  <c r="U50" i="26"/>
  <c r="U54" i="9"/>
  <c r="U50" i="15"/>
  <c r="U50" i="23"/>
  <c r="U50" i="11"/>
  <c r="E2548" i="6"/>
  <c r="K50" i="15"/>
  <c r="K48" i="1"/>
  <c r="K50" i="11"/>
  <c r="K50" i="23"/>
  <c r="K50" i="26"/>
  <c r="K54" i="9"/>
  <c r="F55" i="11"/>
  <c r="F55" i="26"/>
  <c r="F55" i="15"/>
  <c r="F55" i="23"/>
  <c r="F53" i="1"/>
  <c r="F59" i="9"/>
  <c r="P54" i="15"/>
  <c r="P57" i="15" s="1"/>
  <c r="P52" i="1"/>
  <c r="P55" i="1" s="1"/>
  <c r="P54" i="11"/>
  <c r="P57" i="11" s="1"/>
  <c r="P54" i="23"/>
  <c r="P54" i="26"/>
  <c r="P57" i="26" s="1"/>
  <c r="P58" i="9"/>
  <c r="K39" i="15"/>
  <c r="K39" i="11"/>
  <c r="K43" i="9"/>
  <c r="K39" i="26"/>
  <c r="K39" i="23"/>
  <c r="K37" i="1"/>
  <c r="V361" i="2"/>
  <c r="W361" i="10"/>
  <c r="W377" i="14"/>
  <c r="X358" i="25"/>
  <c r="W361" i="8"/>
  <c r="W358" i="22"/>
  <c r="W1000" i="22" s="1"/>
  <c r="V446" i="2"/>
  <c r="V1004" i="2" s="1"/>
  <c r="W446" i="10"/>
  <c r="W462" i="14"/>
  <c r="W1040" i="14" s="1"/>
  <c r="X443" i="25"/>
  <c r="X1004" i="25" s="1"/>
  <c r="W443" i="22"/>
  <c r="W446" i="8"/>
  <c r="V658" i="2"/>
  <c r="W658" i="10"/>
  <c r="W675" i="14"/>
  <c r="X656" i="25"/>
  <c r="W658" i="8"/>
  <c r="W656" i="22"/>
  <c r="V716" i="2"/>
  <c r="W716" i="10"/>
  <c r="W733" i="14"/>
  <c r="X714" i="25"/>
  <c r="W714" i="22"/>
  <c r="W716" i="8"/>
  <c r="W843" i="10"/>
  <c r="W862" i="14"/>
  <c r="X843" i="25"/>
  <c r="W843" i="8"/>
  <c r="W843" i="22"/>
  <c r="V303" i="2"/>
  <c r="W303" i="10"/>
  <c r="W997" i="10" s="1"/>
  <c r="W318" i="14"/>
  <c r="X299" i="25"/>
  <c r="W301" i="8"/>
  <c r="W299" i="22"/>
  <c r="V494" i="2"/>
  <c r="W494" i="10"/>
  <c r="W510" i="14"/>
  <c r="W494" i="8"/>
  <c r="X491" i="25"/>
  <c r="W491" i="22"/>
  <c r="V689" i="2"/>
  <c r="W689" i="10"/>
  <c r="X686" i="25"/>
  <c r="W705" i="14"/>
  <c r="W689" i="8"/>
  <c r="W686" i="22"/>
  <c r="V811" i="2"/>
  <c r="W811" i="10"/>
  <c r="W831" i="14"/>
  <c r="W811" i="8"/>
  <c r="X812" i="25"/>
  <c r="W812" i="22"/>
  <c r="V919" i="2"/>
  <c r="W921" i="10"/>
  <c r="X920" i="25"/>
  <c r="W939" i="14"/>
  <c r="W921" i="8"/>
  <c r="W920" i="22"/>
  <c r="V471" i="2"/>
  <c r="W471" i="10"/>
  <c r="W487" i="14"/>
  <c r="X468" i="25"/>
  <c r="W471" i="8"/>
  <c r="W468" i="22"/>
  <c r="V608" i="2"/>
  <c r="V1012" i="2" s="1"/>
  <c r="W608" i="10"/>
  <c r="W625" i="14"/>
  <c r="X606" i="25"/>
  <c r="W606" i="22"/>
  <c r="W608" i="8"/>
  <c r="W1040" i="8" s="1"/>
  <c r="V660" i="2"/>
  <c r="W660" i="10"/>
  <c r="W660" i="8"/>
  <c r="V821" i="2"/>
  <c r="W821" i="10"/>
  <c r="W840" i="14"/>
  <c r="X821" i="25"/>
  <c r="W821" i="8"/>
  <c r="W821" i="22"/>
  <c r="E1008" i="14"/>
  <c r="AD1013" i="14"/>
  <c r="AC1013" i="14"/>
  <c r="AK1013" i="14"/>
  <c r="Z1013" i="14"/>
  <c r="AJ1013" i="14"/>
  <c r="AA1013" i="14"/>
  <c r="AE1013" i="14"/>
  <c r="AI1013" i="14"/>
  <c r="AH1013" i="14"/>
  <c r="AF1013" i="14"/>
  <c r="AG1013" i="14"/>
  <c r="AB1013" i="14"/>
  <c r="AD1017" i="14"/>
  <c r="AC1017" i="14"/>
  <c r="AK1017" i="14"/>
  <c r="Z1017" i="14"/>
  <c r="AJ1017" i="14"/>
  <c r="AA1017" i="14"/>
  <c r="AE1017" i="14"/>
  <c r="AI1017" i="14"/>
  <c r="AB1017" i="14"/>
  <c r="AF1017" i="14"/>
  <c r="AH1017" i="14"/>
  <c r="AG1017" i="14"/>
  <c r="E44" i="15"/>
  <c r="E47" i="15" s="1"/>
  <c r="AD1021" i="14"/>
  <c r="AC1021" i="14"/>
  <c r="AK1021" i="14"/>
  <c r="Z1021" i="14"/>
  <c r="AJ1021" i="14"/>
  <c r="AA1021" i="14"/>
  <c r="AE1021" i="14"/>
  <c r="AI1021" i="14"/>
  <c r="AH1021" i="14"/>
  <c r="AF1021" i="14"/>
  <c r="AG1021" i="14"/>
  <c r="J40" i="15"/>
  <c r="AB1021" i="14"/>
  <c r="AD1025" i="14"/>
  <c r="AC1025" i="14"/>
  <c r="AK1025" i="14"/>
  <c r="Z1025" i="14"/>
  <c r="AJ1025" i="14"/>
  <c r="AA1025" i="14"/>
  <c r="AE1025" i="14"/>
  <c r="AI1025" i="14"/>
  <c r="AB1025" i="14"/>
  <c r="AF1025" i="14"/>
  <c r="AH1025" i="14"/>
  <c r="AG1025" i="14"/>
  <c r="AD1029" i="14"/>
  <c r="AC1029" i="14"/>
  <c r="AK1029" i="14"/>
  <c r="Z1029" i="14"/>
  <c r="AJ1029" i="14"/>
  <c r="AA1029" i="14"/>
  <c r="AE1029" i="14"/>
  <c r="AI1029" i="14"/>
  <c r="AH1029" i="14"/>
  <c r="AF1029" i="14"/>
  <c r="AG1029" i="14"/>
  <c r="AB1029" i="14"/>
  <c r="J44" i="15"/>
  <c r="AD1033" i="14"/>
  <c r="AC1033" i="14"/>
  <c r="AK1033" i="14"/>
  <c r="Z1033" i="14"/>
  <c r="AJ1033" i="14"/>
  <c r="AA1033" i="14"/>
  <c r="AE1033" i="14"/>
  <c r="AI1033" i="14"/>
  <c r="AB1033" i="14"/>
  <c r="AF1033" i="14"/>
  <c r="AH1033" i="14"/>
  <c r="AG1033" i="14"/>
  <c r="O40" i="15"/>
  <c r="AD1037" i="14"/>
  <c r="AC1037" i="14"/>
  <c r="AK1037" i="14"/>
  <c r="Z1037" i="14"/>
  <c r="AJ1037" i="14"/>
  <c r="AA1037" i="14"/>
  <c r="AE1037" i="14"/>
  <c r="AI1037" i="14"/>
  <c r="AH1037" i="14"/>
  <c r="AF1037" i="14"/>
  <c r="AG1037" i="14"/>
  <c r="AB1037" i="14"/>
  <c r="AD1041" i="14"/>
  <c r="AC1041" i="14"/>
  <c r="AK1041" i="14"/>
  <c r="Z1041" i="14"/>
  <c r="AJ1041" i="14"/>
  <c r="AA1041" i="14"/>
  <c r="AE1041" i="14"/>
  <c r="AI1041" i="14"/>
  <c r="AB1041" i="14"/>
  <c r="AF1041" i="14"/>
  <c r="AH1041" i="14"/>
  <c r="AG1041" i="14"/>
  <c r="O44" i="15"/>
  <c r="O47" i="15" s="1"/>
  <c r="AD1045" i="14"/>
  <c r="AC1045" i="14"/>
  <c r="AK1045" i="14"/>
  <c r="Z1045" i="14"/>
  <c r="AJ1045" i="14"/>
  <c r="AA1045" i="14"/>
  <c r="AE1045" i="14"/>
  <c r="AI1045" i="14"/>
  <c r="AH1045" i="14"/>
  <c r="AF1045" i="14"/>
  <c r="AG1045" i="14"/>
  <c r="AB1045" i="14"/>
  <c r="T40" i="15"/>
  <c r="AD1049" i="14"/>
  <c r="AC1049" i="14"/>
  <c r="AK1049" i="14"/>
  <c r="Z1049" i="14"/>
  <c r="AJ1049" i="14"/>
  <c r="AA1049" i="14"/>
  <c r="AE1049" i="14"/>
  <c r="AI1049" i="14"/>
  <c r="AB1049" i="14"/>
  <c r="AF1049" i="14"/>
  <c r="AH1049" i="14"/>
  <c r="AG1049" i="14"/>
  <c r="V515" i="2"/>
  <c r="W515" i="10"/>
  <c r="W530" i="14"/>
  <c r="X511" i="25"/>
  <c r="W515" i="8"/>
  <c r="W511" i="22"/>
  <c r="V637" i="2"/>
  <c r="V1013" i="2" s="1"/>
  <c r="W637" i="10"/>
  <c r="W1013" i="10" s="1"/>
  <c r="W654" i="14"/>
  <c r="X635" i="25"/>
  <c r="W635" i="22"/>
  <c r="W637" i="8"/>
  <c r="V825" i="2"/>
  <c r="W825" i="10"/>
  <c r="W844" i="14"/>
  <c r="X825" i="25"/>
  <c r="W825" i="8"/>
  <c r="W825" i="22"/>
  <c r="V888" i="2"/>
  <c r="W890" i="10"/>
  <c r="W908" i="14"/>
  <c r="X889" i="25"/>
  <c r="W890" i="8"/>
  <c r="W889" i="22"/>
  <c r="V951" i="2"/>
  <c r="W954" i="10"/>
  <c r="X953" i="25"/>
  <c r="W954" i="8"/>
  <c r="W972" i="14"/>
  <c r="W953" i="22"/>
  <c r="V402" i="2"/>
  <c r="W402" i="10"/>
  <c r="W418" i="14"/>
  <c r="X399" i="25"/>
  <c r="W402" i="8"/>
  <c r="W399" i="22"/>
  <c r="V490" i="2"/>
  <c r="W490" i="10"/>
  <c r="W506" i="14"/>
  <c r="X487" i="25"/>
  <c r="W487" i="22"/>
  <c r="W490" i="8"/>
  <c r="W1035" i="8" s="1"/>
  <c r="V809" i="2"/>
  <c r="W809" i="10"/>
  <c r="W829" i="14"/>
  <c r="X810" i="25"/>
  <c r="W810" i="22"/>
  <c r="W809" i="8"/>
  <c r="V939" i="2"/>
  <c r="W942" i="10"/>
  <c r="W960" i="14"/>
  <c r="X941" i="25"/>
  <c r="W942" i="8"/>
  <c r="W941" i="22"/>
  <c r="AD1011" i="14"/>
  <c r="Z1011" i="14"/>
  <c r="AI1011" i="14"/>
  <c r="AH1011" i="14"/>
  <c r="AG1011" i="14"/>
  <c r="AJ1011" i="14"/>
  <c r="AA1011" i="14"/>
  <c r="AF1011" i="14"/>
  <c r="AE1011" i="14"/>
  <c r="AC1011" i="14"/>
  <c r="AB1011" i="14"/>
  <c r="AK1011" i="14"/>
  <c r="V279" i="2"/>
  <c r="W279" i="10"/>
  <c r="W294" i="14"/>
  <c r="X275" i="25"/>
  <c r="W277" i="8"/>
  <c r="W275" i="22"/>
  <c r="V302" i="2"/>
  <c r="W302" i="10"/>
  <c r="W317" i="14"/>
  <c r="X298" i="25"/>
  <c r="W300" i="8"/>
  <c r="W298" i="22"/>
  <c r="V495" i="2"/>
  <c r="W495" i="10"/>
  <c r="W511" i="14"/>
  <c r="X492" i="25"/>
  <c r="W495" i="8"/>
  <c r="W492" i="22"/>
  <c r="V792" i="2"/>
  <c r="W792" i="10"/>
  <c r="X792" i="25"/>
  <c r="W811" i="14"/>
  <c r="W792" i="8"/>
  <c r="W792" i="22"/>
  <c r="V827" i="2"/>
  <c r="W827" i="10"/>
  <c r="W846" i="14"/>
  <c r="X827" i="25"/>
  <c r="W827" i="8"/>
  <c r="W827" i="22"/>
  <c r="V1048" i="14"/>
  <c r="V1040" i="14"/>
  <c r="Q43" i="15" s="1"/>
  <c r="V1032" i="14"/>
  <c r="Q39" i="15" s="1"/>
  <c r="V1024" i="14"/>
  <c r="V1016" i="14"/>
  <c r="G43" i="15" s="1"/>
  <c r="V1008" i="14"/>
  <c r="G39" i="15" s="1"/>
  <c r="E1016" i="14"/>
  <c r="E1028" i="14"/>
  <c r="F979" i="25"/>
  <c r="F428" i="25"/>
  <c r="F991" i="25" s="1"/>
  <c r="V459" i="2"/>
  <c r="W459" i="10"/>
  <c r="W475" i="14"/>
  <c r="X456" i="25"/>
  <c r="W459" i="8"/>
  <c r="W456" i="22"/>
  <c r="V665" i="2"/>
  <c r="W665" i="10"/>
  <c r="W681" i="14"/>
  <c r="X662" i="25"/>
  <c r="W665" i="8"/>
  <c r="W662" i="22"/>
  <c r="V908" i="2"/>
  <c r="W910" i="10"/>
  <c r="W928" i="14"/>
  <c r="X909" i="25"/>
  <c r="W909" i="22"/>
  <c r="W910" i="8"/>
  <c r="V599" i="2"/>
  <c r="W599" i="10"/>
  <c r="W616" i="14"/>
  <c r="X597" i="25"/>
  <c r="W599" i="8"/>
  <c r="W597" i="22"/>
  <c r="V934" i="2"/>
  <c r="W937" i="10"/>
  <c r="X936" i="25"/>
  <c r="W955" i="14"/>
  <c r="W937" i="8"/>
  <c r="W936" i="22"/>
  <c r="V328" i="2"/>
  <c r="W328" i="10"/>
  <c r="X326" i="25"/>
  <c r="W345" i="14"/>
  <c r="W328" i="8"/>
  <c r="W326" i="22"/>
  <c r="V400" i="2"/>
  <c r="W400" i="10"/>
  <c r="X397" i="25"/>
  <c r="W416" i="14"/>
  <c r="W400" i="8"/>
  <c r="W397" i="22"/>
  <c r="V508" i="2"/>
  <c r="W508" i="10"/>
  <c r="W508" i="8"/>
  <c r="V709" i="2"/>
  <c r="W709" i="10"/>
  <c r="X706" i="25"/>
  <c r="W725" i="14"/>
  <c r="W706" i="22"/>
  <c r="W709" i="8"/>
  <c r="V786" i="2"/>
  <c r="W786" i="10"/>
  <c r="W804" i="14"/>
  <c r="X785" i="25"/>
  <c r="W785" i="22"/>
  <c r="W786" i="8"/>
  <c r="V916" i="2"/>
  <c r="W918" i="10"/>
  <c r="W936" i="14"/>
  <c r="X917" i="25"/>
  <c r="W917" i="22"/>
  <c r="W918" i="8"/>
  <c r="F574" i="25"/>
  <c r="F661" i="25"/>
  <c r="I518" i="25"/>
  <c r="Q518" i="25"/>
  <c r="Q995" i="25" s="1"/>
  <c r="M518" i="25"/>
  <c r="N518" i="25"/>
  <c r="N995" i="25" s="1"/>
  <c r="J31" i="26" s="1"/>
  <c r="W518" i="25"/>
  <c r="W995" i="25" s="1"/>
  <c r="L46" i="26" s="1"/>
  <c r="P518" i="25"/>
  <c r="L518" i="25"/>
  <c r="L995" i="25" s="1"/>
  <c r="R518" i="25"/>
  <c r="R995" i="25" s="1"/>
  <c r="S518" i="25"/>
  <c r="S995" i="25" s="1"/>
  <c r="T518" i="25"/>
  <c r="T995" i="25" s="1"/>
  <c r="K518" i="25"/>
  <c r="K995" i="25" s="1"/>
  <c r="J518" i="25"/>
  <c r="J995" i="25" s="1"/>
  <c r="K23" i="26" s="1"/>
  <c r="O518" i="25"/>
  <c r="O995" i="25" s="1"/>
  <c r="J27" i="26" s="1"/>
  <c r="H518" i="25"/>
  <c r="E519" i="25"/>
  <c r="F528" i="25" s="1"/>
  <c r="E518" i="25"/>
  <c r="V484" i="2"/>
  <c r="W484" i="10"/>
  <c r="W500" i="14"/>
  <c r="X481" i="25"/>
  <c r="W484" i="8"/>
  <c r="W481" i="22"/>
  <c r="F962" i="25"/>
  <c r="F49" i="26"/>
  <c r="F49" i="15"/>
  <c r="F47" i="1"/>
  <c r="F53" i="9"/>
  <c r="F49" i="11"/>
  <c r="F49" i="23"/>
  <c r="F45" i="11"/>
  <c r="F43" i="1"/>
  <c r="F45" i="23"/>
  <c r="F49" i="9"/>
  <c r="F45" i="26"/>
  <c r="F45" i="15"/>
  <c r="E1010" i="14"/>
  <c r="X1008" i="14"/>
  <c r="F152" i="25"/>
  <c r="X990" i="25" s="1"/>
  <c r="K394" i="25"/>
  <c r="K989" i="25" s="1"/>
  <c r="S394" i="25"/>
  <c r="S989" i="25" s="1"/>
  <c r="E395" i="25"/>
  <c r="F404" i="25" s="1"/>
  <c r="J394" i="25"/>
  <c r="J989" i="25" s="1"/>
  <c r="R394" i="25"/>
  <c r="L394" i="25"/>
  <c r="L989" i="25" s="1"/>
  <c r="M394" i="25"/>
  <c r="M989" i="25" s="1"/>
  <c r="W394" i="25"/>
  <c r="O394" i="25"/>
  <c r="O989" i="25" s="1"/>
  <c r="I394" i="25"/>
  <c r="I989" i="25" s="1"/>
  <c r="N394" i="25"/>
  <c r="N989" i="25" s="1"/>
  <c r="P394" i="25"/>
  <c r="P989" i="25" s="1"/>
  <c r="Q394" i="25"/>
  <c r="Q989" i="25" s="1"/>
  <c r="E394" i="25"/>
  <c r="F395" i="25" s="1"/>
  <c r="H394" i="25"/>
  <c r="H989" i="25" s="1"/>
  <c r="T394" i="25"/>
  <c r="T989" i="25" s="1"/>
  <c r="D1019" i="25"/>
  <c r="F735" i="25"/>
  <c r="V433" i="2"/>
  <c r="W433" i="10"/>
  <c r="W449" i="14"/>
  <c r="X430" i="25"/>
  <c r="W433" i="8"/>
  <c r="W430" i="22"/>
  <c r="F158" i="25"/>
  <c r="V465" i="2"/>
  <c r="V1005" i="2" s="1"/>
  <c r="W465" i="10"/>
  <c r="W1005" i="10" s="1"/>
  <c r="W481" i="14"/>
  <c r="X462" i="25"/>
  <c r="W465" i="8"/>
  <c r="W462" i="22"/>
  <c r="X1029" i="14"/>
  <c r="F514" i="25"/>
  <c r="V545" i="2"/>
  <c r="W545" i="10"/>
  <c r="W561" i="14"/>
  <c r="W545" i="8"/>
  <c r="X542" i="25"/>
  <c r="W542" i="22"/>
  <c r="F274" i="25"/>
  <c r="F552" i="25"/>
  <c r="E1021" i="8"/>
  <c r="V516" i="2"/>
  <c r="W516" i="10"/>
  <c r="X512" i="25"/>
  <c r="W531" i="14"/>
  <c r="W516" i="8"/>
  <c r="W512" i="22"/>
  <c r="V604" i="2"/>
  <c r="W604" i="10"/>
  <c r="W621" i="14"/>
  <c r="X602" i="25"/>
  <c r="W602" i="22"/>
  <c r="W604" i="8"/>
  <c r="X1020" i="14"/>
  <c r="X1046" i="14"/>
  <c r="X1014" i="14"/>
  <c r="X1015" i="10"/>
  <c r="F24" i="15"/>
  <c r="W979" i="25"/>
  <c r="G42" i="26" s="1"/>
  <c r="V277" i="2"/>
  <c r="W277" i="10"/>
  <c r="W996" i="10" s="1"/>
  <c r="X273" i="25"/>
  <c r="X996" i="25" s="1"/>
  <c r="W292" i="14"/>
  <c r="W1032" i="14" s="1"/>
  <c r="W275" i="8"/>
  <c r="W273" i="22"/>
  <c r="V441" i="2"/>
  <c r="W441" i="10"/>
  <c r="W457" i="14"/>
  <c r="X438" i="25"/>
  <c r="W441" i="8"/>
  <c r="W438" i="22"/>
  <c r="E1014" i="8"/>
  <c r="V318" i="2"/>
  <c r="W318" i="10"/>
  <c r="W333" i="14"/>
  <c r="W1034" i="14" s="1"/>
  <c r="X314" i="25"/>
  <c r="W316" i="8"/>
  <c r="W314" i="22"/>
  <c r="W998" i="22" s="1"/>
  <c r="V524" i="2"/>
  <c r="W524" i="10"/>
  <c r="W539" i="14"/>
  <c r="X520" i="25"/>
  <c r="W524" i="8"/>
  <c r="W520" i="22"/>
  <c r="AC1002" i="25"/>
  <c r="P81" i="26" s="1"/>
  <c r="AK1002" i="25"/>
  <c r="O79" i="26" s="1"/>
  <c r="AG1002" i="25"/>
  <c r="AI1002" i="25"/>
  <c r="O81" i="26" s="1"/>
  <c r="AE1002" i="25"/>
  <c r="P79" i="26" s="1"/>
  <c r="AA1002" i="25"/>
  <c r="AB1002" i="25"/>
  <c r="P83" i="26" s="1"/>
  <c r="AF1002" i="25"/>
  <c r="P77" i="26" s="1"/>
  <c r="AH1002" i="25"/>
  <c r="O83" i="26" s="1"/>
  <c r="AJ1002" i="25"/>
  <c r="AL1002" i="25"/>
  <c r="O77" i="26" s="1"/>
  <c r="AD1002" i="25"/>
  <c r="O41" i="26"/>
  <c r="AD982" i="25"/>
  <c r="AL982" i="25"/>
  <c r="AC982" i="25"/>
  <c r="F95" i="26" s="1"/>
  <c r="AK982" i="25"/>
  <c r="E91" i="26" s="1"/>
  <c r="AH982" i="25"/>
  <c r="AI982" i="25"/>
  <c r="E95" i="26" s="1"/>
  <c r="AJ982" i="25"/>
  <c r="AF982" i="25"/>
  <c r="AG982" i="25"/>
  <c r="E99" i="26" s="1"/>
  <c r="AA982" i="25"/>
  <c r="F99" i="26" s="1"/>
  <c r="E45" i="26"/>
  <c r="AE982" i="25"/>
  <c r="F91" i="26" s="1"/>
  <c r="AB982" i="25"/>
  <c r="AC1010" i="25"/>
  <c r="U69" i="26" s="1"/>
  <c r="AK1010" i="25"/>
  <c r="AG1010" i="25"/>
  <c r="AI1010" i="25"/>
  <c r="T69" i="26" s="1"/>
  <c r="AE1010" i="25"/>
  <c r="AH1010" i="25"/>
  <c r="T73" i="26" s="1"/>
  <c r="AJ1010" i="25"/>
  <c r="AA1010" i="25"/>
  <c r="AL1010" i="25"/>
  <c r="AF1010" i="25"/>
  <c r="AB1010" i="25"/>
  <c r="U73" i="26" s="1"/>
  <c r="AD1010" i="25"/>
  <c r="AD993" i="25"/>
  <c r="AL993" i="25"/>
  <c r="AC993" i="25"/>
  <c r="K94" i="26" s="1"/>
  <c r="K97" i="26" s="1"/>
  <c r="AK993" i="25"/>
  <c r="J90" i="26" s="1"/>
  <c r="AH993" i="25"/>
  <c r="AJ993" i="25"/>
  <c r="AF993" i="25"/>
  <c r="AA993" i="25"/>
  <c r="K98" i="26" s="1"/>
  <c r="K101" i="26" s="1"/>
  <c r="AB993" i="25"/>
  <c r="AE993" i="25"/>
  <c r="K90" i="26" s="1"/>
  <c r="K93" i="26" s="1"/>
  <c r="J44" i="26"/>
  <c r="J47" i="26" s="1"/>
  <c r="AG993" i="25"/>
  <c r="J98" i="26" s="1"/>
  <c r="AI993" i="25"/>
  <c r="J94" i="26" s="1"/>
  <c r="J97" i="26" s="1"/>
  <c r="F783" i="25"/>
  <c r="F435" i="25"/>
  <c r="E1001" i="8"/>
  <c r="AC1003" i="25"/>
  <c r="P82" i="26" s="1"/>
  <c r="AK1003" i="25"/>
  <c r="O80" i="26" s="1"/>
  <c r="AB1003" i="25"/>
  <c r="P84" i="26" s="1"/>
  <c r="AL1003" i="25"/>
  <c r="O78" i="26" s="1"/>
  <c r="AE1003" i="25"/>
  <c r="P80" i="26" s="1"/>
  <c r="AI1003" i="25"/>
  <c r="O82" i="26" s="1"/>
  <c r="AJ1003" i="25"/>
  <c r="AA1003" i="25"/>
  <c r="AD1003" i="25"/>
  <c r="AF1003" i="25"/>
  <c r="P78" i="26" s="1"/>
  <c r="AG1003" i="25"/>
  <c r="O42" i="26"/>
  <c r="AH1003" i="25"/>
  <c r="O84" i="26" s="1"/>
  <c r="X1028" i="8"/>
  <c r="AA1041" i="8"/>
  <c r="U83" i="9" s="1"/>
  <c r="AI1041" i="8"/>
  <c r="T79" i="9" s="1"/>
  <c r="AB1041" i="8"/>
  <c r="AJ1041" i="8"/>
  <c r="AE1041" i="8"/>
  <c r="U75" i="9" s="1"/>
  <c r="AH1041" i="8"/>
  <c r="AG1041" i="8"/>
  <c r="T83" i="9" s="1"/>
  <c r="AK1041" i="8"/>
  <c r="T75" i="9" s="1"/>
  <c r="AL1041" i="8"/>
  <c r="AC1041" i="8"/>
  <c r="U79" i="9" s="1"/>
  <c r="AD1041" i="8"/>
  <c r="AF1041" i="8"/>
  <c r="AA1033" i="8"/>
  <c r="P95" i="9" s="1"/>
  <c r="AI1033" i="8"/>
  <c r="O93" i="9" s="1"/>
  <c r="AB1033" i="8"/>
  <c r="P94" i="9" s="1"/>
  <c r="AJ1033" i="8"/>
  <c r="O92" i="9" s="1"/>
  <c r="O47" i="9"/>
  <c r="AE1033" i="8"/>
  <c r="P91" i="9" s="1"/>
  <c r="AH1033" i="8"/>
  <c r="O94" i="9" s="1"/>
  <c r="AG1033" i="8"/>
  <c r="O95" i="9" s="1"/>
  <c r="AK1033" i="8"/>
  <c r="O91" i="9" s="1"/>
  <c r="AL1033" i="8"/>
  <c r="AC1033" i="8"/>
  <c r="P93" i="9" s="1"/>
  <c r="AD1033" i="8"/>
  <c r="P92" i="9" s="1"/>
  <c r="AF1033" i="8"/>
  <c r="AA1026" i="8"/>
  <c r="P72" i="9" s="1"/>
  <c r="AI1026" i="8"/>
  <c r="O68" i="9" s="1"/>
  <c r="AB1026" i="8"/>
  <c r="P70" i="9" s="1"/>
  <c r="AK1026" i="8"/>
  <c r="AC1026" i="8"/>
  <c r="P68" i="9" s="1"/>
  <c r="AD1026" i="8"/>
  <c r="P66" i="9" s="1"/>
  <c r="AG1026" i="8"/>
  <c r="O72" i="9" s="1"/>
  <c r="AL1026" i="8"/>
  <c r="O44" i="9"/>
  <c r="AE1026" i="8"/>
  <c r="AF1026" i="8"/>
  <c r="AH1026" i="8"/>
  <c r="O70" i="9" s="1"/>
  <c r="AJ1026" i="8"/>
  <c r="O66" i="9" s="1"/>
  <c r="V337" i="2"/>
  <c r="W337" i="10"/>
  <c r="W354" i="14"/>
  <c r="X335" i="25"/>
  <c r="W337" i="8"/>
  <c r="W335" i="22"/>
  <c r="W984" i="22"/>
  <c r="W1009" i="25"/>
  <c r="V40" i="26" s="1"/>
  <c r="E36" i="9"/>
  <c r="AB998" i="10"/>
  <c r="AJ998" i="10"/>
  <c r="AE998" i="10"/>
  <c r="Z998" i="10"/>
  <c r="AK998" i="10"/>
  <c r="AA998" i="10"/>
  <c r="AD998" i="10"/>
  <c r="AI998" i="10"/>
  <c r="AC998" i="10"/>
  <c r="AF998" i="10"/>
  <c r="AH998" i="10"/>
  <c r="AG998" i="10"/>
  <c r="AB978" i="10"/>
  <c r="AJ978" i="10"/>
  <c r="AE978" i="10"/>
  <c r="AG978" i="10"/>
  <c r="Z978" i="10"/>
  <c r="AK978" i="10"/>
  <c r="AC978" i="10"/>
  <c r="AI978" i="10"/>
  <c r="AD978" i="10"/>
  <c r="AF978" i="10"/>
  <c r="AH978" i="10"/>
  <c r="AA978" i="10"/>
  <c r="E41" i="11"/>
  <c r="AB982" i="10"/>
  <c r="AJ982" i="10"/>
  <c r="AE982" i="10"/>
  <c r="AG982" i="10"/>
  <c r="Z982" i="10"/>
  <c r="AK982" i="10"/>
  <c r="AC982" i="10"/>
  <c r="AI982" i="10"/>
  <c r="AF982" i="10"/>
  <c r="AH982" i="10"/>
  <c r="AA982" i="10"/>
  <c r="AD982" i="10"/>
  <c r="E45" i="11"/>
  <c r="X1000" i="10"/>
  <c r="V435" i="2"/>
  <c r="W435" i="10"/>
  <c r="W451" i="14"/>
  <c r="X432" i="25"/>
  <c r="W435" i="8"/>
  <c r="W432" i="22"/>
  <c r="V611" i="2"/>
  <c r="W611" i="10"/>
  <c r="W628" i="14"/>
  <c r="X609" i="25"/>
  <c r="W611" i="8"/>
  <c r="W609" i="22"/>
  <c r="AB976" i="10"/>
  <c r="AJ976" i="10"/>
  <c r="AE976" i="10"/>
  <c r="AG976" i="10"/>
  <c r="Z976" i="10"/>
  <c r="AK976" i="10"/>
  <c r="AD976" i="10"/>
  <c r="AF976" i="10"/>
  <c r="AI976" i="10"/>
  <c r="AC976" i="10"/>
  <c r="AH976" i="10"/>
  <c r="AA976" i="10"/>
  <c r="V539" i="2"/>
  <c r="W539" i="10"/>
  <c r="W554" i="14"/>
  <c r="W539" i="8"/>
  <c r="X535" i="25"/>
  <c r="W535" i="22"/>
  <c r="V891" i="2"/>
  <c r="W893" i="10"/>
  <c r="W911" i="14"/>
  <c r="X892" i="25"/>
  <c r="W893" i="8"/>
  <c r="W892" i="22"/>
  <c r="V373" i="2"/>
  <c r="W373" i="10"/>
  <c r="W389" i="14"/>
  <c r="X370" i="25"/>
  <c r="W373" i="8"/>
  <c r="W370" i="22"/>
  <c r="V550" i="2"/>
  <c r="W550" i="10"/>
  <c r="W566" i="14"/>
  <c r="X547" i="25"/>
  <c r="W550" i="8"/>
  <c r="W547" i="22"/>
  <c r="V727" i="2"/>
  <c r="W727" i="10"/>
  <c r="W744" i="14"/>
  <c r="W727" i="8"/>
  <c r="X725" i="25"/>
  <c r="W725" i="22"/>
  <c r="V273" i="2"/>
  <c r="W273" i="10"/>
  <c r="W288" i="14"/>
  <c r="X269" i="25"/>
  <c r="W271" i="8"/>
  <c r="W269" i="22"/>
  <c r="V347" i="2"/>
  <c r="W347" i="10"/>
  <c r="W363" i="14"/>
  <c r="W347" i="8"/>
  <c r="X344" i="25"/>
  <c r="W344" i="22"/>
  <c r="V406" i="2"/>
  <c r="W406" i="10"/>
  <c r="W422" i="14"/>
  <c r="X403" i="25"/>
  <c r="W406" i="8"/>
  <c r="W403" i="22"/>
  <c r="V488" i="2"/>
  <c r="W488" i="10"/>
  <c r="W504" i="14"/>
  <c r="X485" i="25"/>
  <c r="W485" i="22"/>
  <c r="W488" i="8"/>
  <c r="V548" i="2"/>
  <c r="W548" i="10"/>
  <c r="W564" i="14"/>
  <c r="X545" i="25"/>
  <c r="W548" i="8"/>
  <c r="W545" i="22"/>
  <c r="V630" i="2"/>
  <c r="W630" i="10"/>
  <c r="W647" i="14"/>
  <c r="X628" i="25"/>
  <c r="W630" i="8"/>
  <c r="W628" i="22"/>
  <c r="W728" i="14"/>
  <c r="X709" i="25"/>
  <c r="W709" i="22"/>
  <c r="V760" i="2"/>
  <c r="W760" i="10"/>
  <c r="W778" i="14"/>
  <c r="X759" i="25"/>
  <c r="W760" i="8"/>
  <c r="W759" i="22"/>
  <c r="V925" i="2"/>
  <c r="W927" i="10"/>
  <c r="X926" i="25"/>
  <c r="W927" i="8"/>
  <c r="X948" i="8" s="1"/>
  <c r="W945" i="14"/>
  <c r="W926" i="22"/>
  <c r="V286" i="2"/>
  <c r="W286" i="10"/>
  <c r="X283" i="25"/>
  <c r="W283" i="22"/>
  <c r="W302" i="14"/>
  <c r="W284" i="8"/>
  <c r="V560" i="2"/>
  <c r="W560" i="10"/>
  <c r="W576" i="14"/>
  <c r="X557" i="25"/>
  <c r="W560" i="8"/>
  <c r="W557" i="22"/>
  <c r="V641" i="2"/>
  <c r="W641" i="10"/>
  <c r="W658" i="14"/>
  <c r="X639" i="25"/>
  <c r="W641" i="8"/>
  <c r="W639" i="22"/>
  <c r="V737" i="2"/>
  <c r="W737" i="10"/>
  <c r="W754" i="14"/>
  <c r="X735" i="25"/>
  <c r="W737" i="8"/>
  <c r="W735" i="22"/>
  <c r="E2540" i="6"/>
  <c r="K54" i="26"/>
  <c r="K57" i="26" s="1"/>
  <c r="K54" i="15"/>
  <c r="K54" i="11"/>
  <c r="K52" i="1"/>
  <c r="K55" i="1" s="1"/>
  <c r="K54" i="23"/>
  <c r="K57" i="23" s="1"/>
  <c r="K58" i="9"/>
  <c r="F52" i="1"/>
  <c r="F55" i="1" s="1"/>
  <c r="F54" i="26"/>
  <c r="F57" i="26" s="1"/>
  <c r="F58" i="9"/>
  <c r="F61" i="9" s="1"/>
  <c r="F54" i="11"/>
  <c r="F54" i="23"/>
  <c r="F54" i="15"/>
  <c r="F57" i="15" s="1"/>
  <c r="V359" i="2"/>
  <c r="V1000" i="2" s="1"/>
  <c r="W359" i="10"/>
  <c r="W1000" i="10" s="1"/>
  <c r="W375" i="14"/>
  <c r="X356" i="25"/>
  <c r="W359" i="8"/>
  <c r="W356" i="22"/>
  <c r="V480" i="2"/>
  <c r="W480" i="10"/>
  <c r="W496" i="14"/>
  <c r="X477" i="25"/>
  <c r="W480" i="8"/>
  <c r="W477" i="22"/>
  <c r="V540" i="2"/>
  <c r="W540" i="10"/>
  <c r="X536" i="25"/>
  <c r="W555" i="14"/>
  <c r="W540" i="8"/>
  <c r="W536" i="22"/>
  <c r="V733" i="2"/>
  <c r="W733" i="10"/>
  <c r="W750" i="14"/>
  <c r="X731" i="25"/>
  <c r="W733" i="8"/>
  <c r="W731" i="22"/>
  <c r="V923" i="2"/>
  <c r="W925" i="10"/>
  <c r="W943" i="14"/>
  <c r="X924" i="25"/>
  <c r="W925" i="8"/>
  <c r="W924" i="22"/>
  <c r="V305" i="2"/>
  <c r="W305" i="10"/>
  <c r="W320" i="14"/>
  <c r="X301" i="25"/>
  <c r="W303" i="8"/>
  <c r="W301" i="22"/>
  <c r="V497" i="2"/>
  <c r="W497" i="10"/>
  <c r="W513" i="14"/>
  <c r="X494" i="25"/>
  <c r="W497" i="8"/>
  <c r="W494" i="22"/>
  <c r="V631" i="2"/>
  <c r="W631" i="10"/>
  <c r="W648" i="14"/>
  <c r="W631" i="8"/>
  <c r="X629" i="25"/>
  <c r="W629" i="22"/>
  <c r="V717" i="2"/>
  <c r="W717" i="10"/>
  <c r="W734" i="14"/>
  <c r="X715" i="25"/>
  <c r="W717" i="8"/>
  <c r="W715" i="22"/>
  <c r="V817" i="2"/>
  <c r="W817" i="10"/>
  <c r="W836" i="14"/>
  <c r="X817" i="25"/>
  <c r="W817" i="8"/>
  <c r="W817" i="22"/>
  <c r="V472" i="2"/>
  <c r="W472" i="10"/>
  <c r="W488" i="14"/>
  <c r="X469" i="25"/>
  <c r="W472" i="8"/>
  <c r="W469" i="22"/>
  <c r="V615" i="2"/>
  <c r="W615" i="10"/>
  <c r="W1012" i="10" s="1"/>
  <c r="W632" i="14"/>
  <c r="W615" i="8"/>
  <c r="X613" i="25"/>
  <c r="W613" i="22"/>
  <c r="V694" i="2"/>
  <c r="W694" i="10"/>
  <c r="W710" i="14"/>
  <c r="X691" i="25"/>
  <c r="W694" i="8"/>
  <c r="W691" i="22"/>
  <c r="V781" i="2"/>
  <c r="W781" i="10"/>
  <c r="W799" i="14"/>
  <c r="X780" i="25"/>
  <c r="W781" i="8"/>
  <c r="W780" i="22"/>
  <c r="V421" i="2"/>
  <c r="W421" i="10"/>
  <c r="W437" i="14"/>
  <c r="X418" i="25"/>
  <c r="W421" i="8"/>
  <c r="W418" i="22"/>
  <c r="V519" i="2"/>
  <c r="W519" i="10"/>
  <c r="W534" i="14"/>
  <c r="X515" i="25"/>
  <c r="W519" i="8"/>
  <c r="W515" i="22"/>
  <c r="V659" i="2"/>
  <c r="V1014" i="2" s="1"/>
  <c r="W659" i="10"/>
  <c r="W676" i="14"/>
  <c r="W659" i="8"/>
  <c r="X657" i="25"/>
  <c r="W657" i="22"/>
  <c r="V847" i="2"/>
  <c r="W849" i="10"/>
  <c r="W868" i="14"/>
  <c r="X849" i="25"/>
  <c r="W849" i="8"/>
  <c r="W849" i="22"/>
  <c r="W982" i="14"/>
  <c r="W965" i="8"/>
  <c r="X963" i="25"/>
  <c r="W963" i="22"/>
  <c r="V412" i="2"/>
  <c r="W412" i="10"/>
  <c r="W428" i="14"/>
  <c r="W412" i="8"/>
  <c r="W409" i="22"/>
  <c r="X409" i="25"/>
  <c r="V514" i="2"/>
  <c r="W514" i="10"/>
  <c r="X510" i="25"/>
  <c r="W529" i="14"/>
  <c r="W514" i="8"/>
  <c r="W510" i="22"/>
  <c r="V587" i="2"/>
  <c r="V1011" i="2" s="1"/>
  <c r="W587" i="10"/>
  <c r="W604" i="14"/>
  <c r="W587" i="8"/>
  <c r="X585" i="25"/>
  <c r="W585" i="22"/>
  <c r="V685" i="2"/>
  <c r="W685" i="10"/>
  <c r="W701" i="14"/>
  <c r="X682" i="25"/>
  <c r="W685" i="8"/>
  <c r="W682" i="22"/>
  <c r="V814" i="2"/>
  <c r="W814" i="10"/>
  <c r="W834" i="14"/>
  <c r="X815" i="25"/>
  <c r="W814" i="8"/>
  <c r="W815" i="22"/>
  <c r="V937" i="2"/>
  <c r="W940" i="10"/>
  <c r="W958" i="14"/>
  <c r="X939" i="25"/>
  <c r="W940" i="8"/>
  <c r="W939" i="22"/>
  <c r="V293" i="2"/>
  <c r="W293" i="10"/>
  <c r="W308" i="14"/>
  <c r="X289" i="25"/>
  <c r="W291" i="8"/>
  <c r="W289" i="22"/>
  <c r="V510" i="2"/>
  <c r="W510" i="10"/>
  <c r="W525" i="14"/>
  <c r="W1043" i="14" s="1"/>
  <c r="X506" i="25"/>
  <c r="W506" i="22"/>
  <c r="W510" i="8"/>
  <c r="V616" i="2"/>
  <c r="W616" i="10"/>
  <c r="W633" i="14"/>
  <c r="X614" i="25"/>
  <c r="W614" i="22"/>
  <c r="W616" i="8"/>
  <c r="V692" i="2"/>
  <c r="W692" i="10"/>
  <c r="W708" i="14"/>
  <c r="X689" i="25"/>
  <c r="W692" i="8"/>
  <c r="W689" i="22"/>
  <c r="V308" i="2"/>
  <c r="W308" i="10"/>
  <c r="W323" i="14"/>
  <c r="X304" i="25"/>
  <c r="W306" i="8"/>
  <c r="W304" i="22"/>
  <c r="V832" i="2"/>
  <c r="W832" i="10"/>
  <c r="X832" i="25"/>
  <c r="W851" i="14"/>
  <c r="W832" i="22"/>
  <c r="W832" i="8"/>
  <c r="V896" i="2"/>
  <c r="W898" i="10"/>
  <c r="W916" i="14"/>
  <c r="X897" i="25"/>
  <c r="W898" i="8"/>
  <c r="W897" i="22"/>
  <c r="E1036" i="14"/>
  <c r="F548" i="25"/>
  <c r="X1009" i="25" s="1"/>
  <c r="F542" i="25"/>
  <c r="F547" i="25"/>
  <c r="V370" i="2"/>
  <c r="W370" i="10"/>
  <c r="W386" i="14"/>
  <c r="X367" i="25"/>
  <c r="W367" i="22"/>
  <c r="W370" i="8"/>
  <c r="W1029" i="8" s="1"/>
  <c r="V464" i="2"/>
  <c r="W464" i="10"/>
  <c r="W480" i="14"/>
  <c r="X461" i="25"/>
  <c r="W464" i="8"/>
  <c r="W461" i="22"/>
  <c r="V684" i="2"/>
  <c r="W684" i="10"/>
  <c r="W700" i="14"/>
  <c r="X681" i="25"/>
  <c r="W681" i="22"/>
  <c r="W684" i="8"/>
  <c r="V944" i="2"/>
  <c r="W947" i="10"/>
  <c r="W965" i="14"/>
  <c r="W947" i="8"/>
  <c r="X946" i="25"/>
  <c r="W946" i="22"/>
  <c r="F120" i="25"/>
  <c r="F112" i="25"/>
  <c r="F114" i="25"/>
  <c r="F118" i="25"/>
  <c r="F113" i="25"/>
  <c r="E976" i="25"/>
  <c r="V557" i="2"/>
  <c r="W557" i="10"/>
  <c r="W573" i="14"/>
  <c r="X554" i="25"/>
  <c r="W554" i="22"/>
  <c r="W557" i="8"/>
  <c r="V602" i="2"/>
  <c r="W602" i="10"/>
  <c r="W619" i="14"/>
  <c r="X600" i="25"/>
  <c r="W602" i="8"/>
  <c r="W600" i="22"/>
  <c r="V724" i="2"/>
  <c r="W724" i="10"/>
  <c r="X722" i="25"/>
  <c r="W741" i="14"/>
  <c r="W724" i="8"/>
  <c r="W722" i="22"/>
  <c r="V941" i="2"/>
  <c r="W944" i="10"/>
  <c r="X943" i="25"/>
  <c r="W962" i="14"/>
  <c r="W944" i="8"/>
  <c r="W943" i="22"/>
  <c r="F660" i="25"/>
  <c r="F1002" i="25" s="1"/>
  <c r="F566" i="25"/>
  <c r="F568" i="25"/>
  <c r="F573" i="25"/>
  <c r="F567" i="25"/>
  <c r="V405" i="2"/>
  <c r="W405" i="10"/>
  <c r="W421" i="14"/>
  <c r="X402" i="25"/>
  <c r="W405" i="8"/>
  <c r="W402" i="22"/>
  <c r="V507" i="2"/>
  <c r="V1007" i="2" s="1"/>
  <c r="W507" i="10"/>
  <c r="W1007" i="10" s="1"/>
  <c r="X504" i="25"/>
  <c r="W507" i="8"/>
  <c r="W523" i="14"/>
  <c r="W504" i="22"/>
  <c r="V622" i="2"/>
  <c r="W622" i="10"/>
  <c r="W639" i="14"/>
  <c r="X620" i="25"/>
  <c r="W622" i="8"/>
  <c r="W620" i="22"/>
  <c r="V785" i="2"/>
  <c r="W785" i="10"/>
  <c r="X784" i="25"/>
  <c r="W803" i="14"/>
  <c r="W785" i="8"/>
  <c r="W784" i="22"/>
  <c r="F570" i="25"/>
  <c r="F1013" i="25"/>
  <c r="V547" i="2"/>
  <c r="V1009" i="2" s="1"/>
  <c r="W547" i="10"/>
  <c r="W1009" i="10" s="1"/>
  <c r="X544" i="25"/>
  <c r="W547" i="8"/>
  <c r="W563" i="14"/>
  <c r="W544" i="22"/>
  <c r="V743" i="2"/>
  <c r="W743" i="10"/>
  <c r="W760" i="14"/>
  <c r="X741" i="25"/>
  <c r="W743" i="8"/>
  <c r="W741" i="22"/>
  <c r="V942" i="2"/>
  <c r="W945" i="10"/>
  <c r="X944" i="25"/>
  <c r="W963" i="14"/>
  <c r="W944" i="22"/>
  <c r="W945" i="8"/>
  <c r="F318" i="25"/>
  <c r="F321" i="25"/>
  <c r="E985" i="25"/>
  <c r="J50" i="26" s="1"/>
  <c r="F314" i="25"/>
  <c r="X998" i="25" s="1"/>
  <c r="U50" i="1"/>
  <c r="U52" i="26"/>
  <c r="U56" i="9"/>
  <c r="U52" i="15"/>
  <c r="U52" i="23"/>
  <c r="U52" i="11"/>
  <c r="U42" i="15"/>
  <c r="U46" i="9"/>
  <c r="U42" i="11"/>
  <c r="U42" i="23"/>
  <c r="U42" i="26"/>
  <c r="U40" i="1"/>
  <c r="U41" i="15"/>
  <c r="U39" i="1"/>
  <c r="U41" i="11"/>
  <c r="U45" i="9"/>
  <c r="U41" i="23"/>
  <c r="U41" i="26"/>
  <c r="X1033" i="14"/>
  <c r="W1031" i="14"/>
  <c r="W1015" i="14"/>
  <c r="W1014" i="14"/>
  <c r="X1039" i="14"/>
  <c r="X1041" i="14"/>
  <c r="X1023" i="14"/>
  <c r="X1025" i="14"/>
  <c r="W1010" i="14"/>
  <c r="X1034" i="14"/>
  <c r="W1042" i="14"/>
  <c r="X1049" i="14"/>
  <c r="W1009" i="14"/>
  <c r="W1030" i="14"/>
  <c r="X1015" i="14"/>
  <c r="X1017" i="14"/>
  <c r="W1012" i="14"/>
  <c r="X1026" i="14"/>
  <c r="W1026" i="14"/>
  <c r="W1023" i="14"/>
  <c r="F280" i="25"/>
  <c r="R989" i="25"/>
  <c r="V431" i="2"/>
  <c r="W431" i="10"/>
  <c r="W447" i="14"/>
  <c r="X428" i="25"/>
  <c r="W431" i="8"/>
  <c r="W428" i="22"/>
  <c r="V681" i="2"/>
  <c r="W681" i="10"/>
  <c r="W697" i="14"/>
  <c r="X678" i="25"/>
  <c r="W681" i="8"/>
  <c r="W1044" i="8" s="1"/>
  <c r="W678" i="22"/>
  <c r="V467" i="2"/>
  <c r="W467" i="10"/>
  <c r="W483" i="14"/>
  <c r="X464" i="25"/>
  <c r="W467" i="8"/>
  <c r="W464" i="22"/>
  <c r="V482" i="2"/>
  <c r="W482" i="10"/>
  <c r="W498" i="14"/>
  <c r="X479" i="25"/>
  <c r="W482" i="8"/>
  <c r="W479" i="22"/>
  <c r="V693" i="2"/>
  <c r="W693" i="10"/>
  <c r="X690" i="25"/>
  <c r="W709" i="14"/>
  <c r="W693" i="8"/>
  <c r="W690" i="22"/>
  <c r="V898" i="2"/>
  <c r="W900" i="10"/>
  <c r="W918" i="14"/>
  <c r="X899" i="25"/>
  <c r="W900" i="8"/>
  <c r="W899" i="22"/>
  <c r="X1037" i="14"/>
  <c r="E1037" i="14"/>
  <c r="E1041" i="8"/>
  <c r="V518" i="2"/>
  <c r="W518" i="10"/>
  <c r="X514" i="25"/>
  <c r="W533" i="14"/>
  <c r="W518" i="8"/>
  <c r="W514" i="22"/>
  <c r="W1017" i="14"/>
  <c r="X1024" i="14"/>
  <c r="X1035" i="14"/>
  <c r="X1009" i="10"/>
  <c r="AB985" i="10"/>
  <c r="AJ985" i="10"/>
  <c r="AE985" i="10"/>
  <c r="AG985" i="10"/>
  <c r="Z985" i="10"/>
  <c r="AK985" i="10"/>
  <c r="AA985" i="10"/>
  <c r="AC985" i="10"/>
  <c r="AF985" i="10"/>
  <c r="AI985" i="10"/>
  <c r="AD985" i="10"/>
  <c r="AH985" i="10"/>
  <c r="J40" i="11"/>
  <c r="AA1012" i="10"/>
  <c r="AI1012" i="10"/>
  <c r="AB1012" i="10"/>
  <c r="AJ1012" i="10"/>
  <c r="AD1012" i="10"/>
  <c r="Z1012" i="10"/>
  <c r="AH1012" i="10"/>
  <c r="AF1012" i="10"/>
  <c r="AC1012" i="10"/>
  <c r="AE1012" i="10"/>
  <c r="AG1012" i="10"/>
  <c r="AK1012" i="10"/>
  <c r="E32" i="15"/>
  <c r="P32" i="15"/>
  <c r="K32" i="15"/>
  <c r="F32" i="15"/>
  <c r="F279" i="25"/>
  <c r="F545" i="25"/>
  <c r="W987" i="25"/>
  <c r="W982" i="25"/>
  <c r="G45" i="26" s="1"/>
  <c r="F736" i="25"/>
  <c r="E1012" i="8"/>
  <c r="V563" i="2"/>
  <c r="W563" i="10"/>
  <c r="X560" i="25"/>
  <c r="W579" i="14"/>
  <c r="W563" i="8"/>
  <c r="W560" i="22"/>
  <c r="E24" i="26"/>
  <c r="AC1000" i="25"/>
  <c r="P71" i="26" s="1"/>
  <c r="AK1000" i="25"/>
  <c r="AG1000" i="25"/>
  <c r="AI1000" i="25"/>
  <c r="O71" i="26" s="1"/>
  <c r="AE1000" i="25"/>
  <c r="AJ1000" i="25"/>
  <c r="AL1000" i="25"/>
  <c r="AA1000" i="25"/>
  <c r="AB1000" i="25"/>
  <c r="P75" i="26" s="1"/>
  <c r="AD1000" i="25"/>
  <c r="AF1000" i="25"/>
  <c r="AH1000" i="25"/>
  <c r="O75" i="26" s="1"/>
  <c r="AD992" i="25"/>
  <c r="K86" i="26" s="1"/>
  <c r="AL992" i="25"/>
  <c r="AC992" i="25"/>
  <c r="K87" i="26" s="1"/>
  <c r="AK992" i="25"/>
  <c r="J85" i="26" s="1"/>
  <c r="AH992" i="25"/>
  <c r="J88" i="26" s="1"/>
  <c r="AJ992" i="25"/>
  <c r="J86" i="26" s="1"/>
  <c r="AF992" i="25"/>
  <c r="AA992" i="25"/>
  <c r="K89" i="26" s="1"/>
  <c r="AB992" i="25"/>
  <c r="K88" i="26" s="1"/>
  <c r="J43" i="26"/>
  <c r="AE992" i="25"/>
  <c r="K85" i="26" s="1"/>
  <c r="AG992" i="25"/>
  <c r="J89" i="26" s="1"/>
  <c r="AI992" i="25"/>
  <c r="J87" i="26" s="1"/>
  <c r="AD977" i="25"/>
  <c r="AL977" i="25"/>
  <c r="AG977" i="25"/>
  <c r="AC977" i="25"/>
  <c r="F72" i="26" s="1"/>
  <c r="AK977" i="25"/>
  <c r="AB977" i="25"/>
  <c r="F76" i="26" s="1"/>
  <c r="AE977" i="25"/>
  <c r="AF977" i="25"/>
  <c r="AH977" i="25"/>
  <c r="E76" i="26" s="1"/>
  <c r="AI977" i="25"/>
  <c r="E72" i="26" s="1"/>
  <c r="AA977" i="25"/>
  <c r="AJ977" i="25"/>
  <c r="F540" i="25"/>
  <c r="V853" i="2"/>
  <c r="W855" i="10"/>
  <c r="W874" i="14"/>
  <c r="X855" i="25"/>
  <c r="W855" i="8"/>
  <c r="W855" i="22"/>
  <c r="Y1000" i="25"/>
  <c r="X973" i="25"/>
  <c r="Y980" i="25"/>
  <c r="F985" i="25"/>
  <c r="AA1019" i="8"/>
  <c r="AI1019" i="8"/>
  <c r="J89" i="9" s="1"/>
  <c r="AF1019" i="8"/>
  <c r="K85" i="9" s="1"/>
  <c r="AG1019" i="8"/>
  <c r="AH1019" i="8"/>
  <c r="AB1019" i="8"/>
  <c r="AL1019" i="8"/>
  <c r="J85" i="9" s="1"/>
  <c r="AE1019" i="8"/>
  <c r="K87" i="9" s="1"/>
  <c r="AC1019" i="8"/>
  <c r="K89" i="9" s="1"/>
  <c r="J45" i="9"/>
  <c r="AD1019" i="8"/>
  <c r="AK1019" i="8"/>
  <c r="J87" i="9" s="1"/>
  <c r="AJ1019" i="8"/>
  <c r="W1001" i="8"/>
  <c r="X1047" i="14"/>
  <c r="E1002" i="8"/>
  <c r="V874" i="2"/>
  <c r="W876" i="10"/>
  <c r="W895" i="14"/>
  <c r="W876" i="8"/>
  <c r="X876" i="25"/>
  <c r="W876" i="22"/>
  <c r="F24" i="9"/>
  <c r="AA1003" i="8"/>
  <c r="F81" i="9" s="1"/>
  <c r="AI1003" i="8"/>
  <c r="E77" i="9" s="1"/>
  <c r="AF1003" i="8"/>
  <c r="AG1003" i="8"/>
  <c r="E81" i="9" s="1"/>
  <c r="AH1003" i="8"/>
  <c r="AB1003" i="8"/>
  <c r="AL1003" i="8"/>
  <c r="AE1003" i="8"/>
  <c r="F73" i="9" s="1"/>
  <c r="AJ1003" i="8"/>
  <c r="AK1003" i="8"/>
  <c r="E73" i="9" s="1"/>
  <c r="AD1003" i="8"/>
  <c r="AC1003" i="8"/>
  <c r="F77" i="9" s="1"/>
  <c r="E978" i="2"/>
  <c r="AE982" i="2"/>
  <c r="AF982" i="2"/>
  <c r="Z982" i="2"/>
  <c r="AH982" i="2"/>
  <c r="AA982" i="2"/>
  <c r="AI982" i="2"/>
  <c r="AK982" i="2"/>
  <c r="AB982" i="2"/>
  <c r="AJ982" i="2"/>
  <c r="AD982" i="2"/>
  <c r="AG982" i="2"/>
  <c r="AC982" i="2"/>
  <c r="E43" i="1"/>
  <c r="E1006" i="2"/>
  <c r="X972" i="10"/>
  <c r="E1008" i="2"/>
  <c r="W978" i="10"/>
  <c r="E996" i="10"/>
  <c r="V983" i="10"/>
  <c r="G46" i="11" s="1"/>
  <c r="V975" i="10"/>
  <c r="W1011" i="10"/>
  <c r="AB977" i="10"/>
  <c r="AJ977" i="10"/>
  <c r="AE977" i="10"/>
  <c r="AG977" i="10"/>
  <c r="Z977" i="10"/>
  <c r="AK977" i="10"/>
  <c r="AA977" i="10"/>
  <c r="AC977" i="10"/>
  <c r="AF977" i="10"/>
  <c r="AI977" i="10"/>
  <c r="AH977" i="10"/>
  <c r="AD977" i="10"/>
  <c r="V270" i="2"/>
  <c r="W270" i="10"/>
  <c r="W285" i="14"/>
  <c r="W268" i="8"/>
  <c r="V456" i="2"/>
  <c r="W456" i="10"/>
  <c r="W472" i="14"/>
  <c r="X453" i="25"/>
  <c r="W453" i="22"/>
  <c r="W456" i="8"/>
  <c r="V807" i="2"/>
  <c r="W807" i="10"/>
  <c r="X808" i="25"/>
  <c r="W827" i="14"/>
  <c r="W807" i="8"/>
  <c r="W808" i="22"/>
  <c r="X977" i="10"/>
  <c r="V384" i="2"/>
  <c r="W384" i="10"/>
  <c r="W400" i="14"/>
  <c r="W1037" i="14" s="1"/>
  <c r="X381" i="25"/>
  <c r="W384" i="8"/>
  <c r="W1030" i="8" s="1"/>
  <c r="W381" i="22"/>
  <c r="V739" i="2"/>
  <c r="W739" i="10"/>
  <c r="W756" i="14"/>
  <c r="X737" i="25"/>
  <c r="W739" i="8"/>
  <c r="W737" i="22"/>
  <c r="V912" i="2"/>
  <c r="W914" i="10"/>
  <c r="X913" i="25"/>
  <c r="W914" i="8"/>
  <c r="W913" i="22"/>
  <c r="W932" i="14"/>
  <c r="V396" i="2"/>
  <c r="W396" i="10"/>
  <c r="W412" i="14"/>
  <c r="X393" i="25"/>
  <c r="W396" i="8"/>
  <c r="W393" i="22"/>
  <c r="V571" i="2"/>
  <c r="W571" i="10"/>
  <c r="W1010" i="10" s="1"/>
  <c r="W588" i="14"/>
  <c r="W1046" i="14" s="1"/>
  <c r="X569" i="25"/>
  <c r="W571" i="8"/>
  <c r="W1039" i="8" s="1"/>
  <c r="W569" i="22"/>
  <c r="V924" i="2"/>
  <c r="W926" i="10"/>
  <c r="W944" i="14"/>
  <c r="X925" i="25"/>
  <c r="W925" i="22"/>
  <c r="W926" i="8"/>
  <c r="V344" i="2"/>
  <c r="W344" i="10"/>
  <c r="W360" i="14"/>
  <c r="X341" i="25"/>
  <c r="W344" i="8"/>
  <c r="W341" i="22"/>
  <c r="V404" i="2"/>
  <c r="V1002" i="2" s="1"/>
  <c r="W404" i="10"/>
  <c r="W420" i="14"/>
  <c r="X401" i="25"/>
  <c r="W401" i="22"/>
  <c r="W404" i="8"/>
  <c r="V491" i="2"/>
  <c r="W491" i="10"/>
  <c r="X488" i="25"/>
  <c r="W507" i="14"/>
  <c r="W491" i="8"/>
  <c r="W488" i="22"/>
  <c r="V554" i="2"/>
  <c r="W554" i="10"/>
  <c r="W570" i="14"/>
  <c r="X551" i="25"/>
  <c r="W554" i="8"/>
  <c r="W551" i="22"/>
  <c r="V633" i="2"/>
  <c r="W633" i="10"/>
  <c r="W650" i="14"/>
  <c r="X631" i="25"/>
  <c r="W631" i="22"/>
  <c r="W633" i="8"/>
  <c r="V711" i="2"/>
  <c r="W711" i="10"/>
  <c r="X708" i="25"/>
  <c r="W711" i="8"/>
  <c r="W727" i="14"/>
  <c r="W708" i="22"/>
  <c r="V777" i="2"/>
  <c r="W777" i="10"/>
  <c r="X776" i="25"/>
  <c r="W795" i="14"/>
  <c r="W777" i="8"/>
  <c r="W776" i="22"/>
  <c r="V875" i="2"/>
  <c r="W877" i="10"/>
  <c r="W896" i="14"/>
  <c r="X877" i="25"/>
  <c r="W877" i="22"/>
  <c r="W877" i="8"/>
  <c r="V933" i="2"/>
  <c r="W936" i="10"/>
  <c r="X935" i="25"/>
  <c r="W954" i="14"/>
  <c r="W935" i="22"/>
  <c r="W936" i="8"/>
  <c r="W340" i="14"/>
  <c r="X321" i="25"/>
  <c r="W323" i="8"/>
  <c r="W321" i="22"/>
  <c r="V504" i="2"/>
  <c r="W504" i="10"/>
  <c r="W520" i="14"/>
  <c r="X501" i="25"/>
  <c r="W501" i="22"/>
  <c r="W504" i="8"/>
  <c r="V558" i="2"/>
  <c r="W558" i="10"/>
  <c r="W574" i="14"/>
  <c r="X555" i="25"/>
  <c r="W558" i="8"/>
  <c r="W555" i="22"/>
  <c r="V679" i="2"/>
  <c r="W679" i="10"/>
  <c r="X676" i="25"/>
  <c r="W695" i="14"/>
  <c r="W679" i="8"/>
  <c r="W676" i="22"/>
  <c r="V910" i="2"/>
  <c r="W912" i="10"/>
  <c r="W930" i="14"/>
  <c r="X911" i="25"/>
  <c r="W912" i="8"/>
  <c r="W911" i="22"/>
  <c r="P39" i="1"/>
  <c r="P41" i="15"/>
  <c r="P41" i="23"/>
  <c r="P41" i="11"/>
  <c r="P41" i="26"/>
  <c r="P45" i="9"/>
  <c r="E2524" i="6"/>
  <c r="F39" i="1"/>
  <c r="F41" i="15"/>
  <c r="F45" i="9"/>
  <c r="F41" i="26"/>
  <c r="F41" i="23"/>
  <c r="F41" i="11"/>
  <c r="V300" i="2"/>
  <c r="W300" i="10"/>
  <c r="W315" i="14"/>
  <c r="X296" i="25"/>
  <c r="W298" i="8"/>
  <c r="W296" i="22"/>
  <c r="V492" i="2"/>
  <c r="W492" i="10"/>
  <c r="W508" i="14"/>
  <c r="X489" i="25"/>
  <c r="W489" i="22"/>
  <c r="W492" i="8"/>
  <c r="V675" i="2"/>
  <c r="W675" i="10"/>
  <c r="W691" i="14"/>
  <c r="W675" i="8"/>
  <c r="W1043" i="8" s="1"/>
  <c r="X672" i="25"/>
  <c r="W672" i="22"/>
  <c r="V750" i="2"/>
  <c r="W750" i="10"/>
  <c r="W767" i="14"/>
  <c r="X748" i="25"/>
  <c r="W750" i="8"/>
  <c r="W748" i="22"/>
  <c r="V855" i="2"/>
  <c r="W857" i="10"/>
  <c r="W876" i="14"/>
  <c r="X857" i="25"/>
  <c r="W857" i="8"/>
  <c r="W857" i="22"/>
  <c r="V447" i="2"/>
  <c r="W447" i="10"/>
  <c r="W1004" i="10" s="1"/>
  <c r="W463" i="14"/>
  <c r="X444" i="25"/>
  <c r="W447" i="8"/>
  <c r="W444" i="22"/>
  <c r="V513" i="2"/>
  <c r="W513" i="10"/>
  <c r="W528" i="14"/>
  <c r="X509" i="25"/>
  <c r="W509" i="22"/>
  <c r="W513" i="8"/>
  <c r="V638" i="2"/>
  <c r="W638" i="10"/>
  <c r="W655" i="14"/>
  <c r="W1049" i="14" s="1"/>
  <c r="X636" i="25"/>
  <c r="W638" i="8"/>
  <c r="W636" i="22"/>
  <c r="V836" i="2"/>
  <c r="W836" i="10"/>
  <c r="W855" i="14"/>
  <c r="X836" i="25"/>
  <c r="W836" i="8"/>
  <c r="W836" i="22"/>
  <c r="V930" i="2"/>
  <c r="W950" i="2" s="1"/>
  <c r="W933" i="10"/>
  <c r="W951" i="14"/>
  <c r="W933" i="8"/>
  <c r="X932" i="25"/>
  <c r="W932" i="22"/>
  <c r="V425" i="2"/>
  <c r="W425" i="10"/>
  <c r="W441" i="14"/>
  <c r="W1039" i="14" s="1"/>
  <c r="X422" i="25"/>
  <c r="W425" i="8"/>
  <c r="W1032" i="8" s="1"/>
  <c r="W422" i="22"/>
  <c r="V470" i="2"/>
  <c r="W470" i="10"/>
  <c r="W486" i="14"/>
  <c r="X467" i="25"/>
  <c r="W470" i="8"/>
  <c r="W467" i="22"/>
  <c r="V632" i="2"/>
  <c r="W632" i="10"/>
  <c r="W649" i="14"/>
  <c r="X630" i="25"/>
  <c r="W632" i="8"/>
  <c r="W630" i="22"/>
  <c r="V854" i="2"/>
  <c r="W856" i="10"/>
  <c r="X856" i="25"/>
  <c r="W875" i="14"/>
  <c r="W856" i="22"/>
  <c r="W856" i="8"/>
  <c r="AD1014" i="14"/>
  <c r="AC1014" i="14"/>
  <c r="AK1014" i="14"/>
  <c r="Z1014" i="14"/>
  <c r="AJ1014" i="14"/>
  <c r="AA1014" i="14"/>
  <c r="AE1014" i="14"/>
  <c r="AI1014" i="14"/>
  <c r="AB1014" i="14"/>
  <c r="AF1014" i="14"/>
  <c r="AH1014" i="14"/>
  <c r="AG1014" i="14"/>
  <c r="E41" i="15"/>
  <c r="AD1018" i="14"/>
  <c r="AC1018" i="14"/>
  <c r="AK1018" i="14"/>
  <c r="Z1018" i="14"/>
  <c r="AJ1018" i="14"/>
  <c r="AA1018" i="14"/>
  <c r="AE1018" i="14"/>
  <c r="AI1018" i="14"/>
  <c r="AG1018" i="14"/>
  <c r="AH1018" i="14"/>
  <c r="AB1018" i="14"/>
  <c r="AF1018" i="14"/>
  <c r="E45" i="15"/>
  <c r="AD1022" i="14"/>
  <c r="AC1022" i="14"/>
  <c r="AK1022" i="14"/>
  <c r="Z1022" i="14"/>
  <c r="AJ1022" i="14"/>
  <c r="AA1022" i="14"/>
  <c r="AE1022" i="14"/>
  <c r="AI1022" i="14"/>
  <c r="AB1022" i="14"/>
  <c r="AF1022" i="14"/>
  <c r="AH1022" i="14"/>
  <c r="AG1022" i="14"/>
  <c r="AD1026" i="14"/>
  <c r="AC1026" i="14"/>
  <c r="AK1026" i="14"/>
  <c r="Z1026" i="14"/>
  <c r="AJ1026" i="14"/>
  <c r="AA1026" i="14"/>
  <c r="AE1026" i="14"/>
  <c r="AI1026" i="14"/>
  <c r="AG1026" i="14"/>
  <c r="AH1026" i="14"/>
  <c r="AB1026" i="14"/>
  <c r="AF1026" i="14"/>
  <c r="J41" i="15"/>
  <c r="AD1030" i="14"/>
  <c r="AC1030" i="14"/>
  <c r="AK1030" i="14"/>
  <c r="Z1030" i="14"/>
  <c r="AJ1030" i="14"/>
  <c r="AA1030" i="14"/>
  <c r="AE1030" i="14"/>
  <c r="AI1030" i="14"/>
  <c r="AB1030" i="14"/>
  <c r="AF1030" i="14"/>
  <c r="AH1030" i="14"/>
  <c r="AG1030" i="14"/>
  <c r="J45" i="15"/>
  <c r="AD1034" i="14"/>
  <c r="AC1034" i="14"/>
  <c r="AK1034" i="14"/>
  <c r="Z1034" i="14"/>
  <c r="AJ1034" i="14"/>
  <c r="AA1034" i="14"/>
  <c r="AE1034" i="14"/>
  <c r="AI1034" i="14"/>
  <c r="AG1034" i="14"/>
  <c r="AH1034" i="14"/>
  <c r="AB1034" i="14"/>
  <c r="AF1034" i="14"/>
  <c r="AD1038" i="14"/>
  <c r="AC1038" i="14"/>
  <c r="AK1038" i="14"/>
  <c r="Z1038" i="14"/>
  <c r="AJ1038" i="14"/>
  <c r="AA1038" i="14"/>
  <c r="AE1038" i="14"/>
  <c r="AI1038" i="14"/>
  <c r="AB1038" i="14"/>
  <c r="AF1038" i="14"/>
  <c r="AH1038" i="14"/>
  <c r="AG1038" i="14"/>
  <c r="O41" i="15"/>
  <c r="AD1042" i="14"/>
  <c r="AC1042" i="14"/>
  <c r="AK1042" i="14"/>
  <c r="Z1042" i="14"/>
  <c r="AJ1042" i="14"/>
  <c r="AA1042" i="14"/>
  <c r="AE1042" i="14"/>
  <c r="AI1042" i="14"/>
  <c r="AG1042" i="14"/>
  <c r="AH1042" i="14"/>
  <c r="AB1042" i="14"/>
  <c r="O45" i="15"/>
  <c r="AF1042" i="14"/>
  <c r="AD1046" i="14"/>
  <c r="AC1046" i="14"/>
  <c r="AK1046" i="14"/>
  <c r="Z1046" i="14"/>
  <c r="AJ1046" i="14"/>
  <c r="AA1046" i="14"/>
  <c r="AE1046" i="14"/>
  <c r="AI1046" i="14"/>
  <c r="AB1046" i="14"/>
  <c r="AF1046" i="14"/>
  <c r="AH1046" i="14"/>
  <c r="AG1046" i="14"/>
  <c r="AD1050" i="14"/>
  <c r="AC1050" i="14"/>
  <c r="AK1050" i="14"/>
  <c r="Z1050" i="14"/>
  <c r="AJ1050" i="14"/>
  <c r="AA1050" i="14"/>
  <c r="AE1050" i="14"/>
  <c r="AI1050" i="14"/>
  <c r="AG1050" i="14"/>
  <c r="AH1050" i="14"/>
  <c r="AB1050" i="14"/>
  <c r="AF1050" i="14"/>
  <c r="T41" i="15"/>
  <c r="V299" i="2"/>
  <c r="V997" i="2" s="1"/>
  <c r="W299" i="10"/>
  <c r="W314" i="14"/>
  <c r="X295" i="25"/>
  <c r="W297" i="8"/>
  <c r="W295" i="22"/>
  <c r="V468" i="2"/>
  <c r="W468" i="10"/>
  <c r="X465" i="25"/>
  <c r="W484" i="14"/>
  <c r="W465" i="22"/>
  <c r="W468" i="8"/>
  <c r="W1034" i="8" s="1"/>
  <c r="V534" i="2"/>
  <c r="V1008" i="2" s="1"/>
  <c r="W534" i="10"/>
  <c r="W548" i="14"/>
  <c r="W1044" i="14" s="1"/>
  <c r="X529" i="25"/>
  <c r="W534" i="8"/>
  <c r="W529" i="22"/>
  <c r="V680" i="2"/>
  <c r="W680" i="10"/>
  <c r="W696" i="14"/>
  <c r="X677" i="25"/>
  <c r="W677" i="22"/>
  <c r="W680" i="8"/>
  <c r="V850" i="2"/>
  <c r="W852" i="10"/>
  <c r="W871" i="14"/>
  <c r="X852" i="25"/>
  <c r="W852" i="8"/>
  <c r="W852" i="22"/>
  <c r="W963" i="10"/>
  <c r="W981" i="14"/>
  <c r="W963" i="8"/>
  <c r="X962" i="25"/>
  <c r="W964" i="8"/>
  <c r="W962" i="22"/>
  <c r="V440" i="2"/>
  <c r="W440" i="10"/>
  <c r="W456" i="14"/>
  <c r="X437" i="25"/>
  <c r="W437" i="22"/>
  <c r="W440" i="8"/>
  <c r="V537" i="2"/>
  <c r="W537" i="10"/>
  <c r="W551" i="14"/>
  <c r="X532" i="25"/>
  <c r="W537" i="8"/>
  <c r="W532" i="22"/>
  <c r="V585" i="2"/>
  <c r="W585" i="10"/>
  <c r="W602" i="14"/>
  <c r="X583" i="25"/>
  <c r="W583" i="22"/>
  <c r="W585" i="8"/>
  <c r="V757" i="2"/>
  <c r="W757" i="10"/>
  <c r="W774" i="14"/>
  <c r="W757" i="8"/>
  <c r="W755" i="22"/>
  <c r="X755" i="25"/>
  <c r="V841" i="2"/>
  <c r="W841" i="10"/>
  <c r="W860" i="14"/>
  <c r="X841" i="25"/>
  <c r="W841" i="8"/>
  <c r="W841" i="22"/>
  <c r="V947" i="2"/>
  <c r="W950" i="10"/>
  <c r="W968" i="14"/>
  <c r="X949" i="25"/>
  <c r="W950" i="8"/>
  <c r="W949" i="22"/>
  <c r="AD1010" i="14"/>
  <c r="AE1010" i="14"/>
  <c r="AC1010" i="14"/>
  <c r="AF1010" i="14"/>
  <c r="AG1010" i="14"/>
  <c r="AI1010" i="14"/>
  <c r="AB1010" i="14"/>
  <c r="Z1010" i="14"/>
  <c r="AA1010" i="14"/>
  <c r="AH1010" i="14"/>
  <c r="AJ1010" i="14"/>
  <c r="AK1010" i="14"/>
  <c r="O28" i="11"/>
  <c r="V313" i="2"/>
  <c r="W313" i="10"/>
  <c r="W328" i="14"/>
  <c r="W311" i="8"/>
  <c r="X309" i="25"/>
  <c r="W309" i="22"/>
  <c r="V712" i="2"/>
  <c r="W712" i="10"/>
  <c r="W729" i="14"/>
  <c r="X710" i="25"/>
  <c r="W712" i="8"/>
  <c r="W710" i="22"/>
  <c r="V763" i="2"/>
  <c r="W763" i="10"/>
  <c r="W781" i="14"/>
  <c r="X762" i="25"/>
  <c r="W763" i="8"/>
  <c r="W762" i="22"/>
  <c r="V860" i="2"/>
  <c r="W862" i="10"/>
  <c r="X862" i="25"/>
  <c r="W881" i="14"/>
  <c r="W862" i="8"/>
  <c r="W862" i="22"/>
  <c r="V340" i="2"/>
  <c r="W340" i="10"/>
  <c r="X338" i="25"/>
  <c r="W340" i="8"/>
  <c r="W357" i="14"/>
  <c r="W338" i="22"/>
  <c r="V606" i="2"/>
  <c r="W606" i="10"/>
  <c r="W623" i="14"/>
  <c r="X604" i="25"/>
  <c r="W606" i="8"/>
  <c r="W604" i="22"/>
  <c r="V734" i="2"/>
  <c r="W734" i="10"/>
  <c r="W751" i="14"/>
  <c r="X732" i="25"/>
  <c r="W734" i="8"/>
  <c r="W732" i="22"/>
  <c r="V793" i="2"/>
  <c r="W793" i="10"/>
  <c r="W812" i="14"/>
  <c r="X793" i="25"/>
  <c r="W793" i="22"/>
  <c r="W793" i="8"/>
  <c r="V834" i="2"/>
  <c r="W834" i="10"/>
  <c r="W853" i="14"/>
  <c r="X834" i="25"/>
  <c r="W834" i="8"/>
  <c r="W834" i="22"/>
  <c r="V895" i="2"/>
  <c r="W897" i="10"/>
  <c r="X896" i="25"/>
  <c r="W915" i="14"/>
  <c r="W896" i="22"/>
  <c r="W897" i="8"/>
  <c r="E1032" i="14"/>
  <c r="M100" i="25"/>
  <c r="M975" i="25" s="1"/>
  <c r="L100" i="25"/>
  <c r="L975" i="25" s="1"/>
  <c r="T100" i="25"/>
  <c r="T975" i="25" s="1"/>
  <c r="O100" i="25"/>
  <c r="O975" i="25" s="1"/>
  <c r="E100" i="25"/>
  <c r="P100" i="25"/>
  <c r="P975" i="25" s="1"/>
  <c r="E101" i="25"/>
  <c r="F110" i="25" s="1"/>
  <c r="H100" i="25"/>
  <c r="H975" i="25" s="1"/>
  <c r="R100" i="25"/>
  <c r="R975" i="25" s="1"/>
  <c r="N100" i="25"/>
  <c r="N975" i="25" s="1"/>
  <c r="I100" i="25"/>
  <c r="I975" i="25" s="1"/>
  <c r="J100" i="25"/>
  <c r="W100" i="25"/>
  <c r="W975" i="25" s="1"/>
  <c r="K100" i="25"/>
  <c r="K975" i="25" s="1"/>
  <c r="Q100" i="25"/>
  <c r="Q975" i="25" s="1"/>
  <c r="S100" i="25"/>
  <c r="S975" i="25" s="1"/>
  <c r="F357" i="25"/>
  <c r="X1000" i="25" s="1"/>
  <c r="F356" i="25"/>
  <c r="F348" i="25"/>
  <c r="F987" i="25" s="1"/>
  <c r="E987" i="25"/>
  <c r="F352" i="25"/>
  <c r="V574" i="2"/>
  <c r="W574" i="10"/>
  <c r="W591" i="14"/>
  <c r="X572" i="25"/>
  <c r="W574" i="8"/>
  <c r="W572" i="22"/>
  <c r="V597" i="2"/>
  <c r="W597" i="10"/>
  <c r="W614" i="14"/>
  <c r="X595" i="25"/>
  <c r="W595" i="22"/>
  <c r="W597" i="8"/>
  <c r="V267" i="2"/>
  <c r="V995" i="2" s="1"/>
  <c r="W267" i="10"/>
  <c r="W282" i="14"/>
  <c r="W265" i="8"/>
  <c r="W1024" i="8" s="1"/>
  <c r="V559" i="2"/>
  <c r="W559" i="10"/>
  <c r="W575" i="14"/>
  <c r="X556" i="25"/>
  <c r="W559" i="8"/>
  <c r="W556" i="22"/>
  <c r="V647" i="2"/>
  <c r="W647" i="10"/>
  <c r="W664" i="14"/>
  <c r="X645" i="25"/>
  <c r="W647" i="8"/>
  <c r="W645" i="22"/>
  <c r="V726" i="2"/>
  <c r="W726" i="10"/>
  <c r="X724" i="25"/>
  <c r="W743" i="14"/>
  <c r="W726" i="8"/>
  <c r="W724" i="22"/>
  <c r="V945" i="2"/>
  <c r="W948" i="10"/>
  <c r="W966" i="14"/>
  <c r="X947" i="25"/>
  <c r="W947" i="22"/>
  <c r="W948" i="8"/>
  <c r="E1039" i="14"/>
  <c r="E1045" i="14"/>
  <c r="V310" i="2"/>
  <c r="W310" i="10"/>
  <c r="W325" i="14"/>
  <c r="X306" i="25"/>
  <c r="W308" i="8"/>
  <c r="W306" i="22"/>
  <c r="V720" i="2"/>
  <c r="W720" i="10"/>
  <c r="X718" i="25"/>
  <c r="W737" i="14"/>
  <c r="W720" i="8"/>
  <c r="W718" i="22"/>
  <c r="V783" i="2"/>
  <c r="W783" i="10"/>
  <c r="W801" i="14"/>
  <c r="W783" i="8"/>
  <c r="X782" i="25"/>
  <c r="W782" i="22"/>
  <c r="F522" i="25"/>
  <c r="V549" i="2"/>
  <c r="W549" i="10"/>
  <c r="W565" i="14"/>
  <c r="X546" i="25"/>
  <c r="W546" i="22"/>
  <c r="W549" i="8"/>
  <c r="W1038" i="8" s="1"/>
  <c r="V643" i="2"/>
  <c r="W643" i="10"/>
  <c r="W660" i="14"/>
  <c r="X641" i="25"/>
  <c r="W643" i="8"/>
  <c r="W641" i="22"/>
  <c r="V948" i="2"/>
  <c r="W951" i="10"/>
  <c r="W951" i="8"/>
  <c r="W969" i="14"/>
  <c r="X950" i="25"/>
  <c r="W950" i="22"/>
  <c r="F456" i="25"/>
  <c r="F452" i="25"/>
  <c r="F448" i="25"/>
  <c r="F992" i="25" s="1"/>
  <c r="E992" i="25"/>
  <c r="J53" i="26" s="1"/>
  <c r="F778" i="25"/>
  <c r="F1007" i="25" s="1"/>
  <c r="K41" i="15"/>
  <c r="K39" i="1"/>
  <c r="K41" i="11"/>
  <c r="K45" i="9"/>
  <c r="K41" i="23"/>
  <c r="K41" i="26"/>
  <c r="E2536" i="6"/>
  <c r="E2544" i="6"/>
  <c r="E2543" i="6"/>
  <c r="U47" i="1"/>
  <c r="U49" i="26"/>
  <c r="U53" i="9"/>
  <c r="U49" i="11"/>
  <c r="U49" i="23"/>
  <c r="U49" i="15"/>
  <c r="F394" i="25"/>
  <c r="V389" i="2"/>
  <c r="W389" i="10"/>
  <c r="W405" i="14"/>
  <c r="W389" i="8"/>
  <c r="X386" i="25"/>
  <c r="W386" i="22"/>
  <c r="V682" i="2"/>
  <c r="W682" i="10"/>
  <c r="W698" i="14"/>
  <c r="X679" i="25"/>
  <c r="W682" i="8"/>
  <c r="W679" i="22"/>
  <c r="F1005" i="25"/>
  <c r="P46" i="26"/>
  <c r="P46" i="15"/>
  <c r="P46" i="23"/>
  <c r="P50" i="9"/>
  <c r="P44" i="1"/>
  <c r="P46" i="11"/>
  <c r="V481" i="2"/>
  <c r="W481" i="10"/>
  <c r="X478" i="25"/>
  <c r="W497" i="14"/>
  <c r="W481" i="8"/>
  <c r="W478" i="22"/>
  <c r="V900" i="2"/>
  <c r="W902" i="10"/>
  <c r="W920" i="14"/>
  <c r="X901" i="25"/>
  <c r="W901" i="22"/>
  <c r="W902" i="8"/>
  <c r="F1015" i="25"/>
  <c r="E1035" i="8"/>
  <c r="V520" i="2"/>
  <c r="W520" i="10"/>
  <c r="W535" i="14"/>
  <c r="X516" i="25"/>
  <c r="W520" i="8"/>
  <c r="W516" i="22"/>
  <c r="V603" i="2"/>
  <c r="W603" i="10"/>
  <c r="W620" i="14"/>
  <c r="X601" i="25"/>
  <c r="W603" i="8"/>
  <c r="W601" i="22"/>
  <c r="Z218" i="25"/>
  <c r="X1013" i="10"/>
  <c r="AB995" i="10"/>
  <c r="AJ995" i="10"/>
  <c r="AE995" i="10"/>
  <c r="Z995" i="10"/>
  <c r="AK995" i="10"/>
  <c r="AI995" i="10"/>
  <c r="AC995" i="10"/>
  <c r="AH995" i="10"/>
  <c r="AF995" i="10"/>
  <c r="AG995" i="10"/>
  <c r="AA995" i="10"/>
  <c r="AD995" i="10"/>
  <c r="J46" i="11"/>
  <c r="W1015" i="10"/>
  <c r="X1008" i="10"/>
  <c r="AB989" i="10"/>
  <c r="AJ989" i="10"/>
  <c r="AE989" i="10"/>
  <c r="Z989" i="10"/>
  <c r="AK989" i="10"/>
  <c r="AG989" i="10"/>
  <c r="AH989" i="10"/>
  <c r="AF989" i="10"/>
  <c r="AD989" i="10"/>
  <c r="AC989" i="10"/>
  <c r="AI989" i="10"/>
  <c r="AA989" i="10"/>
  <c r="V320" i="2"/>
  <c r="W320" i="10"/>
  <c r="W335" i="14"/>
  <c r="X316" i="25"/>
  <c r="W318" i="8"/>
  <c r="W1027" i="8" s="1"/>
  <c r="W316" i="22"/>
  <c r="F117" i="25"/>
  <c r="F278" i="25"/>
  <c r="F546" i="25"/>
  <c r="V1001" i="8"/>
  <c r="G43" i="9" s="1"/>
  <c r="V1003" i="8"/>
  <c r="V1005" i="8"/>
  <c r="V1007" i="8"/>
  <c r="G45" i="9" s="1"/>
  <c r="V1009" i="8"/>
  <c r="G47" i="9" s="1"/>
  <c r="V1011" i="8"/>
  <c r="G49" i="9" s="1"/>
  <c r="V1013" i="8"/>
  <c r="L43" i="9" s="1"/>
  <c r="V1015" i="8"/>
  <c r="V1017" i="8"/>
  <c r="V1019" i="8"/>
  <c r="L45" i="9" s="1"/>
  <c r="V1021" i="8"/>
  <c r="L47" i="9" s="1"/>
  <c r="V1023" i="8"/>
  <c r="L49" i="9" s="1"/>
  <c r="V1025" i="8"/>
  <c r="Q43" i="9" s="1"/>
  <c r="V1027" i="8"/>
  <c r="V1029" i="8"/>
  <c r="V1002" i="8"/>
  <c r="G44" i="9" s="1"/>
  <c r="V1018" i="8"/>
  <c r="V1031" i="8"/>
  <c r="Q45" i="9" s="1"/>
  <c r="V1004" i="8"/>
  <c r="V1020" i="8"/>
  <c r="L46" i="9" s="1"/>
  <c r="V1010" i="8"/>
  <c r="G48" i="9" s="1"/>
  <c r="G51" i="9" s="1"/>
  <c r="V1026" i="8"/>
  <c r="Q44" i="9" s="1"/>
  <c r="V1032" i="8"/>
  <c r="Q46" i="9" s="1"/>
  <c r="V1033" i="8"/>
  <c r="Q47" i="9" s="1"/>
  <c r="V1034" i="8"/>
  <c r="Q48" i="9" s="1"/>
  <c r="V1035" i="8"/>
  <c r="Q49" i="9" s="1"/>
  <c r="V1036" i="8"/>
  <c r="Q50" i="9" s="1"/>
  <c r="V1037" i="8"/>
  <c r="V43" i="9" s="1"/>
  <c r="V1038" i="8"/>
  <c r="V44" i="9" s="1"/>
  <c r="V1039" i="8"/>
  <c r="V1040" i="8"/>
  <c r="V1041" i="8"/>
  <c r="V1042" i="8"/>
  <c r="V1043" i="8"/>
  <c r="V45" i="9" s="1"/>
  <c r="V1044" i="8"/>
  <c r="V46" i="9" s="1"/>
  <c r="V1045" i="8"/>
  <c r="V47" i="9" s="1"/>
  <c r="V1046" i="8"/>
  <c r="V1016" i="8"/>
  <c r="V1014" i="8"/>
  <c r="L44" i="9" s="1"/>
  <c r="V1006" i="8"/>
  <c r="V1028" i="8"/>
  <c r="V1008" i="8"/>
  <c r="G46" i="9" s="1"/>
  <c r="V1022" i="8"/>
  <c r="L48" i="9" s="1"/>
  <c r="V1012" i="8"/>
  <c r="G50" i="9" s="1"/>
  <c r="V1024" i="8"/>
  <c r="L50" i="9" s="1"/>
  <c r="V1030" i="8"/>
  <c r="V442" i="2"/>
  <c r="W442" i="10"/>
  <c r="W458" i="14"/>
  <c r="X439" i="25"/>
  <c r="W439" i="22"/>
  <c r="W442" i="8"/>
  <c r="M501" i="25"/>
  <c r="M994" i="25" s="1"/>
  <c r="L501" i="25"/>
  <c r="L994" i="25" s="1"/>
  <c r="N501" i="25"/>
  <c r="N994" i="25" s="1"/>
  <c r="J30" i="26" s="1"/>
  <c r="J32" i="26" s="1"/>
  <c r="W501" i="25"/>
  <c r="W994" i="25" s="1"/>
  <c r="L45" i="26" s="1"/>
  <c r="L47" i="26" s="1"/>
  <c r="P501" i="25"/>
  <c r="P994" i="25" s="1"/>
  <c r="J22" i="26" s="1"/>
  <c r="J24" i="26" s="1"/>
  <c r="K501" i="25"/>
  <c r="K994" i="25" s="1"/>
  <c r="T501" i="25"/>
  <c r="T994" i="25" s="1"/>
  <c r="E501" i="25"/>
  <c r="E994" i="25" s="1"/>
  <c r="J55" i="26" s="1"/>
  <c r="H501" i="25"/>
  <c r="H994" i="25" s="1"/>
  <c r="K30" i="26" s="1"/>
  <c r="K32" i="26" s="1"/>
  <c r="I501" i="25"/>
  <c r="I994" i="25" s="1"/>
  <c r="K26" i="26" s="1"/>
  <c r="K28" i="26" s="1"/>
  <c r="R501" i="25"/>
  <c r="R994" i="25" s="1"/>
  <c r="Q501" i="25"/>
  <c r="Q994" i="25" s="1"/>
  <c r="S501" i="25"/>
  <c r="S994" i="25" s="1"/>
  <c r="E502" i="25"/>
  <c r="F511" i="25" s="1"/>
  <c r="J501" i="25"/>
  <c r="J994" i="25" s="1"/>
  <c r="K22" i="26" s="1"/>
  <c r="K24" i="26" s="1"/>
  <c r="O501" i="25"/>
  <c r="O994" i="25" s="1"/>
  <c r="J26" i="26" s="1"/>
  <c r="J28" i="26" s="1"/>
  <c r="F740" i="25"/>
  <c r="V414" i="2"/>
  <c r="W414" i="10"/>
  <c r="X411" i="25"/>
  <c r="W430" i="14"/>
  <c r="W411" i="22"/>
  <c r="W414" i="8"/>
  <c r="AD985" i="25"/>
  <c r="K62" i="26" s="1"/>
  <c r="AL985" i="25"/>
  <c r="AC985" i="25"/>
  <c r="K64" i="26" s="1"/>
  <c r="AK985" i="25"/>
  <c r="AH985" i="25"/>
  <c r="J66" i="26" s="1"/>
  <c r="AI985" i="25"/>
  <c r="J64" i="26" s="1"/>
  <c r="AJ985" i="25"/>
  <c r="J62" i="26" s="1"/>
  <c r="AF985" i="25"/>
  <c r="AA985" i="25"/>
  <c r="K68" i="26" s="1"/>
  <c r="AE985" i="25"/>
  <c r="AG985" i="25"/>
  <c r="J68" i="26" s="1"/>
  <c r="J40" i="26"/>
  <c r="AB985" i="25"/>
  <c r="K66" i="26" s="1"/>
  <c r="E993" i="25"/>
  <c r="J54" i="26" s="1"/>
  <c r="F539" i="25"/>
  <c r="F38" i="1"/>
  <c r="F40" i="11"/>
  <c r="F40" i="15"/>
  <c r="F44" i="9"/>
  <c r="F40" i="26"/>
  <c r="F40" i="23"/>
  <c r="M995" i="25"/>
  <c r="F518" i="25"/>
  <c r="X975" i="25"/>
  <c r="Y1005" i="25"/>
  <c r="Y1002" i="25"/>
  <c r="Y1008" i="25"/>
  <c r="Y1012" i="25"/>
  <c r="Y976" i="25"/>
  <c r="X992" i="25"/>
  <c r="X972" i="25"/>
  <c r="Y983" i="25"/>
  <c r="Y1009" i="25"/>
  <c r="Y994" i="25"/>
  <c r="X1005" i="25"/>
  <c r="Y1011" i="25"/>
  <c r="Y1015" i="25"/>
  <c r="Y1013" i="25"/>
  <c r="Y978" i="25"/>
  <c r="Y981" i="25"/>
  <c r="Y1006" i="25"/>
  <c r="Y995" i="25"/>
  <c r="Y1004" i="25"/>
  <c r="X977" i="25"/>
  <c r="Y1010" i="25"/>
  <c r="Y972" i="25"/>
  <c r="X981" i="25"/>
  <c r="X999" i="25"/>
  <c r="X974" i="25"/>
  <c r="Y989" i="25"/>
  <c r="Y998" i="25"/>
  <c r="Y975" i="25"/>
  <c r="X994" i="25"/>
  <c r="Y979" i="25"/>
  <c r="X978" i="25"/>
  <c r="X982" i="25"/>
  <c r="AA1024" i="8"/>
  <c r="K110" i="9" s="1"/>
  <c r="AI1024" i="8"/>
  <c r="J102" i="9" s="1"/>
  <c r="AB1024" i="8"/>
  <c r="K106" i="9" s="1"/>
  <c r="AK1024" i="8"/>
  <c r="AD1024" i="8"/>
  <c r="K98" i="9" s="1"/>
  <c r="AE1024" i="8"/>
  <c r="AH1024" i="8"/>
  <c r="J106" i="9" s="1"/>
  <c r="J50" i="9"/>
  <c r="AC1024" i="8"/>
  <c r="K102" i="9" s="1"/>
  <c r="AF1024" i="8"/>
  <c r="AG1024" i="8"/>
  <c r="J110" i="9" s="1"/>
  <c r="AJ1024" i="8"/>
  <c r="J98" i="9" s="1"/>
  <c r="AL1024" i="8"/>
  <c r="AA1039" i="8"/>
  <c r="U81" i="9" s="1"/>
  <c r="AI1039" i="8"/>
  <c r="T77" i="9" s="1"/>
  <c r="AB1039" i="8"/>
  <c r="AJ1039" i="8"/>
  <c r="AE1039" i="8"/>
  <c r="U73" i="9" s="1"/>
  <c r="AH1039" i="8"/>
  <c r="AL1039" i="8"/>
  <c r="AC1039" i="8"/>
  <c r="U77" i="9" s="1"/>
  <c r="AG1039" i="8"/>
  <c r="T81" i="9" s="1"/>
  <c r="AD1039" i="8"/>
  <c r="AK1039" i="8"/>
  <c r="T73" i="9" s="1"/>
  <c r="AF1039" i="8"/>
  <c r="E1040" i="8"/>
  <c r="F28" i="26"/>
  <c r="AA1009" i="8"/>
  <c r="F95" i="9" s="1"/>
  <c r="AI1009" i="8"/>
  <c r="E93" i="9" s="1"/>
  <c r="AF1009" i="8"/>
  <c r="AC1009" i="8"/>
  <c r="F93" i="9" s="1"/>
  <c r="AD1009" i="8"/>
  <c r="F92" i="9" s="1"/>
  <c r="E47" i="9"/>
  <c r="AH1009" i="8"/>
  <c r="E94" i="9" s="1"/>
  <c r="AB1009" i="8"/>
  <c r="F94" i="9" s="1"/>
  <c r="AL1009" i="8"/>
  <c r="AE1009" i="8"/>
  <c r="F91" i="9" s="1"/>
  <c r="AG1009" i="8"/>
  <c r="E95" i="9" s="1"/>
  <c r="AJ1009" i="8"/>
  <c r="E92" i="9" s="1"/>
  <c r="AK1009" i="8"/>
  <c r="E91" i="9" s="1"/>
  <c r="K28" i="9"/>
  <c r="AD980" i="25"/>
  <c r="F86" i="26" s="1"/>
  <c r="AL980" i="25"/>
  <c r="AC980" i="25"/>
  <c r="F87" i="26" s="1"/>
  <c r="AK980" i="25"/>
  <c r="E85" i="26" s="1"/>
  <c r="AH980" i="25"/>
  <c r="E88" i="26" s="1"/>
  <c r="AI980" i="25"/>
  <c r="E87" i="26" s="1"/>
  <c r="AJ980" i="25"/>
  <c r="E86" i="26" s="1"/>
  <c r="AF980" i="25"/>
  <c r="AA980" i="25"/>
  <c r="F89" i="26" s="1"/>
  <c r="AB980" i="25"/>
  <c r="F88" i="26" s="1"/>
  <c r="AE980" i="25"/>
  <c r="F85" i="26" s="1"/>
  <c r="E43" i="26"/>
  <c r="AG980" i="25"/>
  <c r="E89" i="26" s="1"/>
  <c r="E1036" i="8"/>
  <c r="AA1044" i="8"/>
  <c r="AI1044" i="8"/>
  <c r="T90" i="9" s="1"/>
  <c r="AB1044" i="8"/>
  <c r="AJ1044" i="8"/>
  <c r="AE1044" i="8"/>
  <c r="U88" i="9" s="1"/>
  <c r="AH1044" i="8"/>
  <c r="AC1044" i="8"/>
  <c r="U90" i="9" s="1"/>
  <c r="AD1044" i="8"/>
  <c r="T46" i="9"/>
  <c r="AF1044" i="8"/>
  <c r="U86" i="9" s="1"/>
  <c r="AG1044" i="8"/>
  <c r="AL1044" i="8"/>
  <c r="T86" i="9" s="1"/>
  <c r="AK1044" i="8"/>
  <c r="T88" i="9" s="1"/>
  <c r="AA1036" i="8"/>
  <c r="P110" i="9" s="1"/>
  <c r="AI1036" i="8"/>
  <c r="O102" i="9" s="1"/>
  <c r="O50" i="9"/>
  <c r="AB1036" i="8"/>
  <c r="P106" i="9" s="1"/>
  <c r="AJ1036" i="8"/>
  <c r="O98" i="9" s="1"/>
  <c r="AE1036" i="8"/>
  <c r="AH1036" i="8"/>
  <c r="O106" i="9" s="1"/>
  <c r="AC1036" i="8"/>
  <c r="P102" i="9" s="1"/>
  <c r="AD1036" i="8"/>
  <c r="P98" i="9" s="1"/>
  <c r="AF1036" i="8"/>
  <c r="AG1036" i="8"/>
  <c r="O110" i="9" s="1"/>
  <c r="AL1036" i="8"/>
  <c r="AK1036" i="8"/>
  <c r="V955" i="2"/>
  <c r="W958" i="10"/>
  <c r="W976" i="14"/>
  <c r="X957" i="25"/>
  <c r="W958" i="8"/>
  <c r="W957" i="22"/>
  <c r="E1048" i="14"/>
  <c r="AA1010" i="8"/>
  <c r="F108" i="9" s="1"/>
  <c r="F111" i="9" s="1"/>
  <c r="AI1010" i="8"/>
  <c r="E100" i="9" s="1"/>
  <c r="E103" i="9" s="1"/>
  <c r="AB1010" i="8"/>
  <c r="F104" i="9" s="1"/>
  <c r="F107" i="9" s="1"/>
  <c r="AK1010" i="8"/>
  <c r="AC1010" i="8"/>
  <c r="F100" i="9" s="1"/>
  <c r="E48" i="9"/>
  <c r="AD1010" i="8"/>
  <c r="F96" i="9" s="1"/>
  <c r="AG1010" i="8"/>
  <c r="E108" i="9" s="1"/>
  <c r="AL1010" i="8"/>
  <c r="AF1010" i="8"/>
  <c r="AH1010" i="8"/>
  <c r="E104" i="9" s="1"/>
  <c r="AJ1010" i="8"/>
  <c r="E96" i="9" s="1"/>
  <c r="AE1010" i="8"/>
  <c r="F36" i="9"/>
  <c r="P24" i="9"/>
  <c r="J32" i="9"/>
  <c r="P28" i="26"/>
  <c r="E994" i="22"/>
  <c r="AA1032" i="8"/>
  <c r="AI1032" i="8"/>
  <c r="O90" i="9" s="1"/>
  <c r="AB1032" i="8"/>
  <c r="AJ1032" i="8"/>
  <c r="AE1032" i="8"/>
  <c r="P88" i="9" s="1"/>
  <c r="AH1032" i="8"/>
  <c r="AK1032" i="8"/>
  <c r="O88" i="9" s="1"/>
  <c r="AL1032" i="8"/>
  <c r="O86" i="9" s="1"/>
  <c r="O46" i="9"/>
  <c r="AD1032" i="8"/>
  <c r="AF1032" i="8"/>
  <c r="P86" i="9" s="1"/>
  <c r="AG1032" i="8"/>
  <c r="AC1032" i="8"/>
  <c r="P90" i="9" s="1"/>
  <c r="AF1013" i="22"/>
  <c r="Z1013" i="22"/>
  <c r="AH1013" i="22"/>
  <c r="AI1013" i="22"/>
  <c r="AB1013" i="22"/>
  <c r="AA1013" i="22"/>
  <c r="AD1013" i="22"/>
  <c r="AE1013" i="22"/>
  <c r="AC1013" i="22"/>
  <c r="AG1013" i="22"/>
  <c r="AJ1013" i="22"/>
  <c r="AK1013" i="22"/>
  <c r="T40" i="23"/>
  <c r="AF1009" i="22"/>
  <c r="Z1009" i="22"/>
  <c r="AH1009" i="22"/>
  <c r="AI1009" i="22"/>
  <c r="AB1009" i="22"/>
  <c r="AA1009" i="22"/>
  <c r="AD1009" i="22"/>
  <c r="AE1009" i="22"/>
  <c r="AC1009" i="22"/>
  <c r="AJ1009" i="22"/>
  <c r="AK1009" i="22"/>
  <c r="AG1009" i="22"/>
  <c r="AF1005" i="22"/>
  <c r="O44" i="23"/>
  <c r="Z1005" i="22"/>
  <c r="AH1005" i="22"/>
  <c r="AI1005" i="22"/>
  <c r="AB1005" i="22"/>
  <c r="AA1005" i="22"/>
  <c r="AD1005" i="22"/>
  <c r="AE1005" i="22"/>
  <c r="AK1005" i="22"/>
  <c r="AJ1005" i="22"/>
  <c r="AG1005" i="22"/>
  <c r="AC1005" i="22"/>
  <c r="AF1001" i="22"/>
  <c r="Z1001" i="22"/>
  <c r="AH1001" i="22"/>
  <c r="AI1001" i="22"/>
  <c r="AB1001" i="22"/>
  <c r="AA1001" i="22"/>
  <c r="AD1001" i="22"/>
  <c r="AE1001" i="22"/>
  <c r="AG1001" i="22"/>
  <c r="AJ1001" i="22"/>
  <c r="AK1001" i="22"/>
  <c r="AC1001" i="22"/>
  <c r="AF997" i="22"/>
  <c r="Z997" i="22"/>
  <c r="AH997" i="22"/>
  <c r="AI997" i="22"/>
  <c r="AB997" i="22"/>
  <c r="O40" i="23"/>
  <c r="AA997" i="22"/>
  <c r="AD997" i="22"/>
  <c r="AE997" i="22"/>
  <c r="AC997" i="22"/>
  <c r="AG997" i="22"/>
  <c r="AJ997" i="22"/>
  <c r="AK997" i="22"/>
  <c r="J44" i="23"/>
  <c r="AF993" i="22"/>
  <c r="Z993" i="22"/>
  <c r="AH993" i="22"/>
  <c r="AI993" i="22"/>
  <c r="AB993" i="22"/>
  <c r="AA993" i="22"/>
  <c r="AD993" i="22"/>
  <c r="AE993" i="22"/>
  <c r="AC993" i="22"/>
  <c r="AG993" i="22"/>
  <c r="AJ993" i="22"/>
  <c r="AK993" i="22"/>
  <c r="AF989" i="22"/>
  <c r="Z989" i="22"/>
  <c r="AH989" i="22"/>
  <c r="AI989" i="22"/>
  <c r="AB989" i="22"/>
  <c r="AA989" i="22"/>
  <c r="AD989" i="22"/>
  <c r="AE989" i="22"/>
  <c r="AK989" i="22"/>
  <c r="AJ989" i="22"/>
  <c r="AC989" i="22"/>
  <c r="AG989" i="22"/>
  <c r="J40" i="23"/>
  <c r="AF985" i="22"/>
  <c r="Z985" i="22"/>
  <c r="AH985" i="22"/>
  <c r="AI985" i="22"/>
  <c r="AB985" i="22"/>
  <c r="AA985" i="22"/>
  <c r="AD985" i="22"/>
  <c r="AE985" i="22"/>
  <c r="AG985" i="22"/>
  <c r="AJ985" i="22"/>
  <c r="AK985" i="22"/>
  <c r="AC985" i="22"/>
  <c r="AF981" i="22"/>
  <c r="E44" i="23"/>
  <c r="Z981" i="22"/>
  <c r="AH981" i="22"/>
  <c r="AI981" i="22"/>
  <c r="AB981" i="22"/>
  <c r="AA981" i="22"/>
  <c r="AD981" i="22"/>
  <c r="AE981" i="22"/>
  <c r="AC981" i="22"/>
  <c r="AG981" i="22"/>
  <c r="AJ981" i="22"/>
  <c r="AK981" i="22"/>
  <c r="AF977" i="22"/>
  <c r="Z977" i="22"/>
  <c r="AH977" i="22"/>
  <c r="AI977" i="22"/>
  <c r="AB977" i="22"/>
  <c r="AA977" i="22"/>
  <c r="AD977" i="22"/>
  <c r="AE977" i="22"/>
  <c r="AC977" i="22"/>
  <c r="AJ977" i="22"/>
  <c r="AK977" i="22"/>
  <c r="AG977" i="22"/>
  <c r="AF973" i="22"/>
  <c r="Z973" i="22"/>
  <c r="AH973" i="22"/>
  <c r="AI973" i="22"/>
  <c r="AB973" i="22"/>
  <c r="AA973" i="22"/>
  <c r="AD973" i="22"/>
  <c r="AE973" i="22"/>
  <c r="AK973" i="22"/>
  <c r="AJ973" i="22"/>
  <c r="E40" i="23"/>
  <c r="AG973" i="22"/>
  <c r="AC973" i="22"/>
  <c r="O32" i="26"/>
  <c r="W994" i="22"/>
  <c r="E982" i="22"/>
  <c r="E1010" i="22"/>
  <c r="AC1015" i="25"/>
  <c r="U82" i="26" s="1"/>
  <c r="AK1015" i="25"/>
  <c r="T80" i="26" s="1"/>
  <c r="AB1015" i="25"/>
  <c r="U84" i="26" s="1"/>
  <c r="AL1015" i="25"/>
  <c r="T78" i="26" s="1"/>
  <c r="AE1015" i="25"/>
  <c r="U80" i="26" s="1"/>
  <c r="AI1015" i="25"/>
  <c r="T82" i="26" s="1"/>
  <c r="AA1015" i="25"/>
  <c r="AF1015" i="25"/>
  <c r="U78" i="26" s="1"/>
  <c r="AG1015" i="25"/>
  <c r="AH1015" i="25"/>
  <c r="T84" i="26" s="1"/>
  <c r="AJ1015" i="25"/>
  <c r="T42" i="26"/>
  <c r="AD1015" i="25"/>
  <c r="O24" i="26"/>
  <c r="AD987" i="25"/>
  <c r="AL987" i="25"/>
  <c r="AC987" i="25"/>
  <c r="K70" i="26" s="1"/>
  <c r="AK987" i="25"/>
  <c r="AH987" i="25"/>
  <c r="J74" i="26" s="1"/>
  <c r="AI987" i="25"/>
  <c r="J70" i="26" s="1"/>
  <c r="AJ987" i="25"/>
  <c r="AF987" i="25"/>
  <c r="AE987" i="25"/>
  <c r="AG987" i="25"/>
  <c r="AA987" i="25"/>
  <c r="AB987" i="25"/>
  <c r="K74" i="26" s="1"/>
  <c r="AA1043" i="8"/>
  <c r="AI1043" i="8"/>
  <c r="T89" i="9" s="1"/>
  <c r="AB1043" i="8"/>
  <c r="AJ1043" i="8"/>
  <c r="AE1043" i="8"/>
  <c r="U87" i="9" s="1"/>
  <c r="AH1043" i="8"/>
  <c r="AD1043" i="8"/>
  <c r="AF1043" i="8"/>
  <c r="U85" i="9" s="1"/>
  <c r="AG1043" i="8"/>
  <c r="AK1043" i="8"/>
  <c r="T87" i="9" s="1"/>
  <c r="AL1043" i="8"/>
  <c r="T85" i="9" s="1"/>
  <c r="AC1043" i="8"/>
  <c r="U89" i="9" s="1"/>
  <c r="T45" i="9"/>
  <c r="AA1035" i="8"/>
  <c r="P109" i="9" s="1"/>
  <c r="AI1035" i="8"/>
  <c r="O101" i="9" s="1"/>
  <c r="AB1035" i="8"/>
  <c r="P105" i="9" s="1"/>
  <c r="AJ1035" i="8"/>
  <c r="O97" i="9" s="1"/>
  <c r="AE1035" i="8"/>
  <c r="O49" i="9"/>
  <c r="AH1035" i="8"/>
  <c r="O105" i="9" s="1"/>
  <c r="AD1035" i="8"/>
  <c r="P97" i="9" s="1"/>
  <c r="AF1035" i="8"/>
  <c r="AG1035" i="8"/>
  <c r="O109" i="9" s="1"/>
  <c r="AK1035" i="8"/>
  <c r="AL1035" i="8"/>
  <c r="AC1035" i="8"/>
  <c r="P101" i="9" s="1"/>
  <c r="AA1027" i="8"/>
  <c r="P81" i="9" s="1"/>
  <c r="AI1027" i="8"/>
  <c r="O77" i="9" s="1"/>
  <c r="AF1027" i="8"/>
  <c r="AB1027" i="8"/>
  <c r="AL1027" i="8"/>
  <c r="AC1027" i="8"/>
  <c r="P77" i="9" s="1"/>
  <c r="AG1027" i="8"/>
  <c r="O81" i="9" s="1"/>
  <c r="AK1027" i="8"/>
  <c r="O73" i="9" s="1"/>
  <c r="AD1027" i="8"/>
  <c r="AE1027" i="8"/>
  <c r="P73" i="9" s="1"/>
  <c r="AH1027" i="8"/>
  <c r="AJ1027" i="8"/>
  <c r="V957" i="2"/>
  <c r="W960" i="10"/>
  <c r="W978" i="14"/>
  <c r="W960" i="8"/>
  <c r="X959" i="25"/>
  <c r="W959" i="22"/>
  <c r="O32" i="9"/>
  <c r="AA1013" i="8"/>
  <c r="K71" i="9" s="1"/>
  <c r="AI1013" i="8"/>
  <c r="J67" i="9" s="1"/>
  <c r="AF1013" i="8"/>
  <c r="AK1013" i="8"/>
  <c r="AB1013" i="8"/>
  <c r="K69" i="9" s="1"/>
  <c r="AL1013" i="8"/>
  <c r="AE1013" i="8"/>
  <c r="AJ1013" i="8"/>
  <c r="J65" i="9" s="1"/>
  <c r="AG1013" i="8"/>
  <c r="J71" i="9" s="1"/>
  <c r="AH1013" i="8"/>
  <c r="J69" i="9" s="1"/>
  <c r="AC1013" i="8"/>
  <c r="K67" i="9" s="1"/>
  <c r="J43" i="9"/>
  <c r="AD1013" i="8"/>
  <c r="K65" i="9" s="1"/>
  <c r="W1022" i="8"/>
  <c r="W995" i="22"/>
  <c r="E981" i="22"/>
  <c r="AF1012" i="22"/>
  <c r="Z1012" i="22"/>
  <c r="AH1012" i="22"/>
  <c r="AI1012" i="22"/>
  <c r="AB1012" i="22"/>
  <c r="AC1012" i="22"/>
  <c r="AD1012" i="22"/>
  <c r="AG1012" i="22"/>
  <c r="AJ1012" i="22"/>
  <c r="AE1012" i="22"/>
  <c r="AK1012" i="22"/>
  <c r="AA1012" i="22"/>
  <c r="T39" i="23"/>
  <c r="AF1008" i="22"/>
  <c r="Z1008" i="22"/>
  <c r="AH1008" i="22"/>
  <c r="AI1008" i="22"/>
  <c r="AB1008" i="22"/>
  <c r="AC1008" i="22"/>
  <c r="AD1008" i="22"/>
  <c r="AG1008" i="22"/>
  <c r="AJ1008" i="22"/>
  <c r="AK1008" i="22"/>
  <c r="AA1008" i="22"/>
  <c r="AE1008" i="22"/>
  <c r="O43" i="23"/>
  <c r="AF1004" i="22"/>
  <c r="Z1004" i="22"/>
  <c r="AH1004" i="22"/>
  <c r="AI1004" i="22"/>
  <c r="AB1004" i="22"/>
  <c r="AC1004" i="22"/>
  <c r="AD1004" i="22"/>
  <c r="AG1004" i="22"/>
  <c r="AJ1004" i="22"/>
  <c r="AA1004" i="22"/>
  <c r="AK1004" i="22"/>
  <c r="AE1004" i="22"/>
  <c r="AF1000" i="22"/>
  <c r="Z1000" i="22"/>
  <c r="AH1000" i="22"/>
  <c r="AI1000" i="22"/>
  <c r="AB1000" i="22"/>
  <c r="AC1000" i="22"/>
  <c r="AD1000" i="22"/>
  <c r="AG1000" i="22"/>
  <c r="AJ1000" i="22"/>
  <c r="AK1000" i="22"/>
  <c r="AA1000" i="22"/>
  <c r="AE1000" i="22"/>
  <c r="O39" i="23"/>
  <c r="AF996" i="22"/>
  <c r="Z996" i="22"/>
  <c r="AH996" i="22"/>
  <c r="AI996" i="22"/>
  <c r="AB996" i="22"/>
  <c r="AC996" i="22"/>
  <c r="AD996" i="22"/>
  <c r="AG996" i="22"/>
  <c r="AJ996" i="22"/>
  <c r="AE996" i="22"/>
  <c r="AK996" i="22"/>
  <c r="AA996" i="22"/>
  <c r="AF992" i="22"/>
  <c r="Z992" i="22"/>
  <c r="AH992" i="22"/>
  <c r="AI992" i="22"/>
  <c r="AB992" i="22"/>
  <c r="J43" i="23"/>
  <c r="AC992" i="22"/>
  <c r="AD992" i="22"/>
  <c r="AG992" i="22"/>
  <c r="AJ992" i="22"/>
  <c r="AK992" i="22"/>
  <c r="AA992" i="22"/>
  <c r="AE992" i="22"/>
  <c r="AF988" i="22"/>
  <c r="Z988" i="22"/>
  <c r="AH988" i="22"/>
  <c r="AI988" i="22"/>
  <c r="AB988" i="22"/>
  <c r="AC988" i="22"/>
  <c r="AD988" i="22"/>
  <c r="AG988" i="22"/>
  <c r="AJ988" i="22"/>
  <c r="AA988" i="22"/>
  <c r="AE988" i="22"/>
  <c r="AK988" i="22"/>
  <c r="J39" i="23"/>
  <c r="AF984" i="22"/>
  <c r="Z984" i="22"/>
  <c r="AH984" i="22"/>
  <c r="AI984" i="22"/>
  <c r="AB984" i="22"/>
  <c r="AC984" i="22"/>
  <c r="AD984" i="22"/>
  <c r="AG984" i="22"/>
  <c r="AJ984" i="22"/>
  <c r="AK984" i="22"/>
  <c r="AA984" i="22"/>
  <c r="AE984" i="22"/>
  <c r="E43" i="23"/>
  <c r="AF980" i="22"/>
  <c r="Z980" i="22"/>
  <c r="AH980" i="22"/>
  <c r="AI980" i="22"/>
  <c r="AB980" i="22"/>
  <c r="AC980" i="22"/>
  <c r="AD980" i="22"/>
  <c r="AG980" i="22"/>
  <c r="AJ980" i="22"/>
  <c r="AE980" i="22"/>
  <c r="AK980" i="22"/>
  <c r="AA980" i="22"/>
  <c r="AF976" i="22"/>
  <c r="Z976" i="22"/>
  <c r="AH976" i="22"/>
  <c r="AI976" i="22"/>
  <c r="AB976" i="22"/>
  <c r="AC976" i="22"/>
  <c r="AD976" i="22"/>
  <c r="AG976" i="22"/>
  <c r="AJ976" i="22"/>
  <c r="AA976" i="22"/>
  <c r="AE976" i="22"/>
  <c r="AK976" i="22"/>
  <c r="E39" i="23"/>
  <c r="AF972" i="22"/>
  <c r="Z972" i="22"/>
  <c r="AH972" i="22"/>
  <c r="AI972" i="22"/>
  <c r="AB972" i="22"/>
  <c r="AC972" i="22"/>
  <c r="AD972" i="22"/>
  <c r="AG972" i="22"/>
  <c r="AJ972" i="22"/>
  <c r="AA972" i="22"/>
  <c r="AE972" i="22"/>
  <c r="AK972" i="22"/>
  <c r="E976" i="22"/>
  <c r="O36" i="9"/>
  <c r="F28" i="9"/>
  <c r="W986" i="22"/>
  <c r="E979" i="22"/>
  <c r="W991" i="22"/>
  <c r="AA1023" i="8"/>
  <c r="K109" i="9" s="1"/>
  <c r="AI1023" i="8"/>
  <c r="J101" i="9" s="1"/>
  <c r="AF1023" i="8"/>
  <c r="AD1023" i="8"/>
  <c r="K97" i="9" s="1"/>
  <c r="J49" i="9"/>
  <c r="AE1023" i="8"/>
  <c r="AJ1023" i="8"/>
  <c r="J97" i="9" s="1"/>
  <c r="AC1023" i="8"/>
  <c r="K101" i="9" s="1"/>
  <c r="AK1023" i="8"/>
  <c r="AL1023" i="8"/>
  <c r="AB1023" i="8"/>
  <c r="K105" i="9" s="1"/>
  <c r="AG1023" i="8"/>
  <c r="J109" i="9" s="1"/>
  <c r="AH1023" i="8"/>
  <c r="J105" i="9" s="1"/>
  <c r="E1001" i="22"/>
  <c r="F24" i="26"/>
  <c r="P49" i="11"/>
  <c r="P49" i="15"/>
  <c r="P47" i="1"/>
  <c r="P49" i="26"/>
  <c r="P53" i="9"/>
  <c r="P49" i="23"/>
  <c r="O28" i="15"/>
  <c r="AD988" i="25"/>
  <c r="AL988" i="25"/>
  <c r="AC988" i="25"/>
  <c r="K71" i="26" s="1"/>
  <c r="AK988" i="25"/>
  <c r="AH988" i="25"/>
  <c r="J75" i="26" s="1"/>
  <c r="AJ988" i="25"/>
  <c r="AF988" i="25"/>
  <c r="AA988" i="25"/>
  <c r="AB988" i="25"/>
  <c r="K75" i="26" s="1"/>
  <c r="AE988" i="25"/>
  <c r="AG988" i="25"/>
  <c r="AI988" i="25"/>
  <c r="J71" i="26" s="1"/>
  <c r="AC1012" i="25"/>
  <c r="U71" i="26" s="1"/>
  <c r="AK1012" i="25"/>
  <c r="AG1012" i="25"/>
  <c r="AI1012" i="25"/>
  <c r="T71" i="26" s="1"/>
  <c r="AE1012" i="25"/>
  <c r="AA1012" i="25"/>
  <c r="AD1012" i="25"/>
  <c r="AF1012" i="25"/>
  <c r="AB1012" i="25"/>
  <c r="U75" i="26" s="1"/>
  <c r="AL1012" i="25"/>
  <c r="AJ1012" i="25"/>
  <c r="AH1012" i="25"/>
  <c r="T75" i="26" s="1"/>
  <c r="AA1025" i="8"/>
  <c r="P71" i="9" s="1"/>
  <c r="AI1025" i="8"/>
  <c r="O67" i="9" s="1"/>
  <c r="AF1025" i="8"/>
  <c r="AC1025" i="8"/>
  <c r="P67" i="9" s="1"/>
  <c r="AD1025" i="8"/>
  <c r="P65" i="9" s="1"/>
  <c r="AH1025" i="8"/>
  <c r="O69" i="9" s="1"/>
  <c r="AB1025" i="8"/>
  <c r="P69" i="9" s="1"/>
  <c r="AL1025" i="8"/>
  <c r="AJ1025" i="8"/>
  <c r="O65" i="9" s="1"/>
  <c r="O43" i="9"/>
  <c r="AK1025" i="8"/>
  <c r="AE1025" i="8"/>
  <c r="AG1025" i="8"/>
  <c r="O71" i="9" s="1"/>
  <c r="AA1040" i="8"/>
  <c r="U82" i="9" s="1"/>
  <c r="AI1040" i="8"/>
  <c r="T78" i="9" s="1"/>
  <c r="AB1040" i="8"/>
  <c r="AJ1040" i="8"/>
  <c r="AE1040" i="8"/>
  <c r="U74" i="9" s="1"/>
  <c r="AH1040" i="8"/>
  <c r="AK1040" i="8"/>
  <c r="T74" i="9" s="1"/>
  <c r="AL1040" i="8"/>
  <c r="AD1040" i="8"/>
  <c r="AF1040" i="8"/>
  <c r="AG1040" i="8"/>
  <c r="T82" i="9" s="1"/>
  <c r="AC1040" i="8"/>
  <c r="U78" i="9" s="1"/>
  <c r="AA1028" i="8"/>
  <c r="P82" i="9" s="1"/>
  <c r="AI1028" i="8"/>
  <c r="O78" i="9" s="1"/>
  <c r="AB1028" i="8"/>
  <c r="AK1028" i="8"/>
  <c r="O74" i="9" s="1"/>
  <c r="AL1028" i="8"/>
  <c r="AC1028" i="8"/>
  <c r="P78" i="9" s="1"/>
  <c r="AF1028" i="8"/>
  <c r="AJ1028" i="8"/>
  <c r="AH1028" i="8"/>
  <c r="AG1028" i="8"/>
  <c r="O82" i="9" s="1"/>
  <c r="AE1028" i="8"/>
  <c r="P74" i="9" s="1"/>
  <c r="AD1028" i="8"/>
  <c r="AC1006" i="25"/>
  <c r="P95" i="26" s="1"/>
  <c r="AK1006" i="25"/>
  <c r="O91" i="26" s="1"/>
  <c r="AG1006" i="25"/>
  <c r="O99" i="26" s="1"/>
  <c r="AI1006" i="25"/>
  <c r="O95" i="26" s="1"/>
  <c r="AE1006" i="25"/>
  <c r="P91" i="26" s="1"/>
  <c r="AL1006" i="25"/>
  <c r="AB1006" i="25"/>
  <c r="AD1006" i="25"/>
  <c r="AJ1006" i="25"/>
  <c r="O45" i="26"/>
  <c r="AH1006" i="25"/>
  <c r="AA1006" i="25"/>
  <c r="P99" i="26" s="1"/>
  <c r="AF1006" i="25"/>
  <c r="W1025" i="8"/>
  <c r="F239" i="25"/>
  <c r="F240" i="25"/>
  <c r="F238" i="25"/>
  <c r="F982" i="25" s="1"/>
  <c r="F234" i="25"/>
  <c r="F981" i="25" s="1"/>
  <c r="K24" i="9"/>
  <c r="AA1016" i="8"/>
  <c r="K82" i="9" s="1"/>
  <c r="AI1016" i="8"/>
  <c r="J78" i="9" s="1"/>
  <c r="AB1016" i="8"/>
  <c r="AK1016" i="8"/>
  <c r="J74" i="9" s="1"/>
  <c r="AH1016" i="8"/>
  <c r="AJ1016" i="8"/>
  <c r="AD1016" i="8"/>
  <c r="AG1016" i="8"/>
  <c r="J82" i="9" s="1"/>
  <c r="AL1016" i="8"/>
  <c r="AC1016" i="8"/>
  <c r="K78" i="9" s="1"/>
  <c r="AE1016" i="8"/>
  <c r="K74" i="9" s="1"/>
  <c r="AF1016" i="8"/>
  <c r="AA1021" i="8"/>
  <c r="K95" i="9" s="1"/>
  <c r="AI1021" i="8"/>
  <c r="J93" i="9" s="1"/>
  <c r="AF1021" i="8"/>
  <c r="AE1021" i="8"/>
  <c r="K91" i="9" s="1"/>
  <c r="AG1021" i="8"/>
  <c r="J95" i="9" s="1"/>
  <c r="AK1021" i="8"/>
  <c r="J91" i="9" s="1"/>
  <c r="AD1021" i="8"/>
  <c r="K92" i="9" s="1"/>
  <c r="AL1021" i="8"/>
  <c r="AH1021" i="8"/>
  <c r="J94" i="9" s="1"/>
  <c r="J47" i="9"/>
  <c r="AC1021" i="8"/>
  <c r="K93" i="9" s="1"/>
  <c r="AJ1021" i="8"/>
  <c r="J92" i="9" s="1"/>
  <c r="AB1021" i="8"/>
  <c r="K94" i="9" s="1"/>
  <c r="K28" i="23"/>
  <c r="F28" i="23"/>
  <c r="O28" i="23"/>
  <c r="J28" i="23"/>
  <c r="E974" i="22"/>
  <c r="E986" i="22"/>
  <c r="J32" i="23"/>
  <c r="E1014" i="22"/>
  <c r="K36" i="9"/>
  <c r="P32" i="9"/>
  <c r="E987" i="22"/>
  <c r="K24" i="23"/>
  <c r="E1011" i="8"/>
  <c r="AA1046" i="8"/>
  <c r="AI1046" i="8"/>
  <c r="AB1046" i="8"/>
  <c r="AJ1046" i="8"/>
  <c r="AE1046" i="8"/>
  <c r="AH1046" i="8"/>
  <c r="AC1046" i="8"/>
  <c r="AD1046" i="8"/>
  <c r="AL1046" i="8"/>
  <c r="AK1046" i="8"/>
  <c r="AF1046" i="8"/>
  <c r="AG1046" i="8"/>
  <c r="AA1038" i="8"/>
  <c r="U72" i="9" s="1"/>
  <c r="AI1038" i="8"/>
  <c r="T68" i="9" s="1"/>
  <c r="AB1038" i="8"/>
  <c r="U70" i="9" s="1"/>
  <c r="AJ1038" i="8"/>
  <c r="T66" i="9" s="1"/>
  <c r="AE1038" i="8"/>
  <c r="AH1038" i="8"/>
  <c r="T70" i="9" s="1"/>
  <c r="AC1038" i="8"/>
  <c r="U68" i="9" s="1"/>
  <c r="AD1038" i="8"/>
  <c r="U66" i="9" s="1"/>
  <c r="AL1038" i="8"/>
  <c r="AK1038" i="8"/>
  <c r="T44" i="9"/>
  <c r="AF1038" i="8"/>
  <c r="AG1038" i="8"/>
  <c r="T72" i="9" s="1"/>
  <c r="AA1018" i="8"/>
  <c r="K84" i="9" s="1"/>
  <c r="AI1018" i="8"/>
  <c r="J80" i="9" s="1"/>
  <c r="AB1018" i="8"/>
  <c r="AK1018" i="8"/>
  <c r="J76" i="9" s="1"/>
  <c r="AG1018" i="8"/>
  <c r="J84" i="9" s="1"/>
  <c r="AH1018" i="8"/>
  <c r="AC1018" i="8"/>
  <c r="K80" i="9" s="1"/>
  <c r="AF1018" i="8"/>
  <c r="AJ1018" i="8"/>
  <c r="AL1018" i="8"/>
  <c r="AD1018" i="8"/>
  <c r="AE1018" i="8"/>
  <c r="K76" i="9" s="1"/>
  <c r="O24" i="9"/>
  <c r="AA1011" i="8"/>
  <c r="F109" i="9" s="1"/>
  <c r="AI1011" i="8"/>
  <c r="E101" i="9" s="1"/>
  <c r="AF1011" i="8"/>
  <c r="AB1011" i="8"/>
  <c r="F105" i="9" s="1"/>
  <c r="AL1011" i="8"/>
  <c r="AC1011" i="8"/>
  <c r="F101" i="9" s="1"/>
  <c r="AG1011" i="8"/>
  <c r="E109" i="9" s="1"/>
  <c r="E49" i="9"/>
  <c r="AK1011" i="8"/>
  <c r="AJ1011" i="8"/>
  <c r="E97" i="9" s="1"/>
  <c r="AD1011" i="8"/>
  <c r="F97" i="9" s="1"/>
  <c r="AE1011" i="8"/>
  <c r="AH1011" i="8"/>
  <c r="E105" i="9" s="1"/>
  <c r="F89" i="25"/>
  <c r="F87" i="25"/>
  <c r="E974" i="25"/>
  <c r="AA1017" i="8"/>
  <c r="K83" i="9" s="1"/>
  <c r="AI1017" i="8"/>
  <c r="J79" i="9" s="1"/>
  <c r="AF1017" i="8"/>
  <c r="AH1017" i="8"/>
  <c r="AJ1017" i="8"/>
  <c r="AC1017" i="8"/>
  <c r="K79" i="9" s="1"/>
  <c r="AG1017" i="8"/>
  <c r="J83" i="9" s="1"/>
  <c r="AB1017" i="8"/>
  <c r="AD1017" i="8"/>
  <c r="AE1017" i="8"/>
  <c r="K75" i="9" s="1"/>
  <c r="AK1017" i="8"/>
  <c r="J75" i="9" s="1"/>
  <c r="AL1017" i="8"/>
  <c r="AF1014" i="22"/>
  <c r="T41" i="23"/>
  <c r="Z1014" i="22"/>
  <c r="AH1014" i="22"/>
  <c r="AI1014" i="22"/>
  <c r="AB1014" i="22"/>
  <c r="AJ1014" i="22"/>
  <c r="AK1014" i="22"/>
  <c r="AA1014" i="22"/>
  <c r="AC1014" i="22"/>
  <c r="AE1014" i="22"/>
  <c r="AD1014" i="22"/>
  <c r="AG1014" i="22"/>
  <c r="AF1010" i="22"/>
  <c r="Z1010" i="22"/>
  <c r="AH1010" i="22"/>
  <c r="AI1010" i="22"/>
  <c r="AB1010" i="22"/>
  <c r="AJ1010" i="22"/>
  <c r="AK1010" i="22"/>
  <c r="AA1010" i="22"/>
  <c r="AC1010" i="22"/>
  <c r="AE1010" i="22"/>
  <c r="AG1010" i="22"/>
  <c r="AD1010" i="22"/>
  <c r="O45" i="23"/>
  <c r="AF1006" i="22"/>
  <c r="Z1006" i="22"/>
  <c r="AH1006" i="22"/>
  <c r="AI1006" i="22"/>
  <c r="AB1006" i="22"/>
  <c r="AJ1006" i="22"/>
  <c r="AK1006" i="22"/>
  <c r="AA1006" i="22"/>
  <c r="AC1006" i="22"/>
  <c r="AG1006" i="22"/>
  <c r="AE1006" i="22"/>
  <c r="AD1006" i="22"/>
  <c r="AF1002" i="22"/>
  <c r="Z1002" i="22"/>
  <c r="AH1002" i="22"/>
  <c r="AI1002" i="22"/>
  <c r="AB1002" i="22"/>
  <c r="AJ1002" i="22"/>
  <c r="AK1002" i="22"/>
  <c r="AA1002" i="22"/>
  <c r="AC1002" i="22"/>
  <c r="AD1002" i="22"/>
  <c r="AE1002" i="22"/>
  <c r="AG1002" i="22"/>
  <c r="O41" i="23"/>
  <c r="AF998" i="22"/>
  <c r="Z998" i="22"/>
  <c r="AH998" i="22"/>
  <c r="AI998" i="22"/>
  <c r="AB998" i="22"/>
  <c r="AJ998" i="22"/>
  <c r="AK998" i="22"/>
  <c r="AA998" i="22"/>
  <c r="AC998" i="22"/>
  <c r="AE998" i="22"/>
  <c r="AD998" i="22"/>
  <c r="AG998" i="22"/>
  <c r="J45" i="23"/>
  <c r="AF994" i="22"/>
  <c r="Z994" i="22"/>
  <c r="AH994" i="22"/>
  <c r="AI994" i="22"/>
  <c r="AB994" i="22"/>
  <c r="AJ994" i="22"/>
  <c r="AK994" i="22"/>
  <c r="AA994" i="22"/>
  <c r="AC994" i="22"/>
  <c r="AE994" i="22"/>
  <c r="AD994" i="22"/>
  <c r="AG994" i="22"/>
  <c r="AF990" i="22"/>
  <c r="Z990" i="22"/>
  <c r="AH990" i="22"/>
  <c r="AI990" i="22"/>
  <c r="AB990" i="22"/>
  <c r="AJ990" i="22"/>
  <c r="AK990" i="22"/>
  <c r="AA990" i="22"/>
  <c r="AC990" i="22"/>
  <c r="AG990" i="22"/>
  <c r="J41" i="23"/>
  <c r="AE990" i="22"/>
  <c r="AD990" i="22"/>
  <c r="AF986" i="22"/>
  <c r="Z986" i="22"/>
  <c r="AH986" i="22"/>
  <c r="AI986" i="22"/>
  <c r="AB986" i="22"/>
  <c r="AJ986" i="22"/>
  <c r="AK986" i="22"/>
  <c r="AA986" i="22"/>
  <c r="AC986" i="22"/>
  <c r="AD986" i="22"/>
  <c r="AE986" i="22"/>
  <c r="AG986" i="22"/>
  <c r="E45" i="23"/>
  <c r="AF982" i="22"/>
  <c r="Z982" i="22"/>
  <c r="AH982" i="22"/>
  <c r="AI982" i="22"/>
  <c r="AB982" i="22"/>
  <c r="AJ982" i="22"/>
  <c r="AK982" i="22"/>
  <c r="AA982" i="22"/>
  <c r="AC982" i="22"/>
  <c r="AE982" i="22"/>
  <c r="AD982" i="22"/>
  <c r="AG982" i="22"/>
  <c r="E41" i="23"/>
  <c r="AF978" i="22"/>
  <c r="Z978" i="22"/>
  <c r="AH978" i="22"/>
  <c r="AI978" i="22"/>
  <c r="AB978" i="22"/>
  <c r="AJ978" i="22"/>
  <c r="AK978" i="22"/>
  <c r="AA978" i="22"/>
  <c r="AC978" i="22"/>
  <c r="AE978" i="22"/>
  <c r="AG978" i="22"/>
  <c r="AD978" i="22"/>
  <c r="AF974" i="22"/>
  <c r="Z974" i="22"/>
  <c r="AH974" i="22"/>
  <c r="AI974" i="22"/>
  <c r="AB974" i="22"/>
  <c r="AJ974" i="22"/>
  <c r="AK974" i="22"/>
  <c r="AA974" i="22"/>
  <c r="AC974" i="22"/>
  <c r="AG974" i="22"/>
  <c r="AE974" i="22"/>
  <c r="AD974" i="22"/>
  <c r="E977" i="22"/>
  <c r="E985" i="22"/>
  <c r="AB986" i="10"/>
  <c r="AJ986" i="10"/>
  <c r="AE986" i="10"/>
  <c r="AG986" i="10"/>
  <c r="Z986" i="10"/>
  <c r="AK986" i="10"/>
  <c r="AC986" i="10"/>
  <c r="AI986" i="10"/>
  <c r="AH986" i="10"/>
  <c r="AA986" i="10"/>
  <c r="AD986" i="10"/>
  <c r="AF986" i="10"/>
  <c r="O57" i="15"/>
  <c r="J57" i="15"/>
  <c r="E57" i="15"/>
  <c r="E28" i="15"/>
  <c r="V317" i="2"/>
  <c r="W317" i="10"/>
  <c r="W332" i="14"/>
  <c r="X313" i="25"/>
  <c r="W315" i="8"/>
  <c r="W313" i="22"/>
  <c r="V523" i="2"/>
  <c r="W523" i="10"/>
  <c r="W538" i="14"/>
  <c r="X519" i="25"/>
  <c r="W523" i="8"/>
  <c r="W519" i="22"/>
  <c r="AC1008" i="25"/>
  <c r="U63" i="26" s="1"/>
  <c r="AK1008" i="25"/>
  <c r="AG1008" i="25"/>
  <c r="T67" i="26" s="1"/>
  <c r="AI1008" i="25"/>
  <c r="T63" i="26" s="1"/>
  <c r="AE1008" i="25"/>
  <c r="AB1008" i="25"/>
  <c r="U65" i="26" s="1"/>
  <c r="AD1008" i="25"/>
  <c r="U61" i="26" s="1"/>
  <c r="AH1008" i="25"/>
  <c r="T65" i="26" s="1"/>
  <c r="AJ1008" i="25"/>
  <c r="T61" i="26" s="1"/>
  <c r="AA1008" i="25"/>
  <c r="U67" i="26" s="1"/>
  <c r="T39" i="26"/>
  <c r="AF1008" i="25"/>
  <c r="AL1008" i="25"/>
  <c r="AC1007" i="25"/>
  <c r="P96" i="26" s="1"/>
  <c r="AK1007" i="25"/>
  <c r="O92" i="26" s="1"/>
  <c r="AB1007" i="25"/>
  <c r="AL1007" i="25"/>
  <c r="AE1007" i="25"/>
  <c r="P92" i="26" s="1"/>
  <c r="AI1007" i="25"/>
  <c r="O96" i="26" s="1"/>
  <c r="AG1007" i="25"/>
  <c r="O100" i="26" s="1"/>
  <c r="AH1007" i="25"/>
  <c r="AD1007" i="25"/>
  <c r="O46" i="26"/>
  <c r="AF1007" i="25"/>
  <c r="AA1007" i="25"/>
  <c r="P100" i="26" s="1"/>
  <c r="AJ1007" i="25"/>
  <c r="AD983" i="25"/>
  <c r="AL983" i="25"/>
  <c r="AC983" i="25"/>
  <c r="F96" i="26" s="1"/>
  <c r="AK983" i="25"/>
  <c r="E92" i="26" s="1"/>
  <c r="AH983" i="25"/>
  <c r="AI983" i="25"/>
  <c r="E96" i="26" s="1"/>
  <c r="AJ983" i="25"/>
  <c r="AF983" i="25"/>
  <c r="AB983" i="25"/>
  <c r="AE983" i="25"/>
  <c r="F92" i="26" s="1"/>
  <c r="E46" i="26"/>
  <c r="AA983" i="25"/>
  <c r="F100" i="26" s="1"/>
  <c r="AG983" i="25"/>
  <c r="E100" i="26" s="1"/>
  <c r="F549" i="25"/>
  <c r="AE1020" i="25"/>
  <c r="AA1020" i="25"/>
  <c r="AK1020" i="25"/>
  <c r="AC1020" i="25"/>
  <c r="AI1020" i="25"/>
  <c r="AD1020" i="25"/>
  <c r="AG1020" i="25"/>
  <c r="AJ1020" i="25"/>
  <c r="AB1020" i="25"/>
  <c r="AH1020" i="25"/>
  <c r="AA1045" i="8"/>
  <c r="AI1045" i="8"/>
  <c r="AB1045" i="8"/>
  <c r="AJ1045" i="8"/>
  <c r="AE1045" i="8"/>
  <c r="AH1045" i="8"/>
  <c r="AC1045" i="8"/>
  <c r="AD1045" i="8"/>
  <c r="AF1045" i="8"/>
  <c r="T47" i="9"/>
  <c r="AG1045" i="8"/>
  <c r="AK1045" i="8"/>
  <c r="AL1045" i="8"/>
  <c r="AA1037" i="8"/>
  <c r="U71" i="9" s="1"/>
  <c r="AI1037" i="8"/>
  <c r="T67" i="9" s="1"/>
  <c r="AB1037" i="8"/>
  <c r="U69" i="9" s="1"/>
  <c r="AJ1037" i="8"/>
  <c r="T65" i="9" s="1"/>
  <c r="AE1037" i="8"/>
  <c r="AH1037" i="8"/>
  <c r="T69" i="9" s="1"/>
  <c r="AC1037" i="8"/>
  <c r="U67" i="9" s="1"/>
  <c r="AD1037" i="8"/>
  <c r="U65" i="9" s="1"/>
  <c r="AF1037" i="8"/>
  <c r="T43" i="9"/>
  <c r="AG1037" i="8"/>
  <c r="T71" i="9" s="1"/>
  <c r="AK1037" i="8"/>
  <c r="AL1037" i="8"/>
  <c r="E1017" i="8"/>
  <c r="O61" i="9"/>
  <c r="J36" i="9"/>
  <c r="O24" i="23"/>
  <c r="E24" i="23"/>
  <c r="E975" i="22"/>
  <c r="E1002" i="22"/>
  <c r="E1005" i="22"/>
  <c r="E11" i="13"/>
  <c r="F10" i="13"/>
  <c r="Z993" i="2"/>
  <c r="AH993" i="2"/>
  <c r="AG993" i="2"/>
  <c r="AF993" i="2"/>
  <c r="AI993" i="2"/>
  <c r="AA993" i="2"/>
  <c r="AK993" i="2"/>
  <c r="AE993" i="2"/>
  <c r="AD993" i="2"/>
  <c r="AJ993" i="2"/>
  <c r="AB993" i="2"/>
  <c r="AC993" i="2"/>
  <c r="J42" i="1"/>
  <c r="E26" i="1"/>
  <c r="O55" i="1"/>
  <c r="AB1000" i="2"/>
  <c r="AJ1000" i="2"/>
  <c r="AC1000" i="2"/>
  <c r="AK1000" i="2"/>
  <c r="AE1000" i="2"/>
  <c r="AA1000" i="2"/>
  <c r="AI1000" i="2"/>
  <c r="AD1000" i="2"/>
  <c r="AF1000" i="2"/>
  <c r="AH1000" i="2"/>
  <c r="AG1000" i="2"/>
  <c r="Z1000" i="2"/>
  <c r="Z977" i="2"/>
  <c r="AH977" i="2"/>
  <c r="AA977" i="2"/>
  <c r="AI977" i="2"/>
  <c r="AC977" i="2"/>
  <c r="AK977" i="2"/>
  <c r="AD977" i="2"/>
  <c r="AE977" i="2"/>
  <c r="AF977" i="2"/>
  <c r="AB977" i="2"/>
  <c r="AG977" i="2"/>
  <c r="AJ977" i="2"/>
  <c r="V1007" i="22"/>
  <c r="Q46" i="23" s="1"/>
  <c r="V975" i="22"/>
  <c r="V986" i="22"/>
  <c r="J57" i="23"/>
  <c r="AC1001" i="2"/>
  <c r="AK1001" i="2"/>
  <c r="AD1001" i="2"/>
  <c r="AF1001" i="2"/>
  <c r="AB1001" i="2"/>
  <c r="AJ1001" i="2"/>
  <c r="AE1001" i="2"/>
  <c r="AG1001" i="2"/>
  <c r="AI1001" i="2"/>
  <c r="Z1001" i="2"/>
  <c r="AA1001" i="2"/>
  <c r="AH1001" i="2"/>
  <c r="Z998" i="2"/>
  <c r="AH998" i="2"/>
  <c r="AA998" i="2"/>
  <c r="AI998" i="2"/>
  <c r="AC998" i="2"/>
  <c r="AK998" i="2"/>
  <c r="AG998" i="2"/>
  <c r="AB998" i="2"/>
  <c r="AD998" i="2"/>
  <c r="AF998" i="2"/>
  <c r="AE998" i="2"/>
  <c r="AJ998" i="2"/>
  <c r="AC980" i="2"/>
  <c r="AK980" i="2"/>
  <c r="AD980" i="2"/>
  <c r="AF980" i="2"/>
  <c r="AG980" i="2"/>
  <c r="AA980" i="2"/>
  <c r="AB980" i="2"/>
  <c r="AJ980" i="2"/>
  <c r="AI980" i="2"/>
  <c r="AE980" i="2"/>
  <c r="AH980" i="2"/>
  <c r="Z980" i="2"/>
  <c r="E41" i="1"/>
  <c r="Z985" i="2"/>
  <c r="AH985" i="2"/>
  <c r="AA985" i="2"/>
  <c r="AI985" i="2"/>
  <c r="AC985" i="2"/>
  <c r="AK985" i="2"/>
  <c r="AD985" i="2"/>
  <c r="AG985" i="2"/>
  <c r="AF985" i="2"/>
  <c r="AE985" i="2"/>
  <c r="AJ985" i="2"/>
  <c r="AB985" i="2"/>
  <c r="J38" i="1"/>
  <c r="F32" i="23"/>
  <c r="AA1020" i="8"/>
  <c r="AI1020" i="8"/>
  <c r="J90" i="9" s="1"/>
  <c r="AB1020" i="8"/>
  <c r="AK1020" i="8"/>
  <c r="J88" i="9" s="1"/>
  <c r="AF1020" i="8"/>
  <c r="K86" i="9" s="1"/>
  <c r="AG1020" i="8"/>
  <c r="AL1020" i="8"/>
  <c r="J86" i="9" s="1"/>
  <c r="AE1020" i="8"/>
  <c r="K88" i="9" s="1"/>
  <c r="AD1020" i="8"/>
  <c r="AH1020" i="8"/>
  <c r="AJ1020" i="8"/>
  <c r="AC1020" i="8"/>
  <c r="K90" i="9" s="1"/>
  <c r="J46" i="9"/>
  <c r="V1003" i="22"/>
  <c r="Q42" i="23" s="1"/>
  <c r="V1014" i="22"/>
  <c r="V41" i="23" s="1"/>
  <c r="V982" i="22"/>
  <c r="G45" i="23" s="1"/>
  <c r="AA1007" i="2"/>
  <c r="AI1007" i="2"/>
  <c r="AB1007" i="2"/>
  <c r="AJ1007" i="2"/>
  <c r="AD1007" i="2"/>
  <c r="Z1007" i="2"/>
  <c r="AH1007" i="2"/>
  <c r="AC1007" i="2"/>
  <c r="AE1007" i="2"/>
  <c r="AG1007" i="2"/>
  <c r="AF1007" i="2"/>
  <c r="AK1007" i="2"/>
  <c r="O44" i="1"/>
  <c r="AG1005" i="2"/>
  <c r="Z1005" i="2"/>
  <c r="AH1005" i="2"/>
  <c r="AB1005" i="2"/>
  <c r="AJ1005" i="2"/>
  <c r="AF1005" i="2"/>
  <c r="AC1005" i="2"/>
  <c r="AD1005" i="2"/>
  <c r="AI1005" i="2"/>
  <c r="AK1005" i="2"/>
  <c r="AA1005" i="2"/>
  <c r="AE1005" i="2"/>
  <c r="O42" i="1"/>
  <c r="O45" i="1" s="1"/>
  <c r="AF1012" i="2"/>
  <c r="AG1012" i="2"/>
  <c r="AA1012" i="2"/>
  <c r="AI1012" i="2"/>
  <c r="AE1012" i="2"/>
  <c r="AC1012" i="2"/>
  <c r="AD1012" i="2"/>
  <c r="AJ1012" i="2"/>
  <c r="AH1012" i="2"/>
  <c r="Z1012" i="2"/>
  <c r="AB1012" i="2"/>
  <c r="AK1012" i="2"/>
  <c r="AG976" i="2"/>
  <c r="Z976" i="2"/>
  <c r="AH976" i="2"/>
  <c r="AB976" i="2"/>
  <c r="AJ976" i="2"/>
  <c r="AC976" i="2"/>
  <c r="AK976" i="2"/>
  <c r="AD976" i="2"/>
  <c r="AE976" i="2"/>
  <c r="AI976" i="2"/>
  <c r="AF976" i="2"/>
  <c r="AA976" i="2"/>
  <c r="AC988" i="2"/>
  <c r="AK988" i="2"/>
  <c r="AD988" i="2"/>
  <c r="AG988" i="2"/>
  <c r="Z988" i="2"/>
  <c r="AB988" i="2"/>
  <c r="AJ988" i="2"/>
  <c r="AH988" i="2"/>
  <c r="AI988" i="2"/>
  <c r="AF988" i="2"/>
  <c r="AA988" i="2"/>
  <c r="AE988" i="2"/>
  <c r="AG984" i="2"/>
  <c r="Z984" i="2"/>
  <c r="AH984" i="2"/>
  <c r="AB984" i="2"/>
  <c r="AJ984" i="2"/>
  <c r="AC984" i="2"/>
  <c r="AK984" i="2"/>
  <c r="AF984" i="2"/>
  <c r="AE984" i="2"/>
  <c r="AA984" i="2"/>
  <c r="AI984" i="2"/>
  <c r="AD984" i="2"/>
  <c r="J37" i="1"/>
  <c r="V415" i="2"/>
  <c r="W415" i="10"/>
  <c r="X412" i="25"/>
  <c r="W431" i="14"/>
  <c r="W415" i="8"/>
  <c r="W412" i="22"/>
  <c r="V564" i="2"/>
  <c r="W564" i="10"/>
  <c r="W580" i="14"/>
  <c r="X561" i="25"/>
  <c r="W564" i="8"/>
  <c r="W561" i="22"/>
  <c r="AC1011" i="25"/>
  <c r="U70" i="26" s="1"/>
  <c r="AK1011" i="25"/>
  <c r="AB1011" i="25"/>
  <c r="U74" i="26" s="1"/>
  <c r="AL1011" i="25"/>
  <c r="AE1011" i="25"/>
  <c r="AI1011" i="25"/>
  <c r="T70" i="26" s="1"/>
  <c r="AD1011" i="25"/>
  <c r="AF1011" i="25"/>
  <c r="AH1011" i="25"/>
  <c r="T74" i="26" s="1"/>
  <c r="AJ1011" i="25"/>
  <c r="AG1011" i="25"/>
  <c r="AA1011" i="25"/>
  <c r="AD999" i="25"/>
  <c r="AL999" i="25"/>
  <c r="AC999" i="25"/>
  <c r="P70" i="26" s="1"/>
  <c r="AK999" i="25"/>
  <c r="AH999" i="25"/>
  <c r="O74" i="26" s="1"/>
  <c r="AJ999" i="25"/>
  <c r="AF999" i="25"/>
  <c r="AA999" i="25"/>
  <c r="AB999" i="25"/>
  <c r="P74" i="26" s="1"/>
  <c r="AE999" i="25"/>
  <c r="AG999" i="25"/>
  <c r="AI999" i="25"/>
  <c r="O70" i="26" s="1"/>
  <c r="AD991" i="25"/>
  <c r="AL991" i="25"/>
  <c r="J78" i="26" s="1"/>
  <c r="AC991" i="25"/>
  <c r="K82" i="26" s="1"/>
  <c r="AK991" i="25"/>
  <c r="J80" i="26" s="1"/>
  <c r="AH991" i="25"/>
  <c r="J84" i="26" s="1"/>
  <c r="AJ991" i="25"/>
  <c r="AF991" i="25"/>
  <c r="K78" i="26" s="1"/>
  <c r="AA991" i="25"/>
  <c r="AB991" i="25"/>
  <c r="K84" i="26" s="1"/>
  <c r="J42" i="26"/>
  <c r="AE991" i="25"/>
  <c r="K80" i="26" s="1"/>
  <c r="AG991" i="25"/>
  <c r="AI991" i="25"/>
  <c r="J82" i="26" s="1"/>
  <c r="AD974" i="25"/>
  <c r="AL974" i="25"/>
  <c r="AG974" i="25"/>
  <c r="AC974" i="25"/>
  <c r="F69" i="26" s="1"/>
  <c r="AK974" i="25"/>
  <c r="AI974" i="25"/>
  <c r="E69" i="26" s="1"/>
  <c r="AJ974" i="25"/>
  <c r="AF974" i="25"/>
  <c r="AH974" i="25"/>
  <c r="E73" i="26" s="1"/>
  <c r="AE974" i="25"/>
  <c r="AB974" i="25"/>
  <c r="F73" i="26" s="1"/>
  <c r="AA974" i="25"/>
  <c r="F493" i="25"/>
  <c r="F492" i="25"/>
  <c r="F486" i="25"/>
  <c r="F491" i="25"/>
  <c r="F487" i="25"/>
  <c r="F517" i="25"/>
  <c r="F550" i="25"/>
  <c r="V858" i="2"/>
  <c r="W860" i="10"/>
  <c r="W879" i="14"/>
  <c r="X860" i="25"/>
  <c r="W860" i="8"/>
  <c r="W860" i="22"/>
  <c r="AD979" i="25"/>
  <c r="AL979" i="25"/>
  <c r="E78" i="26" s="1"/>
  <c r="AC979" i="25"/>
  <c r="F82" i="26" s="1"/>
  <c r="AK979" i="25"/>
  <c r="E80" i="26" s="1"/>
  <c r="AH979" i="25"/>
  <c r="E84" i="26" s="1"/>
  <c r="AI979" i="25"/>
  <c r="E82" i="26" s="1"/>
  <c r="AJ979" i="25"/>
  <c r="AF979" i="25"/>
  <c r="F78" i="26" s="1"/>
  <c r="AE979" i="25"/>
  <c r="F80" i="26" s="1"/>
  <c r="AG979" i="25"/>
  <c r="AA979" i="25"/>
  <c r="AB979" i="25"/>
  <c r="F84" i="26" s="1"/>
  <c r="E42" i="26"/>
  <c r="AA1042" i="8"/>
  <c r="U84" i="9" s="1"/>
  <c r="AI1042" i="8"/>
  <c r="T80" i="9" s="1"/>
  <c r="AB1042" i="8"/>
  <c r="AJ1042" i="8"/>
  <c r="AE1042" i="8"/>
  <c r="U76" i="9" s="1"/>
  <c r="AH1042" i="8"/>
  <c r="AF1042" i="8"/>
  <c r="AG1042" i="8"/>
  <c r="T84" i="9" s="1"/>
  <c r="AK1042" i="8"/>
  <c r="T76" i="9" s="1"/>
  <c r="AL1042" i="8"/>
  <c r="AD1042" i="8"/>
  <c r="AC1042" i="8"/>
  <c r="U80" i="9" s="1"/>
  <c r="AA1034" i="8"/>
  <c r="P108" i="9" s="1"/>
  <c r="P111" i="9" s="1"/>
  <c r="AI1034" i="8"/>
  <c r="O100" i="9" s="1"/>
  <c r="O48" i="9"/>
  <c r="O51" i="9" s="1"/>
  <c r="AB1034" i="8"/>
  <c r="P104" i="9" s="1"/>
  <c r="P107" i="9" s="1"/>
  <c r="AJ1034" i="8"/>
  <c r="O96" i="9" s="1"/>
  <c r="AE1034" i="8"/>
  <c r="AH1034" i="8"/>
  <c r="O104" i="9" s="1"/>
  <c r="O107" i="9" s="1"/>
  <c r="AF1034" i="8"/>
  <c r="AG1034" i="8"/>
  <c r="O108" i="9" s="1"/>
  <c r="O111" i="9" s="1"/>
  <c r="AK1034" i="8"/>
  <c r="AL1034" i="8"/>
  <c r="AC1034" i="8"/>
  <c r="P100" i="9" s="1"/>
  <c r="P103" i="9" s="1"/>
  <c r="AD1034" i="8"/>
  <c r="P96" i="9" s="1"/>
  <c r="E1025" i="8"/>
  <c r="AA1008" i="8"/>
  <c r="AI1008" i="8"/>
  <c r="E90" i="9" s="1"/>
  <c r="AB1008" i="8"/>
  <c r="AK1008" i="8"/>
  <c r="E88" i="9" s="1"/>
  <c r="AD1008" i="8"/>
  <c r="AE1008" i="8"/>
  <c r="F88" i="9" s="1"/>
  <c r="AH1008" i="8"/>
  <c r="AC1008" i="8"/>
  <c r="F90" i="9" s="1"/>
  <c r="AJ1008" i="8"/>
  <c r="AL1008" i="8"/>
  <c r="E86" i="9" s="1"/>
  <c r="E46" i="9"/>
  <c r="AF1008" i="8"/>
  <c r="F86" i="9" s="1"/>
  <c r="AG1008" i="8"/>
  <c r="AA1002" i="8"/>
  <c r="F72" i="9" s="1"/>
  <c r="AI1002" i="8"/>
  <c r="E68" i="9" s="1"/>
  <c r="AB1002" i="8"/>
  <c r="F70" i="9" s="1"/>
  <c r="AK1002" i="8"/>
  <c r="AG1002" i="8"/>
  <c r="E72" i="9" s="1"/>
  <c r="AH1002" i="8"/>
  <c r="E70" i="9" s="1"/>
  <c r="AC1002" i="8"/>
  <c r="F68" i="9" s="1"/>
  <c r="AF1002" i="8"/>
  <c r="AD1002" i="8"/>
  <c r="F66" i="9" s="1"/>
  <c r="AE1002" i="8"/>
  <c r="AJ1002" i="8"/>
  <c r="E66" i="9" s="1"/>
  <c r="E44" i="9"/>
  <c r="AL1002" i="8"/>
  <c r="E61" i="9"/>
  <c r="AA1030" i="8"/>
  <c r="P84" i="9" s="1"/>
  <c r="AI1030" i="8"/>
  <c r="O80" i="9" s="1"/>
  <c r="AB1030" i="8"/>
  <c r="AK1030" i="8"/>
  <c r="O76" i="9" s="1"/>
  <c r="AJ1030" i="8"/>
  <c r="AL1030" i="8"/>
  <c r="AE1030" i="8"/>
  <c r="P76" i="9" s="1"/>
  <c r="AH1030" i="8"/>
  <c r="AD1030" i="8"/>
  <c r="AF1030" i="8"/>
  <c r="AG1030" i="8"/>
  <c r="O84" i="9" s="1"/>
  <c r="AC1030" i="8"/>
  <c r="P80" i="9" s="1"/>
  <c r="N4" i="13"/>
  <c r="P4" i="13"/>
  <c r="L4" i="13"/>
  <c r="M4" i="13"/>
  <c r="O4" i="13"/>
  <c r="H5" i="13"/>
  <c r="K4" i="13"/>
  <c r="J4" i="13"/>
  <c r="I4" i="13"/>
  <c r="V999" i="22"/>
  <c r="V1010" i="22"/>
  <c r="Z994" i="2"/>
  <c r="AH994" i="2"/>
  <c r="AF994" i="2"/>
  <c r="AG994" i="2"/>
  <c r="AA994" i="2"/>
  <c r="AJ994" i="2"/>
  <c r="AE994" i="2"/>
  <c r="AC994" i="2"/>
  <c r="AB994" i="2"/>
  <c r="AD994" i="2"/>
  <c r="AK994" i="2"/>
  <c r="AI994" i="2"/>
  <c r="J43" i="1"/>
  <c r="AF983" i="2"/>
  <c r="AG983" i="2"/>
  <c r="AA983" i="2"/>
  <c r="AI983" i="2"/>
  <c r="AB983" i="2"/>
  <c r="AJ983" i="2"/>
  <c r="AH983" i="2"/>
  <c r="AE983" i="2"/>
  <c r="Z983" i="2"/>
  <c r="AD983" i="2"/>
  <c r="AC983" i="2"/>
  <c r="AK983" i="2"/>
  <c r="E44" i="1"/>
  <c r="AF1004" i="2"/>
  <c r="AG1004" i="2"/>
  <c r="AA1004" i="2"/>
  <c r="AI1004" i="2"/>
  <c r="AE1004" i="2"/>
  <c r="AC1004" i="2"/>
  <c r="AD1004" i="2"/>
  <c r="AJ1004" i="2"/>
  <c r="AH1004" i="2"/>
  <c r="AK1004" i="2"/>
  <c r="Z1004" i="2"/>
  <c r="AB1004" i="2"/>
  <c r="O41" i="1"/>
  <c r="J26" i="1"/>
  <c r="P28" i="23"/>
  <c r="K32" i="23"/>
  <c r="AA1015" i="8"/>
  <c r="K81" i="9" s="1"/>
  <c r="AI1015" i="8"/>
  <c r="J77" i="9" s="1"/>
  <c r="AF1015" i="8"/>
  <c r="AJ1015" i="8"/>
  <c r="AK1015" i="8"/>
  <c r="J73" i="9" s="1"/>
  <c r="AD1015" i="8"/>
  <c r="AH1015" i="8"/>
  <c r="AB1015" i="8"/>
  <c r="AC1015" i="8"/>
  <c r="K77" i="9" s="1"/>
  <c r="AE1015" i="8"/>
  <c r="K73" i="9" s="1"/>
  <c r="AG1015" i="8"/>
  <c r="J81" i="9" s="1"/>
  <c r="AL1015" i="8"/>
  <c r="V973" i="22"/>
  <c r="G40" i="23" s="1"/>
  <c r="V984" i="22"/>
  <c r="L39" i="23" s="1"/>
  <c r="V989" i="22"/>
  <c r="V1005" i="22"/>
  <c r="Q44" i="23" s="1"/>
  <c r="V972" i="22"/>
  <c r="G39" i="23" s="1"/>
  <c r="V977" i="22"/>
  <c r="V988" i="22"/>
  <c r="V993" i="22"/>
  <c r="L44" i="23" s="1"/>
  <c r="L47" i="23" s="1"/>
  <c r="V1004" i="22"/>
  <c r="Q43" i="23" s="1"/>
  <c r="V1009" i="22"/>
  <c r="V40" i="23" s="1"/>
  <c r="V1000" i="22"/>
  <c r="V976" i="22"/>
  <c r="V981" i="22"/>
  <c r="G44" i="23" s="1"/>
  <c r="G47" i="23" s="1"/>
  <c r="V992" i="22"/>
  <c r="L43" i="23" s="1"/>
  <c r="V997" i="22"/>
  <c r="Q40" i="23" s="1"/>
  <c r="V1008" i="22"/>
  <c r="V39" i="23" s="1"/>
  <c r="V1013" i="22"/>
  <c r="V1001" i="22"/>
  <c r="V996" i="22"/>
  <c r="Q39" i="23" s="1"/>
  <c r="V1012" i="22"/>
  <c r="V985" i="22"/>
  <c r="L40" i="23" s="1"/>
  <c r="V980" i="22"/>
  <c r="G43" i="23" s="1"/>
  <c r="V995" i="22"/>
  <c r="L46" i="23" s="1"/>
  <c r="V1006" i="22"/>
  <c r="Q45" i="23" s="1"/>
  <c r="V974" i="22"/>
  <c r="O57" i="23"/>
  <c r="AA999" i="2"/>
  <c r="AI999" i="2"/>
  <c r="AB999" i="2"/>
  <c r="AJ999" i="2"/>
  <c r="AD999" i="2"/>
  <c r="Z999" i="2"/>
  <c r="AH999" i="2"/>
  <c r="AC999" i="2"/>
  <c r="AE999" i="2"/>
  <c r="AG999" i="2"/>
  <c r="AF999" i="2"/>
  <c r="AK999" i="2"/>
  <c r="Z1006" i="2"/>
  <c r="AH1006" i="2"/>
  <c r="AA1006" i="2"/>
  <c r="AI1006" i="2"/>
  <c r="AC1006" i="2"/>
  <c r="AK1006" i="2"/>
  <c r="AG1006" i="2"/>
  <c r="AB1006" i="2"/>
  <c r="AD1006" i="2"/>
  <c r="AF1006" i="2"/>
  <c r="AE1006" i="2"/>
  <c r="AJ1006" i="2"/>
  <c r="O43" i="1"/>
  <c r="AF996" i="2"/>
  <c r="AG996" i="2"/>
  <c r="AA996" i="2"/>
  <c r="AI996" i="2"/>
  <c r="AE996" i="2"/>
  <c r="AC996" i="2"/>
  <c r="AD996" i="2"/>
  <c r="AJ996" i="2"/>
  <c r="AH996" i="2"/>
  <c r="Z996" i="2"/>
  <c r="AK996" i="2"/>
  <c r="AB996" i="2"/>
  <c r="O37" i="1"/>
  <c r="AA1015" i="2"/>
  <c r="AI1015" i="2"/>
  <c r="AB1015" i="2"/>
  <c r="AJ1015" i="2"/>
  <c r="AD1015" i="2"/>
  <c r="Z1015" i="2"/>
  <c r="AH1015" i="2"/>
  <c r="AC1015" i="2"/>
  <c r="AE1015" i="2"/>
  <c r="AG1015" i="2"/>
  <c r="AK1015" i="2"/>
  <c r="AF1015" i="2"/>
  <c r="T40" i="1"/>
  <c r="AF975" i="2"/>
  <c r="AG975" i="2"/>
  <c r="AA975" i="2"/>
  <c r="AI975" i="2"/>
  <c r="AB975" i="2"/>
  <c r="AJ975" i="2"/>
  <c r="Z975" i="2"/>
  <c r="AD975" i="2"/>
  <c r="AE975" i="2"/>
  <c r="AC975" i="2"/>
  <c r="AH975" i="2"/>
  <c r="AK975" i="2"/>
  <c r="AD1010" i="2"/>
  <c r="AE1010" i="2"/>
  <c r="AG1010" i="2"/>
  <c r="AC1010" i="2"/>
  <c r="AK1010" i="2"/>
  <c r="AB1010" i="2"/>
  <c r="AF1010" i="2"/>
  <c r="AI1010" i="2"/>
  <c r="AH1010" i="2"/>
  <c r="AJ1010" i="2"/>
  <c r="AA1010" i="2"/>
  <c r="Z1010" i="2"/>
  <c r="AE1011" i="2"/>
  <c r="AF1011" i="2"/>
  <c r="Z1011" i="2"/>
  <c r="AH1011" i="2"/>
  <c r="AD1011" i="2"/>
  <c r="AC1011" i="2"/>
  <c r="AG1011" i="2"/>
  <c r="AJ1011" i="2"/>
  <c r="AA1011" i="2"/>
  <c r="AB1011" i="2"/>
  <c r="AI1011" i="2"/>
  <c r="AK1011" i="2"/>
  <c r="AG992" i="2"/>
  <c r="AA992" i="2"/>
  <c r="AI992" i="2"/>
  <c r="AF992" i="2"/>
  <c r="AD992" i="2"/>
  <c r="AE992" i="2"/>
  <c r="AJ992" i="2"/>
  <c r="AC992" i="2"/>
  <c r="Z992" i="2"/>
  <c r="AB992" i="2"/>
  <c r="AK992" i="2"/>
  <c r="AH992" i="2"/>
  <c r="J41" i="1"/>
  <c r="AC972" i="2"/>
  <c r="AK972" i="2"/>
  <c r="AD972" i="2"/>
  <c r="AF972" i="2"/>
  <c r="AG972" i="2"/>
  <c r="AE972" i="2"/>
  <c r="AI972" i="2"/>
  <c r="AJ972" i="2"/>
  <c r="AB972" i="2"/>
  <c r="Z972" i="2"/>
  <c r="AH972" i="2"/>
  <c r="AA972" i="2"/>
  <c r="E37" i="1"/>
  <c r="AD981" i="25"/>
  <c r="AL981" i="25"/>
  <c r="AC981" i="25"/>
  <c r="F94" i="26" s="1"/>
  <c r="F97" i="26" s="1"/>
  <c r="AK981" i="25"/>
  <c r="E90" i="26" s="1"/>
  <c r="AH981" i="25"/>
  <c r="AI981" i="25"/>
  <c r="E94" i="26" s="1"/>
  <c r="E97" i="26" s="1"/>
  <c r="AJ981" i="25"/>
  <c r="AF981" i="25"/>
  <c r="AA981" i="25"/>
  <c r="F98" i="26" s="1"/>
  <c r="F101" i="26" s="1"/>
  <c r="AB981" i="25"/>
  <c r="AG981" i="25"/>
  <c r="E98" i="26" s="1"/>
  <c r="E44" i="26"/>
  <c r="E47" i="26" s="1"/>
  <c r="AE981" i="25"/>
  <c r="F90" i="26" s="1"/>
  <c r="W1017" i="8"/>
  <c r="AF1015" i="22"/>
  <c r="Z1015" i="22"/>
  <c r="AH1015" i="22"/>
  <c r="AI1015" i="22"/>
  <c r="T42" i="23"/>
  <c r="AB1015" i="22"/>
  <c r="AE1015" i="22"/>
  <c r="AG1015" i="22"/>
  <c r="AK1015" i="22"/>
  <c r="AA1015" i="22"/>
  <c r="AC1015" i="22"/>
  <c r="AD1015" i="22"/>
  <c r="AJ1015" i="22"/>
  <c r="AF1011" i="22"/>
  <c r="Z1011" i="22"/>
  <c r="AH1011" i="22"/>
  <c r="AI1011" i="22"/>
  <c r="AB1011" i="22"/>
  <c r="AE1011" i="22"/>
  <c r="AG1011" i="22"/>
  <c r="AK1011" i="22"/>
  <c r="AJ1011" i="22"/>
  <c r="AD1011" i="22"/>
  <c r="AC1011" i="22"/>
  <c r="AA1011" i="22"/>
  <c r="AF1007" i="22"/>
  <c r="Z1007" i="22"/>
  <c r="AH1007" i="22"/>
  <c r="AI1007" i="22"/>
  <c r="AB1007" i="22"/>
  <c r="AE1007" i="22"/>
  <c r="AG1007" i="22"/>
  <c r="AK1007" i="22"/>
  <c r="AC1007" i="22"/>
  <c r="AD1007" i="22"/>
  <c r="O46" i="23"/>
  <c r="AJ1007" i="22"/>
  <c r="AA1007" i="22"/>
  <c r="AF1003" i="22"/>
  <c r="O42" i="23"/>
  <c r="Z1003" i="22"/>
  <c r="AH1003" i="22"/>
  <c r="AI1003" i="22"/>
  <c r="AB1003" i="22"/>
  <c r="AE1003" i="22"/>
  <c r="AG1003" i="22"/>
  <c r="AK1003" i="22"/>
  <c r="AA1003" i="22"/>
  <c r="AC1003" i="22"/>
  <c r="AD1003" i="22"/>
  <c r="AJ1003" i="22"/>
  <c r="AF999" i="22"/>
  <c r="Z999" i="22"/>
  <c r="AH999" i="22"/>
  <c r="AI999" i="22"/>
  <c r="AB999" i="22"/>
  <c r="AE999" i="22"/>
  <c r="AG999" i="22"/>
  <c r="AK999" i="22"/>
  <c r="AA999" i="22"/>
  <c r="AJ999" i="22"/>
  <c r="AC999" i="22"/>
  <c r="AD999" i="22"/>
  <c r="J46" i="23"/>
  <c r="AF995" i="22"/>
  <c r="Z995" i="22"/>
  <c r="AH995" i="22"/>
  <c r="AI995" i="22"/>
  <c r="AB995" i="22"/>
  <c r="AE995" i="22"/>
  <c r="AG995" i="22"/>
  <c r="AK995" i="22"/>
  <c r="AJ995" i="22"/>
  <c r="AD995" i="22"/>
  <c r="AA995" i="22"/>
  <c r="AC995" i="22"/>
  <c r="J42" i="23"/>
  <c r="AF991" i="22"/>
  <c r="Z991" i="22"/>
  <c r="AH991" i="22"/>
  <c r="AI991" i="22"/>
  <c r="AB991" i="22"/>
  <c r="AE991" i="22"/>
  <c r="AG991" i="22"/>
  <c r="AK991" i="22"/>
  <c r="AC991" i="22"/>
  <c r="AD991" i="22"/>
  <c r="AJ991" i="22"/>
  <c r="AA991" i="22"/>
  <c r="AF987" i="22"/>
  <c r="Z987" i="22"/>
  <c r="AH987" i="22"/>
  <c r="AI987" i="22"/>
  <c r="AB987" i="22"/>
  <c r="AE987" i="22"/>
  <c r="AG987" i="22"/>
  <c r="AK987" i="22"/>
  <c r="AD987" i="22"/>
  <c r="AA987" i="22"/>
  <c r="AC987" i="22"/>
  <c r="AJ987" i="22"/>
  <c r="E46" i="23"/>
  <c r="AF983" i="22"/>
  <c r="Z983" i="22"/>
  <c r="AH983" i="22"/>
  <c r="AI983" i="22"/>
  <c r="AB983" i="22"/>
  <c r="AE983" i="22"/>
  <c r="AG983" i="22"/>
  <c r="AK983" i="22"/>
  <c r="AA983" i="22"/>
  <c r="AC983" i="22"/>
  <c r="AD983" i="22"/>
  <c r="AJ983" i="22"/>
  <c r="AF979" i="22"/>
  <c r="Z979" i="22"/>
  <c r="AH979" i="22"/>
  <c r="AI979" i="22"/>
  <c r="E42" i="23"/>
  <c r="AB979" i="22"/>
  <c r="AE979" i="22"/>
  <c r="AG979" i="22"/>
  <c r="AK979" i="22"/>
  <c r="AJ979" i="22"/>
  <c r="AD979" i="22"/>
  <c r="AC979" i="22"/>
  <c r="AA979" i="22"/>
  <c r="AF975" i="22"/>
  <c r="Z975" i="22"/>
  <c r="AH975" i="22"/>
  <c r="AI975" i="22"/>
  <c r="AB975" i="22"/>
  <c r="AE975" i="22"/>
  <c r="AG975" i="22"/>
  <c r="AK975" i="22"/>
  <c r="AC975" i="22"/>
  <c r="AD975" i="22"/>
  <c r="AJ975" i="22"/>
  <c r="AA975" i="22"/>
  <c r="W1026" i="8"/>
  <c r="AA1005" i="8"/>
  <c r="F83" i="9" s="1"/>
  <c r="AI1005" i="8"/>
  <c r="E79" i="9" s="1"/>
  <c r="AF1005" i="8"/>
  <c r="AE1005" i="8"/>
  <c r="F75" i="9" s="1"/>
  <c r="AG1005" i="8"/>
  <c r="E83" i="9" s="1"/>
  <c r="AK1005" i="8"/>
  <c r="E75" i="9" s="1"/>
  <c r="AD1005" i="8"/>
  <c r="AB1005" i="8"/>
  <c r="AC1005" i="8"/>
  <c r="F79" i="9" s="1"/>
  <c r="AH1005" i="8"/>
  <c r="AJ1005" i="8"/>
  <c r="AL1005" i="8"/>
  <c r="V987" i="22"/>
  <c r="V998" i="22"/>
  <c r="P26" i="1"/>
  <c r="AA995" i="2"/>
  <c r="AI995" i="2"/>
  <c r="AC995" i="2"/>
  <c r="AD995" i="2"/>
  <c r="AF995" i="2"/>
  <c r="AB995" i="2"/>
  <c r="AK995" i="2"/>
  <c r="Z995" i="2"/>
  <c r="AE995" i="2"/>
  <c r="AH995" i="2"/>
  <c r="AG995" i="2"/>
  <c r="AJ995" i="2"/>
  <c r="J44" i="1"/>
  <c r="P30" i="1"/>
  <c r="AD1002" i="2"/>
  <c r="AE1002" i="2"/>
  <c r="AG1002" i="2"/>
  <c r="AC1002" i="2"/>
  <c r="AK1002" i="2"/>
  <c r="AB1002" i="2"/>
  <c r="AF1002" i="2"/>
  <c r="AI1002" i="2"/>
  <c r="AH1002" i="2"/>
  <c r="AJ1002" i="2"/>
  <c r="AA1002" i="2"/>
  <c r="Z1002" i="2"/>
  <c r="O39" i="1"/>
  <c r="F26" i="1"/>
  <c r="AE1003" i="2"/>
  <c r="AF1003" i="2"/>
  <c r="Z1003" i="2"/>
  <c r="AH1003" i="2"/>
  <c r="AD1003" i="2"/>
  <c r="AC1003" i="2"/>
  <c r="AG1003" i="2"/>
  <c r="AJ1003" i="2"/>
  <c r="AA1003" i="2"/>
  <c r="AB1003" i="2"/>
  <c r="AI1003" i="2"/>
  <c r="AK1003" i="2"/>
  <c r="O40" i="1"/>
  <c r="AA1031" i="8"/>
  <c r="AI1031" i="8"/>
  <c r="O89" i="9" s="1"/>
  <c r="AF1031" i="8"/>
  <c r="P85" i="9" s="1"/>
  <c r="AG1031" i="8"/>
  <c r="AB1031" i="8"/>
  <c r="AK1031" i="8"/>
  <c r="O87" i="9" s="1"/>
  <c r="AE1031" i="8"/>
  <c r="P87" i="9" s="1"/>
  <c r="AJ1031" i="8"/>
  <c r="AL1031" i="8"/>
  <c r="O85" i="9" s="1"/>
  <c r="O45" i="9"/>
  <c r="AD1031" i="8"/>
  <c r="AC1031" i="8"/>
  <c r="P89" i="9" s="1"/>
  <c r="AH1031" i="8"/>
  <c r="AA1022" i="8"/>
  <c r="K108" i="9" s="1"/>
  <c r="AI1022" i="8"/>
  <c r="J100" i="9" s="1"/>
  <c r="AB1022" i="8"/>
  <c r="K104" i="9" s="1"/>
  <c r="K107" i="9" s="1"/>
  <c r="AK1022" i="8"/>
  <c r="AE1022" i="8"/>
  <c r="AF1022" i="8"/>
  <c r="AJ1022" i="8"/>
  <c r="J96" i="9" s="1"/>
  <c r="J99" i="9" s="1"/>
  <c r="J48" i="9"/>
  <c r="J51" i="9" s="1"/>
  <c r="AD1022" i="8"/>
  <c r="K96" i="9" s="1"/>
  <c r="AC1022" i="8"/>
  <c r="K100" i="9" s="1"/>
  <c r="K103" i="9" s="1"/>
  <c r="AG1022" i="8"/>
  <c r="J108" i="9" s="1"/>
  <c r="J111" i="9" s="1"/>
  <c r="AH1022" i="8"/>
  <c r="J104" i="9" s="1"/>
  <c r="AL1022" i="8"/>
  <c r="P32" i="23"/>
  <c r="V1015" i="22"/>
  <c r="V42" i="23" s="1"/>
  <c r="V983" i="22"/>
  <c r="G46" i="23" s="1"/>
  <c r="V994" i="22"/>
  <c r="L45" i="23" s="1"/>
  <c r="AG1013" i="2"/>
  <c r="Z1013" i="2"/>
  <c r="AH1013" i="2"/>
  <c r="AB1013" i="2"/>
  <c r="AJ1013" i="2"/>
  <c r="AF1013" i="2"/>
  <c r="AC1013" i="2"/>
  <c r="AD1013" i="2"/>
  <c r="AI1013" i="2"/>
  <c r="AK1013" i="2"/>
  <c r="AE1013" i="2"/>
  <c r="AA1013" i="2"/>
  <c r="AC1009" i="2"/>
  <c r="AK1009" i="2"/>
  <c r="AD1009" i="2"/>
  <c r="AF1009" i="2"/>
  <c r="AB1009" i="2"/>
  <c r="AJ1009" i="2"/>
  <c r="AE1009" i="2"/>
  <c r="AG1009" i="2"/>
  <c r="AI1009" i="2"/>
  <c r="Z1009" i="2"/>
  <c r="AA1009" i="2"/>
  <c r="AH1009" i="2"/>
  <c r="T38" i="1"/>
  <c r="AG997" i="2"/>
  <c r="Z997" i="2"/>
  <c r="AH997" i="2"/>
  <c r="AB997" i="2"/>
  <c r="AJ997" i="2"/>
  <c r="AF997" i="2"/>
  <c r="AC997" i="2"/>
  <c r="AD997" i="2"/>
  <c r="AI997" i="2"/>
  <c r="AK997" i="2"/>
  <c r="AE997" i="2"/>
  <c r="AA997" i="2"/>
  <c r="O38" i="1"/>
  <c r="Z1014" i="2"/>
  <c r="AH1014" i="2"/>
  <c r="AA1014" i="2"/>
  <c r="AI1014" i="2"/>
  <c r="AC1014" i="2"/>
  <c r="AK1014" i="2"/>
  <c r="AG1014" i="2"/>
  <c r="AB1014" i="2"/>
  <c r="AD1014" i="2"/>
  <c r="AF1014" i="2"/>
  <c r="AE1014" i="2"/>
  <c r="AJ1014" i="2"/>
  <c r="T39" i="1"/>
  <c r="O26" i="1"/>
  <c r="AB1008" i="2"/>
  <c r="AJ1008" i="2"/>
  <c r="AC1008" i="2"/>
  <c r="AK1008" i="2"/>
  <c r="AE1008" i="2"/>
  <c r="AA1008" i="2"/>
  <c r="AI1008" i="2"/>
  <c r="AD1008" i="2"/>
  <c r="AF1008" i="2"/>
  <c r="AH1008" i="2"/>
  <c r="AG1008" i="2"/>
  <c r="Z1008" i="2"/>
  <c r="T37" i="1"/>
  <c r="O22" i="1"/>
  <c r="AG991" i="2"/>
  <c r="AD991" i="2"/>
  <c r="AF991" i="2"/>
  <c r="AC991" i="2"/>
  <c r="AJ991" i="2"/>
  <c r="AK991" i="2"/>
  <c r="AA991" i="2"/>
  <c r="AI991" i="2"/>
  <c r="Z991" i="2"/>
  <c r="AE991" i="2"/>
  <c r="AH991" i="2"/>
  <c r="AB991" i="2"/>
  <c r="J40" i="1"/>
  <c r="W1005" i="22" l="1"/>
  <c r="Q47" i="26"/>
  <c r="J103" i="9"/>
  <c r="F506" i="25"/>
  <c r="O93" i="26"/>
  <c r="F508" i="25"/>
  <c r="F504" i="25"/>
  <c r="W1045" i="14"/>
  <c r="J47" i="11"/>
  <c r="Y950" i="25"/>
  <c r="J42" i="25"/>
  <c r="R42" i="25"/>
  <c r="D43" i="25"/>
  <c r="I42" i="25"/>
  <c r="Q42" i="25"/>
  <c r="E42" i="25"/>
  <c r="P42" i="25"/>
  <c r="S42" i="25"/>
  <c r="K42" i="25"/>
  <c r="O42" i="25"/>
  <c r="T42" i="25"/>
  <c r="W42" i="25"/>
  <c r="M42" i="25"/>
  <c r="H42" i="25"/>
  <c r="N42" i="25"/>
  <c r="L42" i="25"/>
  <c r="F42" i="25"/>
  <c r="F41" i="25"/>
  <c r="Q45" i="1"/>
  <c r="G45" i="1"/>
  <c r="AD975" i="25"/>
  <c r="AL975" i="25"/>
  <c r="AG975" i="25"/>
  <c r="AC975" i="25"/>
  <c r="F70" i="26" s="1"/>
  <c r="AK975" i="25"/>
  <c r="AB975" i="25"/>
  <c r="F74" i="26" s="1"/>
  <c r="AE975" i="25"/>
  <c r="AF975" i="25"/>
  <c r="AA975" i="25"/>
  <c r="AI975" i="25"/>
  <c r="E70" i="26" s="1"/>
  <c r="AJ975" i="25"/>
  <c r="AH975" i="25"/>
  <c r="E74" i="26" s="1"/>
  <c r="K111" i="9"/>
  <c r="O103" i="9"/>
  <c r="E111" i="9"/>
  <c r="W1007" i="22"/>
  <c r="F57" i="23"/>
  <c r="K57" i="11"/>
  <c r="W1006" i="22"/>
  <c r="W999" i="22"/>
  <c r="F1006" i="25"/>
  <c r="F47" i="11"/>
  <c r="W1012" i="22"/>
  <c r="F509" i="25"/>
  <c r="P47" i="23"/>
  <c r="K45" i="1"/>
  <c r="L47" i="11"/>
  <c r="F398" i="25"/>
  <c r="F1008" i="25"/>
  <c r="O47" i="23"/>
  <c r="J45" i="1"/>
  <c r="J47" i="23"/>
  <c r="F99" i="9"/>
  <c r="F998" i="25"/>
  <c r="F57" i="11"/>
  <c r="K57" i="15"/>
  <c r="AA1019" i="25"/>
  <c r="AJ1019" i="25"/>
  <c r="AD1019" i="25"/>
  <c r="AG1019" i="25"/>
  <c r="AB1019" i="25"/>
  <c r="AC1019" i="25"/>
  <c r="AH1019" i="25"/>
  <c r="AI1019" i="25"/>
  <c r="AE1019" i="25"/>
  <c r="AK1019" i="25"/>
  <c r="P101" i="26"/>
  <c r="F399" i="25"/>
  <c r="F47" i="15"/>
  <c r="F507" i="25"/>
  <c r="P47" i="15"/>
  <c r="W996" i="22"/>
  <c r="K47" i="26"/>
  <c r="W1003" i="22"/>
  <c r="Q47" i="11"/>
  <c r="Q51" i="9"/>
  <c r="E47" i="23"/>
  <c r="E51" i="9"/>
  <c r="W1004" i="22"/>
  <c r="W1011" i="22"/>
  <c r="O97" i="26"/>
  <c r="W1008" i="22"/>
  <c r="F51" i="9"/>
  <c r="P51" i="9"/>
  <c r="F396" i="25"/>
  <c r="X1001" i="25" s="1"/>
  <c r="X950" i="10"/>
  <c r="G47" i="11"/>
  <c r="F978" i="25"/>
  <c r="Q47" i="23"/>
  <c r="K5" i="13"/>
  <c r="H6" i="13"/>
  <c r="M5" i="13"/>
  <c r="L5" i="13"/>
  <c r="P5" i="13"/>
  <c r="O5" i="13"/>
  <c r="I5" i="13"/>
  <c r="J5" i="13"/>
  <c r="N5" i="13"/>
  <c r="E12" i="13"/>
  <c r="F11" i="13"/>
  <c r="F93" i="26"/>
  <c r="F103" i="9"/>
  <c r="F109" i="25"/>
  <c r="F107" i="25"/>
  <c r="F108" i="25"/>
  <c r="F976" i="25" s="1"/>
  <c r="F103" i="25"/>
  <c r="F105" i="25"/>
  <c r="F104" i="25"/>
  <c r="E975" i="25"/>
  <c r="F106" i="25"/>
  <c r="F100" i="25"/>
  <c r="X987" i="25" s="1"/>
  <c r="F101" i="25"/>
  <c r="F102" i="25"/>
  <c r="W1001" i="22"/>
  <c r="F527" i="25"/>
  <c r="F989" i="25" s="1"/>
  <c r="F520" i="25"/>
  <c r="F523" i="25"/>
  <c r="P61" i="9"/>
  <c r="G47" i="26"/>
  <c r="X1012" i="25"/>
  <c r="P47" i="26"/>
  <c r="F519" i="25"/>
  <c r="E47" i="11"/>
  <c r="X1003" i="25"/>
  <c r="E989" i="25"/>
  <c r="F521" i="25"/>
  <c r="O47" i="11"/>
  <c r="F994" i="25"/>
  <c r="E93" i="26"/>
  <c r="E99" i="9"/>
  <c r="F510" i="25"/>
  <c r="F503" i="25"/>
  <c r="X1006" i="25" s="1"/>
  <c r="F505" i="25"/>
  <c r="F402" i="25"/>
  <c r="F403" i="25"/>
  <c r="F397" i="25"/>
  <c r="F996" i="25"/>
  <c r="W1009" i="22"/>
  <c r="E45" i="1"/>
  <c r="J20" i="25"/>
  <c r="R20" i="25"/>
  <c r="I20" i="25"/>
  <c r="Q20" i="25"/>
  <c r="H20" i="25"/>
  <c r="T20" i="25"/>
  <c r="K20" i="25"/>
  <c r="M20" i="25"/>
  <c r="W20" i="25"/>
  <c r="S20" i="25"/>
  <c r="L20" i="25"/>
  <c r="N20" i="25"/>
  <c r="O20" i="25"/>
  <c r="D21" i="25"/>
  <c r="E20" i="25"/>
  <c r="P20" i="25"/>
  <c r="X1014" i="25"/>
  <c r="F501" i="25"/>
  <c r="F400" i="25"/>
  <c r="F526" i="25"/>
  <c r="W997" i="22"/>
  <c r="J107" i="9"/>
  <c r="E101" i="26"/>
  <c r="P99" i="9"/>
  <c r="O99" i="9"/>
  <c r="F997" i="25"/>
  <c r="F975" i="25"/>
  <c r="E107" i="9"/>
  <c r="L51" i="9"/>
  <c r="F401" i="25"/>
  <c r="W1031" i="8"/>
  <c r="K61" i="9"/>
  <c r="J101" i="26"/>
  <c r="J93" i="26"/>
  <c r="E995" i="25"/>
  <c r="J56" i="26" s="1"/>
  <c r="J57" i="26" s="1"/>
  <c r="J47" i="15"/>
  <c r="P57" i="23"/>
  <c r="W1015" i="22"/>
  <c r="O47" i="26"/>
  <c r="F19" i="25"/>
  <c r="X983" i="25" s="1"/>
  <c r="F20" i="25"/>
  <c r="F502" i="25"/>
  <c r="K47" i="23"/>
  <c r="W1003" i="10"/>
  <c r="F524" i="25"/>
  <c r="W1013" i="22"/>
  <c r="M43" i="25" l="1"/>
  <c r="L43" i="25"/>
  <c r="T43" i="25"/>
  <c r="E43" i="25"/>
  <c r="P43" i="25"/>
  <c r="D44" i="25"/>
  <c r="Q43" i="25"/>
  <c r="I43" i="25"/>
  <c r="S43" i="25"/>
  <c r="O43" i="25"/>
  <c r="N43" i="25"/>
  <c r="R43" i="25"/>
  <c r="J43" i="25"/>
  <c r="K43" i="25"/>
  <c r="W43" i="25"/>
  <c r="H43" i="25"/>
  <c r="F990" i="25"/>
  <c r="D1018" i="25"/>
  <c r="X1007" i="25"/>
  <c r="F995" i="25"/>
  <c r="E13" i="13"/>
  <c r="F12" i="13"/>
  <c r="X1002" i="25"/>
  <c r="O21" i="25"/>
  <c r="W21" i="25"/>
  <c r="E21" i="25"/>
  <c r="N21" i="25"/>
  <c r="K21" i="25"/>
  <c r="L21" i="25"/>
  <c r="P21" i="25"/>
  <c r="J21" i="25"/>
  <c r="T21" i="25"/>
  <c r="I21" i="25"/>
  <c r="M21" i="25"/>
  <c r="Q21" i="25"/>
  <c r="D22" i="25"/>
  <c r="H21" i="25"/>
  <c r="R21" i="25"/>
  <c r="S21" i="25"/>
  <c r="Y984" i="25"/>
  <c r="Y985" i="25"/>
  <c r="X988" i="25"/>
  <c r="P6" i="13"/>
  <c r="J6" i="13"/>
  <c r="L6" i="13"/>
  <c r="O6" i="13"/>
  <c r="H7" i="13"/>
  <c r="I6" i="13"/>
  <c r="K6" i="13"/>
  <c r="M6" i="13"/>
  <c r="N6" i="13"/>
  <c r="X1008" i="25"/>
  <c r="D972" i="25"/>
  <c r="F43" i="25"/>
  <c r="AE1018" i="25" l="1"/>
  <c r="AH1018" i="25"/>
  <c r="AJ1018" i="25"/>
  <c r="AD1018" i="25"/>
  <c r="AA1018" i="25"/>
  <c r="AC1018" i="25"/>
  <c r="AG1018" i="25"/>
  <c r="AB1018" i="25"/>
  <c r="AI1018" i="25"/>
  <c r="AK1018" i="25"/>
  <c r="AD972" i="25"/>
  <c r="F61" i="26" s="1"/>
  <c r="AL972" i="25"/>
  <c r="AG972" i="25"/>
  <c r="E67" i="26" s="1"/>
  <c r="AC972" i="25"/>
  <c r="F63" i="26" s="1"/>
  <c r="AK972" i="25"/>
  <c r="AI972" i="25"/>
  <c r="E63" i="26" s="1"/>
  <c r="AJ972" i="25"/>
  <c r="E61" i="26" s="1"/>
  <c r="AF972" i="25"/>
  <c r="AB972" i="25"/>
  <c r="F65" i="26" s="1"/>
  <c r="AE972" i="25"/>
  <c r="AH972" i="25"/>
  <c r="E65" i="26" s="1"/>
  <c r="E39" i="26"/>
  <c r="AA972" i="25"/>
  <c r="F67" i="26" s="1"/>
  <c r="O972" i="25"/>
  <c r="E8" i="26" s="1"/>
  <c r="M7" i="13"/>
  <c r="O7" i="13"/>
  <c r="K7" i="13"/>
  <c r="P7" i="13"/>
  <c r="I7" i="13"/>
  <c r="L7" i="13"/>
  <c r="N7" i="13"/>
  <c r="J7" i="13"/>
  <c r="H8" i="13"/>
  <c r="F48" i="25"/>
  <c r="E972" i="25"/>
  <c r="E49" i="26" s="1"/>
  <c r="L22" i="25"/>
  <c r="T22" i="25"/>
  <c r="K22" i="25"/>
  <c r="S22" i="25"/>
  <c r="M22" i="25"/>
  <c r="W22" i="25"/>
  <c r="N22" i="25"/>
  <c r="E23" i="25"/>
  <c r="F32" i="25" s="1"/>
  <c r="E22" i="25"/>
  <c r="F30" i="25" s="1"/>
  <c r="P22" i="25"/>
  <c r="J22" i="25"/>
  <c r="H22" i="25"/>
  <c r="I22" i="25"/>
  <c r="Q22" i="25"/>
  <c r="R22" i="25"/>
  <c r="O22" i="25"/>
  <c r="F46" i="25"/>
  <c r="F21" i="25"/>
  <c r="F22" i="25"/>
  <c r="E14" i="13"/>
  <c r="F13" i="13"/>
  <c r="H44" i="25"/>
  <c r="H972" i="25" s="1"/>
  <c r="F10" i="26" s="1"/>
  <c r="P44" i="25"/>
  <c r="P972" i="25" s="1"/>
  <c r="E6" i="26" s="1"/>
  <c r="O44" i="25"/>
  <c r="W44" i="25"/>
  <c r="W972" i="25" s="1"/>
  <c r="G39" i="26" s="1"/>
  <c r="Q44" i="25"/>
  <c r="Q972" i="25" s="1"/>
  <c r="E4" i="26" s="1"/>
  <c r="E45" i="25"/>
  <c r="F54" i="25" s="1"/>
  <c r="E44" i="25"/>
  <c r="F47" i="25" s="1"/>
  <c r="R44" i="25"/>
  <c r="R972" i="25" s="1"/>
  <c r="J44" i="25"/>
  <c r="J972" i="25" s="1"/>
  <c r="F6" i="26" s="1"/>
  <c r="T44" i="25"/>
  <c r="T972" i="25" s="1"/>
  <c r="N44" i="25"/>
  <c r="N972" i="25" s="1"/>
  <c r="E10" i="26" s="1"/>
  <c r="L44" i="25"/>
  <c r="L972" i="25" s="1"/>
  <c r="M44" i="25"/>
  <c r="M972" i="25" s="1"/>
  <c r="S44" i="25"/>
  <c r="S972" i="25" s="1"/>
  <c r="I44" i="25"/>
  <c r="I972" i="25" s="1"/>
  <c r="F8" i="26" s="1"/>
  <c r="K44" i="25"/>
  <c r="K972" i="25" s="1"/>
  <c r="F4" i="26" s="1"/>
  <c r="F50" i="25"/>
  <c r="F25" i="25"/>
  <c r="F27" i="25" l="1"/>
  <c r="F44" i="25"/>
  <c r="F28" i="25"/>
  <c r="F52" i="25"/>
  <c r="J8" i="13"/>
  <c r="L8" i="13"/>
  <c r="K8" i="13"/>
  <c r="O8" i="13"/>
  <c r="I8" i="13"/>
  <c r="M8" i="13"/>
  <c r="P8" i="13"/>
  <c r="H9" i="13"/>
  <c r="N8" i="13"/>
  <c r="F26" i="25"/>
  <c r="F972" i="25" s="1"/>
  <c r="F45" i="25"/>
  <c r="F973" i="25"/>
  <c r="F31" i="25"/>
  <c r="F23" i="25"/>
  <c r="X984" i="25" s="1"/>
  <c r="F29" i="25"/>
  <c r="F24" i="25"/>
  <c r="F53" i="25"/>
  <c r="F51" i="25"/>
  <c r="E15" i="13"/>
  <c r="F14" i="13"/>
  <c r="F49" i="25"/>
  <c r="O9" i="13" l="1"/>
  <c r="I9" i="13"/>
  <c r="K9" i="13"/>
  <c r="N9" i="13"/>
  <c r="M9" i="13"/>
  <c r="P9" i="13"/>
  <c r="H10" i="13"/>
  <c r="J9" i="13"/>
  <c r="L9" i="13"/>
  <c r="X985" i="25"/>
  <c r="F15" i="13"/>
  <c r="E16" i="13"/>
  <c r="L10" i="13" l="1"/>
  <c r="N10" i="13"/>
  <c r="J10" i="13"/>
  <c r="O10" i="13"/>
  <c r="I10" i="13"/>
  <c r="H11" i="13"/>
  <c r="K10" i="13"/>
  <c r="M10" i="13"/>
  <c r="P10" i="13"/>
  <c r="F16" i="13"/>
  <c r="E17" i="13"/>
  <c r="F17" i="13" l="1"/>
  <c r="E18" i="13"/>
  <c r="I11" i="13"/>
  <c r="K11" i="13"/>
  <c r="H12" i="13"/>
  <c r="J11" i="13"/>
  <c r="N11" i="13"/>
  <c r="L11" i="13"/>
  <c r="M11" i="13"/>
  <c r="O11" i="13"/>
  <c r="P11" i="13"/>
  <c r="F18" i="13" l="1"/>
  <c r="E19" i="13"/>
  <c r="N12" i="13"/>
  <c r="P12" i="13"/>
  <c r="J12" i="13"/>
  <c r="M12" i="13"/>
  <c r="I12" i="13"/>
  <c r="K12" i="13"/>
  <c r="O12" i="13"/>
  <c r="L12" i="13"/>
  <c r="H13" i="13"/>
  <c r="E20" i="13" l="1"/>
  <c r="F19" i="13"/>
  <c r="K13" i="13"/>
  <c r="H14" i="13"/>
  <c r="M13" i="13"/>
  <c r="I13" i="13"/>
  <c r="N13" i="13"/>
  <c r="L13" i="13"/>
  <c r="O13" i="13"/>
  <c r="P13" i="13"/>
  <c r="J13" i="13"/>
  <c r="P14" i="13" l="1"/>
  <c r="J14" i="13"/>
  <c r="I14" i="13"/>
  <c r="M14" i="13"/>
  <c r="O14" i="13"/>
  <c r="K14" i="13"/>
  <c r="L14" i="13"/>
  <c r="H15" i="13"/>
  <c r="N14" i="13"/>
  <c r="F20" i="13"/>
  <c r="E21" i="13"/>
  <c r="M15" i="13" l="1"/>
  <c r="O15" i="13"/>
  <c r="I15" i="13"/>
  <c r="H16" i="13"/>
  <c r="L15" i="13"/>
  <c r="J15" i="13"/>
  <c r="K15" i="13"/>
  <c r="N15" i="13"/>
  <c r="P15" i="13"/>
  <c r="F21" i="13"/>
  <c r="E22" i="13"/>
  <c r="J16" i="13" l="1"/>
  <c r="L16" i="13"/>
  <c r="H17" i="13"/>
  <c r="M16" i="13"/>
  <c r="I16" i="13"/>
  <c r="N16" i="13"/>
  <c r="O16" i="13"/>
  <c r="P16" i="13"/>
  <c r="K16" i="13"/>
  <c r="E23" i="13"/>
  <c r="F22" i="13"/>
  <c r="O17" i="13" l="1"/>
  <c r="I17" i="13"/>
  <c r="H18" i="13"/>
  <c r="L17" i="13"/>
  <c r="K17" i="13"/>
  <c r="M17" i="13"/>
  <c r="P17" i="13"/>
  <c r="J17" i="13"/>
  <c r="N17" i="13"/>
  <c r="F23" i="13"/>
  <c r="E24" i="13"/>
  <c r="L18" i="13" l="1"/>
  <c r="N18" i="13"/>
  <c r="K18" i="13"/>
  <c r="O18" i="13"/>
  <c r="P18" i="13"/>
  <c r="H19" i="13"/>
  <c r="I18" i="13"/>
  <c r="J18" i="13"/>
  <c r="M18" i="13"/>
  <c r="F24" i="13"/>
  <c r="E25" i="13"/>
  <c r="I19" i="13" l="1"/>
  <c r="K19" i="13"/>
  <c r="H20" i="13"/>
  <c r="L19" i="13"/>
  <c r="P19" i="13"/>
  <c r="J19" i="13"/>
  <c r="M19" i="13"/>
  <c r="N19" i="13"/>
  <c r="O19" i="13"/>
  <c r="F25" i="13"/>
  <c r="E26" i="13"/>
  <c r="N20" i="13" l="1"/>
  <c r="P20" i="13"/>
  <c r="K20" i="13"/>
  <c r="I20" i="13"/>
  <c r="L20" i="13"/>
  <c r="M20" i="13"/>
  <c r="J20" i="13"/>
  <c r="O20" i="13"/>
  <c r="H21" i="13"/>
  <c r="E27" i="13"/>
  <c r="F26" i="13"/>
  <c r="E28" i="13" l="1"/>
  <c r="F27" i="13"/>
  <c r="K21" i="13"/>
  <c r="H22" i="13"/>
  <c r="M21" i="13"/>
  <c r="J21" i="13"/>
  <c r="I21" i="13"/>
  <c r="L21" i="13"/>
  <c r="O21" i="13"/>
  <c r="P21" i="13"/>
  <c r="N21" i="13"/>
  <c r="P22" i="13" l="1"/>
  <c r="J22" i="13"/>
  <c r="K22" i="13"/>
  <c r="M22" i="13"/>
  <c r="N22" i="13"/>
  <c r="H23" i="13"/>
  <c r="O22" i="13"/>
  <c r="I22" i="13"/>
  <c r="L22" i="13"/>
  <c r="F28" i="13"/>
  <c r="E29" i="13"/>
  <c r="M23" i="13" l="1"/>
  <c r="O23" i="13"/>
  <c r="J23" i="13"/>
  <c r="P23" i="13"/>
  <c r="I23" i="13"/>
  <c r="H24" i="13"/>
  <c r="L23" i="13"/>
  <c r="N23" i="13"/>
  <c r="K23" i="13"/>
  <c r="F29" i="13"/>
  <c r="E30" i="13"/>
  <c r="J24" i="13" l="1"/>
  <c r="L24" i="13"/>
  <c r="P24" i="13"/>
  <c r="I24" i="13"/>
  <c r="H25" i="13"/>
  <c r="K24" i="13"/>
  <c r="M24" i="13"/>
  <c r="N24" i="13"/>
  <c r="O24" i="13"/>
  <c r="F30" i="13"/>
  <c r="E31" i="13"/>
  <c r="F31" i="13" l="1"/>
  <c r="E32" i="13"/>
  <c r="O25" i="13"/>
  <c r="I25" i="13"/>
  <c r="P25" i="13"/>
  <c r="J25" i="13"/>
  <c r="K25" i="13"/>
  <c r="M25" i="13"/>
  <c r="N25" i="13"/>
  <c r="L25" i="13"/>
  <c r="H26" i="13"/>
  <c r="L26" i="13" l="1"/>
  <c r="N26" i="13"/>
  <c r="P26" i="13"/>
  <c r="I26" i="13"/>
  <c r="H27" i="13"/>
  <c r="K26" i="13"/>
  <c r="M26" i="13"/>
  <c r="O26" i="13"/>
  <c r="J26" i="13"/>
  <c r="F32" i="13"/>
  <c r="E33" i="13"/>
  <c r="I27" i="13" l="1"/>
  <c r="K27" i="13"/>
  <c r="H28" i="13"/>
  <c r="O27" i="13"/>
  <c r="N27" i="13"/>
  <c r="P27" i="13"/>
  <c r="J27" i="13"/>
  <c r="L27" i="13"/>
  <c r="M27" i="13"/>
  <c r="F33" i="13"/>
  <c r="E34" i="13"/>
  <c r="N28" i="13" l="1"/>
  <c r="P28" i="13"/>
  <c r="O28" i="13"/>
  <c r="I28" i="13"/>
  <c r="H29" i="13"/>
  <c r="J28" i="13"/>
  <c r="K28" i="13"/>
  <c r="L28" i="13"/>
  <c r="M28" i="13"/>
  <c r="F34" i="13"/>
  <c r="E35" i="13"/>
  <c r="K29" i="13" l="1"/>
  <c r="H30" i="13"/>
  <c r="M29" i="13"/>
  <c r="O29" i="13"/>
  <c r="I29" i="13"/>
  <c r="L29" i="13"/>
  <c r="N29" i="13"/>
  <c r="P29" i="13"/>
  <c r="J29" i="13"/>
  <c r="E36" i="13"/>
  <c r="F35" i="13"/>
  <c r="P30" i="13" l="1"/>
  <c r="J30" i="13"/>
  <c r="N30" i="13"/>
  <c r="H31" i="13"/>
  <c r="K30" i="13"/>
  <c r="L30" i="13"/>
  <c r="O30" i="13"/>
  <c r="I30" i="13"/>
  <c r="M30" i="13"/>
  <c r="E37" i="13"/>
  <c r="F36" i="13"/>
  <c r="M31" i="13" l="1"/>
  <c r="O31" i="13"/>
  <c r="N31" i="13"/>
  <c r="L31" i="13"/>
  <c r="P31" i="13"/>
  <c r="H32" i="13"/>
  <c r="I31" i="13"/>
  <c r="J31" i="13"/>
  <c r="K31" i="13"/>
  <c r="F37" i="13"/>
  <c r="E38" i="13"/>
  <c r="J32" i="13" l="1"/>
  <c r="L32" i="13"/>
  <c r="N32" i="13"/>
  <c r="P32" i="13"/>
  <c r="H33" i="13"/>
  <c r="I32" i="13"/>
  <c r="K32" i="13"/>
  <c r="M32" i="13"/>
  <c r="O32" i="13"/>
  <c r="F38" i="13"/>
  <c r="E39" i="13"/>
  <c r="O33" i="13" l="1"/>
  <c r="I33" i="13"/>
  <c r="M33" i="13"/>
  <c r="K33" i="13"/>
  <c r="L33" i="13"/>
  <c r="J33" i="13"/>
  <c r="P33" i="13"/>
  <c r="H34" i="13"/>
  <c r="N33" i="13"/>
  <c r="F39" i="13"/>
  <c r="E40" i="13"/>
  <c r="F40" i="13" l="1"/>
  <c r="E41" i="13"/>
  <c r="L34" i="13"/>
  <c r="N34" i="13"/>
  <c r="M34" i="13"/>
  <c r="I34" i="13"/>
  <c r="J34" i="13"/>
  <c r="O34" i="13"/>
  <c r="P34" i="13"/>
  <c r="H35" i="13"/>
  <c r="K34" i="13"/>
  <c r="I35" i="13" l="1"/>
  <c r="K35" i="13"/>
  <c r="H36" i="13"/>
  <c r="M35" i="13"/>
  <c r="P35" i="13"/>
  <c r="L35" i="13"/>
  <c r="N35" i="13"/>
  <c r="O35" i="13"/>
  <c r="J35" i="13"/>
  <c r="F41" i="13"/>
  <c r="E42" i="13"/>
  <c r="N36" i="13" l="1"/>
  <c r="P36" i="13"/>
  <c r="L36" i="13"/>
  <c r="O36" i="13"/>
  <c r="I36" i="13"/>
  <c r="H37" i="13"/>
  <c r="M36" i="13"/>
  <c r="J36" i="13"/>
  <c r="K36" i="13"/>
  <c r="F42" i="13"/>
  <c r="E43" i="13"/>
  <c r="K37" i="13" l="1"/>
  <c r="H38" i="13"/>
  <c r="M37" i="13"/>
  <c r="L37" i="13"/>
  <c r="P37" i="13"/>
  <c r="I37" i="13"/>
  <c r="J37" i="13"/>
  <c r="N37" i="13"/>
  <c r="O37" i="13"/>
  <c r="E44" i="13"/>
  <c r="F43" i="13"/>
  <c r="E45" i="13" l="1"/>
  <c r="F44" i="13"/>
  <c r="P38" i="13"/>
  <c r="J38" i="13"/>
  <c r="L38" i="13"/>
  <c r="O38" i="13"/>
  <c r="I38" i="13"/>
  <c r="M38" i="13"/>
  <c r="N38" i="13"/>
  <c r="K38" i="13"/>
  <c r="H39" i="13"/>
  <c r="M39" i="13" l="1"/>
  <c r="O39" i="13"/>
  <c r="K39" i="13"/>
  <c r="P39" i="13"/>
  <c r="J39" i="13"/>
  <c r="L39" i="13"/>
  <c r="H40" i="13"/>
  <c r="N39" i="13"/>
  <c r="I39" i="13"/>
  <c r="E46" i="13"/>
  <c r="F45" i="13"/>
  <c r="J40" i="13" l="1"/>
  <c r="L40" i="13"/>
  <c r="K40" i="13"/>
  <c r="O40" i="13"/>
  <c r="N40" i="13"/>
  <c r="P40" i="13"/>
  <c r="H41" i="13"/>
  <c r="I40" i="13"/>
  <c r="M40" i="13"/>
  <c r="F46" i="13"/>
  <c r="E47" i="13"/>
  <c r="F47" i="13" l="1"/>
  <c r="E48" i="13"/>
  <c r="O41" i="13"/>
  <c r="I41" i="13"/>
  <c r="K41" i="13"/>
  <c r="N41" i="13"/>
  <c r="H42" i="13"/>
  <c r="J41" i="13"/>
  <c r="L41" i="13"/>
  <c r="M41" i="13"/>
  <c r="P41" i="13"/>
  <c r="L42" i="13" l="1"/>
  <c r="N42" i="13"/>
  <c r="J42" i="13"/>
  <c r="O42" i="13"/>
  <c r="H43" i="13"/>
  <c r="K42" i="13"/>
  <c r="M42" i="13"/>
  <c r="P42" i="13"/>
  <c r="I42" i="13"/>
  <c r="E49" i="13"/>
  <c r="F48" i="13"/>
  <c r="I43" i="13" l="1"/>
  <c r="K43" i="13"/>
  <c r="H44" i="13"/>
  <c r="J43" i="13"/>
  <c r="N43" i="13"/>
  <c r="L43" i="13"/>
  <c r="O43" i="13"/>
  <c r="P43" i="13"/>
  <c r="M43" i="13"/>
  <c r="F49" i="13"/>
  <c r="E50" i="13"/>
  <c r="N44" i="13" l="1"/>
  <c r="P44" i="13"/>
  <c r="J44" i="13"/>
  <c r="M44" i="13"/>
  <c r="L44" i="13"/>
  <c r="O44" i="13"/>
  <c r="H45" i="13"/>
  <c r="I44" i="13"/>
  <c r="K44" i="13"/>
  <c r="E51" i="13"/>
  <c r="F50" i="13"/>
  <c r="K45" i="13" l="1"/>
  <c r="H46" i="13"/>
  <c r="M45" i="13"/>
  <c r="I45" i="13"/>
  <c r="N45" i="13"/>
  <c r="P45" i="13"/>
  <c r="J45" i="13"/>
  <c r="L45" i="13"/>
  <c r="O45" i="13"/>
  <c r="E52" i="13"/>
  <c r="F51" i="13"/>
  <c r="P46" i="13" l="1"/>
  <c r="J46" i="13"/>
  <c r="I46" i="13"/>
  <c r="M46" i="13"/>
  <c r="H47" i="13"/>
  <c r="K46" i="13"/>
  <c r="L46" i="13"/>
  <c r="N46" i="13"/>
  <c r="O46" i="13"/>
  <c r="F52" i="13"/>
  <c r="E53" i="13"/>
  <c r="M47" i="13" l="1"/>
  <c r="O47" i="13"/>
  <c r="I47" i="13"/>
  <c r="H48" i="13"/>
  <c r="L47" i="13"/>
  <c r="J47" i="13"/>
  <c r="N47" i="13"/>
  <c r="P47" i="13"/>
  <c r="K47" i="13"/>
  <c r="F53" i="13"/>
  <c r="E54" i="13"/>
  <c r="J48" i="13" l="1"/>
  <c r="L48" i="13"/>
  <c r="H49" i="13"/>
  <c r="M48" i="13"/>
  <c r="K48" i="13"/>
  <c r="N48" i="13"/>
  <c r="P48" i="13"/>
  <c r="I48" i="13"/>
  <c r="O48" i="13"/>
  <c r="E55" i="13"/>
  <c r="F54" i="13"/>
  <c r="O49" i="13" l="1"/>
  <c r="I49" i="13"/>
  <c r="H50" i="13"/>
  <c r="L49" i="13"/>
  <c r="N49" i="13"/>
  <c r="P49" i="13"/>
  <c r="J49" i="13"/>
  <c r="K49" i="13"/>
  <c r="M49" i="13"/>
  <c r="F55" i="13"/>
  <c r="E56" i="13"/>
  <c r="L50" i="13" l="1"/>
  <c r="N50" i="13"/>
  <c r="K50" i="13"/>
  <c r="H51" i="13"/>
  <c r="I50" i="13"/>
  <c r="J50" i="13"/>
  <c r="M50" i="13"/>
  <c r="O50" i="13"/>
  <c r="P50" i="13"/>
  <c r="F56" i="13"/>
  <c r="E57" i="13"/>
  <c r="I51" i="13" l="1"/>
  <c r="K51" i="13"/>
  <c r="H52" i="13"/>
  <c r="L51" i="13"/>
  <c r="M51" i="13"/>
  <c r="N51" i="13"/>
  <c r="J51" i="13"/>
  <c r="O51" i="13"/>
  <c r="P51" i="13"/>
  <c r="F57" i="13"/>
  <c r="E58" i="13"/>
  <c r="N52" i="13" l="1"/>
  <c r="P52" i="13"/>
  <c r="K52" i="13"/>
  <c r="J52" i="13"/>
  <c r="L52" i="13"/>
  <c r="O52" i="13"/>
  <c r="H53" i="13"/>
  <c r="M52" i="13"/>
  <c r="I52" i="13"/>
  <c r="E59" i="13"/>
  <c r="F58" i="13"/>
  <c r="K53" i="13" l="1"/>
  <c r="H54" i="13"/>
  <c r="M53" i="13"/>
  <c r="J53" i="13"/>
  <c r="N53" i="13"/>
  <c r="O53" i="13"/>
  <c r="P53" i="13"/>
  <c r="I53" i="13"/>
  <c r="L53" i="13"/>
  <c r="E60" i="13"/>
  <c r="F59" i="13"/>
  <c r="F60" i="13" l="1"/>
  <c r="E61" i="13"/>
  <c r="P54" i="13"/>
  <c r="J54" i="13"/>
  <c r="K54" i="13"/>
  <c r="O54" i="13"/>
  <c r="H55" i="13"/>
  <c r="I54" i="13"/>
  <c r="L54" i="13"/>
  <c r="M54" i="13"/>
  <c r="N54" i="13"/>
  <c r="M55" i="13" l="1"/>
  <c r="O55" i="13"/>
  <c r="J55" i="13"/>
  <c r="H56" i="13"/>
  <c r="K55" i="13"/>
  <c r="L55" i="13"/>
  <c r="N55" i="13"/>
  <c r="P55" i="13"/>
  <c r="I55" i="13"/>
  <c r="E62" i="13"/>
  <c r="F61" i="13"/>
  <c r="J56" i="13" l="1"/>
  <c r="L56" i="13"/>
  <c r="P56" i="13"/>
  <c r="I56" i="13"/>
  <c r="K56" i="13"/>
  <c r="N56" i="13"/>
  <c r="O56" i="13"/>
  <c r="M56" i="13"/>
  <c r="H57" i="13"/>
  <c r="F62" i="13"/>
  <c r="E63" i="13"/>
  <c r="F63" i="13" l="1"/>
  <c r="E64" i="13"/>
  <c r="O57" i="13"/>
  <c r="I57" i="13"/>
  <c r="P57" i="13"/>
  <c r="J57" i="13"/>
  <c r="L57" i="13"/>
  <c r="M57" i="13"/>
  <c r="H58" i="13"/>
  <c r="N57" i="13"/>
  <c r="K57" i="13"/>
  <c r="F64" i="13" l="1"/>
  <c r="E65" i="13"/>
  <c r="L58" i="13"/>
  <c r="N58" i="13"/>
  <c r="P58" i="13"/>
  <c r="I58" i="13"/>
  <c r="H59" i="13"/>
  <c r="O58" i="13"/>
  <c r="J58" i="13"/>
  <c r="K58" i="13"/>
  <c r="M58" i="13"/>
  <c r="I59" i="13" l="1"/>
  <c r="K59" i="13"/>
  <c r="H60" i="13"/>
  <c r="O59" i="13"/>
  <c r="J59" i="13"/>
  <c r="L59" i="13"/>
  <c r="M59" i="13"/>
  <c r="N59" i="13"/>
  <c r="P59" i="13"/>
  <c r="F65" i="13"/>
  <c r="E66" i="13"/>
  <c r="N60" i="13" l="1"/>
  <c r="P60" i="13"/>
  <c r="O60" i="13"/>
  <c r="I60" i="13"/>
  <c r="H61" i="13"/>
  <c r="J60" i="13"/>
  <c r="L60" i="13"/>
  <c r="M60" i="13"/>
  <c r="K60" i="13"/>
  <c r="F66" i="13"/>
  <c r="E67" i="13"/>
  <c r="K61" i="13" l="1"/>
  <c r="H62" i="13"/>
  <c r="M61" i="13"/>
  <c r="O61" i="13"/>
  <c r="J61" i="13"/>
  <c r="L61" i="13"/>
  <c r="P61" i="13"/>
  <c r="I61" i="13"/>
  <c r="N61" i="13"/>
  <c r="E68" i="13"/>
  <c r="F67" i="13"/>
  <c r="E69" i="13" l="1"/>
  <c r="F68" i="13"/>
  <c r="P62" i="13"/>
  <c r="J62" i="13"/>
  <c r="N62" i="13"/>
  <c r="H63" i="13"/>
  <c r="M62" i="13"/>
  <c r="O62" i="13"/>
  <c r="I62" i="13"/>
  <c r="K62" i="13"/>
  <c r="L62" i="13"/>
  <c r="M63" i="13" l="1"/>
  <c r="O63" i="13"/>
  <c r="N63" i="13"/>
  <c r="H64" i="13"/>
  <c r="I63" i="13"/>
  <c r="J63" i="13"/>
  <c r="K63" i="13"/>
  <c r="L63" i="13"/>
  <c r="P63" i="13"/>
  <c r="F69" i="13"/>
  <c r="E70" i="13"/>
  <c r="J64" i="13" l="1"/>
  <c r="L64" i="13"/>
  <c r="N64" i="13"/>
  <c r="K64" i="13"/>
  <c r="M64" i="13"/>
  <c r="I64" i="13"/>
  <c r="P64" i="13"/>
  <c r="H65" i="13"/>
  <c r="O64" i="13"/>
  <c r="E71" i="13"/>
  <c r="F70" i="13"/>
  <c r="O65" i="13" l="1"/>
  <c r="I65" i="13"/>
  <c r="M65" i="13"/>
  <c r="J65" i="13"/>
  <c r="K65" i="13"/>
  <c r="N65" i="13"/>
  <c r="P65" i="13"/>
  <c r="H66" i="13"/>
  <c r="L65" i="13"/>
  <c r="F71" i="13"/>
  <c r="E72" i="13"/>
  <c r="L66" i="13" l="1"/>
  <c r="N66" i="13"/>
  <c r="M66" i="13"/>
  <c r="K66" i="13"/>
  <c r="O66" i="13"/>
  <c r="H67" i="13"/>
  <c r="I66" i="13"/>
  <c r="P66" i="13"/>
  <c r="J66" i="13"/>
  <c r="E73" i="13"/>
  <c r="F72" i="13"/>
  <c r="F73" i="13" l="1"/>
  <c r="E74" i="13"/>
  <c r="I67" i="13"/>
  <c r="K67" i="13"/>
  <c r="H68" i="13"/>
  <c r="M67" i="13"/>
  <c r="P67" i="13"/>
  <c r="O67" i="13"/>
  <c r="L67" i="13"/>
  <c r="N67" i="13"/>
  <c r="J67" i="13"/>
  <c r="N68" i="13" l="1"/>
  <c r="P68" i="13"/>
  <c r="L68" i="13"/>
  <c r="H69" i="13"/>
  <c r="J68" i="13"/>
  <c r="K68" i="13"/>
  <c r="M68" i="13"/>
  <c r="O68" i="13"/>
  <c r="I68" i="13"/>
  <c r="E75" i="13"/>
  <c r="F74" i="13"/>
  <c r="K69" i="13" l="1"/>
  <c r="H70" i="13"/>
  <c r="M69" i="13"/>
  <c r="L69" i="13"/>
  <c r="P69" i="13"/>
  <c r="I69" i="13"/>
  <c r="N69" i="13"/>
  <c r="O69" i="13"/>
  <c r="J69" i="13"/>
  <c r="E76" i="13"/>
  <c r="F75" i="13"/>
  <c r="P70" i="13" l="1"/>
  <c r="J70" i="13"/>
  <c r="L70" i="13"/>
  <c r="O70" i="13"/>
  <c r="K70" i="13"/>
  <c r="M70" i="13"/>
  <c r="H71" i="13"/>
  <c r="N70" i="13"/>
  <c r="I70" i="13"/>
  <c r="E77" i="13"/>
  <c r="F76" i="13"/>
  <c r="M71" i="13" l="1"/>
  <c r="O71" i="13"/>
  <c r="K71" i="13"/>
  <c r="P71" i="13"/>
  <c r="N71" i="13"/>
  <c r="H72" i="13"/>
  <c r="I71" i="13"/>
  <c r="J71" i="13"/>
  <c r="L71" i="13"/>
  <c r="F77" i="13"/>
  <c r="E78" i="13"/>
  <c r="J72" i="13" l="1"/>
  <c r="L72" i="13"/>
  <c r="K72" i="13"/>
  <c r="O72" i="13"/>
  <c r="H73" i="13"/>
  <c r="I72" i="13"/>
  <c r="M72" i="13"/>
  <c r="N72" i="13"/>
  <c r="P72" i="13"/>
  <c r="F78" i="13"/>
  <c r="E79" i="13"/>
  <c r="O73" i="13" l="1"/>
  <c r="I73" i="13"/>
  <c r="K73" i="13"/>
  <c r="N73" i="13"/>
  <c r="L73" i="13"/>
  <c r="M73" i="13"/>
  <c r="P73" i="13"/>
  <c r="H74" i="13"/>
  <c r="J73" i="13"/>
  <c r="F79" i="13"/>
  <c r="E80" i="13"/>
  <c r="L74" i="13" l="1"/>
  <c r="N74" i="13"/>
  <c r="J74" i="13"/>
  <c r="O74" i="13"/>
  <c r="I74" i="13"/>
  <c r="K74" i="13"/>
  <c r="P74" i="13"/>
  <c r="M74" i="13"/>
  <c r="H75" i="13"/>
  <c r="F80" i="13"/>
  <c r="E81" i="13"/>
  <c r="F81" i="13" l="1"/>
  <c r="E82" i="13"/>
  <c r="I75" i="13"/>
  <c r="K75" i="13"/>
  <c r="H76" i="13"/>
  <c r="J75" i="13"/>
  <c r="N75" i="13"/>
  <c r="M75" i="13"/>
  <c r="O75" i="13"/>
  <c r="P75" i="13"/>
  <c r="L75" i="13"/>
  <c r="N76" i="13" l="1"/>
  <c r="P76" i="13"/>
  <c r="J76" i="13"/>
  <c r="M76" i="13"/>
  <c r="I76" i="13"/>
  <c r="K76" i="13"/>
  <c r="L76" i="13"/>
  <c r="H77" i="13"/>
  <c r="O76" i="13"/>
  <c r="F82" i="13"/>
  <c r="E83" i="13"/>
  <c r="K77" i="13" l="1"/>
  <c r="H78" i="13"/>
  <c r="M77" i="13"/>
  <c r="I77" i="13"/>
  <c r="N77" i="13"/>
  <c r="J77" i="13"/>
  <c r="L77" i="13"/>
  <c r="O77" i="13"/>
  <c r="P77" i="13"/>
  <c r="E84" i="13"/>
  <c r="F83" i="13"/>
  <c r="P78" i="13" l="1"/>
  <c r="J78" i="13"/>
  <c r="I78" i="13"/>
  <c r="M78" i="13"/>
  <c r="K78" i="13"/>
  <c r="N78" i="13"/>
  <c r="O78" i="13"/>
  <c r="H79" i="13"/>
  <c r="L78" i="13"/>
  <c r="F84" i="13"/>
  <c r="E85" i="13"/>
  <c r="M79" i="13" l="1"/>
  <c r="O79" i="13"/>
  <c r="I79" i="13"/>
  <c r="H80" i="13"/>
  <c r="L79" i="13"/>
  <c r="K79" i="13"/>
  <c r="N79" i="13"/>
  <c r="J79" i="13"/>
  <c r="P79" i="13"/>
  <c r="F85" i="13"/>
  <c r="E86" i="13"/>
  <c r="J80" i="13" l="1"/>
  <c r="L80" i="13"/>
  <c r="H81" i="13"/>
  <c r="M80" i="13"/>
  <c r="O80" i="13"/>
  <c r="P80" i="13"/>
  <c r="I80" i="13"/>
  <c r="N80" i="13"/>
  <c r="K80" i="13"/>
  <c r="E87" i="13"/>
  <c r="F86" i="13"/>
  <c r="O81" i="13" l="1"/>
  <c r="I81" i="13"/>
  <c r="H82" i="13"/>
  <c r="L81" i="13"/>
  <c r="J81" i="13"/>
  <c r="K81" i="13"/>
  <c r="M81" i="13"/>
  <c r="N81" i="13"/>
  <c r="P81" i="13"/>
  <c r="F87" i="13"/>
  <c r="E88" i="13"/>
  <c r="L82" i="13" l="1"/>
  <c r="N82" i="13"/>
  <c r="K82" i="13"/>
  <c r="I82" i="13"/>
  <c r="M82" i="13"/>
  <c r="O82" i="13"/>
  <c r="J82" i="13"/>
  <c r="P82" i="13"/>
  <c r="H83" i="13"/>
  <c r="E89" i="13"/>
  <c r="F88" i="13"/>
  <c r="F89" i="13" l="1"/>
  <c r="E90" i="13"/>
  <c r="I83" i="13"/>
  <c r="K83" i="13"/>
  <c r="H84" i="13"/>
  <c r="L83" i="13"/>
  <c r="J83" i="13"/>
  <c r="M83" i="13"/>
  <c r="O83" i="13"/>
  <c r="P83" i="13"/>
  <c r="N83" i="13"/>
  <c r="N84" i="13" l="1"/>
  <c r="P84" i="13"/>
  <c r="K84" i="13"/>
  <c r="M84" i="13"/>
  <c r="O84" i="13"/>
  <c r="H85" i="13"/>
  <c r="I84" i="13"/>
  <c r="J84" i="13"/>
  <c r="L84" i="13"/>
  <c r="F90" i="13"/>
  <c r="E91" i="13"/>
  <c r="K85" i="13" l="1"/>
  <c r="H86" i="13"/>
  <c r="M85" i="13"/>
  <c r="J85" i="13"/>
  <c r="P85" i="13"/>
  <c r="I85" i="13"/>
  <c r="N85" i="13"/>
  <c r="O85" i="13"/>
  <c r="L85" i="13"/>
  <c r="E92" i="13"/>
  <c r="F91" i="13"/>
  <c r="P86" i="13" l="1"/>
  <c r="J86" i="13"/>
  <c r="K86" i="13"/>
  <c r="L86" i="13"/>
  <c r="M86" i="13"/>
  <c r="N86" i="13"/>
  <c r="O86" i="13"/>
  <c r="H87" i="13"/>
  <c r="I86" i="13"/>
  <c r="E93" i="13"/>
  <c r="F92" i="13"/>
  <c r="M87" i="13" l="1"/>
  <c r="O87" i="13"/>
  <c r="J87" i="13"/>
  <c r="I87" i="13"/>
  <c r="K87" i="13"/>
  <c r="N87" i="13"/>
  <c r="P87" i="13"/>
  <c r="L87" i="13"/>
  <c r="H88" i="13"/>
  <c r="F93" i="13"/>
  <c r="E94" i="13"/>
  <c r="F94" i="13" l="1"/>
  <c r="E95" i="13"/>
  <c r="J88" i="13"/>
  <c r="L88" i="13"/>
  <c r="P88" i="13"/>
  <c r="I88" i="13"/>
  <c r="M88" i="13"/>
  <c r="N88" i="13"/>
  <c r="H89" i="13"/>
  <c r="O88" i="13"/>
  <c r="K88" i="13"/>
  <c r="F95" i="13" l="1"/>
  <c r="E96" i="13"/>
  <c r="O89" i="13"/>
  <c r="I89" i="13"/>
  <c r="P89" i="13"/>
  <c r="J89" i="13"/>
  <c r="N89" i="13"/>
  <c r="K89" i="13"/>
  <c r="L89" i="13"/>
  <c r="M89" i="13"/>
  <c r="H90" i="13"/>
  <c r="L90" i="13" l="1"/>
  <c r="N90" i="13"/>
  <c r="P90" i="13"/>
  <c r="I90" i="13"/>
  <c r="H91" i="13"/>
  <c r="J90" i="13"/>
  <c r="K90" i="13"/>
  <c r="M90" i="13"/>
  <c r="O90" i="13"/>
  <c r="F96" i="13"/>
  <c r="E97" i="13"/>
  <c r="I91" i="13" l="1"/>
  <c r="K91" i="13"/>
  <c r="H92" i="13"/>
  <c r="O91" i="13"/>
  <c r="J91" i="13"/>
  <c r="M91" i="13"/>
  <c r="N91" i="13"/>
  <c r="P91" i="13"/>
  <c r="L91" i="13"/>
  <c r="F97" i="13"/>
  <c r="E98" i="13"/>
  <c r="N92" i="13" l="1"/>
  <c r="P92" i="13"/>
  <c r="O92" i="13"/>
  <c r="I92" i="13"/>
  <c r="H93" i="13"/>
  <c r="K92" i="13"/>
  <c r="L92" i="13"/>
  <c r="J92" i="13"/>
  <c r="M92" i="13"/>
  <c r="F98" i="13"/>
  <c r="E99" i="13"/>
  <c r="K93" i="13" l="1"/>
  <c r="H94" i="13"/>
  <c r="M93" i="13"/>
  <c r="O93" i="13"/>
  <c r="N93" i="13"/>
  <c r="P93" i="13"/>
  <c r="I93" i="13"/>
  <c r="J93" i="13"/>
  <c r="L93" i="13"/>
  <c r="E100" i="13"/>
  <c r="F99" i="13"/>
  <c r="E101" i="13" l="1"/>
  <c r="F100" i="13"/>
  <c r="P94" i="13"/>
  <c r="J94" i="13"/>
  <c r="N94" i="13"/>
  <c r="H95" i="13"/>
  <c r="I94" i="13"/>
  <c r="K94" i="13"/>
  <c r="L94" i="13"/>
  <c r="M94" i="13"/>
  <c r="O94" i="13"/>
  <c r="M95" i="13" l="1"/>
  <c r="O95" i="13"/>
  <c r="N95" i="13"/>
  <c r="I95" i="13"/>
  <c r="K95" i="13"/>
  <c r="L95" i="13"/>
  <c r="J95" i="13"/>
  <c r="P95" i="13"/>
  <c r="H96" i="13"/>
  <c r="E102" i="13"/>
  <c r="F101" i="13"/>
  <c r="E103" i="13" l="1"/>
  <c r="F102" i="13"/>
  <c r="J96" i="13"/>
  <c r="L96" i="13"/>
  <c r="N96" i="13"/>
  <c r="I96" i="13"/>
  <c r="K96" i="13"/>
  <c r="O96" i="13"/>
  <c r="P96" i="13"/>
  <c r="H97" i="13"/>
  <c r="M96" i="13"/>
  <c r="O97" i="13" l="1"/>
  <c r="I97" i="13"/>
  <c r="M97" i="13"/>
  <c r="L97" i="13"/>
  <c r="N97" i="13"/>
  <c r="H98" i="13"/>
  <c r="J97" i="13"/>
  <c r="P97" i="13"/>
  <c r="K97" i="13"/>
  <c r="F103" i="13"/>
  <c r="E104" i="13"/>
  <c r="L98" i="13" l="1"/>
  <c r="N98" i="13"/>
  <c r="M98" i="13"/>
  <c r="P98" i="13"/>
  <c r="I98" i="13"/>
  <c r="H99" i="13"/>
  <c r="O98" i="13"/>
  <c r="J98" i="13"/>
  <c r="K98" i="13"/>
  <c r="F104" i="13"/>
  <c r="E105" i="13"/>
  <c r="I99" i="13" l="1"/>
  <c r="K99" i="13"/>
  <c r="H100" i="13"/>
  <c r="M99" i="13"/>
  <c r="P99" i="13"/>
  <c r="J99" i="13"/>
  <c r="L99" i="13"/>
  <c r="N99" i="13"/>
  <c r="O99" i="13"/>
  <c r="F105" i="13"/>
  <c r="E106" i="13"/>
  <c r="N100" i="13" l="1"/>
  <c r="P100" i="13"/>
  <c r="L100" i="13"/>
  <c r="I100" i="13"/>
  <c r="J100" i="13"/>
  <c r="M100" i="13"/>
  <c r="O100" i="13"/>
  <c r="K100" i="13"/>
  <c r="H101" i="13"/>
  <c r="F106" i="13"/>
  <c r="E107" i="13"/>
  <c r="E108" i="13" l="1"/>
  <c r="F107" i="13"/>
  <c r="K101" i="13"/>
  <c r="H102" i="13"/>
  <c r="M101" i="13"/>
  <c r="L101" i="13"/>
  <c r="P101" i="13"/>
  <c r="J101" i="13"/>
  <c r="N101" i="13"/>
  <c r="O101" i="13"/>
  <c r="I101" i="13"/>
  <c r="P102" i="13" l="1"/>
  <c r="J102" i="13"/>
  <c r="L102" i="13"/>
  <c r="O102" i="13"/>
  <c r="N102" i="13"/>
  <c r="I102" i="13"/>
  <c r="K102" i="13"/>
  <c r="M102" i="13"/>
  <c r="H103" i="13"/>
  <c r="F108" i="13"/>
  <c r="E109" i="13"/>
  <c r="E110" i="13" l="1"/>
  <c r="F109" i="13"/>
  <c r="M103" i="13"/>
  <c r="O103" i="13"/>
  <c r="K103" i="13"/>
  <c r="P103" i="13"/>
  <c r="H104" i="13"/>
  <c r="I103" i="13"/>
  <c r="J103" i="13"/>
  <c r="L103" i="13"/>
  <c r="N103" i="13"/>
  <c r="J104" i="13" l="1"/>
  <c r="L104" i="13"/>
  <c r="K104" i="13"/>
  <c r="O104" i="13"/>
  <c r="M104" i="13"/>
  <c r="N104" i="13"/>
  <c r="P104" i="13"/>
  <c r="H105" i="13"/>
  <c r="I104" i="13"/>
  <c r="E111" i="13"/>
  <c r="F110" i="13"/>
  <c r="O105" i="13" l="1"/>
  <c r="I105" i="13"/>
  <c r="K105" i="13"/>
  <c r="N105" i="13"/>
  <c r="J105" i="13"/>
  <c r="L105" i="13"/>
  <c r="P105" i="13"/>
  <c r="M105" i="13"/>
  <c r="H106" i="13"/>
  <c r="F111" i="13"/>
  <c r="E112" i="13"/>
  <c r="E113" i="13" l="1"/>
  <c r="F112" i="13"/>
  <c r="L106" i="13"/>
  <c r="N106" i="13"/>
  <c r="J106" i="13"/>
  <c r="O106" i="13"/>
  <c r="M106" i="13"/>
  <c r="P106" i="13"/>
  <c r="H107" i="13"/>
  <c r="I106" i="13"/>
  <c r="K106" i="13"/>
  <c r="I107" i="13" l="1"/>
  <c r="K107" i="13"/>
  <c r="H108" i="13"/>
  <c r="J107" i="13"/>
  <c r="N107" i="13"/>
  <c r="P107" i="13"/>
  <c r="L107" i="13"/>
  <c r="M107" i="13"/>
  <c r="O107" i="13"/>
  <c r="F113" i="13"/>
  <c r="E114" i="13"/>
  <c r="N108" i="13" l="1"/>
  <c r="P108" i="13"/>
  <c r="J108" i="13"/>
  <c r="M108" i="13"/>
  <c r="H109" i="13"/>
  <c r="K108" i="13"/>
  <c r="L108" i="13"/>
  <c r="I108" i="13"/>
  <c r="O108" i="13"/>
  <c r="E115" i="13"/>
  <c r="F114" i="13"/>
  <c r="K109" i="13" l="1"/>
  <c r="H110" i="13"/>
  <c r="M109" i="13"/>
  <c r="I109" i="13"/>
  <c r="N109" i="13"/>
  <c r="J109" i="13"/>
  <c r="O109" i="13"/>
  <c r="P109" i="13"/>
  <c r="L109" i="13"/>
  <c r="E116" i="13"/>
  <c r="F115" i="13"/>
  <c r="P110" i="13" l="1"/>
  <c r="J110" i="13"/>
  <c r="I110" i="13"/>
  <c r="M110" i="13"/>
  <c r="L110" i="13"/>
  <c r="N110" i="13"/>
  <c r="H111" i="13"/>
  <c r="K110" i="13"/>
  <c r="O110" i="13"/>
  <c r="F116" i="13"/>
  <c r="E117" i="13"/>
  <c r="M111" i="13" l="1"/>
  <c r="O111" i="13"/>
  <c r="I111" i="13"/>
  <c r="H112" i="13"/>
  <c r="L111" i="13"/>
  <c r="P111" i="13"/>
  <c r="J111" i="13"/>
  <c r="K111" i="13"/>
  <c r="N111" i="13"/>
  <c r="F117" i="13"/>
  <c r="E118" i="13"/>
  <c r="J112" i="13" l="1"/>
  <c r="L112" i="13"/>
  <c r="H113" i="13"/>
  <c r="M112" i="13"/>
  <c r="I112" i="13"/>
  <c r="K112" i="13"/>
  <c r="N112" i="13"/>
  <c r="O112" i="13"/>
  <c r="P112" i="13"/>
  <c r="E119" i="13"/>
  <c r="F118" i="13"/>
  <c r="O113" i="13" l="1"/>
  <c r="I113" i="13"/>
  <c r="H114" i="13"/>
  <c r="L113" i="13"/>
  <c r="J113" i="13"/>
  <c r="M113" i="13"/>
  <c r="N113" i="13"/>
  <c r="K113" i="13"/>
  <c r="P113" i="13"/>
  <c r="F119" i="13"/>
  <c r="E120" i="13"/>
  <c r="L114" i="13" l="1"/>
  <c r="N114" i="13"/>
  <c r="K114" i="13"/>
  <c r="J114" i="13"/>
  <c r="M114" i="13"/>
  <c r="P114" i="13"/>
  <c r="H115" i="13"/>
  <c r="O114" i="13"/>
  <c r="I114" i="13"/>
  <c r="E121" i="13"/>
  <c r="F120" i="13"/>
  <c r="I115" i="13" l="1"/>
  <c r="K115" i="13"/>
  <c r="H116" i="13"/>
  <c r="L115" i="13"/>
  <c r="N115" i="13"/>
  <c r="O115" i="13"/>
  <c r="J115" i="13"/>
  <c r="M115" i="13"/>
  <c r="P115" i="13"/>
  <c r="F121" i="13"/>
  <c r="E122" i="13"/>
  <c r="N116" i="13" l="1"/>
  <c r="P116" i="13"/>
  <c r="K116" i="13"/>
  <c r="H117" i="13"/>
  <c r="I116" i="13"/>
  <c r="J116" i="13"/>
  <c r="M116" i="13"/>
  <c r="O116" i="13"/>
  <c r="L116" i="13"/>
  <c r="E123" i="13"/>
  <c r="F122" i="13"/>
  <c r="K117" i="13" l="1"/>
  <c r="H118" i="13"/>
  <c r="M117" i="13"/>
  <c r="J117" i="13"/>
  <c r="L117" i="13"/>
  <c r="N117" i="13"/>
  <c r="O117" i="13"/>
  <c r="P117" i="13"/>
  <c r="I117" i="13"/>
  <c r="E124" i="13"/>
  <c r="F123" i="13"/>
  <c r="P118" i="13" l="1"/>
  <c r="J118" i="13"/>
  <c r="K118" i="13"/>
  <c r="I118" i="13"/>
  <c r="L118" i="13"/>
  <c r="N118" i="13"/>
  <c r="O118" i="13"/>
  <c r="M118" i="13"/>
  <c r="H119" i="13"/>
  <c r="E125" i="13"/>
  <c r="F124" i="13"/>
  <c r="E126" i="13" l="1"/>
  <c r="F125" i="13"/>
  <c r="M119" i="13"/>
  <c r="O119" i="13"/>
  <c r="J119" i="13"/>
  <c r="L119" i="13"/>
  <c r="N119" i="13"/>
  <c r="H120" i="13"/>
  <c r="P119" i="13"/>
  <c r="K119" i="13"/>
  <c r="I119" i="13"/>
  <c r="J120" i="13" l="1"/>
  <c r="L120" i="13"/>
  <c r="P120" i="13"/>
  <c r="I120" i="13"/>
  <c r="O120" i="13"/>
  <c r="K120" i="13"/>
  <c r="M120" i="13"/>
  <c r="H121" i="13"/>
  <c r="N120" i="13"/>
  <c r="F126" i="13"/>
  <c r="E127" i="13"/>
  <c r="O121" i="13" l="1"/>
  <c r="I121" i="13"/>
  <c r="P121" i="13"/>
  <c r="J121" i="13"/>
  <c r="H122" i="13"/>
  <c r="K121" i="13"/>
  <c r="L121" i="13"/>
  <c r="M121" i="13"/>
  <c r="N121" i="13"/>
  <c r="F127" i="13"/>
  <c r="E128" i="13"/>
  <c r="L122" i="13" l="1"/>
  <c r="N122" i="13"/>
  <c r="P122" i="13"/>
  <c r="I122" i="13"/>
  <c r="H123" i="13"/>
  <c r="J122" i="13"/>
  <c r="M122" i="13"/>
  <c r="O122" i="13"/>
  <c r="K122" i="13"/>
  <c r="F128" i="13"/>
  <c r="E129" i="13"/>
  <c r="I123" i="13" l="1"/>
  <c r="K123" i="13"/>
  <c r="H124" i="13"/>
  <c r="O123" i="13"/>
  <c r="L123" i="13"/>
  <c r="M123" i="13"/>
  <c r="P123" i="13"/>
  <c r="J123" i="13"/>
  <c r="N123" i="13"/>
  <c r="F129" i="13"/>
  <c r="E130" i="13"/>
  <c r="N124" i="13" l="1"/>
  <c r="P124" i="13"/>
  <c r="O124" i="13"/>
  <c r="I124" i="13"/>
  <c r="H125" i="13"/>
  <c r="M124" i="13"/>
  <c r="J124" i="13"/>
  <c r="K124" i="13"/>
  <c r="L124" i="13"/>
  <c r="F130" i="13"/>
  <c r="E131" i="13"/>
  <c r="K125" i="13" l="1"/>
  <c r="H126" i="13"/>
  <c r="M125" i="13"/>
  <c r="O125" i="13"/>
  <c r="I125" i="13"/>
  <c r="J125" i="13"/>
  <c r="L125" i="13"/>
  <c r="N125" i="13"/>
  <c r="P125" i="13"/>
  <c r="E132" i="13"/>
  <c r="F131" i="13"/>
  <c r="E133" i="13" l="1"/>
  <c r="F132" i="13"/>
  <c r="P126" i="13"/>
  <c r="J126" i="13"/>
  <c r="N126" i="13"/>
  <c r="H127" i="13"/>
  <c r="I126" i="13"/>
  <c r="L126" i="13"/>
  <c r="M126" i="13"/>
  <c r="K126" i="13"/>
  <c r="O126" i="13"/>
  <c r="M127" i="13" l="1"/>
  <c r="O127" i="13"/>
  <c r="N127" i="13"/>
  <c r="J127" i="13"/>
  <c r="K127" i="13"/>
  <c r="P127" i="13"/>
  <c r="H128" i="13"/>
  <c r="L127" i="13"/>
  <c r="I127" i="13"/>
  <c r="E134" i="13"/>
  <c r="F133" i="13"/>
  <c r="J128" i="13" l="1"/>
  <c r="L128" i="13"/>
  <c r="N128" i="13"/>
  <c r="M128" i="13"/>
  <c r="O128" i="13"/>
  <c r="H129" i="13"/>
  <c r="I128" i="13"/>
  <c r="K128" i="13"/>
  <c r="P128" i="13"/>
  <c r="F134" i="13"/>
  <c r="E135" i="13"/>
  <c r="O129" i="13" l="1"/>
  <c r="I129" i="13"/>
  <c r="M129" i="13"/>
  <c r="P129" i="13"/>
  <c r="H130" i="13"/>
  <c r="J129" i="13"/>
  <c r="N129" i="13"/>
  <c r="K129" i="13"/>
  <c r="L129" i="13"/>
  <c r="F135" i="13"/>
  <c r="E136" i="13"/>
  <c r="L130" i="13" l="1"/>
  <c r="N130" i="13"/>
  <c r="M130" i="13"/>
  <c r="H131" i="13"/>
  <c r="J130" i="13"/>
  <c r="K130" i="13"/>
  <c r="O130" i="13"/>
  <c r="P130" i="13"/>
  <c r="I130" i="13"/>
  <c r="E137" i="13"/>
  <c r="F136" i="13"/>
  <c r="I131" i="13" l="1"/>
  <c r="K131" i="13"/>
  <c r="H132" i="13"/>
  <c r="M131" i="13"/>
  <c r="P131" i="13"/>
  <c r="J131" i="13"/>
  <c r="N131" i="13"/>
  <c r="O131" i="13"/>
  <c r="L131" i="13"/>
  <c r="F137" i="13"/>
  <c r="E138" i="13"/>
  <c r="N132" i="13" l="1"/>
  <c r="P132" i="13"/>
  <c r="L132" i="13"/>
  <c r="K132" i="13"/>
  <c r="M132" i="13"/>
  <c r="H133" i="13"/>
  <c r="O132" i="13"/>
  <c r="I132" i="13"/>
  <c r="J132" i="13"/>
  <c r="E139" i="13"/>
  <c r="F138" i="13"/>
  <c r="K133" i="13" l="1"/>
  <c r="H134" i="13"/>
  <c r="M133" i="13"/>
  <c r="L133" i="13"/>
  <c r="P133" i="13"/>
  <c r="O133" i="13"/>
  <c r="I133" i="13"/>
  <c r="J133" i="13"/>
  <c r="N133" i="13"/>
  <c r="E140" i="13"/>
  <c r="F139" i="13"/>
  <c r="E141" i="13" l="1"/>
  <c r="F140" i="13"/>
  <c r="P134" i="13"/>
  <c r="J134" i="13"/>
  <c r="L134" i="13"/>
  <c r="O134" i="13"/>
  <c r="H135" i="13"/>
  <c r="I134" i="13"/>
  <c r="K134" i="13"/>
  <c r="M134" i="13"/>
  <c r="N134" i="13"/>
  <c r="M135" i="13" l="1"/>
  <c r="O135" i="13"/>
  <c r="K135" i="13"/>
  <c r="P135" i="13"/>
  <c r="I135" i="13"/>
  <c r="L135" i="13"/>
  <c r="N135" i="13"/>
  <c r="H136" i="13"/>
  <c r="J135" i="13"/>
  <c r="E142" i="13"/>
  <c r="F141" i="13"/>
  <c r="J136" i="13" l="1"/>
  <c r="L136" i="13"/>
  <c r="K136" i="13"/>
  <c r="O136" i="13"/>
  <c r="I136" i="13"/>
  <c r="M136" i="13"/>
  <c r="P136" i="13"/>
  <c r="N136" i="13"/>
  <c r="H137" i="13"/>
  <c r="E143" i="13"/>
  <c r="F142" i="13"/>
  <c r="F143" i="13" l="1"/>
  <c r="E144" i="13"/>
  <c r="O137" i="13"/>
  <c r="I137" i="13"/>
  <c r="K137" i="13"/>
  <c r="N137" i="13"/>
  <c r="M137" i="13"/>
  <c r="P137" i="13"/>
  <c r="H138" i="13"/>
  <c r="J137" i="13"/>
  <c r="L137" i="13"/>
  <c r="F144" i="13" l="1"/>
  <c r="E145" i="13"/>
  <c r="L138" i="13"/>
  <c r="N138" i="13"/>
  <c r="J138" i="13"/>
  <c r="O138" i="13"/>
  <c r="I138" i="13"/>
  <c r="K138" i="13"/>
  <c r="M138" i="13"/>
  <c r="P138" i="13"/>
  <c r="H139" i="13"/>
  <c r="I139" i="13" l="1"/>
  <c r="K139" i="13"/>
  <c r="H140" i="13"/>
  <c r="J139" i="13"/>
  <c r="N139" i="13"/>
  <c r="L139" i="13"/>
  <c r="M139" i="13"/>
  <c r="O139" i="13"/>
  <c r="P139" i="13"/>
  <c r="F145" i="13"/>
  <c r="E146" i="13"/>
  <c r="N140" i="13" l="1"/>
  <c r="P140" i="13"/>
  <c r="J140" i="13"/>
  <c r="M140" i="13"/>
  <c r="I140" i="13"/>
  <c r="K140" i="13"/>
  <c r="O140" i="13"/>
  <c r="H141" i="13"/>
  <c r="L140" i="13"/>
  <c r="F146" i="13"/>
  <c r="E147" i="13"/>
  <c r="K141" i="13" l="1"/>
  <c r="H142" i="13"/>
  <c r="M141" i="13"/>
  <c r="I141" i="13"/>
  <c r="N141" i="13"/>
  <c r="L141" i="13"/>
  <c r="O141" i="13"/>
  <c r="P141" i="13"/>
  <c r="J141" i="13"/>
  <c r="E148" i="13"/>
  <c r="F147" i="13"/>
  <c r="P142" i="13" l="1"/>
  <c r="J142" i="13"/>
  <c r="I142" i="13"/>
  <c r="M142" i="13"/>
  <c r="O142" i="13"/>
  <c r="H143" i="13"/>
  <c r="K142" i="13"/>
  <c r="L142" i="13"/>
  <c r="N142" i="13"/>
  <c r="F148" i="13"/>
  <c r="E149" i="13"/>
  <c r="M143" i="13" l="1"/>
  <c r="O143" i="13"/>
  <c r="I143" i="13"/>
  <c r="H144" i="13"/>
  <c r="L143" i="13"/>
  <c r="J143" i="13"/>
  <c r="K143" i="13"/>
  <c r="N143" i="13"/>
  <c r="P143" i="13"/>
  <c r="F149" i="13"/>
  <c r="E150" i="13"/>
  <c r="J144" i="13" l="1"/>
  <c r="L144" i="13"/>
  <c r="H145" i="13"/>
  <c r="M144" i="13"/>
  <c r="I144" i="13"/>
  <c r="N144" i="13"/>
  <c r="O144" i="13"/>
  <c r="K144" i="13"/>
  <c r="P144" i="13"/>
  <c r="E151" i="13"/>
  <c r="F150" i="13"/>
  <c r="O145" i="13" l="1"/>
  <c r="I145" i="13"/>
  <c r="H146" i="13"/>
  <c r="L145" i="13"/>
  <c r="K145" i="13"/>
  <c r="M145" i="13"/>
  <c r="P145" i="13"/>
  <c r="N145" i="13"/>
  <c r="J145" i="13"/>
  <c r="F151" i="13"/>
  <c r="E152" i="13"/>
  <c r="L146" i="13" l="1"/>
  <c r="N146" i="13"/>
  <c r="K146" i="13"/>
  <c r="O146" i="13"/>
  <c r="P146" i="13"/>
  <c r="H147" i="13"/>
  <c r="I146" i="13"/>
  <c r="J146" i="13"/>
  <c r="M146" i="13"/>
  <c r="F152" i="13"/>
  <c r="E153" i="13"/>
  <c r="I147" i="13" l="1"/>
  <c r="K147" i="13"/>
  <c r="H148" i="13"/>
  <c r="L147" i="13"/>
  <c r="P147" i="13"/>
  <c r="J147" i="13"/>
  <c r="N147" i="13"/>
  <c r="O147" i="13"/>
  <c r="M147" i="13"/>
  <c r="F153" i="13"/>
  <c r="E154" i="13"/>
  <c r="N148" i="13" l="1"/>
  <c r="P148" i="13"/>
  <c r="K148" i="13"/>
  <c r="I148" i="13"/>
  <c r="L148" i="13"/>
  <c r="M148" i="13"/>
  <c r="O148" i="13"/>
  <c r="H149" i="13"/>
  <c r="J148" i="13"/>
  <c r="E155" i="13"/>
  <c r="F154" i="13"/>
  <c r="K149" i="13" l="1"/>
  <c r="H150" i="13"/>
  <c r="M149" i="13"/>
  <c r="J149" i="13"/>
  <c r="I149" i="13"/>
  <c r="L149" i="13"/>
  <c r="O149" i="13"/>
  <c r="P149" i="13"/>
  <c r="N149" i="13"/>
  <c r="E156" i="13"/>
  <c r="F155" i="13"/>
  <c r="P150" i="13" l="1"/>
  <c r="J150" i="13"/>
  <c r="K150" i="13"/>
  <c r="M150" i="13"/>
  <c r="N150" i="13"/>
  <c r="H151" i="13"/>
  <c r="O150" i="13"/>
  <c r="I150" i="13"/>
  <c r="L150" i="13"/>
  <c r="E157" i="13"/>
  <c r="F156" i="13"/>
  <c r="M151" i="13" l="1"/>
  <c r="O151" i="13"/>
  <c r="J151" i="13"/>
  <c r="P151" i="13"/>
  <c r="I151" i="13"/>
  <c r="K151" i="13"/>
  <c r="L151" i="13"/>
  <c r="H152" i="13"/>
  <c r="N151" i="13"/>
  <c r="F157" i="13"/>
  <c r="E158" i="13"/>
  <c r="J152" i="13" l="1"/>
  <c r="L152" i="13"/>
  <c r="P152" i="13"/>
  <c r="I152" i="13"/>
  <c r="H153" i="13"/>
  <c r="K152" i="13"/>
  <c r="M152" i="13"/>
  <c r="N152" i="13"/>
  <c r="O152" i="13"/>
  <c r="F158" i="13"/>
  <c r="E159" i="13"/>
  <c r="O153" i="13" l="1"/>
  <c r="I153" i="13"/>
  <c r="P153" i="13"/>
  <c r="J153" i="13"/>
  <c r="K153" i="13"/>
  <c r="M153" i="13"/>
  <c r="N153" i="13"/>
  <c r="H154" i="13"/>
  <c r="L153" i="13"/>
  <c r="F159" i="13"/>
  <c r="E160" i="13"/>
  <c r="L154" i="13" l="1"/>
  <c r="N154" i="13"/>
  <c r="P154" i="13"/>
  <c r="I154" i="13"/>
  <c r="H155" i="13"/>
  <c r="K154" i="13"/>
  <c r="M154" i="13"/>
  <c r="J154" i="13"/>
  <c r="O154" i="13"/>
  <c r="F160" i="13"/>
  <c r="E161" i="13"/>
  <c r="I155" i="13" l="1"/>
  <c r="K155" i="13"/>
  <c r="H156" i="13"/>
  <c r="O155" i="13"/>
  <c r="N155" i="13"/>
  <c r="P155" i="13"/>
  <c r="J155" i="13"/>
  <c r="L155" i="13"/>
  <c r="M155" i="13"/>
  <c r="F161" i="13"/>
  <c r="E162" i="13"/>
  <c r="N156" i="13" l="1"/>
  <c r="P156" i="13"/>
  <c r="O156" i="13"/>
  <c r="I156" i="13"/>
  <c r="H157" i="13"/>
  <c r="J156" i="13"/>
  <c r="K156" i="13"/>
  <c r="L156" i="13"/>
  <c r="M156" i="13"/>
  <c r="F162" i="13"/>
  <c r="E163" i="13"/>
  <c r="K157" i="13" l="1"/>
  <c r="H158" i="13"/>
  <c r="M157" i="13"/>
  <c r="O157" i="13"/>
  <c r="I157" i="13"/>
  <c r="L157" i="13"/>
  <c r="N157" i="13"/>
  <c r="J157" i="13"/>
  <c r="P157" i="13"/>
  <c r="E164" i="13"/>
  <c r="F163" i="13"/>
  <c r="E165" i="13" l="1"/>
  <c r="F164" i="13"/>
  <c r="P158" i="13"/>
  <c r="J158" i="13"/>
  <c r="N158" i="13"/>
  <c r="H159" i="13"/>
  <c r="K158" i="13"/>
  <c r="L158" i="13"/>
  <c r="O158" i="13"/>
  <c r="M158" i="13"/>
  <c r="I158" i="13"/>
  <c r="M159" i="13" l="1"/>
  <c r="O159" i="13"/>
  <c r="N159" i="13"/>
  <c r="L159" i="13"/>
  <c r="P159" i="13"/>
  <c r="H160" i="13"/>
  <c r="I159" i="13"/>
  <c r="J159" i="13"/>
  <c r="K159" i="13"/>
  <c r="F165" i="13"/>
  <c r="E166" i="13"/>
  <c r="J160" i="13" l="1"/>
  <c r="L160" i="13"/>
  <c r="N160" i="13"/>
  <c r="P160" i="13"/>
  <c r="H161" i="13"/>
  <c r="I160" i="13"/>
  <c r="O160" i="13"/>
  <c r="K160" i="13"/>
  <c r="M160" i="13"/>
  <c r="F166" i="13"/>
  <c r="E167" i="13"/>
  <c r="O161" i="13" l="1"/>
  <c r="I161" i="13"/>
  <c r="M161" i="13"/>
  <c r="K161" i="13"/>
  <c r="L161" i="13"/>
  <c r="N161" i="13"/>
  <c r="P161" i="13"/>
  <c r="H162" i="13"/>
  <c r="J161" i="13"/>
  <c r="F167" i="13"/>
  <c r="E168" i="13"/>
  <c r="L162" i="13" l="1"/>
  <c r="N162" i="13"/>
  <c r="M162" i="13"/>
  <c r="I162" i="13"/>
  <c r="J162" i="13"/>
  <c r="O162" i="13"/>
  <c r="P162" i="13"/>
  <c r="K162" i="13"/>
  <c r="H163" i="13"/>
  <c r="F168" i="13"/>
  <c r="E169" i="13"/>
  <c r="F169" i="13" l="1"/>
  <c r="E170" i="13"/>
  <c r="I163" i="13"/>
  <c r="K163" i="13"/>
  <c r="H164" i="13"/>
  <c r="M163" i="13"/>
  <c r="P163" i="13"/>
  <c r="L163" i="13"/>
  <c r="N163" i="13"/>
  <c r="O163" i="13"/>
  <c r="J163" i="13"/>
  <c r="N164" i="13" l="1"/>
  <c r="P164" i="13"/>
  <c r="L164" i="13"/>
  <c r="O164" i="13"/>
  <c r="I164" i="13"/>
  <c r="J164" i="13"/>
  <c r="K164" i="13"/>
  <c r="M164" i="13"/>
  <c r="H165" i="13"/>
  <c r="F170" i="13"/>
  <c r="E171" i="13"/>
  <c r="E172" i="13" l="1"/>
  <c r="F171" i="13"/>
  <c r="K165" i="13"/>
  <c r="H166" i="13"/>
  <c r="M165" i="13"/>
  <c r="L165" i="13"/>
  <c r="P165" i="13"/>
  <c r="I165" i="13"/>
  <c r="J165" i="13"/>
  <c r="N165" i="13"/>
  <c r="O165" i="13"/>
  <c r="P166" i="13" l="1"/>
  <c r="J166" i="13"/>
  <c r="L166" i="13"/>
  <c r="O166" i="13"/>
  <c r="I166" i="13"/>
  <c r="M166" i="13"/>
  <c r="N166" i="13"/>
  <c r="H167" i="13"/>
  <c r="K166" i="13"/>
  <c r="F172" i="13"/>
  <c r="E173" i="13"/>
  <c r="M167" i="13" l="1"/>
  <c r="O167" i="13"/>
  <c r="K167" i="13"/>
  <c r="P167" i="13"/>
  <c r="J167" i="13"/>
  <c r="L167" i="13"/>
  <c r="N167" i="13"/>
  <c r="I167" i="13"/>
  <c r="H168" i="13"/>
  <c r="E174" i="13"/>
  <c r="F173" i="13"/>
  <c r="E175" i="13" l="1"/>
  <c r="F174" i="13"/>
  <c r="J168" i="13"/>
  <c r="L168" i="13"/>
  <c r="K168" i="13"/>
  <c r="O168" i="13"/>
  <c r="N168" i="13"/>
  <c r="P168" i="13"/>
  <c r="H169" i="13"/>
  <c r="I168" i="13"/>
  <c r="M168" i="13"/>
  <c r="O169" i="13" l="1"/>
  <c r="I169" i="13"/>
  <c r="K169" i="13"/>
  <c r="N169" i="13"/>
  <c r="H170" i="13"/>
  <c r="J169" i="13"/>
  <c r="L169" i="13"/>
  <c r="M169" i="13"/>
  <c r="P169" i="13"/>
  <c r="F175" i="13"/>
  <c r="E176" i="13"/>
  <c r="L170" i="13" l="1"/>
  <c r="N170" i="13"/>
  <c r="J170" i="13"/>
  <c r="O170" i="13"/>
  <c r="H171" i="13"/>
  <c r="K170" i="13"/>
  <c r="M170" i="13"/>
  <c r="I170" i="13"/>
  <c r="P170" i="13"/>
  <c r="E177" i="13"/>
  <c r="F176" i="13"/>
  <c r="I171" i="13" l="1"/>
  <c r="K171" i="13"/>
  <c r="H172" i="13"/>
  <c r="J171" i="13"/>
  <c r="N171" i="13"/>
  <c r="L171" i="13"/>
  <c r="O171" i="13"/>
  <c r="P171" i="13"/>
  <c r="M171" i="13"/>
  <c r="F177" i="13"/>
  <c r="E178" i="13"/>
  <c r="N172" i="13" l="1"/>
  <c r="P172" i="13"/>
  <c r="J172" i="13"/>
  <c r="M172" i="13"/>
  <c r="L172" i="13"/>
  <c r="O172" i="13"/>
  <c r="H173" i="13"/>
  <c r="I172" i="13"/>
  <c r="K172" i="13"/>
  <c r="E179" i="13"/>
  <c r="F178" i="13"/>
  <c r="E180" i="13" l="1"/>
  <c r="F179" i="13"/>
  <c r="K173" i="13"/>
  <c r="H174" i="13"/>
  <c r="M173" i="13"/>
  <c r="I173" i="13"/>
  <c r="N173" i="13"/>
  <c r="P173" i="13"/>
  <c r="J173" i="13"/>
  <c r="L173" i="13"/>
  <c r="O173" i="13"/>
  <c r="P174" i="13" l="1"/>
  <c r="J174" i="13"/>
  <c r="I174" i="13"/>
  <c r="M174" i="13"/>
  <c r="H175" i="13"/>
  <c r="K174" i="13"/>
  <c r="L174" i="13"/>
  <c r="N174" i="13"/>
  <c r="O174" i="13"/>
  <c r="F180" i="13"/>
  <c r="E181" i="13"/>
  <c r="M175" i="13" l="1"/>
  <c r="O175" i="13"/>
  <c r="I175" i="13"/>
  <c r="H176" i="13"/>
  <c r="L175" i="13"/>
  <c r="J175" i="13"/>
  <c r="N175" i="13"/>
  <c r="P175" i="13"/>
  <c r="K175" i="13"/>
  <c r="F181" i="13"/>
  <c r="E182" i="13"/>
  <c r="J176" i="13" l="1"/>
  <c r="L176" i="13"/>
  <c r="H177" i="13"/>
  <c r="M176" i="13"/>
  <c r="K176" i="13"/>
  <c r="N176" i="13"/>
  <c r="P176" i="13"/>
  <c r="O176" i="13"/>
  <c r="I176" i="13"/>
  <c r="E183" i="13"/>
  <c r="F182" i="13"/>
  <c r="O177" i="13" l="1"/>
  <c r="I177" i="13"/>
  <c r="H178" i="13"/>
  <c r="L177" i="13"/>
  <c r="N177" i="13"/>
  <c r="P177" i="13"/>
  <c r="J177" i="13"/>
  <c r="K177" i="13"/>
  <c r="M177" i="13"/>
  <c r="F183" i="13"/>
  <c r="E184" i="13"/>
  <c r="L178" i="13" l="1"/>
  <c r="N178" i="13"/>
  <c r="K178" i="13"/>
  <c r="H179" i="13"/>
  <c r="I178" i="13"/>
  <c r="J178" i="13"/>
  <c r="M178" i="13"/>
  <c r="O178" i="13"/>
  <c r="P178" i="13"/>
  <c r="E185" i="13"/>
  <c r="F184" i="13"/>
  <c r="I179" i="13" l="1"/>
  <c r="K179" i="13"/>
  <c r="H180" i="13"/>
  <c r="L179" i="13"/>
  <c r="M179" i="13"/>
  <c r="N179" i="13"/>
  <c r="O179" i="13"/>
  <c r="P179" i="13"/>
  <c r="J179" i="13"/>
  <c r="F185" i="13"/>
  <c r="E186" i="13"/>
  <c r="N180" i="13" l="1"/>
  <c r="P180" i="13"/>
  <c r="K180" i="13"/>
  <c r="J180" i="13"/>
  <c r="L180" i="13"/>
  <c r="O180" i="13"/>
  <c r="I180" i="13"/>
  <c r="M180" i="13"/>
  <c r="H181" i="13"/>
  <c r="E187" i="13"/>
  <c r="F186" i="13"/>
  <c r="E188" i="13" l="1"/>
  <c r="F187" i="13"/>
  <c r="K181" i="13"/>
  <c r="H182" i="13"/>
  <c r="M181" i="13"/>
  <c r="J181" i="13"/>
  <c r="N181" i="13"/>
  <c r="O181" i="13"/>
  <c r="P181" i="13"/>
  <c r="L181" i="13"/>
  <c r="I181" i="13"/>
  <c r="P182" i="13" l="1"/>
  <c r="J182" i="13"/>
  <c r="K182" i="13"/>
  <c r="O182" i="13"/>
  <c r="H183" i="13"/>
  <c r="I182" i="13"/>
  <c r="L182" i="13"/>
  <c r="M182" i="13"/>
  <c r="N182" i="13"/>
  <c r="F188" i="13"/>
  <c r="E189" i="13"/>
  <c r="M183" i="13" l="1"/>
  <c r="O183" i="13"/>
  <c r="J183" i="13"/>
  <c r="H184" i="13"/>
  <c r="K183" i="13"/>
  <c r="L183" i="13"/>
  <c r="I183" i="13"/>
  <c r="N183" i="13"/>
  <c r="P183" i="13"/>
  <c r="E190" i="13"/>
  <c r="F189" i="13"/>
  <c r="J184" i="13" l="1"/>
  <c r="L184" i="13"/>
  <c r="P184" i="13"/>
  <c r="I184" i="13"/>
  <c r="K184" i="13"/>
  <c r="N184" i="13"/>
  <c r="O184" i="13"/>
  <c r="H185" i="13"/>
  <c r="M184" i="13"/>
  <c r="F190" i="13"/>
  <c r="E191" i="13"/>
  <c r="F191" i="13" l="1"/>
  <c r="E192" i="13"/>
  <c r="O185" i="13"/>
  <c r="I185" i="13"/>
  <c r="P185" i="13"/>
  <c r="J185" i="13"/>
  <c r="L185" i="13"/>
  <c r="M185" i="13"/>
  <c r="H186" i="13"/>
  <c r="K185" i="13"/>
  <c r="N185" i="13"/>
  <c r="F192" i="13" l="1"/>
  <c r="E193" i="13"/>
  <c r="L186" i="13"/>
  <c r="N186" i="13"/>
  <c r="P186" i="13"/>
  <c r="I186" i="13"/>
  <c r="H187" i="13"/>
  <c r="O186" i="13"/>
  <c r="J186" i="13"/>
  <c r="K186" i="13"/>
  <c r="M186" i="13"/>
  <c r="F193" i="13" l="1"/>
  <c r="E194" i="13"/>
  <c r="I187" i="13"/>
  <c r="K187" i="13"/>
  <c r="H188" i="13"/>
  <c r="O187" i="13"/>
  <c r="J187" i="13"/>
  <c r="L187" i="13"/>
  <c r="M187" i="13"/>
  <c r="N187" i="13"/>
  <c r="P187" i="13"/>
  <c r="N188" i="13" l="1"/>
  <c r="P188" i="13"/>
  <c r="O188" i="13"/>
  <c r="I188" i="13"/>
  <c r="H189" i="13"/>
  <c r="J188" i="13"/>
  <c r="L188" i="13"/>
  <c r="M188" i="13"/>
  <c r="K188" i="13"/>
  <c r="F194" i="13"/>
  <c r="E195" i="13"/>
  <c r="K189" i="13" l="1"/>
  <c r="H190" i="13"/>
  <c r="M189" i="13"/>
  <c r="O189" i="13"/>
  <c r="J189" i="13"/>
  <c r="L189" i="13"/>
  <c r="P189" i="13"/>
  <c r="N189" i="13"/>
  <c r="I189" i="13"/>
  <c r="E196" i="13"/>
  <c r="F195" i="13"/>
  <c r="E197" i="13" l="1"/>
  <c r="F196" i="13"/>
  <c r="P190" i="13"/>
  <c r="J190" i="13"/>
  <c r="N190" i="13"/>
  <c r="H191" i="13"/>
  <c r="M190" i="13"/>
  <c r="O190" i="13"/>
  <c r="I190" i="13"/>
  <c r="K190" i="13"/>
  <c r="L190" i="13"/>
  <c r="M191" i="13" l="1"/>
  <c r="O191" i="13"/>
  <c r="N191" i="13"/>
  <c r="H192" i="13"/>
  <c r="I191" i="13"/>
  <c r="J191" i="13"/>
  <c r="L191" i="13"/>
  <c r="P191" i="13"/>
  <c r="K191" i="13"/>
  <c r="E198" i="13"/>
  <c r="F197" i="13"/>
  <c r="J192" i="13" l="1"/>
  <c r="L192" i="13"/>
  <c r="N192" i="13"/>
  <c r="K192" i="13"/>
  <c r="M192" i="13"/>
  <c r="O192" i="13"/>
  <c r="P192" i="13"/>
  <c r="H193" i="13"/>
  <c r="I192" i="13"/>
  <c r="E199" i="13"/>
  <c r="F198" i="13"/>
  <c r="O193" i="13" l="1"/>
  <c r="I193" i="13"/>
  <c r="M193" i="13"/>
  <c r="J193" i="13"/>
  <c r="K193" i="13"/>
  <c r="N193" i="13"/>
  <c r="P193" i="13"/>
  <c r="L193" i="13"/>
  <c r="H194" i="13"/>
  <c r="F199" i="13"/>
  <c r="E200" i="13"/>
  <c r="E201" i="13" l="1"/>
  <c r="F200" i="13"/>
  <c r="L194" i="13"/>
  <c r="N194" i="13"/>
  <c r="M194" i="13"/>
  <c r="K194" i="13"/>
  <c r="O194" i="13"/>
  <c r="H195" i="13"/>
  <c r="P194" i="13"/>
  <c r="I194" i="13"/>
  <c r="J194" i="13"/>
  <c r="I195" i="13" l="1"/>
  <c r="K195" i="13"/>
  <c r="H196" i="13"/>
  <c r="M195" i="13"/>
  <c r="P195" i="13"/>
  <c r="O195" i="13"/>
  <c r="J195" i="13"/>
  <c r="L195" i="13"/>
  <c r="N195" i="13"/>
  <c r="F201" i="13"/>
  <c r="E202" i="13"/>
  <c r="E203" i="13" l="1"/>
  <c r="F202" i="13"/>
  <c r="N196" i="13"/>
  <c r="P196" i="13"/>
  <c r="L196" i="13"/>
  <c r="H197" i="13"/>
  <c r="J196" i="13"/>
  <c r="K196" i="13"/>
  <c r="I196" i="13"/>
  <c r="M196" i="13"/>
  <c r="O196" i="13"/>
  <c r="K197" i="13" l="1"/>
  <c r="H198" i="13"/>
  <c r="M197" i="13"/>
  <c r="L197" i="13"/>
  <c r="P197" i="13"/>
  <c r="I197" i="13"/>
  <c r="N197" i="13"/>
  <c r="O197" i="13"/>
  <c r="J197" i="13"/>
  <c r="E204" i="13"/>
  <c r="F203" i="13"/>
  <c r="P198" i="13" l="1"/>
  <c r="J198" i="13"/>
  <c r="L198" i="13"/>
  <c r="O198" i="13"/>
  <c r="K198" i="13"/>
  <c r="M198" i="13"/>
  <c r="H199" i="13"/>
  <c r="N198" i="13"/>
  <c r="I198" i="13"/>
  <c r="E205" i="13"/>
  <c r="F204" i="13"/>
  <c r="M199" i="13" l="1"/>
  <c r="O199" i="13"/>
  <c r="K199" i="13"/>
  <c r="P199" i="13"/>
  <c r="N199" i="13"/>
  <c r="H200" i="13"/>
  <c r="J199" i="13"/>
  <c r="L199" i="13"/>
  <c r="I199" i="13"/>
  <c r="F205" i="13"/>
  <c r="E206" i="13"/>
  <c r="J200" i="13" l="1"/>
  <c r="L200" i="13"/>
  <c r="K200" i="13"/>
  <c r="O200" i="13"/>
  <c r="H201" i="13"/>
  <c r="I200" i="13"/>
  <c r="M200" i="13"/>
  <c r="N200" i="13"/>
  <c r="P200" i="13"/>
  <c r="F206" i="13"/>
  <c r="E207" i="13"/>
  <c r="F207" i="13" l="1"/>
  <c r="E208" i="13"/>
  <c r="O201" i="13"/>
  <c r="I201" i="13"/>
  <c r="K201" i="13"/>
  <c r="N201" i="13"/>
  <c r="L201" i="13"/>
  <c r="M201" i="13"/>
  <c r="J201" i="13"/>
  <c r="H202" i="13"/>
  <c r="P201" i="13"/>
  <c r="L202" i="13" l="1"/>
  <c r="N202" i="13"/>
  <c r="J202" i="13"/>
  <c r="O202" i="13"/>
  <c r="I202" i="13"/>
  <c r="K202" i="13"/>
  <c r="P202" i="13"/>
  <c r="H203" i="13"/>
  <c r="M202" i="13"/>
  <c r="F208" i="13"/>
  <c r="E209" i="13"/>
  <c r="F209" i="13" l="1"/>
  <c r="E210" i="13"/>
  <c r="I203" i="13"/>
  <c r="K203" i="13"/>
  <c r="H204" i="13"/>
  <c r="J203" i="13"/>
  <c r="N203" i="13"/>
  <c r="M203" i="13"/>
  <c r="O203" i="13"/>
  <c r="P203" i="13"/>
  <c r="L203" i="13"/>
  <c r="N204" i="13" l="1"/>
  <c r="P204" i="13"/>
  <c r="J204" i="13"/>
  <c r="M204" i="13"/>
  <c r="I204" i="13"/>
  <c r="H205" i="13"/>
  <c r="O204" i="13"/>
  <c r="K204" i="13"/>
  <c r="L204" i="13"/>
  <c r="F210" i="13"/>
  <c r="E211" i="13"/>
  <c r="K205" i="13" l="1"/>
  <c r="H206" i="13"/>
  <c r="M205" i="13"/>
  <c r="I205" i="13"/>
  <c r="N205" i="13"/>
  <c r="J205" i="13"/>
  <c r="L205" i="13"/>
  <c r="O205" i="13"/>
  <c r="P205" i="13"/>
  <c r="E212" i="13"/>
  <c r="F211" i="13"/>
  <c r="P206" i="13" l="1"/>
  <c r="J206" i="13"/>
  <c r="I206" i="13"/>
  <c r="M206" i="13"/>
  <c r="K206" i="13"/>
  <c r="N206" i="13"/>
  <c r="O206" i="13"/>
  <c r="L206" i="13"/>
  <c r="H207" i="13"/>
  <c r="F212" i="13"/>
  <c r="E213" i="13"/>
  <c r="F213" i="13" l="1"/>
  <c r="E214" i="13"/>
  <c r="M207" i="13"/>
  <c r="O207" i="13"/>
  <c r="I207" i="13"/>
  <c r="H208" i="13"/>
  <c r="L207" i="13"/>
  <c r="K207" i="13"/>
  <c r="N207" i="13"/>
  <c r="P207" i="13"/>
  <c r="J207" i="13"/>
  <c r="J208" i="13" l="1"/>
  <c r="L208" i="13"/>
  <c r="H209" i="13"/>
  <c r="M208" i="13"/>
  <c r="O208" i="13"/>
  <c r="P208" i="13"/>
  <c r="I208" i="13"/>
  <c r="K208" i="13"/>
  <c r="N208" i="13"/>
  <c r="E215" i="13"/>
  <c r="F214" i="13"/>
  <c r="O209" i="13" l="1"/>
  <c r="I209" i="13"/>
  <c r="H210" i="13"/>
  <c r="L209" i="13"/>
  <c r="J209" i="13"/>
  <c r="K209" i="13"/>
  <c r="N209" i="13"/>
  <c r="P209" i="13"/>
  <c r="M209" i="13"/>
  <c r="F215" i="13"/>
  <c r="E216" i="13"/>
  <c r="L210" i="13" l="1"/>
  <c r="N210" i="13"/>
  <c r="K210" i="13"/>
  <c r="I210" i="13"/>
  <c r="M210" i="13"/>
  <c r="O210" i="13"/>
  <c r="P210" i="13"/>
  <c r="H211" i="13"/>
  <c r="J210" i="13"/>
  <c r="E217" i="13"/>
  <c r="F216" i="13"/>
  <c r="I211" i="13" l="1"/>
  <c r="K211" i="13"/>
  <c r="H212" i="13"/>
  <c r="L211" i="13"/>
  <c r="J211" i="13"/>
  <c r="M211" i="13"/>
  <c r="O211" i="13"/>
  <c r="P211" i="13"/>
  <c r="N211" i="13"/>
  <c r="F217" i="13"/>
  <c r="E218" i="13"/>
  <c r="N212" i="13" l="1"/>
  <c r="P212" i="13"/>
  <c r="K212" i="13"/>
  <c r="M212" i="13"/>
  <c r="O212" i="13"/>
  <c r="H213" i="13"/>
  <c r="L212" i="13"/>
  <c r="I212" i="13"/>
  <c r="J212" i="13"/>
  <c r="F218" i="13"/>
  <c r="E219" i="13"/>
  <c r="K213" i="13" l="1"/>
  <c r="H214" i="13"/>
  <c r="M213" i="13"/>
  <c r="J213" i="13"/>
  <c r="P213" i="13"/>
  <c r="I213" i="13"/>
  <c r="L213" i="13"/>
  <c r="N213" i="13"/>
  <c r="O213" i="13"/>
  <c r="E220" i="13"/>
  <c r="F219" i="13"/>
  <c r="P214" i="13" l="1"/>
  <c r="J214" i="13"/>
  <c r="K214" i="13"/>
  <c r="L214" i="13"/>
  <c r="M214" i="13"/>
  <c r="I214" i="13"/>
  <c r="N214" i="13"/>
  <c r="O214" i="13"/>
  <c r="H215" i="13"/>
  <c r="E221" i="13"/>
  <c r="F220" i="13"/>
  <c r="F221" i="13" l="1"/>
  <c r="E222" i="13"/>
  <c r="M215" i="13"/>
  <c r="O215" i="13"/>
  <c r="J215" i="13"/>
  <c r="I215" i="13"/>
  <c r="K215" i="13"/>
  <c r="N215" i="13"/>
  <c r="P215" i="13"/>
  <c r="H216" i="13"/>
  <c r="L215" i="13"/>
  <c r="J216" i="13" l="1"/>
  <c r="L216" i="13"/>
  <c r="P216" i="13"/>
  <c r="I216" i="13"/>
  <c r="M216" i="13"/>
  <c r="N216" i="13"/>
  <c r="H217" i="13"/>
  <c r="K216" i="13"/>
  <c r="O216" i="13"/>
  <c r="F222" i="13"/>
  <c r="E223" i="13"/>
  <c r="O217" i="13" l="1"/>
  <c r="I217" i="13"/>
  <c r="P217" i="13"/>
  <c r="J217" i="13"/>
  <c r="N217" i="13"/>
  <c r="H218" i="13"/>
  <c r="K217" i="13"/>
  <c r="L217" i="13"/>
  <c r="M217" i="13"/>
  <c r="F223" i="13"/>
  <c r="E224" i="13"/>
  <c r="L218" i="13" l="1"/>
  <c r="N218" i="13"/>
  <c r="P218" i="13"/>
  <c r="I218" i="13"/>
  <c r="H219" i="13"/>
  <c r="J218" i="13"/>
  <c r="K218" i="13"/>
  <c r="M218" i="13"/>
  <c r="O218" i="13"/>
  <c r="F224" i="13"/>
  <c r="E225" i="13"/>
  <c r="I219" i="13" l="1"/>
  <c r="K219" i="13"/>
  <c r="H220" i="13"/>
  <c r="O219" i="13"/>
  <c r="J219" i="13"/>
  <c r="M219" i="13"/>
  <c r="N219" i="13"/>
  <c r="L219" i="13"/>
  <c r="P219" i="13"/>
  <c r="F225" i="13"/>
  <c r="E226" i="13"/>
  <c r="N220" i="13" l="1"/>
  <c r="P220" i="13"/>
  <c r="O220" i="13"/>
  <c r="I220" i="13"/>
  <c r="H221" i="13"/>
  <c r="K220" i="13"/>
  <c r="L220" i="13"/>
  <c r="M220" i="13"/>
  <c r="J220" i="13"/>
  <c r="F226" i="13"/>
  <c r="E227" i="13"/>
  <c r="E228" i="13" l="1"/>
  <c r="F227" i="13"/>
  <c r="K221" i="13"/>
  <c r="H222" i="13"/>
  <c r="M221" i="13"/>
  <c r="O221" i="13"/>
  <c r="N221" i="13"/>
  <c r="P221" i="13"/>
  <c r="I221" i="13"/>
  <c r="J221" i="13"/>
  <c r="L221" i="13"/>
  <c r="P222" i="13" l="1"/>
  <c r="J222" i="13"/>
  <c r="N222" i="13"/>
  <c r="H223" i="13"/>
  <c r="I222" i="13"/>
  <c r="K222" i="13"/>
  <c r="O222" i="13"/>
  <c r="L222" i="13"/>
  <c r="M222" i="13"/>
  <c r="E229" i="13"/>
  <c r="F228" i="13"/>
  <c r="M223" i="13" l="1"/>
  <c r="O223" i="13"/>
  <c r="N223" i="13"/>
  <c r="I223" i="13"/>
  <c r="K223" i="13"/>
  <c r="L223" i="13"/>
  <c r="P223" i="13"/>
  <c r="H224" i="13"/>
  <c r="J223" i="13"/>
  <c r="E230" i="13"/>
  <c r="F229" i="13"/>
  <c r="J224" i="13" l="1"/>
  <c r="L224" i="13"/>
  <c r="N224" i="13"/>
  <c r="I224" i="13"/>
  <c r="K224" i="13"/>
  <c r="O224" i="13"/>
  <c r="P224" i="13"/>
  <c r="M224" i="13"/>
  <c r="H225" i="13"/>
  <c r="E231" i="13"/>
  <c r="F230" i="13"/>
  <c r="F231" i="13" l="1"/>
  <c r="E232" i="13"/>
  <c r="O225" i="13"/>
  <c r="I225" i="13"/>
  <c r="M225" i="13"/>
  <c r="L225" i="13"/>
  <c r="N225" i="13"/>
  <c r="H226" i="13"/>
  <c r="P225" i="13"/>
  <c r="J225" i="13"/>
  <c r="K225" i="13"/>
  <c r="L226" i="13" l="1"/>
  <c r="N226" i="13"/>
  <c r="M226" i="13"/>
  <c r="P226" i="13"/>
  <c r="I226" i="13"/>
  <c r="J226" i="13"/>
  <c r="K226" i="13"/>
  <c r="O226" i="13"/>
  <c r="H227" i="13"/>
  <c r="F232" i="13"/>
  <c r="E233" i="13"/>
  <c r="F233" i="13" l="1"/>
  <c r="E234" i="13"/>
  <c r="I227" i="13"/>
  <c r="K227" i="13"/>
  <c r="H228" i="13"/>
  <c r="M227" i="13"/>
  <c r="P227" i="13"/>
  <c r="J227" i="13"/>
  <c r="L227" i="13"/>
  <c r="N227" i="13"/>
  <c r="O227" i="13"/>
  <c r="N228" i="13" l="1"/>
  <c r="P228" i="13"/>
  <c r="L228" i="13"/>
  <c r="I228" i="13"/>
  <c r="J228" i="13"/>
  <c r="M228" i="13"/>
  <c r="O228" i="13"/>
  <c r="H229" i="13"/>
  <c r="K228" i="13"/>
  <c r="F234" i="13"/>
  <c r="E235" i="13"/>
  <c r="K229" i="13" l="1"/>
  <c r="H230" i="13"/>
  <c r="M229" i="13"/>
  <c r="L229" i="13"/>
  <c r="P229" i="13"/>
  <c r="J229" i="13"/>
  <c r="N229" i="13"/>
  <c r="O229" i="13"/>
  <c r="I229" i="13"/>
  <c r="E236" i="13"/>
  <c r="F235" i="13"/>
  <c r="P230" i="13" l="1"/>
  <c r="J230" i="13"/>
  <c r="L230" i="13"/>
  <c r="O230" i="13"/>
  <c r="N230" i="13"/>
  <c r="H231" i="13"/>
  <c r="K230" i="13"/>
  <c r="M230" i="13"/>
  <c r="I230" i="13"/>
  <c r="F236" i="13"/>
  <c r="E237" i="13"/>
  <c r="M231" i="13" l="1"/>
  <c r="O231" i="13"/>
  <c r="K231" i="13"/>
  <c r="P231" i="13"/>
  <c r="H232" i="13"/>
  <c r="I231" i="13"/>
  <c r="J231" i="13"/>
  <c r="L231" i="13"/>
  <c r="N231" i="13"/>
  <c r="F237" i="13"/>
  <c r="E238" i="13"/>
  <c r="J232" i="13" l="1"/>
  <c r="L232" i="13"/>
  <c r="K232" i="13"/>
  <c r="O232" i="13"/>
  <c r="M232" i="13"/>
  <c r="N232" i="13"/>
  <c r="I232" i="13"/>
  <c r="H233" i="13"/>
  <c r="P232" i="13"/>
  <c r="E239" i="13"/>
  <c r="F238" i="13"/>
  <c r="O233" i="13" l="1"/>
  <c r="I233" i="13"/>
  <c r="K233" i="13"/>
  <c r="N233" i="13"/>
  <c r="J233" i="13"/>
  <c r="L233" i="13"/>
  <c r="P233" i="13"/>
  <c r="H234" i="13"/>
  <c r="M233" i="13"/>
  <c r="F239" i="13"/>
  <c r="E240" i="13"/>
  <c r="L234" i="13" l="1"/>
  <c r="N234" i="13"/>
  <c r="J234" i="13"/>
  <c r="O234" i="13"/>
  <c r="M234" i="13"/>
  <c r="P234" i="13"/>
  <c r="H235" i="13"/>
  <c r="I234" i="13"/>
  <c r="K234" i="13"/>
  <c r="E241" i="13"/>
  <c r="F240" i="13"/>
  <c r="F241" i="13" l="1"/>
  <c r="E242" i="13"/>
  <c r="I235" i="13"/>
  <c r="K235" i="13"/>
  <c r="H236" i="13"/>
  <c r="J235" i="13"/>
  <c r="N235" i="13"/>
  <c r="P235" i="13"/>
  <c r="L235" i="13"/>
  <c r="M235" i="13"/>
  <c r="O235" i="13"/>
  <c r="N236" i="13" l="1"/>
  <c r="P236" i="13"/>
  <c r="J236" i="13"/>
  <c r="M236" i="13"/>
  <c r="H237" i="13"/>
  <c r="K236" i="13"/>
  <c r="L236" i="13"/>
  <c r="O236" i="13"/>
  <c r="I236" i="13"/>
  <c r="E243" i="13"/>
  <c r="F242" i="13"/>
  <c r="K237" i="13" l="1"/>
  <c r="H238" i="13"/>
  <c r="M237" i="13"/>
  <c r="I237" i="13"/>
  <c r="N237" i="13"/>
  <c r="J237" i="13"/>
  <c r="O237" i="13"/>
  <c r="P237" i="13"/>
  <c r="L237" i="13"/>
  <c r="E244" i="13"/>
  <c r="F243" i="13"/>
  <c r="F244" i="13" l="1"/>
  <c r="E245" i="13"/>
  <c r="P238" i="13"/>
  <c r="J238" i="13"/>
  <c r="I238" i="13"/>
  <c r="M238" i="13"/>
  <c r="L238" i="13"/>
  <c r="N238" i="13"/>
  <c r="H239" i="13"/>
  <c r="O238" i="13"/>
  <c r="K238" i="13"/>
  <c r="F245" i="13" l="1"/>
  <c r="E246" i="13"/>
  <c r="M239" i="13"/>
  <c r="O239" i="13"/>
  <c r="I239" i="13"/>
  <c r="H240" i="13"/>
  <c r="L239" i="13"/>
  <c r="P239" i="13"/>
  <c r="J239" i="13"/>
  <c r="K239" i="13"/>
  <c r="N239" i="13"/>
  <c r="E247" i="13" l="1"/>
  <c r="F246" i="13"/>
  <c r="J240" i="13"/>
  <c r="L240" i="13"/>
  <c r="H241" i="13"/>
  <c r="M240" i="13"/>
  <c r="I240" i="13"/>
  <c r="K240" i="13"/>
  <c r="O240" i="13"/>
  <c r="P240" i="13"/>
  <c r="N240" i="13"/>
  <c r="O241" i="13" l="1"/>
  <c r="I241" i="13"/>
  <c r="H242" i="13"/>
  <c r="L241" i="13"/>
  <c r="J241" i="13"/>
  <c r="M241" i="13"/>
  <c r="N241" i="13"/>
  <c r="P241" i="13"/>
  <c r="K241" i="13"/>
  <c r="F247" i="13"/>
  <c r="E248" i="13"/>
  <c r="L242" i="13" l="1"/>
  <c r="N242" i="13"/>
  <c r="K242" i="13"/>
  <c r="J242" i="13"/>
  <c r="M242" i="13"/>
  <c r="P242" i="13"/>
  <c r="I242" i="13"/>
  <c r="O242" i="13"/>
  <c r="H243" i="13"/>
  <c r="E249" i="13"/>
  <c r="F248" i="13"/>
  <c r="F249" i="13" l="1"/>
  <c r="E250" i="13"/>
  <c r="I243" i="13"/>
  <c r="K243" i="13"/>
  <c r="H244" i="13"/>
  <c r="L243" i="13"/>
  <c r="N243" i="13"/>
  <c r="O243" i="13"/>
  <c r="P243" i="13"/>
  <c r="M243" i="13"/>
  <c r="J243" i="13"/>
  <c r="N244" i="13" l="1"/>
  <c r="P244" i="13"/>
  <c r="K244" i="13"/>
  <c r="H245" i="13"/>
  <c r="I244" i="13"/>
  <c r="J244" i="13"/>
  <c r="L244" i="13"/>
  <c r="M244" i="13"/>
  <c r="O244" i="13"/>
  <c r="F250" i="13"/>
  <c r="E251" i="13"/>
  <c r="K245" i="13" l="1"/>
  <c r="H246" i="13"/>
  <c r="M245" i="13"/>
  <c r="J245" i="13"/>
  <c r="L245" i="13"/>
  <c r="N245" i="13"/>
  <c r="I245" i="13"/>
  <c r="P245" i="13"/>
  <c r="O245" i="13"/>
  <c r="E252" i="13"/>
  <c r="F251" i="13"/>
  <c r="P246" i="13" l="1"/>
  <c r="J246" i="13"/>
  <c r="K246" i="13"/>
  <c r="I246" i="13"/>
  <c r="L246" i="13"/>
  <c r="N246" i="13"/>
  <c r="O246" i="13"/>
  <c r="H247" i="13"/>
  <c r="M246" i="13"/>
  <c r="E253" i="13"/>
  <c r="F252" i="13"/>
  <c r="M247" i="13" l="1"/>
  <c r="O247" i="13"/>
  <c r="J247" i="13"/>
  <c r="L247" i="13"/>
  <c r="N247" i="13"/>
  <c r="H248" i="13"/>
  <c r="I247" i="13"/>
  <c r="K247" i="13"/>
  <c r="P247" i="13"/>
  <c r="E254" i="13"/>
  <c r="F253" i="13"/>
  <c r="F254" i="13" l="1"/>
  <c r="E255" i="13"/>
  <c r="J248" i="13"/>
  <c r="L248" i="13"/>
  <c r="P248" i="13"/>
  <c r="I248" i="13"/>
  <c r="O248" i="13"/>
  <c r="H249" i="13"/>
  <c r="K248" i="13"/>
  <c r="M248" i="13"/>
  <c r="N248" i="13"/>
  <c r="O249" i="13" l="1"/>
  <c r="I249" i="13"/>
  <c r="P249" i="13"/>
  <c r="J249" i="13"/>
  <c r="H250" i="13"/>
  <c r="K249" i="13"/>
  <c r="L249" i="13"/>
  <c r="M249" i="13"/>
  <c r="N249" i="13"/>
  <c r="F255" i="13"/>
  <c r="E256" i="13"/>
  <c r="L250" i="13" l="1"/>
  <c r="N250" i="13"/>
  <c r="P250" i="13"/>
  <c r="I250" i="13"/>
  <c r="H251" i="13"/>
  <c r="J250" i="13"/>
  <c r="M250" i="13"/>
  <c r="O250" i="13"/>
  <c r="K250" i="13"/>
  <c r="F256" i="13"/>
  <c r="E257" i="13"/>
  <c r="F257" i="13" l="1"/>
  <c r="E258" i="13"/>
  <c r="I251" i="13"/>
  <c r="K251" i="13"/>
  <c r="H252" i="13"/>
  <c r="O251" i="13"/>
  <c r="L251" i="13"/>
  <c r="M251" i="13"/>
  <c r="P251" i="13"/>
  <c r="N251" i="13"/>
  <c r="J251" i="13"/>
  <c r="N252" i="13" l="1"/>
  <c r="P252" i="13"/>
  <c r="O252" i="13"/>
  <c r="I252" i="13"/>
  <c r="H253" i="13"/>
  <c r="M252" i="13"/>
  <c r="J252" i="13"/>
  <c r="K252" i="13"/>
  <c r="L252" i="13"/>
  <c r="F258" i="13"/>
  <c r="E259" i="13"/>
  <c r="K253" i="13" l="1"/>
  <c r="H254" i="13"/>
  <c r="M253" i="13"/>
  <c r="O253" i="13"/>
  <c r="I253" i="13"/>
  <c r="J253" i="13"/>
  <c r="P253" i="13"/>
  <c r="L253" i="13"/>
  <c r="N253" i="13"/>
  <c r="E260" i="13"/>
  <c r="F259" i="13"/>
  <c r="E261" i="13" l="1"/>
  <c r="F260" i="13"/>
  <c r="P254" i="13"/>
  <c r="J254" i="13"/>
  <c r="N254" i="13"/>
  <c r="H255" i="13"/>
  <c r="I254" i="13"/>
  <c r="L254" i="13"/>
  <c r="M254" i="13"/>
  <c r="O254" i="13"/>
  <c r="K254" i="13"/>
  <c r="M255" i="13" l="1"/>
  <c r="O255" i="13"/>
  <c r="N255" i="13"/>
  <c r="J255" i="13"/>
  <c r="K255" i="13"/>
  <c r="P255" i="13"/>
  <c r="L255" i="13"/>
  <c r="I255" i="13"/>
  <c r="H256" i="13"/>
  <c r="E262" i="13"/>
  <c r="F261" i="13"/>
  <c r="E263" i="13" l="1"/>
  <c r="F262" i="13"/>
  <c r="J256" i="13"/>
  <c r="L256" i="13"/>
  <c r="N256" i="13"/>
  <c r="M256" i="13"/>
  <c r="O256" i="13"/>
  <c r="H257" i="13"/>
  <c r="P256" i="13"/>
  <c r="I256" i="13"/>
  <c r="K256" i="13"/>
  <c r="O257" i="13" l="1"/>
  <c r="I257" i="13"/>
  <c r="M257" i="13"/>
  <c r="P257" i="13"/>
  <c r="H258" i="13"/>
  <c r="J257" i="13"/>
  <c r="K257" i="13"/>
  <c r="L257" i="13"/>
  <c r="N257" i="13"/>
  <c r="F263" i="13"/>
  <c r="E264" i="13"/>
  <c r="L258" i="13" l="1"/>
  <c r="N258" i="13"/>
  <c r="M258" i="13"/>
  <c r="H259" i="13"/>
  <c r="J258" i="13"/>
  <c r="K258" i="13"/>
  <c r="I258" i="13"/>
  <c r="O258" i="13"/>
  <c r="P258" i="13"/>
  <c r="E265" i="13"/>
  <c r="F264" i="13"/>
  <c r="I259" i="13" l="1"/>
  <c r="K259" i="13"/>
  <c r="H260" i="13"/>
  <c r="M259" i="13"/>
  <c r="P259" i="13"/>
  <c r="J259" i="13"/>
  <c r="N259" i="13"/>
  <c r="O259" i="13"/>
  <c r="L259" i="13"/>
  <c r="F265" i="13"/>
  <c r="E266" i="13"/>
  <c r="N260" i="13" l="1"/>
  <c r="P260" i="13"/>
  <c r="L260" i="13"/>
  <c r="K260" i="13"/>
  <c r="M260" i="13"/>
  <c r="H261" i="13"/>
  <c r="O260" i="13"/>
  <c r="I260" i="13"/>
  <c r="J260" i="13"/>
  <c r="E267" i="13"/>
  <c r="F266" i="13"/>
  <c r="K261" i="13" l="1"/>
  <c r="H262" i="13"/>
  <c r="M261" i="13"/>
  <c r="L261" i="13"/>
  <c r="P261" i="13"/>
  <c r="O261" i="13"/>
  <c r="I261" i="13"/>
  <c r="J261" i="13"/>
  <c r="N261" i="13"/>
  <c r="E268" i="13"/>
  <c r="F267" i="13"/>
  <c r="E269" i="13" l="1"/>
  <c r="F268" i="13"/>
  <c r="P262" i="13"/>
  <c r="J262" i="13"/>
  <c r="L262" i="13"/>
  <c r="O262" i="13"/>
  <c r="H263" i="13"/>
  <c r="I262" i="13"/>
  <c r="K262" i="13"/>
  <c r="M262" i="13"/>
  <c r="N262" i="13"/>
  <c r="M263" i="13" l="1"/>
  <c r="O263" i="13"/>
  <c r="K263" i="13"/>
  <c r="P263" i="13"/>
  <c r="I263" i="13"/>
  <c r="L263" i="13"/>
  <c r="N263" i="13"/>
  <c r="J263" i="13"/>
  <c r="H264" i="13"/>
  <c r="E270" i="13"/>
  <c r="F269" i="13"/>
  <c r="E271" i="13" l="1"/>
  <c r="F270" i="13"/>
  <c r="J264" i="13"/>
  <c r="L264" i="13"/>
  <c r="K264" i="13"/>
  <c r="O264" i="13"/>
  <c r="I264" i="13"/>
  <c r="M264" i="13"/>
  <c r="P264" i="13"/>
  <c r="H265" i="13"/>
  <c r="N264" i="13"/>
  <c r="O265" i="13" l="1"/>
  <c r="I265" i="13"/>
  <c r="K265" i="13"/>
  <c r="N265" i="13"/>
  <c r="M265" i="13"/>
  <c r="P265" i="13"/>
  <c r="H266" i="13"/>
  <c r="J265" i="13"/>
  <c r="L265" i="13"/>
  <c r="F271" i="13"/>
  <c r="E272" i="13"/>
  <c r="F272" i="13" l="1"/>
  <c r="E273" i="13"/>
  <c r="L266" i="13"/>
  <c r="N266" i="13"/>
  <c r="J266" i="13"/>
  <c r="O266" i="13"/>
  <c r="I266" i="13"/>
  <c r="H267" i="13"/>
  <c r="K266" i="13"/>
  <c r="M266" i="13"/>
  <c r="P266" i="13"/>
  <c r="I267" i="13" l="1"/>
  <c r="K267" i="13"/>
  <c r="H268" i="13"/>
  <c r="J267" i="13"/>
  <c r="N267" i="13"/>
  <c r="L267" i="13"/>
  <c r="M267" i="13"/>
  <c r="O267" i="13"/>
  <c r="P267" i="13"/>
  <c r="F273" i="13"/>
  <c r="E274" i="13"/>
  <c r="N268" i="13" l="1"/>
  <c r="P268" i="13"/>
  <c r="J268" i="13"/>
  <c r="M268" i="13"/>
  <c r="I268" i="13"/>
  <c r="K268" i="13"/>
  <c r="O268" i="13"/>
  <c r="L268" i="13"/>
  <c r="H269" i="13"/>
  <c r="F274" i="13"/>
  <c r="E275" i="13"/>
  <c r="E276" i="13" l="1"/>
  <c r="F275" i="13"/>
  <c r="K269" i="13"/>
  <c r="H270" i="13"/>
  <c r="M269" i="13"/>
  <c r="I269" i="13"/>
  <c r="N269" i="13"/>
  <c r="L269" i="13"/>
  <c r="O269" i="13"/>
  <c r="P269" i="13"/>
  <c r="J269" i="13"/>
  <c r="P270" i="13" l="1"/>
  <c r="J270" i="13"/>
  <c r="I270" i="13"/>
  <c r="M270" i="13"/>
  <c r="O270" i="13"/>
  <c r="K270" i="13"/>
  <c r="H271" i="13"/>
  <c r="L270" i="13"/>
  <c r="N270" i="13"/>
  <c r="F276" i="13"/>
  <c r="E277" i="13"/>
  <c r="M271" i="13" l="1"/>
  <c r="O271" i="13"/>
  <c r="I271" i="13"/>
  <c r="H272" i="13"/>
  <c r="L271" i="13"/>
  <c r="J271" i="13"/>
  <c r="K271" i="13"/>
  <c r="P271" i="13"/>
  <c r="N271" i="13"/>
  <c r="F277" i="13"/>
  <c r="E278" i="13"/>
  <c r="J272" i="13" l="1"/>
  <c r="L272" i="13"/>
  <c r="H273" i="13"/>
  <c r="M272" i="13"/>
  <c r="I272" i="13"/>
  <c r="N272" i="13"/>
  <c r="O272" i="13"/>
  <c r="P272" i="13"/>
  <c r="K272" i="13"/>
  <c r="E279" i="13"/>
  <c r="F278" i="13"/>
  <c r="O273" i="13" l="1"/>
  <c r="I273" i="13"/>
  <c r="H274" i="13"/>
  <c r="L273" i="13"/>
  <c r="K273" i="13"/>
  <c r="M273" i="13"/>
  <c r="P273" i="13"/>
  <c r="J273" i="13"/>
  <c r="N273" i="13"/>
  <c r="F279" i="13"/>
  <c r="E280" i="13"/>
  <c r="L274" i="13" l="1"/>
  <c r="N274" i="13"/>
  <c r="K274" i="13"/>
  <c r="O274" i="13"/>
  <c r="P274" i="13"/>
  <c r="H275" i="13"/>
  <c r="J274" i="13"/>
  <c r="M274" i="13"/>
  <c r="I274" i="13"/>
  <c r="F280" i="13"/>
  <c r="E281" i="13"/>
  <c r="I275" i="13" l="1"/>
  <c r="K275" i="13"/>
  <c r="H276" i="13"/>
  <c r="L275" i="13"/>
  <c r="P275" i="13"/>
  <c r="J275" i="13"/>
  <c r="M275" i="13"/>
  <c r="N275" i="13"/>
  <c r="O275" i="13"/>
  <c r="F281" i="13"/>
  <c r="E282" i="13"/>
  <c r="N276" i="13" l="1"/>
  <c r="P276" i="13"/>
  <c r="K276" i="13"/>
  <c r="I276" i="13"/>
  <c r="L276" i="13"/>
  <c r="M276" i="13"/>
  <c r="J276" i="13"/>
  <c r="O276" i="13"/>
  <c r="H277" i="13"/>
  <c r="E283" i="13"/>
  <c r="F282" i="13"/>
  <c r="E284" i="13" l="1"/>
  <c r="F283" i="13"/>
  <c r="K277" i="13"/>
  <c r="H278" i="13"/>
  <c r="M277" i="13"/>
  <c r="J277" i="13"/>
  <c r="I277" i="13"/>
  <c r="L277" i="13"/>
  <c r="O277" i="13"/>
  <c r="P277" i="13"/>
  <c r="N277" i="13"/>
  <c r="P278" i="13" l="1"/>
  <c r="J278" i="13"/>
  <c r="K278" i="13"/>
  <c r="M278" i="13"/>
  <c r="N278" i="13"/>
  <c r="H279" i="13"/>
  <c r="I278" i="13"/>
  <c r="L278" i="13"/>
  <c r="O278" i="13"/>
  <c r="F284" i="13"/>
  <c r="E285" i="13"/>
  <c r="M279" i="13" l="1"/>
  <c r="O279" i="13"/>
  <c r="J279" i="13"/>
  <c r="P279" i="13"/>
  <c r="I279" i="13"/>
  <c r="H280" i="13"/>
  <c r="K279" i="13"/>
  <c r="L279" i="13"/>
  <c r="N279" i="13"/>
  <c r="F285" i="13"/>
  <c r="E286" i="13"/>
  <c r="J280" i="13" l="1"/>
  <c r="L280" i="13"/>
  <c r="P280" i="13"/>
  <c r="I280" i="13"/>
  <c r="H281" i="13"/>
  <c r="K280" i="13"/>
  <c r="M280" i="13"/>
  <c r="N280" i="13"/>
  <c r="O280" i="13"/>
  <c r="F286" i="13"/>
  <c r="E287" i="13"/>
  <c r="O281" i="13" l="1"/>
  <c r="I281" i="13"/>
  <c r="P281" i="13"/>
  <c r="J281" i="13"/>
  <c r="K281" i="13"/>
  <c r="M281" i="13"/>
  <c r="N281" i="13"/>
  <c r="L281" i="13"/>
  <c r="H282" i="13"/>
  <c r="F287" i="13"/>
  <c r="E288" i="13"/>
  <c r="F288" i="13" l="1"/>
  <c r="E289" i="13"/>
  <c r="L282" i="13"/>
  <c r="N282" i="13"/>
  <c r="P282" i="13"/>
  <c r="I282" i="13"/>
  <c r="H283" i="13"/>
  <c r="K282" i="13"/>
  <c r="M282" i="13"/>
  <c r="O282" i="13"/>
  <c r="J282" i="13"/>
  <c r="I283" i="13" l="1"/>
  <c r="K283" i="13"/>
  <c r="H284" i="13"/>
  <c r="O283" i="13"/>
  <c r="N283" i="13"/>
  <c r="P283" i="13"/>
  <c r="J283" i="13"/>
  <c r="L283" i="13"/>
  <c r="M283" i="13"/>
  <c r="F289" i="13"/>
  <c r="E290" i="13"/>
  <c r="N284" i="13" l="1"/>
  <c r="P284" i="13"/>
  <c r="O284" i="13"/>
  <c r="I284" i="13"/>
  <c r="H285" i="13"/>
  <c r="J284" i="13"/>
  <c r="K284" i="13"/>
  <c r="L284" i="13"/>
  <c r="M284" i="13"/>
  <c r="F290" i="13"/>
  <c r="E291" i="13"/>
  <c r="K285" i="13" l="1"/>
  <c r="H286" i="13"/>
  <c r="M285" i="13"/>
  <c r="O285" i="13"/>
  <c r="I285" i="13"/>
  <c r="L285" i="13"/>
  <c r="N285" i="13"/>
  <c r="P285" i="13"/>
  <c r="J285" i="13"/>
  <c r="E292" i="13"/>
  <c r="F291" i="13"/>
  <c r="E293" i="13" l="1"/>
  <c r="F292" i="13"/>
  <c r="P286" i="13"/>
  <c r="J286" i="13"/>
  <c r="N286" i="13"/>
  <c r="H287" i="13"/>
  <c r="K286" i="13"/>
  <c r="L286" i="13"/>
  <c r="O286" i="13"/>
  <c r="M286" i="13"/>
  <c r="I286" i="13"/>
  <c r="M287" i="13" l="1"/>
  <c r="O287" i="13"/>
  <c r="N287" i="13"/>
  <c r="L287" i="13"/>
  <c r="P287" i="13"/>
  <c r="H288" i="13"/>
  <c r="I287" i="13"/>
  <c r="K287" i="13"/>
  <c r="J287" i="13"/>
  <c r="F293" i="13"/>
  <c r="E294" i="13"/>
  <c r="J288" i="13" l="1"/>
  <c r="L288" i="13"/>
  <c r="N288" i="13"/>
  <c r="P288" i="13"/>
  <c r="H289" i="13"/>
  <c r="I288" i="13"/>
  <c r="K288" i="13"/>
  <c r="M288" i="13"/>
  <c r="O288" i="13"/>
  <c r="F294" i="13"/>
  <c r="E295" i="13"/>
  <c r="O289" i="13" l="1"/>
  <c r="I289" i="13"/>
  <c r="M289" i="13"/>
  <c r="K289" i="13"/>
  <c r="L289" i="13"/>
  <c r="J289" i="13"/>
  <c r="N289" i="13"/>
  <c r="P289" i="13"/>
  <c r="H290" i="13"/>
  <c r="F295" i="13"/>
  <c r="E296" i="13"/>
  <c r="F296" i="13" l="1"/>
  <c r="E297" i="13"/>
  <c r="L290" i="13"/>
  <c r="N290" i="13"/>
  <c r="M290" i="13"/>
  <c r="I290" i="13"/>
  <c r="J290" i="13"/>
  <c r="O290" i="13"/>
  <c r="P290" i="13"/>
  <c r="H291" i="13"/>
  <c r="K290" i="13"/>
  <c r="I291" i="13" l="1"/>
  <c r="K291" i="13"/>
  <c r="H292" i="13"/>
  <c r="M291" i="13"/>
  <c r="P291" i="13"/>
  <c r="L291" i="13"/>
  <c r="N291" i="13"/>
  <c r="O291" i="13"/>
  <c r="J291" i="13"/>
  <c r="F297" i="13"/>
  <c r="E298" i="13"/>
  <c r="N292" i="13" l="1"/>
  <c r="P292" i="13"/>
  <c r="L292" i="13"/>
  <c r="O292" i="13"/>
  <c r="I292" i="13"/>
  <c r="K292" i="13"/>
  <c r="M292" i="13"/>
  <c r="J292" i="13"/>
  <c r="F298" i="13"/>
  <c r="H293" i="13" s="1"/>
  <c r="E299" i="13"/>
  <c r="K293" i="13" l="1"/>
  <c r="M293" i="13"/>
  <c r="L293" i="13"/>
  <c r="P293" i="13"/>
  <c r="I293" i="13"/>
  <c r="J293" i="13"/>
  <c r="N293" i="13"/>
  <c r="O293" i="13"/>
  <c r="E300" i="13"/>
  <c r="F299" i="13"/>
  <c r="H294" i="13" s="1"/>
  <c r="P294" i="13" l="1"/>
  <c r="J294" i="13"/>
  <c r="L294" i="13"/>
  <c r="O294" i="13"/>
  <c r="I294" i="13"/>
  <c r="M294" i="13"/>
  <c r="N294" i="13"/>
  <c r="K294" i="13"/>
  <c r="H295" i="13"/>
  <c r="E301" i="13"/>
  <c r="F300" i="13"/>
  <c r="E302" i="13" l="1"/>
  <c r="F301" i="13"/>
  <c r="M295" i="13"/>
  <c r="O295" i="13"/>
  <c r="K295" i="13"/>
  <c r="P295" i="13"/>
  <c r="J295" i="13"/>
  <c r="L295" i="13"/>
  <c r="H296" i="13"/>
  <c r="N295" i="13"/>
  <c r="I295" i="13"/>
  <c r="J296" i="13" l="1"/>
  <c r="L296" i="13"/>
  <c r="K296" i="13"/>
  <c r="O296" i="13"/>
  <c r="N296" i="13"/>
  <c r="P296" i="13"/>
  <c r="H297" i="13"/>
  <c r="I296" i="13"/>
  <c r="M296" i="13"/>
  <c r="F302" i="13"/>
  <c r="E303" i="13"/>
  <c r="O297" i="13" l="1"/>
  <c r="I297" i="13"/>
  <c r="K297" i="13"/>
  <c r="N297" i="13"/>
  <c r="H298" i="13"/>
  <c r="J297" i="13"/>
  <c r="L297" i="13"/>
  <c r="M297" i="13"/>
  <c r="P297" i="13"/>
  <c r="F303" i="13"/>
  <c r="E304" i="13"/>
  <c r="L298" i="13" l="1"/>
  <c r="N298" i="13"/>
  <c r="J298" i="13"/>
  <c r="O298" i="13"/>
  <c r="H299" i="13"/>
  <c r="K298" i="13"/>
  <c r="M298" i="13"/>
  <c r="P298" i="13"/>
  <c r="I298" i="13"/>
  <c r="E305" i="13"/>
  <c r="F304" i="13"/>
  <c r="I299" i="13" l="1"/>
  <c r="K299" i="13"/>
  <c r="H300" i="13"/>
  <c r="J299" i="13"/>
  <c r="N299" i="13"/>
  <c r="L299" i="13"/>
  <c r="O299" i="13"/>
  <c r="P299" i="13"/>
  <c r="M299" i="13"/>
  <c r="F305" i="13"/>
  <c r="E306" i="13"/>
  <c r="N300" i="13" l="1"/>
  <c r="P300" i="13"/>
  <c r="J300" i="13"/>
  <c r="M300" i="13"/>
  <c r="L300" i="13"/>
  <c r="O300" i="13"/>
  <c r="H301" i="13"/>
  <c r="I300" i="13"/>
  <c r="K300" i="13"/>
  <c r="E307" i="13"/>
  <c r="F306" i="13"/>
  <c r="E308" i="13" l="1"/>
  <c r="F307" i="13"/>
  <c r="K301" i="13"/>
  <c r="H302" i="13"/>
  <c r="M301" i="13"/>
  <c r="I301" i="13"/>
  <c r="N301" i="13"/>
  <c r="P301" i="13"/>
  <c r="J301" i="13"/>
  <c r="L301" i="13"/>
  <c r="O301" i="13"/>
  <c r="P302" i="13" l="1"/>
  <c r="J302" i="13"/>
  <c r="I302" i="13"/>
  <c r="M302" i="13"/>
  <c r="H303" i="13"/>
  <c r="K302" i="13"/>
  <c r="L302" i="13"/>
  <c r="N302" i="13"/>
  <c r="O302" i="13"/>
  <c r="F308" i="13"/>
  <c r="E309" i="13"/>
  <c r="M303" i="13" l="1"/>
  <c r="O303" i="13"/>
  <c r="I303" i="13"/>
  <c r="H304" i="13"/>
  <c r="L303" i="13"/>
  <c r="J303" i="13"/>
  <c r="N303" i="13"/>
  <c r="P303" i="13"/>
  <c r="K303" i="13"/>
  <c r="F309" i="13"/>
  <c r="E310" i="13"/>
  <c r="J304" i="13" l="1"/>
  <c r="L304" i="13"/>
  <c r="H305" i="13"/>
  <c r="M304" i="13"/>
  <c r="K304" i="13"/>
  <c r="N304" i="13"/>
  <c r="P304" i="13"/>
  <c r="I304" i="13"/>
  <c r="O304" i="13"/>
  <c r="E311" i="13"/>
  <c r="F310" i="13"/>
  <c r="O305" i="13" l="1"/>
  <c r="I305" i="13"/>
  <c r="H306" i="13"/>
  <c r="L305" i="13"/>
  <c r="N305" i="13"/>
  <c r="P305" i="13"/>
  <c r="M305" i="13"/>
  <c r="J305" i="13"/>
  <c r="K305" i="13"/>
  <c r="F311" i="13"/>
  <c r="E312" i="13"/>
  <c r="L306" i="13" l="1"/>
  <c r="N306" i="13"/>
  <c r="K306" i="13"/>
  <c r="H307" i="13"/>
  <c r="I306" i="13"/>
  <c r="J306" i="13"/>
  <c r="M306" i="13"/>
  <c r="O306" i="13"/>
  <c r="P306" i="13"/>
  <c r="F312" i="13"/>
  <c r="E313" i="13"/>
  <c r="I307" i="13" l="1"/>
  <c r="K307" i="13"/>
  <c r="L307" i="13"/>
  <c r="M307" i="13"/>
  <c r="N307" i="13"/>
  <c r="J307" i="13"/>
  <c r="O307" i="13"/>
  <c r="P307" i="13"/>
  <c r="F313" i="13"/>
  <c r="E314" i="13"/>
  <c r="H308" i="13" l="1"/>
  <c r="E315" i="13"/>
  <c r="F314" i="13"/>
  <c r="E316" i="13" l="1"/>
  <c r="F315" i="13"/>
  <c r="N308" i="13"/>
  <c r="P308" i="13"/>
  <c r="K308" i="13"/>
  <c r="J308" i="13"/>
  <c r="L308" i="13"/>
  <c r="O308" i="13"/>
  <c r="H309" i="13"/>
  <c r="M308" i="13"/>
  <c r="I308" i="13"/>
  <c r="K309" i="13" l="1"/>
  <c r="M309" i="13"/>
  <c r="J309" i="13"/>
  <c r="N309" i="13"/>
  <c r="O309" i="13"/>
  <c r="I309" i="13"/>
  <c r="L309" i="13"/>
  <c r="P309" i="13"/>
  <c r="F316" i="13"/>
  <c r="H310" i="13" s="1"/>
  <c r="E317" i="13"/>
  <c r="P310" i="13" l="1"/>
  <c r="J310" i="13"/>
  <c r="K310" i="13"/>
  <c r="O310" i="13"/>
  <c r="H311" i="13"/>
  <c r="I310" i="13"/>
  <c r="L310" i="13"/>
  <c r="M310" i="13"/>
  <c r="N310" i="13"/>
  <c r="E318" i="13"/>
  <c r="F317" i="13"/>
  <c r="M311" i="13" l="1"/>
  <c r="O311" i="13"/>
  <c r="J311" i="13"/>
  <c r="H312" i="13"/>
  <c r="K311" i="13"/>
  <c r="L311" i="13"/>
  <c r="N311" i="13"/>
  <c r="P311" i="13"/>
  <c r="I311" i="13"/>
  <c r="F318" i="13"/>
  <c r="E319" i="13"/>
  <c r="J312" i="13" l="1"/>
  <c r="L312" i="13"/>
  <c r="P312" i="13"/>
  <c r="I312" i="13"/>
  <c r="K312" i="13"/>
  <c r="N312" i="13"/>
  <c r="O312" i="13"/>
  <c r="M312" i="13"/>
  <c r="H313" i="13"/>
  <c r="F319" i="13"/>
  <c r="E320" i="13"/>
  <c r="F320" i="13" l="1"/>
  <c r="E321" i="13"/>
  <c r="O313" i="13"/>
  <c r="I313" i="13"/>
  <c r="P313" i="13"/>
  <c r="J313" i="13"/>
  <c r="L313" i="13"/>
  <c r="M313" i="13"/>
  <c r="H314" i="13"/>
  <c r="N313" i="13"/>
  <c r="K313" i="13"/>
  <c r="F321" i="13" l="1"/>
  <c r="E322" i="13"/>
  <c r="L314" i="13"/>
  <c r="N314" i="13"/>
  <c r="P314" i="13"/>
  <c r="I314" i="13"/>
  <c r="H315" i="13"/>
  <c r="O314" i="13"/>
  <c r="J314" i="13"/>
  <c r="K314" i="13"/>
  <c r="M314" i="13"/>
  <c r="F322" i="13" l="1"/>
  <c r="E323" i="13"/>
  <c r="I315" i="13"/>
  <c r="K315" i="13"/>
  <c r="H316" i="13"/>
  <c r="O315" i="13"/>
  <c r="J315" i="13"/>
  <c r="L315" i="13"/>
  <c r="N315" i="13"/>
  <c r="P315" i="13"/>
  <c r="M315" i="13"/>
  <c r="N316" i="13" l="1"/>
  <c r="P316" i="13"/>
  <c r="O316" i="13"/>
  <c r="I316" i="13"/>
  <c r="H317" i="13"/>
  <c r="J316" i="13"/>
  <c r="L316" i="13"/>
  <c r="M316" i="13"/>
  <c r="K316" i="13"/>
  <c r="E324" i="13"/>
  <c r="F323" i="13"/>
  <c r="K317" i="13" l="1"/>
  <c r="M317" i="13"/>
  <c r="O317" i="13"/>
  <c r="J317" i="13"/>
  <c r="L317" i="13"/>
  <c r="P317" i="13"/>
  <c r="N317" i="13"/>
  <c r="I317" i="13"/>
  <c r="E325" i="13"/>
  <c r="F324" i="13"/>
  <c r="H318" i="13" s="1"/>
  <c r="P318" i="13" l="1"/>
  <c r="J318" i="13"/>
  <c r="N318" i="13"/>
  <c r="H319" i="13"/>
  <c r="M318" i="13"/>
  <c r="O318" i="13"/>
  <c r="I318" i="13"/>
  <c r="K318" i="13"/>
  <c r="L318" i="13"/>
  <c r="F325" i="13"/>
  <c r="E326" i="13"/>
  <c r="M319" i="13" l="1"/>
  <c r="O319" i="13"/>
  <c r="N319" i="13"/>
  <c r="H320" i="13"/>
  <c r="I319" i="13"/>
  <c r="J319" i="13"/>
  <c r="K319" i="13"/>
  <c r="L319" i="13"/>
  <c r="P319" i="13"/>
  <c r="E327" i="13"/>
  <c r="F326" i="13"/>
  <c r="J320" i="13" l="1"/>
  <c r="L320" i="13"/>
  <c r="N320" i="13"/>
  <c r="K320" i="13"/>
  <c r="M320" i="13"/>
  <c r="I320" i="13"/>
  <c r="O320" i="13"/>
  <c r="P320" i="13"/>
  <c r="H321" i="13"/>
  <c r="F327" i="13"/>
  <c r="E328" i="13"/>
  <c r="E329" i="13" l="1"/>
  <c r="F328" i="13"/>
  <c r="O321" i="13"/>
  <c r="I321" i="13"/>
  <c r="M321" i="13"/>
  <c r="J321" i="13"/>
  <c r="K321" i="13"/>
  <c r="N321" i="13"/>
  <c r="P321" i="13"/>
  <c r="H322" i="13"/>
  <c r="L321" i="13"/>
  <c r="L322" i="13" l="1"/>
  <c r="N322" i="13"/>
  <c r="M322" i="13"/>
  <c r="K322" i="13"/>
  <c r="O322" i="13"/>
  <c r="H323" i="13"/>
  <c r="P322" i="13"/>
  <c r="I322" i="13"/>
  <c r="J322" i="13"/>
  <c r="F329" i="13"/>
  <c r="E330" i="13"/>
  <c r="I323" i="13" l="1"/>
  <c r="K323" i="13"/>
  <c r="H324" i="13"/>
  <c r="M323" i="13"/>
  <c r="P323" i="13"/>
  <c r="O323" i="13"/>
  <c r="L323" i="13"/>
  <c r="N323" i="13"/>
  <c r="J323" i="13"/>
  <c r="E331" i="13"/>
  <c r="F330" i="13"/>
  <c r="N324" i="13" l="1"/>
  <c r="P324" i="13"/>
  <c r="L324" i="13"/>
  <c r="H325" i="13"/>
  <c r="J324" i="13"/>
  <c r="K324" i="13"/>
  <c r="M324" i="13"/>
  <c r="O324" i="13"/>
  <c r="I324" i="13"/>
  <c r="E332" i="13"/>
  <c r="F331" i="13"/>
  <c r="K325" i="13" l="1"/>
  <c r="M325" i="13"/>
  <c r="L325" i="13"/>
  <c r="P325" i="13"/>
  <c r="I325" i="13"/>
  <c r="N325" i="13"/>
  <c r="O325" i="13"/>
  <c r="J325" i="13"/>
  <c r="E333" i="13"/>
  <c r="F332" i="13"/>
  <c r="H326" i="13" s="1"/>
  <c r="P326" i="13" l="1"/>
  <c r="J326" i="13"/>
  <c r="L326" i="13"/>
  <c r="O326" i="13"/>
  <c r="K326" i="13"/>
  <c r="M326" i="13"/>
  <c r="N326" i="13"/>
  <c r="I326" i="13"/>
  <c r="F333" i="13"/>
  <c r="E334" i="13"/>
  <c r="F334" i="13" l="1"/>
  <c r="H327" i="13" s="1"/>
  <c r="E335" i="13"/>
  <c r="F335" i="13" l="1"/>
  <c r="E336" i="13"/>
  <c r="M327" i="13"/>
  <c r="O327" i="13"/>
  <c r="K327" i="13"/>
  <c r="P327" i="13"/>
  <c r="N327" i="13"/>
  <c r="H328" i="13"/>
  <c r="I327" i="13"/>
  <c r="J327" i="13"/>
  <c r="L327" i="13"/>
  <c r="J328" i="13" l="1"/>
  <c r="L328" i="13"/>
  <c r="K328" i="13"/>
  <c r="O328" i="13"/>
  <c r="H329" i="13"/>
  <c r="I328" i="13"/>
  <c r="P328" i="13"/>
  <c r="M328" i="13"/>
  <c r="N328" i="13"/>
  <c r="F336" i="13"/>
  <c r="E337" i="13"/>
  <c r="O329" i="13" l="1"/>
  <c r="I329" i="13"/>
  <c r="K329" i="13"/>
  <c r="N329" i="13"/>
  <c r="L329" i="13"/>
  <c r="M329" i="13"/>
  <c r="P329" i="13"/>
  <c r="H330" i="13"/>
  <c r="J329" i="13"/>
  <c r="F337" i="13"/>
  <c r="E338" i="13"/>
  <c r="L330" i="13" l="1"/>
  <c r="N330" i="13"/>
  <c r="J330" i="13"/>
  <c r="O330" i="13"/>
  <c r="I330" i="13"/>
  <c r="K330" i="13"/>
  <c r="P330" i="13"/>
  <c r="M330" i="13"/>
  <c r="H331" i="13"/>
  <c r="F338" i="13"/>
  <c r="E339" i="13"/>
  <c r="E340" i="13" l="1"/>
  <c r="F339" i="13"/>
  <c r="I331" i="13"/>
  <c r="K331" i="13"/>
  <c r="H332" i="13"/>
  <c r="J331" i="13"/>
  <c r="N331" i="13"/>
  <c r="M331" i="13"/>
  <c r="O331" i="13"/>
  <c r="P331" i="13"/>
  <c r="L331" i="13"/>
  <c r="N332" i="13" l="1"/>
  <c r="P332" i="13"/>
  <c r="J332" i="13"/>
  <c r="M332" i="13"/>
  <c r="I332" i="13"/>
  <c r="K332" i="13"/>
  <c r="H333" i="13"/>
  <c r="L332" i="13"/>
  <c r="O332" i="13"/>
  <c r="F340" i="13"/>
  <c r="E341" i="13"/>
  <c r="K333" i="13" l="1"/>
  <c r="M333" i="13"/>
  <c r="I333" i="13"/>
  <c r="N333" i="13"/>
  <c r="J333" i="13"/>
  <c r="L333" i="13"/>
  <c r="P333" i="13"/>
  <c r="O333" i="13"/>
  <c r="F341" i="13"/>
  <c r="H334" i="13" s="1"/>
  <c r="E342" i="13"/>
  <c r="P334" i="13" l="1"/>
  <c r="J334" i="13"/>
  <c r="I334" i="13"/>
  <c r="M334" i="13"/>
  <c r="K334" i="13"/>
  <c r="N334" i="13"/>
  <c r="O334" i="13"/>
  <c r="H335" i="13"/>
  <c r="L334" i="13"/>
  <c r="E343" i="13"/>
  <c r="F342" i="13"/>
  <c r="M335" i="13" l="1"/>
  <c r="O335" i="13"/>
  <c r="I335" i="13"/>
  <c r="H336" i="13"/>
  <c r="L335" i="13"/>
  <c r="K335" i="13"/>
  <c r="N335" i="13"/>
  <c r="J335" i="13"/>
  <c r="P335" i="13"/>
  <c r="F343" i="13"/>
  <c r="E344" i="13"/>
  <c r="J336" i="13" l="1"/>
  <c r="L336" i="13"/>
  <c r="H337" i="13"/>
  <c r="M336" i="13"/>
  <c r="O336" i="13"/>
  <c r="P336" i="13"/>
  <c r="N336" i="13"/>
  <c r="I336" i="13"/>
  <c r="K336" i="13"/>
  <c r="E345" i="13"/>
  <c r="F344" i="13"/>
  <c r="O337" i="13" l="1"/>
  <c r="I337" i="13"/>
  <c r="H338" i="13"/>
  <c r="L337" i="13"/>
  <c r="J337" i="13"/>
  <c r="K337" i="13"/>
  <c r="M337" i="13"/>
  <c r="N337" i="13"/>
  <c r="P337" i="13"/>
  <c r="E346" i="13"/>
  <c r="F345" i="13"/>
  <c r="L338" i="13" l="1"/>
  <c r="N338" i="13"/>
  <c r="K338" i="13"/>
  <c r="I338" i="13"/>
  <c r="M338" i="13"/>
  <c r="O338" i="13"/>
  <c r="J338" i="13"/>
  <c r="P338" i="13"/>
  <c r="H339" i="13"/>
  <c r="F346" i="13"/>
  <c r="E347" i="13"/>
  <c r="F347" i="13" l="1"/>
  <c r="E348" i="13"/>
  <c r="I339" i="13"/>
  <c r="K339" i="13"/>
  <c r="H340" i="13"/>
  <c r="L339" i="13"/>
  <c r="J339" i="13"/>
  <c r="M339" i="13"/>
  <c r="O339" i="13"/>
  <c r="P339" i="13"/>
  <c r="N339" i="13"/>
  <c r="N340" i="13" l="1"/>
  <c r="P340" i="13"/>
  <c r="K340" i="13"/>
  <c r="M340" i="13"/>
  <c r="O340" i="13"/>
  <c r="H341" i="13"/>
  <c r="I340" i="13"/>
  <c r="J340" i="13"/>
  <c r="L340" i="13"/>
  <c r="F348" i="13"/>
  <c r="E349" i="13"/>
  <c r="K341" i="13" l="1"/>
  <c r="M341" i="13"/>
  <c r="J341" i="13"/>
  <c r="P341" i="13"/>
  <c r="I341" i="13"/>
  <c r="L341" i="13"/>
  <c r="N341" i="13"/>
  <c r="O341" i="13"/>
  <c r="E350" i="13"/>
  <c r="F349" i="13"/>
  <c r="H342" i="13" s="1"/>
  <c r="P342" i="13" l="1"/>
  <c r="J342" i="13"/>
  <c r="K342" i="13"/>
  <c r="L342" i="13"/>
  <c r="M342" i="13"/>
  <c r="N342" i="13"/>
  <c r="O342" i="13"/>
  <c r="H343" i="13"/>
  <c r="I342" i="13"/>
  <c r="F350" i="13"/>
  <c r="E351" i="13"/>
  <c r="M343" i="13" l="1"/>
  <c r="O343" i="13"/>
  <c r="J343" i="13"/>
  <c r="I343" i="13"/>
  <c r="K343" i="13"/>
  <c r="N343" i="13"/>
  <c r="P343" i="13"/>
  <c r="L343" i="13"/>
  <c r="H344" i="13"/>
  <c r="F351" i="13"/>
  <c r="E352" i="13"/>
  <c r="F352" i="13" l="1"/>
  <c r="E353" i="13"/>
  <c r="L344" i="13"/>
  <c r="O344" i="13"/>
  <c r="I344" i="13"/>
  <c r="K344" i="13"/>
  <c r="M344" i="13"/>
  <c r="P344" i="13"/>
  <c r="H345" i="13"/>
  <c r="N344" i="13"/>
  <c r="J344" i="13"/>
  <c r="E354" i="13" l="1"/>
  <c r="F353" i="13"/>
  <c r="I345" i="13"/>
  <c r="M345" i="13"/>
  <c r="P345" i="13"/>
  <c r="L345" i="13"/>
  <c r="N345" i="13"/>
  <c r="H346" i="13"/>
  <c r="J345" i="13"/>
  <c r="K345" i="13"/>
  <c r="O345" i="13"/>
  <c r="N346" i="13" l="1"/>
  <c r="K346" i="13"/>
  <c r="O346" i="13"/>
  <c r="M346" i="13"/>
  <c r="P346" i="13"/>
  <c r="H347" i="13"/>
  <c r="L346" i="13"/>
  <c r="I346" i="13"/>
  <c r="J346" i="13"/>
  <c r="E355" i="13"/>
  <c r="F354" i="13"/>
  <c r="K347" i="13" l="1"/>
  <c r="I347" i="13"/>
  <c r="M347" i="13"/>
  <c r="O347" i="13"/>
  <c r="P347" i="13"/>
  <c r="J347" i="13"/>
  <c r="L347" i="13"/>
  <c r="N347" i="13"/>
  <c r="F355" i="13"/>
  <c r="H348" i="13" s="1"/>
  <c r="E356" i="13"/>
  <c r="P348" i="13" l="1"/>
  <c r="K348" i="13"/>
  <c r="O348" i="13"/>
  <c r="I348" i="13"/>
  <c r="J348" i="13"/>
  <c r="H349" i="13"/>
  <c r="L348" i="13"/>
  <c r="M348" i="13"/>
  <c r="N348" i="13"/>
  <c r="F356" i="13"/>
  <c r="E357" i="13"/>
  <c r="M349" i="13" l="1"/>
  <c r="O349" i="13"/>
  <c r="I349" i="13"/>
  <c r="H350" i="13"/>
  <c r="J349" i="13"/>
  <c r="K349" i="13"/>
  <c r="L349" i="13"/>
  <c r="N349" i="13"/>
  <c r="P349" i="13"/>
  <c r="F357" i="13"/>
  <c r="E358" i="13"/>
  <c r="J350" i="13" l="1"/>
  <c r="M350" i="13"/>
  <c r="P350" i="13"/>
  <c r="H351" i="13"/>
  <c r="K350" i="13"/>
  <c r="L350" i="13"/>
  <c r="I350" i="13"/>
  <c r="N350" i="13"/>
  <c r="O350" i="13"/>
  <c r="F358" i="13"/>
  <c r="E359" i="13"/>
  <c r="O351" i="13" l="1"/>
  <c r="K351" i="13"/>
  <c r="N351" i="13"/>
  <c r="H352" i="13"/>
  <c r="I351" i="13"/>
  <c r="L351" i="13"/>
  <c r="M351" i="13"/>
  <c r="P351" i="13"/>
  <c r="J351" i="13"/>
  <c r="F359" i="13"/>
  <c r="E360" i="13"/>
  <c r="L352" i="13" l="1"/>
  <c r="I352" i="13"/>
  <c r="M352" i="13"/>
  <c r="J352" i="13"/>
  <c r="N352" i="13"/>
  <c r="O352" i="13"/>
  <c r="K352" i="13"/>
  <c r="P352" i="13"/>
  <c r="H353" i="13"/>
  <c r="F360" i="13"/>
  <c r="E361" i="13"/>
  <c r="E362" i="13" l="1"/>
  <c r="F361" i="13"/>
  <c r="I353" i="13"/>
  <c r="P353" i="13"/>
  <c r="K353" i="13"/>
  <c r="J353" i="13"/>
  <c r="L353" i="13"/>
  <c r="N353" i="13"/>
  <c r="O353" i="13"/>
  <c r="H354" i="13"/>
  <c r="M353" i="13"/>
  <c r="N354" i="13" l="1"/>
  <c r="O354" i="13"/>
  <c r="I354" i="13"/>
  <c r="K354" i="13"/>
  <c r="L354" i="13"/>
  <c r="P354" i="13"/>
  <c r="J354" i="13"/>
  <c r="M354" i="13"/>
  <c r="H355" i="13"/>
  <c r="E363" i="13"/>
  <c r="F362" i="13"/>
  <c r="F363" i="13" l="1"/>
  <c r="E364" i="13"/>
  <c r="K355" i="13"/>
  <c r="H356" i="13"/>
  <c r="M355" i="13"/>
  <c r="P355" i="13"/>
  <c r="L355" i="13"/>
  <c r="N355" i="13"/>
  <c r="O355" i="13"/>
  <c r="I355" i="13"/>
  <c r="J355" i="13"/>
  <c r="P356" i="13" l="1"/>
  <c r="K356" i="13"/>
  <c r="N356" i="13"/>
  <c r="M356" i="13"/>
  <c r="O356" i="13"/>
  <c r="H357" i="13"/>
  <c r="I356" i="13"/>
  <c r="J356" i="13"/>
  <c r="L356" i="13"/>
  <c r="E365" i="13"/>
  <c r="F364" i="13"/>
  <c r="M357" i="13" l="1"/>
  <c r="I357" i="13"/>
  <c r="L357" i="13"/>
  <c r="O357" i="13"/>
  <c r="P357" i="13"/>
  <c r="H358" i="13"/>
  <c r="J357" i="13"/>
  <c r="K357" i="13"/>
  <c r="N357" i="13"/>
  <c r="F365" i="13"/>
  <c r="E366" i="13"/>
  <c r="J358" i="13" l="1"/>
  <c r="P358" i="13"/>
  <c r="K358" i="13"/>
  <c r="O358" i="13"/>
  <c r="I358" i="13"/>
  <c r="L358" i="13"/>
  <c r="M358" i="13"/>
  <c r="N358" i="13"/>
  <c r="E367" i="13"/>
  <c r="F366" i="13"/>
  <c r="H359" i="13" s="1"/>
  <c r="O359" i="13" l="1"/>
  <c r="N359" i="13"/>
  <c r="I359" i="13"/>
  <c r="J359" i="13"/>
  <c r="K359" i="13"/>
  <c r="L359" i="13"/>
  <c r="M359" i="13"/>
  <c r="P359" i="13"/>
  <c r="F367" i="13"/>
  <c r="E368" i="13"/>
  <c r="H360" i="13" l="1"/>
  <c r="F368" i="13"/>
  <c r="E369" i="13"/>
  <c r="E370" i="13" l="1"/>
  <c r="F369" i="13"/>
  <c r="L360" i="13"/>
  <c r="M360" i="13"/>
  <c r="P360" i="13"/>
  <c r="H361" i="13"/>
  <c r="J360" i="13"/>
  <c r="K360" i="13"/>
  <c r="N360" i="13"/>
  <c r="O360" i="13"/>
  <c r="I360" i="13"/>
  <c r="I361" i="13" l="1"/>
  <c r="K361" i="13"/>
  <c r="N361" i="13"/>
  <c r="H362" i="13"/>
  <c r="L361" i="13"/>
  <c r="M361" i="13"/>
  <c r="J361" i="13"/>
  <c r="P361" i="13"/>
  <c r="O361" i="13"/>
  <c r="F370" i="13"/>
  <c r="E371" i="13"/>
  <c r="N362" i="13" l="1"/>
  <c r="I362" i="13"/>
  <c r="L362" i="13"/>
  <c r="J362" i="13"/>
  <c r="M362" i="13"/>
  <c r="O362" i="13"/>
  <c r="P362" i="13"/>
  <c r="H363" i="13"/>
  <c r="K362" i="13"/>
  <c r="F371" i="13"/>
  <c r="E372" i="13"/>
  <c r="K363" i="13" l="1"/>
  <c r="P363" i="13"/>
  <c r="J363" i="13"/>
  <c r="I363" i="13"/>
  <c r="L363" i="13"/>
  <c r="N363" i="13"/>
  <c r="O363" i="13"/>
  <c r="M363" i="13"/>
  <c r="F372" i="13"/>
  <c r="H364" i="13" s="1"/>
  <c r="E373" i="13"/>
  <c r="P364" i="13" l="1"/>
  <c r="N364" i="13"/>
  <c r="I364" i="13"/>
  <c r="K364" i="13"/>
  <c r="L364" i="13"/>
  <c r="O364" i="13"/>
  <c r="H365" i="13"/>
  <c r="M364" i="13"/>
  <c r="J364" i="13"/>
  <c r="F373" i="13"/>
  <c r="E374" i="13"/>
  <c r="M365" i="13" l="1"/>
  <c r="L365" i="13"/>
  <c r="P365" i="13"/>
  <c r="K365" i="13"/>
  <c r="N365" i="13"/>
  <c r="I365" i="13"/>
  <c r="O365" i="13"/>
  <c r="J365" i="13"/>
  <c r="H366" i="13"/>
  <c r="E375" i="13"/>
  <c r="F374" i="13"/>
  <c r="F375" i="13" l="1"/>
  <c r="E376" i="13"/>
  <c r="J366" i="13"/>
  <c r="K366" i="13"/>
  <c r="N366" i="13"/>
  <c r="M366" i="13"/>
  <c r="O366" i="13"/>
  <c r="H367" i="13"/>
  <c r="P366" i="13"/>
  <c r="L366" i="13"/>
  <c r="I366" i="13"/>
  <c r="O367" i="13" l="1"/>
  <c r="I367" i="13"/>
  <c r="L367" i="13"/>
  <c r="N367" i="13"/>
  <c r="P367" i="13"/>
  <c r="H368" i="13"/>
  <c r="J367" i="13"/>
  <c r="K367" i="13"/>
  <c r="M367" i="13"/>
  <c r="E377" i="13"/>
  <c r="F376" i="13"/>
  <c r="L368" i="13" l="1"/>
  <c r="P368" i="13"/>
  <c r="J368" i="13"/>
  <c r="H369" i="13"/>
  <c r="O368" i="13"/>
  <c r="I368" i="13"/>
  <c r="K368" i="13"/>
  <c r="M368" i="13"/>
  <c r="N368" i="13"/>
  <c r="E378" i="13"/>
  <c r="F377" i="13"/>
  <c r="I369" i="13" l="1"/>
  <c r="N369" i="13"/>
  <c r="P369" i="13"/>
  <c r="H370" i="13"/>
  <c r="J369" i="13"/>
  <c r="K369" i="13"/>
  <c r="L369" i="13"/>
  <c r="M369" i="13"/>
  <c r="O369" i="13"/>
  <c r="F378" i="13"/>
  <c r="E379" i="13"/>
  <c r="N370" i="13" l="1"/>
  <c r="L370" i="13"/>
  <c r="P370" i="13"/>
  <c r="H371" i="13"/>
  <c r="J370" i="13"/>
  <c r="K370" i="13"/>
  <c r="I370" i="13"/>
  <c r="O370" i="13"/>
  <c r="M370" i="13"/>
  <c r="E380" i="13"/>
  <c r="F379" i="13"/>
  <c r="K371" i="13" l="1"/>
  <c r="J371" i="13"/>
  <c r="N371" i="13"/>
  <c r="L371" i="13"/>
  <c r="M371" i="13"/>
  <c r="O371" i="13"/>
  <c r="P371" i="13"/>
  <c r="I371" i="13"/>
  <c r="F380" i="13"/>
  <c r="H372" i="13" s="1"/>
  <c r="E381" i="13"/>
  <c r="P372" i="13" l="1"/>
  <c r="I372" i="13"/>
  <c r="L372" i="13"/>
  <c r="J372" i="13"/>
  <c r="M372" i="13"/>
  <c r="N372" i="13"/>
  <c r="K372" i="13"/>
  <c r="H373" i="13"/>
  <c r="O372" i="13"/>
  <c r="F381" i="13"/>
  <c r="E382" i="13"/>
  <c r="M373" i="13" l="1"/>
  <c r="P373" i="13"/>
  <c r="J373" i="13"/>
  <c r="H374" i="13"/>
  <c r="I373" i="13"/>
  <c r="K373" i="13"/>
  <c r="N373" i="13"/>
  <c r="O373" i="13"/>
  <c r="L373" i="13"/>
  <c r="E383" i="13"/>
  <c r="F382" i="13"/>
  <c r="J374" i="13" l="1"/>
  <c r="N374" i="13"/>
  <c r="K374" i="13"/>
  <c r="L374" i="13"/>
  <c r="O374" i="13"/>
  <c r="P374" i="13"/>
  <c r="M374" i="13"/>
  <c r="I374" i="13"/>
  <c r="H375" i="13"/>
  <c r="F383" i="13"/>
  <c r="E384" i="13"/>
  <c r="E385" i="13" l="1"/>
  <c r="F384" i="13"/>
  <c r="O375" i="13"/>
  <c r="L375" i="13"/>
  <c r="P375" i="13"/>
  <c r="K375" i="13"/>
  <c r="M375" i="13"/>
  <c r="H376" i="13"/>
  <c r="N375" i="13"/>
  <c r="I375" i="13"/>
  <c r="J375" i="13"/>
  <c r="L376" i="13" l="1"/>
  <c r="J376" i="13"/>
  <c r="H377" i="13"/>
  <c r="N376" i="13"/>
  <c r="M376" i="13"/>
  <c r="O376" i="13"/>
  <c r="I376" i="13"/>
  <c r="K376" i="13"/>
  <c r="P376" i="13"/>
  <c r="E386" i="13"/>
  <c r="F385" i="13"/>
  <c r="I377" i="13" l="1"/>
  <c r="L377" i="13"/>
  <c r="N377" i="13"/>
  <c r="O377" i="13"/>
  <c r="H378" i="13"/>
  <c r="P377" i="13"/>
  <c r="J377" i="13"/>
  <c r="K377" i="13"/>
  <c r="M377" i="13"/>
  <c r="E387" i="13"/>
  <c r="F386" i="13"/>
  <c r="N378" i="13" l="1"/>
  <c r="P378" i="13"/>
  <c r="J378" i="13"/>
  <c r="H379" i="13"/>
  <c r="O378" i="13"/>
  <c r="I378" i="13"/>
  <c r="K378" i="13"/>
  <c r="L378" i="13"/>
  <c r="M378" i="13"/>
  <c r="E388" i="13"/>
  <c r="F387" i="13"/>
  <c r="K379" i="13" l="1"/>
  <c r="N379" i="13"/>
  <c r="P379" i="13"/>
  <c r="I379" i="13"/>
  <c r="J379" i="13"/>
  <c r="L379" i="13"/>
  <c r="M379" i="13"/>
  <c r="O379" i="13"/>
  <c r="E389" i="13"/>
  <c r="F388" i="13"/>
  <c r="H380" i="13" s="1"/>
  <c r="P380" i="13" l="1"/>
  <c r="L380" i="13"/>
  <c r="O380" i="13"/>
  <c r="H381" i="13"/>
  <c r="J380" i="13"/>
  <c r="K380" i="13"/>
  <c r="M380" i="13"/>
  <c r="N380" i="13"/>
  <c r="I380" i="13"/>
  <c r="E390" i="13"/>
  <c r="F389" i="13"/>
  <c r="M381" i="13" l="1"/>
  <c r="J381" i="13"/>
  <c r="H382" i="13"/>
  <c r="N381" i="13"/>
  <c r="K381" i="13"/>
  <c r="L381" i="13"/>
  <c r="I381" i="13"/>
  <c r="O381" i="13"/>
  <c r="P381" i="13"/>
  <c r="E391" i="13"/>
  <c r="F390" i="13"/>
  <c r="J382" i="13" l="1"/>
  <c r="L382" i="13"/>
  <c r="I382" i="13"/>
  <c r="M382" i="13"/>
  <c r="N382" i="13"/>
  <c r="O382" i="13"/>
  <c r="P382" i="13"/>
  <c r="H383" i="13"/>
  <c r="K382" i="13"/>
  <c r="F391" i="13"/>
  <c r="E392" i="13"/>
  <c r="E393" i="13" l="1"/>
  <c r="F392" i="13"/>
  <c r="O383" i="13"/>
  <c r="P383" i="13"/>
  <c r="J383" i="13"/>
  <c r="H384" i="13"/>
  <c r="I383" i="13"/>
  <c r="K383" i="13"/>
  <c r="M383" i="13"/>
  <c r="N383" i="13"/>
  <c r="L383" i="13"/>
  <c r="L384" i="13" l="1"/>
  <c r="N384" i="13"/>
  <c r="J384" i="13"/>
  <c r="K384" i="13"/>
  <c r="O384" i="13"/>
  <c r="P384" i="13"/>
  <c r="H385" i="13"/>
  <c r="M384" i="13"/>
  <c r="I384" i="13"/>
  <c r="E394" i="13"/>
  <c r="F393" i="13"/>
  <c r="I385" i="13" l="1"/>
  <c r="L385" i="13"/>
  <c r="O385" i="13"/>
  <c r="K385" i="13"/>
  <c r="M385" i="13"/>
  <c r="P385" i="13"/>
  <c r="J385" i="13"/>
  <c r="N385" i="13"/>
  <c r="H386" i="13"/>
  <c r="E395" i="13"/>
  <c r="F394" i="13"/>
  <c r="E396" i="13" l="1"/>
  <c r="F395" i="13"/>
  <c r="N386" i="13"/>
  <c r="J386" i="13"/>
  <c r="H387" i="13"/>
  <c r="M386" i="13"/>
  <c r="L386" i="13"/>
  <c r="O386" i="13"/>
  <c r="P386" i="13"/>
  <c r="I386" i="13"/>
  <c r="K386" i="13"/>
  <c r="K387" i="13" l="1"/>
  <c r="L387" i="13"/>
  <c r="N387" i="13"/>
  <c r="O387" i="13"/>
  <c r="I387" i="13"/>
  <c r="P387" i="13"/>
  <c r="J387" i="13"/>
  <c r="M387" i="13"/>
  <c r="E397" i="13"/>
  <c r="F396" i="13"/>
  <c r="H388" i="13" s="1"/>
  <c r="P388" i="13" l="1"/>
  <c r="O388" i="13"/>
  <c r="J388" i="13"/>
  <c r="H389" i="13"/>
  <c r="N388" i="13"/>
  <c r="I388" i="13"/>
  <c r="L388" i="13"/>
  <c r="M388" i="13"/>
  <c r="K388" i="13"/>
  <c r="E398" i="13"/>
  <c r="F397" i="13"/>
  <c r="M389" i="13" l="1"/>
  <c r="N389" i="13"/>
  <c r="P389" i="13"/>
  <c r="I389" i="13"/>
  <c r="J389" i="13"/>
  <c r="K389" i="13"/>
  <c r="L389" i="13"/>
  <c r="O389" i="13"/>
  <c r="H390" i="13"/>
  <c r="F398" i="13"/>
  <c r="E399" i="13"/>
  <c r="F399" i="13" l="1"/>
  <c r="E400" i="13"/>
  <c r="J390" i="13"/>
  <c r="L390" i="13"/>
  <c r="O390" i="13"/>
  <c r="H391" i="13"/>
  <c r="I390" i="13"/>
  <c r="K390" i="13"/>
  <c r="N390" i="13"/>
  <c r="P390" i="13"/>
  <c r="M390" i="13"/>
  <c r="O391" i="13" l="1"/>
  <c r="J391" i="13"/>
  <c r="H392" i="13"/>
  <c r="M391" i="13"/>
  <c r="K391" i="13"/>
  <c r="L391" i="13"/>
  <c r="N391" i="13"/>
  <c r="P391" i="13"/>
  <c r="I391" i="13"/>
  <c r="E401" i="13"/>
  <c r="F400" i="13"/>
  <c r="L392" i="13" l="1"/>
  <c r="K392" i="13"/>
  <c r="H393" i="13"/>
  <c r="I392" i="13"/>
  <c r="M392" i="13"/>
  <c r="N392" i="13"/>
  <c r="J392" i="13"/>
  <c r="O392" i="13"/>
  <c r="P392" i="13"/>
  <c r="E402" i="13"/>
  <c r="F401" i="13"/>
  <c r="I393" i="13" l="1"/>
  <c r="O393" i="13"/>
  <c r="J393" i="13"/>
  <c r="H394" i="13"/>
  <c r="K393" i="13"/>
  <c r="M393" i="13"/>
  <c r="N393" i="13"/>
  <c r="P393" i="13"/>
  <c r="L393" i="13"/>
  <c r="E403" i="13"/>
  <c r="F402" i="13"/>
  <c r="N394" i="13" l="1"/>
  <c r="M394" i="13"/>
  <c r="J394" i="13"/>
  <c r="K394" i="13"/>
  <c r="O394" i="13"/>
  <c r="P394" i="13"/>
  <c r="I394" i="13"/>
  <c r="L394" i="13"/>
  <c r="H395" i="13"/>
  <c r="F403" i="13"/>
  <c r="E404" i="13"/>
  <c r="F404" i="13" l="1"/>
  <c r="E405" i="13"/>
  <c r="K395" i="13"/>
  <c r="H396" i="13"/>
  <c r="L395" i="13"/>
  <c r="O395" i="13"/>
  <c r="J395" i="13"/>
  <c r="M395" i="13"/>
  <c r="P395" i="13"/>
  <c r="N395" i="13"/>
  <c r="I395" i="13"/>
  <c r="P396" i="13" l="1"/>
  <c r="J396" i="13"/>
  <c r="H397" i="13"/>
  <c r="M396" i="13"/>
  <c r="L396" i="13"/>
  <c r="N396" i="13"/>
  <c r="O396" i="13"/>
  <c r="I396" i="13"/>
  <c r="K396" i="13"/>
  <c r="E406" i="13"/>
  <c r="F405" i="13"/>
  <c r="M397" i="13" l="1"/>
  <c r="K397" i="13"/>
  <c r="N397" i="13"/>
  <c r="O397" i="13"/>
  <c r="H398" i="13"/>
  <c r="P397" i="13"/>
  <c r="J397" i="13"/>
  <c r="L397" i="13"/>
  <c r="I397" i="13"/>
  <c r="E407" i="13"/>
  <c r="F406" i="13"/>
  <c r="J398" i="13" l="1"/>
  <c r="O398" i="13"/>
  <c r="I398" i="13"/>
  <c r="H399" i="13"/>
  <c r="N398" i="13"/>
  <c r="P398" i="13"/>
  <c r="K398" i="13"/>
  <c r="L398" i="13"/>
  <c r="M398" i="13"/>
  <c r="F407" i="13"/>
  <c r="E408" i="13"/>
  <c r="O399" i="13" l="1"/>
  <c r="M399" i="13"/>
  <c r="P399" i="13"/>
  <c r="I399" i="13"/>
  <c r="J399" i="13"/>
  <c r="H400" i="13"/>
  <c r="N399" i="13"/>
  <c r="K399" i="13"/>
  <c r="L399" i="13"/>
  <c r="F408" i="13"/>
  <c r="E409" i="13"/>
  <c r="L400" i="13" l="1"/>
  <c r="K400" i="13"/>
  <c r="O400" i="13"/>
  <c r="I400" i="13"/>
  <c r="J400" i="13"/>
  <c r="M400" i="13"/>
  <c r="N400" i="13"/>
  <c r="H401" i="13"/>
  <c r="P400" i="13"/>
  <c r="E410" i="13"/>
  <c r="F409" i="13"/>
  <c r="I401" i="13" l="1"/>
  <c r="J401" i="13"/>
  <c r="H402" i="13"/>
  <c r="M401" i="13"/>
  <c r="K401" i="13"/>
  <c r="L401" i="13"/>
  <c r="P401" i="13"/>
  <c r="N401" i="13"/>
  <c r="O401" i="13"/>
  <c r="E411" i="13"/>
  <c r="F410" i="13"/>
  <c r="N402" i="13" l="1"/>
  <c r="K402" i="13"/>
  <c r="H403" i="13"/>
  <c r="I402" i="13"/>
  <c r="L402" i="13"/>
  <c r="M402" i="13"/>
  <c r="O402" i="13"/>
  <c r="P402" i="13"/>
  <c r="J402" i="13"/>
  <c r="E412" i="13"/>
  <c r="F411" i="13"/>
  <c r="K403" i="13" l="1"/>
  <c r="O403" i="13"/>
  <c r="I403" i="13"/>
  <c r="J403" i="13"/>
  <c r="M403" i="13"/>
  <c r="N403" i="13"/>
  <c r="L403" i="13"/>
  <c r="P403" i="13"/>
  <c r="F412" i="13"/>
  <c r="H404" i="13" s="1"/>
  <c r="E413" i="13"/>
  <c r="P404" i="13" l="1"/>
  <c r="M404" i="13"/>
  <c r="J404" i="13"/>
  <c r="K404" i="13"/>
  <c r="N404" i="13"/>
  <c r="O404" i="13"/>
  <c r="H405" i="13"/>
  <c r="L404" i="13"/>
  <c r="I404" i="13"/>
  <c r="E414" i="13"/>
  <c r="F413" i="13"/>
  <c r="F414" i="13" l="1"/>
  <c r="E415" i="13"/>
  <c r="M405" i="13"/>
  <c r="K405" i="13"/>
  <c r="O405" i="13"/>
  <c r="J405" i="13"/>
  <c r="L405" i="13"/>
  <c r="P405" i="13"/>
  <c r="N405" i="13"/>
  <c r="I405" i="13"/>
  <c r="H406" i="13"/>
  <c r="J406" i="13" l="1"/>
  <c r="I406" i="13"/>
  <c r="H407" i="13"/>
  <c r="M406" i="13"/>
  <c r="L406" i="13"/>
  <c r="N406" i="13"/>
  <c r="P406" i="13"/>
  <c r="O406" i="13"/>
  <c r="K406" i="13"/>
  <c r="F415" i="13"/>
  <c r="E416" i="13"/>
  <c r="O407" i="13" l="1"/>
  <c r="K407" i="13"/>
  <c r="M407" i="13"/>
  <c r="N407" i="13"/>
  <c r="H408" i="13"/>
  <c r="I407" i="13"/>
  <c r="J407" i="13"/>
  <c r="L407" i="13"/>
  <c r="P407" i="13"/>
  <c r="E417" i="13"/>
  <c r="F416" i="13"/>
  <c r="L408" i="13" l="1"/>
  <c r="O408" i="13"/>
  <c r="I408" i="13"/>
  <c r="N408" i="13"/>
  <c r="P408" i="13"/>
  <c r="H409" i="13"/>
  <c r="M408" i="13"/>
  <c r="J408" i="13"/>
  <c r="K408" i="13"/>
  <c r="E418" i="13"/>
  <c r="F417" i="13"/>
  <c r="I409" i="13" l="1"/>
  <c r="M409" i="13"/>
  <c r="P409" i="13"/>
  <c r="O409" i="13"/>
  <c r="J409" i="13"/>
  <c r="K409" i="13"/>
  <c r="L409" i="13"/>
  <c r="H410" i="13"/>
  <c r="N409" i="13"/>
  <c r="F418" i="13"/>
  <c r="E419" i="13"/>
  <c r="F419" i="13" l="1"/>
  <c r="E420" i="13"/>
  <c r="N410" i="13"/>
  <c r="K410" i="13"/>
  <c r="O410" i="13"/>
  <c r="I410" i="13"/>
  <c r="J410" i="13"/>
  <c r="H411" i="13"/>
  <c r="L410" i="13"/>
  <c r="M410" i="13"/>
  <c r="P410" i="13"/>
  <c r="K411" i="13" l="1"/>
  <c r="I411" i="13"/>
  <c r="M411" i="13"/>
  <c r="J411" i="13"/>
  <c r="L411" i="13"/>
  <c r="N411" i="13"/>
  <c r="O411" i="13"/>
  <c r="P411" i="13"/>
  <c r="E421" i="13"/>
  <c r="F420" i="13"/>
  <c r="H412" i="13" s="1"/>
  <c r="P412" i="13" l="1"/>
  <c r="K412" i="13"/>
  <c r="H413" i="13"/>
  <c r="I412" i="13"/>
  <c r="L412" i="13"/>
  <c r="M412" i="13"/>
  <c r="J412" i="13"/>
  <c r="N412" i="13"/>
  <c r="O412" i="13"/>
  <c r="E422" i="13"/>
  <c r="F421" i="13"/>
  <c r="M413" i="13" l="1"/>
  <c r="O413" i="13"/>
  <c r="I413" i="13"/>
  <c r="J413" i="13"/>
  <c r="L413" i="13"/>
  <c r="N413" i="13"/>
  <c r="P413" i="13"/>
  <c r="H414" i="13"/>
  <c r="K413" i="13"/>
  <c r="F422" i="13"/>
  <c r="E423" i="13"/>
  <c r="J414" i="13" l="1"/>
  <c r="M414" i="13"/>
  <c r="P414" i="13"/>
  <c r="I414" i="13"/>
  <c r="K414" i="13"/>
  <c r="N414" i="13"/>
  <c r="O414" i="13"/>
  <c r="L414" i="13"/>
  <c r="H415" i="13"/>
  <c r="F423" i="13"/>
  <c r="E424" i="13"/>
  <c r="F424" i="13" l="1"/>
  <c r="E425" i="13"/>
  <c r="O415" i="13"/>
  <c r="K415" i="13"/>
  <c r="N415" i="13"/>
  <c r="J415" i="13"/>
  <c r="L415" i="13"/>
  <c r="P415" i="13"/>
  <c r="H416" i="13"/>
  <c r="M415" i="13"/>
  <c r="I415" i="13"/>
  <c r="E426" i="13" l="1"/>
  <c r="F425" i="13"/>
  <c r="L416" i="13"/>
  <c r="I416" i="13"/>
  <c r="M416" i="13"/>
  <c r="K416" i="13"/>
  <c r="N416" i="13"/>
  <c r="P416" i="13"/>
  <c r="J416" i="13"/>
  <c r="O416" i="13"/>
  <c r="H417" i="13"/>
  <c r="I417" i="13" l="1"/>
  <c r="P417" i="13"/>
  <c r="K417" i="13"/>
  <c r="M417" i="13"/>
  <c r="N417" i="13"/>
  <c r="H418" i="13"/>
  <c r="O417" i="13"/>
  <c r="L417" i="13"/>
  <c r="J417" i="13"/>
  <c r="E427" i="13"/>
  <c r="F426" i="13"/>
  <c r="N418" i="13" l="1"/>
  <c r="O418" i="13"/>
  <c r="I418" i="13"/>
  <c r="M418" i="13"/>
  <c r="P418" i="13"/>
  <c r="H419" i="13"/>
  <c r="J418" i="13"/>
  <c r="K418" i="13"/>
  <c r="L418" i="13"/>
  <c r="F427" i="13"/>
  <c r="E428" i="13"/>
  <c r="K419" i="13" l="1"/>
  <c r="M419" i="13"/>
  <c r="P419" i="13"/>
  <c r="O419" i="13"/>
  <c r="I419" i="13"/>
  <c r="J419" i="13"/>
  <c r="L419" i="13"/>
  <c r="N419" i="13"/>
  <c r="F428" i="13"/>
  <c r="H420" i="13" s="1"/>
  <c r="E429" i="13"/>
  <c r="P420" i="13" l="1"/>
  <c r="K420" i="13"/>
  <c r="N420" i="13"/>
  <c r="I420" i="13"/>
  <c r="J420" i="13"/>
  <c r="L420" i="13"/>
  <c r="M420" i="13"/>
  <c r="O420" i="13"/>
  <c r="H421" i="13"/>
  <c r="F429" i="13"/>
  <c r="E430" i="13"/>
  <c r="E431" i="13" l="1"/>
  <c r="F430" i="13"/>
  <c r="M421" i="13"/>
  <c r="I421" i="13"/>
  <c r="L421" i="13"/>
  <c r="H422" i="13"/>
  <c r="J421" i="13"/>
  <c r="K421" i="13"/>
  <c r="N421" i="13"/>
  <c r="O421" i="13"/>
  <c r="P421" i="13"/>
  <c r="J422" i="13" l="1"/>
  <c r="P422" i="13"/>
  <c r="K422" i="13"/>
  <c r="H423" i="13"/>
  <c r="L422" i="13"/>
  <c r="M422" i="13"/>
  <c r="N422" i="13"/>
  <c r="O422" i="13"/>
  <c r="I422" i="13"/>
  <c r="F431" i="13"/>
  <c r="E432" i="13"/>
  <c r="O423" i="13" l="1"/>
  <c r="N423" i="13"/>
  <c r="I423" i="13"/>
  <c r="J423" i="13"/>
  <c r="L423" i="13"/>
  <c r="M423" i="13"/>
  <c r="K423" i="13"/>
  <c r="H424" i="13"/>
  <c r="P423" i="13"/>
  <c r="F432" i="13"/>
  <c r="E433" i="13"/>
  <c r="E434" i="13" l="1"/>
  <c r="F433" i="13"/>
  <c r="L424" i="13"/>
  <c r="M424" i="13"/>
  <c r="P424" i="13"/>
  <c r="I424" i="13"/>
  <c r="J424" i="13"/>
  <c r="N424" i="13"/>
  <c r="O424" i="13"/>
  <c r="H425" i="13"/>
  <c r="K424" i="13"/>
  <c r="I425" i="13" l="1"/>
  <c r="K425" i="13"/>
  <c r="N425" i="13"/>
  <c r="J425" i="13"/>
  <c r="L425" i="13"/>
  <c r="O425" i="13"/>
  <c r="P425" i="13"/>
  <c r="M425" i="13"/>
  <c r="H426" i="13"/>
  <c r="F434" i="13"/>
  <c r="E435" i="13"/>
  <c r="E436" i="13" l="1"/>
  <c r="F435" i="13"/>
  <c r="N426" i="13"/>
  <c r="I426" i="13"/>
  <c r="L426" i="13"/>
  <c r="K426" i="13"/>
  <c r="M426" i="13"/>
  <c r="P426" i="13"/>
  <c r="H427" i="13"/>
  <c r="O426" i="13"/>
  <c r="J426" i="13"/>
  <c r="K427" i="13" l="1"/>
  <c r="P427" i="13"/>
  <c r="J427" i="13"/>
  <c r="M427" i="13"/>
  <c r="N427" i="13"/>
  <c r="I427" i="13"/>
  <c r="L427" i="13"/>
  <c r="O427" i="13"/>
  <c r="E437" i="13"/>
  <c r="F436" i="13"/>
  <c r="H428" i="13" s="1"/>
  <c r="P428" i="13" l="1"/>
  <c r="N428" i="13"/>
  <c r="I428" i="13"/>
  <c r="M428" i="13"/>
  <c r="O428" i="13"/>
  <c r="H429" i="13"/>
  <c r="J428" i="13"/>
  <c r="K428" i="13"/>
  <c r="L428" i="13"/>
  <c r="F437" i="13"/>
  <c r="E438" i="13"/>
  <c r="M429" i="13" l="1"/>
  <c r="L429" i="13"/>
  <c r="P429" i="13"/>
  <c r="O429" i="13"/>
  <c r="H430" i="13"/>
  <c r="I429" i="13"/>
  <c r="J429" i="13"/>
  <c r="K429" i="13"/>
  <c r="N429" i="13"/>
  <c r="E439" i="13"/>
  <c r="F438" i="13"/>
  <c r="J430" i="13" l="1"/>
  <c r="K430" i="13"/>
  <c r="N430" i="13"/>
  <c r="P430" i="13"/>
  <c r="I430" i="13"/>
  <c r="H431" i="13"/>
  <c r="L430" i="13"/>
  <c r="M430" i="13"/>
  <c r="O430" i="13"/>
  <c r="F439" i="13"/>
  <c r="E440" i="13"/>
  <c r="O431" i="13" l="1"/>
  <c r="I431" i="13"/>
  <c r="L431" i="13"/>
  <c r="H432" i="13"/>
  <c r="J431" i="13"/>
  <c r="K431" i="13"/>
  <c r="M431" i="13"/>
  <c r="N431" i="13"/>
  <c r="P431" i="13"/>
  <c r="E441" i="13"/>
  <c r="F440" i="13"/>
  <c r="L432" i="13" l="1"/>
  <c r="P432" i="13"/>
  <c r="J432" i="13"/>
  <c r="H433" i="13"/>
  <c r="K432" i="13"/>
  <c r="M432" i="13"/>
  <c r="I432" i="13"/>
  <c r="N432" i="13"/>
  <c r="O432" i="13"/>
  <c r="E442" i="13"/>
  <c r="F441" i="13"/>
  <c r="I433" i="13" l="1"/>
  <c r="N433" i="13"/>
  <c r="J433" i="13"/>
  <c r="L433" i="13"/>
  <c r="M433" i="13"/>
  <c r="O433" i="13"/>
  <c r="P433" i="13"/>
  <c r="H434" i="13"/>
  <c r="K433" i="13"/>
  <c r="F442" i="13"/>
  <c r="E443" i="13"/>
  <c r="N434" i="13" l="1"/>
  <c r="L434" i="13"/>
  <c r="P434" i="13"/>
  <c r="I434" i="13"/>
  <c r="J434" i="13"/>
  <c r="M434" i="13"/>
  <c r="O434" i="13"/>
  <c r="K434" i="13"/>
  <c r="H435" i="13"/>
  <c r="E444" i="13"/>
  <c r="F443" i="13"/>
  <c r="E445" i="13" l="1"/>
  <c r="F444" i="13"/>
  <c r="K435" i="13"/>
  <c r="H436" i="13"/>
  <c r="J435" i="13"/>
  <c r="N435" i="13"/>
  <c r="I435" i="13"/>
  <c r="L435" i="13"/>
  <c r="O435" i="13"/>
  <c r="P435" i="13"/>
  <c r="M435" i="13"/>
  <c r="P436" i="13" l="1"/>
  <c r="I436" i="13"/>
  <c r="L436" i="13"/>
  <c r="K436" i="13"/>
  <c r="M436" i="13"/>
  <c r="O436" i="13"/>
  <c r="J436" i="13"/>
  <c r="N436" i="13"/>
  <c r="F445" i="13"/>
  <c r="H437" i="13" s="1"/>
  <c r="E446" i="13"/>
  <c r="M437" i="13" l="1"/>
  <c r="P437" i="13"/>
  <c r="J437" i="13"/>
  <c r="H438" i="13"/>
  <c r="L437" i="13"/>
  <c r="N437" i="13"/>
  <c r="O437" i="13"/>
  <c r="I437" i="13"/>
  <c r="K437" i="13"/>
  <c r="E447" i="13"/>
  <c r="F446" i="13"/>
  <c r="J438" i="13" l="1"/>
  <c r="N438" i="13"/>
  <c r="M438" i="13"/>
  <c r="O438" i="13"/>
  <c r="H439" i="13"/>
  <c r="I438" i="13"/>
  <c r="K438" i="13"/>
  <c r="L438" i="13"/>
  <c r="P438" i="13"/>
  <c r="F447" i="13"/>
  <c r="E448" i="13"/>
  <c r="O439" i="13" l="1"/>
  <c r="L439" i="13"/>
  <c r="P439" i="13"/>
  <c r="N439" i="13"/>
  <c r="H440" i="13"/>
  <c r="I439" i="13"/>
  <c r="J439" i="13"/>
  <c r="K439" i="13"/>
  <c r="M439" i="13"/>
  <c r="E449" i="13"/>
  <c r="F448" i="13"/>
  <c r="L440" i="13" l="1"/>
  <c r="J440" i="13"/>
  <c r="N440" i="13"/>
  <c r="P440" i="13"/>
  <c r="I440" i="13"/>
  <c r="K440" i="13"/>
  <c r="M440" i="13"/>
  <c r="O440" i="13"/>
  <c r="E450" i="13"/>
  <c r="F449" i="13"/>
  <c r="H441" i="13" s="1"/>
  <c r="I441" i="13" l="1"/>
  <c r="L441" i="13"/>
  <c r="P441" i="13"/>
  <c r="H442" i="13"/>
  <c r="J441" i="13"/>
  <c r="K441" i="13"/>
  <c r="O441" i="13"/>
  <c r="M441" i="13"/>
  <c r="N441" i="13"/>
  <c r="E451" i="13"/>
  <c r="F450" i="13"/>
  <c r="N442" i="13" l="1"/>
  <c r="P442" i="13"/>
  <c r="J442" i="13"/>
  <c r="H443" i="13"/>
  <c r="K442" i="13"/>
  <c r="L442" i="13"/>
  <c r="M442" i="13"/>
  <c r="O442" i="13"/>
  <c r="I442" i="13"/>
  <c r="E452" i="13"/>
  <c r="F451" i="13"/>
  <c r="K443" i="13" l="1"/>
  <c r="N443" i="13"/>
  <c r="I443" i="13"/>
  <c r="L443" i="13"/>
  <c r="M443" i="13"/>
  <c r="J443" i="13"/>
  <c r="O443" i="13"/>
  <c r="P443" i="13"/>
  <c r="F452" i="13"/>
  <c r="H444" i="13" s="1"/>
  <c r="E453" i="13"/>
  <c r="P444" i="13" l="1"/>
  <c r="L444" i="13"/>
  <c r="O444" i="13"/>
  <c r="I444" i="13"/>
  <c r="J444" i="13"/>
  <c r="M444" i="13"/>
  <c r="N444" i="13"/>
  <c r="H445" i="13"/>
  <c r="K444" i="13"/>
  <c r="E454" i="13"/>
  <c r="F453" i="13"/>
  <c r="M445" i="13" l="1"/>
  <c r="J445" i="13"/>
  <c r="N445" i="13"/>
  <c r="I445" i="13"/>
  <c r="K445" i="13"/>
  <c r="O445" i="13"/>
  <c r="P445" i="13"/>
  <c r="L445" i="13"/>
  <c r="F454" i="13"/>
  <c r="H446" i="13" s="1"/>
  <c r="E455" i="13"/>
  <c r="J446" i="13" l="1"/>
  <c r="L446" i="13"/>
  <c r="K446" i="13"/>
  <c r="M446" i="13"/>
  <c r="O446" i="13"/>
  <c r="P446" i="13"/>
  <c r="H447" i="13"/>
  <c r="N446" i="13"/>
  <c r="I446" i="13"/>
  <c r="F455" i="13"/>
  <c r="E456" i="13"/>
  <c r="E457" i="13" l="1"/>
  <c r="F456" i="13"/>
  <c r="O447" i="13"/>
  <c r="P447" i="13"/>
  <c r="J447" i="13"/>
  <c r="H448" i="13"/>
  <c r="L447" i="13"/>
  <c r="M447" i="13"/>
  <c r="I447" i="13"/>
  <c r="K447" i="13"/>
  <c r="N447" i="13"/>
  <c r="L448" i="13" l="1"/>
  <c r="N448" i="13"/>
  <c r="M448" i="13"/>
  <c r="O448" i="13"/>
  <c r="H449" i="13"/>
  <c r="P448" i="13"/>
  <c r="I448" i="13"/>
  <c r="J448" i="13"/>
  <c r="K448" i="13"/>
  <c r="E458" i="13"/>
  <c r="F457" i="13"/>
  <c r="I449" i="13" l="1"/>
  <c r="L449" i="13"/>
  <c r="O449" i="13"/>
  <c r="N449" i="13"/>
  <c r="P449" i="13"/>
  <c r="H450" i="13"/>
  <c r="J449" i="13"/>
  <c r="K449" i="13"/>
  <c r="M449" i="13"/>
  <c r="E459" i="13"/>
  <c r="F458" i="13"/>
  <c r="N450" i="13" l="1"/>
  <c r="J450" i="13"/>
  <c r="H451" i="13"/>
  <c r="M450" i="13"/>
  <c r="P450" i="13"/>
  <c r="I450" i="13"/>
  <c r="O450" i="13"/>
  <c r="K450" i="13"/>
  <c r="L450" i="13"/>
  <c r="F459" i="13"/>
  <c r="E460" i="13"/>
  <c r="K451" i="13" l="1"/>
  <c r="L451" i="13"/>
  <c r="P451" i="13"/>
  <c r="I451" i="13"/>
  <c r="J451" i="13"/>
  <c r="M451" i="13"/>
  <c r="N451" i="13"/>
  <c r="O451" i="13"/>
  <c r="E461" i="13"/>
  <c r="F460" i="13"/>
  <c r="H452" i="13" s="1"/>
  <c r="P452" i="13" l="1"/>
  <c r="O452" i="13"/>
  <c r="J452" i="13"/>
  <c r="H453" i="13"/>
  <c r="K452" i="13"/>
  <c r="L452" i="13"/>
  <c r="I452" i="13"/>
  <c r="M452" i="13"/>
  <c r="N452" i="13"/>
  <c r="E462" i="13"/>
  <c r="F461" i="13"/>
  <c r="M453" i="13" l="1"/>
  <c r="N453" i="13"/>
  <c r="H454" i="13"/>
  <c r="I453" i="13"/>
  <c r="K453" i="13"/>
  <c r="L453" i="13"/>
  <c r="O453" i="13"/>
  <c r="P453" i="13"/>
  <c r="J453" i="13"/>
  <c r="E463" i="13"/>
  <c r="F462" i="13"/>
  <c r="J454" i="13" l="1"/>
  <c r="L454" i="13"/>
  <c r="O454" i="13"/>
  <c r="I454" i="13"/>
  <c r="M454" i="13"/>
  <c r="N454" i="13"/>
  <c r="K454" i="13"/>
  <c r="P454" i="13"/>
  <c r="H455" i="13"/>
  <c r="F463" i="13"/>
  <c r="E464" i="13"/>
  <c r="E465" i="13" l="1"/>
  <c r="F464" i="13"/>
  <c r="O455" i="13"/>
  <c r="J455" i="13"/>
  <c r="H456" i="13"/>
  <c r="M455" i="13"/>
  <c r="I455" i="13"/>
  <c r="K455" i="13"/>
  <c r="N455" i="13"/>
  <c r="P455" i="13"/>
  <c r="L455" i="13"/>
  <c r="L456" i="13" l="1"/>
  <c r="K456" i="13"/>
  <c r="J456" i="13"/>
  <c r="M456" i="13"/>
  <c r="O456" i="13"/>
  <c r="P456" i="13"/>
  <c r="I456" i="13"/>
  <c r="N456" i="13"/>
  <c r="H457" i="13"/>
  <c r="E466" i="13"/>
  <c r="F465" i="13"/>
  <c r="E467" i="13" l="1"/>
  <c r="F466" i="13"/>
  <c r="I457" i="13"/>
  <c r="O457" i="13"/>
  <c r="J457" i="13"/>
  <c r="H458" i="13"/>
  <c r="L457" i="13"/>
  <c r="M457" i="13"/>
  <c r="P457" i="13"/>
  <c r="N457" i="13"/>
  <c r="K457" i="13"/>
  <c r="N458" i="13" l="1"/>
  <c r="M458" i="13"/>
  <c r="L458" i="13"/>
  <c r="O458" i="13"/>
  <c r="H459" i="13"/>
  <c r="I458" i="13"/>
  <c r="J458" i="13"/>
  <c r="K458" i="13"/>
  <c r="P458" i="13"/>
  <c r="E468" i="13"/>
  <c r="F467" i="13"/>
  <c r="K459" i="13" l="1"/>
  <c r="H460" i="13"/>
  <c r="L459" i="13"/>
  <c r="O459" i="13"/>
  <c r="N459" i="13"/>
  <c r="P459" i="13"/>
  <c r="J459" i="13"/>
  <c r="M459" i="13"/>
  <c r="I459" i="13"/>
  <c r="F468" i="13"/>
  <c r="E469" i="13"/>
  <c r="F469" i="13" l="1"/>
  <c r="E470" i="13"/>
  <c r="P460" i="13"/>
  <c r="J460" i="13"/>
  <c r="H461" i="13"/>
  <c r="M460" i="13"/>
  <c r="O460" i="13"/>
  <c r="I460" i="13"/>
  <c r="K460" i="13"/>
  <c r="L460" i="13"/>
  <c r="N460" i="13"/>
  <c r="M461" i="13" l="1"/>
  <c r="K461" i="13"/>
  <c r="P461" i="13"/>
  <c r="I461" i="13"/>
  <c r="J461" i="13"/>
  <c r="L461" i="13"/>
  <c r="N461" i="13"/>
  <c r="O461" i="13"/>
  <c r="F470" i="13"/>
  <c r="H462" i="13" s="1"/>
  <c r="E471" i="13"/>
  <c r="J462" i="13" l="1"/>
  <c r="O462" i="13"/>
  <c r="I462" i="13"/>
  <c r="H463" i="13"/>
  <c r="K462" i="13"/>
  <c r="L462" i="13"/>
  <c r="M462" i="13"/>
  <c r="N462" i="13"/>
  <c r="P462" i="13"/>
  <c r="F471" i="13"/>
  <c r="E472" i="13"/>
  <c r="O463" i="13" l="1"/>
  <c r="M463" i="13"/>
  <c r="H464" i="13"/>
  <c r="I463" i="13"/>
  <c r="K463" i="13"/>
  <c r="L463" i="13"/>
  <c r="J463" i="13"/>
  <c r="N463" i="13"/>
  <c r="P463" i="13"/>
  <c r="E473" i="13"/>
  <c r="F472" i="13"/>
  <c r="L464" i="13" l="1"/>
  <c r="K464" i="13"/>
  <c r="O464" i="13"/>
  <c r="H465" i="13"/>
  <c r="I464" i="13"/>
  <c r="M464" i="13"/>
  <c r="N464" i="13"/>
  <c r="P464" i="13"/>
  <c r="J464" i="13"/>
  <c r="E474" i="13"/>
  <c r="F473" i="13"/>
  <c r="I465" i="13" l="1"/>
  <c r="J465" i="13"/>
  <c r="H466" i="13"/>
  <c r="M465" i="13"/>
  <c r="K465" i="13"/>
  <c r="N465" i="13"/>
  <c r="O465" i="13"/>
  <c r="L465" i="13"/>
  <c r="P465" i="13"/>
  <c r="F474" i="13"/>
  <c r="E475" i="13"/>
  <c r="N466" i="13" l="1"/>
  <c r="K466" i="13"/>
  <c r="J466" i="13"/>
  <c r="L466" i="13"/>
  <c r="O466" i="13"/>
  <c r="P466" i="13"/>
  <c r="M466" i="13"/>
  <c r="I466" i="13"/>
  <c r="E476" i="13"/>
  <c r="F475" i="13"/>
  <c r="H467" i="13" s="1"/>
  <c r="K467" i="13" l="1"/>
  <c r="O467" i="13"/>
  <c r="I467" i="13"/>
  <c r="L467" i="13"/>
  <c r="M467" i="13"/>
  <c r="P467" i="13"/>
  <c r="J467" i="13"/>
  <c r="N467" i="13"/>
  <c r="F476" i="13"/>
  <c r="H468" i="13" s="1"/>
  <c r="E477" i="13"/>
  <c r="P468" i="13" l="1"/>
  <c r="M468" i="13"/>
  <c r="L468" i="13"/>
  <c r="N468" i="13"/>
  <c r="H469" i="13"/>
  <c r="O468" i="13"/>
  <c r="K468" i="13"/>
  <c r="I468" i="13"/>
  <c r="J468" i="13"/>
  <c r="E478" i="13"/>
  <c r="F477" i="13"/>
  <c r="F478" i="13" l="1"/>
  <c r="E479" i="13"/>
  <c r="M469" i="13"/>
  <c r="K469" i="13"/>
  <c r="O469" i="13"/>
  <c r="N469" i="13"/>
  <c r="P469" i="13"/>
  <c r="H470" i="13"/>
  <c r="I469" i="13"/>
  <c r="J469" i="13"/>
  <c r="L469" i="13"/>
  <c r="J470" i="13" l="1"/>
  <c r="I470" i="13"/>
  <c r="H471" i="13"/>
  <c r="M470" i="13"/>
  <c r="O470" i="13"/>
  <c r="P470" i="13"/>
  <c r="K470" i="13"/>
  <c r="L470" i="13"/>
  <c r="N470" i="13"/>
  <c r="F479" i="13"/>
  <c r="E480" i="13"/>
  <c r="O471" i="13" l="1"/>
  <c r="K471" i="13"/>
  <c r="P471" i="13"/>
  <c r="I471" i="13"/>
  <c r="J471" i="13"/>
  <c r="L471" i="13"/>
  <c r="M471" i="13"/>
  <c r="N471" i="13"/>
  <c r="F480" i="13"/>
  <c r="H472" i="13" s="1"/>
  <c r="E481" i="13"/>
  <c r="L472" i="13" l="1"/>
  <c r="O472" i="13"/>
  <c r="I472" i="13"/>
  <c r="H473" i="13"/>
  <c r="J472" i="13"/>
  <c r="K472" i="13"/>
  <c r="M472" i="13"/>
  <c r="N472" i="13"/>
  <c r="P472" i="13"/>
  <c r="E482" i="13"/>
  <c r="F481" i="13"/>
  <c r="I473" i="13" l="1"/>
  <c r="M473" i="13"/>
  <c r="P473" i="13"/>
  <c r="H474" i="13"/>
  <c r="K473" i="13"/>
  <c r="L473" i="13"/>
  <c r="N473" i="13"/>
  <c r="O473" i="13"/>
  <c r="J473" i="13"/>
  <c r="E483" i="13"/>
  <c r="F482" i="13"/>
  <c r="N474" i="13" l="1"/>
  <c r="K474" i="13"/>
  <c r="O474" i="13"/>
  <c r="H475" i="13"/>
  <c r="I474" i="13"/>
  <c r="L474" i="13"/>
  <c r="M474" i="13"/>
  <c r="J474" i="13"/>
  <c r="P474" i="13"/>
  <c r="F483" i="13"/>
  <c r="E484" i="13"/>
  <c r="K475" i="13" l="1"/>
  <c r="H476" i="13"/>
  <c r="I475" i="13"/>
  <c r="M475" i="13"/>
  <c r="J475" i="13"/>
  <c r="N475" i="13"/>
  <c r="O475" i="13"/>
  <c r="P475" i="13"/>
  <c r="L475" i="13"/>
  <c r="F484" i="13"/>
  <c r="E485" i="13"/>
  <c r="F485" i="13" l="1"/>
  <c r="E486" i="13"/>
  <c r="P476" i="13"/>
  <c r="K476" i="13"/>
  <c r="J476" i="13"/>
  <c r="L476" i="13"/>
  <c r="N476" i="13"/>
  <c r="O476" i="13"/>
  <c r="I476" i="13"/>
  <c r="M476" i="13"/>
  <c r="H477" i="13"/>
  <c r="M477" i="13" l="1"/>
  <c r="O477" i="13"/>
  <c r="I477" i="13"/>
  <c r="K477" i="13"/>
  <c r="L477" i="13"/>
  <c r="P477" i="13"/>
  <c r="H478" i="13"/>
  <c r="N477" i="13"/>
  <c r="J477" i="13"/>
  <c r="F486" i="13"/>
  <c r="E487" i="13"/>
  <c r="J478" i="13" l="1"/>
  <c r="M478" i="13"/>
  <c r="P478" i="13"/>
  <c r="L478" i="13"/>
  <c r="N478" i="13"/>
  <c r="H479" i="13"/>
  <c r="I478" i="13"/>
  <c r="K478" i="13"/>
  <c r="O478" i="13"/>
  <c r="F487" i="13"/>
  <c r="E488" i="13"/>
  <c r="O479" i="13" l="1"/>
  <c r="K479" i="13"/>
  <c r="N479" i="13"/>
  <c r="M479" i="13"/>
  <c r="P479" i="13"/>
  <c r="H480" i="13"/>
  <c r="I479" i="13"/>
  <c r="J479" i="13"/>
  <c r="L479" i="13"/>
  <c r="F488" i="13"/>
  <c r="E489" i="13"/>
  <c r="L480" i="13" l="1"/>
  <c r="I480" i="13"/>
  <c r="M480" i="13"/>
  <c r="O480" i="13"/>
  <c r="P480" i="13"/>
  <c r="J480" i="13"/>
  <c r="K480" i="13"/>
  <c r="N480" i="13"/>
  <c r="E490" i="13"/>
  <c r="F489" i="13"/>
  <c r="H481" i="13" s="1"/>
  <c r="I481" i="13" l="1"/>
  <c r="P481" i="13"/>
  <c r="K481" i="13"/>
  <c r="O481" i="13"/>
  <c r="J481" i="13"/>
  <c r="L481" i="13"/>
  <c r="M481" i="13"/>
  <c r="N481" i="13"/>
  <c r="F490" i="13"/>
  <c r="H482" i="13" s="1"/>
  <c r="E491" i="13"/>
  <c r="N482" i="13" l="1"/>
  <c r="O482" i="13"/>
  <c r="I482" i="13"/>
  <c r="H483" i="13"/>
  <c r="J482" i="13"/>
  <c r="K482" i="13"/>
  <c r="L482" i="13"/>
  <c r="M482" i="13"/>
  <c r="P482" i="13"/>
  <c r="F491" i="13"/>
  <c r="E492" i="13"/>
  <c r="K483" i="13" l="1"/>
  <c r="H484" i="13"/>
  <c r="M483" i="13"/>
  <c r="P483" i="13"/>
  <c r="J483" i="13"/>
  <c r="L483" i="13"/>
  <c r="I483" i="13"/>
  <c r="N483" i="13"/>
  <c r="O483" i="13"/>
  <c r="E493" i="13"/>
  <c r="F492" i="13"/>
  <c r="P484" i="13" l="1"/>
  <c r="K484" i="13"/>
  <c r="N484" i="13"/>
  <c r="H485" i="13"/>
  <c r="I484" i="13"/>
  <c r="L484" i="13"/>
  <c r="M484" i="13"/>
  <c r="O484" i="13"/>
  <c r="J484" i="13"/>
  <c r="F493" i="13"/>
  <c r="E494" i="13"/>
  <c r="M485" i="13" l="1"/>
  <c r="I485" i="13"/>
  <c r="L485" i="13"/>
  <c r="J485" i="13"/>
  <c r="N485" i="13"/>
  <c r="O485" i="13"/>
  <c r="K485" i="13"/>
  <c r="H486" i="13"/>
  <c r="P485" i="13"/>
  <c r="F494" i="13"/>
  <c r="E495" i="13"/>
  <c r="J486" i="13" l="1"/>
  <c r="P486" i="13"/>
  <c r="K486" i="13"/>
  <c r="I486" i="13"/>
  <c r="L486" i="13"/>
  <c r="N486" i="13"/>
  <c r="O486" i="13"/>
  <c r="H487" i="13"/>
  <c r="M486" i="13"/>
  <c r="F495" i="13"/>
  <c r="E496" i="13"/>
  <c r="O487" i="13" l="1"/>
  <c r="N487" i="13"/>
  <c r="I487" i="13"/>
  <c r="K487" i="13"/>
  <c r="L487" i="13"/>
  <c r="P487" i="13"/>
  <c r="J487" i="13"/>
  <c r="M487" i="13"/>
  <c r="H488" i="13"/>
  <c r="F496" i="13"/>
  <c r="E497" i="13"/>
  <c r="E498" i="13" l="1"/>
  <c r="F497" i="13"/>
  <c r="L488" i="13"/>
  <c r="M488" i="13"/>
  <c r="P488" i="13"/>
  <c r="K488" i="13"/>
  <c r="N488" i="13"/>
  <c r="H489" i="13"/>
  <c r="O488" i="13"/>
  <c r="I488" i="13"/>
  <c r="J488" i="13"/>
  <c r="I489" i="13" l="1"/>
  <c r="K489" i="13"/>
  <c r="N489" i="13"/>
  <c r="M489" i="13"/>
  <c r="O489" i="13"/>
  <c r="H490" i="13"/>
  <c r="J489" i="13"/>
  <c r="L489" i="13"/>
  <c r="P489" i="13"/>
  <c r="F498" i="13"/>
  <c r="E499" i="13"/>
  <c r="N490" i="13" l="1"/>
  <c r="I490" i="13"/>
  <c r="L490" i="13"/>
  <c r="O490" i="13"/>
  <c r="P490" i="13"/>
  <c r="H491" i="13"/>
  <c r="J490" i="13"/>
  <c r="K490" i="13"/>
  <c r="M490" i="13"/>
  <c r="E500" i="13"/>
  <c r="F499" i="13"/>
  <c r="K491" i="13" l="1"/>
  <c r="P491" i="13"/>
  <c r="J491" i="13"/>
  <c r="O491" i="13"/>
  <c r="I491" i="13"/>
  <c r="L491" i="13"/>
  <c r="M491" i="13"/>
  <c r="N491" i="13"/>
  <c r="F500" i="13"/>
  <c r="H492" i="13" s="1"/>
  <c r="E501" i="13"/>
  <c r="P492" i="13" l="1"/>
  <c r="N492" i="13"/>
  <c r="I492" i="13"/>
  <c r="H493" i="13"/>
  <c r="J492" i="13"/>
  <c r="K492" i="13"/>
  <c r="L492" i="13"/>
  <c r="M492" i="13"/>
  <c r="O492" i="13"/>
  <c r="F501" i="13"/>
  <c r="E502" i="13"/>
  <c r="M493" i="13" l="1"/>
  <c r="L493" i="13"/>
  <c r="P493" i="13"/>
  <c r="H494" i="13"/>
  <c r="J493" i="13"/>
  <c r="K493" i="13"/>
  <c r="N493" i="13"/>
  <c r="O493" i="13"/>
  <c r="I493" i="13"/>
  <c r="E503" i="13"/>
  <c r="F502" i="13"/>
  <c r="J494" i="13" l="1"/>
  <c r="K494" i="13"/>
  <c r="N494" i="13"/>
  <c r="H495" i="13"/>
  <c r="L494" i="13"/>
  <c r="M494" i="13"/>
  <c r="I494" i="13"/>
  <c r="O494" i="13"/>
  <c r="P494" i="13"/>
  <c r="F503" i="13"/>
  <c r="E504" i="13"/>
  <c r="O495" i="13" l="1"/>
  <c r="I495" i="13"/>
  <c r="L495" i="13"/>
  <c r="J495" i="13"/>
  <c r="M495" i="13"/>
  <c r="N495" i="13"/>
  <c r="P495" i="13"/>
  <c r="H496" i="13"/>
  <c r="K495" i="13"/>
  <c r="E505" i="13"/>
  <c r="F504" i="13"/>
  <c r="L496" i="13" l="1"/>
  <c r="P496" i="13"/>
  <c r="J496" i="13"/>
  <c r="H497" i="13"/>
  <c r="I496" i="13"/>
  <c r="K496" i="13"/>
  <c r="N496" i="13"/>
  <c r="O496" i="13"/>
  <c r="M496" i="13"/>
  <c r="E506" i="13"/>
  <c r="F505" i="13"/>
  <c r="I497" i="13" l="1"/>
  <c r="N497" i="13"/>
  <c r="K497" i="13"/>
  <c r="L497" i="13"/>
  <c r="O497" i="13"/>
  <c r="P497" i="13"/>
  <c r="H498" i="13"/>
  <c r="M497" i="13"/>
  <c r="J497" i="13"/>
  <c r="F506" i="13"/>
  <c r="E507" i="13"/>
  <c r="N498" i="13" l="1"/>
  <c r="L498" i="13"/>
  <c r="P498" i="13"/>
  <c r="K498" i="13"/>
  <c r="M498" i="13"/>
  <c r="I498" i="13"/>
  <c r="J498" i="13"/>
  <c r="O498" i="13"/>
  <c r="H499" i="13"/>
  <c r="E508" i="13"/>
  <c r="F507" i="13"/>
  <c r="E509" i="13" l="1"/>
  <c r="F508" i="13"/>
  <c r="K499" i="13"/>
  <c r="H500" i="13"/>
  <c r="J499" i="13"/>
  <c r="N499" i="13"/>
  <c r="O499" i="13"/>
  <c r="P499" i="13"/>
  <c r="M499" i="13"/>
  <c r="I499" i="13"/>
  <c r="L499" i="13"/>
  <c r="P500" i="13" l="1"/>
  <c r="I500" i="13"/>
  <c r="L500" i="13"/>
  <c r="O500" i="13"/>
  <c r="H501" i="13"/>
  <c r="J500" i="13"/>
  <c r="K500" i="13"/>
  <c r="M500" i="13"/>
  <c r="N500" i="13"/>
  <c r="E510" i="13"/>
  <c r="F509" i="13"/>
  <c r="M501" i="13" l="1"/>
  <c r="P501" i="13"/>
  <c r="J501" i="13"/>
  <c r="H502" i="13"/>
  <c r="I501" i="13"/>
  <c r="N501" i="13"/>
  <c r="O501" i="13"/>
  <c r="L501" i="13"/>
  <c r="K501" i="13"/>
  <c r="E511" i="13"/>
  <c r="F510" i="13"/>
  <c r="J502" i="13" l="1"/>
  <c r="N502" i="13"/>
  <c r="H503" i="13"/>
  <c r="I502" i="13"/>
  <c r="K502" i="13"/>
  <c r="L502" i="13"/>
  <c r="P502" i="13"/>
  <c r="M502" i="13"/>
  <c r="O502" i="13"/>
  <c r="F511" i="13"/>
  <c r="E512" i="13"/>
  <c r="O503" i="13" l="1"/>
  <c r="L503" i="13"/>
  <c r="P503" i="13"/>
  <c r="H504" i="13"/>
  <c r="J503" i="13"/>
  <c r="K503" i="13"/>
  <c r="M503" i="13"/>
  <c r="N503" i="13"/>
  <c r="I503" i="13"/>
  <c r="E513" i="13"/>
  <c r="F512" i="13"/>
  <c r="L504" i="13" l="1"/>
  <c r="J504" i="13"/>
  <c r="H505" i="13"/>
  <c r="N504" i="13"/>
  <c r="K504" i="13"/>
  <c r="M504" i="13"/>
  <c r="I504" i="13"/>
  <c r="O504" i="13"/>
  <c r="P504" i="13"/>
  <c r="E514" i="13"/>
  <c r="F513" i="13"/>
  <c r="I505" i="13" l="1"/>
  <c r="L505" i="13"/>
  <c r="J505" i="13"/>
  <c r="M505" i="13"/>
  <c r="N505" i="13"/>
  <c r="K505" i="13"/>
  <c r="O505" i="13"/>
  <c r="P505" i="13"/>
  <c r="F514" i="13"/>
  <c r="H506" i="13" s="1"/>
  <c r="E515" i="13"/>
  <c r="N506" i="13" l="1"/>
  <c r="P506" i="13"/>
  <c r="J506" i="13"/>
  <c r="H507" i="13"/>
  <c r="K506" i="13"/>
  <c r="M506" i="13"/>
  <c r="O506" i="13"/>
  <c r="I506" i="13"/>
  <c r="L506" i="13"/>
  <c r="E516" i="13"/>
  <c r="F515" i="13"/>
  <c r="K507" i="13" l="1"/>
  <c r="N507" i="13"/>
  <c r="L507" i="13"/>
  <c r="O507" i="13"/>
  <c r="P507" i="13"/>
  <c r="I507" i="13"/>
  <c r="J507" i="13"/>
  <c r="M507" i="13"/>
  <c r="F516" i="13"/>
  <c r="H508" i="13" s="1"/>
  <c r="E517" i="13"/>
  <c r="P508" i="13" l="1"/>
  <c r="L508" i="13"/>
  <c r="O508" i="13"/>
  <c r="M508" i="13"/>
  <c r="N508" i="13"/>
  <c r="H509" i="13"/>
  <c r="K508" i="13"/>
  <c r="I508" i="13"/>
  <c r="J508" i="13"/>
  <c r="E518" i="13"/>
  <c r="F517" i="13"/>
  <c r="M509" i="13" l="1"/>
  <c r="J509" i="13"/>
  <c r="H510" i="13"/>
  <c r="N509" i="13"/>
  <c r="O509" i="13"/>
  <c r="I509" i="13"/>
  <c r="K509" i="13"/>
  <c r="L509" i="13"/>
  <c r="P509" i="13"/>
  <c r="E519" i="13"/>
  <c r="F518" i="13"/>
  <c r="J510" i="13" l="1"/>
  <c r="L510" i="13"/>
  <c r="O510" i="13"/>
  <c r="H511" i="13"/>
  <c r="M510" i="13"/>
  <c r="N510" i="13"/>
  <c r="P510" i="13"/>
  <c r="K510" i="13"/>
  <c r="I510" i="13"/>
  <c r="F519" i="13"/>
  <c r="E520" i="13"/>
  <c r="O511" i="13" l="1"/>
  <c r="P511" i="13"/>
  <c r="J511" i="13"/>
  <c r="H512" i="13"/>
  <c r="I511" i="13"/>
  <c r="K511" i="13"/>
  <c r="L511" i="13"/>
  <c r="M511" i="13"/>
  <c r="N511" i="13"/>
  <c r="E521" i="13"/>
  <c r="F520" i="13"/>
  <c r="L512" i="13" l="1"/>
  <c r="N512" i="13"/>
  <c r="I512" i="13"/>
  <c r="J512" i="13"/>
  <c r="K512" i="13"/>
  <c r="M512" i="13"/>
  <c r="O512" i="13"/>
  <c r="P512" i="13"/>
  <c r="H513" i="13"/>
  <c r="E522" i="13"/>
  <c r="F521" i="13"/>
  <c r="F522" i="13" l="1"/>
  <c r="E523" i="13"/>
  <c r="I513" i="13"/>
  <c r="L513" i="13"/>
  <c r="O513" i="13"/>
  <c r="H514" i="13"/>
  <c r="J513" i="13"/>
  <c r="K513" i="13"/>
  <c r="P513" i="13"/>
  <c r="M513" i="13"/>
  <c r="N513" i="13"/>
  <c r="N514" i="13" l="1"/>
  <c r="J514" i="13"/>
  <c r="H515" i="13"/>
  <c r="M514" i="13"/>
  <c r="K514" i="13"/>
  <c r="L514" i="13"/>
  <c r="I514" i="13"/>
  <c r="O514" i="13"/>
  <c r="P514" i="13"/>
  <c r="F523" i="13"/>
  <c r="E524" i="13"/>
  <c r="K515" i="13" l="1"/>
  <c r="L515" i="13"/>
  <c r="I515" i="13"/>
  <c r="M515" i="13"/>
  <c r="N515" i="13"/>
  <c r="P515" i="13"/>
  <c r="O515" i="13"/>
  <c r="J515" i="13"/>
  <c r="F524" i="13"/>
  <c r="H516" i="13" s="1"/>
  <c r="E525" i="13"/>
  <c r="P516" i="13" l="1"/>
  <c r="O516" i="13"/>
  <c r="J516" i="13"/>
  <c r="H517" i="13"/>
  <c r="K516" i="13"/>
  <c r="M516" i="13"/>
  <c r="N516" i="13"/>
  <c r="I516" i="13"/>
  <c r="L516" i="13"/>
  <c r="E526" i="13"/>
  <c r="F525" i="13"/>
  <c r="M517" i="13" l="1"/>
  <c r="N517" i="13"/>
  <c r="K517" i="13"/>
  <c r="O517" i="13"/>
  <c r="P517" i="13"/>
  <c r="L517" i="13"/>
  <c r="H518" i="13"/>
  <c r="J517" i="13"/>
  <c r="I517" i="13"/>
  <c r="E527" i="13"/>
  <c r="F526" i="13"/>
  <c r="J518" i="13" l="1"/>
  <c r="L518" i="13"/>
  <c r="O518" i="13"/>
  <c r="M518" i="13"/>
  <c r="P518" i="13"/>
  <c r="I518" i="13"/>
  <c r="K518" i="13"/>
  <c r="N518" i="13"/>
  <c r="H519" i="13"/>
  <c r="E528" i="13"/>
  <c r="F527" i="13"/>
  <c r="E529" i="13" l="1"/>
  <c r="F528" i="13"/>
  <c r="O519" i="13"/>
  <c r="J519" i="13"/>
  <c r="H520" i="13"/>
  <c r="M519" i="13"/>
  <c r="N519" i="13"/>
  <c r="K519" i="13"/>
  <c r="L519" i="13"/>
  <c r="P519" i="13"/>
  <c r="I519" i="13"/>
  <c r="P520" i="13" l="1"/>
  <c r="K520" i="13"/>
  <c r="H521" i="13"/>
  <c r="N520" i="13"/>
  <c r="O520" i="13"/>
  <c r="I520" i="13"/>
  <c r="J520" i="13"/>
  <c r="L520" i="13"/>
  <c r="M520" i="13"/>
  <c r="F529" i="13"/>
  <c r="E530" i="13"/>
  <c r="M521" i="13" l="1"/>
  <c r="P521" i="13"/>
  <c r="N521" i="13"/>
  <c r="I521" i="13"/>
  <c r="J521" i="13"/>
  <c r="K521" i="13"/>
  <c r="L521" i="13"/>
  <c r="O521" i="13"/>
  <c r="H522" i="13"/>
  <c r="F530" i="13"/>
  <c r="E531" i="13"/>
  <c r="F531" i="13" l="1"/>
  <c r="E532" i="13"/>
  <c r="J522" i="13"/>
  <c r="M522" i="13"/>
  <c r="N522" i="13"/>
  <c r="P522" i="13"/>
  <c r="L522" i="13"/>
  <c r="O522" i="13"/>
  <c r="H523" i="13"/>
  <c r="K522" i="13"/>
  <c r="I522" i="13"/>
  <c r="F532" i="13" l="1"/>
  <c r="E533" i="13"/>
  <c r="O523" i="13"/>
  <c r="J523" i="13"/>
  <c r="M523" i="13"/>
  <c r="P523" i="13"/>
  <c r="H524" i="13"/>
  <c r="I523" i="13"/>
  <c r="N523" i="13"/>
  <c r="K523" i="13"/>
  <c r="L523" i="13"/>
  <c r="L524" i="13" l="1"/>
  <c r="O524" i="13"/>
  <c r="M524" i="13"/>
  <c r="P524" i="13"/>
  <c r="I524" i="13"/>
  <c r="J524" i="13"/>
  <c r="K524" i="13"/>
  <c r="N524" i="13"/>
  <c r="E534" i="13"/>
  <c r="F533" i="13"/>
  <c r="E535" i="13" l="1"/>
  <c r="F534" i="13"/>
  <c r="H525" i="13" s="1"/>
  <c r="I525" i="13" l="1"/>
  <c r="L525" i="13"/>
  <c r="M525" i="13"/>
  <c r="O525" i="13"/>
  <c r="P525" i="13"/>
  <c r="N525" i="13"/>
  <c r="H526" i="13"/>
  <c r="K525" i="13"/>
  <c r="J525" i="13"/>
  <c r="F535" i="13"/>
  <c r="E536" i="13"/>
  <c r="N526" i="13" l="1"/>
  <c r="I526" i="13"/>
  <c r="L526" i="13"/>
  <c r="O526" i="13"/>
  <c r="P526" i="13"/>
  <c r="H527" i="13"/>
  <c r="J526" i="13"/>
  <c r="K526" i="13"/>
  <c r="M526" i="13"/>
  <c r="E537" i="13"/>
  <c r="F536" i="13"/>
  <c r="K527" i="13" l="1"/>
  <c r="N527" i="13"/>
  <c r="L527" i="13"/>
  <c r="O527" i="13"/>
  <c r="P527" i="13"/>
  <c r="I527" i="13"/>
  <c r="J527" i="13"/>
  <c r="M527" i="13"/>
  <c r="E538" i="13"/>
  <c r="F537" i="13"/>
  <c r="H528" i="13" s="1"/>
  <c r="P528" i="13" l="1"/>
  <c r="K528" i="13"/>
  <c r="H529" i="13"/>
  <c r="L528" i="13"/>
  <c r="N528" i="13"/>
  <c r="O528" i="13"/>
  <c r="M528" i="13"/>
  <c r="I528" i="13"/>
  <c r="J528" i="13"/>
  <c r="F538" i="13"/>
  <c r="E539" i="13"/>
  <c r="M529" i="13" l="1"/>
  <c r="P529" i="13"/>
  <c r="K529" i="13"/>
  <c r="N529" i="13"/>
  <c r="O529" i="13"/>
  <c r="I529" i="13"/>
  <c r="H530" i="13"/>
  <c r="J529" i="13"/>
  <c r="L529" i="13"/>
  <c r="F539" i="13"/>
  <c r="E540" i="13"/>
  <c r="F540" i="13" l="1"/>
  <c r="E541" i="13"/>
  <c r="J530" i="13"/>
  <c r="M530" i="13"/>
  <c r="K530" i="13"/>
  <c r="N530" i="13"/>
  <c r="O530" i="13"/>
  <c r="I530" i="13"/>
  <c r="L530" i="13"/>
  <c r="P530" i="13"/>
  <c r="H531" i="13"/>
  <c r="O531" i="13" l="1"/>
  <c r="J531" i="13"/>
  <c r="K531" i="13"/>
  <c r="M531" i="13"/>
  <c r="N531" i="13"/>
  <c r="H532" i="13"/>
  <c r="P531" i="13"/>
  <c r="I531" i="13"/>
  <c r="L531" i="13"/>
  <c r="E542" i="13"/>
  <c r="F541" i="13"/>
  <c r="L532" i="13" l="1"/>
  <c r="O532" i="13"/>
  <c r="J532" i="13"/>
  <c r="M532" i="13"/>
  <c r="N532" i="13"/>
  <c r="I532" i="13"/>
  <c r="H533" i="13"/>
  <c r="K532" i="13"/>
  <c r="P532" i="13"/>
  <c r="E543" i="13"/>
  <c r="F542" i="13"/>
  <c r="I533" i="13" l="1"/>
  <c r="L533" i="13"/>
  <c r="J533" i="13"/>
  <c r="M533" i="13"/>
  <c r="N533" i="13"/>
  <c r="K533" i="13"/>
  <c r="O533" i="13"/>
  <c r="P533" i="13"/>
  <c r="H534" i="13"/>
  <c r="F543" i="13"/>
  <c r="E544" i="13"/>
  <c r="E545" i="13" l="1"/>
  <c r="F544" i="13"/>
  <c r="N534" i="13"/>
  <c r="I534" i="13"/>
  <c r="J534" i="13"/>
  <c r="L534" i="13"/>
  <c r="M534" i="13"/>
  <c r="H535" i="13"/>
  <c r="P534" i="13"/>
  <c r="K534" i="13"/>
  <c r="O534" i="13"/>
  <c r="K535" i="13" l="1"/>
  <c r="N535" i="13"/>
  <c r="I535" i="13"/>
  <c r="L535" i="13"/>
  <c r="M535" i="13"/>
  <c r="J535" i="13"/>
  <c r="O535" i="13"/>
  <c r="P535" i="13"/>
  <c r="E546" i="13"/>
  <c r="F545" i="13"/>
  <c r="H536" i="13" s="1"/>
  <c r="P536" i="13" l="1"/>
  <c r="K536" i="13"/>
  <c r="H537" i="13"/>
  <c r="I536" i="13"/>
  <c r="L536" i="13"/>
  <c r="M536" i="13"/>
  <c r="N536" i="13"/>
  <c r="O536" i="13"/>
  <c r="J536" i="13"/>
  <c r="F546" i="13"/>
  <c r="E547" i="13"/>
  <c r="M537" i="13" l="1"/>
  <c r="P537" i="13"/>
  <c r="I537" i="13"/>
  <c r="H538" i="13"/>
  <c r="K537" i="13"/>
  <c r="L537" i="13"/>
  <c r="J537" i="13"/>
  <c r="N537" i="13"/>
  <c r="O537" i="13"/>
  <c r="F547" i="13"/>
  <c r="E548" i="13"/>
  <c r="J538" i="13" l="1"/>
  <c r="M538" i="13"/>
  <c r="H539" i="13"/>
  <c r="K538" i="13"/>
  <c r="L538" i="13"/>
  <c r="I538" i="13"/>
  <c r="N538" i="13"/>
  <c r="O538" i="13"/>
  <c r="P538" i="13"/>
  <c r="F548" i="13"/>
  <c r="E549" i="13"/>
  <c r="O539" i="13" l="1"/>
  <c r="J539" i="13"/>
  <c r="H540" i="13"/>
  <c r="K539" i="13"/>
  <c r="L539" i="13"/>
  <c r="N539" i="13"/>
  <c r="P539" i="13"/>
  <c r="M539" i="13"/>
  <c r="I539" i="13"/>
  <c r="E550" i="13"/>
  <c r="F549" i="13"/>
  <c r="L540" i="13" l="1"/>
  <c r="O540" i="13"/>
  <c r="J540" i="13"/>
  <c r="K540" i="13"/>
  <c r="H541" i="13"/>
  <c r="I540" i="13"/>
  <c r="M540" i="13"/>
  <c r="N540" i="13"/>
  <c r="P540" i="13"/>
  <c r="E551" i="13"/>
  <c r="F550" i="13"/>
  <c r="I541" i="13" l="1"/>
  <c r="L541" i="13"/>
  <c r="J541" i="13"/>
  <c r="K541" i="13"/>
  <c r="M541" i="13"/>
  <c r="N541" i="13"/>
  <c r="O541" i="13"/>
  <c r="P541" i="13"/>
  <c r="H542" i="13"/>
  <c r="F551" i="13"/>
  <c r="E552" i="13"/>
  <c r="E553" i="13" l="1"/>
  <c r="F552" i="13"/>
  <c r="N542" i="13"/>
  <c r="I542" i="13"/>
  <c r="J542" i="13"/>
  <c r="K542" i="13"/>
  <c r="O542" i="13"/>
  <c r="P542" i="13"/>
  <c r="H543" i="13"/>
  <c r="M542" i="13"/>
  <c r="L542" i="13"/>
  <c r="K543" i="13" l="1"/>
  <c r="N543" i="13"/>
  <c r="I543" i="13"/>
  <c r="J543" i="13"/>
  <c r="L543" i="13"/>
  <c r="M543" i="13"/>
  <c r="O543" i="13"/>
  <c r="P543" i="13"/>
  <c r="E554" i="13"/>
  <c r="F553" i="13"/>
  <c r="F554" i="13" l="1"/>
  <c r="E555" i="13"/>
  <c r="H544" i="13"/>
  <c r="P544" i="13" l="1"/>
  <c r="K544" i="13"/>
  <c r="H545" i="13"/>
  <c r="I544" i="13"/>
  <c r="J544" i="13"/>
  <c r="L544" i="13"/>
  <c r="M544" i="13"/>
  <c r="N544" i="13"/>
  <c r="O544" i="13"/>
  <c r="F555" i="13"/>
  <c r="E556" i="13"/>
  <c r="M545" i="13" l="1"/>
  <c r="P545" i="13"/>
  <c r="I545" i="13"/>
  <c r="H546" i="13"/>
  <c r="J545" i="13"/>
  <c r="O545" i="13"/>
  <c r="N545" i="13"/>
  <c r="K545" i="13"/>
  <c r="L545" i="13"/>
  <c r="F556" i="13"/>
  <c r="E557" i="13"/>
  <c r="J546" i="13" l="1"/>
  <c r="M546" i="13"/>
  <c r="P546" i="13"/>
  <c r="H547" i="13"/>
  <c r="I546" i="13"/>
  <c r="K546" i="13"/>
  <c r="L546" i="13"/>
  <c r="N546" i="13"/>
  <c r="O546" i="13"/>
  <c r="E558" i="13"/>
  <c r="F557" i="13"/>
  <c r="O547" i="13" l="1"/>
  <c r="J547" i="13"/>
  <c r="P547" i="13"/>
  <c r="I547" i="13"/>
  <c r="L547" i="13"/>
  <c r="M547" i="13"/>
  <c r="N547" i="13"/>
  <c r="K547" i="13"/>
  <c r="E559" i="13"/>
  <c r="F558" i="13"/>
  <c r="E560" i="13" l="1"/>
  <c r="F559" i="13"/>
  <c r="H548" i="13" s="1"/>
  <c r="L548" i="13" l="1"/>
  <c r="O548" i="13"/>
  <c r="P548" i="13"/>
  <c r="I548" i="13"/>
  <c r="H549" i="13"/>
  <c r="N548" i="13"/>
  <c r="J548" i="13"/>
  <c r="M548" i="13"/>
  <c r="K548" i="13"/>
  <c r="F560" i="13"/>
  <c r="E561" i="13"/>
  <c r="I549" i="13" l="1"/>
  <c r="L549" i="13"/>
  <c r="O549" i="13"/>
  <c r="H550" i="13"/>
  <c r="J549" i="13"/>
  <c r="K549" i="13"/>
  <c r="M549" i="13"/>
  <c r="N549" i="13"/>
  <c r="P549" i="13"/>
  <c r="E562" i="13"/>
  <c r="F561" i="13"/>
  <c r="N550" i="13" l="1"/>
  <c r="I550" i="13"/>
  <c r="O550" i="13"/>
  <c r="H551" i="13"/>
  <c r="L550" i="13"/>
  <c r="M550" i="13"/>
  <c r="P550" i="13"/>
  <c r="K550" i="13"/>
  <c r="J550" i="13"/>
  <c r="E563" i="13"/>
  <c r="F562" i="13"/>
  <c r="K551" i="13" l="1"/>
  <c r="N551" i="13"/>
  <c r="O551" i="13"/>
  <c r="P551" i="13"/>
  <c r="I551" i="13"/>
  <c r="J551" i="13"/>
  <c r="L551" i="13"/>
  <c r="M551" i="13"/>
  <c r="F563" i="13"/>
  <c r="H552" i="13" s="1"/>
  <c r="E564" i="13"/>
  <c r="P552" i="13" l="1"/>
  <c r="K552" i="13"/>
  <c r="H553" i="13"/>
  <c r="N552" i="13"/>
  <c r="I552" i="13"/>
  <c r="J552" i="13"/>
  <c r="L552" i="13"/>
  <c r="M552" i="13"/>
  <c r="O552" i="13"/>
  <c r="F564" i="13"/>
  <c r="E565" i="13"/>
  <c r="M553" i="13" l="1"/>
  <c r="P553" i="13"/>
  <c r="N553" i="13"/>
  <c r="L553" i="13"/>
  <c r="O553" i="13"/>
  <c r="H554" i="13"/>
  <c r="K553" i="13"/>
  <c r="I553" i="13"/>
  <c r="J553" i="13"/>
  <c r="E566" i="13"/>
  <c r="F565" i="13"/>
  <c r="J554" i="13" l="1"/>
  <c r="M554" i="13"/>
  <c r="N554" i="13"/>
  <c r="P554" i="13"/>
  <c r="H555" i="13"/>
  <c r="I554" i="13"/>
  <c r="O554" i="13"/>
  <c r="K554" i="13"/>
  <c r="L554" i="13"/>
  <c r="E567" i="13"/>
  <c r="F566" i="13"/>
  <c r="O555" i="13" l="1"/>
  <c r="J555" i="13"/>
  <c r="M555" i="13"/>
  <c r="P555" i="13"/>
  <c r="I555" i="13"/>
  <c r="K555" i="13"/>
  <c r="L555" i="13"/>
  <c r="N555" i="13"/>
  <c r="H556" i="13"/>
  <c r="E568" i="13"/>
  <c r="F567" i="13"/>
  <c r="E569" i="13" l="1"/>
  <c r="F568" i="13"/>
  <c r="L556" i="13"/>
  <c r="O556" i="13"/>
  <c r="M556" i="13"/>
  <c r="P556" i="13"/>
  <c r="N556" i="13"/>
  <c r="H557" i="13"/>
  <c r="K556" i="13"/>
  <c r="I556" i="13"/>
  <c r="J556" i="13"/>
  <c r="I557" i="13" l="1"/>
  <c r="L557" i="13"/>
  <c r="M557" i="13"/>
  <c r="O557" i="13"/>
  <c r="P557" i="13"/>
  <c r="H558" i="13"/>
  <c r="J557" i="13"/>
  <c r="K557" i="13"/>
  <c r="N557" i="13"/>
  <c r="F569" i="13"/>
  <c r="E570" i="13"/>
  <c r="N558" i="13" l="1"/>
  <c r="I558" i="13"/>
  <c r="L558" i="13"/>
  <c r="O558" i="13"/>
  <c r="P558" i="13"/>
  <c r="J558" i="13"/>
  <c r="K558" i="13"/>
  <c r="M558" i="13"/>
  <c r="E571" i="13"/>
  <c r="F570" i="13"/>
  <c r="H559" i="13" s="1"/>
  <c r="K559" i="13" l="1"/>
  <c r="N559" i="13"/>
  <c r="L559" i="13"/>
  <c r="O559" i="13"/>
  <c r="P559" i="13"/>
  <c r="M559" i="13"/>
  <c r="I559" i="13"/>
  <c r="J559" i="13"/>
  <c r="F571" i="13"/>
  <c r="H560" i="13" s="1"/>
  <c r="E572" i="13"/>
  <c r="P560" i="13" l="1"/>
  <c r="K560" i="13"/>
  <c r="H561" i="13"/>
  <c r="L560" i="13"/>
  <c r="N560" i="13"/>
  <c r="O560" i="13"/>
  <c r="I560" i="13"/>
  <c r="J560" i="13"/>
  <c r="M560" i="13"/>
  <c r="F572" i="13"/>
  <c r="E573" i="13"/>
  <c r="M561" i="13" l="1"/>
  <c r="P561" i="13"/>
  <c r="K561" i="13"/>
  <c r="N561" i="13"/>
  <c r="O561" i="13"/>
  <c r="J561" i="13"/>
  <c r="L561" i="13"/>
  <c r="I561" i="13"/>
  <c r="H562" i="13"/>
  <c r="E574" i="13"/>
  <c r="F573" i="13"/>
  <c r="E575" i="13" l="1"/>
  <c r="F574" i="13"/>
  <c r="J562" i="13"/>
  <c r="M562" i="13"/>
  <c r="K562" i="13"/>
  <c r="N562" i="13"/>
  <c r="O562" i="13"/>
  <c r="H563" i="13"/>
  <c r="P562" i="13"/>
  <c r="I562" i="13"/>
  <c r="L562" i="13"/>
  <c r="O563" i="13" l="1"/>
  <c r="J563" i="13"/>
  <c r="K563" i="13"/>
  <c r="M563" i="13"/>
  <c r="N563" i="13"/>
  <c r="I563" i="13"/>
  <c r="L563" i="13"/>
  <c r="P563" i="13"/>
  <c r="H564" i="13"/>
  <c r="F575" i="13"/>
  <c r="E576" i="13"/>
  <c r="E577" i="13" l="1"/>
  <c r="F576" i="13"/>
  <c r="L564" i="13"/>
  <c r="O564" i="13"/>
  <c r="J564" i="13"/>
  <c r="M564" i="13"/>
  <c r="N564" i="13"/>
  <c r="K564" i="13"/>
  <c r="P564" i="13"/>
  <c r="I564" i="13"/>
  <c r="H565" i="13"/>
  <c r="I565" i="13" l="1"/>
  <c r="L565" i="13"/>
  <c r="J565" i="13"/>
  <c r="M565" i="13"/>
  <c r="N565" i="13"/>
  <c r="H566" i="13"/>
  <c r="P565" i="13"/>
  <c r="K565" i="13"/>
  <c r="O565" i="13"/>
  <c r="E578" i="13"/>
  <c r="F577" i="13"/>
  <c r="N566" i="13" l="1"/>
  <c r="I566" i="13"/>
  <c r="J566" i="13"/>
  <c r="L566" i="13"/>
  <c r="M566" i="13"/>
  <c r="K566" i="13"/>
  <c r="O566" i="13"/>
  <c r="H567" i="13"/>
  <c r="P566" i="13"/>
  <c r="E579" i="13"/>
  <c r="F578" i="13"/>
  <c r="K567" i="13" l="1"/>
  <c r="H568" i="13"/>
  <c r="N567" i="13"/>
  <c r="I567" i="13"/>
  <c r="L567" i="13"/>
  <c r="M567" i="13"/>
  <c r="O567" i="13"/>
  <c r="P567" i="13"/>
  <c r="J567" i="13"/>
  <c r="F579" i="13"/>
  <c r="E580" i="13"/>
  <c r="F580" i="13" l="1"/>
  <c r="E581" i="13"/>
  <c r="P568" i="13"/>
  <c r="K568" i="13"/>
  <c r="H569" i="13"/>
  <c r="I568" i="13"/>
  <c r="L568" i="13"/>
  <c r="M568" i="13"/>
  <c r="J568" i="13"/>
  <c r="N568" i="13"/>
  <c r="O568" i="13"/>
  <c r="M569" i="13" l="1"/>
  <c r="P569" i="13"/>
  <c r="I569" i="13"/>
  <c r="H570" i="13"/>
  <c r="K569" i="13"/>
  <c r="L569" i="13"/>
  <c r="J569" i="13"/>
  <c r="N569" i="13"/>
  <c r="O569" i="13"/>
  <c r="E582" i="13"/>
  <c r="F581" i="13"/>
  <c r="J570" i="13" l="1"/>
  <c r="M570" i="13"/>
  <c r="H571" i="13"/>
  <c r="K570" i="13"/>
  <c r="L570" i="13"/>
  <c r="O570" i="13"/>
  <c r="P570" i="13"/>
  <c r="N570" i="13"/>
  <c r="I570" i="13"/>
  <c r="E583" i="13"/>
  <c r="F582" i="13"/>
  <c r="O571" i="13" l="1"/>
  <c r="J571" i="13"/>
  <c r="H572" i="13"/>
  <c r="K571" i="13"/>
  <c r="L571" i="13"/>
  <c r="I571" i="13"/>
  <c r="M571" i="13"/>
  <c r="N571" i="13"/>
  <c r="P571" i="13"/>
  <c r="F583" i="13"/>
  <c r="E584" i="13"/>
  <c r="L572" i="13" l="1"/>
  <c r="O572" i="13"/>
  <c r="J572" i="13"/>
  <c r="K572" i="13"/>
  <c r="I572" i="13"/>
  <c r="M572" i="13"/>
  <c r="N572" i="13"/>
  <c r="P572" i="13"/>
  <c r="H573" i="13"/>
  <c r="E585" i="13"/>
  <c r="F584" i="13"/>
  <c r="E586" i="13" l="1"/>
  <c r="F585" i="13"/>
  <c r="I573" i="13"/>
  <c r="L573" i="13"/>
  <c r="J573" i="13"/>
  <c r="K573" i="13"/>
  <c r="O573" i="13"/>
  <c r="P573" i="13"/>
  <c r="H574" i="13"/>
  <c r="N573" i="13"/>
  <c r="M573" i="13"/>
  <c r="N574" i="13" l="1"/>
  <c r="I574" i="13"/>
  <c r="J574" i="13"/>
  <c r="K574" i="13"/>
  <c r="H575" i="13"/>
  <c r="L574" i="13"/>
  <c r="M574" i="13"/>
  <c r="O574" i="13"/>
  <c r="P574" i="13"/>
  <c r="F586" i="13"/>
  <c r="E587" i="13"/>
  <c r="K575" i="13" l="1"/>
  <c r="N575" i="13"/>
  <c r="I575" i="13"/>
  <c r="J575" i="13"/>
  <c r="L575" i="13"/>
  <c r="M575" i="13"/>
  <c r="O575" i="13"/>
  <c r="P575" i="13"/>
  <c r="F587" i="13"/>
  <c r="H576" i="13" s="1"/>
  <c r="E588" i="13"/>
  <c r="P576" i="13" l="1"/>
  <c r="K576" i="13"/>
  <c r="H577" i="13"/>
  <c r="I576" i="13"/>
  <c r="J576" i="13"/>
  <c r="O576" i="13"/>
  <c r="N576" i="13"/>
  <c r="L576" i="13"/>
  <c r="M576" i="13"/>
  <c r="F588" i="13"/>
  <c r="E589" i="13"/>
  <c r="M577" i="13" l="1"/>
  <c r="P577" i="13"/>
  <c r="I577" i="13"/>
  <c r="H578" i="13"/>
  <c r="J577" i="13"/>
  <c r="K577" i="13"/>
  <c r="L577" i="13"/>
  <c r="N577" i="13"/>
  <c r="O577" i="13"/>
  <c r="E590" i="13"/>
  <c r="F589" i="13"/>
  <c r="J578" i="13" l="1"/>
  <c r="M578" i="13"/>
  <c r="P578" i="13"/>
  <c r="H579" i="13"/>
  <c r="I578" i="13"/>
  <c r="L578" i="13"/>
  <c r="N578" i="13"/>
  <c r="O578" i="13"/>
  <c r="K578" i="13"/>
  <c r="E591" i="13"/>
  <c r="F590" i="13"/>
  <c r="O579" i="13" l="1"/>
  <c r="J579" i="13"/>
  <c r="P579" i="13"/>
  <c r="H580" i="13"/>
  <c r="I579" i="13"/>
  <c r="N579" i="13"/>
  <c r="M579" i="13"/>
  <c r="K579" i="13"/>
  <c r="L579" i="13"/>
  <c r="F591" i="13"/>
  <c r="E592" i="13"/>
  <c r="L580" i="13" l="1"/>
  <c r="O580" i="13"/>
  <c r="P580" i="13"/>
  <c r="I580" i="13"/>
  <c r="H581" i="13"/>
  <c r="J580" i="13"/>
  <c r="K580" i="13"/>
  <c r="M580" i="13"/>
  <c r="N580" i="13"/>
  <c r="E593" i="13"/>
  <c r="F592" i="13"/>
  <c r="I581" i="13" l="1"/>
  <c r="L581" i="13"/>
  <c r="O581" i="13"/>
  <c r="H582" i="13"/>
  <c r="M581" i="13"/>
  <c r="N581" i="13"/>
  <c r="P581" i="13"/>
  <c r="K581" i="13"/>
  <c r="J581" i="13"/>
  <c r="E594" i="13"/>
  <c r="F593" i="13"/>
  <c r="N582" i="13" l="1"/>
  <c r="I582" i="13"/>
  <c r="O582" i="13"/>
  <c r="H583" i="13"/>
  <c r="P582" i="13"/>
  <c r="J582" i="13"/>
  <c r="K582" i="13"/>
  <c r="L582" i="13"/>
  <c r="M582" i="13"/>
  <c r="F594" i="13"/>
  <c r="E595" i="13"/>
  <c r="K583" i="13" l="1"/>
  <c r="H584" i="13"/>
  <c r="N583" i="13"/>
  <c r="O583" i="13"/>
  <c r="I583" i="13"/>
  <c r="J583" i="13"/>
  <c r="L583" i="13"/>
  <c r="M583" i="13"/>
  <c r="P583" i="13"/>
  <c r="F595" i="13"/>
  <c r="E596" i="13"/>
  <c r="F596" i="13" l="1"/>
  <c r="E597" i="13"/>
  <c r="P584" i="13"/>
  <c r="K584" i="13"/>
  <c r="H585" i="13"/>
  <c r="N584" i="13"/>
  <c r="M584" i="13"/>
  <c r="O584" i="13"/>
  <c r="L584" i="13"/>
  <c r="I584" i="13"/>
  <c r="J584" i="13"/>
  <c r="M585" i="13" l="1"/>
  <c r="P585" i="13"/>
  <c r="N585" i="13"/>
  <c r="I585" i="13"/>
  <c r="H586" i="13"/>
  <c r="J585" i="13"/>
  <c r="K585" i="13"/>
  <c r="L585" i="13"/>
  <c r="O585" i="13"/>
  <c r="E598" i="13"/>
  <c r="F597" i="13"/>
  <c r="J586" i="13" l="1"/>
  <c r="M586" i="13"/>
  <c r="N586" i="13"/>
  <c r="P586" i="13"/>
  <c r="I586" i="13"/>
  <c r="K586" i="13"/>
  <c r="L586" i="13"/>
  <c r="O586" i="13"/>
  <c r="E599" i="13"/>
  <c r="F598" i="13"/>
  <c r="H587" i="13" s="1"/>
  <c r="O587" i="13" l="1"/>
  <c r="J587" i="13"/>
  <c r="M587" i="13"/>
  <c r="P587" i="13"/>
  <c r="N587" i="13"/>
  <c r="L587" i="13"/>
  <c r="I587" i="13"/>
  <c r="K587" i="13"/>
  <c r="F599" i="13"/>
  <c r="H588" i="13" s="1"/>
  <c r="E600" i="13"/>
  <c r="L588" i="13" l="1"/>
  <c r="O588" i="13"/>
  <c r="M588" i="13"/>
  <c r="P588" i="13"/>
  <c r="I588" i="13"/>
  <c r="J588" i="13"/>
  <c r="K588" i="13"/>
  <c r="N588" i="13"/>
  <c r="F600" i="13"/>
  <c r="H589" i="13" s="1"/>
  <c r="E601" i="13"/>
  <c r="I589" i="13" l="1"/>
  <c r="L589" i="13"/>
  <c r="M589" i="13"/>
  <c r="O589" i="13"/>
  <c r="P589" i="13"/>
  <c r="J589" i="13"/>
  <c r="K589" i="13"/>
  <c r="N589" i="13"/>
  <c r="H590" i="13"/>
  <c r="E602" i="13"/>
  <c r="F601" i="13"/>
  <c r="F602" i="13" l="1"/>
  <c r="E603" i="13"/>
  <c r="N590" i="13"/>
  <c r="I590" i="13"/>
  <c r="L590" i="13"/>
  <c r="O590" i="13"/>
  <c r="P590" i="13"/>
  <c r="H591" i="13"/>
  <c r="M590" i="13"/>
  <c r="J590" i="13"/>
  <c r="K590" i="13"/>
  <c r="K591" i="13" l="1"/>
  <c r="N591" i="13"/>
  <c r="L591" i="13"/>
  <c r="O591" i="13"/>
  <c r="P591" i="13"/>
  <c r="I591" i="13"/>
  <c r="J591" i="13"/>
  <c r="M591" i="13"/>
  <c r="F603" i="13"/>
  <c r="H592" i="13" s="1"/>
  <c r="E604" i="13"/>
  <c r="P592" i="13" l="1"/>
  <c r="K592" i="13"/>
  <c r="H593" i="13"/>
  <c r="L592" i="13"/>
  <c r="N592" i="13"/>
  <c r="O592" i="13"/>
  <c r="J592" i="13"/>
  <c r="M592" i="13"/>
  <c r="I592" i="13"/>
  <c r="F604" i="13"/>
  <c r="E605" i="13"/>
  <c r="M593" i="13" l="1"/>
  <c r="P593" i="13"/>
  <c r="K593" i="13"/>
  <c r="N593" i="13"/>
  <c r="O593" i="13"/>
  <c r="H594" i="13"/>
  <c r="I593" i="13"/>
  <c r="J593" i="13"/>
  <c r="L593" i="13"/>
  <c r="E606" i="13"/>
  <c r="F605" i="13"/>
  <c r="E607" i="13" l="1"/>
  <c r="F606" i="13"/>
  <c r="J594" i="13"/>
  <c r="M594" i="13"/>
  <c r="K594" i="13"/>
  <c r="N594" i="13"/>
  <c r="O594" i="13"/>
  <c r="I594" i="13"/>
  <c r="L594" i="13"/>
  <c r="P594" i="13"/>
  <c r="H595" i="13"/>
  <c r="O595" i="13" l="1"/>
  <c r="J595" i="13"/>
  <c r="K595" i="13"/>
  <c r="M595" i="13"/>
  <c r="N595" i="13"/>
  <c r="L595" i="13"/>
  <c r="P595" i="13"/>
  <c r="I595" i="13"/>
  <c r="F607" i="13"/>
  <c r="H596" i="13" s="1"/>
  <c r="E608" i="13"/>
  <c r="L596" i="13" l="1"/>
  <c r="O596" i="13"/>
  <c r="J596" i="13"/>
  <c r="M596" i="13"/>
  <c r="N596" i="13"/>
  <c r="H597" i="13"/>
  <c r="I596" i="13"/>
  <c r="K596" i="13"/>
  <c r="P596" i="13"/>
  <c r="E609" i="13"/>
  <c r="F608" i="13"/>
  <c r="I597" i="13" l="1"/>
  <c r="L597" i="13"/>
  <c r="J597" i="13"/>
  <c r="M597" i="13"/>
  <c r="N597" i="13"/>
  <c r="K597" i="13"/>
  <c r="O597" i="13"/>
  <c r="P597" i="13"/>
  <c r="H598" i="13"/>
  <c r="E610" i="13"/>
  <c r="F609" i="13"/>
  <c r="E611" i="13" l="1"/>
  <c r="F610" i="13"/>
  <c r="N598" i="13"/>
  <c r="I598" i="13"/>
  <c r="J598" i="13"/>
  <c r="L598" i="13"/>
  <c r="M598" i="13"/>
  <c r="O598" i="13"/>
  <c r="P598" i="13"/>
  <c r="K598" i="13"/>
  <c r="H599" i="13"/>
  <c r="K599" i="13" l="1"/>
  <c r="N599" i="13"/>
  <c r="I599" i="13"/>
  <c r="L599" i="13"/>
  <c r="M599" i="13"/>
  <c r="J599" i="13"/>
  <c r="O599" i="13"/>
  <c r="P599" i="13"/>
  <c r="F611" i="13"/>
  <c r="H600" i="13" s="1"/>
  <c r="E612" i="13"/>
  <c r="P600" i="13" l="1"/>
  <c r="K600" i="13"/>
  <c r="H601" i="13"/>
  <c r="I600" i="13"/>
  <c r="L600" i="13"/>
  <c r="M600" i="13"/>
  <c r="J600" i="13"/>
  <c r="N600" i="13"/>
  <c r="O600" i="13"/>
  <c r="F612" i="13"/>
  <c r="E613" i="13"/>
  <c r="M601" i="13" l="1"/>
  <c r="P601" i="13"/>
  <c r="I601" i="13"/>
  <c r="H602" i="13"/>
  <c r="K601" i="13"/>
  <c r="L601" i="13"/>
  <c r="O601" i="13"/>
  <c r="N601" i="13"/>
  <c r="J601" i="13"/>
  <c r="E614" i="13"/>
  <c r="F613" i="13"/>
  <c r="J602" i="13" l="1"/>
  <c r="M602" i="13"/>
  <c r="H603" i="13"/>
  <c r="K602" i="13"/>
  <c r="L602" i="13"/>
  <c r="I602" i="13"/>
  <c r="N602" i="13"/>
  <c r="O602" i="13"/>
  <c r="P602" i="13"/>
  <c r="E615" i="13"/>
  <c r="F614" i="13"/>
  <c r="O603" i="13" l="1"/>
  <c r="J603" i="13"/>
  <c r="H604" i="13"/>
  <c r="K603" i="13"/>
  <c r="L603" i="13"/>
  <c r="I603" i="13"/>
  <c r="M603" i="13"/>
  <c r="N603" i="13"/>
  <c r="P603" i="13"/>
  <c r="F615" i="13"/>
  <c r="E616" i="13"/>
  <c r="L604" i="13" l="1"/>
  <c r="O604" i="13"/>
  <c r="J604" i="13"/>
  <c r="K604" i="13"/>
  <c r="P604" i="13"/>
  <c r="H605" i="13"/>
  <c r="N604" i="13"/>
  <c r="I604" i="13"/>
  <c r="M604" i="13"/>
  <c r="E617" i="13"/>
  <c r="F616" i="13"/>
  <c r="I605" i="13" l="1"/>
  <c r="L605" i="13"/>
  <c r="J605" i="13"/>
  <c r="K605" i="13"/>
  <c r="H606" i="13"/>
  <c r="M605" i="13"/>
  <c r="N605" i="13"/>
  <c r="O605" i="13"/>
  <c r="P605" i="13"/>
  <c r="E618" i="13"/>
  <c r="F617" i="13"/>
  <c r="N606" i="13" l="1"/>
  <c r="I606" i="13"/>
  <c r="J606" i="13"/>
  <c r="K606" i="13"/>
  <c r="L606" i="13"/>
  <c r="M606" i="13"/>
  <c r="O606" i="13"/>
  <c r="P606" i="13"/>
  <c r="H607" i="13"/>
  <c r="F618" i="13"/>
  <c r="E619" i="13"/>
  <c r="F619" i="13" l="1"/>
  <c r="E620" i="13"/>
  <c r="K607" i="13"/>
  <c r="H608" i="13"/>
  <c r="N607" i="13"/>
  <c r="I607" i="13"/>
  <c r="J607" i="13"/>
  <c r="P607" i="13"/>
  <c r="O607" i="13"/>
  <c r="L607" i="13"/>
  <c r="M607" i="13"/>
  <c r="P608" i="13" l="1"/>
  <c r="K608" i="13"/>
  <c r="H609" i="13"/>
  <c r="I608" i="13"/>
  <c r="J608" i="13"/>
  <c r="L608" i="13"/>
  <c r="M608" i="13"/>
  <c r="N608" i="13"/>
  <c r="O608" i="13"/>
  <c r="F620" i="13"/>
  <c r="E621" i="13"/>
  <c r="M609" i="13" l="1"/>
  <c r="P609" i="13"/>
  <c r="I609" i="13"/>
  <c r="H610" i="13"/>
  <c r="J609" i="13"/>
  <c r="L609" i="13"/>
  <c r="N609" i="13"/>
  <c r="O609" i="13"/>
  <c r="K609" i="13"/>
  <c r="E622" i="13"/>
  <c r="F621" i="13"/>
  <c r="J610" i="13" l="1"/>
  <c r="M610" i="13"/>
  <c r="P610" i="13"/>
  <c r="H611" i="13"/>
  <c r="I610" i="13"/>
  <c r="O610" i="13"/>
  <c r="K610" i="13"/>
  <c r="L610" i="13"/>
  <c r="N610" i="13"/>
  <c r="E623" i="13"/>
  <c r="F622" i="13"/>
  <c r="O611" i="13" l="1"/>
  <c r="J611" i="13"/>
  <c r="P611" i="13"/>
  <c r="H612" i="13"/>
  <c r="I611" i="13"/>
  <c r="K611" i="13"/>
  <c r="L611" i="13"/>
  <c r="M611" i="13"/>
  <c r="N611" i="13"/>
  <c r="E624" i="13"/>
  <c r="F623" i="13"/>
  <c r="L612" i="13" l="1"/>
  <c r="O612" i="13"/>
  <c r="P612" i="13"/>
  <c r="I612" i="13"/>
  <c r="H613" i="13"/>
  <c r="M612" i="13"/>
  <c r="N612" i="13"/>
  <c r="K612" i="13"/>
  <c r="J612" i="13"/>
  <c r="E625" i="13"/>
  <c r="F624" i="13"/>
  <c r="I613" i="13" l="1"/>
  <c r="L613" i="13"/>
  <c r="O613" i="13"/>
  <c r="H614" i="13"/>
  <c r="P613" i="13"/>
  <c r="J613" i="13"/>
  <c r="K613" i="13"/>
  <c r="M613" i="13"/>
  <c r="N613" i="13"/>
  <c r="F625" i="13"/>
  <c r="E626" i="13"/>
  <c r="N614" i="13" l="1"/>
  <c r="I614" i="13"/>
  <c r="O614" i="13"/>
  <c r="H615" i="13"/>
  <c r="J614" i="13"/>
  <c r="K614" i="13"/>
  <c r="L614" i="13"/>
  <c r="M614" i="13"/>
  <c r="P614" i="13"/>
  <c r="E627" i="13"/>
  <c r="F626" i="13"/>
  <c r="K615" i="13" l="1"/>
  <c r="N615" i="13"/>
  <c r="O615" i="13"/>
  <c r="M615" i="13"/>
  <c r="P615" i="13"/>
  <c r="L615" i="13"/>
  <c r="I615" i="13"/>
  <c r="J615" i="13"/>
  <c r="F627" i="13"/>
  <c r="H616" i="13" s="1"/>
  <c r="E628" i="13"/>
  <c r="P616" i="13" l="1"/>
  <c r="K616" i="13"/>
  <c r="H617" i="13"/>
  <c r="N616" i="13"/>
  <c r="I616" i="13"/>
  <c r="J616" i="13"/>
  <c r="M616" i="13"/>
  <c r="O616" i="13"/>
  <c r="L616" i="13"/>
  <c r="F628" i="13"/>
  <c r="E629" i="13"/>
  <c r="M617" i="13" l="1"/>
  <c r="P617" i="13"/>
  <c r="N617" i="13"/>
  <c r="J617" i="13"/>
  <c r="K617" i="13"/>
  <c r="L617" i="13"/>
  <c r="I617" i="13"/>
  <c r="O617" i="13"/>
  <c r="H618" i="13"/>
  <c r="E630" i="13"/>
  <c r="F629" i="13"/>
  <c r="E631" i="13" l="1"/>
  <c r="F630" i="13"/>
  <c r="J618" i="13"/>
  <c r="M618" i="13"/>
  <c r="N618" i="13"/>
  <c r="P618" i="13"/>
  <c r="O618" i="13"/>
  <c r="H619" i="13"/>
  <c r="L618" i="13"/>
  <c r="I618" i="13"/>
  <c r="K618" i="13"/>
  <c r="O619" i="13" l="1"/>
  <c r="J619" i="13"/>
  <c r="M619" i="13"/>
  <c r="P619" i="13"/>
  <c r="I619" i="13"/>
  <c r="K619" i="13"/>
  <c r="L619" i="13"/>
  <c r="N619" i="13"/>
  <c r="H620" i="13"/>
  <c r="F631" i="13"/>
  <c r="E632" i="13"/>
  <c r="E633" i="13" l="1"/>
  <c r="F632" i="13"/>
  <c r="L620" i="13"/>
  <c r="O620" i="13"/>
  <c r="M620" i="13"/>
  <c r="P620" i="13"/>
  <c r="J620" i="13"/>
  <c r="K620" i="13"/>
  <c r="N620" i="13"/>
  <c r="I620" i="13"/>
  <c r="H621" i="13"/>
  <c r="I621" i="13" l="1"/>
  <c r="L621" i="13"/>
  <c r="M621" i="13"/>
  <c r="O621" i="13"/>
  <c r="P621" i="13"/>
  <c r="H622" i="13"/>
  <c r="N621" i="13"/>
  <c r="J621" i="13"/>
  <c r="K621" i="13"/>
  <c r="F633" i="13"/>
  <c r="E634" i="13"/>
  <c r="N622" i="13" l="1"/>
  <c r="I622" i="13"/>
  <c r="L622" i="13"/>
  <c r="O622" i="13"/>
  <c r="P622" i="13"/>
  <c r="J622" i="13"/>
  <c r="K622" i="13"/>
  <c r="M622" i="13"/>
  <c r="H623" i="13"/>
  <c r="F634" i="13"/>
  <c r="E635" i="13"/>
  <c r="F635" i="13" l="1"/>
  <c r="E636" i="13"/>
  <c r="K623" i="13"/>
  <c r="H624" i="13"/>
  <c r="N623" i="13"/>
  <c r="L623" i="13"/>
  <c r="O623" i="13"/>
  <c r="P623" i="13"/>
  <c r="J623" i="13"/>
  <c r="M623" i="13"/>
  <c r="I623" i="13"/>
  <c r="P624" i="13" l="1"/>
  <c r="K624" i="13"/>
  <c r="H625" i="13"/>
  <c r="L624" i="13"/>
  <c r="N624" i="13"/>
  <c r="O624" i="13"/>
  <c r="I624" i="13"/>
  <c r="J624" i="13"/>
  <c r="M624" i="13"/>
  <c r="F636" i="13"/>
  <c r="E637" i="13"/>
  <c r="M625" i="13" l="1"/>
  <c r="P625" i="13"/>
  <c r="K625" i="13"/>
  <c r="N625" i="13"/>
  <c r="O625" i="13"/>
  <c r="I625" i="13"/>
  <c r="J625" i="13"/>
  <c r="L625" i="13"/>
  <c r="H626" i="13"/>
  <c r="E638" i="13"/>
  <c r="F637" i="13"/>
  <c r="J626" i="13" l="1"/>
  <c r="M626" i="13"/>
  <c r="K626" i="13"/>
  <c r="N626" i="13"/>
  <c r="O626" i="13"/>
  <c r="L626" i="13"/>
  <c r="P626" i="13"/>
  <c r="I626" i="13"/>
  <c r="H627" i="13"/>
  <c r="E639" i="13"/>
  <c r="F638" i="13"/>
  <c r="F639" i="13" l="1"/>
  <c r="E640" i="13"/>
  <c r="O627" i="13"/>
  <c r="J627" i="13"/>
  <c r="K627" i="13"/>
  <c r="M627" i="13"/>
  <c r="N627" i="13"/>
  <c r="H628" i="13"/>
  <c r="I627" i="13"/>
  <c r="L627" i="13"/>
  <c r="P627" i="13"/>
  <c r="L628" i="13" l="1"/>
  <c r="O628" i="13"/>
  <c r="J628" i="13"/>
  <c r="M628" i="13"/>
  <c r="N628" i="13"/>
  <c r="I628" i="13"/>
  <c r="K628" i="13"/>
  <c r="P628" i="13"/>
  <c r="H629" i="13"/>
  <c r="E641" i="13"/>
  <c r="F640" i="13"/>
  <c r="E642" i="13" l="1"/>
  <c r="F641" i="13"/>
  <c r="I629" i="13"/>
  <c r="L629" i="13"/>
  <c r="J629" i="13"/>
  <c r="M629" i="13"/>
  <c r="N629" i="13"/>
  <c r="O629" i="13"/>
  <c r="P629" i="13"/>
  <c r="K629" i="13"/>
  <c r="H630" i="13"/>
  <c r="N630" i="13" l="1"/>
  <c r="I630" i="13"/>
  <c r="J630" i="13"/>
  <c r="L630" i="13"/>
  <c r="M630" i="13"/>
  <c r="H631" i="13"/>
  <c r="K630" i="13"/>
  <c r="O630" i="13"/>
  <c r="P630" i="13"/>
  <c r="F642" i="13"/>
  <c r="E643" i="13"/>
  <c r="K631" i="13" l="1"/>
  <c r="N631" i="13"/>
  <c r="I631" i="13"/>
  <c r="L631" i="13"/>
  <c r="M631" i="13"/>
  <c r="J631" i="13"/>
  <c r="O631" i="13"/>
  <c r="P631" i="13"/>
  <c r="F643" i="13"/>
  <c r="H632" i="13" s="1"/>
  <c r="E644" i="13"/>
  <c r="P632" i="13" l="1"/>
  <c r="K632" i="13"/>
  <c r="H633" i="13"/>
  <c r="I632" i="13"/>
  <c r="L632" i="13"/>
  <c r="M632" i="13"/>
  <c r="O632" i="13"/>
  <c r="N632" i="13"/>
  <c r="J632" i="13"/>
  <c r="F644" i="13"/>
  <c r="E645" i="13"/>
  <c r="M633" i="13" l="1"/>
  <c r="P633" i="13"/>
  <c r="I633" i="13"/>
  <c r="H634" i="13"/>
  <c r="K633" i="13"/>
  <c r="L633" i="13"/>
  <c r="J633" i="13"/>
  <c r="N633" i="13"/>
  <c r="O633" i="13"/>
  <c r="E646" i="13"/>
  <c r="F645" i="13"/>
  <c r="J634" i="13" l="1"/>
  <c r="M634" i="13"/>
  <c r="H635" i="13"/>
  <c r="K634" i="13"/>
  <c r="L634" i="13"/>
  <c r="I634" i="13"/>
  <c r="N634" i="13"/>
  <c r="O634" i="13"/>
  <c r="P634" i="13"/>
  <c r="E647" i="13"/>
  <c r="F646" i="13"/>
  <c r="O635" i="13" l="1"/>
  <c r="J635" i="13"/>
  <c r="H636" i="13"/>
  <c r="K635" i="13"/>
  <c r="L635" i="13"/>
  <c r="P635" i="13"/>
  <c r="N635" i="13"/>
  <c r="I635" i="13"/>
  <c r="M635" i="13"/>
  <c r="F647" i="13"/>
  <c r="E648" i="13"/>
  <c r="L636" i="13" l="1"/>
  <c r="O636" i="13"/>
  <c r="J636" i="13"/>
  <c r="K636" i="13"/>
  <c r="I636" i="13"/>
  <c r="H637" i="13"/>
  <c r="M636" i="13"/>
  <c r="N636" i="13"/>
  <c r="P636" i="13"/>
  <c r="E649" i="13"/>
  <c r="F648" i="13"/>
  <c r="I637" i="13" l="1"/>
  <c r="L637" i="13"/>
  <c r="J637" i="13"/>
  <c r="K637" i="13"/>
  <c r="M637" i="13"/>
  <c r="N637" i="13"/>
  <c r="O637" i="13"/>
  <c r="P637" i="13"/>
  <c r="H638" i="13"/>
  <c r="E650" i="13"/>
  <c r="F649" i="13"/>
  <c r="F650" i="13" l="1"/>
  <c r="E651" i="13"/>
  <c r="N638" i="13"/>
  <c r="I638" i="13"/>
  <c r="J638" i="13"/>
  <c r="K638" i="13"/>
  <c r="P638" i="13"/>
  <c r="H639" i="13"/>
  <c r="O638" i="13"/>
  <c r="L638" i="13"/>
  <c r="M638" i="13"/>
  <c r="K639" i="13" l="1"/>
  <c r="N639" i="13"/>
  <c r="I639" i="13"/>
  <c r="J639" i="13"/>
  <c r="L639" i="13"/>
  <c r="M639" i="13"/>
  <c r="O639" i="13"/>
  <c r="P639" i="13"/>
  <c r="F651" i="13"/>
  <c r="H640" i="13" s="1"/>
  <c r="E652" i="13"/>
  <c r="P640" i="13" l="1"/>
  <c r="K640" i="13"/>
  <c r="H641" i="13"/>
  <c r="I640" i="13"/>
  <c r="J640" i="13"/>
  <c r="M640" i="13"/>
  <c r="N640" i="13"/>
  <c r="O640" i="13"/>
  <c r="L640" i="13"/>
  <c r="F652" i="13"/>
  <c r="E653" i="13"/>
  <c r="M641" i="13" l="1"/>
  <c r="P641" i="13"/>
  <c r="I641" i="13"/>
  <c r="H642" i="13"/>
  <c r="J641" i="13"/>
  <c r="O641" i="13"/>
  <c r="L641" i="13"/>
  <c r="N641" i="13"/>
  <c r="K641" i="13"/>
  <c r="E654" i="13"/>
  <c r="F653" i="13"/>
  <c r="J642" i="13" l="1"/>
  <c r="M642" i="13"/>
  <c r="P642" i="13"/>
  <c r="H643" i="13"/>
  <c r="I642" i="13"/>
  <c r="K642" i="13"/>
  <c r="L642" i="13"/>
  <c r="N642" i="13"/>
  <c r="O642" i="13"/>
  <c r="E655" i="13"/>
  <c r="F654" i="13"/>
  <c r="O643" i="13" l="1"/>
  <c r="J643" i="13"/>
  <c r="P643" i="13"/>
  <c r="H644" i="13"/>
  <c r="I643" i="13"/>
  <c r="M643" i="13"/>
  <c r="N643" i="13"/>
  <c r="L643" i="13"/>
  <c r="K643" i="13"/>
  <c r="F655" i="13"/>
  <c r="E656" i="13"/>
  <c r="L644" i="13" l="1"/>
  <c r="O644" i="13"/>
  <c r="P644" i="13"/>
  <c r="I644" i="13"/>
  <c r="H645" i="13"/>
  <c r="J644" i="13"/>
  <c r="K644" i="13"/>
  <c r="M644" i="13"/>
  <c r="N644" i="13"/>
  <c r="F656" i="13"/>
  <c r="E657" i="13"/>
  <c r="I645" i="13" l="1"/>
  <c r="L645" i="13"/>
  <c r="O645" i="13"/>
  <c r="H646" i="13"/>
  <c r="J645" i="13"/>
  <c r="K645" i="13"/>
  <c r="M645" i="13"/>
  <c r="N645" i="13"/>
  <c r="P645" i="13"/>
  <c r="E658" i="13"/>
  <c r="F657" i="13"/>
  <c r="N646" i="13" l="1"/>
  <c r="I646" i="13"/>
  <c r="O646" i="13"/>
  <c r="H647" i="13"/>
  <c r="M646" i="13"/>
  <c r="P646" i="13"/>
  <c r="L646" i="13"/>
  <c r="J646" i="13"/>
  <c r="K646" i="13"/>
  <c r="F658" i="13"/>
  <c r="E659" i="13"/>
  <c r="K647" i="13" l="1"/>
  <c r="N647" i="13"/>
  <c r="O647" i="13"/>
  <c r="I647" i="13"/>
  <c r="J647" i="13"/>
  <c r="L647" i="13"/>
  <c r="M647" i="13"/>
  <c r="P647" i="13"/>
  <c r="F659" i="13"/>
  <c r="H648" i="13" s="1"/>
  <c r="E660" i="13"/>
  <c r="P648" i="13" l="1"/>
  <c r="K648" i="13"/>
  <c r="H649" i="13"/>
  <c r="N648" i="13"/>
  <c r="J648" i="13"/>
  <c r="L648" i="13"/>
  <c r="M648" i="13"/>
  <c r="I648" i="13"/>
  <c r="O648" i="13"/>
  <c r="F660" i="13"/>
  <c r="E661" i="13"/>
  <c r="M649" i="13" l="1"/>
  <c r="P649" i="13"/>
  <c r="N649" i="13"/>
  <c r="O649" i="13"/>
  <c r="H650" i="13"/>
  <c r="L649" i="13"/>
  <c r="I649" i="13"/>
  <c r="J649" i="13"/>
  <c r="K649" i="13"/>
  <c r="E662" i="13"/>
  <c r="F661" i="13"/>
  <c r="J650" i="13" l="1"/>
  <c r="M650" i="13"/>
  <c r="N650" i="13"/>
  <c r="P650" i="13"/>
  <c r="I650" i="13"/>
  <c r="K650" i="13"/>
  <c r="L650" i="13"/>
  <c r="O650" i="13"/>
  <c r="H651" i="13"/>
  <c r="E663" i="13"/>
  <c r="F662" i="13"/>
  <c r="E664" i="13" l="1"/>
  <c r="F663" i="13"/>
  <c r="O651" i="13"/>
  <c r="J651" i="13"/>
  <c r="M651" i="13"/>
  <c r="P651" i="13"/>
  <c r="K651" i="13"/>
  <c r="L651" i="13"/>
  <c r="N651" i="13"/>
  <c r="I651" i="13"/>
  <c r="H652" i="13"/>
  <c r="L652" i="13" l="1"/>
  <c r="O652" i="13"/>
  <c r="M652" i="13"/>
  <c r="P652" i="13"/>
  <c r="H653" i="13"/>
  <c r="N652" i="13"/>
  <c r="I652" i="13"/>
  <c r="J652" i="13"/>
  <c r="K652" i="13"/>
  <c r="F664" i="13"/>
  <c r="E665" i="13"/>
  <c r="I653" i="13" l="1"/>
  <c r="L653" i="13"/>
  <c r="M653" i="13"/>
  <c r="O653" i="13"/>
  <c r="P653" i="13"/>
  <c r="J653" i="13"/>
  <c r="K653" i="13"/>
  <c r="H654" i="13"/>
  <c r="N653" i="13"/>
  <c r="F665" i="13"/>
  <c r="E666" i="13"/>
  <c r="N654" i="13" l="1"/>
  <c r="I654" i="13"/>
  <c r="L654" i="13"/>
  <c r="O654" i="13"/>
  <c r="P654" i="13"/>
  <c r="K654" i="13"/>
  <c r="M654" i="13"/>
  <c r="J654" i="13"/>
  <c r="H655" i="13"/>
  <c r="E667" i="13"/>
  <c r="F666" i="13"/>
  <c r="F667" i="13" l="1"/>
  <c r="E668" i="13"/>
  <c r="K655" i="13"/>
  <c r="H656" i="13"/>
  <c r="N655" i="13"/>
  <c r="L655" i="13"/>
  <c r="O655" i="13"/>
  <c r="P655" i="13"/>
  <c r="I655" i="13"/>
  <c r="J655" i="13"/>
  <c r="M655" i="13"/>
  <c r="P656" i="13" l="1"/>
  <c r="K656" i="13"/>
  <c r="H657" i="13"/>
  <c r="L656" i="13"/>
  <c r="N656" i="13"/>
  <c r="O656" i="13"/>
  <c r="I656" i="13"/>
  <c r="J656" i="13"/>
  <c r="M656" i="13"/>
  <c r="F668" i="13"/>
  <c r="E669" i="13"/>
  <c r="M657" i="13" l="1"/>
  <c r="P657" i="13"/>
  <c r="K657" i="13"/>
  <c r="N657" i="13"/>
  <c r="O657" i="13"/>
  <c r="L657" i="13"/>
  <c r="J657" i="13"/>
  <c r="H658" i="13"/>
  <c r="I657" i="13"/>
  <c r="E670" i="13"/>
  <c r="F669" i="13"/>
  <c r="J658" i="13" l="1"/>
  <c r="M658" i="13"/>
  <c r="K658" i="13"/>
  <c r="N658" i="13"/>
  <c r="O658" i="13"/>
  <c r="H659" i="13"/>
  <c r="I658" i="13"/>
  <c r="L658" i="13"/>
  <c r="P658" i="13"/>
  <c r="E671" i="13"/>
  <c r="F670" i="13"/>
  <c r="O659" i="13" l="1"/>
  <c r="J659" i="13"/>
  <c r="K659" i="13"/>
  <c r="M659" i="13"/>
  <c r="N659" i="13"/>
  <c r="I659" i="13"/>
  <c r="L659" i="13"/>
  <c r="P659" i="13"/>
  <c r="H660" i="13"/>
  <c r="F671" i="13"/>
  <c r="E672" i="13"/>
  <c r="E673" i="13" l="1"/>
  <c r="F672" i="13"/>
  <c r="L660" i="13"/>
  <c r="O660" i="13"/>
  <c r="J660" i="13"/>
  <c r="M660" i="13"/>
  <c r="N660" i="13"/>
  <c r="P660" i="13"/>
  <c r="K660" i="13"/>
  <c r="I660" i="13"/>
  <c r="H661" i="13"/>
  <c r="I661" i="13" l="1"/>
  <c r="L661" i="13"/>
  <c r="J661" i="13"/>
  <c r="M661" i="13"/>
  <c r="N661" i="13"/>
  <c r="H662" i="13"/>
  <c r="K661" i="13"/>
  <c r="O661" i="13"/>
  <c r="P661" i="13"/>
  <c r="E674" i="13"/>
  <c r="F673" i="13"/>
  <c r="N662" i="13" l="1"/>
  <c r="I662" i="13"/>
  <c r="J662" i="13"/>
  <c r="L662" i="13"/>
  <c r="M662" i="13"/>
  <c r="K662" i="13"/>
  <c r="O662" i="13"/>
  <c r="P662" i="13"/>
  <c r="H663" i="13"/>
  <c r="E675" i="13"/>
  <c r="F674" i="13"/>
  <c r="F675" i="13" l="1"/>
  <c r="E676" i="13"/>
  <c r="K663" i="13"/>
  <c r="H664" i="13"/>
  <c r="N663" i="13"/>
  <c r="I663" i="13"/>
  <c r="L663" i="13"/>
  <c r="M663" i="13"/>
  <c r="P663" i="13"/>
  <c r="O663" i="13"/>
  <c r="J663" i="13"/>
  <c r="P664" i="13" l="1"/>
  <c r="K664" i="13"/>
  <c r="H665" i="13"/>
  <c r="I664" i="13"/>
  <c r="L664" i="13"/>
  <c r="M664" i="13"/>
  <c r="J664" i="13"/>
  <c r="N664" i="13"/>
  <c r="O664" i="13"/>
  <c r="F676" i="13"/>
  <c r="E677" i="13"/>
  <c r="M665" i="13" l="1"/>
  <c r="P665" i="13"/>
  <c r="I665" i="13"/>
  <c r="H666" i="13"/>
  <c r="K665" i="13"/>
  <c r="L665" i="13"/>
  <c r="J665" i="13"/>
  <c r="N665" i="13"/>
  <c r="O665" i="13"/>
  <c r="E678" i="13"/>
  <c r="F677" i="13"/>
  <c r="J666" i="13" l="1"/>
  <c r="M666" i="13"/>
  <c r="H667" i="13"/>
  <c r="K666" i="13"/>
  <c r="L666" i="13"/>
  <c r="P666" i="13"/>
  <c r="O666" i="13"/>
  <c r="I666" i="13"/>
  <c r="N666" i="13"/>
  <c r="E679" i="13"/>
  <c r="F678" i="13"/>
  <c r="O667" i="13" l="1"/>
  <c r="J667" i="13"/>
  <c r="H668" i="13"/>
  <c r="K667" i="13"/>
  <c r="L667" i="13"/>
  <c r="I667" i="13"/>
  <c r="M667" i="13"/>
  <c r="N667" i="13"/>
  <c r="P667" i="13"/>
  <c r="F679" i="13"/>
  <c r="E680" i="13"/>
  <c r="L668" i="13" l="1"/>
  <c r="O668" i="13"/>
  <c r="J668" i="13"/>
  <c r="K668" i="13"/>
  <c r="M668" i="13"/>
  <c r="N668" i="13"/>
  <c r="P668" i="13"/>
  <c r="I668" i="13"/>
  <c r="H669" i="13"/>
  <c r="E681" i="13"/>
  <c r="F680" i="13"/>
  <c r="I669" i="13" l="1"/>
  <c r="L669" i="13"/>
  <c r="J669" i="13"/>
  <c r="K669" i="13"/>
  <c r="P669" i="13"/>
  <c r="H670" i="13"/>
  <c r="O669" i="13"/>
  <c r="M669" i="13"/>
  <c r="N669" i="13"/>
  <c r="E682" i="13"/>
  <c r="F681" i="13"/>
  <c r="N670" i="13" l="1"/>
  <c r="I670" i="13"/>
  <c r="J670" i="13"/>
  <c r="K670" i="13"/>
  <c r="L670" i="13"/>
  <c r="M670" i="13"/>
  <c r="O670" i="13"/>
  <c r="P670" i="13"/>
  <c r="H671" i="13"/>
  <c r="F682" i="13"/>
  <c r="E683" i="13"/>
  <c r="F683" i="13" l="1"/>
  <c r="E684" i="13"/>
  <c r="K671" i="13"/>
  <c r="H672" i="13"/>
  <c r="N671" i="13"/>
  <c r="I671" i="13"/>
  <c r="J671" i="13"/>
  <c r="M671" i="13"/>
  <c r="O671" i="13"/>
  <c r="P671" i="13"/>
  <c r="L671" i="13"/>
  <c r="P672" i="13" l="1"/>
  <c r="K672" i="13"/>
  <c r="H673" i="13"/>
  <c r="I672" i="13"/>
  <c r="J672" i="13"/>
  <c r="O672" i="13"/>
  <c r="L672" i="13"/>
  <c r="M672" i="13"/>
  <c r="N672" i="13"/>
  <c r="F684" i="13"/>
  <c r="E685" i="13"/>
  <c r="M673" i="13" l="1"/>
  <c r="P673" i="13"/>
  <c r="I673" i="13"/>
  <c r="H674" i="13"/>
  <c r="J673" i="13"/>
  <c r="K673" i="13"/>
  <c r="L673" i="13"/>
  <c r="N673" i="13"/>
  <c r="O673" i="13"/>
  <c r="E686" i="13"/>
  <c r="F685" i="13"/>
  <c r="J674" i="13" l="1"/>
  <c r="M674" i="13"/>
  <c r="P674" i="13"/>
  <c r="H675" i="13"/>
  <c r="I674" i="13"/>
  <c r="N674" i="13"/>
  <c r="O674" i="13"/>
  <c r="L674" i="13"/>
  <c r="K674" i="13"/>
  <c r="E687" i="13"/>
  <c r="F686" i="13"/>
  <c r="O675" i="13" l="1"/>
  <c r="J675" i="13"/>
  <c r="P675" i="13"/>
  <c r="H676" i="13"/>
  <c r="I675" i="13"/>
  <c r="K675" i="13"/>
  <c r="L675" i="13"/>
  <c r="M675" i="13"/>
  <c r="N675" i="13"/>
  <c r="F687" i="13"/>
  <c r="E688" i="13"/>
  <c r="L676" i="13" l="1"/>
  <c r="O676" i="13"/>
  <c r="P676" i="13"/>
  <c r="I676" i="13"/>
  <c r="H677" i="13"/>
  <c r="J676" i="13"/>
  <c r="K676" i="13"/>
  <c r="M676" i="13"/>
  <c r="N676" i="13"/>
  <c r="E689" i="13"/>
  <c r="F688" i="13"/>
  <c r="I677" i="13" l="1"/>
  <c r="L677" i="13"/>
  <c r="O677" i="13"/>
  <c r="N677" i="13"/>
  <c r="P677" i="13"/>
  <c r="M677" i="13"/>
  <c r="J677" i="13"/>
  <c r="K677" i="13"/>
  <c r="F689" i="13"/>
  <c r="E690" i="13"/>
  <c r="F690" i="13" l="1"/>
  <c r="E691" i="13"/>
  <c r="H678" i="13"/>
  <c r="N678" i="13" l="1"/>
  <c r="I678" i="13"/>
  <c r="O678" i="13"/>
  <c r="H679" i="13"/>
  <c r="J678" i="13"/>
  <c r="K678" i="13"/>
  <c r="M678" i="13"/>
  <c r="P678" i="13"/>
  <c r="L678" i="13"/>
  <c r="F691" i="13"/>
  <c r="E692" i="13"/>
  <c r="K679" i="13" l="1"/>
  <c r="H680" i="13"/>
  <c r="N679" i="13"/>
  <c r="O679" i="13"/>
  <c r="J679" i="13"/>
  <c r="L679" i="13"/>
  <c r="M679" i="13"/>
  <c r="I679" i="13"/>
  <c r="P679" i="13"/>
  <c r="F692" i="13"/>
  <c r="E693" i="13"/>
  <c r="E694" i="13" l="1"/>
  <c r="F693" i="13"/>
  <c r="P680" i="13"/>
  <c r="K680" i="13"/>
  <c r="H681" i="13"/>
  <c r="N680" i="13"/>
  <c r="O680" i="13"/>
  <c r="M680" i="13"/>
  <c r="I680" i="13"/>
  <c r="J680" i="13"/>
  <c r="L680" i="13"/>
  <c r="M681" i="13" l="1"/>
  <c r="P681" i="13"/>
  <c r="N681" i="13"/>
  <c r="I681" i="13"/>
  <c r="J681" i="13"/>
  <c r="K681" i="13"/>
  <c r="L681" i="13"/>
  <c r="O681" i="13"/>
  <c r="H682" i="13"/>
  <c r="E695" i="13"/>
  <c r="F694" i="13"/>
  <c r="J682" i="13" l="1"/>
  <c r="M682" i="13"/>
  <c r="N682" i="13"/>
  <c r="P682" i="13"/>
  <c r="K682" i="13"/>
  <c r="L682" i="13"/>
  <c r="O682" i="13"/>
  <c r="I682" i="13"/>
  <c r="F695" i="13"/>
  <c r="H683" i="13" s="1"/>
  <c r="E696" i="13"/>
  <c r="O683" i="13" l="1"/>
  <c r="J683" i="13"/>
  <c r="M683" i="13"/>
  <c r="P683" i="13"/>
  <c r="H684" i="13"/>
  <c r="N683" i="13"/>
  <c r="I683" i="13"/>
  <c r="K683" i="13"/>
  <c r="L683" i="13"/>
  <c r="F696" i="13"/>
  <c r="E697" i="13"/>
  <c r="L684" i="13" l="1"/>
  <c r="O684" i="13"/>
  <c r="M684" i="13"/>
  <c r="P684" i="13"/>
  <c r="I684" i="13"/>
  <c r="J684" i="13"/>
  <c r="K684" i="13"/>
  <c r="N684" i="13"/>
  <c r="H685" i="13"/>
  <c r="E698" i="13"/>
  <c r="F697" i="13"/>
  <c r="F698" i="13" l="1"/>
  <c r="E699" i="13"/>
  <c r="I685" i="13"/>
  <c r="L685" i="13"/>
  <c r="M685" i="13"/>
  <c r="O685" i="13"/>
  <c r="P685" i="13"/>
  <c r="K685" i="13"/>
  <c r="N685" i="13"/>
  <c r="J685" i="13"/>
  <c r="H686" i="13"/>
  <c r="N686" i="13" l="1"/>
  <c r="I686" i="13"/>
  <c r="L686" i="13"/>
  <c r="O686" i="13"/>
  <c r="P686" i="13"/>
  <c r="H687" i="13"/>
  <c r="J686" i="13"/>
  <c r="K686" i="13"/>
  <c r="M686" i="13"/>
  <c r="F699" i="13"/>
  <c r="E700" i="13"/>
  <c r="K687" i="13" l="1"/>
  <c r="N687" i="13"/>
  <c r="L687" i="13"/>
  <c r="O687" i="13"/>
  <c r="P687" i="13"/>
  <c r="I687" i="13"/>
  <c r="J687" i="13"/>
  <c r="M687" i="13"/>
  <c r="F700" i="13"/>
  <c r="H688" i="13" s="1"/>
  <c r="E701" i="13"/>
  <c r="P688" i="13" l="1"/>
  <c r="K688" i="13"/>
  <c r="H689" i="13"/>
  <c r="L688" i="13"/>
  <c r="N688" i="13"/>
  <c r="O688" i="13"/>
  <c r="M688" i="13"/>
  <c r="J688" i="13"/>
  <c r="I688" i="13"/>
  <c r="E702" i="13"/>
  <c r="F701" i="13"/>
  <c r="M689" i="13" l="1"/>
  <c r="P689" i="13"/>
  <c r="K689" i="13"/>
  <c r="N689" i="13"/>
  <c r="O689" i="13"/>
  <c r="I689" i="13"/>
  <c r="J689" i="13"/>
  <c r="L689" i="13"/>
  <c r="E703" i="13"/>
  <c r="F702" i="13"/>
  <c r="H690" i="13" s="1"/>
  <c r="J690" i="13" l="1"/>
  <c r="M690" i="13"/>
  <c r="K690" i="13"/>
  <c r="N690" i="13"/>
  <c r="O690" i="13"/>
  <c r="I690" i="13"/>
  <c r="L690" i="13"/>
  <c r="P690" i="13"/>
  <c r="H691" i="13"/>
  <c r="F703" i="13"/>
  <c r="E704" i="13"/>
  <c r="O691" i="13" l="1"/>
  <c r="J691" i="13"/>
  <c r="K691" i="13"/>
  <c r="M691" i="13"/>
  <c r="N691" i="13"/>
  <c r="P691" i="13"/>
  <c r="H692" i="13"/>
  <c r="L691" i="13"/>
  <c r="I691" i="13"/>
  <c r="E705" i="13"/>
  <c r="F704" i="13"/>
  <c r="L692" i="13" l="1"/>
  <c r="O692" i="13"/>
  <c r="J692" i="13"/>
  <c r="M692" i="13"/>
  <c r="N692" i="13"/>
  <c r="H693" i="13"/>
  <c r="I692" i="13"/>
  <c r="K692" i="13"/>
  <c r="P692" i="13"/>
  <c r="E706" i="13"/>
  <c r="F705" i="13"/>
  <c r="I693" i="13" l="1"/>
  <c r="L693" i="13"/>
  <c r="J693" i="13"/>
  <c r="M693" i="13"/>
  <c r="N693" i="13"/>
  <c r="K693" i="13"/>
  <c r="O693" i="13"/>
  <c r="P693" i="13"/>
  <c r="H694" i="13"/>
  <c r="F706" i="13"/>
  <c r="E707" i="13"/>
  <c r="F707" i="13" l="1"/>
  <c r="E708" i="13"/>
  <c r="N694" i="13"/>
  <c r="I694" i="13"/>
  <c r="J694" i="13"/>
  <c r="L694" i="13"/>
  <c r="M694" i="13"/>
  <c r="P694" i="13"/>
  <c r="H695" i="13"/>
  <c r="O694" i="13"/>
  <c r="K694" i="13"/>
  <c r="K695" i="13" l="1"/>
  <c r="N695" i="13"/>
  <c r="I695" i="13"/>
  <c r="L695" i="13"/>
  <c r="M695" i="13"/>
  <c r="J695" i="13"/>
  <c r="O695" i="13"/>
  <c r="P695" i="13"/>
  <c r="F708" i="13"/>
  <c r="H696" i="13" s="1"/>
  <c r="E709" i="13"/>
  <c r="P696" i="13" l="1"/>
  <c r="K696" i="13"/>
  <c r="I696" i="13"/>
  <c r="L696" i="13"/>
  <c r="M696" i="13"/>
  <c r="J696" i="13"/>
  <c r="N696" i="13"/>
  <c r="O696" i="13"/>
  <c r="E710" i="13"/>
  <c r="F709" i="13"/>
  <c r="H697" i="13" s="1"/>
  <c r="M697" i="13" l="1"/>
  <c r="P697" i="13"/>
  <c r="I697" i="13"/>
  <c r="H698" i="13"/>
  <c r="K697" i="13"/>
  <c r="L697" i="13"/>
  <c r="O697" i="13"/>
  <c r="J697" i="13"/>
  <c r="N697" i="13"/>
  <c r="E711" i="13"/>
  <c r="F710" i="13"/>
  <c r="J698" i="13" l="1"/>
  <c r="M698" i="13"/>
  <c r="K698" i="13"/>
  <c r="L698" i="13"/>
  <c r="I698" i="13"/>
  <c r="N698" i="13"/>
  <c r="O698" i="13"/>
  <c r="P698" i="13"/>
  <c r="E712" i="13"/>
  <c r="F711" i="13"/>
  <c r="H699" i="13" s="1"/>
  <c r="O699" i="13" l="1"/>
  <c r="J699" i="13"/>
  <c r="H700" i="13"/>
  <c r="K699" i="13"/>
  <c r="L699" i="13"/>
  <c r="M699" i="13"/>
  <c r="N699" i="13"/>
  <c r="P699" i="13"/>
  <c r="I699" i="13"/>
  <c r="E713" i="13"/>
  <c r="F712" i="13"/>
  <c r="L700" i="13" l="1"/>
  <c r="O700" i="13"/>
  <c r="J700" i="13"/>
  <c r="K700" i="13"/>
  <c r="H701" i="13"/>
  <c r="P700" i="13"/>
  <c r="I700" i="13"/>
  <c r="M700" i="13"/>
  <c r="N700" i="13"/>
  <c r="F713" i="13"/>
  <c r="E714" i="13"/>
  <c r="I701" i="13" l="1"/>
  <c r="L701" i="13"/>
  <c r="J701" i="13"/>
  <c r="K701" i="13"/>
  <c r="M701" i="13"/>
  <c r="N701" i="13"/>
  <c r="O701" i="13"/>
  <c r="P701" i="13"/>
  <c r="H702" i="13"/>
  <c r="F714" i="13"/>
  <c r="E715" i="13"/>
  <c r="F715" i="13" l="1"/>
  <c r="E716" i="13"/>
  <c r="N702" i="13"/>
  <c r="I702" i="13"/>
  <c r="J702" i="13"/>
  <c r="K702" i="13"/>
  <c r="M702" i="13"/>
  <c r="O702" i="13"/>
  <c r="P702" i="13"/>
  <c r="L702" i="13"/>
  <c r="H703" i="13"/>
  <c r="K703" i="13" l="1"/>
  <c r="N703" i="13"/>
  <c r="I703" i="13"/>
  <c r="J703" i="13"/>
  <c r="P703" i="13"/>
  <c r="M703" i="13"/>
  <c r="O703" i="13"/>
  <c r="L703" i="13"/>
  <c r="F716" i="13"/>
  <c r="H704" i="13" s="1"/>
  <c r="E717" i="13"/>
  <c r="P704" i="13" l="1"/>
  <c r="K704" i="13"/>
  <c r="H705" i="13"/>
  <c r="I704" i="13"/>
  <c r="J704" i="13"/>
  <c r="L704" i="13"/>
  <c r="M704" i="13"/>
  <c r="N704" i="13"/>
  <c r="O704" i="13"/>
  <c r="E718" i="13"/>
  <c r="F717" i="13"/>
  <c r="M705" i="13" l="1"/>
  <c r="P705" i="13"/>
  <c r="I705" i="13"/>
  <c r="H706" i="13"/>
  <c r="J705" i="13"/>
  <c r="N705" i="13"/>
  <c r="O705" i="13"/>
  <c r="L705" i="13"/>
  <c r="K705" i="13"/>
  <c r="E719" i="13"/>
  <c r="F718" i="13"/>
  <c r="J706" i="13" l="1"/>
  <c r="M706" i="13"/>
  <c r="P706" i="13"/>
  <c r="H707" i="13"/>
  <c r="I706" i="13"/>
  <c r="K706" i="13"/>
  <c r="L706" i="13"/>
  <c r="N706" i="13"/>
  <c r="O706" i="13"/>
  <c r="F719" i="13"/>
  <c r="E720" i="13"/>
  <c r="J707" i="13" l="1"/>
  <c r="O707" i="13"/>
  <c r="I707" i="13"/>
  <c r="H708" i="13"/>
  <c r="K707" i="13"/>
  <c r="L707" i="13"/>
  <c r="M707" i="13"/>
  <c r="N707" i="13"/>
  <c r="P707" i="13"/>
  <c r="E721" i="13"/>
  <c r="F720" i="13"/>
  <c r="O708" i="13" l="1"/>
  <c r="M708" i="13"/>
  <c r="P708" i="13"/>
  <c r="L708" i="13"/>
  <c r="N708" i="13"/>
  <c r="K708" i="13"/>
  <c r="H709" i="13"/>
  <c r="I708" i="13"/>
  <c r="J708" i="13"/>
  <c r="F721" i="13"/>
  <c r="E722" i="13"/>
  <c r="L709" i="13" l="1"/>
  <c r="K709" i="13"/>
  <c r="N709" i="13"/>
  <c r="O709" i="13"/>
  <c r="H710" i="13"/>
  <c r="P709" i="13"/>
  <c r="J709" i="13"/>
  <c r="M709" i="13"/>
  <c r="I709" i="13"/>
  <c r="E723" i="13"/>
  <c r="F722" i="13"/>
  <c r="I710" i="13" l="1"/>
  <c r="J710" i="13"/>
  <c r="H711" i="13"/>
  <c r="L710" i="13"/>
  <c r="M710" i="13"/>
  <c r="K710" i="13"/>
  <c r="N710" i="13"/>
  <c r="O710" i="13"/>
  <c r="P710" i="13"/>
  <c r="F723" i="13"/>
  <c r="E724" i="13"/>
  <c r="F724" i="13" l="1"/>
  <c r="E725" i="13"/>
  <c r="N711" i="13"/>
  <c r="J711" i="13"/>
  <c r="H712" i="13"/>
  <c r="K711" i="13"/>
  <c r="I711" i="13"/>
  <c r="L711" i="13"/>
  <c r="M711" i="13"/>
  <c r="O711" i="13"/>
  <c r="P711" i="13"/>
  <c r="K712" i="13" l="1"/>
  <c r="O712" i="13"/>
  <c r="I712" i="13"/>
  <c r="M712" i="13"/>
  <c r="N712" i="13"/>
  <c r="P712" i="13"/>
  <c r="L712" i="13"/>
  <c r="J712" i="13"/>
  <c r="E726" i="13"/>
  <c r="F725" i="13"/>
  <c r="H713" i="13" s="1"/>
  <c r="P713" i="13" l="1"/>
  <c r="M713" i="13"/>
  <c r="O713" i="13"/>
  <c r="H714" i="13"/>
  <c r="N713" i="13"/>
  <c r="I713" i="13"/>
  <c r="J713" i="13"/>
  <c r="K713" i="13"/>
  <c r="L713" i="13"/>
  <c r="E727" i="13"/>
  <c r="F726" i="13"/>
  <c r="M714" i="13" l="1"/>
  <c r="K714" i="13"/>
  <c r="N714" i="13"/>
  <c r="O714" i="13"/>
  <c r="H715" i="13"/>
  <c r="I714" i="13"/>
  <c r="J714" i="13"/>
  <c r="L714" i="13"/>
  <c r="P714" i="13"/>
  <c r="E728" i="13"/>
  <c r="F727" i="13"/>
  <c r="J715" i="13" l="1"/>
  <c r="I715" i="13"/>
  <c r="H716" i="13"/>
  <c r="L715" i="13"/>
  <c r="M715" i="13"/>
  <c r="K715" i="13"/>
  <c r="N715" i="13"/>
  <c r="O715" i="13"/>
  <c r="P715" i="13"/>
  <c r="F728" i="13"/>
  <c r="E729" i="13"/>
  <c r="E730" i="13" l="1"/>
  <c r="F729" i="13"/>
  <c r="O716" i="13"/>
  <c r="J716" i="13"/>
  <c r="H717" i="13"/>
  <c r="K716" i="13"/>
  <c r="M716" i="13"/>
  <c r="N716" i="13"/>
  <c r="P716" i="13"/>
  <c r="L716" i="13"/>
  <c r="I716" i="13"/>
  <c r="L717" i="13" l="1"/>
  <c r="O717" i="13"/>
  <c r="I717" i="13"/>
  <c r="P717" i="13"/>
  <c r="H718" i="13"/>
  <c r="N717" i="13"/>
  <c r="J717" i="13"/>
  <c r="K717" i="13"/>
  <c r="M717" i="13"/>
  <c r="F730" i="13"/>
  <c r="E731" i="13"/>
  <c r="I718" i="13" l="1"/>
  <c r="M718" i="13"/>
  <c r="O718" i="13"/>
  <c r="P718" i="13"/>
  <c r="J718" i="13"/>
  <c r="H719" i="13"/>
  <c r="K718" i="13"/>
  <c r="L718" i="13"/>
  <c r="N718" i="13"/>
  <c r="F731" i="13"/>
  <c r="E732" i="13"/>
  <c r="N719" i="13" l="1"/>
  <c r="K719" i="13"/>
  <c r="M719" i="13"/>
  <c r="O719" i="13"/>
  <c r="I719" i="13"/>
  <c r="J719" i="13"/>
  <c r="L719" i="13"/>
  <c r="P719" i="13"/>
  <c r="F732" i="13"/>
  <c r="H720" i="13" s="1"/>
  <c r="E733" i="13"/>
  <c r="K720" i="13" l="1"/>
  <c r="H721" i="13"/>
  <c r="I720" i="13"/>
  <c r="L720" i="13"/>
  <c r="M720" i="13"/>
  <c r="N720" i="13"/>
  <c r="O720" i="13"/>
  <c r="P720" i="13"/>
  <c r="J720" i="13"/>
  <c r="F733" i="13"/>
  <c r="E734" i="13"/>
  <c r="E735" i="13" l="1"/>
  <c r="F734" i="13"/>
  <c r="P721" i="13"/>
  <c r="J721" i="13"/>
  <c r="H722" i="13"/>
  <c r="K721" i="13"/>
  <c r="O721" i="13"/>
  <c r="N721" i="13"/>
  <c r="I721" i="13"/>
  <c r="L721" i="13"/>
  <c r="M721" i="13"/>
  <c r="M722" i="13" l="1"/>
  <c r="O722" i="13"/>
  <c r="I722" i="13"/>
  <c r="J722" i="13"/>
  <c r="H723" i="13"/>
  <c r="K722" i="13"/>
  <c r="N722" i="13"/>
  <c r="L722" i="13"/>
  <c r="P722" i="13"/>
  <c r="F735" i="13"/>
  <c r="E736" i="13"/>
  <c r="J723" i="13" l="1"/>
  <c r="M723" i="13"/>
  <c r="O723" i="13"/>
  <c r="P723" i="13"/>
  <c r="I723" i="13"/>
  <c r="K723" i="13"/>
  <c r="L723" i="13"/>
  <c r="N723" i="13"/>
  <c r="H724" i="13"/>
  <c r="F736" i="13"/>
  <c r="E737" i="13"/>
  <c r="F737" i="13" l="1"/>
  <c r="E738" i="13"/>
  <c r="O724" i="13"/>
  <c r="K724" i="13"/>
  <c r="M724" i="13"/>
  <c r="N724" i="13"/>
  <c r="L724" i="13"/>
  <c r="P724" i="13"/>
  <c r="J724" i="13"/>
  <c r="I724" i="13"/>
  <c r="H725" i="13"/>
  <c r="L725" i="13" l="1"/>
  <c r="I725" i="13"/>
  <c r="K725" i="13"/>
  <c r="M725" i="13"/>
  <c r="P725" i="13"/>
  <c r="H726" i="13"/>
  <c r="O725" i="13"/>
  <c r="N725" i="13"/>
  <c r="J725" i="13"/>
  <c r="F738" i="13"/>
  <c r="E739" i="13"/>
  <c r="I726" i="13" l="1"/>
  <c r="P726" i="13"/>
  <c r="J726" i="13"/>
  <c r="H727" i="13"/>
  <c r="K726" i="13"/>
  <c r="L726" i="13"/>
  <c r="M726" i="13"/>
  <c r="N726" i="13"/>
  <c r="O726" i="13"/>
  <c r="F739" i="13"/>
  <c r="E740" i="13"/>
  <c r="N727" i="13" l="1"/>
  <c r="O727" i="13"/>
  <c r="I727" i="13"/>
  <c r="J727" i="13"/>
  <c r="K727" i="13"/>
  <c r="L727" i="13"/>
  <c r="M727" i="13"/>
  <c r="P727" i="13"/>
  <c r="H728" i="13"/>
  <c r="F740" i="13"/>
  <c r="E741" i="13"/>
  <c r="F741" i="13" l="1"/>
  <c r="E742" i="13"/>
  <c r="K728" i="13"/>
  <c r="H729" i="13"/>
  <c r="M728" i="13"/>
  <c r="O728" i="13"/>
  <c r="P728" i="13"/>
  <c r="L728" i="13"/>
  <c r="N728" i="13"/>
  <c r="J728" i="13"/>
  <c r="I728" i="13"/>
  <c r="P729" i="13" l="1"/>
  <c r="K729" i="13"/>
  <c r="M729" i="13"/>
  <c r="N729" i="13"/>
  <c r="H730" i="13"/>
  <c r="O729" i="13"/>
  <c r="I729" i="13"/>
  <c r="J729" i="13"/>
  <c r="L729" i="13"/>
  <c r="E743" i="13"/>
  <c r="F742" i="13"/>
  <c r="M730" i="13" l="1"/>
  <c r="I730" i="13"/>
  <c r="K730" i="13"/>
  <c r="L730" i="13"/>
  <c r="H731" i="13"/>
  <c r="J730" i="13"/>
  <c r="P730" i="13"/>
  <c r="N730" i="13"/>
  <c r="O730" i="13"/>
  <c r="F743" i="13"/>
  <c r="E744" i="13"/>
  <c r="J731" i="13" l="1"/>
  <c r="P731" i="13"/>
  <c r="I731" i="13"/>
  <c r="K731" i="13"/>
  <c r="L731" i="13"/>
  <c r="M731" i="13"/>
  <c r="N731" i="13"/>
  <c r="O731" i="13"/>
  <c r="E745" i="13"/>
  <c r="F744" i="13"/>
  <c r="H732" i="13" s="1"/>
  <c r="O732" i="13" l="1"/>
  <c r="N732" i="13"/>
  <c r="I732" i="13"/>
  <c r="L732" i="13"/>
  <c r="M732" i="13"/>
  <c r="P732" i="13"/>
  <c r="K732" i="13"/>
  <c r="H733" i="13"/>
  <c r="J732" i="13"/>
  <c r="E746" i="13"/>
  <c r="F745" i="13"/>
  <c r="L733" i="13" l="1"/>
  <c r="M733" i="13"/>
  <c r="O733" i="13"/>
  <c r="P733" i="13"/>
  <c r="H734" i="13"/>
  <c r="N733" i="13"/>
  <c r="I733" i="13"/>
  <c r="J733" i="13"/>
  <c r="K733" i="13"/>
  <c r="F746" i="13"/>
  <c r="E747" i="13"/>
  <c r="I734" i="13" l="1"/>
  <c r="K734" i="13"/>
  <c r="M734" i="13"/>
  <c r="N734" i="13"/>
  <c r="H735" i="13"/>
  <c r="J734" i="13"/>
  <c r="L734" i="13"/>
  <c r="O734" i="13"/>
  <c r="P734" i="13"/>
  <c r="F747" i="13"/>
  <c r="E748" i="13"/>
  <c r="N735" i="13" l="1"/>
  <c r="I735" i="13"/>
  <c r="K735" i="13"/>
  <c r="L735" i="13"/>
  <c r="J735" i="13"/>
  <c r="M735" i="13"/>
  <c r="O735" i="13"/>
  <c r="H736" i="13"/>
  <c r="P735" i="13"/>
  <c r="F748" i="13"/>
  <c r="E749" i="13"/>
  <c r="E750" i="13" l="1"/>
  <c r="F749" i="13"/>
  <c r="K736" i="13"/>
  <c r="H737" i="13"/>
  <c r="P736" i="13"/>
  <c r="I736" i="13"/>
  <c r="J736" i="13"/>
  <c r="M736" i="13"/>
  <c r="O736" i="13"/>
  <c r="N736" i="13"/>
  <c r="L736" i="13"/>
  <c r="P737" i="13" l="1"/>
  <c r="N737" i="13"/>
  <c r="I737" i="13"/>
  <c r="O737" i="13"/>
  <c r="H738" i="13"/>
  <c r="M737" i="13"/>
  <c r="J737" i="13"/>
  <c r="K737" i="13"/>
  <c r="L737" i="13"/>
  <c r="E751" i="13"/>
  <c r="F750" i="13"/>
  <c r="M738" i="13" l="1"/>
  <c r="L738" i="13"/>
  <c r="O738" i="13"/>
  <c r="P738" i="13"/>
  <c r="H739" i="13"/>
  <c r="I738" i="13"/>
  <c r="J738" i="13"/>
  <c r="K738" i="13"/>
  <c r="N738" i="13"/>
  <c r="F751" i="13"/>
  <c r="E752" i="13"/>
  <c r="J739" i="13" l="1"/>
  <c r="K739" i="13"/>
  <c r="M739" i="13"/>
  <c r="N739" i="13"/>
  <c r="I739" i="13"/>
  <c r="L739" i="13"/>
  <c r="O739" i="13"/>
  <c r="P739" i="13"/>
  <c r="H740" i="13"/>
  <c r="F752" i="13"/>
  <c r="E753" i="13"/>
  <c r="E754" i="13" l="1"/>
  <c r="F753" i="13"/>
  <c r="O740" i="13"/>
  <c r="I740" i="13"/>
  <c r="K740" i="13"/>
  <c r="L740" i="13"/>
  <c r="M740" i="13"/>
  <c r="N740" i="13"/>
  <c r="P740" i="13"/>
  <c r="J740" i="13"/>
  <c r="H741" i="13"/>
  <c r="L741" i="13" l="1"/>
  <c r="P741" i="13"/>
  <c r="I741" i="13"/>
  <c r="J741" i="13"/>
  <c r="H742" i="13"/>
  <c r="O741" i="13"/>
  <c r="N741" i="13"/>
  <c r="K741" i="13"/>
  <c r="M741" i="13"/>
  <c r="F754" i="13"/>
  <c r="E755" i="13"/>
  <c r="I742" i="13" l="1"/>
  <c r="N742" i="13"/>
  <c r="P742" i="13"/>
  <c r="J742" i="13"/>
  <c r="H743" i="13"/>
  <c r="K742" i="13"/>
  <c r="L742" i="13"/>
  <c r="M742" i="13"/>
  <c r="O742" i="13"/>
  <c r="E756" i="13"/>
  <c r="F755" i="13"/>
  <c r="N743" i="13" l="1"/>
  <c r="L743" i="13"/>
  <c r="O743" i="13"/>
  <c r="P743" i="13"/>
  <c r="I743" i="13"/>
  <c r="J743" i="13"/>
  <c r="K743" i="13"/>
  <c r="M743" i="13"/>
  <c r="H744" i="13"/>
  <c r="F756" i="13"/>
  <c r="E757" i="13"/>
  <c r="F757" i="13" l="1"/>
  <c r="E758" i="13"/>
  <c r="K744" i="13"/>
  <c r="H745" i="13"/>
  <c r="J744" i="13"/>
  <c r="M744" i="13"/>
  <c r="N744" i="13"/>
  <c r="L744" i="13"/>
  <c r="O744" i="13"/>
  <c r="P744" i="13"/>
  <c r="I744" i="13"/>
  <c r="P745" i="13" l="1"/>
  <c r="I745" i="13"/>
  <c r="K745" i="13"/>
  <c r="L745" i="13"/>
  <c r="O745" i="13"/>
  <c r="H746" i="13"/>
  <c r="N745" i="13"/>
  <c r="J745" i="13"/>
  <c r="M745" i="13"/>
  <c r="E759" i="13"/>
  <c r="F758" i="13"/>
  <c r="M746" i="13" l="1"/>
  <c r="P746" i="13"/>
  <c r="I746" i="13"/>
  <c r="J746" i="13"/>
  <c r="H747" i="13"/>
  <c r="K746" i="13"/>
  <c r="N746" i="13"/>
  <c r="O746" i="13"/>
  <c r="L746" i="13"/>
  <c r="F759" i="13"/>
  <c r="E760" i="13"/>
  <c r="J747" i="13" l="1"/>
  <c r="N747" i="13"/>
  <c r="P747" i="13"/>
  <c r="I747" i="13"/>
  <c r="K747" i="13"/>
  <c r="L747" i="13"/>
  <c r="M747" i="13"/>
  <c r="O747" i="13"/>
  <c r="H748" i="13"/>
  <c r="E761" i="13"/>
  <c r="F760" i="13"/>
  <c r="O748" i="13" l="1"/>
  <c r="L748" i="13"/>
  <c r="N748" i="13"/>
  <c r="P748" i="13"/>
  <c r="K748" i="13"/>
  <c r="M748" i="13"/>
  <c r="J748" i="13"/>
  <c r="I748" i="13"/>
  <c r="H749" i="13"/>
  <c r="E762" i="13"/>
  <c r="F761" i="13"/>
  <c r="F762" i="13" l="1"/>
  <c r="E763" i="13"/>
  <c r="L749" i="13"/>
  <c r="J749" i="13"/>
  <c r="H750" i="13"/>
  <c r="M749" i="13"/>
  <c r="N749" i="13"/>
  <c r="P749" i="13"/>
  <c r="O749" i="13"/>
  <c r="I749" i="13"/>
  <c r="K749" i="13"/>
  <c r="I750" i="13" l="1"/>
  <c r="K750" i="13"/>
  <c r="L750" i="13"/>
  <c r="H751" i="13"/>
  <c r="P750" i="13"/>
  <c r="J750" i="13"/>
  <c r="M750" i="13"/>
  <c r="N750" i="13"/>
  <c r="O750" i="13"/>
  <c r="F763" i="13"/>
  <c r="E764" i="13"/>
  <c r="F764" i="13" l="1"/>
  <c r="E765" i="13"/>
  <c r="N751" i="13"/>
  <c r="P751" i="13"/>
  <c r="I751" i="13"/>
  <c r="J751" i="13"/>
  <c r="H752" i="13"/>
  <c r="K751" i="13"/>
  <c r="L751" i="13"/>
  <c r="M751" i="13"/>
  <c r="O751" i="13"/>
  <c r="K752" i="13" l="1"/>
  <c r="N752" i="13"/>
  <c r="P752" i="13"/>
  <c r="L752" i="13"/>
  <c r="M752" i="13"/>
  <c r="O752" i="13"/>
  <c r="J752" i="13"/>
  <c r="I752" i="13"/>
  <c r="E766" i="13"/>
  <c r="F765" i="13"/>
  <c r="H753" i="13" s="1"/>
  <c r="P753" i="13" l="1"/>
  <c r="L753" i="13"/>
  <c r="N753" i="13"/>
  <c r="O753" i="13"/>
  <c r="H754" i="13"/>
  <c r="M753" i="13"/>
  <c r="I753" i="13"/>
  <c r="J753" i="13"/>
  <c r="K753" i="13"/>
  <c r="E767" i="13"/>
  <c r="F766" i="13"/>
  <c r="M754" i="13" l="1"/>
  <c r="J754" i="13"/>
  <c r="H755" i="13"/>
  <c r="L754" i="13"/>
  <c r="N754" i="13"/>
  <c r="I754" i="13"/>
  <c r="K754" i="13"/>
  <c r="O754" i="13"/>
  <c r="P754" i="13"/>
  <c r="F767" i="13"/>
  <c r="E768" i="13"/>
  <c r="F768" i="13" l="1"/>
  <c r="E769" i="13"/>
  <c r="J755" i="13"/>
  <c r="K755" i="13"/>
  <c r="L755" i="13"/>
  <c r="I755" i="13"/>
  <c r="M755" i="13"/>
  <c r="N755" i="13"/>
  <c r="O755" i="13"/>
  <c r="P755" i="13"/>
  <c r="H756" i="13"/>
  <c r="O756" i="13" l="1"/>
  <c r="P756" i="13"/>
  <c r="I756" i="13"/>
  <c r="J756" i="13"/>
  <c r="H757" i="13"/>
  <c r="L756" i="13"/>
  <c r="M756" i="13"/>
  <c r="N756" i="13"/>
  <c r="K756" i="13"/>
  <c r="E770" i="13"/>
  <c r="F769" i="13"/>
  <c r="L757" i="13" l="1"/>
  <c r="N757" i="13"/>
  <c r="P757" i="13"/>
  <c r="O757" i="13"/>
  <c r="H758" i="13"/>
  <c r="M757" i="13"/>
  <c r="J757" i="13"/>
  <c r="K757" i="13"/>
  <c r="I757" i="13"/>
  <c r="E771" i="13"/>
  <c r="F770" i="13"/>
  <c r="I758" i="13" l="1"/>
  <c r="L758" i="13"/>
  <c r="N758" i="13"/>
  <c r="O758" i="13"/>
  <c r="H759" i="13"/>
  <c r="J758" i="13"/>
  <c r="K758" i="13"/>
  <c r="M758" i="13"/>
  <c r="P758" i="13"/>
  <c r="E772" i="13"/>
  <c r="F771" i="13"/>
  <c r="N759" i="13" l="1"/>
  <c r="J759" i="13"/>
  <c r="H760" i="13"/>
  <c r="L759" i="13"/>
  <c r="M759" i="13"/>
  <c r="I759" i="13"/>
  <c r="K759" i="13"/>
  <c r="O759" i="13"/>
  <c r="P759" i="13"/>
  <c r="F772" i="13"/>
  <c r="E773" i="13"/>
  <c r="K760" i="13" l="1"/>
  <c r="J760" i="13"/>
  <c r="L760" i="13"/>
  <c r="M760" i="13"/>
  <c r="N760" i="13"/>
  <c r="O760" i="13"/>
  <c r="I760" i="13"/>
  <c r="P760" i="13"/>
  <c r="E774" i="13"/>
  <c r="F773" i="13"/>
  <c r="H761" i="13" s="1"/>
  <c r="P761" i="13" l="1"/>
  <c r="O761" i="13"/>
  <c r="I761" i="13"/>
  <c r="J761" i="13"/>
  <c r="H762" i="13"/>
  <c r="N761" i="13"/>
  <c r="M761" i="13"/>
  <c r="K761" i="13"/>
  <c r="L761" i="13"/>
  <c r="E775" i="13"/>
  <c r="F774" i="13"/>
  <c r="M762" i="13" l="1"/>
  <c r="N762" i="13"/>
  <c r="P762" i="13"/>
  <c r="H763" i="13"/>
  <c r="I762" i="13"/>
  <c r="J762" i="13"/>
  <c r="L762" i="13"/>
  <c r="O762" i="13"/>
  <c r="K762" i="13"/>
  <c r="E776" i="13"/>
  <c r="F775" i="13"/>
  <c r="J763" i="13" l="1"/>
  <c r="L763" i="13"/>
  <c r="N763" i="13"/>
  <c r="O763" i="13"/>
  <c r="I763" i="13"/>
  <c r="K763" i="13"/>
  <c r="M763" i="13"/>
  <c r="P763" i="13"/>
  <c r="H764" i="13"/>
  <c r="E777" i="13"/>
  <c r="F776" i="13"/>
  <c r="F777" i="13" l="1"/>
  <c r="E778" i="13"/>
  <c r="O764" i="13"/>
  <c r="J764" i="13"/>
  <c r="H765" i="13"/>
  <c r="L764" i="13"/>
  <c r="M764" i="13"/>
  <c r="K764" i="13"/>
  <c r="N764" i="13"/>
  <c r="P764" i="13"/>
  <c r="I764" i="13"/>
  <c r="L765" i="13" l="1"/>
  <c r="J765" i="13"/>
  <c r="H766" i="13"/>
  <c r="K765" i="13"/>
  <c r="O765" i="13"/>
  <c r="P765" i="13"/>
  <c r="N765" i="13"/>
  <c r="I765" i="13"/>
  <c r="M765" i="13"/>
  <c r="F778" i="13"/>
  <c r="E779" i="13"/>
  <c r="F779" i="13" l="1"/>
  <c r="E780" i="13"/>
  <c r="I766" i="13"/>
  <c r="O766" i="13"/>
  <c r="J766" i="13"/>
  <c r="H767" i="13"/>
  <c r="P766" i="13"/>
  <c r="K766" i="13"/>
  <c r="L766" i="13"/>
  <c r="M766" i="13"/>
  <c r="N766" i="13"/>
  <c r="N767" i="13" l="1"/>
  <c r="M767" i="13"/>
  <c r="P767" i="13"/>
  <c r="I767" i="13"/>
  <c r="J767" i="13"/>
  <c r="K767" i="13"/>
  <c r="L767" i="13"/>
  <c r="H768" i="13"/>
  <c r="O767" i="13"/>
  <c r="F780" i="13"/>
  <c r="E781" i="13"/>
  <c r="E782" i="13" l="1"/>
  <c r="F781" i="13"/>
  <c r="K768" i="13"/>
  <c r="H769" i="13"/>
  <c r="L768" i="13"/>
  <c r="N768" i="13"/>
  <c r="O768" i="13"/>
  <c r="J768" i="13"/>
  <c r="M768" i="13"/>
  <c r="P768" i="13"/>
  <c r="I768" i="13"/>
  <c r="P769" i="13" l="1"/>
  <c r="J769" i="13"/>
  <c r="H770" i="13"/>
  <c r="L769" i="13"/>
  <c r="M769" i="13"/>
  <c r="O769" i="13"/>
  <c r="N769" i="13"/>
  <c r="I769" i="13"/>
  <c r="K769" i="13"/>
  <c r="E783" i="13"/>
  <c r="F782" i="13"/>
  <c r="M770" i="13" l="1"/>
  <c r="J770" i="13"/>
  <c r="K770" i="13"/>
  <c r="P770" i="13"/>
  <c r="I770" i="13"/>
  <c r="L770" i="13"/>
  <c r="N770" i="13"/>
  <c r="O770" i="13"/>
  <c r="F783" i="13"/>
  <c r="H771" i="13" s="1"/>
  <c r="E784" i="13"/>
  <c r="J771" i="13" l="1"/>
  <c r="O771" i="13"/>
  <c r="I771" i="13"/>
  <c r="H772" i="13"/>
  <c r="K771" i="13"/>
  <c r="L771" i="13"/>
  <c r="M771" i="13"/>
  <c r="N771" i="13"/>
  <c r="P771" i="13"/>
  <c r="F784" i="13"/>
  <c r="E785" i="13"/>
  <c r="O772" i="13" l="1"/>
  <c r="M772" i="13"/>
  <c r="P772" i="13"/>
  <c r="K772" i="13"/>
  <c r="L772" i="13"/>
  <c r="N772" i="13"/>
  <c r="J772" i="13"/>
  <c r="I772" i="13"/>
  <c r="F785" i="13"/>
  <c r="H773" i="13" s="1"/>
  <c r="E786" i="13"/>
  <c r="L773" i="13" l="1"/>
  <c r="K773" i="13"/>
  <c r="N773" i="13"/>
  <c r="O773" i="13"/>
  <c r="P773" i="13"/>
  <c r="M773" i="13"/>
  <c r="I773" i="13"/>
  <c r="J773" i="13"/>
  <c r="H774" i="13"/>
  <c r="E787" i="13"/>
  <c r="F786" i="13"/>
  <c r="F787" i="13" l="1"/>
  <c r="E788" i="13"/>
  <c r="I774" i="13"/>
  <c r="J774" i="13"/>
  <c r="H775" i="13"/>
  <c r="L774" i="13"/>
  <c r="M774" i="13"/>
  <c r="P774" i="13"/>
  <c r="K774" i="13"/>
  <c r="N774" i="13"/>
  <c r="O774" i="13"/>
  <c r="N775" i="13" l="1"/>
  <c r="J775" i="13"/>
  <c r="K775" i="13"/>
  <c r="I775" i="13"/>
  <c r="L775" i="13"/>
  <c r="M775" i="13"/>
  <c r="O775" i="13"/>
  <c r="P775" i="13"/>
  <c r="F788" i="13"/>
  <c r="H776" i="13" s="1"/>
  <c r="E789" i="13"/>
  <c r="K776" i="13" l="1"/>
  <c r="O776" i="13"/>
  <c r="I776" i="13"/>
  <c r="L776" i="13"/>
  <c r="M776" i="13"/>
  <c r="N776" i="13"/>
  <c r="J776" i="13"/>
  <c r="P776" i="13"/>
  <c r="E790" i="13"/>
  <c r="F789" i="13"/>
  <c r="H777" i="13" s="1"/>
  <c r="P777" i="13" l="1"/>
  <c r="M777" i="13"/>
  <c r="O777" i="13"/>
  <c r="N777" i="13"/>
  <c r="H778" i="13"/>
  <c r="L777" i="13"/>
  <c r="I777" i="13"/>
  <c r="J777" i="13"/>
  <c r="K777" i="13"/>
  <c r="E791" i="13"/>
  <c r="F790" i="13"/>
  <c r="M778" i="13" l="1"/>
  <c r="K778" i="13"/>
  <c r="N778" i="13"/>
  <c r="O778" i="13"/>
  <c r="H779" i="13"/>
  <c r="I778" i="13"/>
  <c r="L778" i="13"/>
  <c r="P778" i="13"/>
  <c r="J778" i="13"/>
  <c r="E792" i="13"/>
  <c r="F791" i="13"/>
  <c r="J779" i="13" l="1"/>
  <c r="I779" i="13"/>
  <c r="H780" i="13"/>
  <c r="L779" i="13"/>
  <c r="M779" i="13"/>
  <c r="K779" i="13"/>
  <c r="N779" i="13"/>
  <c r="O779" i="13"/>
  <c r="P779" i="13"/>
  <c r="F792" i="13"/>
  <c r="E793" i="13"/>
  <c r="O780" i="13" l="1"/>
  <c r="J780" i="13"/>
  <c r="H781" i="13"/>
  <c r="K780" i="13"/>
  <c r="L780" i="13"/>
  <c r="M780" i="13"/>
  <c r="N780" i="13"/>
  <c r="I780" i="13"/>
  <c r="P780" i="13"/>
  <c r="E794" i="13"/>
  <c r="F793" i="13"/>
  <c r="L781" i="13" l="1"/>
  <c r="O781" i="13"/>
  <c r="I781" i="13"/>
  <c r="N781" i="13"/>
  <c r="P781" i="13"/>
  <c r="M781" i="13"/>
  <c r="J781" i="13"/>
  <c r="K781" i="13"/>
  <c r="E795" i="13"/>
  <c r="F794" i="13"/>
  <c r="H782" i="13" s="1"/>
  <c r="I782" i="13" l="1"/>
  <c r="M782" i="13"/>
  <c r="O782" i="13"/>
  <c r="P782" i="13"/>
  <c r="H783" i="13"/>
  <c r="J782" i="13"/>
  <c r="K782" i="13"/>
  <c r="L782" i="13"/>
  <c r="N782" i="13"/>
  <c r="F795" i="13"/>
  <c r="E796" i="13"/>
  <c r="N783" i="13" l="1"/>
  <c r="K783" i="13"/>
  <c r="M783" i="13"/>
  <c r="O783" i="13"/>
  <c r="I783" i="13"/>
  <c r="J783" i="13"/>
  <c r="H784" i="13"/>
  <c r="L783" i="13"/>
  <c r="P783" i="13"/>
  <c r="F796" i="13"/>
  <c r="E797" i="13"/>
  <c r="K784" i="13" l="1"/>
  <c r="H785" i="13"/>
  <c r="I784" i="13"/>
  <c r="L784" i="13"/>
  <c r="M784" i="13"/>
  <c r="J784" i="13"/>
  <c r="N784" i="13"/>
  <c r="O784" i="13"/>
  <c r="P784" i="13"/>
  <c r="F797" i="13"/>
  <c r="E798" i="13"/>
  <c r="E799" i="13" l="1"/>
  <c r="F798" i="13"/>
  <c r="P785" i="13"/>
  <c r="J785" i="13"/>
  <c r="H786" i="13"/>
  <c r="K785" i="13"/>
  <c r="N785" i="13"/>
  <c r="O785" i="13"/>
  <c r="M785" i="13"/>
  <c r="I785" i="13"/>
  <c r="L785" i="13"/>
  <c r="M786" i="13" l="1"/>
  <c r="O786" i="13"/>
  <c r="I786" i="13"/>
  <c r="H787" i="13"/>
  <c r="P786" i="13"/>
  <c r="J786" i="13"/>
  <c r="K786" i="13"/>
  <c r="L786" i="13"/>
  <c r="N786" i="13"/>
  <c r="F799" i="13"/>
  <c r="E800" i="13"/>
  <c r="J787" i="13" l="1"/>
  <c r="M787" i="13"/>
  <c r="O787" i="13"/>
  <c r="P787" i="13"/>
  <c r="I787" i="13"/>
  <c r="K787" i="13"/>
  <c r="L787" i="13"/>
  <c r="N787" i="13"/>
  <c r="H788" i="13"/>
  <c r="F800" i="13"/>
  <c r="E801" i="13"/>
  <c r="F801" i="13" l="1"/>
  <c r="E802" i="13"/>
  <c r="O788" i="13"/>
  <c r="K788" i="13"/>
  <c r="M788" i="13"/>
  <c r="N788" i="13"/>
  <c r="J788" i="13"/>
  <c r="L788" i="13"/>
  <c r="P788" i="13"/>
  <c r="I788" i="13"/>
  <c r="H789" i="13"/>
  <c r="L789" i="13" l="1"/>
  <c r="I789" i="13"/>
  <c r="K789" i="13"/>
  <c r="M789" i="13"/>
  <c r="O789" i="13"/>
  <c r="P789" i="13"/>
  <c r="N789" i="13"/>
  <c r="J789" i="13"/>
  <c r="H790" i="13"/>
  <c r="F802" i="13"/>
  <c r="E803" i="13"/>
  <c r="F803" i="13" l="1"/>
  <c r="E804" i="13"/>
  <c r="I790" i="13"/>
  <c r="P790" i="13"/>
  <c r="J790" i="13"/>
  <c r="H791" i="13"/>
  <c r="K790" i="13"/>
  <c r="O790" i="13"/>
  <c r="L790" i="13"/>
  <c r="M790" i="13"/>
  <c r="N790" i="13"/>
  <c r="N791" i="13" l="1"/>
  <c r="O791" i="13"/>
  <c r="I791" i="13"/>
  <c r="J791" i="13"/>
  <c r="K791" i="13"/>
  <c r="L791" i="13"/>
  <c r="M791" i="13"/>
  <c r="P791" i="13"/>
  <c r="H792" i="13"/>
  <c r="F804" i="13"/>
  <c r="E805" i="13"/>
  <c r="F805" i="13" l="1"/>
  <c r="E806" i="13"/>
  <c r="K792" i="13"/>
  <c r="H793" i="13"/>
  <c r="M792" i="13"/>
  <c r="O792" i="13"/>
  <c r="P792" i="13"/>
  <c r="J792" i="13"/>
  <c r="L792" i="13"/>
  <c r="N792" i="13"/>
  <c r="I792" i="13"/>
  <c r="P793" i="13" l="1"/>
  <c r="K793" i="13"/>
  <c r="M793" i="13"/>
  <c r="N793" i="13"/>
  <c r="O793" i="13"/>
  <c r="L793" i="13"/>
  <c r="H794" i="13"/>
  <c r="I793" i="13"/>
  <c r="J793" i="13"/>
  <c r="E807" i="13"/>
  <c r="F806" i="13"/>
  <c r="M794" i="13" l="1"/>
  <c r="I794" i="13"/>
  <c r="K794" i="13"/>
  <c r="L794" i="13"/>
  <c r="H795" i="13"/>
  <c r="P794" i="13"/>
  <c r="N794" i="13"/>
  <c r="O794" i="13"/>
  <c r="J794" i="13"/>
  <c r="F807" i="13"/>
  <c r="E808" i="13"/>
  <c r="J795" i="13" l="1"/>
  <c r="P795" i="13"/>
  <c r="I795" i="13"/>
  <c r="H796" i="13"/>
  <c r="K795" i="13"/>
  <c r="L795" i="13"/>
  <c r="M795" i="13"/>
  <c r="N795" i="13"/>
  <c r="O795" i="13"/>
  <c r="E809" i="13"/>
  <c r="F808" i="13"/>
  <c r="O796" i="13" l="1"/>
  <c r="N796" i="13"/>
  <c r="I796" i="13"/>
  <c r="K796" i="13"/>
  <c r="L796" i="13"/>
  <c r="M796" i="13"/>
  <c r="J796" i="13"/>
  <c r="P796" i="13"/>
  <c r="H797" i="13"/>
  <c r="E810" i="13"/>
  <c r="F809" i="13"/>
  <c r="F810" i="13" l="1"/>
  <c r="E811" i="13"/>
  <c r="L797" i="13"/>
  <c r="M797" i="13"/>
  <c r="O797" i="13"/>
  <c r="P797" i="13"/>
  <c r="N797" i="13"/>
  <c r="K797" i="13"/>
  <c r="H798" i="13"/>
  <c r="I797" i="13"/>
  <c r="J797" i="13"/>
  <c r="F811" i="13" l="1"/>
  <c r="E812" i="13"/>
  <c r="I798" i="13"/>
  <c r="K798" i="13"/>
  <c r="M798" i="13"/>
  <c r="N798" i="13"/>
  <c r="H799" i="13"/>
  <c r="P798" i="13"/>
  <c r="J798" i="13"/>
  <c r="L798" i="13"/>
  <c r="O798" i="13"/>
  <c r="N799" i="13" l="1"/>
  <c r="I799" i="13"/>
  <c r="K799" i="13"/>
  <c r="L799" i="13"/>
  <c r="J799" i="13"/>
  <c r="H800" i="13"/>
  <c r="M799" i="13"/>
  <c r="P799" i="13"/>
  <c r="O799" i="13"/>
  <c r="F812" i="13"/>
  <c r="E813" i="13"/>
  <c r="K800" i="13" l="1"/>
  <c r="P800" i="13"/>
  <c r="I800" i="13"/>
  <c r="J800" i="13"/>
  <c r="L800" i="13"/>
  <c r="M800" i="13"/>
  <c r="N800" i="13"/>
  <c r="O800" i="13"/>
  <c r="E814" i="13"/>
  <c r="F813" i="13"/>
  <c r="H801" i="13" s="1"/>
  <c r="P801" i="13" l="1"/>
  <c r="N801" i="13"/>
  <c r="I801" i="13"/>
  <c r="M801" i="13"/>
  <c r="O801" i="13"/>
  <c r="L801" i="13"/>
  <c r="J801" i="13"/>
  <c r="K801" i="13"/>
  <c r="E815" i="13"/>
  <c r="F814" i="13"/>
  <c r="H802" i="13" s="1"/>
  <c r="M802" i="13" l="1"/>
  <c r="L802" i="13"/>
  <c r="O802" i="13"/>
  <c r="P802" i="13"/>
  <c r="H803" i="13"/>
  <c r="I802" i="13"/>
  <c r="J802" i="13"/>
  <c r="K802" i="13"/>
  <c r="N802" i="13"/>
  <c r="F815" i="13"/>
  <c r="E816" i="13"/>
  <c r="J803" i="13" l="1"/>
  <c r="K803" i="13"/>
  <c r="M803" i="13"/>
  <c r="N803" i="13"/>
  <c r="I803" i="13"/>
  <c r="H804" i="13"/>
  <c r="L803" i="13"/>
  <c r="O803" i="13"/>
  <c r="P803" i="13"/>
  <c r="F816" i="13"/>
  <c r="E817" i="13"/>
  <c r="O804" i="13" l="1"/>
  <c r="I804" i="13"/>
  <c r="K804" i="13"/>
  <c r="L804" i="13"/>
  <c r="J804" i="13"/>
  <c r="M804" i="13"/>
  <c r="N804" i="13"/>
  <c r="P804" i="13"/>
  <c r="H805" i="13"/>
  <c r="E818" i="13"/>
  <c r="F817" i="13"/>
  <c r="E819" i="13" l="1"/>
  <c r="F818" i="13"/>
  <c r="L805" i="13"/>
  <c r="P805" i="13"/>
  <c r="I805" i="13"/>
  <c r="J805" i="13"/>
  <c r="H806" i="13"/>
  <c r="N805" i="13"/>
  <c r="O805" i="13"/>
  <c r="M805" i="13"/>
  <c r="K805" i="13"/>
  <c r="I806" i="13" l="1"/>
  <c r="N806" i="13"/>
  <c r="P806" i="13"/>
  <c r="H807" i="13"/>
  <c r="O806" i="13"/>
  <c r="J806" i="13"/>
  <c r="K806" i="13"/>
  <c r="L806" i="13"/>
  <c r="M806" i="13"/>
  <c r="E820" i="13"/>
  <c r="F819" i="13"/>
  <c r="N807" i="13" l="1"/>
  <c r="L807" i="13"/>
  <c r="O807" i="13"/>
  <c r="P807" i="13"/>
  <c r="I807" i="13"/>
  <c r="J807" i="13"/>
  <c r="H808" i="13"/>
  <c r="K807" i="13"/>
  <c r="M807" i="13"/>
  <c r="F820" i="13"/>
  <c r="E821" i="13"/>
  <c r="K808" i="13" l="1"/>
  <c r="J808" i="13"/>
  <c r="M808" i="13"/>
  <c r="N808" i="13"/>
  <c r="I808" i="13"/>
  <c r="L808" i="13"/>
  <c r="O808" i="13"/>
  <c r="P808" i="13"/>
  <c r="F821" i="13"/>
  <c r="H809" i="13" s="1"/>
  <c r="E822" i="13"/>
  <c r="P809" i="13" l="1"/>
  <c r="I809" i="13"/>
  <c r="K809" i="13"/>
  <c r="L809" i="13"/>
  <c r="N809" i="13"/>
  <c r="O809" i="13"/>
  <c r="M809" i="13"/>
  <c r="H810" i="13"/>
  <c r="J809" i="13"/>
  <c r="E823" i="13"/>
  <c r="F822" i="13"/>
  <c r="M810" i="13" l="1"/>
  <c r="P810" i="13"/>
  <c r="I810" i="13"/>
  <c r="J810" i="13"/>
  <c r="H811" i="13"/>
  <c r="O810" i="13"/>
  <c r="L810" i="13"/>
  <c r="N810" i="13"/>
  <c r="K810" i="13"/>
  <c r="F823" i="13"/>
  <c r="E824" i="13"/>
  <c r="J811" i="13" l="1"/>
  <c r="N811" i="13"/>
  <c r="P811" i="13"/>
  <c r="I811" i="13"/>
  <c r="K811" i="13"/>
  <c r="L811" i="13"/>
  <c r="M811" i="13"/>
  <c r="O811" i="13"/>
  <c r="H812" i="13"/>
  <c r="E825" i="13"/>
  <c r="F824" i="13"/>
  <c r="O812" i="13" l="1"/>
  <c r="L812" i="13"/>
  <c r="N812" i="13"/>
  <c r="P812" i="13"/>
  <c r="J812" i="13"/>
  <c r="K812" i="13"/>
  <c r="M812" i="13"/>
  <c r="I812" i="13"/>
  <c r="H813" i="13"/>
  <c r="E826" i="13"/>
  <c r="F825" i="13"/>
  <c r="F826" i="13" l="1"/>
  <c r="E827" i="13"/>
  <c r="L813" i="13"/>
  <c r="J813" i="13"/>
  <c r="H814" i="13"/>
  <c r="M813" i="13"/>
  <c r="N813" i="13"/>
  <c r="O813" i="13"/>
  <c r="P813" i="13"/>
  <c r="K813" i="13"/>
  <c r="I813" i="13"/>
  <c r="I814" i="13" l="1"/>
  <c r="K814" i="13"/>
  <c r="L814" i="13"/>
  <c r="P814" i="13"/>
  <c r="H815" i="13"/>
  <c r="O814" i="13"/>
  <c r="J814" i="13"/>
  <c r="M814" i="13"/>
  <c r="N814" i="13"/>
  <c r="F827" i="13"/>
  <c r="E828" i="13"/>
  <c r="N815" i="13" l="1"/>
  <c r="P815" i="13"/>
  <c r="I815" i="13"/>
  <c r="J815" i="13"/>
  <c r="H816" i="13"/>
  <c r="K815" i="13"/>
  <c r="L815" i="13"/>
  <c r="O815" i="13"/>
  <c r="M815" i="13"/>
  <c r="F828" i="13"/>
  <c r="E829" i="13"/>
  <c r="K816" i="13" l="1"/>
  <c r="H817" i="13"/>
  <c r="N816" i="13"/>
  <c r="P816" i="13"/>
  <c r="J816" i="13"/>
  <c r="L816" i="13"/>
  <c r="M816" i="13"/>
  <c r="I816" i="13"/>
  <c r="O816" i="13"/>
  <c r="E830" i="13"/>
  <c r="F829" i="13"/>
  <c r="P817" i="13" l="1"/>
  <c r="L817" i="13"/>
  <c r="N817" i="13"/>
  <c r="O817" i="13"/>
  <c r="M817" i="13"/>
  <c r="K817" i="13"/>
  <c r="H818" i="13"/>
  <c r="I817" i="13"/>
  <c r="J817" i="13"/>
  <c r="E831" i="13"/>
  <c r="F830" i="13"/>
  <c r="M818" i="13" l="1"/>
  <c r="J818" i="13"/>
  <c r="H819" i="13"/>
  <c r="L818" i="13"/>
  <c r="N818" i="13"/>
  <c r="P818" i="13"/>
  <c r="I818" i="13"/>
  <c r="K818" i="13"/>
  <c r="O818" i="13"/>
  <c r="F831" i="13"/>
  <c r="E832" i="13"/>
  <c r="F832" i="13" l="1"/>
  <c r="E833" i="13"/>
  <c r="J819" i="13"/>
  <c r="K819" i="13"/>
  <c r="L819" i="13"/>
  <c r="I819" i="13"/>
  <c r="H820" i="13"/>
  <c r="M819" i="13"/>
  <c r="N819" i="13"/>
  <c r="O819" i="13"/>
  <c r="P819" i="13"/>
  <c r="O820" i="13" l="1"/>
  <c r="P820" i="13"/>
  <c r="I820" i="13"/>
  <c r="J820" i="13"/>
  <c r="H821" i="13"/>
  <c r="K820" i="13"/>
  <c r="L820" i="13"/>
  <c r="M820" i="13"/>
  <c r="N820" i="13"/>
  <c r="E834" i="13"/>
  <c r="F833" i="13"/>
  <c r="L821" i="13" l="1"/>
  <c r="N821" i="13"/>
  <c r="P821" i="13"/>
  <c r="M821" i="13"/>
  <c r="O821" i="13"/>
  <c r="K821" i="13"/>
  <c r="I821" i="13"/>
  <c r="J821" i="13"/>
  <c r="H822" i="13"/>
  <c r="E835" i="13"/>
  <c r="F834" i="13"/>
  <c r="I822" i="13" l="1"/>
  <c r="L822" i="13"/>
  <c r="N822" i="13"/>
  <c r="O822" i="13"/>
  <c r="H823" i="13"/>
  <c r="P822" i="13"/>
  <c r="J822" i="13"/>
  <c r="K822" i="13"/>
  <c r="M822" i="13"/>
  <c r="E836" i="13"/>
  <c r="F835" i="13"/>
  <c r="N823" i="13" l="1"/>
  <c r="J823" i="13"/>
  <c r="H824" i="13"/>
  <c r="L823" i="13"/>
  <c r="M823" i="13"/>
  <c r="I823" i="13"/>
  <c r="K823" i="13"/>
  <c r="O823" i="13"/>
  <c r="P823" i="13"/>
  <c r="F836" i="13"/>
  <c r="E837" i="13"/>
  <c r="E838" i="13" l="1"/>
  <c r="F837" i="13"/>
  <c r="K824" i="13"/>
  <c r="H825" i="13"/>
  <c r="J824" i="13"/>
  <c r="L824" i="13"/>
  <c r="I824" i="13"/>
  <c r="M824" i="13"/>
  <c r="N824" i="13"/>
  <c r="O824" i="13"/>
  <c r="P824" i="13"/>
  <c r="P825" i="13" l="1"/>
  <c r="O825" i="13"/>
  <c r="I825" i="13"/>
  <c r="J825" i="13"/>
  <c r="H826" i="13"/>
  <c r="M825" i="13"/>
  <c r="N825" i="13"/>
  <c r="L825" i="13"/>
  <c r="K825" i="13"/>
  <c r="E839" i="13"/>
  <c r="F838" i="13"/>
  <c r="M826" i="13" l="1"/>
  <c r="N826" i="13"/>
  <c r="P826" i="13"/>
  <c r="H827" i="13"/>
  <c r="O826" i="13"/>
  <c r="I826" i="13"/>
  <c r="K826" i="13"/>
  <c r="L826" i="13"/>
  <c r="J826" i="13"/>
  <c r="E840" i="13"/>
  <c r="F839" i="13"/>
  <c r="J827" i="13" l="1"/>
  <c r="L827" i="13"/>
  <c r="N827" i="13"/>
  <c r="O827" i="13"/>
  <c r="I827" i="13"/>
  <c r="H828" i="13"/>
  <c r="K827" i="13"/>
  <c r="M827" i="13"/>
  <c r="P827" i="13"/>
  <c r="E841" i="13"/>
  <c r="F840" i="13"/>
  <c r="O828" i="13" l="1"/>
  <c r="J828" i="13"/>
  <c r="L828" i="13"/>
  <c r="M828" i="13"/>
  <c r="I828" i="13"/>
  <c r="K828" i="13"/>
  <c r="N828" i="13"/>
  <c r="P828" i="13"/>
  <c r="F841" i="13"/>
  <c r="H829" i="13" s="1"/>
  <c r="E842" i="13"/>
  <c r="L829" i="13" l="1"/>
  <c r="J829" i="13"/>
  <c r="H830" i="13"/>
  <c r="K829" i="13"/>
  <c r="N829" i="13"/>
  <c r="O829" i="13"/>
  <c r="M829" i="13"/>
  <c r="P829" i="13"/>
  <c r="I829" i="13"/>
  <c r="E843" i="13"/>
  <c r="F842" i="13"/>
  <c r="I830" i="13" l="1"/>
  <c r="O830" i="13"/>
  <c r="J830" i="13"/>
  <c r="H831" i="13"/>
  <c r="P830" i="13"/>
  <c r="N830" i="13"/>
  <c r="K830" i="13"/>
  <c r="L830" i="13"/>
  <c r="M830" i="13"/>
  <c r="F843" i="13"/>
  <c r="E844" i="13"/>
  <c r="N831" i="13" l="1"/>
  <c r="M831" i="13"/>
  <c r="P831" i="13"/>
  <c r="I831" i="13"/>
  <c r="J831" i="13"/>
  <c r="H832" i="13"/>
  <c r="K831" i="13"/>
  <c r="L831" i="13"/>
  <c r="O831" i="13"/>
  <c r="F844" i="13"/>
  <c r="E845" i="13"/>
  <c r="K832" i="13" l="1"/>
  <c r="H833" i="13"/>
  <c r="L832" i="13"/>
  <c r="N832" i="13"/>
  <c r="O832" i="13"/>
  <c r="I832" i="13"/>
  <c r="J832" i="13"/>
  <c r="M832" i="13"/>
  <c r="P832" i="13"/>
  <c r="E846" i="13"/>
  <c r="F845" i="13"/>
  <c r="P833" i="13" l="1"/>
  <c r="J833" i="13"/>
  <c r="L833" i="13"/>
  <c r="M833" i="13"/>
  <c r="N833" i="13"/>
  <c r="O833" i="13"/>
  <c r="K833" i="13"/>
  <c r="I833" i="13"/>
  <c r="E847" i="13"/>
  <c r="F846" i="13"/>
  <c r="H834" i="13" s="1"/>
  <c r="M834" i="13" l="1"/>
  <c r="J834" i="13"/>
  <c r="H835" i="13"/>
  <c r="K834" i="13"/>
  <c r="P834" i="13"/>
  <c r="O834" i="13"/>
  <c r="I834" i="13"/>
  <c r="L834" i="13"/>
  <c r="N834" i="13"/>
  <c r="F847" i="13"/>
  <c r="E848" i="13"/>
  <c r="J835" i="13" l="1"/>
  <c r="O835" i="13"/>
  <c r="I835" i="13"/>
  <c r="K835" i="13"/>
  <c r="L835" i="13"/>
  <c r="M835" i="13"/>
  <c r="N835" i="13"/>
  <c r="P835" i="13"/>
  <c r="F848" i="13"/>
  <c r="E849" i="13"/>
  <c r="F849" i="13" l="1"/>
  <c r="H836" i="13" s="1"/>
  <c r="E850" i="13"/>
  <c r="E851" i="13" l="1"/>
  <c r="F850" i="13"/>
  <c r="O836" i="13"/>
  <c r="M836" i="13"/>
  <c r="P836" i="13"/>
  <c r="J836" i="13"/>
  <c r="K836" i="13"/>
  <c r="L836" i="13"/>
  <c r="I836" i="13"/>
  <c r="N836" i="13"/>
  <c r="H837" i="13"/>
  <c r="L837" i="13" l="1"/>
  <c r="K837" i="13"/>
  <c r="N837" i="13"/>
  <c r="O837" i="13"/>
  <c r="M837" i="13"/>
  <c r="P837" i="13"/>
  <c r="J837" i="13"/>
  <c r="I837" i="13"/>
  <c r="H838" i="13"/>
  <c r="F851" i="13"/>
  <c r="E852" i="13"/>
  <c r="F852" i="13" l="1"/>
  <c r="E853" i="13"/>
  <c r="I838" i="13"/>
  <c r="J838" i="13"/>
  <c r="H839" i="13"/>
  <c r="L838" i="13"/>
  <c r="M838" i="13"/>
  <c r="P838" i="13"/>
  <c r="O838" i="13"/>
  <c r="K838" i="13"/>
  <c r="N838" i="13"/>
  <c r="N839" i="13" l="1"/>
  <c r="J839" i="13"/>
  <c r="H840" i="13"/>
  <c r="K839" i="13"/>
  <c r="I839" i="13"/>
  <c r="L839" i="13"/>
  <c r="M839" i="13"/>
  <c r="O839" i="13"/>
  <c r="P839" i="13"/>
  <c r="F853" i="13"/>
  <c r="E854" i="13"/>
  <c r="K840" i="13" l="1"/>
  <c r="H841" i="13"/>
  <c r="O840" i="13"/>
  <c r="I840" i="13"/>
  <c r="J840" i="13"/>
  <c r="L840" i="13"/>
  <c r="M840" i="13"/>
  <c r="N840" i="13"/>
  <c r="P840" i="13"/>
  <c r="E855" i="13"/>
  <c r="F854" i="13"/>
  <c r="P841" i="13" l="1"/>
  <c r="M841" i="13"/>
  <c r="O841" i="13"/>
  <c r="L841" i="13"/>
  <c r="N841" i="13"/>
  <c r="K841" i="13"/>
  <c r="H842" i="13"/>
  <c r="I841" i="13"/>
  <c r="J841" i="13"/>
  <c r="E856" i="13"/>
  <c r="F855" i="13"/>
  <c r="M842" i="13" l="1"/>
  <c r="K842" i="13"/>
  <c r="N842" i="13"/>
  <c r="O842" i="13"/>
  <c r="H843" i="13"/>
  <c r="P842" i="13"/>
  <c r="I842" i="13"/>
  <c r="J842" i="13"/>
  <c r="L842" i="13"/>
  <c r="F856" i="13"/>
  <c r="E857" i="13"/>
  <c r="J843" i="13" l="1"/>
  <c r="I843" i="13"/>
  <c r="H844" i="13"/>
  <c r="L843" i="13"/>
  <c r="M843" i="13"/>
  <c r="K843" i="13"/>
  <c r="N843" i="13"/>
  <c r="O843" i="13"/>
  <c r="P843" i="13"/>
  <c r="E858" i="13"/>
  <c r="F857" i="13"/>
  <c r="O844" i="13" l="1"/>
  <c r="J844" i="13"/>
  <c r="H845" i="13"/>
  <c r="K844" i="13"/>
  <c r="I844" i="13"/>
  <c r="L844" i="13"/>
  <c r="M844" i="13"/>
  <c r="N844" i="13"/>
  <c r="P844" i="13"/>
  <c r="E859" i="13"/>
  <c r="F858" i="13"/>
  <c r="L845" i="13" l="1"/>
  <c r="O845" i="13"/>
  <c r="I845" i="13"/>
  <c r="M845" i="13"/>
  <c r="N845" i="13"/>
  <c r="P845" i="13"/>
  <c r="K845" i="13"/>
  <c r="H846" i="13"/>
  <c r="J845" i="13"/>
  <c r="F859" i="13"/>
  <c r="E860" i="13"/>
  <c r="I846" i="13" l="1"/>
  <c r="M846" i="13"/>
  <c r="O846" i="13"/>
  <c r="P846" i="13"/>
  <c r="H847" i="13"/>
  <c r="N846" i="13"/>
  <c r="J846" i="13"/>
  <c r="K846" i="13"/>
  <c r="L846" i="13"/>
  <c r="F860" i="13"/>
  <c r="E861" i="13"/>
  <c r="N847" i="13" l="1"/>
  <c r="K847" i="13"/>
  <c r="M847" i="13"/>
  <c r="O847" i="13"/>
  <c r="H848" i="13"/>
  <c r="I847" i="13"/>
  <c r="J847" i="13"/>
  <c r="P847" i="13"/>
  <c r="L847" i="13"/>
  <c r="F861" i="13"/>
  <c r="E862" i="13"/>
  <c r="K848" i="13" l="1"/>
  <c r="I848" i="13"/>
  <c r="L848" i="13"/>
  <c r="M848" i="13"/>
  <c r="J848" i="13"/>
  <c r="N848" i="13"/>
  <c r="O848" i="13"/>
  <c r="P848" i="13"/>
  <c r="E863" i="13"/>
  <c r="F862" i="13"/>
  <c r="H849" i="13" s="1"/>
  <c r="P849" i="13" l="1"/>
  <c r="J849" i="13"/>
  <c r="H850" i="13"/>
  <c r="K849" i="13"/>
  <c r="M849" i="13"/>
  <c r="N849" i="13"/>
  <c r="O849" i="13"/>
  <c r="L849" i="13"/>
  <c r="I849" i="13"/>
  <c r="F863" i="13"/>
  <c r="E864" i="13"/>
  <c r="F864" i="13" l="1"/>
  <c r="E865" i="13"/>
  <c r="M850" i="13"/>
  <c r="O850" i="13"/>
  <c r="I850" i="13"/>
  <c r="P850" i="13"/>
  <c r="H851" i="13"/>
  <c r="N850" i="13"/>
  <c r="J850" i="13"/>
  <c r="K850" i="13"/>
  <c r="L850" i="13"/>
  <c r="J851" i="13" l="1"/>
  <c r="M851" i="13"/>
  <c r="O851" i="13"/>
  <c r="P851" i="13"/>
  <c r="I851" i="13"/>
  <c r="H852" i="13"/>
  <c r="K851" i="13"/>
  <c r="L851" i="13"/>
  <c r="N851" i="13"/>
  <c r="F865" i="13"/>
  <c r="E866" i="13"/>
  <c r="O852" i="13" l="1"/>
  <c r="K852" i="13"/>
  <c r="M852" i="13"/>
  <c r="N852" i="13"/>
  <c r="I852" i="13"/>
  <c r="J852" i="13"/>
  <c r="L852" i="13"/>
  <c r="P852" i="13"/>
  <c r="H853" i="13"/>
  <c r="F866" i="13"/>
  <c r="E867" i="13"/>
  <c r="L853" i="13" l="1"/>
  <c r="I853" i="13"/>
  <c r="K853" i="13"/>
  <c r="M853" i="13"/>
  <c r="N853" i="13"/>
  <c r="P853" i="13"/>
  <c r="O853" i="13"/>
  <c r="J853" i="13"/>
  <c r="H854" i="13"/>
  <c r="F867" i="13"/>
  <c r="E868" i="13"/>
  <c r="F868" i="13" l="1"/>
  <c r="E869" i="13"/>
  <c r="I854" i="13"/>
  <c r="P854" i="13"/>
  <c r="J854" i="13"/>
  <c r="H855" i="13"/>
  <c r="K854" i="13"/>
  <c r="O854" i="13"/>
  <c r="N854" i="13"/>
  <c r="L854" i="13"/>
  <c r="M854" i="13"/>
  <c r="N855" i="13" l="1"/>
  <c r="O855" i="13"/>
  <c r="I855" i="13"/>
  <c r="J855" i="13"/>
  <c r="H856" i="13"/>
  <c r="K855" i="13"/>
  <c r="L855" i="13"/>
  <c r="M855" i="13"/>
  <c r="P855" i="13"/>
  <c r="F869" i="13"/>
  <c r="E870" i="13"/>
  <c r="K856" i="13" l="1"/>
  <c r="M856" i="13"/>
  <c r="O856" i="13"/>
  <c r="P856" i="13"/>
  <c r="I856" i="13"/>
  <c r="J856" i="13"/>
  <c r="L856" i="13"/>
  <c r="N856" i="13"/>
  <c r="E871" i="13"/>
  <c r="F870" i="13"/>
  <c r="H857" i="13" s="1"/>
  <c r="P857" i="13" l="1"/>
  <c r="K857" i="13"/>
  <c r="M857" i="13"/>
  <c r="N857" i="13"/>
  <c r="L857" i="13"/>
  <c r="O857" i="13"/>
  <c r="J857" i="13"/>
  <c r="H858" i="13"/>
  <c r="I857" i="13"/>
  <c r="F871" i="13"/>
  <c r="E872" i="13"/>
  <c r="M858" i="13" l="1"/>
  <c r="I858" i="13"/>
  <c r="K858" i="13"/>
  <c r="L858" i="13"/>
  <c r="P858" i="13"/>
  <c r="H859" i="13"/>
  <c r="O858" i="13"/>
  <c r="J858" i="13"/>
  <c r="N858" i="13"/>
  <c r="F872" i="13"/>
  <c r="E873" i="13"/>
  <c r="J859" i="13" l="1"/>
  <c r="P859" i="13"/>
  <c r="I859" i="13"/>
  <c r="H860" i="13"/>
  <c r="K859" i="13"/>
  <c r="L859" i="13"/>
  <c r="M859" i="13"/>
  <c r="N859" i="13"/>
  <c r="O859" i="13"/>
  <c r="E874" i="13"/>
  <c r="F873" i="13"/>
  <c r="O860" i="13" l="1"/>
  <c r="N860" i="13"/>
  <c r="I860" i="13"/>
  <c r="J860" i="13"/>
  <c r="K860" i="13"/>
  <c r="L860" i="13"/>
  <c r="M860" i="13"/>
  <c r="P860" i="13"/>
  <c r="H861" i="13"/>
  <c r="F874" i="13"/>
  <c r="E875" i="13"/>
  <c r="L861" i="13" l="1"/>
  <c r="M861" i="13"/>
  <c r="O861" i="13"/>
  <c r="P861" i="13"/>
  <c r="K861" i="13"/>
  <c r="N861" i="13"/>
  <c r="J861" i="13"/>
  <c r="H862" i="13"/>
  <c r="I861" i="13"/>
  <c r="F875" i="13"/>
  <c r="E876" i="13"/>
  <c r="I862" i="13" l="1"/>
  <c r="K862" i="13"/>
  <c r="M862" i="13"/>
  <c r="N862" i="13"/>
  <c r="P862" i="13"/>
  <c r="H863" i="13"/>
  <c r="O862" i="13"/>
  <c r="J862" i="13"/>
  <c r="L862" i="13"/>
  <c r="F876" i="13"/>
  <c r="E877" i="13"/>
  <c r="N863" i="13" l="1"/>
  <c r="I863" i="13"/>
  <c r="K863" i="13"/>
  <c r="L863" i="13"/>
  <c r="H864" i="13"/>
  <c r="J863" i="13"/>
  <c r="O863" i="13"/>
  <c r="P863" i="13"/>
  <c r="M863" i="13"/>
  <c r="E878" i="13"/>
  <c r="F877" i="13"/>
  <c r="K864" i="13" l="1"/>
  <c r="P864" i="13"/>
  <c r="I864" i="13"/>
  <c r="J864" i="13"/>
  <c r="L864" i="13"/>
  <c r="M864" i="13"/>
  <c r="N864" i="13"/>
  <c r="O864" i="13"/>
  <c r="E879" i="13"/>
  <c r="F878" i="13"/>
  <c r="H865" i="13" s="1"/>
  <c r="P865" i="13" l="1"/>
  <c r="N865" i="13"/>
  <c r="I865" i="13"/>
  <c r="L865" i="13"/>
  <c r="M865" i="13"/>
  <c r="O865" i="13"/>
  <c r="K865" i="13"/>
  <c r="H866" i="13"/>
  <c r="J865" i="13"/>
  <c r="F879" i="13"/>
  <c r="E880" i="13"/>
  <c r="M866" i="13" l="1"/>
  <c r="L866" i="13"/>
  <c r="O866" i="13"/>
  <c r="P866" i="13"/>
  <c r="H867" i="13"/>
  <c r="N866" i="13"/>
  <c r="I866" i="13"/>
  <c r="J866" i="13"/>
  <c r="K866" i="13"/>
  <c r="F880" i="13"/>
  <c r="E881" i="13"/>
  <c r="J867" i="13" l="1"/>
  <c r="K867" i="13"/>
  <c r="M867" i="13"/>
  <c r="N867" i="13"/>
  <c r="H868" i="13"/>
  <c r="I867" i="13"/>
  <c r="L867" i="13"/>
  <c r="O867" i="13"/>
  <c r="P867" i="13"/>
  <c r="E882" i="13"/>
  <c r="F881" i="13"/>
  <c r="O868" i="13" l="1"/>
  <c r="I868" i="13"/>
  <c r="K868" i="13"/>
  <c r="L868" i="13"/>
  <c r="M868" i="13"/>
  <c r="J868" i="13"/>
  <c r="N868" i="13"/>
  <c r="P868" i="13"/>
  <c r="H869" i="13"/>
  <c r="E883" i="13"/>
  <c r="F882" i="13"/>
  <c r="L869" i="13" l="1"/>
  <c r="P869" i="13"/>
  <c r="I869" i="13"/>
  <c r="J869" i="13"/>
  <c r="H870" i="13"/>
  <c r="M869" i="13"/>
  <c r="N869" i="13"/>
  <c r="O869" i="13"/>
  <c r="K869" i="13"/>
  <c r="E884" i="13"/>
  <c r="F883" i="13"/>
  <c r="I870" i="13" l="1"/>
  <c r="N870" i="13"/>
  <c r="P870" i="13"/>
  <c r="O870" i="13"/>
  <c r="H871" i="13"/>
  <c r="M870" i="13"/>
  <c r="J870" i="13"/>
  <c r="K870" i="13"/>
  <c r="L870" i="13"/>
  <c r="F884" i="13"/>
  <c r="E885" i="13"/>
  <c r="N871" i="13" l="1"/>
  <c r="L871" i="13"/>
  <c r="O871" i="13"/>
  <c r="P871" i="13"/>
  <c r="H872" i="13"/>
  <c r="I871" i="13"/>
  <c r="J871" i="13"/>
  <c r="K871" i="13"/>
  <c r="M871" i="13"/>
  <c r="F885" i="13"/>
  <c r="E886" i="13"/>
  <c r="K872" i="13" l="1"/>
  <c r="J872" i="13"/>
  <c r="M872" i="13"/>
  <c r="N872" i="13"/>
  <c r="I872" i="13"/>
  <c r="L872" i="13"/>
  <c r="O872" i="13"/>
  <c r="P872" i="13"/>
  <c r="E887" i="13"/>
  <c r="F886" i="13"/>
  <c r="H873" i="13" s="1"/>
  <c r="P873" i="13" l="1"/>
  <c r="I873" i="13"/>
  <c r="K873" i="13"/>
  <c r="L873" i="13"/>
  <c r="M873" i="13"/>
  <c r="N873" i="13"/>
  <c r="O873" i="13"/>
  <c r="J873" i="13"/>
  <c r="H874" i="13"/>
  <c r="F887" i="13"/>
  <c r="E888" i="13"/>
  <c r="E889" i="13" l="1"/>
  <c r="F888" i="13"/>
  <c r="M874" i="13"/>
  <c r="P874" i="13"/>
  <c r="I874" i="13"/>
  <c r="J874" i="13"/>
  <c r="H875" i="13"/>
  <c r="O874" i="13"/>
  <c r="N874" i="13"/>
  <c r="K874" i="13"/>
  <c r="L874" i="13"/>
  <c r="J875" i="13" l="1"/>
  <c r="N875" i="13"/>
  <c r="P875" i="13"/>
  <c r="I875" i="13"/>
  <c r="H876" i="13"/>
  <c r="K875" i="13"/>
  <c r="L875" i="13"/>
  <c r="M875" i="13"/>
  <c r="O875" i="13"/>
  <c r="E890" i="13"/>
  <c r="F889" i="13"/>
  <c r="O876" i="13" l="1"/>
  <c r="L876" i="13"/>
  <c r="N876" i="13"/>
  <c r="P876" i="13"/>
  <c r="I876" i="13"/>
  <c r="J876" i="13"/>
  <c r="K876" i="13"/>
  <c r="M876" i="13"/>
  <c r="H877" i="13"/>
  <c r="F890" i="13"/>
  <c r="E891" i="13"/>
  <c r="L877" i="13" l="1"/>
  <c r="J877" i="13"/>
  <c r="H878" i="13"/>
  <c r="M877" i="13"/>
  <c r="N877" i="13"/>
  <c r="K877" i="13"/>
  <c r="P877" i="13"/>
  <c r="O877" i="13"/>
  <c r="I877" i="13"/>
  <c r="F891" i="13"/>
  <c r="E892" i="13"/>
  <c r="I878" i="13" l="1"/>
  <c r="K878" i="13"/>
  <c r="L878" i="13"/>
  <c r="O878" i="13"/>
  <c r="P878" i="13"/>
  <c r="H879" i="13"/>
  <c r="N878" i="13"/>
  <c r="J878" i="13"/>
  <c r="M878" i="13"/>
  <c r="F892" i="13"/>
  <c r="E893" i="13"/>
  <c r="N879" i="13" l="1"/>
  <c r="P879" i="13"/>
  <c r="I879" i="13"/>
  <c r="J879" i="13"/>
  <c r="H880" i="13"/>
  <c r="K879" i="13"/>
  <c r="L879" i="13"/>
  <c r="M879" i="13"/>
  <c r="O879" i="13"/>
  <c r="E894" i="13"/>
  <c r="F893" i="13"/>
  <c r="K880" i="13" l="1"/>
  <c r="N880" i="13"/>
  <c r="P880" i="13"/>
  <c r="I880" i="13"/>
  <c r="J880" i="13"/>
  <c r="L880" i="13"/>
  <c r="M880" i="13"/>
  <c r="O880" i="13"/>
  <c r="E895" i="13"/>
  <c r="F894" i="13"/>
  <c r="H881" i="13" s="1"/>
  <c r="P881" i="13" l="1"/>
  <c r="L881" i="13"/>
  <c r="N881" i="13"/>
  <c r="O881" i="13"/>
  <c r="K881" i="13"/>
  <c r="M881" i="13"/>
  <c r="J881" i="13"/>
  <c r="I881" i="13"/>
  <c r="H882" i="13"/>
  <c r="F895" i="13"/>
  <c r="E896" i="13"/>
  <c r="M882" i="13" l="1"/>
  <c r="J882" i="13"/>
  <c r="H883" i="13"/>
  <c r="L882" i="13"/>
  <c r="N882" i="13"/>
  <c r="P882" i="13"/>
  <c r="O882" i="13"/>
  <c r="I882" i="13"/>
  <c r="K882" i="13"/>
  <c r="F896" i="13"/>
  <c r="E897" i="13"/>
  <c r="E898" i="13" l="1"/>
  <c r="F897" i="13"/>
  <c r="J883" i="13"/>
  <c r="K883" i="13"/>
  <c r="L883" i="13"/>
  <c r="H884" i="13"/>
  <c r="P883" i="13"/>
  <c r="I883" i="13"/>
  <c r="M883" i="13"/>
  <c r="N883" i="13"/>
  <c r="O883" i="13"/>
  <c r="O884" i="13" l="1"/>
  <c r="P884" i="13"/>
  <c r="I884" i="13"/>
  <c r="J884" i="13"/>
  <c r="H885" i="13"/>
  <c r="L884" i="13"/>
  <c r="K884" i="13"/>
  <c r="M884" i="13"/>
  <c r="N884" i="13"/>
  <c r="E899" i="13"/>
  <c r="F898" i="13"/>
  <c r="L885" i="13" l="1"/>
  <c r="N885" i="13"/>
  <c r="P885" i="13"/>
  <c r="K885" i="13"/>
  <c r="M885" i="13"/>
  <c r="J885" i="13"/>
  <c r="O885" i="13"/>
  <c r="I885" i="13"/>
  <c r="H886" i="13"/>
  <c r="E900" i="13"/>
  <c r="F899" i="13"/>
  <c r="F900" i="13" l="1"/>
  <c r="E901" i="13"/>
  <c r="I886" i="13"/>
  <c r="L886" i="13"/>
  <c r="N886" i="13"/>
  <c r="O886" i="13"/>
  <c r="P886" i="13"/>
  <c r="H887" i="13"/>
  <c r="M886" i="13"/>
  <c r="J886" i="13"/>
  <c r="K886" i="13"/>
  <c r="N887" i="13" l="1"/>
  <c r="J887" i="13"/>
  <c r="H888" i="13"/>
  <c r="L887" i="13"/>
  <c r="M887" i="13"/>
  <c r="I887" i="13"/>
  <c r="K887" i="13"/>
  <c r="O887" i="13"/>
  <c r="P887" i="13"/>
  <c r="F901" i="13"/>
  <c r="E902" i="13"/>
  <c r="K888" i="13" l="1"/>
  <c r="J888" i="13"/>
  <c r="L888" i="13"/>
  <c r="I888" i="13"/>
  <c r="M888" i="13"/>
  <c r="N888" i="13"/>
  <c r="O888" i="13"/>
  <c r="P888" i="13"/>
  <c r="E903" i="13"/>
  <c r="F902" i="13"/>
  <c r="H889" i="13" s="1"/>
  <c r="P889" i="13" l="1"/>
  <c r="O889" i="13"/>
  <c r="I889" i="13"/>
  <c r="J889" i="13"/>
  <c r="H890" i="13"/>
  <c r="L889" i="13"/>
  <c r="N889" i="13"/>
  <c r="M889" i="13"/>
  <c r="K889" i="13"/>
  <c r="E904" i="13"/>
  <c r="F903" i="13"/>
  <c r="M890" i="13" l="1"/>
  <c r="N890" i="13"/>
  <c r="P890" i="13"/>
  <c r="O890" i="13"/>
  <c r="L890" i="13"/>
  <c r="H891" i="13"/>
  <c r="I890" i="13"/>
  <c r="J890" i="13"/>
  <c r="K890" i="13"/>
  <c r="E905" i="13"/>
  <c r="F904" i="13"/>
  <c r="J891" i="13" l="1"/>
  <c r="L891" i="13"/>
  <c r="N891" i="13"/>
  <c r="O891" i="13"/>
  <c r="H892" i="13"/>
  <c r="I891" i="13"/>
  <c r="K891" i="13"/>
  <c r="M891" i="13"/>
  <c r="P891" i="13"/>
  <c r="F905" i="13"/>
  <c r="E906" i="13"/>
  <c r="O892" i="13" l="1"/>
  <c r="J892" i="13"/>
  <c r="H893" i="13"/>
  <c r="L892" i="13"/>
  <c r="M892" i="13"/>
  <c r="I892" i="13"/>
  <c r="K892" i="13"/>
  <c r="N892" i="13"/>
  <c r="P892" i="13"/>
  <c r="E907" i="13"/>
  <c r="F906" i="13"/>
  <c r="L893" i="13" l="1"/>
  <c r="J893" i="13"/>
  <c r="H894" i="13"/>
  <c r="K893" i="13"/>
  <c r="M893" i="13"/>
  <c r="N893" i="13"/>
  <c r="O893" i="13"/>
  <c r="I893" i="13"/>
  <c r="P893" i="13"/>
  <c r="E908" i="13"/>
  <c r="F907" i="13"/>
  <c r="I894" i="13" l="1"/>
  <c r="O894" i="13"/>
  <c r="J894" i="13"/>
  <c r="H895" i="13"/>
  <c r="N894" i="13"/>
  <c r="P894" i="13"/>
  <c r="M894" i="13"/>
  <c r="K894" i="13"/>
  <c r="L894" i="13"/>
  <c r="F908" i="13"/>
  <c r="E909" i="13"/>
  <c r="N895" i="13" l="1"/>
  <c r="M895" i="13"/>
  <c r="P895" i="13"/>
  <c r="H896" i="13"/>
  <c r="I895" i="13"/>
  <c r="J895" i="13"/>
  <c r="L895" i="13"/>
  <c r="O895" i="13"/>
  <c r="K895" i="13"/>
  <c r="E910" i="13"/>
  <c r="F909" i="13"/>
  <c r="K896" i="13" l="1"/>
  <c r="H897" i="13"/>
  <c r="L896" i="13"/>
  <c r="N896" i="13"/>
  <c r="O896" i="13"/>
  <c r="I896" i="13"/>
  <c r="J896" i="13"/>
  <c r="M896" i="13"/>
  <c r="P896" i="13"/>
  <c r="E911" i="13"/>
  <c r="F910" i="13"/>
  <c r="F911" i="13" l="1"/>
  <c r="E912" i="13"/>
  <c r="P897" i="13"/>
  <c r="J897" i="13"/>
  <c r="H898" i="13"/>
  <c r="L897" i="13"/>
  <c r="M897" i="13"/>
  <c r="K897" i="13"/>
  <c r="N897" i="13"/>
  <c r="O897" i="13"/>
  <c r="I897" i="13"/>
  <c r="M898" i="13" l="1"/>
  <c r="J898" i="13"/>
  <c r="H899" i="13"/>
  <c r="K898" i="13"/>
  <c r="O898" i="13"/>
  <c r="P898" i="13"/>
  <c r="N898" i="13"/>
  <c r="I898" i="13"/>
  <c r="L898" i="13"/>
  <c r="F912" i="13"/>
  <c r="E913" i="13"/>
  <c r="F913" i="13" l="1"/>
  <c r="E914" i="13"/>
  <c r="J899" i="13"/>
  <c r="O899" i="13"/>
  <c r="I899" i="13"/>
  <c r="H900" i="13"/>
  <c r="P899" i="13"/>
  <c r="M899" i="13"/>
  <c r="K899" i="13"/>
  <c r="L899" i="13"/>
  <c r="N899" i="13"/>
  <c r="O900" i="13" l="1"/>
  <c r="M900" i="13"/>
  <c r="P900" i="13"/>
  <c r="I900" i="13"/>
  <c r="J900" i="13"/>
  <c r="K900" i="13"/>
  <c r="L900" i="13"/>
  <c r="N900" i="13"/>
  <c r="H901" i="13"/>
  <c r="E915" i="13"/>
  <c r="F914" i="13"/>
  <c r="F915" i="13" l="1"/>
  <c r="E916" i="13"/>
  <c r="L901" i="13"/>
  <c r="K901" i="13"/>
  <c r="N901" i="13"/>
  <c r="O901" i="13"/>
  <c r="J901" i="13"/>
  <c r="M901" i="13"/>
  <c r="P901" i="13"/>
  <c r="I901" i="13"/>
  <c r="H902" i="13"/>
  <c r="I902" i="13" l="1"/>
  <c r="J902" i="13"/>
  <c r="H903" i="13"/>
  <c r="L902" i="13"/>
  <c r="M902" i="13"/>
  <c r="O902" i="13"/>
  <c r="P902" i="13"/>
  <c r="N902" i="13"/>
  <c r="K902" i="13"/>
  <c r="F916" i="13"/>
  <c r="E917" i="13"/>
  <c r="N903" i="13" l="1"/>
  <c r="J903" i="13"/>
  <c r="H904" i="13"/>
  <c r="K903" i="13"/>
  <c r="P903" i="13"/>
  <c r="I903" i="13"/>
  <c r="L903" i="13"/>
  <c r="M903" i="13"/>
  <c r="O903" i="13"/>
  <c r="F917" i="13"/>
  <c r="E918" i="13"/>
  <c r="K904" i="13" l="1"/>
  <c r="O904" i="13"/>
  <c r="I904" i="13"/>
  <c r="L904" i="13"/>
  <c r="J904" i="13"/>
  <c r="M904" i="13"/>
  <c r="N904" i="13"/>
  <c r="P904" i="13"/>
  <c r="E919" i="13"/>
  <c r="F918" i="13"/>
  <c r="H905" i="13" s="1"/>
  <c r="P905" i="13" l="1"/>
  <c r="M905" i="13"/>
  <c r="O905" i="13"/>
  <c r="K905" i="13"/>
  <c r="L905" i="13"/>
  <c r="J905" i="13"/>
  <c r="N905" i="13"/>
  <c r="H906" i="13"/>
  <c r="I905" i="13"/>
  <c r="E920" i="13"/>
  <c r="F919" i="13"/>
  <c r="M906" i="13" l="1"/>
  <c r="K906" i="13"/>
  <c r="N906" i="13"/>
  <c r="O906" i="13"/>
  <c r="P906" i="13"/>
  <c r="L906" i="13"/>
  <c r="I906" i="13"/>
  <c r="J906" i="13"/>
  <c r="H907" i="13"/>
  <c r="F920" i="13"/>
  <c r="E921" i="13"/>
  <c r="E922" i="13" l="1"/>
  <c r="F921" i="13"/>
  <c r="J907" i="13"/>
  <c r="I907" i="13"/>
  <c r="H908" i="13"/>
  <c r="L907" i="13"/>
  <c r="M907" i="13"/>
  <c r="P907" i="13"/>
  <c r="K907" i="13"/>
  <c r="N907" i="13"/>
  <c r="O907" i="13"/>
  <c r="O908" i="13" l="1"/>
  <c r="J908" i="13"/>
  <c r="H909" i="13"/>
  <c r="K908" i="13"/>
  <c r="L908" i="13"/>
  <c r="I908" i="13"/>
  <c r="M908" i="13"/>
  <c r="N908" i="13"/>
  <c r="P908" i="13"/>
  <c r="E923" i="13"/>
  <c r="F922" i="13"/>
  <c r="L909" i="13" l="1"/>
  <c r="O909" i="13"/>
  <c r="I909" i="13"/>
  <c r="K909" i="13"/>
  <c r="M909" i="13"/>
  <c r="N909" i="13"/>
  <c r="J909" i="13"/>
  <c r="P909" i="13"/>
  <c r="H910" i="13"/>
  <c r="F923" i="13"/>
  <c r="E924" i="13"/>
  <c r="F924" i="13" l="1"/>
  <c r="E925" i="13"/>
  <c r="I910" i="13"/>
  <c r="M910" i="13"/>
  <c r="O910" i="13"/>
  <c r="P910" i="13"/>
  <c r="N910" i="13"/>
  <c r="L910" i="13"/>
  <c r="H911" i="13"/>
  <c r="J910" i="13"/>
  <c r="K910" i="13"/>
  <c r="F925" i="13" l="1"/>
  <c r="E926" i="13"/>
  <c r="N911" i="13"/>
  <c r="K911" i="13"/>
  <c r="M911" i="13"/>
  <c r="O911" i="13"/>
  <c r="H912" i="13"/>
  <c r="I911" i="13"/>
  <c r="J911" i="13"/>
  <c r="L911" i="13"/>
  <c r="P911" i="13"/>
  <c r="K912" i="13" l="1"/>
  <c r="H913" i="13"/>
  <c r="I912" i="13"/>
  <c r="L912" i="13"/>
  <c r="M912" i="13"/>
  <c r="J912" i="13"/>
  <c r="N912" i="13"/>
  <c r="O912" i="13"/>
  <c r="P912" i="13"/>
  <c r="E927" i="13"/>
  <c r="F926" i="13"/>
  <c r="E928" i="13" l="1"/>
  <c r="F927" i="13"/>
  <c r="P913" i="13"/>
  <c r="J913" i="13"/>
  <c r="H914" i="13"/>
  <c r="K913" i="13"/>
  <c r="L913" i="13"/>
  <c r="N913" i="13"/>
  <c r="M913" i="13"/>
  <c r="I913" i="13"/>
  <c r="O913" i="13"/>
  <c r="M914" i="13" l="1"/>
  <c r="O914" i="13"/>
  <c r="I914" i="13"/>
  <c r="N914" i="13"/>
  <c r="P914" i="13"/>
  <c r="L914" i="13"/>
  <c r="H915" i="13"/>
  <c r="J914" i="13"/>
  <c r="K914" i="13"/>
  <c r="F928" i="13"/>
  <c r="E929" i="13"/>
  <c r="J915" i="13" l="1"/>
  <c r="M915" i="13"/>
  <c r="O915" i="13"/>
  <c r="P915" i="13"/>
  <c r="H916" i="13"/>
  <c r="I915" i="13"/>
  <c r="K915" i="13"/>
  <c r="L915" i="13"/>
  <c r="N915" i="13"/>
  <c r="F929" i="13"/>
  <c r="E930" i="13"/>
  <c r="O916" i="13" l="1"/>
  <c r="K916" i="13"/>
  <c r="M916" i="13"/>
  <c r="N916" i="13"/>
  <c r="I916" i="13"/>
  <c r="J916" i="13"/>
  <c r="H917" i="13"/>
  <c r="L916" i="13"/>
  <c r="P916" i="13"/>
  <c r="F930" i="13"/>
  <c r="E931" i="13"/>
  <c r="L917" i="13" l="1"/>
  <c r="I917" i="13"/>
  <c r="K917" i="13"/>
  <c r="M917" i="13"/>
  <c r="J917" i="13"/>
  <c r="N917" i="13"/>
  <c r="O917" i="13"/>
  <c r="P917" i="13"/>
  <c r="H918" i="13"/>
  <c r="E932" i="13"/>
  <c r="F931" i="13"/>
  <c r="F932" i="13" l="1"/>
  <c r="E933" i="13"/>
  <c r="I918" i="13"/>
  <c r="P918" i="13"/>
  <c r="J918" i="13"/>
  <c r="H919" i="13"/>
  <c r="K918" i="13"/>
  <c r="N918" i="13"/>
  <c r="O918" i="13"/>
  <c r="M918" i="13"/>
  <c r="L918" i="13"/>
  <c r="N919" i="13" l="1"/>
  <c r="O919" i="13"/>
  <c r="I919" i="13"/>
  <c r="H920" i="13"/>
  <c r="P919" i="13"/>
  <c r="J919" i="13"/>
  <c r="K919" i="13"/>
  <c r="L919" i="13"/>
  <c r="M919" i="13"/>
  <c r="F933" i="13"/>
  <c r="E934" i="13"/>
  <c r="K920" i="13" l="1"/>
  <c r="H921" i="13"/>
  <c r="M920" i="13"/>
  <c r="O920" i="13"/>
  <c r="P920" i="13"/>
  <c r="I920" i="13"/>
  <c r="J920" i="13"/>
  <c r="L920" i="13"/>
  <c r="N920" i="13"/>
  <c r="E935" i="13"/>
  <c r="F934" i="13"/>
  <c r="P921" i="13" l="1"/>
  <c r="K921" i="13"/>
  <c r="M921" i="13"/>
  <c r="N921" i="13"/>
  <c r="J921" i="13"/>
  <c r="L921" i="13"/>
  <c r="O921" i="13"/>
  <c r="I921" i="13"/>
  <c r="H922" i="13"/>
  <c r="F935" i="13"/>
  <c r="E936" i="13"/>
  <c r="F936" i="13" l="1"/>
  <c r="E937" i="13"/>
  <c r="M922" i="13"/>
  <c r="I922" i="13"/>
  <c r="K922" i="13"/>
  <c r="L922" i="13"/>
  <c r="O922" i="13"/>
  <c r="P922" i="13"/>
  <c r="N922" i="13"/>
  <c r="J922" i="13"/>
  <c r="H923" i="13"/>
  <c r="J923" i="13" l="1"/>
  <c r="P923" i="13"/>
  <c r="I923" i="13"/>
  <c r="H924" i="13"/>
  <c r="K923" i="13"/>
  <c r="O923" i="13"/>
  <c r="L923" i="13"/>
  <c r="M923" i="13"/>
  <c r="N923" i="13"/>
  <c r="F937" i="13"/>
  <c r="E938" i="13"/>
  <c r="O924" i="13" l="1"/>
  <c r="N924" i="13"/>
  <c r="I924" i="13"/>
  <c r="K924" i="13"/>
  <c r="J924" i="13"/>
  <c r="L924" i="13"/>
  <c r="M924" i="13"/>
  <c r="P924" i="13"/>
  <c r="H925" i="13"/>
  <c r="F938" i="13"/>
  <c r="E939" i="13"/>
  <c r="L925" i="13" l="1"/>
  <c r="M925" i="13"/>
  <c r="O925" i="13"/>
  <c r="P925" i="13"/>
  <c r="J925" i="13"/>
  <c r="K925" i="13"/>
  <c r="I925" i="13"/>
  <c r="N925" i="13"/>
  <c r="H926" i="13"/>
  <c r="F939" i="13"/>
  <c r="E940" i="13"/>
  <c r="I926" i="13" l="1"/>
  <c r="K926" i="13"/>
  <c r="M926" i="13"/>
  <c r="N926" i="13"/>
  <c r="O926" i="13"/>
  <c r="P926" i="13"/>
  <c r="L926" i="13"/>
  <c r="H927" i="13"/>
  <c r="J926" i="13"/>
  <c r="F940" i="13"/>
  <c r="E941" i="13"/>
  <c r="N927" i="13" l="1"/>
  <c r="I927" i="13"/>
  <c r="K927" i="13"/>
  <c r="L927" i="13"/>
  <c r="H928" i="13"/>
  <c r="P927" i="13"/>
  <c r="M927" i="13"/>
  <c r="O927" i="13"/>
  <c r="J927" i="13"/>
  <c r="E942" i="13"/>
  <c r="F941" i="13"/>
  <c r="K928" i="13" l="1"/>
  <c r="H929" i="13"/>
  <c r="P928" i="13"/>
  <c r="I928" i="13"/>
  <c r="J928" i="13"/>
  <c r="L928" i="13"/>
  <c r="M928" i="13"/>
  <c r="N928" i="13"/>
  <c r="O928" i="13"/>
  <c r="E943" i="13"/>
  <c r="F942" i="13"/>
  <c r="F943" i="13" l="1"/>
  <c r="E944" i="13"/>
  <c r="P929" i="13"/>
  <c r="N929" i="13"/>
  <c r="I929" i="13"/>
  <c r="K929" i="13"/>
  <c r="M929" i="13"/>
  <c r="L929" i="13"/>
  <c r="J929" i="13"/>
  <c r="O929" i="13"/>
  <c r="H930" i="13"/>
  <c r="M930" i="13" l="1"/>
  <c r="L930" i="13"/>
  <c r="O930" i="13"/>
  <c r="P930" i="13"/>
  <c r="N930" i="13"/>
  <c r="K930" i="13"/>
  <c r="H931" i="13"/>
  <c r="I930" i="13"/>
  <c r="J930" i="13"/>
  <c r="F944" i="13"/>
  <c r="E945" i="13"/>
  <c r="J931" i="13" l="1"/>
  <c r="K931" i="13"/>
  <c r="M931" i="13"/>
  <c r="N931" i="13"/>
  <c r="H932" i="13"/>
  <c r="P931" i="13"/>
  <c r="I931" i="13"/>
  <c r="L931" i="13"/>
  <c r="O931" i="13"/>
  <c r="E946" i="13"/>
  <c r="F945" i="13"/>
  <c r="O932" i="13" l="1"/>
  <c r="I932" i="13"/>
  <c r="K932" i="13"/>
  <c r="L932" i="13"/>
  <c r="J932" i="13"/>
  <c r="M932" i="13"/>
  <c r="P932" i="13"/>
  <c r="N932" i="13"/>
  <c r="E947" i="13"/>
  <c r="F946" i="13"/>
  <c r="H933" i="13" s="1"/>
  <c r="L933" i="13" l="1"/>
  <c r="P933" i="13"/>
  <c r="I933" i="13"/>
  <c r="J933" i="13"/>
  <c r="H934" i="13"/>
  <c r="K933" i="13"/>
  <c r="M933" i="13"/>
  <c r="N933" i="13"/>
  <c r="O933" i="13"/>
  <c r="E948" i="13"/>
  <c r="F947" i="13"/>
  <c r="I934" i="13" l="1"/>
  <c r="N934" i="13"/>
  <c r="P934" i="13"/>
  <c r="M934" i="13"/>
  <c r="H935" i="13"/>
  <c r="O934" i="13"/>
  <c r="L934" i="13"/>
  <c r="J934" i="13"/>
  <c r="K934" i="13"/>
  <c r="F948" i="13"/>
  <c r="E949" i="13"/>
  <c r="N935" i="13" l="1"/>
  <c r="L935" i="13"/>
  <c r="O935" i="13"/>
  <c r="P935" i="13"/>
  <c r="H936" i="13"/>
  <c r="I935" i="13"/>
  <c r="J935" i="13"/>
  <c r="K935" i="13"/>
  <c r="M935" i="13"/>
  <c r="F949" i="13"/>
  <c r="E950" i="13"/>
  <c r="K936" i="13" l="1"/>
  <c r="J936" i="13"/>
  <c r="M936" i="13"/>
  <c r="N936" i="13"/>
  <c r="I936" i="13"/>
  <c r="L936" i="13"/>
  <c r="O936" i="13"/>
  <c r="P936" i="13"/>
  <c r="E951" i="13"/>
  <c r="F950" i="13"/>
  <c r="H937" i="13" s="1"/>
  <c r="P937" i="13" l="1"/>
  <c r="I937" i="13"/>
  <c r="K937" i="13"/>
  <c r="L937" i="13"/>
  <c r="J937" i="13"/>
  <c r="M937" i="13"/>
  <c r="N937" i="13"/>
  <c r="O937" i="13"/>
  <c r="H938" i="13"/>
  <c r="E952" i="13"/>
  <c r="F951" i="13"/>
  <c r="E953" i="13" l="1"/>
  <c r="F952" i="13"/>
  <c r="M938" i="13"/>
  <c r="P938" i="13"/>
  <c r="I938" i="13"/>
  <c r="J938" i="13"/>
  <c r="H939" i="13"/>
  <c r="N938" i="13"/>
  <c r="O938" i="13"/>
  <c r="L938" i="13"/>
  <c r="K938" i="13"/>
  <c r="J939" i="13" l="1"/>
  <c r="N939" i="13"/>
  <c r="P939" i="13"/>
  <c r="H940" i="13"/>
  <c r="O939" i="13"/>
  <c r="I939" i="13"/>
  <c r="K939" i="13"/>
  <c r="L939" i="13"/>
  <c r="M939" i="13"/>
  <c r="F953" i="13"/>
  <c r="E954" i="13"/>
  <c r="O940" i="13" l="1"/>
  <c r="L940" i="13"/>
  <c r="N940" i="13"/>
  <c r="P940" i="13"/>
  <c r="J940" i="13"/>
  <c r="I940" i="13"/>
  <c r="H941" i="13"/>
  <c r="K940" i="13"/>
  <c r="M940" i="13"/>
  <c r="F954" i="13"/>
  <c r="E955" i="13"/>
  <c r="L941" i="13" l="1"/>
  <c r="J941" i="13"/>
  <c r="H942" i="13"/>
  <c r="M941" i="13"/>
  <c r="N941" i="13"/>
  <c r="I941" i="13"/>
  <c r="K941" i="13"/>
  <c r="O941" i="13"/>
  <c r="P941" i="13"/>
  <c r="E956" i="13"/>
  <c r="F955" i="13"/>
  <c r="I942" i="13" l="1"/>
  <c r="K942" i="13"/>
  <c r="L942" i="13"/>
  <c r="O942" i="13"/>
  <c r="P942" i="13"/>
  <c r="M942" i="13"/>
  <c r="N942" i="13"/>
  <c r="H943" i="13"/>
  <c r="J942" i="13"/>
  <c r="F956" i="13"/>
  <c r="E957" i="13"/>
  <c r="N943" i="13" l="1"/>
  <c r="P943" i="13"/>
  <c r="I943" i="13"/>
  <c r="J943" i="13"/>
  <c r="H944" i="13"/>
  <c r="O943" i="13"/>
  <c r="L943" i="13"/>
  <c r="M943" i="13"/>
  <c r="K943" i="13"/>
  <c r="E958" i="13"/>
  <c r="F957" i="13"/>
  <c r="K944" i="13" l="1"/>
  <c r="N944" i="13"/>
  <c r="P944" i="13"/>
  <c r="J944" i="13"/>
  <c r="I944" i="13"/>
  <c r="L944" i="13"/>
  <c r="M944" i="13"/>
  <c r="O944" i="13"/>
  <c r="E959" i="13"/>
  <c r="F958" i="13"/>
  <c r="H945" i="13" s="1"/>
  <c r="P945" i="13" l="1"/>
  <c r="L945" i="13"/>
  <c r="N945" i="13"/>
  <c r="O945" i="13"/>
  <c r="J945" i="13"/>
  <c r="K945" i="13"/>
  <c r="I945" i="13"/>
  <c r="M945" i="13"/>
  <c r="H946" i="13"/>
  <c r="F959" i="13"/>
  <c r="E960" i="13"/>
  <c r="F960" i="13" l="1"/>
  <c r="E961" i="13"/>
  <c r="M946" i="13"/>
  <c r="J946" i="13"/>
  <c r="H947" i="13"/>
  <c r="L946" i="13"/>
  <c r="N946" i="13"/>
  <c r="O946" i="13"/>
  <c r="P946" i="13"/>
  <c r="K946" i="13"/>
  <c r="I946" i="13"/>
  <c r="J947" i="13" l="1"/>
  <c r="K947" i="13"/>
  <c r="L947" i="13"/>
  <c r="P947" i="13"/>
  <c r="H948" i="13"/>
  <c r="O947" i="13"/>
  <c r="I947" i="13"/>
  <c r="M947" i="13"/>
  <c r="N947" i="13"/>
  <c r="F961" i="13"/>
  <c r="E962" i="13"/>
  <c r="O948" i="13" l="1"/>
  <c r="P948" i="13"/>
  <c r="I948" i="13"/>
  <c r="J948" i="13"/>
  <c r="H949" i="13"/>
  <c r="K948" i="13"/>
  <c r="L948" i="13"/>
  <c r="N948" i="13"/>
  <c r="M948" i="13"/>
  <c r="E963" i="13"/>
  <c r="F962" i="13"/>
  <c r="L949" i="13" l="1"/>
  <c r="N949" i="13"/>
  <c r="P949" i="13"/>
  <c r="J949" i="13"/>
  <c r="M949" i="13"/>
  <c r="K949" i="13"/>
  <c r="I949" i="13"/>
  <c r="O949" i="13"/>
  <c r="H950" i="13"/>
  <c r="E964" i="13"/>
  <c r="F963" i="13"/>
  <c r="I950" i="13" l="1"/>
  <c r="L950" i="13"/>
  <c r="N950" i="13"/>
  <c r="O950" i="13"/>
  <c r="M950" i="13"/>
  <c r="P950" i="13"/>
  <c r="K950" i="13"/>
  <c r="H951" i="13"/>
  <c r="J950" i="13"/>
  <c r="F964" i="13"/>
  <c r="E965" i="13"/>
  <c r="N951" i="13" l="1"/>
  <c r="J951" i="13"/>
  <c r="L951" i="13"/>
  <c r="M951" i="13"/>
  <c r="P951" i="13"/>
  <c r="I951" i="13"/>
  <c r="K951" i="13"/>
  <c r="O951" i="13"/>
  <c r="F965" i="13"/>
  <c r="H952" i="13" s="1"/>
  <c r="E966" i="13"/>
  <c r="K952" i="13" l="1"/>
  <c r="J952" i="13"/>
  <c r="L952" i="13"/>
  <c r="I952" i="13"/>
  <c r="M952" i="13"/>
  <c r="N952" i="13"/>
  <c r="O952" i="13"/>
  <c r="P952" i="13"/>
  <c r="E967" i="13"/>
  <c r="F966" i="13"/>
  <c r="H953" i="13" s="1"/>
  <c r="P953" i="13" l="1"/>
  <c r="O953" i="13"/>
  <c r="I953" i="13"/>
  <c r="J953" i="13"/>
  <c r="H954" i="13"/>
  <c r="K953" i="13"/>
  <c r="L953" i="13"/>
  <c r="M953" i="13"/>
  <c r="N953" i="13"/>
  <c r="E968" i="13"/>
  <c r="F967" i="13"/>
  <c r="M954" i="13" l="1"/>
  <c r="N954" i="13"/>
  <c r="P954" i="13"/>
  <c r="L954" i="13"/>
  <c r="O954" i="13"/>
  <c r="K954" i="13"/>
  <c r="I954" i="13"/>
  <c r="J954" i="13"/>
  <c r="H955" i="13"/>
  <c r="E969" i="13"/>
  <c r="F968" i="13"/>
  <c r="J955" i="13" l="1"/>
  <c r="L955" i="13"/>
  <c r="N955" i="13"/>
  <c r="O955" i="13"/>
  <c r="H956" i="13"/>
  <c r="P955" i="13"/>
  <c r="I955" i="13"/>
  <c r="K955" i="13"/>
  <c r="M955" i="13"/>
  <c r="F969" i="13"/>
  <c r="E970" i="13"/>
  <c r="O956" i="13" l="1"/>
  <c r="J956" i="13"/>
  <c r="H957" i="13"/>
  <c r="L956" i="13"/>
  <c r="M956" i="13"/>
  <c r="I956" i="13"/>
  <c r="K956" i="13"/>
  <c r="N956" i="13"/>
  <c r="P956" i="13"/>
  <c r="E971" i="13"/>
  <c r="F970" i="13"/>
  <c r="L957" i="13" l="1"/>
  <c r="J957" i="13"/>
  <c r="H958" i="13"/>
  <c r="K957" i="13"/>
  <c r="I957" i="13"/>
  <c r="M957" i="13"/>
  <c r="N957" i="13"/>
  <c r="O957" i="13"/>
  <c r="P957" i="13"/>
  <c r="E972" i="13"/>
  <c r="F971" i="13"/>
  <c r="I958" i="13" l="1"/>
  <c r="O958" i="13"/>
  <c r="J958" i="13"/>
  <c r="H959" i="13"/>
  <c r="M958" i="13"/>
  <c r="P958" i="13"/>
  <c r="N958" i="13"/>
  <c r="L958" i="13"/>
  <c r="K958" i="13"/>
  <c r="F972" i="13"/>
  <c r="E973" i="13"/>
  <c r="N959" i="13" l="1"/>
  <c r="M959" i="13"/>
  <c r="P959" i="13"/>
  <c r="H960" i="13"/>
  <c r="O959" i="13"/>
  <c r="I959" i="13"/>
  <c r="K959" i="13"/>
  <c r="L959" i="13"/>
  <c r="J959" i="13"/>
  <c r="E974" i="13"/>
  <c r="F973" i="13"/>
  <c r="K960" i="13" l="1"/>
  <c r="L960" i="13"/>
  <c r="N960" i="13"/>
  <c r="O960" i="13"/>
  <c r="I960" i="13"/>
  <c r="J960" i="13"/>
  <c r="M960" i="13"/>
  <c r="P960" i="13"/>
  <c r="E975" i="13"/>
  <c r="F974" i="13"/>
  <c r="H961" i="13" s="1"/>
  <c r="P961" i="13" l="1"/>
  <c r="J961" i="13"/>
  <c r="H962" i="13"/>
  <c r="L961" i="13"/>
  <c r="M961" i="13"/>
  <c r="I961" i="13"/>
  <c r="K961" i="13"/>
  <c r="N961" i="13"/>
  <c r="O961" i="13"/>
  <c r="E976" i="13"/>
  <c r="F975" i="13"/>
  <c r="M962" i="13" l="1"/>
  <c r="J962" i="13"/>
  <c r="H963" i="13"/>
  <c r="K962" i="13"/>
  <c r="N962" i="13"/>
  <c r="O962" i="13"/>
  <c r="P962" i="13"/>
  <c r="L962" i="13"/>
  <c r="I962" i="13"/>
  <c r="F976" i="13"/>
  <c r="E977" i="13"/>
  <c r="F977" i="13" l="1"/>
  <c r="E978" i="13"/>
  <c r="J963" i="13"/>
  <c r="O963" i="13"/>
  <c r="I963" i="13"/>
  <c r="H964" i="13"/>
  <c r="P963" i="13"/>
  <c r="N963" i="13"/>
  <c r="K963" i="13"/>
  <c r="L963" i="13"/>
  <c r="M963" i="13"/>
  <c r="O964" i="13" l="1"/>
  <c r="M964" i="13"/>
  <c r="P964" i="13"/>
  <c r="J964" i="13"/>
  <c r="I964" i="13"/>
  <c r="K964" i="13"/>
  <c r="L964" i="13"/>
  <c r="N964" i="13"/>
  <c r="E979" i="13"/>
  <c r="F978" i="13"/>
  <c r="H965" i="13" s="1"/>
  <c r="L965" i="13" l="1"/>
  <c r="K965" i="13"/>
  <c r="N965" i="13"/>
  <c r="O965" i="13"/>
  <c r="I965" i="13"/>
  <c r="J965" i="13"/>
  <c r="M965" i="13"/>
  <c r="P965" i="13"/>
  <c r="H966" i="13"/>
  <c r="F979" i="13"/>
  <c r="E980" i="13"/>
  <c r="F980" i="13" l="1"/>
  <c r="E981" i="13"/>
  <c r="I966" i="13"/>
  <c r="J966" i="13"/>
  <c r="H967" i="13"/>
  <c r="L966" i="13"/>
  <c r="M966" i="13"/>
  <c r="N966" i="13"/>
  <c r="O966" i="13"/>
  <c r="P966" i="13"/>
  <c r="K966" i="13"/>
  <c r="N967" i="13" l="1"/>
  <c r="J967" i="13"/>
  <c r="H968" i="13"/>
  <c r="K967" i="13"/>
  <c r="P967" i="13"/>
  <c r="O967" i="13"/>
  <c r="I967" i="13"/>
  <c r="L967" i="13"/>
  <c r="M967" i="13"/>
  <c r="F981" i="13"/>
  <c r="E982" i="13"/>
  <c r="K968" i="13" l="1"/>
  <c r="H969" i="13"/>
  <c r="O968" i="13"/>
  <c r="I968" i="13"/>
  <c r="J968" i="13"/>
  <c r="L968" i="13"/>
  <c r="M968" i="13"/>
  <c r="N968" i="13"/>
  <c r="P968" i="13"/>
  <c r="E983" i="13"/>
  <c r="F982" i="13"/>
  <c r="E984" i="13" l="1"/>
  <c r="F983" i="13"/>
  <c r="P969" i="13"/>
  <c r="M969" i="13"/>
  <c r="O969" i="13"/>
  <c r="J969" i="13"/>
  <c r="K969" i="13"/>
  <c r="L969" i="13"/>
  <c r="I969" i="13"/>
  <c r="N969" i="13"/>
  <c r="H970" i="13"/>
  <c r="M970" i="13" l="1"/>
  <c r="K970" i="13"/>
  <c r="N970" i="13"/>
  <c r="O970" i="13"/>
  <c r="P970" i="13"/>
  <c r="J970" i="13"/>
  <c r="L970" i="13"/>
  <c r="I970" i="13"/>
  <c r="H971" i="13"/>
  <c r="F984" i="13"/>
  <c r="E985" i="13"/>
  <c r="J971" i="13" l="1"/>
  <c r="I971" i="13"/>
  <c r="H972" i="13"/>
  <c r="L971" i="13"/>
  <c r="M971" i="13"/>
  <c r="P971" i="13"/>
  <c r="O971" i="13"/>
  <c r="K971" i="13"/>
  <c r="N971" i="13"/>
  <c r="F985" i="13"/>
  <c r="E986" i="13"/>
  <c r="O972" i="13" l="1"/>
  <c r="J972" i="13"/>
  <c r="H973" i="13"/>
  <c r="K972" i="13"/>
  <c r="I972" i="13"/>
  <c r="L972" i="13"/>
  <c r="M972" i="13"/>
  <c r="N972" i="13"/>
  <c r="P972" i="13"/>
  <c r="F986" i="13"/>
  <c r="E987" i="13"/>
  <c r="L973" i="13" l="1"/>
  <c r="O973" i="13"/>
  <c r="I973" i="13"/>
  <c r="J973" i="13"/>
  <c r="M973" i="13"/>
  <c r="K973" i="13"/>
  <c r="N973" i="13"/>
  <c r="P973" i="13"/>
  <c r="H974" i="13"/>
  <c r="F987" i="13"/>
  <c r="E988" i="13"/>
  <c r="F988" i="13" l="1"/>
  <c r="E989" i="13"/>
  <c r="I974" i="13"/>
  <c r="M974" i="13"/>
  <c r="O974" i="13"/>
  <c r="P974" i="13"/>
  <c r="N974" i="13"/>
  <c r="K974" i="13"/>
  <c r="L974" i="13"/>
  <c r="H975" i="13"/>
  <c r="J974" i="13"/>
  <c r="N975" i="13" l="1"/>
  <c r="K975" i="13"/>
  <c r="M975" i="13"/>
  <c r="O975" i="13"/>
  <c r="P975" i="13"/>
  <c r="J975" i="13"/>
  <c r="L975" i="13"/>
  <c r="I975" i="13"/>
  <c r="F989" i="13"/>
  <c r="H976" i="13" s="1"/>
  <c r="E990" i="13"/>
  <c r="K976" i="13" l="1"/>
  <c r="I976" i="13"/>
  <c r="L976" i="13"/>
  <c r="M976" i="13"/>
  <c r="J976" i="13"/>
  <c r="N976" i="13"/>
  <c r="O976" i="13"/>
  <c r="P976" i="13"/>
  <c r="E991" i="13"/>
  <c r="F990" i="13"/>
  <c r="H977" i="13" s="1"/>
  <c r="P977" i="13" l="1"/>
  <c r="J977" i="13"/>
  <c r="H978" i="13"/>
  <c r="K977" i="13"/>
  <c r="L977" i="13"/>
  <c r="M977" i="13"/>
  <c r="I977" i="13"/>
  <c r="N977" i="13"/>
  <c r="O977" i="13"/>
  <c r="E992" i="13"/>
  <c r="F991" i="13"/>
  <c r="M978" i="13" l="1"/>
  <c r="O978" i="13"/>
  <c r="I978" i="13"/>
  <c r="L978" i="13"/>
  <c r="P978" i="13"/>
  <c r="N978" i="13"/>
  <c r="K978" i="13"/>
  <c r="H979" i="13"/>
  <c r="J978" i="13"/>
  <c r="F992" i="13"/>
  <c r="E993" i="13"/>
  <c r="J979" i="13" l="1"/>
  <c r="M979" i="13"/>
  <c r="O979" i="13"/>
  <c r="P979" i="13"/>
  <c r="H980" i="13"/>
  <c r="N979" i="13"/>
  <c r="K979" i="13"/>
  <c r="I979" i="13"/>
  <c r="L979" i="13"/>
  <c r="F993" i="13"/>
  <c r="E994" i="13"/>
  <c r="O980" i="13" l="1"/>
  <c r="K980" i="13"/>
  <c r="M980" i="13"/>
  <c r="N980" i="13"/>
  <c r="H981" i="13"/>
  <c r="I980" i="13"/>
  <c r="J980" i="13"/>
  <c r="L980" i="13"/>
  <c r="P980" i="13"/>
  <c r="F994" i="13"/>
  <c r="E995" i="13"/>
  <c r="L981" i="13" l="1"/>
  <c r="I981" i="13"/>
  <c r="K981" i="13"/>
  <c r="M981" i="13"/>
  <c r="J981" i="13"/>
  <c r="N981" i="13"/>
  <c r="O981" i="13"/>
  <c r="P981" i="13"/>
  <c r="H982" i="13"/>
  <c r="E996" i="13"/>
  <c r="F995" i="13"/>
  <c r="F996" i="13" l="1"/>
  <c r="E997" i="13"/>
  <c r="I982" i="13"/>
  <c r="P982" i="13"/>
  <c r="J982" i="13"/>
  <c r="H983" i="13"/>
  <c r="K982" i="13"/>
  <c r="M982" i="13"/>
  <c r="N982" i="13"/>
  <c r="O982" i="13"/>
  <c r="L982" i="13"/>
  <c r="N983" i="13" l="1"/>
  <c r="O983" i="13"/>
  <c r="I983" i="13"/>
  <c r="M983" i="13"/>
  <c r="P983" i="13"/>
  <c r="J983" i="13"/>
  <c r="K983" i="13"/>
  <c r="L983" i="13"/>
  <c r="F997" i="13"/>
  <c r="E998" i="13"/>
  <c r="H984" i="13" l="1"/>
  <c r="E999" i="13"/>
  <c r="F998" i="13"/>
  <c r="F999" i="13" l="1"/>
  <c r="E1000" i="13"/>
  <c r="K984" i="13"/>
  <c r="M984" i="13"/>
  <c r="O984" i="13"/>
  <c r="P984" i="13"/>
  <c r="I984" i="13"/>
  <c r="J984" i="13"/>
  <c r="L984" i="13"/>
  <c r="N984" i="13"/>
  <c r="F1000" i="13" l="1"/>
  <c r="H985" i="13" s="1"/>
  <c r="E1001" i="13"/>
  <c r="F1001" i="13" l="1"/>
  <c r="E1002" i="13"/>
  <c r="P985" i="13"/>
  <c r="K985" i="13"/>
  <c r="M985" i="13"/>
  <c r="N985" i="13"/>
  <c r="L985" i="13"/>
  <c r="J985" i="13"/>
  <c r="I985" i="13"/>
  <c r="O985" i="13"/>
  <c r="F1002" i="13" l="1"/>
  <c r="H986" i="13" s="1"/>
  <c r="E1003" i="13"/>
  <c r="F1003" i="13" l="1"/>
  <c r="E1004" i="13"/>
  <c r="M986" i="13"/>
  <c r="I986" i="13"/>
  <c r="K986" i="13"/>
  <c r="L986" i="13"/>
  <c r="N986" i="13"/>
  <c r="O986" i="13"/>
  <c r="P986" i="13"/>
  <c r="J986" i="13"/>
  <c r="F1004" i="13" l="1"/>
  <c r="H987" i="13" s="1"/>
  <c r="E1005" i="13"/>
  <c r="J987" i="13" l="1"/>
  <c r="P987" i="13"/>
  <c r="I987" i="13"/>
  <c r="K987" i="13"/>
  <c r="N987" i="13"/>
  <c r="O987" i="13"/>
  <c r="L987" i="13"/>
  <c r="M987" i="13"/>
  <c r="F1005" i="13"/>
  <c r="E1006" i="13"/>
  <c r="H988" i="13" l="1"/>
  <c r="E1007" i="13"/>
  <c r="F1006" i="13"/>
  <c r="F1007" i="13" l="1"/>
  <c r="E1008" i="13"/>
  <c r="O988" i="13"/>
  <c r="N988" i="13"/>
  <c r="I988" i="13"/>
  <c r="J988" i="13"/>
  <c r="K988" i="13"/>
  <c r="L988" i="13"/>
  <c r="M988" i="13"/>
  <c r="P988" i="13"/>
  <c r="F1008" i="13" l="1"/>
  <c r="H989" i="13" s="1"/>
  <c r="E1009" i="13"/>
  <c r="F1009" i="13" l="1"/>
  <c r="E1010" i="13"/>
  <c r="L989" i="13"/>
  <c r="M989" i="13"/>
  <c r="O989" i="13"/>
  <c r="P989" i="13"/>
  <c r="I989" i="13"/>
  <c r="J989" i="13"/>
  <c r="K989" i="13"/>
  <c r="N989" i="13"/>
  <c r="E1011" i="13" l="1"/>
  <c r="F1010" i="13"/>
  <c r="H990" i="13" s="1"/>
  <c r="I990" i="13" l="1"/>
  <c r="K990" i="13"/>
  <c r="M990" i="13"/>
  <c r="N990" i="13"/>
  <c r="P990" i="13"/>
  <c r="O990" i="13"/>
  <c r="J990" i="13"/>
  <c r="L990" i="13"/>
  <c r="E1012" i="13"/>
  <c r="F1011" i="13"/>
  <c r="F1012" i="13" l="1"/>
  <c r="H991" i="13" s="1"/>
  <c r="E1013" i="13"/>
  <c r="F1013" i="13" l="1"/>
  <c r="E1014" i="13"/>
  <c r="N991" i="13"/>
  <c r="I991" i="13"/>
  <c r="K991" i="13"/>
  <c r="L991" i="13"/>
  <c r="P991" i="13"/>
  <c r="O991" i="13"/>
  <c r="J991" i="13"/>
  <c r="M991" i="13"/>
  <c r="E1015" i="13" l="1"/>
  <c r="F1014" i="13"/>
  <c r="H992" i="13" s="1"/>
  <c r="K992" i="13" l="1"/>
  <c r="P992" i="13"/>
  <c r="I992" i="13"/>
  <c r="J992" i="13"/>
  <c r="L992" i="13"/>
  <c r="M992" i="13"/>
  <c r="N992" i="13"/>
  <c r="O992" i="13"/>
  <c r="E1016" i="13"/>
  <c r="F1015" i="13"/>
  <c r="F1016" i="13" l="1"/>
  <c r="E1017" i="13"/>
  <c r="H993" i="13"/>
  <c r="P993" i="13" l="1"/>
  <c r="N993" i="13"/>
  <c r="I993" i="13"/>
  <c r="K993" i="13"/>
  <c r="J993" i="13"/>
  <c r="L993" i="13"/>
  <c r="M993" i="13"/>
  <c r="O993" i="13"/>
  <c r="F1017" i="13"/>
  <c r="E1018" i="13"/>
  <c r="F1018" i="13" l="1"/>
  <c r="H994" i="13" s="1"/>
  <c r="E1019" i="13"/>
  <c r="E1020" i="13" l="1"/>
  <c r="F1019" i="13"/>
  <c r="M994" i="13"/>
  <c r="L994" i="13"/>
  <c r="O994" i="13"/>
  <c r="P994" i="13"/>
  <c r="K994" i="13"/>
  <c r="N994" i="13"/>
  <c r="J994" i="13"/>
  <c r="I994" i="13"/>
  <c r="F1020" i="13" l="1"/>
  <c r="H995" i="13" s="1"/>
  <c r="E1021" i="13"/>
  <c r="F1021" i="13" l="1"/>
  <c r="E1022" i="13"/>
  <c r="J995" i="13"/>
  <c r="K995" i="13"/>
  <c r="M995" i="13"/>
  <c r="N995" i="13"/>
  <c r="O995" i="13"/>
  <c r="P995" i="13"/>
  <c r="I995" i="13"/>
  <c r="L995" i="13"/>
  <c r="E1023" i="13" l="1"/>
  <c r="F1022" i="13"/>
  <c r="H996" i="13" s="1"/>
  <c r="O996" i="13" l="1"/>
  <c r="I996" i="13"/>
  <c r="K996" i="13"/>
  <c r="L996" i="13"/>
  <c r="J996" i="13"/>
  <c r="N996" i="13"/>
  <c r="P996" i="13"/>
  <c r="M996" i="13"/>
  <c r="F1023" i="13"/>
  <c r="E1024" i="13"/>
  <c r="H997" i="13" l="1"/>
  <c r="E1025" i="13"/>
  <c r="F1024" i="13"/>
  <c r="E1026" i="13" l="1"/>
  <c r="F1025" i="13"/>
  <c r="L997" i="13"/>
  <c r="P997" i="13"/>
  <c r="I997" i="13"/>
  <c r="J997" i="13"/>
  <c r="K997" i="13"/>
  <c r="M997" i="13"/>
  <c r="N997" i="13"/>
  <c r="O997" i="13"/>
  <c r="F1026" i="13" l="1"/>
  <c r="H998" i="13" s="1"/>
  <c r="E1027" i="13"/>
  <c r="E1028" i="13" l="1"/>
  <c r="F1027" i="13"/>
  <c r="I998" i="13"/>
  <c r="N998" i="13"/>
  <c r="P998" i="13"/>
  <c r="L998" i="13"/>
  <c r="M998" i="13"/>
  <c r="K998" i="13"/>
  <c r="O998" i="13"/>
  <c r="J998" i="13"/>
  <c r="F1028" i="13" l="1"/>
  <c r="H999" i="13" s="1"/>
  <c r="E1029" i="13"/>
  <c r="E1030" i="13" l="1"/>
  <c r="F1029" i="13"/>
  <c r="N999" i="13"/>
  <c r="L999" i="13"/>
  <c r="O999" i="13"/>
  <c r="P999" i="13"/>
  <c r="H1000" i="13"/>
  <c r="M999" i="13"/>
  <c r="I999" i="13"/>
  <c r="J999" i="13"/>
  <c r="K999" i="13"/>
  <c r="K1000" i="13" l="1"/>
  <c r="H1001" i="13"/>
  <c r="J1000" i="13"/>
  <c r="M1000" i="13"/>
  <c r="N1000" i="13"/>
  <c r="I1000" i="13"/>
  <c r="L1000" i="13"/>
  <c r="O1000" i="13"/>
  <c r="P1000" i="13"/>
  <c r="F1030" i="13"/>
  <c r="E1031" i="13"/>
  <c r="F1031" i="13" l="1"/>
  <c r="E1032" i="13"/>
  <c r="P1001" i="13"/>
  <c r="I1001" i="13"/>
  <c r="K1001" i="13"/>
  <c r="L1001" i="13"/>
  <c r="J1001" i="13"/>
  <c r="M1001" i="13"/>
  <c r="N1001" i="13"/>
  <c r="O1001" i="13"/>
  <c r="H1002" i="13"/>
  <c r="M1002" i="13" l="1"/>
  <c r="P1002" i="13"/>
  <c r="I1002" i="13"/>
  <c r="J1002" i="13"/>
  <c r="H1003" i="13"/>
  <c r="N1002" i="13"/>
  <c r="K1002" i="13"/>
  <c r="L1002" i="13"/>
  <c r="O1002" i="13"/>
  <c r="E1033" i="13"/>
  <c r="F1032" i="13"/>
  <c r="E1034" i="13" l="1"/>
  <c r="F1033" i="13"/>
  <c r="J1003" i="13"/>
  <c r="N1003" i="13"/>
  <c r="P1003" i="13"/>
  <c r="H1004" i="13"/>
  <c r="M1003" i="13"/>
  <c r="O1003" i="13"/>
  <c r="I1003" i="13"/>
  <c r="K1003" i="13"/>
  <c r="L1003" i="13"/>
  <c r="F1034" i="13" l="1"/>
  <c r="E1035" i="13"/>
  <c r="O1004" i="13"/>
  <c r="L1004" i="13"/>
  <c r="N1004" i="13"/>
  <c r="P1004" i="13"/>
  <c r="H1005" i="13"/>
  <c r="I1004" i="13"/>
  <c r="J1004" i="13"/>
  <c r="K1004" i="13"/>
  <c r="M1004" i="13"/>
  <c r="F1035" i="13" l="1"/>
  <c r="E1036" i="13"/>
  <c r="L1005" i="13"/>
  <c r="J1005" i="13"/>
  <c r="H1006" i="13"/>
  <c r="M1005" i="13"/>
  <c r="N1005" i="13"/>
  <c r="I1005" i="13"/>
  <c r="K1005" i="13"/>
  <c r="O1005" i="13"/>
  <c r="P1005" i="13"/>
  <c r="I1006" i="13" l="1"/>
  <c r="K1006" i="13"/>
  <c r="L1006" i="13"/>
  <c r="N1006" i="13"/>
  <c r="O1006" i="13"/>
  <c r="J1006" i="13"/>
  <c r="M1006" i="13"/>
  <c r="P1006" i="13"/>
  <c r="H1007" i="13"/>
  <c r="F1036" i="13"/>
  <c r="E1037" i="13"/>
  <c r="N1007" i="13" l="1"/>
  <c r="P1007" i="13"/>
  <c r="I1007" i="13"/>
  <c r="J1007" i="13"/>
  <c r="H1008" i="13"/>
  <c r="O1007" i="13"/>
  <c r="M1007" i="13"/>
  <c r="K1007" i="13"/>
  <c r="L1007" i="13"/>
  <c r="E1038" i="13"/>
  <c r="F1037" i="13"/>
  <c r="E1039" i="13" l="1"/>
  <c r="F1038" i="13"/>
  <c r="K1008" i="13"/>
  <c r="H1009" i="13"/>
  <c r="N1008" i="13"/>
  <c r="P1008" i="13"/>
  <c r="I1008" i="13"/>
  <c r="J1008" i="13"/>
  <c r="L1008" i="13"/>
  <c r="M1008" i="13"/>
  <c r="O1008" i="13"/>
  <c r="E1040" i="13" l="1"/>
  <c r="F1039" i="13"/>
  <c r="P1009" i="13"/>
  <c r="L1009" i="13"/>
  <c r="N1009" i="13"/>
  <c r="O1009" i="13"/>
  <c r="K1009" i="13"/>
  <c r="J1009" i="13"/>
  <c r="I1009" i="13"/>
  <c r="M1009" i="13"/>
  <c r="H1010" i="13"/>
  <c r="M1010" i="13" l="1"/>
  <c r="L1010" i="13"/>
  <c r="N1010" i="13"/>
  <c r="K1010" i="13"/>
  <c r="O1010" i="13"/>
  <c r="I1010" i="13"/>
  <c r="J1010" i="13"/>
  <c r="P1010" i="13"/>
  <c r="H1011" i="13"/>
  <c r="F1040" i="13"/>
  <c r="E1041" i="13"/>
  <c r="E1042" i="13" l="1"/>
  <c r="F1041" i="13"/>
  <c r="J1011" i="13"/>
  <c r="K1011" i="13"/>
  <c r="L1011" i="13"/>
  <c r="M1011" i="13"/>
  <c r="N1011" i="13"/>
  <c r="I1011" i="13"/>
  <c r="O1011" i="13"/>
  <c r="P1011" i="13"/>
  <c r="H1012" i="13"/>
  <c r="O1012" i="13" l="1"/>
  <c r="I1012" i="13"/>
  <c r="J1012" i="13"/>
  <c r="H1013" i="13"/>
  <c r="N1012" i="13"/>
  <c r="P1012" i="13"/>
  <c r="L1012" i="13"/>
  <c r="M1012" i="13"/>
  <c r="K1012" i="13"/>
  <c r="F1042" i="13"/>
  <c r="E1043" i="13"/>
  <c r="E1044" i="13" l="1"/>
  <c r="F1043" i="13"/>
  <c r="L1013" i="13"/>
  <c r="P1013" i="13"/>
  <c r="N1013" i="13"/>
  <c r="O1013" i="13"/>
  <c r="M1013" i="13"/>
  <c r="H1014" i="13"/>
  <c r="I1013" i="13"/>
  <c r="J1013" i="13"/>
  <c r="K1013" i="13"/>
  <c r="F1044" i="13" l="1"/>
  <c r="E1045" i="13"/>
  <c r="I1014" i="13"/>
  <c r="N1014" i="13"/>
  <c r="O1014" i="13"/>
  <c r="H1015" i="13"/>
  <c r="M1014" i="13"/>
  <c r="P1014" i="13"/>
  <c r="J1014" i="13"/>
  <c r="K1014" i="13"/>
  <c r="L1014" i="13"/>
  <c r="E1046" i="13" l="1"/>
  <c r="F1045" i="13"/>
  <c r="N1015" i="13"/>
  <c r="L1015" i="13"/>
  <c r="M1015" i="13"/>
  <c r="H1016" i="13"/>
  <c r="P1015" i="13"/>
  <c r="I1015" i="13"/>
  <c r="J1015" i="13"/>
  <c r="K1015" i="13"/>
  <c r="O1015" i="13"/>
  <c r="K1016" i="13" l="1"/>
  <c r="H1017" i="13"/>
  <c r="J1016" i="13"/>
  <c r="L1016" i="13"/>
  <c r="P1016" i="13"/>
  <c r="I1016" i="13"/>
  <c r="N1016" i="13"/>
  <c r="O1016" i="13"/>
  <c r="M1016" i="13"/>
  <c r="E1047" i="13"/>
  <c r="F1046" i="13"/>
  <c r="F1047" i="13" l="1"/>
  <c r="E1048" i="13"/>
  <c r="P1017" i="13"/>
  <c r="I1017" i="13"/>
  <c r="J1017" i="13"/>
  <c r="H1018" i="13"/>
  <c r="K1017" i="13"/>
  <c r="L1017" i="13"/>
  <c r="M1017" i="13"/>
  <c r="N1017" i="13"/>
  <c r="O1017" i="13"/>
  <c r="M1018" i="13" l="1"/>
  <c r="P1018" i="13"/>
  <c r="J1018" i="13"/>
  <c r="K1018" i="13"/>
  <c r="H1019" i="13"/>
  <c r="I1018" i="13"/>
  <c r="L1018" i="13"/>
  <c r="N1018" i="13"/>
  <c r="O1018" i="13"/>
  <c r="E1049" i="13"/>
  <c r="F1048" i="13"/>
  <c r="E1050" i="13" l="1"/>
  <c r="F1049" i="13"/>
  <c r="J1019" i="13"/>
  <c r="N1019" i="13"/>
  <c r="O1019" i="13"/>
  <c r="I1019" i="13"/>
  <c r="L1019" i="13"/>
  <c r="K1019" i="13"/>
  <c r="M1019" i="13"/>
  <c r="P1019" i="13"/>
  <c r="H1020" i="13"/>
  <c r="O1020" i="13" l="1"/>
  <c r="L1020" i="13"/>
  <c r="M1020" i="13"/>
  <c r="K1020" i="13"/>
  <c r="N1020" i="13"/>
  <c r="I1020" i="13"/>
  <c r="J1020" i="13"/>
  <c r="P1020" i="13"/>
  <c r="H1021" i="13"/>
  <c r="F1050" i="13"/>
  <c r="E1051" i="13"/>
  <c r="F1051" i="13" l="1"/>
  <c r="E1052" i="13"/>
  <c r="L1021" i="13"/>
  <c r="J1021" i="13"/>
  <c r="H1022" i="13"/>
  <c r="K1021" i="13"/>
  <c r="M1021" i="13"/>
  <c r="N1021" i="13"/>
  <c r="O1021" i="13"/>
  <c r="I1021" i="13"/>
  <c r="P1021" i="13"/>
  <c r="I1022" i="13" l="1"/>
  <c r="J1022" i="13"/>
  <c r="H1023" i="13"/>
  <c r="N1022" i="13"/>
  <c r="L1022" i="13"/>
  <c r="M1022" i="13"/>
  <c r="O1022" i="13"/>
  <c r="P1022" i="13"/>
  <c r="K1022" i="13"/>
  <c r="E1053" i="13"/>
  <c r="F1052" i="13"/>
  <c r="E1054" i="13" l="1"/>
  <c r="F1053" i="13"/>
  <c r="N1023" i="13"/>
  <c r="P1023" i="13"/>
  <c r="O1023" i="13"/>
  <c r="L1023" i="13"/>
  <c r="M1023" i="13"/>
  <c r="H1024" i="13"/>
  <c r="I1023" i="13"/>
  <c r="J1023" i="13"/>
  <c r="K1023" i="13"/>
  <c r="F1054" i="13" l="1"/>
  <c r="E1055" i="13"/>
  <c r="K1024" i="13"/>
  <c r="O1024" i="13"/>
  <c r="N1024" i="13"/>
  <c r="P1024" i="13"/>
  <c r="M1024" i="13"/>
  <c r="J1024" i="13"/>
  <c r="I1024" i="13"/>
  <c r="L1024" i="13"/>
  <c r="E1056" i="13" l="1"/>
  <c r="F1055" i="13"/>
  <c r="F1056" i="13" l="1"/>
  <c r="E1057" i="13"/>
  <c r="E1058" i="13" l="1"/>
  <c r="F1057" i="13"/>
  <c r="F1058" i="13" l="1"/>
  <c r="E1059" i="13"/>
  <c r="E1060" i="13" l="1"/>
  <c r="F1059" i="13"/>
  <c r="F1060" i="13" l="1"/>
  <c r="E1061" i="13"/>
  <c r="E1062" i="13" l="1"/>
  <c r="F1061" i="13"/>
  <c r="F1062" i="13" l="1"/>
  <c r="E1063" i="13"/>
  <c r="F1063" i="13" l="1"/>
  <c r="E1064" i="13"/>
  <c r="E1065" i="13" l="1"/>
  <c r="F1064" i="13"/>
  <c r="E1066" i="13" l="1"/>
  <c r="F1065" i="13"/>
  <c r="F1066" i="13" l="1"/>
  <c r="E1067" i="13"/>
  <c r="F1067" i="13" l="1"/>
  <c r="E1068" i="13"/>
  <c r="E1069" i="13" l="1"/>
  <c r="F1068" i="13"/>
  <c r="E1070" i="13" l="1"/>
  <c r="F1069" i="13"/>
  <c r="F1070" i="13" l="1"/>
  <c r="E1071" i="13"/>
  <c r="E1072" i="13" l="1"/>
  <c r="F1071" i="13"/>
  <c r="F1072" i="13" l="1"/>
  <c r="E1073" i="13"/>
  <c r="E1074" i="13" l="1"/>
  <c r="F1073" i="13"/>
  <c r="F1074" i="13" l="1"/>
  <c r="E1075" i="13"/>
  <c r="E1076" i="13" l="1"/>
  <c r="F1075" i="13"/>
  <c r="F1076" i="13" l="1"/>
  <c r="E1077" i="13"/>
  <c r="E1078" i="13" l="1"/>
  <c r="F1077" i="13"/>
  <c r="E1079" i="13" l="1"/>
  <c r="F1078" i="13"/>
  <c r="F1079" i="13" l="1"/>
  <c r="E1080" i="13"/>
  <c r="F1080" i="13" l="1"/>
  <c r="E1081" i="13"/>
  <c r="E1082" i="13" l="1"/>
  <c r="F1081" i="13"/>
  <c r="F1082" i="13" l="1"/>
  <c r="E1083" i="13"/>
  <c r="F1083" i="13" l="1"/>
  <c r="E1084" i="13"/>
  <c r="F1084" i="13" l="1"/>
  <c r="E1085" i="13"/>
  <c r="E1086" i="13" l="1"/>
  <c r="F1085" i="13"/>
  <c r="F1086" i="13" l="1"/>
  <c r="E1087" i="13"/>
  <c r="E1088" i="13" l="1"/>
  <c r="F1087" i="13"/>
  <c r="F1088" i="13" l="1"/>
  <c r="E1089" i="13"/>
  <c r="E1090" i="13" l="1"/>
  <c r="F1089" i="13"/>
  <c r="E1091" i="13" l="1"/>
  <c r="F1090" i="13"/>
  <c r="E1092" i="13" l="1"/>
  <c r="F1091" i="13"/>
  <c r="F1092" i="13" l="1"/>
  <c r="E1093" i="13"/>
  <c r="E1094" i="13" l="1"/>
  <c r="F1093" i="13"/>
  <c r="E1095" i="13" l="1"/>
  <c r="F1094" i="13"/>
  <c r="E1096" i="13" l="1"/>
  <c r="F1095" i="13"/>
  <c r="E1097" i="13" l="1"/>
  <c r="F1096" i="13"/>
  <c r="E1098" i="13" l="1"/>
  <c r="F1097" i="13"/>
  <c r="F1098" i="13" l="1"/>
  <c r="E1099" i="13"/>
  <c r="F1099" i="13" l="1"/>
  <c r="E1100" i="13"/>
  <c r="E1101" i="13" l="1"/>
  <c r="F1100" i="13"/>
  <c r="E1102" i="13" l="1"/>
  <c r="F1101" i="13"/>
  <c r="F1102" i="13" l="1"/>
  <c r="E1103" i="13"/>
  <c r="F1103" i="13" l="1"/>
  <c r="E1104" i="13"/>
  <c r="F1104" i="13" l="1"/>
  <c r="E1105" i="13"/>
  <c r="E1106" i="13" l="1"/>
  <c r="F1105" i="13"/>
  <c r="F1106" i="13" l="1"/>
  <c r="E1107" i="13"/>
  <c r="E1108" i="13" l="1"/>
  <c r="F1107" i="13"/>
  <c r="F1108" i="13" l="1"/>
  <c r="E1109" i="13"/>
  <c r="E1110" i="13" l="1"/>
  <c r="F1109" i="13"/>
  <c r="E1111" i="13" l="1"/>
  <c r="F1110" i="13"/>
  <c r="E1112" i="13" l="1"/>
  <c r="F1111" i="13"/>
  <c r="F1112" i="13" l="1"/>
  <c r="E1113" i="13"/>
  <c r="E1114" i="13" l="1"/>
  <c r="F1113" i="13"/>
  <c r="F1114" i="13" l="1"/>
  <c r="E1115" i="13"/>
  <c r="F1115" i="13" l="1"/>
  <c r="E1116" i="13"/>
  <c r="E1117" i="13" l="1"/>
  <c r="F1116" i="13"/>
  <c r="E1118" i="13" l="1"/>
  <c r="F1117" i="13"/>
  <c r="F1118" i="13" l="1"/>
  <c r="E1119" i="13"/>
  <c r="E1120" i="13" l="1"/>
  <c r="F1119" i="13"/>
  <c r="E1121" i="13" l="1"/>
  <c r="F1120" i="13"/>
  <c r="E1122" i="13" l="1"/>
  <c r="F1121" i="13"/>
  <c r="F1122" i="13" l="1"/>
  <c r="E1123" i="13"/>
  <c r="E1124" i="13" l="1"/>
  <c r="F1123" i="13"/>
  <c r="F1124" i="13" l="1"/>
  <c r="E1125" i="13"/>
  <c r="E1126" i="13" l="1"/>
  <c r="F1125" i="13"/>
  <c r="F1126" i="13" l="1"/>
  <c r="E1127" i="13"/>
  <c r="E1128" i="13" l="1"/>
  <c r="F1127" i="13"/>
  <c r="E1129" i="13" l="1"/>
  <c r="F1128" i="13"/>
  <c r="E1130" i="13" l="1"/>
  <c r="F1129" i="13"/>
  <c r="F1130" i="13" l="1"/>
  <c r="E1131" i="13"/>
  <c r="E1132" i="13" l="1"/>
  <c r="F1131" i="13"/>
  <c r="F1132" i="13" l="1"/>
  <c r="E1133" i="13"/>
  <c r="E1134" i="13" l="1"/>
  <c r="F1133" i="13"/>
  <c r="E1135" i="13" l="1"/>
  <c r="F1134" i="13"/>
  <c r="F1135" i="13" l="1"/>
  <c r="E1136" i="13"/>
  <c r="F1136" i="13" l="1"/>
  <c r="E1137" i="13"/>
  <c r="E1138" i="13" l="1"/>
  <c r="F1137" i="13"/>
  <c r="F1138" i="13" l="1"/>
  <c r="E1139" i="13"/>
  <c r="F1139" i="13" l="1"/>
  <c r="E1140" i="13"/>
  <c r="F1140" i="13" l="1"/>
  <c r="E1141" i="13"/>
  <c r="E1142" i="13" l="1"/>
  <c r="F1141" i="13"/>
  <c r="E1143" i="13" l="1"/>
  <c r="F1142" i="13"/>
  <c r="E1144" i="13" l="1"/>
  <c r="F1143" i="13"/>
  <c r="E1145" i="13" l="1"/>
  <c r="F1144" i="13"/>
  <c r="E1146" i="13" l="1"/>
  <c r="F1145" i="13"/>
  <c r="E1147" i="13" l="1"/>
  <c r="F1146" i="13"/>
  <c r="F1147" i="13" l="1"/>
  <c r="E1148" i="13"/>
  <c r="F1148" i="13" l="1"/>
  <c r="E1149" i="13"/>
  <c r="E1150" i="13" l="1"/>
  <c r="F1149" i="13"/>
  <c r="F1150" i="13" l="1"/>
  <c r="E1151" i="13"/>
  <c r="E1152" i="13" l="1"/>
  <c r="F1151" i="13"/>
  <c r="E1153" i="13" l="1"/>
  <c r="F1152" i="13"/>
  <c r="E1154" i="13" l="1"/>
  <c r="F1153" i="13"/>
  <c r="F1154" i="13" l="1"/>
  <c r="E1155" i="13"/>
  <c r="F1155" i="13" l="1"/>
  <c r="E1156" i="13"/>
  <c r="F1156" i="13" l="1"/>
  <c r="E1157" i="13"/>
  <c r="E1158" i="13" l="1"/>
  <c r="F1157" i="13"/>
  <c r="E1159" i="13" l="1"/>
  <c r="F1158" i="13"/>
  <c r="E1160" i="13" l="1"/>
  <c r="F1159" i="13"/>
  <c r="E1161" i="13" l="1"/>
  <c r="F1160" i="13"/>
  <c r="E1162" i="13" l="1"/>
  <c r="F1161" i="13"/>
  <c r="E1163" i="13" l="1"/>
  <c r="F1162" i="13"/>
  <c r="E1164" i="13" l="1"/>
  <c r="F1163" i="13"/>
  <c r="E1165" i="13" l="1"/>
  <c r="F1164" i="13"/>
  <c r="E1166" i="13" l="1"/>
  <c r="F1165" i="13"/>
  <c r="F1166" i="13" l="1"/>
  <c r="E1167" i="13"/>
  <c r="E1168" i="13" l="1"/>
  <c r="F1167" i="13"/>
  <c r="E1169" i="13" l="1"/>
  <c r="F1168" i="13"/>
  <c r="E1170" i="13" l="1"/>
  <c r="F1169" i="13"/>
  <c r="F1170" i="13" l="1"/>
  <c r="E1171" i="13"/>
  <c r="F1171" i="13" l="1"/>
  <c r="E1172" i="13"/>
  <c r="F1172" i="13" l="1"/>
  <c r="E1173" i="13"/>
  <c r="E1174" i="13" l="1"/>
  <c r="F1173" i="13"/>
  <c r="E1175" i="13" l="1"/>
  <c r="F1174" i="13"/>
  <c r="E1176" i="13" l="1"/>
  <c r="F1175" i="13"/>
  <c r="F1176" i="13" l="1"/>
  <c r="E1177" i="13"/>
  <c r="E1178" i="13" l="1"/>
  <c r="F1177" i="13"/>
  <c r="F1178" i="13" l="1"/>
  <c r="E1179" i="13"/>
  <c r="F1179" i="13" l="1"/>
  <c r="E1180" i="13"/>
  <c r="F1180" i="13" l="1"/>
  <c r="E1181" i="13"/>
  <c r="E1182" i="13" l="1"/>
  <c r="F1181" i="13"/>
  <c r="F1182" i="13" l="1"/>
  <c r="E1183" i="13"/>
  <c r="E1184" i="13" l="1"/>
  <c r="F1183" i="13"/>
  <c r="E1185" i="13" l="1"/>
  <c r="F1184" i="13"/>
  <c r="E1186" i="13" l="1"/>
  <c r="F1185" i="13"/>
  <c r="F1186" i="13" l="1"/>
  <c r="E1187" i="13"/>
  <c r="F1187" i="13" l="1"/>
  <c r="E1188" i="13"/>
  <c r="F1188" i="13" l="1"/>
  <c r="E1189" i="13"/>
  <c r="E1190" i="13" l="1"/>
  <c r="F1189" i="13"/>
  <c r="F1190" i="13" l="1"/>
  <c r="E1191" i="13"/>
  <c r="E1192" i="13" l="1"/>
  <c r="F1191" i="13"/>
  <c r="E1193" i="13" l="1"/>
  <c r="F1192" i="13"/>
  <c r="E1194" i="13" l="1"/>
  <c r="F1193" i="13"/>
  <c r="E1195" i="13" l="1"/>
  <c r="F1194" i="13"/>
  <c r="E1196" i="13" l="1"/>
  <c r="F1195" i="13"/>
  <c r="F1196" i="13" l="1"/>
  <c r="E1197" i="13"/>
  <c r="E1198" i="13" l="1"/>
  <c r="F1197" i="13"/>
  <c r="F1198" i="13" l="1"/>
  <c r="E1199" i="13"/>
  <c r="F1199" i="13" l="1"/>
  <c r="E1200" i="13"/>
  <c r="F1200" i="13" l="1"/>
  <c r="E1201" i="13"/>
  <c r="E1202" i="13" l="1"/>
  <c r="F1201" i="13"/>
  <c r="F1202" i="13" l="1"/>
  <c r="E1203" i="13"/>
  <c r="F1203" i="13" l="1"/>
  <c r="E1204" i="13"/>
  <c r="F1204" i="13" l="1"/>
  <c r="E1205" i="13"/>
  <c r="E1206" i="13" l="1"/>
  <c r="F1205" i="13"/>
  <c r="E1207" i="13" l="1"/>
  <c r="F1206" i="13"/>
  <c r="E1208" i="13" l="1"/>
  <c r="F1207" i="13"/>
  <c r="F1208" i="13" l="1"/>
  <c r="E1209" i="13"/>
  <c r="E1210" i="13" l="1"/>
  <c r="F1209" i="13"/>
  <c r="E1211" i="13" l="1"/>
  <c r="F1210" i="13"/>
  <c r="F1211" i="13" l="1"/>
  <c r="E1212" i="13"/>
  <c r="F1212" i="13" l="1"/>
  <c r="E1213" i="13"/>
  <c r="E1214" i="13" l="1"/>
  <c r="F1213" i="13"/>
  <c r="F1214" i="13" l="1"/>
  <c r="E1215" i="13"/>
  <c r="E1216" i="13" l="1"/>
  <c r="F1215" i="13"/>
  <c r="F1216" i="13" l="1"/>
  <c r="E1217" i="13"/>
  <c r="E1218" i="13" l="1"/>
  <c r="F1217" i="13"/>
  <c r="F1218" i="13" l="1"/>
  <c r="E1219" i="13"/>
  <c r="F1219" i="13" l="1"/>
  <c r="E1220" i="13"/>
  <c r="F1220" i="13" l="1"/>
  <c r="E1221" i="13"/>
  <c r="E1222" i="13" l="1"/>
  <c r="F1221" i="13"/>
  <c r="E1223" i="13" l="1"/>
  <c r="F1222" i="13"/>
  <c r="F1223" i="13" l="1"/>
  <c r="E1224" i="13"/>
  <c r="E1225" i="13" l="1"/>
  <c r="F1224" i="13"/>
  <c r="E1226" i="13" l="1"/>
  <c r="F1225" i="13"/>
  <c r="E1227" i="13" l="1"/>
  <c r="F1226" i="13"/>
  <c r="F1227" i="13" l="1"/>
  <c r="E1228" i="13"/>
  <c r="F1228" i="13" l="1"/>
  <c r="E1229" i="13"/>
  <c r="E1230" i="13" l="1"/>
  <c r="F1229" i="13"/>
  <c r="E1231" i="13" l="1"/>
  <c r="F1230" i="13"/>
  <c r="E1232" i="13" l="1"/>
  <c r="F1231" i="13"/>
  <c r="E1233" i="13" l="1"/>
  <c r="F1232" i="13"/>
  <c r="E1234" i="13" l="1"/>
  <c r="F1233" i="13"/>
  <c r="F1234" i="13" l="1"/>
  <c r="E1235" i="13"/>
  <c r="F1235" i="13" l="1"/>
  <c r="E1236" i="13"/>
  <c r="E1237" i="13" l="1"/>
  <c r="F1236" i="13"/>
  <c r="E1238" i="13" l="1"/>
  <c r="F1237" i="13"/>
  <c r="E1239" i="13" l="1"/>
  <c r="F1238" i="13"/>
  <c r="F1239" i="13" l="1"/>
  <c r="E1240" i="13"/>
  <c r="F1240" i="13" l="1"/>
  <c r="E1241" i="13"/>
  <c r="E1242" i="13" l="1"/>
  <c r="F1241" i="13"/>
  <c r="E1243" i="13" l="1"/>
  <c r="F1242" i="13"/>
  <c r="F1243" i="13" l="1"/>
  <c r="E1244" i="13"/>
  <c r="F1244" i="13" l="1"/>
  <c r="E1245" i="13"/>
  <c r="E1246" i="13" l="1"/>
  <c r="F1245" i="13"/>
  <c r="F1246" i="13" l="1"/>
  <c r="E1247" i="13"/>
  <c r="E1248" i="13" l="1"/>
  <c r="F1247" i="13"/>
  <c r="E1249" i="13" l="1"/>
  <c r="F1248" i="13"/>
  <c r="E1250" i="13" l="1"/>
  <c r="F1249" i="13"/>
  <c r="F1250" i="13" l="1"/>
  <c r="E1251" i="13"/>
  <c r="F1251" i="13" l="1"/>
  <c r="E1252" i="13"/>
  <c r="F1252" i="13" l="1"/>
  <c r="E1253" i="13"/>
  <c r="E1254" i="13" l="1"/>
  <c r="F1253" i="13"/>
  <c r="E1255" i="13" l="1"/>
  <c r="F1254" i="13"/>
  <c r="F1255" i="13" l="1"/>
  <c r="E1256" i="13"/>
  <c r="E1257" i="13" l="1"/>
  <c r="F1256" i="13"/>
  <c r="E1258" i="13" l="1"/>
  <c r="F1257" i="13"/>
  <c r="F1258" i="13" l="1"/>
  <c r="E1259" i="13"/>
  <c r="F1259" i="13" l="1"/>
  <c r="E1260" i="13"/>
  <c r="F1260" i="13" l="1"/>
  <c r="E1261" i="13"/>
  <c r="E1262" i="13" l="1"/>
  <c r="F1261" i="13"/>
  <c r="F1262" i="13" l="1"/>
  <c r="E1263" i="13"/>
  <c r="E1264" i="13" l="1"/>
  <c r="F1263" i="13"/>
  <c r="F1264" i="13" l="1"/>
  <c r="E1265" i="13"/>
  <c r="E1266" i="13" l="1"/>
  <c r="F1265" i="13"/>
  <c r="F1266" i="13" l="1"/>
  <c r="E1267" i="13"/>
  <c r="F1267" i="13" l="1"/>
  <c r="E1268" i="13"/>
  <c r="F1268" i="13" l="1"/>
  <c r="E1269" i="13"/>
  <c r="E1270" i="13" l="1"/>
  <c r="F1269" i="13"/>
  <c r="E1271" i="13" l="1"/>
  <c r="F1270" i="13"/>
  <c r="F1271" i="13" l="1"/>
  <c r="E1272" i="13"/>
  <c r="F1272" i="13" l="1"/>
  <c r="E1273" i="13"/>
  <c r="E1274" i="13" l="1"/>
  <c r="F1273" i="13"/>
  <c r="E1275" i="13" l="1"/>
  <c r="F1274" i="13"/>
  <c r="F1275" i="13" l="1"/>
  <c r="E1276" i="13"/>
  <c r="F1276" i="13" l="1"/>
  <c r="E1277" i="13"/>
  <c r="E1278" i="13" l="1"/>
  <c r="F1277" i="13"/>
  <c r="E1279" i="13" l="1"/>
  <c r="F1278" i="13"/>
  <c r="E1280" i="13" l="1"/>
  <c r="F1279" i="13"/>
  <c r="E1281" i="13" l="1"/>
  <c r="F1280" i="13"/>
  <c r="E1282" i="13" l="1"/>
  <c r="F1281" i="13"/>
  <c r="F1282" i="13" l="1"/>
  <c r="E1283" i="13"/>
  <c r="E1284" i="13" l="1"/>
  <c r="F1283" i="13"/>
  <c r="F1284" i="13" l="1"/>
  <c r="E1285" i="13"/>
  <c r="E1286" i="13" l="1"/>
  <c r="F1285" i="13"/>
  <c r="F1286" i="13" l="1"/>
  <c r="E1287" i="13"/>
  <c r="F1287" i="13" s="1"/>
</calcChain>
</file>

<file path=xl/comments1.xml><?xml version="1.0" encoding="utf-8"?>
<comments xmlns="http://schemas.openxmlformats.org/spreadsheetml/2006/main">
  <authors>
    <author>ECT User</author>
  </authors>
  <commentList>
    <comment ref="A2" authorId="0" shapeId="0">
      <text>
        <r>
          <rPr>
            <b/>
            <sz val="8"/>
            <color indexed="81"/>
            <rFont val="Tahoma"/>
          </rPr>
          <t>ECT User:</t>
        </r>
        <r>
          <rPr>
            <sz val="8"/>
            <color indexed="81"/>
            <rFont val="Tahoma"/>
          </rPr>
          <t xml:space="preserve">
Jan 1998 is defined as month 1.</t>
        </r>
      </text>
    </comment>
    <comment ref="E2" authorId="0" shapeId="0">
      <text>
        <r>
          <rPr>
            <b/>
            <sz val="8"/>
            <color indexed="81"/>
            <rFont val="Tahoma"/>
          </rPr>
          <t>ECT User:</t>
        </r>
        <r>
          <rPr>
            <sz val="8"/>
            <color indexed="81"/>
            <rFont val="Tahoma"/>
          </rPr>
          <t xml:space="preserve">
10 days stdev of daily return anualized by 365 calendar days</t>
        </r>
      </text>
    </comment>
  </commentList>
</comments>
</file>

<file path=xl/sharedStrings.xml><?xml version="1.0" encoding="utf-8"?>
<sst xmlns="http://schemas.openxmlformats.org/spreadsheetml/2006/main" count="838" uniqueCount="116">
  <si>
    <t>P</t>
  </si>
  <si>
    <t>C</t>
  </si>
  <si>
    <t>Month</t>
  </si>
  <si>
    <t>Month #</t>
  </si>
  <si>
    <t>Date</t>
  </si>
  <si>
    <t>Price</t>
  </si>
  <si>
    <t>Daily</t>
  </si>
  <si>
    <t>Return</t>
  </si>
  <si>
    <t>Cash</t>
  </si>
  <si>
    <t>Vol</t>
  </si>
  <si>
    <t>Dates</t>
  </si>
  <si>
    <t>LOS.HENRYHUB - MidPoint</t>
  </si>
  <si>
    <t>Henry Hub, Louisiana Onshore South, Gas Daily Price Survey</t>
  </si>
  <si>
    <t>Correl</t>
  </si>
  <si>
    <t>Lookup</t>
  </si>
  <si>
    <t>Gas HH Cash</t>
  </si>
  <si>
    <t>Heat Rate</t>
  </si>
  <si>
    <t>Gas Vol</t>
  </si>
  <si>
    <t>Cin Vol</t>
  </si>
  <si>
    <t>Cin price</t>
  </si>
  <si>
    <t>Gs price</t>
  </si>
  <si>
    <t>Daily Option Payoff</t>
  </si>
  <si>
    <t>Cash Market</t>
  </si>
  <si>
    <t>Q4</t>
  </si>
  <si>
    <t>Monthly Vol</t>
  </si>
  <si>
    <t>Gas</t>
  </si>
  <si>
    <t>HH</t>
  </si>
  <si>
    <t>Heat</t>
  </si>
  <si>
    <t>Rate</t>
  </si>
  <si>
    <t>Sum</t>
  </si>
  <si>
    <t>Average</t>
  </si>
  <si>
    <t>Average (+)</t>
  </si>
  <si>
    <t>Average (-)</t>
  </si>
  <si>
    <t>Percent (+)</t>
  </si>
  <si>
    <t>Percent (-)</t>
  </si>
  <si>
    <t>Maximum</t>
  </si>
  <si>
    <t>Minimum</t>
  </si>
  <si>
    <t>Std Deviation</t>
  </si>
  <si>
    <t>Zstat</t>
  </si>
  <si>
    <t>Variance</t>
  </si>
  <si>
    <t>Last</t>
  </si>
  <si>
    <t>PJM Vol</t>
  </si>
  <si>
    <t>E.NEPP - PKWeightedAvg</t>
  </si>
  <si>
    <t>New England Power Pool, East, Megawatt Daily Price Survey</t>
  </si>
  <si>
    <t>Official</t>
  </si>
  <si>
    <t>Holidays</t>
  </si>
  <si>
    <t>Weekdays</t>
  </si>
  <si>
    <t>w/o holidays</t>
  </si>
  <si>
    <t>Clean Data</t>
  </si>
  <si>
    <t>Nepool</t>
  </si>
  <si>
    <t>xC.ERCOT AllPeakVolume WorkingData!$N$3</t>
  </si>
  <si>
    <t>x</t>
  </si>
  <si>
    <t>xC.ERCOT</t>
  </si>
  <si>
    <t>xAllPeakVolume</t>
  </si>
  <si>
    <t>xAllPeakVolume of C.ERCOT</t>
  </si>
  <si>
    <t>xNo Description</t>
  </si>
  <si>
    <t>xDate is within 1 years</t>
  </si>
  <si>
    <t>xa NaN</t>
  </si>
  <si>
    <t>xWorkingData</t>
  </si>
  <si>
    <t>x$N$3</t>
  </si>
  <si>
    <t>xWizard</t>
  </si>
  <si>
    <t>x|True|True|False|True|False|False|</t>
  </si>
  <si>
    <t>x|False|year(s)|day(s)|1|1|1/1/1998|7:20am|False|False|7:20am|1/1/1998|False|True|False|False|True|||False|</t>
  </si>
  <si>
    <t>x0</t>
  </si>
  <si>
    <t>x4</t>
  </si>
  <si>
    <t>x1</t>
  </si>
  <si>
    <t>xTrue</t>
  </si>
  <si>
    <t>xFalse</t>
  </si>
  <si>
    <t>x-1</t>
  </si>
  <si>
    <t>xAdjusted Continuous</t>
  </si>
  <si>
    <t>xExpiration Day</t>
  </si>
  <si>
    <t>E.TVA.INTO - PKWeightedAvg</t>
  </si>
  <si>
    <t>E.SOUTHERN - PKWeightedAvg</t>
  </si>
  <si>
    <t>TVA into, East, Megawatt Daily Price Survey</t>
  </si>
  <si>
    <t>Southern, East, Megawatt Daily Price Survey</t>
  </si>
  <si>
    <t>C.COMED - PKWeightedAvg</t>
  </si>
  <si>
    <t>E.NYZONEJ - PKWeightedAvg</t>
  </si>
  <si>
    <t>Com Ed, Central, Megawatt Daily Price Survey</t>
  </si>
  <si>
    <t>NY Zone J (NYC), Megawatt Daily</t>
  </si>
  <si>
    <t>Vol 10 D</t>
  </si>
  <si>
    <t>Trade_day</t>
  </si>
  <si>
    <t>E.NYZONEG - PKWeightedAvg</t>
  </si>
  <si>
    <t>E.NYZONEA - PKWeightedAvg</t>
  </si>
  <si>
    <t>E.TVA.BORDER - PKWeightedAvg</t>
  </si>
  <si>
    <t>E.NYPP.E - PKWeightedAvg</t>
  </si>
  <si>
    <t>E.NYPP.W - PKWeightedAvg</t>
  </si>
  <si>
    <t>E.NYPP - PKWeightedAvg</t>
  </si>
  <si>
    <t>C.AMEREN - PKWeightedAvg</t>
  </si>
  <si>
    <t>NY Zone G, Megawatt Daily</t>
  </si>
  <si>
    <t>NY Zone A, Megawatt Daily</t>
  </si>
  <si>
    <t>TVA Border, East, Megawatt Daily Price Survey</t>
  </si>
  <si>
    <t>NY Power Pool-East, East, Megawatt Daily Price Survey</t>
  </si>
  <si>
    <t>NY Power Pool-West, East, Megawatt Daily Price Survey</t>
  </si>
  <si>
    <t>NY Power Pool, East Megawatt Daily Price Survey</t>
  </si>
  <si>
    <t>Ameren, Central, Megawatt Daily Price Survey</t>
  </si>
  <si>
    <t>TVA</t>
  </si>
  <si>
    <t>Comed</t>
  </si>
  <si>
    <t>NY East</t>
  </si>
  <si>
    <t>NY West</t>
  </si>
  <si>
    <t>NY Zone J</t>
  </si>
  <si>
    <t>Soco</t>
  </si>
  <si>
    <t>Asian Payoff</t>
  </si>
  <si>
    <t>E.PJM.W - PKWeightedAvg</t>
  </si>
  <si>
    <t>PJM-West, East, Megawatt Daily Price Survey</t>
  </si>
  <si>
    <t>PJM(W)</t>
  </si>
  <si>
    <t>Year</t>
  </si>
  <si>
    <t>Cal Asian</t>
  </si>
  <si>
    <t>Monthly Settle</t>
  </si>
  <si>
    <t>Megawatt</t>
  </si>
  <si>
    <t>Actualized Vol</t>
  </si>
  <si>
    <t>P. Load</t>
  </si>
  <si>
    <t>Capacity</t>
  </si>
  <si>
    <t xml:space="preserve">over </t>
  </si>
  <si>
    <t>Entergy</t>
  </si>
  <si>
    <t>PJM (W)</t>
  </si>
  <si>
    <t>Cinergy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</si>
</sst>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8" formatCode="&quot;$&quot;#,##0.00_);[Red]\(&quot;$&quot;#,##0.00\)"/>
    <numFmt numFmtId="43" formatCode="_(* #,##0.00_);_(* \(#,##0.00\);_(* &quot;-&quot;??_);_(@_)"/>
    <numFmt numFmtId="168" formatCode="mmm"/>
    <numFmt numFmtId="170" formatCode="_(* #,##0.0_);_(* \(#,##0.0\);_(* &quot;-&quot;??_);_(@_)"/>
    <numFmt numFmtId="171" formatCode="_(* #,##0_);_(* \(#,##0\);_(* &quot;-&quot;??_);_(@_)"/>
    <numFmt numFmtId="173" formatCode="_(* #,##0.000_);_(* \(#,##0.000\);_(* &quot;-&quot;??_);_(@_)"/>
    <numFmt numFmtId="174" formatCode="[$$-409]#,##0.00_);\([$$-409]#,##0.00\)"/>
  </numFmts>
  <fonts count="14" x14ac:knownFonts="1">
    <font>
      <sz val="10"/>
      <name val="Arial"/>
    </font>
    <font>
      <sz val="10"/>
      <name val="Arial"/>
    </font>
    <font>
      <sz val="9"/>
      <name val="Arial"/>
      <family val="2"/>
    </font>
    <font>
      <sz val="9"/>
      <color indexed="10"/>
      <name val="Arial"/>
      <family val="2"/>
    </font>
    <font>
      <b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i/>
      <sz val="9"/>
      <color indexed="1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sz val="10"/>
      <color indexed="9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 style="medium">
        <color indexed="64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8">
    <xf numFmtId="0" fontId="0" fillId="0" borderId="0" xfId="0"/>
    <xf numFmtId="14" fontId="2" fillId="2" borderId="0" xfId="0" applyNumberFormat="1" applyFont="1" applyFill="1" applyAlignment="1">
      <alignment horizontal="right" wrapText="1"/>
    </xf>
    <xf numFmtId="8" fontId="2" fillId="2" borderId="0" xfId="0" applyNumberFormat="1" applyFont="1" applyFill="1" applyAlignment="1">
      <alignment horizontal="right" wrapText="1"/>
    </xf>
    <xf numFmtId="8" fontId="3" fillId="2" borderId="0" xfId="0" applyNumberFormat="1" applyFont="1" applyFill="1" applyAlignment="1">
      <alignment horizontal="right" wrapText="1"/>
    </xf>
    <xf numFmtId="43" fontId="2" fillId="2" borderId="0" xfId="1" applyFont="1" applyFill="1" applyAlignment="1">
      <alignment horizontal="right" wrapText="1"/>
    </xf>
    <xf numFmtId="9" fontId="2" fillId="2" borderId="0" xfId="2" applyFont="1" applyFill="1" applyAlignment="1">
      <alignment horizontal="right" wrapText="1"/>
    </xf>
    <xf numFmtId="0" fontId="4" fillId="0" borderId="0" xfId="0" applyFont="1"/>
    <xf numFmtId="43" fontId="0" fillId="0" borderId="0" xfId="1" applyFont="1"/>
    <xf numFmtId="43" fontId="2" fillId="3" borderId="0" xfId="1" applyFont="1" applyFill="1" applyAlignment="1">
      <alignment horizontal="right" wrapText="1"/>
    </xf>
    <xf numFmtId="171" fontId="0" fillId="0" borderId="0" xfId="1" applyNumberFormat="1" applyFont="1"/>
    <xf numFmtId="43" fontId="2" fillId="4" borderId="0" xfId="1" applyFont="1" applyFill="1" applyAlignment="1">
      <alignment horizontal="right" wrapText="1"/>
    </xf>
    <xf numFmtId="43" fontId="2" fillId="5" borderId="0" xfId="1" applyFont="1" applyFill="1" applyAlignment="1">
      <alignment horizontal="right" wrapText="1"/>
    </xf>
    <xf numFmtId="0" fontId="4" fillId="6" borderId="0" xfId="0" applyFont="1" applyFill="1" applyAlignment="1">
      <alignment horizontal="center"/>
    </xf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9" fontId="2" fillId="2" borderId="0" xfId="2" applyNumberFormat="1" applyFont="1" applyFill="1" applyAlignment="1">
      <alignment horizontal="right" wrapText="1"/>
    </xf>
    <xf numFmtId="9" fontId="0" fillId="0" borderId="0" xfId="2" applyFont="1"/>
    <xf numFmtId="43" fontId="2" fillId="0" borderId="0" xfId="1" applyFont="1" applyFill="1" applyAlignment="1">
      <alignment horizontal="right" wrapText="1"/>
    </xf>
    <xf numFmtId="173" fontId="2" fillId="2" borderId="0" xfId="1" applyNumberFormat="1" applyFont="1" applyFill="1" applyAlignment="1">
      <alignment horizontal="right" wrapText="1"/>
    </xf>
    <xf numFmtId="170" fontId="0" fillId="0" borderId="0" xfId="1" applyNumberFormat="1" applyFont="1"/>
    <xf numFmtId="171" fontId="0" fillId="0" borderId="0" xfId="0" applyNumberFormat="1"/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right" vertical="center"/>
    </xf>
    <xf numFmtId="168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8" fontId="0" fillId="0" borderId="2" xfId="0" applyNumberFormat="1" applyBorder="1" applyAlignment="1">
      <alignment horizontal="left"/>
    </xf>
    <xf numFmtId="43" fontId="0" fillId="0" borderId="2" xfId="1" applyFont="1" applyBorder="1"/>
    <xf numFmtId="9" fontId="0" fillId="0" borderId="2" xfId="2" applyFont="1" applyBorder="1"/>
    <xf numFmtId="0" fontId="0" fillId="0" borderId="2" xfId="0" applyBorder="1"/>
    <xf numFmtId="0" fontId="4" fillId="0" borderId="0" xfId="0" applyFont="1" applyBorder="1" applyAlignment="1">
      <alignment horizontal="right" vertical="center"/>
    </xf>
    <xf numFmtId="0" fontId="0" fillId="0" borderId="0" xfId="0" applyBorder="1"/>
    <xf numFmtId="43" fontId="0" fillId="0" borderId="0" xfId="1" applyFont="1" applyBorder="1"/>
    <xf numFmtId="0" fontId="0" fillId="0" borderId="1" xfId="0" applyBorder="1"/>
    <xf numFmtId="174" fontId="0" fillId="0" borderId="0" xfId="1" applyNumberFormat="1" applyFont="1"/>
    <xf numFmtId="174" fontId="0" fillId="0" borderId="2" xfId="1" applyNumberFormat="1" applyFont="1" applyBorder="1"/>
    <xf numFmtId="170" fontId="0" fillId="0" borderId="2" xfId="1" applyNumberFormat="1" applyFont="1" applyBorder="1"/>
    <xf numFmtId="0" fontId="4" fillId="0" borderId="0" xfId="0" applyFont="1" applyBorder="1" applyAlignment="1">
      <alignment vertical="center"/>
    </xf>
    <xf numFmtId="168" fontId="0" fillId="0" borderId="1" xfId="0" applyNumberFormat="1" applyBorder="1" applyAlignment="1">
      <alignment horizontal="left"/>
    </xf>
    <xf numFmtId="9" fontId="0" fillId="0" borderId="1" xfId="2" applyFont="1" applyBorder="1"/>
    <xf numFmtId="0" fontId="0" fillId="0" borderId="2" xfId="0" applyBorder="1" applyAlignment="1">
      <alignment horizontal="right"/>
    </xf>
    <xf numFmtId="43" fontId="0" fillId="0" borderId="1" xfId="1" applyFont="1" applyBorder="1"/>
    <xf numFmtId="9" fontId="1" fillId="0" borderId="0" xfId="2"/>
    <xf numFmtId="171" fontId="1" fillId="0" borderId="0" xfId="1" applyNumberFormat="1"/>
    <xf numFmtId="170" fontId="1" fillId="0" borderId="0" xfId="1" applyNumberFormat="1"/>
    <xf numFmtId="9" fontId="1" fillId="0" borderId="0" xfId="2" applyFont="1"/>
    <xf numFmtId="43" fontId="1" fillId="0" borderId="0" xfId="1"/>
    <xf numFmtId="0" fontId="0" fillId="0" borderId="0" xfId="0" applyFill="1"/>
    <xf numFmtId="14" fontId="2" fillId="0" borderId="0" xfId="0" applyNumberFormat="1" applyFont="1" applyFill="1" applyAlignment="1">
      <alignment horizontal="right" wrapText="1"/>
    </xf>
    <xf numFmtId="8" fontId="2" fillId="0" borderId="0" xfId="0" applyNumberFormat="1" applyFont="1" applyFill="1" applyAlignment="1">
      <alignment horizontal="right" wrapText="1"/>
    </xf>
    <xf numFmtId="171" fontId="1" fillId="0" borderId="0" xfId="1" applyNumberFormat="1" applyFill="1"/>
    <xf numFmtId="43" fontId="1" fillId="0" borderId="0" xfId="1" applyFill="1"/>
    <xf numFmtId="43" fontId="1" fillId="0" borderId="0" xfId="1" applyBorder="1"/>
    <xf numFmtId="174" fontId="1" fillId="0" borderId="0" xfId="1" applyNumberFormat="1"/>
    <xf numFmtId="43" fontId="1" fillId="0" borderId="2" xfId="1" applyBorder="1"/>
    <xf numFmtId="174" fontId="1" fillId="0" borderId="2" xfId="1" applyNumberFormat="1" applyBorder="1"/>
    <xf numFmtId="170" fontId="1" fillId="0" borderId="2" xfId="1" applyNumberFormat="1" applyBorder="1"/>
    <xf numFmtId="9" fontId="1" fillId="0" borderId="2" xfId="2" applyBorder="1"/>
    <xf numFmtId="9" fontId="1" fillId="0" borderId="1" xfId="2" applyBorder="1"/>
    <xf numFmtId="43" fontId="1" fillId="0" borderId="1" xfId="1" applyBorder="1"/>
    <xf numFmtId="171" fontId="7" fillId="0" borderId="0" xfId="1" applyNumberFormat="1" applyFont="1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right"/>
    </xf>
    <xf numFmtId="168" fontId="0" fillId="0" borderId="0" xfId="0" applyNumberFormat="1" applyBorder="1" applyAlignment="1">
      <alignment horizontal="left"/>
    </xf>
    <xf numFmtId="0" fontId="0" fillId="0" borderId="0" xfId="0" applyFill="1" applyBorder="1"/>
    <xf numFmtId="0" fontId="0" fillId="0" borderId="2" xfId="0" applyFill="1" applyBorder="1" applyAlignment="1">
      <alignment horizontal="right"/>
    </xf>
    <xf numFmtId="0" fontId="0" fillId="0" borderId="2" xfId="0" applyFill="1" applyBorder="1"/>
    <xf numFmtId="168" fontId="0" fillId="0" borderId="2" xfId="0" applyNumberFormat="1" applyFill="1" applyBorder="1" applyAlignment="1">
      <alignment horizontal="left"/>
    </xf>
    <xf numFmtId="43" fontId="0" fillId="0" borderId="2" xfId="1" applyFont="1" applyFill="1" applyBorder="1"/>
    <xf numFmtId="0" fontId="0" fillId="0" borderId="0" xfId="0" applyFill="1" applyBorder="1" applyAlignment="1">
      <alignment horizontal="right"/>
    </xf>
    <xf numFmtId="168" fontId="0" fillId="0" borderId="0" xfId="0" applyNumberFormat="1" applyFill="1" applyBorder="1" applyAlignment="1">
      <alignment horizontal="left"/>
    </xf>
    <xf numFmtId="43" fontId="0" fillId="0" borderId="0" xfId="1" applyFont="1" applyFill="1" applyBorder="1"/>
    <xf numFmtId="43" fontId="0" fillId="0" borderId="0" xfId="1" applyFont="1" applyFill="1"/>
    <xf numFmtId="168" fontId="0" fillId="0" borderId="0" xfId="0" applyNumberFormat="1" applyAlignment="1">
      <alignment horizontal="center"/>
    </xf>
    <xf numFmtId="0" fontId="4" fillId="0" borderId="1" xfId="0" applyFont="1" applyBorder="1" applyAlignment="1">
      <alignment horizontal="left" vertical="center"/>
    </xf>
    <xf numFmtId="0" fontId="0" fillId="0" borderId="1" xfId="0" applyFill="1" applyBorder="1" applyAlignment="1">
      <alignment horizontal="right"/>
    </xf>
    <xf numFmtId="9" fontId="0" fillId="0" borderId="0" xfId="2" applyFont="1" applyBorder="1"/>
    <xf numFmtId="170" fontId="0" fillId="0" borderId="0" xfId="1" applyNumberFormat="1" applyFont="1" applyBorder="1"/>
    <xf numFmtId="0" fontId="4" fillId="0" borderId="0" xfId="0" applyFont="1" applyFill="1" applyBorder="1" applyAlignment="1">
      <alignment horizontal="left"/>
    </xf>
    <xf numFmtId="174" fontId="0" fillId="0" borderId="0" xfId="1" applyNumberFormat="1" applyFont="1" applyBorder="1"/>
    <xf numFmtId="0" fontId="0" fillId="4" borderId="0" xfId="0" applyFill="1" applyAlignment="1">
      <alignment horizontal="right"/>
    </xf>
    <xf numFmtId="0" fontId="0" fillId="4" borderId="0" xfId="0" applyFill="1"/>
    <xf numFmtId="168" fontId="0" fillId="4" borderId="0" xfId="0" applyNumberFormat="1" applyFill="1" applyAlignment="1">
      <alignment horizontal="left"/>
    </xf>
    <xf numFmtId="43" fontId="0" fillId="4" borderId="0" xfId="1" applyFont="1" applyFill="1"/>
    <xf numFmtId="0" fontId="0" fillId="4" borderId="0" xfId="0" applyFill="1" applyBorder="1" applyAlignment="1">
      <alignment horizontal="right"/>
    </xf>
    <xf numFmtId="0" fontId="0" fillId="4" borderId="0" xfId="0" applyFill="1" applyBorder="1"/>
    <xf numFmtId="168" fontId="0" fillId="4" borderId="0" xfId="0" applyNumberFormat="1" applyFill="1" applyBorder="1" applyAlignment="1">
      <alignment horizontal="left"/>
    </xf>
    <xf numFmtId="43" fontId="0" fillId="4" borderId="0" xfId="1" applyFont="1" applyFill="1" applyBorder="1"/>
    <xf numFmtId="0" fontId="0" fillId="0" borderId="0" xfId="0" applyFill="1" applyAlignment="1">
      <alignment horizontal="right"/>
    </xf>
    <xf numFmtId="168" fontId="0" fillId="0" borderId="0" xfId="0" applyNumberFormat="1" applyFill="1" applyAlignment="1">
      <alignment horizontal="left"/>
    </xf>
    <xf numFmtId="168" fontId="0" fillId="0" borderId="0" xfId="0" applyNumberFormat="1" applyFill="1" applyAlignment="1">
      <alignment horizontal="center"/>
    </xf>
    <xf numFmtId="14" fontId="2" fillId="4" borderId="0" xfId="0" applyNumberFormat="1" applyFont="1" applyFill="1" applyAlignment="1">
      <alignment horizontal="right" wrapText="1"/>
    </xf>
    <xf numFmtId="8" fontId="2" fillId="4" borderId="0" xfId="0" applyNumberFormat="1" applyFont="1" applyFill="1" applyAlignment="1">
      <alignment horizontal="right" wrapText="1"/>
    </xf>
    <xf numFmtId="174" fontId="1" fillId="0" borderId="0" xfId="1" applyNumberFormat="1" applyBorder="1"/>
    <xf numFmtId="170" fontId="1" fillId="0" borderId="0" xfId="1" applyNumberFormat="1" applyBorder="1"/>
    <xf numFmtId="43" fontId="1" fillId="0" borderId="0" xfId="1" applyFill="1" applyBorder="1"/>
    <xf numFmtId="9" fontId="1" fillId="0" borderId="0" xfId="2" applyBorder="1"/>
    <xf numFmtId="43" fontId="1" fillId="4" borderId="0" xfId="1" applyFill="1"/>
    <xf numFmtId="43" fontId="1" fillId="4" borderId="0" xfId="1" applyFill="1" applyBorder="1"/>
    <xf numFmtId="43" fontId="1" fillId="0" borderId="2" xfId="1" applyFill="1" applyBorder="1"/>
    <xf numFmtId="43" fontId="2" fillId="2" borderId="0" xfId="2" applyNumberFormat="1" applyFont="1" applyFill="1" applyAlignment="1">
      <alignment horizontal="right" wrapText="1"/>
    </xf>
    <xf numFmtId="9" fontId="8" fillId="0" borderId="0" xfId="2" applyFont="1"/>
    <xf numFmtId="17" fontId="0" fillId="0" borderId="0" xfId="0" applyNumberFormat="1"/>
    <xf numFmtId="0" fontId="4" fillId="0" borderId="3" xfId="0" applyFont="1" applyBorder="1" applyAlignment="1"/>
    <xf numFmtId="0" fontId="4" fillId="0" borderId="3" xfId="0" applyFont="1" applyBorder="1" applyAlignment="1">
      <alignment horizontal="right"/>
    </xf>
    <xf numFmtId="0" fontId="0" fillId="0" borderId="0" xfId="0" applyAlignment="1"/>
    <xf numFmtId="0" fontId="9" fillId="6" borderId="0" xfId="0" applyFont="1" applyFill="1"/>
    <xf numFmtId="0" fontId="0" fillId="6" borderId="0" xfId="0" applyFill="1"/>
    <xf numFmtId="14" fontId="0" fillId="6" borderId="0" xfId="0" applyNumberFormat="1" applyFill="1"/>
    <xf numFmtId="8" fontId="10" fillId="4" borderId="0" xfId="0" applyNumberFormat="1" applyFont="1" applyFill="1" applyAlignment="1">
      <alignment horizontal="right" wrapText="1"/>
    </xf>
    <xf numFmtId="8" fontId="10" fillId="2" borderId="0" xfId="0" applyNumberFormat="1" applyFont="1" applyFill="1" applyAlignment="1">
      <alignment horizontal="right" wrapText="1"/>
    </xf>
    <xf numFmtId="0" fontId="7" fillId="4" borderId="0" xfId="0" applyFont="1" applyFill="1" applyBorder="1"/>
    <xf numFmtId="0" fontId="7" fillId="0" borderId="0" xfId="0" applyFont="1" applyFill="1" applyBorder="1"/>
    <xf numFmtId="0" fontId="7" fillId="0" borderId="2" xfId="0" applyFont="1" applyFill="1" applyBorder="1"/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11" fillId="0" borderId="0" xfId="0" applyFont="1" applyBorder="1" applyAlignment="1">
      <alignment horizontal="right" vertical="center"/>
    </xf>
    <xf numFmtId="0" fontId="12" fillId="0" borderId="3" xfId="0" applyFont="1" applyBorder="1" applyAlignment="1">
      <alignment horizontal="right"/>
    </xf>
    <xf numFmtId="0" fontId="12" fillId="0" borderId="0" xfId="0" applyFont="1" applyBorder="1" applyAlignment="1">
      <alignment horizontal="right"/>
    </xf>
    <xf numFmtId="168" fontId="0" fillId="0" borderId="4" xfId="0" applyNumberFormat="1" applyBorder="1" applyAlignment="1">
      <alignment horizontal="left"/>
    </xf>
    <xf numFmtId="43" fontId="0" fillId="0" borderId="4" xfId="1" applyFont="1" applyBorder="1"/>
    <xf numFmtId="174" fontId="0" fillId="0" borderId="4" xfId="1" applyNumberFormat="1" applyFont="1" applyBorder="1"/>
    <xf numFmtId="170" fontId="0" fillId="0" borderId="4" xfId="1" applyNumberFormat="1" applyFont="1" applyBorder="1"/>
    <xf numFmtId="9" fontId="1" fillId="0" borderId="4" xfId="2" applyBorder="1"/>
    <xf numFmtId="9" fontId="13" fillId="0" borderId="0" xfId="2" applyFont="1"/>
    <xf numFmtId="9" fontId="0" fillId="0" borderId="4" xfId="2" applyFont="1" applyBorder="1"/>
    <xf numFmtId="0" fontId="0" fillId="0" borderId="4" xfId="0" applyBorder="1"/>
    <xf numFmtId="171" fontId="7" fillId="0" borderId="2" xfId="1" applyNumberFormat="1" applyFont="1" applyBorder="1"/>
    <xf numFmtId="9" fontId="13" fillId="0" borderId="2" xfId="2" applyFont="1" applyBorder="1"/>
    <xf numFmtId="0" fontId="0" fillId="0" borderId="5" xfId="0" applyFill="1" applyBorder="1" applyAlignment="1">
      <alignment horizontal="right"/>
    </xf>
    <xf numFmtId="0" fontId="0" fillId="0" borderId="5" xfId="0" applyBorder="1"/>
    <xf numFmtId="168" fontId="0" fillId="0" borderId="5" xfId="0" applyNumberFormat="1" applyBorder="1" applyAlignment="1">
      <alignment horizontal="left"/>
    </xf>
    <xf numFmtId="43" fontId="0" fillId="0" borderId="5" xfId="1" applyFont="1" applyBorder="1"/>
    <xf numFmtId="0" fontId="0" fillId="0" borderId="6" xfId="0" applyFill="1" applyBorder="1" applyAlignment="1">
      <alignment horizontal="right"/>
    </xf>
    <xf numFmtId="0" fontId="0" fillId="0" borderId="6" xfId="0" applyFill="1" applyBorder="1"/>
    <xf numFmtId="168" fontId="0" fillId="0" borderId="6" xfId="0" applyNumberFormat="1" applyFill="1" applyBorder="1" applyAlignment="1">
      <alignment horizontal="left"/>
    </xf>
    <xf numFmtId="43" fontId="0" fillId="0" borderId="6" xfId="1" applyFont="1" applyFill="1" applyBorder="1"/>
    <xf numFmtId="43" fontId="13" fillId="0" borderId="0" xfId="1" applyFont="1"/>
    <xf numFmtId="43" fontId="13" fillId="0" borderId="2" xfId="1" applyFont="1" applyBorder="1"/>
    <xf numFmtId="9" fontId="13" fillId="0" borderId="0" xfId="2" applyFont="1" applyBorder="1"/>
    <xf numFmtId="0" fontId="0" fillId="0" borderId="7" xfId="0" applyBorder="1" applyAlignment="1">
      <alignment horizontal="right"/>
    </xf>
    <xf numFmtId="0" fontId="0" fillId="0" borderId="7" xfId="0" applyBorder="1"/>
    <xf numFmtId="168" fontId="0" fillId="0" borderId="7" xfId="0" applyNumberFormat="1" applyBorder="1" applyAlignment="1">
      <alignment horizontal="center"/>
    </xf>
    <xf numFmtId="43" fontId="0" fillId="0" borderId="7" xfId="1" applyFont="1" applyFill="1" applyBorder="1"/>
    <xf numFmtId="43" fontId="0" fillId="0" borderId="7" xfId="1" applyFont="1" applyBorder="1"/>
    <xf numFmtId="0" fontId="0" fillId="0" borderId="7" xfId="0" applyFill="1" applyBorder="1" applyAlignment="1">
      <alignment horizontal="right"/>
    </xf>
    <xf numFmtId="0" fontId="0" fillId="0" borderId="7" xfId="0" applyFill="1" applyBorder="1"/>
    <xf numFmtId="171" fontId="7" fillId="0" borderId="1" xfId="1" applyNumberFormat="1" applyFont="1" applyBorder="1"/>
    <xf numFmtId="9" fontId="13" fillId="0" borderId="1" xfId="2" applyFont="1" applyBorder="1"/>
    <xf numFmtId="168" fontId="0" fillId="0" borderId="7" xfId="0" applyNumberFormat="1" applyBorder="1" applyAlignment="1">
      <alignment horizontal="left"/>
    </xf>
    <xf numFmtId="43" fontId="1" fillId="0" borderId="7" xfId="1" applyFill="1" applyBorder="1"/>
    <xf numFmtId="43" fontId="1" fillId="0" borderId="7" xfId="1" applyBorder="1"/>
    <xf numFmtId="171" fontId="13" fillId="0" borderId="0" xfId="1" applyNumberFormat="1" applyFont="1"/>
    <xf numFmtId="171" fontId="13" fillId="0" borderId="2" xfId="1" applyNumberFormat="1" applyFont="1" applyBorder="1"/>
    <xf numFmtId="171" fontId="13" fillId="0" borderId="1" xfId="1" applyNumberFormat="1" applyFont="1" applyBorder="1"/>
    <xf numFmtId="0" fontId="0" fillId="0" borderId="1" xfId="0" applyFill="1" applyBorder="1"/>
    <xf numFmtId="168" fontId="0" fillId="0" borderId="1" xfId="0" applyNumberFormat="1" applyFill="1" applyBorder="1" applyAlignment="1">
      <alignment horizontal="left"/>
    </xf>
    <xf numFmtId="43" fontId="1" fillId="0" borderId="1" xfId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istorical_Loa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d Data"/>
      <sheetName val="Energy"/>
      <sheetName val="Sheet2"/>
      <sheetName val="Capacity"/>
      <sheetName val="Peak Load %"/>
    </sheetNames>
    <sheetDataSet>
      <sheetData sheetId="0"/>
      <sheetData sheetId="1"/>
      <sheetData sheetId="2"/>
      <sheetData sheetId="3"/>
      <sheetData sheetId="4">
        <row r="1">
          <cell r="C1" t="str">
            <v>ERCOT</v>
          </cell>
          <cell r="D1" t="str">
            <v>NEPOOL</v>
          </cell>
          <cell r="E1" t="str">
            <v>NY-ISO</v>
          </cell>
          <cell r="F1" t="str">
            <v>PJM</v>
          </cell>
          <cell r="G1" t="str">
            <v>SPP</v>
          </cell>
          <cell r="H1" t="str">
            <v>ECAR</v>
          </cell>
          <cell r="I1" t="str">
            <v>MAIN</v>
          </cell>
          <cell r="J1" t="str">
            <v>MAPP</v>
          </cell>
          <cell r="K1" t="str">
            <v>SOCO</v>
          </cell>
          <cell r="L1" t="str">
            <v>TVA</v>
          </cell>
          <cell r="M1" t="str">
            <v>VACAR</v>
          </cell>
          <cell r="N1" t="str">
            <v>Entergy</v>
          </cell>
          <cell r="O1" t="str">
            <v>FRCC</v>
          </cell>
        </row>
        <row r="27">
          <cell r="A27">
            <v>1</v>
          </cell>
          <cell r="B27">
            <v>35796</v>
          </cell>
          <cell r="C27">
            <v>0.58372133126401105</v>
          </cell>
          <cell r="D27">
            <v>0.79648877631234172</v>
          </cell>
          <cell r="E27">
            <v>0.62949577888284958</v>
          </cell>
          <cell r="F27">
            <v>0.6424774148714385</v>
          </cell>
          <cell r="G27">
            <v>0.60290673848135357</v>
          </cell>
          <cell r="H27">
            <v>0.69932451173556254</v>
          </cell>
          <cell r="I27">
            <v>0.67892512677736905</v>
          </cell>
          <cell r="J27">
            <v>0.72408929228504848</v>
          </cell>
          <cell r="K27">
            <v>0.71022254863236889</v>
          </cell>
          <cell r="L27">
            <v>0.82242085201002368</v>
          </cell>
          <cell r="M27">
            <v>0.7609567172356464</v>
          </cell>
          <cell r="N27" t="e">
            <v>#DIV/0!</v>
          </cell>
          <cell r="O27">
            <v>0.68270987213088719</v>
          </cell>
        </row>
        <row r="28">
          <cell r="A28">
            <v>2</v>
          </cell>
          <cell r="B28">
            <v>35827</v>
          </cell>
          <cell r="C28">
            <v>0.55419899982755649</v>
          </cell>
          <cell r="D28">
            <v>0.77810289108219055</v>
          </cell>
          <cell r="E28">
            <v>0.61882733896148956</v>
          </cell>
          <cell r="F28">
            <v>0.65095552466990969</v>
          </cell>
          <cell r="G28">
            <v>0.57726421169720743</v>
          </cell>
          <cell r="H28">
            <v>0.69247789658932224</v>
          </cell>
          <cell r="I28">
            <v>0.62349746445262011</v>
          </cell>
          <cell r="J28">
            <v>0.67324911075677663</v>
          </cell>
          <cell r="K28">
            <v>0.71633000888713338</v>
          </cell>
          <cell r="L28">
            <v>0.78913422510853071</v>
          </cell>
          <cell r="M28">
            <v>0.73588188396213938</v>
          </cell>
          <cell r="N28" t="e">
            <v>#DIV/0!</v>
          </cell>
          <cell r="O28">
            <v>0.7335663039737379</v>
          </cell>
        </row>
        <row r="29">
          <cell r="A29">
            <v>3</v>
          </cell>
          <cell r="B29">
            <v>35855</v>
          </cell>
          <cell r="C29">
            <v>0.59374030005173306</v>
          </cell>
          <cell r="D29">
            <v>0.79312603720848984</v>
          </cell>
          <cell r="E29">
            <v>0.62134266219498091</v>
          </cell>
          <cell r="F29">
            <v>0.61638290479499658</v>
          </cell>
          <cell r="G29">
            <v>0.62992506293542527</v>
          </cell>
          <cell r="H29">
            <v>0.71293300112860347</v>
          </cell>
          <cell r="I29">
            <v>0.65402286964303469</v>
          </cell>
          <cell r="J29">
            <v>0.68060836501901145</v>
          </cell>
          <cell r="K29">
            <v>0.75469361607583685</v>
          </cell>
          <cell r="L29">
            <v>0.84966646666431367</v>
          </cell>
          <cell r="M29">
            <v>0.78623583533279162</v>
          </cell>
          <cell r="N29" t="e">
            <v>#DIV/0!</v>
          </cell>
          <cell r="O29">
            <v>0.77674529425780314</v>
          </cell>
        </row>
        <row r="30">
          <cell r="A30">
            <v>4</v>
          </cell>
          <cell r="B30">
            <v>35886</v>
          </cell>
          <cell r="C30">
            <v>0.58354888773926539</v>
          </cell>
          <cell r="D30">
            <v>0.6967420735435409</v>
          </cell>
          <cell r="E30">
            <v>0.56172661038510463</v>
          </cell>
          <cell r="F30">
            <v>0.54961779013203615</v>
          </cell>
          <cell r="G30">
            <v>0.55913002751595342</v>
          </cell>
          <cell r="H30">
            <v>0.59726439925779984</v>
          </cell>
          <cell r="I30">
            <v>0.57069265188425966</v>
          </cell>
          <cell r="J30">
            <v>0.60033116644180051</v>
          </cell>
          <cell r="K30">
            <v>0.60784684506764097</v>
          </cell>
          <cell r="L30">
            <v>0.63253308862457214</v>
          </cell>
          <cell r="M30">
            <v>0.60473446562505906</v>
          </cell>
          <cell r="N30" t="e">
            <v>#DIV/0!</v>
          </cell>
          <cell r="O30">
            <v>0.72157361078018689</v>
          </cell>
        </row>
        <row r="31">
          <cell r="A31">
            <v>5</v>
          </cell>
          <cell r="B31">
            <v>35916</v>
          </cell>
          <cell r="C31">
            <v>0.81908949818934296</v>
          </cell>
          <cell r="D31">
            <v>0.7683203773255306</v>
          </cell>
          <cell r="E31">
            <v>0.65392621718515087</v>
          </cell>
          <cell r="F31">
            <v>0.68419041000694925</v>
          </cell>
          <cell r="G31">
            <v>0.78657572741642756</v>
          </cell>
          <cell r="H31">
            <v>0.7592978556535378</v>
          </cell>
          <cell r="I31">
            <v>0.7624733021775878</v>
          </cell>
          <cell r="J31">
            <v>0.76471850852446954</v>
          </cell>
          <cell r="K31">
            <v>0.89208482275106149</v>
          </cell>
          <cell r="L31">
            <v>0.86706949493523455</v>
          </cell>
          <cell r="M31">
            <v>0.80124924902231209</v>
          </cell>
          <cell r="N31" t="e">
            <v>#DIV/0!</v>
          </cell>
          <cell r="O31">
            <v>0.85696132157890559</v>
          </cell>
        </row>
        <row r="32">
          <cell r="A32">
            <v>6</v>
          </cell>
          <cell r="B32">
            <v>35947</v>
          </cell>
          <cell r="C32">
            <v>0.88701500258665289</v>
          </cell>
          <cell r="D32">
            <v>0.87601537252161765</v>
          </cell>
          <cell r="E32">
            <v>0.78879958367063718</v>
          </cell>
          <cell r="F32">
            <v>0.82228978457261992</v>
          </cell>
          <cell r="G32">
            <v>0.88405245594520232</v>
          </cell>
          <cell r="H32">
            <v>0.86310530443598532</v>
          </cell>
          <cell r="I32">
            <v>0.8698208213184847</v>
          </cell>
          <cell r="J32">
            <v>0.82126211210597322</v>
          </cell>
          <cell r="K32">
            <v>0.98389019452947568</v>
          </cell>
          <cell r="L32">
            <v>0.96507394204637698</v>
          </cell>
          <cell r="M32">
            <v>0.91850478925393442</v>
          </cell>
          <cell r="N32" t="e">
            <v>#DIV/0!</v>
          </cell>
          <cell r="O32">
            <v>0.974611494983189</v>
          </cell>
        </row>
        <row r="33">
          <cell r="A33">
            <v>7</v>
          </cell>
          <cell r="B33">
            <v>35977</v>
          </cell>
          <cell r="C33">
            <v>0.90100017244352471</v>
          </cell>
          <cell r="D33">
            <v>0.93484147087081837</v>
          </cell>
          <cell r="E33">
            <v>0.81418411009598701</v>
          </cell>
          <cell r="F33">
            <v>0.84206045865184154</v>
          </cell>
          <cell r="G33">
            <v>0.91945496458052811</v>
          </cell>
          <cell r="H33">
            <v>0.86546947032155641</v>
          </cell>
          <cell r="I33">
            <v>0.88524888137615587</v>
          </cell>
          <cell r="J33">
            <v>0.88908990555623701</v>
          </cell>
          <cell r="K33">
            <v>0.97495630492742169</v>
          </cell>
          <cell r="L33">
            <v>0.94566759608936568</v>
          </cell>
          <cell r="M33">
            <v>0.94571222912848796</v>
          </cell>
          <cell r="N33" t="e">
            <v>#DIV/0!</v>
          </cell>
          <cell r="O33">
            <v>0.97357901146321446</v>
          </cell>
        </row>
        <row r="34">
          <cell r="A34">
            <v>8</v>
          </cell>
          <cell r="B34">
            <v>36008</v>
          </cell>
          <cell r="C34">
            <v>0.92583204000689778</v>
          </cell>
          <cell r="D34">
            <v>0.90331033278015549</v>
          </cell>
          <cell r="E34">
            <v>0.77570255579969927</v>
          </cell>
          <cell r="F34">
            <v>0.81872828353022931</v>
          </cell>
          <cell r="G34">
            <v>0.90594698788127159</v>
          </cell>
          <cell r="H34">
            <v>0.82262533236413715</v>
          </cell>
          <cell r="I34">
            <v>0.84553664114547078</v>
          </cell>
          <cell r="J34">
            <v>0.86756408683920028</v>
          </cell>
          <cell r="K34">
            <v>0.97314513182581219</v>
          </cell>
          <cell r="L34">
            <v>0.94783326862668971</v>
          </cell>
          <cell r="M34">
            <v>0.91444998205210559</v>
          </cell>
          <cell r="N34" t="e">
            <v>#DIV/0!</v>
          </cell>
          <cell r="O34">
            <v>0.94686680962592329</v>
          </cell>
        </row>
        <row r="35">
          <cell r="A35">
            <v>9</v>
          </cell>
          <cell r="B35">
            <v>36039</v>
          </cell>
          <cell r="C35">
            <v>0.88408346266597693</v>
          </cell>
          <cell r="D35">
            <v>0.78570180801816758</v>
          </cell>
          <cell r="E35">
            <v>0.70452179946802362</v>
          </cell>
          <cell r="F35">
            <v>0.77263724808895062</v>
          </cell>
          <cell r="G35">
            <v>0.88634277852584742</v>
          </cell>
          <cell r="H35">
            <v>0.77230707576945878</v>
          </cell>
          <cell r="I35">
            <v>0.72667932783136124</v>
          </cell>
          <cell r="J35">
            <v>0.75481417882987856</v>
          </cell>
          <cell r="K35">
            <v>0.91300241927520498</v>
          </cell>
          <cell r="L35">
            <v>0.88652525323827336</v>
          </cell>
          <cell r="M35">
            <v>0.86095310876424014</v>
          </cell>
          <cell r="N35" t="e">
            <v>#DIV/0!</v>
          </cell>
          <cell r="O35">
            <v>0.90276123156752175</v>
          </cell>
        </row>
        <row r="36">
          <cell r="A36">
            <v>10</v>
          </cell>
          <cell r="B36">
            <v>36069</v>
          </cell>
          <cell r="C36">
            <v>0.80029315399206757</v>
          </cell>
          <cell r="D36">
            <v>0.71718053978513407</v>
          </cell>
          <cell r="E36">
            <v>0.59344281253613973</v>
          </cell>
          <cell r="F36">
            <v>0.58895066018068098</v>
          </cell>
          <cell r="G36">
            <v>0.66804130320238864</v>
          </cell>
          <cell r="H36">
            <v>0.64510237771869083</v>
          </cell>
          <cell r="I36">
            <v>0.61392244208014324</v>
          </cell>
          <cell r="J36">
            <v>0.63948853182877463</v>
          </cell>
          <cell r="K36">
            <v>0.82103172212896225</v>
          </cell>
          <cell r="L36">
            <v>0.75228532100377654</v>
          </cell>
          <cell r="M36">
            <v>0.7635667378284936</v>
          </cell>
          <cell r="N36" t="e">
            <v>#DIV/0!</v>
          </cell>
          <cell r="O36">
            <v>0.87128372117650177</v>
          </cell>
        </row>
        <row r="37">
          <cell r="A37">
            <v>11</v>
          </cell>
          <cell r="B37">
            <v>36100</v>
          </cell>
          <cell r="C37">
            <v>0.53785135368166925</v>
          </cell>
          <cell r="D37">
            <v>0.75936763036073018</v>
          </cell>
          <cell r="E37">
            <v>0.61399907482363825</v>
          </cell>
          <cell r="F37">
            <v>0.58578874218207089</v>
          </cell>
          <cell r="G37">
            <v>0.5633966541771559</v>
          </cell>
          <cell r="H37">
            <v>0.64808972397038855</v>
          </cell>
          <cell r="I37">
            <v>0.6266397534055882</v>
          </cell>
          <cell r="J37">
            <v>0.67018275481417888</v>
          </cell>
          <cell r="K37">
            <v>0.63111847042559499</v>
          </cell>
          <cell r="L37">
            <v>0.69523523806162424</v>
          </cell>
          <cell r="M37">
            <v>0.65074177703047364</v>
          </cell>
          <cell r="N37" t="e">
            <v>#DIV/0!</v>
          </cell>
          <cell r="O37">
            <v>0.71958806554946653</v>
          </cell>
        </row>
        <row r="38">
          <cell r="A38">
            <v>12</v>
          </cell>
          <cell r="B38">
            <v>36130</v>
          </cell>
          <cell r="C38">
            <v>0.69837903086739095</v>
          </cell>
          <cell r="D38">
            <v>0.82015896584854575</v>
          </cell>
          <cell r="E38">
            <v>0.66343818665433096</v>
          </cell>
          <cell r="F38">
            <v>0.6762508686587908</v>
          </cell>
          <cell r="G38">
            <v>0.66371087758327962</v>
          </cell>
          <cell r="H38">
            <v>0.73337174091856849</v>
          </cell>
          <cell r="I38">
            <v>0.70258963905737304</v>
          </cell>
          <cell r="J38">
            <v>0.76241874156752121</v>
          </cell>
          <cell r="K38">
            <v>0.714993309963464</v>
          </cell>
          <cell r="L38">
            <v>0.81330250944128757</v>
          </cell>
          <cell r="M38">
            <v>0.75666233398197658</v>
          </cell>
          <cell r="N38" t="e">
            <v>#DIV/0!</v>
          </cell>
          <cell r="O38">
            <v>0.675085378444921</v>
          </cell>
        </row>
        <row r="39">
          <cell r="A39">
            <v>13</v>
          </cell>
          <cell r="B39">
            <v>36161</v>
          </cell>
          <cell r="C39">
            <v>0.67109846525262973</v>
          </cell>
          <cell r="D39">
            <v>0.88741374792558303</v>
          </cell>
          <cell r="E39">
            <v>0.69035503642881924</v>
          </cell>
          <cell r="F39">
            <v>0.70719249478804724</v>
          </cell>
          <cell r="G39">
            <v>0.69837831508693871</v>
          </cell>
          <cell r="H39">
            <v>0.77206037071752398</v>
          </cell>
          <cell r="I39">
            <v>0.70877995426071394</v>
          </cell>
          <cell r="J39">
            <v>0.81902367226787687</v>
          </cell>
          <cell r="K39">
            <v>0.86366396761133613</v>
          </cell>
          <cell r="L39">
            <v>0.93550277062083076</v>
          </cell>
          <cell r="M39">
            <v>0.90803699155504347</v>
          </cell>
          <cell r="N39" t="e">
            <v>#DIV/0!</v>
          </cell>
          <cell r="O39">
            <v>0.97470944854790453</v>
          </cell>
        </row>
        <row r="40">
          <cell r="A40">
            <v>14</v>
          </cell>
          <cell r="B40">
            <v>36192</v>
          </cell>
          <cell r="C40">
            <v>0.55969994826694258</v>
          </cell>
          <cell r="D40">
            <v>0.8197659184208228</v>
          </cell>
          <cell r="E40">
            <v>0.65028333526078408</v>
          </cell>
          <cell r="F40">
            <v>0.66944058373870741</v>
          </cell>
          <cell r="G40">
            <v>0.60944909548621273</v>
          </cell>
          <cell r="H40">
            <v>0.70521453029056758</v>
          </cell>
          <cell r="I40">
            <v>0.63637267574823508</v>
          </cell>
          <cell r="J40">
            <v>0.75153317797129893</v>
          </cell>
          <cell r="K40">
            <v>0.7433914288535598</v>
          </cell>
          <cell r="L40">
            <v>0.83033565100765894</v>
          </cell>
          <cell r="M40">
            <v>0.80164767338610643</v>
          </cell>
          <cell r="N40" t="e">
            <v>#DIV/0!</v>
          </cell>
          <cell r="O40">
            <v>0.77751039102004083</v>
          </cell>
        </row>
        <row r="41">
          <cell r="A41">
            <v>15</v>
          </cell>
          <cell r="B41">
            <v>36220</v>
          </cell>
          <cell r="C41">
            <v>0.52155544059320569</v>
          </cell>
          <cell r="D41">
            <v>0.79801729408681976</v>
          </cell>
          <cell r="E41">
            <v>0.62478316179021631</v>
          </cell>
          <cell r="F41">
            <v>0.64536136205698402</v>
          </cell>
          <cell r="G41">
            <v>0.59108073297816288</v>
          </cell>
          <cell r="H41">
            <v>0.70333990091244714</v>
          </cell>
          <cell r="I41">
            <v>0.65743263398627816</v>
          </cell>
          <cell r="J41">
            <v>0.71323439224825214</v>
          </cell>
          <cell r="K41">
            <v>0.70438431914683519</v>
          </cell>
          <cell r="L41">
            <v>0.78313627219143744</v>
          </cell>
          <cell r="M41">
            <v>0.77216827567965829</v>
          </cell>
          <cell r="N41" t="e">
            <v>#DIV/0!</v>
          </cell>
          <cell r="O41">
            <v>0.67484446562359357</v>
          </cell>
        </row>
        <row r="42">
          <cell r="A42">
            <v>16</v>
          </cell>
          <cell r="B42">
            <v>36251</v>
          </cell>
          <cell r="C42">
            <v>0.7002931539920676</v>
          </cell>
          <cell r="D42">
            <v>0.66219757184033545</v>
          </cell>
          <cell r="E42">
            <v>0.55215681739331557</v>
          </cell>
          <cell r="F42">
            <v>0.53604933981931902</v>
          </cell>
          <cell r="G42">
            <v>0.63835548270007614</v>
          </cell>
          <cell r="H42">
            <v>0.61931633414312226</v>
          </cell>
          <cell r="I42">
            <v>0.60051705279904544</v>
          </cell>
          <cell r="J42">
            <v>0.61320986140071143</v>
          </cell>
          <cell r="K42">
            <v>0.74824725980053319</v>
          </cell>
          <cell r="L42">
            <v>0.71825433240391057</v>
          </cell>
          <cell r="M42">
            <v>0.64419682227806019</v>
          </cell>
          <cell r="N42" t="e">
            <v>#DIV/0!</v>
          </cell>
          <cell r="O42">
            <v>0.81377438911391742</v>
          </cell>
        </row>
        <row r="43">
          <cell r="A43">
            <v>17</v>
          </cell>
          <cell r="B43">
            <v>36281</v>
          </cell>
          <cell r="C43">
            <v>0.74076564924987065</v>
          </cell>
          <cell r="D43">
            <v>0.68888112498908205</v>
          </cell>
          <cell r="E43">
            <v>0.58219613738868969</v>
          </cell>
          <cell r="F43">
            <v>0.59042738012508689</v>
          </cell>
          <cell r="G43">
            <v>0.68880627597915811</v>
          </cell>
          <cell r="H43">
            <v>0.70544407674503129</v>
          </cell>
          <cell r="I43">
            <v>0.64446654071790788</v>
          </cell>
          <cell r="J43">
            <v>0.64792101067091867</v>
          </cell>
          <cell r="K43">
            <v>0.79740545077515546</v>
          </cell>
          <cell r="L43">
            <v>0.7796138778103272</v>
          </cell>
          <cell r="M43">
            <v>0.71487802988796745</v>
          </cell>
          <cell r="N43" t="e">
            <v>#DIV/0!</v>
          </cell>
          <cell r="O43">
            <v>0.85696132157890559</v>
          </cell>
        </row>
        <row r="44">
          <cell r="A44">
            <v>18</v>
          </cell>
          <cell r="B44">
            <v>36312</v>
          </cell>
          <cell r="C44">
            <v>0.83147351438558748</v>
          </cell>
          <cell r="D44">
            <v>0.9073425114726742</v>
          </cell>
          <cell r="E44">
            <v>0.81902398199186166</v>
          </cell>
          <cell r="F44">
            <v>0.84080180492884415</v>
          </cell>
          <cell r="G44">
            <v>0.82318899584145167</v>
          </cell>
          <cell r="H44">
            <v>0.870843555387809</v>
          </cell>
          <cell r="I44">
            <v>0.83206343067105004</v>
          </cell>
          <cell r="J44">
            <v>0.82725865679342059</v>
          </cell>
          <cell r="K44">
            <v>0.90783615531816964</v>
          </cell>
          <cell r="L44">
            <v>0.86469061741709352</v>
          </cell>
          <cell r="M44">
            <v>0.90368134968402047</v>
          </cell>
          <cell r="N44" t="e">
            <v>#DIV/0!</v>
          </cell>
          <cell r="O44">
            <v>0.86358810762753957</v>
          </cell>
        </row>
        <row r="45">
          <cell r="A45">
            <v>19</v>
          </cell>
          <cell r="B45">
            <v>36342</v>
          </cell>
          <cell r="C45">
            <v>0.88765461145469216</v>
          </cell>
          <cell r="D45">
            <v>0.94050896954526486</v>
          </cell>
          <cell r="E45">
            <v>0.8747510894346483</v>
          </cell>
          <cell r="F45">
            <v>0.89750086775425197</v>
          </cell>
          <cell r="G45">
            <v>0.92284875098147556</v>
          </cell>
          <cell r="H45">
            <v>0.90346291753160979</v>
          </cell>
          <cell r="I45">
            <v>0.94701218333011028</v>
          </cell>
          <cell r="J45">
            <v>0.90804527935419255</v>
          </cell>
          <cell r="K45">
            <v>1.0074195189303103</v>
          </cell>
          <cell r="L45">
            <v>0.95702345645726605</v>
          </cell>
          <cell r="M45">
            <v>0.98807814851038223</v>
          </cell>
          <cell r="N45" t="e">
            <v>#DIV/0!</v>
          </cell>
          <cell r="O45">
            <v>0.94380409486703454</v>
          </cell>
        </row>
        <row r="46">
          <cell r="A46">
            <v>20</v>
          </cell>
          <cell r="B46">
            <v>36373</v>
          </cell>
          <cell r="C46">
            <v>0.92176996504436681</v>
          </cell>
          <cell r="D46">
            <v>0.86712557363370879</v>
          </cell>
          <cell r="E46">
            <v>0.77432108741450467</v>
          </cell>
          <cell r="F46">
            <v>0.83948281846581052</v>
          </cell>
          <cell r="G46">
            <v>0.94755285427632541</v>
          </cell>
          <cell r="H46">
            <v>0.82058879033779963</v>
          </cell>
          <cell r="I46">
            <v>0.76596403016824599</v>
          </cell>
          <cell r="J46">
            <v>0.85469333252405089</v>
          </cell>
          <cell r="K46">
            <v>1.0221156408206769</v>
          </cell>
          <cell r="L46">
            <v>0.95481261795632244</v>
          </cell>
          <cell r="M46">
            <v>0.97664693048450202</v>
          </cell>
          <cell r="N46" t="e">
            <v>#DIV/0!</v>
          </cell>
          <cell r="O46">
            <v>0.94566848835080919</v>
          </cell>
        </row>
        <row r="47">
          <cell r="A47">
            <v>21</v>
          </cell>
          <cell r="B47">
            <v>36404</v>
          </cell>
          <cell r="C47">
            <v>0.83086851304114007</v>
          </cell>
          <cell r="D47">
            <v>0.84651647893199833</v>
          </cell>
          <cell r="E47">
            <v>0.73570748318951829</v>
          </cell>
          <cell r="F47">
            <v>0.77986810135369666</v>
          </cell>
          <cell r="G47">
            <v>0.85420362346235501</v>
          </cell>
          <cell r="H47">
            <v>0.77111719192300432</v>
          </cell>
          <cell r="I47">
            <v>0.80348095146006571</v>
          </cell>
          <cell r="J47">
            <v>0.82813875147946947</v>
          </cell>
          <cell r="K47">
            <v>0.93858246735944573</v>
          </cell>
          <cell r="L47">
            <v>0.89376179563224589</v>
          </cell>
          <cell r="M47">
            <v>0.8758062932591032</v>
          </cell>
          <cell r="N47" t="e">
            <v>#DIV/0!</v>
          </cell>
          <cell r="O47">
            <v>0.8982951128311063</v>
          </cell>
        </row>
        <row r="48">
          <cell r="A48">
            <v>22</v>
          </cell>
          <cell r="B48">
            <v>36434</v>
          </cell>
          <cell r="C48">
            <v>0.72077507394460871</v>
          </cell>
          <cell r="D48">
            <v>0.68877763871506048</v>
          </cell>
          <cell r="E48">
            <v>0.59426856367781589</v>
          </cell>
          <cell r="F48">
            <v>0.56662617146824024</v>
          </cell>
          <cell r="G48">
            <v>0.67159100822985429</v>
          </cell>
          <cell r="H48">
            <v>0.63190224570673714</v>
          </cell>
          <cell r="I48">
            <v>0.58151228002320632</v>
          </cell>
          <cell r="J48">
            <v>0.63700646414372852</v>
          </cell>
          <cell r="K48">
            <v>0.72114671898844562</v>
          </cell>
          <cell r="L48">
            <v>0.67493259638716629</v>
          </cell>
          <cell r="M48">
            <v>0.67321851489617812</v>
          </cell>
          <cell r="N48" t="e">
            <v>#DIV/0!</v>
          </cell>
          <cell r="O48">
            <v>0.8114295426614021</v>
          </cell>
        </row>
        <row r="49">
          <cell r="A49">
            <v>23</v>
          </cell>
          <cell r="B49">
            <v>36465</v>
          </cell>
          <cell r="C49">
            <v>0.54715649368109709</v>
          </cell>
          <cell r="D49">
            <v>0.77697121401752189</v>
          </cell>
          <cell r="E49">
            <v>0.65481515684973013</v>
          </cell>
          <cell r="F49">
            <v>0.65454703228045819</v>
          </cell>
          <cell r="G49">
            <v>0.5850612149940384</v>
          </cell>
          <cell r="H49">
            <v>0.70792602377807134</v>
          </cell>
          <cell r="I49">
            <v>0.64331850705859606</v>
          </cell>
          <cell r="J49">
            <v>0.6794027495371916</v>
          </cell>
          <cell r="K49">
            <v>0.69177869825351845</v>
          </cell>
          <cell r="L49">
            <v>0.72445740091668909</v>
          </cell>
          <cell r="M49">
            <v>0.75368193274149864</v>
          </cell>
          <cell r="N49" t="e">
            <v>#DIV/0!</v>
          </cell>
          <cell r="O49">
            <v>0.71346128703292111</v>
          </cell>
        </row>
        <row r="50">
          <cell r="A50">
            <v>24</v>
          </cell>
          <cell r="B50">
            <v>36495</v>
          </cell>
          <cell r="C50">
            <v>0.60979093842430765</v>
          </cell>
          <cell r="D50">
            <v>0.7987901543596162</v>
          </cell>
          <cell r="E50">
            <v>0.66430983232807139</v>
          </cell>
          <cell r="F50">
            <v>0.66207913918778205</v>
          </cell>
          <cell r="G50">
            <v>0.65212144124232996</v>
          </cell>
          <cell r="H50">
            <v>0.73447820343461034</v>
          </cell>
          <cell r="I50">
            <v>0.70910848965383877</v>
          </cell>
          <cell r="J50">
            <v>0.75020484962520106</v>
          </cell>
          <cell r="K50">
            <v>0.72059443354407382</v>
          </cell>
          <cell r="L50">
            <v>0.76776422216230789</v>
          </cell>
          <cell r="M50">
            <v>0.80335291904905204</v>
          </cell>
          <cell r="N50" t="e">
            <v>#DIV/0!</v>
          </cell>
          <cell r="O50">
            <v>0.72263943728264002</v>
          </cell>
        </row>
        <row r="51">
          <cell r="A51">
            <v>25</v>
          </cell>
          <cell r="B51">
            <v>36526</v>
          </cell>
          <cell r="C51">
            <v>0.65617437483194407</v>
          </cell>
          <cell r="D51">
            <v>0.88343763037129741</v>
          </cell>
          <cell r="E51">
            <v>0.6940925225823209</v>
          </cell>
          <cell r="F51">
            <v>0.74828184658104824</v>
          </cell>
          <cell r="G51">
            <v>0.67038415680344321</v>
          </cell>
          <cell r="H51">
            <v>0.7894885827514625</v>
          </cell>
          <cell r="I51">
            <v>0.75880874105588858</v>
          </cell>
          <cell r="J51">
            <v>0.69785438985159787</v>
          </cell>
          <cell r="K51">
            <v>0.85238475885957898</v>
          </cell>
          <cell r="L51">
            <v>0.87830277702884874</v>
          </cell>
          <cell r="M51">
            <v>0.97848329822449598</v>
          </cell>
          <cell r="N51" t="e">
            <v>#DIV/0!</v>
          </cell>
          <cell r="O51">
            <v>0</v>
          </cell>
        </row>
        <row r="52">
          <cell r="A52">
            <v>26</v>
          </cell>
          <cell r="B52">
            <v>36557</v>
          </cell>
          <cell r="C52">
            <v>0.70939768755041677</v>
          </cell>
          <cell r="D52">
            <v>0.81860659157279936</v>
          </cell>
          <cell r="E52">
            <v>0.66578165132319411</v>
          </cell>
          <cell r="F52">
            <v>0.69416869142658799</v>
          </cell>
          <cell r="G52">
            <v>0.63861342949370403</v>
          </cell>
          <cell r="H52">
            <v>0.7298735610492546</v>
          </cell>
          <cell r="I52">
            <v>0.73016824598723651</v>
          </cell>
          <cell r="J52">
            <v>0.66289338715061763</v>
          </cell>
          <cell r="K52">
            <v>0.80093500956810304</v>
          </cell>
          <cell r="L52">
            <v>0.82603127527635478</v>
          </cell>
          <cell r="M52">
            <v>0.9139708095094794</v>
          </cell>
          <cell r="N52" t="e">
            <v>#DIV/0!</v>
          </cell>
          <cell r="O52">
            <v>0</v>
          </cell>
        </row>
        <row r="53">
          <cell r="A53">
            <v>27</v>
          </cell>
          <cell r="B53">
            <v>36586</v>
          </cell>
          <cell r="C53">
            <v>0.64025947835439634</v>
          </cell>
          <cell r="D53">
            <v>0.72490613266583226</v>
          </cell>
          <cell r="E53">
            <v>0.61623041182072669</v>
          </cell>
          <cell r="F53">
            <v>0.62698715723707044</v>
          </cell>
          <cell r="G53">
            <v>0.5969988658504668</v>
          </cell>
          <cell r="H53">
            <v>0.670201924891489</v>
          </cell>
          <cell r="I53">
            <v>0.66352736414619995</v>
          </cell>
          <cell r="J53">
            <v>0.6160966283269097</v>
          </cell>
          <cell r="K53">
            <v>0.66143448877261823</v>
          </cell>
          <cell r="L53">
            <v>0.68977487193313558</v>
          </cell>
          <cell r="M53">
            <v>0.74014444778814326</v>
          </cell>
          <cell r="N53" t="e">
            <v>#DIV/0!</v>
          </cell>
          <cell r="O53">
            <v>0</v>
          </cell>
        </row>
        <row r="54">
          <cell r="A54">
            <v>28</v>
          </cell>
          <cell r="B54">
            <v>36617</v>
          </cell>
          <cell r="C54">
            <v>0.67945012100026891</v>
          </cell>
          <cell r="D54">
            <v>0.67976178556528988</v>
          </cell>
          <cell r="E54">
            <v>0.5728838994545612</v>
          </cell>
          <cell r="F54">
            <v>0.56889968760846932</v>
          </cell>
          <cell r="G54">
            <v>0.64658155698374387</v>
          </cell>
          <cell r="H54">
            <v>0.63240234006416307</v>
          </cell>
          <cell r="I54">
            <v>0.64179075614001158</v>
          </cell>
          <cell r="J54">
            <v>0.58641619374222331</v>
          </cell>
          <cell r="K54">
            <v>0.66174938836809338</v>
          </cell>
          <cell r="L54">
            <v>0.675148287948234</v>
          </cell>
          <cell r="M54">
            <v>0.68712383388504361</v>
          </cell>
          <cell r="N54" t="e">
            <v>#DIV/0!</v>
          </cell>
          <cell r="O54">
            <v>0</v>
          </cell>
        </row>
        <row r="55">
          <cell r="A55">
            <v>29</v>
          </cell>
          <cell r="B55">
            <v>36647</v>
          </cell>
          <cell r="C55">
            <v>0.96721228824952943</v>
          </cell>
          <cell r="D55">
            <v>0.78775803087192331</v>
          </cell>
          <cell r="E55">
            <v>0.73943031947129956</v>
          </cell>
          <cell r="F55">
            <v>0.78051023950017351</v>
          </cell>
          <cell r="G55">
            <v>0.8524442376479483</v>
          </cell>
          <cell r="H55">
            <v>0.74659369692394795</v>
          </cell>
          <cell r="I55">
            <v>0.79731193192806038</v>
          </cell>
          <cell r="J55">
            <v>0.6601013626293587</v>
          </cell>
          <cell r="K55">
            <v>0.92895380665164839</v>
          </cell>
          <cell r="L55">
            <v>0.79529522782421136</v>
          </cell>
          <cell r="M55">
            <v>0.90234727655732772</v>
          </cell>
          <cell r="N55" t="e">
            <v>#DIV/0!</v>
          </cell>
          <cell r="O55">
            <v>0</v>
          </cell>
        </row>
        <row r="56">
          <cell r="A56">
            <v>30</v>
          </cell>
          <cell r="B56">
            <v>36678</v>
          </cell>
          <cell r="C56">
            <v>0.7788429907420461</v>
          </cell>
          <cell r="D56">
            <v>0.86057914302484828</v>
          </cell>
          <cell r="E56">
            <v>0.80737998909643915</v>
          </cell>
          <cell r="F56">
            <v>0.84532034906647002</v>
          </cell>
          <cell r="G56">
            <v>0.79990687610413447</v>
          </cell>
          <cell r="H56">
            <v>0.80400357720345794</v>
          </cell>
          <cell r="I56">
            <v>0.80012561686855088</v>
          </cell>
          <cell r="J56">
            <v>0.80531908470687674</v>
          </cell>
          <cell r="K56">
            <v>0.91866172725167861</v>
          </cell>
          <cell r="L56">
            <v>0.85940967966343129</v>
          </cell>
          <cell r="M56">
            <v>0.93563843100797373</v>
          </cell>
          <cell r="N56" t="e">
            <v>#DIV/0!</v>
          </cell>
          <cell r="O56">
            <v>0</v>
          </cell>
        </row>
        <row r="57">
          <cell r="A57">
            <v>31</v>
          </cell>
          <cell r="B57">
            <v>36708</v>
          </cell>
          <cell r="C57">
            <v>0.87403856697526516</v>
          </cell>
          <cell r="D57">
            <v>0.7957683427900607</v>
          </cell>
          <cell r="E57">
            <v>0.74827121172993605</v>
          </cell>
          <cell r="F57">
            <v>0.82222641315342804</v>
          </cell>
          <cell r="G57">
            <v>0.89478369236247102</v>
          </cell>
          <cell r="H57">
            <v>0.78766226140685269</v>
          </cell>
          <cell r="I57">
            <v>0.85568416330192909</v>
          </cell>
          <cell r="J57">
            <v>0.85648735132524301</v>
          </cell>
          <cell r="K57">
            <v>1.0002778420930771</v>
          </cell>
          <cell r="L57">
            <v>0.93921224368105471</v>
          </cell>
          <cell r="M57">
            <v>0.97080487717667252</v>
          </cell>
          <cell r="N57" t="e">
            <v>#DIV/0!</v>
          </cell>
          <cell r="O57">
            <v>0</v>
          </cell>
        </row>
        <row r="58">
          <cell r="A58">
            <v>32</v>
          </cell>
          <cell r="B58">
            <v>36739</v>
          </cell>
          <cell r="C58">
            <v>0.90435014176731365</v>
          </cell>
          <cell r="D58">
            <v>0.85844335746429268</v>
          </cell>
          <cell r="E58">
            <v>0.80669134314653812</v>
          </cell>
          <cell r="F58">
            <v>0.84801206988187294</v>
          </cell>
          <cell r="G58">
            <v>0.92870544090056284</v>
          </cell>
          <cell r="H58">
            <v>0.83136557032005132</v>
          </cell>
          <cell r="I58">
            <v>0.94182144459398831</v>
          </cell>
          <cell r="J58">
            <v>0.85920425043772264</v>
          </cell>
          <cell r="K58">
            <v>1.0114841398471868</v>
          </cell>
          <cell r="L58">
            <v>0.97545300957365755</v>
          </cell>
          <cell r="M58">
            <v>0.98709192977437699</v>
          </cell>
          <cell r="N58" t="e">
            <v>#DIV/0!</v>
          </cell>
          <cell r="O58">
            <v>0</v>
          </cell>
        </row>
        <row r="59">
          <cell r="A59">
            <v>33</v>
          </cell>
          <cell r="B59">
            <v>36770</v>
          </cell>
          <cell r="C59">
            <v>0.89637670943183423</v>
          </cell>
          <cell r="D59">
            <v>0.84379573468988456</v>
          </cell>
          <cell r="E59">
            <v>0.77177125477030784</v>
          </cell>
          <cell r="F59">
            <v>0.77187237471496906</v>
          </cell>
          <cell r="G59">
            <v>0.90346612618287891</v>
          </cell>
          <cell r="H59">
            <v>0.80503337819893228</v>
          </cell>
          <cell r="I59">
            <v>0.91533423059668018</v>
          </cell>
          <cell r="J59">
            <v>0.76266376864094665</v>
          </cell>
          <cell r="K59">
            <v>0.8635795322991433</v>
          </cell>
          <cell r="L59">
            <v>0.87196475303938781</v>
          </cell>
          <cell r="M59">
            <v>0.86768334108055922</v>
          </cell>
          <cell r="N59" t="e">
            <v>#DIV/0!</v>
          </cell>
          <cell r="O59">
            <v>0</v>
          </cell>
        </row>
        <row r="60">
          <cell r="A60">
            <v>34</v>
          </cell>
          <cell r="B60">
            <v>36800</v>
          </cell>
          <cell r="C60">
            <v>0.74721556464119554</v>
          </cell>
          <cell r="D60">
            <v>0.7063940520446097</v>
          </cell>
          <cell r="E60">
            <v>0.61057071533098051</v>
          </cell>
          <cell r="F60">
            <v>0.61578685685874468</v>
          </cell>
          <cell r="G60">
            <v>0.72020377699565874</v>
          </cell>
          <cell r="H60">
            <v>0.64164732025907623</v>
          </cell>
          <cell r="I60">
            <v>0.69150291610587711</v>
          </cell>
          <cell r="J60">
            <v>0.61284187647165367</v>
          </cell>
          <cell r="K60">
            <v>0.75989812456587169</v>
          </cell>
          <cell r="L60">
            <v>0.77046410706595558</v>
          </cell>
          <cell r="M60">
            <v>0.75834018664855007</v>
          </cell>
          <cell r="N60" t="e">
            <v>#DIV/0!</v>
          </cell>
          <cell r="O60">
            <v>0</v>
          </cell>
        </row>
        <row r="61">
          <cell r="A61">
            <v>35</v>
          </cell>
          <cell r="B61">
            <v>36831</v>
          </cell>
          <cell r="C61">
            <v>0.55721603458809155</v>
          </cell>
          <cell r="D61">
            <v>0.73289258462140483</v>
          </cell>
          <cell r="E61">
            <v>0.64256405842013142</v>
          </cell>
          <cell r="F61">
            <v>0.65292231728016181</v>
          </cell>
          <cell r="G61">
            <v>0.61826050040399338</v>
          </cell>
          <cell r="H61">
            <v>0.69731980740914712</v>
          </cell>
          <cell r="I61">
            <v>0.67666218034993275</v>
          </cell>
          <cell r="J61">
            <v>0.66431202076918427</v>
          </cell>
          <cell r="K61">
            <v>0.74399166473720768</v>
          </cell>
          <cell r="L61">
            <v>0.76913903335873057</v>
          </cell>
          <cell r="M61">
            <v>0.83875639146136516</v>
          </cell>
          <cell r="N61" t="e">
            <v>#DIV/0!</v>
          </cell>
          <cell r="O61">
            <v>0</v>
          </cell>
        </row>
        <row r="62">
          <cell r="A62">
            <v>36</v>
          </cell>
          <cell r="B62">
            <v>36861</v>
          </cell>
          <cell r="C62">
            <v>0.70733273806726504</v>
          </cell>
          <cell r="D62">
            <v>0.79016787321463511</v>
          </cell>
          <cell r="E62">
            <v>0.68187426472698054</v>
          </cell>
          <cell r="F62">
            <v>0.71131722872769043</v>
          </cell>
          <cell r="G62">
            <v>0.70713904219334167</v>
          </cell>
          <cell r="H62">
            <v>0.76373293827517363</v>
          </cell>
          <cell r="I62">
            <v>0.75267833109017501</v>
          </cell>
          <cell r="J62">
            <v>0.72429511561915116</v>
          </cell>
          <cell r="K62">
            <v>0.84436212086131046</v>
          </cell>
          <cell r="L62">
            <v>0.88905820386258982</v>
          </cell>
          <cell r="M62">
            <v>0.89476883469803692</v>
          </cell>
          <cell r="N62" t="e">
            <v>#DIV/0!</v>
          </cell>
          <cell r="O62">
            <v>0</v>
          </cell>
        </row>
        <row r="63">
          <cell r="A63">
            <v>37</v>
          </cell>
          <cell r="B63">
            <v>36892</v>
          </cell>
          <cell r="C63">
            <v>0.6840233720256278</v>
          </cell>
          <cell r="D63">
            <v>0.78083388769321072</v>
          </cell>
          <cell r="E63">
            <v>0.68061174715216211</v>
          </cell>
          <cell r="F63">
            <v>0.71109434738628763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 t="e">
            <v>#DIV/0!</v>
          </cell>
          <cell r="O63">
            <v>0</v>
          </cell>
        </row>
        <row r="64">
          <cell r="A64">
            <v>38</v>
          </cell>
          <cell r="B64">
            <v>36923</v>
          </cell>
          <cell r="C64">
            <v>0.56854175478170965</v>
          </cell>
          <cell r="D64">
            <v>0.76310663275288593</v>
          </cell>
          <cell r="E64">
            <v>0.64738458006943844</v>
          </cell>
          <cell r="F64">
            <v>0.70550516913264871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 t="e">
            <v>#DIV/0!</v>
          </cell>
          <cell r="O64">
            <v>0</v>
          </cell>
        </row>
        <row r="65">
          <cell r="A65">
            <v>39</v>
          </cell>
          <cell r="B65">
            <v>36951</v>
          </cell>
          <cell r="C65">
            <v>0.53028353441620368</v>
          </cell>
          <cell r="D65">
            <v>0.73217335159459984</v>
          </cell>
          <cell r="E65">
            <v>0.63166049754669884</v>
          </cell>
          <cell r="F65">
            <v>0.65557974865842572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 t="e">
            <v>#DIV/0!</v>
          </cell>
          <cell r="O65">
            <v>0</v>
          </cell>
        </row>
        <row r="66">
          <cell r="A66">
            <v>40</v>
          </cell>
          <cell r="B66">
            <v>36982</v>
          </cell>
          <cell r="C66">
            <v>0.58193433143099349</v>
          </cell>
          <cell r="D66">
            <v>0.65698649970651535</v>
          </cell>
          <cell r="E66">
            <v>0.58354136179736593</v>
          </cell>
          <cell r="F66">
            <v>0.60531520565089925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 t="e">
            <v>#DIV/0!</v>
          </cell>
          <cell r="O66">
            <v>0</v>
          </cell>
        </row>
        <row r="67">
          <cell r="A67">
            <v>41</v>
          </cell>
          <cell r="B67">
            <v>37012</v>
          </cell>
          <cell r="C67">
            <v>0.70509695877927303</v>
          </cell>
          <cell r="D67">
            <v>0.74216396008608887</v>
          </cell>
          <cell r="E67">
            <v>0.673266190353218</v>
          </cell>
          <cell r="F67">
            <v>0.69688137569221797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 t="e">
            <v>#DIV/0!</v>
          </cell>
          <cell r="O67">
            <v>0</v>
          </cell>
        </row>
        <row r="68">
          <cell r="A68">
            <v>42</v>
          </cell>
          <cell r="B68">
            <v>37043</v>
          </cell>
          <cell r="C68">
            <v>0.74392812752919413</v>
          </cell>
          <cell r="D68">
            <v>0.84723341523341533</v>
          </cell>
          <cell r="E68">
            <v>0.79324642867285788</v>
          </cell>
          <cell r="F68">
            <v>0.8591744090722776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 t="e">
            <v>#DIV/0!</v>
          </cell>
          <cell r="O68">
            <v>0</v>
          </cell>
        </row>
        <row r="69">
          <cell r="A69">
            <v>43</v>
          </cell>
          <cell r="B69">
            <v>37073</v>
          </cell>
          <cell r="C69">
            <v>0.7933014092830255</v>
          </cell>
          <cell r="D69">
            <v>0.91438215838215842</v>
          </cell>
          <cell r="E69">
            <v>0.84641163272840869</v>
          </cell>
          <cell r="F69">
            <v>0.89035387347998363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 t="e">
            <v>#DIV/0!</v>
          </cell>
          <cell r="O69">
            <v>0</v>
          </cell>
        </row>
        <row r="70">
          <cell r="A70">
            <v>44</v>
          </cell>
          <cell r="B70">
            <v>37104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 t="e">
            <v>#DIV/0!</v>
          </cell>
          <cell r="O70">
            <v>0</v>
          </cell>
        </row>
        <row r="71">
          <cell r="A71">
            <v>45</v>
          </cell>
          <cell r="B71">
            <v>37135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 t="e">
            <v>#DIV/0!</v>
          </cell>
          <cell r="O71">
            <v>0</v>
          </cell>
        </row>
        <row r="72">
          <cell r="A72">
            <v>46</v>
          </cell>
          <cell r="B72">
            <v>37165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 t="e">
            <v>#DIV/0!</v>
          </cell>
          <cell r="O72">
            <v>0</v>
          </cell>
        </row>
        <row r="73">
          <cell r="A73">
            <v>47</v>
          </cell>
          <cell r="B73">
            <v>37196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 t="e">
            <v>#DIV/0!</v>
          </cell>
          <cell r="O73">
            <v>0</v>
          </cell>
        </row>
        <row r="74">
          <cell r="A74">
            <v>48</v>
          </cell>
          <cell r="B74">
            <v>37226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 t="e">
            <v>#DIV/0!</v>
          </cell>
          <cell r="O74">
            <v>0</v>
          </cell>
        </row>
        <row r="75">
          <cell r="A75">
            <v>49</v>
          </cell>
          <cell r="B75">
            <v>37257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 t="e">
            <v>#DIV/0!</v>
          </cell>
          <cell r="O75">
            <v>0</v>
          </cell>
        </row>
        <row r="76">
          <cell r="A76">
            <v>50</v>
          </cell>
          <cell r="B76">
            <v>37288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 t="e">
            <v>#DIV/0!</v>
          </cell>
          <cell r="O76">
            <v>0</v>
          </cell>
        </row>
        <row r="77">
          <cell r="A77">
            <v>51</v>
          </cell>
          <cell r="B77">
            <v>37316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 t="e">
            <v>#DIV/0!</v>
          </cell>
          <cell r="O77">
            <v>0</v>
          </cell>
        </row>
        <row r="78">
          <cell r="A78">
            <v>52</v>
          </cell>
          <cell r="B78">
            <v>37347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 t="e">
            <v>#DIV/0!</v>
          </cell>
          <cell r="O78">
            <v>0</v>
          </cell>
        </row>
        <row r="79">
          <cell r="A79">
            <v>53</v>
          </cell>
          <cell r="B79">
            <v>37377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 t="e">
            <v>#DIV/0!</v>
          </cell>
          <cell r="O79">
            <v>0</v>
          </cell>
        </row>
        <row r="80">
          <cell r="A80">
            <v>54</v>
          </cell>
          <cell r="B80">
            <v>37408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 t="e">
            <v>#DIV/0!</v>
          </cell>
          <cell r="O80">
            <v>0</v>
          </cell>
        </row>
        <row r="81">
          <cell r="A81">
            <v>55</v>
          </cell>
          <cell r="B81">
            <v>37438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 t="e">
            <v>#DIV/0!</v>
          </cell>
          <cell r="O81">
            <v>0</v>
          </cell>
        </row>
        <row r="82">
          <cell r="A82">
            <v>56</v>
          </cell>
          <cell r="B82">
            <v>37469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 t="e">
            <v>#DIV/0!</v>
          </cell>
          <cell r="O82">
            <v>0</v>
          </cell>
        </row>
        <row r="83">
          <cell r="A83">
            <v>57</v>
          </cell>
          <cell r="B83">
            <v>37500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 t="e">
            <v>#DIV/0!</v>
          </cell>
          <cell r="O83">
            <v>0</v>
          </cell>
        </row>
        <row r="84">
          <cell r="A84">
            <v>58</v>
          </cell>
          <cell r="B84">
            <v>37530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 t="e">
            <v>#DIV/0!</v>
          </cell>
          <cell r="O84">
            <v>0</v>
          </cell>
        </row>
        <row r="85">
          <cell r="A85">
            <v>59</v>
          </cell>
          <cell r="B85">
            <v>37561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 t="e">
            <v>#DIV/0!</v>
          </cell>
          <cell r="O85">
            <v>0</v>
          </cell>
        </row>
        <row r="86">
          <cell r="A86">
            <v>60</v>
          </cell>
          <cell r="B86">
            <v>37591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 t="e">
            <v>#DIV/0!</v>
          </cell>
          <cell r="O86">
            <v>0</v>
          </cell>
        </row>
        <row r="87">
          <cell r="A87">
            <v>61</v>
          </cell>
          <cell r="B87">
            <v>37622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 t="e">
            <v>#DIV/0!</v>
          </cell>
          <cell r="O87">
            <v>0</v>
          </cell>
        </row>
        <row r="88">
          <cell r="A88">
            <v>62</v>
          </cell>
          <cell r="B88">
            <v>37653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 t="e">
            <v>#DIV/0!</v>
          </cell>
          <cell r="O88">
            <v>0</v>
          </cell>
        </row>
        <row r="89">
          <cell r="A89">
            <v>63</v>
          </cell>
          <cell r="B89">
            <v>37681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 t="e">
            <v>#DIV/0!</v>
          </cell>
          <cell r="O89">
            <v>0</v>
          </cell>
        </row>
        <row r="90">
          <cell r="A90">
            <v>64</v>
          </cell>
          <cell r="B90">
            <v>37712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 t="e">
            <v>#DIV/0!</v>
          </cell>
          <cell r="O90">
            <v>0</v>
          </cell>
        </row>
        <row r="91">
          <cell r="A91">
            <v>65</v>
          </cell>
          <cell r="B91">
            <v>37742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 t="e">
            <v>#DIV/0!</v>
          </cell>
          <cell r="O91">
            <v>0</v>
          </cell>
        </row>
        <row r="92">
          <cell r="A92">
            <v>66</v>
          </cell>
          <cell r="B92">
            <v>37773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 t="e">
            <v>#DIV/0!</v>
          </cell>
          <cell r="O92">
            <v>0</v>
          </cell>
        </row>
        <row r="93">
          <cell r="A93">
            <v>67</v>
          </cell>
          <cell r="B93">
            <v>37803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 t="e">
            <v>#DIV/0!</v>
          </cell>
          <cell r="O93">
            <v>0</v>
          </cell>
        </row>
        <row r="94">
          <cell r="A94">
            <v>68</v>
          </cell>
          <cell r="B94">
            <v>37834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 t="e">
            <v>#DIV/0!</v>
          </cell>
          <cell r="O94">
            <v>0</v>
          </cell>
        </row>
        <row r="95">
          <cell r="A95">
            <v>69</v>
          </cell>
          <cell r="B95">
            <v>37865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 t="e">
            <v>#DIV/0!</v>
          </cell>
          <cell r="O95">
            <v>0</v>
          </cell>
        </row>
        <row r="96">
          <cell r="A96">
            <v>70</v>
          </cell>
          <cell r="B96">
            <v>37895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 t="e">
            <v>#DIV/0!</v>
          </cell>
          <cell r="O96">
            <v>0</v>
          </cell>
        </row>
        <row r="97">
          <cell r="A97">
            <v>71</v>
          </cell>
          <cell r="B97">
            <v>37926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 t="e">
            <v>#DIV/0!</v>
          </cell>
          <cell r="O97">
            <v>0</v>
          </cell>
        </row>
        <row r="98">
          <cell r="A98">
            <v>72</v>
          </cell>
          <cell r="B98">
            <v>37956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 t="e">
            <v>#DIV/0!</v>
          </cell>
          <cell r="O98">
            <v>0</v>
          </cell>
        </row>
        <row r="99">
          <cell r="A99">
            <v>73</v>
          </cell>
          <cell r="B99">
            <v>37987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 t="e">
            <v>#DIV/0!</v>
          </cell>
          <cell r="O99">
            <v>0</v>
          </cell>
        </row>
        <row r="100">
          <cell r="A100">
            <v>74</v>
          </cell>
          <cell r="B100">
            <v>38018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 t="e">
            <v>#DIV/0!</v>
          </cell>
          <cell r="O100">
            <v>0</v>
          </cell>
        </row>
        <row r="101">
          <cell r="A101">
            <v>75</v>
          </cell>
          <cell r="B101">
            <v>38047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 t="e">
            <v>#DIV/0!</v>
          </cell>
          <cell r="O101">
            <v>0</v>
          </cell>
        </row>
        <row r="102">
          <cell r="A102">
            <v>76</v>
          </cell>
          <cell r="B102">
            <v>38078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 t="e">
            <v>#DIV/0!</v>
          </cell>
          <cell r="O102">
            <v>0</v>
          </cell>
        </row>
        <row r="103">
          <cell r="A103">
            <v>77</v>
          </cell>
          <cell r="B103">
            <v>38108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 t="e">
            <v>#DIV/0!</v>
          </cell>
          <cell r="O103">
            <v>0</v>
          </cell>
        </row>
        <row r="104">
          <cell r="A104">
            <v>78</v>
          </cell>
          <cell r="B104">
            <v>38139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 t="e">
            <v>#DIV/0!</v>
          </cell>
          <cell r="O104">
            <v>0</v>
          </cell>
        </row>
        <row r="105">
          <cell r="A105">
            <v>79</v>
          </cell>
          <cell r="B105">
            <v>38169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 t="e">
            <v>#DIV/0!</v>
          </cell>
          <cell r="O105">
            <v>0</v>
          </cell>
        </row>
        <row r="106">
          <cell r="A106">
            <v>80</v>
          </cell>
          <cell r="B106">
            <v>38200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 t="e">
            <v>#DIV/0!</v>
          </cell>
          <cell r="O106">
            <v>0</v>
          </cell>
        </row>
        <row r="107">
          <cell r="A107">
            <v>81</v>
          </cell>
          <cell r="B107">
            <v>38231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 t="e">
            <v>#DIV/0!</v>
          </cell>
          <cell r="O107">
            <v>0</v>
          </cell>
        </row>
        <row r="108">
          <cell r="A108">
            <v>82</v>
          </cell>
          <cell r="B108">
            <v>38261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 t="e">
            <v>#DIV/0!</v>
          </cell>
          <cell r="O108">
            <v>0</v>
          </cell>
        </row>
        <row r="109">
          <cell r="A109">
            <v>83</v>
          </cell>
          <cell r="B109">
            <v>38292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 t="e">
            <v>#DIV/0!</v>
          </cell>
          <cell r="O109">
            <v>0</v>
          </cell>
        </row>
        <row r="110">
          <cell r="A110">
            <v>84</v>
          </cell>
          <cell r="B110">
            <v>38322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 t="e">
            <v>#DIV/0!</v>
          </cell>
          <cell r="O1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5"/>
  <sheetViews>
    <sheetView topLeftCell="A6" workbookViewId="0">
      <selection activeCell="O59" sqref="O59"/>
    </sheetView>
  </sheetViews>
  <sheetFormatPr defaultRowHeight="12.75" outlineLevelRow="1" x14ac:dyDescent="0.2"/>
  <cols>
    <col min="1" max="1" width="4.85546875" customWidth="1"/>
    <col min="2" max="2" width="2" customWidth="1"/>
    <col min="3" max="3" width="9.5703125" customWidth="1"/>
    <col min="4" max="4" width="2.28515625" customWidth="1"/>
    <col min="5" max="5" width="9.85546875" bestFit="1" customWidth="1"/>
    <col min="6" max="6" width="6.7109375" bestFit="1" customWidth="1"/>
    <col min="7" max="7" width="5.7109375" bestFit="1" customWidth="1"/>
    <col min="8" max="8" width="7.5703125" bestFit="1" customWidth="1"/>
    <col min="9" max="9" width="2.42578125" customWidth="1"/>
    <col min="10" max="10" width="9.85546875" bestFit="1" customWidth="1"/>
    <col min="11" max="12" width="6.7109375" bestFit="1" customWidth="1"/>
    <col min="13" max="13" width="7.5703125" bestFit="1" customWidth="1"/>
    <col min="14" max="14" width="2.5703125" customWidth="1"/>
    <col min="15" max="15" width="9.85546875" bestFit="1" customWidth="1"/>
    <col min="16" max="16" width="6.7109375" bestFit="1" customWidth="1"/>
    <col min="17" max="17" width="5.7109375" bestFit="1" customWidth="1"/>
    <col min="18" max="18" width="7.5703125" bestFit="1" customWidth="1"/>
    <col min="19" max="19" width="3" customWidth="1"/>
    <col min="20" max="20" width="9.85546875" bestFit="1" customWidth="1"/>
    <col min="21" max="21" width="6.7109375" bestFit="1" customWidth="1"/>
    <col min="22" max="22" width="5.7109375" bestFit="1" customWidth="1"/>
    <col min="23" max="23" width="7.5703125" bestFit="1" customWidth="1"/>
  </cols>
  <sheetData>
    <row r="1" spans="1:24" ht="13.5" thickBot="1" x14ac:dyDescent="0.25">
      <c r="A1" s="38"/>
      <c r="B1" s="39"/>
      <c r="C1" s="38"/>
      <c r="D1" s="39"/>
      <c r="E1" s="39"/>
      <c r="F1" s="39"/>
      <c r="G1" s="33"/>
      <c r="H1" s="33"/>
      <c r="I1" s="39"/>
      <c r="J1" s="39"/>
      <c r="K1" s="39"/>
      <c r="L1" s="33"/>
      <c r="M1" s="33"/>
      <c r="N1" s="39"/>
      <c r="O1" s="39"/>
      <c r="P1" s="39"/>
      <c r="Q1" s="33"/>
      <c r="R1" s="33"/>
      <c r="S1" s="39"/>
      <c r="T1" s="39"/>
      <c r="U1" s="39"/>
      <c r="V1" s="33"/>
      <c r="W1" s="33"/>
      <c r="X1" s="106">
        <v>250</v>
      </c>
    </row>
    <row r="2" spans="1:24" ht="20.25" customHeight="1" x14ac:dyDescent="0.2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  <c r="X2" t="s">
        <v>80</v>
      </c>
    </row>
    <row r="3" spans="1:24" s="6" customFormat="1" ht="12" customHeight="1" thickBot="1" x14ac:dyDescent="0.25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4" ht="12" customHeight="1" x14ac:dyDescent="0.2">
      <c r="A4" s="25">
        <v>35</v>
      </c>
      <c r="C4" s="24">
        <v>36892</v>
      </c>
      <c r="E4" s="7">
        <f>VLOOKUP(MONTH($C4)+12*(E$2-1998),Cinergy!$F$972:$R$1100,MATCH(CONCATENATE($A4,E$3),Cinergy!$G$971:$R$971,0)+1,FALSE)</f>
        <v>0</v>
      </c>
      <c r="F4" s="7"/>
      <c r="G4" s="7"/>
      <c r="H4" s="7"/>
      <c r="J4" s="7">
        <f>VLOOKUP(MONTH($C4)+12*(J$2-1998),Cinergy!$F$972:$R$1100,MATCH(CONCATENATE($A4,J$3),Cinergy!$G$971:$R$971,0)+1,FALSE)</f>
        <v>0.42949999999999983</v>
      </c>
      <c r="K4" s="7"/>
      <c r="L4" s="7"/>
      <c r="M4" s="7"/>
      <c r="O4" s="7">
        <f>VLOOKUP(MONTH($C4)+12*(O$2-1998),Cinergy!$F$972:$R$1100,MATCH(CONCATENATE($A4,O$3),Cinergy!$G$971:$R$971,0)+1,FALSE)</f>
        <v>2.1626315789473689</v>
      </c>
      <c r="P4" s="7"/>
      <c r="Q4" s="7"/>
      <c r="R4" s="7"/>
      <c r="T4" s="7">
        <f>VLOOKUP(MONTH($C4)+12*(T$2-1998),Cinergy!$F$972:$R$1100,MATCH(CONCATENATE($A4,T$3),Cinergy!$G$971:$R$971,0)+1,FALSE)</f>
        <v>17.144999999999996</v>
      </c>
      <c r="U4" s="7"/>
      <c r="V4" s="7"/>
      <c r="W4" s="7"/>
    </row>
    <row r="5" spans="1:24" ht="12" customHeight="1" x14ac:dyDescent="0.2">
      <c r="A5" s="25">
        <v>35</v>
      </c>
      <c r="C5" s="24">
        <v>36923</v>
      </c>
      <c r="E5" s="7">
        <f>VLOOKUP(MONTH($C5)+12*(E$2-1998),Cinergy!$F$972:$R$1100,MATCH(CONCATENATE($A5,E$3),Cinergy!$G$971:$R$971,0)+1,FALSE)</f>
        <v>0</v>
      </c>
      <c r="F5" s="7"/>
      <c r="G5" s="7"/>
      <c r="H5" s="7"/>
      <c r="J5" s="7">
        <f>VLOOKUP(MONTH($C5)+12*(J$2-1998),Cinergy!$F$972:$R$1100,MATCH(CONCATENATE($A5,J$3),Cinergy!$G$971:$R$971,0)+1,FALSE)</f>
        <v>0</v>
      </c>
      <c r="K5" s="7"/>
      <c r="L5" s="7"/>
      <c r="M5" s="7"/>
      <c r="O5" s="7">
        <f>VLOOKUP(MONTH($C5)+12*(O$2-1998),Cinergy!$F$972:$R$1100,MATCH(CONCATENATE($A5,O$3),Cinergy!$G$971:$R$971,0)+1,FALSE)</f>
        <v>0</v>
      </c>
      <c r="P5" s="7"/>
      <c r="Q5" s="7"/>
      <c r="R5" s="7"/>
      <c r="T5" s="7">
        <f>VLOOKUP(MONTH($C5)+12*(T$2-1998),Cinergy!$F$972:$R$1100,MATCH(CONCATENATE($A5,T$3),Cinergy!$G$971:$R$971,0)+1,FALSE)</f>
        <v>3.1179999999999999</v>
      </c>
      <c r="U5" s="7"/>
      <c r="V5" s="7"/>
      <c r="W5" s="7"/>
    </row>
    <row r="6" spans="1:24" ht="12" customHeight="1" x14ac:dyDescent="0.2">
      <c r="A6" s="80">
        <v>30</v>
      </c>
      <c r="B6" s="81"/>
      <c r="C6" s="82">
        <v>36892</v>
      </c>
      <c r="D6" s="81"/>
      <c r="E6" s="83">
        <f>VLOOKUP(MONTH($C6)+12*(E$2-1998),Cinergy!$F$972:$R$1100,MATCH(CONCATENATE($A6,E$3),Cinergy!$G$971:$R$971,0)+1,FALSE)</f>
        <v>0</v>
      </c>
      <c r="F6" s="83">
        <f>VLOOKUP(MONTH($C6)+12*(F$2-1998),Cinergy!$F$972:$R$1100,MATCH(CONCATENATE($A6,F$3),Cinergy!$G$971:$R$971,0)+1,FALSE)</f>
        <v>12.829047619047619</v>
      </c>
      <c r="G6" s="83"/>
      <c r="H6" s="83"/>
      <c r="I6" s="81"/>
      <c r="J6" s="83">
        <f>VLOOKUP(MONTH($C6)+12*(J$2-1998),Cinergy!$F$972:$R$1100,MATCH(CONCATENATE($A6,J$3),Cinergy!$G$971:$R$971,0)+1,FALSE)</f>
        <v>0.93449999999999989</v>
      </c>
      <c r="K6" s="83">
        <f>VLOOKUP(MONTH($C6)+12*(K$2-1998),Cinergy!$F$972:$R$1100,MATCH(CONCATENATE($A6,K$3),Cinergy!$G$971:$R$971,0)+1,FALSE)</f>
        <v>9.3870000000000022</v>
      </c>
      <c r="L6" s="83"/>
      <c r="M6" s="83"/>
      <c r="N6" s="81"/>
      <c r="O6" s="83">
        <f>VLOOKUP(MONTH($C6)+12*(O$2-1998),Cinergy!$F$972:$R$1100,MATCH(CONCATENATE($A6,O$3),Cinergy!$G$971:$R$971,0)+1,FALSE)</f>
        <v>3.7052631578947373</v>
      </c>
      <c r="P6" s="83">
        <f>VLOOKUP(MONTH($C6)+12*(P$2-1998),Cinergy!$F$972:$R$1100,MATCH(CONCATENATE($A6,P$3),Cinergy!$G$971:$R$971,0)+1,FALSE)</f>
        <v>6.0600000000000005</v>
      </c>
      <c r="Q6" s="83"/>
      <c r="R6" s="83"/>
      <c r="S6" s="81"/>
      <c r="T6" s="83">
        <f>VLOOKUP(MONTH($C6)+12*(T$2-1998),Cinergy!$F$972:$R$1100,MATCH(CONCATENATE($A6,T$3),Cinergy!$G$971:$R$971,0)+1,FALSE)</f>
        <v>21.895000000000003</v>
      </c>
      <c r="U6" s="83">
        <f>VLOOKUP(MONTH($C6)+12*(U$2-1998),Cinergy!$F$972:$R$1100,MATCH(CONCATENATE($A6,U$3),Cinergy!$G$971:$R$971,0)+1,FALSE)</f>
        <v>0.16349999999999998</v>
      </c>
      <c r="V6" s="83"/>
      <c r="W6" s="83"/>
    </row>
    <row r="7" spans="1:24" ht="12" customHeight="1" x14ac:dyDescent="0.2">
      <c r="A7" s="84">
        <v>30</v>
      </c>
      <c r="B7" s="85"/>
      <c r="C7" s="86">
        <v>36923</v>
      </c>
      <c r="D7" s="85"/>
      <c r="E7" s="87">
        <f>VLOOKUP(MONTH($C7)+12*(E$2-1998),Cinergy!$F$972:$R$1100,MATCH(CONCATENATE($A7,E$3),Cinergy!$G$971:$R$971,0)+1,FALSE)</f>
        <v>0</v>
      </c>
      <c r="F7" s="87">
        <f>VLOOKUP(MONTH($C7)+12*(F$2-1998),Cinergy!$F$972:$R$1100,MATCH(CONCATENATE($A7,F$3),Cinergy!$G$971:$R$971,0)+1,FALSE)</f>
        <v>13.725500000000002</v>
      </c>
      <c r="G7" s="87"/>
      <c r="H7" s="87"/>
      <c r="I7" s="85"/>
      <c r="J7" s="87">
        <f>VLOOKUP(MONTH($C7)+12*(J$2-1998),Cinergy!$F$972:$R$1100,MATCH(CONCATENATE($A7,J$3),Cinergy!$G$971:$R$971,0)+1,FALSE)</f>
        <v>0</v>
      </c>
      <c r="K7" s="87">
        <f>VLOOKUP(MONTH($C7)+12*(K$2-1998),Cinergy!$F$972:$R$1100,MATCH(CONCATENATE($A7,K$3),Cinergy!$G$971:$R$971,0)+1,FALSE)</f>
        <v>12.279473684210524</v>
      </c>
      <c r="L7" s="87"/>
      <c r="M7" s="87"/>
      <c r="N7" s="85"/>
      <c r="O7" s="87">
        <f>VLOOKUP(MONTH($C7)+12*(O$2-1998),Cinergy!$F$972:$R$1100,MATCH(CONCATENATE($A7,O$3),Cinergy!$G$971:$R$971,0)+1,FALSE)</f>
        <v>0</v>
      </c>
      <c r="P7" s="87">
        <f>VLOOKUP(MONTH($C7)+12*(P$2-1998),Cinergy!$F$972:$R$1100,MATCH(CONCATENATE($A7,P$3),Cinergy!$G$971:$R$971,0)+1,FALSE)</f>
        <v>6.6664999999999992</v>
      </c>
      <c r="Q7" s="87"/>
      <c r="R7" s="87"/>
      <c r="S7" s="85"/>
      <c r="T7" s="87">
        <f>VLOOKUP(MONTH($C7)+12*(T$2-1998),Cinergy!$F$972:$R$1100,MATCH(CONCATENATE($A7,T$3),Cinergy!$G$971:$R$971,0)+1,FALSE)</f>
        <v>6.3119999999999994</v>
      </c>
      <c r="U7" s="87">
        <f>VLOOKUP(MONTH($C7)+12*(U$2-1998),Cinergy!$F$972:$R$1100,MATCH(CONCATENATE($A7,U$3),Cinergy!$G$971:$R$971,0)+1,FALSE)</f>
        <v>0.75150000000000006</v>
      </c>
      <c r="V7" s="87"/>
      <c r="W7" s="87"/>
    </row>
    <row r="8" spans="1:24" ht="12" customHeight="1" x14ac:dyDescent="0.2">
      <c r="A8" s="62">
        <v>25</v>
      </c>
      <c r="B8" s="31"/>
      <c r="C8" s="24">
        <v>36892</v>
      </c>
      <c r="D8" s="31"/>
      <c r="E8" s="32"/>
      <c r="F8" s="7">
        <f>VLOOKUP(MONTH($C8)+12*(F$2-1998),Cinergy!$F$972:$R$1100,MATCH(CONCATENATE($A8,F$3),Cinergy!$G$971:$R$971,0)+1,FALSE)</f>
        <v>7.8290476190476204</v>
      </c>
      <c r="G8" s="7"/>
      <c r="H8" s="7"/>
      <c r="I8" s="31"/>
      <c r="J8" s="32"/>
      <c r="K8" s="7">
        <f>VLOOKUP(MONTH($C8)+12*(K$2-1998),Cinergy!$F$972:$R$1100,MATCH(CONCATENATE($A8,K$3),Cinergy!$G$971:$R$971,0)+1,FALSE)</f>
        <v>5.4039999999999999</v>
      </c>
      <c r="L8" s="7"/>
      <c r="M8" s="7"/>
      <c r="N8" s="31"/>
      <c r="O8" s="32"/>
      <c r="P8" s="7">
        <f>VLOOKUP(MONTH($C8)+12*(P$2-1998),Cinergy!$F$972:$R$1100,MATCH(CONCATENATE($A8,P$3),Cinergy!$G$971:$R$971,0)+1,FALSE)</f>
        <v>3.2684210526315791</v>
      </c>
      <c r="Q8" s="7"/>
      <c r="R8" s="7"/>
      <c r="S8" s="31"/>
      <c r="T8" s="32"/>
      <c r="U8" s="7">
        <f>VLOOKUP(MONTH($C8)+12*(U$2-1998),Cinergy!$F$972:$R$1100,MATCH(CONCATENATE($A8,U$3),Cinergy!$G$971:$R$971,0)+1,FALSE)</f>
        <v>0</v>
      </c>
      <c r="V8" s="7"/>
      <c r="W8" s="7"/>
    </row>
    <row r="9" spans="1:24" ht="12" customHeight="1" x14ac:dyDescent="0.2">
      <c r="A9" s="65">
        <v>25</v>
      </c>
      <c r="B9" s="66"/>
      <c r="C9" s="67">
        <v>36923</v>
      </c>
      <c r="D9" s="66"/>
      <c r="E9" s="68"/>
      <c r="F9" s="68">
        <f>VLOOKUP(MONTH($C9)+12*(F$2-1998),Cinergy!$F$972:$R$1100,MATCH(CONCATENATE($A9,F$3),Cinergy!$G$971:$R$971,0)+1,FALSE)</f>
        <v>8.7255000000000003</v>
      </c>
      <c r="G9" s="68"/>
      <c r="H9" s="68"/>
      <c r="I9" s="66"/>
      <c r="J9" s="68"/>
      <c r="K9" s="68">
        <f>VLOOKUP(MONTH($C9)+12*(K$2-1998),Cinergy!$F$972:$R$1100,MATCH(CONCATENATE($A9,K$3),Cinergy!$G$971:$R$971,0)+1,FALSE)</f>
        <v>7.3026315789473681</v>
      </c>
      <c r="L9" s="68"/>
      <c r="M9" s="68"/>
      <c r="N9" s="66"/>
      <c r="O9" s="68"/>
      <c r="P9" s="68">
        <f>VLOOKUP(MONTH($C9)+12*(P$2-1998),Cinergy!$F$972:$R$1100,MATCH(CONCATENATE($A9,P$3),Cinergy!$G$971:$R$971,0)+1,FALSE)</f>
        <v>2.7150000000000007</v>
      </c>
      <c r="Q9" s="68"/>
      <c r="R9" s="68"/>
      <c r="S9" s="66"/>
      <c r="T9" s="68"/>
      <c r="U9" s="68">
        <f>VLOOKUP(MONTH($C9)+12*(U$2-1998),Cinergy!$F$972:$R$1100,MATCH(CONCATENATE($A9,U$3),Cinergy!$G$971:$R$971,0)+1,FALSE)</f>
        <v>2.6500000000000058E-2</v>
      </c>
      <c r="V9" s="27"/>
      <c r="W9" s="27"/>
    </row>
    <row r="10" spans="1:24" ht="12" customHeight="1" x14ac:dyDescent="0.2">
      <c r="A10" s="25">
        <v>100</v>
      </c>
      <c r="C10" s="24">
        <v>37073</v>
      </c>
      <c r="E10" s="7">
        <f>VLOOKUP(MONTH($C10)+12*(E$2-1998),Cinergy!$F$972:$R$1100,MATCH(CONCATENATE($A10,E$3),Cinergy!$G$971:$R$971,0)+1,FALSE)</f>
        <v>91.329128695652159</v>
      </c>
      <c r="F10" s="7"/>
      <c r="G10" s="7"/>
      <c r="H10" s="7"/>
      <c r="J10" s="7">
        <f>VLOOKUP(MONTH($C10)+12*(J$2-1998),Cinergy!$F$972:$R$1100,MATCH(CONCATENATE($A10,J$3),Cinergy!$G$971:$R$971,0)+1,FALSE)</f>
        <v>239.9576142857143</v>
      </c>
      <c r="K10" s="7"/>
      <c r="L10" s="7"/>
      <c r="M10" s="7"/>
      <c r="O10" s="7">
        <f>VLOOKUP(MONTH($C10)+12*(O$2-1998),Cinergy!$F$972:$R$1100,MATCH(CONCATENATE($A10,O$3),Cinergy!$G$971:$R$971,0)+1,FALSE)</f>
        <v>4.8999500000000043E-2</v>
      </c>
      <c r="P10" s="7"/>
      <c r="Q10" s="7"/>
      <c r="R10" s="7"/>
      <c r="T10" s="7">
        <f>VLOOKUP(MONTH($C10)+12*(T$2-1998),Cinergy!$F$972:$R$1100,MATCH(CONCATENATE($A10,T$3),Cinergy!$G$971:$R$971,0)+1,FALSE)</f>
        <v>0</v>
      </c>
      <c r="U10" s="7"/>
      <c r="V10" s="7"/>
      <c r="W10" s="7"/>
    </row>
    <row r="11" spans="1:24" ht="12" customHeight="1" x14ac:dyDescent="0.2">
      <c r="A11" s="25">
        <v>100</v>
      </c>
      <c r="C11" s="24">
        <v>37104</v>
      </c>
      <c r="E11" s="7">
        <f>VLOOKUP(MONTH($C11)+12*(E$2-1998),Cinergy!$F$972:$R$1100,MATCH(CONCATENATE($A11,E$3),Cinergy!$G$971:$R$971,0)+1,FALSE)</f>
        <v>0</v>
      </c>
      <c r="F11" s="7"/>
      <c r="G11" s="7"/>
      <c r="H11" s="7"/>
      <c r="J11" s="7">
        <f>VLOOKUP(MONTH($C11)+12*(J$2-1998),Cinergy!$F$972:$R$1100,MATCH(CONCATENATE($A11,J$3),Cinergy!$G$971:$R$971,0)+1,FALSE)</f>
        <v>20.942270909090908</v>
      </c>
      <c r="K11" s="7"/>
      <c r="L11" s="7"/>
      <c r="M11" s="7"/>
      <c r="O11" s="7">
        <f>VLOOKUP(MONTH($C11)+12*(O$2-1998),Cinergy!$F$972:$R$1100,MATCH(CONCATENATE($A11,O$3),Cinergy!$G$971:$R$971,0)+1,FALSE)</f>
        <v>0.19130391304347838</v>
      </c>
      <c r="P11" s="7"/>
      <c r="Q11" s="7"/>
      <c r="R11" s="7"/>
      <c r="T11" s="7">
        <f>VLOOKUP(MONTH($C11)+12*(T$2-1998),Cinergy!$F$972:$R$1100,MATCH(CONCATENATE($A11,T$3),Cinergy!$G$971:$R$971,0)+1,FALSE)</f>
        <v>2.5609081818181818</v>
      </c>
      <c r="U11" s="7"/>
      <c r="V11" s="7"/>
      <c r="W11" s="7"/>
    </row>
    <row r="12" spans="1:24" ht="12" customHeight="1" x14ac:dyDescent="0.2">
      <c r="A12" s="80">
        <v>50</v>
      </c>
      <c r="B12" s="81"/>
      <c r="C12" s="82">
        <v>37073</v>
      </c>
      <c r="D12" s="81"/>
      <c r="E12" s="83">
        <f>VLOOKUP(MONTH($C12)+12*(E$2-1998),Cinergy!$F$972:$R$1100,MATCH(CONCATENATE($A12,E$3),Cinergy!$G$971:$R$971,0)+1,FALSE)</f>
        <v>105.51782608695653</v>
      </c>
      <c r="F12" s="83">
        <f>VLOOKUP(MONTH($C12)+12*(F$2-1998),Cinergy!$F$972:$R$1100,MATCH(CONCATENATE($A12,F$3),Cinergy!$G$971:$R$971,0)+1,FALSE)</f>
        <v>6.8869565217391306</v>
      </c>
      <c r="G12" s="83"/>
      <c r="H12" s="83"/>
      <c r="I12" s="81"/>
      <c r="J12" s="83">
        <f>VLOOKUP(MONTH($C12)+12*(J$2-1998),Cinergy!$F$972:$R$1100,MATCH(CONCATENATE($A12,J$3),Cinergy!$G$971:$R$971,0)+1,FALSE)</f>
        <v>266.00190476190477</v>
      </c>
      <c r="K12" s="83">
        <f>VLOOKUP(MONTH($C12)+12*(K$2-1998),Cinergy!$F$972:$R$1100,MATCH(CONCATENATE($A12,K$3),Cinergy!$G$971:$R$971,0)+1,FALSE)</f>
        <v>8.5695238095238082</v>
      </c>
      <c r="L12" s="83"/>
      <c r="M12" s="83"/>
      <c r="N12" s="81"/>
      <c r="O12" s="83">
        <f>VLOOKUP(MONTH($C12)+12*(O$2-1998),Cinergy!$F$972:$R$1100,MATCH(CONCATENATE($A12,O$3),Cinergy!$G$971:$R$971,0)+1,FALSE)</f>
        <v>3.0645000000000002</v>
      </c>
      <c r="P12" s="83">
        <f>VLOOKUP(MONTH($C12)+12*(P$2-1998),Cinergy!$F$972:$R$1100,MATCH(CONCATENATE($A12,P$3),Cinergy!$G$971:$R$971,0)+1,FALSE)</f>
        <v>14.3155</v>
      </c>
      <c r="Q12" s="83"/>
      <c r="R12" s="83"/>
      <c r="S12" s="81"/>
      <c r="T12" s="83">
        <f>VLOOKUP(MONTH($C12)+12*(T$2-1998),Cinergy!$F$972:$R$1100,MATCH(CONCATENATE($A12,T$3),Cinergy!$G$971:$R$971,0)+1,FALSE)</f>
        <v>1.5404761904761906</v>
      </c>
      <c r="U12" s="83">
        <f>VLOOKUP(MONTH($C12)+12*(U$2-1998),Cinergy!$F$972:$R$1100,MATCH(CONCATENATE($A12,U$3),Cinergy!$G$971:$R$971,0)+1,FALSE)</f>
        <v>12.297142857142857</v>
      </c>
      <c r="V12" s="83"/>
      <c r="W12" s="83"/>
    </row>
    <row r="13" spans="1:24" ht="12" customHeight="1" x14ac:dyDescent="0.2">
      <c r="A13" s="84">
        <v>50</v>
      </c>
      <c r="B13" s="85"/>
      <c r="C13" s="86">
        <v>37104</v>
      </c>
      <c r="D13" s="85"/>
      <c r="E13" s="87">
        <f>VLOOKUP(MONTH($C13)+12*(E$2-1998),Cinergy!$F$972:$R$1100,MATCH(CONCATENATE($A13,E$3),Cinergy!$G$971:$R$971,0)+1,FALSE)</f>
        <v>3.7604761904761905</v>
      </c>
      <c r="F13" s="87">
        <f>VLOOKUP(MONTH($C13)+12*(F$2-1998),Cinergy!$F$972:$R$1100,MATCH(CONCATENATE($A13,F$3),Cinergy!$G$971:$R$971,0)+1,FALSE)</f>
        <v>13.331904761904763</v>
      </c>
      <c r="G13" s="87"/>
      <c r="H13" s="87"/>
      <c r="I13" s="85"/>
      <c r="J13" s="87">
        <f>VLOOKUP(MONTH($C13)+12*(J$2-1998),Cinergy!$F$972:$R$1100,MATCH(CONCATENATE($A13,J$3),Cinergy!$G$971:$R$971,0)+1,FALSE)</f>
        <v>30.617272727272731</v>
      </c>
      <c r="K13" s="87">
        <f>VLOOKUP(MONTH($C13)+12*(K$2-1998),Cinergy!$F$972:$R$1100,MATCH(CONCATENATE($A13,K$3),Cinergy!$G$971:$R$971,0)+1,FALSE)</f>
        <v>11.252727272727272</v>
      </c>
      <c r="L13" s="87"/>
      <c r="M13" s="87"/>
      <c r="N13" s="85"/>
      <c r="O13" s="87">
        <f>VLOOKUP(MONTH($C13)+12*(O$2-1998),Cinergy!$F$972:$R$1100,MATCH(CONCATENATE($A13,O$3),Cinergy!$G$971:$R$971,0)+1,FALSE)</f>
        <v>6.05</v>
      </c>
      <c r="P13" s="87">
        <f>VLOOKUP(MONTH($C13)+12*(P$2-1998),Cinergy!$F$972:$R$1100,MATCH(CONCATENATE($A13,P$3),Cinergy!$G$971:$R$971,0)+1,FALSE)</f>
        <v>9.6460869565217404</v>
      </c>
      <c r="Q13" s="87"/>
      <c r="R13" s="87"/>
      <c r="S13" s="85"/>
      <c r="T13" s="87">
        <f>VLOOKUP(MONTH($C13)+12*(T$2-1998),Cinergy!$F$972:$R$1100,MATCH(CONCATENATE($A13,T$3),Cinergy!$G$971:$R$971,0)+1,FALSE)</f>
        <v>9.7354545454545462</v>
      </c>
      <c r="U13" s="87">
        <f>VLOOKUP(MONTH($C13)+12*(U$2-1998),Cinergy!$F$972:$R$1100,MATCH(CONCATENATE($A13,U$3),Cinergy!$G$971:$R$971,0)+1,FALSE)</f>
        <v>13.04590909090909</v>
      </c>
      <c r="V13" s="87"/>
      <c r="W13" s="87"/>
    </row>
    <row r="14" spans="1:24" ht="12" customHeight="1" x14ac:dyDescent="0.2">
      <c r="A14" s="62">
        <v>40</v>
      </c>
      <c r="B14" s="31"/>
      <c r="C14" s="24">
        <v>37073</v>
      </c>
      <c r="D14" s="31"/>
      <c r="E14" s="7"/>
      <c r="F14" s="7">
        <f>VLOOKUP(MONTH($C14)+12*(F$2-1998),Cinergy!$F$972:$R$1100,MATCH(CONCATENATE($A14,F$3),Cinergy!$G$971:$R$971,0)+1,FALSE)</f>
        <v>2.5691304347826089</v>
      </c>
      <c r="G14" s="7"/>
      <c r="H14" s="7"/>
      <c r="J14" s="7"/>
      <c r="K14" s="7">
        <f>VLOOKUP(MONTH($C14)+12*(K$2-1998),Cinergy!$F$972:$R$1100,MATCH(CONCATENATE($A14,K$3),Cinergy!$G$971:$R$971,0)+1,FALSE)</f>
        <v>4.6985714285714284</v>
      </c>
      <c r="L14" s="7"/>
      <c r="M14" s="7"/>
      <c r="O14" s="7"/>
      <c r="P14" s="7">
        <f>VLOOKUP(MONTH($C14)+12*(P$2-1998),Cinergy!$F$972:$R$1100,MATCH(CONCATENATE($A14,P$3),Cinergy!$G$971:$R$971,0)+1,FALSE)</f>
        <v>6.7474999999999996</v>
      </c>
      <c r="Q14" s="7"/>
      <c r="R14" s="7"/>
      <c r="T14" s="7"/>
      <c r="U14" s="7">
        <f>VLOOKUP(MONTH($C14)+12*(U$2-1998),Cinergy!$F$972:$R$1100,MATCH(CONCATENATE($A14,U$3),Cinergy!$G$971:$R$971,0)+1,FALSE)</f>
        <v>5.118095238095238</v>
      </c>
      <c r="V14" s="7"/>
      <c r="W14" s="7"/>
    </row>
    <row r="15" spans="1:24" ht="12" customHeight="1" x14ac:dyDescent="0.2">
      <c r="A15" s="40">
        <v>40</v>
      </c>
      <c r="B15" s="29"/>
      <c r="C15" s="26">
        <v>37104</v>
      </c>
      <c r="D15" s="29"/>
      <c r="E15" s="27"/>
      <c r="F15" s="27">
        <f>VLOOKUP(MONTH($C15)+12*(F$2-1998),Cinergy!$F$972:$R$1100,MATCH(CONCATENATE($A15,F$3),Cinergy!$G$971:$R$971,0)+1,FALSE)</f>
        <v>6.5895238095238096</v>
      </c>
      <c r="G15" s="27"/>
      <c r="H15" s="27"/>
      <c r="I15" s="29"/>
      <c r="J15" s="27"/>
      <c r="K15" s="27">
        <f>VLOOKUP(MONTH($C15)+12*(K$2-1998),Cinergy!$F$972:$R$1100,MATCH(CONCATENATE($A15,K$3),Cinergy!$G$971:$R$971,0)+1,FALSE)</f>
        <v>4.5436363636363639</v>
      </c>
      <c r="L15" s="27"/>
      <c r="M15" s="27"/>
      <c r="N15" s="29"/>
      <c r="O15" s="27"/>
      <c r="P15" s="27">
        <f>VLOOKUP(MONTH($C15)+12*(P$2-1998),Cinergy!$F$972:$R$1100,MATCH(CONCATENATE($A15,P$3),Cinergy!$G$971:$R$971,0)+1,FALSE)</f>
        <v>4.3778260869565218</v>
      </c>
      <c r="Q15" s="27"/>
      <c r="R15" s="27"/>
      <c r="S15" s="29"/>
      <c r="T15" s="27"/>
      <c r="U15" s="27">
        <f>VLOOKUP(MONTH($C15)+12*(U$2-1998),Cinergy!$F$972:$R$1100,MATCH(CONCATENATE($A15,U$3),Cinergy!$G$971:$R$971,0)+1,FALSE)</f>
        <v>5.8277272727272722</v>
      </c>
      <c r="V15" s="27"/>
      <c r="W15" s="27"/>
    </row>
    <row r="16" spans="1:24" ht="12" customHeight="1" x14ac:dyDescent="0.2">
      <c r="A16" s="25">
        <v>30</v>
      </c>
      <c r="C16" s="24">
        <v>37135</v>
      </c>
      <c r="E16" s="7">
        <f>VLOOKUP(MONTH($C16)+12*(E$2-1998),Cinergy!$F$972:$R$1100,MATCH(CONCATENATE($A16,E$3),Cinergy!$G$971:$R$971,0)+1,FALSE)</f>
        <v>5.8242857142857147</v>
      </c>
      <c r="F16" s="7"/>
      <c r="G16" s="7"/>
      <c r="H16" s="7"/>
      <c r="J16" s="7">
        <f>VLOOKUP(MONTH($C16)+12*(J$2-1998),Cinergy!$F$972:$R$1100,MATCH(CONCATENATE($A16,J$3),Cinergy!$G$971:$R$971,0)+1,FALSE)</f>
        <v>0</v>
      </c>
      <c r="K16" s="7"/>
      <c r="L16" s="25"/>
      <c r="M16" s="25"/>
      <c r="O16" s="7">
        <f>VLOOKUP(MONTH($C16)+12*(O$2-1998),Cinergy!$F$972:$R$1100,MATCH(CONCATENATE($A16,O$3),Cinergy!$G$971:$R$971,0)+1,FALSE)</f>
        <v>1.9494736842105267</v>
      </c>
      <c r="P16" s="7"/>
      <c r="Q16" s="7"/>
      <c r="R16" s="7"/>
      <c r="T16" s="7"/>
      <c r="U16" s="7"/>
      <c r="V16" s="7"/>
      <c r="W16" s="7"/>
    </row>
    <row r="17" spans="1:23" ht="12" customHeight="1" x14ac:dyDescent="0.2">
      <c r="A17" s="84">
        <v>25</v>
      </c>
      <c r="B17" s="85"/>
      <c r="C17" s="86">
        <v>37135</v>
      </c>
      <c r="D17" s="85"/>
      <c r="E17" s="87">
        <f>VLOOKUP(MONTH($C17)+12*(E$2-1998),Cinergy!$F$972:$R$1100,MATCH(CONCATENATE($A17,E$3),Cinergy!$G$971:$R$971,0)+1,FALSE)</f>
        <v>8.8047619047619037</v>
      </c>
      <c r="F17" s="87">
        <f>VLOOKUP(MONTH($C17)+12*(F$2-1998),Cinergy!$F$972:$R$1100,MATCH(CONCATENATE($A17,F$3),Cinergy!$G$971:$R$971,0)+1,FALSE)</f>
        <v>1.4552380952380952</v>
      </c>
      <c r="G17" s="87"/>
      <c r="H17" s="87"/>
      <c r="I17" s="85"/>
      <c r="J17" s="87">
        <f>VLOOKUP(MONTH($C17)+12*(J$2-1998),Cinergy!$F$972:$R$1100,MATCH(CONCATENATE($A17,J$3),Cinergy!$G$971:$R$971,0)+1,FALSE)</f>
        <v>0.43428571428571416</v>
      </c>
      <c r="K17" s="87">
        <f>VLOOKUP(MONTH($C17)+12*(K$2-1998),Cinergy!$F$972:$R$1100,MATCH(CONCATENATE($A17,K$3),Cinergy!$G$971:$R$971,0)+1,FALSE)</f>
        <v>5.2842857142857156</v>
      </c>
      <c r="L17" s="84"/>
      <c r="M17" s="84"/>
      <c r="N17" s="85"/>
      <c r="O17" s="87">
        <f>VLOOKUP(MONTH($C17)+12*(O$2-1998),Cinergy!$F$972:$R$1100,MATCH(CONCATENATE($A17,O$3),Cinergy!$G$971:$R$971,0)+1,FALSE)</f>
        <v>3.2236842105263164</v>
      </c>
      <c r="P17" s="87">
        <f>VLOOKUP(MONTH($C17)+12*(P$2-1998),Cinergy!$F$972:$R$1100,MATCH(CONCATENATE($A17,P$3),Cinergy!$G$971:$R$971,0)+1,FALSE)</f>
        <v>4.4857894736842097</v>
      </c>
      <c r="Q17" s="87"/>
      <c r="R17" s="87"/>
      <c r="S17" s="85"/>
      <c r="T17" s="87"/>
      <c r="U17" s="87"/>
      <c r="V17" s="87"/>
      <c r="W17" s="87"/>
    </row>
    <row r="18" spans="1:23" ht="12" customHeight="1" x14ac:dyDescent="0.2">
      <c r="A18" s="65">
        <v>20</v>
      </c>
      <c r="B18" s="66"/>
      <c r="C18" s="67">
        <v>37135</v>
      </c>
      <c r="D18" s="66"/>
      <c r="E18" s="27"/>
      <c r="F18" s="27">
        <f>VLOOKUP(MONTH($C18)+12*(F$2-1998),Cinergy!$F$972:$R$1100,MATCH(CONCATENATE($A18,F$3),Cinergy!$G$971:$R$971,0)+1,FALSE)</f>
        <v>0.29666666666666652</v>
      </c>
      <c r="G18" s="68"/>
      <c r="H18" s="68"/>
      <c r="I18" s="66"/>
      <c r="J18" s="27"/>
      <c r="K18" s="27">
        <f>VLOOKUP(MONTH($C18)+12*(K$2-1998),Cinergy!$F$972:$R$1100,MATCH(CONCATENATE($A18,K$3),Cinergy!$G$971:$R$971,0)+1,FALSE)</f>
        <v>1.5704761904761906</v>
      </c>
      <c r="L18" s="65"/>
      <c r="M18" s="65"/>
      <c r="N18" s="66"/>
      <c r="O18" s="27"/>
      <c r="P18" s="27">
        <f>VLOOKUP(MONTH($C18)+12*(P$2-1998),Cinergy!$F$972:$R$1100,MATCH(CONCATENATE($A18,P$3),Cinergy!$G$971:$R$971,0)+1,FALSE)</f>
        <v>1.5415789473684209</v>
      </c>
      <c r="Q18" s="68"/>
      <c r="R18" s="68"/>
      <c r="S18" s="66"/>
      <c r="T18" s="27"/>
      <c r="U18" s="27"/>
      <c r="V18" s="68"/>
      <c r="W18" s="68"/>
    </row>
    <row r="19" spans="1:23" ht="12" customHeight="1" outlineLevel="1" x14ac:dyDescent="0.2">
      <c r="A19" s="25">
        <v>30</v>
      </c>
      <c r="C19" s="24">
        <v>37165</v>
      </c>
      <c r="E19" s="71">
        <f>VLOOKUP(MONTH($C19)+12*(E$2-1998),Cinergy!$F$972:$R$1100,MATCH(CONCATENATE($A19,E$3),Cinergy!$G$971:$R$971,0)+1,FALSE)</f>
        <v>0</v>
      </c>
      <c r="F19" s="71">
        <f>VLOOKUP(MONTH($C19)+12*(F$2-1998),Cinergy!$F$972:$R$1100,MATCH(CONCATENATE($A19,F$3),Cinergy!$G$971:$R$971,0)+1,FALSE)</f>
        <v>10.354545454545454</v>
      </c>
      <c r="G19" s="7"/>
      <c r="H19" s="7"/>
      <c r="J19" s="71">
        <f>VLOOKUP(MONTH($C19)+12*(J$2-1998),Cinergy!$F$972:$R$1100,MATCH(CONCATENATE($A19,J$3),Cinergy!$G$971:$R$971,0)+1,FALSE)</f>
        <v>0</v>
      </c>
      <c r="K19" s="71">
        <f>VLOOKUP(MONTH($C19)+12*(K$2-1998),Cinergy!$F$972:$R$1100,MATCH(CONCATENATE($A19,K$3),Cinergy!$G$971:$R$971,0)+1,FALSE)</f>
        <v>8.3757142857142846</v>
      </c>
      <c r="L19" s="25"/>
      <c r="M19" s="25"/>
      <c r="O19" s="71">
        <f>VLOOKUP(MONTH($C19)+12*(O$2-1998),Cinergy!$F$972:$R$1100,MATCH(CONCATENATE($A19,O$3),Cinergy!$G$971:$R$971,0)+1,FALSE)</f>
        <v>4.4131818181818181</v>
      </c>
      <c r="P19" s="71">
        <f>VLOOKUP(MONTH($C19)+12*(P$2-1998),Cinergy!$F$972:$R$1100,MATCH(CONCATENATE($A19,P$3),Cinergy!$G$971:$R$971,0)+1,FALSE)</f>
        <v>1.4363636363636363</v>
      </c>
      <c r="Q19" s="7"/>
      <c r="R19" s="7"/>
      <c r="T19" s="7"/>
      <c r="U19" s="7"/>
      <c r="V19" s="7"/>
      <c r="W19" s="7"/>
    </row>
    <row r="20" spans="1:23" ht="12" customHeight="1" outlineLevel="1" x14ac:dyDescent="0.2">
      <c r="A20" s="25">
        <v>30</v>
      </c>
      <c r="C20" s="24">
        <v>37196</v>
      </c>
      <c r="E20" s="71">
        <f>VLOOKUP(MONTH($C20)+12*(E$2-1998),Cinergy!$F$972:$R$1100,MATCH(CONCATENATE($A20,E$3),Cinergy!$G$971:$R$971,0)+1,FALSE)</f>
        <v>0</v>
      </c>
      <c r="F20" s="71">
        <f>VLOOKUP(MONTH($C20)+12*(F$2-1998),Cinergy!$F$972:$R$1100,MATCH(CONCATENATE($A20,F$3),Cinergy!$G$971:$R$971,0)+1,FALSE)</f>
        <v>9.6830000000000016</v>
      </c>
      <c r="G20" s="7"/>
      <c r="H20" s="7"/>
      <c r="J20" s="71">
        <f>VLOOKUP(MONTH($C20)+12*(J$2-1998),Cinergy!$F$972:$R$1100,MATCH(CONCATENATE($A20,J$3),Cinergy!$G$971:$R$971,0)+1,FALSE)</f>
        <v>0</v>
      </c>
      <c r="K20" s="71">
        <f>VLOOKUP(MONTH($C20)+12*(K$2-1998),Cinergy!$F$972:$R$1100,MATCH(CONCATENATE($A20,K$3),Cinergy!$G$971:$R$971,0)+1,FALSE)</f>
        <v>10.094285714285713</v>
      </c>
      <c r="L20" s="25"/>
      <c r="M20" s="25"/>
      <c r="O20" s="71">
        <f>VLOOKUP(MONTH($C20)+12*(O$2-1998),Cinergy!$F$972:$R$1100,MATCH(CONCATENATE($A20,O$3),Cinergy!$G$971:$R$971,0)+1,FALSE)</f>
        <v>12.492000000000001</v>
      </c>
      <c r="P20" s="71">
        <f>VLOOKUP(MONTH($C20)+12*(P$2-1998),Cinergy!$F$972:$R$1100,MATCH(CONCATENATE($A20,P$3),Cinergy!$G$971:$R$971,0)+1,FALSE)</f>
        <v>2.5000000000000001E-2</v>
      </c>
      <c r="Q20" s="7"/>
      <c r="R20" s="7"/>
      <c r="T20" s="7"/>
      <c r="U20" s="7"/>
    </row>
    <row r="21" spans="1:23" ht="12" customHeight="1" outlineLevel="1" x14ac:dyDescent="0.2">
      <c r="A21" s="140">
        <v>30</v>
      </c>
      <c r="B21" s="141"/>
      <c r="C21" s="149">
        <v>37226</v>
      </c>
      <c r="D21" s="141"/>
      <c r="E21" s="143">
        <f>VLOOKUP(MONTH($C21)+12*(E$2-1998),Cinergy!$F$972:$R$1100,MATCH(CONCATENATE($A21,E$3),Cinergy!$G$971:$R$971,0)+1,FALSE)</f>
        <v>0</v>
      </c>
      <c r="F21" s="143">
        <f>VLOOKUP(MONTH($C21)+12*(F$2-1998),Cinergy!$F$972:$R$1100,MATCH(CONCATENATE($A21,F$3),Cinergy!$G$971:$R$971,0)+1,FALSE)</f>
        <v>10.805</v>
      </c>
      <c r="G21" s="144"/>
      <c r="H21" s="144"/>
      <c r="I21" s="141"/>
      <c r="J21" s="143">
        <f>VLOOKUP(MONTH($C21)+12*(J$2-1998),Cinergy!$F$972:$R$1100,MATCH(CONCATENATE($A21,J$3),Cinergy!$G$971:$R$971,0)+1,FALSE)</f>
        <v>0.10499999999999994</v>
      </c>
      <c r="K21" s="143">
        <f>VLOOKUP(MONTH($C21)+12*(K$2-1998),Cinergy!$F$972:$R$1100,MATCH(CONCATENATE($A21,K$3),Cinergy!$G$971:$R$971,0)+1,FALSE)</f>
        <v>9.550454545454544</v>
      </c>
      <c r="L21" s="140"/>
      <c r="M21" s="140"/>
      <c r="N21" s="141"/>
      <c r="O21" s="143">
        <f>VLOOKUP(MONTH($C21)+12*(O$2-1998),Cinergy!$F$972:$R$1100,MATCH(CONCATENATE($A21,O$3),Cinergy!$G$971:$R$971,0)+1,FALSE)</f>
        <v>41.594000000000008</v>
      </c>
      <c r="P21" s="143">
        <f>VLOOKUP(MONTH($C21)+12*(P$2-1998),Cinergy!$F$972:$R$1100,MATCH(CONCATENATE($A21,P$3),Cinergy!$G$971:$R$971,0)+1,FALSE)</f>
        <v>0</v>
      </c>
      <c r="Q21" s="144"/>
      <c r="R21" s="144"/>
      <c r="S21" s="141"/>
      <c r="T21" s="144"/>
      <c r="U21" s="144"/>
      <c r="V21" s="141"/>
      <c r="W21" s="141"/>
    </row>
    <row r="22" spans="1:23" ht="12" hidden="1" customHeight="1" x14ac:dyDescent="0.2">
      <c r="A22" s="25">
        <v>30</v>
      </c>
      <c r="C22" s="24" t="s">
        <v>23</v>
      </c>
      <c r="E22" s="7">
        <f>(E19*$D$42+E20*$D$43+E21*$D$44)/SUM($D$42:$D$44)</f>
        <v>0</v>
      </c>
      <c r="F22" s="7"/>
      <c r="G22" s="7"/>
      <c r="H22" s="7"/>
      <c r="J22" s="7">
        <f>(J19*$I$42+J20*$I$43+J21*$I$44)/SUM($I$42:$I$44)</f>
        <v>3.6666666666666646E-2</v>
      </c>
      <c r="K22" s="7"/>
      <c r="L22" s="25"/>
      <c r="M22" s="25"/>
      <c r="O22" s="7">
        <f>(O19*$N$42+O20*$N$43+O21*$N$44)/SUM($N$42:$N$44)</f>
        <v>19.013064516129035</v>
      </c>
      <c r="P22" s="7"/>
      <c r="Q22" s="7"/>
      <c r="R22" s="7"/>
      <c r="T22" s="7"/>
      <c r="U22" s="7"/>
    </row>
    <row r="23" spans="1:23" ht="12" customHeight="1" outlineLevel="1" x14ac:dyDescent="0.2">
      <c r="A23" s="25">
        <v>25</v>
      </c>
      <c r="C23" s="24">
        <v>37165</v>
      </c>
      <c r="E23" s="71">
        <f>VLOOKUP(MONTH($C23)+12*(E$2-1998),Cinergy!$F$972:$R$1100,MATCH(CONCATENATE($A23,E$3),Cinergy!$G$971:$R$971,0)+1,FALSE)</f>
        <v>0.10318181818181817</v>
      </c>
      <c r="F23" s="71">
        <f>VLOOKUP(MONTH($C23)+12*(F$2-1998),Cinergy!$F$972:$R$1100,MATCH(CONCATENATE($A23,F$3),Cinergy!$G$971:$R$971,0)+1,FALSE)</f>
        <v>5.4577272727272712</v>
      </c>
      <c r="G23" s="7"/>
      <c r="H23" s="7"/>
      <c r="J23" s="71">
        <f>VLOOKUP(MONTH($C23)+12*(J$2-1998),Cinergy!$F$972:$R$1100,MATCH(CONCATENATE($A23,J$3),Cinergy!$G$971:$R$971,0)+1,FALSE)</f>
        <v>0.26999999999999991</v>
      </c>
      <c r="K23" s="71">
        <f>VLOOKUP(MONTH($C23)+12*(K$2-1998),Cinergy!$F$972:$R$1100,MATCH(CONCATENATE($A23,K$3),Cinergy!$G$971:$R$971,0)+1,FALSE)</f>
        <v>3.6457142857142846</v>
      </c>
      <c r="L23" s="25"/>
      <c r="M23" s="25"/>
      <c r="O23" s="71">
        <f>VLOOKUP(MONTH($C23)+12*(O$2-1998),Cinergy!$F$972:$R$1100,MATCH(CONCATENATE($A23,O$3),Cinergy!$G$971:$R$971,0)+1,FALSE)</f>
        <v>8.1540909090909111</v>
      </c>
      <c r="P23" s="71">
        <f>VLOOKUP(MONTH($C23)+12*(P$2-1998),Cinergy!$F$972:$R$1100,MATCH(CONCATENATE($A23,P$3),Cinergy!$G$971:$R$971,0)+1,FALSE)</f>
        <v>0.17727272727272736</v>
      </c>
      <c r="Q23" s="7"/>
      <c r="R23" s="7"/>
      <c r="T23" s="7"/>
      <c r="U23" s="7"/>
    </row>
    <row r="24" spans="1:23" ht="12" customHeight="1" outlineLevel="1" x14ac:dyDescent="0.2">
      <c r="A24" s="25">
        <v>25</v>
      </c>
      <c r="C24" s="24">
        <v>37196</v>
      </c>
      <c r="E24" s="71">
        <f>VLOOKUP(MONTH($C24)+12*(E$2-1998),Cinergy!$F$972:$R$1100,MATCH(CONCATENATE($A24,E$3),Cinergy!$G$971:$R$971,0)+1,FALSE)</f>
        <v>4.4500000000000026E-2</v>
      </c>
      <c r="F24" s="71">
        <f>VLOOKUP(MONTH($C24)+12*(F$2-1998),Cinergy!$F$972:$R$1100,MATCH(CONCATENATE($A24,F$3),Cinergy!$G$971:$R$971,0)+1,FALSE)</f>
        <v>4.7275000000000009</v>
      </c>
      <c r="G24" s="7"/>
      <c r="H24" s="7"/>
      <c r="J24" s="71">
        <f>VLOOKUP(MONTH($C24)+12*(J$2-1998),Cinergy!$F$972:$R$1100,MATCH(CONCATENATE($A24,J$3),Cinergy!$G$971:$R$971,0)+1,FALSE)</f>
        <v>0.2723809523809525</v>
      </c>
      <c r="K24" s="71">
        <f>VLOOKUP(MONTH($C24)+12*(K$2-1998),Cinergy!$F$972:$R$1100,MATCH(CONCATENATE($A24,K$3),Cinergy!$G$971:$R$971,0)+1,FALSE)</f>
        <v>5.3666666666666671</v>
      </c>
      <c r="L24" s="25"/>
      <c r="M24" s="25"/>
      <c r="O24" s="71">
        <f>VLOOKUP(MONTH($C24)+12*(O$2-1998),Cinergy!$F$972:$R$1100,MATCH(CONCATENATE($A24,O$3),Cinergy!$G$971:$R$971,0)+1,FALSE)</f>
        <v>17.467000000000002</v>
      </c>
      <c r="P24" s="71">
        <f>VLOOKUP(MONTH($C24)+12*(P$2-1998),Cinergy!$F$972:$R$1100,MATCH(CONCATENATE($A24,P$3),Cinergy!$G$971:$R$971,0)+1,FALSE)</f>
        <v>0</v>
      </c>
      <c r="Q24" s="7"/>
      <c r="R24" s="7"/>
      <c r="T24" s="7"/>
      <c r="U24" s="7"/>
    </row>
    <row r="25" spans="1:23" ht="12" customHeight="1" outlineLevel="1" x14ac:dyDescent="0.2">
      <c r="A25" s="140">
        <v>25</v>
      </c>
      <c r="B25" s="141"/>
      <c r="C25" s="149">
        <v>37226</v>
      </c>
      <c r="D25" s="141"/>
      <c r="E25" s="143">
        <f>VLOOKUP(MONTH($C25)+12*(E$2-1998),Cinergy!$F$972:$R$1100,MATCH(CONCATENATE($A25,E$3),Cinergy!$G$971:$R$971,0)+1,FALSE)</f>
        <v>0.18090909090909094</v>
      </c>
      <c r="F25" s="143">
        <f>VLOOKUP(MONTH($C25)+12*(F$2-1998),Cinergy!$F$972:$R$1100,MATCH(CONCATENATE($A25,F$3),Cinergy!$G$971:$R$971,0)+1,FALSE)</f>
        <v>5.9859090909090904</v>
      </c>
      <c r="G25" s="144"/>
      <c r="H25" s="144"/>
      <c r="I25" s="141"/>
      <c r="J25" s="143">
        <f>VLOOKUP(MONTH($C25)+12*(J$2-1998),Cinergy!$F$972:$R$1100,MATCH(CONCATENATE($A25,J$3),Cinergy!$G$971:$R$971,0)+1,FALSE)</f>
        <v>0.63545454545454549</v>
      </c>
      <c r="K25" s="143">
        <f>VLOOKUP(MONTH($C25)+12*(K$2-1998),Cinergy!$F$972:$R$1100,MATCH(CONCATENATE($A25,K$3),Cinergy!$G$971:$R$971,0)+1,FALSE)</f>
        <v>5.080909090909091</v>
      </c>
      <c r="L25" s="140"/>
      <c r="M25" s="140"/>
      <c r="N25" s="141"/>
      <c r="O25" s="143">
        <f>VLOOKUP(MONTH($C25)+12*(O$2-1998),Cinergy!$F$972:$R$1100,MATCH(CONCATENATE($A25,O$3),Cinergy!$G$971:$R$971,0)+1,FALSE)</f>
        <v>46.594000000000008</v>
      </c>
      <c r="P25" s="143">
        <f>VLOOKUP(MONTH($C25)+12*(P$2-1998),Cinergy!$F$972:$R$1100,MATCH(CONCATENATE($A25,P$3),Cinergy!$G$971:$R$971,0)+1,FALSE)</f>
        <v>0</v>
      </c>
      <c r="Q25" s="144"/>
      <c r="R25" s="144"/>
      <c r="S25" s="141"/>
      <c r="T25" s="144"/>
      <c r="U25" s="144"/>
      <c r="V25" s="141"/>
      <c r="W25" s="141"/>
    </row>
    <row r="26" spans="1:23" ht="12" hidden="1" customHeight="1" x14ac:dyDescent="0.2">
      <c r="A26" s="84">
        <v>25</v>
      </c>
      <c r="B26" s="85"/>
      <c r="C26" s="86" t="s">
        <v>23</v>
      </c>
      <c r="D26" s="85"/>
      <c r="E26" s="87">
        <f>(E23*$D$42+E24*$D$43+E25*$D$44)/SUM($D$42:$D$44)</f>
        <v>0.11156250000000001</v>
      </c>
      <c r="F26" s="87">
        <f>(F23*$I$42+F24*$I$43+F25*$I$44)/SUM($I$42:$I$44)</f>
        <v>5.4103535353535346</v>
      </c>
      <c r="G26" s="87"/>
      <c r="H26" s="87"/>
      <c r="I26" s="85"/>
      <c r="J26" s="87">
        <f>(J23*$I$42+J24*$I$43+J25*$I$44)/SUM($I$42:$I$44)</f>
        <v>0.39837490551776267</v>
      </c>
      <c r="K26" s="87">
        <f>(K23*$I$42+K24*$I$43+K25*$I$44)/SUM($I$42:$I$44)</f>
        <v>4.6932275132275123</v>
      </c>
      <c r="L26" s="84"/>
      <c r="M26" s="84"/>
      <c r="N26" s="85"/>
      <c r="O26" s="87">
        <f>(O23*$N$42+O24*$N$43+O25*$N$44)/SUM($N$42:$N$44)</f>
        <v>23.558225806451613</v>
      </c>
      <c r="P26" s="87">
        <f>(P23*$I$42+P24*$I$43+P25*$I$44)/SUM($I$42:$I$44)</f>
        <v>5.9090909090909118E-2</v>
      </c>
      <c r="Q26" s="87"/>
      <c r="R26" s="87"/>
      <c r="S26" s="85"/>
      <c r="T26" s="87"/>
      <c r="U26" s="87"/>
      <c r="V26" s="85"/>
      <c r="W26" s="85"/>
    </row>
    <row r="27" spans="1:23" ht="12" customHeight="1" outlineLevel="1" x14ac:dyDescent="0.2">
      <c r="A27" s="69">
        <v>20</v>
      </c>
      <c r="C27" s="24">
        <v>37165</v>
      </c>
      <c r="E27" s="71"/>
      <c r="F27" s="71">
        <f>VLOOKUP(MONTH($C27)+12*(F$2-1998),Cinergy!$F$972:$R$1100,MATCH(CONCATENATE($A27,F$3),Cinergy!$G$971:$R$971,0)+1,FALSE)</f>
        <v>1.2572727272727271</v>
      </c>
      <c r="J27" s="71"/>
      <c r="K27" s="71">
        <f>VLOOKUP(MONTH($C27)+12*(K$2-1998),Cinergy!$F$972:$R$1100,MATCH(CONCATENATE($A27,K$3),Cinergy!$G$971:$R$971,0)+1,FALSE)</f>
        <v>0.66523809523809541</v>
      </c>
      <c r="O27" s="71"/>
      <c r="P27" s="71">
        <f>VLOOKUP(MONTH($C27)+12*(P$2-1998),Cinergy!$F$972:$R$1100,MATCH(CONCATENATE($A27,P$3),Cinergy!$G$971:$R$971,0)+1,FALSE)</f>
        <v>0</v>
      </c>
    </row>
    <row r="28" spans="1:23" ht="12" customHeight="1" outlineLevel="1" x14ac:dyDescent="0.2">
      <c r="A28" s="69">
        <v>20</v>
      </c>
      <c r="C28" s="24">
        <v>37196</v>
      </c>
      <c r="E28" s="71"/>
      <c r="F28" s="71">
        <f>VLOOKUP(MONTH($C28)+12*(F$2-1998),Cinergy!$F$972:$R$1100,MATCH(CONCATENATE($A28,F$3),Cinergy!$G$971:$R$971,0)+1,FALSE)</f>
        <v>1.177</v>
      </c>
      <c r="J28" s="71"/>
      <c r="K28" s="71">
        <f>VLOOKUP(MONTH($C28)+12*(K$2-1998),Cinergy!$F$972:$R$1100,MATCH(CONCATENATE($A28,K$3),Cinergy!$G$971:$R$971,0)+1,FALSE)</f>
        <v>1.8257142857142858</v>
      </c>
      <c r="O28" s="71"/>
      <c r="P28" s="71">
        <f>VLOOKUP(MONTH($C28)+12*(P$2-1998),Cinergy!$F$972:$R$1100,MATCH(CONCATENATE($A28,P$3),Cinergy!$G$971:$R$971,0)+1,FALSE)</f>
        <v>0</v>
      </c>
    </row>
    <row r="29" spans="1:23" ht="12" customHeight="1" outlineLevel="1" thickBot="1" x14ac:dyDescent="0.25">
      <c r="A29" s="69">
        <v>20</v>
      </c>
      <c r="C29" s="24">
        <v>37226</v>
      </c>
      <c r="E29" s="71"/>
      <c r="F29" s="71">
        <f>VLOOKUP(MONTH($C29)+12*(F$2-1998),Cinergy!$F$972:$R$1100,MATCH(CONCATENATE($A29,F$3),Cinergy!$G$971:$R$971,0)+1,FALSE)</f>
        <v>1.6004545454545451</v>
      </c>
      <c r="J29" s="71"/>
      <c r="K29" s="71">
        <f>VLOOKUP(MONTH($C29)+12*(K$2-1998),Cinergy!$F$972:$R$1100,MATCH(CONCATENATE($A29,K$3),Cinergy!$G$971:$R$971,0)+1,FALSE)</f>
        <v>1.5181818181818181</v>
      </c>
      <c r="O29" s="71"/>
      <c r="P29" s="71">
        <f>VLOOKUP(MONTH($C29)+12*(P$2-1998),Cinergy!$F$972:$R$1100,MATCH(CONCATENATE($A29,P$3),Cinergy!$G$971:$R$971,0)+1,FALSE)</f>
        <v>0</v>
      </c>
    </row>
    <row r="30" spans="1:23" ht="12" hidden="1" customHeight="1" thickBot="1" x14ac:dyDescent="0.25">
      <c r="A30" s="75">
        <v>20</v>
      </c>
      <c r="B30" s="33"/>
      <c r="C30" s="38" t="s">
        <v>23</v>
      </c>
      <c r="D30" s="33"/>
      <c r="E30" s="41"/>
      <c r="F30" s="41">
        <f>(F27*$I$42+F28*$I$43+F29*$I$44)/SUM($I$42:$I$44)</f>
        <v>1.3516305916305915</v>
      </c>
      <c r="G30" s="33"/>
      <c r="H30" s="33"/>
      <c r="I30" s="33"/>
      <c r="J30" s="41"/>
      <c r="K30" s="41">
        <f>(K27*$I$42+K28*$I$43+K29*$I$44)/SUM($I$42:$I$44)</f>
        <v>1.331496598639456</v>
      </c>
      <c r="L30" s="33"/>
      <c r="M30" s="33"/>
      <c r="N30" s="33"/>
      <c r="O30" s="41"/>
      <c r="P30" s="41">
        <f>(P27*$I$42+P28*$I$43+P29*$I$44)/SUM($I$42:$I$44)</f>
        <v>0</v>
      </c>
      <c r="Q30" s="33"/>
      <c r="R30" s="33"/>
      <c r="S30" s="33"/>
      <c r="T30" s="33"/>
      <c r="U30" s="33"/>
      <c r="V30" s="33"/>
      <c r="W30" s="33"/>
    </row>
    <row r="31" spans="1:23" s="105" customFormat="1" ht="21.75" customHeight="1" x14ac:dyDescent="0.2">
      <c r="A31" s="103" t="s">
        <v>22</v>
      </c>
      <c r="B31" s="103"/>
      <c r="C31" s="103"/>
      <c r="D31" s="104"/>
      <c r="E31" s="104" t="s">
        <v>108</v>
      </c>
      <c r="F31" s="104" t="s">
        <v>25</v>
      </c>
      <c r="G31" s="104" t="s">
        <v>25</v>
      </c>
      <c r="H31" s="117" t="s">
        <v>110</v>
      </c>
      <c r="I31" s="104"/>
      <c r="J31" s="104" t="s">
        <v>108</v>
      </c>
      <c r="K31" s="104" t="s">
        <v>25</v>
      </c>
      <c r="L31" s="104" t="s">
        <v>25</v>
      </c>
      <c r="M31" s="117" t="s">
        <v>110</v>
      </c>
      <c r="N31" s="104"/>
      <c r="O31" s="104" t="s">
        <v>108</v>
      </c>
      <c r="P31" s="104" t="s">
        <v>25</v>
      </c>
      <c r="Q31" s="104" t="s">
        <v>25</v>
      </c>
      <c r="R31" s="117" t="s">
        <v>110</v>
      </c>
      <c r="S31" s="104"/>
      <c r="T31" s="104" t="s">
        <v>108</v>
      </c>
      <c r="U31" s="104" t="s">
        <v>25</v>
      </c>
      <c r="V31" s="104" t="s">
        <v>25</v>
      </c>
      <c r="W31" s="117" t="s">
        <v>110</v>
      </c>
    </row>
    <row r="32" spans="1:23" s="105" customFormat="1" ht="14.25" customHeight="1" x14ac:dyDescent="0.2">
      <c r="A32" s="114"/>
      <c r="B32" s="114"/>
      <c r="C32" s="114"/>
      <c r="D32" s="115"/>
      <c r="E32" s="115" t="s">
        <v>6</v>
      </c>
      <c r="F32" s="115" t="s">
        <v>6</v>
      </c>
      <c r="G32" s="115" t="s">
        <v>27</v>
      </c>
      <c r="H32" s="118" t="s">
        <v>112</v>
      </c>
      <c r="I32" s="115"/>
      <c r="J32" s="115" t="s">
        <v>6</v>
      </c>
      <c r="K32" s="115" t="s">
        <v>6</v>
      </c>
      <c r="L32" s="115" t="s">
        <v>27</v>
      </c>
      <c r="M32" s="118" t="s">
        <v>112</v>
      </c>
      <c r="N32" s="115"/>
      <c r="O32" s="115" t="s">
        <v>6</v>
      </c>
      <c r="P32" s="115" t="s">
        <v>6</v>
      </c>
      <c r="Q32" s="115" t="s">
        <v>27</v>
      </c>
      <c r="R32" s="118" t="s">
        <v>112</v>
      </c>
      <c r="S32" s="115"/>
      <c r="T32" s="115" t="s">
        <v>6</v>
      </c>
      <c r="U32" s="115" t="s">
        <v>6</v>
      </c>
      <c r="V32" s="115" t="s">
        <v>27</v>
      </c>
      <c r="W32" s="118" t="s">
        <v>112</v>
      </c>
    </row>
    <row r="33" spans="1:23" ht="14.25" customHeight="1" x14ac:dyDescent="0.2">
      <c r="A33" s="37"/>
      <c r="B33" s="37"/>
      <c r="C33" s="37"/>
      <c r="D33" s="30"/>
      <c r="E33" s="30" t="s">
        <v>115</v>
      </c>
      <c r="F33" s="30" t="s">
        <v>26</v>
      </c>
      <c r="G33" s="30" t="s">
        <v>28</v>
      </c>
      <c r="H33" s="116" t="s">
        <v>111</v>
      </c>
      <c r="I33" s="30"/>
      <c r="J33" s="30" t="s">
        <v>115</v>
      </c>
      <c r="K33" s="30" t="s">
        <v>26</v>
      </c>
      <c r="L33" s="30" t="s">
        <v>28</v>
      </c>
      <c r="M33" s="116" t="s">
        <v>111</v>
      </c>
      <c r="N33" s="30"/>
      <c r="O33" s="30" t="s">
        <v>115</v>
      </c>
      <c r="P33" s="30" t="s">
        <v>26</v>
      </c>
      <c r="Q33" s="30" t="s">
        <v>28</v>
      </c>
      <c r="R33" s="116" t="s">
        <v>111</v>
      </c>
      <c r="S33" s="30"/>
      <c r="T33" s="30" t="s">
        <v>115</v>
      </c>
      <c r="U33" s="30" t="s">
        <v>26</v>
      </c>
      <c r="V33" s="30" t="s">
        <v>28</v>
      </c>
      <c r="W33" s="116" t="s">
        <v>111</v>
      </c>
    </row>
    <row r="34" spans="1:23" s="6" customFormat="1" ht="14.25" customHeight="1" thickBot="1" x14ac:dyDescent="0.25">
      <c r="A34" s="22"/>
      <c r="B34" s="22"/>
      <c r="C34" s="22"/>
      <c r="D34" s="23"/>
      <c r="E34" s="23">
        <v>1998</v>
      </c>
      <c r="F34" s="23">
        <v>1998</v>
      </c>
      <c r="G34" s="23">
        <v>1998</v>
      </c>
      <c r="H34" s="23">
        <v>1998</v>
      </c>
      <c r="I34" s="23"/>
      <c r="J34" s="23">
        <v>1999</v>
      </c>
      <c r="K34" s="23">
        <v>1999</v>
      </c>
      <c r="L34" s="23">
        <v>1999</v>
      </c>
      <c r="M34" s="23">
        <v>1999</v>
      </c>
      <c r="N34" s="23"/>
      <c r="O34" s="23">
        <v>2000</v>
      </c>
      <c r="P34" s="23">
        <v>2000</v>
      </c>
      <c r="Q34" s="23">
        <v>2000</v>
      </c>
      <c r="R34" s="23">
        <v>2000</v>
      </c>
      <c r="S34" s="23"/>
      <c r="T34" s="23">
        <v>2001</v>
      </c>
      <c r="U34" s="23">
        <v>2001</v>
      </c>
      <c r="V34" s="23">
        <v>2001</v>
      </c>
      <c r="W34" s="23">
        <v>2001</v>
      </c>
    </row>
    <row r="35" spans="1:23" ht="14.25" customHeight="1" x14ac:dyDescent="0.2">
      <c r="A35" s="6"/>
      <c r="B35" s="6"/>
      <c r="C35" s="6" t="s">
        <v>5</v>
      </c>
      <c r="D35" s="31"/>
      <c r="H35" s="31"/>
      <c r="I35" s="31"/>
      <c r="M35" s="31"/>
      <c r="N35" s="31"/>
      <c r="R35" s="31"/>
      <c r="S35" s="31"/>
      <c r="W35" s="31"/>
    </row>
    <row r="36" spans="1:23" ht="0.75" customHeight="1" x14ac:dyDescent="0.2">
      <c r="A36" s="61"/>
      <c r="B36" s="31"/>
      <c r="C36" s="6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</row>
    <row r="37" spans="1:23" ht="12" customHeight="1" x14ac:dyDescent="0.2">
      <c r="A37" s="24"/>
      <c r="B37" s="32"/>
      <c r="C37" s="24">
        <v>36892</v>
      </c>
      <c r="D37" s="32"/>
      <c r="E37" s="34">
        <f>VLOOKUP(MONTH($C37)+12*(E$34-1998),Cinergy!$A$972:$E$1015,3,FALSE)</f>
        <v>17.170952380952379</v>
      </c>
      <c r="F37" s="34">
        <f>VLOOKUP(MONTH($C37)+12*(F$34-1998),Gas!$A$2507:$E$2568,3,FALSE)</f>
        <v>2.1114516129032257</v>
      </c>
      <c r="G37" s="20">
        <f>VLOOKUP(MONTH($C37)+12*(G$34-1998),Cinergy!$S$972:$AA$1015,3,FALSE)</f>
        <v>8.1843143874653066</v>
      </c>
      <c r="H37" s="42">
        <f>VLOOKUP(MONTH($C37)+12*(H$34-1998),'[1]Peak Load %'!$A$27:$O$110,MATCH("ECAR",'[1]Peak Load %'!$B$1:$O$1,0)+1,FALSE)</f>
        <v>0.69932451173556254</v>
      </c>
      <c r="I37" s="32"/>
      <c r="J37" s="34">
        <f>VLOOKUP(MONTH($C37)+12*(J$34-1998),Cinergy!$A$972:$E$1015,3,FALSE)</f>
        <v>21.547499999999999</v>
      </c>
      <c r="K37" s="34">
        <f>VLOOKUP(MONTH($C37)+12*(K$34-1998),Gas!$A$2507:$E$2568,3,FALSE)</f>
        <v>1.8438709677419356</v>
      </c>
      <c r="L37" s="20">
        <f>VLOOKUP(MONTH($C37)+12*(L$34-1998),Cinergy!$S$972:$AA$1015,3,FALSE)</f>
        <v>11.516375183381086</v>
      </c>
      <c r="M37" s="42">
        <f>VLOOKUP(MONTH($C37)+12*(M$34-1998),'[1]Peak Load %'!$A$27:$O$110,MATCH("ECAR",'[1]Peak Load %'!$B$1:$O$1,0)+1,FALSE)</f>
        <v>0.77206037071752398</v>
      </c>
      <c r="N37" s="32"/>
      <c r="O37" s="34">
        <f>VLOOKUP(MONTH($C37)+12*(O$34-1998),Cinergy!$A$972:$E$1015,3,FALSE)</f>
        <v>27.645263157894735</v>
      </c>
      <c r="P37" s="34">
        <f>VLOOKUP(MONTH($C37)+12*(P$34-1998),Gas!$A$2507:$E$2568,3,FALSE)</f>
        <v>2.3987096774193541</v>
      </c>
      <c r="Q37" s="20">
        <f>VLOOKUP(MONTH($C37)+12*(Q$34-1998),Cinergy!$S$972:$AA$1015,3,FALSE)</f>
        <v>11.273208533958869</v>
      </c>
      <c r="R37" s="42">
        <f>VLOOKUP(MONTH($C37)+12*(R$34-1998),'[1]Peak Load %'!$A$27:$O$110,MATCH("ECAR",'[1]Peak Load %'!$B$1:$O$1,0)+1,FALSE)</f>
        <v>0.7894885827514625</v>
      </c>
      <c r="S37" s="32"/>
      <c r="T37" s="34">
        <f>VLOOKUP(MONTH($C37)+12*(T$34-1998),Cinergy!$A$972:$E$1015,3,FALSE)</f>
        <v>51.731500000000004</v>
      </c>
      <c r="U37" s="34">
        <f>VLOOKUP(MONTH($C37)+12*(U$34-1998),Gas!$A$2507:$E$2568,3,FALSE)</f>
        <v>8.449193548387095</v>
      </c>
      <c r="V37" s="20">
        <f>VLOOKUP(MONTH($C37)+12*(V$34-1998),Cinergy!$S$972:$AA$1015,3,FALSE)</f>
        <v>6.0434811651126727</v>
      </c>
      <c r="W37" s="42"/>
    </row>
    <row r="38" spans="1:23" ht="12" customHeight="1" x14ac:dyDescent="0.2">
      <c r="A38" s="26"/>
      <c r="B38" s="27"/>
      <c r="C38" s="26">
        <v>36923</v>
      </c>
      <c r="D38" s="27"/>
      <c r="E38" s="35">
        <f>VLOOKUP(MONTH($C38)+12*(E$34-1998),Cinergy!$A$972:$E$1015,3,FALSE)</f>
        <v>16.274499999999996</v>
      </c>
      <c r="F38" s="35">
        <f>VLOOKUP(MONTH($C38)+12*(F$34-1998),Gas!$A$2507:$E$2568,3,FALSE)</f>
        <v>2.218571428571428</v>
      </c>
      <c r="G38" s="36">
        <f>VLOOKUP(MONTH($C38)+12*(G$34-1998),Cinergy!$S$972:$AA$1015,3,FALSE)</f>
        <v>7.341593027039873</v>
      </c>
      <c r="H38" s="57">
        <f>VLOOKUP(MONTH($C38)+12*(H$34-1998),'[1]Peak Load %'!$A$27:$O$110,MATCH("ECAR",'[1]Peak Load %'!$B$1:$O$1,0)+1,FALSE)</f>
        <v>0.69247789658932224</v>
      </c>
      <c r="I38" s="27"/>
      <c r="J38" s="35">
        <f>VLOOKUP(MONTH($C38)+12*(J$34-1998),Cinergy!$A$972:$E$1015,3,FALSE)</f>
        <v>17.720526315789474</v>
      </c>
      <c r="K38" s="35">
        <f>VLOOKUP(MONTH($C38)+12*(K$34-1998),Gas!$A$2507:$E$2568,3,FALSE)</f>
        <v>1.779821428571428</v>
      </c>
      <c r="L38" s="36">
        <f>VLOOKUP(MONTH($C38)+12*(L$34-1998),Cinergy!$S$972:$AA$1015,3,FALSE)</f>
        <v>9.9506921106186628</v>
      </c>
      <c r="M38" s="57">
        <f>VLOOKUP(MONTH($C38)+12*(M$34-1998),'[1]Peak Load %'!$A$27:$O$110,MATCH("ECAR",'[1]Peak Load %'!$B$1:$O$1,0)+1,FALSE)</f>
        <v>0.70521453029056758</v>
      </c>
      <c r="N38" s="27"/>
      <c r="O38" s="35">
        <f>VLOOKUP(MONTH($C38)+12*(O$34-1998),Cinergy!$A$972:$E$1015,3,FALSE)</f>
        <v>23.333500000000001</v>
      </c>
      <c r="P38" s="35">
        <f>VLOOKUP(MONTH($C38)+12*(P$34-1998),Gas!$A$2507:$E$2568,3,FALSE)</f>
        <v>2.656896551724139</v>
      </c>
      <c r="Q38" s="36">
        <f>VLOOKUP(MONTH($C38)+12*(Q$34-1998),Cinergy!$S$972:$AA$1015,3,FALSE)</f>
        <v>8.7239499103330775</v>
      </c>
      <c r="R38" s="57">
        <f>VLOOKUP(MONTH($C38)+12*(R$34-1998),'[1]Peak Load %'!$A$27:$O$110,MATCH("ECAR",'[1]Peak Load %'!$B$1:$O$1,0)+1,FALSE)</f>
        <v>0.7298735610492546</v>
      </c>
      <c r="S38" s="27"/>
      <c r="T38" s="35">
        <f>VLOOKUP(MONTH($C38)+12*(T$34-1998),Cinergy!$A$972:$E$1015,3,FALSE)</f>
        <v>35.560500000000005</v>
      </c>
      <c r="U38" s="35">
        <f>VLOOKUP(MONTH($C38)+12*(U$34-1998),Gas!$A$2507:$E$2568,3,FALSE)</f>
        <v>5.6512499999999983</v>
      </c>
      <c r="V38" s="36">
        <f>VLOOKUP(MONTH($C38)+12*(V$34-1998),Cinergy!$S$972:$AA$1015,3,FALSE)</f>
        <v>6.4162434936920842</v>
      </c>
      <c r="W38" s="57"/>
    </row>
    <row r="39" spans="1:23" ht="12" customHeight="1" x14ac:dyDescent="0.2">
      <c r="A39" s="24"/>
      <c r="B39" s="7"/>
      <c r="C39" s="24">
        <v>37073</v>
      </c>
      <c r="D39" s="7"/>
      <c r="E39" s="34">
        <f>VLOOKUP(MONTH($C39)+12*(E$34-1998),Cinergy!$A$972:$E$1015,3,FALSE)</f>
        <v>148.63086956521741</v>
      </c>
      <c r="F39" s="34">
        <f>VLOOKUP(MONTH($C39)+12*(F$34-1998),Gas!$A$2507:$E$2568,3,FALSE)</f>
        <v>2.1961290322580655</v>
      </c>
      <c r="G39" s="20">
        <f>VLOOKUP(MONTH($C39)+12*(G$34-1998),Cinergy!$S$972:$AA$1015,3,FALSE)</f>
        <v>68.616143995125199</v>
      </c>
      <c r="H39" s="42">
        <f>VLOOKUP(MONTH($C39)+12*(H$34-1998),'[1]Peak Load %'!$A$27:$O$110,MATCH("ECAR",'[1]Peak Load %'!$B$1:$O$1,0)+1,FALSE)</f>
        <v>0.86546947032155641</v>
      </c>
      <c r="I39" s="7"/>
      <c r="J39" s="34">
        <f>VLOOKUP(MONTH($C39)+12*(J$34-1998),Cinergy!$A$972:$E$1015,3,FALSE)</f>
        <v>307.43238095238092</v>
      </c>
      <c r="K39" s="34">
        <f>VLOOKUP(MONTH($C39)+12*(K$34-1998),Gas!$A$2507:$E$2568,3,FALSE)</f>
        <v>2.2893548387096767</v>
      </c>
      <c r="L39" s="20">
        <f>VLOOKUP(MONTH($C39)+12*(L$34-1998),Cinergy!$S$972:$AA$1015,3,FALSE)</f>
        <v>122.87040886279395</v>
      </c>
      <c r="M39" s="42">
        <f>VLOOKUP(MONTH($C39)+12*(M$34-1998),'[1]Peak Load %'!$A$27:$O$110,MATCH("ECAR",'[1]Peak Load %'!$B$1:$O$1,0)+1,FALSE)</f>
        <v>0.90346291753160979</v>
      </c>
      <c r="N39" s="7"/>
      <c r="O39" s="34">
        <f>VLOOKUP(MONTH($C39)+12*(O$34-1998),Cinergy!$A$972:$E$1015,3,FALSE)</f>
        <v>38.749000000000002</v>
      </c>
      <c r="P39" s="34">
        <f>VLOOKUP(MONTH($C39)+12*(P$34-1998),Gas!$A$2507:$E$2568,3,FALSE)</f>
        <v>4.0396774193548382</v>
      </c>
      <c r="Q39" s="20">
        <f>VLOOKUP(MONTH($C39)+12*(Q$34-1998),Cinergy!$S$972:$AA$1015,3,FALSE)</f>
        <v>9.5759222017341372</v>
      </c>
      <c r="R39" s="42">
        <f>VLOOKUP(MONTH($C39)+12*(R$34-1998),'[1]Peak Load %'!$A$27:$O$110,MATCH("ECAR",'[1]Peak Load %'!$B$1:$O$1,0)+1,FALSE)</f>
        <v>0.78766226140685269</v>
      </c>
      <c r="S39" s="7"/>
      <c r="T39" s="34">
        <f>VLOOKUP(MONTH($C39)+12*(T$34-1998),Cinergy!$A$972:$E$1015,3,FALSE)</f>
        <v>39.243333333333339</v>
      </c>
      <c r="U39" s="34">
        <f>VLOOKUP(MONTH($C39)+12*(U$34-1998),Gas!$A$2507:$E$2568,3,FALSE)</f>
        <v>3.0735483870967748</v>
      </c>
      <c r="V39" s="20">
        <f>VLOOKUP(MONTH($C39)+12*(V$34-1998),Cinergy!$S$972:$AA$1015,3,FALSE)</f>
        <v>12.707162333848132</v>
      </c>
      <c r="W39" s="42"/>
    </row>
    <row r="40" spans="1:23" ht="12" customHeight="1" x14ac:dyDescent="0.2">
      <c r="A40" s="26"/>
      <c r="B40" s="27"/>
      <c r="C40" s="26">
        <v>37104</v>
      </c>
      <c r="D40" s="27"/>
      <c r="E40" s="35">
        <f>VLOOKUP(MONTH($C40)+12*(E$34-1998),Cinergy!$A$972:$E$1015,3,FALSE)</f>
        <v>40.428571428571431</v>
      </c>
      <c r="F40" s="35">
        <f>VLOOKUP(MONTH($C40)+12*(F$34-1998),Gas!$A$2507:$E$2568,3,FALSE)</f>
        <v>1.8406451612903227</v>
      </c>
      <c r="G40" s="36">
        <f>VLOOKUP(MONTH($C40)+12*(G$34-1998),Cinergy!$S$972:$AA$1015,3,FALSE)</f>
        <v>21.841459137939573</v>
      </c>
      <c r="H40" s="57">
        <f>VLOOKUP(MONTH($C40)+12*(H$34-1998),'[1]Peak Load %'!$A$27:$O$110,MATCH("ECAR",'[1]Peak Load %'!$B$1:$O$1,0)+1,FALSE)</f>
        <v>0.82262533236413715</v>
      </c>
      <c r="I40" s="27"/>
      <c r="J40" s="35">
        <f>VLOOKUP(MONTH($C40)+12*(J$34-1998),Cinergy!$A$972:$E$1015,3,FALSE)</f>
        <v>69.36454545454545</v>
      </c>
      <c r="K40" s="35">
        <f>VLOOKUP(MONTH($C40)+12*(K$34-1998),Gas!$A$2507:$E$2568,3,FALSE)</f>
        <v>2.7796774193548388</v>
      </c>
      <c r="L40" s="36">
        <f>VLOOKUP(MONTH($C40)+12*(L$34-1998),Cinergy!$S$972:$AA$1015,3,FALSE)</f>
        <v>25.548039806180146</v>
      </c>
      <c r="M40" s="57">
        <f>VLOOKUP(MONTH($C40)+12*(M$34-1998),'[1]Peak Load %'!$A$27:$O$110,MATCH("ECAR",'[1]Peak Load %'!$B$1:$O$1,0)+1,FALSE)</f>
        <v>0.82058879033779963</v>
      </c>
      <c r="N40" s="27"/>
      <c r="O40" s="35">
        <f>VLOOKUP(MONTH($C40)+12*(O$34-1998),Cinergy!$A$972:$E$1015,3,FALSE)</f>
        <v>46.403913043478262</v>
      </c>
      <c r="P40" s="35">
        <f>VLOOKUP(MONTH($C40)+12*(P$34-1998),Gas!$A$2507:$E$2568,3,FALSE)</f>
        <v>4.3846774193548388</v>
      </c>
      <c r="Q40" s="36">
        <f>VLOOKUP(MONTH($C40)+12*(Q$34-1998),Cinergy!$S$972:$AA$1015,3,FALSE)</f>
        <v>10.616818515716112</v>
      </c>
      <c r="R40" s="57">
        <f>VLOOKUP(MONTH($C40)+12*(R$34-1998),'[1]Peak Load %'!$A$27:$O$110,MATCH("ECAR",'[1]Peak Load %'!$B$1:$O$1,0)+1,FALSE)</f>
        <v>0.83136557032005132</v>
      </c>
      <c r="S40" s="27"/>
      <c r="T40" s="35">
        <f>VLOOKUP(MONTH($C40)+12*(T$34-1998),Cinergy!$A$972:$E$1015,3,FALSE)</f>
        <v>46.689545454545446</v>
      </c>
      <c r="U40" s="35">
        <f>VLOOKUP(MONTH($C40)+12*(U$34-1998),Gas!$A$2507:$E$2568,3,FALSE)</f>
        <v>3.0077419354838697</v>
      </c>
      <c r="V40" s="36">
        <f>VLOOKUP(MONTH($C40)+12*(V$34-1998),Cinergy!$S$972:$AA$1015,3,FALSE)</f>
        <v>15.479459213150443</v>
      </c>
      <c r="W40" s="57"/>
    </row>
    <row r="41" spans="1:23" ht="12" customHeight="1" x14ac:dyDescent="0.2">
      <c r="A41" s="63"/>
      <c r="B41" s="32"/>
      <c r="C41" s="63">
        <v>37135</v>
      </c>
      <c r="D41" s="32"/>
      <c r="E41" s="79">
        <f>VLOOKUP(MONTH($C41)+12*(E$34-1998),Cinergy!$A$972:$E$1015,3,FALSE)</f>
        <v>32.349523809523802</v>
      </c>
      <c r="F41" s="79">
        <f>VLOOKUP(MONTH($C41)+12*(F$34-1998),Gas!$A$2507:$E$2568,3,FALSE)</f>
        <v>1.9883333333333331</v>
      </c>
      <c r="G41" s="77">
        <f>VLOOKUP(MONTH($C41)+12*(G$34-1998),Cinergy!$S$972:$AA$1015,3,FALSE)</f>
        <v>16.411045821484777</v>
      </c>
      <c r="H41" s="42">
        <f>VLOOKUP(MONTH($C41)+12*(H$34-1998),'[1]Peak Load %'!$A$27:$O$110,MATCH("ECAR",'[1]Peak Load %'!$B$1:$O$1,0)+1,FALSE)</f>
        <v>0.77230707576945878</v>
      </c>
      <c r="I41" s="32"/>
      <c r="J41" s="79">
        <f>VLOOKUP(MONTH($C41)+12*(J$34-1998),Cinergy!$A$972:$E$1015,3,FALSE)</f>
        <v>20.150000000000002</v>
      </c>
      <c r="K41" s="79">
        <f>VLOOKUP(MONTH($C41)+12*(K$34-1998),Gas!$A$2507:$E$2568,3,FALSE)</f>
        <v>2.5736666666666665</v>
      </c>
      <c r="L41" s="77">
        <f>VLOOKUP(MONTH($C41)+12*(L$34-1998),Cinergy!$S$972:$AA$1015,3,FALSE)</f>
        <v>7.8307087144345235</v>
      </c>
      <c r="M41" s="42">
        <f>VLOOKUP(MONTH($C41)+12*(M$34-1998),'[1]Peak Load %'!$A$27:$O$110,MATCH("ECAR",'[1]Peak Load %'!$B$1:$O$1,0)+1,FALSE)</f>
        <v>0.77111719192300432</v>
      </c>
      <c r="N41" s="32"/>
      <c r="O41" s="79">
        <f>VLOOKUP(MONTH($C41)+12*(O$34-1998),Cinergy!$A$972:$E$1015,3,FALSE)</f>
        <v>23.737894736842104</v>
      </c>
      <c r="P41" s="79">
        <f>VLOOKUP(MONTH($C41)+12*(P$34-1998),Gas!$A$2507:$E$2568,3,FALSE)</f>
        <v>5.0165000000000015</v>
      </c>
      <c r="Q41" s="77">
        <f>VLOOKUP(MONTH($C41)+12*(Q$34-1998),Cinergy!$S$972:$AA$1015,3,FALSE)</f>
        <v>4.7732487168961031</v>
      </c>
      <c r="R41" s="42">
        <f>VLOOKUP(MONTH($C41)+12*(R$34-1998),'[1]Peak Load %'!$A$27:$O$110,MATCH("ECAR",'[1]Peak Load %'!$B$1:$O$1,0)+1,FALSE)</f>
        <v>0.80503337819893228</v>
      </c>
      <c r="S41" s="32"/>
      <c r="T41" s="79"/>
      <c r="U41" s="79"/>
      <c r="V41" s="77"/>
      <c r="W41" s="42"/>
    </row>
    <row r="42" spans="1:23" ht="12" customHeight="1" outlineLevel="1" x14ac:dyDescent="0.2">
      <c r="A42" s="24"/>
      <c r="B42" s="7"/>
      <c r="C42" s="24">
        <v>37165</v>
      </c>
      <c r="D42" s="60">
        <v>22</v>
      </c>
      <c r="E42" s="34">
        <f>VLOOKUP(MONTH($C42)+12*(E$34-1998),Cinergy!$A$972:$E$1015,3,FALSE)</f>
        <v>19.645454545454541</v>
      </c>
      <c r="F42" s="34">
        <f>VLOOKUP(MONTH($C42)+12*(F$34-1998),Gas!$A$2507:$E$2568,3,FALSE)</f>
        <v>1.8832258064516132</v>
      </c>
      <c r="G42" s="20">
        <f>VLOOKUP(MONTH($C42)+12*(G$34-1998),Cinergy!$S$972:$AA$1015,3,FALSE)</f>
        <v>10.362561019544408</v>
      </c>
      <c r="H42" s="42">
        <f>VLOOKUP(MONTH($C42)+12*(H$34-1998),'[1]Peak Load %'!$A$27:$O$110,MATCH("ECAR",'[1]Peak Load %'!$B$1:$O$1,0)+1,FALSE)</f>
        <v>0.64510237771869083</v>
      </c>
      <c r="I42" s="7">
        <v>21</v>
      </c>
      <c r="J42" s="34">
        <f>VLOOKUP(MONTH($C42)+12*(J$34-1998),Cinergy!$A$972:$E$1015,3,FALSE)</f>
        <v>21.624285714285712</v>
      </c>
      <c r="K42" s="34">
        <f>VLOOKUP(MONTH($C42)+12*(K$34-1998),Gas!$A$2507:$E$2568,3,FALSE)</f>
        <v>2.6833870967741937</v>
      </c>
      <c r="L42" s="20">
        <f>VLOOKUP(MONTH($C42)+12*(L$34-1998),Cinergy!$S$972:$AA$1015,3,FALSE)</f>
        <v>7.9810498451944865</v>
      </c>
      <c r="M42" s="42">
        <f>VLOOKUP(MONTH($C42)+12*(M$34-1998),'[1]Peak Load %'!$A$27:$O$110,MATCH("ECAR",'[1]Peak Load %'!$B$1:$O$1,0)+1,FALSE)</f>
        <v>0.63190224570673714</v>
      </c>
      <c r="N42" s="7">
        <v>22</v>
      </c>
      <c r="O42" s="34">
        <f>VLOOKUP(MONTH($C42)+12*(O$34-1998),Cinergy!$A$972:$E$1015,3,FALSE)</f>
        <v>32.976818181818189</v>
      </c>
      <c r="P42" s="34">
        <f>VLOOKUP(MONTH($C42)+12*(P$34-1998),Gas!$A$2507:$E$2568,3,FALSE)</f>
        <v>5.0320967741935494</v>
      </c>
      <c r="Q42" s="20">
        <f>VLOOKUP(MONTH($C42)+12*(Q$34-1998),Cinergy!$S$972:$AA$1015,3,FALSE)</f>
        <v>6.5771456646675999</v>
      </c>
      <c r="R42" s="42">
        <f>VLOOKUP(MONTH($C42)+12*(R$34-1998),'[1]Peak Load %'!$A$27:$O$110,MATCH("ECAR",'[1]Peak Load %'!$B$1:$O$1,0)+1,FALSE)</f>
        <v>0.64164732025907623</v>
      </c>
      <c r="S42" s="7"/>
      <c r="T42" s="34"/>
      <c r="U42" s="34"/>
      <c r="V42" s="20"/>
      <c r="W42" s="42"/>
    </row>
    <row r="43" spans="1:23" ht="12" customHeight="1" outlineLevel="1" x14ac:dyDescent="0.2">
      <c r="A43" s="24"/>
      <c r="B43" s="7"/>
      <c r="C43" s="24">
        <v>37196</v>
      </c>
      <c r="D43" s="60">
        <v>20</v>
      </c>
      <c r="E43" s="34">
        <f>VLOOKUP(MONTH($C43)+12*(E$34-1998),Cinergy!$A$972:$E$1015,3,FALSE)</f>
        <v>20.317</v>
      </c>
      <c r="F43" s="34">
        <f>VLOOKUP(MONTH($C43)+12*(F$34-1998),Gas!$A$2507:$E$2568,3,FALSE)</f>
        <v>2.0839999999999996</v>
      </c>
      <c r="G43" s="20">
        <f>VLOOKUP(MONTH($C43)+12*(G$34-1998),Cinergy!$S$972:$AA$1015,3,FALSE)</f>
        <v>9.6870883149476121</v>
      </c>
      <c r="H43" s="42">
        <f>VLOOKUP(MONTH($C43)+12*(H$34-1998),'[1]Peak Load %'!$A$27:$O$110,MATCH("ECAR",'[1]Peak Load %'!$B$1:$O$1,0)+1,FALSE)</f>
        <v>0.64808972397038855</v>
      </c>
      <c r="I43" s="7">
        <v>20</v>
      </c>
      <c r="J43" s="34">
        <f>VLOOKUP(MONTH($C43)+12*(J$34-1998),Cinergy!$A$972:$E$1015,3,FALSE)</f>
        <v>19.905714285714289</v>
      </c>
      <c r="K43" s="34">
        <f>VLOOKUP(MONTH($C43)+12*(K$34-1998),Gas!$A$2507:$E$2568,3,FALSE)</f>
        <v>2.3123333333333331</v>
      </c>
      <c r="L43" s="20">
        <f>VLOOKUP(MONTH($C43)+12*(L$34-1998),Cinergy!$S$972:$AA$1015,3,FALSE)</f>
        <v>8.3931505248133274</v>
      </c>
      <c r="M43" s="42">
        <f>VLOOKUP(MONTH($C43)+12*(M$34-1998),'[1]Peak Load %'!$A$27:$O$110,MATCH("ECAR",'[1]Peak Load %'!$B$1:$O$1,0)+1,FALSE)</f>
        <v>0.70792602377807134</v>
      </c>
      <c r="N43" s="7">
        <v>20</v>
      </c>
      <c r="O43" s="34">
        <f>VLOOKUP(MONTH($C43)+12*(O$34-1998),Cinergy!$A$972:$E$1015,3,FALSE)</f>
        <v>42.466999999999999</v>
      </c>
      <c r="P43" s="34">
        <f>VLOOKUP(MONTH($C43)+12*(P$34-1998),Gas!$A$2507:$E$2568,3,FALSE)</f>
        <v>5.4935</v>
      </c>
      <c r="Q43" s="20">
        <f>VLOOKUP(MONTH($C43)+12*(Q$34-1998),Cinergy!$S$972:$AA$1015,3,FALSE)</f>
        <v>7.8426987932652592</v>
      </c>
      <c r="R43" s="42">
        <f>VLOOKUP(MONTH($C43)+12*(R$34-1998),'[1]Peak Load %'!$A$27:$O$110,MATCH("ECAR",'[1]Peak Load %'!$B$1:$O$1,0)+1,FALSE)</f>
        <v>0.69731980740914712</v>
      </c>
      <c r="S43" s="7"/>
      <c r="T43" s="34"/>
      <c r="U43" s="34"/>
      <c r="V43" s="20"/>
      <c r="W43" s="42"/>
    </row>
    <row r="44" spans="1:23" ht="12" customHeight="1" outlineLevel="1" x14ac:dyDescent="0.2">
      <c r="A44" s="24"/>
      <c r="B44" s="7"/>
      <c r="C44" s="24">
        <v>37226</v>
      </c>
      <c r="D44" s="60">
        <v>22</v>
      </c>
      <c r="E44" s="34">
        <f>VLOOKUP(MONTH($C44)+12*(E$34-1998),Cinergy!$A$972:$E$1015,3,FALSE)</f>
        <v>19.194999999999997</v>
      </c>
      <c r="F44" s="34">
        <f>VLOOKUP(MONTH($C44)+12*(F$34-1998),Gas!$A$2507:$E$2568,3,FALSE)</f>
        <v>1.6830645161290323</v>
      </c>
      <c r="G44" s="20">
        <f>VLOOKUP(MONTH($C44)+12*(G$34-1998),Cinergy!$S$972:$AA$1015,3,FALSE)</f>
        <v>11.473908859459447</v>
      </c>
      <c r="H44" s="42">
        <f>VLOOKUP(MONTH($C44)+12*(H$34-1998),'[1]Peak Load %'!$A$27:$O$110,MATCH("ECAR",'[1]Peak Load %'!$B$1:$O$1,0)+1,FALSE)</f>
        <v>0.73337174091856849</v>
      </c>
      <c r="I44" s="7">
        <v>22</v>
      </c>
      <c r="J44" s="34">
        <f>VLOOKUP(MONTH($C44)+12*(J$34-1998),Cinergy!$A$972:$E$1015,3,FALSE)</f>
        <v>20.554545454545458</v>
      </c>
      <c r="K44" s="34">
        <f>VLOOKUP(MONTH($C44)+12*(K$34-1998),Gas!$A$2507:$E$2568,3,FALSE)</f>
        <v>2.3546774193548381</v>
      </c>
      <c r="L44" s="20">
        <f>VLOOKUP(MONTH($C44)+12*(L$34-1998),Cinergy!$S$972:$AA$1015,3,FALSE)</f>
        <v>8.6867075705163863</v>
      </c>
      <c r="M44" s="42">
        <f>VLOOKUP(MONTH($C44)+12*(M$34-1998),'[1]Peak Load %'!$A$27:$O$110,MATCH("ECAR",'[1]Peak Load %'!$B$1:$O$1,0)+1,FALSE)</f>
        <v>0.73447820343461034</v>
      </c>
      <c r="N44" s="7">
        <v>20</v>
      </c>
      <c r="O44" s="34">
        <f>VLOOKUP(MONTH($C44)+12*(O$34-1998),Cinergy!$A$972:$E$1015,3,FALSE)</f>
        <v>71.593999999999994</v>
      </c>
      <c r="P44" s="34">
        <f>VLOOKUP(MONTH($C44)+12*(P$34-1998),Gas!$A$2507:$E$2568,3,FALSE)</f>
        <v>8.689516129032258</v>
      </c>
      <c r="Q44" s="20">
        <f>VLOOKUP(MONTH($C44)+12*(Q$34-1998),Cinergy!$S$972:$AA$1015,3,FALSE)</f>
        <v>8.1683289877018854</v>
      </c>
      <c r="R44" s="42">
        <f>VLOOKUP(MONTH($C44)+12*(R$34-1998),'[1]Peak Load %'!$A$27:$O$110,MATCH("ECAR",'[1]Peak Load %'!$B$1:$O$1,0)+1,FALSE)</f>
        <v>0.76373293827517363</v>
      </c>
      <c r="S44" s="7"/>
      <c r="T44" s="34"/>
      <c r="U44" s="34"/>
      <c r="V44" s="20"/>
      <c r="W44" s="42"/>
    </row>
    <row r="45" spans="1:23" ht="12" hidden="1" customHeight="1" x14ac:dyDescent="0.2">
      <c r="A45" s="26"/>
      <c r="B45" s="27"/>
      <c r="C45" s="26" t="s">
        <v>23</v>
      </c>
      <c r="D45" s="28"/>
      <c r="E45" s="35">
        <f>(E42*$D$42+E43*$D$43+E44*$D$44)/SUM($D$42:$D$44)</f>
        <v>19.700468749999999</v>
      </c>
      <c r="F45" s="35">
        <f>(F42*$D42+F43*$D43+F44*$D44)/SUM($D42:$D44)</f>
        <v>1.8771622983870968</v>
      </c>
      <c r="G45" s="36">
        <f>(G42*$D42+G43*$D43+G44*$D44)/SUM($D42:$D44)</f>
        <v>10.533501619328703</v>
      </c>
      <c r="H45" s="57">
        <f>(H42*$D42+H43*$D43+H44*$D44)/SUM($D42:$D44)</f>
        <v>0.67637851702230434</v>
      </c>
      <c r="I45" s="27"/>
      <c r="J45" s="35">
        <f>(J42*$I$42+J43*$I$43+J44*$I$44)/SUM($I$42:$I$44)</f>
        <v>20.70514739229025</v>
      </c>
      <c r="K45" s="35">
        <f>(K42*$I42+K43*$I43+K44*$I44)/SUM($I42:$I44)</f>
        <v>2.4508047448370025</v>
      </c>
      <c r="L45" s="36">
        <f>(L42*$I42+L43*$I43+L44*$I44)/SUM($I42:$I44)</f>
        <v>8.358295615820813</v>
      </c>
      <c r="M45" s="57">
        <f>(M42*$D42+M43*$D43+M44*$D44)/SUM($D42:$D44)</f>
        <v>0.69092016182298543</v>
      </c>
      <c r="N45" s="27"/>
      <c r="O45" s="35">
        <f>(O42*$N$42+O43*$N$43+O44*$N$44)/SUM($N$42:$N$44)</f>
        <v>48.495322580645158</v>
      </c>
      <c r="P45" s="35">
        <f>(P42*$N42+P43*$N43+P44*$N44)/SUM($N42:$N44)</f>
        <v>6.3607492195629556</v>
      </c>
      <c r="Q45" s="36">
        <f>(Q42*$N42+Q43*$N43+Q44*$N44)/SUM($N42:$N44)</f>
        <v>7.4986735522908079</v>
      </c>
      <c r="R45" s="57">
        <f>(R42*$D42+R43*$D43+R44*$D44)/SUM($D42:$D44)</f>
        <v>0.70101190368650679</v>
      </c>
      <c r="S45" s="27"/>
      <c r="T45" s="35"/>
      <c r="U45" s="35"/>
      <c r="V45" s="36"/>
      <c r="W45" s="57"/>
    </row>
    <row r="46" spans="1:23" ht="12" customHeight="1" x14ac:dyDescent="0.2">
      <c r="A46" s="78"/>
      <c r="B46" s="71"/>
      <c r="C46" s="78" t="s">
        <v>109</v>
      </c>
      <c r="D46" s="71"/>
      <c r="E46" s="71"/>
      <c r="F46" s="64"/>
      <c r="G46" s="71"/>
      <c r="H46" s="71"/>
      <c r="I46" s="71"/>
      <c r="J46" s="71"/>
      <c r="K46" s="64"/>
      <c r="L46" s="71"/>
      <c r="M46" s="71"/>
      <c r="N46" s="71"/>
      <c r="O46" s="71"/>
      <c r="P46" s="64"/>
      <c r="Q46" s="71"/>
      <c r="R46" s="71"/>
      <c r="S46" s="71"/>
      <c r="T46" s="71"/>
      <c r="U46" s="64"/>
      <c r="V46" s="64"/>
    </row>
    <row r="47" spans="1:23" ht="12" customHeight="1" x14ac:dyDescent="0.2">
      <c r="A47" s="24"/>
      <c r="B47" s="17"/>
      <c r="C47" s="24">
        <v>36892</v>
      </c>
      <c r="D47" s="17"/>
      <c r="E47" s="17">
        <f ca="1">VLOOKUP(MONTH($C47)+12*(E$34-1998),Cinergy!$A$972:$BF$1015,4,FALSE)</f>
        <v>1.2890920650771165</v>
      </c>
      <c r="F47" s="17">
        <f ca="1">VLOOKUP(MONTH($C37)+12*(F$34-1998),Gas!$A$2507:$E$2568,4,FALSE)</f>
        <v>0.40032145957881843</v>
      </c>
      <c r="I47" s="17"/>
      <c r="J47" s="17">
        <f ca="1">VLOOKUP(MONTH($C47)+12*(J$34-1998),Cinergy!$A$972:$BF$1015,4,FALSE)</f>
        <v>3.2671397631551811</v>
      </c>
      <c r="K47" s="17">
        <f ca="1">VLOOKUP(MONTH($C37)+12*(K$34-1998),Gas!$A$2507:$E$2568,4,FALSE)</f>
        <v>0.5758118355705778</v>
      </c>
      <c r="N47" s="17"/>
      <c r="O47" s="17">
        <f ca="1">VLOOKUP(MONTH($C47)+12*(O$34-1998),Cinergy!$A$972:$BF$1015,4,FALSE)</f>
        <v>3.117071729568694</v>
      </c>
      <c r="P47" s="17">
        <f ca="1">VLOOKUP(MONTH($C37)+12*(P$34-1998),Gas!$A$2507:$E$2568,4,FALSE)</f>
        <v>0.3703706651507328</v>
      </c>
      <c r="S47" s="17"/>
      <c r="T47" s="17">
        <f ca="1">VLOOKUP(MONTH($C47)+12*(T$34-1998),Cinergy!$A$972:$BF$1015,4,FALSE)</f>
        <v>3.4477137504821207</v>
      </c>
      <c r="U47" s="17">
        <f ca="1">VLOOKUP(MONTH($C37)+12*(U$34-1998),Gas!$A$2507:$E$2568,4,FALSE)</f>
        <v>0.97127063815329928</v>
      </c>
    </row>
    <row r="48" spans="1:23" ht="12" customHeight="1" x14ac:dyDescent="0.2">
      <c r="A48" s="26"/>
      <c r="B48" s="28"/>
      <c r="C48" s="26">
        <v>36923</v>
      </c>
      <c r="D48" s="28"/>
      <c r="E48" s="28">
        <f ca="1">VLOOKUP(MONTH($C48)+12*(E$34-1998),Cinergy!$A$972:$BF$1015,4,FALSE)</f>
        <v>0.84035128823560001</v>
      </c>
      <c r="F48" s="28">
        <f ca="1">VLOOKUP(MONTH($C38)+12*(F$34-1998),Gas!$A$2507:$E$2568,4,FALSE)</f>
        <v>0.36515497806177527</v>
      </c>
      <c r="G48" s="29"/>
      <c r="H48" s="29"/>
      <c r="I48" s="28"/>
      <c r="J48" s="28">
        <f ca="1">VLOOKUP(MONTH($C48)+12*(J$34-1998),Cinergy!$A$972:$BF$1015,4,FALSE)</f>
        <v>1.6790164818342057</v>
      </c>
      <c r="K48" s="28">
        <f ca="1">VLOOKUP(MONTH($C38)+12*(K$34-1998),Gas!$A$2507:$E$2568,4,FALSE)</f>
        <v>0.23326746959432887</v>
      </c>
      <c r="L48" s="29"/>
      <c r="M48" s="29"/>
      <c r="N48" s="28"/>
      <c r="O48" s="28">
        <f ca="1">VLOOKUP(MONTH($C48)+12*(O$34-1998),Cinergy!$A$972:$BF$1015,4,FALSE)</f>
        <v>1.8782112257366754</v>
      </c>
      <c r="P48" s="28">
        <f ca="1">VLOOKUP(MONTH($C38)+12*(P$34-1998),Gas!$A$2507:$E$2568,4,FALSE)</f>
        <v>0.45715648484627092</v>
      </c>
      <c r="Q48" s="29"/>
      <c r="R48" s="29"/>
      <c r="S48" s="28"/>
      <c r="T48" s="28">
        <f ca="1">VLOOKUP(MONTH($C48)+12*(T$34-1998),Cinergy!$A$972:$BF$1015,4,FALSE)</f>
        <v>2.8353254515777762</v>
      </c>
      <c r="U48" s="28">
        <f ca="1">VLOOKUP(MONTH($C38)+12*(U$34-1998),Gas!$A$2507:$E$2568,4,FALSE)</f>
        <v>0.92497120581430148</v>
      </c>
      <c r="V48" s="29"/>
      <c r="W48" s="29"/>
    </row>
    <row r="49" spans="1:23" ht="12" customHeight="1" x14ac:dyDescent="0.2">
      <c r="A49" s="24"/>
      <c r="B49" s="17"/>
      <c r="C49" s="24">
        <v>37073</v>
      </c>
      <c r="D49" s="17"/>
      <c r="E49" s="17">
        <f ca="1">VLOOKUP(MONTH($C49)+12*(E$34-1998),Cinergy!$A$972:$BF$1015,4,FALSE)</f>
        <v>14.13469839055093</v>
      </c>
      <c r="F49" s="17">
        <f ca="1">VLOOKUP(MONTH($C39)+12*(F$34-1998),Gas!$A$2507:$E$2568,4,FALSE)</f>
        <v>0.36208773017818063</v>
      </c>
      <c r="I49" s="17"/>
      <c r="J49" s="17">
        <f ca="1">VLOOKUP(MONTH($C49)+12*(J$34-1998),Cinergy!$A$972:$BF$1015,4,FALSE)</f>
        <v>12.946194781834532</v>
      </c>
      <c r="K49" s="17">
        <f ca="1">VLOOKUP(MONTH($C39)+12*(K$34-1998),Gas!$A$2507:$E$2568,4,FALSE)</f>
        <v>0.37747701898066127</v>
      </c>
      <c r="N49" s="17"/>
      <c r="O49" s="17">
        <f ca="1">VLOOKUP(MONTH($C49)+12*(O$34-1998),Cinergy!$A$972:$BF$1015,4,FALSE)</f>
        <v>6.8634405312154643</v>
      </c>
      <c r="P49" s="17">
        <f ca="1">VLOOKUP(MONTH($C39)+12*(P$34-1998),Gas!$A$2507:$E$2568,4,FALSE)</f>
        <v>0.48695925214459673</v>
      </c>
      <c r="S49" s="17"/>
      <c r="T49" s="17">
        <f ca="1">VLOOKUP(MONTH($C49)+12*(T$34-1998),Cinergy!$A$972:$BF$1015,4,FALSE)</f>
        <v>3.956090355204128</v>
      </c>
      <c r="U49" s="17">
        <f ca="1">VLOOKUP(MONTH($C39)+12*(U$34-1998),Gas!$A$2507:$E$2568,4,FALSE)</f>
        <v>0.59638814840634313</v>
      </c>
    </row>
    <row r="50" spans="1:23" ht="12" customHeight="1" x14ac:dyDescent="0.2">
      <c r="A50" s="26"/>
      <c r="B50" s="28"/>
      <c r="C50" s="26">
        <v>37104</v>
      </c>
      <c r="D50" s="28"/>
      <c r="E50" s="28">
        <f ca="1">VLOOKUP(MONTH($C50)+12*(E$34-1998),Cinergy!$A$972:$BF$1015,4,FALSE)</f>
        <v>6.5576597906096552</v>
      </c>
      <c r="F50" s="28">
        <f ca="1">VLOOKUP(MONTH($C40)+12*(F$34-1998),Gas!$A$2507:$E$2568,4,FALSE)</f>
        <v>0.48133319881054965</v>
      </c>
      <c r="G50" s="29"/>
      <c r="H50" s="29"/>
      <c r="I50" s="28"/>
      <c r="J50" s="28">
        <f ca="1">VLOOKUP(MONTH($C50)+12*(J$34-1998),Cinergy!$A$972:$BF$1015,4,FALSE)</f>
        <v>10.884170689463335</v>
      </c>
      <c r="K50" s="28">
        <f ca="1">VLOOKUP(MONTH($C40)+12*(K$34-1998),Gas!$A$2507:$E$2568,4,FALSE)</f>
        <v>0.33905633265979818</v>
      </c>
      <c r="L50" s="29"/>
      <c r="M50" s="29"/>
      <c r="N50" s="28"/>
      <c r="O50" s="28">
        <f ca="1">VLOOKUP(MONTH($C50)+12*(O$34-1998),Cinergy!$A$972:$BF$1015,4,FALSE)</f>
        <v>4.7073943372825484</v>
      </c>
      <c r="P50" s="28">
        <f ca="1">VLOOKUP(MONTH($C40)+12*(P$34-1998),Gas!$A$2507:$E$2568,4,FALSE)</f>
        <v>0.48466927377228453</v>
      </c>
      <c r="Q50" s="29"/>
      <c r="R50" s="29"/>
      <c r="S50" s="28"/>
      <c r="T50" s="28">
        <f ca="1">VLOOKUP(MONTH($C50)+12*(T$34-1998),Cinergy!$A$972:$BF$1015,4,FALSE)</f>
        <v>4.6981597262988197</v>
      </c>
      <c r="U50" s="28">
        <f ca="1">VLOOKUP(MONTH($C40)+12*(U$34-1998),Gas!$A$2507:$E$2568,4,FALSE)</f>
        <v>0.66159036352632872</v>
      </c>
      <c r="V50" s="29"/>
      <c r="W50" s="29"/>
    </row>
    <row r="51" spans="1:23" ht="12" customHeight="1" x14ac:dyDescent="0.2">
      <c r="A51" s="63"/>
      <c r="B51" s="76"/>
      <c r="C51" s="63">
        <v>37135</v>
      </c>
      <c r="D51" s="76"/>
      <c r="E51" s="76">
        <f ca="1">VLOOKUP(MONTH($C51)+12*(E$34-1998),Cinergy!$A$972:$AA$1015,4,FALSE)</f>
        <v>5.1692976280567935</v>
      </c>
      <c r="F51" s="76">
        <f ca="1">VLOOKUP(MONTH($C41)+12*(F$34-1998),Gas!$A$2507:$E$2568,4,FALSE)</f>
        <v>0.94900130622283652</v>
      </c>
      <c r="G51" s="31"/>
      <c r="H51" s="31"/>
      <c r="I51" s="139"/>
      <c r="J51" s="76">
        <f ca="1">VLOOKUP(MONTH($C51)+12*(J$34-1998),Cinergy!$A$972:$AA$1015,4,FALSE)</f>
        <v>2.3440293432895491</v>
      </c>
      <c r="K51" s="76">
        <f ca="1">VLOOKUP(MONTH($C41)+12*(K$34-1998),Gas!$A$2507:$E$2568,4,FALSE)</f>
        <v>0.64864202561114348</v>
      </c>
      <c r="L51" s="31"/>
      <c r="M51" s="31"/>
      <c r="N51" s="139"/>
      <c r="O51" s="76">
        <f ca="1">VLOOKUP(MONTH($C51)+12*(O$34-1998),Cinergy!$A$972:$AA$1015,4,FALSE)</f>
        <v>4.5821061167842023</v>
      </c>
      <c r="P51" s="76">
        <f ca="1">VLOOKUP(MONTH($C41)+12*(P$34-1998),Gas!$A$2507:$E$2568,4,FALSE)</f>
        <v>0.36513597116737662</v>
      </c>
      <c r="Q51" s="31"/>
      <c r="R51" s="31"/>
      <c r="S51" s="76"/>
      <c r="T51" s="76"/>
      <c r="U51" s="76"/>
      <c r="V51" s="31"/>
      <c r="W51" s="31"/>
    </row>
    <row r="52" spans="1:23" ht="12" customHeight="1" outlineLevel="1" x14ac:dyDescent="0.2">
      <c r="A52" s="24"/>
      <c r="B52" s="17"/>
      <c r="C52" s="24">
        <v>37165</v>
      </c>
      <c r="D52" s="60">
        <v>22</v>
      </c>
      <c r="E52" s="17">
        <f ca="1">VLOOKUP(MONTH($C52)+12*(E$34-1998),Cinergy!$A$972:$AA$1015,4,FALSE)</f>
        <v>3.1847889757904233</v>
      </c>
      <c r="F52" s="17">
        <f ca="1">VLOOKUP(MONTH($C42)+12*(F$34-1998),Gas!$A$2507:$E$2568,4,FALSE)</f>
        <v>0.95738850957377719</v>
      </c>
      <c r="I52" s="124">
        <v>21</v>
      </c>
      <c r="J52" s="17">
        <f ca="1">VLOOKUP(MONTH($C52)+12*(J$34-1998),Cinergy!$A$972:$AA$1015,4,FALSE)</f>
        <v>1.8219449128705452</v>
      </c>
      <c r="K52" s="17">
        <f ca="1">VLOOKUP(MONTH($C42)+12*(K$34-1998),Gas!$A$2507:$E$2568,4,FALSE)</f>
        <v>0.6627301294509248</v>
      </c>
      <c r="N52" s="124">
        <v>22</v>
      </c>
      <c r="O52" s="17">
        <f ca="1">VLOOKUP(MONTH($C52)+12*(O$34-1998),Cinergy!$A$972:$AA$1015,4,FALSE)</f>
        <v>2.8553609864121174</v>
      </c>
      <c r="P52" s="17">
        <f ca="1">VLOOKUP(MONTH($C42)+12*(P$34-1998),Gas!$A$2507:$E$2568,4,FALSE)</f>
        <v>0.45070176352177965</v>
      </c>
      <c r="S52" s="17"/>
      <c r="T52" s="17"/>
      <c r="U52" s="17"/>
    </row>
    <row r="53" spans="1:23" ht="12" customHeight="1" outlineLevel="1" x14ac:dyDescent="0.2">
      <c r="A53" s="24"/>
      <c r="B53" s="17"/>
      <c r="C53" s="24">
        <v>37196</v>
      </c>
      <c r="D53" s="60">
        <v>20</v>
      </c>
      <c r="E53" s="17">
        <f ca="1">VLOOKUP(MONTH($C53)+12*(E$34-1998),Cinergy!$A$972:$AA$1015,4,FALSE)</f>
        <v>1.7146097254945876</v>
      </c>
      <c r="F53" s="17">
        <f ca="1">VLOOKUP(MONTH($C43)+12*(F$34-1998),Gas!$A$2507:$E$2568,4,FALSE)</f>
        <v>0.68217818691412724</v>
      </c>
      <c r="I53" s="124">
        <v>20</v>
      </c>
      <c r="J53" s="17">
        <f ca="1">VLOOKUP(MONTH($C53)+12*(J$34-1998),Cinergy!$A$972:$AA$1015,4,FALSE)</f>
        <v>2.6100060968538843</v>
      </c>
      <c r="K53" s="17">
        <f ca="1">VLOOKUP(MONTH($C43)+12*(K$34-1998),Gas!$A$2507:$E$2568,4,FALSE)</f>
        <v>0.79344736066866739</v>
      </c>
      <c r="N53" s="124">
        <v>20</v>
      </c>
      <c r="O53" s="17">
        <f ca="1">VLOOKUP(MONTH($C53)+12*(O$34-1998),Cinergy!$A$972:$AA$1015,4,FALSE)</f>
        <v>3.4067372295434084</v>
      </c>
      <c r="P53" s="17">
        <f ca="1">VLOOKUP(MONTH($C43)+12*(P$34-1998),Gas!$A$2507:$E$2568,4,FALSE)</f>
        <v>0.6416547045527371</v>
      </c>
      <c r="S53" s="17"/>
      <c r="T53" s="17"/>
      <c r="U53" s="17"/>
    </row>
    <row r="54" spans="1:23" ht="12" customHeight="1" outlineLevel="1" thickBot="1" x14ac:dyDescent="0.25">
      <c r="A54" s="38"/>
      <c r="B54" s="39"/>
      <c r="C54" s="38">
        <v>37226</v>
      </c>
      <c r="D54" s="147">
        <v>22</v>
      </c>
      <c r="E54" s="39">
        <f ca="1">VLOOKUP(MONTH($C54)+12*(E$34-1998),Cinergy!$A$972:$AA$1015,4,FALSE)</f>
        <v>1.7283550026620011</v>
      </c>
      <c r="F54" s="39">
        <f ca="1">VLOOKUP(MONTH($C44)+12*(F$34-1998),Gas!$A$2507:$E$2568,4,FALSE)</f>
        <v>2.0528477212682978</v>
      </c>
      <c r="G54" s="33"/>
      <c r="H54" s="33"/>
      <c r="I54" s="148">
        <v>22</v>
      </c>
      <c r="J54" s="39">
        <f ca="1">VLOOKUP(MONTH($C54)+12*(J$34-1998),Cinergy!$A$972:$AA$1015,4,FALSE)</f>
        <v>2.4300222690226851</v>
      </c>
      <c r="K54" s="39">
        <f ca="1">VLOOKUP(MONTH($C44)+12*(K$34-1998),Gas!$A$2507:$E$2568,4,FALSE)</f>
        <v>0.4294380324476792</v>
      </c>
      <c r="L54" s="33"/>
      <c r="M54" s="33"/>
      <c r="N54" s="148">
        <v>20</v>
      </c>
      <c r="O54" s="39">
        <f ca="1">VLOOKUP(MONTH($C54)+12*(O$34-1998),Cinergy!$A$972:$AA$1015,4,FALSE)</f>
        <v>4.8389169756486279</v>
      </c>
      <c r="P54" s="39">
        <f ca="1">VLOOKUP(MONTH($C44)+12*(P$34-1998),Gas!$A$2507:$E$2568,4,FALSE)</f>
        <v>1.3871116228198064</v>
      </c>
      <c r="Q54" s="33"/>
      <c r="R54" s="33"/>
      <c r="S54" s="39"/>
      <c r="T54" s="39"/>
      <c r="U54" s="39"/>
      <c r="V54" s="33"/>
      <c r="W54" s="33"/>
    </row>
    <row r="55" spans="1:23" ht="12" hidden="1" customHeight="1" thickBot="1" x14ac:dyDescent="0.25">
      <c r="A55" s="38"/>
      <c r="B55" s="39"/>
      <c r="C55" s="38" t="s">
        <v>23</v>
      </c>
      <c r="D55" s="39"/>
      <c r="E55" s="39">
        <f ca="1">(E52*$D52+E53*$D53+E54*$D54)/SUM($D52:$D54)</f>
        <v>2.2247087818100795</v>
      </c>
      <c r="F55" s="39">
        <f ca="1">(F52*$D52+F53*$D53+F54*$D54)/SUM($D52:$D54)</f>
        <v>1.247949387762628</v>
      </c>
      <c r="G55" s="33"/>
      <c r="H55" s="33"/>
      <c r="I55" s="39"/>
      <c r="J55" s="39">
        <f ca="1">(J52*$I52+J53*$I53+J54*$I54)/SUM($I52:$I54)</f>
        <v>2.284467540092987</v>
      </c>
      <c r="K55" s="39">
        <f ca="1">(K52*$I52+K53*$I53+K54*$I54)/SUM($I52:$I54)</f>
        <v>0.62276058167764625</v>
      </c>
      <c r="L55" s="33"/>
      <c r="M55" s="33"/>
      <c r="N55" s="39"/>
      <c r="O55" s="39">
        <f ca="1">(O52*$N52+O53*$N53+O54*$N54)/SUM($N52:$N54)</f>
        <v>3.6730810613694729</v>
      </c>
      <c r="P55" s="39">
        <f ca="1">(P52*$N52+P53*$N53+P54*$N54)/SUM($N52:$N54)</f>
        <v>0.81436718298274235</v>
      </c>
      <c r="Q55" s="33"/>
      <c r="R55" s="33"/>
      <c r="S55" s="39"/>
      <c r="T55" s="39"/>
      <c r="U55" s="39"/>
      <c r="V55" s="33"/>
      <c r="W55" s="33"/>
    </row>
  </sheetData>
  <phoneticPr fontId="0" type="noConversion"/>
  <pageMargins left="1" right="1" top="0.56999999999999995" bottom="0.63" header="0.25" footer="0.5"/>
  <pageSetup scale="78" orientation="landscape" r:id="rId1"/>
  <headerFooter alignWithMargins="0">
    <oddHeader>&amp;C&amp;"Arial,Bold"&amp;12Cinergy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1"/>
  <sheetViews>
    <sheetView workbookViewId="0">
      <selection activeCell="C69" sqref="C69"/>
    </sheetView>
  </sheetViews>
  <sheetFormatPr defaultRowHeight="12.75" outlineLevelRow="1" x14ac:dyDescent="0.2"/>
  <cols>
    <col min="1" max="1" width="4.85546875" customWidth="1"/>
    <col min="2" max="2" width="2" customWidth="1"/>
    <col min="3" max="3" width="9" bestFit="1" customWidth="1"/>
    <col min="4" max="4" width="2.5703125" customWidth="1"/>
    <col min="5" max="5" width="10.140625" customWidth="1"/>
    <col min="6" max="6" width="6.7109375" bestFit="1" customWidth="1"/>
    <col min="7" max="7" width="5.7109375" bestFit="1" customWidth="1"/>
    <col min="8" max="8" width="7.5703125" bestFit="1" customWidth="1"/>
    <col min="9" max="9" width="3.28515625" customWidth="1"/>
    <col min="10" max="10" width="9.42578125" customWidth="1"/>
    <col min="11" max="11" width="6.7109375" bestFit="1" customWidth="1"/>
    <col min="12" max="12" width="5.7109375" bestFit="1" customWidth="1"/>
    <col min="13" max="13" width="7.5703125" bestFit="1" customWidth="1"/>
    <col min="14" max="14" width="2.5703125" customWidth="1"/>
    <col min="15" max="15" width="8.85546875" customWidth="1"/>
    <col min="16" max="16" width="6.7109375" bestFit="1" customWidth="1"/>
    <col min="17" max="17" width="5.7109375" bestFit="1" customWidth="1"/>
    <col min="18" max="18" width="7.5703125" bestFit="1" customWidth="1"/>
    <col min="19" max="19" width="3" customWidth="1"/>
    <col min="20" max="20" width="8.85546875" customWidth="1"/>
    <col min="21" max="21" width="6.7109375" bestFit="1" customWidth="1"/>
    <col min="22" max="22" width="5.7109375" bestFit="1" customWidth="1"/>
    <col min="23" max="23" width="7.5703125" bestFit="1" customWidth="1"/>
  </cols>
  <sheetData>
    <row r="1" spans="1:23" ht="6.75" customHeight="1" thickBot="1" x14ac:dyDescent="0.25">
      <c r="A1" s="38"/>
      <c r="B1" s="39"/>
      <c r="C1" s="38"/>
      <c r="D1" s="39"/>
      <c r="E1" s="39"/>
      <c r="F1" s="39"/>
      <c r="G1" s="33"/>
      <c r="H1" s="33"/>
      <c r="I1" s="39"/>
      <c r="J1" s="39"/>
      <c r="K1" s="39"/>
      <c r="L1" s="33"/>
      <c r="M1" s="33"/>
      <c r="N1" s="39"/>
      <c r="O1" s="39"/>
      <c r="P1" s="39"/>
      <c r="Q1" s="33"/>
      <c r="R1" s="33"/>
      <c r="S1" s="39"/>
      <c r="T1" s="39"/>
      <c r="U1" s="39"/>
      <c r="V1" s="33"/>
      <c r="W1" s="33"/>
    </row>
    <row r="2" spans="1:23" ht="11.25" customHeight="1" x14ac:dyDescent="0.2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1.25" customHeight="1" thickBot="1" x14ac:dyDescent="0.25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1.25" customHeight="1" x14ac:dyDescent="0.2">
      <c r="A4">
        <v>35</v>
      </c>
      <c r="C4" s="24">
        <v>36892</v>
      </c>
      <c r="E4" s="7">
        <f>VLOOKUP(MONTH($C4)+12*(E$2-1998),PJM!$F$1001:$S$1129,MATCH(CONCATENATE($A4,E$3),PJM!$G$1000:$S$1000,0)+1,FALSE)</f>
        <v>0</v>
      </c>
      <c r="F4" s="71">
        <f>VLOOKUP(MONTH($C4)+12*(F$2-1998),PJM!$F$1001:$S$1129,MATCH(CONCATENATE($A4,F$3),PJM!$G$1000:$S$1000,0)+1,FALSE)</f>
        <v>14.657142857142858</v>
      </c>
      <c r="J4" s="7">
        <f>VLOOKUP(MONTH($C4)+12*(J$2-1998),PJM!$F$1001:$S$1129,MATCH(CONCATENATE($A4,J$3),PJM!$G$1000:$S$1000,0)+1,FALSE)</f>
        <v>0</v>
      </c>
      <c r="K4" s="71">
        <f>VLOOKUP(MONTH($C4)+12*(K$2-1998),PJM!$F$1001:$S$1129,MATCH(CONCATENATE($A4,K$3),PJM!$G$1000:$S$1000,0)+1,FALSE)</f>
        <v>10.772</v>
      </c>
      <c r="O4" s="7">
        <f>VLOOKUP(MONTH($C4)+12*(O$2-1998),PJM!$F$1001:$S$1129,MATCH(CONCATENATE($A4,O$3),PJM!$G$1000:$S$1000,0)+1,FALSE)</f>
        <v>3.1510526315789478</v>
      </c>
      <c r="P4" s="71">
        <f>VLOOKUP(MONTH($C4)+12*(P$2-1998),PJM!$F$1001:$S$1129,MATCH(CONCATENATE($A4,P$3),PJM!$G$1000:$S$1000,0)+1,FALSE)</f>
        <v>5.666842105263159</v>
      </c>
      <c r="T4" s="7">
        <f>VLOOKUP(MONTH($C4)+12*(T$2-1998),PJM!$F$1001:$S$1129,MATCH(CONCATENATE($A4,T$3),PJM!$G$1000:$S$1000,0)+1,FALSE)</f>
        <v>16.176000000000002</v>
      </c>
      <c r="U4" s="71">
        <f>VLOOKUP(MONTH($C4)+12*(U$2-1998),PJM!$F$1001:$S$1129,MATCH(CONCATENATE($A4,U$3),PJM!$G$1000:$S$1000,0)+1,FALSE)</f>
        <v>3.0999999999999871E-2</v>
      </c>
    </row>
    <row r="5" spans="1:23" ht="11.25" customHeight="1" x14ac:dyDescent="0.2">
      <c r="A5">
        <v>35</v>
      </c>
      <c r="C5" s="24">
        <v>36923</v>
      </c>
      <c r="E5" s="7">
        <f>VLOOKUP(MONTH($C5)+12*(E$2-1998),PJM!$F$1001:$S$1129,MATCH(CONCATENATE($A5,E$3),PJM!$G$1000:$S$1000,0)+1,FALSE)</f>
        <v>0</v>
      </c>
      <c r="F5" s="71">
        <f>VLOOKUP(MONTH($C5)+12*(F$2-1998),PJM!$F$1001:$S$1129,MATCH(CONCATENATE($A5,F$3),PJM!$G$1000:$S$1000,0)+1,FALSE)</f>
        <v>15.375263157894736</v>
      </c>
      <c r="J5" s="7">
        <f>VLOOKUP(MONTH($C5)+12*(J$2-1998),PJM!$F$1001:$S$1129,MATCH(CONCATENATE($A5,J$3),PJM!$G$1000:$S$1000,0)+1,FALSE)</f>
        <v>0</v>
      </c>
      <c r="K5" s="71">
        <f>VLOOKUP(MONTH($C5)+12*(K$2-1998),PJM!$F$1001:$S$1129,MATCH(CONCATENATE($A5,K$3),PJM!$G$1000:$S$1000,0)+1,FALSE)</f>
        <v>15.652105263157894</v>
      </c>
      <c r="O5" s="7">
        <f>VLOOKUP(MONTH($C5)+12*(O$2-1998),PJM!$F$1001:$S$1129,MATCH(CONCATENATE($A5,O$3),PJM!$G$1000:$S$1000,0)+1,FALSE)</f>
        <v>0.1379999999999999</v>
      </c>
      <c r="P5" s="71">
        <f>VLOOKUP(MONTH($C5)+12*(P$2-1998),PJM!$F$1001:$S$1129,MATCH(CONCATENATE($A5,P$3),PJM!$G$1000:$S$1000,0)+1,FALSE)</f>
        <v>8.0380000000000003</v>
      </c>
      <c r="T5" s="7">
        <f>VLOOKUP(MONTH($C5)+12*(T$2-1998),PJM!$F$1001:$S$1129,MATCH(CONCATENATE($A5,T$3),PJM!$G$1000:$S$1000,0)+1,FALSE)</f>
        <v>3.1435000000000004</v>
      </c>
      <c r="U5" s="71">
        <f>VLOOKUP(MONTH($C5)+12*(U$2-1998),PJM!$F$1001:$S$1129,MATCH(CONCATENATE($A5,U$3),PJM!$G$1000:$S$1000,0)+1,FALSE)</f>
        <v>1.2250000000000001</v>
      </c>
    </row>
    <row r="6" spans="1:23" ht="11.25" customHeight="1" x14ac:dyDescent="0.2">
      <c r="A6" s="80">
        <v>30</v>
      </c>
      <c r="B6" s="81"/>
      <c r="C6" s="82">
        <v>36892</v>
      </c>
      <c r="D6" s="81"/>
      <c r="E6" s="83">
        <f>VLOOKUP(MONTH($C6)+12*(E$2-1998),PJM!$F$1001:$S$1129,MATCH(CONCATENATE($A6,E$3),PJM!$G$1000:$S$1000,0)+1,FALSE)</f>
        <v>0</v>
      </c>
      <c r="F6" s="83">
        <f>VLOOKUP(MONTH($C6)+12*(F$2-1998),PJM!$F$1001:$S$1129,MATCH(CONCATENATE($A6,F$3),PJM!$G$1000:$S$1000,0)+1,FALSE)</f>
        <v>9.6571428571428584</v>
      </c>
      <c r="G6" s="83"/>
      <c r="H6" s="83"/>
      <c r="I6" s="81"/>
      <c r="J6" s="83">
        <f>VLOOKUP(MONTH($C6)+12*(J$2-1998),PJM!$F$1001:$S$1129,MATCH(CONCATENATE($A6,J$3),PJM!$G$1000:$S$1000,0)+1,FALSE)</f>
        <v>0.54649999999999976</v>
      </c>
      <c r="K6" s="83">
        <f>VLOOKUP(MONTH($C6)+12*(K$2-1998),PJM!$F$1001:$S$1129,MATCH(CONCATENATE($A6,K$3),PJM!$G$1000:$S$1000,0)+1,FALSE)</f>
        <v>6.3185000000000002</v>
      </c>
      <c r="L6" s="83"/>
      <c r="M6" s="83"/>
      <c r="N6" s="81"/>
      <c r="O6" s="83">
        <f>VLOOKUP(MONTH($C6)+12*(O$2-1998),PJM!$F$1001:$S$1129,MATCH(CONCATENATE($A6,O$3),PJM!$G$1000:$S$1000,0)+1,FALSE)</f>
        <v>5.7294736842105269</v>
      </c>
      <c r="P6" s="83">
        <f>VLOOKUP(MONTH($C6)+12*(P$2-1998),PJM!$F$1001:$S$1129,MATCH(CONCATENATE($A6,P$3),PJM!$G$1000:$S$1000,0)+1,FALSE)</f>
        <v>3.2452631578947368</v>
      </c>
      <c r="Q6" s="83"/>
      <c r="R6" s="83"/>
      <c r="S6" s="81"/>
      <c r="T6" s="83">
        <f>VLOOKUP(MONTH($C6)+12*(T$2-1998),PJM!$F$1001:$S$1129,MATCH(CONCATENATE($A6,T$3),PJM!$G$1000:$S$1000,0)+1,FALSE)</f>
        <v>21.145000000000003</v>
      </c>
      <c r="U6" s="83">
        <f>VLOOKUP(MONTH($C6)+12*(U$2-1998),PJM!$F$1001:$S$1129,MATCH(CONCATENATE($A6,U$3),PJM!$G$1000:$S$1000,0)+1,FALSE)</f>
        <v>0</v>
      </c>
      <c r="V6" s="83"/>
      <c r="W6" s="83"/>
    </row>
    <row r="7" spans="1:23" ht="11.25" customHeight="1" x14ac:dyDescent="0.2">
      <c r="A7" s="80">
        <v>30</v>
      </c>
      <c r="B7" s="81"/>
      <c r="C7" s="82">
        <v>36923</v>
      </c>
      <c r="D7" s="81"/>
      <c r="E7" s="83">
        <f>VLOOKUP(MONTH($C7)+12*(E$2-1998),PJM!$F$1001:$S$1129,MATCH(CONCATENATE($A7,E$3),PJM!$G$1000:$S$1000,0)+1,FALSE)</f>
        <v>0</v>
      </c>
      <c r="F7" s="87">
        <f>VLOOKUP(MONTH($C7)+12*(F$2-1998),PJM!$F$1001:$S$1129,MATCH(CONCATENATE($A7,F$3),PJM!$G$1000:$S$1000,0)+1,FALSE)</f>
        <v>10.375263157894736</v>
      </c>
      <c r="G7" s="83"/>
      <c r="H7" s="83"/>
      <c r="I7" s="81"/>
      <c r="J7" s="83">
        <f>VLOOKUP(MONTH($C7)+12*(J$2-1998),PJM!$F$1001:$S$1129,MATCH(CONCATENATE($A7,J$3),PJM!$G$1000:$S$1000,0)+1,FALSE)</f>
        <v>0</v>
      </c>
      <c r="K7" s="87">
        <f>VLOOKUP(MONTH($C7)+12*(K$2-1998),PJM!$F$1001:$S$1129,MATCH(CONCATENATE($A7,K$3),PJM!$G$1000:$S$1000,0)+1,FALSE)</f>
        <v>10.652105263157894</v>
      </c>
      <c r="L7" s="83"/>
      <c r="M7" s="83"/>
      <c r="N7" s="81"/>
      <c r="O7" s="83">
        <f>VLOOKUP(MONTH($C7)+12*(O$2-1998),PJM!$F$1001:$S$1129,MATCH(CONCATENATE($A7,O$3),PJM!$G$1000:$S$1000,0)+1,FALSE)</f>
        <v>1.127</v>
      </c>
      <c r="P7" s="83">
        <f>VLOOKUP(MONTH($C7)+12*(P$2-1998),PJM!$F$1001:$S$1129,MATCH(CONCATENATE($A7,P$3),PJM!$G$1000:$S$1000,0)+1,FALSE)</f>
        <v>4.0270000000000001</v>
      </c>
      <c r="Q7" s="83"/>
      <c r="R7" s="83"/>
      <c r="S7" s="81"/>
      <c r="T7" s="83">
        <f>VLOOKUP(MONTH($C7)+12*(T$2-1998),PJM!$F$1001:$S$1129,MATCH(CONCATENATE($A7,T$3),PJM!$G$1000:$S$1000,0)+1,FALSE)</f>
        <v>7.0240000000000009</v>
      </c>
      <c r="U7" s="83">
        <f>VLOOKUP(MONTH($C7)+12*(U$2-1998),PJM!$F$1001:$S$1129,MATCH(CONCATENATE($A7,U$3),PJM!$G$1000:$S$1000,0)+1,FALSE)</f>
        <v>0.10550000000000015</v>
      </c>
      <c r="V7" s="83"/>
      <c r="W7" s="83"/>
    </row>
    <row r="8" spans="1:23" s="47" customFormat="1" ht="11.25" customHeight="1" x14ac:dyDescent="0.2">
      <c r="A8" s="88">
        <v>25</v>
      </c>
      <c r="C8" s="89">
        <v>36892</v>
      </c>
      <c r="E8" s="72">
        <f>VLOOKUP(MONTH($C8)+12*(E$2-1998),PJM!$F$1001:$S$1129,MATCH(CONCATENATE($A8,E$3),PJM!$G$1000:$S$1000,0)+1,FALSE)</f>
        <v>0</v>
      </c>
      <c r="F8" s="72">
        <f>VLOOKUP(MONTH($C8)+12*(F$2-1998),PJM!$F$1001:$S$1129,MATCH(CONCATENATE($A8,F$3),PJM!$G$1000:$S$1000,0)+1,FALSE)</f>
        <v>4.6571428571428566</v>
      </c>
      <c r="G8" s="72"/>
      <c r="H8" s="72"/>
      <c r="J8" s="72">
        <f>VLOOKUP(MONTH($C8)+12*(J$2-1998),PJM!$F$1001:$S$1129,MATCH(CONCATENATE($A8,J$3),PJM!$G$1000:$S$1000,0)+1,FALSE)</f>
        <v>1.6649999999999996</v>
      </c>
      <c r="K8" s="72">
        <f>VLOOKUP(MONTH($C8)+12*(K$2-1998),PJM!$F$1001:$S$1129,MATCH(CONCATENATE($A8,K$3),PJM!$G$1000:$S$1000,0)+1,FALSE)</f>
        <v>2.4369999999999998</v>
      </c>
      <c r="L8" s="72"/>
      <c r="M8" s="72"/>
      <c r="O8" s="72">
        <f>VLOOKUP(MONTH($C8)+12*(O$2-1998),PJM!$F$1001:$S$1129,MATCH(CONCATENATE($A8,O$3),PJM!$G$1000:$S$1000,0)+1,FALSE)</f>
        <v>8.5557894736842126</v>
      </c>
      <c r="P8" s="72">
        <f>VLOOKUP(MONTH($C8)+12*(P$2-1998),PJM!$F$1001:$S$1129,MATCH(CONCATENATE($A8,P$3),PJM!$G$1000:$S$1000,0)+1,FALSE)</f>
        <v>1.0715789473684207</v>
      </c>
      <c r="Q8" s="72"/>
      <c r="R8" s="72"/>
      <c r="T8" s="72">
        <f>VLOOKUP(MONTH($C8)+12*(T$2-1998),PJM!$F$1001:$S$1129,MATCH(CONCATENATE($A8,T$3),PJM!$G$1000:$S$1000,0)+1,FALSE)</f>
        <v>26.145</v>
      </c>
      <c r="U8" s="72">
        <f>VLOOKUP(MONTH($C8)+12*(U$2-1998),PJM!$F$1001:$S$1129,MATCH(CONCATENATE($A8,U$3),PJM!$G$1000:$S$1000,0)+1,FALSE)</f>
        <v>0</v>
      </c>
      <c r="V8" s="72"/>
      <c r="W8" s="72"/>
    </row>
    <row r="9" spans="1:23" s="47" customFormat="1" ht="11.25" customHeight="1" x14ac:dyDescent="0.2">
      <c r="A9" s="69">
        <v>25</v>
      </c>
      <c r="B9" s="64"/>
      <c r="C9" s="70">
        <v>36923</v>
      </c>
      <c r="D9" s="64"/>
      <c r="E9" s="71">
        <f>VLOOKUP(MONTH($C9)+12*(E$2-1998),PJM!$F$1001:$S$1129,MATCH(CONCATENATE($A9,E$3),PJM!$G$1000:$S$1000,0)+1,FALSE)</f>
        <v>0</v>
      </c>
      <c r="F9" s="71">
        <f>VLOOKUP(MONTH($C9)+12*(F$2-1998),PJM!$F$1001:$S$1129,MATCH(CONCATENATE($A9,F$3),PJM!$G$1000:$S$1000,0)+1,FALSE)</f>
        <v>5.3752631578947367</v>
      </c>
      <c r="G9" s="71"/>
      <c r="H9" s="71"/>
      <c r="I9" s="64"/>
      <c r="J9" s="71">
        <f>VLOOKUP(MONTH($C9)+12*(J$2-1998),PJM!$F$1001:$S$1129,MATCH(CONCATENATE($A9,J$3),PJM!$G$1000:$S$1000,0)+1,FALSE)</f>
        <v>4.8947368421052614E-2</v>
      </c>
      <c r="K9" s="71">
        <f>VLOOKUP(MONTH($C9)+12*(K$2-1998),PJM!$F$1001:$S$1129,MATCH(CONCATENATE($A9,K$3),PJM!$G$1000:$S$1000,0)+1,FALSE)</f>
        <v>5.701052631578948</v>
      </c>
      <c r="L9" s="71"/>
      <c r="M9" s="71"/>
      <c r="N9" s="64"/>
      <c r="O9" s="71">
        <f>VLOOKUP(MONTH($C9)+12*(O$2-1998),PJM!$F$1001:$S$1129,MATCH(CONCATENATE($A9,O$3),PJM!$G$1000:$S$1000,0)+1,FALSE)</f>
        <v>3.0755000000000003</v>
      </c>
      <c r="P9" s="71">
        <f>VLOOKUP(MONTH($C9)+12*(P$2-1998),PJM!$F$1001:$S$1129,MATCH(CONCATENATE($A9,P$3),PJM!$G$1000:$S$1000,0)+1,FALSE)</f>
        <v>0.97550000000000003</v>
      </c>
      <c r="Q9" s="71"/>
      <c r="R9" s="71"/>
      <c r="S9" s="64"/>
      <c r="T9" s="71">
        <f>VLOOKUP(MONTH($C9)+12*(T$2-1998),PJM!$F$1001:$S$1129,MATCH(CONCATENATE($A9,T$3),PJM!$G$1000:$S$1000,0)+1,FALSE)</f>
        <v>11.9185</v>
      </c>
      <c r="U9" s="71">
        <f>VLOOKUP(MONTH($C9)+12*(U$2-1998),PJM!$F$1001:$S$1129,MATCH(CONCATENATE($A9,U$3),PJM!$G$1000:$S$1000,0)+1,FALSE)</f>
        <v>0</v>
      </c>
      <c r="V9" s="71"/>
      <c r="W9" s="71"/>
    </row>
    <row r="10" spans="1:23" ht="11.25" customHeight="1" x14ac:dyDescent="0.2">
      <c r="A10" s="62">
        <v>20</v>
      </c>
      <c r="B10" s="31"/>
      <c r="C10" s="24">
        <v>36892</v>
      </c>
      <c r="D10" s="31"/>
      <c r="E10" s="72">
        <f>VLOOKUP(MONTH($C10)+12*(E$2-1998),PJM!$F$1001:$S$1129,MATCH(CONCATENATE($A10,E$3),PJM!$G$1000:$S$1000,0)+1,FALSE)</f>
        <v>0.90761904761904755</v>
      </c>
      <c r="F10" s="7">
        <f>VLOOKUP(MONTH($C10)+12*(F$2-1998),PJM!$F$1001:$S$1129,MATCH(CONCATENATE($A10,F$3),PJM!$G$1000:$S$1000,0)+1,FALSE)</f>
        <v>0.56476190476190469</v>
      </c>
      <c r="G10" s="7"/>
      <c r="H10" s="7"/>
      <c r="I10" s="31"/>
      <c r="J10" s="72">
        <f>VLOOKUP(MONTH($C10)+12*(J$2-1998),PJM!$F$1001:$S$1129,MATCH(CONCATENATE($A10,J$3),PJM!$G$1000:$S$1000,0)+1,FALSE)</f>
        <v>4.3264999999999993</v>
      </c>
      <c r="K10" s="7">
        <f>VLOOKUP(MONTH($C10)+12*(K$2-1998),PJM!$F$1001:$S$1129,MATCH(CONCATENATE($A10,K$3),PJM!$G$1000:$S$1000,0)+1,FALSE)</f>
        <v>9.8499999999999949E-2</v>
      </c>
      <c r="L10" s="7"/>
      <c r="M10" s="7"/>
      <c r="N10" s="31"/>
      <c r="O10" s="72">
        <f>VLOOKUP(MONTH($C10)+12*(O$2-1998),PJM!$F$1001:$S$1129,MATCH(CONCATENATE($A10,O$3),PJM!$G$1000:$S$1000,0)+1,FALSE)</f>
        <v>12.48421052631579</v>
      </c>
      <c r="P10" s="7">
        <f>VLOOKUP(MONTH($C10)+12*(P$2-1998),PJM!$F$1001:$S$1129,MATCH(CONCATENATE($A10,P$3),PJM!$G$1000:$S$1000,0)+1,FALSE)</f>
        <v>0</v>
      </c>
      <c r="Q10" s="7"/>
      <c r="R10" s="7"/>
      <c r="S10" s="31"/>
      <c r="T10" s="72">
        <f>VLOOKUP(MONTH($C10)+12*(T$2-1998),PJM!$F$1001:$S$1129,MATCH(CONCATENATE($A10,T$3),PJM!$G$1000:$S$1000,0)+1,FALSE)</f>
        <v>31.144999999999992</v>
      </c>
      <c r="U10" s="7">
        <f>VLOOKUP(MONTH($C10)+12*(U$2-1998),PJM!$F$1001:$S$1129,MATCH(CONCATENATE($A10,U$3),PJM!$G$1000:$S$1000,0)+1,FALSE)</f>
        <v>0</v>
      </c>
      <c r="V10" s="7"/>
      <c r="W10" s="7"/>
    </row>
    <row r="11" spans="1:23" ht="11.25" customHeight="1" x14ac:dyDescent="0.2">
      <c r="A11" s="65">
        <v>20</v>
      </c>
      <c r="B11" s="66"/>
      <c r="C11" s="67">
        <v>36923</v>
      </c>
      <c r="D11" s="66"/>
      <c r="E11" s="68">
        <f>VLOOKUP(MONTH($C11)+12*(E$2-1998),PJM!$F$1001:$S$1129,MATCH(CONCATENATE($A11,E$3),PJM!$G$1000:$S$1000,0)+1,FALSE)</f>
        <v>0.53421052631578936</v>
      </c>
      <c r="F11" s="68">
        <f>VLOOKUP(MONTH($C11)+12*(F$2-1998),PJM!$F$1001:$S$1129,MATCH(CONCATENATE($A11,F$3),PJM!$G$1000:$S$1000,0)+1,FALSE)</f>
        <v>0.90947368421052621</v>
      </c>
      <c r="G11" s="68"/>
      <c r="H11" s="68"/>
      <c r="I11" s="66"/>
      <c r="J11" s="68">
        <f>VLOOKUP(MONTH($C11)+12*(J$2-1998),PJM!$F$1001:$S$1129,MATCH(CONCATENATE($A11,J$3),PJM!$G$1000:$S$1000,0)+1,FALSE)</f>
        <v>0.62368421052631584</v>
      </c>
      <c r="K11" s="68">
        <f>VLOOKUP(MONTH($C11)+12*(K$2-1998),PJM!$F$1001:$S$1129,MATCH(CONCATENATE($A11,K$3),PJM!$G$1000:$S$1000,0)+1,FALSE)</f>
        <v>1.2757894736842108</v>
      </c>
      <c r="L11" s="68"/>
      <c r="M11" s="68"/>
      <c r="N11" s="66"/>
      <c r="O11" s="68">
        <f>VLOOKUP(MONTH($C11)+12*(O$2-1998),PJM!$F$1001:$S$1129,MATCH(CONCATENATE($A11,O$3),PJM!$G$1000:$S$1000,0)+1,FALSE)</f>
        <v>7.0999999999999988</v>
      </c>
      <c r="P11" s="68">
        <f>VLOOKUP(MONTH($C11)+12*(P$2-1998),PJM!$F$1001:$S$1129,MATCH(CONCATENATE($A11,P$3),PJM!$G$1000:$S$1000,0)+1,FALSE)</f>
        <v>0</v>
      </c>
      <c r="Q11" s="68"/>
      <c r="R11" s="68"/>
      <c r="S11" s="66"/>
      <c r="T11" s="68">
        <f>VLOOKUP(MONTH($C11)+12*(T$2-1998),PJM!$F$1001:$S$1129,MATCH(CONCATENATE($A11,T$3),PJM!$G$1000:$S$1000,0)+1,FALSE)</f>
        <v>16.918500000000002</v>
      </c>
      <c r="U11" s="68">
        <f>VLOOKUP(MONTH($C11)+12*(U$2-1998),PJM!$F$1001:$S$1129,MATCH(CONCATENATE($A11,U$3),PJM!$G$1000:$S$1000,0)+1,FALSE)</f>
        <v>0</v>
      </c>
      <c r="V11" s="27"/>
      <c r="W11" s="27"/>
    </row>
    <row r="12" spans="1:23" ht="11.25" customHeight="1" x14ac:dyDescent="0.2">
      <c r="A12" s="25">
        <v>100</v>
      </c>
      <c r="C12" s="24">
        <v>37073</v>
      </c>
      <c r="E12" s="7">
        <f>VLOOKUP(MONTH($C12)+12*(E$2-1998),PJM!$F$1001:$S$1129,MATCH(CONCATENATE($A12,E$3),PJM!$G$1000:$S$1000,0)+1,FALSE)</f>
        <v>8.1186947826086957</v>
      </c>
      <c r="F12" s="7"/>
      <c r="G12" s="7"/>
      <c r="H12" s="7"/>
      <c r="J12" s="7">
        <f>VLOOKUP(MONTH($C12)+12*(J$2-1998),PJM!$F$1001:$S$1129,MATCH(CONCATENATE($A12,J$3),PJM!$G$1000:$S$1000,0)+1,FALSE)</f>
        <v>66.055709523809526</v>
      </c>
      <c r="K12" s="7"/>
      <c r="L12" s="7"/>
      <c r="M12" s="7"/>
      <c r="O12" s="7">
        <f>VLOOKUP(MONTH($C12)+12*(O$2-1998),PJM!$F$1001:$S$1129,MATCH(CONCATENATE($A12,O$3),PJM!$G$1000:$S$1000,0)+1,FALSE)</f>
        <v>0</v>
      </c>
      <c r="P12" s="7"/>
      <c r="Q12" s="7"/>
      <c r="R12" s="7"/>
      <c r="T12" s="7">
        <f>VLOOKUP(MONTH($C12)+12*(T$2-1998),PJM!$F$1001:$S$1129,MATCH(CONCATENATE($A12,T$3),PJM!$G$1000:$S$1000,0)+1,FALSE)</f>
        <v>0</v>
      </c>
      <c r="U12" s="7"/>
      <c r="V12" s="7"/>
      <c r="W12" s="7"/>
    </row>
    <row r="13" spans="1:23" ht="11.25" customHeight="1" x14ac:dyDescent="0.2">
      <c r="A13" s="25">
        <v>100</v>
      </c>
      <c r="C13" s="24">
        <v>37104</v>
      </c>
      <c r="E13" s="7">
        <f>VLOOKUP(MONTH($C13)+12*(E$2-1998),PJM!$F$1001:$S$1129,MATCH(CONCATENATE($A13,E$3),PJM!$G$1000:$S$1000,0)+1,FALSE)</f>
        <v>0</v>
      </c>
      <c r="F13" s="7"/>
      <c r="G13" s="7"/>
      <c r="H13" s="7"/>
      <c r="J13" s="7">
        <f>VLOOKUP(MONTH($C13)+12*(J$2-1998),PJM!$F$1001:$S$1129,MATCH(CONCATENATE($A13,J$3),PJM!$G$1000:$S$1000,0)+1,FALSE)</f>
        <v>10.510452727272728</v>
      </c>
      <c r="K13" s="7"/>
      <c r="L13" s="7"/>
      <c r="M13" s="7"/>
      <c r="O13" s="7">
        <f>VLOOKUP(MONTH($C13)+12*(O$2-1998),PJM!$F$1001:$S$1129,MATCH(CONCATENATE($A13,O$3),PJM!$G$1000:$S$1000,0)+1,FALSE)</f>
        <v>0.8108691304347827</v>
      </c>
      <c r="P13" s="7"/>
      <c r="Q13" s="7"/>
      <c r="R13" s="7"/>
      <c r="T13" s="7">
        <f>VLOOKUP(MONTH($C13)+12*(T$2-1998),PJM!$F$1001:$S$1129,MATCH(CONCATENATE($A13,T$3),PJM!$G$1000:$S$1000,0)+1,FALSE)</f>
        <v>21.246519999999997</v>
      </c>
      <c r="U13" s="7"/>
      <c r="V13" s="7"/>
      <c r="W13" s="7"/>
    </row>
    <row r="14" spans="1:23" ht="11.25" customHeight="1" x14ac:dyDescent="0.2">
      <c r="A14" s="80">
        <v>50</v>
      </c>
      <c r="B14" s="81"/>
      <c r="C14" s="82">
        <v>37073</v>
      </c>
      <c r="D14" s="81"/>
      <c r="E14" s="83">
        <f>VLOOKUP(MONTH($C14)+12*(E$2-1998),PJM!$F$1001:$S$1129,MATCH(CONCATENATE($A14,E$3),PJM!$G$1000:$S$1000,0)+1,FALSE)</f>
        <v>16.878260869565217</v>
      </c>
      <c r="F14" s="83">
        <f>VLOOKUP(MONTH($C14)+12*(F$2-1998),PJM!$F$1001:$S$1129,MATCH(CONCATENATE($A14,F$3),PJM!$G$1000:$S$1000,0)+1,FALSE)</f>
        <v>11.512608695652172</v>
      </c>
      <c r="G14" s="83"/>
      <c r="H14" s="83"/>
      <c r="I14" s="81"/>
      <c r="J14" s="83">
        <f>VLOOKUP(MONTH($C14)+12*(J$2-1998),PJM!$F$1001:$S$1129,MATCH(CONCATENATE($A14,J$3),PJM!$G$1000:$S$1000,0)+1,FALSE)</f>
        <v>90.910476190476189</v>
      </c>
      <c r="K14" s="83">
        <f>VLOOKUP(MONTH($C14)+12*(K$2-1998),PJM!$F$1001:$S$1129,MATCH(CONCATENATE($A14,K$3),PJM!$G$1000:$S$1000,0)+1,FALSE)</f>
        <v>6.9528571428571428</v>
      </c>
      <c r="L14" s="83"/>
      <c r="M14" s="83"/>
      <c r="N14" s="81"/>
      <c r="O14" s="83">
        <f>VLOOKUP(MONTH($C14)+12*(O$2-1998),PJM!$F$1001:$S$1129,MATCH(CONCATENATE($A14,O$3),PJM!$G$1000:$S$1000,0)+1,FALSE)</f>
        <v>2.4455</v>
      </c>
      <c r="P14" s="83">
        <f>VLOOKUP(MONTH($C14)+12*(P$2-1998),PJM!$F$1001:$S$1129,MATCH(CONCATENATE($A14,P$3),PJM!$G$1000:$S$1000,0)+1,FALSE)</f>
        <v>13.474</v>
      </c>
      <c r="Q14" s="83"/>
      <c r="R14" s="83"/>
      <c r="S14" s="81"/>
      <c r="T14" s="83">
        <f>VLOOKUP(MONTH($C14)+12*(T$2-1998),PJM!$F$1001:$S$1129,MATCH(CONCATENATE($A14,T$3),PJM!$G$1000:$S$1000,0)+1,FALSE)</f>
        <v>1.922857142857143</v>
      </c>
      <c r="U14" s="83">
        <f>VLOOKUP(MONTH($C14)+12*(U$2-1998),PJM!$F$1001:$S$1129,MATCH(CONCATENATE($A14,U$3),PJM!$G$1000:$S$1000,0)+1,FALSE)</f>
        <v>10.667142857142856</v>
      </c>
      <c r="V14" s="83"/>
      <c r="W14" s="83"/>
    </row>
    <row r="15" spans="1:23" ht="11.25" customHeight="1" x14ac:dyDescent="0.2">
      <c r="A15" s="84">
        <v>50</v>
      </c>
      <c r="B15" s="85"/>
      <c r="C15" s="86">
        <v>37104</v>
      </c>
      <c r="D15" s="85"/>
      <c r="E15" s="87">
        <f>VLOOKUP(MONTH($C15)+12*(E$2-1998),PJM!$F$1001:$S$1129,MATCH(CONCATENATE($A15,E$3),PJM!$G$1000:$S$1000,0)+1,FALSE)</f>
        <v>1.4157142857142859</v>
      </c>
      <c r="F15" s="87">
        <f>VLOOKUP(MONTH($C15)+12*(F$2-1998),PJM!$F$1001:$S$1129,MATCH(CONCATENATE($A15,F$3),PJM!$G$1000:$S$1000,0)+1,FALSE)</f>
        <v>16.532380952380954</v>
      </c>
      <c r="G15" s="87"/>
      <c r="H15" s="87"/>
      <c r="I15" s="85"/>
      <c r="J15" s="87">
        <f>VLOOKUP(MONTH($C15)+12*(J$2-1998),PJM!$F$1001:$S$1129,MATCH(CONCATENATE($A15,J$3),PJM!$G$1000:$S$1000,0)+1,FALSE)</f>
        <v>19.942272727272726</v>
      </c>
      <c r="K15" s="87">
        <f>VLOOKUP(MONTH($C15)+12*(K$2-1998),PJM!$F$1001:$S$1129,MATCH(CONCATENATE($A15,K$3),PJM!$G$1000:$S$1000,0)+1,FALSE)</f>
        <v>11.556363636363637</v>
      </c>
      <c r="L15" s="87"/>
      <c r="M15" s="87"/>
      <c r="N15" s="85"/>
      <c r="O15" s="87">
        <f>VLOOKUP(MONTH($C15)+12*(O$2-1998),PJM!$F$1001:$S$1129,MATCH(CONCATENATE($A15,O$3),PJM!$G$1000:$S$1000,0)+1,FALSE)</f>
        <v>6.5252173913043467</v>
      </c>
      <c r="P15" s="87">
        <f>VLOOKUP(MONTH($C15)+12*(P$2-1998),PJM!$F$1001:$S$1129,MATCH(CONCATENATE($A15,P$3),PJM!$G$1000:$S$1000,0)+1,FALSE)</f>
        <v>8.2560869565217399</v>
      </c>
      <c r="Q15" s="87"/>
      <c r="R15" s="87"/>
      <c r="S15" s="85"/>
      <c r="T15" s="87">
        <f>VLOOKUP(MONTH($C15)+12*(T$2-1998),PJM!$F$1001:$S$1129,MATCH(CONCATENATE($A15,T$3),PJM!$G$1000:$S$1000,0)+1,FALSE)</f>
        <v>31.919130434782609</v>
      </c>
      <c r="U15" s="87">
        <f>VLOOKUP(MONTH($C15)+12*(U$2-1998),PJM!$F$1001:$S$1129,MATCH(CONCATENATE($A15,U$3),PJM!$G$1000:$S$1000,0)+1,FALSE)</f>
        <v>7.2452173913043483</v>
      </c>
      <c r="V15" s="87"/>
      <c r="W15" s="87"/>
    </row>
    <row r="16" spans="1:23" ht="11.25" customHeight="1" x14ac:dyDescent="0.2">
      <c r="A16" s="62">
        <v>40</v>
      </c>
      <c r="B16" s="31"/>
      <c r="C16" s="24">
        <v>37073</v>
      </c>
      <c r="D16" s="31"/>
      <c r="E16" s="7">
        <f>VLOOKUP(MONTH($C16)+12*(E$2-1998),PJM!$F$1001:$S$1129,MATCH(CONCATENATE($A16,E$3),PJM!$G$1000:$S$1000,0)+1,FALSE)</f>
        <v>20.028695652173912</v>
      </c>
      <c r="F16" s="7">
        <f>VLOOKUP(MONTH($C16)+12*(F$2-1998),PJM!$F$1001:$S$1129,MATCH(CONCATENATE($A16,F$3),PJM!$G$1000:$S$1000,0)+1,FALSE)</f>
        <v>4.6630434782608701</v>
      </c>
      <c r="G16" s="7"/>
      <c r="H16" s="7"/>
      <c r="J16" s="7">
        <f>VLOOKUP(MONTH($C16)+12*(J$2-1998),PJM!$F$1001:$S$1129,MATCH(CONCATENATE($A16,J$3),PJM!$G$1000:$S$1000,0)+1,FALSE)</f>
        <v>97.210952380952378</v>
      </c>
      <c r="K16" s="7">
        <f>VLOOKUP(MONTH($C16)+12*(K$2-1998),PJM!$F$1001:$S$1129,MATCH(CONCATENATE($A16,K$3),PJM!$G$1000:$S$1000,0)+1,FALSE)</f>
        <v>3.253333333333333</v>
      </c>
      <c r="L16" s="7"/>
      <c r="M16" s="7"/>
      <c r="O16" s="7">
        <f>VLOOKUP(MONTH($C16)+12*(O$2-1998),PJM!$F$1001:$S$1129,MATCH(CONCATENATE($A16,O$3),PJM!$G$1000:$S$1000,0)+1,FALSE)</f>
        <v>5.1690000000000005</v>
      </c>
      <c r="P16" s="7">
        <f>VLOOKUP(MONTH($C16)+12*(P$2-1998),PJM!$F$1001:$S$1129,MATCH(CONCATENATE($A16,P$3),PJM!$G$1000:$S$1000,0)+1,FALSE)</f>
        <v>6.1974999999999998</v>
      </c>
      <c r="Q16" s="7"/>
      <c r="R16" s="7"/>
      <c r="T16" s="7">
        <f>VLOOKUP(MONTH($C16)+12*(T$2-1998),PJM!$F$1001:$S$1129,MATCH(CONCATENATE($A16,T$3),PJM!$G$1000:$S$1000,0)+1,FALSE)</f>
        <v>4.4380952380952392</v>
      </c>
      <c r="U16" s="7">
        <f>VLOOKUP(MONTH($C16)+12*(U$2-1998),PJM!$F$1001:$S$1129,MATCH(CONCATENATE($A16,U$3),PJM!$G$1000:$S$1000,0)+1,FALSE)</f>
        <v>3.1823809523809521</v>
      </c>
      <c r="V16" s="7"/>
      <c r="W16" s="7"/>
    </row>
    <row r="17" spans="1:23" ht="11.25" customHeight="1" x14ac:dyDescent="0.2">
      <c r="A17" s="40">
        <v>40</v>
      </c>
      <c r="B17" s="29"/>
      <c r="C17" s="26">
        <v>37104</v>
      </c>
      <c r="D17" s="29"/>
      <c r="E17" s="27">
        <f>VLOOKUP(MONTH($C17)+12*(E$2-1998),PJM!$F$1001:$S$1129,MATCH(CONCATENATE($A17,E$3),PJM!$G$1000:$S$1000,0)+1,FALSE)</f>
        <v>3.0561904761904763</v>
      </c>
      <c r="F17" s="27">
        <f>VLOOKUP(MONTH($C17)+12*(F$2-1998),PJM!$F$1001:$S$1129,MATCH(CONCATENATE($A17,F$3),PJM!$G$1000:$S$1000,0)+1,FALSE)</f>
        <v>8.1728571428571435</v>
      </c>
      <c r="G17" s="27"/>
      <c r="H17" s="27"/>
      <c r="I17" s="29"/>
      <c r="J17" s="27">
        <f>VLOOKUP(MONTH($C17)+12*(J$2-1998),PJM!$F$1001:$S$1129,MATCH(CONCATENATE($A17,J$3),PJM!$G$1000:$S$1000,0)+1,FALSE)</f>
        <v>22.776363636363637</v>
      </c>
      <c r="K17" s="27">
        <f>VLOOKUP(MONTH($C17)+12*(K$2-1998),PJM!$F$1001:$S$1129,MATCH(CONCATENATE($A17,K$3),PJM!$G$1000:$S$1000,0)+1,FALSE)</f>
        <v>4.3904545454545447</v>
      </c>
      <c r="L17" s="27"/>
      <c r="M17" s="27"/>
      <c r="N17" s="29"/>
      <c r="O17" s="27">
        <f>VLOOKUP(MONTH($C17)+12*(O$2-1998),PJM!$F$1001:$S$1129,MATCH(CONCATENATE($A17,O$3),PJM!$G$1000:$S$1000,0)+1,FALSE)</f>
        <v>11.762608695652172</v>
      </c>
      <c r="P17" s="27">
        <f>VLOOKUP(MONTH($C17)+12*(P$2-1998),PJM!$F$1001:$S$1129,MATCH(CONCATENATE($A17,P$3),PJM!$G$1000:$S$1000,0)+1,FALSE)</f>
        <v>3.4934782608695651</v>
      </c>
      <c r="Q17" s="27"/>
      <c r="R17" s="27"/>
      <c r="S17" s="29"/>
      <c r="T17" s="27">
        <f>VLOOKUP(MONTH($C17)+12*(T$2-1998),PJM!$F$1001:$S$1129,MATCH(CONCATENATE($A17,T$3),PJM!$G$1000:$S$1000,0)+1,FALSE)</f>
        <v>35.686956521739127</v>
      </c>
      <c r="U17" s="27">
        <f>VLOOKUP(MONTH($C17)+12*(U$2-1998),PJM!$F$1001:$S$1129,MATCH(CONCATENATE($A17,U$3),PJM!$G$1000:$S$1000,0)+1,FALSE)</f>
        <v>1.0130434782608697</v>
      </c>
      <c r="V17" s="27"/>
      <c r="W17" s="27"/>
    </row>
    <row r="18" spans="1:23" ht="11.25" customHeight="1" x14ac:dyDescent="0.2">
      <c r="A18" s="62">
        <v>35</v>
      </c>
      <c r="B18" s="31"/>
      <c r="C18" s="63">
        <v>37135</v>
      </c>
      <c r="D18" s="31"/>
      <c r="E18" s="7">
        <f>VLOOKUP(MONTH($C18)+12*(E$2-1998),PJM!$F$1001:$S$1129,MATCH(CONCATENATE($A18,E$3),PJM!$G$1000:$S$1000,0)+1,FALSE)</f>
        <v>0.73380952380952402</v>
      </c>
      <c r="F18" s="7">
        <f>VLOOKUP(MONTH($C18)+12*(F$2-1998),PJM!$F$1001:$S$1129,MATCH(CONCATENATE($A18,F$3),PJM!$G$1000:$S$1000,0)+1,FALSE)</f>
        <v>7.2328571428571404</v>
      </c>
      <c r="G18" s="32"/>
      <c r="H18" s="32"/>
      <c r="I18" s="31"/>
      <c r="J18" s="7">
        <f>VLOOKUP(MONTH($C18)+12*(J$2-1998),PJM!$F$1001:$S$1129,MATCH(CONCATENATE($A18,J$3),PJM!$G$1000:$S$1000,0)+1,FALSE)</f>
        <v>0.39047619047619059</v>
      </c>
      <c r="K18" s="7">
        <f>VLOOKUP(MONTH($C18)+12*(K$2-1998),PJM!$F$1001:$S$1129,MATCH(CONCATENATE($A18,K$3),PJM!$G$1000:$S$1000,0)+1,FALSE)</f>
        <v>7.4428571428571422</v>
      </c>
      <c r="L18" s="32"/>
      <c r="M18" s="32"/>
      <c r="N18" s="31"/>
      <c r="O18" s="7">
        <f>VLOOKUP(MONTH($C18)+12*(O$2-1998),PJM!$F$1001:$S$1129,MATCH(CONCATENATE($A18,O$3),PJM!$G$1000:$S$1000,0)+1,FALSE)</f>
        <v>2.1515789473684213</v>
      </c>
      <c r="P18" s="7">
        <f>VLOOKUP(MONTH($C18)+12*(P$2-1998),PJM!$F$1001:$S$1129,MATCH(CONCATENATE($A18,P$3),PJM!$G$1000:$S$1000,0)+1,FALSE)</f>
        <v>5.45</v>
      </c>
      <c r="Q18" s="32"/>
      <c r="R18" s="32"/>
      <c r="S18" s="31"/>
      <c r="T18" s="7">
        <f>VLOOKUP(MONTH($C18)+12*(T$2-1998),PJM!$F$1001:$S$1129,MATCH(CONCATENATE($A18,T$3),PJM!$G$1000:$S$1000,0)+1,FALSE)</f>
        <v>8.7083333333333471E-2</v>
      </c>
      <c r="U18" s="7">
        <f>VLOOKUP(MONTH($C18)+12*(U$2-1998),PJM!$F$1001:$S$1129,MATCH(CONCATENATE($A18,U$3),PJM!$G$1000:$S$1000,0)+1,FALSE)</f>
        <v>7.4704166666666678</v>
      </c>
      <c r="V18" s="32"/>
      <c r="W18" s="32"/>
    </row>
    <row r="19" spans="1:23" ht="11.25" customHeight="1" x14ac:dyDescent="0.2">
      <c r="A19" s="80">
        <v>30</v>
      </c>
      <c r="B19" s="81"/>
      <c r="C19" s="82">
        <v>37135</v>
      </c>
      <c r="D19" s="81"/>
      <c r="E19" s="83">
        <f>VLOOKUP(MONTH($C19)+12*(E$2-1998),PJM!$F$1001:$S$1129,MATCH(CONCATENATE($A19,E$3),PJM!$G$1000:$S$1000,0)+1,FALSE)</f>
        <v>2.4823809523809528</v>
      </c>
      <c r="F19" s="83">
        <f>VLOOKUP(MONTH($C19)+12*(F$2-1998),PJM!$F$1001:$S$1129,MATCH(CONCATENATE($A19,F$3),PJM!$G$1000:$S$1000,0)+1,FALSE)</f>
        <v>3.9814285714285709</v>
      </c>
      <c r="G19" s="83"/>
      <c r="H19" s="83"/>
      <c r="I19" s="81"/>
      <c r="J19" s="83">
        <f>VLOOKUP(MONTH($C19)+12*(J$2-1998),PJM!$F$1001:$S$1129,MATCH(CONCATENATE($A19,J$3),PJM!$G$1000:$S$1000,0)+1,FALSE)</f>
        <v>0.86523809523809536</v>
      </c>
      <c r="K19" s="83">
        <f>VLOOKUP(MONTH($C19)+12*(K$2-1998),PJM!$F$1001:$S$1129,MATCH(CONCATENATE($A19,K$3),PJM!$G$1000:$S$1000,0)+1,FALSE)</f>
        <v>2.9176190476190476</v>
      </c>
      <c r="L19" s="80"/>
      <c r="M19" s="80"/>
      <c r="N19" s="81"/>
      <c r="O19" s="83">
        <f>VLOOKUP(MONTH($C19)+12*(O$2-1998),PJM!$F$1001:$S$1129,MATCH(CONCATENATE($A19,O$3),PJM!$G$1000:$S$1000,0)+1,FALSE)</f>
        <v>4.506842105263158</v>
      </c>
      <c r="P19" s="83">
        <f>VLOOKUP(MONTH($C19)+12*(P$2-1998),PJM!$F$1001:$S$1129,MATCH(CONCATENATE($A19,P$3),PJM!$G$1000:$S$1000,0)+1,FALSE)</f>
        <v>2.8052631578947369</v>
      </c>
      <c r="Q19" s="83"/>
      <c r="R19" s="83"/>
      <c r="S19" s="81"/>
      <c r="T19" s="83">
        <f>VLOOKUP(MONTH($C19)+12*(T$2-1998),PJM!$F$1001:$S$1129,MATCH(CONCATENATE($A19,T$3),PJM!$G$1000:$S$1000,0)+1,FALSE)</f>
        <v>0.92125000000000001</v>
      </c>
      <c r="U19" s="83">
        <f>VLOOKUP(MONTH($C19)+12*(U$2-1998),PJM!$F$1001:$S$1129,MATCH(CONCATENATE($A19,U$3),PJM!$G$1000:$S$1000,0)+1,FALSE)</f>
        <v>3.3045833333333339</v>
      </c>
      <c r="V19" s="83"/>
      <c r="W19" s="83"/>
    </row>
    <row r="20" spans="1:23" s="47" customFormat="1" ht="11.25" customHeight="1" x14ac:dyDescent="0.2">
      <c r="A20" s="65">
        <v>25</v>
      </c>
      <c r="B20" s="66"/>
      <c r="C20" s="67">
        <v>37135</v>
      </c>
      <c r="D20" s="66"/>
      <c r="E20" s="68">
        <f>VLOOKUP(MONTH($C20)+12*(E$2-1998),PJM!$F$1001:$S$1129,MATCH(CONCATENATE($A20,E$3),PJM!$G$1000:$S$1000,0)+1,FALSE)</f>
        <v>5.0195238095238111</v>
      </c>
      <c r="F20" s="68">
        <f>VLOOKUP(MONTH($C20)+12*(F$2-1998),PJM!$F$1001:$S$1129,MATCH(CONCATENATE($A20,F$3),PJM!$G$1000:$S$1000,0)+1,FALSE)</f>
        <v>1.5185714285714287</v>
      </c>
      <c r="G20" s="68"/>
      <c r="H20" s="68"/>
      <c r="I20" s="66"/>
      <c r="J20" s="68">
        <f>VLOOKUP(MONTH($C20)+12*(J$2-1998),PJM!$F$1001:$S$1129,MATCH(CONCATENATE($A20,J$3),PJM!$G$1000:$S$1000,0)+1,FALSE)</f>
        <v>3.1047619047619048</v>
      </c>
      <c r="K20" s="68">
        <f>VLOOKUP(MONTH($C20)+12*(K$2-1998),PJM!$F$1001:$S$1129,MATCH(CONCATENATE($A20,K$3),PJM!$G$1000:$S$1000,0)+1,FALSE)</f>
        <v>0.15714285714285717</v>
      </c>
      <c r="L20" s="65"/>
      <c r="M20" s="65"/>
      <c r="N20" s="66"/>
      <c r="O20" s="68">
        <f>VLOOKUP(MONTH($C20)+12*(O$2-1998),PJM!$F$1001:$S$1129,MATCH(CONCATENATE($A20,O$3),PJM!$G$1000:$S$1000,0)+1,FALSE)</f>
        <v>7.4705263157894732</v>
      </c>
      <c r="P20" s="68">
        <f>VLOOKUP(MONTH($C20)+12*(P$2-1998),PJM!$F$1001:$S$1129,MATCH(CONCATENATE($A20,P$3),PJM!$G$1000:$S$1000,0)+1,FALSE)</f>
        <v>0.76894736842105238</v>
      </c>
      <c r="Q20" s="68"/>
      <c r="R20" s="68"/>
      <c r="S20" s="66"/>
      <c r="T20" s="68">
        <f>VLOOKUP(MONTH($C20)+12*(T$2-1998),PJM!$F$1001:$S$1129,MATCH(CONCATENATE($A20,T$3),PJM!$G$1000:$S$1000,0)+1,FALSE)</f>
        <v>3.1216666666666661</v>
      </c>
      <c r="U20" s="68">
        <f>VLOOKUP(MONTH($C20)+12*(U$2-1998),PJM!$F$1001:$S$1129,MATCH(CONCATENATE($A20,U$3),PJM!$G$1000:$S$1000,0)+1,FALSE)</f>
        <v>0.505</v>
      </c>
      <c r="V20" s="68"/>
      <c r="W20" s="68"/>
    </row>
    <row r="21" spans="1:23" ht="11.25" customHeight="1" outlineLevel="1" x14ac:dyDescent="0.2">
      <c r="A21" s="69">
        <v>35</v>
      </c>
      <c r="B21" s="64"/>
      <c r="C21" s="73">
        <v>37165</v>
      </c>
      <c r="D21" s="64"/>
      <c r="E21" s="71">
        <f>VLOOKUP(MONTH($C21)+12*(E$2-1998),PJM!$F$1001:$S$1129,MATCH(CONCATENATE($A21,E$3),PJM!$G$1000:$S$1000,0)+1,FALSE)</f>
        <v>0</v>
      </c>
      <c r="F21" s="71">
        <f>VLOOKUP(MONTH($C21)+12*(F$2-1998),PJM!$F$1001:$S$1129,MATCH(CONCATENATE($A21,F$3),PJM!$G$1000:$S$1000,0)+1,FALSE)</f>
        <v>11.734545454545456</v>
      </c>
      <c r="G21" s="71"/>
      <c r="H21" s="71"/>
      <c r="I21" s="64"/>
      <c r="J21" s="71">
        <f>VLOOKUP(MONTH($C21)+12*(J$2-1998),PJM!$F$1001:$S$1129,MATCH(CONCATENATE($A21,J$3),PJM!$G$1000:$S$1000,0)+1,FALSE)</f>
        <v>0</v>
      </c>
      <c r="K21" s="71">
        <f>VLOOKUP(MONTH($C21)+12*(K$2-1998),PJM!$F$1001:$S$1129,MATCH(CONCATENATE($A21,K$3),PJM!$G$1000:$S$1000,0)+1,FALSE)</f>
        <v>8.9390476190476154</v>
      </c>
      <c r="L21" s="69"/>
      <c r="M21" s="69"/>
      <c r="N21" s="64"/>
      <c r="O21" s="71">
        <f>VLOOKUP(MONTH($C21)+12*(O$2-1998),PJM!$F$1001:$S$1129,MATCH(CONCATENATE($A21,O$3),PJM!$G$1000:$S$1000,0)+1,FALSE)</f>
        <v>4.7077272727272712</v>
      </c>
      <c r="P21" s="71">
        <f>VLOOKUP(MONTH($C21)+12*(P$2-1998),PJM!$F$1001:$S$1129,MATCH(CONCATENATE($A21,P$3),PJM!$G$1000:$S$1000,0)+1,FALSE)</f>
        <v>0.44090909090909119</v>
      </c>
      <c r="Q21" s="71"/>
      <c r="R21" s="71"/>
      <c r="S21" s="64"/>
      <c r="T21" s="32"/>
      <c r="U21" s="32"/>
      <c r="V21" s="71"/>
      <c r="W21" s="71"/>
    </row>
    <row r="22" spans="1:23" ht="11.25" customHeight="1" outlineLevel="1" x14ac:dyDescent="0.2">
      <c r="A22" s="69">
        <v>35</v>
      </c>
      <c r="B22" s="64"/>
      <c r="C22" s="73">
        <v>37196</v>
      </c>
      <c r="D22" s="64"/>
      <c r="E22" s="71">
        <f>VLOOKUP(MONTH($C22)+12*(E$2-1998),PJM!$F$1001:$S$1129,MATCH(CONCATENATE($A22,E$3),PJM!$G$1000:$S$1000,0)+1,FALSE)</f>
        <v>0</v>
      </c>
      <c r="F22" s="71">
        <f>VLOOKUP(MONTH($C22)+12*(F$2-1998),PJM!$F$1001:$S$1129,MATCH(CONCATENATE($A22,F$3),PJM!$G$1000:$S$1000,0)+1,FALSE)</f>
        <v>12.325500000000002</v>
      </c>
      <c r="G22" s="71"/>
      <c r="H22" s="71"/>
      <c r="I22" s="64"/>
      <c r="J22" s="71">
        <f>VLOOKUP(MONTH($C22)+12*(J$2-1998),PJM!$F$1001:$S$1129,MATCH(CONCATENATE($A22,J$3),PJM!$G$1000:$S$1000,0)+1,FALSE)</f>
        <v>0</v>
      </c>
      <c r="K22" s="71">
        <f>VLOOKUP(MONTH($C22)+12*(K$2-1998),PJM!$F$1001:$S$1129,MATCH(CONCATENATE($A22,K$3),PJM!$G$1000:$S$1000,0)+1,FALSE)</f>
        <v>12.206666666666669</v>
      </c>
      <c r="L22" s="69"/>
      <c r="M22" s="69"/>
      <c r="N22" s="64"/>
      <c r="O22" s="71">
        <f>VLOOKUP(MONTH($C22)+12*(O$2-1998),PJM!$F$1001:$S$1129,MATCH(CONCATENATE($A22,O$3),PJM!$G$1000:$S$1000,0)+1,FALSE)</f>
        <v>9.948500000000001</v>
      </c>
      <c r="P22" s="71">
        <f>VLOOKUP(MONTH($C22)+12*(P$2-1998),PJM!$F$1001:$S$1129,MATCH(CONCATENATE($A22,P$3),PJM!$G$1000:$S$1000,0)+1,FALSE)</f>
        <v>0</v>
      </c>
      <c r="Q22" s="71"/>
      <c r="R22" s="71"/>
      <c r="S22" s="64"/>
      <c r="T22" s="32"/>
      <c r="U22" s="32"/>
      <c r="V22" s="71"/>
      <c r="W22" s="71"/>
    </row>
    <row r="23" spans="1:23" ht="11.25" customHeight="1" outlineLevel="1" x14ac:dyDescent="0.2">
      <c r="A23" s="145">
        <v>35</v>
      </c>
      <c r="B23" s="146"/>
      <c r="C23" s="142">
        <v>37226</v>
      </c>
      <c r="D23" s="146"/>
      <c r="E23" s="143">
        <f>VLOOKUP(MONTH($C23)+12*(E$2-1998),PJM!$F$1001:$S$1129,MATCH(CONCATENATE($A23,E$3),PJM!$G$1000:$S$1000,0)+1,FALSE)</f>
        <v>0</v>
      </c>
      <c r="F23" s="143">
        <f>VLOOKUP(MONTH($C23)+12*(F$2-1998),PJM!$F$1001:$S$1129,MATCH(CONCATENATE($A23,F$3),PJM!$G$1000:$S$1000,0)+1,FALSE)</f>
        <v>14.290454545454544</v>
      </c>
      <c r="G23" s="143"/>
      <c r="H23" s="143"/>
      <c r="I23" s="146"/>
      <c r="J23" s="143">
        <f>VLOOKUP(MONTH($C23)+12*(J$2-1998),PJM!$F$1001:$S$1129,MATCH(CONCATENATE($A23,J$3),PJM!$G$1000:$S$1000,0)+1,FALSE)</f>
        <v>0</v>
      </c>
      <c r="K23" s="143">
        <f>VLOOKUP(MONTH($C23)+12*(K$2-1998),PJM!$F$1001:$S$1129,MATCH(CONCATENATE($A23,K$3),PJM!$G$1000:$S$1000,0)+1,FALSE)</f>
        <v>11.059090909090907</v>
      </c>
      <c r="L23" s="145"/>
      <c r="M23" s="145"/>
      <c r="N23" s="146"/>
      <c r="O23" s="143">
        <f>VLOOKUP(MONTH($C23)+12*(O$2-1998),PJM!$F$1001:$S$1129,MATCH(CONCATENATE($A23,O$3),PJM!$G$1000:$S$1000,0)+1,FALSE)</f>
        <v>30.742500000000007</v>
      </c>
      <c r="P23" s="143">
        <f>VLOOKUP(MONTH($C23)+12*(P$2-1998),PJM!$F$1001:$S$1129,MATCH(CONCATENATE($A23,P$3),PJM!$G$1000:$S$1000,0)+1,FALSE)</f>
        <v>0</v>
      </c>
      <c r="Q23" s="143"/>
      <c r="R23" s="143"/>
      <c r="S23" s="146"/>
      <c r="T23" s="144"/>
      <c r="U23" s="144"/>
      <c r="V23" s="143"/>
      <c r="W23" s="143"/>
    </row>
    <row r="24" spans="1:23" ht="11.25" hidden="1" customHeight="1" x14ac:dyDescent="0.2">
      <c r="A24" s="133">
        <v>35</v>
      </c>
      <c r="B24" s="134"/>
      <c r="C24" s="135" t="s">
        <v>23</v>
      </c>
      <c r="D24" s="134"/>
      <c r="E24" s="136">
        <f>(E21*$D$48+E22*$D$49+E23*$D$50)/SUM($D$48:$D$50)</f>
        <v>0</v>
      </c>
      <c r="F24" s="136">
        <f>(F21*$D$48+F22*$D$49+F23*$D$50)/SUM($D$48:$D$50)</f>
        <v>12.797812500000001</v>
      </c>
      <c r="G24" s="136"/>
      <c r="H24" s="136"/>
      <c r="I24" s="134"/>
      <c r="J24" s="136">
        <f>(J21*$D$48+J22*$D$49+J23*$D$50)/SUM($D$48:$D$50)</f>
        <v>0</v>
      </c>
      <c r="K24" s="136">
        <f>(K21*$D$48+K22*$D$49+K23*$D$50)/SUM($D$48:$D$50)</f>
        <v>10.688943452380951</v>
      </c>
      <c r="L24" s="133"/>
      <c r="M24" s="133"/>
      <c r="N24" s="134"/>
      <c r="O24" s="136">
        <f>(O21*$D$48+O22*$D$49+O23*$D$50)/SUM($D$48:$D$50)</f>
        <v>15.294921875000002</v>
      </c>
      <c r="P24" s="136">
        <f>(P21*$D$48+P22*$D$49+P23*$D$50)/SUM($D$48:$D$50)</f>
        <v>0.1515625000000001</v>
      </c>
      <c r="Q24" s="136"/>
      <c r="R24" s="136"/>
      <c r="S24" s="134"/>
      <c r="T24" s="136"/>
      <c r="U24" s="136"/>
      <c r="V24" s="134"/>
      <c r="W24" s="134"/>
    </row>
    <row r="25" spans="1:23" ht="11.25" customHeight="1" outlineLevel="1" x14ac:dyDescent="0.2">
      <c r="A25" s="88">
        <v>30</v>
      </c>
      <c r="B25" s="47"/>
      <c r="C25" s="90">
        <v>37165</v>
      </c>
      <c r="D25" s="47"/>
      <c r="E25" s="71">
        <f>VLOOKUP(MONTH($C25)+12*(E$2-1998),PJM!$F$1001:$S$1129,MATCH(CONCATENATE($A25,E$3),PJM!$G$1000:$S$1000,0)+1,FALSE)</f>
        <v>0</v>
      </c>
      <c r="F25" s="71">
        <f>VLOOKUP(MONTH($C25)+12*(F$2-1998),PJM!$F$1001:$S$1129,MATCH(CONCATENATE($A25,F$3),PJM!$G$1000:$S$1000,0)+1,FALSE)</f>
        <v>6.7345454545454544</v>
      </c>
      <c r="G25" s="72"/>
      <c r="H25" s="72"/>
      <c r="I25" s="47"/>
      <c r="J25" s="71">
        <f>VLOOKUP(MONTH($C25)+12*(J$2-1998),PJM!$F$1001:$S$1129,MATCH(CONCATENATE($A25,J$3),PJM!$G$1000:$S$1000,0)+1,FALSE)</f>
        <v>0</v>
      </c>
      <c r="K25" s="71">
        <f>VLOOKUP(MONTH($C25)+12*(K$2-1998),PJM!$F$1001:$S$1129,MATCH(CONCATENATE($A25,K$3),PJM!$G$1000:$S$1000,0)+1,FALSE)</f>
        <v>3.9390476190476185</v>
      </c>
      <c r="L25" s="88"/>
      <c r="M25" s="88"/>
      <c r="N25" s="47"/>
      <c r="O25" s="71">
        <f>VLOOKUP(MONTH($C25)+12*(O$2-1998),PJM!$F$1001:$S$1129,MATCH(CONCATENATE($A25,O$3),PJM!$G$1000:$S$1000,0)+1,FALSE)</f>
        <v>9.3518181818181798</v>
      </c>
      <c r="P25" s="71">
        <f>VLOOKUP(MONTH($C25)+12*(P$2-1998),PJM!$F$1001:$S$1129,MATCH(CONCATENATE($A25,P$3),PJM!$G$1000:$S$1000,0)+1,FALSE)</f>
        <v>8.5000000000000048E-2</v>
      </c>
      <c r="Q25" s="72"/>
      <c r="R25" s="72"/>
      <c r="S25" s="47"/>
      <c r="T25" s="72"/>
      <c r="U25" s="72"/>
      <c r="V25" s="72"/>
      <c r="W25" s="72"/>
    </row>
    <row r="26" spans="1:23" ht="11.25" customHeight="1" outlineLevel="1" x14ac:dyDescent="0.2">
      <c r="A26" s="88">
        <v>30</v>
      </c>
      <c r="B26" s="47"/>
      <c r="C26" s="90">
        <v>37196</v>
      </c>
      <c r="D26" s="47"/>
      <c r="E26" s="71">
        <f>VLOOKUP(MONTH($C26)+12*(E$2-1998),PJM!$F$1001:$S$1129,MATCH(CONCATENATE($A26,E$3),PJM!$G$1000:$S$1000,0)+1,FALSE)</f>
        <v>0</v>
      </c>
      <c r="F26" s="71">
        <f>VLOOKUP(MONTH($C26)+12*(F$2-1998),PJM!$F$1001:$S$1129,MATCH(CONCATENATE($A26,F$3),PJM!$G$1000:$S$1000,0)+1,FALSE)</f>
        <v>7.3254999999999999</v>
      </c>
      <c r="G26" s="72"/>
      <c r="H26" s="72"/>
      <c r="I26" s="47"/>
      <c r="J26" s="71">
        <f>VLOOKUP(MONTH($C26)+12*(J$2-1998),PJM!$F$1001:$S$1129,MATCH(CONCATENATE($A26,J$3),PJM!$G$1000:$S$1000,0)+1,FALSE)</f>
        <v>2.2380952380952328E-2</v>
      </c>
      <c r="K26" s="71">
        <f>VLOOKUP(MONTH($C26)+12*(K$2-1998),PJM!$F$1001:$S$1129,MATCH(CONCATENATE($A26,K$3),PJM!$G$1000:$S$1000,0)+1,FALSE)</f>
        <v>7.2290476190476181</v>
      </c>
      <c r="L26" s="88"/>
      <c r="M26" s="88"/>
      <c r="N26" s="47"/>
      <c r="O26" s="71">
        <f>VLOOKUP(MONTH($C26)+12*(O$2-1998),PJM!$F$1001:$S$1129,MATCH(CONCATENATE($A26,O$3),PJM!$G$1000:$S$1000,0)+1,FALSE)</f>
        <v>14.948499999999999</v>
      </c>
      <c r="P26" s="71">
        <f>VLOOKUP(MONTH($C26)+12*(P$2-1998),PJM!$F$1001:$S$1129,MATCH(CONCATENATE($A26,P$3),PJM!$G$1000:$S$1000,0)+1,FALSE)</f>
        <v>0</v>
      </c>
      <c r="Q26" s="72"/>
      <c r="R26" s="72"/>
      <c r="S26" s="47"/>
      <c r="T26" s="72"/>
      <c r="U26" s="72"/>
      <c r="V26" s="47"/>
      <c r="W26" s="47"/>
    </row>
    <row r="27" spans="1:23" ht="11.25" customHeight="1" outlineLevel="1" x14ac:dyDescent="0.2">
      <c r="A27" s="145">
        <v>30</v>
      </c>
      <c r="B27" s="146"/>
      <c r="C27" s="142">
        <v>37226</v>
      </c>
      <c r="D27" s="146"/>
      <c r="E27" s="143">
        <f>VLOOKUP(MONTH($C27)+12*(E$2-1998),PJM!$F$1001:$S$1129,MATCH(CONCATENATE($A27,E$3),PJM!$G$1000:$S$1000,0)+1,FALSE)</f>
        <v>0</v>
      </c>
      <c r="F27" s="143">
        <f>VLOOKUP(MONTH($C27)+12*(F$2-1998),PJM!$F$1001:$S$1129,MATCH(CONCATENATE($A27,F$3),PJM!$G$1000:$S$1000,0)+1,FALSE)</f>
        <v>9.290454545454546</v>
      </c>
      <c r="G27" s="143"/>
      <c r="H27" s="143"/>
      <c r="I27" s="146"/>
      <c r="J27" s="143">
        <f>VLOOKUP(MONTH($C27)+12*(J$2-1998),PJM!$F$1001:$S$1129,MATCH(CONCATENATE($A27,J$3),PJM!$G$1000:$S$1000,0)+1,FALSE)</f>
        <v>5.0454545454545426E-2</v>
      </c>
      <c r="K27" s="143">
        <f>VLOOKUP(MONTH($C27)+12*(K$2-1998),PJM!$F$1001:$S$1129,MATCH(CONCATENATE($A27,K$3),PJM!$G$1000:$S$1000,0)+1,FALSE)</f>
        <v>6.1095454545454544</v>
      </c>
      <c r="L27" s="145"/>
      <c r="M27" s="145"/>
      <c r="N27" s="146"/>
      <c r="O27" s="143">
        <f>VLOOKUP(MONTH($C27)+12*(O$2-1998),PJM!$F$1001:$S$1129,MATCH(CONCATENATE($A27,O$3),PJM!$G$1000:$S$1000,0)+1,FALSE)</f>
        <v>35.742500000000007</v>
      </c>
      <c r="P27" s="143">
        <f>VLOOKUP(MONTH($C27)+12*(P$2-1998),PJM!$F$1001:$S$1129,MATCH(CONCATENATE($A27,P$3),PJM!$G$1000:$S$1000,0)+1,FALSE)</f>
        <v>0</v>
      </c>
      <c r="Q27" s="143"/>
      <c r="R27" s="143"/>
      <c r="S27" s="146"/>
      <c r="T27" s="144"/>
      <c r="U27" s="144"/>
      <c r="V27" s="143"/>
      <c r="W27" s="143"/>
    </row>
    <row r="28" spans="1:23" ht="11.25" hidden="1" customHeight="1" x14ac:dyDescent="0.2">
      <c r="A28" s="133">
        <v>30</v>
      </c>
      <c r="B28" s="134"/>
      <c r="C28" s="135" t="s">
        <v>23</v>
      </c>
      <c r="D28" s="134"/>
      <c r="E28" s="136">
        <f>(E25*$D$48+E26*$D$49+E27*$D$50)/SUM($D$48:$D$50)</f>
        <v>0</v>
      </c>
      <c r="F28" s="136">
        <f>(F25*$D$48+F26*$D$49+F27*$D$50)/SUM($D$48:$D$50)</f>
        <v>7.7978124999999991</v>
      </c>
      <c r="G28" s="136"/>
      <c r="H28" s="136"/>
      <c r="I28" s="134"/>
      <c r="J28" s="136">
        <f>(J25*$I$48+J26*$I$49+J27*$I$50)/SUM($I$48:$I$50)</f>
        <v>2.4724111866968983E-2</v>
      </c>
      <c r="K28" s="136">
        <f>(K25*$I$48+K26*$I$49+K27*$I$50)/SUM($I$48:$I$50)</f>
        <v>5.7414436885865454</v>
      </c>
      <c r="L28" s="133"/>
      <c r="M28" s="133"/>
      <c r="N28" s="134"/>
      <c r="O28" s="136">
        <f>(O25*$N$48+O26*$N$49+O27*$N$50)/SUM($N$48:$N$50)</f>
        <v>19.670322580645159</v>
      </c>
      <c r="P28" s="136">
        <f>(P25*$N$48+P26*$N$49+P27*$N$50)/SUM($N$48:$N$50)</f>
        <v>3.016129032258066E-2</v>
      </c>
      <c r="Q28" s="136"/>
      <c r="R28" s="136"/>
      <c r="S28" s="134"/>
      <c r="T28" s="136"/>
      <c r="U28" s="136"/>
      <c r="V28" s="134"/>
      <c r="W28" s="134"/>
    </row>
    <row r="29" spans="1:23" ht="11.25" customHeight="1" outlineLevel="1" x14ac:dyDescent="0.2">
      <c r="A29" s="88">
        <v>25</v>
      </c>
      <c r="B29" s="47"/>
      <c r="C29" s="90">
        <v>37165</v>
      </c>
      <c r="D29" s="47"/>
      <c r="E29" s="71">
        <f>VLOOKUP(MONTH($C29)+12*(E$2-1998),PJM!$F$1001:$S$1129,MATCH(CONCATENATE($A29,E$3),PJM!$G$1000:$S$1000,0)+1,FALSE)</f>
        <v>0.2122727272727272</v>
      </c>
      <c r="F29" s="71">
        <f>VLOOKUP(MONTH($C29)+12*(F$2-1998),PJM!$F$1001:$S$1129,MATCH(CONCATENATE($A29,F$3),PJM!$G$1000:$S$1000,0)+1,FALSE)</f>
        <v>1.9468181818181818</v>
      </c>
      <c r="G29" s="72"/>
      <c r="H29" s="72"/>
      <c r="I29" s="47"/>
      <c r="J29" s="71">
        <f>VLOOKUP(MONTH($C29)+12*(J$2-1998),PJM!$F$1001:$S$1129,MATCH(CONCATENATE($A29,J$3),PJM!$G$1000:$S$1000,0)+1,FALSE)</f>
        <v>1.3557142857142859</v>
      </c>
      <c r="K29" s="71">
        <f>VLOOKUP(MONTH($C29)+12*(K$2-1998),PJM!$F$1001:$S$1129,MATCH(CONCATENATE($A29,K$3),PJM!$G$1000:$S$1000,0)+1,FALSE)</f>
        <v>0.29476190476190484</v>
      </c>
      <c r="L29" s="88"/>
      <c r="M29" s="88"/>
      <c r="N29" s="47"/>
      <c r="O29" s="71">
        <f>VLOOKUP(MONTH($C29)+12*(O$2-1998),PJM!$F$1001:$S$1129,MATCH(CONCATENATE($A29,O$3),PJM!$G$1000:$S$1000,0)+1,FALSE)</f>
        <v>14.266818181818183</v>
      </c>
      <c r="P29" s="71">
        <f>VLOOKUP(MONTH($C29)+12*(P$2-1998),PJM!$F$1001:$S$1129,MATCH(CONCATENATE($A29,P$3),PJM!$G$1000:$S$1000,0)+1,FALSE)</f>
        <v>0</v>
      </c>
      <c r="Q29" s="72"/>
      <c r="R29" s="72"/>
      <c r="S29" s="47"/>
      <c r="T29" s="72"/>
      <c r="U29" s="72"/>
      <c r="V29" s="72"/>
      <c r="W29" s="72"/>
    </row>
    <row r="30" spans="1:23" ht="11.25" customHeight="1" outlineLevel="1" x14ac:dyDescent="0.2">
      <c r="A30" s="88">
        <v>25</v>
      </c>
      <c r="B30" s="47"/>
      <c r="C30" s="90">
        <v>37196</v>
      </c>
      <c r="D30" s="47"/>
      <c r="E30" s="71">
        <f>VLOOKUP(MONTH($C30)+12*(E$2-1998),PJM!$F$1001:$S$1129,MATCH(CONCATENATE($A30,E$3),PJM!$G$1000:$S$1000,0)+1,FALSE)</f>
        <v>0.16950000000000004</v>
      </c>
      <c r="F30" s="71">
        <f>VLOOKUP(MONTH($C30)+12*(F$2-1998),PJM!$F$1001:$S$1129,MATCH(CONCATENATE($A30,F$3),PJM!$G$1000:$S$1000,0)+1,FALSE)</f>
        <v>2.4950000000000001</v>
      </c>
      <c r="G30" s="72"/>
      <c r="H30" s="72"/>
      <c r="I30" s="47"/>
      <c r="J30" s="71">
        <f>VLOOKUP(MONTH($C30)+12*(J$2-1998),PJM!$F$1001:$S$1129,MATCH(CONCATENATE($A30,J$3),PJM!$G$1000:$S$1000,0)+1,FALSE)</f>
        <v>0.52333333333333321</v>
      </c>
      <c r="K30" s="71">
        <f>VLOOKUP(MONTH($C30)+12*(K$2-1998),PJM!$F$1001:$S$1129,MATCH(CONCATENATE($A30,K$3),PJM!$G$1000:$S$1000,0)+1,FALSE)</f>
        <v>2.7300000000000004</v>
      </c>
      <c r="L30" s="88"/>
      <c r="M30" s="88"/>
      <c r="N30" s="47"/>
      <c r="O30" s="71">
        <f>VLOOKUP(MONTH($C30)+12*(O$2-1998),PJM!$F$1001:$S$1129,MATCH(CONCATENATE($A30,O$3),PJM!$G$1000:$S$1000,0)+1,FALSE)</f>
        <v>19.948499999999999</v>
      </c>
      <c r="P30" s="71">
        <f>VLOOKUP(MONTH($C30)+12*(P$2-1998),PJM!$F$1001:$S$1129,MATCH(CONCATENATE($A30,P$3),PJM!$G$1000:$S$1000,0)+1,FALSE)</f>
        <v>0</v>
      </c>
      <c r="Q30" s="72"/>
      <c r="R30" s="72"/>
      <c r="S30" s="47"/>
      <c r="T30" s="72"/>
      <c r="U30" s="72"/>
      <c r="V30" s="47"/>
      <c r="W30" s="47"/>
    </row>
    <row r="31" spans="1:23" ht="11.25" customHeight="1" outlineLevel="1" x14ac:dyDescent="0.2">
      <c r="A31" s="145">
        <v>25</v>
      </c>
      <c r="B31" s="146"/>
      <c r="C31" s="142">
        <v>37226</v>
      </c>
      <c r="D31" s="146"/>
      <c r="E31" s="143">
        <f>VLOOKUP(MONTH($C31)+12*(E$2-1998),PJM!$F$1001:$S$1129,MATCH(CONCATENATE($A31,E$3),PJM!$G$1000:$S$1000,0)+1,FALSE)</f>
        <v>9.9999999999999482E-3</v>
      </c>
      <c r="F31" s="143">
        <f>VLOOKUP(MONTH($C31)+12*(F$2-1998),PJM!$F$1001:$S$1129,MATCH(CONCATENATE($A31,F$3),PJM!$G$1000:$S$1000,0)+1,FALSE)</f>
        <v>4.3004545454545449</v>
      </c>
      <c r="G31" s="143"/>
      <c r="H31" s="143"/>
      <c r="I31" s="146"/>
      <c r="J31" s="143">
        <f>VLOOKUP(MONTH($C31)+12*(J$2-1998),PJM!$F$1001:$S$1129,MATCH(CONCATENATE($A31,J$3),PJM!$G$1000:$S$1000,0)+1,FALSE)</f>
        <v>0.92863636363636382</v>
      </c>
      <c r="K31" s="143">
        <f>VLOOKUP(MONTH($C31)+12*(K$2-1998),PJM!$F$1001:$S$1129,MATCH(CONCATENATE($A31,K$3),PJM!$G$1000:$S$1000,0)+1,FALSE)</f>
        <v>1.9877272727272726</v>
      </c>
      <c r="L31" s="145"/>
      <c r="M31" s="145"/>
      <c r="N31" s="146"/>
      <c r="O31" s="143">
        <f>VLOOKUP(MONTH($C31)+12*(O$2-1998),PJM!$F$1001:$S$1129,MATCH(CONCATENATE($A31,O$3),PJM!$G$1000:$S$1000,0)+1,FALSE)</f>
        <v>40.742500000000007</v>
      </c>
      <c r="P31" s="143">
        <f>VLOOKUP(MONTH($C31)+12*(P$2-1998),PJM!$F$1001:$S$1129,MATCH(CONCATENATE($A31,P$3),PJM!$G$1000:$S$1000,0)+1,FALSE)</f>
        <v>0</v>
      </c>
      <c r="Q31" s="143"/>
      <c r="R31" s="143"/>
      <c r="S31" s="146"/>
      <c r="T31" s="144"/>
      <c r="U31" s="144"/>
      <c r="V31" s="143"/>
      <c r="W31" s="143"/>
    </row>
    <row r="32" spans="1:23" ht="11.25" hidden="1" customHeight="1" x14ac:dyDescent="0.2">
      <c r="A32" s="133">
        <v>25</v>
      </c>
      <c r="B32" s="134"/>
      <c r="C32" s="135" t="s">
        <v>23</v>
      </c>
      <c r="D32" s="134"/>
      <c r="E32" s="136">
        <f>(E29*$D$48+E30*$D$49+E31*$D$50)/SUM($D$48:$D$50)</f>
        <v>0.12937499999999996</v>
      </c>
      <c r="F32" s="136">
        <f>(F29*$I$48+F30*$I$49+F31*$I$50)/SUM($I$48:$I$50)</f>
        <v>2.9427489177489177</v>
      </c>
      <c r="G32" s="136"/>
      <c r="H32" s="136"/>
      <c r="I32" s="134"/>
      <c r="J32" s="136">
        <f>(J29*$I$48+J30*$I$49+J31*$I$50)/SUM($I$48:$I$50)</f>
        <v>0.94232804232804246</v>
      </c>
      <c r="K32" s="136">
        <f>(K29*$I$48+K30*$I$49+K31*$I$50)/SUM($I$48:$I$50)</f>
        <v>1.6590476190476191</v>
      </c>
      <c r="L32" s="133"/>
      <c r="M32" s="133"/>
      <c r="N32" s="134"/>
      <c r="O32" s="136">
        <f>(O29*$N$48+O30*$N$49+O31*$N$50)/SUM($N$48:$N$50)</f>
        <v>24.640161290322581</v>
      </c>
      <c r="P32" s="136">
        <f>(P29*$I$48+P30*$I$49+P31*$I$50)/SUM($I$48:$I$50)</f>
        <v>0</v>
      </c>
      <c r="Q32" s="136"/>
      <c r="R32" s="136"/>
      <c r="S32" s="134"/>
      <c r="T32" s="136"/>
      <c r="U32" s="136"/>
      <c r="V32" s="134"/>
      <c r="W32" s="134"/>
    </row>
    <row r="33" spans="1:23" ht="11.25" customHeight="1" outlineLevel="1" x14ac:dyDescent="0.2">
      <c r="A33" s="88">
        <v>20</v>
      </c>
      <c r="B33" s="47"/>
      <c r="C33" s="90">
        <v>37165</v>
      </c>
      <c r="D33" s="47"/>
      <c r="E33" s="71">
        <f>VLOOKUP(MONTH($C33)+12*(E$2-1998),PJM!$F$1001:$S$1129,MATCH(CONCATENATE($A33,E$3),PJM!$G$1000:$S$1000,0)+1,FALSE)</f>
        <v>3.2677272727272726</v>
      </c>
      <c r="F33" s="71">
        <f>VLOOKUP(MONTH($C33)+12*(F$2-1998),PJM!$F$1001:$S$1129,MATCH(CONCATENATE($A33,F$3),PJM!$G$1000:$S$1000,0)+1,FALSE)</f>
        <v>2.2727272727273051E-3</v>
      </c>
      <c r="G33" s="72"/>
      <c r="H33" s="72"/>
      <c r="I33" s="47"/>
      <c r="J33" s="71">
        <f>VLOOKUP(MONTH($C33)+12*(J$2-1998),PJM!$F$1001:$S$1129,MATCH(CONCATENATE($A33,J$3),PJM!$G$1000:$S$1000,0)+1,FALSE)</f>
        <v>6.0609523809523802</v>
      </c>
      <c r="K33" s="71">
        <f>VLOOKUP(MONTH($C33)+12*(K$2-1998),PJM!$F$1001:$S$1129,MATCH(CONCATENATE($A33,K$3),PJM!$G$1000:$S$1000,0)+1,FALSE)</f>
        <v>0</v>
      </c>
      <c r="L33" s="88"/>
      <c r="M33" s="88"/>
      <c r="N33" s="47"/>
      <c r="O33" s="71">
        <f>VLOOKUP(MONTH($C33)+12*(O$2-1998),PJM!$F$1001:$S$1129,MATCH(CONCATENATE($A33,O$3),PJM!$G$1000:$S$1000,0)+1,FALSE)</f>
        <v>19.266818181818184</v>
      </c>
      <c r="P33" s="71">
        <f>VLOOKUP(MONTH($C33)+12*(P$2-1998),PJM!$F$1001:$S$1129,MATCH(CONCATENATE($A33,P$3),PJM!$G$1000:$S$1000,0)+1,FALSE)</f>
        <v>0</v>
      </c>
      <c r="Q33" s="72"/>
      <c r="R33" s="72"/>
      <c r="S33" s="47"/>
      <c r="T33" s="72"/>
      <c r="U33" s="72"/>
      <c r="V33" s="72"/>
      <c r="W33" s="72"/>
    </row>
    <row r="34" spans="1:23" ht="11.25" customHeight="1" outlineLevel="1" x14ac:dyDescent="0.2">
      <c r="A34" s="69">
        <v>20</v>
      </c>
      <c r="C34" s="73">
        <v>37196</v>
      </c>
      <c r="E34" s="71">
        <f>VLOOKUP(MONTH($C34)+12*(E$2-1998),PJM!$F$1001:$S$1129,MATCH(CONCATENATE($A34,E$3),PJM!$G$1000:$S$1000,0)+1,FALSE)</f>
        <v>2.9299999999999997</v>
      </c>
      <c r="F34" s="71">
        <f>VLOOKUP(MONTH($C34)+12*(F$2-1998),PJM!$F$1001:$S$1129,MATCH(CONCATENATE($A34,F$3),PJM!$G$1000:$S$1000,0)+1,FALSE)</f>
        <v>0.25549999999999995</v>
      </c>
      <c r="J34" s="71">
        <f>VLOOKUP(MONTH($C34)+12*(J$2-1998),PJM!$F$1001:$S$1129,MATCH(CONCATENATE($A34,J$3),PJM!$G$1000:$S$1000,0)+1,FALSE)</f>
        <v>3.226666666666667</v>
      </c>
      <c r="K34" s="71">
        <f>VLOOKUP(MONTH($C34)+12*(K$2-1998),PJM!$F$1001:$S$1129,MATCH(CONCATENATE($A34,K$3),PJM!$G$1000:$S$1000,0)+1,FALSE)</f>
        <v>0.43333333333333324</v>
      </c>
      <c r="O34" s="71">
        <f>VLOOKUP(MONTH($C34)+12*(O$2-1998),PJM!$F$1001:$S$1129,MATCH(CONCATENATE($A34,O$3),PJM!$G$1000:$S$1000,0)+1,FALSE)</f>
        <v>24.948499999999999</v>
      </c>
      <c r="P34" s="71">
        <f>VLOOKUP(MONTH($C34)+12*(P$2-1998),PJM!$F$1001:$S$1129,MATCH(CONCATENATE($A34,P$3),PJM!$G$1000:$S$1000,0)+1,FALSE)</f>
        <v>0</v>
      </c>
    </row>
    <row r="35" spans="1:23" ht="11.25" customHeight="1" outlineLevel="1" thickBot="1" x14ac:dyDescent="0.25">
      <c r="A35" s="69">
        <v>20</v>
      </c>
      <c r="C35" s="73">
        <v>37226</v>
      </c>
      <c r="E35" s="71">
        <f>VLOOKUP(MONTH($C35)+12*(E$2-1998),PJM!$F$1001:$S$1129,MATCH(CONCATENATE($A35,E$3),PJM!$G$1000:$S$1000,0)+1,FALSE)</f>
        <v>1.0454545454545452</v>
      </c>
      <c r="F35" s="71">
        <f>VLOOKUP(MONTH($C35)+12*(F$2-1998),PJM!$F$1001:$S$1129,MATCH(CONCATENATE($A35,F$3),PJM!$G$1000:$S$1000,0)+1,FALSE)</f>
        <v>0.33590909090909077</v>
      </c>
      <c r="J35" s="71">
        <f>VLOOKUP(MONTH($C35)+12*(J$2-1998),PJM!$F$1001:$S$1129,MATCH(CONCATENATE($A35,J$3),PJM!$G$1000:$S$1000,0)+1,FALSE)</f>
        <v>3.9604545454545459</v>
      </c>
      <c r="K35" s="71">
        <f>VLOOKUP(MONTH($C35)+12*(K$2-1998),PJM!$F$1001:$S$1129,MATCH(CONCATENATE($A35,K$3),PJM!$G$1000:$S$1000,0)+1,FALSE)</f>
        <v>1.9545454545454533E-2</v>
      </c>
      <c r="O35" s="71">
        <f>VLOOKUP(MONTH($C35)+12*(O$2-1998),PJM!$F$1001:$S$1129,MATCH(CONCATENATE($A35,O$3),PJM!$G$1000:$S$1000,0)+1,FALSE)</f>
        <v>45.7425</v>
      </c>
      <c r="P35" s="71">
        <f>VLOOKUP(MONTH($C35)+12*(P$2-1998),PJM!$F$1001:$S$1129,MATCH(CONCATENATE($A35,P$3),PJM!$G$1000:$S$1000,0)+1,FALSE)</f>
        <v>0</v>
      </c>
    </row>
    <row r="36" spans="1:23" ht="11.25" hidden="1" customHeight="1" thickBot="1" x14ac:dyDescent="0.25">
      <c r="A36" s="129">
        <v>20</v>
      </c>
      <c r="B36" s="130"/>
      <c r="C36" s="131" t="s">
        <v>23</v>
      </c>
      <c r="D36" s="130"/>
      <c r="E36" s="132">
        <f>(E33*$I$48+E34*$I$49+E35*$I$50)/SUM($I$48:$I$50)</f>
        <v>2.3844805194805194</v>
      </c>
      <c r="F36" s="132">
        <f>(F33*$I$48+F34*$I$49+F35*$I$50)/SUM($I$48:$I$50)</f>
        <v>0.19917027417027414</v>
      </c>
      <c r="G36" s="130"/>
      <c r="H36" s="130"/>
      <c r="I36" s="130"/>
      <c r="J36" s="132">
        <f>(J33*$I$48+J34*$I$49+J35*$I$50)/SUM($I$48:$I$50)</f>
        <v>4.4276719576719579</v>
      </c>
      <c r="K36" s="132">
        <f>(K33*$I$48+K34*$I$49+K35*$I$50)/SUM($I$48:$I$50)</f>
        <v>0.14439153439153435</v>
      </c>
      <c r="L36" s="130"/>
      <c r="M36" s="130"/>
      <c r="N36" s="130"/>
      <c r="O36" s="132">
        <f>(O33*$I$48+O34*$I$49+O35*$I$50)/SUM($I$48:$I$50)</f>
        <v>30.316002886002888</v>
      </c>
      <c r="P36" s="132">
        <f>(P33*$I$48+P34*$I$49+P35*$I$50)/SUM($I$48:$I$50)</f>
        <v>0</v>
      </c>
      <c r="Q36" s="130"/>
      <c r="R36" s="130"/>
      <c r="S36" s="130"/>
      <c r="T36" s="130"/>
      <c r="U36" s="130"/>
      <c r="V36" s="130"/>
      <c r="W36" s="130"/>
    </row>
    <row r="37" spans="1:23" s="105" customFormat="1" ht="30" customHeight="1" x14ac:dyDescent="0.2">
      <c r="A37" s="103" t="s">
        <v>22</v>
      </c>
      <c r="B37" s="103"/>
      <c r="C37" s="103"/>
      <c r="D37" s="104"/>
      <c r="E37" s="104" t="s">
        <v>108</v>
      </c>
      <c r="F37" s="104" t="s">
        <v>25</v>
      </c>
      <c r="G37" s="104" t="s">
        <v>25</v>
      </c>
      <c r="H37" s="117" t="s">
        <v>110</v>
      </c>
      <c r="I37" s="104"/>
      <c r="J37" s="104" t="s">
        <v>108</v>
      </c>
      <c r="K37" s="104" t="s">
        <v>25</v>
      </c>
      <c r="L37" s="104" t="s">
        <v>25</v>
      </c>
      <c r="M37" s="117" t="s">
        <v>110</v>
      </c>
      <c r="N37" s="104"/>
      <c r="O37" s="104" t="s">
        <v>108</v>
      </c>
      <c r="P37" s="104" t="s">
        <v>25</v>
      </c>
      <c r="Q37" s="104" t="s">
        <v>25</v>
      </c>
      <c r="R37" s="117" t="s">
        <v>110</v>
      </c>
      <c r="S37" s="104"/>
      <c r="T37" s="104" t="s">
        <v>108</v>
      </c>
      <c r="U37" s="104" t="s">
        <v>25</v>
      </c>
      <c r="V37" s="104" t="s">
        <v>25</v>
      </c>
      <c r="W37" s="117" t="s">
        <v>110</v>
      </c>
    </row>
    <row r="38" spans="1:23" s="105" customFormat="1" ht="12" customHeight="1" x14ac:dyDescent="0.2">
      <c r="A38" s="114"/>
      <c r="B38" s="114"/>
      <c r="C38" s="114"/>
      <c r="D38" s="115"/>
      <c r="E38" s="115" t="s">
        <v>6</v>
      </c>
      <c r="F38" s="115" t="s">
        <v>6</v>
      </c>
      <c r="G38" s="115" t="s">
        <v>27</v>
      </c>
      <c r="H38" s="118" t="s">
        <v>112</v>
      </c>
      <c r="I38" s="115"/>
      <c r="J38" s="115" t="s">
        <v>6</v>
      </c>
      <c r="K38" s="115" t="s">
        <v>6</v>
      </c>
      <c r="L38" s="115" t="s">
        <v>27</v>
      </c>
      <c r="M38" s="118" t="s">
        <v>112</v>
      </c>
      <c r="N38" s="115"/>
      <c r="O38" s="115" t="s">
        <v>6</v>
      </c>
      <c r="P38" s="115" t="s">
        <v>6</v>
      </c>
      <c r="Q38" s="115" t="s">
        <v>27</v>
      </c>
      <c r="R38" s="118" t="s">
        <v>112</v>
      </c>
      <c r="S38" s="115"/>
      <c r="T38" s="115" t="s">
        <v>6</v>
      </c>
      <c r="U38" s="115" t="s">
        <v>6</v>
      </c>
      <c r="V38" s="115" t="s">
        <v>27</v>
      </c>
      <c r="W38" s="118" t="s">
        <v>112</v>
      </c>
    </row>
    <row r="39" spans="1:23" ht="12" customHeight="1" x14ac:dyDescent="0.2">
      <c r="A39" s="37"/>
      <c r="B39" s="37"/>
      <c r="C39" s="37"/>
      <c r="D39" s="30"/>
      <c r="E39" s="30" t="s">
        <v>114</v>
      </c>
      <c r="F39" s="30" t="s">
        <v>26</v>
      </c>
      <c r="G39" s="30" t="s">
        <v>28</v>
      </c>
      <c r="H39" s="116" t="s">
        <v>111</v>
      </c>
      <c r="I39" s="30"/>
      <c r="J39" s="30" t="s">
        <v>114</v>
      </c>
      <c r="K39" s="30" t="s">
        <v>26</v>
      </c>
      <c r="L39" s="30" t="s">
        <v>28</v>
      </c>
      <c r="M39" s="116" t="s">
        <v>111</v>
      </c>
      <c r="N39" s="30"/>
      <c r="O39" s="30" t="s">
        <v>114</v>
      </c>
      <c r="P39" s="30" t="s">
        <v>26</v>
      </c>
      <c r="Q39" s="30" t="s">
        <v>28</v>
      </c>
      <c r="R39" s="116" t="s">
        <v>111</v>
      </c>
      <c r="S39" s="30"/>
      <c r="T39" s="30" t="s">
        <v>114</v>
      </c>
      <c r="U39" s="30" t="s">
        <v>26</v>
      </c>
      <c r="V39" s="30" t="s">
        <v>28</v>
      </c>
      <c r="W39" s="116" t="s">
        <v>111</v>
      </c>
    </row>
    <row r="40" spans="1:23" s="6" customFormat="1" ht="12" customHeight="1" thickBot="1" x14ac:dyDescent="0.25">
      <c r="A40" s="22"/>
      <c r="B40" s="22"/>
      <c r="C40" s="22"/>
      <c r="D40" s="23"/>
      <c r="E40" s="23">
        <v>1998</v>
      </c>
      <c r="F40" s="23">
        <v>1998</v>
      </c>
      <c r="G40" s="23">
        <v>1998</v>
      </c>
      <c r="H40" s="23">
        <v>1998</v>
      </c>
      <c r="I40" s="23"/>
      <c r="J40" s="23">
        <v>1999</v>
      </c>
      <c r="K40" s="23">
        <v>1999</v>
      </c>
      <c r="L40" s="23">
        <v>1999</v>
      </c>
      <c r="M40" s="23">
        <v>1999</v>
      </c>
      <c r="N40" s="23"/>
      <c r="O40" s="23">
        <v>2000</v>
      </c>
      <c r="P40" s="23">
        <v>2000</v>
      </c>
      <c r="Q40" s="23">
        <v>2000</v>
      </c>
      <c r="R40" s="23">
        <v>2000</v>
      </c>
      <c r="S40" s="23"/>
      <c r="T40" s="23">
        <v>2001</v>
      </c>
      <c r="U40" s="23">
        <v>2001</v>
      </c>
      <c r="V40" s="23">
        <v>2001</v>
      </c>
      <c r="W40" s="23">
        <v>2001</v>
      </c>
    </row>
    <row r="41" spans="1:23" ht="12.75" customHeight="1" x14ac:dyDescent="0.2">
      <c r="A41" s="6"/>
      <c r="B41" s="6"/>
      <c r="C41" s="6" t="s">
        <v>5</v>
      </c>
      <c r="D41" s="31"/>
      <c r="H41" s="31"/>
      <c r="I41" s="31"/>
      <c r="M41" s="31"/>
      <c r="N41" s="31"/>
      <c r="R41" s="31"/>
      <c r="S41" s="31"/>
      <c r="W41" s="31"/>
    </row>
    <row r="42" spans="1:23" ht="0.75" customHeight="1" x14ac:dyDescent="0.2">
      <c r="A42" s="61"/>
      <c r="B42" s="31"/>
      <c r="C42" s="6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</row>
    <row r="43" spans="1:23" ht="12" customHeight="1" x14ac:dyDescent="0.2">
      <c r="A43" s="24"/>
      <c r="B43" s="32"/>
      <c r="C43" s="24">
        <v>36892</v>
      </c>
      <c r="D43" s="32"/>
      <c r="E43" s="34">
        <f>VLOOKUP(MONTH($C43)+12*(E$40-1998),PJM!$A$1001:$E$1129,3,FALSE)</f>
        <v>20.342857142857142</v>
      </c>
      <c r="F43" s="34">
        <f>VLOOKUP(MONTH($C43)+12*(F$40-1998),Gas!$A$2507:$E$2568,3,FALSE)</f>
        <v>2.1114516129032257</v>
      </c>
      <c r="G43" s="20">
        <f>VLOOKUP(MONTH($C43)+12*(G$40-1998),PJM!$T$1001:$AB$1129,3,FALSE)</f>
        <v>9.7059222062702926</v>
      </c>
      <c r="H43" s="42">
        <f>VLOOKUP(MONTH($C43)+12*(H$40-1998),'[1]Peak Load %'!$A$27:$O$110,MATCH("PJM",'[1]Peak Load %'!$B$1:$O$1,0)+1,FALSE)</f>
        <v>0.6424774148714385</v>
      </c>
      <c r="I43" s="32"/>
      <c r="J43" s="34">
        <f>VLOOKUP(MONTH($C43)+12*(J$40-1998),PJM!$A$1001:$E$1129,3,FALSE)</f>
        <v>24.228000000000002</v>
      </c>
      <c r="K43" s="34">
        <f>VLOOKUP(MONTH($C43)+12*(K$40-1998),Gas!$A$2507:$E$2568,3,FALSE)</f>
        <v>1.8438709677419356</v>
      </c>
      <c r="L43" s="20">
        <f>VLOOKUP(MONTH($C43)+12*(L$40-1998),PJM!$T$1001:$AB$1129,3,FALSE)</f>
        <v>13.036072869090805</v>
      </c>
      <c r="M43" s="42">
        <f>VLOOKUP(MONTH($C43)+12*(M$40-1998),'[1]Peak Load %'!$A$27:$O$110,MATCH("PJM",'[1]Peak Load %'!$B$1:$O$1,0)+1,FALSE)</f>
        <v>0.70719249478804724</v>
      </c>
      <c r="N43" s="32"/>
      <c r="O43" s="34">
        <f>VLOOKUP(MONTH($C43)+12*(O$40-1998),PJM!$A$1001:$E$1129,3,FALSE)</f>
        <v>32.484210526315792</v>
      </c>
      <c r="P43" s="34">
        <f>VLOOKUP(MONTH($C43)+12*(P$40-1998),Gas!$A$2507:$E$2568,3,FALSE)</f>
        <v>2.3987096774193541</v>
      </c>
      <c r="Q43" s="20">
        <f>VLOOKUP(MONTH($C43)+12*(Q$40-1998),PJM!$T$1001:$AB$1129,3,FALSE)</f>
        <v>13.3571074143436</v>
      </c>
      <c r="R43" s="42">
        <f>VLOOKUP(MONTH($C43)+12*(R$40-1998),'[1]Peak Load %'!$A$27:$O$110,MATCH("PJM",'[1]Peak Load %'!$B$1:$O$1,0)+1,FALSE)</f>
        <v>0.74828184658104824</v>
      </c>
      <c r="S43" s="32"/>
      <c r="T43" s="34">
        <f>VLOOKUP(MONTH($C43)+12*(T$40-1998),PJM!$A$1001:$E$1129,3,FALSE)</f>
        <v>51.145000000000003</v>
      </c>
      <c r="U43" s="34">
        <f>VLOOKUP(MONTH($C43)+12*(U$40-1998),Gas!$A$2507:$E$2568,3,FALSE)</f>
        <v>8.449193548387095</v>
      </c>
      <c r="V43" s="20">
        <f>VLOOKUP(MONTH($C43)+12*(V$40-1998),PJM!$T$1001:$AB$1129,3,FALSE)</f>
        <v>6.0222458141622628</v>
      </c>
      <c r="W43" s="42">
        <f>VLOOKUP(MONTH($C43)+12*(W$40-1998),'[1]Peak Load %'!$A$27:$O$110,MATCH("PJM",'[1]Peak Load %'!$B$1:$O$1,0)+1,FALSE)</f>
        <v>0.71109434738628763</v>
      </c>
    </row>
    <row r="44" spans="1:23" ht="12" customHeight="1" x14ac:dyDescent="0.2">
      <c r="A44" s="26"/>
      <c r="B44" s="27"/>
      <c r="C44" s="26">
        <v>36923</v>
      </c>
      <c r="D44" s="27"/>
      <c r="E44" s="35">
        <f>VLOOKUP(MONTH($C44)+12*(E$40-1998),PJM!$A$1001:$E$1129,3,FALSE)</f>
        <v>19.624736842105268</v>
      </c>
      <c r="F44" s="35">
        <f>VLOOKUP(MONTH($C44)+12*(F$40-1998),Gas!$A$2507:$E$2568,3,FALSE)</f>
        <v>2.218571428571428</v>
      </c>
      <c r="G44" s="36">
        <f>VLOOKUP(MONTH($C44)+12*(G$40-1998),PJM!$T$1001:$AB$1129,3,FALSE)</f>
        <v>8.8534558875604894</v>
      </c>
      <c r="H44" s="57">
        <f>VLOOKUP(MONTH($C44)+12*(H$40-1998),'[1]Peak Load %'!$A$27:$O$110,MATCH("PJM",'[1]Peak Load %'!$B$1:$O$1,0)+1,FALSE)</f>
        <v>0.65095552466990969</v>
      </c>
      <c r="I44" s="27"/>
      <c r="J44" s="35">
        <f>VLOOKUP(MONTH($C44)+12*(J$40-1998),PJM!$A$1001:$E$1129,3,FALSE)</f>
        <v>19.347894736842107</v>
      </c>
      <c r="K44" s="35">
        <f>VLOOKUP(MONTH($C44)+12*(K$40-1998),Gas!$A$2507:$E$2568,3,FALSE)</f>
        <v>1.779821428571428</v>
      </c>
      <c r="L44" s="36">
        <f>VLOOKUP(MONTH($C44)+12*(L$40-1998),PJM!$T$1001:$AB$1129,3,FALSE)</f>
        <v>10.865895122192249</v>
      </c>
      <c r="M44" s="57">
        <f>VLOOKUP(MONTH($C44)+12*(M$40-1998),'[1]Peak Load %'!$A$27:$O$110,MATCH("PJM",'[1]Peak Load %'!$B$1:$O$1,0)+1,FALSE)</f>
        <v>0.66944058373870741</v>
      </c>
      <c r="N44" s="27"/>
      <c r="O44" s="35">
        <f>VLOOKUP(MONTH($C44)+12*(O$40-1998),PJM!$A$1001:$E$1129,3,FALSE)</f>
        <v>27.1</v>
      </c>
      <c r="P44" s="35">
        <f>VLOOKUP(MONTH($C44)+12*(P$40-1998),Gas!$A$2507:$E$2568,3,FALSE)</f>
        <v>2.656896551724139</v>
      </c>
      <c r="Q44" s="36">
        <f>VLOOKUP(MONTH($C44)+12*(Q$40-1998),PJM!$T$1001:$AB$1129,3,FALSE)</f>
        <v>10.127443260517229</v>
      </c>
      <c r="R44" s="57">
        <f>VLOOKUP(MONTH($C44)+12*(R$40-1998),'[1]Peak Load %'!$A$27:$O$110,MATCH("PJM",'[1]Peak Load %'!$B$1:$O$1,0)+1,FALSE)</f>
        <v>0.69416869142658799</v>
      </c>
      <c r="S44" s="27"/>
      <c r="T44" s="35">
        <f>VLOOKUP(MONTH($C44)+12*(T$40-1998),PJM!$A$1001:$E$1129,3,FALSE)</f>
        <v>36.918499999999995</v>
      </c>
      <c r="U44" s="35">
        <f>VLOOKUP(MONTH($C44)+12*(U$40-1998),Gas!$A$2507:$E$2568,3,FALSE)</f>
        <v>5.6512499999999983</v>
      </c>
      <c r="V44" s="36">
        <f>VLOOKUP(MONTH($C44)+12*(V$40-1998),PJM!$T$1001:$AB$1129,3,FALSE)</f>
        <v>6.658204545429375</v>
      </c>
      <c r="W44" s="57">
        <f>VLOOKUP(MONTH($C44)+12*(W$40-1998),'[1]Peak Load %'!$A$27:$O$110,MATCH("PJM",'[1]Peak Load %'!$B$1:$O$1,0)+1,FALSE)</f>
        <v>0.70550516913264871</v>
      </c>
    </row>
    <row r="45" spans="1:23" ht="12" customHeight="1" x14ac:dyDescent="0.2">
      <c r="A45" s="24"/>
      <c r="B45" s="7"/>
      <c r="C45" s="24">
        <v>37073</v>
      </c>
      <c r="D45" s="7"/>
      <c r="E45" s="34">
        <f>VLOOKUP(MONTH($C45)+12*(E$40-1998),PJM!$A$1001:$E$1129,3,FALSE)</f>
        <v>55.365652173913055</v>
      </c>
      <c r="F45" s="34">
        <f>VLOOKUP(MONTH($C45)+12*(F$40-1998),Gas!$A$2507:$E$2568,3,FALSE)</f>
        <v>2.1961290322580655</v>
      </c>
      <c r="G45" s="20">
        <f>VLOOKUP(MONTH($C45)+12*(G$40-1998),PJM!$T$1001:$AB$1129,3,FALSE)</f>
        <v>25.672991931739411</v>
      </c>
      <c r="H45" s="42">
        <f>VLOOKUP(MONTH($C45)+12*(H$40-1998),'[1]Peak Load %'!$A$27:$O$110,MATCH("PJM",'[1]Peak Load %'!$B$1:$O$1,0)+1,FALSE)</f>
        <v>0.84206045865184154</v>
      </c>
      <c r="I45" s="7"/>
      <c r="J45" s="34">
        <f>VLOOKUP(MONTH($C45)+12*(J$40-1998),PJM!$A$1001:$E$1129,3,FALSE)</f>
        <v>133.95761904761906</v>
      </c>
      <c r="K45" s="34">
        <f>VLOOKUP(MONTH($C45)+12*(K$40-1998),Gas!$A$2507:$E$2568,3,FALSE)</f>
        <v>2.2893548387096767</v>
      </c>
      <c r="L45" s="20">
        <f>VLOOKUP(MONTH($C45)+12*(L$40-1998),PJM!$T$1001:$AB$1129,3,FALSE)</f>
        <v>55.855829045709847</v>
      </c>
      <c r="M45" s="42">
        <f>VLOOKUP(MONTH($C45)+12*(M$40-1998),'[1]Peak Load %'!$A$27:$O$110,MATCH("PJM",'[1]Peak Load %'!$B$1:$O$1,0)+1,FALSE)</f>
        <v>0.89750086775425197</v>
      </c>
      <c r="N45" s="7"/>
      <c r="O45" s="34">
        <f>VLOOKUP(MONTH($C45)+12*(O$40-1998),PJM!$A$1001:$E$1129,3,FALSE)</f>
        <v>38.971499999999999</v>
      </c>
      <c r="P45" s="34">
        <f>VLOOKUP(MONTH($C45)+12*(P$40-1998),Gas!$A$2507:$E$2568,3,FALSE)</f>
        <v>4.0396774193548382</v>
      </c>
      <c r="Q45" s="20">
        <f>VLOOKUP(MONTH($C45)+12*(Q$40-1998),PJM!$T$1001:$AB$1129,3,FALSE)</f>
        <v>9.6377419253227483</v>
      </c>
      <c r="R45" s="42">
        <f>VLOOKUP(MONTH($C45)+12*(R$40-1998),'[1]Peak Load %'!$A$27:$O$110,MATCH("PJM",'[1]Peak Load %'!$B$1:$O$1,0)+1,FALSE)</f>
        <v>0.82222641315342804</v>
      </c>
      <c r="S45" s="7"/>
      <c r="T45" s="34">
        <f>VLOOKUP(MONTH($C45)+12*(T$40-1998),PJM!$A$1001:$E$1129,3,FALSE)</f>
        <v>41.255714285714291</v>
      </c>
      <c r="U45" s="34">
        <f>VLOOKUP(MONTH($C45)+12*(U$40-1998),Gas!$A$2507:$E$2568,3,FALSE)</f>
        <v>3.0735483870967748</v>
      </c>
      <c r="V45" s="20">
        <f>VLOOKUP(MONTH($C45)+12*(V$40-1998),PJM!$T$1001:$AB$1129,3,FALSE)</f>
        <v>13.375161943653122</v>
      </c>
      <c r="W45" s="42">
        <f>VLOOKUP(MONTH($C45)+12*(W$40-1998),'[1]Peak Load %'!$A$27:$O$110,MATCH("PJM",'[1]Peak Load %'!$B$1:$O$1,0)+1,FALSE)</f>
        <v>0.89035387347998363</v>
      </c>
    </row>
    <row r="46" spans="1:23" ht="12" customHeight="1" x14ac:dyDescent="0.2">
      <c r="A46" s="26"/>
      <c r="B46" s="27"/>
      <c r="C46" s="26">
        <v>37104</v>
      </c>
      <c r="D46" s="27"/>
      <c r="E46" s="35">
        <f>VLOOKUP(MONTH($C46)+12*(E$40-1998),PJM!$A$1001:$E$1129,3,FALSE)</f>
        <v>34.883333333333333</v>
      </c>
      <c r="F46" s="35">
        <f>VLOOKUP(MONTH($C46)+12*(F$40-1998),Gas!$A$2507:$E$2568,3,FALSE)</f>
        <v>1.8406451612903227</v>
      </c>
      <c r="G46" s="36">
        <f>VLOOKUP(MONTH($C46)+12*(G$40-1998),PJM!$T$1001:$AB$1129,3,FALSE)</f>
        <v>18.844883985784545</v>
      </c>
      <c r="H46" s="57">
        <f>VLOOKUP(MONTH($C46)+12*(H$40-1998),'[1]Peak Load %'!$A$27:$O$110,MATCH("PJM",'[1]Peak Load %'!$B$1:$O$1,0)+1,FALSE)</f>
        <v>0.81872828353022931</v>
      </c>
      <c r="I46" s="27"/>
      <c r="J46" s="35">
        <f>VLOOKUP(MONTH($C46)+12*(J$40-1998),PJM!$A$1001:$E$1129,3,FALSE)</f>
        <v>58.385909090909102</v>
      </c>
      <c r="K46" s="35">
        <f>VLOOKUP(MONTH($C46)+12*(K$40-1998),Gas!$A$2507:$E$2568,3,FALSE)</f>
        <v>2.7796774193548388</v>
      </c>
      <c r="L46" s="36">
        <f>VLOOKUP(MONTH($C46)+12*(L$40-1998),PJM!$T$1001:$AB$1129,3,FALSE)</f>
        <v>21.37748044700605</v>
      </c>
      <c r="M46" s="57">
        <f>VLOOKUP(MONTH($C46)+12*(M$40-1998),'[1]Peak Load %'!$A$27:$O$110,MATCH("PJM",'[1]Peak Load %'!$B$1:$O$1,0)+1,FALSE)</f>
        <v>0.83948281846581052</v>
      </c>
      <c r="N46" s="27"/>
      <c r="O46" s="35">
        <f>VLOOKUP(MONTH($C46)+12*(O$40-1998),PJM!$A$1001:$E$1129,3,FALSE)</f>
        <v>48.26913043478261</v>
      </c>
      <c r="P46" s="35">
        <f>VLOOKUP(MONTH($C46)+12*(P$40-1998),Gas!$A$2507:$E$2568,3,FALSE)</f>
        <v>4.3846774193548388</v>
      </c>
      <c r="Q46" s="36">
        <f>VLOOKUP(MONTH($C46)+12*(Q$40-1998),PJM!$T$1001:$AB$1129,3,FALSE)</f>
        <v>11.111707130446032</v>
      </c>
      <c r="R46" s="57">
        <f>VLOOKUP(MONTH($C46)+12*(R$40-1998),'[1]Peak Load %'!$A$27:$O$110,MATCH("PJM",'[1]Peak Load %'!$B$1:$O$1,0)+1,FALSE)</f>
        <v>0.84801206988187294</v>
      </c>
      <c r="S46" s="27"/>
      <c r="T46" s="35">
        <f>VLOOKUP(MONTH($C46)+12*(T$40-1998),PJM!$A$1001:$E$1129,3,FALSE)</f>
        <v>74.673913043478251</v>
      </c>
      <c r="U46" s="35">
        <f>VLOOKUP(MONTH($C46)+12*(U$40-1998),Gas!$A$2507:$E$2568,3,FALSE)</f>
        <v>3.0077419354838697</v>
      </c>
      <c r="V46" s="36">
        <f>VLOOKUP(MONTH($C46)+12*(V$40-1998),PJM!$T$1001:$AB$1129,3,FALSE)</f>
        <v>24.54692318261435</v>
      </c>
      <c r="W46" s="57"/>
    </row>
    <row r="47" spans="1:23" ht="12" customHeight="1" x14ac:dyDescent="0.2">
      <c r="A47" s="119"/>
      <c r="B47" s="120"/>
      <c r="C47" s="119">
        <v>37135</v>
      </c>
      <c r="D47" s="120"/>
      <c r="E47" s="121">
        <f>VLOOKUP(MONTH($C47)+12*(E$40-1998),PJM!$A$1001:$E$1129,3,FALSE)</f>
        <v>28.500952380952373</v>
      </c>
      <c r="F47" s="121">
        <f>VLOOKUP(MONTH($C47)+12*(F$40-1998),Gas!$A$2507:$E$2568,3,FALSE)</f>
        <v>1.9883333333333331</v>
      </c>
      <c r="G47" s="122">
        <f>VLOOKUP(MONTH($C47)+12*(G$40-1998),PJM!$T$1001:$AB$1129,3,FALSE)</f>
        <v>14.486865986220645</v>
      </c>
      <c r="H47" s="123">
        <f>VLOOKUP(MONTH($C47)+12*(H$40-1998),'[1]Peak Load %'!$A$27:$O$110,MATCH("PJM",'[1]Peak Load %'!$B$1:$O$1,0)+1,FALSE)</f>
        <v>0.77263724808895062</v>
      </c>
      <c r="I47" s="120"/>
      <c r="J47" s="121">
        <f>VLOOKUP(MONTH($C47)+12*(J$40-1998),PJM!$A$1001:$E$1129,3,FALSE)</f>
        <v>27.947619047619046</v>
      </c>
      <c r="K47" s="121">
        <f>VLOOKUP(MONTH($C47)+12*(K$40-1998),Gas!$A$2507:$E$2568,3,FALSE)</f>
        <v>2.5736666666666665</v>
      </c>
      <c r="L47" s="122">
        <f>VLOOKUP(MONTH($C47)+12*(L$40-1998),PJM!$T$1001:$AB$1129,3,FALSE)</f>
        <v>10.871403788814238</v>
      </c>
      <c r="M47" s="123">
        <f>VLOOKUP(MONTH($C47)+12*(M$40-1998),'[1]Peak Load %'!$A$27:$O$110,MATCH("PJM",'[1]Peak Load %'!$B$1:$O$1,0)+1,FALSE)</f>
        <v>0.77986810135369666</v>
      </c>
      <c r="N47" s="120"/>
      <c r="O47" s="121">
        <f>VLOOKUP(MONTH($C47)+12*(O$40-1998),PJM!$A$1001:$E$1129,3,FALSE)</f>
        <v>31.701578947368422</v>
      </c>
      <c r="P47" s="121">
        <f>VLOOKUP(MONTH($C47)+12*(P$40-1998),Gas!$A$2507:$E$2568,3,FALSE)</f>
        <v>5.0165000000000015</v>
      </c>
      <c r="Q47" s="122">
        <f>VLOOKUP(MONTH($C47)+12*(Q$40-1998),PJM!$T$1001:$AB$1129,3,FALSE)</f>
        <v>6.3314742545047524</v>
      </c>
      <c r="R47" s="123">
        <f>VLOOKUP(MONTH($C47)+12*(R$40-1998),'[1]Peak Load %'!$A$27:$O$110,MATCH("PJM",'[1]Peak Load %'!$B$1:$O$1,0)+1,FALSE)</f>
        <v>0.77187237471496906</v>
      </c>
      <c r="S47" s="120"/>
      <c r="T47" s="121">
        <f>VLOOKUP(MONTH($C47)+12*(T$40-1998),PJM!$A$1001:$E$1129,3,FALSE)</f>
        <v>27.616666666666671</v>
      </c>
      <c r="U47" s="121">
        <f>VLOOKUP(MONTH($C47)+12*(U$40-1998),Gas!$A$2507:$E$2568,3,FALSE)</f>
        <v>2.2146428571428571</v>
      </c>
      <c r="V47" s="122">
        <f>VLOOKUP(MONTH($C47)+12*(V$40-1998),PJM!$T$1001:$AB$1129,3,FALSE)</f>
        <v>12.675913837551031</v>
      </c>
      <c r="W47" s="123"/>
    </row>
    <row r="48" spans="1:23" ht="12" customHeight="1" outlineLevel="1" x14ac:dyDescent="0.2">
      <c r="A48" s="24"/>
      <c r="B48" s="7"/>
      <c r="C48" s="24">
        <v>37165</v>
      </c>
      <c r="D48" s="60">
        <v>22</v>
      </c>
      <c r="E48" s="34">
        <f>VLOOKUP(MONTH($C48)+12*(E$40-1998),PJM!$A$1001:$E$1129,3,FALSE)</f>
        <v>23.265454545454546</v>
      </c>
      <c r="F48" s="34">
        <f>VLOOKUP(MONTH($C48)+12*(F$40-1998),Gas!$A$2507:$E$2568,3,FALSE)</f>
        <v>1.8832258064516132</v>
      </c>
      <c r="G48" s="20">
        <f>VLOOKUP(MONTH($C48)+12*(G$40-1998),PJM!$T$1001:$AB$1129,3,FALSE)</f>
        <v>12.316653537749268</v>
      </c>
      <c r="H48" s="42">
        <f>VLOOKUP(MONTH($C48)+12*(H$40-1998),'[1]Peak Load %'!$A$27:$O$110,MATCH("PJM",'[1]Peak Load %'!$B$1:$O$1,0)+1,FALSE)</f>
        <v>0.58895066018068098</v>
      </c>
      <c r="I48" s="137">
        <v>21</v>
      </c>
      <c r="J48" s="34">
        <f>VLOOKUP(MONTH($C48)+12*(J$40-1998),PJM!$A$1001:$E$1129,3,FALSE)</f>
        <v>26.060952380952386</v>
      </c>
      <c r="K48" s="34">
        <f>VLOOKUP(MONTH($C48)+12*(K$40-1998),Gas!$A$2507:$E$2568,3,FALSE)</f>
        <v>2.6833870967741937</v>
      </c>
      <c r="L48" s="20">
        <f>VLOOKUP(MONTH($C48)+12*(L$40-1998),PJM!$T$1001:$AB$1129,3,FALSE)</f>
        <v>9.675578111699064</v>
      </c>
      <c r="M48" s="42">
        <f>VLOOKUP(MONTH($C48)+12*(M$40-1998),'[1]Peak Load %'!$A$27:$O$110,MATCH("PJM",'[1]Peak Load %'!$B$1:$O$1,0)+1,FALSE)</f>
        <v>0.56662617146824024</v>
      </c>
      <c r="N48" s="7">
        <v>22</v>
      </c>
      <c r="O48" s="34">
        <f>VLOOKUP(MONTH($C48)+12*(O$40-1998),PJM!$A$1001:$E$1129,3,FALSE)</f>
        <v>39.266818181818174</v>
      </c>
      <c r="P48" s="34">
        <f>VLOOKUP(MONTH($C48)+12*(P$40-1998),Gas!$A$2507:$E$2568,3,FALSE)</f>
        <v>5.0320967741935494</v>
      </c>
      <c r="Q48" s="20">
        <f>VLOOKUP(MONTH($C48)+12*(Q$40-1998),PJM!$T$1001:$AB$1129,3,FALSE)</f>
        <v>7.8026981051760851</v>
      </c>
      <c r="R48" s="42">
        <f>VLOOKUP(MONTH($C48)+12*(R$40-1998),'[1]Peak Load %'!$A$27:$O$110,MATCH("PJM",'[1]Peak Load %'!$B$1:$O$1,0)+1,FALSE)</f>
        <v>0.61578685685874468</v>
      </c>
      <c r="S48" s="7"/>
      <c r="T48" s="34"/>
      <c r="U48" s="34"/>
      <c r="V48" s="20"/>
      <c r="W48" s="42"/>
    </row>
    <row r="49" spans="1:23" ht="12" customHeight="1" outlineLevel="1" x14ac:dyDescent="0.2">
      <c r="A49" s="24"/>
      <c r="B49" s="7"/>
      <c r="C49" s="24">
        <v>37196</v>
      </c>
      <c r="D49" s="60">
        <v>20</v>
      </c>
      <c r="E49" s="34">
        <f>VLOOKUP(MONTH($C49)+12*(E$40-1998),PJM!$A$1001:$E$1129,3,FALSE)</f>
        <v>22.674499999999995</v>
      </c>
      <c r="F49" s="34">
        <f>VLOOKUP(MONTH($C49)+12*(F$40-1998),Gas!$A$2507:$E$2568,3,FALSE)</f>
        <v>2.0839999999999996</v>
      </c>
      <c r="G49" s="20">
        <f>VLOOKUP(MONTH($C49)+12*(G$40-1998),PJM!$T$1001:$AB$1129,3,FALSE)</f>
        <v>10.842602765191721</v>
      </c>
      <c r="H49" s="42">
        <f>VLOOKUP(MONTH($C49)+12*(H$40-1998),'[1]Peak Load %'!$A$27:$O$110,MATCH("PJM",'[1]Peak Load %'!$B$1:$O$1,0)+1,FALSE)</f>
        <v>0.58578874218207089</v>
      </c>
      <c r="I49" s="137">
        <v>20</v>
      </c>
      <c r="J49" s="34">
        <f>VLOOKUP(MONTH($C49)+12*(J$40-1998),PJM!$A$1001:$E$1129,3,FALSE)</f>
        <v>22.793333333333333</v>
      </c>
      <c r="K49" s="34">
        <f>VLOOKUP(MONTH($C49)+12*(K$40-1998),Gas!$A$2507:$E$2568,3,FALSE)</f>
        <v>2.3123333333333331</v>
      </c>
      <c r="L49" s="20">
        <f>VLOOKUP(MONTH($C49)+12*(L$40-1998),PJM!$T$1001:$AB$1129,3,FALSE)</f>
        <v>9.6697425847460465</v>
      </c>
      <c r="M49" s="42">
        <f>VLOOKUP(MONTH($C49)+12*(M$40-1998),'[1]Peak Load %'!$A$27:$O$110,MATCH("PJM",'[1]Peak Load %'!$B$1:$O$1,0)+1,FALSE)</f>
        <v>0.65454703228045819</v>
      </c>
      <c r="N49" s="7">
        <v>20</v>
      </c>
      <c r="O49" s="34">
        <f>VLOOKUP(MONTH($C49)+12*(O$40-1998),PJM!$A$1001:$E$1129,3,FALSE)</f>
        <v>44.948499999999996</v>
      </c>
      <c r="P49" s="34">
        <f>VLOOKUP(MONTH($C49)+12*(P$40-1998),Gas!$A$2507:$E$2568,3,FALSE)</f>
        <v>5.4935</v>
      </c>
      <c r="Q49" s="20">
        <f>VLOOKUP(MONTH($C49)+12*(Q$40-1998),PJM!$T$1001:$AB$1129,3,FALSE)</f>
        <v>8.354888641225191</v>
      </c>
      <c r="R49" s="42">
        <f>VLOOKUP(MONTH($C49)+12*(R$40-1998),'[1]Peak Load %'!$A$27:$O$110,MATCH("PJM",'[1]Peak Load %'!$B$1:$O$1,0)+1,FALSE)</f>
        <v>0.65292231728016181</v>
      </c>
      <c r="S49" s="7"/>
      <c r="T49" s="34"/>
      <c r="U49" s="34"/>
      <c r="V49" s="20"/>
      <c r="W49" s="42"/>
    </row>
    <row r="50" spans="1:23" ht="12" customHeight="1" outlineLevel="1" x14ac:dyDescent="0.2">
      <c r="A50" s="26"/>
      <c r="B50" s="27"/>
      <c r="C50" s="26">
        <v>37226</v>
      </c>
      <c r="D50" s="127">
        <v>22</v>
      </c>
      <c r="E50" s="35">
        <f>VLOOKUP(MONTH($C50)+12*(E$40-1998),PJM!$A$1001:$E$1129,3,FALSE)</f>
        <v>20.709545454545456</v>
      </c>
      <c r="F50" s="35">
        <f>VLOOKUP(MONTH($C50)+12*(F$40-1998),Gas!$A$2507:$E$2568,3,FALSE)</f>
        <v>1.6830645161290323</v>
      </c>
      <c r="G50" s="36">
        <f>VLOOKUP(MONTH($C50)+12*(G$40-1998),PJM!$T$1001:$AB$1129,3,FALSE)</f>
        <v>12.541246410889487</v>
      </c>
      <c r="H50" s="57">
        <f>VLOOKUP(MONTH($C50)+12*(H$40-1998),'[1]Peak Load %'!$A$27:$O$110,MATCH("PJM",'[1]Peak Load %'!$B$1:$O$1,0)+1,FALSE)</f>
        <v>0.6762508686587908</v>
      </c>
      <c r="I50" s="138">
        <v>22</v>
      </c>
      <c r="J50" s="35">
        <f>VLOOKUP(MONTH($C50)+12*(J$40-1998),PJM!$A$1001:$E$1129,3,FALSE)</f>
        <v>23.940909090909091</v>
      </c>
      <c r="K50" s="35">
        <f>VLOOKUP(MONTH($C50)+12*(K$40-1998),Gas!$A$2507:$E$2568,3,FALSE)</f>
        <v>2.3546774193548381</v>
      </c>
      <c r="L50" s="36">
        <f>VLOOKUP(MONTH($C50)+12*(L$40-1998),PJM!$T$1001:$AB$1129,3,FALSE)</f>
        <v>10.150121587449052</v>
      </c>
      <c r="M50" s="57">
        <f>VLOOKUP(MONTH($C50)+12*(M$40-1998),'[1]Peak Load %'!$A$27:$O$110,MATCH("PJM",'[1]Peak Load %'!$B$1:$O$1,0)+1,FALSE)</f>
        <v>0.66207913918778205</v>
      </c>
      <c r="N50" s="27">
        <v>20</v>
      </c>
      <c r="O50" s="35">
        <f>VLOOKUP(MONTH($C50)+12*(O$40-1998),PJM!$A$1001:$E$1129,3,FALSE)</f>
        <v>65.742499999999993</v>
      </c>
      <c r="P50" s="35">
        <f>VLOOKUP(MONTH($C50)+12*(P$40-1998),Gas!$A$2507:$E$2568,3,FALSE)</f>
        <v>8.689516129032258</v>
      </c>
      <c r="Q50" s="36">
        <f>VLOOKUP(MONTH($C50)+12*(Q$40-1998),PJM!$T$1001:$AB$1129,3,FALSE)</f>
        <v>7.52758447175637</v>
      </c>
      <c r="R50" s="57">
        <f>VLOOKUP(MONTH($C50)+12*(R$40-1998),'[1]Peak Load %'!$A$27:$O$110,MATCH("PJM",'[1]Peak Load %'!$B$1:$O$1,0)+1,FALSE)</f>
        <v>0.71131722872769043</v>
      </c>
      <c r="S50" s="27"/>
      <c r="T50" s="35"/>
      <c r="U50" s="35"/>
      <c r="V50" s="36"/>
      <c r="W50" s="57"/>
    </row>
    <row r="51" spans="1:23" ht="12" hidden="1" customHeight="1" x14ac:dyDescent="0.2">
      <c r="A51" s="26"/>
      <c r="B51" s="27"/>
      <c r="C51" s="26" t="s">
        <v>23</v>
      </c>
      <c r="D51" s="28"/>
      <c r="E51" s="35">
        <f>(E48*$I$48+E49*$I$49+E50*$I$50)/SUM($I$48:$I$50)</f>
        <v>22.185310245310244</v>
      </c>
      <c r="F51" s="35">
        <f>(F48*$I48+F49*$I49+F50*$I50)/SUM($I48:$I50)</f>
        <v>1.8770660522273426</v>
      </c>
      <c r="G51" s="36">
        <f>(G48*$I48+G49*$I49+G50*$I50)/SUM($I48:$I50)</f>
        <v>11.927130168827583</v>
      </c>
      <c r="H51" s="57">
        <f>(H48*$D48+H49*$D49+H50*$D50)/SUM($D48:$D50)</f>
        <v>0.61797200747046555</v>
      </c>
      <c r="I51" s="27"/>
      <c r="J51" s="35">
        <f>(J48*$I$48+J49*$I$49+J50*$I$50)/SUM($I$48:$I$50)</f>
        <v>24.283280423280427</v>
      </c>
      <c r="K51" s="35">
        <f>(K48*$I48+K49*$I49+K50*$I50)/SUM($I48:$I50)</f>
        <v>2.4508047448370025</v>
      </c>
      <c r="L51" s="36">
        <f>(L48*$I48+L49*$I49+L50*$I50)/SUM($I48:$I50)</f>
        <v>9.8394391581663552</v>
      </c>
      <c r="M51" s="57">
        <f>(M48*$D48+M49*$D49+M50*$D50)/SUM($D48:$D50)</f>
        <v>0.62691339812565094</v>
      </c>
      <c r="N51" s="27"/>
      <c r="O51" s="35">
        <f>(O48*$N$48+O49*$N$49+O50*$N$50)/SUM($N$48:$N$50)</f>
        <v>49.640161290322574</v>
      </c>
      <c r="P51" s="35">
        <f>(P48*$N48+P49*$N49+P50*$N50)/SUM($N48:$N50)</f>
        <v>6.3607492195629556</v>
      </c>
      <c r="Q51" s="36">
        <f>(Q48*$N48+Q49*$N49+Q50*$N50)/SUM($N48:$N50)</f>
        <v>7.8920777511855649</v>
      </c>
      <c r="R51" s="57">
        <f>(R48*$D48+R49*$D49+R50*$D50)/SUM($D48:$D50)</f>
        <v>0.66023025357038767</v>
      </c>
      <c r="S51" s="27"/>
      <c r="T51" s="35"/>
      <c r="U51" s="35"/>
      <c r="V51" s="36"/>
      <c r="W51" s="57"/>
    </row>
    <row r="52" spans="1:23" ht="10.5" customHeight="1" x14ac:dyDescent="0.2">
      <c r="A52" s="78"/>
      <c r="B52" s="71"/>
      <c r="C52" s="78" t="s">
        <v>109</v>
      </c>
      <c r="D52" s="71"/>
      <c r="E52" s="71"/>
      <c r="F52" s="64"/>
      <c r="G52" s="71"/>
      <c r="H52" s="71"/>
      <c r="I52" s="71"/>
      <c r="J52" s="71"/>
      <c r="K52" s="64"/>
      <c r="L52" s="71"/>
      <c r="M52" s="71"/>
      <c r="N52" s="71"/>
      <c r="O52" s="71"/>
      <c r="P52" s="64"/>
      <c r="Q52" s="71"/>
      <c r="R52" s="71"/>
      <c r="S52" s="71"/>
      <c r="T52" s="71"/>
      <c r="U52" s="64"/>
      <c r="V52" s="64"/>
    </row>
    <row r="53" spans="1:23" ht="12" customHeight="1" x14ac:dyDescent="0.2">
      <c r="A53" s="24"/>
      <c r="B53" s="17"/>
      <c r="C53" s="24">
        <v>36892</v>
      </c>
      <c r="D53" s="17"/>
      <c r="E53" s="17">
        <f ca="1">VLOOKUP(MONTH($C53)+12*(E$40-1998),PJM!$A$1001:$BG$1129,4,FALSE)</f>
        <v>1.1995367179589107</v>
      </c>
      <c r="F53" s="17">
        <f ca="1">VLOOKUP(MONTH($C53)+12*(F$40-1998),Gas!$A$2507:$E$2568,4,FALSE)</f>
        <v>0.40032145957881843</v>
      </c>
      <c r="I53" s="17"/>
      <c r="J53" s="17">
        <f ca="1">VLOOKUP(MONTH($C53)+12*(J$40-1998),PJM!$A$1001:$BG$1129,4,FALSE)</f>
        <v>2.2405011878259189</v>
      </c>
      <c r="K53" s="17">
        <f ca="1">VLOOKUP(MONTH($C53)+12*(K$40-1998),Gas!$A$2507:$E$2568,4,FALSE)</f>
        <v>0.5758118355705778</v>
      </c>
      <c r="N53" s="17"/>
      <c r="O53" s="17">
        <f ca="1">VLOOKUP(MONTH($C53)+12*(O$40-1998),PJM!$A$1001:$BG$1129,4,FALSE)</f>
        <v>2.5908175090741685</v>
      </c>
      <c r="P53" s="17">
        <f ca="1">VLOOKUP(MONTH($C53)+12*(P$40-1998),Gas!$A$2507:$E$2568,4,FALSE)</f>
        <v>0.3703706651507328</v>
      </c>
      <c r="S53" s="17"/>
      <c r="T53" s="17">
        <f ca="1">VLOOKUP(MONTH($C53)+12*(T$40-1998),PJM!$A$1001:$BG$1129,4,FALSE)</f>
        <v>2.8387563191687439</v>
      </c>
      <c r="U53" s="17">
        <f ca="1">VLOOKUP(MONTH($C53)+12*(U$40-1998),Gas!$A$2507:$E$2568,4,FALSE)</f>
        <v>0.97127063815329928</v>
      </c>
    </row>
    <row r="54" spans="1:23" ht="12" customHeight="1" x14ac:dyDescent="0.2">
      <c r="A54" s="26"/>
      <c r="B54" s="28"/>
      <c r="C54" s="26">
        <v>36923</v>
      </c>
      <c r="D54" s="28"/>
      <c r="E54" s="28">
        <f ca="1">VLOOKUP(MONTH($C54)+12*(E$40-1998),PJM!$A$1001:$BG$1129,4,FALSE)</f>
        <v>0.71260441982074807</v>
      </c>
      <c r="F54" s="28">
        <f ca="1">VLOOKUP(MONTH($C54)+12*(F$40-1998),Gas!$A$2507:$E$2568,4,FALSE)</f>
        <v>0.36515497806177527</v>
      </c>
      <c r="G54" s="29"/>
      <c r="H54" s="29"/>
      <c r="I54" s="28"/>
      <c r="J54" s="28">
        <f ca="1">VLOOKUP(MONTH($C54)+12*(J$40-1998),PJM!$A$1001:$BG$1129,4,FALSE)</f>
        <v>1.4347835066029784</v>
      </c>
      <c r="K54" s="28">
        <f ca="1">VLOOKUP(MONTH($C54)+12*(K$40-1998),Gas!$A$2507:$E$2568,4,FALSE)</f>
        <v>0.23326746959432887</v>
      </c>
      <c r="L54" s="29"/>
      <c r="M54" s="29"/>
      <c r="N54" s="28"/>
      <c r="O54" s="28">
        <f ca="1">VLOOKUP(MONTH($C54)+12*(O$40-1998),PJM!$A$1001:$BG$1129,4,FALSE)</f>
        <v>1.9006420207576795</v>
      </c>
      <c r="P54" s="28">
        <f ca="1">VLOOKUP(MONTH($C54)+12*(P$40-1998),Gas!$A$2507:$E$2568,4,FALSE)</f>
        <v>0.45715648484627092</v>
      </c>
      <c r="Q54" s="29"/>
      <c r="R54" s="29"/>
      <c r="S54" s="28"/>
      <c r="T54" s="28">
        <f ca="1">VLOOKUP(MONTH($C54)+12*(T$40-1998),PJM!$A$1001:$BG$1129,4,FALSE)</f>
        <v>1.910750650475284</v>
      </c>
      <c r="U54" s="28">
        <f ca="1">VLOOKUP(MONTH($C54)+12*(U$40-1998),Gas!$A$2507:$E$2568,4,FALSE)</f>
        <v>0.92497120581430148</v>
      </c>
      <c r="V54" s="29"/>
      <c r="W54" s="29"/>
    </row>
    <row r="55" spans="1:23" ht="12" customHeight="1" x14ac:dyDescent="0.2">
      <c r="A55" s="24"/>
      <c r="B55" s="17"/>
      <c r="C55" s="24">
        <v>37073</v>
      </c>
      <c r="D55" s="17"/>
      <c r="E55" s="17">
        <f ca="1">VLOOKUP(MONTH($C55)+12*(E$40-1998),PJM!$A$1001:$BG$1129,4,FALSE)</f>
        <v>7.4969801145928701</v>
      </c>
      <c r="F55" s="17">
        <f ca="1">VLOOKUP(MONTH($C55)+12*(F$40-1998),Gas!$A$2507:$E$2568,4,FALSE)</f>
        <v>0.36208773017818063</v>
      </c>
      <c r="I55" s="17"/>
      <c r="J55" s="17">
        <f ca="1">VLOOKUP(MONTH($C55)+12*(J$40-1998),PJM!$A$1001:$BG$1129,4,FALSE)</f>
        <v>10.954334571636556</v>
      </c>
      <c r="K55" s="17">
        <f ca="1">VLOOKUP(MONTH($C55)+12*(K$40-1998),Gas!$A$2507:$E$2568,4,FALSE)</f>
        <v>0.37747701898066127</v>
      </c>
      <c r="N55" s="17"/>
      <c r="O55" s="17">
        <f ca="1">VLOOKUP(MONTH($C55)+12*(O$40-1998),PJM!$A$1001:$BG$1129,4,FALSE)</f>
        <v>6.1183225120051574</v>
      </c>
      <c r="P55" s="17">
        <f ca="1">VLOOKUP(MONTH($C55)+12*(P$40-1998),Gas!$A$2507:$E$2568,4,FALSE)</f>
        <v>0.48695925214459673</v>
      </c>
      <c r="S55" s="17"/>
      <c r="T55" s="17">
        <f ca="1">VLOOKUP(MONTH($C55)+12*(T$40-1998),PJM!$A$1001:$BG$1129,4,FALSE)</f>
        <v>3.7429735648913769</v>
      </c>
      <c r="U55" s="17">
        <f ca="1">VLOOKUP(MONTH($C55)+12*(U$40-1998),Gas!$A$2507:$E$2568,4,FALSE)</f>
        <v>0.59638814840634313</v>
      </c>
    </row>
    <row r="56" spans="1:23" ht="12" customHeight="1" x14ac:dyDescent="0.2">
      <c r="A56" s="26"/>
      <c r="B56" s="28"/>
      <c r="C56" s="26">
        <v>37104</v>
      </c>
      <c r="D56" s="28"/>
      <c r="E56" s="28">
        <f ca="1">VLOOKUP(MONTH($C56)+12*(E$40-1998),PJM!$A$1001:$BG$1129,4,FALSE)</f>
        <v>5.3266929471781852</v>
      </c>
      <c r="F56" s="28">
        <f ca="1">VLOOKUP(MONTH($C56)+12*(F$40-1998),Gas!$A$2507:$E$2568,4,FALSE)</f>
        <v>0.48133319881054965</v>
      </c>
      <c r="G56" s="29"/>
      <c r="H56" s="29"/>
      <c r="I56" s="28"/>
      <c r="J56" s="28">
        <f ca="1">VLOOKUP(MONTH($C56)+12*(J$40-1998),PJM!$A$1001:$BG$1129,4,FALSE)</f>
        <v>8.2245647825866595</v>
      </c>
      <c r="K56" s="28">
        <f ca="1">VLOOKUP(MONTH($C56)+12*(K$40-1998),Gas!$A$2507:$E$2568,4,FALSE)</f>
        <v>0.33905633265979818</v>
      </c>
      <c r="L56" s="29"/>
      <c r="M56" s="29"/>
      <c r="N56" s="28"/>
      <c r="O56" s="28">
        <f ca="1">VLOOKUP(MONTH($C56)+12*(O$40-1998),PJM!$A$1001:$BG$1129,4,FALSE)</f>
        <v>3.9049085792505123</v>
      </c>
      <c r="P56" s="28">
        <f ca="1">VLOOKUP(MONTH($C56)+12*(P$40-1998),Gas!$A$2507:$E$2568,4,FALSE)</f>
        <v>0.48466927377228453</v>
      </c>
      <c r="Q56" s="29"/>
      <c r="R56" s="29"/>
      <c r="S56" s="28"/>
      <c r="T56" s="28">
        <f ca="1">VLOOKUP(MONTH($C56)+12*(T$40-1998),PJM!$A$1001:$BG$1129,4,FALSE)</f>
        <v>6.3471126777738798</v>
      </c>
      <c r="U56" s="28">
        <f ca="1">VLOOKUP(MONTH($C56)+12*(U$40-1998),Gas!$A$2507:$E$2568,4,FALSE)</f>
        <v>0.66159036352632872</v>
      </c>
      <c r="V56" s="29"/>
      <c r="W56" s="29"/>
    </row>
    <row r="57" spans="1:23" ht="12" customHeight="1" x14ac:dyDescent="0.2">
      <c r="A57" s="119"/>
      <c r="B57" s="125"/>
      <c r="C57" s="119">
        <v>37135</v>
      </c>
      <c r="D57" s="125"/>
      <c r="E57" s="125">
        <f ca="1">VLOOKUP(MONTH($C57)+12*(E$40-1998),PJM!$A$1001:$BG$1129,4,FALSE)</f>
        <v>3.8808798121860257</v>
      </c>
      <c r="F57" s="125">
        <f ca="1">VLOOKUP(MONTH($C57)+12*(F$40-1998),Gas!$A$2507:$E$2568,4,FALSE)</f>
        <v>0.94900130622283652</v>
      </c>
      <c r="G57" s="126"/>
      <c r="H57" s="126"/>
      <c r="I57" s="125"/>
      <c r="J57" s="125">
        <f ca="1">VLOOKUP(MONTH($C57)+12*(J$40-1998),PJM!$A$1001:$BG$1129,4,FALSE)</f>
        <v>2.185269680176638</v>
      </c>
      <c r="K57" s="125">
        <f ca="1">VLOOKUP(MONTH($C57)+12*(K$40-1998),Gas!$A$2507:$E$2568,4,FALSE)</f>
        <v>0.64864202561114348</v>
      </c>
      <c r="L57" s="126"/>
      <c r="M57" s="126"/>
      <c r="N57" s="125"/>
      <c r="O57" s="125">
        <f ca="1">VLOOKUP(MONTH($C57)+12*(O$40-1998),PJM!$A$1001:$BG$1129,4,FALSE)</f>
        <v>3.4005220098099707</v>
      </c>
      <c r="P57" s="125">
        <f ca="1">VLOOKUP(MONTH($C57)+12*(P$40-1998),Gas!$A$2507:$E$2568,4,FALSE)</f>
        <v>0.36513597116737662</v>
      </c>
      <c r="Q57" s="126"/>
      <c r="R57" s="126"/>
      <c r="S57" s="125"/>
      <c r="T57" s="125"/>
      <c r="U57" s="125"/>
      <c r="V57" s="126"/>
      <c r="W57" s="126"/>
    </row>
    <row r="58" spans="1:23" ht="12" customHeight="1" outlineLevel="1" x14ac:dyDescent="0.2">
      <c r="A58" s="24"/>
      <c r="B58" s="17"/>
      <c r="C58" s="24">
        <v>37165</v>
      </c>
      <c r="D58" s="60">
        <v>22</v>
      </c>
      <c r="E58" s="17">
        <f ca="1">VLOOKUP(MONTH($C58)+12*(E$40-1998),PJM!$A$1001:$BG$1129,4,FALSE)</f>
        <v>2.0079784762759996</v>
      </c>
      <c r="F58" s="17">
        <f ca="1">VLOOKUP(MONTH($C58)+12*(F$40-1998),Gas!$A$2507:$E$2568,4,FALSE)</f>
        <v>0.95738850957377719</v>
      </c>
      <c r="I58" s="124">
        <v>21</v>
      </c>
      <c r="J58" s="17">
        <f ca="1">VLOOKUP(MONTH($C58)+12*(J$40-1998),PJM!$A$1001:$BG$1129,4,FALSE)</f>
        <v>0.99402653275158204</v>
      </c>
      <c r="K58" s="17">
        <f ca="1">VLOOKUP(MONTH($C58)+12*(K$40-1998),Gas!$A$2507:$E$2568,4,FALSE)</f>
        <v>0.6627301294509248</v>
      </c>
      <c r="N58" s="124">
        <v>22</v>
      </c>
      <c r="O58" s="17">
        <f ca="1">VLOOKUP(MONTH($C58)+12*(O$40-1998),PJM!$A$1001:$BG$1129,4,FALSE)</f>
        <v>2.2601861154101699</v>
      </c>
      <c r="P58" s="17">
        <f ca="1">VLOOKUP(MONTH($C58)+12*(P$40-1998),Gas!$A$2507:$E$2568,4,FALSE)</f>
        <v>0.45070176352177965</v>
      </c>
      <c r="S58" s="17"/>
      <c r="T58" s="17"/>
      <c r="U58" s="17"/>
    </row>
    <row r="59" spans="1:23" ht="12" customHeight="1" outlineLevel="1" x14ac:dyDescent="0.2">
      <c r="A59" s="24"/>
      <c r="B59" s="17"/>
      <c r="C59" s="24">
        <v>37196</v>
      </c>
      <c r="D59" s="60">
        <v>20</v>
      </c>
      <c r="E59" s="17">
        <f ca="1">VLOOKUP(MONTH($C59)+12*(E$40-1998),PJM!$A$1001:$BG$1129,4,FALSE)</f>
        <v>1.208287145137797</v>
      </c>
      <c r="F59" s="17">
        <f ca="1">VLOOKUP(MONTH($C59)+12*(F$40-1998),Gas!$A$2507:$E$2568,4,FALSE)</f>
        <v>0.68217818691412724</v>
      </c>
      <c r="I59" s="124">
        <v>20</v>
      </c>
      <c r="J59" s="17">
        <f ca="1">VLOOKUP(MONTH($C59)+12*(J$40-1998),PJM!$A$1001:$BG$1129,4,FALSE)</f>
        <v>2.0390328599408769</v>
      </c>
      <c r="K59" s="17">
        <f ca="1">VLOOKUP(MONTH($C59)+12*(K$40-1998),Gas!$A$2507:$E$2568,4,FALSE)</f>
        <v>0.79344736066866739</v>
      </c>
      <c r="N59" s="124">
        <v>20</v>
      </c>
      <c r="O59" s="17">
        <f ca="1">VLOOKUP(MONTH($C59)+12*(O$40-1998),PJM!$A$1001:$BG$1129,4,FALSE)</f>
        <v>1.9913337232234898</v>
      </c>
      <c r="P59" s="17">
        <f ca="1">VLOOKUP(MONTH($C59)+12*(P$40-1998),Gas!$A$2507:$E$2568,4,FALSE)</f>
        <v>0.6416547045527371</v>
      </c>
      <c r="S59" s="17"/>
      <c r="T59" s="17"/>
      <c r="U59" s="17"/>
    </row>
    <row r="60" spans="1:23" ht="12" customHeight="1" outlineLevel="1" x14ac:dyDescent="0.2">
      <c r="A60" s="26"/>
      <c r="B60" s="28"/>
      <c r="C60" s="26">
        <v>37226</v>
      </c>
      <c r="D60" s="127">
        <v>22</v>
      </c>
      <c r="E60" s="28">
        <f ca="1">VLOOKUP(MONTH($C60)+12*(E$40-1998),PJM!$A$1001:$BG$1129,4,FALSE)</f>
        <v>1.2626174576399056</v>
      </c>
      <c r="F60" s="28">
        <f ca="1">VLOOKUP(MONTH($C60)+12*(F$40-1998),Gas!$A$2507:$E$2568,4,FALSE)</f>
        <v>2.0528477212682978</v>
      </c>
      <c r="G60" s="29"/>
      <c r="H60" s="29"/>
      <c r="I60" s="128">
        <v>22</v>
      </c>
      <c r="J60" s="28">
        <f ca="1">VLOOKUP(MONTH($C60)+12*(J$40-1998),PJM!$A$1001:$BG$1129,4,FALSE)</f>
        <v>1.642361930456856</v>
      </c>
      <c r="K60" s="28">
        <f ca="1">VLOOKUP(MONTH($C60)+12*(K$40-1998),Gas!$A$2507:$E$2568,4,FALSE)</f>
        <v>0.4294380324476792</v>
      </c>
      <c r="L60" s="29"/>
      <c r="M60" s="29"/>
      <c r="N60" s="128">
        <v>20</v>
      </c>
      <c r="O60" s="28">
        <f ca="1">VLOOKUP(MONTH($C60)+12*(O$40-1998),PJM!$A$1001:$BG$1129,4,FALSE)</f>
        <v>3.6780818421581642</v>
      </c>
      <c r="P60" s="28">
        <f ca="1">VLOOKUP(MONTH($C60)+12*(P$40-1998),Gas!$A$2507:$E$2568,4,FALSE)</f>
        <v>1.3871116228198064</v>
      </c>
      <c r="Q60" s="29"/>
      <c r="R60" s="29"/>
      <c r="S60" s="28"/>
      <c r="T60" s="28"/>
      <c r="U60" s="28"/>
      <c r="V60" s="29"/>
      <c r="W60" s="29"/>
    </row>
    <row r="61" spans="1:23" ht="12" hidden="1" customHeight="1" thickBot="1" x14ac:dyDescent="0.25">
      <c r="A61" s="38"/>
      <c r="B61" s="39"/>
      <c r="C61" s="38" t="s">
        <v>23</v>
      </c>
      <c r="D61" s="39"/>
      <c r="E61" s="39">
        <f ca="1">(E58*D58+E59*D59+E60*D60)/SUM(D58:D60)</f>
        <v>1.5018570851391539</v>
      </c>
      <c r="F61" s="39">
        <f ca="1">(F58*E58+F59*E59+F60*E60)/SUM(E58:E60)</f>
        <v>1.1919587832771585</v>
      </c>
      <c r="G61" s="33"/>
      <c r="H61" s="33"/>
      <c r="I61" s="39"/>
      <c r="J61" s="39">
        <f ca="1">(J58*I58+J59*I59+J60*I60)/SUM(I58:I60)</f>
        <v>1.5521774104230412</v>
      </c>
      <c r="K61" s="39">
        <f ca="1">(K58*J58+K59*J59+K60*J60)/SUM(J58:J60)</f>
        <v>0.63778834967939357</v>
      </c>
      <c r="L61" s="33"/>
      <c r="M61" s="33"/>
      <c r="N61" s="39"/>
      <c r="O61" s="39">
        <f ca="1">(O58*$N58+O59*$N59+O60*$N60)/SUM($N58:$N60)</f>
        <v>2.6308452555912392</v>
      </c>
      <c r="P61" s="39">
        <f ca="1">(P58*$N58+P59*$N59+P60*$N60)/SUM($N58:$N60)</f>
        <v>0.81436718298274235</v>
      </c>
      <c r="Q61" s="33"/>
      <c r="R61" s="33"/>
      <c r="S61" s="39"/>
      <c r="T61" s="39"/>
      <c r="U61" s="39"/>
      <c r="V61" s="33"/>
      <c r="W61" s="33"/>
    </row>
    <row r="63" spans="1:23" ht="18.75" customHeight="1" x14ac:dyDescent="0.2">
      <c r="A63" s="37" t="s">
        <v>101</v>
      </c>
      <c r="B63" s="31"/>
      <c r="C63" s="61"/>
      <c r="D63" s="31"/>
      <c r="E63" s="30">
        <v>1998</v>
      </c>
      <c r="F63" s="30">
        <v>1998</v>
      </c>
      <c r="G63" s="62"/>
      <c r="H63" s="62"/>
      <c r="I63" s="62"/>
      <c r="J63" s="30">
        <v>1999</v>
      </c>
      <c r="K63" s="30">
        <v>1999</v>
      </c>
      <c r="L63" s="62"/>
      <c r="M63" s="62"/>
      <c r="N63" s="62"/>
      <c r="O63" s="30">
        <v>2000</v>
      </c>
      <c r="P63" s="30">
        <v>2000</v>
      </c>
      <c r="Q63" s="30"/>
      <c r="R63" s="30"/>
      <c r="S63" s="30"/>
      <c r="T63" s="30">
        <v>2001</v>
      </c>
      <c r="U63" s="30">
        <v>2001</v>
      </c>
      <c r="V63" s="62"/>
      <c r="W63" s="62"/>
    </row>
    <row r="64" spans="1:23" s="6" customFormat="1" ht="12.75" customHeight="1" thickBot="1" x14ac:dyDescent="0.25">
      <c r="A64" s="22" t="s">
        <v>107</v>
      </c>
      <c r="B64" s="22"/>
      <c r="C64" s="74"/>
      <c r="D64" s="22"/>
      <c r="E64" s="23" t="s">
        <v>1</v>
      </c>
      <c r="F64" s="23" t="s">
        <v>0</v>
      </c>
      <c r="G64" s="23"/>
      <c r="H64" s="23"/>
      <c r="I64" s="23"/>
      <c r="J64" s="23" t="s">
        <v>1</v>
      </c>
      <c r="K64" s="23" t="s">
        <v>0</v>
      </c>
      <c r="L64" s="23"/>
      <c r="M64" s="23"/>
      <c r="N64" s="23"/>
      <c r="O64" s="23" t="s">
        <v>1</v>
      </c>
      <c r="P64" s="23" t="s">
        <v>0</v>
      </c>
      <c r="Q64" s="23"/>
      <c r="R64" s="23"/>
      <c r="S64" s="23"/>
      <c r="T64" s="23" t="s">
        <v>1</v>
      </c>
      <c r="U64" s="23" t="s">
        <v>0</v>
      </c>
      <c r="V64" s="23"/>
      <c r="W64" s="23"/>
    </row>
    <row r="65" spans="1:23" ht="12" customHeight="1" x14ac:dyDescent="0.2">
      <c r="A65">
        <v>35</v>
      </c>
      <c r="C65" s="24">
        <v>36892</v>
      </c>
      <c r="E65" s="7">
        <f>VLOOKUP(MONTH($C65)+12*(E$2-1998),PJM!$Z$1001:$AL$1045,MATCH(CONCATENATE($A65,E$3),PJM!$AA$1000:$AL$1000,0)+1,FALSE)</f>
        <v>0</v>
      </c>
      <c r="F65" s="7">
        <f>VLOOKUP(MONTH($C65)+12*(F$2-1998),PJM!$Z$1001:$AL$1045,MATCH(CONCATENATE($A65,F$3),PJM!$AA$1000:$AL$1000,0)+1,FALSE)</f>
        <v>14.657142857142858</v>
      </c>
      <c r="J65" s="7">
        <f>VLOOKUP(MONTH($C65)+12*(J$2-1998),PJM!$Z$1001:$AL$1045,MATCH(CONCATENATE($A65,J$3),PJM!$AA$1000:$AL$1000,0)+1,FALSE)</f>
        <v>0</v>
      </c>
      <c r="K65" s="7">
        <f>VLOOKUP(MONTH($C65)+12*(K$2-1998),PJM!$Z$1001:$AL$1045,MATCH(CONCATENATE($A65,K$3),PJM!$AA$1000:$AL$1000,0)+1,FALSE)</f>
        <v>10.771999999999998</v>
      </c>
      <c r="O65" s="7">
        <f>VLOOKUP(MONTH($C65)+12*(O$2-1998),PJM!$Z$1001:$AL$1045,MATCH(CONCATENATE($A65,O$3),PJM!$AA$1000:$AL$1000,0)+1,FALSE)</f>
        <v>0</v>
      </c>
      <c r="P65" s="7">
        <f>VLOOKUP(MONTH($C65)+12*(P$2-1998),PJM!$Z$1001:$AL$1045,MATCH(CONCATENATE($A65,P$3),PJM!$AA$1000:$AL$1000,0)+1,FALSE)</f>
        <v>2.5157894736842081</v>
      </c>
      <c r="T65" s="7">
        <f>VLOOKUP(MONTH($C65)+12*(T$2-1998),PJM!$Z$1001:$AL$1045,MATCH(CONCATENATE($A65,T$3),PJM!$AA$1000:$AL$1000,0)+1,FALSE)</f>
        <v>16.145000000000003</v>
      </c>
      <c r="U65" s="7">
        <f>VLOOKUP(MONTH($C65)+12*(U$2-1998),PJM!$Z$1001:$AL$1045,MATCH(CONCATENATE($A65,U$3),PJM!$AA$1000:$AL$1000,0)+1,FALSE)</f>
        <v>0</v>
      </c>
    </row>
    <row r="66" spans="1:23" ht="12" customHeight="1" x14ac:dyDescent="0.2">
      <c r="A66">
        <v>35</v>
      </c>
      <c r="C66" s="24">
        <v>36923</v>
      </c>
      <c r="E66" s="7">
        <f>VLOOKUP(MONTH($C66)+12*(E$2-1998),PJM!$Z$1001:$AL$1045,MATCH(CONCATENATE($A66,E$3),PJM!$AA$1000:$AL$1000,0)+1,FALSE)</f>
        <v>0</v>
      </c>
      <c r="F66" s="7">
        <f>VLOOKUP(MONTH($C66)+12*(F$2-1998),PJM!$Z$1001:$AL$1045,MATCH(CONCATENATE($A66,F$3),PJM!$AA$1000:$AL$1000,0)+1,FALSE)</f>
        <v>15.375263157894732</v>
      </c>
      <c r="J66" s="7">
        <f>VLOOKUP(MONTH($C66)+12*(J$2-1998),PJM!$Z$1001:$AL$1045,MATCH(CONCATENATE($A66,J$3),PJM!$AA$1000:$AL$1000,0)+1,FALSE)</f>
        <v>0</v>
      </c>
      <c r="K66" s="7">
        <f>VLOOKUP(MONTH($C66)+12*(K$2-1998),PJM!$Z$1001:$AL$1045,MATCH(CONCATENATE($A66,K$3),PJM!$AA$1000:$AL$1000,0)+1,FALSE)</f>
        <v>15.652105263157893</v>
      </c>
      <c r="O66" s="7">
        <f>VLOOKUP(MONTH($C66)+12*(O$2-1998),PJM!$Z$1001:$AL$1045,MATCH(CONCATENATE($A66,O$3),PJM!$AA$1000:$AL$1000,0)+1,FALSE)</f>
        <v>0</v>
      </c>
      <c r="P66" s="7">
        <f>VLOOKUP(MONTH($C66)+12*(P$2-1998),PJM!$Z$1001:$AL$1045,MATCH(CONCATENATE($A66,P$3),PJM!$AA$1000:$AL$1000,0)+1,FALSE)</f>
        <v>7.8999999999999986</v>
      </c>
      <c r="T66" s="7">
        <f>VLOOKUP(MONTH($C66)+12*(T$2-1998),PJM!$Z$1001:$AL$1045,MATCH(CONCATENATE($A66,T$3),PJM!$AA$1000:$AL$1000,0)+1,FALSE)</f>
        <v>1.9184999999999945</v>
      </c>
      <c r="U66" s="7">
        <f>VLOOKUP(MONTH($C66)+12*(U$2-1998),PJM!$Z$1001:$AL$1045,MATCH(CONCATENATE($A66,U$3),PJM!$AA$1000:$AL$1000,0)+1,FALSE)</f>
        <v>0</v>
      </c>
    </row>
    <row r="67" spans="1:23" ht="12.75" customHeight="1" x14ac:dyDescent="0.2">
      <c r="A67" s="80">
        <v>30</v>
      </c>
      <c r="B67" s="81"/>
      <c r="C67" s="82">
        <v>36892</v>
      </c>
      <c r="D67" s="81"/>
      <c r="E67" s="83">
        <f>VLOOKUP(MONTH($C67)+12*(E$2-1998),PJM!$Z$1001:$AL$1045,MATCH(CONCATENATE($A67,E$3),PJM!$AA$1000:$AL$1000,0)+1,FALSE)</f>
        <v>0</v>
      </c>
      <c r="F67" s="83">
        <f>VLOOKUP(MONTH($C67)+12*(F$2-1998),PJM!$Z$1001:$AL$1045,MATCH(CONCATENATE($A67,F$3),PJM!$AA$1000:$AL$1000,0)+1,FALSE)</f>
        <v>9.6571428571428584</v>
      </c>
      <c r="G67" s="83"/>
      <c r="H67" s="83"/>
      <c r="I67" s="81"/>
      <c r="J67" s="83">
        <f>VLOOKUP(MONTH($C67)+12*(J$2-1998),PJM!$Z$1001:$AL$1045,MATCH(CONCATENATE($A67,J$3),PJM!$AA$1000:$AL$1000,0)+1,FALSE)</f>
        <v>0</v>
      </c>
      <c r="K67" s="83">
        <f>VLOOKUP(MONTH($C67)+12*(K$2-1998),PJM!$Z$1001:$AL$1045,MATCH(CONCATENATE($A67,K$3),PJM!$AA$1000:$AL$1000,0)+1,FALSE)</f>
        <v>5.7719999999999985</v>
      </c>
      <c r="L67" s="83"/>
      <c r="M67" s="83"/>
      <c r="N67" s="81"/>
      <c r="O67" s="83">
        <f>VLOOKUP(MONTH($C67)+12*(O$2-1998),PJM!$Z$1001:$AL$1045,MATCH(CONCATENATE($A67,O$3),PJM!$AA$1000:$AL$1000,0)+1,FALSE)</f>
        <v>2.4842105263157919</v>
      </c>
      <c r="P67" s="83">
        <f>VLOOKUP(MONTH($C67)+12*(P$2-1998),PJM!$Z$1001:$AL$1045,MATCH(CONCATENATE($A67,P$3),PJM!$AA$1000:$AL$1000,0)+1,FALSE)</f>
        <v>0</v>
      </c>
      <c r="Q67" s="83"/>
      <c r="R67" s="83"/>
      <c r="S67" s="81"/>
      <c r="T67" s="83">
        <f>VLOOKUP(MONTH($C67)+12*(T$2-1998),PJM!$Z$1001:$AL$1045,MATCH(CONCATENATE($A67,T$3),PJM!$AA$1000:$AL$1000,0)+1,FALSE)</f>
        <v>21.145000000000003</v>
      </c>
      <c r="U67" s="83">
        <f>VLOOKUP(MONTH($C67)+12*(U$2-1998),PJM!$Z$1001:$AL$1045,MATCH(CONCATENATE($A67,U$3),PJM!$AA$1000:$AL$1000,0)+1,FALSE)</f>
        <v>0</v>
      </c>
      <c r="V67" s="83"/>
      <c r="W67" s="83"/>
    </row>
    <row r="68" spans="1:23" ht="12.75" customHeight="1" x14ac:dyDescent="0.2">
      <c r="A68" s="80">
        <v>30</v>
      </c>
      <c r="B68" s="81"/>
      <c r="C68" s="82">
        <v>36923</v>
      </c>
      <c r="D68" s="81"/>
      <c r="E68" s="83">
        <f>VLOOKUP(MONTH($C68)+12*(E$2-1998),PJM!$Z$1001:$AL$1045,MATCH(CONCATENATE($A68,E$3),PJM!$AA$1000:$AL$1000,0)+1,FALSE)</f>
        <v>0</v>
      </c>
      <c r="F68" s="83">
        <f>VLOOKUP(MONTH($C68)+12*(F$2-1998),PJM!$Z$1001:$AL$1045,MATCH(CONCATENATE($A68,F$3),PJM!$AA$1000:$AL$1000,0)+1,FALSE)</f>
        <v>10.375263157894732</v>
      </c>
      <c r="G68" s="83"/>
      <c r="H68" s="83"/>
      <c r="I68" s="81"/>
      <c r="J68" s="83">
        <f>VLOOKUP(MONTH($C68)+12*(J$2-1998),PJM!$Z$1001:$AL$1045,MATCH(CONCATENATE($A68,J$3),PJM!$AA$1000:$AL$1000,0)+1,FALSE)</f>
        <v>0</v>
      </c>
      <c r="K68" s="83">
        <f>VLOOKUP(MONTH($C68)+12*(K$2-1998),PJM!$Z$1001:$AL$1045,MATCH(CONCATENATE($A68,K$3),PJM!$AA$1000:$AL$1000,0)+1,FALSE)</f>
        <v>10.652105263157893</v>
      </c>
      <c r="L68" s="83"/>
      <c r="M68" s="83"/>
      <c r="N68" s="81"/>
      <c r="O68" s="83">
        <f>VLOOKUP(MONTH($C68)+12*(O$2-1998),PJM!$Z$1001:$AL$1045,MATCH(CONCATENATE($A68,O$3),PJM!$AA$1000:$AL$1000,0)+1,FALSE)</f>
        <v>0</v>
      </c>
      <c r="P68" s="83">
        <f>VLOOKUP(MONTH($C68)+12*(P$2-1998),PJM!$Z$1001:$AL$1045,MATCH(CONCATENATE($A68,P$3),PJM!$AA$1000:$AL$1000,0)+1,FALSE)</f>
        <v>2.8999999999999986</v>
      </c>
      <c r="Q68" s="83"/>
      <c r="R68" s="83"/>
      <c r="S68" s="81"/>
      <c r="T68" s="83">
        <f>VLOOKUP(MONTH($C68)+12*(T$2-1998),PJM!$Z$1001:$AL$1045,MATCH(CONCATENATE($A68,T$3),PJM!$AA$1000:$AL$1000,0)+1,FALSE)</f>
        <v>6.9184999999999945</v>
      </c>
      <c r="U68" s="83">
        <f>VLOOKUP(MONTH($C68)+12*(U$2-1998),PJM!$Z$1001:$AL$1045,MATCH(CONCATENATE($A68,U$3),PJM!$AA$1000:$AL$1000,0)+1,FALSE)</f>
        <v>0</v>
      </c>
      <c r="V68" s="83"/>
      <c r="W68" s="83"/>
    </row>
    <row r="69" spans="1:23" s="47" customFormat="1" ht="12.75" customHeight="1" x14ac:dyDescent="0.2">
      <c r="A69" s="88">
        <v>25</v>
      </c>
      <c r="C69" s="89">
        <v>36892</v>
      </c>
      <c r="E69" s="72">
        <f>VLOOKUP(MONTH($C69)+12*(E$2-1998),PJM!$Z$1001:$AL$1045,MATCH(CONCATENATE($A69,E$3),PJM!$AA$1000:$AL$1000,0)+1,FALSE)</f>
        <v>0</v>
      </c>
      <c r="F69" s="72">
        <f>VLOOKUP(MONTH($C69)+12*(F$2-1998),PJM!$Z$1001:$AL$1045,MATCH(CONCATENATE($A69,F$3),PJM!$AA$1000:$AL$1000,0)+1,FALSE)</f>
        <v>4.6571428571428584</v>
      </c>
      <c r="G69" s="72"/>
      <c r="H69" s="72"/>
      <c r="J69" s="72">
        <f>VLOOKUP(MONTH($C69)+12*(J$2-1998),PJM!$Z$1001:$AL$1045,MATCH(CONCATENATE($A69,J$3),PJM!$AA$1000:$AL$1000,0)+1,FALSE)</f>
        <v>0</v>
      </c>
      <c r="K69" s="72">
        <f>VLOOKUP(MONTH($C69)+12*(K$2-1998),PJM!$Z$1001:$AL$1045,MATCH(CONCATENATE($A69,K$3),PJM!$AA$1000:$AL$1000,0)+1,FALSE)</f>
        <v>0.77199999999999847</v>
      </c>
      <c r="L69" s="72"/>
      <c r="M69" s="72"/>
      <c r="O69" s="72">
        <f>VLOOKUP(MONTH($C69)+12*(O$2-1998),PJM!$Z$1001:$AL$1045,MATCH(CONCATENATE($A69,O$3),PJM!$AA$1000:$AL$1000,0)+1,FALSE)</f>
        <v>7.4842105263157919</v>
      </c>
      <c r="P69" s="72">
        <f>VLOOKUP(MONTH($C69)+12*(P$2-1998),PJM!$Z$1001:$AL$1045,MATCH(CONCATENATE($A69,P$3),PJM!$AA$1000:$AL$1000,0)+1,FALSE)</f>
        <v>0</v>
      </c>
      <c r="Q69" s="72"/>
      <c r="R69" s="72"/>
      <c r="T69" s="72">
        <f>VLOOKUP(MONTH($C69)+12*(T$2-1998),PJM!$Z$1001:$AL$1045,MATCH(CONCATENATE($A69,T$3),PJM!$AA$1000:$AL$1000,0)+1,FALSE)</f>
        <v>26.145000000000003</v>
      </c>
      <c r="U69" s="72">
        <f>VLOOKUP(MONTH($C69)+12*(U$2-1998),PJM!$Z$1001:$AL$1045,MATCH(CONCATENATE($A69,U$3),PJM!$AA$1000:$AL$1000,0)+1,FALSE)</f>
        <v>0</v>
      </c>
      <c r="V69" s="72"/>
      <c r="W69" s="72"/>
    </row>
    <row r="70" spans="1:23" s="47" customFormat="1" ht="12.75" customHeight="1" x14ac:dyDescent="0.2">
      <c r="A70" s="69">
        <v>25</v>
      </c>
      <c r="B70" s="64"/>
      <c r="C70" s="70">
        <v>36923</v>
      </c>
      <c r="D70" s="64"/>
      <c r="E70" s="71">
        <f>VLOOKUP(MONTH($C70)+12*(E$2-1998),PJM!$Z$1001:$AL$1045,MATCH(CONCATENATE($A70,E$3),PJM!$AA$1000:$AL$1000,0)+1,FALSE)</f>
        <v>0</v>
      </c>
      <c r="F70" s="71">
        <f>VLOOKUP(MONTH($C70)+12*(F$2-1998),PJM!$Z$1001:$AL$1045,MATCH(CONCATENATE($A70,F$3),PJM!$AA$1000:$AL$1000,0)+1,FALSE)</f>
        <v>5.3752631578947323</v>
      </c>
      <c r="G70" s="71"/>
      <c r="H70" s="71"/>
      <c r="I70" s="64"/>
      <c r="J70" s="71">
        <f>VLOOKUP(MONTH($C70)+12*(J$2-1998),PJM!$Z$1001:$AL$1045,MATCH(CONCATENATE($A70,J$3),PJM!$AA$1000:$AL$1000,0)+1,FALSE)</f>
        <v>0</v>
      </c>
      <c r="K70" s="71">
        <f>VLOOKUP(MONTH($C70)+12*(K$2-1998),PJM!$Z$1001:$AL$1045,MATCH(CONCATENATE($A70,K$3),PJM!$AA$1000:$AL$1000,0)+1,FALSE)</f>
        <v>5.6521052631578925</v>
      </c>
      <c r="L70" s="71"/>
      <c r="M70" s="71"/>
      <c r="N70" s="64"/>
      <c r="O70" s="71">
        <f>VLOOKUP(MONTH($C70)+12*(O$2-1998),PJM!$Z$1001:$AL$1045,MATCH(CONCATENATE($A70,O$3),PJM!$AA$1000:$AL$1000,0)+1,FALSE)</f>
        <v>2.1000000000000014</v>
      </c>
      <c r="P70" s="71">
        <f>VLOOKUP(MONTH($C70)+12*(P$2-1998),PJM!$Z$1001:$AL$1045,MATCH(CONCATENATE($A70,P$3),PJM!$AA$1000:$AL$1000,0)+1,FALSE)</f>
        <v>0</v>
      </c>
      <c r="Q70" s="71"/>
      <c r="R70" s="71"/>
      <c r="S70" s="64"/>
      <c r="T70" s="71">
        <f>VLOOKUP(MONTH($C70)+12*(T$2-1998),PJM!$Z$1001:$AL$1045,MATCH(CONCATENATE($A70,T$3),PJM!$AA$1000:$AL$1000,0)+1,FALSE)</f>
        <v>11.918499999999995</v>
      </c>
      <c r="U70" s="71">
        <f>VLOOKUP(MONTH($C70)+12*(U$2-1998),PJM!$Z$1001:$AL$1045,MATCH(CONCATENATE($A70,U$3),PJM!$AA$1000:$AL$1000,0)+1,FALSE)</f>
        <v>0</v>
      </c>
      <c r="V70" s="71"/>
      <c r="W70" s="71"/>
    </row>
    <row r="71" spans="1:23" ht="12.75" customHeight="1" x14ac:dyDescent="0.2">
      <c r="A71" s="62">
        <v>20</v>
      </c>
      <c r="B71" s="31"/>
      <c r="C71" s="24">
        <v>36892</v>
      </c>
      <c r="D71" s="31"/>
      <c r="E71" s="32">
        <f>VLOOKUP(MONTH($C71)+12*(E$2-1998),PJM!$Z$1001:$AL$1045,MATCH(CONCATENATE($A71,E$3),PJM!$AA$1000:$AL$1000,0)+1,FALSE)</f>
        <v>0.34285714285714164</v>
      </c>
      <c r="F71" s="7">
        <f>VLOOKUP(MONTH($C71)+12*(F$2-1998),PJM!$Z$1001:$AL$1045,MATCH(CONCATENATE($A71,F$3),PJM!$AA$1000:$AL$1000,0)+1,FALSE)</f>
        <v>0</v>
      </c>
      <c r="G71" s="7"/>
      <c r="H71" s="7"/>
      <c r="I71" s="31"/>
      <c r="J71" s="32">
        <f>VLOOKUP(MONTH($C71)+12*(J$2-1998),PJM!$Z$1001:$AL$1045,MATCH(CONCATENATE($A71,J$3),PJM!$AA$1000:$AL$1000,0)+1,FALSE)</f>
        <v>4.2280000000000015</v>
      </c>
      <c r="K71" s="7">
        <f>VLOOKUP(MONTH($C71)+12*(K$2-1998),PJM!$Z$1001:$AL$1045,MATCH(CONCATENATE($A71,K$3),PJM!$AA$1000:$AL$1000,0)+1,FALSE)</f>
        <v>0</v>
      </c>
      <c r="L71" s="7"/>
      <c r="M71" s="7"/>
      <c r="N71" s="31"/>
      <c r="O71" s="32">
        <f>VLOOKUP(MONTH($C71)+12*(O$2-1998),PJM!$Z$1001:$AL$1045,MATCH(CONCATENATE($A71,O$3),PJM!$AA$1000:$AL$1000,0)+1,FALSE)</f>
        <v>12.484210526315792</v>
      </c>
      <c r="P71" s="7">
        <f>VLOOKUP(MONTH($C71)+12*(P$2-1998),PJM!$Z$1001:$AL$1045,MATCH(CONCATENATE($A71,P$3),PJM!$AA$1000:$AL$1000,0)+1,FALSE)</f>
        <v>0</v>
      </c>
      <c r="Q71" s="7"/>
      <c r="R71" s="7"/>
      <c r="S71" s="31"/>
      <c r="T71" s="32">
        <f>VLOOKUP(MONTH($C71)+12*(T$2-1998),PJM!$Z$1001:$AL$1045,MATCH(CONCATENATE($A71,T$3),PJM!$AA$1000:$AL$1000,0)+1,FALSE)</f>
        <v>31.145000000000003</v>
      </c>
      <c r="U71" s="7">
        <f>VLOOKUP(MONTH($C71)+12*(U$2-1998),PJM!$Z$1001:$AL$1045,MATCH(CONCATENATE($A71,U$3),PJM!$AA$1000:$AL$1000,0)+1,FALSE)</f>
        <v>0</v>
      </c>
      <c r="V71" s="7"/>
      <c r="W71" s="7"/>
    </row>
    <row r="72" spans="1:23" ht="12.75" customHeight="1" x14ac:dyDescent="0.2">
      <c r="A72" s="65">
        <v>20</v>
      </c>
      <c r="B72" s="66"/>
      <c r="C72" s="67">
        <v>36923</v>
      </c>
      <c r="D72" s="66"/>
      <c r="E72" s="68">
        <f>VLOOKUP(MONTH($C72)+12*(E$2-1998),PJM!$Z$1001:$AL$1045,MATCH(CONCATENATE($A72,E$3),PJM!$AA$1000:$AL$1000,0)+1,FALSE)</f>
        <v>0</v>
      </c>
      <c r="F72" s="68">
        <f>VLOOKUP(MONTH($C72)+12*(F$2-1998),PJM!$Z$1001:$AL$1045,MATCH(CONCATENATE($A72,F$3),PJM!$AA$1000:$AL$1000,0)+1,FALSE)</f>
        <v>0.3752631578947323</v>
      </c>
      <c r="G72" s="68"/>
      <c r="H72" s="68"/>
      <c r="I72" s="66"/>
      <c r="J72" s="68">
        <f>VLOOKUP(MONTH($C72)+12*(J$2-1998),PJM!$Z$1001:$AL$1045,MATCH(CONCATENATE($A72,J$3),PJM!$AA$1000:$AL$1000,0)+1,FALSE)</f>
        <v>0</v>
      </c>
      <c r="K72" s="68">
        <f>VLOOKUP(MONTH($C72)+12*(K$2-1998),PJM!$Z$1001:$AL$1045,MATCH(CONCATENATE($A72,K$3),PJM!$AA$1000:$AL$1000,0)+1,FALSE)</f>
        <v>0.65210526315789252</v>
      </c>
      <c r="L72" s="68"/>
      <c r="M72" s="68"/>
      <c r="N72" s="66"/>
      <c r="O72" s="68">
        <f>VLOOKUP(MONTH($C72)+12*(O$2-1998),PJM!$Z$1001:$AL$1045,MATCH(CONCATENATE($A72,O$3),PJM!$AA$1000:$AL$1000,0)+1,FALSE)</f>
        <v>7.1000000000000014</v>
      </c>
      <c r="P72" s="68">
        <f>VLOOKUP(MONTH($C72)+12*(P$2-1998),PJM!$Z$1001:$AL$1045,MATCH(CONCATENATE($A72,P$3),PJM!$AA$1000:$AL$1000,0)+1,FALSE)</f>
        <v>0</v>
      </c>
      <c r="Q72" s="68"/>
      <c r="R72" s="68"/>
      <c r="S72" s="66"/>
      <c r="T72" s="68">
        <f>VLOOKUP(MONTH($C72)+12*(T$2-1998),PJM!$Z$1001:$AL$1045,MATCH(CONCATENATE($A72,T$3),PJM!$AA$1000:$AL$1000,0)+1,FALSE)</f>
        <v>16.918499999999995</v>
      </c>
      <c r="U72" s="68">
        <f>VLOOKUP(MONTH($C72)+12*(U$2-1998),PJM!$Z$1001:$AL$1045,MATCH(CONCATENATE($A72,U$3),PJM!$AA$1000:$AL$1000,0)+1,FALSE)</f>
        <v>0</v>
      </c>
      <c r="V72" s="27"/>
      <c r="W72" s="27"/>
    </row>
    <row r="73" spans="1:23" ht="12.75" customHeight="1" x14ac:dyDescent="0.2">
      <c r="A73" s="25">
        <v>40</v>
      </c>
      <c r="C73" s="24">
        <v>36951</v>
      </c>
      <c r="E73" s="32">
        <f>VLOOKUP(MONTH($C73)+12*(E$2-1998),PJM!$Z$1001:$AL$1045,MATCH(CONCATENATE($A73,E$3),PJM!$AA$1000:$AL$1000,0)+1,FALSE)</f>
        <v>0</v>
      </c>
      <c r="F73" s="7">
        <f>VLOOKUP(MONTH($C73)+12*(F$2-1998),PJM!$Z$1001:$AL$1045,MATCH(CONCATENATE($A73,F$3),PJM!$AA$1000:$AL$1000,0)+1,FALSE)</f>
        <v>16.992272727272731</v>
      </c>
      <c r="G73" s="7"/>
      <c r="H73" s="7"/>
      <c r="J73" s="32">
        <f>VLOOKUP(MONTH($C73)+12*(J$2-1998),PJM!$Z$1001:$AL$1045,MATCH(CONCATENATE($A73,J$3),PJM!$AA$1000:$AL$1000,0)+1,FALSE)</f>
        <v>0</v>
      </c>
      <c r="K73" s="7">
        <f>VLOOKUP(MONTH($C73)+12*(K$2-1998),PJM!$Z$1001:$AL$1045,MATCH(CONCATENATE($A73,K$3),PJM!$AA$1000:$AL$1000,0)+1,FALSE)</f>
        <v>18.686086956521734</v>
      </c>
      <c r="L73" s="7"/>
      <c r="M73" s="7"/>
      <c r="O73" s="32">
        <f>VLOOKUP(MONTH($C73)+12*(O$2-1998),PJM!$Z$1001:$AL$1045,MATCH(CONCATENATE($A73,O$3),PJM!$AA$1000:$AL$1000,0)+1,FALSE)</f>
        <v>0</v>
      </c>
      <c r="P73" s="7">
        <f>VLOOKUP(MONTH($C73)+12*(P$2-1998),PJM!$Z$1001:$AL$1045,MATCH(CONCATENATE($A73,P$3),PJM!$AA$1000:$AL$1000,0)+1,FALSE)</f>
        <v>13.173913043478265</v>
      </c>
      <c r="Q73" s="7"/>
      <c r="R73" s="7"/>
      <c r="T73" s="32">
        <f>VLOOKUP(MONTH($C73)+12*(T$2-1998),PJM!$Z$1001:$AL$1045,MATCH(CONCATENATE($A73,T$3),PJM!$AA$1000:$AL$1000,0)+1,FALSE)</f>
        <v>4.4031818181818139</v>
      </c>
      <c r="U73" s="7">
        <f>VLOOKUP(MONTH($C73)+12*(U$2-1998),PJM!$Z$1001:$AL$1045,MATCH(CONCATENATE($A73,U$3),PJM!$AA$1000:$AL$1000,0)+1,FALSE)</f>
        <v>0</v>
      </c>
      <c r="V73" s="7"/>
      <c r="W73" s="7"/>
    </row>
    <row r="74" spans="1:23" ht="12.75" customHeight="1" x14ac:dyDescent="0.2">
      <c r="A74" s="25">
        <v>40</v>
      </c>
      <c r="C74" s="24">
        <v>36982</v>
      </c>
      <c r="E74" s="32">
        <f>VLOOKUP(MONTH($C74)+12*(E$2-1998),PJM!$Z$1001:$AL$1045,MATCH(CONCATENATE($A74,E$3),PJM!$AA$1000:$AL$1000,0)+1,FALSE)</f>
        <v>0</v>
      </c>
      <c r="F74" s="7">
        <f>VLOOKUP(MONTH($C74)+12*(F$2-1998),PJM!$Z$1001:$AL$1045,MATCH(CONCATENATE($A74,F$3),PJM!$AA$1000:$AL$1000,0)+1,FALSE)</f>
        <v>19.200000000000003</v>
      </c>
      <c r="G74" s="7"/>
      <c r="H74" s="7"/>
      <c r="J74" s="32">
        <f>VLOOKUP(MONTH($C74)+12*(J$2-1998),PJM!$Z$1001:$AL$1045,MATCH(CONCATENATE($A74,J$3),PJM!$AA$1000:$AL$1000,0)+1,FALSE)</f>
        <v>0</v>
      </c>
      <c r="K74" s="7">
        <f>VLOOKUP(MONTH($C74)+12*(K$2-1998),PJM!$Z$1001:$AL$1045,MATCH(CONCATENATE($A74,K$3),PJM!$AA$1000:$AL$1000,0)+1,FALSE)</f>
        <v>14.954545454545453</v>
      </c>
      <c r="L74" s="7"/>
      <c r="M74" s="7"/>
      <c r="O74" s="32">
        <f>VLOOKUP(MONTH($C74)+12*(O$2-1998),PJM!$Z$1001:$AL$1045,MATCH(CONCATENATE($A74,O$3),PJM!$AA$1000:$AL$1000,0)+1,FALSE)</f>
        <v>0</v>
      </c>
      <c r="P74" s="7">
        <f>VLOOKUP(MONTH($C74)+12*(P$2-1998),PJM!$Z$1001:$AL$1045,MATCH(CONCATENATE($A74,P$3),PJM!$AA$1000:$AL$1000,0)+1,FALSE)</f>
        <v>8.4644999999999975</v>
      </c>
      <c r="Q74" s="7"/>
      <c r="R74" s="7"/>
      <c r="T74" s="32">
        <f>VLOOKUP(MONTH($C74)+12*(T$2-1998),PJM!$Z$1001:$AL$1045,MATCH(CONCATENATE($A74,T$3),PJM!$AA$1000:$AL$1000,0)+1,FALSE)</f>
        <v>9.4319047619047609</v>
      </c>
      <c r="U74" s="7">
        <f>VLOOKUP(MONTH($C74)+12*(U$2-1998),PJM!$Z$1001:$AL$1045,MATCH(CONCATENATE($A74,U$3),PJM!$AA$1000:$AL$1000,0)+1,FALSE)</f>
        <v>0</v>
      </c>
      <c r="V74" s="7"/>
      <c r="W74" s="7"/>
    </row>
    <row r="75" spans="1:23" s="47" customFormat="1" ht="12.75" customHeight="1" x14ac:dyDescent="0.2">
      <c r="A75" s="88">
        <v>40</v>
      </c>
      <c r="C75" s="89">
        <v>37012</v>
      </c>
      <c r="E75" s="72">
        <f>VLOOKUP(MONTH($C75)+12*(E$2-1998),PJM!$Z$1001:$AL$1045,MATCH(CONCATENATE($A75,E$3),PJM!$AA$1000:$AL$1000,0)+1,FALSE)</f>
        <v>0</v>
      </c>
      <c r="F75" s="72">
        <f>VLOOKUP(MONTH($C75)+12*(F$2-1998),PJM!$Z$1001:$AL$1045,MATCH(CONCATENATE($A75,F$3),PJM!$AA$1000:$AL$1000,0)+1,FALSE)</f>
        <v>9.3009999999999984</v>
      </c>
      <c r="G75" s="72"/>
      <c r="H75" s="72"/>
      <c r="J75" s="72">
        <f>VLOOKUP(MONTH($C75)+12*(J$2-1998),PJM!$Z$1001:$AL$1045,MATCH(CONCATENATE($A75,J$3),PJM!$AA$1000:$AL$1000,0)+1,FALSE)</f>
        <v>0</v>
      </c>
      <c r="K75" s="72">
        <f>VLOOKUP(MONTH($C75)+12*(K$2-1998),PJM!$Z$1001:$AL$1045,MATCH(CONCATENATE($A75,K$3),PJM!$AA$1000:$AL$1000,0)+1,FALSE)</f>
        <v>11.157499999999992</v>
      </c>
      <c r="L75" s="72"/>
      <c r="M75" s="72"/>
      <c r="O75" s="72">
        <f>VLOOKUP(MONTH($C75)+12*(O$2-1998),PJM!$Z$1001:$AL$1045,MATCH(CONCATENATE($A75,O$3),PJM!$AA$1000:$AL$1000,0)+1,FALSE)</f>
        <v>9.9368181818181895</v>
      </c>
      <c r="P75" s="72">
        <f>VLOOKUP(MONTH($C75)+12*(P$2-1998),PJM!$Z$1001:$AL$1045,MATCH(CONCATENATE($A75,P$3),PJM!$AA$1000:$AL$1000,0)+1,FALSE)</f>
        <v>0</v>
      </c>
      <c r="Q75" s="72"/>
      <c r="R75" s="72"/>
      <c r="T75" s="72">
        <f>VLOOKUP(MONTH($C75)+12*(T$2-1998),PJM!$Z$1001:$AL$1045,MATCH(CONCATENATE($A75,T$3),PJM!$AA$1000:$AL$1000,0)+1,FALSE)</f>
        <v>0.61260869565218457</v>
      </c>
      <c r="U75" s="72">
        <f>VLOOKUP(MONTH($C75)+12*(U$2-1998),PJM!$Z$1001:$AL$1045,MATCH(CONCATENATE($A75,U$3),PJM!$AA$1000:$AL$1000,0)+1,FALSE)</f>
        <v>0</v>
      </c>
      <c r="V75" s="72"/>
      <c r="W75" s="72"/>
    </row>
    <row r="76" spans="1:23" s="47" customFormat="1" ht="12.75" customHeight="1" x14ac:dyDescent="0.2">
      <c r="A76" s="69">
        <v>40</v>
      </c>
      <c r="B76" s="64"/>
      <c r="C76" s="70">
        <v>37043</v>
      </c>
      <c r="D76" s="64"/>
      <c r="E76" s="72">
        <f>VLOOKUP(MONTH($C76)+12*(E$2-1998),PJM!$Z$1001:$AL$1045,MATCH(CONCATENATE($A76,E$3),PJM!$AA$1000:$AL$1000,0)+1,FALSE)</f>
        <v>0</v>
      </c>
      <c r="F76" s="72">
        <f>VLOOKUP(MONTH($C76)+12*(F$2-1998),PJM!$Z$1001:$AL$1045,MATCH(CONCATENATE($A76,F$3),PJM!$AA$1000:$AL$1000,0)+1,FALSE)</f>
        <v>1.1304545454545476</v>
      </c>
      <c r="G76" s="71"/>
      <c r="H76" s="71"/>
      <c r="I76" s="64"/>
      <c r="J76" s="72">
        <f>VLOOKUP(MONTH($C76)+12*(J$2-1998),PJM!$Z$1001:$AL$1045,MATCH(CONCATENATE($A76,J$3),PJM!$AA$1000:$AL$1000,0)+1,FALSE)</f>
        <v>8.2845454545454444</v>
      </c>
      <c r="K76" s="72">
        <f>VLOOKUP(MONTH($C76)+12*(K$2-1998),PJM!$Z$1001:$AL$1045,MATCH(CONCATENATE($A76,K$3),PJM!$AA$1000:$AL$1000,0)+1,FALSE)</f>
        <v>0</v>
      </c>
      <c r="L76" s="71"/>
      <c r="M76" s="71"/>
      <c r="N76" s="64"/>
      <c r="O76" s="72">
        <f>VLOOKUP(MONTH($C76)+12*(O$2-1998),PJM!$Z$1001:$AL$1045,MATCH(CONCATENATE($A76,O$3),PJM!$AA$1000:$AL$1000,0)+1,FALSE)</f>
        <v>4.6995454545454507</v>
      </c>
      <c r="P76" s="72">
        <f>VLOOKUP(MONTH($C76)+12*(P$2-1998),PJM!$Z$1001:$AL$1045,MATCH(CONCATENATE($A76,P$3),PJM!$AA$1000:$AL$1000,0)+1,FALSE)</f>
        <v>0</v>
      </c>
      <c r="Q76" s="71"/>
      <c r="R76" s="71"/>
      <c r="S76" s="64"/>
      <c r="T76" s="72">
        <f>VLOOKUP(MONTH($C76)+12*(T$2-1998),PJM!$Z$1001:$AL$1045,MATCH(CONCATENATE($A76,T$3),PJM!$AA$1000:$AL$1000,0)+1,FALSE)</f>
        <v>2.480000000000004</v>
      </c>
      <c r="U76" s="72">
        <f>VLOOKUP(MONTH($C76)+12*(U$2-1998),PJM!$Z$1001:$AL$1045,MATCH(CONCATENATE($A76,U$3),PJM!$AA$1000:$AL$1000,0)+1,FALSE)</f>
        <v>0</v>
      </c>
      <c r="V76" s="71"/>
      <c r="W76" s="71"/>
    </row>
    <row r="77" spans="1:23" s="47" customFormat="1" ht="12.75" customHeight="1" x14ac:dyDescent="0.2">
      <c r="A77" s="69">
        <v>30</v>
      </c>
      <c r="B77" s="64"/>
      <c r="C77" s="24">
        <v>36951</v>
      </c>
      <c r="D77" s="64"/>
      <c r="E77" s="72">
        <f>VLOOKUP(MONTH($C77)+12*(E$2-1998),PJM!$Z$1001:$AL$1045,MATCH(CONCATENATE($A77,E$3),PJM!$AA$1000:$AL$1000,0)+1,FALSE)</f>
        <v>0</v>
      </c>
      <c r="F77" s="72">
        <f>VLOOKUP(MONTH($C77)+12*(F$2-1998),PJM!$Z$1001:$AL$1045,MATCH(CONCATENATE($A77,F$3),PJM!$AA$1000:$AL$1000,0)+1,FALSE)</f>
        <v>6.9922727272727307</v>
      </c>
      <c r="G77" s="71"/>
      <c r="H77" s="71"/>
      <c r="I77" s="64"/>
      <c r="J77" s="72">
        <f>VLOOKUP(MONTH($C77)+12*(J$2-1998),PJM!$Z$1001:$AL$1045,MATCH(CONCATENATE($A77,J$3),PJM!$AA$1000:$AL$1000,0)+1,FALSE)</f>
        <v>0</v>
      </c>
      <c r="K77" s="72">
        <f>VLOOKUP(MONTH($C77)+12*(K$2-1998),PJM!$Z$1001:$AL$1045,MATCH(CONCATENATE($A77,K$3),PJM!$AA$1000:$AL$1000,0)+1,FALSE)</f>
        <v>8.6860869565217342</v>
      </c>
      <c r="L77" s="71"/>
      <c r="M77" s="71"/>
      <c r="N77" s="64"/>
      <c r="O77" s="72">
        <f>VLOOKUP(MONTH($C77)+12*(O$2-1998),PJM!$Z$1001:$AL$1045,MATCH(CONCATENATE($A77,O$3),PJM!$AA$1000:$AL$1000,0)+1,FALSE)</f>
        <v>0</v>
      </c>
      <c r="P77" s="72">
        <f>VLOOKUP(MONTH($C77)+12*(P$2-1998),PJM!$Z$1001:$AL$1045,MATCH(CONCATENATE($A77,P$3),PJM!$AA$1000:$AL$1000,0)+1,FALSE)</f>
        <v>3.1739130434782652</v>
      </c>
      <c r="Q77" s="71"/>
      <c r="R77" s="71"/>
      <c r="S77" s="64"/>
      <c r="T77" s="72">
        <f>VLOOKUP(MONTH($C77)+12*(T$2-1998),PJM!$Z$1001:$AL$1045,MATCH(CONCATENATE($A77,T$3),PJM!$AA$1000:$AL$1000,0)+1,FALSE)</f>
        <v>14.403181818181814</v>
      </c>
      <c r="U77" s="72">
        <f>VLOOKUP(MONTH($C77)+12*(U$2-1998),PJM!$Z$1001:$AL$1045,MATCH(CONCATENATE($A77,U$3),PJM!$AA$1000:$AL$1000,0)+1,FALSE)</f>
        <v>0</v>
      </c>
      <c r="V77" s="71"/>
      <c r="W77" s="71"/>
    </row>
    <row r="78" spans="1:23" s="47" customFormat="1" ht="12.75" customHeight="1" x14ac:dyDescent="0.2">
      <c r="A78" s="69">
        <v>30</v>
      </c>
      <c r="B78" s="64"/>
      <c r="C78" s="24">
        <v>36982</v>
      </c>
      <c r="D78" s="64"/>
      <c r="E78" s="72">
        <f>VLOOKUP(MONTH($C78)+12*(E$2-1998),PJM!$Z$1001:$AL$1045,MATCH(CONCATENATE($A78,E$3),PJM!$AA$1000:$AL$1000,0)+1,FALSE)</f>
        <v>0</v>
      </c>
      <c r="F78" s="72">
        <f>VLOOKUP(MONTH($C78)+12*(F$2-1998),PJM!$Z$1001:$AL$1045,MATCH(CONCATENATE($A78,F$3),PJM!$AA$1000:$AL$1000,0)+1,FALSE)</f>
        <v>9.2000000000000028</v>
      </c>
      <c r="G78" s="71"/>
      <c r="H78" s="71"/>
      <c r="I78" s="64"/>
      <c r="J78" s="72">
        <f>VLOOKUP(MONTH($C78)+12*(J$2-1998),PJM!$Z$1001:$AL$1045,MATCH(CONCATENATE($A78,J$3),PJM!$AA$1000:$AL$1000,0)+1,FALSE)</f>
        <v>0</v>
      </c>
      <c r="K78" s="72">
        <f>VLOOKUP(MONTH($C78)+12*(K$2-1998),PJM!$Z$1001:$AL$1045,MATCH(CONCATENATE($A78,K$3),PJM!$AA$1000:$AL$1000,0)+1,FALSE)</f>
        <v>4.9545454545454533</v>
      </c>
      <c r="L78" s="71"/>
      <c r="M78" s="71"/>
      <c r="N78" s="64"/>
      <c r="O78" s="72">
        <f>VLOOKUP(MONTH($C78)+12*(O$2-1998),PJM!$Z$1001:$AL$1045,MATCH(CONCATENATE($A78,O$3),PJM!$AA$1000:$AL$1000,0)+1,FALSE)</f>
        <v>1.5355000000000025</v>
      </c>
      <c r="P78" s="72">
        <f>VLOOKUP(MONTH($C78)+12*(P$2-1998),PJM!$Z$1001:$AL$1045,MATCH(CONCATENATE($A78,P$3),PJM!$AA$1000:$AL$1000,0)+1,FALSE)</f>
        <v>0</v>
      </c>
      <c r="Q78" s="71"/>
      <c r="R78" s="71"/>
      <c r="S78" s="64"/>
      <c r="T78" s="72">
        <f>VLOOKUP(MONTH($C78)+12*(T$2-1998),PJM!$Z$1001:$AL$1045,MATCH(CONCATENATE($A78,T$3),PJM!$AA$1000:$AL$1000,0)+1,FALSE)</f>
        <v>19.431904761904761</v>
      </c>
      <c r="U78" s="72">
        <f>VLOOKUP(MONTH($C78)+12*(U$2-1998),PJM!$Z$1001:$AL$1045,MATCH(CONCATENATE($A78,U$3),PJM!$AA$1000:$AL$1000,0)+1,FALSE)</f>
        <v>0</v>
      </c>
      <c r="V78" s="71"/>
      <c r="W78" s="71"/>
    </row>
    <row r="79" spans="1:23" s="47" customFormat="1" ht="12.75" customHeight="1" x14ac:dyDescent="0.2">
      <c r="A79" s="69">
        <v>30</v>
      </c>
      <c r="B79" s="64"/>
      <c r="C79" s="89">
        <v>37012</v>
      </c>
      <c r="D79" s="64"/>
      <c r="E79" s="72">
        <f>VLOOKUP(MONTH($C79)+12*(E$2-1998),PJM!$Z$1001:$AL$1045,MATCH(CONCATENATE($A79,E$3),PJM!$AA$1000:$AL$1000,0)+1,FALSE)</f>
        <v>0.69900000000000162</v>
      </c>
      <c r="F79" s="72">
        <f>VLOOKUP(MONTH($C79)+12*(F$2-1998),PJM!$Z$1001:$AL$1045,MATCH(CONCATENATE($A79,F$3),PJM!$AA$1000:$AL$1000,0)+1,FALSE)</f>
        <v>0</v>
      </c>
      <c r="G79" s="71"/>
      <c r="H79" s="71"/>
      <c r="I79" s="64"/>
      <c r="J79" s="72">
        <f>VLOOKUP(MONTH($C79)+12*(J$2-1998),PJM!$Z$1001:$AL$1045,MATCH(CONCATENATE($A79,J$3),PJM!$AA$1000:$AL$1000,0)+1,FALSE)</f>
        <v>0</v>
      </c>
      <c r="K79" s="72">
        <f>VLOOKUP(MONTH($C79)+12*(K$2-1998),PJM!$Z$1001:$AL$1045,MATCH(CONCATENATE($A79,K$3),PJM!$AA$1000:$AL$1000,0)+1,FALSE)</f>
        <v>1.1574999999999918</v>
      </c>
      <c r="L79" s="71"/>
      <c r="M79" s="71"/>
      <c r="N79" s="64"/>
      <c r="O79" s="72">
        <f>VLOOKUP(MONTH($C79)+12*(O$2-1998),PJM!$Z$1001:$AL$1045,MATCH(CONCATENATE($A79,O$3),PJM!$AA$1000:$AL$1000,0)+1,FALSE)</f>
        <v>19.93681818181819</v>
      </c>
      <c r="P79" s="72">
        <f>VLOOKUP(MONTH($C79)+12*(P$2-1998),PJM!$Z$1001:$AL$1045,MATCH(CONCATENATE($A79,P$3),PJM!$AA$1000:$AL$1000,0)+1,FALSE)</f>
        <v>0</v>
      </c>
      <c r="Q79" s="71"/>
      <c r="R79" s="71"/>
      <c r="S79" s="64"/>
      <c r="T79" s="72">
        <f>VLOOKUP(MONTH($C79)+12*(T$2-1998),PJM!$Z$1001:$AL$1045,MATCH(CONCATENATE($A79,T$3),PJM!$AA$1000:$AL$1000,0)+1,FALSE)</f>
        <v>10.612608695652185</v>
      </c>
      <c r="U79" s="72">
        <f>VLOOKUP(MONTH($C79)+12*(U$2-1998),PJM!$Z$1001:$AL$1045,MATCH(CONCATENATE($A79,U$3),PJM!$AA$1000:$AL$1000,0)+1,FALSE)</f>
        <v>0</v>
      </c>
      <c r="V79" s="71"/>
      <c r="W79" s="71"/>
    </row>
    <row r="80" spans="1:23" s="47" customFormat="1" ht="12.75" customHeight="1" x14ac:dyDescent="0.2">
      <c r="A80" s="69">
        <v>30</v>
      </c>
      <c r="B80" s="64"/>
      <c r="C80" s="70">
        <v>37043</v>
      </c>
      <c r="D80" s="64"/>
      <c r="E80" s="72">
        <f>VLOOKUP(MONTH($C80)+12*(E$2-1998),PJM!$Z$1001:$AL$1045,MATCH(CONCATENATE($A80,E$3),PJM!$AA$1000:$AL$1000,0)+1,FALSE)</f>
        <v>8.8695454545454524</v>
      </c>
      <c r="F80" s="72">
        <f>VLOOKUP(MONTH($C80)+12*(F$2-1998),PJM!$Z$1001:$AL$1045,MATCH(CONCATENATE($A80,F$3),PJM!$AA$1000:$AL$1000,0)+1,FALSE)</f>
        <v>0</v>
      </c>
      <c r="G80" s="71"/>
      <c r="H80" s="71"/>
      <c r="I80" s="64"/>
      <c r="J80" s="72">
        <f>VLOOKUP(MONTH($C80)+12*(J$2-1998),PJM!$Z$1001:$AL$1045,MATCH(CONCATENATE($A80,J$3),PJM!$AA$1000:$AL$1000,0)+1,FALSE)</f>
        <v>18.284545454545444</v>
      </c>
      <c r="K80" s="72">
        <f>VLOOKUP(MONTH($C80)+12*(K$2-1998),PJM!$Z$1001:$AL$1045,MATCH(CONCATENATE($A80,K$3),PJM!$AA$1000:$AL$1000,0)+1,FALSE)</f>
        <v>0</v>
      </c>
      <c r="L80" s="71"/>
      <c r="M80" s="71"/>
      <c r="N80" s="64"/>
      <c r="O80" s="72">
        <f>VLOOKUP(MONTH($C80)+12*(O$2-1998),PJM!$Z$1001:$AL$1045,MATCH(CONCATENATE($A80,O$3),PJM!$AA$1000:$AL$1000,0)+1,FALSE)</f>
        <v>14.699545454545451</v>
      </c>
      <c r="P80" s="72">
        <f>VLOOKUP(MONTH($C80)+12*(P$2-1998),PJM!$Z$1001:$AL$1045,MATCH(CONCATENATE($A80,P$3),PJM!$AA$1000:$AL$1000,0)+1,FALSE)</f>
        <v>0</v>
      </c>
      <c r="Q80" s="71"/>
      <c r="R80" s="71"/>
      <c r="S80" s="64"/>
      <c r="T80" s="72">
        <f>VLOOKUP(MONTH($C80)+12*(T$2-1998),PJM!$Z$1001:$AL$1045,MATCH(CONCATENATE($A80,T$3),PJM!$AA$1000:$AL$1000,0)+1,FALSE)</f>
        <v>12.480000000000004</v>
      </c>
      <c r="U80" s="72">
        <f>VLOOKUP(MONTH($C80)+12*(U$2-1998),PJM!$Z$1001:$AL$1045,MATCH(CONCATENATE($A80,U$3),PJM!$AA$1000:$AL$1000,0)+1,FALSE)</f>
        <v>0</v>
      </c>
      <c r="V80" s="71"/>
      <c r="W80" s="71"/>
    </row>
    <row r="81" spans="1:23" s="47" customFormat="1" ht="12.75" customHeight="1" x14ac:dyDescent="0.2">
      <c r="A81" s="69">
        <v>20</v>
      </c>
      <c r="B81" s="64"/>
      <c r="C81" s="24">
        <v>36951</v>
      </c>
      <c r="D81" s="64"/>
      <c r="E81" s="72">
        <f>VLOOKUP(MONTH($C81)+12*(E$2-1998),PJM!$Z$1001:$AL$1045,MATCH(CONCATENATE($A81,E$3),PJM!$AA$1000:$AL$1000,0)+1,FALSE)</f>
        <v>3.0077272727272693</v>
      </c>
      <c r="F81" s="72">
        <f>VLOOKUP(MONTH($C81)+12*(F$2-1998),PJM!$Z$1001:$AL$1045,MATCH(CONCATENATE($A81,F$3),PJM!$AA$1000:$AL$1000,0)+1,FALSE)</f>
        <v>0</v>
      </c>
      <c r="G81" s="71"/>
      <c r="H81" s="71"/>
      <c r="I81" s="64"/>
      <c r="J81" s="72">
        <f>VLOOKUP(MONTH($C81)+12*(J$2-1998),PJM!$Z$1001:$AL$1045,MATCH(CONCATENATE($A81,J$3),PJM!$AA$1000:$AL$1000,0)+1,FALSE)</f>
        <v>1.3139130434782658</v>
      </c>
      <c r="K81" s="72">
        <f>VLOOKUP(MONTH($C81)+12*(K$2-1998),PJM!$Z$1001:$AL$1045,MATCH(CONCATENATE($A81,K$3),PJM!$AA$1000:$AL$1000,0)+1,FALSE)</f>
        <v>0</v>
      </c>
      <c r="L81" s="71"/>
      <c r="M81" s="71"/>
      <c r="N81" s="64"/>
      <c r="O81" s="72">
        <f>VLOOKUP(MONTH($C81)+12*(O$2-1998),PJM!$Z$1001:$AL$1045,MATCH(CONCATENATE($A81,O$3),PJM!$AA$1000:$AL$1000,0)+1,FALSE)</f>
        <v>6.8260869565217348</v>
      </c>
      <c r="P81" s="72">
        <f>VLOOKUP(MONTH($C81)+12*(P$2-1998),PJM!$Z$1001:$AL$1045,MATCH(CONCATENATE($A81,P$3),PJM!$AA$1000:$AL$1000,0)+1,FALSE)</f>
        <v>0</v>
      </c>
      <c r="Q81" s="71"/>
      <c r="R81" s="71"/>
      <c r="S81" s="64"/>
      <c r="T81" s="72">
        <f>VLOOKUP(MONTH($C81)+12*(T$2-1998),PJM!$Z$1001:$AL$1045,MATCH(CONCATENATE($A81,T$3),PJM!$AA$1000:$AL$1000,0)+1,FALSE)</f>
        <v>24.403181818181814</v>
      </c>
      <c r="U81" s="72">
        <f>VLOOKUP(MONTH($C81)+12*(U$2-1998),PJM!$Z$1001:$AL$1045,MATCH(CONCATENATE($A81,U$3),PJM!$AA$1000:$AL$1000,0)+1,FALSE)</f>
        <v>0</v>
      </c>
      <c r="V81" s="71"/>
      <c r="W81" s="71"/>
    </row>
    <row r="82" spans="1:23" s="47" customFormat="1" ht="12.75" customHeight="1" x14ac:dyDescent="0.2">
      <c r="A82" s="69">
        <v>20</v>
      </c>
      <c r="B82" s="64"/>
      <c r="C82" s="24">
        <v>36982</v>
      </c>
      <c r="D82" s="64"/>
      <c r="E82" s="72">
        <f>VLOOKUP(MONTH($C82)+12*(E$2-1998),PJM!$Z$1001:$AL$1045,MATCH(CONCATENATE($A82,E$3),PJM!$AA$1000:$AL$1000,0)+1,FALSE)</f>
        <v>0.79999999999999716</v>
      </c>
      <c r="F82" s="72">
        <f>VLOOKUP(MONTH($C82)+12*(F$2-1998),PJM!$Z$1001:$AL$1045,MATCH(CONCATENATE($A82,F$3),PJM!$AA$1000:$AL$1000,0)+1,FALSE)</f>
        <v>0</v>
      </c>
      <c r="G82" s="71"/>
      <c r="H82" s="71"/>
      <c r="I82" s="64"/>
      <c r="J82" s="72">
        <f>VLOOKUP(MONTH($C82)+12*(J$2-1998),PJM!$Z$1001:$AL$1045,MATCH(CONCATENATE($A82,J$3),PJM!$AA$1000:$AL$1000,0)+1,FALSE)</f>
        <v>5.0454545454545467</v>
      </c>
      <c r="K82" s="72">
        <f>VLOOKUP(MONTH($C82)+12*(K$2-1998),PJM!$Z$1001:$AL$1045,MATCH(CONCATENATE($A82,K$3),PJM!$AA$1000:$AL$1000,0)+1,FALSE)</f>
        <v>0</v>
      </c>
      <c r="L82" s="71"/>
      <c r="M82" s="71"/>
      <c r="N82" s="64"/>
      <c r="O82" s="72">
        <f>VLOOKUP(MONTH($C82)+12*(O$2-1998),PJM!$Z$1001:$AL$1045,MATCH(CONCATENATE($A82,O$3),PJM!$AA$1000:$AL$1000,0)+1,FALSE)</f>
        <v>11.535500000000003</v>
      </c>
      <c r="P82" s="72">
        <f>VLOOKUP(MONTH($C82)+12*(P$2-1998),PJM!$Z$1001:$AL$1045,MATCH(CONCATENATE($A82,P$3),PJM!$AA$1000:$AL$1000,0)+1,FALSE)</f>
        <v>0</v>
      </c>
      <c r="Q82" s="71"/>
      <c r="R82" s="71"/>
      <c r="S82" s="64"/>
      <c r="T82" s="72">
        <f>VLOOKUP(MONTH($C82)+12*(T$2-1998),PJM!$Z$1001:$AL$1045,MATCH(CONCATENATE($A82,T$3),PJM!$AA$1000:$AL$1000,0)+1,FALSE)</f>
        <v>29.431904761904761</v>
      </c>
      <c r="U82" s="72">
        <f>VLOOKUP(MONTH($C82)+12*(U$2-1998),PJM!$Z$1001:$AL$1045,MATCH(CONCATENATE($A82,U$3),PJM!$AA$1000:$AL$1000,0)+1,FALSE)</f>
        <v>0</v>
      </c>
      <c r="V82" s="71"/>
      <c r="W82" s="71"/>
    </row>
    <row r="83" spans="1:23" ht="12.75" customHeight="1" x14ac:dyDescent="0.2">
      <c r="A83" s="62">
        <v>20</v>
      </c>
      <c r="B83" s="31"/>
      <c r="C83" s="89">
        <v>37012</v>
      </c>
      <c r="D83" s="31"/>
      <c r="E83" s="72">
        <f>VLOOKUP(MONTH($C83)+12*(E$2-1998),PJM!$Z$1001:$AL$1045,MATCH(CONCATENATE($A83,E$3),PJM!$AA$1000:$AL$1000,0)+1,FALSE)</f>
        <v>10.699000000000002</v>
      </c>
      <c r="F83" s="72">
        <f>VLOOKUP(MONTH($C83)+12*(F$2-1998),PJM!$Z$1001:$AL$1045,MATCH(CONCATENATE($A83,F$3),PJM!$AA$1000:$AL$1000,0)+1,FALSE)</f>
        <v>0</v>
      </c>
      <c r="G83" s="7"/>
      <c r="H83" s="7"/>
      <c r="J83" s="72">
        <f>VLOOKUP(MONTH($C83)+12*(J$2-1998),PJM!$Z$1001:$AL$1045,MATCH(CONCATENATE($A83,J$3),PJM!$AA$1000:$AL$1000,0)+1,FALSE)</f>
        <v>8.8425000000000082</v>
      </c>
      <c r="K83" s="72">
        <f>VLOOKUP(MONTH($C83)+12*(K$2-1998),PJM!$Z$1001:$AL$1045,MATCH(CONCATENATE($A83,K$3),PJM!$AA$1000:$AL$1000,0)+1,FALSE)</f>
        <v>0</v>
      </c>
      <c r="L83" s="7"/>
      <c r="M83" s="7"/>
      <c r="O83" s="72">
        <f>VLOOKUP(MONTH($C83)+12*(O$2-1998),PJM!$Z$1001:$AL$1045,MATCH(CONCATENATE($A83,O$3),PJM!$AA$1000:$AL$1000,0)+1,FALSE)</f>
        <v>29.93681818181819</v>
      </c>
      <c r="P83" s="72">
        <f>VLOOKUP(MONTH($C83)+12*(P$2-1998),PJM!$Z$1001:$AL$1045,MATCH(CONCATENATE($A83,P$3),PJM!$AA$1000:$AL$1000,0)+1,FALSE)</f>
        <v>0</v>
      </c>
      <c r="Q83" s="7"/>
      <c r="R83" s="7"/>
      <c r="T83" s="72">
        <f>VLOOKUP(MONTH($C83)+12*(T$2-1998),PJM!$Z$1001:$AL$1045,MATCH(CONCATENATE($A83,T$3),PJM!$AA$1000:$AL$1000,0)+1,FALSE)</f>
        <v>20.612608695652185</v>
      </c>
      <c r="U83" s="72">
        <f>VLOOKUP(MONTH($C83)+12*(U$2-1998),PJM!$Z$1001:$AL$1045,MATCH(CONCATENATE($A83,U$3),PJM!$AA$1000:$AL$1000,0)+1,FALSE)</f>
        <v>0</v>
      </c>
      <c r="V83" s="7"/>
      <c r="W83" s="7"/>
    </row>
    <row r="84" spans="1:23" ht="12.75" customHeight="1" x14ac:dyDescent="0.2">
      <c r="A84" s="40">
        <v>20</v>
      </c>
      <c r="B84" s="29"/>
      <c r="C84" s="67">
        <v>37043</v>
      </c>
      <c r="D84" s="29"/>
      <c r="E84" s="68">
        <f>VLOOKUP(MONTH($C84)+12*(E$2-1998),PJM!$Z$1001:$AL$1045,MATCH(CONCATENATE($A84,E$3),PJM!$AA$1000:$AL$1000,0)+1,FALSE)</f>
        <v>18.869545454545452</v>
      </c>
      <c r="F84" s="68">
        <f>VLOOKUP(MONTH($C84)+12*(F$2-1998),PJM!$Z$1001:$AL$1045,MATCH(CONCATENATE($A84,F$3),PJM!$AA$1000:$AL$1000,0)+1,FALSE)</f>
        <v>0</v>
      </c>
      <c r="G84" s="27"/>
      <c r="H84" s="27"/>
      <c r="I84" s="29"/>
      <c r="J84" s="68">
        <f>VLOOKUP(MONTH($C84)+12*(J$2-1998),PJM!$Z$1001:$AL$1045,MATCH(CONCATENATE($A84,J$3),PJM!$AA$1000:$AL$1000,0)+1,FALSE)</f>
        <v>28.284545454545444</v>
      </c>
      <c r="K84" s="68">
        <f>VLOOKUP(MONTH($C84)+12*(K$2-1998),PJM!$Z$1001:$AL$1045,MATCH(CONCATENATE($A84,K$3),PJM!$AA$1000:$AL$1000,0)+1,FALSE)</f>
        <v>0</v>
      </c>
      <c r="L84" s="27"/>
      <c r="M84" s="27"/>
      <c r="N84" s="29"/>
      <c r="O84" s="68">
        <f>VLOOKUP(MONTH($C84)+12*(O$2-1998),PJM!$Z$1001:$AL$1045,MATCH(CONCATENATE($A84,O$3),PJM!$AA$1000:$AL$1000,0)+1,FALSE)</f>
        <v>24.699545454545451</v>
      </c>
      <c r="P84" s="68">
        <f>VLOOKUP(MONTH($C84)+12*(P$2-1998),PJM!$Z$1001:$AL$1045,MATCH(CONCATENATE($A84,P$3),PJM!$AA$1000:$AL$1000,0)+1,FALSE)</f>
        <v>0</v>
      </c>
      <c r="Q84" s="27"/>
      <c r="R84" s="27"/>
      <c r="S84" s="29"/>
      <c r="T84" s="68">
        <f>VLOOKUP(MONTH($C84)+12*(T$2-1998),PJM!$Z$1001:$AL$1045,MATCH(CONCATENATE($A84,T$3),PJM!$AA$1000:$AL$1000,0)+1,FALSE)</f>
        <v>22.480000000000004</v>
      </c>
      <c r="U84" s="68">
        <f>VLOOKUP(MONTH($C84)+12*(U$2-1998),PJM!$Z$1001:$AL$1045,MATCH(CONCATENATE($A84,U$3),PJM!$AA$1000:$AL$1000,0)+1,FALSE)</f>
        <v>0</v>
      </c>
      <c r="V84" s="27"/>
      <c r="W84" s="27"/>
    </row>
    <row r="85" spans="1:23" ht="12.75" customHeight="1" x14ac:dyDescent="0.2">
      <c r="A85" s="25">
        <v>50</v>
      </c>
      <c r="C85" s="24">
        <v>37073</v>
      </c>
      <c r="E85" s="7">
        <f>VLOOKUP(MONTH($C85)+12*(E$2-1998),PJM!$Z$1001:$AL$1045,MATCH(CONCATENATE($A85,E$3),PJM!$AA$1000:$AL$1000,0)+1,FALSE)</f>
        <v>5.3656521739130554</v>
      </c>
      <c r="F85" s="7">
        <f>VLOOKUP(MONTH($C85)+12*(F$2-1998),PJM!$Z$1001:$AL$1045,MATCH(CONCATENATE($A85,F$3),PJM!$AA$1000:$AL$1000,0)+1,FALSE)</f>
        <v>0</v>
      </c>
      <c r="G85" s="7"/>
      <c r="H85" s="7"/>
      <c r="J85" s="7">
        <f>VLOOKUP(MONTH($C85)+12*(J$2-1998),PJM!$Z$1001:$AL$1045,MATCH(CONCATENATE($A85,J$3),PJM!$AA$1000:$AL$1000,0)+1,FALSE)</f>
        <v>83.957619047619062</v>
      </c>
      <c r="K85" s="7">
        <f>VLOOKUP(MONTH($C85)+12*(K$2-1998),PJM!$Z$1001:$AL$1045,MATCH(CONCATENATE($A85,K$3),PJM!$AA$1000:$AL$1000,0)+1,FALSE)</f>
        <v>0</v>
      </c>
      <c r="L85" s="7"/>
      <c r="M85" s="7"/>
      <c r="O85" s="7">
        <f>VLOOKUP(MONTH($C85)+12*(O$2-1998),PJM!$Z$1001:$AL$1045,MATCH(CONCATENATE($A85,O$3),PJM!$AA$1000:$AL$1000,0)+1,FALSE)</f>
        <v>0</v>
      </c>
      <c r="P85" s="7">
        <f>VLOOKUP(MONTH($C85)+12*(P$2-1998),PJM!$Z$1001:$AL$1045,MATCH(CONCATENATE($A85,P$3),PJM!$AA$1000:$AL$1000,0)+1,FALSE)</f>
        <v>11.028500000000001</v>
      </c>
      <c r="Q85" s="7"/>
      <c r="R85" s="7"/>
      <c r="T85" s="7">
        <f>VLOOKUP(MONTH($C85)+12*(T$2-1998),PJM!$Z$1001:$AL$1045,MATCH(CONCATENATE($A85,T$3),PJM!$AA$1000:$AL$1000,0)+1,FALSE)</f>
        <v>0</v>
      </c>
      <c r="U85" s="7">
        <f>VLOOKUP(MONTH($C85)+12*(U$2-1998),PJM!$Z$1001:$AL$1045,MATCH(CONCATENATE($A85,U$3),PJM!$AA$1000:$AL$1000,0)+1,FALSE)</f>
        <v>8.7442857142857093</v>
      </c>
      <c r="V85" s="7"/>
      <c r="W85" s="7"/>
    </row>
    <row r="86" spans="1:23" ht="12.75" customHeight="1" x14ac:dyDescent="0.2">
      <c r="A86" s="25">
        <v>50</v>
      </c>
      <c r="C86" s="24">
        <v>37104</v>
      </c>
      <c r="E86" s="7">
        <f>VLOOKUP(MONTH($C86)+12*(E$2-1998),PJM!$Z$1001:$AL$1045,MATCH(CONCATENATE($A86,E$3),PJM!$AA$1000:$AL$1000,0)+1,FALSE)</f>
        <v>0</v>
      </c>
      <c r="F86" s="7">
        <f>VLOOKUP(MONTH($C86)+12*(F$2-1998),PJM!$Z$1001:$AL$1045,MATCH(CONCATENATE($A86,F$3),PJM!$AA$1000:$AL$1000,0)+1,FALSE)</f>
        <v>15.116666666666667</v>
      </c>
      <c r="G86" s="7"/>
      <c r="H86" s="7"/>
      <c r="J86" s="7">
        <f>VLOOKUP(MONTH($C86)+12*(J$2-1998),PJM!$Z$1001:$AL$1045,MATCH(CONCATENATE($A86,J$3),PJM!$AA$1000:$AL$1000,0)+1,FALSE)</f>
        <v>8.3859090909091023</v>
      </c>
      <c r="K86" s="7">
        <f>VLOOKUP(MONTH($C86)+12*(K$2-1998),PJM!$Z$1001:$AL$1045,MATCH(CONCATENATE($A86,K$3),PJM!$AA$1000:$AL$1000,0)+1,FALSE)</f>
        <v>0</v>
      </c>
      <c r="L86" s="7"/>
      <c r="M86" s="7"/>
      <c r="O86" s="7">
        <f>VLOOKUP(MONTH($C86)+12*(O$2-1998),PJM!$Z$1001:$AL$1045,MATCH(CONCATENATE($A86,O$3),PJM!$AA$1000:$AL$1000,0)+1,FALSE)</f>
        <v>0</v>
      </c>
      <c r="P86" s="7">
        <f>VLOOKUP(MONTH($C86)+12*(P$2-1998),PJM!$Z$1001:$AL$1045,MATCH(CONCATENATE($A86,P$3),PJM!$AA$1000:$AL$1000,0)+1,FALSE)</f>
        <v>1.7308695652173895</v>
      </c>
      <c r="Q86" s="7"/>
      <c r="R86" s="7"/>
      <c r="T86" s="7">
        <f>VLOOKUP(MONTH($C86)+12*(T$2-1998),PJM!$Z$1001:$AL$1045,MATCH(CONCATENATE($A86,T$3),PJM!$AA$1000:$AL$1000,0)+1,FALSE)</f>
        <v>24.673913043478251</v>
      </c>
      <c r="U86" s="7">
        <f>VLOOKUP(MONTH($C86)+12*(U$2-1998),PJM!$Z$1001:$AL$1045,MATCH(CONCATENATE($A86,U$3),PJM!$AA$1000:$AL$1000,0)+1,FALSE)</f>
        <v>0</v>
      </c>
      <c r="V86" s="7"/>
      <c r="W86" s="7"/>
    </row>
    <row r="87" spans="1:23" ht="12.75" customHeight="1" x14ac:dyDescent="0.2">
      <c r="A87" s="80">
        <v>40</v>
      </c>
      <c r="B87" s="81"/>
      <c r="C87" s="82">
        <v>37073</v>
      </c>
      <c r="D87" s="81"/>
      <c r="E87" s="83">
        <f>VLOOKUP(MONTH($C87)+12*(E$2-1998),PJM!$Z$1001:$AL$1045,MATCH(CONCATENATE($A87,E$3),PJM!$AA$1000:$AL$1000,0)+1,FALSE)</f>
        <v>15.365652173913055</v>
      </c>
      <c r="F87" s="83">
        <f>VLOOKUP(MONTH($C87)+12*(F$2-1998),PJM!$Z$1001:$AL$1045,MATCH(CONCATENATE($A87,F$3),PJM!$AA$1000:$AL$1000,0)+1,FALSE)</f>
        <v>0</v>
      </c>
      <c r="G87" s="83"/>
      <c r="H87" s="83"/>
      <c r="I87" s="81"/>
      <c r="J87" s="83">
        <f>VLOOKUP(MONTH($C87)+12*(J$2-1998),PJM!$Z$1001:$AL$1045,MATCH(CONCATENATE($A87,J$3),PJM!$AA$1000:$AL$1000,0)+1,FALSE)</f>
        <v>93.957619047619062</v>
      </c>
      <c r="K87" s="83">
        <f>VLOOKUP(MONTH($C87)+12*(K$2-1998),PJM!$Z$1001:$AL$1045,MATCH(CONCATENATE($A87,K$3),PJM!$AA$1000:$AL$1000,0)+1,FALSE)</f>
        <v>0</v>
      </c>
      <c r="L87" s="83"/>
      <c r="M87" s="83"/>
      <c r="N87" s="81"/>
      <c r="O87" s="83">
        <f>VLOOKUP(MONTH($C87)+12*(O$2-1998),PJM!$Z$1001:$AL$1045,MATCH(CONCATENATE($A87,O$3),PJM!$AA$1000:$AL$1000,0)+1,FALSE)</f>
        <v>0</v>
      </c>
      <c r="P87" s="83">
        <f>VLOOKUP(MONTH($C87)+12*(P$2-1998),PJM!$Z$1001:$AL$1045,MATCH(CONCATENATE($A87,P$3),PJM!$AA$1000:$AL$1000,0)+1,FALSE)</f>
        <v>1.0285000000000011</v>
      </c>
      <c r="Q87" s="83"/>
      <c r="R87" s="83"/>
      <c r="S87" s="81"/>
      <c r="T87" s="83">
        <f>VLOOKUP(MONTH($C87)+12*(T$2-1998),PJM!$Z$1001:$AL$1045,MATCH(CONCATENATE($A87,T$3),PJM!$AA$1000:$AL$1000,0)+1,FALSE)</f>
        <v>1.2557142857142907</v>
      </c>
      <c r="U87" s="83">
        <f>VLOOKUP(MONTH($C87)+12*(U$2-1998),PJM!$Z$1001:$AL$1045,MATCH(CONCATENATE($A87,U$3),PJM!$AA$1000:$AL$1000,0)+1,FALSE)</f>
        <v>0</v>
      </c>
      <c r="V87" s="83"/>
      <c r="W87" s="83"/>
    </row>
    <row r="88" spans="1:23" ht="12.75" customHeight="1" x14ac:dyDescent="0.2">
      <c r="A88" s="84">
        <v>40</v>
      </c>
      <c r="B88" s="85"/>
      <c r="C88" s="86">
        <v>37104</v>
      </c>
      <c r="D88" s="85"/>
      <c r="E88" s="83">
        <f>VLOOKUP(MONTH($C88)+12*(E$2-1998),PJM!$Z$1001:$AL$1045,MATCH(CONCATENATE($A88,E$3),PJM!$AA$1000:$AL$1000,0)+1,FALSE)</f>
        <v>0</v>
      </c>
      <c r="F88" s="83">
        <f>VLOOKUP(MONTH($C88)+12*(F$2-1998),PJM!$Z$1001:$AL$1045,MATCH(CONCATENATE($A88,F$3),PJM!$AA$1000:$AL$1000,0)+1,FALSE)</f>
        <v>5.1166666666666671</v>
      </c>
      <c r="G88" s="87"/>
      <c r="H88" s="87"/>
      <c r="I88" s="85"/>
      <c r="J88" s="83">
        <f>VLOOKUP(MONTH($C88)+12*(J$2-1998),PJM!$Z$1001:$AL$1045,MATCH(CONCATENATE($A88,J$3),PJM!$AA$1000:$AL$1000,0)+1,FALSE)</f>
        <v>18.385909090909102</v>
      </c>
      <c r="K88" s="83">
        <f>VLOOKUP(MONTH($C88)+12*(K$2-1998),PJM!$Z$1001:$AL$1045,MATCH(CONCATENATE($A88,K$3),PJM!$AA$1000:$AL$1000,0)+1,FALSE)</f>
        <v>0</v>
      </c>
      <c r="L88" s="87"/>
      <c r="M88" s="87"/>
      <c r="N88" s="85"/>
      <c r="O88" s="83">
        <f>VLOOKUP(MONTH($C88)+12*(O$2-1998),PJM!$Z$1001:$AL$1045,MATCH(CONCATENATE($A88,O$3),PJM!$AA$1000:$AL$1000,0)+1,FALSE)</f>
        <v>8.2691304347826105</v>
      </c>
      <c r="P88" s="83">
        <f>VLOOKUP(MONTH($C88)+12*(P$2-1998),PJM!$Z$1001:$AL$1045,MATCH(CONCATENATE($A88,P$3),PJM!$AA$1000:$AL$1000,0)+1,FALSE)</f>
        <v>0</v>
      </c>
      <c r="Q88" s="87"/>
      <c r="R88" s="87"/>
      <c r="S88" s="85"/>
      <c r="T88" s="83">
        <f>VLOOKUP(MONTH($C88)+12*(T$2-1998),PJM!$Z$1001:$AL$1045,MATCH(CONCATENATE($A88,T$3),PJM!$AA$1000:$AL$1000,0)+1,FALSE)</f>
        <v>34.673913043478251</v>
      </c>
      <c r="U88" s="83">
        <f>VLOOKUP(MONTH($C88)+12*(U$2-1998),PJM!$Z$1001:$AL$1045,MATCH(CONCATENATE($A88,U$3),PJM!$AA$1000:$AL$1000,0)+1,FALSE)</f>
        <v>0</v>
      </c>
      <c r="V88" s="87"/>
      <c r="W88" s="87"/>
    </row>
    <row r="89" spans="1:23" ht="12.75" customHeight="1" x14ac:dyDescent="0.2">
      <c r="A89" s="62">
        <v>30</v>
      </c>
      <c r="B89" s="31"/>
      <c r="C89" s="24">
        <v>37073</v>
      </c>
      <c r="D89" s="31"/>
      <c r="E89" s="72">
        <f>VLOOKUP(MONTH($C89)+12*(E$2-1998),PJM!$Z$1001:$AL$1045,MATCH(CONCATENATE($A89,E$3),PJM!$AA$1000:$AL$1000,0)+1,FALSE)</f>
        <v>25.365652173913055</v>
      </c>
      <c r="F89" s="72">
        <f>VLOOKUP(MONTH($C89)+12*(F$2-1998),PJM!$Z$1001:$AL$1045,MATCH(CONCATENATE($A89,F$3),PJM!$AA$1000:$AL$1000,0)+1,FALSE)</f>
        <v>0</v>
      </c>
      <c r="G89" s="7"/>
      <c r="H89" s="7"/>
      <c r="J89" s="72">
        <f>VLOOKUP(MONTH($C89)+12*(J$2-1998),PJM!$Z$1001:$AL$1045,MATCH(CONCATENATE($A89,J$3),PJM!$AA$1000:$AL$1000,0)+1,FALSE)</f>
        <v>103.95761904761906</v>
      </c>
      <c r="K89" s="72">
        <f>VLOOKUP(MONTH($C89)+12*(K$2-1998),PJM!$Z$1001:$AL$1045,MATCH(CONCATENATE($A89,K$3),PJM!$AA$1000:$AL$1000,0)+1,FALSE)</f>
        <v>0</v>
      </c>
      <c r="L89" s="7"/>
      <c r="M89" s="7"/>
      <c r="O89" s="72">
        <f>VLOOKUP(MONTH($C89)+12*(O$2-1998),PJM!$Z$1001:$AL$1045,MATCH(CONCATENATE($A89,O$3),PJM!$AA$1000:$AL$1000,0)+1,FALSE)</f>
        <v>8.9714999999999989</v>
      </c>
      <c r="P89" s="72">
        <f>VLOOKUP(MONTH($C89)+12*(P$2-1998),PJM!$Z$1001:$AL$1045,MATCH(CONCATENATE($A89,P$3),PJM!$AA$1000:$AL$1000,0)+1,FALSE)</f>
        <v>0</v>
      </c>
      <c r="Q89" s="7"/>
      <c r="R89" s="7"/>
      <c r="T89" s="72">
        <f>VLOOKUP(MONTH($C89)+12*(T$2-1998),PJM!$Z$1001:$AL$1045,MATCH(CONCATENATE($A89,T$3),PJM!$AA$1000:$AL$1000,0)+1,FALSE)</f>
        <v>11.255714285714291</v>
      </c>
      <c r="U89" s="72">
        <f>VLOOKUP(MONTH($C89)+12*(U$2-1998),PJM!$Z$1001:$AL$1045,MATCH(CONCATENATE($A89,U$3),PJM!$AA$1000:$AL$1000,0)+1,FALSE)</f>
        <v>0</v>
      </c>
      <c r="V89" s="7"/>
      <c r="W89" s="7"/>
    </row>
    <row r="90" spans="1:23" ht="12.75" customHeight="1" x14ac:dyDescent="0.2">
      <c r="A90" s="40">
        <v>30</v>
      </c>
      <c r="B90" s="29"/>
      <c r="C90" s="26">
        <v>37104</v>
      </c>
      <c r="D90" s="29"/>
      <c r="E90" s="68">
        <f>VLOOKUP(MONTH($C90)+12*(E$2-1998),PJM!$Z$1001:$AL$1045,MATCH(CONCATENATE($A90,E$3),PJM!$AA$1000:$AL$1000,0)+1,FALSE)</f>
        <v>4.8833333333333329</v>
      </c>
      <c r="F90" s="68">
        <f>VLOOKUP(MONTH($C90)+12*(F$2-1998),PJM!$Z$1001:$AL$1045,MATCH(CONCATENATE($A90,F$3),PJM!$AA$1000:$AL$1000,0)+1,FALSE)</f>
        <v>0</v>
      </c>
      <c r="G90" s="27"/>
      <c r="H90" s="27"/>
      <c r="I90" s="29"/>
      <c r="J90" s="68">
        <f>VLOOKUP(MONTH($C90)+12*(J$2-1998),PJM!$Z$1001:$AL$1045,MATCH(CONCATENATE($A90,J$3),PJM!$AA$1000:$AL$1000,0)+1,FALSE)</f>
        <v>28.385909090909102</v>
      </c>
      <c r="K90" s="68">
        <f>VLOOKUP(MONTH($C90)+12*(K$2-1998),PJM!$Z$1001:$AL$1045,MATCH(CONCATENATE($A90,K$3),PJM!$AA$1000:$AL$1000,0)+1,FALSE)</f>
        <v>0</v>
      </c>
      <c r="L90" s="27"/>
      <c r="M90" s="27"/>
      <c r="N90" s="29"/>
      <c r="O90" s="68">
        <f>VLOOKUP(MONTH($C90)+12*(O$2-1998),PJM!$Z$1001:$AL$1045,MATCH(CONCATENATE($A90,O$3),PJM!$AA$1000:$AL$1000,0)+1,FALSE)</f>
        <v>18.26913043478261</v>
      </c>
      <c r="P90" s="68">
        <f>VLOOKUP(MONTH($C90)+12*(P$2-1998),PJM!$Z$1001:$AL$1045,MATCH(CONCATENATE($A90,P$3),PJM!$AA$1000:$AL$1000,0)+1,FALSE)</f>
        <v>0</v>
      </c>
      <c r="Q90" s="27"/>
      <c r="R90" s="27"/>
      <c r="S90" s="29"/>
      <c r="T90" s="68">
        <f>VLOOKUP(MONTH($C90)+12*(T$2-1998),PJM!$Z$1001:$AL$1045,MATCH(CONCATENATE($A90,T$3),PJM!$AA$1000:$AL$1000,0)+1,FALSE)</f>
        <v>44.673913043478251</v>
      </c>
      <c r="U90" s="68">
        <f>VLOOKUP(MONTH($C90)+12*(U$2-1998),PJM!$Z$1001:$AL$1045,MATCH(CONCATENATE($A90,U$3),PJM!$AA$1000:$AL$1000,0)+1,FALSE)</f>
        <v>0</v>
      </c>
      <c r="V90" s="27"/>
      <c r="W90" s="27"/>
    </row>
    <row r="91" spans="1:23" ht="12.75" customHeight="1" x14ac:dyDescent="0.2">
      <c r="A91" s="62">
        <v>40</v>
      </c>
      <c r="B91" s="31"/>
      <c r="C91" s="63">
        <v>37135</v>
      </c>
      <c r="D91" s="31"/>
      <c r="E91" s="7">
        <f>VLOOKUP(MONTH($C91)+12*(E$2-1998),PJM!$Z$1001:$AL$1045,MATCH(CONCATENATE($A91,E$3),PJM!$AA$1000:$AL$1000,0)+1,FALSE)</f>
        <v>0</v>
      </c>
      <c r="F91" s="7">
        <f>VLOOKUP(MONTH($C91)+12*(F$2-1998),PJM!$Z$1001:$AL$1045,MATCH(CONCATENATE($A91,F$3),PJM!$AA$1000:$AL$1000,0)+1,FALSE)</f>
        <v>11.499047619047627</v>
      </c>
      <c r="G91" s="32"/>
      <c r="H91" s="32"/>
      <c r="I91" s="31"/>
      <c r="J91" s="7">
        <f>VLOOKUP(MONTH($C91)+12*(J$2-1998),PJM!$Z$1001:$AL$1045,MATCH(CONCATENATE($A91,J$3),PJM!$AA$1000:$AL$1000,0)+1,FALSE)</f>
        <v>0</v>
      </c>
      <c r="K91" s="7">
        <f>VLOOKUP(MONTH($C91)+12*(K$2-1998),PJM!$Z$1001:$AL$1045,MATCH(CONCATENATE($A91,K$3),PJM!$AA$1000:$AL$1000,0)+1,FALSE)</f>
        <v>12.052380952380954</v>
      </c>
      <c r="L91" s="32"/>
      <c r="M91" s="32"/>
      <c r="N91" s="31"/>
      <c r="O91" s="7">
        <f>VLOOKUP(MONTH($C91)+12*(O$2-1998),PJM!$Z$1001:$AL$1045,MATCH(CONCATENATE($A91,O$3),PJM!$AA$1000:$AL$1000,0)+1,FALSE)</f>
        <v>0</v>
      </c>
      <c r="P91" s="7">
        <f>VLOOKUP(MONTH($C91)+12*(P$2-1998),PJM!$Z$1001:$AL$1045,MATCH(CONCATENATE($A91,P$3),PJM!$AA$1000:$AL$1000,0)+1,FALSE)</f>
        <v>8.2984210526315785</v>
      </c>
      <c r="Q91" s="32"/>
      <c r="R91" s="32"/>
      <c r="S91" s="31"/>
      <c r="T91" s="32"/>
      <c r="U91" s="32"/>
      <c r="V91" s="32"/>
      <c r="W91" s="32"/>
    </row>
    <row r="92" spans="1:23" ht="12.75" customHeight="1" x14ac:dyDescent="0.2">
      <c r="A92" s="62">
        <v>35</v>
      </c>
      <c r="B92" s="31"/>
      <c r="C92" s="63">
        <v>37135</v>
      </c>
      <c r="D92" s="31"/>
      <c r="E92" s="72">
        <f>VLOOKUP(MONTH($C92)+12*(E$2-1998),PJM!$Z$1001:$AL$1045,MATCH(CONCATENATE($A92,E$3),PJM!$AA$1000:$AL$1000,0)+1,FALSE)</f>
        <v>0</v>
      </c>
      <c r="F92" s="72">
        <f>VLOOKUP(MONTH($C92)+12*(F$2-1998),PJM!$Z$1001:$AL$1045,MATCH(CONCATENATE($A92,F$3),PJM!$AA$1000:$AL$1000,0)+1,FALSE)</f>
        <v>6.4990476190476265</v>
      </c>
      <c r="G92" s="32"/>
      <c r="H92" s="32"/>
      <c r="I92" s="31"/>
      <c r="J92" s="72">
        <f>VLOOKUP(MONTH($C92)+12*(J$2-1998),PJM!$Z$1001:$AL$1045,MATCH(CONCATENATE($A92,J$3),PJM!$AA$1000:$AL$1000,0)+1,FALSE)</f>
        <v>0</v>
      </c>
      <c r="K92" s="72">
        <f>VLOOKUP(MONTH($C92)+12*(K$2-1998),PJM!$Z$1001:$AL$1045,MATCH(CONCATENATE($A92,K$3),PJM!$AA$1000:$AL$1000,0)+1,FALSE)</f>
        <v>7.052380952380954</v>
      </c>
      <c r="L92" s="32"/>
      <c r="M92" s="32"/>
      <c r="N92" s="31"/>
      <c r="O92" s="72">
        <f>VLOOKUP(MONTH($C92)+12*(O$2-1998),PJM!$Z$1001:$AL$1045,MATCH(CONCATENATE($A92,O$3),PJM!$AA$1000:$AL$1000,0)+1,FALSE)</f>
        <v>0</v>
      </c>
      <c r="P92" s="72">
        <f>VLOOKUP(MONTH($C92)+12*(P$2-1998),PJM!$Z$1001:$AL$1045,MATCH(CONCATENATE($A92,P$3),PJM!$AA$1000:$AL$1000,0)+1,FALSE)</f>
        <v>3.2984210526315785</v>
      </c>
      <c r="Q92" s="32"/>
      <c r="R92" s="32"/>
      <c r="S92" s="31"/>
      <c r="T92" s="32"/>
      <c r="U92" s="32"/>
      <c r="V92" s="32"/>
      <c r="W92" s="32"/>
    </row>
    <row r="93" spans="1:23" ht="12.75" customHeight="1" x14ac:dyDescent="0.2">
      <c r="A93" s="62">
        <v>30</v>
      </c>
      <c r="B93" s="31"/>
      <c r="C93" s="63">
        <v>37135</v>
      </c>
      <c r="D93" s="31"/>
      <c r="E93" s="72">
        <f>VLOOKUP(MONTH($C93)+12*(E$2-1998),PJM!$Z$1001:$AL$1045,MATCH(CONCATENATE($A93,E$3),PJM!$AA$1000:$AL$1000,0)+1,FALSE)</f>
        <v>0</v>
      </c>
      <c r="F93" s="72">
        <f>VLOOKUP(MONTH($C93)+12*(F$2-1998),PJM!$Z$1001:$AL$1045,MATCH(CONCATENATE($A93,F$3),PJM!$AA$1000:$AL$1000,0)+1,FALSE)</f>
        <v>1.4990476190476265</v>
      </c>
      <c r="G93" s="32"/>
      <c r="H93" s="32"/>
      <c r="I93" s="31"/>
      <c r="J93" s="72">
        <f>VLOOKUP(MONTH($C93)+12*(J$2-1998),PJM!$Z$1001:$AL$1045,MATCH(CONCATENATE($A93,J$3),PJM!$AA$1000:$AL$1000,0)+1,FALSE)</f>
        <v>0</v>
      </c>
      <c r="K93" s="72">
        <f>VLOOKUP(MONTH($C93)+12*(K$2-1998),PJM!$Z$1001:$AL$1045,MATCH(CONCATENATE($A93,K$3),PJM!$AA$1000:$AL$1000,0)+1,FALSE)</f>
        <v>2.052380952380954</v>
      </c>
      <c r="L93" s="32"/>
      <c r="M93" s="32"/>
      <c r="N93" s="31"/>
      <c r="O93" s="72">
        <f>VLOOKUP(MONTH($C93)+12*(O$2-1998),PJM!$Z$1001:$AL$1045,MATCH(CONCATENATE($A93,O$3),PJM!$AA$1000:$AL$1000,0)+1,FALSE)</f>
        <v>1.7015789473684215</v>
      </c>
      <c r="P93" s="72">
        <f>VLOOKUP(MONTH($C93)+12*(P$2-1998),PJM!$Z$1001:$AL$1045,MATCH(CONCATENATE($A93,P$3),PJM!$AA$1000:$AL$1000,0)+1,FALSE)</f>
        <v>0</v>
      </c>
      <c r="Q93" s="32"/>
      <c r="R93" s="32"/>
      <c r="S93" s="31"/>
      <c r="T93" s="32"/>
      <c r="U93" s="32"/>
      <c r="V93" s="32"/>
      <c r="W93" s="32"/>
    </row>
    <row r="94" spans="1:23" ht="12.75" customHeight="1" x14ac:dyDescent="0.2">
      <c r="A94" s="80">
        <v>25</v>
      </c>
      <c r="B94" s="81"/>
      <c r="C94" s="82">
        <v>37135</v>
      </c>
      <c r="D94" s="81"/>
      <c r="E94" s="72">
        <f>VLOOKUP(MONTH($C94)+12*(E$2-1998),PJM!$Z$1001:$AL$1045,MATCH(CONCATENATE($A94,E$3),PJM!$AA$1000:$AL$1000,0)+1,FALSE)</f>
        <v>3.5009523809523735</v>
      </c>
      <c r="F94" s="72">
        <f>VLOOKUP(MONTH($C94)+12*(F$2-1998),PJM!$Z$1001:$AL$1045,MATCH(CONCATENATE($A94,F$3),PJM!$AA$1000:$AL$1000,0)+1,FALSE)</f>
        <v>0</v>
      </c>
      <c r="G94" s="83"/>
      <c r="H94" s="83"/>
      <c r="I94" s="81"/>
      <c r="J94" s="72">
        <f>VLOOKUP(MONTH($C94)+12*(J$2-1998),PJM!$Z$1001:$AL$1045,MATCH(CONCATENATE($A94,J$3),PJM!$AA$1000:$AL$1000,0)+1,FALSE)</f>
        <v>2.947619047619046</v>
      </c>
      <c r="K94" s="72">
        <f>VLOOKUP(MONTH($C94)+12*(K$2-1998),PJM!$Z$1001:$AL$1045,MATCH(CONCATENATE($A94,K$3),PJM!$AA$1000:$AL$1000,0)+1,FALSE)</f>
        <v>0</v>
      </c>
      <c r="L94" s="80"/>
      <c r="M94" s="80"/>
      <c r="N94" s="81"/>
      <c r="O94" s="72">
        <f>VLOOKUP(MONTH($C94)+12*(O$2-1998),PJM!$Z$1001:$AL$1045,MATCH(CONCATENATE($A94,O$3),PJM!$AA$1000:$AL$1000,0)+1,FALSE)</f>
        <v>6.7015789473684215</v>
      </c>
      <c r="P94" s="72">
        <f>VLOOKUP(MONTH($C94)+12*(P$2-1998),PJM!$Z$1001:$AL$1045,MATCH(CONCATENATE($A94,P$3),PJM!$AA$1000:$AL$1000,0)+1,FALSE)</f>
        <v>0</v>
      </c>
      <c r="Q94" s="83"/>
      <c r="R94" s="83"/>
      <c r="S94" s="81"/>
      <c r="T94" s="83"/>
      <c r="U94" s="83"/>
      <c r="V94" s="83"/>
      <c r="W94" s="83"/>
    </row>
    <row r="95" spans="1:23" s="47" customFormat="1" ht="12.75" customHeight="1" x14ac:dyDescent="0.2">
      <c r="A95" s="65">
        <v>20</v>
      </c>
      <c r="B95" s="66"/>
      <c r="C95" s="67">
        <v>37135</v>
      </c>
      <c r="D95" s="66"/>
      <c r="E95" s="68">
        <f>VLOOKUP(MONTH($C95)+12*(E$2-1998),PJM!$Z$1001:$AL$1045,MATCH(CONCATENATE($A95,E$3),PJM!$AA$1000:$AL$1000,0)+1,FALSE)</f>
        <v>8.5009523809523735</v>
      </c>
      <c r="F95" s="68">
        <f>VLOOKUP(MONTH($C95)+12*(F$2-1998),PJM!$Z$1001:$AL$1045,MATCH(CONCATENATE($A95,F$3),PJM!$AA$1000:$AL$1000,0)+1,FALSE)</f>
        <v>0</v>
      </c>
      <c r="G95" s="68"/>
      <c r="H95" s="68"/>
      <c r="I95" s="66"/>
      <c r="J95" s="68">
        <f>VLOOKUP(MONTH($C95)+12*(J$2-1998),PJM!$Z$1001:$AL$1045,MATCH(CONCATENATE($A95,J$3),PJM!$AA$1000:$AL$1000,0)+1,FALSE)</f>
        <v>7.947619047619046</v>
      </c>
      <c r="K95" s="68">
        <f>VLOOKUP(MONTH($C95)+12*(K$2-1998),PJM!$Z$1001:$AL$1045,MATCH(CONCATENATE($A95,K$3),PJM!$AA$1000:$AL$1000,0)+1,FALSE)</f>
        <v>0</v>
      </c>
      <c r="L95" s="65"/>
      <c r="M95" s="65"/>
      <c r="N95" s="66"/>
      <c r="O95" s="68">
        <f>VLOOKUP(MONTH($C95)+12*(O$2-1998),PJM!$Z$1001:$AL$1045,MATCH(CONCATENATE($A95,O$3),PJM!$AA$1000:$AL$1000,0)+1,FALSE)</f>
        <v>11.701578947368422</v>
      </c>
      <c r="P95" s="68">
        <f>VLOOKUP(MONTH($C95)+12*(P$2-1998),PJM!$Z$1001:$AL$1045,MATCH(CONCATENATE($A95,P$3),PJM!$AA$1000:$AL$1000,0)+1,FALSE)</f>
        <v>0</v>
      </c>
      <c r="Q95" s="68"/>
      <c r="R95" s="68"/>
      <c r="S95" s="66"/>
      <c r="T95" s="68"/>
      <c r="U95" s="68"/>
      <c r="V95" s="68"/>
      <c r="W95" s="68"/>
    </row>
    <row r="96" spans="1:23" ht="12.75" hidden="1" customHeight="1" outlineLevel="1" x14ac:dyDescent="0.2">
      <c r="A96" s="69">
        <v>35</v>
      </c>
      <c r="B96" s="64"/>
      <c r="C96" s="73">
        <v>37165</v>
      </c>
      <c r="D96" s="64"/>
      <c r="E96" s="7">
        <f>VLOOKUP(MONTH($C96)+12*(E$2-1998),PJM!$Z$1001:$AL$1045,MATCH(CONCATENATE($A96,E$3),PJM!$AA$1000:$AL$1000,0)+1,FALSE)</f>
        <v>0</v>
      </c>
      <c r="F96" s="7">
        <f>VLOOKUP(MONTH($C96)+12*(F$2-1998),PJM!$Z$1001:$AL$1045,MATCH(CONCATENATE($A96,F$3),PJM!$AA$1000:$AL$1000,0)+1,FALSE)</f>
        <v>11.734545454545454</v>
      </c>
      <c r="G96" s="71"/>
      <c r="H96" s="71"/>
      <c r="I96" s="64"/>
      <c r="J96" s="7">
        <f>VLOOKUP(MONTH($C96)+12*(J$2-1998),PJM!$Z$1001:$AL$1045,MATCH(CONCATENATE($A96,J$3),PJM!$AA$1000:$AL$1000,0)+1,FALSE)</f>
        <v>0</v>
      </c>
      <c r="K96" s="7">
        <f>VLOOKUP(MONTH($C96)+12*(K$2-1998),PJM!$Z$1001:$AL$1045,MATCH(CONCATENATE($A96,K$3),PJM!$AA$1000:$AL$1000,0)+1,FALSE)</f>
        <v>8.9390476190476136</v>
      </c>
      <c r="L96" s="69"/>
      <c r="M96" s="69"/>
      <c r="N96" s="64"/>
      <c r="O96" s="7">
        <f>VLOOKUP(MONTH($C96)+12*(O$2-1998),PJM!$Z$1001:$AL$1045,MATCH(CONCATENATE($A96,O$3),PJM!$AA$1000:$AL$1000,0)+1,FALSE)</f>
        <v>4.2668181818181736</v>
      </c>
      <c r="P96" s="7">
        <f>VLOOKUP(MONTH($C96)+12*(P$2-1998),PJM!$Z$1001:$AL$1045,MATCH(CONCATENATE($A96,P$3),PJM!$AA$1000:$AL$1000,0)+1,FALSE)</f>
        <v>0</v>
      </c>
      <c r="Q96" s="71"/>
      <c r="R96" s="71"/>
      <c r="S96" s="64"/>
      <c r="T96" s="32"/>
      <c r="U96" s="32"/>
      <c r="V96" s="71"/>
      <c r="W96" s="71"/>
    </row>
    <row r="97" spans="1:23" ht="12.75" hidden="1" customHeight="1" outlineLevel="1" x14ac:dyDescent="0.2">
      <c r="A97" s="69">
        <v>35</v>
      </c>
      <c r="B97" s="64"/>
      <c r="C97" s="73">
        <v>37196</v>
      </c>
      <c r="D97" s="64"/>
      <c r="E97" s="72">
        <f>VLOOKUP(MONTH($C97)+12*(E$2-1998),PJM!$Z$1001:$AL$1045,MATCH(CONCATENATE($A97,E$3),PJM!$AA$1000:$AL$1000,0)+1,FALSE)</f>
        <v>0</v>
      </c>
      <c r="F97" s="72">
        <f>VLOOKUP(MONTH($C97)+12*(F$2-1998),PJM!$Z$1001:$AL$1045,MATCH(CONCATENATE($A97,F$3),PJM!$AA$1000:$AL$1000,0)+1,FALSE)</f>
        <v>12.325500000000005</v>
      </c>
      <c r="G97" s="71"/>
      <c r="H97" s="71"/>
      <c r="I97" s="64"/>
      <c r="J97" s="72">
        <f>VLOOKUP(MONTH($C97)+12*(J$2-1998),PJM!$Z$1001:$AL$1045,MATCH(CONCATENATE($A97,J$3),PJM!$AA$1000:$AL$1000,0)+1,FALSE)</f>
        <v>0</v>
      </c>
      <c r="K97" s="72">
        <f>VLOOKUP(MONTH($C97)+12*(K$2-1998),PJM!$Z$1001:$AL$1045,MATCH(CONCATENATE($A97,K$3),PJM!$AA$1000:$AL$1000,0)+1,FALSE)</f>
        <v>12.206666666666667</v>
      </c>
      <c r="L97" s="69"/>
      <c r="M97" s="69"/>
      <c r="N97" s="64"/>
      <c r="O97" s="72">
        <f>VLOOKUP(MONTH($C97)+12*(O$2-1998),PJM!$Z$1001:$AL$1045,MATCH(CONCATENATE($A97,O$3),PJM!$AA$1000:$AL$1000,0)+1,FALSE)</f>
        <v>9.9484999999999957</v>
      </c>
      <c r="P97" s="72">
        <f>VLOOKUP(MONTH($C97)+12*(P$2-1998),PJM!$Z$1001:$AL$1045,MATCH(CONCATENATE($A97,P$3),PJM!$AA$1000:$AL$1000,0)+1,FALSE)</f>
        <v>0</v>
      </c>
      <c r="Q97" s="71"/>
      <c r="R97" s="71"/>
      <c r="S97" s="64"/>
      <c r="T97" s="32"/>
      <c r="U97" s="32"/>
      <c r="V97" s="71"/>
      <c r="W97" s="71"/>
    </row>
    <row r="98" spans="1:23" ht="12.75" hidden="1" customHeight="1" outlineLevel="1" x14ac:dyDescent="0.2">
      <c r="A98" s="69">
        <v>35</v>
      </c>
      <c r="B98" s="64"/>
      <c r="C98" s="73">
        <v>37226</v>
      </c>
      <c r="D98" s="64"/>
      <c r="E98" s="72">
        <f>VLOOKUP(MONTH($C98)+12*(E$2-1998),PJM!$Z$1001:$AL$1045,MATCH(CONCATENATE($A98,E$3),PJM!$AA$1000:$AL$1000,0)+1,FALSE)</f>
        <v>0</v>
      </c>
      <c r="F98" s="72">
        <f>VLOOKUP(MONTH($C98)+12*(F$2-1998),PJM!$Z$1001:$AL$1045,MATCH(CONCATENATE($A98,F$3),PJM!$AA$1000:$AL$1000,0)+1,FALSE)</f>
        <v>14.290454545454544</v>
      </c>
      <c r="G98" s="71"/>
      <c r="H98" s="71"/>
      <c r="I98" s="64"/>
      <c r="J98" s="72">
        <f>VLOOKUP(MONTH($C98)+12*(J$2-1998),PJM!$Z$1001:$AL$1045,MATCH(CONCATENATE($A98,J$3),PJM!$AA$1000:$AL$1000,0)+1,FALSE)</f>
        <v>0</v>
      </c>
      <c r="K98" s="72">
        <f>VLOOKUP(MONTH($C98)+12*(K$2-1998),PJM!$Z$1001:$AL$1045,MATCH(CONCATENATE($A98,K$3),PJM!$AA$1000:$AL$1000,0)+1,FALSE)</f>
        <v>11.059090909090909</v>
      </c>
      <c r="L98" s="69"/>
      <c r="M98" s="69"/>
      <c r="N98" s="64"/>
      <c r="O98" s="72">
        <f>VLOOKUP(MONTH($C98)+12*(O$2-1998),PJM!$Z$1001:$AL$1045,MATCH(CONCATENATE($A98,O$3),PJM!$AA$1000:$AL$1000,0)+1,FALSE)</f>
        <v>30.742499999999993</v>
      </c>
      <c r="P98" s="72">
        <f>VLOOKUP(MONTH($C98)+12*(P$2-1998),PJM!$Z$1001:$AL$1045,MATCH(CONCATENATE($A98,P$3),PJM!$AA$1000:$AL$1000,0)+1,FALSE)</f>
        <v>0</v>
      </c>
      <c r="Q98" s="71"/>
      <c r="R98" s="71"/>
      <c r="S98" s="64"/>
      <c r="T98" s="32"/>
      <c r="U98" s="32"/>
      <c r="V98" s="71"/>
      <c r="W98" s="71"/>
    </row>
    <row r="99" spans="1:23" ht="12.75" customHeight="1" collapsed="1" x14ac:dyDescent="0.2">
      <c r="A99" s="69">
        <v>35</v>
      </c>
      <c r="B99" s="64"/>
      <c r="C99" s="24" t="s">
        <v>23</v>
      </c>
      <c r="D99" s="64"/>
      <c r="E99" s="7">
        <f>(E96*$D$48+E97*$D$49+E98*$D$50)/SUM($D$48:$D$50)</f>
        <v>0</v>
      </c>
      <c r="F99" s="7">
        <f>(F96*$D$48+F97*$D$49+F98*$D$50)/SUM($D$48:$D$50)</f>
        <v>12.797812500000001</v>
      </c>
      <c r="G99" s="71"/>
      <c r="H99" s="71"/>
      <c r="I99" s="64"/>
      <c r="J99" s="7">
        <f>(J96*$D$48+J97*$D$49+J98*$D$50)/SUM($D$48:$D$50)</f>
        <v>0</v>
      </c>
      <c r="K99" s="32"/>
      <c r="L99" s="69"/>
      <c r="M99" s="69"/>
      <c r="N99" s="64"/>
      <c r="O99" s="7">
        <f>(O96*$D$48+O97*$D$49+O98*$D$50)/SUM($D$48:$D$50)</f>
        <v>15.143359374999992</v>
      </c>
      <c r="P99" s="7">
        <f>(P96*$D$48+P97*$D$49+P98*$D$50)/SUM($D$48:$D$50)</f>
        <v>0</v>
      </c>
      <c r="Q99" s="71"/>
      <c r="R99" s="71"/>
      <c r="S99" s="64"/>
      <c r="T99" s="32"/>
      <c r="U99" s="32"/>
      <c r="V99" s="71"/>
      <c r="W99" s="71"/>
    </row>
    <row r="100" spans="1:23" ht="12.75" hidden="1" customHeight="1" outlineLevel="1" x14ac:dyDescent="0.2">
      <c r="A100" s="25">
        <v>30</v>
      </c>
      <c r="C100" s="73">
        <v>37165</v>
      </c>
      <c r="E100" s="7">
        <f>VLOOKUP(MONTH($C100)+12*(E$2-1998),PJM!$Z$1001:$AL$1045,MATCH(CONCATENATE($A100,E$3),PJM!$AA$1000:$AL$1000,0)+1,FALSE)</f>
        <v>0</v>
      </c>
      <c r="F100" s="7">
        <f>VLOOKUP(MONTH($C100)+12*(F$2-1998),PJM!$Z$1001:$AL$1045,MATCH(CONCATENATE($A100,F$3),PJM!$AA$1000:$AL$1000,0)+1,FALSE)</f>
        <v>6.7345454545454544</v>
      </c>
      <c r="G100" s="7"/>
      <c r="H100" s="7"/>
      <c r="J100" s="7">
        <f>VLOOKUP(MONTH($C100)+12*(J$2-1998),PJM!$Z$1001:$AL$1045,MATCH(CONCATENATE($A100,J$3),PJM!$AA$1000:$AL$1000,0)+1,FALSE)</f>
        <v>0</v>
      </c>
      <c r="K100" s="7">
        <f>VLOOKUP(MONTH($C100)+12*(K$2-1998),PJM!$Z$1001:$AL$1045,MATCH(CONCATENATE($A100,K$3),PJM!$AA$1000:$AL$1000,0)+1,FALSE)</f>
        <v>3.9390476190476136</v>
      </c>
      <c r="L100" s="25"/>
      <c r="M100" s="25"/>
      <c r="O100" s="7">
        <f>VLOOKUP(MONTH($C100)+12*(O$2-1998),PJM!$Z$1001:$AL$1045,MATCH(CONCATENATE($A100,O$3),PJM!$AA$1000:$AL$1000,0)+1,FALSE)</f>
        <v>9.2668181818181736</v>
      </c>
      <c r="P100" s="7">
        <f>VLOOKUP(MONTH($C100)+12*(P$2-1998),PJM!$Z$1001:$AL$1045,MATCH(CONCATENATE($A100,P$3),PJM!$AA$1000:$AL$1000,0)+1,FALSE)</f>
        <v>0</v>
      </c>
      <c r="Q100" s="7"/>
      <c r="R100" s="7"/>
      <c r="T100" s="7"/>
      <c r="U100" s="7"/>
      <c r="V100" s="7"/>
      <c r="W100" s="7"/>
    </row>
    <row r="101" spans="1:23" ht="12.75" hidden="1" customHeight="1" outlineLevel="1" x14ac:dyDescent="0.2">
      <c r="A101" s="25">
        <v>30</v>
      </c>
      <c r="C101" s="73">
        <v>37196</v>
      </c>
      <c r="E101" s="72">
        <f>VLOOKUP(MONTH($C101)+12*(E$2-1998),PJM!$Z$1001:$AL$1045,MATCH(CONCATENATE($A101,E$3),PJM!$AA$1000:$AL$1000,0)+1,FALSE)</f>
        <v>0</v>
      </c>
      <c r="F101" s="72">
        <f>VLOOKUP(MONTH($C101)+12*(F$2-1998),PJM!$Z$1001:$AL$1045,MATCH(CONCATENATE($A101,F$3),PJM!$AA$1000:$AL$1000,0)+1,FALSE)</f>
        <v>7.3255000000000052</v>
      </c>
      <c r="G101" s="7"/>
      <c r="H101" s="7"/>
      <c r="J101" s="72">
        <f>VLOOKUP(MONTH($C101)+12*(J$2-1998),PJM!$Z$1001:$AL$1045,MATCH(CONCATENATE($A101,J$3),PJM!$AA$1000:$AL$1000,0)+1,FALSE)</f>
        <v>0</v>
      </c>
      <c r="K101" s="72">
        <f>VLOOKUP(MONTH($C101)+12*(K$2-1998),PJM!$Z$1001:$AL$1045,MATCH(CONCATENATE($A101,K$3),PJM!$AA$1000:$AL$1000,0)+1,FALSE)</f>
        <v>7.206666666666667</v>
      </c>
      <c r="L101" s="25"/>
      <c r="M101" s="25"/>
      <c r="O101" s="72">
        <f>VLOOKUP(MONTH($C101)+12*(O$2-1998),PJM!$Z$1001:$AL$1045,MATCH(CONCATENATE($A101,O$3),PJM!$AA$1000:$AL$1000,0)+1,FALSE)</f>
        <v>14.948499999999996</v>
      </c>
      <c r="P101" s="72">
        <f>VLOOKUP(MONTH($C101)+12*(P$2-1998),PJM!$Z$1001:$AL$1045,MATCH(CONCATENATE($A101,P$3),PJM!$AA$1000:$AL$1000,0)+1,FALSE)</f>
        <v>0</v>
      </c>
      <c r="Q101" s="7"/>
      <c r="R101" s="7"/>
      <c r="T101" s="7"/>
      <c r="U101" s="7"/>
    </row>
    <row r="102" spans="1:23" ht="12.75" hidden="1" customHeight="1" outlineLevel="1" x14ac:dyDescent="0.2">
      <c r="A102" s="25">
        <v>30</v>
      </c>
      <c r="C102" s="73">
        <v>37226</v>
      </c>
      <c r="E102" s="72">
        <f>VLOOKUP(MONTH($C102)+12*(E$2-1998),PJM!$Z$1001:$AL$1045,MATCH(CONCATENATE($A102,E$3),PJM!$AA$1000:$AL$1000,0)+1,FALSE)</f>
        <v>0</v>
      </c>
      <c r="F102" s="72">
        <f>VLOOKUP(MONTH($C102)+12*(F$2-1998),PJM!$Z$1001:$AL$1045,MATCH(CONCATENATE($A102,F$3),PJM!$AA$1000:$AL$1000,0)+1,FALSE)</f>
        <v>9.2904545454545442</v>
      </c>
      <c r="G102" s="7"/>
      <c r="H102" s="7"/>
      <c r="J102" s="72">
        <f>VLOOKUP(MONTH($C102)+12*(J$2-1998),PJM!$Z$1001:$AL$1045,MATCH(CONCATENATE($A102,J$3),PJM!$AA$1000:$AL$1000,0)+1,FALSE)</f>
        <v>0</v>
      </c>
      <c r="K102" s="72">
        <f>VLOOKUP(MONTH($C102)+12*(K$2-1998),PJM!$Z$1001:$AL$1045,MATCH(CONCATENATE($A102,K$3),PJM!$AA$1000:$AL$1000,0)+1,FALSE)</f>
        <v>6.0590909090909086</v>
      </c>
      <c r="L102" s="25"/>
      <c r="M102" s="25"/>
      <c r="O102" s="72">
        <f>VLOOKUP(MONTH($C102)+12*(O$2-1998),PJM!$Z$1001:$AL$1045,MATCH(CONCATENATE($A102,O$3),PJM!$AA$1000:$AL$1000,0)+1,FALSE)</f>
        <v>35.742499999999993</v>
      </c>
      <c r="P102" s="72">
        <f>VLOOKUP(MONTH($C102)+12*(P$2-1998),PJM!$Z$1001:$AL$1045,MATCH(CONCATENATE($A102,P$3),PJM!$AA$1000:$AL$1000,0)+1,FALSE)</f>
        <v>0</v>
      </c>
      <c r="Q102" s="7"/>
      <c r="R102" s="7"/>
      <c r="T102" s="7"/>
      <c r="U102" s="7"/>
    </row>
    <row r="103" spans="1:23" ht="12.75" customHeight="1" collapsed="1" x14ac:dyDescent="0.2">
      <c r="A103" s="80">
        <v>30</v>
      </c>
      <c r="B103" s="81"/>
      <c r="C103" s="82" t="s">
        <v>23</v>
      </c>
      <c r="D103" s="81"/>
      <c r="E103" s="83">
        <f>(E100*$D$48+E101*$D$49+E102*$D$50)/SUM($D$48:$D$50)</f>
        <v>0</v>
      </c>
      <c r="F103" s="83">
        <f>(F100*$D$48+F101*$D$49+F102*$D$50)/SUM($D$48:$D$50)</f>
        <v>7.7978125000000009</v>
      </c>
      <c r="G103" s="83"/>
      <c r="H103" s="83"/>
      <c r="I103" s="81"/>
      <c r="J103" s="83">
        <f>(J100*$I$48+J101*$I$49+J102*$I$50)/SUM($I$48:$I$50)</f>
        <v>0</v>
      </c>
      <c r="K103" s="83">
        <f>(K100*$I$48+K101*$I$49+K102*$I$50)/SUM($I$48:$I$50)</f>
        <v>5.7167195767195746</v>
      </c>
      <c r="L103" s="80"/>
      <c r="M103" s="80"/>
      <c r="N103" s="81"/>
      <c r="O103" s="83">
        <f>(O100*$N$48+O101*$N$49+O102*$N$50)/SUM($N$48:$N$50)</f>
        <v>19.640161290322574</v>
      </c>
      <c r="P103" s="83">
        <f>(P100*$N$48+P101*$N$49+P102*$N$50)/SUM($N$48:$N$50)</f>
        <v>0</v>
      </c>
      <c r="Q103" s="83"/>
      <c r="R103" s="83"/>
      <c r="S103" s="81"/>
      <c r="T103" s="83"/>
      <c r="U103" s="83"/>
      <c r="V103" s="81"/>
      <c r="W103" s="81"/>
    </row>
    <row r="104" spans="1:23" ht="12.75" hidden="1" customHeight="1" outlineLevel="1" x14ac:dyDescent="0.2">
      <c r="A104" s="88">
        <v>25</v>
      </c>
      <c r="B104" s="47"/>
      <c r="C104" s="90">
        <v>37165</v>
      </c>
      <c r="D104" s="47"/>
      <c r="E104" s="7">
        <f>VLOOKUP(MONTH($C104)+12*(E$2-1998),PJM!$Z$1001:$AL$1045,MATCH(CONCATENATE($A104,E$3),PJM!$AA$1000:$AL$1000,0)+1,FALSE)</f>
        <v>0</v>
      </c>
      <c r="F104" s="7">
        <f>VLOOKUP(MONTH($C104)+12*(F$2-1998),PJM!$Z$1001:$AL$1045,MATCH(CONCATENATE($A104,F$3),PJM!$AA$1000:$AL$1000,0)+1,FALSE)</f>
        <v>1.7345454545454544</v>
      </c>
      <c r="G104" s="72"/>
      <c r="H104" s="72"/>
      <c r="I104" s="47"/>
      <c r="J104" s="7">
        <f>VLOOKUP(MONTH($C104)+12*(J$2-1998),PJM!$Z$1001:$AL$1045,MATCH(CONCATENATE($A104,J$3),PJM!$AA$1000:$AL$1000,0)+1,FALSE)</f>
        <v>1.0609523809523864</v>
      </c>
      <c r="K104" s="7">
        <f>VLOOKUP(MONTH($C104)+12*(K$2-1998),PJM!$Z$1001:$AL$1045,MATCH(CONCATENATE($A104,K$3),PJM!$AA$1000:$AL$1000,0)+1,FALSE)</f>
        <v>0</v>
      </c>
      <c r="L104" s="88"/>
      <c r="M104" s="88"/>
      <c r="N104" s="47"/>
      <c r="O104" s="7">
        <f>VLOOKUP(MONTH($C104)+12*(O$2-1998),PJM!$Z$1001:$AL$1045,MATCH(CONCATENATE($A104,O$3),PJM!$AA$1000:$AL$1000,0)+1,FALSE)</f>
        <v>14.266818181818174</v>
      </c>
      <c r="P104" s="7">
        <f>VLOOKUP(MONTH($C104)+12*(P$2-1998),PJM!$Z$1001:$AL$1045,MATCH(CONCATENATE($A104,P$3),PJM!$AA$1000:$AL$1000,0)+1,FALSE)</f>
        <v>0</v>
      </c>
      <c r="Q104" s="72"/>
      <c r="R104" s="72"/>
      <c r="S104" s="47"/>
      <c r="T104" s="72"/>
      <c r="U104" s="72"/>
      <c r="V104" s="47"/>
      <c r="W104" s="47"/>
    </row>
    <row r="105" spans="1:23" ht="12.75" hidden="1" customHeight="1" outlineLevel="1" x14ac:dyDescent="0.2">
      <c r="A105" s="88">
        <v>25</v>
      </c>
      <c r="B105" s="47"/>
      <c r="C105" s="90">
        <v>37196</v>
      </c>
      <c r="D105" s="47"/>
      <c r="E105" s="72">
        <f>VLOOKUP(MONTH($C105)+12*(E$2-1998),PJM!$Z$1001:$AL$1045,MATCH(CONCATENATE($A105,E$3),PJM!$AA$1000:$AL$1000,0)+1,FALSE)</f>
        <v>0</v>
      </c>
      <c r="F105" s="72">
        <f>VLOOKUP(MONTH($C105)+12*(F$2-1998),PJM!$Z$1001:$AL$1045,MATCH(CONCATENATE($A105,F$3),PJM!$AA$1000:$AL$1000,0)+1,FALSE)</f>
        <v>2.3255000000000052</v>
      </c>
      <c r="G105" s="72"/>
      <c r="H105" s="72"/>
      <c r="I105" s="47"/>
      <c r="J105" s="72">
        <f>VLOOKUP(MONTH($C105)+12*(J$2-1998),PJM!$Z$1001:$AL$1045,MATCH(CONCATENATE($A105,J$3),PJM!$AA$1000:$AL$1000,0)+1,FALSE)</f>
        <v>0</v>
      </c>
      <c r="K105" s="72">
        <f>VLOOKUP(MONTH($C105)+12*(K$2-1998),PJM!$Z$1001:$AL$1045,MATCH(CONCATENATE($A105,K$3),PJM!$AA$1000:$AL$1000,0)+1,FALSE)</f>
        <v>2.206666666666667</v>
      </c>
      <c r="L105" s="88"/>
      <c r="M105" s="88"/>
      <c r="N105" s="47"/>
      <c r="O105" s="72">
        <f>VLOOKUP(MONTH($C105)+12*(O$2-1998),PJM!$Z$1001:$AL$1045,MATCH(CONCATENATE($A105,O$3),PJM!$AA$1000:$AL$1000,0)+1,FALSE)</f>
        <v>19.948499999999996</v>
      </c>
      <c r="P105" s="72">
        <f>VLOOKUP(MONTH($C105)+12*(P$2-1998),PJM!$Z$1001:$AL$1045,MATCH(CONCATENATE($A105,P$3),PJM!$AA$1000:$AL$1000,0)+1,FALSE)</f>
        <v>0</v>
      </c>
      <c r="Q105" s="72"/>
      <c r="R105" s="72"/>
      <c r="S105" s="47"/>
      <c r="T105" s="72"/>
      <c r="U105" s="72"/>
      <c r="V105" s="47"/>
      <c r="W105" s="47"/>
    </row>
    <row r="106" spans="1:23" ht="12.75" hidden="1" customHeight="1" outlineLevel="1" x14ac:dyDescent="0.2">
      <c r="A106" s="88">
        <v>25</v>
      </c>
      <c r="B106" s="47"/>
      <c r="C106" s="90">
        <v>37226</v>
      </c>
      <c r="D106" s="47"/>
      <c r="E106" s="72">
        <f>VLOOKUP(MONTH($C106)+12*(E$2-1998),PJM!$Z$1001:$AL$1045,MATCH(CONCATENATE($A106,E$3),PJM!$AA$1000:$AL$1000,0)+1,FALSE)</f>
        <v>0</v>
      </c>
      <c r="F106" s="72">
        <f>VLOOKUP(MONTH($C106)+12*(F$2-1998),PJM!$Z$1001:$AL$1045,MATCH(CONCATENATE($A106,F$3),PJM!$AA$1000:$AL$1000,0)+1,FALSE)</f>
        <v>4.2904545454545442</v>
      </c>
      <c r="G106" s="72"/>
      <c r="H106" s="72"/>
      <c r="I106" s="47"/>
      <c r="J106" s="72">
        <f>VLOOKUP(MONTH($C106)+12*(J$2-1998),PJM!$Z$1001:$AL$1045,MATCH(CONCATENATE($A106,J$3),PJM!$AA$1000:$AL$1000,0)+1,FALSE)</f>
        <v>0</v>
      </c>
      <c r="K106" s="72">
        <f>VLOOKUP(MONTH($C106)+12*(K$2-1998),PJM!$Z$1001:$AL$1045,MATCH(CONCATENATE($A106,K$3),PJM!$AA$1000:$AL$1000,0)+1,FALSE)</f>
        <v>1.0590909090909086</v>
      </c>
      <c r="L106" s="88"/>
      <c r="M106" s="88"/>
      <c r="N106" s="47"/>
      <c r="O106" s="72">
        <f>VLOOKUP(MONTH($C106)+12*(O$2-1998),PJM!$Z$1001:$AL$1045,MATCH(CONCATENATE($A106,O$3),PJM!$AA$1000:$AL$1000,0)+1,FALSE)</f>
        <v>40.742499999999993</v>
      </c>
      <c r="P106" s="72">
        <f>VLOOKUP(MONTH($C106)+12*(P$2-1998),PJM!$Z$1001:$AL$1045,MATCH(CONCATENATE($A106,P$3),PJM!$AA$1000:$AL$1000,0)+1,FALSE)</f>
        <v>0</v>
      </c>
      <c r="Q106" s="72"/>
      <c r="R106" s="72"/>
      <c r="S106" s="47"/>
      <c r="T106" s="72"/>
      <c r="U106" s="72"/>
      <c r="V106" s="47"/>
      <c r="W106" s="47"/>
    </row>
    <row r="107" spans="1:23" ht="12.75" customHeight="1" collapsed="1" x14ac:dyDescent="0.2">
      <c r="A107" s="69">
        <v>25</v>
      </c>
      <c r="B107" s="64"/>
      <c r="C107" s="70" t="s">
        <v>23</v>
      </c>
      <c r="D107" s="64"/>
      <c r="E107" s="71">
        <f>(E104*$D$48+E105*$D$49+E106*$D$50)/SUM($D$48:$D$50)</f>
        <v>0</v>
      </c>
      <c r="F107" s="71">
        <f>(F104*$I$48+F105*$I$49+F106*$I$50)/SUM($I$48:$I$50)</f>
        <v>2.814689754689756</v>
      </c>
      <c r="G107" s="71"/>
      <c r="H107" s="71"/>
      <c r="I107" s="64"/>
      <c r="J107" s="71">
        <f>(J104*$I$48+J105*$I$49+J106*$I$50)/SUM($I$48:$I$50)</f>
        <v>0.35365079365079549</v>
      </c>
      <c r="K107" s="71">
        <f>(K104*$I$48+K105*$I$49+K106*$I$50)/SUM($I$48:$I$50)</f>
        <v>1.0703703703703704</v>
      </c>
      <c r="L107" s="69"/>
      <c r="M107" s="69"/>
      <c r="N107" s="64"/>
      <c r="O107" s="71">
        <f>(O104*$N$48+O105*$N$49+O106*$N$50)/SUM($N$48:$N$50)</f>
        <v>24.640161290322574</v>
      </c>
      <c r="P107" s="71">
        <f>(P104*$I$48+P105*$I$49+P106*$I$50)/SUM($I$48:$I$50)</f>
        <v>0</v>
      </c>
      <c r="Q107" s="71"/>
      <c r="R107" s="71"/>
      <c r="S107" s="64"/>
      <c r="T107" s="71"/>
      <c r="U107" s="71"/>
      <c r="V107" s="64"/>
      <c r="W107" s="64"/>
    </row>
    <row r="108" spans="1:23" ht="12.75" hidden="1" customHeight="1" outlineLevel="1" x14ac:dyDescent="0.2">
      <c r="A108" s="69">
        <v>20</v>
      </c>
      <c r="C108" s="73">
        <v>37165</v>
      </c>
      <c r="E108" s="7">
        <f>VLOOKUP(MONTH($C108)+12*(E$2-1998),PJM!$Z$1001:$AL$1045,MATCH(CONCATENATE($A108,E$3),PJM!$AA$1000:$AL$1000,0)+1,FALSE)</f>
        <v>3.2654545454545456</v>
      </c>
      <c r="F108" s="7">
        <f>VLOOKUP(MONTH($C108)+12*(F$2-1998),PJM!$Z$1001:$AL$1045,MATCH(CONCATENATE($A108,F$3),PJM!$AA$1000:$AL$1000,0)+1,FALSE)</f>
        <v>0</v>
      </c>
      <c r="J108" s="7">
        <f>VLOOKUP(MONTH($C108)+12*(J$2-1998),PJM!$Z$1001:$AL$1045,MATCH(CONCATENATE($A108,J$3),PJM!$AA$1000:$AL$1000,0)+1,FALSE)</f>
        <v>6.0609523809523864</v>
      </c>
      <c r="K108" s="7">
        <f>VLOOKUP(MONTH($C108)+12*(K$2-1998),PJM!$Z$1001:$AL$1045,MATCH(CONCATENATE($A108,K$3),PJM!$AA$1000:$AL$1000,0)+1,FALSE)</f>
        <v>0</v>
      </c>
      <c r="O108" s="7">
        <f>VLOOKUP(MONTH($C108)+12*(O$2-1998),PJM!$Z$1001:$AL$1045,MATCH(CONCATENATE($A108,O$3),PJM!$AA$1000:$AL$1000,0)+1,FALSE)</f>
        <v>19.266818181818174</v>
      </c>
      <c r="P108" s="7">
        <f>VLOOKUP(MONTH($C108)+12*(P$2-1998),PJM!$Z$1001:$AL$1045,MATCH(CONCATENATE($A108,P$3),PJM!$AA$1000:$AL$1000,0)+1,FALSE)</f>
        <v>0</v>
      </c>
    </row>
    <row r="109" spans="1:23" ht="12.75" hidden="1" customHeight="1" outlineLevel="1" x14ac:dyDescent="0.2">
      <c r="A109" s="69">
        <v>20</v>
      </c>
      <c r="C109" s="73">
        <v>37196</v>
      </c>
      <c r="E109" s="72">
        <f>VLOOKUP(MONTH($C109)+12*(E$2-1998),PJM!$Z$1001:$AL$1045,MATCH(CONCATENATE($A109,E$3),PJM!$AA$1000:$AL$1000,0)+1,FALSE)</f>
        <v>2.6744999999999948</v>
      </c>
      <c r="F109" s="72">
        <f>VLOOKUP(MONTH($C109)+12*(F$2-1998),PJM!$Z$1001:$AL$1045,MATCH(CONCATENATE($A109,F$3),PJM!$AA$1000:$AL$1000,0)+1,FALSE)</f>
        <v>0</v>
      </c>
      <c r="J109" s="72">
        <f>VLOOKUP(MONTH($C109)+12*(J$2-1998),PJM!$Z$1001:$AL$1045,MATCH(CONCATENATE($A109,J$3),PJM!$AA$1000:$AL$1000,0)+1,FALSE)</f>
        <v>2.793333333333333</v>
      </c>
      <c r="K109" s="72">
        <f>VLOOKUP(MONTH($C109)+12*(K$2-1998),PJM!$Z$1001:$AL$1045,MATCH(CONCATENATE($A109,K$3),PJM!$AA$1000:$AL$1000,0)+1,FALSE)</f>
        <v>0</v>
      </c>
      <c r="O109" s="72">
        <f>VLOOKUP(MONTH($C109)+12*(O$2-1998),PJM!$Z$1001:$AL$1045,MATCH(CONCATENATE($A109,O$3),PJM!$AA$1000:$AL$1000,0)+1,FALSE)</f>
        <v>24.948499999999996</v>
      </c>
      <c r="P109" s="72">
        <f>VLOOKUP(MONTH($C109)+12*(P$2-1998),PJM!$Z$1001:$AL$1045,MATCH(CONCATENATE($A109,P$3),PJM!$AA$1000:$AL$1000,0)+1,FALSE)</f>
        <v>0</v>
      </c>
    </row>
    <row r="110" spans="1:23" ht="12.75" hidden="1" customHeight="1" outlineLevel="1" x14ac:dyDescent="0.2">
      <c r="A110" s="69">
        <v>20</v>
      </c>
      <c r="C110" s="73">
        <v>37226</v>
      </c>
      <c r="E110" s="72">
        <f>VLOOKUP(MONTH($C110)+12*(E$2-1998),PJM!$Z$1001:$AL$1045,MATCH(CONCATENATE($A110,E$3),PJM!$AA$1000:$AL$1000,0)+1,FALSE)</f>
        <v>0.70954545454545581</v>
      </c>
      <c r="F110" s="72">
        <f>VLOOKUP(MONTH($C110)+12*(F$2-1998),PJM!$Z$1001:$AL$1045,MATCH(CONCATENATE($A110,F$3),PJM!$AA$1000:$AL$1000,0)+1,FALSE)</f>
        <v>0</v>
      </c>
      <c r="J110" s="72">
        <f>VLOOKUP(MONTH($C110)+12*(J$2-1998),PJM!$Z$1001:$AL$1045,MATCH(CONCATENATE($A110,J$3),PJM!$AA$1000:$AL$1000,0)+1,FALSE)</f>
        <v>3.9409090909090914</v>
      </c>
      <c r="K110" s="72">
        <f>VLOOKUP(MONTH($C110)+12*(K$2-1998),PJM!$Z$1001:$AL$1045,MATCH(CONCATENATE($A110,K$3),PJM!$AA$1000:$AL$1000,0)+1,FALSE)</f>
        <v>0</v>
      </c>
      <c r="O110" s="72">
        <f>VLOOKUP(MONTH($C110)+12*(O$2-1998),PJM!$Z$1001:$AL$1045,MATCH(CONCATENATE($A110,O$3),PJM!$AA$1000:$AL$1000,0)+1,FALSE)</f>
        <v>45.742499999999993</v>
      </c>
      <c r="P110" s="72">
        <f>VLOOKUP(MONTH($C110)+12*(P$2-1998),PJM!$Z$1001:$AL$1045,MATCH(CONCATENATE($A110,P$3),PJM!$AA$1000:$AL$1000,0)+1,FALSE)</f>
        <v>0</v>
      </c>
    </row>
    <row r="111" spans="1:23" ht="12.75" customHeight="1" collapsed="1" thickBot="1" x14ac:dyDescent="0.25">
      <c r="A111" s="75">
        <v>20</v>
      </c>
      <c r="B111" s="33"/>
      <c r="C111" s="38" t="s">
        <v>23</v>
      </c>
      <c r="D111" s="33"/>
      <c r="E111" s="41">
        <f>(E108*$I$48+E109*$I$49+E110*$I$50)/SUM($I$48:$I$50)</f>
        <v>2.185310245310244</v>
      </c>
      <c r="F111" s="41">
        <f>(F108*$I$48+F109*$I$49+F110*$I$50)/SUM($I$48:$I$50)</f>
        <v>0</v>
      </c>
      <c r="G111" s="33"/>
      <c r="H111" s="33"/>
      <c r="I111" s="33"/>
      <c r="J111" s="41">
        <f>(J108*$I$48+J109*$I$49+J110*$I$50)/SUM($I$48:$I$50)</f>
        <v>4.2832804232804254</v>
      </c>
      <c r="K111" s="41">
        <f>(K108*$I$48+K109*$I$49+K110*$I$50)/SUM($I$48:$I$50)</f>
        <v>0</v>
      </c>
      <c r="L111" s="33"/>
      <c r="M111" s="33"/>
      <c r="N111" s="33"/>
      <c r="O111" s="41">
        <f>(O108*$I$48+O109*$I$49+O110*$I$50)/SUM($I$48:$I$50)</f>
        <v>30.316002886002881</v>
      </c>
      <c r="P111" s="41">
        <f>(P108*$I$48+P109*$I$49+P110*$I$50)/SUM($I$48:$I$50)</f>
        <v>0</v>
      </c>
      <c r="Q111" s="33"/>
      <c r="R111" s="33"/>
      <c r="S111" s="33"/>
      <c r="T111" s="33"/>
      <c r="U111" s="33"/>
      <c r="V111" s="33"/>
      <c r="W111" s="33"/>
    </row>
  </sheetData>
  <phoneticPr fontId="0" type="noConversion"/>
  <pageMargins left="0.88" right="0.67" top="0.66" bottom="0.42" header="0.25" footer="0.36"/>
  <pageSetup scale="80" orientation="landscape" r:id="rId1"/>
  <headerFooter alignWithMargins="0">
    <oddHeader>&amp;C&amp;"Arial,Bold"&amp;12PJM (WestHub)</oddHeader>
  </headerFooter>
  <rowBreaks count="1" manualBreakCount="1">
    <brk id="61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7"/>
  <sheetViews>
    <sheetView workbookViewId="0">
      <selection activeCell="E52" sqref="E52"/>
    </sheetView>
  </sheetViews>
  <sheetFormatPr defaultRowHeight="12.75" outlineLevelRow="1" x14ac:dyDescent="0.2"/>
  <cols>
    <col min="1" max="1" width="4.85546875" customWidth="1"/>
    <col min="2" max="2" width="2" customWidth="1"/>
    <col min="3" max="3" width="8.140625" customWidth="1"/>
    <col min="4" max="4" width="4.7109375" customWidth="1"/>
    <col min="5" max="5" width="9.28515625" customWidth="1"/>
    <col min="6" max="6" width="6.7109375" bestFit="1" customWidth="1"/>
    <col min="7" max="7" width="5.7109375" bestFit="1" customWidth="1"/>
    <col min="8" max="8" width="7.5703125" bestFit="1" customWidth="1"/>
    <col min="9" max="9" width="3.5703125" customWidth="1"/>
    <col min="10" max="10" width="8.140625" customWidth="1"/>
    <col min="11" max="12" width="6.7109375" bestFit="1" customWidth="1"/>
    <col min="13" max="13" width="7.5703125" bestFit="1" customWidth="1"/>
    <col min="14" max="14" width="3.140625" customWidth="1"/>
    <col min="15" max="15" width="8.85546875" customWidth="1"/>
    <col min="16" max="16" width="6.7109375" bestFit="1" customWidth="1"/>
    <col min="17" max="17" width="5.7109375" bestFit="1" customWidth="1"/>
    <col min="18" max="18" width="7.5703125" bestFit="1" customWidth="1"/>
    <col min="19" max="19" width="3" customWidth="1"/>
    <col min="20" max="20" width="8.85546875" customWidth="1"/>
    <col min="21" max="21" width="6.7109375" bestFit="1" customWidth="1"/>
    <col min="22" max="22" width="5.7109375" bestFit="1" customWidth="1"/>
    <col min="23" max="23" width="7.5703125" bestFit="1" customWidth="1"/>
  </cols>
  <sheetData>
    <row r="1" spans="1:23" ht="13.5" thickBot="1" x14ac:dyDescent="0.25">
      <c r="A1" s="38"/>
      <c r="B1" s="58"/>
      <c r="C1" s="38"/>
      <c r="D1" s="58"/>
      <c r="E1" s="58"/>
      <c r="F1" s="58"/>
      <c r="G1" s="33"/>
      <c r="H1" s="33"/>
      <c r="I1" s="58"/>
      <c r="J1" s="58"/>
      <c r="K1" s="58"/>
      <c r="L1" s="33"/>
      <c r="M1" s="33"/>
      <c r="N1" s="58"/>
      <c r="O1" s="58"/>
      <c r="P1" s="58"/>
      <c r="Q1" s="33"/>
      <c r="R1" s="33"/>
      <c r="S1" s="58"/>
      <c r="T1" s="58"/>
      <c r="U1" s="58"/>
      <c r="V1" s="33"/>
      <c r="W1" s="33"/>
    </row>
    <row r="2" spans="1:23" ht="18.75" customHeight="1" x14ac:dyDescent="0.2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2.75" customHeight="1" thickBot="1" x14ac:dyDescent="0.25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2" customHeight="1" x14ac:dyDescent="0.2">
      <c r="A4" s="25">
        <v>35</v>
      </c>
      <c r="C4" s="24">
        <v>36892</v>
      </c>
      <c r="E4" s="46">
        <f>VLOOKUP(MONTH($C4)+12*(E$2-1998),Entergy!$F$972:$S$1100,MATCH(CONCATENATE($A4,E$3),Entergy!$G$971:$S$971,0)+1,FALSE)</f>
        <v>0</v>
      </c>
      <c r="F4" s="46">
        <f>VLOOKUP(MONTH($C4)+12*(F$2-1998),Entergy!$F$972:$S$1100,MATCH(CONCATENATE($A4,F$3),Entergy!$G$971:$S$971,0)+1,FALSE)</f>
        <v>17.187619047619048</v>
      </c>
      <c r="G4" s="46"/>
      <c r="H4" s="46"/>
      <c r="J4" s="46">
        <f>VLOOKUP(MONTH($C4)+12*(J$2-1998),Entergy!$F$972:$S$1100,MATCH(CONCATENATE($A4,J$3),Entergy!$G$971:$S$971,0)+1,FALSE)</f>
        <v>0.11299999999999991</v>
      </c>
      <c r="K4" s="46">
        <f>VLOOKUP(MONTH($C4)+12*(K$2-1998),Entergy!$F$972:$S$1100,MATCH(CONCATENATE($A4,K$3),Entergy!$G$971:$S$971,0)+1,FALSE)</f>
        <v>14.758000000000001</v>
      </c>
      <c r="L4" s="46"/>
      <c r="M4" s="46"/>
      <c r="O4" s="46">
        <f>VLOOKUP(MONTH($C4)+12*(O$2-1998),Entergy!$F$972:$S$1100,MATCH(CONCATENATE($A4,O$3),Entergy!$G$971:$S$971,0)+1,FALSE)</f>
        <v>1.4057894736842105</v>
      </c>
      <c r="P4" s="46">
        <f>VLOOKUP(MONTH($C4)+12*(P$2-1998),Entergy!$F$972:$S$1100,MATCH(CONCATENATE($A4,P$3),Entergy!$G$971:$S$971,0)+1,FALSE)</f>
        <v>10.557894736842105</v>
      </c>
      <c r="Q4" s="46"/>
      <c r="R4" s="46"/>
      <c r="T4" s="46">
        <f>VLOOKUP(MONTH($C4)+12*(T$2-1998),Entergy!$F$972:$S$1100,MATCH(CONCATENATE($A4,T$3),Entergy!$G$971:$S$971,0)+1,FALSE)</f>
        <v>25.896000000000004</v>
      </c>
      <c r="U4" s="46">
        <f>VLOOKUP(MONTH($C4)+12*(U$2-1998),Entergy!$F$972:$S$1100,MATCH(CONCATENATE($A4,U$3),Entergy!$G$971:$S$971,0)+1,FALSE)</f>
        <v>7.349999999999994E-2</v>
      </c>
      <c r="V4" s="46"/>
      <c r="W4" s="46"/>
    </row>
    <row r="5" spans="1:23" ht="12" customHeight="1" x14ac:dyDescent="0.2">
      <c r="A5" s="25">
        <v>35</v>
      </c>
      <c r="C5" s="24">
        <v>36923</v>
      </c>
      <c r="E5" s="46">
        <f>VLOOKUP(MONTH($C5)+12*(E$2-1998),Entergy!$F$972:$S$1100,MATCH(CONCATENATE($A5,E$3),Entergy!$G$971:$S$971,0)+1,FALSE)</f>
        <v>0</v>
      </c>
      <c r="F5" s="46">
        <f>VLOOKUP(MONTH($C5)+12*(F$2-1998),Entergy!$F$972:$S$1100,MATCH(CONCATENATE($A5,F$3),Entergy!$G$971:$S$971,0)+1,FALSE)</f>
        <v>16.934000000000001</v>
      </c>
      <c r="G5" s="46"/>
      <c r="H5" s="46"/>
      <c r="J5" s="46">
        <f>VLOOKUP(MONTH($C5)+12*(J$2-1998),Entergy!$F$972:$S$1100,MATCH(CONCATENATE($A5,J$3),Entergy!$G$971:$S$971,0)+1,FALSE)</f>
        <v>0</v>
      </c>
      <c r="K5" s="46">
        <f>VLOOKUP(MONTH($C5)+12*(K$2-1998),Entergy!$F$972:$S$1100,MATCH(CONCATENATE($A5,K$3),Entergy!$G$971:$S$971,0)+1,FALSE)</f>
        <v>17.314736842105262</v>
      </c>
      <c r="L5" s="46"/>
      <c r="M5" s="46"/>
      <c r="O5" s="46">
        <f>VLOOKUP(MONTH($C5)+12*(O$2-1998),Entergy!$F$972:$S$1100,MATCH(CONCATENATE($A5,O$3),Entergy!$G$971:$S$971,0)+1,FALSE)</f>
        <v>0</v>
      </c>
      <c r="P5" s="46">
        <f>VLOOKUP(MONTH($C5)+12*(P$2-1998),Entergy!$F$972:$S$1100,MATCH(CONCATENATE($A5,P$3),Entergy!$G$971:$S$971,0)+1,FALSE)</f>
        <v>9.3534999999999986</v>
      </c>
      <c r="Q5" s="46"/>
      <c r="R5" s="46"/>
      <c r="T5" s="46">
        <f>VLOOKUP(MONTH($C5)+12*(T$2-1998),Entergy!$F$972:$S$1100,MATCH(CONCATENATE($A5,T$3),Entergy!$G$971:$S$971,0)+1,FALSE)</f>
        <v>8.2249999999999979</v>
      </c>
      <c r="U5" s="46">
        <f>VLOOKUP(MONTH($C5)+12*(U$2-1998),Entergy!$F$972:$S$1100,MATCH(CONCATENATE($A5,U$3),Entergy!$G$971:$S$971,0)+1,FALSE)</f>
        <v>7.6000000000000151E-2</v>
      </c>
      <c r="V5" s="46"/>
      <c r="W5" s="46"/>
    </row>
    <row r="6" spans="1:23" ht="12" customHeight="1" x14ac:dyDescent="0.2">
      <c r="A6" s="88">
        <v>30</v>
      </c>
      <c r="B6" s="47"/>
      <c r="C6" s="89">
        <v>36892</v>
      </c>
      <c r="D6" s="47"/>
      <c r="E6" s="51">
        <f>VLOOKUP(MONTH($C6)+12*(E$2-1998),Entergy!$F$972:$S$1100,MATCH(CONCATENATE($A6,E$3),Entergy!$G$971:$S$971,0)+1,FALSE)</f>
        <v>0</v>
      </c>
      <c r="F6" s="51">
        <f>VLOOKUP(MONTH($C6)+12*(F$2-1998),Entergy!$F$972:$S$1100,MATCH(CONCATENATE($A6,F$3),Entergy!$G$971:$S$971,0)+1,FALSE)</f>
        <v>12.187619047619046</v>
      </c>
      <c r="G6" s="51"/>
      <c r="H6" s="51"/>
      <c r="I6" s="47"/>
      <c r="J6" s="51">
        <f>VLOOKUP(MONTH($C6)+12*(J$2-1998),Entergy!$F$972:$S$1100,MATCH(CONCATENATE($A6,J$3),Entergy!$G$971:$S$971,0)+1,FALSE)</f>
        <v>0.48449999999999988</v>
      </c>
      <c r="K6" s="51">
        <f>VLOOKUP(MONTH($C6)+12*(K$2-1998),Entergy!$F$972:$S$1100,MATCH(CONCATENATE($A6,K$3),Entergy!$G$971:$S$971,0)+1,FALSE)</f>
        <v>10.1295</v>
      </c>
      <c r="L6" s="51"/>
      <c r="M6" s="51"/>
      <c r="N6" s="47"/>
      <c r="O6" s="51">
        <f>VLOOKUP(MONTH($C6)+12*(O$2-1998),Entergy!$F$972:$S$1100,MATCH(CONCATENATE($A6,O$3),Entergy!$G$971:$S$971,0)+1,FALSE)</f>
        <v>2.168421052631579</v>
      </c>
      <c r="P6" s="51">
        <f>VLOOKUP(MONTH($C6)+12*(P$2-1998),Entergy!$F$972:$S$1100,MATCH(CONCATENATE($A6,P$3),Entergy!$G$971:$S$971,0)+1,FALSE)</f>
        <v>6.3205263157894738</v>
      </c>
      <c r="Q6" s="51"/>
      <c r="R6" s="51"/>
      <c r="S6" s="47"/>
      <c r="T6" s="51">
        <f>VLOOKUP(MONTH($C6)+12*(T$2-1998),Entergy!$F$972:$S$1100,MATCH(CONCATENATE($A6,T$3),Entergy!$G$971:$S$971,0)+1,FALSE)</f>
        <v>30.822500000000002</v>
      </c>
      <c r="U6" s="51">
        <f>VLOOKUP(MONTH($C6)+12*(U$2-1998),Entergy!$F$972:$S$1100,MATCH(CONCATENATE($A6,U$3),Entergy!$G$971:$S$971,0)+1,FALSE)</f>
        <v>0</v>
      </c>
      <c r="V6" s="51"/>
      <c r="W6" s="51"/>
    </row>
    <row r="7" spans="1:23" ht="12" customHeight="1" x14ac:dyDescent="0.2">
      <c r="A7" s="69">
        <v>30</v>
      </c>
      <c r="B7" s="64"/>
      <c r="C7" s="70">
        <v>36923</v>
      </c>
      <c r="D7" s="64"/>
      <c r="E7" s="95">
        <f>VLOOKUP(MONTH($C7)+12*(E$2-1998),Entergy!$F$972:$S$1100,MATCH(CONCATENATE($A7,E$3),Entergy!$G$971:$S$971,0)+1,FALSE)</f>
        <v>0</v>
      </c>
      <c r="F7" s="95">
        <f>VLOOKUP(MONTH($C7)+12*(F$2-1998),Entergy!$F$972:$S$1100,MATCH(CONCATENATE($A7,F$3),Entergy!$G$971:$S$971,0)+1,FALSE)</f>
        <v>11.934000000000001</v>
      </c>
      <c r="G7" s="95"/>
      <c r="H7" s="95"/>
      <c r="I7" s="64"/>
      <c r="J7" s="95">
        <f>VLOOKUP(MONTH($C7)+12*(J$2-1998),Entergy!$F$972:$S$1100,MATCH(CONCATENATE($A7,J$3),Entergy!$G$971:$S$971,0)+1,FALSE)</f>
        <v>0</v>
      </c>
      <c r="K7" s="95">
        <f>VLOOKUP(MONTH($C7)+12*(K$2-1998),Entergy!$F$972:$S$1100,MATCH(CONCATENATE($A7,K$3),Entergy!$G$971:$S$971,0)+1,FALSE)</f>
        <v>12.314736842105262</v>
      </c>
      <c r="L7" s="95"/>
      <c r="M7" s="95"/>
      <c r="N7" s="64"/>
      <c r="O7" s="95">
        <f>VLOOKUP(MONTH($C7)+12*(O$2-1998),Entergy!$F$972:$S$1100,MATCH(CONCATENATE($A7,O$3),Entergy!$G$971:$S$971,0)+1,FALSE)</f>
        <v>9.6000000000000085E-2</v>
      </c>
      <c r="P7" s="95">
        <f>VLOOKUP(MONTH($C7)+12*(P$2-1998),Entergy!$F$972:$S$1100,MATCH(CONCATENATE($A7,P$3),Entergy!$G$971:$S$971,0)+1,FALSE)</f>
        <v>4.4495000000000013</v>
      </c>
      <c r="Q7" s="95"/>
      <c r="R7" s="95"/>
      <c r="S7" s="64"/>
      <c r="T7" s="95">
        <f>VLOOKUP(MONTH($C7)+12*(T$2-1998),Entergy!$F$972:$S$1100,MATCH(CONCATENATE($A7,T$3),Entergy!$G$971:$S$971,0)+1,FALSE)</f>
        <v>13.148999999999997</v>
      </c>
      <c r="U7" s="95">
        <f>VLOOKUP(MONTH($C7)+12*(U$2-1998),Entergy!$F$972:$S$1100,MATCH(CONCATENATE($A7,U$3),Entergy!$G$971:$S$971,0)+1,FALSE)</f>
        <v>0</v>
      </c>
      <c r="V7" s="95"/>
      <c r="W7" s="95"/>
    </row>
    <row r="8" spans="1:23" ht="12" customHeight="1" x14ac:dyDescent="0.2">
      <c r="A8" s="84">
        <v>25</v>
      </c>
      <c r="B8" s="85"/>
      <c r="C8" s="82">
        <v>36892</v>
      </c>
      <c r="D8" s="85"/>
      <c r="E8" s="97">
        <f>VLOOKUP(MONTH($C8)+12*(E$2-1998),Entergy!$F$972:$S$1100,MATCH(CONCATENATE($A8,E$3),Entergy!$G$971:$S$971,0)+1,FALSE)</f>
        <v>0</v>
      </c>
      <c r="F8" s="97">
        <f>VLOOKUP(MONTH($C8)+12*(F$2-1998),Entergy!$F$972:$S$1100,MATCH(CONCATENATE($A8,F$3),Entergy!$G$971:$S$971,0)+1,FALSE)</f>
        <v>7.1876190476190489</v>
      </c>
      <c r="G8" s="97"/>
      <c r="H8" s="97"/>
      <c r="I8" s="85"/>
      <c r="J8" s="97">
        <f>VLOOKUP(MONTH($C8)+12*(J$2-1998),Entergy!$F$972:$S$1100,MATCH(CONCATENATE($A8,J$3),Entergy!$G$971:$S$971,0)+1,FALSE)</f>
        <v>1.01</v>
      </c>
      <c r="K8" s="97">
        <f>VLOOKUP(MONTH($C8)+12*(K$2-1998),Entergy!$F$972:$S$1100,MATCH(CONCATENATE($A8,K$3),Entergy!$G$971:$S$971,0)+1,FALSE)</f>
        <v>5.6549999999999994</v>
      </c>
      <c r="L8" s="97"/>
      <c r="M8" s="97"/>
      <c r="N8" s="85"/>
      <c r="O8" s="97">
        <f>VLOOKUP(MONTH($C8)+12*(O$2-1998),Entergy!$F$972:$S$1100,MATCH(CONCATENATE($A8,O$3),Entergy!$G$971:$S$971,0)+1,FALSE)</f>
        <v>3.736842105263158</v>
      </c>
      <c r="P8" s="97">
        <f>VLOOKUP(MONTH($C8)+12*(P$2-1998),Entergy!$F$972:$S$1100,MATCH(CONCATENATE($A8,P$3),Entergy!$G$971:$S$971,0)+1,FALSE)</f>
        <v>2.8889473684210518</v>
      </c>
      <c r="Q8" s="97"/>
      <c r="R8" s="97"/>
      <c r="S8" s="85"/>
      <c r="T8" s="97">
        <f>VLOOKUP(MONTH($C8)+12*(T$2-1998),Entergy!$F$972:$S$1100,MATCH(CONCATENATE($A8,T$3),Entergy!$G$971:$S$971,0)+1,FALSE)</f>
        <v>35.822500000000005</v>
      </c>
      <c r="U8" s="97">
        <f>VLOOKUP(MONTH($C8)+12*(U$2-1998),Entergy!$F$972:$S$1100,MATCH(CONCATENATE($A8,U$3),Entergy!$G$971:$S$971,0)+1,FALSE)</f>
        <v>0</v>
      </c>
      <c r="V8" s="97"/>
      <c r="W8" s="97"/>
    </row>
    <row r="9" spans="1:23" ht="12" customHeight="1" x14ac:dyDescent="0.2">
      <c r="A9" s="84">
        <v>25</v>
      </c>
      <c r="B9" s="85"/>
      <c r="C9" s="86">
        <v>36923</v>
      </c>
      <c r="D9" s="85"/>
      <c r="E9" s="97">
        <f>VLOOKUP(MONTH($C9)+12*(E$2-1998),Entergy!$F$972:$S$1100,MATCH(CONCATENATE($A9,E$3),Entergy!$G$971:$S$971,0)+1,FALSE)</f>
        <v>0</v>
      </c>
      <c r="F9" s="98">
        <f>VLOOKUP(MONTH($C9)+12*(F$2-1998),Entergy!$F$972:$S$1100,MATCH(CONCATENATE($A9,F$3),Entergy!$G$971:$S$971,0)+1,FALSE)</f>
        <v>6.9340000000000002</v>
      </c>
      <c r="G9" s="98"/>
      <c r="H9" s="98"/>
      <c r="I9" s="85"/>
      <c r="J9" s="97">
        <f>VLOOKUP(MONTH($C9)+12*(J$2-1998),Entergy!$F$972:$S$1100,MATCH(CONCATENATE($A9,J$3),Entergy!$G$971:$S$971,0)+1,FALSE)</f>
        <v>0</v>
      </c>
      <c r="K9" s="98">
        <f>VLOOKUP(MONTH($C9)+12*(K$2-1998),Entergy!$F$972:$S$1100,MATCH(CONCATENATE($A9,K$3),Entergy!$G$971:$S$971,0)+1,FALSE)</f>
        <v>7.3147368421052645</v>
      </c>
      <c r="L9" s="98"/>
      <c r="M9" s="98"/>
      <c r="N9" s="85"/>
      <c r="O9" s="97">
        <f>VLOOKUP(MONTH($C9)+12*(O$2-1998),Entergy!$F$972:$S$1100,MATCH(CONCATENATE($A9,O$3),Entergy!$G$971:$S$971,0)+1,FALSE)</f>
        <v>1.5109999999999999</v>
      </c>
      <c r="P9" s="98">
        <f>VLOOKUP(MONTH($C9)+12*(P$2-1998),Entergy!$F$972:$S$1100,MATCH(CONCATENATE($A9,P$3),Entergy!$G$971:$S$971,0)+1,FALSE)</f>
        <v>0.86449999999999994</v>
      </c>
      <c r="Q9" s="98"/>
      <c r="R9" s="98"/>
      <c r="S9" s="85"/>
      <c r="T9" s="97">
        <f>VLOOKUP(MONTH($C9)+12*(T$2-1998),Entergy!$F$972:$S$1100,MATCH(CONCATENATE($A9,T$3),Entergy!$G$971:$S$971,0)+1,FALSE)</f>
        <v>18.149000000000001</v>
      </c>
      <c r="U9" s="98">
        <f>VLOOKUP(MONTH($C9)+12*(U$2-1998),Entergy!$F$972:$S$1100,MATCH(CONCATENATE($A9,U$3),Entergy!$G$971:$S$971,0)+1,FALSE)</f>
        <v>0</v>
      </c>
      <c r="V9" s="98"/>
      <c r="W9" s="98"/>
    </row>
    <row r="10" spans="1:23" ht="12" customHeight="1" x14ac:dyDescent="0.2">
      <c r="A10" s="69">
        <v>20</v>
      </c>
      <c r="B10" s="64"/>
      <c r="C10" s="24">
        <v>36892</v>
      </c>
      <c r="D10" s="64"/>
      <c r="E10" s="46">
        <f>VLOOKUP(MONTH($C10)+12*(E$2-1998),Entergy!$F$972:$S$1100,MATCH(CONCATENATE($A10,E$3),Entergy!$G$971:$S$971,0)+1,FALSE)</f>
        <v>9.7619047619047647E-2</v>
      </c>
      <c r="F10" s="46">
        <f>VLOOKUP(MONTH($C10)+12*(F$2-1998),Entergy!$F$972:$S$1100,MATCH(CONCATENATE($A10,F$3),Entergy!$G$971:$S$971,0)+1,FALSE)</f>
        <v>2.2852380952380957</v>
      </c>
      <c r="G10" s="95"/>
      <c r="H10" s="95"/>
      <c r="I10" s="64"/>
      <c r="J10" s="46">
        <f>VLOOKUP(MONTH($C10)+12*(J$2-1998),Entergy!$F$972:$S$1100,MATCH(CONCATENATE($A10,J$3),Entergy!$G$971:$S$971,0)+1,FALSE)</f>
        <v>2.2615000000000003</v>
      </c>
      <c r="K10" s="46">
        <f>VLOOKUP(MONTH($C10)+12*(K$2-1998),Entergy!$F$972:$S$1100,MATCH(CONCATENATE($A10,K$3),Entergy!$G$971:$S$971,0)+1,FALSE)</f>
        <v>1.9065000000000001</v>
      </c>
      <c r="L10" s="95"/>
      <c r="M10" s="95"/>
      <c r="N10" s="64"/>
      <c r="O10" s="46">
        <f>VLOOKUP(MONTH($C10)+12*(O$2-1998),Entergy!$F$972:$S$1100,MATCH(CONCATENATE($A10,O$3),Entergy!$G$971:$S$971,0)+1,FALSE)</f>
        <v>6.3989473684210534</v>
      </c>
      <c r="P10" s="46">
        <f>VLOOKUP(MONTH($C10)+12*(P$2-1998),Entergy!$F$972:$S$1100,MATCH(CONCATENATE($A10,P$3),Entergy!$G$971:$S$971,0)+1,FALSE)</f>
        <v>0.55105263157894735</v>
      </c>
      <c r="Q10" s="95"/>
      <c r="R10" s="95"/>
      <c r="S10" s="64"/>
      <c r="T10" s="46">
        <f>VLOOKUP(MONTH($C10)+12*(T$2-1998),Entergy!$F$972:$S$1100,MATCH(CONCATENATE($A10,T$3),Entergy!$G$971:$S$971,0)+1,FALSE)</f>
        <v>40.822500000000005</v>
      </c>
      <c r="U10" s="46">
        <f>VLOOKUP(MONTH($C10)+12*(U$2-1998),Entergy!$F$972:$S$1100,MATCH(CONCATENATE($A10,U$3),Entergy!$G$971:$S$971,0)+1,FALSE)</f>
        <v>0</v>
      </c>
      <c r="V10" s="52"/>
      <c r="W10" s="52"/>
    </row>
    <row r="11" spans="1:23" ht="12" customHeight="1" x14ac:dyDescent="0.2">
      <c r="A11" s="65">
        <v>20</v>
      </c>
      <c r="B11" s="66"/>
      <c r="C11" s="67">
        <v>36923</v>
      </c>
      <c r="D11" s="66"/>
      <c r="E11" s="54">
        <f>VLOOKUP(MONTH($C11)+12*(E$2-1998),Entergy!$F$972:$S$1100,MATCH(CONCATENATE($A11,E$3),Entergy!$G$971:$S$971,0)+1,FALSE)</f>
        <v>1.6000000000000014E-2</v>
      </c>
      <c r="F11" s="99">
        <f>VLOOKUP(MONTH($C11)+12*(F$2-1998),Entergy!$F$972:$S$1100,MATCH(CONCATENATE($A11,F$3),Entergy!$G$971:$S$971,0)+1,FALSE)</f>
        <v>1.9499999999999997</v>
      </c>
      <c r="G11" s="99"/>
      <c r="H11" s="99"/>
      <c r="I11" s="66"/>
      <c r="J11" s="54">
        <f>VLOOKUP(MONTH($C11)+12*(J$2-1998),Entergy!$F$972:$S$1100,MATCH(CONCATENATE($A11,J$3),Entergy!$G$971:$S$971,0)+1,FALSE)</f>
        <v>0.13315789473684217</v>
      </c>
      <c r="K11" s="99">
        <f>VLOOKUP(MONTH($C11)+12*(K$2-1998),Entergy!$F$972:$S$1100,MATCH(CONCATENATE($A11,K$3),Entergy!$G$971:$S$971,0)+1,FALSE)</f>
        <v>2.4478947368421049</v>
      </c>
      <c r="L11" s="99"/>
      <c r="M11" s="99"/>
      <c r="N11" s="66"/>
      <c r="O11" s="54">
        <f>VLOOKUP(MONTH($C11)+12*(O$2-1998),Entergy!$F$972:$S$1100,MATCH(CONCATENATE($A11,O$3),Entergy!$G$971:$S$971,0)+1,FALSE)</f>
        <v>5.6464999999999996</v>
      </c>
      <c r="P11" s="99">
        <f>VLOOKUP(MONTH($C11)+12*(P$2-1998),Entergy!$F$972:$S$1100,MATCH(CONCATENATE($A11,P$3),Entergy!$G$971:$S$971,0)+1,FALSE)</f>
        <v>0</v>
      </c>
      <c r="Q11" s="99"/>
      <c r="R11" s="99"/>
      <c r="S11" s="66"/>
      <c r="T11" s="54">
        <f>VLOOKUP(MONTH($C11)+12*(T$2-1998),Entergy!$F$972:$S$1100,MATCH(CONCATENATE($A11,T$3),Entergy!$G$971:$S$971,0)+1,FALSE)</f>
        <v>23.149000000000001</v>
      </c>
      <c r="U11" s="99">
        <f>VLOOKUP(MONTH($C11)+12*(U$2-1998),Entergy!$F$972:$S$1100,MATCH(CONCATENATE($A11,U$3),Entergy!$G$971:$S$971,0)+1,FALSE)</f>
        <v>0</v>
      </c>
      <c r="V11" s="54"/>
      <c r="W11" s="54"/>
    </row>
    <row r="12" spans="1:23" ht="12" customHeight="1" x14ac:dyDescent="0.2">
      <c r="A12" s="25">
        <v>100</v>
      </c>
      <c r="C12" s="24">
        <v>37073</v>
      </c>
      <c r="E12" s="46">
        <f>VLOOKUP(MONTH($C12)+12*(E$2-1998),Entergy!$F$972:$S$1100,MATCH(CONCATENATE($A12,E$3),Entergy!$G$971:$S$971,0)+1,FALSE)</f>
        <v>79.917824347826084</v>
      </c>
      <c r="F12" s="46"/>
      <c r="G12" s="46"/>
      <c r="H12" s="46"/>
      <c r="J12" s="46">
        <f>VLOOKUP(MONTH($C12)+12*(J$2-1998),Entergy!$F$972:$S$1100,MATCH(CONCATENATE($A12,J$3),Entergy!$G$971:$S$971,0)+1,FALSE)</f>
        <v>216.74047238095241</v>
      </c>
      <c r="K12" s="46"/>
      <c r="L12" s="46"/>
      <c r="M12" s="46"/>
      <c r="O12" s="46">
        <f>VLOOKUP(MONTH($C12)+12*(O$2-1998),Entergy!$F$972:$S$1100,MATCH(CONCATENATE($A12,O$3),Entergy!$G$971:$S$971,0)+1,FALSE)</f>
        <v>3.5909990000000001</v>
      </c>
      <c r="P12" s="46"/>
      <c r="Q12" s="46"/>
      <c r="R12" s="46"/>
      <c r="T12" s="46">
        <f>VLOOKUP(MONTH($C12)+12*(T$2-1998),Entergy!$F$972:$S$1100,MATCH(CONCATENATE($A12,T$3),Entergy!$G$971:$S$971,0)+1,FALSE)</f>
        <v>0</v>
      </c>
      <c r="U12" s="46"/>
      <c r="V12" s="46"/>
      <c r="W12" s="46"/>
    </row>
    <row r="13" spans="1:23" ht="12" customHeight="1" x14ac:dyDescent="0.2">
      <c r="A13" s="25">
        <v>100</v>
      </c>
      <c r="C13" s="24">
        <v>37104</v>
      </c>
      <c r="E13" s="46">
        <f>VLOOKUP(MONTH($C13)+12*(E$2-1998),Entergy!$F$972:$S$1100,MATCH(CONCATENATE($A13,E$3),Entergy!$G$971:$S$971,0)+1,FALSE)</f>
        <v>0</v>
      </c>
      <c r="F13" s="46"/>
      <c r="G13" s="46"/>
      <c r="H13" s="46"/>
      <c r="J13" s="46">
        <f>VLOOKUP(MONTH($C13)+12*(J$2-1998),Entergy!$F$972:$S$1100,MATCH(CONCATENATE($A13,J$3),Entergy!$G$971:$S$971,0)+1,FALSE)</f>
        <v>30.082270909090912</v>
      </c>
      <c r="K13" s="46"/>
      <c r="L13" s="46"/>
      <c r="M13" s="46"/>
      <c r="O13" s="46">
        <f>VLOOKUP(MONTH($C13)+12*(O$2-1998),Entergy!$F$972:$S$1100,MATCH(CONCATENATE($A13,O$3),Entergy!$G$971:$S$971,0)+1,FALSE)</f>
        <v>1.2552165217391298</v>
      </c>
      <c r="P13" s="46"/>
      <c r="Q13" s="46"/>
      <c r="R13" s="46"/>
      <c r="T13" s="46">
        <f>VLOOKUP(MONTH($C13)+12*(T$2-1998),Entergy!$F$972:$S$1100,MATCH(CONCATENATE($A13,T$3),Entergy!$G$971:$S$971,0)+1,FALSE)</f>
        <v>0</v>
      </c>
      <c r="U13" s="46"/>
      <c r="V13" s="46"/>
      <c r="W13" s="46"/>
    </row>
    <row r="14" spans="1:23" ht="12" customHeight="1" x14ac:dyDescent="0.2">
      <c r="A14" s="80">
        <v>50</v>
      </c>
      <c r="B14" s="81"/>
      <c r="C14" s="82">
        <v>37073</v>
      </c>
      <c r="D14" s="81"/>
      <c r="E14" s="97">
        <f>VLOOKUP(MONTH($C14)+12*(E$2-1998),Entergy!$F$972:$S$1100,MATCH(CONCATENATE($A14,E$3),Entergy!$G$971:$S$971,0)+1,FALSE)</f>
        <v>92.943478260869583</v>
      </c>
      <c r="F14" s="97">
        <f>VLOOKUP(MONTH($C14)+12*(F$2-1998),Entergy!$F$972:$S$1100,MATCH(CONCATENATE($A14,F$3),Entergy!$G$971:$S$971,0)+1,FALSE)</f>
        <v>4.6534782608695657</v>
      </c>
      <c r="G14" s="97"/>
      <c r="H14" s="97"/>
      <c r="I14" s="81"/>
      <c r="J14" s="97">
        <f>VLOOKUP(MONTH($C14)+12*(J$2-1998),Entergy!$F$972:$S$1100,MATCH(CONCATENATE($A14,J$3),Entergy!$G$971:$S$971,0)+1,FALSE)</f>
        <v>241.21952380952379</v>
      </c>
      <c r="K14" s="97">
        <f>VLOOKUP(MONTH($C14)+12*(K$2-1998),Entergy!$F$972:$S$1100,MATCH(CONCATENATE($A14,K$3),Entergy!$G$971:$S$971,0)+1,FALSE)</f>
        <v>8.4400000000000013</v>
      </c>
      <c r="L14" s="97"/>
      <c r="M14" s="97"/>
      <c r="N14" s="81"/>
      <c r="O14" s="97">
        <f>VLOOKUP(MONTH($C14)+12*(O$2-1998),Entergy!$F$972:$S$1100,MATCH(CONCATENATE($A14,O$3),Entergy!$G$971:$S$971,0)+1,FALSE)</f>
        <v>19.630000000000003</v>
      </c>
      <c r="P14" s="97">
        <f>VLOOKUP(MONTH($C14)+12*(P$2-1998),Entergy!$F$972:$S$1100,MATCH(CONCATENATE($A14,P$3),Entergy!$G$971:$S$971,0)+1,FALSE)</f>
        <v>0.90450000000000019</v>
      </c>
      <c r="Q14" s="97"/>
      <c r="R14" s="97"/>
      <c r="S14" s="81"/>
      <c r="T14" s="97">
        <f>VLOOKUP(MONTH($C14)+12*(T$2-1998),Entergy!$F$972:$S$1100,MATCH(CONCATENATE($A14,T$3),Entergy!$G$971:$S$971,0)+1,FALSE)</f>
        <v>0.435714285714286</v>
      </c>
      <c r="U14" s="97">
        <f>VLOOKUP(MONTH($C14)+12*(U$2-1998),Entergy!$F$972:$S$1100,MATCH(CONCATENATE($A14,U$3),Entergy!$G$971:$S$971,0)+1,FALSE)</f>
        <v>7.0323809523809526</v>
      </c>
      <c r="V14" s="97"/>
      <c r="W14" s="97"/>
    </row>
    <row r="15" spans="1:23" ht="12" customHeight="1" x14ac:dyDescent="0.2">
      <c r="A15" s="84">
        <v>50</v>
      </c>
      <c r="B15" s="85"/>
      <c r="C15" s="86">
        <v>37104</v>
      </c>
      <c r="D15" s="85"/>
      <c r="E15" s="98">
        <f>VLOOKUP(MONTH($C15)+12*(E$2-1998),Entergy!$F$972:$S$1100,MATCH(CONCATENATE($A15,E$3),Entergy!$G$971:$S$971,0)+1,FALSE)</f>
        <v>2.5742857142857138</v>
      </c>
      <c r="F15" s="98">
        <f>VLOOKUP(MONTH($C15)+12*(F$2-1998),Entergy!$F$972:$S$1100,MATCH(CONCATENATE($A15,F$3),Entergy!$G$971:$S$971,0)+1,FALSE)</f>
        <v>12.170952380952382</v>
      </c>
      <c r="G15" s="98"/>
      <c r="H15" s="98"/>
      <c r="I15" s="85"/>
      <c r="J15" s="98">
        <f>VLOOKUP(MONTH($C15)+12*(J$2-1998),Entergy!$F$972:$S$1100,MATCH(CONCATENATE($A15,J$3),Entergy!$G$971:$S$971,0)+1,FALSE)</f>
        <v>42.683181818181829</v>
      </c>
      <c r="K15" s="98">
        <f>VLOOKUP(MONTH($C15)+12*(K$2-1998),Entergy!$F$972:$S$1100,MATCH(CONCATENATE($A15,K$3),Entergy!$G$971:$S$971,0)+1,FALSE)</f>
        <v>3.0463636363636364</v>
      </c>
      <c r="L15" s="98"/>
      <c r="M15" s="98"/>
      <c r="N15" s="85"/>
      <c r="O15" s="98">
        <f>VLOOKUP(MONTH($C15)+12*(O$2-1998),Entergy!$F$972:$S$1100,MATCH(CONCATENATE($A15,O$3),Entergy!$G$971:$S$971,0)+1,FALSE)</f>
        <v>23.831304347826087</v>
      </c>
      <c r="P15" s="98">
        <f>VLOOKUP(MONTH($C15)+12*(P$2-1998),Entergy!$F$972:$S$1100,MATCH(CONCATENATE($A15,P$3),Entergy!$G$971:$S$971,0)+1,FALSE)</f>
        <v>0.18521739130434775</v>
      </c>
      <c r="Q15" s="98"/>
      <c r="R15" s="98"/>
      <c r="S15" s="85"/>
      <c r="T15" s="98">
        <f>VLOOKUP(MONTH($C15)+12*(T$2-1998),Entergy!$F$972:$S$1100,MATCH(CONCATENATE($A15,T$3),Entergy!$G$971:$S$971,0)+1,FALSE)</f>
        <v>0.54</v>
      </c>
      <c r="U15" s="98">
        <f>VLOOKUP(MONTH($C15)+12*(U$2-1998),Entergy!$F$972:$S$1100,MATCH(CONCATENATE($A15,U$3),Entergy!$G$971:$S$971,0)+1,FALSE)</f>
        <v>11.013043478260869</v>
      </c>
      <c r="V15" s="98"/>
      <c r="W15" s="98"/>
    </row>
    <row r="16" spans="1:23" ht="12" customHeight="1" x14ac:dyDescent="0.2">
      <c r="A16" s="62">
        <v>40</v>
      </c>
      <c r="B16" s="31"/>
      <c r="C16" s="24">
        <v>37073</v>
      </c>
      <c r="D16" s="31"/>
      <c r="E16" s="46">
        <f>VLOOKUP(MONTH($C16)+12*(E$2-1998),Entergy!$F$972:$S$1100,MATCH(CONCATENATE($A16,E$3),Entergy!$G$971:$S$971,0)+1,FALSE)</f>
        <v>99.359565217391321</v>
      </c>
      <c r="F16" s="46">
        <f>VLOOKUP(MONTH($C16)+12*(F$2-1998),Entergy!$F$972:$S$1100,MATCH(CONCATENATE($A16,F$3),Entergy!$G$971:$S$971,0)+1,FALSE)</f>
        <v>1.0695652173913042</v>
      </c>
      <c r="G16" s="46"/>
      <c r="H16" s="46"/>
      <c r="J16" s="46">
        <f>VLOOKUP(MONTH($C16)+12*(J$2-1998),Entergy!$F$972:$S$1100,MATCH(CONCATENATE($A16,J$3),Entergy!$G$971:$S$971,0)+1,FALSE)</f>
        <v>247.06428571428575</v>
      </c>
      <c r="K16" s="46">
        <f>VLOOKUP(MONTH($C16)+12*(K$2-1998),Entergy!$F$972:$S$1100,MATCH(CONCATENATE($A16,K$3),Entergy!$G$971:$S$971,0)+1,FALSE)</f>
        <v>4.284761904761905</v>
      </c>
      <c r="L16" s="46"/>
      <c r="M16" s="46"/>
      <c r="O16" s="46">
        <f>VLOOKUP(MONTH($C16)+12*(O$2-1998),Entergy!$F$972:$S$1100,MATCH(CONCATENATE($A16,O$3),Entergy!$G$971:$S$971,0)+1,FALSE)</f>
        <v>28.725499999999993</v>
      </c>
      <c r="P16" s="46">
        <f>VLOOKUP(MONTH($C16)+12*(P$2-1998),Entergy!$F$972:$S$1100,MATCH(CONCATENATE($A16,P$3),Entergy!$G$971:$S$971,0)+1,FALSE)</f>
        <v>0</v>
      </c>
      <c r="Q16" s="46"/>
      <c r="R16" s="46"/>
      <c r="T16" s="46">
        <f>VLOOKUP(MONTH($C16)+12*(T$2-1998),Entergy!$F$972:$S$1100,MATCH(CONCATENATE($A16,T$3),Entergy!$G$971:$S$971,0)+1,FALSE)</f>
        <v>5.1004761904761908</v>
      </c>
      <c r="U16" s="46">
        <f>VLOOKUP(MONTH($C16)+12*(U$2-1998),Entergy!$F$972:$S$1100,MATCH(CONCATENATE($A16,U$3),Entergy!$G$971:$S$971,0)+1,FALSE)</f>
        <v>1.6971428571428571</v>
      </c>
      <c r="V16" s="46"/>
      <c r="W16" s="46"/>
    </row>
    <row r="17" spans="1:23" ht="12" customHeight="1" x14ac:dyDescent="0.2">
      <c r="A17" s="40">
        <v>40</v>
      </c>
      <c r="B17" s="29"/>
      <c r="C17" s="26">
        <v>37104</v>
      </c>
      <c r="D17" s="29"/>
      <c r="E17" s="54">
        <f>VLOOKUP(MONTH($C17)+12*(E$2-1998),Entergy!$F$972:$S$1100,MATCH(CONCATENATE($A17,E$3),Entergy!$G$971:$S$971,0)+1,FALSE)</f>
        <v>5.4880952380952372</v>
      </c>
      <c r="F17" s="54">
        <f>VLOOKUP(MONTH($C17)+12*(F$2-1998),Entergy!$F$972:$S$1100,MATCH(CONCATENATE($A17,F$3),Entergy!$G$971:$S$971,0)+1,FALSE)</f>
        <v>5.0847619047619057</v>
      </c>
      <c r="G17" s="54"/>
      <c r="H17" s="54"/>
      <c r="I17" s="29"/>
      <c r="J17" s="54">
        <f>VLOOKUP(MONTH($C17)+12*(J$2-1998),Entergy!$F$972:$S$1100,MATCH(CONCATENATE($A17,J$3),Entergy!$G$971:$S$971,0)+1,FALSE)</f>
        <v>50.145909090909093</v>
      </c>
      <c r="K17" s="54">
        <f>VLOOKUP(MONTH($C17)+12*(K$2-1998),Entergy!$F$972:$S$1100,MATCH(CONCATENATE($A17,K$3),Entergy!$G$971:$S$971,0)+1,FALSE)</f>
        <v>0.50909090909090926</v>
      </c>
      <c r="L17" s="54"/>
      <c r="M17" s="54"/>
      <c r="N17" s="29"/>
      <c r="O17" s="54">
        <f>VLOOKUP(MONTH($C17)+12*(O$2-1998),Entergy!$F$972:$S$1100,MATCH(CONCATENATE($A17,O$3),Entergy!$G$971:$S$971,0)+1,FALSE)</f>
        <v>33.646086956521742</v>
      </c>
      <c r="P17" s="54">
        <f>VLOOKUP(MONTH($C17)+12*(P$2-1998),Entergy!$F$972:$S$1100,MATCH(CONCATENATE($A17,P$3),Entergy!$G$971:$S$971,0)+1,FALSE)</f>
        <v>0</v>
      </c>
      <c r="Q17" s="54"/>
      <c r="R17" s="54"/>
      <c r="S17" s="29"/>
      <c r="T17" s="54">
        <f>VLOOKUP(MONTH($C17)+12*(T$2-1998),Entergy!$F$972:$S$1100,MATCH(CONCATENATE($A17,T$3),Entergy!$G$971:$S$971,0)+1,FALSE)</f>
        <v>2.9034782608695653</v>
      </c>
      <c r="U17" s="54">
        <f>VLOOKUP(MONTH($C17)+12*(U$2-1998),Entergy!$F$972:$S$1100,MATCH(CONCATENATE($A17,U$3),Entergy!$G$971:$S$971,0)+1,FALSE)</f>
        <v>3.3765217391304345</v>
      </c>
      <c r="V17" s="54"/>
      <c r="W17" s="54"/>
    </row>
    <row r="18" spans="1:23" ht="12" customHeight="1" x14ac:dyDescent="0.2">
      <c r="A18" s="25">
        <v>30</v>
      </c>
      <c r="C18" s="24">
        <v>37135</v>
      </c>
      <c r="E18" s="46">
        <f>VLOOKUP(MONTH($C18)+12*(E$2-1998),Entergy!$F$972:$S$1100,MATCH(CONCATENATE($A18,E$3),Entergy!$G$971:$S$971,0)+1,FALSE)</f>
        <v>2.7428571428571424</v>
      </c>
      <c r="F18" s="46"/>
      <c r="G18" s="46"/>
      <c r="H18" s="46"/>
      <c r="J18" s="46">
        <f>VLOOKUP(MONTH($C18)+12*(J$2-1998),Entergy!$F$972:$S$1100,MATCH(CONCATENATE($A18,J$3),Entergy!$G$971:$S$971,0)+1,FALSE)</f>
        <v>0.82809523809523811</v>
      </c>
      <c r="K18" s="46"/>
      <c r="L18" s="25"/>
      <c r="M18" s="25"/>
      <c r="O18" s="46">
        <f>VLOOKUP(MONTH($C18)+12*(O$2-1998),Entergy!$F$972:$S$1100,MATCH(CONCATENATE($A18,O$3),Entergy!$G$971:$S$971,0)+1,FALSE)</f>
        <v>13.624210526315791</v>
      </c>
      <c r="P18" s="46"/>
      <c r="Q18" s="46"/>
      <c r="R18" s="46"/>
      <c r="T18" s="46"/>
      <c r="U18" s="46"/>
      <c r="V18" s="46"/>
      <c r="W18" s="46"/>
    </row>
    <row r="19" spans="1:23" ht="12" customHeight="1" x14ac:dyDescent="0.2">
      <c r="A19" s="84">
        <v>25</v>
      </c>
      <c r="B19" s="85"/>
      <c r="C19" s="86">
        <v>37135</v>
      </c>
      <c r="D19" s="85"/>
      <c r="E19" s="98">
        <f>VLOOKUP(MONTH($C19)+12*(E$2-1998),Entergy!$F$972:$S$1100,MATCH(CONCATENATE($A19,E$3),Entergy!$G$971:$S$971,0)+1,FALSE)</f>
        <v>5.5204761904761899</v>
      </c>
      <c r="F19" s="98">
        <f>VLOOKUP(MONTH($C19)+12*(F$2-1998),Entergy!$F$972:$S$1100,MATCH(CONCATENATE($A19,F$3),Entergy!$G$971:$S$971,0)+1,FALSE)</f>
        <v>1.1823809523809525</v>
      </c>
      <c r="G19" s="98"/>
      <c r="H19" s="98"/>
      <c r="I19" s="85"/>
      <c r="J19" s="98">
        <f>VLOOKUP(MONTH($C19)+12*(J$2-1998),Entergy!$F$972:$S$1100,MATCH(CONCATENATE($A19,J$3),Entergy!$G$971:$S$971,0)+1,FALSE)</f>
        <v>2.3199999999999998</v>
      </c>
      <c r="K19" s="98">
        <f>VLOOKUP(MONTH($C19)+12*(K$2-1998),Entergy!$F$972:$S$1100,MATCH(CONCATENATE($A19,K$3),Entergy!$G$971:$S$971,0)+1,FALSE)</f>
        <v>2.1290476190476193</v>
      </c>
      <c r="L19" s="84"/>
      <c r="M19" s="84"/>
      <c r="N19" s="85"/>
      <c r="O19" s="98">
        <f>VLOOKUP(MONTH($C19)+12*(O$2-1998),Entergy!$F$972:$S$1100,MATCH(CONCATENATE($A19,O$3),Entergy!$G$971:$S$971,0)+1,FALSE)</f>
        <v>18.382105263157893</v>
      </c>
      <c r="P19" s="98">
        <f>VLOOKUP(MONTH($C19)+12*(P$2-1998),Entergy!$F$972:$S$1100,MATCH(CONCATENATE($A19,P$3),Entergy!$G$971:$S$971,0)+1,FALSE)</f>
        <v>0</v>
      </c>
      <c r="Q19" s="98"/>
      <c r="R19" s="98"/>
      <c r="S19" s="85"/>
      <c r="T19" s="98"/>
      <c r="U19" s="98"/>
      <c r="V19" s="98"/>
      <c r="W19" s="98"/>
    </row>
    <row r="20" spans="1:23" ht="12" customHeight="1" x14ac:dyDescent="0.2">
      <c r="A20" s="65">
        <v>20</v>
      </c>
      <c r="B20" s="66"/>
      <c r="C20" s="67">
        <v>37135</v>
      </c>
      <c r="D20" s="66"/>
      <c r="E20" s="54"/>
      <c r="F20" s="54">
        <f>VLOOKUP(MONTH($C20)+12*(F$2-1998),Entergy!$F$972:$S$1100,MATCH(CONCATENATE($A20,F$3),Entergy!$G$971:$S$971,0)+1,FALSE)</f>
        <v>0.27000000000000007</v>
      </c>
      <c r="G20" s="99"/>
      <c r="H20" s="99"/>
      <c r="I20" s="66"/>
      <c r="J20" s="54"/>
      <c r="K20" s="54">
        <f>VLOOKUP(MONTH($C20)+12*(K$2-1998),Entergy!$F$972:$S$1100,MATCH(CONCATENATE($A20,K$3),Entergy!$G$971:$S$971,0)+1,FALSE)</f>
        <v>2.952380952380957E-2</v>
      </c>
      <c r="L20" s="65"/>
      <c r="M20" s="65"/>
      <c r="N20" s="66"/>
      <c r="O20" s="54"/>
      <c r="P20" s="54">
        <f>VLOOKUP(MONTH($C20)+12*(P$2-1998),Entergy!$F$972:$S$1100,MATCH(CONCATENATE($A20,P$3),Entergy!$G$971:$S$971,0)+1,FALSE)</f>
        <v>0</v>
      </c>
      <c r="Q20" s="99"/>
      <c r="R20" s="99"/>
      <c r="S20" s="66"/>
      <c r="T20" s="54"/>
      <c r="U20" s="54"/>
      <c r="V20" s="99"/>
      <c r="W20" s="99"/>
    </row>
    <row r="21" spans="1:23" ht="12" customHeight="1" outlineLevel="1" x14ac:dyDescent="0.2">
      <c r="A21" s="25">
        <v>30</v>
      </c>
      <c r="C21" s="24">
        <v>37165</v>
      </c>
      <c r="E21" s="95">
        <f>VLOOKUP(MONTH($C21)+12*(E$2-1998),Entergy!$F$972:$S$1100,MATCH(CONCATENATE($A21,E$3),Entergy!$G$971:$S$971,0)+1,FALSE)</f>
        <v>0</v>
      </c>
      <c r="F21" s="95">
        <f>VLOOKUP(MONTH($C21)+12*(F$2-1998),Entergy!$F$972:$S$1100,MATCH(CONCATENATE($A21,F$3),Entergy!$G$971:$S$971,0)+1,FALSE)</f>
        <v>9.3549999999999986</v>
      </c>
      <c r="G21" s="46"/>
      <c r="H21" s="46"/>
      <c r="J21" s="95">
        <f>VLOOKUP(MONTH($C21)+12*(J$2-1998),Entergy!$F$972:$S$1100,MATCH(CONCATENATE($A21,J$3),Entergy!$G$971:$S$971,0)+1,FALSE)</f>
        <v>0</v>
      </c>
      <c r="K21" s="95">
        <f>VLOOKUP(MONTH($C21)+12*(K$2-1998),Entergy!$F$972:$S$1100,MATCH(CONCATENATE($A21,K$3),Entergy!$G$971:$S$971,0)+1,FALSE)</f>
        <v>5.6342857142857143</v>
      </c>
      <c r="L21" s="25"/>
      <c r="M21" s="25"/>
      <c r="O21" s="95">
        <f>VLOOKUP(MONTH($C21)+12*(O$2-1998),Entergy!$F$972:$S$1100,MATCH(CONCATENATE($A21,O$3),Entergy!$G$971:$S$971,0)+1,FALSE)</f>
        <v>13.406363636363636</v>
      </c>
      <c r="P21" s="95">
        <f>VLOOKUP(MONTH($C21)+12*(P$2-1998),Entergy!$F$972:$S$1100,MATCH(CONCATENATE($A21,P$3),Entergy!$G$971:$S$971,0)+1,FALSE)</f>
        <v>0</v>
      </c>
      <c r="Q21" s="46"/>
      <c r="R21" s="46"/>
      <c r="T21" s="46"/>
      <c r="U21" s="46"/>
      <c r="V21" s="46"/>
      <c r="W21" s="46"/>
    </row>
    <row r="22" spans="1:23" ht="12" customHeight="1" outlineLevel="1" x14ac:dyDescent="0.2">
      <c r="A22" s="25">
        <v>30</v>
      </c>
      <c r="C22" s="24">
        <v>37196</v>
      </c>
      <c r="E22" s="95">
        <f>VLOOKUP(MONTH($C22)+12*(E$2-1998),Entergy!$F$972:$S$1100,MATCH(CONCATENATE($A22,E$3),Entergy!$G$971:$S$971,0)+1,FALSE)</f>
        <v>0</v>
      </c>
      <c r="F22" s="95">
        <f>VLOOKUP(MONTH($C22)+12*(F$2-1998),Entergy!$F$972:$S$1100,MATCH(CONCATENATE($A22,F$3),Entergy!$G$971:$S$971,0)+1,FALSE)</f>
        <v>8.9030000000000005</v>
      </c>
      <c r="G22" s="46"/>
      <c r="H22" s="46"/>
      <c r="J22" s="95">
        <f>VLOOKUP(MONTH($C22)+12*(J$2-1998),Entergy!$F$972:$S$1100,MATCH(CONCATENATE($A22,J$3),Entergy!$G$971:$S$971,0)+1,FALSE)</f>
        <v>2.000000000000008E-2</v>
      </c>
      <c r="K22" s="95">
        <f>VLOOKUP(MONTH($C22)+12*(K$2-1998),Entergy!$F$972:$S$1100,MATCH(CONCATENATE($A22,K$3),Entergy!$G$971:$S$971,0)+1,FALSE)</f>
        <v>7.4833333333333334</v>
      </c>
      <c r="L22" s="25"/>
      <c r="M22" s="25"/>
      <c r="O22" s="95">
        <f>VLOOKUP(MONTH($C22)+12*(O$2-1998),Entergy!$F$972:$S$1100,MATCH(CONCATENATE($A22,O$3),Entergy!$G$971:$S$971,0)+1,FALSE)</f>
        <v>16.901999999999997</v>
      </c>
      <c r="P22" s="95">
        <f>VLOOKUP(MONTH($C22)+12*(P$2-1998),Entergy!$F$972:$S$1100,MATCH(CONCATENATE($A22,P$3),Entergy!$G$971:$S$971,0)+1,FALSE)</f>
        <v>0</v>
      </c>
      <c r="Q22" s="46"/>
      <c r="R22" s="46"/>
      <c r="T22" s="46"/>
      <c r="U22" s="46"/>
    </row>
    <row r="23" spans="1:23" ht="12" customHeight="1" outlineLevel="1" x14ac:dyDescent="0.2">
      <c r="A23" s="140">
        <v>30</v>
      </c>
      <c r="B23" s="141"/>
      <c r="C23" s="149">
        <v>37226</v>
      </c>
      <c r="D23" s="141"/>
      <c r="E23" s="150">
        <f>VLOOKUP(MONTH($C23)+12*(E$2-1998),Entergy!$F$972:$S$1100,MATCH(CONCATENATE($A23,E$3),Entergy!$G$971:$S$971,0)+1,FALSE)</f>
        <v>0</v>
      </c>
      <c r="F23" s="150">
        <f>VLOOKUP(MONTH($C23)+12*(F$2-1998),Entergy!$F$972:$S$1100,MATCH(CONCATENATE($A23,F$3),Entergy!$G$971:$S$971,0)+1,FALSE)</f>
        <v>11.451363636363636</v>
      </c>
      <c r="G23" s="151"/>
      <c r="H23" s="151"/>
      <c r="I23" s="141"/>
      <c r="J23" s="150">
        <f>VLOOKUP(MONTH($C23)+12*(J$2-1998),Entergy!$F$972:$S$1100,MATCH(CONCATENATE($A23,J$3),Entergy!$G$971:$S$971,0)+1,FALSE)</f>
        <v>0</v>
      </c>
      <c r="K23" s="150">
        <f>VLOOKUP(MONTH($C23)+12*(K$2-1998),Entergy!$F$972:$S$1100,MATCH(CONCATENATE($A23,K$3),Entergy!$G$971:$S$971,0)+1,FALSE)</f>
        <v>8.0790909090909064</v>
      </c>
      <c r="L23" s="140"/>
      <c r="M23" s="140"/>
      <c r="N23" s="141"/>
      <c r="O23" s="150">
        <f>VLOOKUP(MONTH($C23)+12*(O$2-1998),Entergy!$F$972:$S$1100,MATCH(CONCATENATE($A23,O$3),Entergy!$G$971:$S$971,0)+1,FALSE)</f>
        <v>49.763500000000008</v>
      </c>
      <c r="P23" s="150">
        <f>VLOOKUP(MONTH($C23)+12*(P$2-1998),Entergy!$F$972:$S$1100,MATCH(CONCATENATE($A23,P$3),Entergy!$G$971:$S$971,0)+1,FALSE)</f>
        <v>0</v>
      </c>
      <c r="Q23" s="151"/>
      <c r="R23" s="151"/>
      <c r="S23" s="141"/>
      <c r="T23" s="151"/>
      <c r="U23" s="151"/>
      <c r="V23" s="141"/>
      <c r="W23" s="141"/>
    </row>
    <row r="24" spans="1:23" ht="12" hidden="1" customHeight="1" x14ac:dyDescent="0.2">
      <c r="A24" s="25">
        <v>30</v>
      </c>
      <c r="C24" s="24" t="s">
        <v>23</v>
      </c>
      <c r="E24" s="46">
        <f>(E21*$D$44+E22*$D$45+E23*$D$46)/SUM($D$44:$D$46)</f>
        <v>0</v>
      </c>
      <c r="F24" s="46"/>
      <c r="G24" s="46"/>
      <c r="H24" s="46"/>
      <c r="J24" s="46">
        <f>(J21*$I$44+J22*$I$45+J23*$I$46)/SUM($I$44:$I$46)</f>
        <v>6.3492063492063744E-3</v>
      </c>
      <c r="K24" s="46"/>
      <c r="L24" s="25"/>
      <c r="M24" s="25"/>
      <c r="O24" s="46">
        <f>(O21*$N$44+O22*$N$45+O23*$N$46)/SUM($N$44:$N$46)</f>
        <v>26.262096774193552</v>
      </c>
      <c r="P24" s="46"/>
      <c r="Q24" s="46"/>
      <c r="R24" s="46"/>
      <c r="T24" s="46"/>
      <c r="U24" s="46"/>
    </row>
    <row r="25" spans="1:23" ht="12" customHeight="1" outlineLevel="1" x14ac:dyDescent="0.2">
      <c r="A25" s="25">
        <v>25</v>
      </c>
      <c r="C25" s="24">
        <v>37165</v>
      </c>
      <c r="E25" s="95">
        <f>VLOOKUP(MONTH($C25)+12*(E$2-1998),Entergy!$F$972:$S$1100,MATCH(CONCATENATE($A25,E$3),Entergy!$G$971:$S$971,0)+1,FALSE)</f>
        <v>0.16590909090909084</v>
      </c>
      <c r="F25" s="95">
        <f>VLOOKUP(MONTH($C25)+12*(F$2-1998),Entergy!$F$972:$S$1100,MATCH(CONCATENATE($A25,F$3),Entergy!$G$971:$S$971,0)+1,FALSE)</f>
        <v>4.5209090909090905</v>
      </c>
      <c r="G25" s="46"/>
      <c r="H25" s="46"/>
      <c r="J25" s="95">
        <f>VLOOKUP(MONTH($C25)+12*(J$2-1998),Entergy!$F$972:$S$1100,MATCH(CONCATENATE($A25,J$3),Entergy!$G$971:$S$971,0)+1,FALSE)</f>
        <v>0.91761904761904778</v>
      </c>
      <c r="K25" s="95">
        <f>VLOOKUP(MONTH($C25)+12*(K$2-1998),Entergy!$F$972:$S$1100,MATCH(CONCATENATE($A25,K$3),Entergy!$G$971:$S$971,0)+1,FALSE)</f>
        <v>1.5519047619047621</v>
      </c>
      <c r="L25" s="25"/>
      <c r="M25" s="25"/>
      <c r="O25" s="95">
        <f>VLOOKUP(MONTH($C25)+12*(O$2-1998),Entergy!$F$972:$S$1100,MATCH(CONCATENATE($A25,O$3),Entergy!$G$971:$S$971,0)+1,FALSE)</f>
        <v>18.406363636363636</v>
      </c>
      <c r="P25" s="95">
        <f>VLOOKUP(MONTH($C25)+12*(P$2-1998),Entergy!$F$972:$S$1100,MATCH(CONCATENATE($A25,P$3),Entergy!$G$971:$S$971,0)+1,FALSE)</f>
        <v>0</v>
      </c>
      <c r="Q25" s="46"/>
      <c r="R25" s="46"/>
      <c r="T25" s="46"/>
      <c r="U25" s="46"/>
    </row>
    <row r="26" spans="1:23" ht="12" customHeight="1" outlineLevel="1" x14ac:dyDescent="0.2">
      <c r="A26" s="25">
        <v>25</v>
      </c>
      <c r="C26" s="24">
        <v>37196</v>
      </c>
      <c r="E26" s="95">
        <f>VLOOKUP(MONTH($C26)+12*(E$2-1998),Entergy!$F$972:$S$1100,MATCH(CONCATENATE($A26,E$3),Entergy!$G$971:$S$971,0)+1,FALSE)</f>
        <v>0</v>
      </c>
      <c r="F26" s="95">
        <f>VLOOKUP(MONTH($C26)+12*(F$2-1998),Entergy!$F$972:$S$1100,MATCH(CONCATENATE($A26,F$3),Entergy!$G$971:$S$971,0)+1,FALSE)</f>
        <v>3.903</v>
      </c>
      <c r="G26" s="46"/>
      <c r="H26" s="46"/>
      <c r="J26" s="95">
        <f>VLOOKUP(MONTH($C26)+12*(J$2-1998),Entergy!$F$972:$S$1100,MATCH(CONCATENATE($A26,J$3),Entergy!$G$971:$S$971,0)+1,FALSE)</f>
        <v>0.59333333333333349</v>
      </c>
      <c r="K26" s="95">
        <f>VLOOKUP(MONTH($C26)+12*(K$2-1998),Entergy!$F$972:$S$1100,MATCH(CONCATENATE($A26,K$3),Entergy!$G$971:$S$971,0)+1,FALSE)</f>
        <v>3.0566666666666671</v>
      </c>
      <c r="L26" s="25"/>
      <c r="M26" s="25"/>
      <c r="O26" s="95">
        <f>VLOOKUP(MONTH($C26)+12*(O$2-1998),Entergy!$F$972:$S$1100,MATCH(CONCATENATE($A26,O$3),Entergy!$G$971:$S$971,0)+1,FALSE)</f>
        <v>21.901999999999997</v>
      </c>
      <c r="P26" s="95">
        <f>VLOOKUP(MONTH($C26)+12*(P$2-1998),Entergy!$F$972:$S$1100,MATCH(CONCATENATE($A26,P$3),Entergy!$G$971:$S$971,0)+1,FALSE)</f>
        <v>0</v>
      </c>
      <c r="Q26" s="46"/>
      <c r="R26" s="46"/>
      <c r="T26" s="46"/>
      <c r="U26" s="46"/>
    </row>
    <row r="27" spans="1:23" ht="12" customHeight="1" outlineLevel="1" x14ac:dyDescent="0.2">
      <c r="A27" s="140">
        <v>25</v>
      </c>
      <c r="B27" s="141"/>
      <c r="C27" s="149">
        <v>37226</v>
      </c>
      <c r="D27" s="141"/>
      <c r="E27" s="150">
        <f>VLOOKUP(MONTH($C27)+12*(E$2-1998),Entergy!$F$972:$S$1100,MATCH(CONCATENATE($A27,E$3),Entergy!$G$971:$S$971,0)+1,FALSE)</f>
        <v>2.7727272727272701E-2</v>
      </c>
      <c r="F27" s="150">
        <f>VLOOKUP(MONTH($C27)+12*(F$2-1998),Entergy!$F$972:$S$1100,MATCH(CONCATENATE($A27,F$3),Entergy!$G$971:$S$971,0)+1,FALSE)</f>
        <v>6.4790909090909086</v>
      </c>
      <c r="G27" s="151"/>
      <c r="H27" s="151"/>
      <c r="I27" s="141"/>
      <c r="J27" s="150">
        <f>VLOOKUP(MONTH($C27)+12*(J$2-1998),Entergy!$F$972:$S$1100,MATCH(CONCATENATE($A27,J$3),Entergy!$G$971:$S$971,0)+1,FALSE)</f>
        <v>0.45227272727272738</v>
      </c>
      <c r="K27" s="150">
        <f>VLOOKUP(MONTH($C27)+12*(K$2-1998),Entergy!$F$972:$S$1100,MATCH(CONCATENATE($A27,K$3),Entergy!$G$971:$S$971,0)+1,FALSE)</f>
        <v>3.5313636363636358</v>
      </c>
      <c r="L27" s="140"/>
      <c r="M27" s="140"/>
      <c r="N27" s="141"/>
      <c r="O27" s="150">
        <f>VLOOKUP(MONTH($C27)+12*(O$2-1998),Entergy!$F$972:$S$1100,MATCH(CONCATENATE($A27,O$3),Entergy!$G$971:$S$971,0)+1,FALSE)</f>
        <v>54.763500000000008</v>
      </c>
      <c r="P27" s="150">
        <f>VLOOKUP(MONTH($C27)+12*(P$2-1998),Entergy!$F$972:$S$1100,MATCH(CONCATENATE($A27,P$3),Entergy!$G$971:$S$971,0)+1,FALSE)</f>
        <v>0</v>
      </c>
      <c r="Q27" s="151"/>
      <c r="R27" s="151"/>
      <c r="S27" s="141"/>
      <c r="T27" s="151"/>
      <c r="U27" s="151"/>
      <c r="V27" s="141"/>
      <c r="W27" s="141"/>
    </row>
    <row r="28" spans="1:23" ht="12" hidden="1" customHeight="1" x14ac:dyDescent="0.2">
      <c r="A28" s="84">
        <v>25</v>
      </c>
      <c r="B28" s="85"/>
      <c r="C28" s="86" t="s">
        <v>23</v>
      </c>
      <c r="D28" s="85"/>
      <c r="E28" s="98">
        <f>(E25*$D$44+E26*$D$45+E27*$D$46)/SUM($D$44:$D$46)</f>
        <v>6.6562499999999969E-2</v>
      </c>
      <c r="F28" s="98">
        <f>(F25*$I$44+F26*$I$45+F27*$I$46)/SUM($I$44:$I$46)</f>
        <v>5.0085569985569984</v>
      </c>
      <c r="G28" s="98"/>
      <c r="H28" s="98"/>
      <c r="I28" s="85"/>
      <c r="J28" s="98">
        <f>(J25*$I$44+J26*$I$45+J27*$I$46)/SUM($I$44:$I$46)</f>
        <v>0.65216931216931229</v>
      </c>
      <c r="K28" s="98">
        <f>(K25*$I$44+K26*$I$45+K27*$I$46)/SUM($I$44:$I$46)</f>
        <v>2.7208465608465606</v>
      </c>
      <c r="L28" s="84"/>
      <c r="M28" s="84"/>
      <c r="N28" s="85"/>
      <c r="O28" s="98">
        <f>(O25*$N$44+O26*$N$45+O27*$N$46)/SUM($N$44:$N$46)</f>
        <v>31.262096774193552</v>
      </c>
      <c r="P28" s="98">
        <f>(P25*$I$44+P26*$I$45+P27*$I$46)/SUM($I$44:$I$46)</f>
        <v>0</v>
      </c>
      <c r="Q28" s="98"/>
      <c r="R28" s="98"/>
      <c r="S28" s="85"/>
      <c r="T28" s="98"/>
      <c r="U28" s="98"/>
      <c r="V28" s="85"/>
      <c r="W28" s="85"/>
    </row>
    <row r="29" spans="1:23" ht="12" customHeight="1" outlineLevel="1" x14ac:dyDescent="0.2">
      <c r="A29" s="69">
        <v>20</v>
      </c>
      <c r="C29" s="24">
        <v>37165</v>
      </c>
      <c r="E29" s="95"/>
      <c r="F29" s="95">
        <f>VLOOKUP(MONTH($C29)+12*(F$2-1998),Entergy!$F$972:$S$1100,MATCH(CONCATENATE($A29,F$3),Entergy!$G$971:$S$971,0)+1,FALSE)</f>
        <v>0.56545454545454554</v>
      </c>
      <c r="J29" s="95"/>
      <c r="K29" s="95">
        <f>VLOOKUP(MONTH($C29)+12*(K$2-1998),Entergy!$F$972:$S$1100,MATCH(CONCATENATE($A29,K$3),Entergy!$G$971:$S$971,0)+1,FALSE)</f>
        <v>9.0476190476191081E-3</v>
      </c>
      <c r="O29" s="95"/>
      <c r="P29" s="95">
        <f>VLOOKUP(MONTH($C29)+12*(P$2-1998),Entergy!$F$972:$S$1100,MATCH(CONCATENATE($A29,P$3),Entergy!$G$971:$S$971,0)+1,FALSE)</f>
        <v>0</v>
      </c>
    </row>
    <row r="30" spans="1:23" ht="12" customHeight="1" outlineLevel="1" x14ac:dyDescent="0.2">
      <c r="A30" s="69">
        <v>20</v>
      </c>
      <c r="C30" s="24">
        <v>37196</v>
      </c>
      <c r="E30" s="95"/>
      <c r="F30" s="95">
        <f>VLOOKUP(MONTH($C30)+12*(F$2-1998),Entergy!$F$972:$S$1100,MATCH(CONCATENATE($A30,F$3),Entergy!$G$971:$S$971,0)+1,FALSE)</f>
        <v>0.44600000000000006</v>
      </c>
      <c r="J30" s="95"/>
      <c r="K30" s="95">
        <f>VLOOKUP(MONTH($C30)+12*(K$2-1998),Entergy!$F$972:$S$1100,MATCH(CONCATENATE($A30,K$3),Entergy!$G$971:$S$971,0)+1,FALSE)</f>
        <v>0.4347619047619049</v>
      </c>
      <c r="O30" s="95"/>
      <c r="P30" s="95">
        <f>VLOOKUP(MONTH($C30)+12*(P$2-1998),Entergy!$F$972:$S$1100,MATCH(CONCATENATE($A30,P$3),Entergy!$G$971:$S$971,0)+1,FALSE)</f>
        <v>0</v>
      </c>
    </row>
    <row r="31" spans="1:23" ht="12" customHeight="1" outlineLevel="1" thickBot="1" x14ac:dyDescent="0.25">
      <c r="A31" s="69">
        <v>20</v>
      </c>
      <c r="C31" s="24">
        <v>37226</v>
      </c>
      <c r="E31" s="95"/>
      <c r="F31" s="95">
        <f>VLOOKUP(MONTH($C31)+12*(F$2-1998),Entergy!$F$972:$S$1100,MATCH(CONCATENATE($A31,F$3),Entergy!$G$971:$S$971,0)+1,FALSE)</f>
        <v>1.9059090909090906</v>
      </c>
      <c r="J31" s="95"/>
      <c r="K31" s="95">
        <f>VLOOKUP(MONTH($C31)+12*(K$2-1998),Entergy!$F$972:$S$1100,MATCH(CONCATENATE($A31,K$3),Entergy!$G$971:$S$971,0)+1,FALSE)</f>
        <v>0.46227272727272717</v>
      </c>
      <c r="O31" s="95"/>
      <c r="P31" s="95">
        <f>VLOOKUP(MONTH($C31)+12*(P$2-1998),Entergy!$F$972:$S$1100,MATCH(CONCATENATE($A31,P$3),Entergy!$G$971:$S$971,0)+1,FALSE)</f>
        <v>0</v>
      </c>
    </row>
    <row r="32" spans="1:23" ht="12.75" hidden="1" customHeight="1" thickBot="1" x14ac:dyDescent="0.25">
      <c r="A32" s="75">
        <v>20</v>
      </c>
      <c r="B32" s="33"/>
      <c r="C32" s="38" t="s">
        <v>23</v>
      </c>
      <c r="D32" s="33"/>
      <c r="E32" s="59"/>
      <c r="F32" s="59">
        <f>(F29*$I$44+F30*$I$45+F31*$I$46)/SUM($I$44:$I$46)</f>
        <v>0.99562770562770553</v>
      </c>
      <c r="G32" s="33"/>
      <c r="H32" s="33"/>
      <c r="I32" s="33"/>
      <c r="J32" s="59"/>
      <c r="K32" s="59">
        <f>(K29*$I$44+K30*$I$45+K31*$I$46)/SUM($I$44:$I$46)</f>
        <v>0.30246409674981106</v>
      </c>
      <c r="L32" s="33"/>
      <c r="M32" s="33"/>
      <c r="N32" s="33"/>
      <c r="O32" s="59"/>
      <c r="P32" s="59">
        <f>(P29*$I$44+P30*$I$45+P31*$I$46)/SUM($I$44:$I$46)</f>
        <v>0</v>
      </c>
      <c r="Q32" s="33"/>
      <c r="R32" s="33"/>
      <c r="S32" s="33"/>
      <c r="T32" s="33"/>
      <c r="U32" s="33"/>
      <c r="V32" s="33"/>
      <c r="W32" s="33"/>
    </row>
    <row r="33" spans="1:23" s="105" customFormat="1" ht="19.5" customHeight="1" x14ac:dyDescent="0.2">
      <c r="A33" s="103" t="s">
        <v>22</v>
      </c>
      <c r="B33" s="103"/>
      <c r="C33" s="103"/>
      <c r="D33" s="104"/>
      <c r="E33" s="104" t="s">
        <v>108</v>
      </c>
      <c r="F33" s="104" t="s">
        <v>25</v>
      </c>
      <c r="G33" s="104" t="s">
        <v>25</v>
      </c>
      <c r="H33" s="117" t="s">
        <v>110</v>
      </c>
      <c r="I33" s="104"/>
      <c r="J33" s="104" t="s">
        <v>108</v>
      </c>
      <c r="K33" s="104" t="s">
        <v>25</v>
      </c>
      <c r="L33" s="104" t="s">
        <v>25</v>
      </c>
      <c r="M33" s="117" t="s">
        <v>110</v>
      </c>
      <c r="N33" s="104"/>
      <c r="O33" s="104" t="s">
        <v>108</v>
      </c>
      <c r="P33" s="104" t="s">
        <v>25</v>
      </c>
      <c r="Q33" s="104" t="s">
        <v>25</v>
      </c>
      <c r="R33" s="117" t="s">
        <v>110</v>
      </c>
      <c r="S33" s="104"/>
      <c r="T33" s="104" t="s">
        <v>108</v>
      </c>
      <c r="U33" s="104" t="s">
        <v>25</v>
      </c>
      <c r="V33" s="104" t="s">
        <v>25</v>
      </c>
      <c r="W33" s="117" t="s">
        <v>110</v>
      </c>
    </row>
    <row r="34" spans="1:23" s="105" customFormat="1" ht="15" customHeight="1" x14ac:dyDescent="0.2">
      <c r="A34" s="114"/>
      <c r="B34" s="114"/>
      <c r="C34" s="114"/>
      <c r="D34" s="115"/>
      <c r="E34" s="115" t="s">
        <v>6</v>
      </c>
      <c r="F34" s="115" t="s">
        <v>6</v>
      </c>
      <c r="G34" s="115" t="s">
        <v>27</v>
      </c>
      <c r="H34" s="118" t="s">
        <v>112</v>
      </c>
      <c r="I34" s="115"/>
      <c r="J34" s="115" t="s">
        <v>6</v>
      </c>
      <c r="K34" s="115" t="s">
        <v>6</v>
      </c>
      <c r="L34" s="115" t="s">
        <v>27</v>
      </c>
      <c r="M34" s="118" t="s">
        <v>112</v>
      </c>
      <c r="N34" s="115"/>
      <c r="O34" s="115" t="s">
        <v>6</v>
      </c>
      <c r="P34" s="115" t="s">
        <v>6</v>
      </c>
      <c r="Q34" s="115" t="s">
        <v>27</v>
      </c>
      <c r="R34" s="118" t="s">
        <v>112</v>
      </c>
      <c r="S34" s="115"/>
      <c r="T34" s="115" t="s">
        <v>6</v>
      </c>
      <c r="U34" s="115" t="s">
        <v>6</v>
      </c>
      <c r="V34" s="115" t="s">
        <v>27</v>
      </c>
      <c r="W34" s="118" t="s">
        <v>112</v>
      </c>
    </row>
    <row r="35" spans="1:23" ht="15" customHeight="1" x14ac:dyDescent="0.2">
      <c r="A35" s="37"/>
      <c r="B35" s="37"/>
      <c r="C35" s="37"/>
      <c r="D35" s="30"/>
      <c r="E35" s="30" t="s">
        <v>113</v>
      </c>
      <c r="F35" s="30" t="s">
        <v>26</v>
      </c>
      <c r="G35" s="30" t="s">
        <v>28</v>
      </c>
      <c r="H35" s="116" t="s">
        <v>111</v>
      </c>
      <c r="I35" s="30"/>
      <c r="J35" s="30" t="s">
        <v>113</v>
      </c>
      <c r="K35" s="30" t="s">
        <v>26</v>
      </c>
      <c r="L35" s="30" t="s">
        <v>28</v>
      </c>
      <c r="M35" s="116" t="s">
        <v>111</v>
      </c>
      <c r="N35" s="30"/>
      <c r="O35" s="30" t="s">
        <v>113</v>
      </c>
      <c r="P35" s="30" t="s">
        <v>26</v>
      </c>
      <c r="Q35" s="30" t="s">
        <v>28</v>
      </c>
      <c r="R35" s="116" t="s">
        <v>111</v>
      </c>
      <c r="S35" s="30"/>
      <c r="T35" s="30" t="s">
        <v>113</v>
      </c>
      <c r="U35" s="30" t="s">
        <v>26</v>
      </c>
      <c r="V35" s="30" t="s">
        <v>28</v>
      </c>
      <c r="W35" s="116" t="s">
        <v>111</v>
      </c>
    </row>
    <row r="36" spans="1:23" s="6" customFormat="1" ht="14.25" customHeight="1" thickBot="1" x14ac:dyDescent="0.25">
      <c r="A36" s="22"/>
      <c r="B36" s="22"/>
      <c r="C36" s="22"/>
      <c r="D36" s="23"/>
      <c r="E36" s="23">
        <v>1998</v>
      </c>
      <c r="F36" s="23">
        <v>1998</v>
      </c>
      <c r="G36" s="23">
        <v>1998</v>
      </c>
      <c r="H36" s="23">
        <v>1998</v>
      </c>
      <c r="I36" s="23"/>
      <c r="J36" s="23">
        <v>1999</v>
      </c>
      <c r="K36" s="23">
        <v>1999</v>
      </c>
      <c r="L36" s="23">
        <v>1999</v>
      </c>
      <c r="M36" s="23">
        <v>1999</v>
      </c>
      <c r="N36" s="23"/>
      <c r="O36" s="23">
        <v>2000</v>
      </c>
      <c r="P36" s="23">
        <v>2000</v>
      </c>
      <c r="Q36" s="23">
        <v>2000</v>
      </c>
      <c r="R36" s="23">
        <v>2000</v>
      </c>
      <c r="S36" s="23"/>
      <c r="T36" s="23">
        <v>2001</v>
      </c>
      <c r="U36" s="23">
        <v>2001</v>
      </c>
      <c r="V36" s="23">
        <v>2001</v>
      </c>
      <c r="W36" s="23">
        <v>2001</v>
      </c>
    </row>
    <row r="37" spans="1:23" ht="15" customHeight="1" x14ac:dyDescent="0.2">
      <c r="A37" s="6"/>
      <c r="B37" s="6"/>
      <c r="C37" s="6" t="s">
        <v>5</v>
      </c>
      <c r="D37" s="31"/>
      <c r="H37" s="31"/>
      <c r="I37" s="31"/>
      <c r="M37" s="31"/>
      <c r="N37" s="31"/>
      <c r="R37" s="31"/>
      <c r="S37" s="31"/>
      <c r="W37" s="31"/>
    </row>
    <row r="38" spans="1:23" ht="0.75" hidden="1" customHeight="1" x14ac:dyDescent="0.2">
      <c r="A38" s="61"/>
      <c r="B38" s="31"/>
      <c r="C38" s="6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</row>
    <row r="39" spans="1:23" ht="12.75" customHeight="1" x14ac:dyDescent="0.2">
      <c r="A39" s="24"/>
      <c r="B39" s="52"/>
      <c r="C39" s="24">
        <v>36892</v>
      </c>
      <c r="D39" s="52"/>
      <c r="E39" s="53">
        <f>VLOOKUP(MONTH($C39)+12*(E$36-1998),Entergy!$A$972:$E$1015,3,FALSE)</f>
        <v>17.812380952380952</v>
      </c>
      <c r="F39" s="53">
        <f>VLOOKUP(MONTH($C39)+12*(F$36-1998),Gas!$A$2507:$E$2568,3,FALSE)</f>
        <v>2.1114516129032257</v>
      </c>
      <c r="G39" s="44">
        <f>VLOOKUP(MONTH($C39)+12*(G$36-1998),Entergy!$T$972:$AB$1015,3,FALSE)</f>
        <v>8.4844809464062312</v>
      </c>
      <c r="H39" s="42">
        <f>VLOOKUP(MONTH($C39)+12*(H$36-1998),'[1]Peak Load %'!$A$27:$O$110,MATCH("spp",'[1]Peak Load %'!$B$1:$O$1,0)+1,FALSE)</f>
        <v>0.60290673848135357</v>
      </c>
      <c r="I39" s="52"/>
      <c r="J39" s="53">
        <f>VLOOKUP(MONTH($C39)+12*(J$36-1998),Entergy!$A$972:$E$1015,3,FALSE)</f>
        <v>20.355</v>
      </c>
      <c r="K39" s="53">
        <f>VLOOKUP(MONTH($C39)+12*(K$36-1998),Gas!$A$2507:$E$2568,3,FALSE)</f>
        <v>1.8438709677419356</v>
      </c>
      <c r="L39" s="44">
        <f>VLOOKUP(MONTH($C39)+12*(L$36-1998),Entergy!$T$972:$AB$1015,3,FALSE)</f>
        <v>10.909455048088194</v>
      </c>
      <c r="M39" s="42">
        <f>VLOOKUP(MONTH($C39)+12*(M$36-1998),'[1]Peak Load %'!$A$27:$O$110,MATCH("spp",'[1]Peak Load %'!$B$1:$O$1,0)+1,FALSE)</f>
        <v>0.69837831508693871</v>
      </c>
      <c r="N39" s="52"/>
      <c r="O39" s="53">
        <f>VLOOKUP(MONTH($C39)+12*(O$36-1998),Entergy!$A$972:$E$1015,3,FALSE)</f>
        <v>25.847894736842104</v>
      </c>
      <c r="P39" s="53">
        <f>VLOOKUP(MONTH($C39)+12*(P$36-1998),Gas!$A$2507:$E$2568,3,FALSE)</f>
        <v>2.3987096774193541</v>
      </c>
      <c r="Q39" s="44">
        <f>VLOOKUP(MONTH($C39)+12*(Q$36-1998),Entergy!$T$972:$AB$1015,3,FALSE)</f>
        <v>10.605552646977797</v>
      </c>
      <c r="R39" s="42">
        <f>VLOOKUP(MONTH($C39)+12*(R$36-1998),'[1]Peak Load %'!$A$27:$O$110,MATCH("spp",'[1]Peak Load %'!$B$1:$O$1,0)+1,FALSE)</f>
        <v>0.67038415680344321</v>
      </c>
      <c r="S39" s="52"/>
      <c r="T39" s="53">
        <f>VLOOKUP(MONTH($C39)+12*(T$36-1998),Entergy!$A$972:$E$1015,3,FALSE)</f>
        <v>60.822499999999991</v>
      </c>
      <c r="U39" s="53">
        <f>VLOOKUP(MONTH($C39)+12*(U$36-1998),Gas!$A$2507:$E$2568,3,FALSE)</f>
        <v>8.449193548387095</v>
      </c>
      <c r="V39" s="44">
        <f>VLOOKUP(MONTH($C39)+12*(V$36-1998),Entergy!$T$972:$AB$1015,3,FALSE)</f>
        <v>7.1061247951651367</v>
      </c>
      <c r="W39" s="42"/>
    </row>
    <row r="40" spans="1:23" ht="12.75" customHeight="1" x14ac:dyDescent="0.2">
      <c r="A40" s="26"/>
      <c r="B40" s="54"/>
      <c r="C40" s="26">
        <v>36923</v>
      </c>
      <c r="D40" s="54"/>
      <c r="E40" s="55">
        <f>VLOOKUP(MONTH($C40)+12*(E$36-1998),Entergy!$A$972:$E$1015,3,FALSE)</f>
        <v>18.065999999999995</v>
      </c>
      <c r="F40" s="55">
        <f>VLOOKUP(MONTH($C40)+12*(F$36-1998),Gas!$A$2507:$E$2568,3,FALSE)</f>
        <v>2.218571428571428</v>
      </c>
      <c r="G40" s="56">
        <f>VLOOKUP(MONTH($C40)+12*(G$36-1998),Entergy!$T$972:$AB$1015,3,FALSE)</f>
        <v>8.1543629932050266</v>
      </c>
      <c r="H40" s="57">
        <f>VLOOKUP(MONTH($C40)+12*(H$36-1998),'[1]Peak Load %'!$A$27:$O$110,MATCH("spp",'[1]Peak Load %'!$B$1:$O$1,0)+1,FALSE)</f>
        <v>0.57726421169720743</v>
      </c>
      <c r="I40" s="54"/>
      <c r="J40" s="55">
        <f>VLOOKUP(MONTH($C40)+12*(J$36-1998),Entergy!$A$972:$E$1015,3,FALSE)</f>
        <v>17.685263157894738</v>
      </c>
      <c r="K40" s="55">
        <f>VLOOKUP(MONTH($C40)+12*(K$36-1998),Gas!$A$2507:$E$2568,3,FALSE)</f>
        <v>1.779821428571428</v>
      </c>
      <c r="L40" s="56">
        <f>VLOOKUP(MONTH($C40)+12*(L$36-1998),Entergy!$T$972:$AB$1015,3,FALSE)</f>
        <v>9.9296483195119851</v>
      </c>
      <c r="M40" s="57">
        <f>VLOOKUP(MONTH($C40)+12*(M$36-1998),'[1]Peak Load %'!$A$27:$O$110,MATCH("spp",'[1]Peak Load %'!$B$1:$O$1,0)+1,FALSE)</f>
        <v>0.60944909548621273</v>
      </c>
      <c r="N40" s="54"/>
      <c r="O40" s="55">
        <f>VLOOKUP(MONTH($C40)+12*(O$36-1998),Entergy!$A$972:$E$1015,3,FALSE)</f>
        <v>25.646499999999996</v>
      </c>
      <c r="P40" s="55">
        <f>VLOOKUP(MONTH($C40)+12*(P$36-1998),Gas!$A$2507:$E$2568,3,FALSE)</f>
        <v>2.656896551724139</v>
      </c>
      <c r="Q40" s="56">
        <f>VLOOKUP(MONTH($C40)+12*(Q$36-1998),Entergy!$T$972:$AB$1015,3,FALSE)</f>
        <v>9.6117239683225915</v>
      </c>
      <c r="R40" s="57">
        <f>VLOOKUP(MONTH($C40)+12*(R$36-1998),'[1]Peak Load %'!$A$27:$O$110,MATCH("spp",'[1]Peak Load %'!$B$1:$O$1,0)+1,FALSE)</f>
        <v>0.63861342949370403</v>
      </c>
      <c r="S40" s="54"/>
      <c r="T40" s="55">
        <f>VLOOKUP(MONTH($C40)+12*(T$36-1998),Entergy!$A$972:$E$1015,3,FALSE)</f>
        <v>43.149000000000001</v>
      </c>
      <c r="U40" s="55">
        <f>VLOOKUP(MONTH($C40)+12*(U$36-1998),Gas!$A$2507:$E$2568,3,FALSE)</f>
        <v>5.6512499999999983</v>
      </c>
      <c r="V40" s="56">
        <f>VLOOKUP(MONTH($C40)+12*(V$36-1998),Entergy!$T$972:$AB$1015,3,FALSE)</f>
        <v>7.7557537376619097</v>
      </c>
      <c r="W40" s="57"/>
    </row>
    <row r="41" spans="1:23" ht="12.75" customHeight="1" x14ac:dyDescent="0.2">
      <c r="A41" s="24"/>
      <c r="B41" s="46"/>
      <c r="C41" s="24">
        <v>37073</v>
      </c>
      <c r="D41" s="46"/>
      <c r="E41" s="53">
        <f>VLOOKUP(MONTH($C41)+12*(E$36-1998),Entergy!$A$972:$E$1015,3,FALSE)</f>
        <v>138.29</v>
      </c>
      <c r="F41" s="53">
        <f>VLOOKUP(MONTH($C41)+12*(F$36-1998),Gas!$A$2507:$E$2568,3,FALSE)</f>
        <v>2.1961290322580655</v>
      </c>
      <c r="G41" s="44">
        <f>VLOOKUP(MONTH($C41)+12*(G$36-1998),Entergy!$T$972:$AB$1015,3,FALSE)</f>
        <v>63.715127654646544</v>
      </c>
      <c r="H41" s="42">
        <f>VLOOKUP(MONTH($C41)+12*(H$36-1998),'[1]Peak Load %'!$A$27:$O$110,MATCH("spp",'[1]Peak Load %'!$B$1:$O$1,0)+1,FALSE)</f>
        <v>0.91945496458052811</v>
      </c>
      <c r="I41" s="46"/>
      <c r="J41" s="53">
        <f>VLOOKUP(MONTH($C41)+12*(J$36-1998),Entergy!$A$972:$E$1015,3,FALSE)</f>
        <v>282.77952380952382</v>
      </c>
      <c r="K41" s="53">
        <f>VLOOKUP(MONTH($C41)+12*(K$36-1998),Gas!$A$2507:$E$2568,3,FALSE)</f>
        <v>2.2893548387096767</v>
      </c>
      <c r="L41" s="44">
        <f>VLOOKUP(MONTH($C41)+12*(L$36-1998),Entergy!$T$972:$AB$1015,3,FALSE)</f>
        <v>112.71501076195402</v>
      </c>
      <c r="M41" s="42">
        <f>VLOOKUP(MONTH($C41)+12*(M$36-1998),'[1]Peak Load %'!$A$27:$O$110,MATCH("spp",'[1]Peak Load %'!$B$1:$O$1,0)+1,FALSE)</f>
        <v>0.92284875098147556</v>
      </c>
      <c r="N41" s="46"/>
      <c r="O41" s="53">
        <f>VLOOKUP(MONTH($C41)+12*(O$36-1998),Entergy!$A$972:$E$1015,3,FALSE)</f>
        <v>68.725500000000011</v>
      </c>
      <c r="P41" s="53">
        <f>VLOOKUP(MONTH($C41)+12*(P$36-1998),Gas!$A$2507:$E$2568,3,FALSE)</f>
        <v>4.0396774193548382</v>
      </c>
      <c r="Q41" s="44">
        <f>VLOOKUP(MONTH($C41)+12*(Q$36-1998),Entergy!$T$972:$AB$1015,3,FALSE)</f>
        <v>16.987744280132802</v>
      </c>
      <c r="R41" s="42">
        <f>VLOOKUP(MONTH($C41)+12*(R$36-1998),'[1]Peak Load %'!$A$27:$O$110,MATCH("spp",'[1]Peak Load %'!$B$1:$O$1,0)+1,FALSE)</f>
        <v>0.89478369236247102</v>
      </c>
      <c r="S41" s="46"/>
      <c r="T41" s="53">
        <f>VLOOKUP(MONTH($C41)+12*(T$36-1998),Entergy!$A$972:$E$1015,3,FALSE)</f>
        <v>43.403333333333336</v>
      </c>
      <c r="U41" s="53">
        <f>VLOOKUP(MONTH($C41)+12*(U$36-1998),Gas!$A$2507:$E$2568,3,FALSE)</f>
        <v>3.0735483870967748</v>
      </c>
      <c r="V41" s="44">
        <f>VLOOKUP(MONTH($C41)+12*(V$36-1998),Entergy!$T$972:$AB$1015,3,FALSE)</f>
        <v>14.048296246677172</v>
      </c>
      <c r="W41" s="42"/>
    </row>
    <row r="42" spans="1:23" ht="12.75" customHeight="1" x14ac:dyDescent="0.2">
      <c r="A42" s="26"/>
      <c r="B42" s="54"/>
      <c r="C42" s="26">
        <v>37104</v>
      </c>
      <c r="D42" s="54"/>
      <c r="E42" s="55">
        <f>VLOOKUP(MONTH($C42)+12*(E$36-1998),Entergy!$A$972:$E$1015,3,FALSE)</f>
        <v>40.403333333333336</v>
      </c>
      <c r="F42" s="55">
        <f>VLOOKUP(MONTH($C42)+12*(F$36-1998),Gas!$A$2507:$E$2568,3,FALSE)</f>
        <v>1.8406451612903227</v>
      </c>
      <c r="G42" s="56">
        <f>VLOOKUP(MONTH($C42)+12*(G$36-1998),Entergy!$T$972:$AB$1015,3,FALSE)</f>
        <v>21.827658176328107</v>
      </c>
      <c r="H42" s="57">
        <f>VLOOKUP(MONTH($C42)+12*(H$36-1998),'[1]Peak Load %'!$A$27:$O$110,MATCH("spp",'[1]Peak Load %'!$B$1:$O$1,0)+1,FALSE)</f>
        <v>0.90594698788127159</v>
      </c>
      <c r="I42" s="54"/>
      <c r="J42" s="55">
        <f>VLOOKUP(MONTH($C42)+12*(J$36-1998),Entergy!$A$972:$E$1015,3,FALSE)</f>
        <v>89.636818181818185</v>
      </c>
      <c r="K42" s="55">
        <f>VLOOKUP(MONTH($C42)+12*(K$36-1998),Gas!$A$2507:$E$2568,3,FALSE)</f>
        <v>2.7796774193548388</v>
      </c>
      <c r="L42" s="56">
        <f>VLOOKUP(MONTH($C42)+12*(L$36-1998),Entergy!$T$972:$AB$1015,3,FALSE)</f>
        <v>32.851446569988113</v>
      </c>
      <c r="M42" s="57">
        <f>VLOOKUP(MONTH($C42)+12*(M$36-1998),'[1]Peak Load %'!$A$27:$O$110,MATCH("spp",'[1]Peak Load %'!$B$1:$O$1,0)+1,FALSE)</f>
        <v>0.94755285427632541</v>
      </c>
      <c r="N42" s="54"/>
      <c r="O42" s="55">
        <f>VLOOKUP(MONTH($C42)+12*(O$36-1998),Entergy!$A$972:$E$1015,3,FALSE)</f>
        <v>73.646086956521742</v>
      </c>
      <c r="P42" s="55">
        <f>VLOOKUP(MONTH($C42)+12*(P$36-1998),Gas!$A$2507:$E$2568,3,FALSE)</f>
        <v>4.3846774193548388</v>
      </c>
      <c r="Q42" s="56">
        <f>VLOOKUP(MONTH($C42)+12*(Q$36-1998),Entergy!$T$972:$AB$1015,3,FALSE)</f>
        <v>16.749237200431686</v>
      </c>
      <c r="R42" s="57">
        <f>VLOOKUP(MONTH($C42)+12*(R$36-1998),'[1]Peak Load %'!$A$27:$O$110,MATCH("spp",'[1]Peak Load %'!$B$1:$O$1,0)+1,FALSE)</f>
        <v>0.92870544090056284</v>
      </c>
      <c r="S42" s="54"/>
      <c r="T42" s="55">
        <f>VLOOKUP(MONTH($C42)+12*(T$36-1998),Entergy!$A$972:$E$1015,3,FALSE)</f>
        <v>39.526956521739137</v>
      </c>
      <c r="U42" s="55">
        <f>VLOOKUP(MONTH($C42)+12*(U$36-1998),Gas!$A$2507:$E$2568,3,FALSE)</f>
        <v>3.0077419354838697</v>
      </c>
      <c r="V42" s="56">
        <f>VLOOKUP(MONTH($C42)+12*(V$36-1998),Entergy!$T$972:$AB$1015,3,FALSE)</f>
        <v>13.145598020878943</v>
      </c>
      <c r="W42" s="57"/>
    </row>
    <row r="43" spans="1:23" ht="12.75" customHeight="1" x14ac:dyDescent="0.2">
      <c r="A43" s="63"/>
      <c r="B43" s="52"/>
      <c r="C43" s="63">
        <v>37135</v>
      </c>
      <c r="D43" s="52"/>
      <c r="E43" s="93">
        <f>VLOOKUP(MONTH($C43)+12*(E$36-1998),Entergy!$A$972:$E$1015,3,FALSE)</f>
        <v>29.338095238095239</v>
      </c>
      <c r="F43" s="93">
        <f>VLOOKUP(MONTH($C43)+12*(F$36-1998),Gas!$A$2507:$E$2568,3,FALSE)</f>
        <v>1.9883333333333331</v>
      </c>
      <c r="G43" s="94">
        <f>VLOOKUP(MONTH($C43)+12*(G$36-1998),Entergy!$T$972:$AB$1015,3,FALSE)</f>
        <v>14.8544920011313</v>
      </c>
      <c r="H43" s="42">
        <f>VLOOKUP(MONTH($C43)+12*(H$36-1998),'[1]Peak Load %'!$A$27:$O$110,MATCH("spp",'[1]Peak Load %'!$B$1:$O$1,0)+1,FALSE)</f>
        <v>0.88634277852584742</v>
      </c>
      <c r="I43" s="52"/>
      <c r="J43" s="93">
        <f>VLOOKUP(MONTH($C43)+12*(J$36-1998),Entergy!$A$972:$E$1015,3,FALSE)</f>
        <v>25.190952380952382</v>
      </c>
      <c r="K43" s="93">
        <f>VLOOKUP(MONTH($C43)+12*(K$36-1998),Gas!$A$2507:$E$2568,3,FALSE)</f>
        <v>2.5736666666666665</v>
      </c>
      <c r="L43" s="94">
        <f>VLOOKUP(MONTH($C43)+12*(L$36-1998),Entergy!$T$972:$AB$1015,3,FALSE)</f>
        <v>9.7572763570466847</v>
      </c>
      <c r="M43" s="42">
        <f>VLOOKUP(MONTH($C43)+12*(M$36-1998),'[1]Peak Load %'!$A$27:$O$110,MATCH("spp",'[1]Peak Load %'!$B$1:$O$1,0)+1,FALSE)</f>
        <v>0.85420362346235501</v>
      </c>
      <c r="N43" s="52"/>
      <c r="O43" s="93">
        <f>VLOOKUP(MONTH($C43)+12*(O$36-1998),Entergy!$A$972:$E$1015,3,FALSE)</f>
        <v>43.382105263157889</v>
      </c>
      <c r="P43" s="93">
        <f>VLOOKUP(MONTH($C43)+12*(P$36-1998),Gas!$A$2507:$E$2568,3,FALSE)</f>
        <v>5.0165000000000015</v>
      </c>
      <c r="Q43" s="94">
        <f>VLOOKUP(MONTH($C43)+12*(Q$36-1998),Entergy!$T$972:$AB$1015,3,FALSE)</f>
        <v>8.7158896329035773</v>
      </c>
      <c r="R43" s="42">
        <f>VLOOKUP(MONTH($C43)+12*(R$36-1998),'[1]Peak Load %'!$A$27:$O$110,MATCH("spp",'[1]Peak Load %'!$B$1:$O$1,0)+1,FALSE)</f>
        <v>0.90346612618287891</v>
      </c>
      <c r="S43" s="52"/>
      <c r="T43" s="93"/>
      <c r="U43" s="93"/>
      <c r="V43" s="94"/>
      <c r="W43" s="42"/>
    </row>
    <row r="44" spans="1:23" ht="12.75" customHeight="1" outlineLevel="1" x14ac:dyDescent="0.2">
      <c r="A44" s="24"/>
      <c r="B44" s="46"/>
      <c r="C44" s="24">
        <v>37165</v>
      </c>
      <c r="D44" s="152">
        <v>22</v>
      </c>
      <c r="E44" s="53">
        <f>VLOOKUP(MONTH($C44)+12*(E$36-1998),Entergy!$A$972:$E$1015,3,FALSE)</f>
        <v>20.644999999999996</v>
      </c>
      <c r="F44" s="53">
        <f>VLOOKUP(MONTH($C44)+12*(F$36-1998),Gas!$A$2507:$E$2568,3,FALSE)</f>
        <v>1.8832258064516132</v>
      </c>
      <c r="G44" s="44">
        <f>VLOOKUP(MONTH($C44)+12*(G$36-1998),Entergy!$T$972:$AB$1015,3,FALSE)</f>
        <v>10.893282888519742</v>
      </c>
      <c r="H44" s="42">
        <f>VLOOKUP(MONTH($C44)+12*(H$36-1998),'[1]Peak Load %'!$A$27:$O$110,MATCH("spp",'[1]Peak Load %'!$B$1:$O$1,0)+1,FALSE)</f>
        <v>0.66804130320238864</v>
      </c>
      <c r="I44" s="137">
        <v>21</v>
      </c>
      <c r="J44" s="53">
        <f>VLOOKUP(MONTH($C44)+12*(J$36-1998),Entergy!$A$972:$E$1015,3,FALSE)</f>
        <v>24.365714285714279</v>
      </c>
      <c r="K44" s="53">
        <f>VLOOKUP(MONTH($C44)+12*(K$36-1998),Gas!$A$2507:$E$2568,3,FALSE)</f>
        <v>2.6833870967741937</v>
      </c>
      <c r="L44" s="44">
        <f>VLOOKUP(MONTH($C44)+12*(L$36-1998),Entergy!$T$972:$AB$1015,3,FALSE)</f>
        <v>9.0064433076471033</v>
      </c>
      <c r="M44" s="42">
        <f>VLOOKUP(MONTH($C44)+12*(M$36-1998),'[1]Peak Load %'!$A$27:$O$110,MATCH("spp",'[1]Peak Load %'!$B$1:$O$1,0)+1,FALSE)</f>
        <v>0.67159100822985429</v>
      </c>
      <c r="N44" s="137">
        <v>22</v>
      </c>
      <c r="O44" s="53">
        <f>VLOOKUP(MONTH($C44)+12*(O$36-1998),Entergy!$A$972:$E$1015,3,FALSE)</f>
        <v>43.406363636363636</v>
      </c>
      <c r="P44" s="53">
        <f>VLOOKUP(MONTH($C44)+12*(P$36-1998),Gas!$A$2507:$E$2568,3,FALSE)</f>
        <v>5.0320967741935494</v>
      </c>
      <c r="Q44" s="44">
        <f>VLOOKUP(MONTH($C44)+12*(Q$36-1998),Entergy!$T$972:$AB$1015,3,FALSE)</f>
        <v>8.6273886146296359</v>
      </c>
      <c r="R44" s="42">
        <f>VLOOKUP(MONTH($C44)+12*(R$36-1998),'[1]Peak Load %'!$A$27:$O$110,MATCH("spp",'[1]Peak Load %'!$B$1:$O$1,0)+1,FALSE)</f>
        <v>0.72020377699565874</v>
      </c>
      <c r="S44" s="46"/>
      <c r="T44" s="53"/>
      <c r="U44" s="53"/>
      <c r="V44" s="44"/>
      <c r="W44" s="42"/>
    </row>
    <row r="45" spans="1:23" ht="12.75" customHeight="1" outlineLevel="1" x14ac:dyDescent="0.2">
      <c r="A45" s="24"/>
      <c r="B45" s="46"/>
      <c r="C45" s="24">
        <v>37196</v>
      </c>
      <c r="D45" s="152">
        <v>20</v>
      </c>
      <c r="E45" s="53">
        <f>VLOOKUP(MONTH($C45)+12*(E$36-1998),Entergy!$A$972:$E$1015,3,FALSE)</f>
        <v>21.097000000000001</v>
      </c>
      <c r="F45" s="53">
        <f>VLOOKUP(MONTH($C45)+12*(F$36-1998),Gas!$A$2507:$E$2568,3,FALSE)</f>
        <v>2.0839999999999996</v>
      </c>
      <c r="G45" s="44">
        <f>VLOOKUP(MONTH($C45)+12*(G$36-1998),Entergy!$T$972:$AB$1015,3,FALSE)</f>
        <v>10.077068151359267</v>
      </c>
      <c r="H45" s="42">
        <f>VLOOKUP(MONTH($C45)+12*(H$36-1998),'[1]Peak Load %'!$A$27:$O$110,MATCH("spp",'[1]Peak Load %'!$B$1:$O$1,0)+1,FALSE)</f>
        <v>0.5633966541771559</v>
      </c>
      <c r="I45" s="137">
        <v>20</v>
      </c>
      <c r="J45" s="53">
        <f>VLOOKUP(MONTH($C45)+12*(J$36-1998),Entergy!$A$972:$E$1015,3,FALSE)</f>
        <v>22.536666666666672</v>
      </c>
      <c r="K45" s="53">
        <f>VLOOKUP(MONTH($C45)+12*(K$36-1998),Gas!$A$2507:$E$2568,3,FALSE)</f>
        <v>2.3123333333333331</v>
      </c>
      <c r="L45" s="44">
        <f>VLOOKUP(MONTH($C45)+12*(L$36-1998),Entergy!$T$972:$AB$1015,3,FALSE)</f>
        <v>9.5084146835128269</v>
      </c>
      <c r="M45" s="42">
        <f>VLOOKUP(MONTH($C45)+12*(M$36-1998),'[1]Peak Load %'!$A$27:$O$110,MATCH("spp",'[1]Peak Load %'!$B$1:$O$1,0)+1,FALSE)</f>
        <v>0.5850612149940384</v>
      </c>
      <c r="N45" s="137">
        <v>20</v>
      </c>
      <c r="O45" s="53">
        <f>VLOOKUP(MONTH($C45)+12*(O$36-1998),Entergy!$A$972:$E$1015,3,FALSE)</f>
        <v>46.902000000000001</v>
      </c>
      <c r="P45" s="53">
        <f>VLOOKUP(MONTH($C45)+12*(P$36-1998),Gas!$A$2507:$E$2568,3,FALSE)</f>
        <v>5.4935</v>
      </c>
      <c r="Q45" s="44">
        <f>VLOOKUP(MONTH($C45)+12*(Q$36-1998),Entergy!$T$972:$AB$1015,3,FALSE)</f>
        <v>8.6762341094094726</v>
      </c>
      <c r="R45" s="42">
        <f>VLOOKUP(MONTH($C45)+12*(R$36-1998),'[1]Peak Load %'!$A$27:$O$110,MATCH("spp",'[1]Peak Load %'!$B$1:$O$1,0)+1,FALSE)</f>
        <v>0.61826050040399338</v>
      </c>
      <c r="S45" s="46"/>
      <c r="T45" s="53"/>
      <c r="U45" s="53"/>
      <c r="V45" s="44"/>
      <c r="W45" s="42"/>
    </row>
    <row r="46" spans="1:23" ht="12.75" customHeight="1" outlineLevel="1" x14ac:dyDescent="0.2">
      <c r="A46" s="26"/>
      <c r="B46" s="54"/>
      <c r="C46" s="26">
        <v>37226</v>
      </c>
      <c r="D46" s="153">
        <v>22</v>
      </c>
      <c r="E46" s="55">
        <f>VLOOKUP(MONTH($C46)+12*(E$36-1998),Entergy!$A$972:$E$1015,3,FALSE)</f>
        <v>18.548636363636362</v>
      </c>
      <c r="F46" s="55">
        <f>VLOOKUP(MONTH($C46)+12*(F$36-1998),Gas!$A$2507:$E$2568,3,FALSE)</f>
        <v>1.6830645161290323</v>
      </c>
      <c r="G46" s="56">
        <f>VLOOKUP(MONTH($C46)+12*(G$36-1998),Entergy!$T$972:$AB$1015,3,FALSE)</f>
        <v>11.115751704731908</v>
      </c>
      <c r="H46" s="57">
        <f>VLOOKUP(MONTH($C46)+12*(H$36-1998),'[1]Peak Load %'!$A$27:$O$110,MATCH("spp",'[1]Peak Load %'!$B$1:$O$1,0)+1,FALSE)</f>
        <v>0.66371087758327962</v>
      </c>
      <c r="I46" s="138">
        <v>22</v>
      </c>
      <c r="J46" s="55">
        <f>VLOOKUP(MONTH($C46)+12*(J$36-1998),Entergy!$A$972:$E$1015,3,FALSE)</f>
        <v>21.920909090909095</v>
      </c>
      <c r="K46" s="55">
        <f>VLOOKUP(MONTH($C46)+12*(K$36-1998),Gas!$A$2507:$E$2568,3,FALSE)</f>
        <v>2.3546774193548381</v>
      </c>
      <c r="L46" s="56">
        <f>VLOOKUP(MONTH($C46)+12*(L$36-1998),Entergy!$T$972:$AB$1015,3,FALSE)</f>
        <v>9.2963314454830268</v>
      </c>
      <c r="M46" s="57">
        <f>VLOOKUP(MONTH($C46)+12*(M$36-1998),'[1]Peak Load %'!$A$27:$O$110,MATCH("spp",'[1]Peak Load %'!$B$1:$O$1,0)+1,FALSE)</f>
        <v>0.65212144124232996</v>
      </c>
      <c r="N46" s="138">
        <v>20</v>
      </c>
      <c r="O46" s="55">
        <f>VLOOKUP(MONTH($C46)+12*(O$36-1998),Entergy!$A$972:$E$1015,3,FALSE)</f>
        <v>79.763499999999993</v>
      </c>
      <c r="P46" s="55">
        <f>VLOOKUP(MONTH($C46)+12*(P$36-1998),Gas!$A$2507:$E$2568,3,FALSE)</f>
        <v>8.689516129032258</v>
      </c>
      <c r="Q46" s="56">
        <f>VLOOKUP(MONTH($C46)+12*(Q$36-1998),Entergy!$T$972:$AB$1015,3,FALSE)</f>
        <v>9.1226558218614926</v>
      </c>
      <c r="R46" s="57">
        <f>VLOOKUP(MONTH($C46)+12*(R$36-1998),'[1]Peak Load %'!$A$27:$O$110,MATCH("spp",'[1]Peak Load %'!$B$1:$O$1,0)+1,FALSE)</f>
        <v>0.70713904219334167</v>
      </c>
      <c r="S46" s="54"/>
      <c r="T46" s="55"/>
      <c r="U46" s="55"/>
      <c r="V46" s="56"/>
      <c r="W46" s="57"/>
    </row>
    <row r="47" spans="1:23" ht="12.75" customHeight="1" x14ac:dyDescent="0.2">
      <c r="A47" s="26"/>
      <c r="B47" s="54"/>
      <c r="C47" s="26" t="s">
        <v>23</v>
      </c>
      <c r="D47" s="57"/>
      <c r="E47" s="55">
        <f>(E44*$D$44+E45*$D$45+E46*$D$46)/SUM($D$44:$D$46)</f>
        <v>20.065624999999997</v>
      </c>
      <c r="F47" s="55">
        <f>(F44*$D44+F45*$D45+F46*$D46)/SUM($D44:$D46)</f>
        <v>1.8771622983870968</v>
      </c>
      <c r="G47" s="56">
        <f>(G44*$D44+G45*$D45+G46*$D46)/SUM($D44:$D46)</f>
        <v>10.714689438730026</v>
      </c>
      <c r="H47" s="57">
        <f>(H44*$D44+H45*$D45+H46*$D46)/SUM($D44:$D46)</f>
        <v>0.63385126657543478</v>
      </c>
      <c r="I47" s="54"/>
      <c r="J47" s="55">
        <f>(J44*$I$44+J45*$I$45+J46*$I$46)/SUM($I$44:$I$46)</f>
        <v>22.931322751322757</v>
      </c>
      <c r="K47" s="55">
        <f>(K44*$I44+K45*$I45+K46*$I46)/SUM($I44:$I46)</f>
        <v>2.4508047448370025</v>
      </c>
      <c r="L47" s="56">
        <f>(L44*$I44+L45*$I45+L46*$I46)/SUM($I44:$I46)</f>
        <v>9.2670300782773385</v>
      </c>
      <c r="M47" s="57">
        <f>(M44*$D44+M45*$D45+M46*$D46)/SUM($D44:$D46)</f>
        <v>0.63785778419170036</v>
      </c>
      <c r="N47" s="54"/>
      <c r="O47" s="55">
        <f>(O44*$N$44+O45*$N$45+O46*$N$46)/SUM($N$44:$N$46)</f>
        <v>56.262096774193552</v>
      </c>
      <c r="P47" s="55">
        <f>(P44*$N44+P45*$N45+P46*$N46)/SUM($N44:$N46)</f>
        <v>6.3607492195629556</v>
      </c>
      <c r="Q47" s="56">
        <f>(Q44*$N44+Q45*$N45+Q46*$N46)/SUM($N44:$N46)</f>
        <v>8.8029088410850207</v>
      </c>
      <c r="R47" s="57">
        <f>(R44*$D44+R45*$D45+R46*$D46)/SUM($D44:$D46)</f>
        <v>0.68385550047246679</v>
      </c>
      <c r="S47" s="54"/>
      <c r="T47" s="55"/>
      <c r="U47" s="55"/>
      <c r="V47" s="56"/>
      <c r="W47" s="57"/>
    </row>
    <row r="48" spans="1:23" ht="12.75" customHeight="1" x14ac:dyDescent="0.2">
      <c r="A48" s="78"/>
      <c r="B48" s="95"/>
      <c r="C48" s="78" t="s">
        <v>109</v>
      </c>
      <c r="D48" s="95"/>
      <c r="E48" s="95"/>
      <c r="F48" s="64"/>
      <c r="G48" s="95"/>
      <c r="H48" s="95"/>
      <c r="I48" s="95"/>
      <c r="J48" s="95"/>
      <c r="K48" s="64"/>
      <c r="L48" s="95"/>
      <c r="M48" s="95"/>
      <c r="N48" s="95"/>
      <c r="O48" s="95"/>
      <c r="P48" s="64"/>
      <c r="Q48" s="95"/>
      <c r="R48" s="95"/>
      <c r="S48" s="95"/>
      <c r="T48" s="95"/>
      <c r="U48" s="64"/>
      <c r="V48" s="64"/>
      <c r="W48" s="64"/>
    </row>
    <row r="49" spans="1:23" ht="12.75" customHeight="1" x14ac:dyDescent="0.2">
      <c r="A49" s="24"/>
      <c r="B49" s="42"/>
      <c r="C49" s="24">
        <v>36892</v>
      </c>
      <c r="D49" s="42"/>
      <c r="E49" s="42">
        <f ca="1">VLOOKUP(MONTH($C39)+12*(E$36-1998),Entergy!$A$972:$BG$1015,4,FALSE)</f>
        <v>0.83963242648585978</v>
      </c>
      <c r="F49" s="42">
        <f ca="1">VLOOKUP(MONTH($C39)+12*(F$36-1998),Gas!$A$2507:$E$2568,4,FALSE)</f>
        <v>0.40032145957881843</v>
      </c>
      <c r="I49" s="42"/>
      <c r="J49" s="42">
        <f ca="1">VLOOKUP(MONTH($C39)+12*(J$36-1998),Entergy!$A$972:$BG$1015,4,FALSE)</f>
        <v>2.7248754626503744</v>
      </c>
      <c r="K49" s="42">
        <f ca="1">VLOOKUP(MONTH($C39)+12*(K$36-1998),Gas!$A$2507:$E$2568,4,FALSE)</f>
        <v>0.5758118355705778</v>
      </c>
      <c r="N49" s="42"/>
      <c r="O49" s="42">
        <f ca="1">VLOOKUP(MONTH($C39)+12*(O$36-1998),Entergy!$A$972:$BG$1015,4,FALSE)</f>
        <v>3.0066958257002026</v>
      </c>
      <c r="P49" s="42">
        <f ca="1">VLOOKUP(MONTH($C39)+12*(P$36-1998),Gas!$A$2507:$E$2568,4,FALSE)</f>
        <v>0.3703706651507328</v>
      </c>
      <c r="S49" s="42"/>
      <c r="T49" s="42">
        <f ca="1">VLOOKUP(MONTH($C39)+12*(T$36-1998),Entergy!$A$972:$BG$1015,4,FALSE)</f>
        <v>3.0259991388174208</v>
      </c>
      <c r="U49" s="42">
        <f ca="1">VLOOKUP(MONTH($C39)+12*(U$36-1998),Gas!$A$2507:$E$2568,4,FALSE)</f>
        <v>0.97127063815329928</v>
      </c>
    </row>
    <row r="50" spans="1:23" ht="12.75" customHeight="1" x14ac:dyDescent="0.2">
      <c r="A50" s="26"/>
      <c r="B50" s="57"/>
      <c r="C50" s="26">
        <v>36923</v>
      </c>
      <c r="D50" s="57"/>
      <c r="E50" s="57">
        <f ca="1">VLOOKUP(MONTH($C40)+12*(E$36-1998),Entergy!$A$972:$BG$1015,4,FALSE)</f>
        <v>0.5594830291657098</v>
      </c>
      <c r="F50" s="57">
        <f ca="1">VLOOKUP(MONTH($C40)+12*(F$36-1998),Gas!$A$2507:$E$2568,4,FALSE)</f>
        <v>0.36515497806177527</v>
      </c>
      <c r="G50" s="29"/>
      <c r="H50" s="29"/>
      <c r="I50" s="57"/>
      <c r="J50" s="57">
        <f ca="1">VLOOKUP(MONTH($C40)+12*(J$36-1998),Entergy!$A$972:$BG$1015,4,FALSE)</f>
        <v>0.99425106858653034</v>
      </c>
      <c r="K50" s="57">
        <f ca="1">VLOOKUP(MONTH($C40)+12*(K$36-1998),Gas!$A$2507:$E$2568,4,FALSE)</f>
        <v>0.23326746959432887</v>
      </c>
      <c r="L50" s="29"/>
      <c r="M50" s="29"/>
      <c r="N50" s="57"/>
      <c r="O50" s="57">
        <f ca="1">VLOOKUP(MONTH($C40)+12*(O$36-1998),Entergy!$A$972:$BG$1015,4,FALSE)</f>
        <v>1.1006489488254658</v>
      </c>
      <c r="P50" s="57">
        <f ca="1">VLOOKUP(MONTH($C40)+12*(P$36-1998),Gas!$A$2507:$E$2568,4,FALSE)</f>
        <v>0.45715648484627092</v>
      </c>
      <c r="Q50" s="29"/>
      <c r="R50" s="29"/>
      <c r="S50" s="57"/>
      <c r="T50" s="57">
        <f ca="1">VLOOKUP(MONTH($C40)+12*(T$36-1998),Entergy!$A$972:$BG$1015,4,FALSE)</f>
        <v>2.0038926694303947</v>
      </c>
      <c r="U50" s="57">
        <f ca="1">VLOOKUP(MONTH($C40)+12*(U$36-1998),Gas!$A$2507:$E$2568,4,FALSE)</f>
        <v>0.92497120581430148</v>
      </c>
      <c r="V50" s="29"/>
      <c r="W50" s="29"/>
    </row>
    <row r="51" spans="1:23" ht="12.75" customHeight="1" x14ac:dyDescent="0.2">
      <c r="A51" s="24"/>
      <c r="B51" s="42"/>
      <c r="C51" s="24">
        <v>37073</v>
      </c>
      <c r="D51" s="42"/>
      <c r="E51" s="42">
        <f ca="1">VLOOKUP(MONTH($C41)+12*(E$36-1998),Entergy!$A$972:$BG$1015,4,FALSE)</f>
        <v>12.504321697904498</v>
      </c>
      <c r="F51" s="42">
        <f ca="1">VLOOKUP(MONTH($C41)+12*(F$36-1998),Gas!$A$2507:$E$2568,4,FALSE)</f>
        <v>0.36208773017818063</v>
      </c>
      <c r="I51" s="42"/>
      <c r="J51" s="42">
        <f ca="1">VLOOKUP(MONTH($C41)+12*(J$36-1998),Entergy!$A$972:$BG$1015,4,FALSE)</f>
        <v>12.147055250201507</v>
      </c>
      <c r="K51" s="42">
        <f ca="1">VLOOKUP(MONTH($C41)+12*(K$36-1998),Gas!$A$2507:$E$2568,4,FALSE)</f>
        <v>0.37747701898066127</v>
      </c>
      <c r="N51" s="42"/>
      <c r="O51" s="42">
        <f ca="1">VLOOKUP(MONTH($C41)+12*(O$36-1998),Entergy!$A$972:$BG$1015,4,FALSE)</f>
        <v>5.2018000083893865</v>
      </c>
      <c r="P51" s="42">
        <f ca="1">VLOOKUP(MONTH($C41)+12*(P$36-1998),Gas!$A$2507:$E$2568,4,FALSE)</f>
        <v>0.48695925214459673</v>
      </c>
      <c r="S51" s="42"/>
      <c r="T51" s="42">
        <f ca="1">VLOOKUP(MONTH($C41)+12*(T$36-1998),Entergy!$A$972:$BG$1015,4,FALSE)</f>
        <v>2.2405690410443135</v>
      </c>
      <c r="U51" s="42">
        <f ca="1">VLOOKUP(MONTH($C41)+12*(U$36-1998),Gas!$A$2507:$E$2568,4,FALSE)</f>
        <v>0.59638814840634313</v>
      </c>
    </row>
    <row r="52" spans="1:23" ht="12.75" customHeight="1" x14ac:dyDescent="0.2">
      <c r="A52" s="26"/>
      <c r="B52" s="57"/>
      <c r="C52" s="26">
        <v>37104</v>
      </c>
      <c r="D52" s="57"/>
      <c r="E52" s="57">
        <f ca="1">VLOOKUP(MONTH($C42)+12*(E$36-1998),Entergy!$A$972:$BG$1015,4,FALSE)</f>
        <v>5.1512936009821679</v>
      </c>
      <c r="F52" s="57">
        <f ca="1">VLOOKUP(MONTH($C42)+12*(F$36-1998),Gas!$A$2507:$E$2568,4,FALSE)</f>
        <v>0.48133319881054965</v>
      </c>
      <c r="G52" s="29"/>
      <c r="H52" s="29"/>
      <c r="I52" s="57"/>
      <c r="J52" s="57">
        <f ca="1">VLOOKUP(MONTH($C42)+12*(J$36-1998),Entergy!$A$972:$BG$1015,4,FALSE)</f>
        <v>10.812010040992547</v>
      </c>
      <c r="K52" s="57">
        <f ca="1">VLOOKUP(MONTH($C42)+12*(K$36-1998),Gas!$A$2507:$E$2568,4,FALSE)</f>
        <v>0.33905633265979818</v>
      </c>
      <c r="L52" s="29"/>
      <c r="M52" s="29"/>
      <c r="N52" s="57"/>
      <c r="O52" s="57">
        <f ca="1">VLOOKUP(MONTH($C42)+12*(O$36-1998),Entergy!$A$972:$BG$1015,4,FALSE)</f>
        <v>3.4178958867371136</v>
      </c>
      <c r="P52" s="57">
        <f ca="1">VLOOKUP(MONTH($C42)+12*(P$36-1998),Gas!$A$2507:$E$2568,4,FALSE)</f>
        <v>0.48466927377228453</v>
      </c>
      <c r="Q52" s="29"/>
      <c r="R52" s="29"/>
      <c r="S52" s="57"/>
      <c r="T52" s="57">
        <f ca="1">VLOOKUP(MONTH($C42)+12*(T$36-1998),Entergy!$A$972:$BG$1015,4,FALSE)</f>
        <v>1.4922450976653103</v>
      </c>
      <c r="U52" s="57">
        <f ca="1">VLOOKUP(MONTH($C42)+12*(U$36-1998),Gas!$A$2507:$E$2568,4,FALSE)</f>
        <v>0.66159036352632872</v>
      </c>
      <c r="V52" s="29"/>
      <c r="W52" s="29"/>
    </row>
    <row r="53" spans="1:23" ht="12.75" customHeight="1" x14ac:dyDescent="0.2">
      <c r="A53" s="63"/>
      <c r="B53" s="96"/>
      <c r="C53" s="63">
        <v>37135</v>
      </c>
      <c r="D53" s="96"/>
      <c r="E53" s="96">
        <f ca="1">VLOOKUP(MONTH($C43)+12*(E$36-1998),Entergy!$A$972:$AB$1015,4,FALSE)</f>
        <v>4.0612811638559201</v>
      </c>
      <c r="F53" s="96">
        <f ca="1">VLOOKUP(MONTH($C43)+12*(F$36-1998),Gas!$A$2507:$E$2568,4,FALSE)</f>
        <v>0.94900130622283652</v>
      </c>
      <c r="G53" s="31"/>
      <c r="H53" s="31"/>
      <c r="I53" s="96"/>
      <c r="J53" s="96">
        <f ca="1">VLOOKUP(MONTH($C43)+12*(J$36-1998),Entergy!$A$972:$AB$1015,4,FALSE)</f>
        <v>1.3787505715624626</v>
      </c>
      <c r="K53" s="96">
        <f ca="1">VLOOKUP(MONTH($C43)+12*(K$36-1998),Gas!$A$2507:$E$2568,4,FALSE)</f>
        <v>0.64864202561114348</v>
      </c>
      <c r="L53" s="31"/>
      <c r="M53" s="31"/>
      <c r="N53" s="96"/>
      <c r="O53" s="96">
        <f ca="1">VLOOKUP(MONTH($C43)+12*(O$36-1998),Entergy!$A$972:$AB$1015,4,FALSE)</f>
        <v>3.6857321966854673</v>
      </c>
      <c r="P53" s="96">
        <f ca="1">VLOOKUP(MONTH($C43)+12*(P$36-1998),Gas!$A$2507:$E$2568,4,FALSE)</f>
        <v>0.36513597116737662</v>
      </c>
      <c r="Q53" s="31"/>
      <c r="R53" s="31"/>
      <c r="S53" s="96"/>
      <c r="T53" s="96"/>
      <c r="U53" s="96"/>
      <c r="V53" s="31"/>
      <c r="W53" s="31"/>
    </row>
    <row r="54" spans="1:23" ht="12.75" customHeight="1" outlineLevel="1" x14ac:dyDescent="0.2">
      <c r="A54" s="24"/>
      <c r="B54" s="42"/>
      <c r="C54" s="24">
        <v>37165</v>
      </c>
      <c r="D54" s="152">
        <v>22</v>
      </c>
      <c r="E54" s="42">
        <f ca="1">VLOOKUP(MONTH($C44)+12*(E$36-1998),Entergy!$A$972:$AB$1015,4,FALSE)</f>
        <v>2.306621785920739</v>
      </c>
      <c r="F54" s="42">
        <f ca="1">VLOOKUP(MONTH($C44)+12*(F$36-1998),Gas!$A$2507:$E$2568,4,FALSE)</f>
        <v>0.95738850957377719</v>
      </c>
      <c r="I54" s="124">
        <v>21</v>
      </c>
      <c r="J54" s="42">
        <f ca="1">VLOOKUP(MONTH($C44)+12*(J$36-1998),Entergy!$A$972:$AB$1015,4,FALSE)</f>
        <v>1.4782581707902818</v>
      </c>
      <c r="K54" s="42">
        <f ca="1">VLOOKUP(MONTH($C44)+12*(K$36-1998),Gas!$A$2507:$E$2568,4,FALSE)</f>
        <v>0.6627301294509248</v>
      </c>
      <c r="N54" s="124">
        <v>22</v>
      </c>
      <c r="O54" s="42">
        <f ca="1">VLOOKUP(MONTH($C44)+12*(O$36-1998),Entergy!$A$972:$AB$1015,4,FALSE)</f>
        <v>1.5410969788905313</v>
      </c>
      <c r="P54" s="42">
        <f ca="1">VLOOKUP(MONTH($C44)+12*(P$36-1998),Gas!$A$2507:$E$2568,4,FALSE)</f>
        <v>0.45070176352177965</v>
      </c>
      <c r="S54" s="42"/>
      <c r="T54" s="42"/>
      <c r="U54" s="42"/>
    </row>
    <row r="55" spans="1:23" ht="12.75" customHeight="1" outlineLevel="1" x14ac:dyDescent="0.2">
      <c r="A55" s="24"/>
      <c r="B55" s="42"/>
      <c r="C55" s="24">
        <v>37196</v>
      </c>
      <c r="D55" s="152">
        <v>20</v>
      </c>
      <c r="E55" s="42">
        <f ca="1">VLOOKUP(MONTH($C45)+12*(E$36-1998),Entergy!$A$972:$AB$1015,4,FALSE)</f>
        <v>0.94161643805819628</v>
      </c>
      <c r="F55" s="42">
        <f ca="1">VLOOKUP(MONTH($C45)+12*(F$36-1998),Gas!$A$2507:$E$2568,4,FALSE)</f>
        <v>0.68217818691412724</v>
      </c>
      <c r="I55" s="124">
        <v>20</v>
      </c>
      <c r="J55" s="42">
        <f ca="1">VLOOKUP(MONTH($C45)+12*(J$36-1998),Entergy!$A$972:$AB$1015,4,FALSE)</f>
        <v>1.5651213298790061</v>
      </c>
      <c r="K55" s="42">
        <f ca="1">VLOOKUP(MONTH($C45)+12*(K$36-1998),Gas!$A$2507:$E$2568,4,FALSE)</f>
        <v>0.79344736066866739</v>
      </c>
      <c r="N55" s="124">
        <v>20</v>
      </c>
      <c r="O55" s="42">
        <f ca="1">VLOOKUP(MONTH($C45)+12*(O$36-1998),Entergy!$A$972:$AB$1015,4,FALSE)</f>
        <v>1.9064715884415022</v>
      </c>
      <c r="P55" s="42">
        <f ca="1">VLOOKUP(MONTH($C45)+12*(P$36-1998),Gas!$A$2507:$E$2568,4,FALSE)</f>
        <v>0.6416547045527371</v>
      </c>
      <c r="S55" s="42"/>
      <c r="T55" s="42"/>
      <c r="U55" s="42"/>
    </row>
    <row r="56" spans="1:23" ht="12.75" customHeight="1" outlineLevel="1" thickBot="1" x14ac:dyDescent="0.25">
      <c r="A56" s="38"/>
      <c r="B56" s="58"/>
      <c r="C56" s="38">
        <v>37226</v>
      </c>
      <c r="D56" s="154">
        <v>22</v>
      </c>
      <c r="E56" s="58">
        <f ca="1">VLOOKUP(MONTH($C46)+12*(E$36-1998),Entergy!$A$972:$AB$1015,4,FALSE)</f>
        <v>1.3431323577860304</v>
      </c>
      <c r="F56" s="58">
        <f ca="1">VLOOKUP(MONTH($C46)+12*(F$36-1998),Gas!$A$2507:$E$2568,4,FALSE)</f>
        <v>2.0528477212682978</v>
      </c>
      <c r="G56" s="33"/>
      <c r="H56" s="33"/>
      <c r="I56" s="148">
        <v>22</v>
      </c>
      <c r="J56" s="58">
        <f ca="1">VLOOKUP(MONTH($C46)+12*(J$36-1998),Entergy!$A$972:$AB$1015,4,FALSE)</f>
        <v>1.9228377878343366</v>
      </c>
      <c r="K56" s="58">
        <f ca="1">VLOOKUP(MONTH($C46)+12*(K$36-1998),Gas!$A$2507:$E$2568,4,FALSE)</f>
        <v>0.4294380324476792</v>
      </c>
      <c r="L56" s="33"/>
      <c r="M56" s="33"/>
      <c r="N56" s="148">
        <v>20</v>
      </c>
      <c r="O56" s="58">
        <f ca="1">VLOOKUP(MONTH($C46)+12*(O$36-1998),Entergy!$A$972:$AB$1015,4,FALSE)</f>
        <v>3.9237746710417665</v>
      </c>
      <c r="P56" s="58">
        <f ca="1">VLOOKUP(MONTH($C46)+12*(P$36-1998),Gas!$A$2507:$E$2568,4,FALSE)</f>
        <v>1.3871116228198064</v>
      </c>
      <c r="Q56" s="33"/>
      <c r="R56" s="33"/>
      <c r="S56" s="58"/>
      <c r="T56" s="58"/>
      <c r="U56" s="58"/>
      <c r="V56" s="33"/>
      <c r="W56" s="33"/>
    </row>
    <row r="57" spans="1:23" ht="13.5" hidden="1" thickBot="1" x14ac:dyDescent="0.25">
      <c r="A57" s="38"/>
      <c r="B57" s="58"/>
      <c r="C57" s="38" t="s">
        <v>23</v>
      </c>
      <c r="D57" s="58"/>
      <c r="E57" s="58">
        <f ca="1">(E54*$D54+E55*$D55+E56*$D56)/SUM($D54:$D56)</f>
        <v>1.5488581237923884</v>
      </c>
      <c r="F57" s="58">
        <f ca="1">(F54*$D54+F55*$D55+F56*$D56)/SUM($D54:$D56)</f>
        <v>1.247949387762628</v>
      </c>
      <c r="G57" s="33"/>
      <c r="H57" s="33"/>
      <c r="I57" s="58"/>
      <c r="J57" s="58">
        <f ca="1">(J54*$I54+J55*$I55+J56*$I56)/SUM($I54:$I56)</f>
        <v>1.6610838018497054</v>
      </c>
      <c r="K57" s="58">
        <f ca="1">(K54*$I54+K55*$I55+K56*$I56)/SUM($I54:$I56)</f>
        <v>0.62276058167764625</v>
      </c>
      <c r="L57" s="33"/>
      <c r="M57" s="33"/>
      <c r="N57" s="58"/>
      <c r="O57" s="58">
        <f ca="1">(O54*$N54+O55*$N55+O56*$N56)/SUM($N54:$N56)</f>
        <v>2.4275654633105979</v>
      </c>
      <c r="P57" s="58">
        <f ca="1">(P54*$N54+P55*$N55+P56*$N56)/SUM($N54:$N56)</f>
        <v>0.81436718298274235</v>
      </c>
      <c r="Q57" s="33"/>
      <c r="R57" s="33"/>
      <c r="S57" s="58"/>
      <c r="T57" s="58"/>
      <c r="U57" s="58"/>
      <c r="V57" s="33"/>
      <c r="W57" s="33"/>
    </row>
  </sheetData>
  <phoneticPr fontId="0" type="noConversion"/>
  <pageMargins left="1" right="0.73" top="0.55000000000000004" bottom="0.56000000000000005" header="0.25" footer="0.5"/>
  <pageSetup scale="82" orientation="landscape" r:id="rId1"/>
  <headerFooter alignWithMargins="0">
    <oddHeader>&amp;C&amp;"Arial,Bold"&amp;12Entergy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7"/>
  <sheetViews>
    <sheetView workbookViewId="0">
      <selection activeCell="D26" sqref="D26"/>
    </sheetView>
  </sheetViews>
  <sheetFormatPr defaultRowHeight="12.75" outlineLevelRow="1" x14ac:dyDescent="0.2"/>
  <cols>
    <col min="1" max="1" width="4.85546875" customWidth="1"/>
    <col min="2" max="2" width="2" customWidth="1"/>
    <col min="3" max="3" width="8.140625" customWidth="1"/>
    <col min="4" max="4" width="1.85546875" customWidth="1"/>
    <col min="5" max="5" width="9.28515625" customWidth="1"/>
    <col min="6" max="6" width="6.7109375" bestFit="1" customWidth="1"/>
    <col min="7" max="7" width="5.7109375" bestFit="1" customWidth="1"/>
    <col min="8" max="8" width="7.5703125" bestFit="1" customWidth="1"/>
    <col min="9" max="9" width="1.42578125" customWidth="1"/>
    <col min="10" max="10" width="9.85546875" customWidth="1"/>
    <col min="11" max="11" width="6.7109375" bestFit="1" customWidth="1"/>
    <col min="12" max="12" width="5.7109375" bestFit="1" customWidth="1"/>
    <col min="13" max="13" width="7.5703125" bestFit="1" customWidth="1"/>
    <col min="14" max="14" width="1.7109375" customWidth="1"/>
    <col min="15" max="15" width="9.7109375" customWidth="1"/>
    <col min="16" max="16" width="6.140625" bestFit="1" customWidth="1"/>
    <col min="17" max="17" width="5.7109375" bestFit="1" customWidth="1"/>
    <col min="18" max="18" width="7.5703125" bestFit="1" customWidth="1"/>
    <col min="19" max="19" width="2" customWidth="1"/>
    <col min="20" max="20" width="9.7109375" customWidth="1"/>
    <col min="21" max="21" width="6.140625" bestFit="1" customWidth="1"/>
    <col min="22" max="22" width="5.7109375" bestFit="1" customWidth="1"/>
    <col min="23" max="23" width="7.5703125" bestFit="1" customWidth="1"/>
  </cols>
  <sheetData>
    <row r="1" spans="1:23" ht="13.5" thickBot="1" x14ac:dyDescent="0.25">
      <c r="A1" s="38"/>
      <c r="B1" s="58"/>
      <c r="C1" s="38"/>
      <c r="D1" s="58"/>
      <c r="E1" s="58"/>
      <c r="F1" s="58"/>
      <c r="G1" s="33"/>
      <c r="H1" s="33"/>
      <c r="I1" s="58"/>
      <c r="J1" s="58"/>
      <c r="K1" s="58"/>
      <c r="L1" s="33"/>
      <c r="M1" s="33"/>
      <c r="N1" s="58"/>
      <c r="O1" s="58"/>
      <c r="P1" s="58"/>
      <c r="Q1" s="33"/>
      <c r="R1" s="33"/>
      <c r="S1" s="58"/>
      <c r="T1" s="58"/>
      <c r="U1" s="58"/>
      <c r="V1" s="33"/>
      <c r="W1" s="33"/>
    </row>
    <row r="2" spans="1:23" ht="21" customHeight="1" x14ac:dyDescent="0.2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2.75" customHeight="1" thickBot="1" x14ac:dyDescent="0.25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2" customHeight="1" x14ac:dyDescent="0.2">
      <c r="A4" s="25">
        <v>35</v>
      </c>
      <c r="C4" s="24">
        <v>36892</v>
      </c>
      <c r="E4" s="46">
        <f>VLOOKUP(MONTH($C4)+12*(E$2-1998),Nepool!$F$1007:$S$1100,MATCH(CONCATENATE($A4,E$3),Nepool!$G$1007:$S$1007,0)+1,FALSE)</f>
        <v>0</v>
      </c>
      <c r="F4" s="46">
        <f>VLOOKUP(MONTH($C4)+12*(F$2-1998),Nepool!$F$1007:$S$1100,MATCH(CONCATENATE($A4,F$3),Nepool!$G$1007:$S$1007,0)+1,FALSE)</f>
        <v>3.8980952380952383</v>
      </c>
      <c r="G4" s="46"/>
      <c r="H4" s="46"/>
      <c r="J4" s="46">
        <f>VLOOKUP(MONTH($C4)+12*(J$2-1998),Nepool!$F$1007:$S$1100,MATCH(CONCATENATE($A4,J$3),Nepool!$G$1007:$S$1007,0)+1,FALSE)</f>
        <v>0</v>
      </c>
      <c r="K4" s="46">
        <f>VLOOKUP(MONTH($C4)+12*(K$2-1998),Nepool!$F$1007:$S$1100,MATCH(CONCATENATE($A4,K$3),Nepool!$G$1007:$S$1007,0)+1,FALSE)</f>
        <v>10.576499999999999</v>
      </c>
      <c r="L4" s="46"/>
      <c r="M4" s="46"/>
      <c r="O4" s="46">
        <f>VLOOKUP(MONTH($C4)+12*(O$2-1998),Nepool!$F$1007:$S$1100,MATCH(CONCATENATE($A4,O$3),Nepool!$G$1007:$S$1007,0)+1,FALSE)</f>
        <v>14.677142857142858</v>
      </c>
      <c r="P4" s="46">
        <f>VLOOKUP(MONTH($C4)+12*(P$2-1998),Nepool!$F$1007:$S$1100,MATCH(CONCATENATE($A4,P$3),Nepool!$G$1007:$S$1007,0)+1,FALSE)</f>
        <v>1.5276190476190474</v>
      </c>
      <c r="Q4" s="46"/>
      <c r="R4" s="46"/>
      <c r="T4" s="46">
        <f>VLOOKUP(MONTH($C4)+12*(T$2-1998),Nepool!$F$1007:$S$1100,MATCH(CONCATENATE($A4,T$3),Nepool!$G$1007:$S$1007,0)+1,FALSE)</f>
        <v>39.408181818181831</v>
      </c>
      <c r="U4" s="46">
        <f>VLOOKUP(MONTH($C4)+12*(U$2-1998),Nepool!$F$1007:$S$1100,MATCH(CONCATENATE($A4,U$3),Nepool!$G$1007:$S$1007,0)+1,FALSE)</f>
        <v>0</v>
      </c>
      <c r="V4" s="46"/>
      <c r="W4" s="46"/>
    </row>
    <row r="5" spans="1:23" ht="12" customHeight="1" x14ac:dyDescent="0.2">
      <c r="A5" s="25">
        <v>35</v>
      </c>
      <c r="C5" s="24">
        <v>36923</v>
      </c>
      <c r="E5" s="46">
        <f>VLOOKUP(MONTH($C5)+12*(E$2-1998),Nepool!$F$1007:$S$1100,MATCH(CONCATENATE($A5,E$3),Nepool!$G$1007:$S$1007,0)+1,FALSE)</f>
        <v>0</v>
      </c>
      <c r="F5" s="46">
        <f>VLOOKUP(MONTH($C5)+12*(F$2-1998),Nepool!$F$1007:$S$1100,MATCH(CONCATENATE($A5,F$3),Nepool!$G$1007:$S$1007,0)+1,FALSE)</f>
        <v>7.9921052631578959</v>
      </c>
      <c r="G5" s="46"/>
      <c r="H5" s="46"/>
      <c r="J5" s="46">
        <f>VLOOKUP(MONTH($C5)+12*(J$2-1998),Nepool!$F$1007:$S$1100,MATCH(CONCATENATE($A5,J$3),Nepool!$G$1007:$S$1007,0)+1,FALSE)</f>
        <v>0</v>
      </c>
      <c r="K5" s="46">
        <f>VLOOKUP(MONTH($C5)+12*(K$2-1998),Nepool!$F$1007:$S$1100,MATCH(CONCATENATE($A5,K$3),Nepool!$G$1007:$S$1007,0)+1,FALSE)</f>
        <v>15.061052631578946</v>
      </c>
      <c r="L5" s="46"/>
      <c r="M5" s="46"/>
      <c r="O5" s="46">
        <f>VLOOKUP(MONTH($C5)+12*(O$2-1998),Nepool!$F$1007:$S$1100,MATCH(CONCATENATE($A5,O$3),Nepool!$G$1007:$S$1007,0)+1,FALSE)</f>
        <v>6.0276190476190479</v>
      </c>
      <c r="P5" s="46">
        <f>VLOOKUP(MONTH($C5)+12*(P$2-1998),Nepool!$F$1007:$S$1100,MATCH(CONCATENATE($A5,P$3),Nepool!$G$1007:$S$1007,0)+1,FALSE)</f>
        <v>0.20000000000000012</v>
      </c>
      <c r="Q5" s="46"/>
      <c r="R5" s="46"/>
      <c r="T5" s="46">
        <f>VLOOKUP(MONTH($C5)+12*(T$2-1998),Nepool!$F$1007:$S$1100,MATCH(CONCATENATE($A5,T$3),Nepool!$G$1007:$S$1007,0)+1,FALSE)</f>
        <v>15.34631578947368</v>
      </c>
      <c r="U5" s="46">
        <f>VLOOKUP(MONTH($C5)+12*(U$2-1998),Nepool!$F$1007:$S$1100,MATCH(CONCATENATE($A5,U$3),Nepool!$G$1007:$S$1007,0)+1,FALSE)</f>
        <v>0</v>
      </c>
      <c r="V5" s="46"/>
      <c r="W5" s="46"/>
    </row>
    <row r="6" spans="1:23" ht="12" customHeight="1" x14ac:dyDescent="0.2">
      <c r="A6" s="88">
        <v>30</v>
      </c>
      <c r="B6" s="47"/>
      <c r="C6" s="89">
        <v>36892</v>
      </c>
      <c r="D6" s="47"/>
      <c r="E6" s="51">
        <f>VLOOKUP(MONTH($C6)+12*(E$2-1998),Nepool!$F$1007:$S$1100,MATCH(CONCATENATE($A6,E$3),Nepool!$G$1007:$S$1007,0)+1,FALSE)</f>
        <v>1.1971428571428573</v>
      </c>
      <c r="F6" s="51">
        <f>VLOOKUP(MONTH($C6)+12*(F$2-1998),Nepool!$F$1007:$S$1100,MATCH(CONCATENATE($A6,F$3),Nepool!$G$1007:$S$1007,0)+1,FALSE)</f>
        <v>9.5238095238095233E-2</v>
      </c>
      <c r="G6" s="51"/>
      <c r="H6" s="51"/>
      <c r="I6" s="47"/>
      <c r="J6" s="51">
        <f>VLOOKUP(MONTH($C6)+12*(J$2-1998),Nepool!$F$1007:$S$1100,MATCH(CONCATENATE($A6,J$3),Nepool!$G$1007:$S$1007,0)+1,FALSE)</f>
        <v>0</v>
      </c>
      <c r="K6" s="51">
        <f>VLOOKUP(MONTH($C6)+12*(K$2-1998),Nepool!$F$1007:$S$1100,MATCH(CONCATENATE($A6,K$3),Nepool!$G$1007:$S$1007,0)+1,FALSE)</f>
        <v>5.5765000000000011</v>
      </c>
      <c r="L6" s="51"/>
      <c r="M6" s="51"/>
      <c r="N6" s="47"/>
      <c r="O6" s="51">
        <f>VLOOKUP(MONTH($C6)+12*(O$2-1998),Nepool!$F$1007:$S$1100,MATCH(CONCATENATE($A6,O$3),Nepool!$G$1007:$S$1007,0)+1,FALSE)</f>
        <v>18.408571428571435</v>
      </c>
      <c r="P6" s="51">
        <f>VLOOKUP(MONTH($C6)+12*(P$2-1998),Nepool!$F$1007:$S$1100,MATCH(CONCATENATE($A6,P$3),Nepool!$G$1007:$S$1007,0)+1,FALSE)</f>
        <v>0.25904761904761908</v>
      </c>
      <c r="Q6" s="51"/>
      <c r="R6" s="51"/>
      <c r="S6" s="47"/>
      <c r="T6" s="51">
        <f>VLOOKUP(MONTH($C6)+12*(T$2-1998),Nepool!$F$1007:$S$1100,MATCH(CONCATENATE($A6,T$3),Nepool!$G$1007:$S$1007,0)+1,FALSE)</f>
        <v>44.408181818181831</v>
      </c>
      <c r="U6" s="51">
        <f>VLOOKUP(MONTH($C6)+12*(U$2-1998),Nepool!$F$1007:$S$1100,MATCH(CONCATENATE($A6,U$3),Nepool!$G$1007:$S$1007,0)+1,FALSE)</f>
        <v>0</v>
      </c>
      <c r="V6" s="51"/>
      <c r="W6" s="51"/>
    </row>
    <row r="7" spans="1:23" ht="12" customHeight="1" x14ac:dyDescent="0.2">
      <c r="A7" s="69">
        <v>30</v>
      </c>
      <c r="B7" s="64"/>
      <c r="C7" s="70">
        <v>36923</v>
      </c>
      <c r="D7" s="64"/>
      <c r="E7" s="95">
        <f>VLOOKUP(MONTH($C7)+12*(E$2-1998),Nepool!$F$1007:$S$1100,MATCH(CONCATENATE($A7,E$3),Nepool!$G$1007:$S$1007,0)+1,FALSE)</f>
        <v>0</v>
      </c>
      <c r="F7" s="95">
        <f>VLOOKUP(MONTH($C7)+12*(F$2-1998),Nepool!$F$1007:$S$1100,MATCH(CONCATENATE($A7,F$3),Nepool!$G$1007:$S$1007,0)+1,FALSE)</f>
        <v>2.9921052631578946</v>
      </c>
      <c r="G7" s="95"/>
      <c r="H7" s="95"/>
      <c r="I7" s="64"/>
      <c r="J7" s="95">
        <f>VLOOKUP(MONTH($C7)+12*(J$2-1998),Nepool!$F$1007:$S$1100,MATCH(CONCATENATE($A7,J$3),Nepool!$G$1007:$S$1007,0)+1,FALSE)</f>
        <v>0</v>
      </c>
      <c r="K7" s="95">
        <f>VLOOKUP(MONTH($C7)+12*(K$2-1998),Nepool!$F$1007:$S$1100,MATCH(CONCATENATE($A7,K$3),Nepool!$G$1007:$S$1007,0)+1,FALSE)</f>
        <v>10.061052631578949</v>
      </c>
      <c r="L7" s="95"/>
      <c r="M7" s="95"/>
      <c r="N7" s="64"/>
      <c r="O7" s="95">
        <f>VLOOKUP(MONTH($C7)+12*(O$2-1998),Nepool!$F$1007:$S$1100,MATCH(CONCATENATE($A7,O$3),Nepool!$G$1007:$S$1007,0)+1,FALSE)</f>
        <v>10.827619047619047</v>
      </c>
      <c r="P7" s="95">
        <f>VLOOKUP(MONTH($C7)+12*(P$2-1998),Nepool!$F$1007:$S$1100,MATCH(CONCATENATE($A7,P$3),Nepool!$G$1007:$S$1007,0)+1,FALSE)</f>
        <v>0</v>
      </c>
      <c r="Q7" s="95"/>
      <c r="R7" s="95"/>
      <c r="S7" s="64"/>
      <c r="T7" s="95">
        <f>VLOOKUP(MONTH($C7)+12*(T$2-1998),Nepool!$F$1007:$S$1100,MATCH(CONCATENATE($A7,T$3),Nepool!$G$1007:$S$1007,0)+1,FALSE)</f>
        <v>20.346315789473685</v>
      </c>
      <c r="U7" s="95">
        <f>VLOOKUP(MONTH($C7)+12*(U$2-1998),Nepool!$F$1007:$S$1100,MATCH(CONCATENATE($A7,U$3),Nepool!$G$1007:$S$1007,0)+1,FALSE)</f>
        <v>0</v>
      </c>
      <c r="V7" s="95"/>
      <c r="W7" s="95"/>
    </row>
    <row r="8" spans="1:23" ht="12" customHeight="1" x14ac:dyDescent="0.2">
      <c r="A8" s="84">
        <v>25</v>
      </c>
      <c r="B8" s="85"/>
      <c r="C8" s="82">
        <v>36892</v>
      </c>
      <c r="D8" s="85"/>
      <c r="E8" s="97">
        <f>VLOOKUP(MONTH($C8)+12*(E$2-1998),Nepool!$F$1007:$S$1100,MATCH(CONCATENATE($A8,E$3),Nepool!$G$1007:$S$1007,0)+1,FALSE)</f>
        <v>6.1019047619047608</v>
      </c>
      <c r="F8" s="97">
        <f>VLOOKUP(MONTH($C8)+12*(F$2-1998),Nepool!$F$1007:$S$1100,MATCH(CONCATENATE($A8,F$3),Nepool!$G$1007:$S$1007,0)+1,FALSE)</f>
        <v>0</v>
      </c>
      <c r="G8" s="97"/>
      <c r="H8" s="97"/>
      <c r="I8" s="85"/>
      <c r="J8" s="97">
        <f>VLOOKUP(MONTH($C8)+12*(J$2-1998),Nepool!$F$1007:$S$1100,MATCH(CONCATENATE($A8,J$3),Nepool!$G$1007:$S$1007,0)+1,FALSE)</f>
        <v>0.97099999999999953</v>
      </c>
      <c r="K8" s="97">
        <f>VLOOKUP(MONTH($C8)+12*(K$2-1998),Nepool!$F$1007:$S$1100,MATCH(CONCATENATE($A8,K$3),Nepool!$G$1007:$S$1007,0)+1,FALSE)</f>
        <v>1.5475000000000001</v>
      </c>
      <c r="L8" s="97"/>
      <c r="M8" s="97"/>
      <c r="N8" s="85"/>
      <c r="O8" s="97">
        <f>VLOOKUP(MONTH($C8)+12*(O$2-1998),Nepool!$F$1007:$S$1100,MATCH(CONCATENATE($A8,O$3),Nepool!$G$1007:$S$1007,0)+1,FALSE)</f>
        <v>23.149523809523814</v>
      </c>
      <c r="P8" s="97">
        <f>VLOOKUP(MONTH($C8)+12*(P$2-1998),Nepool!$F$1007:$S$1100,MATCH(CONCATENATE($A8,P$3),Nepool!$G$1007:$S$1007,0)+1,FALSE)</f>
        <v>0</v>
      </c>
      <c r="Q8" s="97"/>
      <c r="R8" s="97"/>
      <c r="S8" s="85"/>
      <c r="T8" s="97">
        <f>VLOOKUP(MONTH($C8)+12*(T$2-1998),Nepool!$F$1007:$S$1100,MATCH(CONCATENATE($A8,T$3),Nepool!$G$1007:$S$1007,0)+1,FALSE)</f>
        <v>49.408181818181816</v>
      </c>
      <c r="U8" s="97">
        <f>VLOOKUP(MONTH($C8)+12*(U$2-1998),Nepool!$F$1007:$S$1100,MATCH(CONCATENATE($A8,U$3),Nepool!$G$1007:$S$1007,0)+1,FALSE)</f>
        <v>0</v>
      </c>
      <c r="V8" s="97"/>
      <c r="W8" s="97"/>
    </row>
    <row r="9" spans="1:23" ht="12" customHeight="1" x14ac:dyDescent="0.2">
      <c r="A9" s="84">
        <v>25</v>
      </c>
      <c r="B9" s="85"/>
      <c r="C9" s="86">
        <v>36923</v>
      </c>
      <c r="D9" s="85"/>
      <c r="E9" s="97">
        <f>VLOOKUP(MONTH($C9)+12*(E$2-1998),Nepool!$F$1007:$S$1100,MATCH(CONCATENATE($A9,E$3),Nepool!$G$1007:$S$1007,0)+1,FALSE)</f>
        <v>2.1526315789473687</v>
      </c>
      <c r="F9" s="98">
        <f>VLOOKUP(MONTH($C9)+12*(F$2-1998),Nepool!$F$1007:$S$1100,MATCH(CONCATENATE($A9,F$3),Nepool!$G$1007:$S$1007,0)+1,FALSE)</f>
        <v>0.14473684210526316</v>
      </c>
      <c r="G9" s="98"/>
      <c r="H9" s="98"/>
      <c r="I9" s="85"/>
      <c r="J9" s="97">
        <f>VLOOKUP(MONTH($C9)+12*(J$2-1998),Nepool!$F$1007:$S$1100,MATCH(CONCATENATE($A9,J$3),Nepool!$G$1007:$S$1007,0)+1,FALSE)</f>
        <v>0</v>
      </c>
      <c r="K9" s="98">
        <f>VLOOKUP(MONTH($C9)+12*(K$2-1998),Nepool!$F$1007:$S$1100,MATCH(CONCATENATE($A9,K$3),Nepool!$G$1007:$S$1007,0)+1,FALSE)</f>
        <v>5.0610526315789466</v>
      </c>
      <c r="L9" s="98"/>
      <c r="M9" s="98"/>
      <c r="N9" s="85"/>
      <c r="O9" s="97">
        <f>VLOOKUP(MONTH($C9)+12*(O$2-1998),Nepool!$F$1007:$S$1100,MATCH(CONCATENATE($A9,O$3),Nepool!$G$1007:$S$1007,0)+1,FALSE)</f>
        <v>15.827619047619047</v>
      </c>
      <c r="P9" s="98">
        <f>VLOOKUP(MONTH($C9)+12*(P$2-1998),Nepool!$F$1007:$S$1100,MATCH(CONCATENATE($A9,P$3),Nepool!$G$1007:$S$1007,0)+1,FALSE)</f>
        <v>0</v>
      </c>
      <c r="Q9" s="98"/>
      <c r="R9" s="98"/>
      <c r="S9" s="85"/>
      <c r="T9" s="97">
        <f>VLOOKUP(MONTH($C9)+12*(T$2-1998),Nepool!$F$1007:$S$1100,MATCH(CONCATENATE($A9,T$3),Nepool!$G$1007:$S$1007,0)+1,FALSE)</f>
        <v>25.346315789473685</v>
      </c>
      <c r="U9" s="98">
        <f>VLOOKUP(MONTH($C9)+12*(U$2-1998),Nepool!$F$1007:$S$1100,MATCH(CONCATENATE($A9,U$3),Nepool!$G$1007:$S$1007,0)+1,FALSE)</f>
        <v>0</v>
      </c>
      <c r="V9" s="98"/>
      <c r="W9" s="98"/>
    </row>
    <row r="10" spans="1:23" ht="12" customHeight="1" x14ac:dyDescent="0.2">
      <c r="A10" s="69">
        <v>20</v>
      </c>
      <c r="B10" s="64"/>
      <c r="C10" s="24">
        <v>36892</v>
      </c>
      <c r="D10" s="64"/>
      <c r="E10" s="46">
        <f>VLOOKUP(MONTH($C10)+12*(E$2-1998),Nepool!$F$1007:$S$1100,MATCH(CONCATENATE($A10,E$3),Nepool!$G$1007:$S$1007,0)+1,FALSE)</f>
        <v>11.101904761904761</v>
      </c>
      <c r="F10" s="46">
        <f>VLOOKUP(MONTH($C10)+12*(F$2-1998),Nepool!$F$1007:$S$1100,MATCH(CONCATENATE($A10,F$3),Nepool!$G$1007:$S$1007,0)+1,FALSE)</f>
        <v>0</v>
      </c>
      <c r="G10" s="95"/>
      <c r="H10" s="95"/>
      <c r="I10" s="64"/>
      <c r="J10" s="46">
        <f>VLOOKUP(MONTH($C10)+12*(J$2-1998),Nepool!$F$1007:$S$1100,MATCH(CONCATENATE($A10,J$3),Nepool!$G$1007:$S$1007,0)+1,FALSE)</f>
        <v>4.4234999999999989</v>
      </c>
      <c r="K10" s="46">
        <f>VLOOKUP(MONTH($C10)+12*(K$2-1998),Nepool!$F$1007:$S$1100,MATCH(CONCATENATE($A10,K$3),Nepool!$G$1007:$S$1007,0)+1,FALSE)</f>
        <v>0</v>
      </c>
      <c r="L10" s="95"/>
      <c r="M10" s="95"/>
      <c r="N10" s="64"/>
      <c r="O10" s="46">
        <f>VLOOKUP(MONTH($C10)+12*(O$2-1998),Nepool!$F$1007:$S$1100,MATCH(CONCATENATE($A10,O$3),Nepool!$G$1007:$S$1007,0)+1,FALSE)</f>
        <v>28.149523809523814</v>
      </c>
      <c r="P10" s="46">
        <f>VLOOKUP(MONTH($C10)+12*(P$2-1998),Nepool!$F$1007:$S$1100,MATCH(CONCATENATE($A10,P$3),Nepool!$G$1007:$S$1007,0)+1,FALSE)</f>
        <v>0</v>
      </c>
      <c r="Q10" s="95"/>
      <c r="R10" s="95"/>
      <c r="S10" s="64"/>
      <c r="T10" s="46">
        <f>VLOOKUP(MONTH($C10)+12*(T$2-1998),Nepool!$F$1007:$S$1100,MATCH(CONCATENATE($A10,T$3),Nepool!$G$1007:$S$1007,0)+1,FALSE)</f>
        <v>54.408181818181831</v>
      </c>
      <c r="U10" s="46">
        <f>VLOOKUP(MONTH($C10)+12*(U$2-1998),Nepool!$F$1007:$S$1100,MATCH(CONCATENATE($A10,U$3),Nepool!$G$1007:$S$1007,0)+1,FALSE)</f>
        <v>0</v>
      </c>
      <c r="V10" s="52"/>
      <c r="W10" s="52"/>
    </row>
    <row r="11" spans="1:23" ht="12" customHeight="1" x14ac:dyDescent="0.2">
      <c r="A11" s="65">
        <v>20</v>
      </c>
      <c r="B11" s="66"/>
      <c r="C11" s="67">
        <v>36923</v>
      </c>
      <c r="D11" s="66"/>
      <c r="E11" s="54">
        <f>VLOOKUP(MONTH($C11)+12*(E$2-1998),Nepool!$F$1007:$S$1100,MATCH(CONCATENATE($A11,E$3),Nepool!$G$1007:$S$1007,0)+1,FALSE)</f>
        <v>7.0078947368421041</v>
      </c>
      <c r="F11" s="99">
        <f>VLOOKUP(MONTH($C11)+12*(F$2-1998),Nepool!$F$1007:$S$1100,MATCH(CONCATENATE($A11,F$3),Nepool!$G$1007:$S$1007,0)+1,FALSE)</f>
        <v>0</v>
      </c>
      <c r="G11" s="99"/>
      <c r="H11" s="99"/>
      <c r="I11" s="66"/>
      <c r="J11" s="54">
        <f>VLOOKUP(MONTH($C11)+12*(J$2-1998),Nepool!$F$1007:$S$1100,MATCH(CONCATENATE($A11,J$3),Nepool!$G$1007:$S$1007,0)+1,FALSE)</f>
        <v>0.42157894736842111</v>
      </c>
      <c r="K11" s="99">
        <f>VLOOKUP(MONTH($C11)+12*(K$2-1998),Nepool!$F$1007:$S$1100,MATCH(CONCATENATE($A11,K$3),Nepool!$G$1007:$S$1007,0)+1,FALSE)</f>
        <v>0.4826315789473683</v>
      </c>
      <c r="L11" s="99"/>
      <c r="M11" s="99"/>
      <c r="N11" s="66"/>
      <c r="O11" s="54">
        <f>VLOOKUP(MONTH($C11)+12*(O$2-1998),Nepool!$F$1007:$S$1100,MATCH(CONCATENATE($A11,O$3),Nepool!$G$1007:$S$1007,0)+1,FALSE)</f>
        <v>20.827619047619049</v>
      </c>
      <c r="P11" s="99">
        <f>VLOOKUP(MONTH($C11)+12*(P$2-1998),Nepool!$F$1007:$S$1100,MATCH(CONCATENATE($A11,P$3),Nepool!$G$1007:$S$1007,0)+1,FALSE)</f>
        <v>0</v>
      </c>
      <c r="Q11" s="99"/>
      <c r="R11" s="99"/>
      <c r="S11" s="66"/>
      <c r="T11" s="54">
        <f>VLOOKUP(MONTH($C11)+12*(T$2-1998),Nepool!$F$1007:$S$1100,MATCH(CONCATENATE($A11,T$3),Nepool!$G$1007:$S$1007,0)+1,FALSE)</f>
        <v>30.346315789473692</v>
      </c>
      <c r="U11" s="99">
        <f>VLOOKUP(MONTH($C11)+12*(U$2-1998),Nepool!$F$1007:$S$1100,MATCH(CONCATENATE($A11,U$3),Nepool!$G$1007:$S$1007,0)+1,FALSE)</f>
        <v>0</v>
      </c>
      <c r="V11" s="54"/>
      <c r="W11" s="54"/>
    </row>
    <row r="12" spans="1:23" ht="12" customHeight="1" x14ac:dyDescent="0.2">
      <c r="A12" s="25">
        <v>100</v>
      </c>
      <c r="C12" s="24">
        <v>37073</v>
      </c>
      <c r="E12" s="46">
        <f>VLOOKUP(MONTH($C12)+12*(E$2-1998),Nepool!$F$1007:$S$1100,MATCH(CONCATENATE($A12,E$3),Nepool!$G$1007:$S$1007,0)+1,FALSE)</f>
        <v>0</v>
      </c>
      <c r="F12" s="46"/>
      <c r="G12" s="46"/>
      <c r="H12" s="46"/>
      <c r="J12" s="46">
        <f>VLOOKUP(MONTH($C12)+12*(J$2-1998),Nepool!$F$1007:$S$1100,MATCH(CONCATENATE($A12,J$3),Nepool!$G$1007:$S$1007,0)+1,FALSE)</f>
        <v>13.004282857142854</v>
      </c>
      <c r="K12" s="46"/>
      <c r="L12" s="46"/>
      <c r="M12" s="46"/>
      <c r="O12" s="46">
        <f>VLOOKUP(MONTH($C12)+12*(O$2-1998),Nepool!$F$1007:$S$1100,MATCH(CONCATENATE($A12,O$3),Nepool!$G$1007:$S$1007,0)+1,FALSE)</f>
        <v>0</v>
      </c>
      <c r="P12" s="46"/>
      <c r="Q12" s="46"/>
      <c r="R12" s="46"/>
      <c r="T12" s="46">
        <f>VLOOKUP(MONTH($C12)+12*(T$2-1998),Nepool!$F$1007:$S$1100,MATCH(CONCATENATE($A12,T$3),Nepool!$G$1007:$S$1007,0)+1,FALSE)</f>
        <v>0</v>
      </c>
      <c r="U12" s="46"/>
      <c r="V12" s="46"/>
      <c r="W12" s="46"/>
    </row>
    <row r="13" spans="1:23" ht="12" customHeight="1" x14ac:dyDescent="0.2">
      <c r="A13" s="25">
        <v>100</v>
      </c>
      <c r="C13" s="24">
        <v>37104</v>
      </c>
      <c r="E13" s="46">
        <f>VLOOKUP(MONTH($C13)+12*(E$2-1998),Nepool!$F$1007:$S$1100,MATCH(CONCATENATE($A13,E$3),Nepool!$G$1007:$S$1007,0)+1,FALSE)</f>
        <v>0</v>
      </c>
      <c r="F13" s="46"/>
      <c r="G13" s="46"/>
      <c r="H13" s="46"/>
      <c r="J13" s="46">
        <f>VLOOKUP(MONTH($C13)+12*(J$2-1998),Nepool!$F$1007:$S$1100,MATCH(CONCATENATE($A13,J$3),Nepool!$G$1007:$S$1007,0)+1,FALSE)</f>
        <v>0</v>
      </c>
      <c r="K13" s="46"/>
      <c r="L13" s="46"/>
      <c r="M13" s="46"/>
      <c r="O13" s="46">
        <f>VLOOKUP(MONTH($C13)+12*(O$2-1998),Nepool!$F$1007:$S$1100,MATCH(CONCATENATE($A13,O$3),Nepool!$G$1007:$S$1007,0)+1,FALSE)</f>
        <v>0</v>
      </c>
      <c r="P13" s="46"/>
      <c r="Q13" s="46"/>
      <c r="R13" s="46"/>
      <c r="T13" s="46">
        <f>VLOOKUP(MONTH($C13)+12*(T$2-1998),Nepool!$F$1007:$S$1100,MATCH(CONCATENATE($A13,T$3),Nepool!$G$1007:$S$1007,0)+1,FALSE)</f>
        <v>38.800867391304351</v>
      </c>
      <c r="U13" s="46"/>
      <c r="V13" s="46"/>
      <c r="W13" s="46"/>
    </row>
    <row r="14" spans="1:23" ht="12" customHeight="1" x14ac:dyDescent="0.2">
      <c r="A14" s="80">
        <v>50</v>
      </c>
      <c r="B14" s="81"/>
      <c r="C14" s="82">
        <v>37073</v>
      </c>
      <c r="D14" s="81"/>
      <c r="E14" s="97">
        <f>VLOOKUP(MONTH($C14)+12*(E$2-1998),Nepool!$F$1007:$S$1100,MATCH(CONCATENATE($A14,E$3),Nepool!$G$1007:$S$1007,0)+1,FALSE)</f>
        <v>0</v>
      </c>
      <c r="F14" s="97">
        <f>VLOOKUP(MONTH($C14)+12*(F$2-1998),Nepool!$F$1007:$S$1100,MATCH(CONCATENATE($A14,F$3),Nepool!$G$1007:$S$1007,0)+1,FALSE)</f>
        <v>18.666363636363638</v>
      </c>
      <c r="G14" s="97"/>
      <c r="H14" s="97"/>
      <c r="I14" s="81"/>
      <c r="J14" s="97">
        <f>VLOOKUP(MONTH($C14)+12*(J$2-1998),Nepool!$F$1007:$S$1100,MATCH(CONCATENATE($A14,J$3),Nepool!$G$1007:$S$1007,0)+1,FALSE)</f>
        <v>32.110476190476192</v>
      </c>
      <c r="K14" s="97">
        <f>VLOOKUP(MONTH($C14)+12*(K$2-1998),Nepool!$F$1007:$S$1100,MATCH(CONCATENATE($A14,K$3),Nepool!$G$1007:$S$1007,0)+1,FALSE)</f>
        <v>7.0376190476190486</v>
      </c>
      <c r="L14" s="97"/>
      <c r="M14" s="97"/>
      <c r="N14" s="81"/>
      <c r="O14" s="97">
        <f>VLOOKUP(MONTH($C14)+12*(O$2-1998),Nepool!$F$1007:$S$1100,MATCH(CONCATENATE($A14,O$3),Nepool!$G$1007:$S$1007,0)+1,FALSE)</f>
        <v>3.3605263157894747</v>
      </c>
      <c r="P14" s="97">
        <f>VLOOKUP(MONTH($C14)+12*(P$2-1998),Nepool!$F$1007:$S$1100,MATCH(CONCATENATE($A14,P$3),Nepool!$G$1007:$S$1007,0)+1,FALSE)</f>
        <v>1.9410526315789476</v>
      </c>
      <c r="Q14" s="97"/>
      <c r="R14" s="97"/>
      <c r="S14" s="81"/>
      <c r="T14" s="97">
        <f>VLOOKUP(MONTH($C14)+12*(T$2-1998),Nepool!$F$1007:$S$1100,MATCH(CONCATENATE($A14,T$3),Nepool!$G$1007:$S$1007,0)+1,FALSE)</f>
        <v>3.2271428571428578</v>
      </c>
      <c r="U14" s="97">
        <f>VLOOKUP(MONTH($C14)+12*(U$2-1998),Nepool!$F$1007:$S$1100,MATCH(CONCATENATE($A14,U$3),Nepool!$G$1007:$S$1007,0)+1,FALSE)</f>
        <v>7.9538095238095252</v>
      </c>
      <c r="V14" s="97"/>
      <c r="W14" s="97"/>
    </row>
    <row r="15" spans="1:23" ht="12" customHeight="1" x14ac:dyDescent="0.2">
      <c r="A15" s="84">
        <v>50</v>
      </c>
      <c r="B15" s="85"/>
      <c r="C15" s="86">
        <v>37104</v>
      </c>
      <c r="D15" s="85"/>
      <c r="E15" s="98">
        <f>VLOOKUP(MONTH($C15)+12*(E$2-1998),Nepool!$F$1007:$S$1100,MATCH(CONCATENATE($A15,E$3),Nepool!$G$1007:$S$1007,0)+1,FALSE)</f>
        <v>0</v>
      </c>
      <c r="F15" s="98">
        <f>VLOOKUP(MONTH($C15)+12*(F$2-1998),Nepool!$F$1007:$S$1100,MATCH(CONCATENATE($A15,F$3),Nepool!$G$1007:$S$1007,0)+1,FALSE)</f>
        <v>21.626666666666669</v>
      </c>
      <c r="G15" s="98"/>
      <c r="H15" s="98"/>
      <c r="I15" s="85"/>
      <c r="J15" s="98">
        <f>VLOOKUP(MONTH($C15)+12*(J$2-1998),Nepool!$F$1007:$S$1100,MATCH(CONCATENATE($A15,J$3),Nepool!$G$1007:$S$1007,0)+1,FALSE)</f>
        <v>0.55045454545454542</v>
      </c>
      <c r="K15" s="98">
        <f>VLOOKUP(MONTH($C15)+12*(K$2-1998),Nepool!$F$1007:$S$1100,MATCH(CONCATENATE($A15,K$3),Nepool!$G$1007:$S$1007,0)+1,FALSE)</f>
        <v>15.357272727272726</v>
      </c>
      <c r="L15" s="98"/>
      <c r="M15" s="98"/>
      <c r="N15" s="85"/>
      <c r="O15" s="98">
        <f>VLOOKUP(MONTH($C15)+12*(O$2-1998),Nepool!$F$1007:$S$1100,MATCH(CONCATENATE($A15,O$3),Nepool!$G$1007:$S$1007,0)+1,FALSE)</f>
        <v>5.6691304347826081</v>
      </c>
      <c r="P15" s="98">
        <f>VLOOKUP(MONTH($C15)+12*(P$2-1998),Nepool!$F$1007:$S$1100,MATCH(CONCATENATE($A15,P$3),Nepool!$G$1007:$S$1007,0)+1,FALSE)</f>
        <v>1.1326086956521735</v>
      </c>
      <c r="Q15" s="98"/>
      <c r="R15" s="98"/>
      <c r="S15" s="85"/>
      <c r="T15" s="98">
        <f>VLOOKUP(MONTH($C15)+12*(T$2-1998),Nepool!$F$1007:$S$1100,MATCH(CONCATENATE($A15,T$3),Nepool!$G$1007:$S$1007,0)+1,FALSE)</f>
        <v>52.689565217391312</v>
      </c>
      <c r="U15" s="98">
        <f>VLOOKUP(MONTH($C15)+12*(U$2-1998),Nepool!$F$1007:$S$1100,MATCH(CONCATENATE($A15,U$3),Nepool!$G$1007:$S$1007,0)+1,FALSE)</f>
        <v>2.9365217391304355</v>
      </c>
      <c r="V15" s="98"/>
      <c r="W15" s="98"/>
    </row>
    <row r="16" spans="1:23" ht="12" customHeight="1" x14ac:dyDescent="0.2">
      <c r="A16" s="62">
        <v>40</v>
      </c>
      <c r="B16" s="31"/>
      <c r="C16" s="24">
        <v>37073</v>
      </c>
      <c r="D16" s="31"/>
      <c r="E16" s="46">
        <f>VLOOKUP(MONTH($C16)+12*(E$2-1998),Nepool!$F$1007:$S$1100,MATCH(CONCATENATE($A16,E$3),Nepool!$G$1007:$S$1007,0)+1,FALSE)</f>
        <v>0</v>
      </c>
      <c r="F16" s="46">
        <f>VLOOKUP(MONTH($C16)+12*(F$2-1998),Nepool!$F$1007:$S$1100,MATCH(CONCATENATE($A16,F$3),Nepool!$G$1007:$S$1007,0)+1,FALSE)</f>
        <v>8.666363636363636</v>
      </c>
      <c r="G16" s="46"/>
      <c r="H16" s="46"/>
      <c r="J16" s="46">
        <f>VLOOKUP(MONTH($C16)+12*(J$2-1998),Nepool!$F$1007:$S$1100,MATCH(CONCATENATE($A16,J$3),Nepool!$G$1007:$S$1007,0)+1,FALSE)</f>
        <v>37.839047619047619</v>
      </c>
      <c r="K16" s="46">
        <f>VLOOKUP(MONTH($C16)+12*(K$2-1998),Nepool!$F$1007:$S$1100,MATCH(CONCATENATE($A16,K$3),Nepool!$G$1007:$S$1007,0)+1,FALSE)</f>
        <v>2.7661904761904768</v>
      </c>
      <c r="L16" s="46"/>
      <c r="M16" s="46"/>
      <c r="O16" s="46">
        <f>VLOOKUP(MONTH($C16)+12*(O$2-1998),Nepool!$F$1007:$S$1100,MATCH(CONCATENATE($A16,O$3),Nepool!$G$1007:$S$1007,0)+1,FALSE)</f>
        <v>11.419473684210525</v>
      </c>
      <c r="P16" s="46">
        <f>VLOOKUP(MONTH($C16)+12*(P$2-1998),Nepool!$F$1007:$S$1100,MATCH(CONCATENATE($A16,P$3),Nepool!$G$1007:$S$1007,0)+1,FALSE)</f>
        <v>0</v>
      </c>
      <c r="Q16" s="46"/>
      <c r="R16" s="46"/>
      <c r="T16" s="46">
        <f>VLOOKUP(MONTH($C16)+12*(T$2-1998),Nepool!$F$1007:$S$1100,MATCH(CONCATENATE($A16,T$3),Nepool!$G$1007:$S$1007,0)+1,FALSE)</f>
        <v>6.2828571428571429</v>
      </c>
      <c r="U16" s="46">
        <f>VLOOKUP(MONTH($C16)+12*(U$2-1998),Nepool!$F$1007:$S$1100,MATCH(CONCATENATE($A16,U$3),Nepool!$G$1007:$S$1007,0)+1,FALSE)</f>
        <v>1.0095238095238093</v>
      </c>
      <c r="V16" s="46"/>
      <c r="W16" s="46"/>
    </row>
    <row r="17" spans="1:23" ht="12" customHeight="1" x14ac:dyDescent="0.2">
      <c r="A17" s="40">
        <v>40</v>
      </c>
      <c r="B17" s="29"/>
      <c r="C17" s="26">
        <v>37104</v>
      </c>
      <c r="D17" s="29"/>
      <c r="E17" s="54">
        <f>VLOOKUP(MONTH($C17)+12*(E$2-1998),Nepool!$F$1007:$S$1100,MATCH(CONCATENATE($A17,E$3),Nepool!$G$1007:$S$1007,0)+1,FALSE)</f>
        <v>0</v>
      </c>
      <c r="F17" s="54">
        <f>VLOOKUP(MONTH($C17)+12*(F$2-1998),Nepool!$F$1007:$S$1100,MATCH(CONCATENATE($A17,F$3),Nepool!$G$1007:$S$1007,0)+1,FALSE)</f>
        <v>11.626666666666669</v>
      </c>
      <c r="G17" s="54"/>
      <c r="H17" s="54"/>
      <c r="I17" s="29"/>
      <c r="J17" s="54">
        <f>VLOOKUP(MONTH($C17)+12*(J$2-1998),Nepool!$F$1007:$S$1100,MATCH(CONCATENATE($A17,J$3),Nepool!$G$1007:$S$1007,0)+1,FALSE)</f>
        <v>1.0731818181818182</v>
      </c>
      <c r="K17" s="54">
        <f>VLOOKUP(MONTH($C17)+12*(K$2-1998),Nepool!$F$1007:$S$1100,MATCH(CONCATENATE($A17,K$3),Nepool!$G$1007:$S$1007,0)+1,FALSE)</f>
        <v>5.879999999999999</v>
      </c>
      <c r="L17" s="54"/>
      <c r="M17" s="54"/>
      <c r="N17" s="29"/>
      <c r="O17" s="54">
        <f>VLOOKUP(MONTH($C17)+12*(O$2-1998),Nepool!$F$1007:$S$1100,MATCH(CONCATENATE($A17,O$3),Nepool!$G$1007:$S$1007,0)+1,FALSE)</f>
        <v>14.536521739130434</v>
      </c>
      <c r="P17" s="54">
        <f>VLOOKUP(MONTH($C17)+12*(P$2-1998),Nepool!$F$1007:$S$1100,MATCH(CONCATENATE($A17,P$3),Nepool!$G$1007:$S$1007,0)+1,FALSE)</f>
        <v>0</v>
      </c>
      <c r="Q17" s="54"/>
      <c r="R17" s="54"/>
      <c r="S17" s="29"/>
      <c r="T17" s="54">
        <f>VLOOKUP(MONTH($C17)+12*(T$2-1998),Nepool!$F$1007:$S$1100,MATCH(CONCATENATE($A17,T$3),Nepool!$G$1007:$S$1007,0)+1,FALSE)</f>
        <v>59.774347826086952</v>
      </c>
      <c r="U17" s="54">
        <f>VLOOKUP(MONTH($C17)+12*(U$2-1998),Nepool!$F$1007:$S$1100,MATCH(CONCATENATE($A17,U$3),Nepool!$G$1007:$S$1007,0)+1,FALSE)</f>
        <v>2.1304347826087044E-2</v>
      </c>
      <c r="V17" s="54"/>
      <c r="W17" s="54"/>
    </row>
    <row r="18" spans="1:23" ht="12" customHeight="1" x14ac:dyDescent="0.2">
      <c r="A18" s="25">
        <v>30</v>
      </c>
      <c r="C18" s="24">
        <v>37135</v>
      </c>
      <c r="E18" s="46">
        <f>VLOOKUP(MONTH($C18)+12*(E$2-1998),Nepool!$F$1007:$S$1100,MATCH(CONCATENATE($A18,E$3),Nepool!$G$1007:$S$1007,0)+1,FALSE)</f>
        <v>0</v>
      </c>
      <c r="F18" s="46">
        <f>VLOOKUP(MONTH($C18)+12*(F$2-1998),Nepool!$F$1007:$S$1100,MATCH(CONCATENATE($A18,F$3),Nepool!$G$1007:$S$1007,0)+1,FALSE)</f>
        <v>6.7033333333333323</v>
      </c>
      <c r="G18" s="46"/>
      <c r="H18" s="46"/>
      <c r="J18" s="46">
        <f>VLOOKUP(MONTH($C18)+12*(J$2-1998),Nepool!$F$1007:$S$1100,MATCH(CONCATENATE($A18,J$3),Nepool!$G$1007:$S$1007,0)+1,FALSE)</f>
        <v>2.5695238095238091</v>
      </c>
      <c r="K18" s="46">
        <f>VLOOKUP(MONTH($C18)+12*(K$2-1998),Nepool!$F$1007:$S$1100,MATCH(CONCATENATE($A18,K$3),Nepool!$G$1007:$S$1007,0)+1,FALSE)</f>
        <v>3.5238095238095166E-2</v>
      </c>
      <c r="L18" s="25"/>
      <c r="M18" s="25"/>
      <c r="O18" s="46">
        <f>VLOOKUP(MONTH($C18)+12*(O$2-1998),Nepool!$F$1007:$S$1100,MATCH(CONCATENATE($A18,O$3),Nepool!$G$1007:$S$1007,0)+1,FALSE)</f>
        <v>23.519500000000001</v>
      </c>
      <c r="P18" s="46">
        <f>VLOOKUP(MONTH($C18)+12*(P$2-1998),Nepool!$F$1007:$S$1100,MATCH(CONCATENATE($A18,P$3),Nepool!$G$1007:$S$1007,0)+1,FALSE)</f>
        <v>0</v>
      </c>
      <c r="Q18" s="46"/>
      <c r="R18" s="46"/>
      <c r="T18" s="46"/>
      <c r="U18" s="46"/>
      <c r="V18" s="46"/>
      <c r="W18" s="46"/>
    </row>
    <row r="19" spans="1:23" ht="12" customHeight="1" x14ac:dyDescent="0.2">
      <c r="A19" s="84">
        <v>25</v>
      </c>
      <c r="B19" s="85"/>
      <c r="C19" s="86">
        <v>37135</v>
      </c>
      <c r="D19" s="85"/>
      <c r="E19" s="98">
        <f>VLOOKUP(MONTH($C19)+12*(E$2-1998),Nepool!$F$1007:$S$1100,MATCH(CONCATENATE($A19,E$3),Nepool!$G$1007:$S$1007,0)+1,FALSE)</f>
        <v>0</v>
      </c>
      <c r="F19" s="98">
        <f>VLOOKUP(MONTH($C19)+12*(F$2-1998),Nepool!$F$1007:$S$1100,MATCH(CONCATENATE($A19,F$3),Nepool!$G$1007:$S$1007,0)+1,FALSE)</f>
        <v>1.7033333333333331</v>
      </c>
      <c r="G19" s="98"/>
      <c r="H19" s="98"/>
      <c r="I19" s="85"/>
      <c r="J19" s="98">
        <f>VLOOKUP(MONTH($C19)+12*(J$2-1998),Nepool!$F$1007:$S$1100,MATCH(CONCATENATE($A19,J$3),Nepool!$G$1007:$S$1007,0)+1,FALSE)</f>
        <v>7.5342857142857111</v>
      </c>
      <c r="K19" s="98">
        <f>VLOOKUP(MONTH($C19)+12*(K$2-1998),Nepool!$F$1007:$S$1100,MATCH(CONCATENATE($A19,K$3),Nepool!$G$1007:$S$1007,0)+1,FALSE)</f>
        <v>0</v>
      </c>
      <c r="L19" s="84"/>
      <c r="M19" s="84"/>
      <c r="N19" s="85"/>
      <c r="O19" s="98">
        <f>VLOOKUP(MONTH($C19)+12*(O$2-1998),Nepool!$F$1007:$S$1100,MATCH(CONCATENATE($A19,O$3),Nepool!$G$1007:$S$1007,0)+1,FALSE)</f>
        <v>28.519500000000004</v>
      </c>
      <c r="P19" s="98">
        <f>VLOOKUP(MONTH($C19)+12*(P$2-1998),Nepool!$F$1007:$S$1100,MATCH(CONCATENATE($A19,P$3),Nepool!$G$1007:$S$1007,0)+1,FALSE)</f>
        <v>0</v>
      </c>
      <c r="Q19" s="98"/>
      <c r="R19" s="98"/>
      <c r="S19" s="85"/>
      <c r="T19" s="98"/>
      <c r="U19" s="98"/>
      <c r="V19" s="98"/>
      <c r="W19" s="98"/>
    </row>
    <row r="20" spans="1:23" ht="12" customHeight="1" x14ac:dyDescent="0.2">
      <c r="A20" s="65">
        <v>20</v>
      </c>
      <c r="B20" s="66"/>
      <c r="C20" s="67">
        <v>37135</v>
      </c>
      <c r="D20" s="66"/>
      <c r="E20" s="54">
        <f>VLOOKUP(MONTH($C20)+12*(E$2-1998),Nepool!$F$1007:$S$1100,MATCH(CONCATENATE($A20,E$3),Nepool!$G$1007:$S$1007,0)+1,FALSE)</f>
        <v>3.2966666666666669</v>
      </c>
      <c r="F20" s="54">
        <f>VLOOKUP(MONTH($C20)+12*(F$2-1998),Nepool!$F$1007:$S$1100,MATCH(CONCATENATE($A20,F$3),Nepool!$G$1007:$S$1007,0)+1,FALSE)</f>
        <v>0</v>
      </c>
      <c r="G20" s="99"/>
      <c r="H20" s="99"/>
      <c r="I20" s="66"/>
      <c r="J20" s="54">
        <f>VLOOKUP(MONTH($C20)+12*(J$2-1998),Nepool!$F$1007:$S$1100,MATCH(CONCATENATE($A20,J$3),Nepool!$G$1007:$S$1007,0)+1,FALSE)</f>
        <v>12.534285714285712</v>
      </c>
      <c r="K20" s="54">
        <f>VLOOKUP(MONTH($C20)+12*(K$2-1998),Nepool!$F$1007:$S$1100,MATCH(CONCATENATE($A20,K$3),Nepool!$G$1007:$S$1007,0)+1,FALSE)</f>
        <v>0</v>
      </c>
      <c r="L20" s="65"/>
      <c r="M20" s="65"/>
      <c r="N20" s="66"/>
      <c r="O20" s="54">
        <f>VLOOKUP(MONTH($C20)+12*(O$2-1998),Nepool!$F$1007:$S$1100,MATCH(CONCATENATE($A20,O$3),Nepool!$G$1007:$S$1007,0)+1,FALSE)</f>
        <v>33.519500000000008</v>
      </c>
      <c r="P20" s="54">
        <f>VLOOKUP(MONTH($C20)+12*(P$2-1998),Nepool!$F$1007:$S$1100,MATCH(CONCATENATE($A20,P$3),Nepool!$G$1007:$S$1007,0)+1,FALSE)</f>
        <v>0</v>
      </c>
      <c r="Q20" s="99"/>
      <c r="R20" s="99"/>
      <c r="S20" s="66"/>
      <c r="T20" s="54"/>
      <c r="U20" s="54"/>
      <c r="V20" s="99"/>
      <c r="W20" s="99"/>
    </row>
    <row r="21" spans="1:23" ht="12" customHeight="1" outlineLevel="1" x14ac:dyDescent="0.2">
      <c r="A21" s="25">
        <v>30</v>
      </c>
      <c r="C21" s="24">
        <v>37165</v>
      </c>
      <c r="E21" s="46">
        <f>VLOOKUP(MONTH($C21)+12*(E$2-1998),Nepool!$F$1007:$S$1100,MATCH(CONCATENATE($A21,E$3),Nepool!$G$1007:$S$1007,0)+1,FALSE)</f>
        <v>0</v>
      </c>
      <c r="F21" s="46">
        <f>VLOOKUP(MONTH($C21)+12*(F$2-1998),Nepool!$F$1007:$S$1100,MATCH(CONCATENATE($A21,F$3),Nepool!$G$1007:$S$1007,0)+1,FALSE)</f>
        <v>7.1095454545454544</v>
      </c>
      <c r="G21" s="46"/>
      <c r="H21" s="46"/>
      <c r="J21" s="46">
        <f>VLOOKUP(MONTH($C21)+12*(J$2-1998),Nepool!$F$1007:$S$1100,MATCH(CONCATENATE($A21,J$3),Nepool!$G$1007:$S$1007,0)+1,FALSE)</f>
        <v>0.86761904761904773</v>
      </c>
      <c r="K21" s="46">
        <f>VLOOKUP(MONTH($C21)+12*(K$2-1998),Nepool!$F$1007:$S$1100,MATCH(CONCATENATE($A21,K$3),Nepool!$G$1007:$S$1007,0)+1,FALSE)</f>
        <v>0.64190476190476231</v>
      </c>
      <c r="L21" s="25"/>
      <c r="M21" s="25"/>
      <c r="O21" s="46">
        <f>VLOOKUP(MONTH($C21)+12*(O$2-1998),Nepool!$F$1007:$S$1100,MATCH(CONCATENATE($A21,O$3),Nepool!$G$1007:$S$1007,0)+1,FALSE)</f>
        <v>31.182272727272728</v>
      </c>
      <c r="P21" s="46">
        <f>VLOOKUP(MONTH($C21)+12*(P$2-1998),Nepool!$F$1007:$S$1100,MATCH(CONCATENATE($A21,P$3),Nepool!$G$1007:$S$1007,0)+1,FALSE)</f>
        <v>0</v>
      </c>
      <c r="Q21" s="46"/>
      <c r="R21" s="46"/>
      <c r="T21" s="46"/>
      <c r="U21" s="46"/>
      <c r="V21" s="46"/>
    </row>
    <row r="22" spans="1:23" ht="12" customHeight="1" outlineLevel="1" x14ac:dyDescent="0.2">
      <c r="A22" s="25">
        <v>30</v>
      </c>
      <c r="C22" s="24">
        <v>37196</v>
      </c>
      <c r="E22" s="46">
        <f>VLOOKUP(MONTH($C22)+12*(E$2-1998),Nepool!$F$1007:$S$1100,MATCH(CONCATENATE($A22,E$3),Nepool!$G$1007:$S$1007,0)+1,FALSE)</f>
        <v>0</v>
      </c>
      <c r="F22" s="46">
        <f>VLOOKUP(MONTH($C22)+12*(F$2-1998),Nepool!$F$1007:$S$1100,MATCH(CONCATENATE($A22,F$3),Nepool!$G$1007:$S$1007,0)+1,FALSE)</f>
        <v>6.0884210526315794</v>
      </c>
      <c r="G22" s="46"/>
      <c r="H22" s="46"/>
      <c r="J22" s="46">
        <f>VLOOKUP(MONTH($C22)+12*(J$2-1998),Nepool!$F$1007:$S$1100,MATCH(CONCATENATE($A22,J$3),Nepool!$G$1007:$S$1007,0)+1,FALSE)</f>
        <v>2.1629999999999998</v>
      </c>
      <c r="K22" s="46">
        <f>VLOOKUP(MONTH($C22)+12*(K$2-1998),Nepool!$F$1007:$S$1100,MATCH(CONCATENATE($A22,K$3),Nepool!$G$1007:$S$1007,0)+1,FALSE)</f>
        <v>7.4500000000000094E-2</v>
      </c>
      <c r="L22" s="25"/>
      <c r="M22" s="25"/>
      <c r="O22" s="46">
        <f>VLOOKUP(MONTH($C22)+12*(O$2-1998),Nepool!$F$1007:$S$1100,MATCH(CONCATENATE($A22,O$3),Nepool!$G$1007:$S$1007,0)+1,FALSE)</f>
        <v>28.465714285714284</v>
      </c>
      <c r="P22" s="46">
        <f>VLOOKUP(MONTH($C22)+12*(P$2-1998),Nepool!$F$1007:$S$1100,MATCH(CONCATENATE($A22,P$3),Nepool!$G$1007:$S$1007,0)+1,FALSE)</f>
        <v>0</v>
      </c>
      <c r="Q22" s="46"/>
      <c r="R22" s="46"/>
      <c r="T22" s="46"/>
      <c r="U22" s="46"/>
    </row>
    <row r="23" spans="1:23" ht="12" customHeight="1" outlineLevel="1" x14ac:dyDescent="0.2">
      <c r="A23" s="140">
        <v>30</v>
      </c>
      <c r="B23" s="141"/>
      <c r="C23" s="149">
        <v>37226</v>
      </c>
      <c r="D23" s="141"/>
      <c r="E23" s="151">
        <f>VLOOKUP(MONTH($C23)+12*(E$2-1998),Nepool!$F$1007:$S$1100,MATCH(CONCATENATE($A23,E$3),Nepool!$G$1007:$S$1007,0)+1,FALSE)</f>
        <v>0</v>
      </c>
      <c r="F23" s="151">
        <f>VLOOKUP(MONTH($C23)+12*(F$2-1998),Nepool!$F$1007:$S$1100,MATCH(CONCATENATE($A23,F$3),Nepool!$G$1007:$S$1007,0)+1,FALSE)</f>
        <v>8.1477272727272751</v>
      </c>
      <c r="G23" s="151"/>
      <c r="H23" s="151"/>
      <c r="I23" s="141"/>
      <c r="J23" s="151">
        <f>VLOOKUP(MONTH($C23)+12*(J$2-1998),Nepool!$F$1007:$S$1100,MATCH(CONCATENATE($A23,J$3),Nepool!$G$1007:$S$1007,0)+1,FALSE)</f>
        <v>0.29380952380952374</v>
      </c>
      <c r="K23" s="151">
        <f>VLOOKUP(MONTH($C23)+12*(K$2-1998),Nepool!$F$1007:$S$1100,MATCH(CONCATENATE($A23,K$3),Nepool!$G$1007:$S$1007,0)+1,FALSE)</f>
        <v>1.7719047619047616</v>
      </c>
      <c r="L23" s="140"/>
      <c r="M23" s="140"/>
      <c r="N23" s="141"/>
      <c r="O23" s="151">
        <f>VLOOKUP(MONTH($C23)+12*(O$2-1998),Nepool!$F$1007:$S$1100,MATCH(CONCATENATE($A23,O$3),Nepool!$G$1007:$S$1007,0)+1,FALSE)</f>
        <v>54.921000000000006</v>
      </c>
      <c r="P23" s="151">
        <f>VLOOKUP(MONTH($C23)+12*(P$2-1998),Nepool!$F$1007:$S$1100,MATCH(CONCATENATE($A23,P$3),Nepool!$G$1007:$S$1007,0)+1,FALSE)</f>
        <v>0</v>
      </c>
      <c r="Q23" s="151"/>
      <c r="R23" s="151"/>
      <c r="S23" s="141"/>
      <c r="T23" s="151"/>
      <c r="U23" s="151"/>
      <c r="V23" s="141"/>
      <c r="W23" s="141"/>
    </row>
    <row r="24" spans="1:23" ht="12" customHeight="1" x14ac:dyDescent="0.2">
      <c r="A24" s="25">
        <v>30</v>
      </c>
      <c r="C24" s="24" t="s">
        <v>23</v>
      </c>
      <c r="E24" s="46">
        <f>(E21*$D$44+E22*$D$45+E23*$D$46)/SUM($D$44:$D$46)</f>
        <v>0</v>
      </c>
      <c r="F24" s="46">
        <f>(F21*$D$44+F22*$D$45+F23*$D$46)/SUM($D$44:$D$46)</f>
        <v>7.1641269841269857</v>
      </c>
      <c r="G24" s="46"/>
      <c r="H24" s="46"/>
      <c r="J24" s="46">
        <f>(J21*$I$44+J22*$I$45+J23*$I$46)/SUM($I$44:$I$46)</f>
        <v>1.0911290322580647</v>
      </c>
      <c r="K24" s="46">
        <f>(K21*$I$44+K22*$I$45+K23*$I$46)/SUM($I$44:$I$46)</f>
        <v>0.84161290322580651</v>
      </c>
      <c r="L24" s="25"/>
      <c r="M24" s="25"/>
      <c r="O24" s="46">
        <f>(O21*$N$44+O22*$N$45+O23*$N$46)/SUM($N$44:$N$46)</f>
        <v>37.812857142857141</v>
      </c>
      <c r="P24" s="46"/>
      <c r="Q24" s="46"/>
      <c r="R24" s="46"/>
      <c r="T24" s="46"/>
      <c r="U24" s="46"/>
    </row>
    <row r="25" spans="1:23" ht="12" customHeight="1" outlineLevel="1" x14ac:dyDescent="0.2">
      <c r="A25" s="25">
        <v>25</v>
      </c>
      <c r="C25" s="24">
        <v>37165</v>
      </c>
      <c r="E25" s="46">
        <f>VLOOKUP(MONTH($C25)+12*(E$2-1998),Nepool!$F$1007:$S$1100,MATCH(CONCATENATE($A25,E$3),Nepool!$G$1007:$S$1007,0)+1,FALSE)</f>
        <v>0</v>
      </c>
      <c r="F25" s="46">
        <f>VLOOKUP(MONTH($C25)+12*(F$2-1998),Nepool!$F$1007:$S$1100,MATCH(CONCATENATE($A25,F$3),Nepool!$G$1007:$S$1007,0)+1,FALSE)</f>
        <v>2.1095454545454544</v>
      </c>
      <c r="G25" s="46"/>
      <c r="H25" s="46"/>
      <c r="J25" s="46">
        <f>VLOOKUP(MONTH($C25)+12*(J$2-1998),Nepool!$F$1007:$S$1100,MATCH(CONCATENATE($A25,J$3),Nepool!$G$1007:$S$1007,0)+1,FALSE)</f>
        <v>5.225714285714286</v>
      </c>
      <c r="K25" s="46">
        <f>VLOOKUP(MONTH($C25)+12*(K$2-1998),Nepool!$F$1007:$S$1100,MATCH(CONCATENATE($A25,K$3),Nepool!$G$1007:$S$1007,0)+1,FALSE)</f>
        <v>0</v>
      </c>
      <c r="L25" s="25"/>
      <c r="M25" s="25"/>
      <c r="O25" s="46">
        <f>VLOOKUP(MONTH($C25)+12*(O$2-1998),Nepool!$F$1007:$S$1100,MATCH(CONCATENATE($A25,O$3),Nepool!$G$1007:$S$1007,0)+1,FALSE)</f>
        <v>36.182272727272725</v>
      </c>
      <c r="P25" s="46">
        <f>VLOOKUP(MONTH($C25)+12*(P$2-1998),Nepool!$F$1007:$S$1100,MATCH(CONCATENATE($A25,P$3),Nepool!$G$1007:$S$1007,0)+1,FALSE)</f>
        <v>0</v>
      </c>
      <c r="Q25" s="46"/>
      <c r="R25" s="46"/>
      <c r="T25" s="46"/>
      <c r="U25" s="46"/>
    </row>
    <row r="26" spans="1:23" ht="12" customHeight="1" outlineLevel="1" x14ac:dyDescent="0.2">
      <c r="A26" s="25">
        <v>25</v>
      </c>
      <c r="C26" s="24">
        <v>37196</v>
      </c>
      <c r="E26" s="46">
        <f>VLOOKUP(MONTH($C26)+12*(E$2-1998),Nepool!$F$1007:$S$1100,MATCH(CONCATENATE($A26,E$3),Nepool!$G$1007:$S$1007,0)+1,FALSE)</f>
        <v>0.18947368421052638</v>
      </c>
      <c r="F26" s="46">
        <f>VLOOKUP(MONTH($C26)+12*(F$2-1998),Nepool!$F$1007:$S$1100,MATCH(CONCATENATE($A26,F$3),Nepool!$G$1007:$S$1007,0)+1,FALSE)</f>
        <v>1.2778947368421054</v>
      </c>
      <c r="G26" s="46"/>
      <c r="H26" s="46"/>
      <c r="J26" s="46">
        <f>VLOOKUP(MONTH($C26)+12*(J$2-1998),Nepool!$F$1007:$S$1100,MATCH(CONCATENATE($A26,J$3),Nepool!$G$1007:$S$1007,0)+1,FALSE)</f>
        <v>7.0884999999999989</v>
      </c>
      <c r="K26" s="46">
        <f>VLOOKUP(MONTH($C26)+12*(K$2-1998),Nepool!$F$1007:$S$1100,MATCH(CONCATENATE($A26,K$3),Nepool!$G$1007:$S$1007,0)+1,FALSE)</f>
        <v>0</v>
      </c>
      <c r="L26" s="25"/>
      <c r="M26" s="25"/>
      <c r="O26" s="46">
        <f>VLOOKUP(MONTH($C26)+12*(O$2-1998),Nepool!$F$1007:$S$1100,MATCH(CONCATENATE($A26,O$3),Nepool!$G$1007:$S$1007,0)+1,FALSE)</f>
        <v>33.465714285714292</v>
      </c>
      <c r="P26" s="46">
        <f>VLOOKUP(MONTH($C26)+12*(P$2-1998),Nepool!$F$1007:$S$1100,MATCH(CONCATENATE($A26,P$3),Nepool!$G$1007:$S$1007,0)+1,FALSE)</f>
        <v>0</v>
      </c>
      <c r="Q26" s="46"/>
      <c r="R26" s="46"/>
      <c r="T26" s="46"/>
      <c r="U26" s="46"/>
    </row>
    <row r="27" spans="1:23" ht="12" customHeight="1" outlineLevel="1" x14ac:dyDescent="0.2">
      <c r="A27" s="140">
        <v>25</v>
      </c>
      <c r="B27" s="141"/>
      <c r="C27" s="149">
        <v>37226</v>
      </c>
      <c r="D27" s="141"/>
      <c r="E27" s="151">
        <f>VLOOKUP(MONTH($C27)+12*(E$2-1998),Nepool!$F$1007:$S$1100,MATCH(CONCATENATE($A27,E$3),Nepool!$G$1007:$S$1007,0)+1,FALSE)</f>
        <v>4.7727272727272757E-2</v>
      </c>
      <c r="F27" s="151">
        <f>VLOOKUP(MONTH($C27)+12*(F$2-1998),Nepool!$F$1007:$S$1100,MATCH(CONCATENATE($A27,F$3),Nepool!$G$1007:$S$1007,0)+1,FALSE)</f>
        <v>3.1954545454545467</v>
      </c>
      <c r="G27" s="151"/>
      <c r="H27" s="151"/>
      <c r="I27" s="141"/>
      <c r="J27" s="151">
        <f>VLOOKUP(MONTH($C27)+12*(J$2-1998),Nepool!$F$1007:$S$1100,MATCH(CONCATENATE($A27,J$3),Nepool!$G$1007:$S$1007,0)+1,FALSE)</f>
        <v>3.5219047619047616</v>
      </c>
      <c r="K27" s="151">
        <f>VLOOKUP(MONTH($C27)+12*(K$2-1998),Nepool!$F$1007:$S$1100,MATCH(CONCATENATE($A27,K$3),Nepool!$G$1007:$S$1007,0)+1,FALSE)</f>
        <v>0</v>
      </c>
      <c r="L27" s="140"/>
      <c r="M27" s="140"/>
      <c r="N27" s="141"/>
      <c r="O27" s="151">
        <f>VLOOKUP(MONTH($C27)+12*(O$2-1998),Nepool!$F$1007:$S$1100,MATCH(CONCATENATE($A27,O$3),Nepool!$G$1007:$S$1007,0)+1,FALSE)</f>
        <v>59.921000000000006</v>
      </c>
      <c r="P27" s="151">
        <f>VLOOKUP(MONTH($C27)+12*(P$2-1998),Nepool!$F$1007:$S$1100,MATCH(CONCATENATE($A27,P$3),Nepool!$G$1007:$S$1007,0)+1,FALSE)</f>
        <v>0</v>
      </c>
      <c r="Q27" s="151"/>
      <c r="R27" s="151"/>
      <c r="S27" s="141"/>
      <c r="T27" s="151"/>
      <c r="U27" s="151"/>
      <c r="V27" s="141"/>
      <c r="W27" s="141"/>
    </row>
    <row r="28" spans="1:23" ht="12" customHeight="1" x14ac:dyDescent="0.2">
      <c r="A28" s="84">
        <v>25</v>
      </c>
      <c r="B28" s="85"/>
      <c r="C28" s="86" t="s">
        <v>23</v>
      </c>
      <c r="D28" s="85"/>
      <c r="E28" s="98">
        <f>(E25*$D$44+E26*$D$45+E27*$D$46)/SUM($D$44:$D$46)</f>
        <v>7.3809523809523839E-2</v>
      </c>
      <c r="F28" s="98">
        <f>(F25*$I$44+F26*$I$45+F27*$I$46)/SUM($I$44:$I$46)</f>
        <v>2.2090789473684214</v>
      </c>
      <c r="G28" s="98"/>
      <c r="H28" s="98"/>
      <c r="I28" s="85"/>
      <c r="J28" s="98">
        <f>(J25*$I$44+J26*$I$45+J27*$I$46)/SUM($I$44:$I$46)</f>
        <v>5.2495161290322576</v>
      </c>
      <c r="K28" s="98">
        <f>(K25*$I$44+K26*$I$45+K27*$I$46)/SUM($I$44:$I$46)</f>
        <v>0</v>
      </c>
      <c r="L28" s="84"/>
      <c r="M28" s="84"/>
      <c r="N28" s="85"/>
      <c r="O28" s="98">
        <f>(O25*$N$44+O26*$N$45+O27*$N$46)/SUM($N$44:$N$46)</f>
        <v>42.812857142857141</v>
      </c>
      <c r="P28" s="98">
        <f>(P25*$I$44+P26*$I$45+P27*$I$46)/SUM($I$44:$I$46)</f>
        <v>0</v>
      </c>
      <c r="Q28" s="98"/>
      <c r="R28" s="98"/>
      <c r="S28" s="85"/>
      <c r="T28" s="98"/>
      <c r="U28" s="98"/>
      <c r="V28" s="85"/>
      <c r="W28" s="85"/>
    </row>
    <row r="29" spans="1:23" ht="12" customHeight="1" outlineLevel="1" x14ac:dyDescent="0.2">
      <c r="A29" s="69">
        <v>20</v>
      </c>
      <c r="C29" s="24">
        <v>37165</v>
      </c>
      <c r="E29" s="46">
        <f>VLOOKUP(MONTH($C29)+12*(E$2-1998),Nepool!$F$1007:$S$1100,MATCH(CONCATENATE($A29,E$3),Nepool!$G$1007:$S$1007,0)+1,FALSE)</f>
        <v>2.8904545454545456</v>
      </c>
      <c r="F29" s="46">
        <f>VLOOKUP(MONTH($C29)+12*(F$2-1998),Nepool!$F$1007:$S$1100,MATCH(CONCATENATE($A29,F$3),Nepool!$G$1007:$S$1007,0)+1,FALSE)</f>
        <v>0</v>
      </c>
      <c r="J29" s="46">
        <f>VLOOKUP(MONTH($C29)+12*(J$2-1998),Nepool!$F$1007:$S$1100,MATCH(CONCATENATE($A29,J$3),Nepool!$G$1007:$S$1007,0)+1,FALSE)</f>
        <v>10.225714285714284</v>
      </c>
      <c r="K29" s="46">
        <f>VLOOKUP(MONTH($C29)+12*(K$2-1998),Nepool!$F$1007:$S$1100,MATCH(CONCATENATE($A29,K$3),Nepool!$G$1007:$S$1007,0)+1,FALSE)</f>
        <v>0</v>
      </c>
      <c r="O29" s="46">
        <f>VLOOKUP(MONTH($C29)+12*(O$2-1998),Nepool!$F$1007:$S$1100,MATCH(CONCATENATE($A29,O$3),Nepool!$G$1007:$S$1007,0)+1,FALSE)</f>
        <v>41.182272727272725</v>
      </c>
      <c r="P29" s="46">
        <f>VLOOKUP(MONTH($C29)+12*(P$2-1998),Nepool!$F$1007:$S$1100,MATCH(CONCATENATE($A29,P$3),Nepool!$G$1007:$S$1007,0)+1,FALSE)</f>
        <v>0</v>
      </c>
    </row>
    <row r="30" spans="1:23" ht="12" customHeight="1" outlineLevel="1" x14ac:dyDescent="0.2">
      <c r="A30" s="69">
        <v>20</v>
      </c>
      <c r="C30" s="24">
        <v>37196</v>
      </c>
      <c r="E30" s="46">
        <f>VLOOKUP(MONTH($C30)+12*(E$2-1998),Nepool!$F$1007:$S$1100,MATCH(CONCATENATE($A30,E$3),Nepool!$G$1007:$S$1007,0)+1,FALSE)</f>
        <v>3.9115789473684206</v>
      </c>
      <c r="F30" s="46">
        <f>VLOOKUP(MONTH($C30)+12*(F$2-1998),Nepool!$F$1007:$S$1100,MATCH(CONCATENATE($A30,F$3),Nepool!$G$1007:$S$1007,0)+1,FALSE)</f>
        <v>0</v>
      </c>
      <c r="J30" s="46">
        <f>VLOOKUP(MONTH($C30)+12*(J$2-1998),Nepool!$F$1007:$S$1100,MATCH(CONCATENATE($A30,J$3),Nepool!$G$1007:$S$1007,0)+1,FALSE)</f>
        <v>12.0885</v>
      </c>
      <c r="K30" s="46">
        <f>VLOOKUP(MONTH($C30)+12*(K$2-1998),Nepool!$F$1007:$S$1100,MATCH(CONCATENATE($A30,K$3),Nepool!$G$1007:$S$1007,0)+1,FALSE)</f>
        <v>0</v>
      </c>
      <c r="O30" s="46">
        <f>VLOOKUP(MONTH($C30)+12*(O$2-1998),Nepool!$F$1007:$S$1100,MATCH(CONCATENATE($A30,O$3),Nepool!$G$1007:$S$1007,0)+1,FALSE)</f>
        <v>38.465714285714284</v>
      </c>
      <c r="P30" s="46">
        <f>VLOOKUP(MONTH($C30)+12*(P$2-1998),Nepool!$F$1007:$S$1100,MATCH(CONCATENATE($A30,P$3),Nepool!$G$1007:$S$1007,0)+1,FALSE)</f>
        <v>0</v>
      </c>
    </row>
    <row r="31" spans="1:23" ht="12" customHeight="1" outlineLevel="1" thickBot="1" x14ac:dyDescent="0.25">
      <c r="A31" s="69">
        <v>20</v>
      </c>
      <c r="C31" s="24">
        <v>37226</v>
      </c>
      <c r="E31" s="46">
        <f>VLOOKUP(MONTH($C31)+12*(E$2-1998),Nepool!$F$1007:$S$1100,MATCH(CONCATENATE($A31,E$3),Nepool!$G$1007:$S$1007,0)+1,FALSE)</f>
        <v>2.4122727272727271</v>
      </c>
      <c r="F31" s="46">
        <f>VLOOKUP(MONTH($C31)+12*(F$2-1998),Nepool!$F$1007:$S$1100,MATCH(CONCATENATE($A31,F$3),Nepool!$G$1007:$S$1007,0)+1,FALSE)</f>
        <v>0.56000000000000005</v>
      </c>
      <c r="J31" s="46">
        <f>VLOOKUP(MONTH($C31)+12*(J$2-1998),Nepool!$F$1007:$S$1100,MATCH(CONCATENATE($A31,J$3),Nepool!$G$1007:$S$1007,0)+1,FALSE)</f>
        <v>8.5219047619047608</v>
      </c>
      <c r="K31" s="46">
        <f>VLOOKUP(MONTH($C31)+12*(K$2-1998),Nepool!$F$1007:$S$1100,MATCH(CONCATENATE($A31,K$3),Nepool!$G$1007:$S$1007,0)+1,FALSE)</f>
        <v>0</v>
      </c>
      <c r="O31" s="46">
        <f>VLOOKUP(MONTH($C31)+12*(O$2-1998),Nepool!$F$1007:$S$1100,MATCH(CONCATENATE($A31,O$3),Nepool!$G$1007:$S$1007,0)+1,FALSE)</f>
        <v>64.921000000000006</v>
      </c>
      <c r="P31" s="46">
        <f>VLOOKUP(MONTH($C31)+12*(P$2-1998),Nepool!$F$1007:$S$1100,MATCH(CONCATENATE($A31,P$3),Nepool!$G$1007:$S$1007,0)+1,FALSE)</f>
        <v>0</v>
      </c>
    </row>
    <row r="32" spans="1:23" ht="12.75" hidden="1" customHeight="1" thickBot="1" x14ac:dyDescent="0.25">
      <c r="A32" s="75">
        <v>20</v>
      </c>
      <c r="B32" s="33"/>
      <c r="C32" s="38" t="s">
        <v>23</v>
      </c>
      <c r="D32" s="33"/>
      <c r="E32" s="59">
        <f>(E29*$D$44+E30*$D$45+E31*$D$46)/SUM($D$44:$D$46)</f>
        <v>3.0314285714285711</v>
      </c>
      <c r="F32" s="59">
        <f>(F29*$I$44+F30*$I$45+F31*$I$46)/SUM($I$44:$I$46)</f>
        <v>0.18967741935483873</v>
      </c>
      <c r="G32" s="33"/>
      <c r="H32" s="33"/>
      <c r="I32" s="33"/>
      <c r="J32" s="59">
        <f>(J29*$D$44+J30*$D$45+J31*$D$46)/SUM($D$44:$D$46)</f>
        <v>10.192525699168556</v>
      </c>
      <c r="K32" s="59">
        <f>(K29*$I$44+K30*$I$45+K31*$I$46)/SUM($I$44:$I$46)</f>
        <v>0</v>
      </c>
      <c r="L32" s="33"/>
      <c r="M32" s="33"/>
      <c r="N32" s="33"/>
      <c r="O32" s="59">
        <f>(O29*$D$44+O30*$D$45+O31*$D$46)/SUM($D$44:$D$46)</f>
        <v>48.6527074829932</v>
      </c>
      <c r="P32" s="59">
        <f>(P29*$I$44+P30*$I$45+P31*$I$46)/SUM($I$44:$I$46)</f>
        <v>0</v>
      </c>
      <c r="Q32" s="33"/>
      <c r="R32" s="33"/>
      <c r="S32" s="33"/>
      <c r="T32" s="33"/>
      <c r="U32" s="33"/>
      <c r="V32" s="33"/>
    </row>
    <row r="33" spans="1:23" s="105" customFormat="1" ht="19.5" customHeight="1" x14ac:dyDescent="0.2">
      <c r="A33" s="103" t="s">
        <v>22</v>
      </c>
      <c r="B33" s="103"/>
      <c r="C33" s="103"/>
      <c r="D33" s="104"/>
      <c r="E33" s="104" t="s">
        <v>108</v>
      </c>
      <c r="F33" s="104" t="s">
        <v>25</v>
      </c>
      <c r="G33" s="104" t="s">
        <v>25</v>
      </c>
      <c r="H33" s="117" t="s">
        <v>110</v>
      </c>
      <c r="I33" s="104"/>
      <c r="J33" s="104" t="s">
        <v>108</v>
      </c>
      <c r="K33" s="104" t="s">
        <v>25</v>
      </c>
      <c r="L33" s="104" t="s">
        <v>25</v>
      </c>
      <c r="M33" s="117" t="s">
        <v>110</v>
      </c>
      <c r="N33" s="104"/>
      <c r="O33" s="104" t="s">
        <v>108</v>
      </c>
      <c r="P33" s="104" t="s">
        <v>25</v>
      </c>
      <c r="Q33" s="104" t="s">
        <v>25</v>
      </c>
      <c r="R33" s="117" t="s">
        <v>110</v>
      </c>
      <c r="S33" s="104"/>
      <c r="T33" s="104" t="s">
        <v>108</v>
      </c>
      <c r="U33" s="104" t="s">
        <v>25</v>
      </c>
      <c r="V33" s="104" t="s">
        <v>25</v>
      </c>
      <c r="W33" s="117" t="s">
        <v>110</v>
      </c>
    </row>
    <row r="34" spans="1:23" s="105" customFormat="1" ht="12.75" customHeight="1" x14ac:dyDescent="0.2">
      <c r="A34" s="114"/>
      <c r="B34" s="114"/>
      <c r="C34" s="114"/>
      <c r="D34" s="115"/>
      <c r="E34" s="30" t="s">
        <v>6</v>
      </c>
      <c r="F34" s="115" t="s">
        <v>6</v>
      </c>
      <c r="G34" s="115" t="s">
        <v>27</v>
      </c>
      <c r="H34" s="118" t="s">
        <v>112</v>
      </c>
      <c r="I34" s="115"/>
      <c r="J34" s="30" t="s">
        <v>6</v>
      </c>
      <c r="K34" s="115" t="s">
        <v>6</v>
      </c>
      <c r="L34" s="115" t="s">
        <v>27</v>
      </c>
      <c r="M34" s="118" t="s">
        <v>112</v>
      </c>
      <c r="N34" s="115"/>
      <c r="O34" s="30" t="s">
        <v>6</v>
      </c>
      <c r="P34" s="115" t="s">
        <v>6</v>
      </c>
      <c r="Q34" s="115" t="s">
        <v>27</v>
      </c>
      <c r="R34" s="118" t="s">
        <v>112</v>
      </c>
      <c r="S34" s="115"/>
      <c r="T34" s="30" t="s">
        <v>6</v>
      </c>
      <c r="U34" s="115" t="s">
        <v>6</v>
      </c>
      <c r="V34" s="115" t="s">
        <v>27</v>
      </c>
      <c r="W34" s="118" t="s">
        <v>112</v>
      </c>
    </row>
    <row r="35" spans="1:23" ht="12.75" customHeight="1" x14ac:dyDescent="0.2">
      <c r="A35" s="37"/>
      <c r="B35" s="37"/>
      <c r="C35" s="37"/>
      <c r="D35" s="30"/>
      <c r="E35" s="30" t="s">
        <v>49</v>
      </c>
      <c r="F35" s="30" t="s">
        <v>26</v>
      </c>
      <c r="G35" s="30" t="s">
        <v>28</v>
      </c>
      <c r="H35" s="116" t="s">
        <v>111</v>
      </c>
      <c r="I35" s="30"/>
      <c r="J35" s="30" t="s">
        <v>49</v>
      </c>
      <c r="K35" s="30" t="s">
        <v>26</v>
      </c>
      <c r="L35" s="30" t="s">
        <v>28</v>
      </c>
      <c r="M35" s="116" t="s">
        <v>111</v>
      </c>
      <c r="N35" s="30"/>
      <c r="O35" s="30" t="s">
        <v>49</v>
      </c>
      <c r="P35" s="30" t="s">
        <v>26</v>
      </c>
      <c r="Q35" s="30" t="s">
        <v>28</v>
      </c>
      <c r="R35" s="116" t="s">
        <v>111</v>
      </c>
      <c r="S35" s="30"/>
      <c r="T35" s="30" t="s">
        <v>49</v>
      </c>
      <c r="U35" s="30" t="s">
        <v>26</v>
      </c>
      <c r="V35" s="30" t="s">
        <v>28</v>
      </c>
      <c r="W35" s="116" t="s">
        <v>111</v>
      </c>
    </row>
    <row r="36" spans="1:23" s="6" customFormat="1" ht="12.75" customHeight="1" thickBot="1" x14ac:dyDescent="0.25">
      <c r="A36" s="22"/>
      <c r="B36" s="22"/>
      <c r="C36" s="22"/>
      <c r="D36" s="23"/>
      <c r="E36" s="23">
        <v>1998</v>
      </c>
      <c r="F36" s="23">
        <v>1998</v>
      </c>
      <c r="G36" s="23">
        <v>1998</v>
      </c>
      <c r="H36" s="23">
        <v>1998</v>
      </c>
      <c r="I36" s="23"/>
      <c r="J36" s="23">
        <v>1999</v>
      </c>
      <c r="K36" s="23">
        <v>1999</v>
      </c>
      <c r="L36" s="23">
        <v>1999</v>
      </c>
      <c r="M36" s="23">
        <v>1999</v>
      </c>
      <c r="N36" s="23"/>
      <c r="O36" s="23">
        <v>2000</v>
      </c>
      <c r="P36" s="23">
        <v>2000</v>
      </c>
      <c r="Q36" s="23">
        <v>2000</v>
      </c>
      <c r="R36" s="23">
        <v>2000</v>
      </c>
      <c r="S36" s="23"/>
      <c r="T36" s="23">
        <v>2001</v>
      </c>
      <c r="U36" s="23">
        <v>2001</v>
      </c>
      <c r="V36" s="23">
        <v>2001</v>
      </c>
      <c r="W36" s="23">
        <v>2001</v>
      </c>
    </row>
    <row r="37" spans="1:23" ht="12.75" customHeight="1" x14ac:dyDescent="0.2">
      <c r="A37" s="6"/>
      <c r="B37" s="6"/>
      <c r="C37" s="6" t="s">
        <v>5</v>
      </c>
      <c r="D37" s="31"/>
      <c r="H37" s="31"/>
      <c r="I37" s="31"/>
      <c r="M37" s="31"/>
      <c r="N37" s="31"/>
      <c r="R37" s="31"/>
      <c r="S37" s="31"/>
      <c r="W37" s="31"/>
    </row>
    <row r="38" spans="1:23" ht="12.75" customHeight="1" x14ac:dyDescent="0.2">
      <c r="A38" s="61"/>
      <c r="B38" s="31"/>
      <c r="C38" s="6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</row>
    <row r="39" spans="1:23" ht="12.75" customHeight="1" x14ac:dyDescent="0.2">
      <c r="A39" s="24"/>
      <c r="B39" s="52"/>
      <c r="C39" s="24">
        <v>36892</v>
      </c>
      <c r="D39" s="52"/>
      <c r="E39" s="53">
        <f>VLOOKUP(MONTH($C39)+12*(E$36-1998),Nepool!$A$1008:$E$1060,3,FALSE)</f>
        <v>31.101904761904763</v>
      </c>
      <c r="F39" s="53">
        <f>VLOOKUP(MONTH($C39)+12*(F$36-1998),Gas!$A$2507:$E$2568,3,FALSE)</f>
        <v>2.1114516129032257</v>
      </c>
      <c r="G39" s="44">
        <f>VLOOKUP(MONTH($C39)+12*(G$36-1998),Nepool!$T$1008:$AB$1060,3,FALSE)</f>
        <v>14.826155348054886</v>
      </c>
      <c r="H39" s="42">
        <f>VLOOKUP(MONTH($C39)+12*(H$36-1998),'[1]Peak Load %'!$A$27:$O$110,MATCH("NEPOOL",'[1]Peak Load %'!$B$1:$O$1,0)+1,FALSE)</f>
        <v>0.79648877631234172</v>
      </c>
      <c r="I39" s="42"/>
      <c r="J39" s="53">
        <f>VLOOKUP(MONTH($C39)+12*(J$36-1998),Nepool!$A$1008:$E$1060,3,FALSE)</f>
        <v>24.423499999999997</v>
      </c>
      <c r="K39" s="53">
        <f>VLOOKUP(MONTH($C39)+12*(K$36-1998),Gas!$A$2507:$E$2568,3,FALSE)</f>
        <v>1.8438709677419356</v>
      </c>
      <c r="L39" s="44">
        <f>VLOOKUP(MONTH($C39)+12*(L$36-1998),Nepool!$T$1008:$AB$1060,3,FALSE)</f>
        <v>13.178838843946513</v>
      </c>
      <c r="M39" s="42">
        <f>VLOOKUP(MONTH($C39)+12*(M$36-1998),'[1]Peak Load %'!$A$27:$O$110,MATCH("NEPOOL",'[1]Peak Load %'!$B$1:$O$1,0)+1,FALSE)</f>
        <v>0.88741374792558303</v>
      </c>
      <c r="N39" s="52"/>
      <c r="O39" s="53">
        <f>VLOOKUP(MONTH($C39)+12*(O$36-1998),Nepool!$A$1008:$E$1060,3,FALSE)</f>
        <v>48.149523809523807</v>
      </c>
      <c r="P39" s="53">
        <f>VLOOKUP(MONTH($C39)+12*(P$36-1998),Gas!$A$2507:$E$2568,3,FALSE)</f>
        <v>2.3987096774193541</v>
      </c>
      <c r="Q39" s="44">
        <f>VLOOKUP(MONTH($C39)+12*(Q$36-1998),Nepool!$T$1008:$AB$1060,3,FALSE)</f>
        <v>20.004526497506856</v>
      </c>
      <c r="R39" s="42">
        <f>VLOOKUP(MONTH($C39)+12*(R$36-1998),'[1]Peak Load %'!$A$27:$O$110,MATCH("NEPOOL",'[1]Peak Load %'!$B$1:$O$1,0)+1,FALSE)</f>
        <v>0.88343763037129741</v>
      </c>
      <c r="S39" s="52"/>
      <c r="T39" s="53">
        <f>VLOOKUP(MONTH($C39)+12*(T$36-1998),Nepool!$A$1008:$E$1060,3,FALSE)</f>
        <v>74.408181818181802</v>
      </c>
      <c r="U39" s="53">
        <f>VLOOKUP(MONTH($C39)+12*(U$36-1998),Gas!$A$2507:$E$2568,3,FALSE)</f>
        <v>8.449193548387095</v>
      </c>
      <c r="V39" s="44">
        <f>VLOOKUP(MONTH($C39)+12*(V$36-1998),Nepool!$T$1008:$AB$1060,3,FALSE)</f>
        <v>8.9139491375568998</v>
      </c>
      <c r="W39" s="42">
        <f>VLOOKUP(MONTH($C39)+12*(W$36-1998),'[1]Peak Load %'!$A$27:$O$110,MATCH("NEPOOL",'[1]Peak Load %'!$B$1:$O$1,0)+1,FALSE)</f>
        <v>0.78083388769321072</v>
      </c>
    </row>
    <row r="40" spans="1:23" ht="12.75" customHeight="1" x14ac:dyDescent="0.2">
      <c r="A40" s="26"/>
      <c r="B40" s="54"/>
      <c r="C40" s="26">
        <v>36923</v>
      </c>
      <c r="D40" s="54"/>
      <c r="E40" s="55">
        <f>VLOOKUP(MONTH($C40)+12*(E$36-1998),Nepool!$A$1008:$E$1060,3,FALSE)</f>
        <v>27.007894736842111</v>
      </c>
      <c r="F40" s="55">
        <f>VLOOKUP(MONTH($C40)+12*(F$36-1998),Gas!$A$2507:$E$2568,3,FALSE)</f>
        <v>2.218571428571428</v>
      </c>
      <c r="G40" s="56">
        <f>VLOOKUP(MONTH($C40)+12*(G$36-1998),Nepool!$T$1008:$AB$1060,3,FALSE)</f>
        <v>12.194953862017602</v>
      </c>
      <c r="H40" s="57">
        <f>VLOOKUP(MONTH($C40)+12*(H$36-1998),'[1]Peak Load %'!$A$27:$O$110,MATCH("NEPOOL",'[1]Peak Load %'!$B$1:$O$1,0)+1,FALSE)</f>
        <v>0.77810289108219055</v>
      </c>
      <c r="I40" s="57"/>
      <c r="J40" s="55">
        <f>VLOOKUP(MONTH($C40)+12*(J$36-1998),Nepool!$A$1008:$E$1060,3,FALSE)</f>
        <v>19.938947368421051</v>
      </c>
      <c r="K40" s="55">
        <f>VLOOKUP(MONTH($C40)+12*(K$36-1998),Gas!$A$2507:$E$2568,3,FALSE)</f>
        <v>1.779821428571428</v>
      </c>
      <c r="L40" s="56">
        <f>VLOOKUP(MONTH($C40)+12*(L$36-1998),Nepool!$T$1008:$AB$1060,3,FALSE)</f>
        <v>11.193147247584252</v>
      </c>
      <c r="M40" s="57">
        <f>VLOOKUP(MONTH($C40)+12*(M$36-1998),'[1]Peak Load %'!$A$27:$O$110,MATCH("NEPOOL",'[1]Peak Load %'!$B$1:$O$1,0)+1,FALSE)</f>
        <v>0.8197659184208228</v>
      </c>
      <c r="N40" s="54"/>
      <c r="O40" s="55">
        <f>VLOOKUP(MONTH($C40)+12*(O$36-1998),Nepool!$A$1008:$E$1060,3,FALSE)</f>
        <v>40.827619047619052</v>
      </c>
      <c r="P40" s="55">
        <f>VLOOKUP(MONTH($C40)+12*(P$36-1998),Gas!$A$2507:$E$2568,3,FALSE)</f>
        <v>2.656896551724139</v>
      </c>
      <c r="Q40" s="56">
        <f>VLOOKUP(MONTH($C40)+12*(Q$36-1998),Nepool!$T$1008:$AB$1060,3,FALSE)</f>
        <v>15.304183694634524</v>
      </c>
      <c r="R40" s="57">
        <f>VLOOKUP(MONTH($C40)+12*(R$36-1998),'[1]Peak Load %'!$A$27:$O$110,MATCH("NEPOOL",'[1]Peak Load %'!$B$1:$O$1,0)+1,FALSE)</f>
        <v>0.81860659157279936</v>
      </c>
      <c r="S40" s="54"/>
      <c r="T40" s="55">
        <f>VLOOKUP(MONTH($C40)+12*(T$36-1998),Nepool!$A$1008:$E$1060,3,FALSE)</f>
        <v>50.346315789473678</v>
      </c>
      <c r="U40" s="55">
        <f>VLOOKUP(MONTH($C40)+12*(U$36-1998),Gas!$A$2507:$E$2568,3,FALSE)</f>
        <v>5.6512499999999983</v>
      </c>
      <c r="V40" s="56">
        <f>VLOOKUP(MONTH($C40)+12*(V$36-1998),Nepool!$T$1008:$AB$1060,3,FALSE)</f>
        <v>9.0173143977610639</v>
      </c>
      <c r="W40" s="57">
        <f>VLOOKUP(MONTH($C40)+12*(W$36-1998),'[1]Peak Load %'!$A$27:$O$110,MATCH("NEPOOL",'[1]Peak Load %'!$B$1:$O$1,0)+1,FALSE)</f>
        <v>0.76310663275288593</v>
      </c>
    </row>
    <row r="41" spans="1:23" ht="12.75" customHeight="1" x14ac:dyDescent="0.2">
      <c r="A41" s="24"/>
      <c r="B41" s="46"/>
      <c r="C41" s="24">
        <v>37073</v>
      </c>
      <c r="D41" s="46"/>
      <c r="E41" s="53">
        <f>VLOOKUP(MONTH($C41)+12*(E$36-1998),Nepool!$A$1008:$E$1060,3,FALSE)</f>
        <v>31.333636363636366</v>
      </c>
      <c r="F41" s="53">
        <f>VLOOKUP(MONTH($C41)+12*(F$36-1998),Gas!$A$2507:$E$2568,3,FALSE)</f>
        <v>2.1961290322580655</v>
      </c>
      <c r="G41" s="44">
        <f>VLOOKUP(MONTH($C41)+12*(G$36-1998),Nepool!$T$1008:$AB$1060,3,FALSE)</f>
        <v>14.442587109473504</v>
      </c>
      <c r="H41" s="42">
        <f>VLOOKUP(MONTH($C41)+12*(H$36-1998),'[1]Peak Load %'!$A$27:$O$110,MATCH("NEPOOL",'[1]Peak Load %'!$B$1:$O$1,0)+1,FALSE)</f>
        <v>0.93484147087081837</v>
      </c>
      <c r="I41" s="42"/>
      <c r="J41" s="53">
        <f>VLOOKUP(MONTH($C41)+12*(J$36-1998),Nepool!$A$1008:$E$1060,3,FALSE)</f>
        <v>75.072857142857146</v>
      </c>
      <c r="K41" s="53">
        <f>VLOOKUP(MONTH($C41)+12*(K$36-1998),Gas!$A$2507:$E$2568,3,FALSE)</f>
        <v>2.2893548387096767</v>
      </c>
      <c r="L41" s="44">
        <f>VLOOKUP(MONTH($C41)+12*(L$36-1998),Nepool!$T$1008:$AB$1060,3,FALSE)</f>
        <v>31.924839915032003</v>
      </c>
      <c r="M41" s="42">
        <f>VLOOKUP(MONTH($C41)+12*(M$36-1998),'[1]Peak Load %'!$A$27:$O$110,MATCH("NEPOOL",'[1]Peak Load %'!$B$1:$O$1,0)+1,FALSE)</f>
        <v>0.94050896954526486</v>
      </c>
      <c r="N41" s="46"/>
      <c r="O41" s="53">
        <f>VLOOKUP(MONTH($C41)+12*(O$36-1998),Nepool!$A$1008:$E$1060,3,FALSE)</f>
        <v>51.41947368421053</v>
      </c>
      <c r="P41" s="53">
        <f>VLOOKUP(MONTH($C41)+12*(P$36-1998),Gas!$A$2507:$E$2568,3,FALSE)</f>
        <v>4.0396774193548382</v>
      </c>
      <c r="Q41" s="44">
        <f>VLOOKUP(MONTH($C41)+12*(Q$36-1998),Nepool!$T$1008:$AB$1060,3,FALSE)</f>
        <v>12.833175717651395</v>
      </c>
      <c r="R41" s="42">
        <f>VLOOKUP(MONTH($C41)+12*(R$36-1998),'[1]Peak Load %'!$A$27:$O$110,MATCH("NEPOOL",'[1]Peak Load %'!$B$1:$O$1,0)+1,FALSE)</f>
        <v>0.7957683427900607</v>
      </c>
      <c r="S41" s="46"/>
      <c r="T41" s="53">
        <f>VLOOKUP(MONTH($C41)+12*(T$36-1998),Nepool!$A$1008:$E$1060,3,FALSE)</f>
        <v>45.273333333333348</v>
      </c>
      <c r="U41" s="53">
        <f>VLOOKUP(MONTH($C41)+12*(U$36-1998),Gas!$A$2507:$E$2568,3,FALSE)</f>
        <v>3.0735483870967748</v>
      </c>
      <c r="V41" s="44">
        <f>VLOOKUP(MONTH($C41)+12*(V$36-1998),Nepool!$T$1008:$AB$1060,3,FALSE)</f>
        <v>14.692068514487486</v>
      </c>
      <c r="W41" s="42">
        <f>VLOOKUP(MONTH($C41)+12*(W$36-1998),'[1]Peak Load %'!$A$27:$O$110,MATCH("NEPOOL",'[1]Peak Load %'!$B$1:$O$1,0)+1,FALSE)</f>
        <v>0.91438215838215842</v>
      </c>
    </row>
    <row r="42" spans="1:23" ht="12.75" customHeight="1" x14ac:dyDescent="0.2">
      <c r="A42" s="26"/>
      <c r="B42" s="54"/>
      <c r="C42" s="26">
        <v>37104</v>
      </c>
      <c r="D42" s="54"/>
      <c r="E42" s="55">
        <f>VLOOKUP(MONTH($C42)+12*(E$36-1998),Nepool!$A$1008:$E$1060,3,FALSE)</f>
        <v>28.373333333333335</v>
      </c>
      <c r="F42" s="55">
        <f>VLOOKUP(MONTH($C42)+12*(F$36-1998),Gas!$A$2507:$E$2568,3,FALSE)</f>
        <v>1.8406451612903227</v>
      </c>
      <c r="G42" s="56">
        <f>VLOOKUP(MONTH($C42)+12*(G$36-1998),Nepool!$T$1008:$AB$1060,3,FALSE)</f>
        <v>15.312678501600447</v>
      </c>
      <c r="H42" s="57">
        <f>VLOOKUP(MONTH($C42)+12*(H$36-1998),'[1]Peak Load %'!$A$27:$O$110,MATCH("NEPOOL",'[1]Peak Load %'!$B$1:$O$1,0)+1,FALSE)</f>
        <v>0.90331033278015549</v>
      </c>
      <c r="I42" s="57"/>
      <c r="J42" s="55">
        <f>VLOOKUP(MONTH($C42)+12*(J$36-1998),Nepool!$A$1008:$E$1060,3,FALSE)</f>
        <v>35.193181818181813</v>
      </c>
      <c r="K42" s="55">
        <f>VLOOKUP(MONTH($C42)+12*(K$36-1998),Gas!$A$2507:$E$2568,3,FALSE)</f>
        <v>2.7796774193548388</v>
      </c>
      <c r="L42" s="56">
        <f>VLOOKUP(MONTH($C42)+12*(L$36-1998),Nepool!$T$1008:$AB$1060,3,FALSE)</f>
        <v>12.738248170268319</v>
      </c>
      <c r="M42" s="57">
        <f>VLOOKUP(MONTH($C42)+12*(M$36-1998),'[1]Peak Load %'!$A$27:$O$110,MATCH("NEPOOL",'[1]Peak Load %'!$B$1:$O$1,0)+1,FALSE)</f>
        <v>0.86712557363370879</v>
      </c>
      <c r="N42" s="54"/>
      <c r="O42" s="55">
        <f>VLOOKUP(MONTH($C42)+12*(O$36-1998),Nepool!$A$1008:$E$1060,3,FALSE)</f>
        <v>54.536521739130428</v>
      </c>
      <c r="P42" s="55">
        <f>VLOOKUP(MONTH($C42)+12*(P$36-1998),Gas!$A$2507:$E$2568,3,FALSE)</f>
        <v>4.3846774193548388</v>
      </c>
      <c r="Q42" s="56">
        <f>VLOOKUP(MONTH($C42)+12*(Q$36-1998),Nepool!$T$1008:$AB$1060,3,FALSE)</f>
        <v>12.509146240622409</v>
      </c>
      <c r="R42" s="57">
        <f>VLOOKUP(MONTH($C42)+12*(R$36-1998),'[1]Peak Load %'!$A$27:$O$110,MATCH("NEPOOL",'[1]Peak Load %'!$B$1:$O$1,0)+1,FALSE)</f>
        <v>0.85844335746429268</v>
      </c>
      <c r="S42" s="54"/>
      <c r="T42" s="55">
        <f>VLOOKUP(MONTH($C42)+12*(T$36-1998),Nepool!$A$1008:$E$1060,3,FALSE)</f>
        <v>99.753043478260892</v>
      </c>
      <c r="U42" s="55">
        <f>VLOOKUP(MONTH($C42)+12*(U$36-1998),Gas!$A$2507:$E$2568,3,FALSE)</f>
        <v>3.0077419354838697</v>
      </c>
      <c r="V42" s="56">
        <f>VLOOKUP(MONTH($C42)+12*(V$36-1998),Nepool!$T$1008:$AB$1060,3,FALSE)</f>
        <v>32.722258569101889</v>
      </c>
      <c r="W42" s="57"/>
    </row>
    <row r="43" spans="1:23" ht="12.75" customHeight="1" x14ac:dyDescent="0.2">
      <c r="A43" s="63"/>
      <c r="B43" s="52"/>
      <c r="C43" s="63">
        <v>37135</v>
      </c>
      <c r="D43" s="52"/>
      <c r="E43" s="93">
        <f>VLOOKUP(MONTH($C43)+12*(E$36-1998),Nepool!$A$1008:$E$1060,3,FALSE)</f>
        <v>23.296666666666663</v>
      </c>
      <c r="F43" s="93">
        <f>VLOOKUP(MONTH($C43)+12*(F$36-1998),Gas!$A$2507:$E$2568,3,FALSE)</f>
        <v>1.9883333333333331</v>
      </c>
      <c r="G43" s="94">
        <f>VLOOKUP(MONTH($C43)+12*(G$36-1998),Nepool!$T$1008:$AB$1060,3,FALSE)</f>
        <v>11.907465947606628</v>
      </c>
      <c r="H43" s="42">
        <f>VLOOKUP(MONTH($C43)+12*(H$36-1998),'[1]Peak Load %'!$A$27:$O$110,MATCH("NEPOOL",'[1]Peak Load %'!$B$1:$O$1,0)+1,FALSE)</f>
        <v>0.78570180801816758</v>
      </c>
      <c r="I43" s="52"/>
      <c r="J43" s="93">
        <f>VLOOKUP(MONTH($C43)+12*(J$36-1998),Nepool!$A$1008:$E$1060,3,FALSE)</f>
        <v>32.534285714285716</v>
      </c>
      <c r="K43" s="93">
        <f>VLOOKUP(MONTH($C43)+12*(K$36-1998),Gas!$A$2507:$E$2568,3,FALSE)</f>
        <v>2.5736666666666665</v>
      </c>
      <c r="L43" s="94">
        <f>VLOOKUP(MONTH($C43)+12*(L$36-1998),Nepool!$T$1008:$AB$1060,3,FALSE)</f>
        <v>12.659019862204827</v>
      </c>
      <c r="M43" s="42">
        <f>VLOOKUP(MONTH($C43)+12*(M$36-1998),'[1]Peak Load %'!$A$27:$O$110,MATCH("NEPOOL",'[1]Peak Load %'!$B$1:$O$1,0)+1,FALSE)</f>
        <v>0.84651647893199833</v>
      </c>
      <c r="N43" s="52"/>
      <c r="O43" s="93">
        <f>VLOOKUP(MONTH($C43)+12*(O$36-1998),Nepool!$A$1008:$E$1060,3,FALSE)</f>
        <v>53.519500000000008</v>
      </c>
      <c r="P43" s="93">
        <f>VLOOKUP(MONTH($C43)+12*(P$36-1998),Gas!$A$2507:$E$2568,3,FALSE)</f>
        <v>5.0165000000000015</v>
      </c>
      <c r="Q43" s="94">
        <f>VLOOKUP(MONTH($C43)+12*(Q$36-1998),Nepool!$T$1008:$AB$1060,3,FALSE)</f>
        <v>10.62321550499057</v>
      </c>
      <c r="R43" s="42">
        <f>VLOOKUP(MONTH($C43)+12*(R$36-1998),'[1]Peak Load %'!$A$27:$O$110,MATCH("NEPOOL",'[1]Peak Load %'!$B$1:$O$1,0)+1,FALSE)</f>
        <v>0.84379573468988456</v>
      </c>
      <c r="S43" s="52"/>
      <c r="T43" s="93"/>
      <c r="U43" s="93"/>
      <c r="V43" s="94"/>
    </row>
    <row r="44" spans="1:23" ht="12.75" customHeight="1" outlineLevel="1" x14ac:dyDescent="0.2">
      <c r="A44" s="24"/>
      <c r="B44" s="46"/>
      <c r="C44" s="24">
        <v>37165</v>
      </c>
      <c r="D44" s="60">
        <v>22</v>
      </c>
      <c r="E44" s="53">
        <f>VLOOKUP(MONTH($C44)+12*(E$36-1998),Nepool!$A$1008:$E$1060,3,FALSE)</f>
        <v>22.890454545454546</v>
      </c>
      <c r="F44" s="53">
        <f>VLOOKUP(MONTH($C44)+12*(F$36-1998),Gas!$A$2507:$E$2568,3,FALSE)</f>
        <v>1.8832258064516132</v>
      </c>
      <c r="G44" s="44">
        <f>VLOOKUP(MONTH($C44)+12*(G$36-1998),Nepool!$T$1008:$AB$1060,3,FALSE)</f>
        <v>12.158413026381931</v>
      </c>
      <c r="H44" s="42">
        <f>VLOOKUP(MONTH($C44)+12*(H$36-1998),'[1]Peak Load %'!$A$27:$O$110,MATCH("NEPOOL",'[1]Peak Load %'!$B$1:$O$1,0)+1,FALSE)</f>
        <v>0.71718053978513407</v>
      </c>
      <c r="I44" s="46">
        <v>21</v>
      </c>
      <c r="J44" s="53">
        <f>VLOOKUP(MONTH($C44)+12*(J$36-1998),Nepool!$A$1008:$E$1060,3,FALSE)</f>
        <v>30.225714285714286</v>
      </c>
      <c r="K44" s="53">
        <f>VLOOKUP(MONTH($C44)+12*(K$36-1998),Gas!$A$2507:$E$2568,3,FALSE)</f>
        <v>2.6833870967741937</v>
      </c>
      <c r="L44" s="44">
        <f>VLOOKUP(MONTH($C44)+12*(L$36-1998),Nepool!$T$1008:$AB$1060,3,FALSE)</f>
        <v>11.216710358478096</v>
      </c>
      <c r="M44" s="42">
        <f>VLOOKUP(MONTH($C44)+12*(M$36-1998),'[1]Peak Load %'!$A$27:$O$110,MATCH("NEPOOL",'[1]Peak Load %'!$B$1:$O$1,0)+1,FALSE)</f>
        <v>0.68877763871506048</v>
      </c>
      <c r="N44" s="46">
        <v>22</v>
      </c>
      <c r="O44" s="53">
        <f>VLOOKUP(MONTH($C44)+12*(O$36-1998),Nepool!$A$1008:$E$1060,3,FALSE)</f>
        <v>61.182272727272725</v>
      </c>
      <c r="P44" s="53">
        <f>VLOOKUP(MONTH($C44)+12*(P$36-1998),Gas!$A$2507:$E$2568,3,FALSE)</f>
        <v>5.0320967741935494</v>
      </c>
      <c r="Q44" s="44">
        <f>VLOOKUP(MONTH($C44)+12*(Q$36-1998),Nepool!$T$1008:$AB$1060,3,FALSE)</f>
        <v>12.145855715118358</v>
      </c>
      <c r="R44" s="42">
        <f>VLOOKUP(MONTH($C44)+12*(R$36-1998),'[1]Peak Load %'!$A$27:$O$110,MATCH("NEPOOL",'[1]Peak Load %'!$B$1:$O$1,0)+1,FALSE)</f>
        <v>0.7063940520446097</v>
      </c>
      <c r="S44" s="46"/>
      <c r="T44" s="53"/>
      <c r="U44" s="53"/>
      <c r="V44" s="44"/>
    </row>
    <row r="45" spans="1:23" ht="12.75" customHeight="1" outlineLevel="1" x14ac:dyDescent="0.2">
      <c r="A45" s="24"/>
      <c r="B45" s="46"/>
      <c r="C45" s="24">
        <v>37196</v>
      </c>
      <c r="D45" s="60">
        <v>19</v>
      </c>
      <c r="E45" s="53">
        <f>VLOOKUP(MONTH($C45)+12*(E$36-1998),Nepool!$A$1008:$E$1060,3,FALSE)</f>
        <v>23.911578947368419</v>
      </c>
      <c r="F45" s="53">
        <f>VLOOKUP(MONTH($C45)+12*(F$36-1998),Gas!$A$2507:$E$2568,3,FALSE)</f>
        <v>2.0839999999999996</v>
      </c>
      <c r="G45" s="44">
        <f>VLOOKUP(MONTH($C45)+12*(G$36-1998),Nepool!$T$1008:$AB$1060,3,FALSE)</f>
        <v>11.363713383518895</v>
      </c>
      <c r="H45" s="42">
        <f>VLOOKUP(MONTH($C45)+12*(H$36-1998),'[1]Peak Load %'!$A$27:$O$110,MATCH("NEPOOL",'[1]Peak Load %'!$B$1:$O$1,0)+1,FALSE)</f>
        <v>0.75936763036073018</v>
      </c>
      <c r="I45" s="46">
        <v>20</v>
      </c>
      <c r="J45" s="53">
        <f>VLOOKUP(MONTH($C45)+12*(J$36-1998),Nepool!$A$1008:$E$1060,3,FALSE)</f>
        <v>32.088500000000003</v>
      </c>
      <c r="K45" s="53">
        <f>VLOOKUP(MONTH($C45)+12*(K$36-1998),Gas!$A$2507:$E$2568,3,FALSE)</f>
        <v>2.3123333333333331</v>
      </c>
      <c r="L45" s="44">
        <f>VLOOKUP(MONTH($C45)+12*(L$36-1998),Nepool!$T$1008:$AB$1060,3,FALSE)</f>
        <v>13.651968082022091</v>
      </c>
      <c r="M45" s="42">
        <f>VLOOKUP(MONTH($C45)+12*(M$36-1998),'[1]Peak Load %'!$A$27:$O$110,MATCH("NEPOOL",'[1]Peak Load %'!$B$1:$O$1,0)+1,FALSE)</f>
        <v>0.77697121401752189</v>
      </c>
      <c r="N45" s="46">
        <v>21</v>
      </c>
      <c r="O45" s="53">
        <f>VLOOKUP(MONTH($C45)+12*(O$36-1998),Nepool!$A$1008:$E$1060,3,FALSE)</f>
        <v>58.465714285714284</v>
      </c>
      <c r="P45" s="53">
        <f>VLOOKUP(MONTH($C45)+12*(P$36-1998),Gas!$A$2507:$E$2568,3,FALSE)</f>
        <v>5.4935</v>
      </c>
      <c r="Q45" s="44">
        <f>VLOOKUP(MONTH($C45)+12*(Q$36-1998),Nepool!$T$1008:$AB$1060,3,FALSE)</f>
        <v>10.887846031278716</v>
      </c>
      <c r="R45" s="42">
        <f>VLOOKUP(MONTH($C45)+12*(R$36-1998),'[1]Peak Load %'!$A$27:$O$110,MATCH("NEPOOL",'[1]Peak Load %'!$B$1:$O$1,0)+1,FALSE)</f>
        <v>0.73289258462140483</v>
      </c>
      <c r="S45" s="46"/>
      <c r="T45" s="53"/>
      <c r="U45" s="53"/>
      <c r="V45" s="44"/>
    </row>
    <row r="46" spans="1:23" ht="12.75" customHeight="1" outlineLevel="1" x14ac:dyDescent="0.2">
      <c r="A46" s="26"/>
      <c r="B46" s="54"/>
      <c r="C46" s="26">
        <v>37226</v>
      </c>
      <c r="D46" s="127">
        <v>22</v>
      </c>
      <c r="E46" s="55">
        <f>VLOOKUP(MONTH($C46)+12*(E$36-1998),Nepool!$A$1008:$E$1060,3,FALSE)</f>
        <v>21.85227272727273</v>
      </c>
      <c r="F46" s="55">
        <f>VLOOKUP(MONTH($C46)+12*(F$36-1998),Gas!$A$2507:$E$2568,3,FALSE)</f>
        <v>1.6830645161290323</v>
      </c>
      <c r="G46" s="56">
        <f>VLOOKUP(MONTH($C46)+12*(G$36-1998),Nepool!$T$1008:$AB$1060,3,FALSE)</f>
        <v>12.956182969281345</v>
      </c>
      <c r="H46" s="57">
        <f>VLOOKUP(MONTH($C46)+12*(H$36-1998),'[1]Peak Load %'!$A$27:$O$110,MATCH("NEPOOL",'[1]Peak Load %'!$B$1:$O$1,0)+1,FALSE)</f>
        <v>0.82015896584854575</v>
      </c>
      <c r="I46" s="54">
        <v>21</v>
      </c>
      <c r="J46" s="55">
        <f>VLOOKUP(MONTH($C46)+12*(J$36-1998),Nepool!$A$1008:$E$1060,3,FALSE)</f>
        <v>28.521904761904764</v>
      </c>
      <c r="K46" s="55">
        <f>VLOOKUP(MONTH($C46)+12*(K$36-1998),Gas!$A$2507:$E$2568,3,FALSE)</f>
        <v>2.3546774193548381</v>
      </c>
      <c r="L46" s="56">
        <f>VLOOKUP(MONTH($C46)+12*(L$36-1998),Nepool!$T$1008:$AB$1060,3,FALSE)</f>
        <v>12.178454388324294</v>
      </c>
      <c r="M46" s="57">
        <f>VLOOKUP(MONTH($C46)+12*(M$36-1998),'[1]Peak Load %'!$A$27:$O$110,MATCH("NEPOOL",'[1]Peak Load %'!$B$1:$O$1,0)+1,FALSE)</f>
        <v>0.7987901543596162</v>
      </c>
      <c r="N46" s="54">
        <v>20</v>
      </c>
      <c r="O46" s="55">
        <f>VLOOKUP(MONTH($C46)+12*(O$36-1998),Nepool!$A$1008:$E$1060,3,FALSE)</f>
        <v>84.921000000000006</v>
      </c>
      <c r="P46" s="55">
        <f>VLOOKUP(MONTH($C46)+12*(P$36-1998),Gas!$A$2507:$E$2568,3,FALSE)</f>
        <v>8.689516129032258</v>
      </c>
      <c r="Q46" s="56">
        <f>VLOOKUP(MONTH($C46)+12*(Q$36-1998),Nepool!$T$1008:$AB$1060,3,FALSE)</f>
        <v>9.79556207899995</v>
      </c>
      <c r="R46" s="57">
        <f>VLOOKUP(MONTH($C46)+12*(R$36-1998),'[1]Peak Load %'!$A$27:$O$110,MATCH("NEPOOL",'[1]Peak Load %'!$B$1:$O$1,0)+1,FALSE)</f>
        <v>0.79016787321463511</v>
      </c>
      <c r="S46" s="54"/>
      <c r="T46" s="55"/>
      <c r="U46" s="55"/>
      <c r="V46" s="56"/>
      <c r="W46" s="29"/>
    </row>
    <row r="47" spans="1:23" ht="12.75" customHeight="1" x14ac:dyDescent="0.2">
      <c r="A47" s="26"/>
      <c r="B47" s="54"/>
      <c r="C47" s="26" t="s">
        <v>23</v>
      </c>
      <c r="D47" s="57"/>
      <c r="E47" s="55">
        <f>(E44*$D$44+E45*$D$45+E46*$D$46)/SUM($D$44:$D$46)</f>
        <v>22.835873015873016</v>
      </c>
      <c r="F47" s="55">
        <f>(F44*$D44+F45*$D45+F46*$D46)/SUM($D44:$D46)</f>
        <v>1.873879160266257</v>
      </c>
      <c r="G47" s="56">
        <f>(G44*$D44+G45*$D45+G46*$D46)/SUM($D44:$D46)</f>
        <v>12.197328034784938</v>
      </c>
      <c r="H47" s="57">
        <f>(H44*$D44+H45*$D45+H46*$D46)/SUM($D44:$D46)</f>
        <v>0.76586435080626725</v>
      </c>
      <c r="I47" s="54"/>
      <c r="J47" s="55">
        <f>(J44*$I$44+J45*$I$45+J46*$I$46)/SUM($I$44:$I$46)</f>
        <v>30.249516129032262</v>
      </c>
      <c r="K47" s="55">
        <f>(K44*$I44+K45*$I45+K46*$I46)/SUM($I44:$I46)</f>
        <v>2.4523551855705858</v>
      </c>
      <c r="L47" s="56">
        <f>(L44*$I44+L45*$I45+L46*$I46)/SUM($I44:$I46)</f>
        <v>12.32802937618213</v>
      </c>
      <c r="M47" s="57">
        <f>(M44*$D44+M45*$D45+M46*$D46)/SUM($D44:$D46)</f>
        <v>0.75379277006310796</v>
      </c>
      <c r="N47" s="54"/>
      <c r="O47" s="55">
        <f>(O44*$N$44+O45*$N$45+O46*$N$46)/SUM($N$44:$N$46)</f>
        <v>67.812857142857141</v>
      </c>
      <c r="P47" s="55">
        <f>(P44*$N44+P45*$N45+P46*$N46)/SUM($N44:$N46)</f>
        <v>6.3469833589349722</v>
      </c>
      <c r="Q47" s="56">
        <f>(Q44*$N44+Q45*$N45+Q46*$N46)/SUM($N44:$N46)</f>
        <v>10.980394189991364</v>
      </c>
      <c r="R47" s="57">
        <f>(R44*$D44+R45*$D45+R46*$D46)/SUM($D44:$D46)</f>
        <v>0.74364002323031875</v>
      </c>
      <c r="S47" s="54"/>
      <c r="T47" s="55"/>
      <c r="U47" s="55"/>
      <c r="V47" s="56"/>
      <c r="W47" s="56"/>
    </row>
    <row r="48" spans="1:23" ht="12.75" customHeight="1" x14ac:dyDescent="0.2">
      <c r="A48" s="78"/>
      <c r="B48" s="95"/>
      <c r="C48" s="78" t="s">
        <v>109</v>
      </c>
      <c r="D48" s="95"/>
      <c r="E48" s="95"/>
      <c r="F48" s="64"/>
      <c r="G48" s="95"/>
      <c r="H48" s="95"/>
      <c r="I48" s="95"/>
      <c r="J48" s="95"/>
      <c r="K48" s="64"/>
      <c r="L48" s="95"/>
      <c r="M48" s="95"/>
      <c r="N48" s="95"/>
      <c r="O48" s="95"/>
      <c r="P48" s="64"/>
      <c r="Q48" s="95"/>
      <c r="R48" s="95"/>
      <c r="S48" s="95"/>
      <c r="T48" s="95"/>
      <c r="U48" s="64"/>
      <c r="V48" s="64"/>
      <c r="W48" s="64"/>
    </row>
    <row r="49" spans="1:23" ht="12.75" customHeight="1" x14ac:dyDescent="0.2">
      <c r="A49" s="24"/>
      <c r="B49" s="42"/>
      <c r="C49" s="24">
        <v>36892</v>
      </c>
      <c r="D49" s="42"/>
      <c r="E49" s="42">
        <f ca="1">VLOOKUP(MONTH($C39)+12*(E$36-1998),Nepool!$A$1008:$BG$1060,4,FALSE)</f>
        <v>0.63646988327195775</v>
      </c>
      <c r="F49" s="42">
        <f ca="1">VLOOKUP(MONTH($C39)+12*(F$36-1998),Gas!$A$2507:$E$2568,4,FALSE)</f>
        <v>0.40032145957881843</v>
      </c>
      <c r="I49" s="42"/>
      <c r="J49" s="42">
        <f ca="1">VLOOKUP(MONTH($C39)+12*(J$36-1998),Nepool!$A$1008:$BG$1060,4,FALSE)</f>
        <v>0.74569586452820857</v>
      </c>
      <c r="K49" s="42">
        <f ca="1">VLOOKUP(MONTH($C39)+12*(K$36-1998),Gas!$A$2507:$E$2568,4,FALSE)</f>
        <v>0.5758118355705778</v>
      </c>
      <c r="N49" s="42"/>
      <c r="O49" s="42">
        <f ca="1">VLOOKUP(MONTH($C39)+12*(O$36-1998),Nepool!$A$1008:$BG$1060,4,FALSE)</f>
        <v>3.5522983951905798</v>
      </c>
      <c r="P49" s="42">
        <f ca="1">VLOOKUP(MONTH($C39)+12*(P$36-1998),Gas!$A$2507:$E$2568,4,FALSE)</f>
        <v>0.3703706651507328</v>
      </c>
      <c r="S49" s="42"/>
      <c r="T49" s="42">
        <f ca="1">VLOOKUP(MONTH($C39)+12*(T$36-1998),Nepool!$A$1008:$BG$1060,4,FALSE)</f>
        <v>1.4752860987405796</v>
      </c>
      <c r="U49" s="42">
        <f ca="1">VLOOKUP(MONTH($C39)+12*(U$36-1998),Gas!$A$2507:$E$2568,4,FALSE)</f>
        <v>0.97127063815329928</v>
      </c>
    </row>
    <row r="50" spans="1:23" ht="12.75" customHeight="1" x14ac:dyDescent="0.2">
      <c r="A50" s="26"/>
      <c r="B50" s="57"/>
      <c r="C50" s="26">
        <v>36923</v>
      </c>
      <c r="D50" s="57"/>
      <c r="E50" s="57">
        <f ca="1">VLOOKUP(MONTH($C40)+12*(E$36-1998),Nepool!$A$1008:$BG$1060,4,FALSE)</f>
        <v>0.72785751916320907</v>
      </c>
      <c r="F50" s="57">
        <f ca="1">VLOOKUP(MONTH($C40)+12*(F$36-1998),Gas!$A$2507:$E$2568,4,FALSE)</f>
        <v>0.36515497806177527</v>
      </c>
      <c r="G50" s="29"/>
      <c r="H50" s="29"/>
      <c r="I50" s="57"/>
      <c r="J50" s="57">
        <f ca="1">VLOOKUP(MONTH($C40)+12*(J$36-1998),Nepool!$A$1008:$BG$1060,4,FALSE)</f>
        <v>0.69214058774710729</v>
      </c>
      <c r="K50" s="57">
        <f ca="1">VLOOKUP(MONTH($C40)+12*(K$36-1998),Gas!$A$2507:$E$2568,4,FALSE)</f>
        <v>0.23326746959432887</v>
      </c>
      <c r="L50" s="29"/>
      <c r="M50" s="29"/>
      <c r="N50" s="57"/>
      <c r="O50" s="57">
        <f ca="1">VLOOKUP(MONTH($C40)+12*(O$36-1998),Nepool!$A$1008:$BG$1060,4,FALSE)</f>
        <v>1.9548883710656935</v>
      </c>
      <c r="P50" s="57">
        <f ca="1">VLOOKUP(MONTH($C40)+12*(P$36-1998),Gas!$A$2507:$E$2568,4,FALSE)</f>
        <v>0.45715648484627092</v>
      </c>
      <c r="Q50" s="29"/>
      <c r="R50" s="29"/>
      <c r="S50" s="57"/>
      <c r="T50" s="57">
        <f ca="1">VLOOKUP(MONTH($C40)+12*(T$36-1998),Nepool!$A$1008:$BG$1060,4,FALSE)</f>
        <v>1.1599165549326513</v>
      </c>
      <c r="U50" s="57">
        <f ca="1">VLOOKUP(MONTH($C40)+12*(U$36-1998),Gas!$A$2507:$E$2568,4,FALSE)</f>
        <v>0.92497120581430148</v>
      </c>
      <c r="V50" s="29"/>
      <c r="W50" s="29"/>
    </row>
    <row r="51" spans="1:23" ht="12.75" customHeight="1" x14ac:dyDescent="0.2">
      <c r="A51" s="24"/>
      <c r="B51" s="42"/>
      <c r="C51" s="24">
        <v>37073</v>
      </c>
      <c r="D51" s="42"/>
      <c r="E51" s="42">
        <f ca="1">VLOOKUP(MONTH($C41)+12*(E$36-1998),Nepool!$A$1008:$BG$1060,4,FALSE)</f>
        <v>1.2111500727686708</v>
      </c>
      <c r="F51" s="42">
        <f ca="1">VLOOKUP(MONTH($C41)+12*(F$36-1998),Gas!$A$2507:$E$2568,4,FALSE)</f>
        <v>0.36208773017818063</v>
      </c>
      <c r="I51" s="42"/>
      <c r="J51" s="42">
        <f ca="1">VLOOKUP(MONTH($C41)+12*(J$36-1998),Nepool!$A$1008:$BG$1060,4,FALSE)</f>
        <v>9.6915552093938793</v>
      </c>
      <c r="K51" s="42">
        <f ca="1">VLOOKUP(MONTH($C41)+12*(K$36-1998),Gas!$A$2507:$E$2568,4,FALSE)</f>
        <v>0.37747701898066127</v>
      </c>
      <c r="N51" s="42"/>
      <c r="O51" s="42">
        <f ca="1">VLOOKUP(MONTH($C41)+12*(O$36-1998),Nepool!$A$1008:$BG$1060,4,FALSE)</f>
        <v>2.4373820914614575</v>
      </c>
      <c r="P51" s="42">
        <f ca="1">VLOOKUP(MONTH($C41)+12*(P$36-1998),Gas!$A$2507:$E$2568,4,FALSE)</f>
        <v>0.48695925214459673</v>
      </c>
      <c r="S51" s="42"/>
      <c r="T51" s="42">
        <f ca="1">VLOOKUP(MONTH($C41)+12*(T$36-1998),Nepool!$A$1008:$BG$1060,4,FALSE)</f>
        <v>3.0245053008074545</v>
      </c>
      <c r="U51" s="42">
        <f ca="1">VLOOKUP(MONTH($C41)+12*(U$36-1998),Gas!$A$2507:$E$2568,4,FALSE)</f>
        <v>0.59638814840634313</v>
      </c>
    </row>
    <row r="52" spans="1:23" ht="12.75" customHeight="1" x14ac:dyDescent="0.2">
      <c r="A52" s="26"/>
      <c r="B52" s="57"/>
      <c r="C52" s="26">
        <v>37104</v>
      </c>
      <c r="D52" s="57"/>
      <c r="E52" s="57">
        <f ca="1">VLOOKUP(MONTH($C42)+12*(E$36-1998),Nepool!$A$1008:$BG$1060,4,FALSE)</f>
        <v>0.98067132223848086</v>
      </c>
      <c r="F52" s="57">
        <f ca="1">VLOOKUP(MONTH($C42)+12*(F$36-1998),Gas!$A$2507:$E$2568,4,FALSE)</f>
        <v>0.48133319881054965</v>
      </c>
      <c r="G52" s="29"/>
      <c r="H52" s="29"/>
      <c r="I52" s="57"/>
      <c r="J52" s="57">
        <f ca="1">VLOOKUP(MONTH($C42)+12*(J$36-1998),Nepool!$A$1008:$BG$1060,4,FALSE)</f>
        <v>4.5781928643483951</v>
      </c>
      <c r="K52" s="57">
        <f ca="1">VLOOKUP(MONTH($C42)+12*(K$36-1998),Gas!$A$2507:$E$2568,4,FALSE)</f>
        <v>0.33905633265979818</v>
      </c>
      <c r="L52" s="29"/>
      <c r="M52" s="29"/>
      <c r="N52" s="57"/>
      <c r="O52" s="57">
        <f ca="1">VLOOKUP(MONTH($C42)+12*(O$36-1998),Nepool!$A$1008:$BG$1060,4,FALSE)</f>
        <v>2.9608869476264159</v>
      </c>
      <c r="P52" s="57">
        <f ca="1">VLOOKUP(MONTH($C42)+12*(P$36-1998),Gas!$A$2507:$E$2568,4,FALSE)</f>
        <v>0.48466927377228453</v>
      </c>
      <c r="Q52" s="29"/>
      <c r="R52" s="29"/>
      <c r="S52" s="57"/>
      <c r="T52" s="57">
        <f ca="1">VLOOKUP(MONTH($C42)+12*(T$36-1998),Nepool!$A$1008:$BG$1060,4,FALSE)</f>
        <v>8.2544252768399051</v>
      </c>
      <c r="U52" s="57">
        <f ca="1">VLOOKUP(MONTH($C42)+12*(U$36-1998),Gas!$A$2507:$E$2568,4,FALSE)</f>
        <v>0.66159036352632872</v>
      </c>
      <c r="V52" s="29"/>
      <c r="W52" s="29"/>
    </row>
    <row r="53" spans="1:23" ht="12.75" customHeight="1" x14ac:dyDescent="0.2">
      <c r="A53" s="63"/>
      <c r="B53" s="96"/>
      <c r="C53" s="63">
        <v>37135</v>
      </c>
      <c r="D53" s="96"/>
      <c r="E53" s="96">
        <f ca="1">VLOOKUP(MONTH($C43)+12*(E$36-1998),Nepool!$A$1008:$BG$1060,4,FALSE)</f>
        <v>0.60612082799110889</v>
      </c>
      <c r="F53" s="96">
        <f ca="1">VLOOKUP(MONTH($C43)+12*(F$36-1998),Gas!$A$2507:$E$2568,4,FALSE)</f>
        <v>0.94900130622283652</v>
      </c>
      <c r="G53" s="31"/>
      <c r="H53" s="31"/>
      <c r="I53" s="96"/>
      <c r="J53" s="96">
        <f ca="1">VLOOKUP(MONTH($C43)+12*(J$36-1998),Nepool!$A$1008:$BG$1060,4,FALSE)</f>
        <v>1.0946341889907227</v>
      </c>
      <c r="K53" s="96">
        <f ca="1">VLOOKUP(MONTH($C43)+12*(K$36-1998),Gas!$A$2507:$E$2568,4,FALSE)</f>
        <v>0.64864202561114348</v>
      </c>
      <c r="L53" s="31"/>
      <c r="M53" s="31"/>
      <c r="N53" s="96"/>
      <c r="O53" s="96">
        <f ca="1">VLOOKUP(MONTH($C43)+12*(O$36-1998),Nepool!$A$1008:$BG$1060,4,FALSE)</f>
        <v>2.6310180001505703</v>
      </c>
      <c r="P53" s="96">
        <f ca="1">VLOOKUP(MONTH($C43)+12*(P$36-1998),Gas!$A$2507:$E$2568,4,FALSE)</f>
        <v>0.36513597116737662</v>
      </c>
      <c r="Q53" s="31"/>
      <c r="R53" s="31"/>
      <c r="S53" s="96"/>
      <c r="T53" s="96"/>
      <c r="U53" s="96"/>
      <c r="V53" s="31"/>
      <c r="W53" s="31"/>
    </row>
    <row r="54" spans="1:23" ht="12.75" customHeight="1" outlineLevel="1" x14ac:dyDescent="0.2">
      <c r="A54" s="24"/>
      <c r="B54" s="42"/>
      <c r="C54" s="24">
        <v>37165</v>
      </c>
      <c r="D54" s="60">
        <v>22</v>
      </c>
      <c r="E54" s="42">
        <f ca="1">VLOOKUP(MONTH($C44)+12*(E$36-1998),Nepool!$A$1008:$BG$1060,4,FALSE)</f>
        <v>0.56830110559682101</v>
      </c>
      <c r="F54" s="42">
        <f ca="1">VLOOKUP(MONTH($C44)+12*(F$36-1998),Gas!$A$2507:$E$2568,4,FALSE)</f>
        <v>0.95738850957377719</v>
      </c>
      <c r="I54" s="46">
        <v>21</v>
      </c>
      <c r="J54" s="42">
        <f ca="1">VLOOKUP(MONTH($C44)+12*(J$36-1998),Nepool!$A$1008:$BG$1060,4,FALSE)</f>
        <v>0.58750381360472137</v>
      </c>
      <c r="K54" s="42">
        <f ca="1">VLOOKUP(MONTH($C44)+12*(K$36-1998),Gas!$A$2507:$E$2568,4,FALSE)</f>
        <v>0.6627301294509248</v>
      </c>
      <c r="N54" s="124">
        <v>22</v>
      </c>
      <c r="O54" s="42">
        <f ca="1">VLOOKUP(MONTH($C44)+12*(O$36-1998),Nepool!$A$1008:$BG$1060,4,FALSE)</f>
        <v>0.96879232978431395</v>
      </c>
      <c r="P54" s="42">
        <f ca="1">VLOOKUP(MONTH($C44)+12*(P$36-1998),Gas!$A$2507:$E$2568,4,FALSE)</f>
        <v>0.45070176352177965</v>
      </c>
      <c r="S54" s="42"/>
      <c r="T54" s="42"/>
      <c r="U54" s="42"/>
    </row>
    <row r="55" spans="1:23" ht="12.75" customHeight="1" outlineLevel="1" x14ac:dyDescent="0.2">
      <c r="A55" s="24"/>
      <c r="B55" s="42"/>
      <c r="C55" s="24">
        <v>37196</v>
      </c>
      <c r="D55" s="60">
        <v>19</v>
      </c>
      <c r="E55" s="42">
        <f ca="1">VLOOKUP(MONTH($C45)+12*(E$36-1998),Nepool!$A$1008:$BG$1060,4,FALSE)</f>
        <v>0.64960584514416764</v>
      </c>
      <c r="F55" s="42">
        <f ca="1">VLOOKUP(MONTH($C45)+12*(F$36-1998),Gas!$A$2507:$E$2568,4,FALSE)</f>
        <v>0.68217818691412724</v>
      </c>
      <c r="I55" s="46">
        <v>20</v>
      </c>
      <c r="J55" s="42">
        <f ca="1">VLOOKUP(MONTH($C45)+12*(J$36-1998),Nepool!$A$1008:$BG$1060,4,FALSE)</f>
        <v>1.0932886410553202</v>
      </c>
      <c r="K55" s="42">
        <f ca="1">VLOOKUP(MONTH($C45)+12*(K$36-1998),Gas!$A$2507:$E$2568,4,FALSE)</f>
        <v>0.79344736066866739</v>
      </c>
      <c r="N55" s="124">
        <v>20</v>
      </c>
      <c r="O55" s="42">
        <f ca="1">VLOOKUP(MONTH($C45)+12*(O$36-1998),Nepool!$A$1008:$BG$1060,4,FALSE)</f>
        <v>1.4187221254840852</v>
      </c>
      <c r="P55" s="42">
        <f ca="1">VLOOKUP(MONTH($C45)+12*(P$36-1998),Gas!$A$2507:$E$2568,4,FALSE)</f>
        <v>0.6416547045527371</v>
      </c>
      <c r="S55" s="42"/>
      <c r="T55" s="42"/>
      <c r="U55" s="42"/>
    </row>
    <row r="56" spans="1:23" ht="12.75" customHeight="1" outlineLevel="1" x14ac:dyDescent="0.2">
      <c r="A56" s="26"/>
      <c r="B56" s="57"/>
      <c r="C56" s="26">
        <v>37226</v>
      </c>
      <c r="D56" s="127">
        <v>22</v>
      </c>
      <c r="E56" s="57">
        <f ca="1">VLOOKUP(MONTH($C46)+12*(E$36-1998),Nepool!$A$1008:$BG$1060,4,FALSE)</f>
        <v>1.0570222268337324</v>
      </c>
      <c r="F56" s="57">
        <f ca="1">VLOOKUP(MONTH($C46)+12*(F$36-1998),Gas!$A$2507:$E$2568,4,FALSE)</f>
        <v>2.0528477212682978</v>
      </c>
      <c r="G56" s="29"/>
      <c r="H56" s="29"/>
      <c r="I56" s="54">
        <v>21</v>
      </c>
      <c r="J56" s="57">
        <f ca="1">VLOOKUP(MONTH($C46)+12*(J$36-1998),Nepool!$A$1008:$BG$1060,4,FALSE)</f>
        <v>0.74836974608289097</v>
      </c>
      <c r="K56" s="57">
        <f ca="1">VLOOKUP(MONTH($C46)+12*(K$36-1998),Gas!$A$2507:$E$2568,4,FALSE)</f>
        <v>0.4294380324476792</v>
      </c>
      <c r="L56" s="29"/>
      <c r="M56" s="29"/>
      <c r="N56" s="128">
        <v>20</v>
      </c>
      <c r="O56" s="57">
        <f ca="1">VLOOKUP(MONTH($C46)+12*(O$36-1998),Nepool!$A$1008:$BG$1060,4,FALSE)</f>
        <v>3.9465399090706486</v>
      </c>
      <c r="P56" s="57">
        <f ca="1">VLOOKUP(MONTH($C46)+12*(P$36-1998),Gas!$A$2507:$E$2568,4,FALSE)</f>
        <v>1.3871116228198064</v>
      </c>
      <c r="Q56" s="29"/>
      <c r="R56" s="29"/>
      <c r="S56" s="57"/>
      <c r="T56" s="57"/>
      <c r="U56" s="57"/>
      <c r="V56" s="29"/>
      <c r="W56" s="29"/>
    </row>
    <row r="57" spans="1:23" ht="13.5" hidden="1" thickBot="1" x14ac:dyDescent="0.25">
      <c r="A57" s="38"/>
      <c r="B57" s="58"/>
      <c r="C57" s="38" t="s">
        <v>23</v>
      </c>
      <c r="D57" s="58"/>
      <c r="E57" s="58">
        <f ca="1">(E54*$D54+E55*$D55+E56*$D56)/SUM($D54:$D56)</f>
        <v>0.7634861011303391</v>
      </c>
      <c r="F57" s="58">
        <f ca="1">(F54*$D54+F55*$D55+F56*$D56)/SUM($D54:$D56)</f>
        <v>1.2569298830141917</v>
      </c>
      <c r="G57" s="33"/>
      <c r="H57" s="33"/>
      <c r="I57" s="58"/>
      <c r="J57" s="58">
        <f ca="1">(J54*$I54+J55*$I55+J56*$I56)/SUM($I54:$I56)</f>
        <v>0.80514705765397199</v>
      </c>
      <c r="K57" s="58">
        <f ca="1">(K54*$I54+K55*$I55+K56*$I56)/SUM($I54:$I56)</f>
        <v>0.62587868731038754</v>
      </c>
      <c r="L57" s="33"/>
      <c r="M57" s="33"/>
      <c r="N57" s="58"/>
      <c r="O57" s="58">
        <f ca="1">(O54*$N54+O55*$N55+O56*$N56)/SUM($N54:$N56)</f>
        <v>2.0744947088120904</v>
      </c>
      <c r="P57" s="58">
        <f ca="1">(P54*$N54+P55*$N55+P56*$N56)/SUM($N54:$N56)</f>
        <v>0.81436718298274235</v>
      </c>
      <c r="Q57" s="33"/>
      <c r="R57" s="33"/>
      <c r="S57" s="58"/>
      <c r="T57" s="58"/>
      <c r="U57" s="58"/>
      <c r="V57" s="33"/>
      <c r="W57" s="33"/>
    </row>
  </sheetData>
  <phoneticPr fontId="0" type="noConversion"/>
  <pageMargins left="1" right="1" top="0.46" bottom="0.41" header="0.25" footer="0.33"/>
  <pageSetup scale="80" orientation="landscape" r:id="rId1"/>
  <headerFooter alignWithMargins="0">
    <oddHeader>&amp;C&amp;"Arial,Bold"&amp;12Nepool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7"/>
  <sheetViews>
    <sheetView topLeftCell="A11" workbookViewId="0">
      <selection activeCell="J63" sqref="J63"/>
    </sheetView>
  </sheetViews>
  <sheetFormatPr defaultRowHeight="12.75" outlineLevelRow="1" x14ac:dyDescent="0.2"/>
  <cols>
    <col min="1" max="1" width="4.85546875" customWidth="1"/>
    <col min="2" max="2" width="2" customWidth="1"/>
    <col min="3" max="3" width="8.140625" customWidth="1"/>
    <col min="4" max="4" width="1.85546875" customWidth="1"/>
    <col min="5" max="5" width="9.28515625" customWidth="1"/>
    <col min="6" max="6" width="6.7109375" bestFit="1" customWidth="1"/>
    <col min="7" max="7" width="5.7109375" bestFit="1" customWidth="1"/>
    <col min="8" max="8" width="7.5703125" bestFit="1" customWidth="1"/>
    <col min="9" max="9" width="1.42578125" customWidth="1"/>
    <col min="10" max="10" width="9.85546875" customWidth="1"/>
    <col min="11" max="12" width="6.7109375" bestFit="1" customWidth="1"/>
    <col min="13" max="13" width="7.5703125" bestFit="1" customWidth="1"/>
    <col min="14" max="14" width="1.7109375" customWidth="1"/>
    <col min="15" max="15" width="9.7109375" customWidth="1"/>
    <col min="16" max="16" width="6.7109375" bestFit="1" customWidth="1"/>
    <col min="17" max="17" width="5.7109375" bestFit="1" customWidth="1"/>
    <col min="18" max="18" width="7.5703125" bestFit="1" customWidth="1"/>
    <col min="19" max="19" width="2" customWidth="1"/>
    <col min="20" max="20" width="9.7109375" customWidth="1"/>
    <col min="21" max="21" width="6.7109375" bestFit="1" customWidth="1"/>
    <col min="22" max="22" width="5.7109375" bestFit="1" customWidth="1"/>
    <col min="23" max="23" width="7.5703125" bestFit="1" customWidth="1"/>
  </cols>
  <sheetData>
    <row r="1" spans="1:23" ht="13.5" thickBot="1" x14ac:dyDescent="0.25">
      <c r="A1" s="38"/>
      <c r="B1" s="58"/>
      <c r="C1" s="38"/>
      <c r="D1" s="58"/>
      <c r="E1" s="58"/>
      <c r="F1" s="58"/>
      <c r="G1" s="33"/>
      <c r="H1" s="33"/>
      <c r="I1" s="58"/>
      <c r="J1" s="58"/>
      <c r="K1" s="58"/>
      <c r="L1" s="33"/>
      <c r="M1" s="33"/>
      <c r="N1" s="58"/>
      <c r="O1" s="58"/>
      <c r="P1" s="58"/>
      <c r="Q1" s="33"/>
      <c r="R1" s="33"/>
      <c r="S1" s="58"/>
      <c r="T1" s="58"/>
      <c r="U1" s="58"/>
      <c r="V1" s="33"/>
      <c r="W1" s="33"/>
    </row>
    <row r="2" spans="1:23" ht="24.75" customHeight="1" x14ac:dyDescent="0.2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2.75" customHeight="1" thickBot="1" x14ac:dyDescent="0.25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2.75" customHeight="1" x14ac:dyDescent="0.2">
      <c r="A4" s="25">
        <v>35</v>
      </c>
      <c r="C4" s="24">
        <v>36892</v>
      </c>
      <c r="E4" s="46">
        <f>VLOOKUP(MONTH($C4)+12*(E$2-1998),TVA!$F$972:$S$1020,MATCH(CONCATENATE($A4,E$3),TVA!$G$971:$S$971,0)+1,FALSE)</f>
        <v>0</v>
      </c>
      <c r="F4" s="46">
        <f>VLOOKUP(MONTH($C4)+12*(F$2-1998),TVA!$F$972:$S$1020,MATCH(CONCATENATE($A4,F$3),TVA!$G$971:$S$971,0)+1,FALSE)</f>
        <v>17.728571428571428</v>
      </c>
      <c r="G4" s="46"/>
      <c r="H4" s="46"/>
      <c r="J4" s="46">
        <f>VLOOKUP(MONTH($C4)+12*(J$2-1998),TVA!$F$972:$S$1020,MATCH(CONCATENATE($A4,J$3),TVA!$G$971:$S$971,0)+1,FALSE)</f>
        <v>0.50049999999999994</v>
      </c>
      <c r="K4" s="46">
        <f>VLOOKUP(MONTH($C4)+12*(K$2-1998),TVA!$F$972:$S$1020,MATCH(CONCATENATE($A4,K$3),TVA!$G$971:$S$971,0)+1,FALSE)</f>
        <v>14.1495</v>
      </c>
      <c r="L4" s="46"/>
      <c r="M4" s="46"/>
      <c r="O4" s="46">
        <f>VLOOKUP(MONTH($C4)+12*(O$2-1998),TVA!$F$972:$S$1020,MATCH(CONCATENATE($A4,O$3),TVA!$G$971:$S$971,0)+1,FALSE)</f>
        <v>1.8571428571428574</v>
      </c>
      <c r="P4" s="46">
        <f>VLOOKUP(MONTH($C4)+12*(P$2-1998),TVA!$F$972:$S$1020,MATCH(CONCATENATE($A4,P$3),TVA!$G$971:$S$971,0)+1,FALSE)</f>
        <v>10.828095238095237</v>
      </c>
      <c r="Q4" s="46"/>
      <c r="R4" s="46"/>
      <c r="T4" s="46">
        <f>VLOOKUP(MONTH($C4)+12*(T$2-1998),TVA!$F$972:$S$1020,MATCH(CONCATENATE($A4,T$3),TVA!$G$971:$S$971,0)+1,FALSE)</f>
        <v>17.596363636363638</v>
      </c>
      <c r="U4" s="46">
        <f>VLOOKUP(MONTH($C4)+12*(U$2-1998),TVA!$F$972:$S$1020,MATCH(CONCATENATE($A4,U$3),TVA!$G$971:$S$971,0)+1,FALSE)</f>
        <v>0.83045454545454545</v>
      </c>
      <c r="V4" s="46"/>
      <c r="W4" s="46"/>
    </row>
    <row r="5" spans="1:23" ht="12.75" customHeight="1" x14ac:dyDescent="0.2">
      <c r="A5" s="25">
        <v>35</v>
      </c>
      <c r="C5" s="24">
        <v>36923</v>
      </c>
      <c r="E5" s="46">
        <f>VLOOKUP(MONTH($C5)+12*(E$2-1998),TVA!$F$972:$S$1020,MATCH(CONCATENATE($A5,E$3),TVA!$G$971:$S$971,0)+1,FALSE)</f>
        <v>0</v>
      </c>
      <c r="F5" s="46">
        <f>VLOOKUP(MONTH($C5)+12*(F$2-1998),TVA!$F$972:$S$1020,MATCH(CONCATENATE($A5,F$3),TVA!$G$971:$S$971,0)+1,FALSE)</f>
        <v>18.299473684210529</v>
      </c>
      <c r="G5" s="46"/>
      <c r="H5" s="46"/>
      <c r="J5" s="46">
        <f>VLOOKUP(MONTH($C5)+12*(J$2-1998),TVA!$F$972:$S$1020,MATCH(CONCATENATE($A5,J$3),TVA!$G$971:$S$971,0)+1,FALSE)</f>
        <v>0</v>
      </c>
      <c r="K5" s="46">
        <f>VLOOKUP(MONTH($C5)+12*(K$2-1998),TVA!$F$972:$S$1020,MATCH(CONCATENATE($A5,K$3),TVA!$G$971:$S$971,0)+1,FALSE)</f>
        <v>17.418421052631583</v>
      </c>
      <c r="L5" s="46"/>
      <c r="M5" s="46"/>
      <c r="O5" s="46">
        <f>VLOOKUP(MONTH($C5)+12*(O$2-1998),TVA!$F$972:$S$1020,MATCH(CONCATENATE($A5,O$3),TVA!$G$971:$S$971,0)+1,FALSE)</f>
        <v>0</v>
      </c>
      <c r="P5" s="46">
        <f>VLOOKUP(MONTH($C5)+12*(P$2-1998),TVA!$F$972:$S$1020,MATCH(CONCATENATE($A5,P$3),TVA!$G$971:$S$971,0)+1,FALSE)</f>
        <v>11.187619047619048</v>
      </c>
      <c r="Q5" s="46"/>
      <c r="R5" s="46"/>
      <c r="T5" s="46">
        <f>VLOOKUP(MONTH($C5)+12*(T$2-1998),TVA!$F$972:$S$1020,MATCH(CONCATENATE($A5,T$3),TVA!$G$971:$S$971,0)+1,FALSE)</f>
        <v>3.0352631578947369</v>
      </c>
      <c r="U5" s="46">
        <f>VLOOKUP(MONTH($C5)+12*(U$2-1998),TVA!$F$972:$S$1020,MATCH(CONCATENATE($A5,U$3),TVA!$G$971:$S$971,0)+1,FALSE)</f>
        <v>3.3336842105263158</v>
      </c>
      <c r="V5" s="46"/>
      <c r="W5" s="46"/>
    </row>
    <row r="6" spans="1:23" ht="12.75" customHeight="1" x14ac:dyDescent="0.2">
      <c r="A6" s="88">
        <v>30</v>
      </c>
      <c r="B6" s="47"/>
      <c r="C6" s="89">
        <v>36892</v>
      </c>
      <c r="D6" s="47"/>
      <c r="E6" s="51">
        <f>VLOOKUP(MONTH($C6)+12*(E$2-1998),TVA!$F$972:$S$1020,MATCH(CONCATENATE($A6,E$3),TVA!$G$971:$S$971,0)+1,FALSE)</f>
        <v>0</v>
      </c>
      <c r="F6" s="51">
        <f>VLOOKUP(MONTH($C6)+12*(F$2-1998),TVA!$F$972:$S$1020,MATCH(CONCATENATE($A6,F$3),TVA!$G$971:$S$971,0)+1,FALSE)</f>
        <v>12.72857142857143</v>
      </c>
      <c r="G6" s="51"/>
      <c r="H6" s="51"/>
      <c r="I6" s="47"/>
      <c r="J6" s="51">
        <f>VLOOKUP(MONTH($C6)+12*(J$2-1998),TVA!$F$972:$S$1020,MATCH(CONCATENATE($A6,J$3),TVA!$G$971:$S$971,0)+1,FALSE)</f>
        <v>1.0004999999999999</v>
      </c>
      <c r="K6" s="51">
        <f>VLOOKUP(MONTH($C6)+12*(K$2-1998),TVA!$F$972:$S$1020,MATCH(CONCATENATE($A6,K$3),TVA!$G$971:$S$971,0)+1,FALSE)</f>
        <v>9.6495000000000015</v>
      </c>
      <c r="L6" s="51"/>
      <c r="M6" s="51"/>
      <c r="N6" s="47"/>
      <c r="O6" s="51">
        <f>VLOOKUP(MONTH($C6)+12*(O$2-1998),TVA!$F$972:$S$1020,MATCH(CONCATENATE($A6,O$3),TVA!$G$971:$S$971,0)+1,FALSE)</f>
        <v>3.02952380952381</v>
      </c>
      <c r="P6" s="51">
        <f>VLOOKUP(MONTH($C6)+12*(P$2-1998),TVA!$F$972:$S$1020,MATCH(CONCATENATE($A6,P$3),TVA!$G$971:$S$971,0)+1,FALSE)</f>
        <v>7.0004761904761903</v>
      </c>
      <c r="Q6" s="51"/>
      <c r="R6" s="51"/>
      <c r="S6" s="47"/>
      <c r="T6" s="51">
        <f>VLOOKUP(MONTH($C6)+12*(T$2-1998),TVA!$F$972:$S$1020,MATCH(CONCATENATE($A6,T$3),TVA!$G$971:$S$971,0)+1,FALSE)</f>
        <v>22.060909090909089</v>
      </c>
      <c r="U6" s="51">
        <f>VLOOKUP(MONTH($C6)+12*(U$2-1998),TVA!$F$972:$S$1020,MATCH(CONCATENATE($A6,U$3),TVA!$G$971:$S$971,0)+1,FALSE)</f>
        <v>0.29499999999999993</v>
      </c>
      <c r="V6" s="51"/>
      <c r="W6" s="51"/>
    </row>
    <row r="7" spans="1:23" ht="12.75" customHeight="1" x14ac:dyDescent="0.2">
      <c r="A7" s="69">
        <v>30</v>
      </c>
      <c r="B7" s="64"/>
      <c r="C7" s="70">
        <v>36923</v>
      </c>
      <c r="D7" s="64"/>
      <c r="E7" s="95">
        <f>VLOOKUP(MONTH($C7)+12*(E$2-1998),TVA!$F$972:$S$1020,MATCH(CONCATENATE($A7,E$3),TVA!$G$971:$S$971,0)+1,FALSE)</f>
        <v>0</v>
      </c>
      <c r="F7" s="95">
        <f>VLOOKUP(MONTH($C7)+12*(F$2-1998),TVA!$F$972:$S$1020,MATCH(CONCATENATE($A7,F$3),TVA!$G$971:$S$971,0)+1,FALSE)</f>
        <v>13.299473684210525</v>
      </c>
      <c r="G7" s="95"/>
      <c r="H7" s="95"/>
      <c r="I7" s="64"/>
      <c r="J7" s="95">
        <f>VLOOKUP(MONTH($C7)+12*(J$2-1998),TVA!$F$972:$S$1020,MATCH(CONCATENATE($A7,J$3),TVA!$G$971:$S$971,0)+1,FALSE)</f>
        <v>0</v>
      </c>
      <c r="K7" s="95">
        <f>VLOOKUP(MONTH($C7)+12*(K$2-1998),TVA!$F$972:$S$1020,MATCH(CONCATENATE($A7,K$3),TVA!$G$971:$S$971,0)+1,FALSE)</f>
        <v>12.418421052631579</v>
      </c>
      <c r="L7" s="95"/>
      <c r="M7" s="95"/>
      <c r="N7" s="64"/>
      <c r="O7" s="95">
        <f>VLOOKUP(MONTH($C7)+12*(O$2-1998),TVA!$F$972:$S$1020,MATCH(CONCATENATE($A7,O$3),TVA!$G$971:$S$971,0)+1,FALSE)</f>
        <v>0.17285714285714299</v>
      </c>
      <c r="P7" s="95">
        <f>VLOOKUP(MONTH($C7)+12*(P$2-1998),TVA!$F$972:$S$1020,MATCH(CONCATENATE($A7,P$3),TVA!$G$971:$S$971,0)+1,FALSE)</f>
        <v>6.3604761904761897</v>
      </c>
      <c r="Q7" s="95"/>
      <c r="R7" s="95"/>
      <c r="S7" s="64"/>
      <c r="T7" s="95">
        <f>VLOOKUP(MONTH($C7)+12*(T$2-1998),TVA!$F$972:$S$1020,MATCH(CONCATENATE($A7,T$3),TVA!$G$971:$S$971,0)+1,FALSE)</f>
        <v>5.9489473684210532</v>
      </c>
      <c r="U7" s="95">
        <f>VLOOKUP(MONTH($C7)+12*(U$2-1998),TVA!$F$972:$S$1020,MATCH(CONCATENATE($A7,U$3),TVA!$G$971:$S$971,0)+1,FALSE)</f>
        <v>1.2473684210526315</v>
      </c>
      <c r="V7" s="95"/>
      <c r="W7" s="95"/>
    </row>
    <row r="8" spans="1:23" ht="12.75" customHeight="1" x14ac:dyDescent="0.2">
      <c r="A8" s="84">
        <v>25</v>
      </c>
      <c r="B8" s="85"/>
      <c r="C8" s="82">
        <v>36892</v>
      </c>
      <c r="D8" s="85"/>
      <c r="E8" s="97">
        <f>VLOOKUP(MONTH($C8)+12*(E$2-1998),TVA!$F$972:$S$1020,MATCH(CONCATENATE($A8,E$3),TVA!$G$971:$S$971,0)+1,FALSE)</f>
        <v>0</v>
      </c>
      <c r="F8" s="97">
        <f>VLOOKUP(MONTH($C8)+12*(F$2-1998),TVA!$F$972:$S$1020,MATCH(CONCATENATE($A8,F$3),TVA!$G$971:$S$971,0)+1,FALSE)</f>
        <v>7.7285714285714295</v>
      </c>
      <c r="G8" s="97"/>
      <c r="H8" s="97"/>
      <c r="I8" s="85"/>
      <c r="J8" s="97">
        <f>VLOOKUP(MONTH($C8)+12*(J$2-1998),TVA!$F$972:$S$1020,MATCH(CONCATENATE($A8,J$3),TVA!$G$971:$S$971,0)+1,FALSE)</f>
        <v>1.8715000000000004</v>
      </c>
      <c r="K8" s="97">
        <f>VLOOKUP(MONTH($C8)+12*(K$2-1998),TVA!$F$972:$S$1020,MATCH(CONCATENATE($A8,K$3),TVA!$G$971:$S$971,0)+1,FALSE)</f>
        <v>5.5205000000000011</v>
      </c>
      <c r="L8" s="97"/>
      <c r="M8" s="97"/>
      <c r="N8" s="85"/>
      <c r="O8" s="97">
        <f>VLOOKUP(MONTH($C8)+12*(O$2-1998),TVA!$F$972:$S$1020,MATCH(CONCATENATE($A8,O$3),TVA!$G$971:$S$971,0)+1,FALSE)</f>
        <v>4.772857142857144</v>
      </c>
      <c r="P8" s="97">
        <f>VLOOKUP(MONTH($C8)+12*(P$2-1998),TVA!$F$972:$S$1020,MATCH(CONCATENATE($A8,P$3),TVA!$G$971:$S$971,0)+1,FALSE)</f>
        <v>3.7438095238095235</v>
      </c>
      <c r="Q8" s="97"/>
      <c r="R8" s="97"/>
      <c r="S8" s="85"/>
      <c r="T8" s="97">
        <f>VLOOKUP(MONTH($C8)+12*(T$2-1998),TVA!$F$972:$S$1020,MATCH(CONCATENATE($A8,T$3),TVA!$G$971:$S$971,0)+1,FALSE)</f>
        <v>26.765909090909098</v>
      </c>
      <c r="U8" s="97">
        <f>VLOOKUP(MONTH($C8)+12*(U$2-1998),TVA!$F$972:$S$1020,MATCH(CONCATENATE($A8,U$3),TVA!$G$971:$S$971,0)+1,FALSE)</f>
        <v>0</v>
      </c>
      <c r="V8" s="97"/>
      <c r="W8" s="97"/>
    </row>
    <row r="9" spans="1:23" ht="12.75" customHeight="1" x14ac:dyDescent="0.2">
      <c r="A9" s="84">
        <v>25</v>
      </c>
      <c r="B9" s="85"/>
      <c r="C9" s="86">
        <v>36923</v>
      </c>
      <c r="D9" s="85"/>
      <c r="E9" s="97">
        <f>VLOOKUP(MONTH($C9)+12*(E$2-1998),TVA!$F$972:$S$1020,MATCH(CONCATENATE($A9,E$3),TVA!$G$971:$S$971,0)+1,FALSE)</f>
        <v>0</v>
      </c>
      <c r="F9" s="98">
        <f>VLOOKUP(MONTH($C9)+12*(F$2-1998),TVA!$F$972:$S$1020,MATCH(CONCATENATE($A9,F$3),TVA!$G$971:$S$971,0)+1,FALSE)</f>
        <v>8.2994736842105254</v>
      </c>
      <c r="G9" s="98"/>
      <c r="H9" s="98"/>
      <c r="I9" s="85"/>
      <c r="J9" s="97">
        <f>VLOOKUP(MONTH($C9)+12*(J$2-1998),TVA!$F$972:$S$1020,MATCH(CONCATENATE($A9,J$3),TVA!$G$971:$S$971,0)+1,FALSE)</f>
        <v>4.2105263157893843E-3</v>
      </c>
      <c r="K9" s="98">
        <f>VLOOKUP(MONTH($C9)+12*(K$2-1998),TVA!$F$972:$S$1020,MATCH(CONCATENATE($A9,K$3),TVA!$G$971:$S$971,0)+1,FALSE)</f>
        <v>7.4226315789473682</v>
      </c>
      <c r="L9" s="98"/>
      <c r="M9" s="98"/>
      <c r="N9" s="85"/>
      <c r="O9" s="97">
        <f>VLOOKUP(MONTH($C9)+12*(O$2-1998),TVA!$F$972:$S$1020,MATCH(CONCATENATE($A9,O$3),TVA!$G$971:$S$971,0)+1,FALSE)</f>
        <v>1.2809523809523811</v>
      </c>
      <c r="P9" s="98">
        <f>VLOOKUP(MONTH($C9)+12*(P$2-1998),TVA!$F$972:$S$1020,MATCH(CONCATENATE($A9,P$3),TVA!$G$971:$S$971,0)+1,FALSE)</f>
        <v>2.4685714285714284</v>
      </c>
      <c r="Q9" s="98"/>
      <c r="R9" s="98"/>
      <c r="S9" s="85"/>
      <c r="T9" s="97">
        <f>VLOOKUP(MONTH($C9)+12*(T$2-1998),TVA!$F$972:$S$1020,MATCH(CONCATENATE($A9,T$3),TVA!$G$971:$S$971,0)+1,FALSE)</f>
        <v>9.8099999999999987</v>
      </c>
      <c r="U9" s="98">
        <f>VLOOKUP(MONTH($C9)+12*(U$2-1998),TVA!$F$972:$S$1020,MATCH(CONCATENATE($A9,U$3),TVA!$G$971:$S$971,0)+1,FALSE)</f>
        <v>0.10842105263157888</v>
      </c>
      <c r="V9" s="98"/>
      <c r="W9" s="98"/>
    </row>
    <row r="10" spans="1:23" ht="12.75" customHeight="1" x14ac:dyDescent="0.2">
      <c r="A10" s="69">
        <v>20</v>
      </c>
      <c r="B10" s="64"/>
      <c r="C10" s="24">
        <v>36892</v>
      </c>
      <c r="D10" s="64"/>
      <c r="E10" s="46">
        <f>VLOOKUP(MONTH($C10)+12*(E$2-1998),TVA!$F$972:$S$1020,MATCH(CONCATENATE($A10,E$3),TVA!$G$971:$S$971,0)+1,FALSE)</f>
        <v>0</v>
      </c>
      <c r="F10" s="46">
        <f>VLOOKUP(MONTH($C10)+12*(F$2-1998),TVA!$F$972:$S$1020,MATCH(CONCATENATE($A10,F$3),TVA!$G$971:$S$971,0)+1,FALSE)</f>
        <v>2.7285714285714286</v>
      </c>
      <c r="G10" s="95"/>
      <c r="H10" s="95"/>
      <c r="I10" s="64"/>
      <c r="J10" s="46">
        <f>VLOOKUP(MONTH($C10)+12*(J$2-1998),TVA!$F$972:$S$1020,MATCH(CONCATENATE($A10,J$3),TVA!$G$971:$S$971,0)+1,FALSE)</f>
        <v>3.2149999999999999</v>
      </c>
      <c r="K10" s="46">
        <f>VLOOKUP(MONTH($C10)+12*(K$2-1998),TVA!$F$972:$S$1020,MATCH(CONCATENATE($A10,K$3),TVA!$G$971:$S$971,0)+1,FALSE)</f>
        <v>1.8640000000000001</v>
      </c>
      <c r="L10" s="95"/>
      <c r="M10" s="95"/>
      <c r="N10" s="64"/>
      <c r="O10" s="46">
        <f>VLOOKUP(MONTH($C10)+12*(O$2-1998),TVA!$F$972:$S$1020,MATCH(CONCATENATE($A10,O$3),TVA!$G$971:$S$971,0)+1,FALSE)</f>
        <v>7.2023809523809526</v>
      </c>
      <c r="P10" s="46">
        <f>VLOOKUP(MONTH($C10)+12*(P$2-1998),TVA!$F$972:$S$1020,MATCH(CONCATENATE($A10,P$3),TVA!$G$971:$S$971,0)+1,FALSE)</f>
        <v>1.1733333333333331</v>
      </c>
      <c r="Q10" s="95"/>
      <c r="R10" s="95"/>
      <c r="S10" s="64"/>
      <c r="T10" s="46">
        <f>VLOOKUP(MONTH($C10)+12*(T$2-1998),TVA!$F$972:$S$1020,MATCH(CONCATENATE($A10,T$3),TVA!$G$971:$S$971,0)+1,FALSE)</f>
        <v>31.765909090909098</v>
      </c>
      <c r="U10" s="46">
        <f>VLOOKUP(MONTH($C10)+12*(U$2-1998),TVA!$F$972:$S$1020,MATCH(CONCATENATE($A10,U$3),TVA!$G$971:$S$971,0)+1,FALSE)</f>
        <v>0</v>
      </c>
      <c r="V10" s="52"/>
      <c r="W10" s="52"/>
    </row>
    <row r="11" spans="1:23" ht="12.75" customHeight="1" x14ac:dyDescent="0.2">
      <c r="A11" s="65">
        <v>20</v>
      </c>
      <c r="B11" s="66"/>
      <c r="C11" s="67">
        <v>36923</v>
      </c>
      <c r="D11" s="66"/>
      <c r="E11" s="54">
        <f>VLOOKUP(MONTH($C11)+12*(E$2-1998),TVA!$F$972:$S$1020,MATCH(CONCATENATE($A11,E$3),TVA!$G$971:$S$971,0)+1,FALSE)</f>
        <v>5.5263157894736882E-2</v>
      </c>
      <c r="F11" s="99">
        <f>VLOOKUP(MONTH($C11)+12*(F$2-1998),TVA!$F$972:$S$1020,MATCH(CONCATENATE($A11,F$3),TVA!$G$971:$S$971,0)+1,FALSE)</f>
        <v>3.3547368421052637</v>
      </c>
      <c r="G11" s="99"/>
      <c r="H11" s="99"/>
      <c r="I11" s="66"/>
      <c r="J11" s="54">
        <f>VLOOKUP(MONTH($C11)+12*(J$2-1998),TVA!$F$972:$S$1020,MATCH(CONCATENATE($A11,J$3),TVA!$G$971:$S$971,0)+1,FALSE)</f>
        <v>0.40894736842105261</v>
      </c>
      <c r="K11" s="99">
        <f>VLOOKUP(MONTH($C11)+12*(K$2-1998),TVA!$F$972:$S$1020,MATCH(CONCATENATE($A11,K$3),TVA!$G$971:$S$971,0)+1,FALSE)</f>
        <v>2.8273684210526313</v>
      </c>
      <c r="L11" s="99"/>
      <c r="M11" s="99"/>
      <c r="N11" s="66"/>
      <c r="O11" s="54">
        <f>VLOOKUP(MONTH($C11)+12*(O$2-1998),TVA!$F$972:$S$1020,MATCH(CONCATENATE($A11,O$3),TVA!$G$971:$S$971,0)+1,FALSE)</f>
        <v>4.0647619047619044</v>
      </c>
      <c r="P11" s="99">
        <f>VLOOKUP(MONTH($C11)+12*(P$2-1998),TVA!$F$972:$S$1020,MATCH(CONCATENATE($A11,P$3),TVA!$G$971:$S$971,0)+1,FALSE)</f>
        <v>0.25238095238095243</v>
      </c>
      <c r="Q11" s="99"/>
      <c r="R11" s="99"/>
      <c r="S11" s="66"/>
      <c r="T11" s="54">
        <f>VLOOKUP(MONTH($C11)+12*(T$2-1998),TVA!$F$972:$S$1020,MATCH(CONCATENATE($A11,T$3),TVA!$G$971:$S$971,0)+1,FALSE)</f>
        <v>14.701578947368423</v>
      </c>
      <c r="U11" s="99">
        <f>VLOOKUP(MONTH($C11)+12*(U$2-1998),TVA!$F$972:$S$1020,MATCH(CONCATENATE($A11,U$3),TVA!$G$971:$S$971,0)+1,FALSE)</f>
        <v>0</v>
      </c>
      <c r="V11" s="54"/>
      <c r="W11" s="54"/>
    </row>
    <row r="12" spans="1:23" ht="12.75" customHeight="1" x14ac:dyDescent="0.2">
      <c r="A12" s="25">
        <v>100</v>
      </c>
      <c r="C12" s="24">
        <v>37073</v>
      </c>
      <c r="E12" s="46">
        <f>VLOOKUP(MONTH($C12)+12*(E$2-1998),TVA!$F$972:$S$1020,MATCH(CONCATENATE($A12,E$3),TVA!$G$971:$S$971,0)+1,FALSE)</f>
        <v>82.847270909090909</v>
      </c>
      <c r="F12" s="46"/>
      <c r="G12" s="46"/>
      <c r="H12" s="46"/>
      <c r="J12" s="46">
        <f>VLOOKUP(MONTH($C12)+12*(J$2-1998),TVA!$F$972:$S$1020,MATCH(CONCATENATE($A12,J$3),TVA!$G$971:$S$971,0)+1,FALSE)</f>
        <v>220.09713904761907</v>
      </c>
      <c r="K12" s="46"/>
      <c r="L12" s="46"/>
      <c r="M12" s="46"/>
      <c r="O12" s="46">
        <f>VLOOKUP(MONTH($C12)+12*(O$2-1998),TVA!$F$972:$S$1020,MATCH(CONCATENATE($A12,O$3),TVA!$G$971:$S$971,0)+1,FALSE)</f>
        <v>0</v>
      </c>
      <c r="P12" s="46"/>
      <c r="Q12" s="46"/>
      <c r="R12" s="46"/>
      <c r="T12" s="46">
        <f>VLOOKUP(MONTH($C12)+12*(T$2-1998),TVA!$F$972:$S$1020,MATCH(CONCATENATE($A12,T$3),TVA!$G$971:$S$971,0)+1,FALSE)</f>
        <v>0</v>
      </c>
      <c r="U12" s="46"/>
      <c r="V12" s="46"/>
      <c r="W12" s="46"/>
    </row>
    <row r="13" spans="1:23" ht="12.75" customHeight="1" x14ac:dyDescent="0.2">
      <c r="A13" s="25">
        <v>100</v>
      </c>
      <c r="C13" s="24">
        <v>37104</v>
      </c>
      <c r="E13" s="46">
        <f>VLOOKUP(MONTH($C13)+12*(E$2-1998),TVA!$F$972:$S$1020,MATCH(CONCATENATE($A13,E$3),TVA!$G$971:$S$971,0)+1,FALSE)</f>
        <v>0</v>
      </c>
      <c r="F13" s="46"/>
      <c r="G13" s="46"/>
      <c r="H13" s="46"/>
      <c r="J13" s="46">
        <f>VLOOKUP(MONTH($C13)+12*(J$2-1998),TVA!$F$972:$S$1020,MATCH(CONCATENATE($A13,J$3),TVA!$G$971:$S$971,0)+1,FALSE)</f>
        <v>20.795452727272728</v>
      </c>
      <c r="K13" s="46"/>
      <c r="L13" s="46"/>
      <c r="M13" s="46"/>
      <c r="O13" s="46">
        <f>VLOOKUP(MONTH($C13)+12*(O$2-1998),TVA!$F$972:$S$1020,MATCH(CONCATENATE($A13,O$3),TVA!$G$971:$S$971,0)+1,FALSE)</f>
        <v>0.79043434782608712</v>
      </c>
      <c r="P13" s="46"/>
      <c r="Q13" s="46"/>
      <c r="R13" s="46"/>
      <c r="T13" s="46">
        <f>VLOOKUP(MONTH($C13)+12*(T$2-1998),TVA!$F$972:$S$1020,MATCH(CONCATENATE($A13,T$3),TVA!$G$971:$S$971,0)+1,FALSE)</f>
        <v>1.0078256521739133</v>
      </c>
      <c r="U13" s="46"/>
      <c r="V13" s="46"/>
      <c r="W13" s="46"/>
    </row>
    <row r="14" spans="1:23" ht="12.75" customHeight="1" x14ac:dyDescent="0.2">
      <c r="A14" s="80">
        <v>50</v>
      </c>
      <c r="B14" s="81"/>
      <c r="C14" s="82">
        <v>37073</v>
      </c>
      <c r="D14" s="81"/>
      <c r="E14" s="97">
        <f>VLOOKUP(MONTH($C14)+12*(E$2-1998),TVA!$F$972:$S$1020,MATCH(CONCATENATE($A14,E$3),TVA!$G$971:$S$971,0)+1,FALSE)</f>
        <v>97.74636363636364</v>
      </c>
      <c r="F14" s="97">
        <f>VLOOKUP(MONTH($C14)+12*(F$2-1998),TVA!$F$972:$S$1020,MATCH(CONCATENATE($A14,F$3),TVA!$G$971:$S$971,0)+1,FALSE)</f>
        <v>4.967727272727271</v>
      </c>
      <c r="G14" s="97"/>
      <c r="H14" s="97"/>
      <c r="I14" s="81"/>
      <c r="J14" s="97">
        <f>VLOOKUP(MONTH($C14)+12*(J$2-1998),TVA!$F$972:$S$1020,MATCH(CONCATENATE($A14,J$3),TVA!$G$971:$S$971,0)+1,FALSE)</f>
        <v>245.47190476190477</v>
      </c>
      <c r="K14" s="97">
        <f>VLOOKUP(MONTH($C14)+12*(K$2-1998),TVA!$F$972:$S$1020,MATCH(CONCATENATE($A14,K$3),TVA!$G$971:$S$971,0)+1,FALSE)</f>
        <v>8.1452380952380956</v>
      </c>
      <c r="L14" s="97"/>
      <c r="M14" s="97"/>
      <c r="N14" s="81"/>
      <c r="O14" s="97">
        <f>VLOOKUP(MONTH($C14)+12*(O$2-1998),TVA!$F$972:$S$1020,MATCH(CONCATENATE($A14,O$3),TVA!$G$971:$S$971,0)+1,FALSE)</f>
        <v>9.2068421052631582</v>
      </c>
      <c r="P14" s="97">
        <f>VLOOKUP(MONTH($C14)+12*(P$2-1998),TVA!$F$972:$S$1020,MATCH(CONCATENATE($A14,P$3),TVA!$G$971:$S$971,0)+1,FALSE)</f>
        <v>7.4315789473684202</v>
      </c>
      <c r="Q14" s="97"/>
      <c r="R14" s="97"/>
      <c r="S14" s="81"/>
      <c r="T14" s="97">
        <f>VLOOKUP(MONTH($C14)+12*(T$2-1998),TVA!$F$972:$S$1020,MATCH(CONCATENATE($A14,T$3),TVA!$G$971:$S$971,0)+1,FALSE)</f>
        <v>0.61095238095238091</v>
      </c>
      <c r="U14" s="97">
        <f>VLOOKUP(MONTH($C14)+12*(U$2-1998),TVA!$F$972:$S$1020,MATCH(CONCATENATE($A14,U$3),TVA!$G$971:$S$971,0)+1,FALSE)</f>
        <v>10.423809523809522</v>
      </c>
      <c r="V14" s="97"/>
      <c r="W14" s="97"/>
    </row>
    <row r="15" spans="1:23" ht="12.75" customHeight="1" x14ac:dyDescent="0.2">
      <c r="A15" s="84">
        <v>50</v>
      </c>
      <c r="B15" s="85"/>
      <c r="C15" s="86">
        <v>37104</v>
      </c>
      <c r="D15" s="85"/>
      <c r="E15" s="98">
        <f>VLOOKUP(MONTH($C15)+12*(E$2-1998),TVA!$F$972:$S$1020,MATCH(CONCATENATE($A15,E$3),TVA!$G$971:$S$971,0)+1,FALSE)</f>
        <v>3.3533333333333326</v>
      </c>
      <c r="F15" s="98">
        <f>VLOOKUP(MONTH($C15)+12*(F$2-1998),TVA!$F$972:$S$1020,MATCH(CONCATENATE($A15,F$3),TVA!$G$971:$S$971,0)+1,FALSE)</f>
        <v>13.882857142857144</v>
      </c>
      <c r="G15" s="98"/>
      <c r="H15" s="98"/>
      <c r="I15" s="85"/>
      <c r="J15" s="98">
        <f>VLOOKUP(MONTH($C15)+12*(J$2-1998),TVA!$F$972:$S$1020,MATCH(CONCATENATE($A15,J$3),TVA!$G$971:$S$971,0)+1,FALSE)</f>
        <v>31.38636363636364</v>
      </c>
      <c r="K15" s="98">
        <f>VLOOKUP(MONTH($C15)+12*(K$2-1998),TVA!$F$972:$S$1020,MATCH(CONCATENATE($A15,K$3),TVA!$G$971:$S$971,0)+1,FALSE)</f>
        <v>7.6413636363636357</v>
      </c>
      <c r="L15" s="98"/>
      <c r="M15" s="98"/>
      <c r="N15" s="85"/>
      <c r="O15" s="98">
        <f>VLOOKUP(MONTH($C15)+12*(O$2-1998),TVA!$F$972:$S$1020,MATCH(CONCATENATE($A15,O$3),TVA!$G$971:$S$971,0)+1,FALSE)</f>
        <v>10.407391304347826</v>
      </c>
      <c r="P15" s="98">
        <f>VLOOKUP(MONTH($C15)+12*(P$2-1998),TVA!$F$972:$S$1020,MATCH(CONCATENATE($A15,P$3),TVA!$G$971:$S$971,0)+1,FALSE)</f>
        <v>3.399130434782609</v>
      </c>
      <c r="Q15" s="98"/>
      <c r="R15" s="98"/>
      <c r="S15" s="85"/>
      <c r="T15" s="98">
        <f>VLOOKUP(MONTH($C15)+12*(T$2-1998),TVA!$F$972:$S$1020,MATCH(CONCATENATE($A15,T$3),TVA!$G$971:$S$971,0)+1,FALSE)</f>
        <v>5.4213043478260872</v>
      </c>
      <c r="U15" s="98">
        <f>VLOOKUP(MONTH($C15)+12*(U$2-1998),TVA!$F$972:$S$1020,MATCH(CONCATENATE($A15,U$3),TVA!$G$971:$S$971,0)+1,FALSE)</f>
        <v>12.267391304347825</v>
      </c>
      <c r="V15" s="98"/>
      <c r="W15" s="98"/>
    </row>
    <row r="16" spans="1:23" ht="12.75" customHeight="1" x14ac:dyDescent="0.2">
      <c r="A16" s="62">
        <v>40</v>
      </c>
      <c r="B16" s="31"/>
      <c r="C16" s="24">
        <v>37073</v>
      </c>
      <c r="D16" s="31"/>
      <c r="E16" s="46">
        <f>VLOOKUP(MONTH($C16)+12*(E$2-1998),TVA!$F$972:$S$1020,MATCH(CONCATENATE($A16,E$3),TVA!$G$971:$S$971,0)+1,FALSE)</f>
        <v>104.22181818181816</v>
      </c>
      <c r="F16" s="46">
        <f>VLOOKUP(MONTH($C16)+12*(F$2-1998),TVA!$F$972:$S$1020,MATCH(CONCATENATE($A16,F$3),TVA!$G$971:$S$971,0)+1,FALSE)</f>
        <v>1.4431818181818179</v>
      </c>
      <c r="G16" s="46"/>
      <c r="H16" s="46"/>
      <c r="J16" s="46">
        <f>VLOOKUP(MONTH($C16)+12*(J$2-1998),TVA!$F$972:$S$1020,MATCH(CONCATENATE($A16,J$3),TVA!$G$971:$S$971,0)+1,FALSE)</f>
        <v>251.61952380952383</v>
      </c>
      <c r="K16" s="46">
        <f>VLOOKUP(MONTH($C16)+12*(K$2-1998),TVA!$F$972:$S$1020,MATCH(CONCATENATE($A16,K$3),TVA!$G$971:$S$971,0)+1,FALSE)</f>
        <v>4.2928571428571427</v>
      </c>
      <c r="L16" s="46"/>
      <c r="M16" s="46"/>
      <c r="O16" s="46">
        <f>VLOOKUP(MONTH($C16)+12*(O$2-1998),TVA!$F$972:$S$1020,MATCH(CONCATENATE($A16,O$3),TVA!$G$971:$S$971,0)+1,FALSE)</f>
        <v>15.156315789473682</v>
      </c>
      <c r="P16" s="46">
        <f>VLOOKUP(MONTH($C16)+12*(P$2-1998),TVA!$F$972:$S$1020,MATCH(CONCATENATE($A16,P$3),TVA!$G$971:$S$971,0)+1,FALSE)</f>
        <v>3.3810526315789473</v>
      </c>
      <c r="Q16" s="46"/>
      <c r="R16" s="46"/>
      <c r="T16" s="46">
        <f>VLOOKUP(MONTH($C16)+12*(T$2-1998),TVA!$F$972:$S$1020,MATCH(CONCATENATE($A16,T$3),TVA!$G$971:$S$971,0)+1,FALSE)</f>
        <v>4.1219047619047622</v>
      </c>
      <c r="U16" s="46">
        <f>VLOOKUP(MONTH($C16)+12*(U$2-1998),TVA!$F$972:$S$1020,MATCH(CONCATENATE($A16,U$3),TVA!$G$971:$S$971,0)+1,FALSE)</f>
        <v>3.9347619047619053</v>
      </c>
      <c r="V16" s="46"/>
      <c r="W16" s="46"/>
    </row>
    <row r="17" spans="1:23" ht="12.75" customHeight="1" x14ac:dyDescent="0.2">
      <c r="A17" s="40">
        <v>40</v>
      </c>
      <c r="B17" s="29"/>
      <c r="C17" s="26">
        <v>37104</v>
      </c>
      <c r="D17" s="29"/>
      <c r="E17" s="54">
        <f>VLOOKUP(MONTH($C17)+12*(E$2-1998),TVA!$F$972:$S$1020,MATCH(CONCATENATE($A17,E$3),TVA!$G$971:$S$971,0)+1,FALSE)</f>
        <v>5.9509523809523799</v>
      </c>
      <c r="F17" s="54">
        <f>VLOOKUP(MONTH($C17)+12*(F$2-1998),TVA!$F$972:$S$1020,MATCH(CONCATENATE($A17,F$3),TVA!$G$971:$S$971,0)+1,FALSE)</f>
        <v>6.4804761904761907</v>
      </c>
      <c r="G17" s="54"/>
      <c r="H17" s="54"/>
      <c r="I17" s="29"/>
      <c r="J17" s="54">
        <f>VLOOKUP(MONTH($C17)+12*(J$2-1998),TVA!$F$972:$S$1020,MATCH(CONCATENATE($A17,J$3),TVA!$G$971:$S$971,0)+1,FALSE)</f>
        <v>35.559090909090919</v>
      </c>
      <c r="K17" s="54">
        <f>VLOOKUP(MONTH($C17)+12*(K$2-1998),TVA!$F$972:$S$1020,MATCH(CONCATENATE($A17,K$3),TVA!$G$971:$S$971,0)+1,FALSE)</f>
        <v>1.814090909090909</v>
      </c>
      <c r="L17" s="54"/>
      <c r="M17" s="54"/>
      <c r="N17" s="29"/>
      <c r="O17" s="54">
        <f>VLOOKUP(MONTH($C17)+12*(O$2-1998),TVA!$F$972:$S$1020,MATCH(CONCATENATE($A17,O$3),TVA!$G$971:$S$971,0)+1,FALSE)</f>
        <v>18.08608695652174</v>
      </c>
      <c r="P17" s="54">
        <f>VLOOKUP(MONTH($C17)+12*(P$2-1998),TVA!$F$972:$S$1020,MATCH(CONCATENATE($A17,P$3),TVA!$G$971:$S$971,0)+1,FALSE)</f>
        <v>1.0778260869565219</v>
      </c>
      <c r="Q17" s="54"/>
      <c r="R17" s="54"/>
      <c r="S17" s="29"/>
      <c r="T17" s="54">
        <f>VLOOKUP(MONTH($C17)+12*(T$2-1998),TVA!$F$972:$S$1020,MATCH(CONCATENATE($A17,T$3),TVA!$G$971:$S$971,0)+1,FALSE)</f>
        <v>8.1939130434782594</v>
      </c>
      <c r="U17" s="54">
        <f>VLOOKUP(MONTH($C17)+12*(U$2-1998),TVA!$F$972:$S$1020,MATCH(CONCATENATE($A17,U$3),TVA!$G$971:$S$971,0)+1,FALSE)</f>
        <v>5.04</v>
      </c>
      <c r="V17" s="54"/>
      <c r="W17" s="54"/>
    </row>
    <row r="18" spans="1:23" ht="12.75" customHeight="1" x14ac:dyDescent="0.2">
      <c r="A18" s="25">
        <v>30</v>
      </c>
      <c r="C18" s="24">
        <v>37135</v>
      </c>
      <c r="E18" s="46">
        <f>VLOOKUP(MONTH($C18)+12*(E$2-1998),TVA!$F$972:$S$1020,MATCH(CONCATENATE($A18,E$3),TVA!$G$971:$S$971,0)+1,FALSE)</f>
        <v>5.8157142857142858</v>
      </c>
      <c r="F18" s="46">
        <f>VLOOKUP(MONTH($C18)+12*(F$2-1998),TVA!$F$972:$S$1020,MATCH(CONCATENATE($A18,F$3),TVA!$G$971:$S$971,0)+1,FALSE)</f>
        <v>2.8757142857142859</v>
      </c>
      <c r="G18" s="46"/>
      <c r="H18" s="46"/>
      <c r="J18" s="46">
        <f>VLOOKUP(MONTH($C18)+12*(J$2-1998),TVA!$F$972:$S$1020,MATCH(CONCATENATE($A18,J$3),TVA!$G$971:$S$971,0)+1,FALSE)</f>
        <v>0</v>
      </c>
      <c r="K18" s="46">
        <f>VLOOKUP(MONTH($C18)+12*(K$2-1998),TVA!$F$972:$S$1020,MATCH(CONCATENATE($A18,K$3),TVA!$G$971:$S$971,0)+1,FALSE)</f>
        <v>8.9599999999999991</v>
      </c>
      <c r="L18" s="25"/>
      <c r="M18" s="25"/>
      <c r="O18" s="46">
        <f>VLOOKUP(MONTH($C18)+12*(O$2-1998),TVA!$F$972:$S$1020,MATCH(CONCATENATE($A18,O$3),TVA!$G$971:$S$971,0)+1,FALSE)</f>
        <v>2.315500000000001</v>
      </c>
      <c r="P18" s="46">
        <f>VLOOKUP(MONTH($C18)+12*(P$2-1998),TVA!$F$972:$S$1020,MATCH(CONCATENATE($A18,P$3),TVA!$G$971:$S$971,0)+1,FALSE)</f>
        <v>7.2934999999999999</v>
      </c>
      <c r="Q18" s="46"/>
      <c r="R18" s="46"/>
      <c r="T18" s="46"/>
      <c r="U18" s="46"/>
      <c r="V18" s="46"/>
      <c r="W18" s="46"/>
    </row>
    <row r="19" spans="1:23" ht="12.75" customHeight="1" x14ac:dyDescent="0.2">
      <c r="A19" s="84">
        <v>25</v>
      </c>
      <c r="B19" s="85"/>
      <c r="C19" s="86">
        <v>37135</v>
      </c>
      <c r="D19" s="85"/>
      <c r="E19" s="98">
        <f>VLOOKUP(MONTH($C19)+12*(E$2-1998),TVA!$F$972:$S$1020,MATCH(CONCATENATE($A19,E$3),TVA!$G$971:$S$971,0)+1,FALSE)</f>
        <v>8.8838095238095232</v>
      </c>
      <c r="F19" s="98">
        <f>VLOOKUP(MONTH($C19)+12*(F$2-1998),TVA!$F$972:$S$1020,MATCH(CONCATENATE($A19,F$3),TVA!$G$971:$S$971,0)+1,FALSE)</f>
        <v>0.94380952380952388</v>
      </c>
      <c r="G19" s="98"/>
      <c r="H19" s="98"/>
      <c r="I19" s="85"/>
      <c r="J19" s="98">
        <f>VLOOKUP(MONTH($C19)+12*(J$2-1998),TVA!$F$972:$S$1020,MATCH(CONCATENATE($A19,J$3),TVA!$G$971:$S$971,0)+1,FALSE)</f>
        <v>0.70285714285714274</v>
      </c>
      <c r="K19" s="98">
        <f>VLOOKUP(MONTH($C19)+12*(K$2-1998),TVA!$F$972:$S$1020,MATCH(CONCATENATE($A19,K$3),TVA!$G$971:$S$971,0)+1,FALSE)</f>
        <v>4.6628571428571419</v>
      </c>
      <c r="L19" s="84"/>
      <c r="M19" s="84"/>
      <c r="N19" s="85"/>
      <c r="O19" s="98">
        <f>VLOOKUP(MONTH($C19)+12*(O$2-1998),TVA!$F$972:$S$1020,MATCH(CONCATENATE($A19,O$3),TVA!$G$971:$S$971,0)+1,FALSE)</f>
        <v>3.6290000000000004</v>
      </c>
      <c r="P19" s="98">
        <f>VLOOKUP(MONTH($C19)+12*(P$2-1998),TVA!$F$972:$S$1020,MATCH(CONCATENATE($A19,P$3),TVA!$G$971:$S$971,0)+1,FALSE)</f>
        <v>3.6070000000000002</v>
      </c>
      <c r="Q19" s="98"/>
      <c r="R19" s="98"/>
      <c r="S19" s="85"/>
      <c r="T19" s="98"/>
      <c r="U19" s="98"/>
      <c r="V19" s="98"/>
      <c r="W19" s="98"/>
    </row>
    <row r="20" spans="1:23" ht="12.75" customHeight="1" x14ac:dyDescent="0.2">
      <c r="A20" s="65">
        <v>20</v>
      </c>
      <c r="B20" s="66"/>
      <c r="C20" s="67">
        <v>37135</v>
      </c>
      <c r="D20" s="66"/>
      <c r="E20" s="54">
        <f>VLOOKUP(MONTH($C20)+12*(E$2-1998),TVA!$F$972:$S$1020,MATCH(CONCATENATE($A20,E$3),TVA!$G$971:$S$971,0)+1,FALSE)</f>
        <v>13.163809523809521</v>
      </c>
      <c r="F20" s="54">
        <f>VLOOKUP(MONTH($C20)+12*(F$2-1998),TVA!$F$972:$S$1020,MATCH(CONCATENATE($A20,F$3),TVA!$G$971:$S$971,0)+1,FALSE)</f>
        <v>0.22380952380952376</v>
      </c>
      <c r="G20" s="99"/>
      <c r="H20" s="99"/>
      <c r="I20" s="66"/>
      <c r="J20" s="54">
        <f>VLOOKUP(MONTH($C20)+12*(J$2-1998),TVA!$F$972:$S$1020,MATCH(CONCATENATE($A20,J$3),TVA!$G$971:$S$971,0)+1,FALSE)</f>
        <v>2.4057142857142857</v>
      </c>
      <c r="K20" s="54">
        <f>VLOOKUP(MONTH($C20)+12*(K$2-1998),TVA!$F$972:$S$1020,MATCH(CONCATENATE($A20,K$3),TVA!$G$971:$S$971,0)+1,FALSE)</f>
        <v>1.3657142857142857</v>
      </c>
      <c r="L20" s="65"/>
      <c r="M20" s="65"/>
      <c r="N20" s="66"/>
      <c r="O20" s="54">
        <f>VLOOKUP(MONTH($C20)+12*(O$2-1998),TVA!$F$972:$S$1020,MATCH(CONCATENATE($A20,O$3),TVA!$G$971:$S$971,0)+1,FALSE)</f>
        <v>5.7629999999999999</v>
      </c>
      <c r="P20" s="54">
        <f>VLOOKUP(MONTH($C20)+12*(P$2-1998),TVA!$F$972:$S$1020,MATCH(CONCATENATE($A20,P$3),TVA!$G$971:$S$971,0)+1,FALSE)</f>
        <v>0.74099999999999999</v>
      </c>
      <c r="Q20" s="99"/>
      <c r="R20" s="99"/>
      <c r="S20" s="66"/>
      <c r="T20" s="54"/>
      <c r="U20" s="54"/>
      <c r="V20" s="99"/>
      <c r="W20" s="99"/>
    </row>
    <row r="21" spans="1:23" ht="12.75" hidden="1" customHeight="1" outlineLevel="1" x14ac:dyDescent="0.2">
      <c r="A21" s="25">
        <v>30</v>
      </c>
      <c r="C21" s="73">
        <v>37165</v>
      </c>
      <c r="E21" s="46">
        <f>VLOOKUP(MONTH($C21)+12*(E$2-1998),TVA!$F$972:$S$1020,MATCH(CONCATENATE($A21,E$3),TVA!$G$971:$S$971,0)+1,FALSE)</f>
        <v>0</v>
      </c>
      <c r="F21" s="46">
        <f>VLOOKUP(MONTH($C21)+12*(F$2-1998),TVA!$F$972:$S$1020,MATCH(CONCATENATE($A21,F$3),TVA!$G$971:$S$971,0)+1,FALSE)</f>
        <v>9.2600000000000016</v>
      </c>
      <c r="G21" s="46"/>
      <c r="H21" s="46"/>
      <c r="J21" s="46">
        <f>VLOOKUP(MONTH($C21)+12*(J$2-1998),TVA!$F$972:$S$1020,MATCH(CONCATENATE($A21,J$3),TVA!$G$971:$S$971,0)+1,FALSE)</f>
        <v>0</v>
      </c>
      <c r="K21" s="46">
        <f>VLOOKUP(MONTH($C21)+12*(K$2-1998),TVA!$F$972:$S$1020,MATCH(CONCATENATE($A21,K$3),TVA!$G$971:$S$971,0)+1,FALSE)</f>
        <v>8.5723809523809535</v>
      </c>
      <c r="L21" s="25"/>
      <c r="M21" s="25"/>
      <c r="O21" s="46">
        <f>VLOOKUP(MONTH($C21)+12*(O$2-1998),TVA!$F$972:$S$1020,MATCH(CONCATENATE($A21,O$3),TVA!$G$971:$S$971,0)+1,FALSE)</f>
        <v>5.0677272727272733</v>
      </c>
      <c r="P21" s="46">
        <f>VLOOKUP(MONTH($C21)+12*(P$2-1998),TVA!$F$972:$S$1020,MATCH(CONCATENATE($A21,P$3),TVA!$G$971:$S$971,0)+1,FALSE)</f>
        <v>1.4336363636363638</v>
      </c>
      <c r="Q21" s="46"/>
      <c r="R21" s="46"/>
      <c r="T21" s="46"/>
      <c r="U21" s="46"/>
      <c r="V21" s="46"/>
    </row>
    <row r="22" spans="1:23" ht="12.75" hidden="1" customHeight="1" outlineLevel="1" x14ac:dyDescent="0.2">
      <c r="A22" s="25">
        <v>30</v>
      </c>
      <c r="C22" s="73">
        <v>37196</v>
      </c>
      <c r="E22" s="46">
        <f>VLOOKUP(MONTH($C22)+12*(E$2-1998),TVA!$F$972:$S$1020,MATCH(CONCATENATE($A22,E$3),TVA!$G$971:$S$971,0)+1,FALSE)</f>
        <v>0</v>
      </c>
      <c r="F22" s="46">
        <f>VLOOKUP(MONTH($C22)+12*(F$2-1998),TVA!$F$972:$S$1020,MATCH(CONCATENATE($A22,F$3),TVA!$G$971:$S$971,0)+1,FALSE)</f>
        <v>9.4121052631578976</v>
      </c>
      <c r="G22" s="46"/>
      <c r="H22" s="46"/>
      <c r="J22" s="46">
        <f>VLOOKUP(MONTH($C22)+12*(J$2-1998),TVA!$F$972:$S$1020,MATCH(CONCATENATE($A22,J$3),TVA!$G$971:$S$971,0)+1,FALSE)</f>
        <v>0</v>
      </c>
      <c r="K22" s="46">
        <f>VLOOKUP(MONTH($C22)+12*(K$2-1998),TVA!$F$972:$S$1020,MATCH(CONCATENATE($A22,K$3),TVA!$G$971:$S$971,0)+1,FALSE)</f>
        <v>8.5390000000000015</v>
      </c>
      <c r="L22" s="25"/>
      <c r="M22" s="25"/>
      <c r="O22" s="46">
        <f>VLOOKUP(MONTH($C22)+12*(O$2-1998),TVA!$F$972:$S$1020,MATCH(CONCATENATE($A22,O$3),TVA!$G$971:$S$971,0)+1,FALSE)</f>
        <v>13.543809523809525</v>
      </c>
      <c r="P22" s="46">
        <f>VLOOKUP(MONTH($C22)+12*(P$2-1998),TVA!$F$972:$S$1020,MATCH(CONCATENATE($A22,P$3),TVA!$G$971:$S$971,0)+1,FALSE)</f>
        <v>0.22000000000000006</v>
      </c>
      <c r="Q22" s="46"/>
      <c r="R22" s="46"/>
      <c r="T22" s="46"/>
      <c r="U22" s="46"/>
    </row>
    <row r="23" spans="1:23" ht="12.75" hidden="1" customHeight="1" outlineLevel="1" x14ac:dyDescent="0.2">
      <c r="A23" s="25">
        <v>30</v>
      </c>
      <c r="C23" s="73">
        <v>37226</v>
      </c>
      <c r="E23" s="46">
        <f>VLOOKUP(MONTH($C23)+12*(E$2-1998),TVA!$F$972:$S$1020,MATCH(CONCATENATE($A23,E$3),TVA!$G$971:$S$971,0)+1,FALSE)</f>
        <v>0</v>
      </c>
      <c r="F23" s="46">
        <f>VLOOKUP(MONTH($C23)+12*(F$2-1998),TVA!$F$972:$S$1020,MATCH(CONCATENATE($A23,F$3),TVA!$G$971:$S$971,0)+1,FALSE)</f>
        <v>10.865909090909089</v>
      </c>
      <c r="G23" s="46"/>
      <c r="H23" s="46"/>
      <c r="J23" s="46">
        <f>VLOOKUP(MONTH($C23)+12*(J$2-1998),TVA!$F$972:$S$1020,MATCH(CONCATENATE($A23,J$3),TVA!$G$971:$S$971,0)+1,FALSE)</f>
        <v>3.4285714285714232E-2</v>
      </c>
      <c r="K23" s="46">
        <f>VLOOKUP(MONTH($C23)+12*(K$2-1998),TVA!$F$972:$S$1020,MATCH(CONCATENATE($A23,K$3),TVA!$G$971:$S$971,0)+1,FALSE)</f>
        <v>9.0861904761904757</v>
      </c>
      <c r="L23" s="25"/>
      <c r="M23" s="25"/>
      <c r="O23" s="46">
        <f>VLOOKUP(MONTH($C23)+12*(O$2-1998),TVA!$F$972:$S$1020,MATCH(CONCATENATE($A23,O$3),TVA!$G$971:$S$971,0)+1,FALSE)</f>
        <v>41.567999999999998</v>
      </c>
      <c r="P23" s="46">
        <f>VLOOKUP(MONTH($C23)+12*(P$2-1998),TVA!$F$972:$S$1020,MATCH(CONCATENATE($A23,P$3),TVA!$G$971:$S$971,0)+1,FALSE)</f>
        <v>0</v>
      </c>
      <c r="Q23" s="46"/>
      <c r="R23" s="46"/>
      <c r="T23" s="46"/>
      <c r="U23" s="46"/>
    </row>
    <row r="24" spans="1:23" ht="12.75" customHeight="1" collapsed="1" x14ac:dyDescent="0.2">
      <c r="A24" s="25">
        <v>30</v>
      </c>
      <c r="C24" s="24" t="s">
        <v>23</v>
      </c>
      <c r="E24" s="46">
        <f>(E21*$D$44+E22*$D$45+E23*$D$46)/SUM($D$44:$D$46)</f>
        <v>0</v>
      </c>
      <c r="F24" s="46">
        <f>(F21*$D$44+F22*$D$45+F23*$D$46)/SUM($D$44:$D$46)</f>
        <v>9.8666666666666671</v>
      </c>
      <c r="G24" s="46"/>
      <c r="H24" s="46"/>
      <c r="J24" s="46">
        <f>(J21*$I$44+J22*$I$45+J23*$I$46)/SUM($I$44:$I$46)</f>
        <v>1.1612903225806433E-2</v>
      </c>
      <c r="K24" s="46">
        <f>(K21*$I$44+K22*$I$45+K23*$I$46)/SUM($I$44:$I$46)</f>
        <v>8.735645161290325</v>
      </c>
      <c r="L24" s="25"/>
      <c r="M24" s="25"/>
      <c r="O24" s="46">
        <f>(O21*$N$44+O22*$N$45+O23*$N$46)/SUM($N$44:$N$46)</f>
        <v>19.480476190476189</v>
      </c>
      <c r="P24" s="46"/>
      <c r="Q24" s="46"/>
      <c r="R24" s="46"/>
      <c r="T24" s="46"/>
      <c r="U24" s="46"/>
    </row>
    <row r="25" spans="1:23" ht="12.75" hidden="1" customHeight="1" outlineLevel="1" x14ac:dyDescent="0.2">
      <c r="A25" s="25">
        <v>25</v>
      </c>
      <c r="C25" s="73">
        <v>37165</v>
      </c>
      <c r="E25" s="46">
        <f>VLOOKUP(MONTH($C25)+12*(E$2-1998),TVA!$F$972:$S$1020,MATCH(CONCATENATE($A25,E$3),TVA!$G$971:$S$971,0)+1,FALSE)</f>
        <v>0.25363636363636355</v>
      </c>
      <c r="F25" s="46">
        <f>VLOOKUP(MONTH($C25)+12*(F$2-1998),TVA!$F$972:$S$1020,MATCH(CONCATENATE($A25,F$3),TVA!$G$971:$S$971,0)+1,FALSE)</f>
        <v>4.5136363636363637</v>
      </c>
      <c r="G25" s="46"/>
      <c r="H25" s="46"/>
      <c r="J25" s="46">
        <f>VLOOKUP(MONTH($C25)+12*(J$2-1998),TVA!$F$972:$S$1020,MATCH(CONCATENATE($A25,J$3),TVA!$G$971:$S$971,0)+1,FALSE)</f>
        <v>0.21761904761904763</v>
      </c>
      <c r="K25" s="46">
        <f>VLOOKUP(MONTH($C25)+12*(K$2-1998),TVA!$F$972:$S$1020,MATCH(CONCATENATE($A25,K$3),TVA!$G$971:$S$971,0)+1,FALSE)</f>
        <v>3.7900000000000009</v>
      </c>
      <c r="L25" s="25"/>
      <c r="M25" s="25"/>
      <c r="O25" s="46">
        <f>VLOOKUP(MONTH($C25)+12*(O$2-1998),TVA!$F$972:$S$1020,MATCH(CONCATENATE($A25,O$3),TVA!$G$971:$S$971,0)+1,FALSE)</f>
        <v>8.7840909090909101</v>
      </c>
      <c r="P25" s="46">
        <f>VLOOKUP(MONTH($C25)+12*(P$2-1998),TVA!$F$972:$S$1020,MATCH(CONCATENATE($A25,P$3),TVA!$G$971:$S$971,0)+1,FALSE)</f>
        <v>0.15000000000000002</v>
      </c>
      <c r="Q25" s="46"/>
      <c r="R25" s="46"/>
      <c r="T25" s="46"/>
      <c r="U25" s="46"/>
    </row>
    <row r="26" spans="1:23" ht="12.75" hidden="1" customHeight="1" outlineLevel="1" x14ac:dyDescent="0.2">
      <c r="A26" s="25">
        <v>25</v>
      </c>
      <c r="C26" s="73">
        <v>37196</v>
      </c>
      <c r="E26" s="46">
        <f>VLOOKUP(MONTH($C26)+12*(E$2-1998),TVA!$F$972:$S$1020,MATCH(CONCATENATE($A26,E$3),TVA!$G$971:$S$971,0)+1,FALSE)</f>
        <v>0</v>
      </c>
      <c r="F26" s="46">
        <f>VLOOKUP(MONTH($C26)+12*(F$2-1998),TVA!$F$972:$S$1020,MATCH(CONCATENATE($A26,F$3),TVA!$G$971:$S$971,0)+1,FALSE)</f>
        <v>4.412105263157895</v>
      </c>
      <c r="G26" s="46"/>
      <c r="H26" s="46"/>
      <c r="J26" s="46">
        <f>VLOOKUP(MONTH($C26)+12*(J$2-1998),TVA!$F$972:$S$1020,MATCH(CONCATENATE($A26,J$3),TVA!$G$971:$S$971,0)+1,FALSE)</f>
        <v>0.33800000000000008</v>
      </c>
      <c r="K26" s="46">
        <f>VLOOKUP(MONTH($C26)+12*(K$2-1998),TVA!$F$972:$S$1020,MATCH(CONCATENATE($A26,K$3),TVA!$G$971:$S$971,0)+1,FALSE)</f>
        <v>3.8769999999999998</v>
      </c>
      <c r="L26" s="25"/>
      <c r="M26" s="25"/>
      <c r="O26" s="46">
        <f>VLOOKUP(MONTH($C26)+12*(O$2-1998),TVA!$F$972:$S$1020,MATCH(CONCATENATE($A26,O$3),TVA!$G$971:$S$971,0)+1,FALSE)</f>
        <v>18.323809523809523</v>
      </c>
      <c r="P26" s="46">
        <f>VLOOKUP(MONTH($C26)+12*(P$2-1998),TVA!$F$972:$S$1020,MATCH(CONCATENATE($A26,P$3),TVA!$G$971:$S$971,0)+1,FALSE)</f>
        <v>0</v>
      </c>
      <c r="Q26" s="46"/>
      <c r="R26" s="46"/>
      <c r="T26" s="46"/>
      <c r="U26" s="46"/>
    </row>
    <row r="27" spans="1:23" ht="12.75" hidden="1" customHeight="1" outlineLevel="1" x14ac:dyDescent="0.2">
      <c r="A27" s="25">
        <v>25</v>
      </c>
      <c r="C27" s="73">
        <v>37226</v>
      </c>
      <c r="E27" s="46">
        <f>VLOOKUP(MONTH($C27)+12*(E$2-1998),TVA!$F$972:$S$1020,MATCH(CONCATENATE($A27,E$3),TVA!$G$971:$S$971,0)+1,FALSE)</f>
        <v>7.9090909090909184E-2</v>
      </c>
      <c r="F27" s="46">
        <f>VLOOKUP(MONTH($C27)+12*(F$2-1998),TVA!$F$972:$S$1020,MATCH(CONCATENATE($A27,F$3),TVA!$G$971:$S$971,0)+1,FALSE)</f>
        <v>5.9449999999999994</v>
      </c>
      <c r="G27" s="46"/>
      <c r="H27" s="46"/>
      <c r="J27" s="46">
        <f>VLOOKUP(MONTH($C27)+12*(J$2-1998),TVA!$F$972:$S$1020,MATCH(CONCATENATE($A27,J$3),TVA!$G$971:$S$971,0)+1,FALSE)</f>
        <v>0.6076190476190475</v>
      </c>
      <c r="K27" s="46">
        <f>VLOOKUP(MONTH($C27)+12*(K$2-1998),TVA!$F$972:$S$1020,MATCH(CONCATENATE($A27,K$3),TVA!$G$971:$S$971,0)+1,FALSE)</f>
        <v>4.6595238095238098</v>
      </c>
      <c r="L27" s="25"/>
      <c r="M27" s="25"/>
      <c r="O27" s="46">
        <f>VLOOKUP(MONTH($C27)+12*(O$2-1998),TVA!$F$972:$S$1020,MATCH(CONCATENATE($A27,O$3),TVA!$G$971:$S$971,0)+1,FALSE)</f>
        <v>46.567999999999998</v>
      </c>
      <c r="P27" s="46">
        <f>VLOOKUP(MONTH($C27)+12*(P$2-1998),TVA!$F$972:$S$1020,MATCH(CONCATENATE($A27,P$3),TVA!$G$971:$S$971,0)+1,FALSE)</f>
        <v>0</v>
      </c>
      <c r="Q27" s="46"/>
      <c r="R27" s="46"/>
      <c r="T27" s="46"/>
      <c r="U27" s="46"/>
    </row>
    <row r="28" spans="1:23" ht="12.75" customHeight="1" collapsed="1" x14ac:dyDescent="0.2">
      <c r="A28" s="84">
        <v>25</v>
      </c>
      <c r="B28" s="85"/>
      <c r="C28" s="86" t="s">
        <v>23</v>
      </c>
      <c r="D28" s="85"/>
      <c r="E28" s="98">
        <f>(E25*$D$44+E26*$D$45+E27*$D$46)/SUM($D$44:$D$46)</f>
        <v>0.11619047619047619</v>
      </c>
      <c r="F28" s="98">
        <f>(F25*$I$44+F26*$I$45+F27*$I$46)/SUM($I$44:$I$46)</f>
        <v>4.9657011112826055</v>
      </c>
      <c r="G28" s="98"/>
      <c r="H28" s="98"/>
      <c r="I28" s="85"/>
      <c r="J28" s="98">
        <f>(J25*$I$44+J26*$I$45+J27*$I$46)/SUM($I$44:$I$46)</f>
        <v>0.38854838709677419</v>
      </c>
      <c r="K28" s="98">
        <f>(K25*$I$44+K26*$I$45+K27*$I$46)/SUM($I$44:$I$46)</f>
        <v>4.112580645161291</v>
      </c>
      <c r="L28" s="84"/>
      <c r="M28" s="84"/>
      <c r="N28" s="85"/>
      <c r="O28" s="98">
        <f>(O25*$N$44+O26*$N$45+O27*$N$46)/SUM($N$44:$N$46)</f>
        <v>23.958888888888886</v>
      </c>
      <c r="P28" s="98">
        <f>(P25*$I$44+P26*$I$45+P27*$I$46)/SUM($I$44:$I$46)</f>
        <v>5.0806451612903231E-2</v>
      </c>
      <c r="Q28" s="98"/>
      <c r="R28" s="98"/>
      <c r="S28" s="85"/>
      <c r="T28" s="98"/>
      <c r="U28" s="98"/>
      <c r="V28" s="85"/>
      <c r="W28" s="85"/>
    </row>
    <row r="29" spans="1:23" ht="12.75" hidden="1" customHeight="1" outlineLevel="1" x14ac:dyDescent="0.2">
      <c r="A29" s="69">
        <v>20</v>
      </c>
      <c r="C29" s="73">
        <v>37165</v>
      </c>
      <c r="E29" s="46">
        <f>VLOOKUP(MONTH($C29)+12*(E$2-1998),TVA!$F$972:$S$1020,MATCH(CONCATENATE($A29,E$3),TVA!$G$971:$S$971,0)+1,FALSE)</f>
        <v>1.5409090909090906</v>
      </c>
      <c r="F29" s="46">
        <f>VLOOKUP(MONTH($C29)+12*(F$2-1998),TVA!$F$972:$S$1020,MATCH(CONCATENATE($A29,F$3),TVA!$G$971:$S$971,0)+1,FALSE)</f>
        <v>0.80090909090909079</v>
      </c>
      <c r="J29" s="46">
        <f>VLOOKUP(MONTH($C29)+12*(J$2-1998),TVA!$F$972:$S$1020,MATCH(CONCATENATE($A29,J$3),TVA!$G$971:$S$971,0)+1,FALSE)</f>
        <v>2.0642857142857145</v>
      </c>
      <c r="K29" s="46">
        <f>VLOOKUP(MONTH($C29)+12*(K$2-1998),TVA!$F$972:$S$1020,MATCH(CONCATENATE($A29,K$3),TVA!$G$971:$S$971,0)+1,FALSE)</f>
        <v>0.63666666666666694</v>
      </c>
      <c r="O29" s="46">
        <f>VLOOKUP(MONTH($C29)+12*(O$2-1998),TVA!$F$972:$S$1020,MATCH(CONCATENATE($A29,O$3),TVA!$G$971:$S$971,0)+1,FALSE)</f>
        <v>13.634090909090906</v>
      </c>
      <c r="P29" s="46">
        <f>VLOOKUP(MONTH($C29)+12*(P$2-1998),TVA!$F$972:$S$1020,MATCH(CONCATENATE($A29,P$3),TVA!$G$971:$S$971,0)+1,FALSE)</f>
        <v>0</v>
      </c>
    </row>
    <row r="30" spans="1:23" ht="12.75" hidden="1" customHeight="1" outlineLevel="1" x14ac:dyDescent="0.2">
      <c r="A30" s="69">
        <v>20</v>
      </c>
      <c r="C30" s="73">
        <v>37196</v>
      </c>
      <c r="E30" s="46">
        <f>VLOOKUP(MONTH($C30)+12*(E$2-1998),TVA!$F$972:$S$1020,MATCH(CONCATENATE($A30,E$3),TVA!$G$971:$S$971,0)+1,FALSE)</f>
        <v>1.3126315789473684</v>
      </c>
      <c r="F30" s="46">
        <f>VLOOKUP(MONTH($C30)+12*(F$2-1998),TVA!$F$972:$S$1020,MATCH(CONCATENATE($A30,F$3),TVA!$G$971:$S$971,0)+1,FALSE)</f>
        <v>0.72473684210526312</v>
      </c>
      <c r="J30" s="46">
        <f>VLOOKUP(MONTH($C30)+12*(J$2-1998),TVA!$F$972:$S$1020,MATCH(CONCATENATE($A30,J$3),TVA!$G$971:$S$971,0)+1,FALSE)</f>
        <v>2.2845</v>
      </c>
      <c r="K30" s="46">
        <f>VLOOKUP(MONTH($C30)+12*(K$2-1998),TVA!$F$972:$S$1020,MATCH(CONCATENATE($A30,K$3),TVA!$G$971:$S$971,0)+1,FALSE)</f>
        <v>0.8234999999999999</v>
      </c>
      <c r="O30" s="46">
        <f>VLOOKUP(MONTH($C30)+12*(O$2-1998),TVA!$F$972:$S$1020,MATCH(CONCATENATE($A30,O$3),TVA!$G$971:$S$971,0)+1,FALSE)</f>
        <v>23.323809523809523</v>
      </c>
      <c r="P30" s="46">
        <f>VLOOKUP(MONTH($C30)+12*(P$2-1998),TVA!$F$972:$S$1020,MATCH(CONCATENATE($A30,P$3),TVA!$G$971:$S$971,0)+1,FALSE)</f>
        <v>0</v>
      </c>
    </row>
    <row r="31" spans="1:23" ht="12.75" hidden="1" customHeight="1" outlineLevel="1" x14ac:dyDescent="0.2">
      <c r="A31" s="69">
        <v>20</v>
      </c>
      <c r="C31" s="73">
        <v>37226</v>
      </c>
      <c r="E31" s="46">
        <f>VLOOKUP(MONTH($C31)+12*(E$2-1998),TVA!$F$972:$S$1020,MATCH(CONCATENATE($A31,E$3),TVA!$G$971:$S$971,0)+1,FALSE)</f>
        <v>0.77500000000000002</v>
      </c>
      <c r="F31" s="46">
        <f>VLOOKUP(MONTH($C31)+12*(F$2-1998),TVA!$F$972:$S$1020,MATCH(CONCATENATE($A31,F$3),TVA!$G$971:$S$971,0)+1,FALSE)</f>
        <v>1.6409090909090913</v>
      </c>
      <c r="J31" s="46">
        <f>VLOOKUP(MONTH($C31)+12*(J$2-1998),TVA!$F$972:$S$1020,MATCH(CONCATENATE($A31,J$3),TVA!$G$971:$S$971,0)+1,FALSE)</f>
        <v>2.2995238095238095</v>
      </c>
      <c r="K31" s="46">
        <f>VLOOKUP(MONTH($C31)+12*(K$2-1998),TVA!$F$972:$S$1020,MATCH(CONCATENATE($A31,K$3),TVA!$G$971:$S$971,0)+1,FALSE)</f>
        <v>1.3514285714285712</v>
      </c>
      <c r="O31" s="46">
        <f>VLOOKUP(MONTH($C31)+12*(O$2-1998),TVA!$F$972:$S$1020,MATCH(CONCATENATE($A31,O$3),TVA!$G$971:$S$971,0)+1,FALSE)</f>
        <v>51.567999999999998</v>
      </c>
      <c r="P31" s="46">
        <f>VLOOKUP(MONTH($C31)+12*(P$2-1998),TVA!$F$972:$S$1020,MATCH(CONCATENATE($A31,P$3),TVA!$G$971:$S$971,0)+1,FALSE)</f>
        <v>0</v>
      </c>
    </row>
    <row r="32" spans="1:23" ht="12.75" customHeight="1" collapsed="1" thickBot="1" x14ac:dyDescent="0.25">
      <c r="A32" s="75">
        <v>20</v>
      </c>
      <c r="B32" s="33"/>
      <c r="C32" s="38" t="s">
        <v>23</v>
      </c>
      <c r="D32" s="33"/>
      <c r="E32" s="59">
        <f>(E29*$D$44+E30*$D$45+E31*$D$46)/SUM($D$44:$D$46)</f>
        <v>1.2046031746031745</v>
      </c>
      <c r="F32" s="59">
        <f>(F29*$I$44+F30*$I$45+F31*$I$46)/SUM($I$44:$I$46)</f>
        <v>1.0608535267788239</v>
      </c>
      <c r="G32" s="33"/>
      <c r="H32" s="33"/>
      <c r="I32" s="33"/>
      <c r="J32" s="59">
        <f>(J29*$D$44+J30*$D$45+J31*$D$46)/SUM($D$44:$D$46)</f>
        <v>2.2128461829176116</v>
      </c>
      <c r="K32" s="59">
        <f>(K29*$I$44+K30*$I$45+K31*$I$46)/SUM($I$44:$I$46)</f>
        <v>0.93903225806451607</v>
      </c>
      <c r="L32" s="33"/>
      <c r="M32" s="33"/>
      <c r="N32" s="33"/>
      <c r="O32" s="59">
        <f>(O29*$D$44+O30*$D$45+O31*$D$46)/SUM($D$44:$D$46)</f>
        <v>29.803148904006044</v>
      </c>
      <c r="P32" s="59">
        <f>(P29*$I$44+P30*$I$45+P31*$I$46)/SUM($I$44:$I$46)</f>
        <v>0</v>
      </c>
      <c r="Q32" s="33"/>
      <c r="R32" s="33"/>
      <c r="S32" s="33"/>
      <c r="T32" s="33"/>
      <c r="U32" s="33"/>
      <c r="V32" s="33"/>
    </row>
    <row r="33" spans="1:23" s="105" customFormat="1" ht="38.25" customHeight="1" x14ac:dyDescent="0.2">
      <c r="A33" s="103" t="s">
        <v>22</v>
      </c>
      <c r="B33" s="103"/>
      <c r="C33" s="103"/>
      <c r="D33" s="104"/>
      <c r="E33" s="104" t="s">
        <v>108</v>
      </c>
      <c r="F33" s="104" t="s">
        <v>25</v>
      </c>
      <c r="G33" s="104" t="s">
        <v>25</v>
      </c>
      <c r="H33" s="117" t="s">
        <v>110</v>
      </c>
      <c r="I33" s="104"/>
      <c r="J33" s="104" t="s">
        <v>108</v>
      </c>
      <c r="K33" s="104" t="s">
        <v>25</v>
      </c>
      <c r="L33" s="104" t="s">
        <v>25</v>
      </c>
      <c r="M33" s="117" t="s">
        <v>110</v>
      </c>
      <c r="N33" s="104"/>
      <c r="O33" s="104" t="s">
        <v>108</v>
      </c>
      <c r="P33" s="104" t="s">
        <v>25</v>
      </c>
      <c r="Q33" s="104" t="s">
        <v>25</v>
      </c>
      <c r="R33" s="117" t="s">
        <v>110</v>
      </c>
      <c r="S33" s="104"/>
      <c r="T33" s="104" t="s">
        <v>108</v>
      </c>
      <c r="U33" s="104" t="s">
        <v>25</v>
      </c>
      <c r="V33" s="104" t="s">
        <v>25</v>
      </c>
      <c r="W33" s="117" t="s">
        <v>110</v>
      </c>
    </row>
    <row r="34" spans="1:23" s="105" customFormat="1" ht="13.5" customHeight="1" x14ac:dyDescent="0.2">
      <c r="A34" s="114"/>
      <c r="B34" s="114"/>
      <c r="C34" s="114"/>
      <c r="D34" s="115"/>
      <c r="E34" s="30" t="s">
        <v>6</v>
      </c>
      <c r="F34" s="115" t="s">
        <v>6</v>
      </c>
      <c r="G34" s="115" t="s">
        <v>27</v>
      </c>
      <c r="H34" s="118" t="s">
        <v>112</v>
      </c>
      <c r="I34" s="115"/>
      <c r="J34" s="30" t="s">
        <v>6</v>
      </c>
      <c r="K34" s="115" t="s">
        <v>6</v>
      </c>
      <c r="L34" s="115" t="s">
        <v>27</v>
      </c>
      <c r="M34" s="118" t="s">
        <v>112</v>
      </c>
      <c r="N34" s="115"/>
      <c r="O34" s="30" t="s">
        <v>6</v>
      </c>
      <c r="P34" s="115" t="s">
        <v>6</v>
      </c>
      <c r="Q34" s="115" t="s">
        <v>27</v>
      </c>
      <c r="R34" s="118" t="s">
        <v>112</v>
      </c>
      <c r="S34" s="115"/>
      <c r="T34" s="30" t="s">
        <v>6</v>
      </c>
      <c r="U34" s="115" t="s">
        <v>6</v>
      </c>
      <c r="V34" s="115" t="s">
        <v>27</v>
      </c>
      <c r="W34" s="118" t="s">
        <v>112</v>
      </c>
    </row>
    <row r="35" spans="1:23" ht="15" customHeight="1" x14ac:dyDescent="0.2">
      <c r="A35" s="37"/>
      <c r="B35" s="37"/>
      <c r="C35" s="37"/>
      <c r="D35" s="30"/>
      <c r="E35" s="30" t="s">
        <v>95</v>
      </c>
      <c r="F35" s="30" t="s">
        <v>26</v>
      </c>
      <c r="G35" s="30" t="s">
        <v>28</v>
      </c>
      <c r="H35" s="116" t="s">
        <v>111</v>
      </c>
      <c r="I35" s="30"/>
      <c r="J35" s="30" t="s">
        <v>95</v>
      </c>
      <c r="K35" s="30" t="s">
        <v>26</v>
      </c>
      <c r="L35" s="30" t="s">
        <v>28</v>
      </c>
      <c r="M35" s="116" t="s">
        <v>111</v>
      </c>
      <c r="N35" s="30"/>
      <c r="O35" s="30" t="s">
        <v>95</v>
      </c>
      <c r="P35" s="30" t="s">
        <v>26</v>
      </c>
      <c r="Q35" s="30" t="s">
        <v>28</v>
      </c>
      <c r="R35" s="116" t="s">
        <v>111</v>
      </c>
      <c r="S35" s="30"/>
      <c r="T35" s="30" t="s">
        <v>95</v>
      </c>
      <c r="U35" s="30" t="s">
        <v>26</v>
      </c>
      <c r="V35" s="30" t="s">
        <v>28</v>
      </c>
      <c r="W35" s="116" t="s">
        <v>111</v>
      </c>
    </row>
    <row r="36" spans="1:23" s="6" customFormat="1" ht="14.25" customHeight="1" thickBot="1" x14ac:dyDescent="0.25">
      <c r="A36" s="22"/>
      <c r="B36" s="22"/>
      <c r="C36" s="22"/>
      <c r="D36" s="23"/>
      <c r="E36" s="23">
        <v>1998</v>
      </c>
      <c r="F36" s="23">
        <v>1998</v>
      </c>
      <c r="G36" s="23">
        <v>1998</v>
      </c>
      <c r="H36" s="23">
        <v>1998</v>
      </c>
      <c r="I36" s="23"/>
      <c r="J36" s="23">
        <v>1999</v>
      </c>
      <c r="K36" s="23">
        <v>1999</v>
      </c>
      <c r="L36" s="23">
        <v>1999</v>
      </c>
      <c r="M36" s="23">
        <v>1999</v>
      </c>
      <c r="N36" s="23"/>
      <c r="O36" s="23">
        <v>2000</v>
      </c>
      <c r="P36" s="23">
        <v>2000</v>
      </c>
      <c r="Q36" s="23">
        <v>2000</v>
      </c>
      <c r="R36" s="23">
        <v>2000</v>
      </c>
      <c r="S36" s="23"/>
      <c r="T36" s="23">
        <v>2001</v>
      </c>
      <c r="U36" s="23">
        <v>2001</v>
      </c>
      <c r="V36" s="23">
        <v>2001</v>
      </c>
      <c r="W36" s="23">
        <v>2001</v>
      </c>
    </row>
    <row r="37" spans="1:23" ht="15.75" customHeight="1" x14ac:dyDescent="0.2">
      <c r="A37" s="6"/>
      <c r="B37" s="6"/>
      <c r="C37" s="6" t="s">
        <v>5</v>
      </c>
      <c r="D37" s="31"/>
      <c r="H37" s="31"/>
      <c r="I37" s="31"/>
      <c r="M37" s="31"/>
      <c r="N37" s="31"/>
      <c r="R37" s="31"/>
      <c r="S37" s="31"/>
      <c r="W37" s="31"/>
    </row>
    <row r="38" spans="1:23" ht="5.25" customHeight="1" x14ac:dyDescent="0.2">
      <c r="A38" s="61"/>
      <c r="B38" s="31"/>
      <c r="C38" s="6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</row>
    <row r="39" spans="1:23" x14ac:dyDescent="0.2">
      <c r="A39" s="24"/>
      <c r="B39" s="52"/>
      <c r="C39" s="24">
        <v>36892</v>
      </c>
      <c r="D39" s="52"/>
      <c r="E39" s="53">
        <f>VLOOKUP(MONTH($C39)+12*(E$36-1998),TVA!$A$972:$E$1060,3,FALSE)</f>
        <v>17.271428571428572</v>
      </c>
      <c r="F39" s="53">
        <f>VLOOKUP(MONTH($C39)+12*(F$36-1998),Gas!$A$2507:$E$2568,3,FALSE)</f>
        <v>2.1114516129032257</v>
      </c>
      <c r="G39" s="44">
        <f>VLOOKUP(MONTH($C39)+12*(G$36-1998),TVA!$T$972:$AB$1060,3,FALSE)</f>
        <v>8.2321788511167231</v>
      </c>
      <c r="H39" s="42">
        <f>VLOOKUP(MONTH($C39)+12*(H$36-1998),'[1]Peak Load %'!$A$27:$O$110,MATCH("TVA",'[1]Peak Load %'!$B$1:$O$1,0)+1,FALSE)</f>
        <v>0.82242085201002368</v>
      </c>
      <c r="I39" s="42"/>
      <c r="J39" s="53">
        <f>VLOOKUP(MONTH($C39)+12*(J$36-1998),TVA!$A$972:$E$1060,3,FALSE)</f>
        <v>21.351000000000006</v>
      </c>
      <c r="K39" s="53">
        <f>VLOOKUP(MONTH($C39)+12*(K$36-1998),Gas!$A$2507:$E$2568,3,FALSE)</f>
        <v>1.8438709677419356</v>
      </c>
      <c r="L39" s="44">
        <f>VLOOKUP(MONTH($C39)+12*(L$36-1998),TVA!$T$972:$AB$1060,3,FALSE)</f>
        <v>11.387705458049226</v>
      </c>
      <c r="M39" s="42">
        <f>VLOOKUP(MONTH($C39)+12*(M$36-1998),'[1]Peak Load %'!$A$27:$O$110,MATCH("TVA",'[1]Peak Load %'!$B$1:$O$1,0)+1,FALSE)</f>
        <v>0.93550277062083076</v>
      </c>
      <c r="N39" s="52"/>
      <c r="O39" s="53">
        <f>VLOOKUP(MONTH($C39)+12*(O$36-1998),TVA!$A$972:$E$1060,3,FALSE)</f>
        <v>26.029047619047621</v>
      </c>
      <c r="P39" s="53">
        <f>VLOOKUP(MONTH($C39)+12*(P$36-1998),Gas!$A$2507:$E$2568,3,FALSE)</f>
        <v>2.3987096774193541</v>
      </c>
      <c r="Q39" s="44">
        <f>VLOOKUP(MONTH($C39)+12*(Q$36-1998),TVA!$T$972:$AB$1060,3,FALSE)</f>
        <v>10.687797406337308</v>
      </c>
      <c r="R39" s="42">
        <f>VLOOKUP(MONTH($C39)+12*(R$36-1998),'[1]Peak Load %'!$A$27:$O$110,MATCH("TVA",'[1]Peak Load %'!$B$1:$O$1,0)+1,FALSE)</f>
        <v>0.87830277702884874</v>
      </c>
      <c r="S39" s="52"/>
      <c r="T39" s="53">
        <f>VLOOKUP(MONTH($C39)+12*(T$36-1998),TVA!$A$972:$E$1060,3,FALSE)</f>
        <v>51.765909090909084</v>
      </c>
      <c r="U39" s="53">
        <f>VLOOKUP(MONTH($C39)+12*(U$36-1998),Gas!$A$2507:$E$2568,3,FALSE)</f>
        <v>8.449193548387095</v>
      </c>
      <c r="V39" s="44">
        <f>VLOOKUP(MONTH($C39)+12*(V$36-1998),TVA!$T$972:$AB$1060,3,FALSE)</f>
        <v>6.0748942999645275</v>
      </c>
      <c r="W39" s="42"/>
    </row>
    <row r="40" spans="1:23" x14ac:dyDescent="0.2">
      <c r="A40" s="26"/>
      <c r="B40" s="54"/>
      <c r="C40" s="26">
        <v>36923</v>
      </c>
      <c r="D40" s="54"/>
      <c r="E40" s="55">
        <f>VLOOKUP(MONTH($C40)+12*(E$36-1998),TVA!$A$972:$E$1060,3,FALSE)</f>
        <v>16.700526315789471</v>
      </c>
      <c r="F40" s="55">
        <f>VLOOKUP(MONTH($C40)+12*(F$36-1998),Gas!$A$2507:$E$2568,3,FALSE)</f>
        <v>2.218571428571428</v>
      </c>
      <c r="G40" s="56">
        <f>VLOOKUP(MONTH($C40)+12*(G$36-1998),TVA!$T$972:$AB$1060,3,FALSE)</f>
        <v>7.5349723748425506</v>
      </c>
      <c r="H40" s="57">
        <f>VLOOKUP(MONTH($C40)+12*(H$36-1998),'[1]Peak Load %'!$A$27:$O$110,MATCH("TVA",'[1]Peak Load %'!$B$1:$O$1,0)+1,FALSE)</f>
        <v>0.78913422510853071</v>
      </c>
      <c r="I40" s="57"/>
      <c r="J40" s="55">
        <f>VLOOKUP(MONTH($C40)+12*(J$36-1998),TVA!$A$972:$E$1060,3,FALSE)</f>
        <v>17.581578947368417</v>
      </c>
      <c r="K40" s="55">
        <f>VLOOKUP(MONTH($C40)+12*(K$36-1998),Gas!$A$2507:$E$2568,3,FALSE)</f>
        <v>1.779821428571428</v>
      </c>
      <c r="L40" s="56">
        <f>VLOOKUP(MONTH($C40)+12*(L$36-1998),TVA!$T$972:$AB$1060,3,FALSE)</f>
        <v>9.8732950626670011</v>
      </c>
      <c r="M40" s="57">
        <f>VLOOKUP(MONTH($C40)+12*(M$36-1998),'[1]Peak Load %'!$A$27:$O$110,MATCH("TVA",'[1]Peak Load %'!$B$1:$O$1,0)+1,FALSE)</f>
        <v>0.83033565100765894</v>
      </c>
      <c r="N40" s="54"/>
      <c r="O40" s="55">
        <f>VLOOKUP(MONTH($C40)+12*(O$36-1998),TVA!$A$972:$E$1060,3,FALSE)</f>
        <v>23.812380952380956</v>
      </c>
      <c r="P40" s="55">
        <f>VLOOKUP(MONTH($C40)+12*(P$36-1998),Gas!$A$2507:$E$2568,3,FALSE)</f>
        <v>2.656896551724139</v>
      </c>
      <c r="Q40" s="56">
        <f>VLOOKUP(MONTH($C40)+12*(Q$36-1998),TVA!$T$972:$AB$1060,3,FALSE)</f>
        <v>8.9072798266969286</v>
      </c>
      <c r="R40" s="57">
        <f>VLOOKUP(MONTH($C40)+12*(R$36-1998),'[1]Peak Load %'!$A$27:$O$110,MATCH("TVA",'[1]Peak Load %'!$B$1:$O$1,0)+1,FALSE)</f>
        <v>0.82603127527635478</v>
      </c>
      <c r="S40" s="54"/>
      <c r="T40" s="55">
        <f>VLOOKUP(MONTH($C40)+12*(T$36-1998),TVA!$A$972:$E$1060,3,FALSE)</f>
        <v>34.701578947368425</v>
      </c>
      <c r="U40" s="55">
        <f>VLOOKUP(MONTH($C40)+12*(U$36-1998),Gas!$A$2507:$E$2568,3,FALSE)</f>
        <v>5.6512499999999983</v>
      </c>
      <c r="V40" s="56">
        <f>VLOOKUP(MONTH($C40)+12*(V$36-1998),TVA!$T$972:$AB$1060,3,FALSE)</f>
        <v>6.2418659045191243</v>
      </c>
      <c r="W40" s="57"/>
    </row>
    <row r="41" spans="1:23" x14ac:dyDescent="0.2">
      <c r="A41" s="24"/>
      <c r="B41" s="46"/>
      <c r="C41" s="24">
        <v>37073</v>
      </c>
      <c r="D41" s="46"/>
      <c r="E41" s="53">
        <f>VLOOKUP(MONTH($C41)+12*(E$36-1998),TVA!$A$972:$E$1060,3,FALSE)</f>
        <v>142.77863636363637</v>
      </c>
      <c r="F41" s="53">
        <f>VLOOKUP(MONTH($C41)+12*(F$36-1998),Gas!$A$2507:$E$2568,3,FALSE)</f>
        <v>2.1961290322580655</v>
      </c>
      <c r="G41" s="44">
        <f>VLOOKUP(MONTH($C41)+12*(G$36-1998),TVA!$T$972:$AB$1060,3,FALSE)</f>
        <v>65.794449445098238</v>
      </c>
      <c r="H41" s="42">
        <f>VLOOKUP(MONTH($C41)+12*(H$36-1998),'[1]Peak Load %'!$A$27:$O$110,MATCH("TVA",'[1]Peak Load %'!$B$1:$O$1,0)+1,FALSE)</f>
        <v>0.94566759608936568</v>
      </c>
      <c r="I41" s="42"/>
      <c r="J41" s="53">
        <f>VLOOKUP(MONTH($C41)+12*(J$36-1998),TVA!$A$972:$E$1060,3,FALSE)</f>
        <v>287.32666666666665</v>
      </c>
      <c r="K41" s="53">
        <f>VLOOKUP(MONTH($C41)+12*(K$36-1998),Gas!$A$2507:$E$2568,3,FALSE)</f>
        <v>2.2893548387096767</v>
      </c>
      <c r="L41" s="44">
        <f>VLOOKUP(MONTH($C41)+12*(L$36-1998),TVA!$T$972:$AB$1060,3,FALSE)</f>
        <v>114.81785840272661</v>
      </c>
      <c r="M41" s="42">
        <f>VLOOKUP(MONTH($C41)+12*(M$36-1998),'[1]Peak Load %'!$A$27:$O$110,MATCH("TVA",'[1]Peak Load %'!$B$1:$O$1,0)+1,FALSE)</f>
        <v>0.95702345645726605</v>
      </c>
      <c r="N41" s="46"/>
      <c r="O41" s="53">
        <f>VLOOKUP(MONTH($C41)+12*(O$36-1998),TVA!$A$972:$E$1060,3,FALSE)</f>
        <v>51.775263157894742</v>
      </c>
      <c r="P41" s="53">
        <f>VLOOKUP(MONTH($C41)+12*(P$36-1998),Gas!$A$2507:$E$2568,3,FALSE)</f>
        <v>4.0396774193548382</v>
      </c>
      <c r="Q41" s="44">
        <f>VLOOKUP(MONTH($C41)+12*(Q$36-1998),TVA!$T$972:$AB$1060,3,FALSE)</f>
        <v>12.806468214163289</v>
      </c>
      <c r="R41" s="42">
        <f>VLOOKUP(MONTH($C41)+12*(R$36-1998),'[1]Peak Load %'!$A$27:$O$110,MATCH("TVA",'[1]Peak Load %'!$B$1:$O$1,0)+1,FALSE)</f>
        <v>0.93921224368105471</v>
      </c>
      <c r="S41" s="46"/>
      <c r="T41" s="53">
        <f>VLOOKUP(MONTH($C41)+12*(T$36-1998),TVA!$A$972:$E$1060,3,FALSE)</f>
        <v>40.187142857142852</v>
      </c>
      <c r="U41" s="53">
        <f>VLOOKUP(MONTH($C41)+12*(U$36-1998),Gas!$A$2507:$E$2568,3,FALSE)</f>
        <v>3.0735483870967748</v>
      </c>
      <c r="V41" s="44">
        <f>VLOOKUP(MONTH($C41)+12*(V$36-1998),TVA!$T$972:$AB$1060,3,FALSE)</f>
        <v>13.00525573847359</v>
      </c>
      <c r="W41" s="42"/>
    </row>
    <row r="42" spans="1:23" x14ac:dyDescent="0.2">
      <c r="A42" s="26"/>
      <c r="B42" s="54"/>
      <c r="C42" s="26">
        <v>37104</v>
      </c>
      <c r="D42" s="54"/>
      <c r="E42" s="55">
        <f>VLOOKUP(MONTH($C42)+12*(E$36-1998),TVA!$A$972:$E$1060,3,FALSE)</f>
        <v>39.470476190476184</v>
      </c>
      <c r="F42" s="55">
        <f>VLOOKUP(MONTH($C42)+12*(F$36-1998),Gas!$A$2507:$E$2568,3,FALSE)</f>
        <v>1.8406451612903227</v>
      </c>
      <c r="G42" s="56">
        <f>VLOOKUP(MONTH($C42)+12*(G$36-1998),TVA!$T$972:$AB$1060,3,FALSE)</f>
        <v>21.318989466815115</v>
      </c>
      <c r="H42" s="57">
        <f>VLOOKUP(MONTH($C42)+12*(H$36-1998),'[1]Peak Load %'!$A$27:$O$110,MATCH("TVA",'[1]Peak Load %'!$B$1:$O$1,0)+1,FALSE)</f>
        <v>0.94783326862668971</v>
      </c>
      <c r="I42" s="57"/>
      <c r="J42" s="55">
        <f>VLOOKUP(MONTH($C42)+12*(J$36-1998),TVA!$A$972:$E$1060,3,FALSE)</f>
        <v>73.74499999999999</v>
      </c>
      <c r="K42" s="55">
        <f>VLOOKUP(MONTH($C42)+12*(K$36-1998),Gas!$A$2507:$E$2568,3,FALSE)</f>
        <v>2.7796774193548388</v>
      </c>
      <c r="L42" s="56">
        <f>VLOOKUP(MONTH($C42)+12*(L$36-1998),TVA!$T$972:$AB$1060,3,FALSE)</f>
        <v>27.079598076909168</v>
      </c>
      <c r="M42" s="57">
        <f>VLOOKUP(MONTH($C42)+12*(M$36-1998),'[1]Peak Load %'!$A$27:$O$110,MATCH("TVA",'[1]Peak Load %'!$B$1:$O$1,0)+1,FALSE)</f>
        <v>0.95481261795632244</v>
      </c>
      <c r="N42" s="54"/>
      <c r="O42" s="55">
        <f>VLOOKUP(MONTH($C42)+12*(O$36-1998),TVA!$A$972:$E$1060,3,FALSE)</f>
        <v>57.008260869565213</v>
      </c>
      <c r="P42" s="55">
        <f>VLOOKUP(MONTH($C42)+12*(P$36-1998),Gas!$A$2507:$E$2568,3,FALSE)</f>
        <v>4.3846774193548388</v>
      </c>
      <c r="Q42" s="56">
        <f>VLOOKUP(MONTH($C42)+12*(Q$36-1998),TVA!$T$972:$AB$1060,3,FALSE)</f>
        <v>13.045482346571831</v>
      </c>
      <c r="R42" s="57">
        <f>VLOOKUP(MONTH($C42)+12*(R$36-1998),'[1]Peak Load %'!$A$27:$O$110,MATCH("TVA",'[1]Peak Load %'!$B$1:$O$1,0)+1,FALSE)</f>
        <v>0.97545300957365755</v>
      </c>
      <c r="S42" s="54"/>
      <c r="T42" s="55">
        <f>VLOOKUP(MONTH($C42)+12*(T$36-1998),TVA!$A$972:$E$1060,3,FALSE)</f>
        <v>43.153913043478262</v>
      </c>
      <c r="U42" s="55">
        <f>VLOOKUP(MONTH($C42)+12*(U$36-1998),Gas!$A$2507:$E$2568,3,FALSE)</f>
        <v>3.0077419354838697</v>
      </c>
      <c r="V42" s="56">
        <f>VLOOKUP(MONTH($C42)+12*(V$36-1998),TVA!$T$972:$AB$1060,3,FALSE)</f>
        <v>14.303392610021028</v>
      </c>
      <c r="W42" s="57"/>
    </row>
    <row r="43" spans="1:23" x14ac:dyDescent="0.2">
      <c r="A43" s="63"/>
      <c r="B43" s="52"/>
      <c r="C43" s="63">
        <v>37135</v>
      </c>
      <c r="D43" s="52"/>
      <c r="E43" s="93">
        <f>VLOOKUP(MONTH($C43)+12*(E$36-1998),TVA!$A$972:$E$1060,3,FALSE)</f>
        <v>32.940000000000005</v>
      </c>
      <c r="F43" s="93">
        <f>VLOOKUP(MONTH($C43)+12*(F$36-1998),Gas!$A$2507:$E$2568,3,FALSE)</f>
        <v>1.9883333333333331</v>
      </c>
      <c r="G43" s="94">
        <f>VLOOKUP(MONTH($C43)+12*(G$36-1998),TVA!$T$972:$AB$1060,3,FALSE)</f>
        <v>16.662899202348306</v>
      </c>
      <c r="H43" s="42">
        <f>VLOOKUP(MONTH($C43)+12*(H$36-1998),'[1]Peak Load %'!$A$27:$O$110,MATCH("TVA",'[1]Peak Load %'!$B$1:$O$1,0)+1,FALSE)</f>
        <v>0.88652525323827336</v>
      </c>
      <c r="I43" s="52"/>
      <c r="J43" s="93">
        <f>VLOOKUP(MONTH($C43)+12*(J$36-1998),TVA!$A$972:$E$1060,3,FALSE)</f>
        <v>21.04</v>
      </c>
      <c r="K43" s="93">
        <f>VLOOKUP(MONTH($C43)+12*(K$36-1998),Gas!$A$2507:$E$2568,3,FALSE)</f>
        <v>2.5736666666666665</v>
      </c>
      <c r="L43" s="94">
        <f>VLOOKUP(MONTH($C43)+12*(L$36-1998),TVA!$T$972:$AB$1060,3,FALSE)</f>
        <v>8.1627706717985387</v>
      </c>
      <c r="M43" s="42">
        <f>VLOOKUP(MONTH($C43)+12*(M$36-1998),'[1]Peak Load %'!$A$27:$O$110,MATCH("TVA",'[1]Peak Load %'!$B$1:$O$1,0)+1,FALSE)</f>
        <v>0.89376179563224589</v>
      </c>
      <c r="N43" s="52"/>
      <c r="O43" s="93">
        <f>VLOOKUP(MONTH($C43)+12*(O$36-1998),TVA!$A$972:$E$1060,3,FALSE)</f>
        <v>25.022000000000002</v>
      </c>
      <c r="P43" s="93">
        <f>VLOOKUP(MONTH($C43)+12*(P$36-1998),Gas!$A$2507:$E$2568,3,FALSE)</f>
        <v>5.0165000000000015</v>
      </c>
      <c r="Q43" s="94">
        <f>VLOOKUP(MONTH($C43)+12*(Q$36-1998),TVA!$T$972:$AB$1060,3,FALSE)</f>
        <v>5.0201293009216545</v>
      </c>
      <c r="R43" s="42">
        <f>VLOOKUP(MONTH($C43)+12*(R$36-1998),'[1]Peak Load %'!$A$27:$O$110,MATCH("TVA",'[1]Peak Load %'!$B$1:$O$1,0)+1,FALSE)</f>
        <v>0.87196475303938781</v>
      </c>
      <c r="S43" s="52"/>
      <c r="T43" s="93"/>
      <c r="U43" s="93"/>
      <c r="V43" s="94"/>
    </row>
    <row r="44" spans="1:23" ht="13.5" hidden="1" customHeight="1" outlineLevel="1" x14ac:dyDescent="0.2">
      <c r="A44" s="24"/>
      <c r="B44" s="46"/>
      <c r="C44" s="24">
        <v>37165</v>
      </c>
      <c r="D44" s="60">
        <v>22</v>
      </c>
      <c r="E44" s="53">
        <f>VLOOKUP(MONTH($C44)+12*(E$36-1998),TVA!$A$972:$E$1060,3,FALSE)</f>
        <v>20.740000000000002</v>
      </c>
      <c r="F44" s="53">
        <f>VLOOKUP(MONTH($C44)+12*(F$36-1998),Gas!$A$2507:$E$2568,3,FALSE)</f>
        <v>1.8832258064516132</v>
      </c>
      <c r="G44" s="44">
        <f>VLOOKUP(MONTH($C44)+12*(G$36-1998),TVA!$T$972:$AB$1060,3,FALSE)</f>
        <v>10.917568713879071</v>
      </c>
      <c r="H44" s="42">
        <f>VLOOKUP(MONTH($C44)+12*(H$36-1998),'[1]Peak Load %'!$A$27:$O$110,MATCH("TVA",'[1]Peak Load %'!$B$1:$O$1,0)+1,FALSE)</f>
        <v>0.75228532100377654</v>
      </c>
      <c r="I44" s="46">
        <v>21</v>
      </c>
      <c r="J44" s="53">
        <f>VLOOKUP(MONTH($C44)+12*(J$36-1998),TVA!$A$972:$E$1060,3,FALSE)</f>
        <v>21.427619047619046</v>
      </c>
      <c r="K44" s="53">
        <f>VLOOKUP(MONTH($C44)+12*(K$36-1998),Gas!$A$2507:$E$2568,3,FALSE)</f>
        <v>2.6833870967741937</v>
      </c>
      <c r="L44" s="44">
        <f>VLOOKUP(MONTH($C44)+12*(L$36-1998),TVA!$T$972:$AB$1060,3,FALSE)</f>
        <v>7.910481543166342</v>
      </c>
      <c r="M44" s="42">
        <f>VLOOKUP(MONTH($C44)+12*(M$36-1998),'[1]Peak Load %'!$A$27:$O$110,MATCH("TVA",'[1]Peak Load %'!$B$1:$O$1,0)+1,FALSE)</f>
        <v>0.67493259638716629</v>
      </c>
      <c r="N44" s="46">
        <v>22</v>
      </c>
      <c r="O44" s="53">
        <f>VLOOKUP(MONTH($C44)+12*(O$36-1998),TVA!$A$972:$E$1060,3,FALSE)</f>
        <v>33.634090909090901</v>
      </c>
      <c r="P44" s="53">
        <f>VLOOKUP(MONTH($C44)+12*(P$36-1998),Gas!$A$2507:$E$2568,3,FALSE)</f>
        <v>5.0320967741935494</v>
      </c>
      <c r="Q44" s="44">
        <f>VLOOKUP(MONTH($C44)+12*(Q$36-1998),TVA!$T$972:$AB$1060,3,FALSE)</f>
        <v>6.7091325361091885</v>
      </c>
      <c r="R44" s="42">
        <f>VLOOKUP(MONTH($C44)+12*(R$36-1998),'[1]Peak Load %'!$A$27:$O$110,MATCH("TVA",'[1]Peak Load %'!$B$1:$O$1,0)+1,FALSE)</f>
        <v>0.77046410706595558</v>
      </c>
      <c r="S44" s="46"/>
      <c r="T44" s="53"/>
      <c r="U44" s="53"/>
      <c r="V44" s="44"/>
    </row>
    <row r="45" spans="1:23" ht="13.5" hidden="1" customHeight="1" outlineLevel="1" x14ac:dyDescent="0.2">
      <c r="A45" s="24"/>
      <c r="B45" s="46"/>
      <c r="C45" s="24">
        <v>37196</v>
      </c>
      <c r="D45" s="60">
        <v>19</v>
      </c>
      <c r="E45" s="53">
        <f>VLOOKUP(MONTH($C45)+12*(E$36-1998),TVA!$A$972:$E$1060,3,FALSE)</f>
        <v>20.587894736842106</v>
      </c>
      <c r="F45" s="53">
        <f>VLOOKUP(MONTH($C45)+12*(F$36-1998),Gas!$A$2507:$E$2568,3,FALSE)</f>
        <v>2.0839999999999996</v>
      </c>
      <c r="G45" s="44">
        <f>VLOOKUP(MONTH($C45)+12*(G$36-1998),TVA!$T$972:$AB$1060,3,FALSE)</f>
        <v>9.7807853831475313</v>
      </c>
      <c r="H45" s="42">
        <f>VLOOKUP(MONTH($C45)+12*(H$36-1998),'[1]Peak Load %'!$A$27:$O$110,MATCH("TVA",'[1]Peak Load %'!$B$1:$O$1,0)+1,FALSE)</f>
        <v>0.69523523806162424</v>
      </c>
      <c r="I45" s="46">
        <v>20</v>
      </c>
      <c r="J45" s="53">
        <f>VLOOKUP(MONTH($C45)+12*(J$36-1998),TVA!$A$972:$E$1060,3,FALSE)</f>
        <v>21.460999999999999</v>
      </c>
      <c r="K45" s="53">
        <f>VLOOKUP(MONTH($C45)+12*(K$36-1998),Gas!$A$2507:$E$2568,3,FALSE)</f>
        <v>2.3123333333333331</v>
      </c>
      <c r="L45" s="44">
        <f>VLOOKUP(MONTH($C45)+12*(L$36-1998),TVA!$T$972:$AB$1060,3,FALSE)</f>
        <v>9.0012153557800101</v>
      </c>
      <c r="M45" s="42">
        <f>VLOOKUP(MONTH($C45)+12*(M$36-1998),'[1]Peak Load %'!$A$27:$O$110,MATCH("TVA",'[1]Peak Load %'!$B$1:$O$1,0)+1,FALSE)</f>
        <v>0.72445740091668909</v>
      </c>
      <c r="N45" s="46">
        <v>21</v>
      </c>
      <c r="O45" s="53">
        <f>VLOOKUP(MONTH($C45)+12*(O$36-1998),TVA!$A$972:$E$1060,3,FALSE)</f>
        <v>43.32380952380953</v>
      </c>
      <c r="P45" s="53">
        <f>VLOOKUP(MONTH($C45)+12*(P$36-1998),Gas!$A$2507:$E$2568,3,FALSE)</f>
        <v>5.4935</v>
      </c>
      <c r="Q45" s="44">
        <f>VLOOKUP(MONTH($C45)+12*(Q$36-1998),TVA!$T$972:$AB$1060,3,FALSE)</f>
        <v>7.9719258063505958</v>
      </c>
      <c r="R45" s="42">
        <f>VLOOKUP(MONTH($C45)+12*(R$36-1998),'[1]Peak Load %'!$A$27:$O$110,MATCH("TVA",'[1]Peak Load %'!$B$1:$O$1,0)+1,FALSE)</f>
        <v>0.76913903335873057</v>
      </c>
      <c r="S45" s="46"/>
      <c r="T45" s="53"/>
      <c r="U45" s="53"/>
      <c r="V45" s="44"/>
    </row>
    <row r="46" spans="1:23" ht="13.5" hidden="1" customHeight="1" outlineLevel="1" x14ac:dyDescent="0.2">
      <c r="A46" s="24"/>
      <c r="B46" s="46"/>
      <c r="C46" s="24">
        <v>37226</v>
      </c>
      <c r="D46" s="60">
        <v>22</v>
      </c>
      <c r="E46" s="53">
        <f>VLOOKUP(MONTH($C46)+12*(E$36-1998),TVA!$A$972:$E$1060,3,FALSE)</f>
        <v>19.134090909090911</v>
      </c>
      <c r="F46" s="53">
        <f>VLOOKUP(MONTH($C46)+12*(F$36-1998),Gas!$A$2507:$E$2568,3,FALSE)</f>
        <v>1.6830645161290323</v>
      </c>
      <c r="G46" s="44">
        <f>VLOOKUP(MONTH($C46)+12*(G$36-1998),TVA!$T$972:$AB$1060,3,FALSE)</f>
        <v>11.44996308950128</v>
      </c>
      <c r="H46" s="42">
        <f>VLOOKUP(MONTH($C46)+12*(H$36-1998),'[1]Peak Load %'!$A$27:$O$110,MATCH("TVA",'[1]Peak Load %'!$B$1:$O$1,0)+1,FALSE)</f>
        <v>0.81330250944128757</v>
      </c>
      <c r="I46" s="46">
        <v>21</v>
      </c>
      <c r="J46" s="53">
        <f>VLOOKUP(MONTH($C46)+12*(J$36-1998),TVA!$A$972:$E$1060,3,FALSE)</f>
        <v>20.948095238095238</v>
      </c>
      <c r="K46" s="53">
        <f>VLOOKUP(MONTH($C46)+12*(K$36-1998),Gas!$A$2507:$E$2568,3,FALSE)</f>
        <v>2.3546774193548381</v>
      </c>
      <c r="L46" s="44">
        <f>VLOOKUP(MONTH($C46)+12*(L$36-1998),TVA!$T$972:$AB$1060,3,FALSE)</f>
        <v>8.8792379554652943</v>
      </c>
      <c r="M46" s="42">
        <f>VLOOKUP(MONTH($C46)+12*(M$36-1998),'[1]Peak Load %'!$A$27:$O$110,MATCH("TVA",'[1]Peak Load %'!$B$1:$O$1,0)+1,FALSE)</f>
        <v>0.76776422216230789</v>
      </c>
      <c r="N46" s="46">
        <v>20</v>
      </c>
      <c r="O46" s="53">
        <f>VLOOKUP(MONTH($C46)+12*(O$36-1998),TVA!$A$972:$E$1060,3,FALSE)</f>
        <v>71.567999999999984</v>
      </c>
      <c r="P46" s="53">
        <f>VLOOKUP(MONTH($C46)+12*(P$36-1998),Gas!$A$2507:$E$2568,3,FALSE)</f>
        <v>8.689516129032258</v>
      </c>
      <c r="Q46" s="44">
        <f>VLOOKUP(MONTH($C46)+12*(Q$36-1998),TVA!$T$972:$AB$1060,3,FALSE)</f>
        <v>8.1613631169416276</v>
      </c>
      <c r="R46" s="42">
        <f>VLOOKUP(MONTH($C46)+12*(R$36-1998),'[1]Peak Load %'!$A$27:$O$110,MATCH("TVA",'[1]Peak Load %'!$B$1:$O$1,0)+1,FALSE)</f>
        <v>0.88905820386258982</v>
      </c>
      <c r="S46" s="46"/>
      <c r="T46" s="53"/>
      <c r="U46" s="53"/>
      <c r="V46" s="44"/>
    </row>
    <row r="47" spans="1:23" collapsed="1" x14ac:dyDescent="0.2">
      <c r="A47" s="26"/>
      <c r="B47" s="54"/>
      <c r="C47" s="26" t="s">
        <v>23</v>
      </c>
      <c r="D47" s="57"/>
      <c r="E47" s="55">
        <f>(E44*$D$44+E45*$D$45+E46*$D$46)/SUM($D$44:$D$46)</f>
        <v>20.133333333333336</v>
      </c>
      <c r="F47" s="55">
        <f>(F44*$D44+F45*$D45+F46*$D46)/SUM($D44:$D46)</f>
        <v>1.873879160266257</v>
      </c>
      <c r="G47" s="56">
        <f>(G44*$D44+G45*$D45+G46*$D46)/SUM($D44:$D46)</f>
        <v>10.760644792923348</v>
      </c>
      <c r="H47" s="57">
        <f>(H44*$D44+H45*$D45+H46*$D46)/SUM($D44:$D46)</f>
        <v>0.75638733004702008</v>
      </c>
      <c r="I47" s="54"/>
      <c r="J47" s="55">
        <f>(J44*$I$44+J45*$I$45+J46*$I$46)/SUM($I$44:$I$46)</f>
        <v>21.275967741935482</v>
      </c>
      <c r="K47" s="55">
        <f>(K44*$I44+K45*$I45+K46*$I46)/SUM($I44:$I46)</f>
        <v>2.4523551855705858</v>
      </c>
      <c r="L47" s="56">
        <f>(L44*$I44+L45*$I45+L46*$I46)/SUM($I44:$I46)</f>
        <v>8.590458332046202</v>
      </c>
      <c r="M47" s="57">
        <f>(M44*$D44+M45*$D45+M46*$D46)/SUM($D44:$D46)</f>
        <v>0.7222860416746909</v>
      </c>
      <c r="N47" s="54"/>
      <c r="O47" s="55">
        <f>(O44*$N$44+O45*$N$45+O46*$N$46)/SUM($N$44:$N$46)</f>
        <v>48.906507936507928</v>
      </c>
      <c r="P47" s="55">
        <f>(P44*$N44+P45*$N45+P46*$N46)/SUM($N44:$N46)</f>
        <v>6.3469833589349722</v>
      </c>
      <c r="Q47" s="56">
        <f>(Q44*$N44+Q45*$N45+Q46*$N46)/SUM($N44:$N46)</f>
        <v>7.5910892074063057</v>
      </c>
      <c r="R47" s="57">
        <f>(R44*$D44+R45*$D45+R46*$D46)/SUM($D44:$D46)</f>
        <v>0.81147829324196641</v>
      </c>
      <c r="S47" s="54"/>
      <c r="T47" s="55"/>
      <c r="U47" s="55"/>
      <c r="V47" s="56"/>
      <c r="W47" s="56"/>
    </row>
    <row r="48" spans="1:23" ht="16.5" customHeight="1" x14ac:dyDescent="0.2">
      <c r="A48" s="78"/>
      <c r="B48" s="95"/>
      <c r="C48" s="78" t="s">
        <v>109</v>
      </c>
      <c r="D48" s="95"/>
      <c r="E48" s="95"/>
      <c r="F48" s="64"/>
      <c r="G48" s="95"/>
      <c r="H48" s="95"/>
      <c r="I48" s="95"/>
      <c r="J48" s="95"/>
      <c r="K48" s="64"/>
      <c r="L48" s="95"/>
      <c r="M48" s="95"/>
      <c r="N48" s="95"/>
      <c r="O48" s="95"/>
      <c r="P48" s="64"/>
      <c r="Q48" s="95"/>
      <c r="R48" s="95"/>
      <c r="S48" s="95"/>
      <c r="T48" s="95"/>
      <c r="U48" s="64"/>
      <c r="V48" s="64"/>
      <c r="W48" s="64"/>
    </row>
    <row r="49" spans="1:23" x14ac:dyDescent="0.2">
      <c r="A49" s="24"/>
      <c r="B49" s="42"/>
      <c r="C49" s="24">
        <v>36892</v>
      </c>
      <c r="D49" s="42"/>
      <c r="E49" s="42">
        <f ca="1">VLOOKUP(MONTH($C39)+12*(E$36-1998),TVA!$A$972:$BG$1060,4,FALSE)</f>
        <v>1.1048396256556983</v>
      </c>
      <c r="F49" s="42">
        <f ca="1">VLOOKUP(MONTH($C39)+12*(F$36-1998),Gas!$A$2507:$E$2568,4,FALSE)</f>
        <v>0.40032145957881843</v>
      </c>
      <c r="I49" s="42"/>
      <c r="J49" s="42">
        <f ca="1">VLOOKUP(MONTH($C39)+12*(J$36-1998),TVA!$A$972:$BG$1060,4,FALSE)</f>
        <v>3.3735646961666679</v>
      </c>
      <c r="K49" s="42">
        <f ca="1">VLOOKUP(MONTH($C39)+12*(K$36-1998),Gas!$A$2507:$E$2568,4,FALSE)</f>
        <v>0.5758118355705778</v>
      </c>
      <c r="N49" s="42"/>
      <c r="O49" s="42">
        <f ca="1">VLOOKUP(MONTH($C39)+12*(O$36-1998),TVA!$A$972:$BG$1060,4,FALSE)</f>
        <v>3.1884640315852653</v>
      </c>
      <c r="P49" s="42">
        <f ca="1">VLOOKUP(MONTH($C39)+12*(P$36-1998),Gas!$A$2507:$E$2568,4,FALSE)</f>
        <v>0.3703706651507328</v>
      </c>
      <c r="S49" s="42"/>
      <c r="T49" s="42">
        <f ca="1">VLOOKUP(MONTH($C39)+12*(T$36-1998),TVA!$A$972:$BG$1060,4,FALSE)</f>
        <v>3.6199626125331754</v>
      </c>
      <c r="U49" s="42">
        <f ca="1">VLOOKUP(MONTH($C39)+12*(U$36-1998),Gas!$A$2507:$E$2568,4,FALSE)</f>
        <v>0.97127063815329928</v>
      </c>
    </row>
    <row r="50" spans="1:23" x14ac:dyDescent="0.2">
      <c r="A50" s="26"/>
      <c r="B50" s="57"/>
      <c r="C50" s="26">
        <v>36923</v>
      </c>
      <c r="D50" s="57"/>
      <c r="E50" s="57">
        <f ca="1">VLOOKUP(MONTH($C40)+12*(E$36-1998),TVA!$A$972:$BG$1060,4,FALSE)</f>
        <v>0.95848726530864226</v>
      </c>
      <c r="F50" s="57">
        <f ca="1">VLOOKUP(MONTH($C40)+12*(F$36-1998),Gas!$A$2507:$E$2568,4,FALSE)</f>
        <v>0.36515497806177527</v>
      </c>
      <c r="G50" s="29"/>
      <c r="H50" s="29"/>
      <c r="I50" s="57"/>
      <c r="J50" s="57">
        <f ca="1">VLOOKUP(MONTH($C40)+12*(J$36-1998),TVA!$A$972:$BG$1060,4,FALSE)</f>
        <v>1.6160493345813316</v>
      </c>
      <c r="K50" s="57">
        <f ca="1">VLOOKUP(MONTH($C40)+12*(K$36-1998),Gas!$A$2507:$E$2568,4,FALSE)</f>
        <v>0.23326746959432887</v>
      </c>
      <c r="L50" s="29"/>
      <c r="M50" s="29"/>
      <c r="N50" s="57"/>
      <c r="O50" s="57">
        <f ca="1">VLOOKUP(MONTH($C40)+12*(O$36-1998),TVA!$A$972:$BG$1060,4,FALSE)</f>
        <v>1.6860850462767532</v>
      </c>
      <c r="P50" s="57">
        <f ca="1">VLOOKUP(MONTH($C40)+12*(P$36-1998),Gas!$A$2507:$E$2568,4,FALSE)</f>
        <v>0.45715648484627092</v>
      </c>
      <c r="Q50" s="29"/>
      <c r="R50" s="29"/>
      <c r="S50" s="57"/>
      <c r="T50" s="57">
        <f ca="1">VLOOKUP(MONTH($C40)+12*(T$36-1998),TVA!$A$972:$BG$1060,4,FALSE)</f>
        <v>3.206271143287184</v>
      </c>
      <c r="U50" s="57">
        <f ca="1">VLOOKUP(MONTH($C40)+12*(U$36-1998),Gas!$A$2507:$E$2568,4,FALSE)</f>
        <v>0.92497120581430148</v>
      </c>
      <c r="V50" s="29"/>
      <c r="W50" s="29"/>
    </row>
    <row r="51" spans="1:23" x14ac:dyDescent="0.2">
      <c r="A51" s="24"/>
      <c r="B51" s="42"/>
      <c r="C51" s="24">
        <v>37073</v>
      </c>
      <c r="D51" s="42"/>
      <c r="E51" s="42">
        <f ca="1">VLOOKUP(MONTH($C41)+12*(E$36-1998),TVA!$A$972:$BG$1060,4,FALSE)</f>
        <v>13.346873901866811</v>
      </c>
      <c r="F51" s="42">
        <f ca="1">VLOOKUP(MONTH($C41)+12*(F$36-1998),Gas!$A$2507:$E$2568,4,FALSE)</f>
        <v>0.36208773017818063</v>
      </c>
      <c r="I51" s="42"/>
      <c r="J51" s="42">
        <f ca="1">VLOOKUP(MONTH($C41)+12*(J$36-1998),TVA!$A$972:$BG$1060,4,FALSE)</f>
        <v>12.455284311820753</v>
      </c>
      <c r="K51" s="42">
        <f ca="1">VLOOKUP(MONTH($C41)+12*(K$36-1998),Gas!$A$2507:$E$2568,4,FALSE)</f>
        <v>0.37747701898066127</v>
      </c>
      <c r="N51" s="42"/>
      <c r="O51" s="42">
        <f ca="1">VLOOKUP(MONTH($C41)+12*(O$36-1998),TVA!$A$972:$BG$1060,4,FALSE)</f>
        <v>6.3293325473907478</v>
      </c>
      <c r="P51" s="42">
        <f ca="1">VLOOKUP(MONTH($C41)+12*(P$36-1998),Gas!$A$2507:$E$2568,4,FALSE)</f>
        <v>0.48695925214459673</v>
      </c>
      <c r="S51" s="42"/>
      <c r="T51" s="42">
        <f ca="1">VLOOKUP(MONTH($C41)+12*(T$36-1998),TVA!$A$972:$BG$1060,4,FALSE)</f>
        <v>3.155378055891449</v>
      </c>
      <c r="U51" s="42">
        <f ca="1">VLOOKUP(MONTH($C41)+12*(U$36-1998),Gas!$A$2507:$E$2568,4,FALSE)</f>
        <v>0.59638814840634313</v>
      </c>
    </row>
    <row r="52" spans="1:23" x14ac:dyDescent="0.2">
      <c r="A52" s="26"/>
      <c r="B52" s="57"/>
      <c r="C52" s="26">
        <v>37104</v>
      </c>
      <c r="D52" s="57"/>
      <c r="E52" s="57">
        <f ca="1">VLOOKUP(MONTH($C42)+12*(E$36-1998),TVA!$A$972:$BG$1060,4,FALSE)</f>
        <v>6.1756568316685083</v>
      </c>
      <c r="F52" s="57">
        <f ca="1">VLOOKUP(MONTH($C42)+12*(F$36-1998),Gas!$A$2507:$E$2568,4,FALSE)</f>
        <v>0.48133319881054965</v>
      </c>
      <c r="G52" s="29"/>
      <c r="H52" s="29"/>
      <c r="I52" s="57"/>
      <c r="J52" s="57">
        <f ca="1">VLOOKUP(MONTH($C42)+12*(J$36-1998),TVA!$A$972:$BG$1060,4,FALSE)</f>
        <v>10.520640522317846</v>
      </c>
      <c r="K52" s="57">
        <f ca="1">VLOOKUP(MONTH($C42)+12*(K$36-1998),Gas!$A$2507:$E$2568,4,FALSE)</f>
        <v>0.33905633265979818</v>
      </c>
      <c r="L52" s="29"/>
      <c r="M52" s="29"/>
      <c r="N52" s="57"/>
      <c r="O52" s="57">
        <f ca="1">VLOOKUP(MONTH($C42)+12*(O$36-1998),TVA!$A$972:$BG$1060,4,FALSE)</f>
        <v>3.7344678640295137</v>
      </c>
      <c r="P52" s="57">
        <f ca="1">VLOOKUP(MONTH($C42)+12*(P$36-1998),Gas!$A$2507:$E$2568,4,FALSE)</f>
        <v>0.48466927377228453</v>
      </c>
      <c r="Q52" s="29"/>
      <c r="R52" s="29"/>
      <c r="S52" s="57"/>
      <c r="T52" s="57">
        <f ca="1">VLOOKUP(MONTH($C42)+12*(T$36-1998),TVA!$A$972:$BG$1060,4,FALSE)</f>
        <v>3.8960446357240111</v>
      </c>
      <c r="U52" s="57">
        <f ca="1">VLOOKUP(MONTH($C42)+12*(U$36-1998),Gas!$A$2507:$E$2568,4,FALSE)</f>
        <v>0.66159036352632872</v>
      </c>
      <c r="V52" s="29"/>
      <c r="W52" s="29"/>
    </row>
    <row r="53" spans="1:23" x14ac:dyDescent="0.2">
      <c r="A53" s="63"/>
      <c r="B53" s="96"/>
      <c r="C53" s="63">
        <v>37135</v>
      </c>
      <c r="D53" s="96"/>
      <c r="E53" s="96">
        <f ca="1">VLOOKUP(MONTH($C43)+12*(E$36-1998),TVA!$A$972:$BG$1060,4,FALSE)</f>
        <v>4.5002735471574571</v>
      </c>
      <c r="F53" s="96">
        <f ca="1">VLOOKUP(MONTH($C43)+12*(F$36-1998),Gas!$A$2507:$E$2568,4,FALSE)</f>
        <v>0.94900130622283652</v>
      </c>
      <c r="G53" s="31"/>
      <c r="H53" s="31"/>
      <c r="I53" s="96"/>
      <c r="J53" s="96">
        <f ca="1">VLOOKUP(MONTH($C43)+12*(J$36-1998),TVA!$A$972:$BG$1060,4,FALSE)</f>
        <v>2.0273555213786096</v>
      </c>
      <c r="K53" s="96">
        <f ca="1">VLOOKUP(MONTH($C43)+12*(K$36-1998),Gas!$A$2507:$E$2568,4,FALSE)</f>
        <v>0.64864202561114348</v>
      </c>
      <c r="L53" s="31"/>
      <c r="M53" s="31"/>
      <c r="N53" s="96"/>
      <c r="O53" s="96">
        <f ca="1">VLOOKUP(MONTH($C43)+12*(O$36-1998),TVA!$A$972:$BG$1060,4,FALSE)</f>
        <v>4.2026162701679821</v>
      </c>
      <c r="P53" s="96">
        <f ca="1">VLOOKUP(MONTH($C43)+12*(P$36-1998),Gas!$A$2507:$E$2568,4,FALSE)</f>
        <v>0.36513597116737662</v>
      </c>
      <c r="Q53" s="31"/>
      <c r="R53" s="31"/>
      <c r="S53" s="96"/>
      <c r="T53" s="96"/>
      <c r="U53" s="96"/>
      <c r="V53" s="31"/>
      <c r="W53" s="31"/>
    </row>
    <row r="54" spans="1:23" hidden="1" outlineLevel="1" x14ac:dyDescent="0.2">
      <c r="A54" s="24"/>
      <c r="B54" s="42"/>
      <c r="C54" s="24">
        <v>37165</v>
      </c>
      <c r="D54" s="60">
        <v>22</v>
      </c>
      <c r="E54" s="42">
        <f ca="1">VLOOKUP(MONTH($C44)+12*(E$36-1998),TVA!$A$972:$BG$1060,4,FALSE)</f>
        <v>2.859399758676751</v>
      </c>
      <c r="F54" s="42">
        <f ca="1">VLOOKUP(MONTH($C44)+12*(F$36-1998),Gas!$A$2507:$E$2568,4,FALSE)</f>
        <v>0.95738850957377719</v>
      </c>
      <c r="I54" s="46">
        <v>21</v>
      </c>
      <c r="J54" s="42">
        <f ca="1">VLOOKUP(MONTH($C44)+12*(J$36-1998),TVA!$A$972:$BG$1060,4,FALSE)</f>
        <v>2.0483704571971981</v>
      </c>
      <c r="K54" s="42">
        <f ca="1">VLOOKUP(MONTH($C44)+12*(K$36-1998),Gas!$A$2507:$E$2568,4,FALSE)</f>
        <v>0.6627301294509248</v>
      </c>
      <c r="N54" s="42">
        <v>22</v>
      </c>
      <c r="O54" s="42">
        <f ca="1">VLOOKUP(MONTH($C44)+12*(O$36-1998),TVA!$A$972:$BG$1060,4,FALSE)</f>
        <v>2.898879409880565</v>
      </c>
      <c r="P54" s="42">
        <f ca="1">VLOOKUP(MONTH($C44)+12*(P$36-1998),Gas!$A$2507:$E$2568,4,FALSE)</f>
        <v>0.45070176352177965</v>
      </c>
      <c r="S54" s="42"/>
      <c r="T54" s="42"/>
      <c r="U54" s="42"/>
    </row>
    <row r="55" spans="1:23" hidden="1" outlineLevel="1" x14ac:dyDescent="0.2">
      <c r="A55" s="24"/>
      <c r="B55" s="42"/>
      <c r="C55" s="24">
        <v>37196</v>
      </c>
      <c r="D55" s="60">
        <v>19</v>
      </c>
      <c r="E55" s="42">
        <f ca="1">VLOOKUP(MONTH($C45)+12*(E$36-1998),TVA!$A$972:$BG$1060,4,FALSE)</f>
        <v>1.4923503074275219</v>
      </c>
      <c r="F55" s="42">
        <f ca="1">VLOOKUP(MONTH($C45)+12*(F$36-1998),Gas!$A$2507:$E$2568,4,FALSE)</f>
        <v>0.68217818691412724</v>
      </c>
      <c r="I55" s="46">
        <v>20</v>
      </c>
      <c r="J55" s="42">
        <f ca="1">VLOOKUP(MONTH($C45)+12*(J$36-1998),TVA!$A$972:$BG$1060,4,FALSE)</f>
        <v>2.2635975633446219</v>
      </c>
      <c r="K55" s="42">
        <f ca="1">VLOOKUP(MONTH($C45)+12*(K$36-1998),Gas!$A$2507:$E$2568,4,FALSE)</f>
        <v>0.79344736066866739</v>
      </c>
      <c r="N55" s="42">
        <v>20</v>
      </c>
      <c r="O55" s="42">
        <f ca="1">VLOOKUP(MONTH($C45)+12*(O$36-1998),TVA!$A$972:$BG$1060,4,FALSE)</f>
        <v>4.2960464086654975</v>
      </c>
      <c r="P55" s="42">
        <f ca="1">VLOOKUP(MONTH($C45)+12*(P$36-1998),Gas!$A$2507:$E$2568,4,FALSE)</f>
        <v>0.6416547045527371</v>
      </c>
      <c r="S55" s="42"/>
      <c r="T55" s="42"/>
      <c r="U55" s="42"/>
    </row>
    <row r="56" spans="1:23" hidden="1" outlineLevel="1" x14ac:dyDescent="0.2">
      <c r="A56" s="24"/>
      <c r="B56" s="42"/>
      <c r="C56" s="24">
        <v>37226</v>
      </c>
      <c r="D56" s="60">
        <v>22</v>
      </c>
      <c r="E56" s="42">
        <f ca="1">VLOOKUP(MONTH($C46)+12*(E$36-1998),TVA!$A$972:$BG$1060,4,FALSE)</f>
        <v>1.5564678082296377</v>
      </c>
      <c r="F56" s="42">
        <f ca="1">VLOOKUP(MONTH($C46)+12*(F$36-1998),Gas!$A$2507:$E$2568,4,FALSE)</f>
        <v>2.0528477212682978</v>
      </c>
      <c r="I56" s="46">
        <v>21</v>
      </c>
      <c r="J56" s="42">
        <f ca="1">VLOOKUP(MONTH($C46)+12*(J$36-1998),TVA!$A$972:$BG$1060,4,FALSE)</f>
        <v>2.6350501797848565</v>
      </c>
      <c r="K56" s="42">
        <f ca="1">VLOOKUP(MONTH($C46)+12*(K$36-1998),Gas!$A$2507:$E$2568,4,FALSE)</f>
        <v>0.4294380324476792</v>
      </c>
      <c r="N56" s="42">
        <v>20</v>
      </c>
      <c r="O56" s="42">
        <f ca="1">VLOOKUP(MONTH($C46)+12*(O$36-1998),TVA!$A$972:$BG$1060,4,FALSE)</f>
        <v>5.2249829606210287</v>
      </c>
      <c r="P56" s="42">
        <f ca="1">VLOOKUP(MONTH($C46)+12*(P$36-1998),Gas!$A$2507:$E$2568,4,FALSE)</f>
        <v>1.3871116228198064</v>
      </c>
      <c r="S56" s="42"/>
      <c r="T56" s="42"/>
      <c r="U56" s="42"/>
    </row>
    <row r="57" spans="1:23" ht="13.5" collapsed="1" thickBot="1" x14ac:dyDescent="0.25">
      <c r="A57" s="38"/>
      <c r="B57" s="58"/>
      <c r="C57" s="38" t="s">
        <v>23</v>
      </c>
      <c r="D57" s="58"/>
      <c r="E57" s="58">
        <f ca="1">(E54*$D54+E55*$D55+E56*$D56)/SUM($D54:$D56)</f>
        <v>1.9921228938581503</v>
      </c>
      <c r="F57" s="58">
        <f ca="1">(F54*$D54+F55*$D55+F56*$D56)/SUM($D54:$D56)</f>
        <v>1.2569298830141917</v>
      </c>
      <c r="G57" s="33"/>
      <c r="H57" s="33"/>
      <c r="I57" s="58"/>
      <c r="J57" s="58">
        <f ca="1">(J54*$I54+J55*$I55+J56*$I56)/SUM($I54:$I56)</f>
        <v>2.3165126555405742</v>
      </c>
      <c r="K57" s="58">
        <f ca="1">(K54*$I54+K55*$I55+K56*$I56)/SUM($I54:$I56)</f>
        <v>0.62587868731038754</v>
      </c>
      <c r="L57" s="33"/>
      <c r="M57" s="33"/>
      <c r="N57" s="58"/>
      <c r="O57" s="58">
        <f ca="1">(O54*$N54+O55*$N55+O56*$N56)/SUM($N54:$N56)</f>
        <v>4.0999344258564987</v>
      </c>
      <c r="P57" s="58">
        <f ca="1">(P54*$N54+P55*$N55+P56*$N56)/SUM($N54:$N56)</f>
        <v>0.81436718298274235</v>
      </c>
      <c r="Q57" s="33"/>
      <c r="R57" s="33"/>
      <c r="S57" s="58"/>
      <c r="T57" s="58"/>
      <c r="U57" s="58"/>
      <c r="V57" s="33"/>
      <c r="W57" s="33"/>
    </row>
  </sheetData>
  <phoneticPr fontId="0" type="noConversion"/>
  <pageMargins left="1" right="1" top="0.75" bottom="1" header="0.25" footer="0.5"/>
  <pageSetup scale="82" orientation="landscape" r:id="rId1"/>
  <headerFooter alignWithMargins="0">
    <oddHeader>&amp;C&amp;"Arial,Bold"&amp;12TVA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"/>
  <sheetViews>
    <sheetView tabSelected="1" workbookViewId="0">
      <selection activeCell="L19" sqref="L19"/>
    </sheetView>
  </sheetViews>
  <sheetFormatPr defaultRowHeight="12.75" outlineLevelRow="1" x14ac:dyDescent="0.2"/>
  <cols>
    <col min="1" max="1" width="4.85546875" customWidth="1"/>
    <col min="2" max="2" width="2" customWidth="1"/>
    <col min="3" max="3" width="8.140625" customWidth="1"/>
    <col min="4" max="4" width="1.85546875" customWidth="1"/>
    <col min="5" max="5" width="9.28515625" customWidth="1"/>
    <col min="6" max="6" width="6.7109375" bestFit="1" customWidth="1"/>
    <col min="7" max="7" width="5.7109375" bestFit="1" customWidth="1"/>
    <col min="8" max="8" width="7.5703125" bestFit="1" customWidth="1"/>
    <col min="9" max="9" width="1.42578125" customWidth="1"/>
    <col min="10" max="10" width="9.85546875" customWidth="1"/>
    <col min="11" max="11" width="6.7109375" bestFit="1" customWidth="1"/>
    <col min="12" max="12" width="5.7109375" bestFit="1" customWidth="1"/>
    <col min="13" max="13" width="7.5703125" bestFit="1" customWidth="1"/>
    <col min="14" max="14" width="1.7109375" customWidth="1"/>
    <col min="15" max="15" width="9.7109375" customWidth="1"/>
    <col min="16" max="16" width="6.7109375" bestFit="1" customWidth="1"/>
    <col min="17" max="17" width="5.7109375" bestFit="1" customWidth="1"/>
    <col min="18" max="18" width="7.5703125" bestFit="1" customWidth="1"/>
    <col min="19" max="19" width="2" customWidth="1"/>
    <col min="20" max="20" width="9.7109375" customWidth="1"/>
    <col min="21" max="21" width="6.7109375" bestFit="1" customWidth="1"/>
    <col min="22" max="22" width="5.7109375" bestFit="1" customWidth="1"/>
    <col min="23" max="23" width="7.5703125" bestFit="1" customWidth="1"/>
  </cols>
  <sheetData>
    <row r="1" spans="1:23" ht="13.5" thickBot="1" x14ac:dyDescent="0.25">
      <c r="A1" s="38"/>
      <c r="B1" s="58"/>
      <c r="C1" s="38"/>
      <c r="D1" s="58"/>
      <c r="E1" s="58"/>
      <c r="F1" s="58"/>
      <c r="G1" s="33"/>
      <c r="H1" s="33"/>
      <c r="I1" s="58"/>
      <c r="J1" s="58"/>
      <c r="K1" s="58"/>
      <c r="L1" s="33"/>
      <c r="M1" s="33"/>
      <c r="N1" s="58"/>
      <c r="O1" s="58"/>
      <c r="P1" s="58"/>
      <c r="Q1" s="33"/>
      <c r="R1" s="33"/>
      <c r="S1" s="58"/>
      <c r="T1" s="58"/>
      <c r="U1" s="58"/>
      <c r="V1" s="33"/>
      <c r="W1" s="33"/>
    </row>
    <row r="2" spans="1:23" ht="21.75" customHeight="1" x14ac:dyDescent="0.2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2.75" customHeight="1" thickBot="1" x14ac:dyDescent="0.25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2.75" customHeight="1" x14ac:dyDescent="0.2">
      <c r="A4" s="25">
        <v>35</v>
      </c>
      <c r="C4" s="24">
        <v>36892</v>
      </c>
      <c r="E4" s="46">
        <f>VLOOKUP(MONTH($C4)+12*(E$2-1998),NYWest!$G$972:$T$1020,MATCH(CONCATENATE($A4,E$3),NYWest!$H$971:$T$971,0)+1,FALSE)</f>
        <v>0</v>
      </c>
      <c r="F4" s="46">
        <f>VLOOKUP(MONTH($C4)+12*(F$2-1998),NYWest!$G$972:$T$1020,MATCH(CONCATENATE($A4,F$3),NYWest!$H$971:$T$971,0)+1,FALSE)</f>
        <v>13.19047619047619</v>
      </c>
      <c r="G4" s="46"/>
      <c r="H4" s="46"/>
      <c r="J4" s="46">
        <f>VLOOKUP(MONTH($C4)+12*(J$2-1998),NYWest!$G$972:$T$1020,MATCH(CONCATENATE($A4,J$3),NYWest!$H$971:$T$971,0)+1,FALSE)</f>
        <v>0</v>
      </c>
      <c r="K4" s="46">
        <f>VLOOKUP(MONTH($C4)+12*(K$2-1998),NYWest!$G$972:$T$1020,MATCH(CONCATENATE($A4,K$3),NYWest!$H$971:$T$971,0)+1,FALSE)</f>
        <v>11.651</v>
      </c>
      <c r="L4" s="46"/>
      <c r="M4" s="46"/>
      <c r="O4" s="46">
        <f>VLOOKUP(MONTH($C4)+12*(O$2-1998),NYWest!$G$972:$T$1020,MATCH(CONCATENATE($A4,O$3),NYWest!$H$971:$T$971,0)+1,FALSE)</f>
        <v>3.5190476190476194</v>
      </c>
      <c r="P4" s="46">
        <f>VLOOKUP(MONTH($C4)+12*(P$2-1998),NYWest!$G$972:$T$1020,MATCH(CONCATENATE($A4,P$3),NYWest!$H$971:$T$971,0)+1,FALSE)</f>
        <v>5.97</v>
      </c>
      <c r="Q4" s="46"/>
      <c r="R4" s="46"/>
      <c r="T4" s="46">
        <f>VLOOKUP(MONTH($C4)+12*(T$2-1998),NYWest!$G$972:$T$1020,MATCH(CONCATENATE($A4,T$3),NYWest!$H$971:$T$971,0)+1,FALSE)</f>
        <v>17.95545454545455</v>
      </c>
      <c r="U4" s="46">
        <f>VLOOKUP(MONTH($C4)+12*(U$2-1998),NYWest!$G$972:$T$1020,MATCH(CONCATENATE($A4,U$3),NYWest!$H$971:$T$971,0)+1,FALSE)</f>
        <v>0</v>
      </c>
      <c r="V4" s="46"/>
      <c r="W4" s="46"/>
    </row>
    <row r="5" spans="1:23" ht="12.75" customHeight="1" x14ac:dyDescent="0.2">
      <c r="A5" s="25">
        <v>35</v>
      </c>
      <c r="C5" s="24">
        <v>36923</v>
      </c>
      <c r="E5" s="46">
        <f>VLOOKUP(MONTH($C5)+12*(E$2-1998),NYWest!$G$972:$T$1020,MATCH(CONCATENATE($A5,E$3),NYWest!$H$971:$T$971,0)+1,FALSE)</f>
        <v>0</v>
      </c>
      <c r="F5" s="46">
        <f>VLOOKUP(MONTH($C5)+12*(F$2-1998),NYWest!$G$972:$T$1020,MATCH(CONCATENATE($A5,F$3),NYWest!$H$971:$T$971,0)+1,FALSE)</f>
        <v>14.404210526315786</v>
      </c>
      <c r="G5" s="46"/>
      <c r="H5" s="46"/>
      <c r="J5" s="46">
        <f>VLOOKUP(MONTH($C5)+12*(J$2-1998),NYWest!$G$972:$T$1020,MATCH(CONCATENATE($A5,J$3),NYWest!$H$971:$T$971,0)+1,FALSE)</f>
        <v>0</v>
      </c>
      <c r="K5" s="46">
        <f>VLOOKUP(MONTH($C5)+12*(K$2-1998),NYWest!$G$972:$T$1020,MATCH(CONCATENATE($A5,K$3),NYWest!$H$971:$T$971,0)+1,FALSE)</f>
        <v>15.325263157894737</v>
      </c>
      <c r="L5" s="46"/>
      <c r="M5" s="46"/>
      <c r="O5" s="46">
        <f>VLOOKUP(MONTH($C5)+12*(O$2-1998),NYWest!$G$972:$T$1020,MATCH(CONCATENATE($A5,O$3),NYWest!$H$971:$T$971,0)+1,FALSE)</f>
        <v>1.7285714285714284</v>
      </c>
      <c r="P5" s="46">
        <f>VLOOKUP(MONTH($C5)+12*(P$2-1998),NYWest!$G$972:$T$1020,MATCH(CONCATENATE($A5,P$3),NYWest!$H$971:$T$971,0)+1,FALSE)</f>
        <v>4.3366666666666678</v>
      </c>
      <c r="Q5" s="46"/>
      <c r="R5" s="46"/>
      <c r="T5" s="46">
        <f>VLOOKUP(MONTH($C5)+12*(T$2-1998),NYWest!$G$972:$T$1020,MATCH(CONCATENATE($A5,T$3),NYWest!$H$971:$T$971,0)+1,FALSE)</f>
        <v>4.1068421052631576</v>
      </c>
      <c r="U5" s="46">
        <f>VLOOKUP(MONTH($C5)+12*(U$2-1998),NYWest!$G$972:$T$1020,MATCH(CONCATENATE($A5,U$3),NYWest!$H$971:$T$971,0)+1,FALSE)</f>
        <v>1.6842105263157908E-2</v>
      </c>
      <c r="V5" s="46"/>
      <c r="W5" s="46"/>
    </row>
    <row r="6" spans="1:23" ht="12.75" customHeight="1" x14ac:dyDescent="0.2">
      <c r="A6" s="88">
        <v>30</v>
      </c>
      <c r="B6" s="47"/>
      <c r="C6" s="89">
        <v>36892</v>
      </c>
      <c r="D6" s="47"/>
      <c r="E6" s="51">
        <f>VLOOKUP(MONTH($C6)+12*(E$2-1998),NYWest!$G$972:$T$1020,MATCH(CONCATENATE($A6,E$3),NYWest!$H$971:$T$971,0)+1,FALSE)</f>
        <v>0</v>
      </c>
      <c r="F6" s="51">
        <f>VLOOKUP(MONTH($C6)+12*(F$2-1998),NYWest!$G$972:$T$1020,MATCH(CONCATENATE($A6,F$3),NYWest!$H$971:$T$971,0)+1,FALSE)</f>
        <v>8.1904761904761898</v>
      </c>
      <c r="G6" s="51"/>
      <c r="H6" s="51"/>
      <c r="I6" s="47"/>
      <c r="J6" s="51">
        <f>VLOOKUP(MONTH($C6)+12*(J$2-1998),NYWest!$G$972:$T$1020,MATCH(CONCATENATE($A6,J$3),NYWest!$H$971:$T$971,0)+1,FALSE)</f>
        <v>0</v>
      </c>
      <c r="K6" s="51">
        <f>VLOOKUP(MONTH($C6)+12*(K$2-1998),NYWest!$G$972:$T$1020,MATCH(CONCATENATE($A6,K$3),NYWest!$H$971:$T$971,0)+1,FALSE)</f>
        <v>6.6510000000000007</v>
      </c>
      <c r="L6" s="51"/>
      <c r="M6" s="51"/>
      <c r="N6" s="47"/>
      <c r="O6" s="51">
        <f>VLOOKUP(MONTH($C6)+12*(O$2-1998),NYWest!$G$972:$T$1020,MATCH(CONCATENATE($A6,O$3),NYWest!$H$971:$T$971,0)+1,FALSE)</f>
        <v>5.4238095238095241</v>
      </c>
      <c r="P6" s="51">
        <f>VLOOKUP(MONTH($C6)+12*(P$2-1998),NYWest!$G$972:$T$1020,MATCH(CONCATENATE($A6,P$3),NYWest!$H$971:$T$971,0)+1,FALSE)</f>
        <v>2.8747619047619049</v>
      </c>
      <c r="Q6" s="51"/>
      <c r="R6" s="51"/>
      <c r="S6" s="47"/>
      <c r="T6" s="51">
        <f>VLOOKUP(MONTH($C6)+12*(T$2-1998),NYWest!$G$972:$T$1020,MATCH(CONCATENATE($A6,T$3),NYWest!$H$971:$T$971,0)+1,FALSE)</f>
        <v>22.95545454545455</v>
      </c>
      <c r="U6" s="51">
        <f>VLOOKUP(MONTH($C6)+12*(U$2-1998),NYWest!$G$972:$T$1020,MATCH(CONCATENATE($A6,U$3),NYWest!$H$971:$T$971,0)+1,FALSE)</f>
        <v>0</v>
      </c>
      <c r="V6" s="51"/>
      <c r="W6" s="51"/>
    </row>
    <row r="7" spans="1:23" ht="12.75" customHeight="1" x14ac:dyDescent="0.2">
      <c r="A7" s="69">
        <v>30</v>
      </c>
      <c r="B7" s="64"/>
      <c r="C7" s="70">
        <v>36923</v>
      </c>
      <c r="D7" s="64"/>
      <c r="E7" s="95">
        <f>VLOOKUP(MONTH($C7)+12*(E$2-1998),NYWest!$G$972:$T$1020,MATCH(CONCATENATE($A7,E$3),NYWest!$H$971:$T$971,0)+1,FALSE)</f>
        <v>0</v>
      </c>
      <c r="F7" s="95">
        <f>VLOOKUP(MONTH($C7)+12*(F$2-1998),NYWest!$G$972:$T$1020,MATCH(CONCATENATE($A7,F$3),NYWest!$H$971:$T$971,0)+1,FALSE)</f>
        <v>9.40421052631579</v>
      </c>
      <c r="G7" s="95"/>
      <c r="H7" s="95"/>
      <c r="I7" s="64"/>
      <c r="J7" s="95">
        <f>VLOOKUP(MONTH($C7)+12*(J$2-1998),NYWest!$G$972:$T$1020,MATCH(CONCATENATE($A7,J$3),NYWest!$H$971:$T$971,0)+1,FALSE)</f>
        <v>0</v>
      </c>
      <c r="K7" s="95">
        <f>VLOOKUP(MONTH($C7)+12*(K$2-1998),NYWest!$G$972:$T$1020,MATCH(CONCATENATE($A7,K$3),NYWest!$H$971:$T$971,0)+1,FALSE)</f>
        <v>10.325263157894737</v>
      </c>
      <c r="L7" s="95"/>
      <c r="M7" s="95"/>
      <c r="N7" s="64"/>
      <c r="O7" s="95">
        <f>VLOOKUP(MONTH($C7)+12*(O$2-1998),NYWest!$G$972:$T$1020,MATCH(CONCATENATE($A7,O$3),NYWest!$H$971:$T$971,0)+1,FALSE)</f>
        <v>3.6514285714285717</v>
      </c>
      <c r="P7" s="95">
        <f>VLOOKUP(MONTH($C7)+12*(P$2-1998),NYWest!$G$972:$T$1020,MATCH(CONCATENATE($A7,P$3),NYWest!$H$971:$T$971,0)+1,FALSE)</f>
        <v>1.2595238095238095</v>
      </c>
      <c r="Q7" s="95"/>
      <c r="R7" s="95"/>
      <c r="S7" s="64"/>
      <c r="T7" s="95">
        <f>VLOOKUP(MONTH($C7)+12*(T$2-1998),NYWest!$G$972:$T$1020,MATCH(CONCATENATE($A7,T$3),NYWest!$H$971:$T$971,0)+1,FALSE)</f>
        <v>9.09</v>
      </c>
      <c r="U7" s="95">
        <f>VLOOKUP(MONTH($C7)+12*(U$2-1998),NYWest!$G$972:$T$1020,MATCH(CONCATENATE($A7,U$3),NYWest!$H$971:$T$971,0)+1,FALSE)</f>
        <v>0</v>
      </c>
      <c r="V7" s="95"/>
      <c r="W7" s="95"/>
    </row>
    <row r="8" spans="1:23" ht="12.75" customHeight="1" x14ac:dyDescent="0.2">
      <c r="A8" s="84">
        <v>25</v>
      </c>
      <c r="B8" s="85"/>
      <c r="C8" s="82">
        <v>36892</v>
      </c>
      <c r="D8" s="111"/>
      <c r="E8" s="97">
        <f>VLOOKUP(MONTH($C8)+12*(E$2-1998),NYWest!$G$972:$T$1020,MATCH(CONCATENATE($A8,E$3),NYWest!$H$971:$T$971,0)+1,FALSE)</f>
        <v>1.1904761904761904E-2</v>
      </c>
      <c r="F8" s="97">
        <f>VLOOKUP(MONTH($C8)+12*(F$2-1998),NYWest!$G$972:$T$1020,MATCH(CONCATENATE($A8,F$3),NYWest!$H$971:$T$971,0)+1,FALSE)</f>
        <v>3.2023809523809526</v>
      </c>
      <c r="G8" s="97"/>
      <c r="H8" s="97"/>
      <c r="I8" s="85"/>
      <c r="J8" s="97">
        <f>VLOOKUP(MONTH($C8)+12*(J$2-1998),NYWest!$G$972:$T$1020,MATCH(CONCATENATE($A8,J$3),NYWest!$H$971:$T$971,0)+1,FALSE)</f>
        <v>0.46999999999999992</v>
      </c>
      <c r="K8" s="97">
        <f>VLOOKUP(MONTH($C8)+12*(K$2-1998),NYWest!$G$972:$T$1020,MATCH(CONCATENATE($A8,K$3),NYWest!$H$971:$T$971,0)+1,FALSE)</f>
        <v>2.121</v>
      </c>
      <c r="L8" s="97"/>
      <c r="M8" s="97"/>
      <c r="N8" s="85"/>
      <c r="O8" s="97">
        <f>VLOOKUP(MONTH($C8)+12*(O$2-1998),NYWest!$G$972:$T$1020,MATCH(CONCATENATE($A8,O$3),NYWest!$H$971:$T$971,0)+1,FALSE)</f>
        <v>8.0728571428571421</v>
      </c>
      <c r="P8" s="97">
        <f>VLOOKUP(MONTH($C8)+12*(P$2-1998),NYWest!$G$972:$T$1020,MATCH(CONCATENATE($A8,P$3),NYWest!$H$971:$T$971,0)+1,FALSE)</f>
        <v>0.52380952380952361</v>
      </c>
      <c r="Q8" s="97"/>
      <c r="R8" s="97"/>
      <c r="S8" s="85"/>
      <c r="T8" s="97">
        <f>VLOOKUP(MONTH($C8)+12*(T$2-1998),NYWest!$G$972:$T$1020,MATCH(CONCATENATE($A8,T$3),NYWest!$H$971:$T$971,0)+1,FALSE)</f>
        <v>27.95545454545455</v>
      </c>
      <c r="U8" s="97">
        <f>VLOOKUP(MONTH($C8)+12*(U$2-1998),NYWest!$G$972:$T$1020,MATCH(CONCATENATE($A8,U$3),NYWest!$H$971:$T$971,0)+1,FALSE)</f>
        <v>0</v>
      </c>
      <c r="V8" s="97"/>
      <c r="W8" s="97"/>
    </row>
    <row r="9" spans="1:23" ht="12.75" customHeight="1" x14ac:dyDescent="0.2">
      <c r="A9" s="84">
        <v>25</v>
      </c>
      <c r="B9" s="85"/>
      <c r="C9" s="86">
        <v>36923</v>
      </c>
      <c r="D9" s="111"/>
      <c r="E9" s="97">
        <f>VLOOKUP(MONTH($C9)+12*(E$2-1998),NYWest!$G$972:$T$1020,MATCH(CONCATENATE($A9,E$3),NYWest!$H$971:$T$971,0)+1,FALSE)</f>
        <v>0</v>
      </c>
      <c r="F9" s="98">
        <f>VLOOKUP(MONTH($C9)+12*(F$2-1998),NYWest!$G$972:$T$1020,MATCH(CONCATENATE($A9,F$3),NYWest!$H$971:$T$971,0)+1,FALSE)</f>
        <v>4.4042105263157891</v>
      </c>
      <c r="G9" s="98"/>
      <c r="H9" s="98"/>
      <c r="I9" s="85"/>
      <c r="J9" s="97">
        <f>VLOOKUP(MONTH($C9)+12*(J$2-1998),NYWest!$G$972:$T$1020,MATCH(CONCATENATE($A9,J$3),NYWest!$H$971:$T$971,0)+1,FALSE)</f>
        <v>0</v>
      </c>
      <c r="K9" s="98">
        <f>VLOOKUP(MONTH($C9)+12*(K$2-1998),NYWest!$G$972:$T$1020,MATCH(CONCATENATE($A9,K$3),NYWest!$H$971:$T$971,0)+1,FALSE)</f>
        <v>5.325263157894736</v>
      </c>
      <c r="L9" s="98"/>
      <c r="M9" s="98"/>
      <c r="N9" s="85"/>
      <c r="O9" s="97">
        <f>VLOOKUP(MONTH($C9)+12*(O$2-1998),NYWest!$G$972:$T$1020,MATCH(CONCATENATE($A9,O$3),NYWest!$H$971:$T$971,0)+1,FALSE)</f>
        <v>7.4561904761904767</v>
      </c>
      <c r="P9" s="98">
        <f>VLOOKUP(MONTH($C9)+12*(P$2-1998),NYWest!$G$972:$T$1020,MATCH(CONCATENATE($A9,P$3),NYWest!$H$971:$T$971,0)+1,FALSE)</f>
        <v>6.4285714285714349E-2</v>
      </c>
      <c r="Q9" s="98"/>
      <c r="R9" s="98"/>
      <c r="S9" s="85"/>
      <c r="T9" s="97">
        <f>VLOOKUP(MONTH($C9)+12*(T$2-1998),NYWest!$G$972:$T$1020,MATCH(CONCATENATE($A9,T$3),NYWest!$H$971:$T$971,0)+1,FALSE)</f>
        <v>14.090000000000002</v>
      </c>
      <c r="U9" s="98">
        <f>VLOOKUP(MONTH($C9)+12*(U$2-1998),NYWest!$G$972:$T$1020,MATCH(CONCATENATE($A9,U$3),NYWest!$H$971:$T$971,0)+1,FALSE)</f>
        <v>0</v>
      </c>
      <c r="V9" s="98"/>
      <c r="W9" s="98"/>
    </row>
    <row r="10" spans="1:23" ht="12.75" customHeight="1" x14ac:dyDescent="0.2">
      <c r="A10" s="69">
        <v>20</v>
      </c>
      <c r="B10" s="64"/>
      <c r="C10" s="24">
        <v>36892</v>
      </c>
      <c r="D10" s="112"/>
      <c r="E10" s="46">
        <f>VLOOKUP(MONTH($C10)+12*(E$2-1998),NYWest!$G$972:$T$1020,MATCH(CONCATENATE($A10,E$3),NYWest!$H$971:$T$971,0)+1,FALSE)</f>
        <v>2.0238095238095237</v>
      </c>
      <c r="F10" s="46">
        <f>VLOOKUP(MONTH($C10)+12*(F$2-1998),NYWest!$G$972:$T$1020,MATCH(CONCATENATE($A10,F$3),NYWest!$H$971:$T$971,0)+1,FALSE)</f>
        <v>0.21428571428571427</v>
      </c>
      <c r="G10" s="95"/>
      <c r="H10" s="95"/>
      <c r="I10" s="64"/>
      <c r="J10" s="46">
        <f>VLOOKUP(MONTH($C10)+12*(J$2-1998),NYWest!$G$972:$T$1020,MATCH(CONCATENATE($A10,J$3),NYWest!$H$971:$T$971,0)+1,FALSE)</f>
        <v>3.3489999999999993</v>
      </c>
      <c r="K10" s="46">
        <f>VLOOKUP(MONTH($C10)+12*(K$2-1998),NYWest!$G$972:$T$1020,MATCH(CONCATENATE($A10,K$3),NYWest!$H$971:$T$971,0)+1,FALSE)</f>
        <v>0</v>
      </c>
      <c r="L10" s="95"/>
      <c r="M10" s="95"/>
      <c r="N10" s="64"/>
      <c r="O10" s="46">
        <f>VLOOKUP(MONTH($C10)+12*(O$2-1998),NYWest!$G$972:$T$1020,MATCH(CONCATENATE($A10,O$3),NYWest!$H$971:$T$971,0)+1,FALSE)</f>
        <v>12.549047619047618</v>
      </c>
      <c r="P10" s="46">
        <f>VLOOKUP(MONTH($C10)+12*(P$2-1998),NYWest!$G$972:$T$1020,MATCH(CONCATENATE($A10,P$3),NYWest!$H$971:$T$971,0)+1,FALSE)</f>
        <v>0</v>
      </c>
      <c r="Q10" s="95"/>
      <c r="R10" s="95"/>
      <c r="S10" s="64"/>
      <c r="T10" s="46">
        <f>VLOOKUP(MONTH($C10)+12*(T$2-1998),NYWest!$G$972:$T$1020,MATCH(CONCATENATE($A10,T$3),NYWest!$H$971:$T$971,0)+1,FALSE)</f>
        <v>32.95545454545455</v>
      </c>
      <c r="U10" s="46">
        <f>VLOOKUP(MONTH($C10)+12*(U$2-1998),NYWest!$G$972:$T$1020,MATCH(CONCATENATE($A10,U$3),NYWest!$H$971:$T$971,0)+1,FALSE)</f>
        <v>0</v>
      </c>
      <c r="V10" s="52"/>
      <c r="W10" s="52"/>
    </row>
    <row r="11" spans="1:23" ht="12.75" customHeight="1" x14ac:dyDescent="0.2">
      <c r="A11" s="65">
        <v>20</v>
      </c>
      <c r="B11" s="66"/>
      <c r="C11" s="67">
        <v>36923</v>
      </c>
      <c r="D11" s="113"/>
      <c r="E11" s="54">
        <f>VLOOKUP(MONTH($C11)+12*(E$2-1998),NYWest!$G$972:$T$1020,MATCH(CONCATENATE($A11,E$3),NYWest!$H$971:$T$971,0)+1,FALSE)</f>
        <v>0.89052631578947361</v>
      </c>
      <c r="F11" s="99">
        <f>VLOOKUP(MONTH($C11)+12*(F$2-1998),NYWest!$G$972:$T$1020,MATCH(CONCATENATE($A11,F$3),NYWest!$H$971:$T$971,0)+1,FALSE)</f>
        <v>0.29473684210526302</v>
      </c>
      <c r="G11" s="99"/>
      <c r="H11" s="99"/>
      <c r="I11" s="66"/>
      <c r="J11" s="54">
        <f>VLOOKUP(MONTH($C11)+12*(J$2-1998),NYWest!$G$972:$T$1020,MATCH(CONCATENATE($A11,J$3),NYWest!$H$971:$T$971,0)+1,FALSE)</f>
        <v>0.45736842105263165</v>
      </c>
      <c r="K11" s="99">
        <f>VLOOKUP(MONTH($C11)+12*(K$2-1998),NYWest!$G$972:$T$1020,MATCH(CONCATENATE($A11,K$3),NYWest!$H$971:$T$971,0)+1,FALSE)</f>
        <v>0.78263157894736846</v>
      </c>
      <c r="L11" s="99"/>
      <c r="M11" s="99"/>
      <c r="N11" s="66"/>
      <c r="O11" s="54">
        <f>VLOOKUP(MONTH($C11)+12*(O$2-1998),NYWest!$G$972:$T$1020,MATCH(CONCATENATE($A11,O$3),NYWest!$H$971:$T$971,0)+1,FALSE)</f>
        <v>12.391904761904764</v>
      </c>
      <c r="P11" s="99">
        <f>VLOOKUP(MONTH($C11)+12*(P$2-1998),NYWest!$G$972:$T$1020,MATCH(CONCATENATE($A11,P$3),NYWest!$H$971:$T$971,0)+1,FALSE)</f>
        <v>0</v>
      </c>
      <c r="Q11" s="99"/>
      <c r="R11" s="99"/>
      <c r="S11" s="66"/>
      <c r="T11" s="54">
        <f>VLOOKUP(MONTH($C11)+12*(T$2-1998),NYWest!$G$972:$T$1020,MATCH(CONCATENATE($A11,T$3),NYWest!$H$971:$T$971,0)+1,FALSE)</f>
        <v>19.089999999999996</v>
      </c>
      <c r="U11" s="99">
        <f>VLOOKUP(MONTH($C11)+12*(U$2-1998),NYWest!$G$972:$T$1020,MATCH(CONCATENATE($A11,U$3),NYWest!$H$971:$T$971,0)+1,FALSE)</f>
        <v>0</v>
      </c>
      <c r="V11" s="54"/>
      <c r="W11" s="54"/>
    </row>
    <row r="12" spans="1:23" ht="12.75" customHeight="1" x14ac:dyDescent="0.2">
      <c r="A12" s="25">
        <v>100</v>
      </c>
      <c r="C12" s="24">
        <v>37073</v>
      </c>
      <c r="E12" s="46">
        <f>VLOOKUP(MONTH($C12)+12*(E$2-1998),NYWest!$G$972:$T$1020,MATCH(CONCATENATE($A12,E$3),NYWest!$H$971:$T$971,0)+1,FALSE)</f>
        <v>1.3922722727272723</v>
      </c>
      <c r="F12" s="46"/>
      <c r="G12" s="46"/>
      <c r="H12" s="46"/>
      <c r="J12" s="46">
        <f>VLOOKUP(MONTH($C12)+12*(J$2-1998),NYWest!$G$972:$T$1020,MATCH(CONCATENATE($A12,J$3),NYWest!$H$971:$T$971,0)+1,FALSE)</f>
        <v>24.716186666666669</v>
      </c>
      <c r="K12" s="46"/>
      <c r="L12" s="46"/>
      <c r="M12" s="46"/>
      <c r="O12" s="46">
        <f>VLOOKUP(MONTH($C12)+12*(O$2-1998),NYWest!$G$972:$T$1020,MATCH(CONCATENATE($A12,O$3),NYWest!$H$971:$T$971,0)+1,FALSE)</f>
        <v>0</v>
      </c>
      <c r="P12" s="46"/>
      <c r="Q12" s="46"/>
      <c r="R12" s="46"/>
      <c r="T12" s="46">
        <f>VLOOKUP(MONTH($C12)+12*(T$2-1998),NYWest!$G$972:$T$1020,MATCH(CONCATENATE($A12,T$3),NYWest!$H$971:$T$971,0)+1,FALSE)</f>
        <v>0</v>
      </c>
      <c r="U12" s="46"/>
      <c r="V12" s="46"/>
      <c r="W12" s="46"/>
    </row>
    <row r="13" spans="1:23" ht="12.75" customHeight="1" x14ac:dyDescent="0.2">
      <c r="A13" s="25">
        <v>100</v>
      </c>
      <c r="C13" s="24">
        <v>37104</v>
      </c>
      <c r="E13" s="46">
        <f>VLOOKUP(MONTH($C13)+12*(E$2-1998),NYWest!$G$972:$T$1020,MATCH(CONCATENATE($A13,E$3),NYWest!$H$971:$T$971,0)+1,FALSE)</f>
        <v>0</v>
      </c>
      <c r="F13" s="46"/>
      <c r="G13" s="46"/>
      <c r="H13" s="46"/>
      <c r="J13" s="46">
        <f>VLOOKUP(MONTH($C13)+12*(J$2-1998),NYWest!$G$972:$T$1020,MATCH(CONCATENATE($A13,J$3),NYWest!$H$971:$T$971,0)+1,FALSE)</f>
        <v>0</v>
      </c>
      <c r="K13" s="46"/>
      <c r="L13" s="46"/>
      <c r="M13" s="46"/>
      <c r="O13" s="46">
        <f>VLOOKUP(MONTH($C13)+12*(O$2-1998),NYWest!$G$972:$T$1020,MATCH(CONCATENATE($A13,O$3),NYWest!$H$971:$T$971,0)+1,FALSE)</f>
        <v>0</v>
      </c>
      <c r="P13" s="46"/>
      <c r="Q13" s="46"/>
      <c r="R13" s="46"/>
      <c r="T13" s="46">
        <f>VLOOKUP(MONTH($C13)+12*(T$2-1998),NYWest!$G$972:$T$1020,MATCH(CONCATENATE($A13,T$3),NYWest!$H$971:$T$971,0)+1,FALSE)</f>
        <v>7.7939113043478248</v>
      </c>
      <c r="U13" s="46"/>
      <c r="V13" s="46"/>
      <c r="W13" s="46"/>
    </row>
    <row r="14" spans="1:23" ht="12.75" customHeight="1" x14ac:dyDescent="0.2">
      <c r="A14" s="80">
        <v>50</v>
      </c>
      <c r="B14" s="81"/>
      <c r="C14" s="82">
        <v>37073</v>
      </c>
      <c r="D14" s="81"/>
      <c r="E14" s="97">
        <f>VLOOKUP(MONTH($C14)+12*(E$2-1998),NYWest!$G$972:$T$1020,MATCH(CONCATENATE($A14,E$3),NYWest!$H$971:$T$971,0)+1,FALSE)</f>
        <v>4.4649999999999999</v>
      </c>
      <c r="F14" s="97">
        <f>VLOOKUP(MONTH($C14)+12*(F$2-1998),NYWest!$G$972:$T$1020,MATCH(CONCATENATE($A14,F$3),NYWest!$H$971:$T$971,0)+1,FALSE)</f>
        <v>17.50272727272727</v>
      </c>
      <c r="G14" s="97"/>
      <c r="H14" s="97"/>
      <c r="I14" s="81"/>
      <c r="J14" s="97">
        <f>VLOOKUP(MONTH($C14)+12*(J$2-1998),NYWest!$G$972:$T$1020,MATCH(CONCATENATE($A14,J$3),NYWest!$H$971:$T$971,0)+1,FALSE)</f>
        <v>45.906666666666666</v>
      </c>
      <c r="K14" s="97">
        <f>VLOOKUP(MONTH($C14)+12*(K$2-1998),NYWest!$G$972:$T$1020,MATCH(CONCATENATE($A14,K$3),NYWest!$H$971:$T$971,0)+1,FALSE)</f>
        <v>8.9547619047619058</v>
      </c>
      <c r="L14" s="97"/>
      <c r="M14" s="97"/>
      <c r="N14" s="81"/>
      <c r="O14" s="97">
        <f>VLOOKUP(MONTH($C14)+12*(O$2-1998),NYWest!$G$972:$T$1020,MATCH(CONCATENATE($A14,O$3),NYWest!$H$971:$T$971,0)+1,FALSE)</f>
        <v>0.36842105263157893</v>
      </c>
      <c r="P14" s="97">
        <f>VLOOKUP(MONTH($C14)+12*(P$2-1998),NYWest!$G$972:$T$1020,MATCH(CONCATENATE($A14,P$3),NYWest!$H$971:$T$971,0)+1,FALSE)</f>
        <v>15.917368421052632</v>
      </c>
      <c r="Q14" s="97"/>
      <c r="R14" s="97"/>
      <c r="S14" s="81"/>
      <c r="T14" s="97">
        <f>VLOOKUP(MONTH($C14)+12*(T$2-1998),NYWest!$G$972:$T$1020,MATCH(CONCATENATE($A14,T$3),NYWest!$H$971:$T$971,0)+1,FALSE)</f>
        <v>1.7876190476190479</v>
      </c>
      <c r="U14" s="97">
        <f>VLOOKUP(MONTH($C14)+12*(U$2-1998),NYWest!$G$972:$T$1020,MATCH(CONCATENATE($A14,U$3),NYWest!$H$971:$T$971,0)+1,FALSE)</f>
        <v>11.922380952380951</v>
      </c>
      <c r="V14" s="97"/>
      <c r="W14" s="97"/>
    </row>
    <row r="15" spans="1:23" ht="12.75" customHeight="1" x14ac:dyDescent="0.2">
      <c r="A15" s="84">
        <v>50</v>
      </c>
      <c r="B15" s="85"/>
      <c r="C15" s="86">
        <v>37104</v>
      </c>
      <c r="D15" s="85"/>
      <c r="E15" s="98">
        <f>VLOOKUP(MONTH($C15)+12*(E$2-1998),NYWest!$G$972:$T$1020,MATCH(CONCATENATE($A15,E$3),NYWest!$H$971:$T$971,0)+1,FALSE)</f>
        <v>0</v>
      </c>
      <c r="F15" s="98">
        <f>VLOOKUP(MONTH($C15)+12*(F$2-1998),NYWest!$G$972:$T$1020,MATCH(CONCATENATE($A15,F$3),NYWest!$H$971:$T$971,0)+1,FALSE)</f>
        <v>22.377619047619049</v>
      </c>
      <c r="G15" s="98"/>
      <c r="H15" s="98"/>
      <c r="I15" s="85"/>
      <c r="J15" s="98">
        <f>VLOOKUP(MONTH($C15)+12*(J$2-1998),NYWest!$G$972:$T$1020,MATCH(CONCATENATE($A15,J$3),NYWest!$H$971:$T$971,0)+1,FALSE)</f>
        <v>6.4127272727272722</v>
      </c>
      <c r="K15" s="98">
        <f>VLOOKUP(MONTH($C15)+12*(K$2-1998),NYWest!$G$972:$T$1020,MATCH(CONCATENATE($A15,K$3),NYWest!$H$971:$T$971,0)+1,FALSE)</f>
        <v>14.665454545454544</v>
      </c>
      <c r="L15" s="98"/>
      <c r="M15" s="98"/>
      <c r="N15" s="85"/>
      <c r="O15" s="98">
        <f>VLOOKUP(MONTH($C15)+12*(O$2-1998),NYWest!$G$972:$T$1020,MATCH(CONCATENATE($A15,O$3),NYWest!$H$971:$T$971,0)+1,FALSE)</f>
        <v>2.3000000000000003</v>
      </c>
      <c r="P15" s="98">
        <f>VLOOKUP(MONTH($C15)+12*(P$2-1998),NYWest!$G$972:$T$1020,MATCH(CONCATENATE($A15,P$3),NYWest!$H$971:$T$971,0)+1,FALSE)</f>
        <v>8.1373913043478279</v>
      </c>
      <c r="Q15" s="98"/>
      <c r="R15" s="98"/>
      <c r="S15" s="85"/>
      <c r="T15" s="98">
        <f>VLOOKUP(MONTH($C15)+12*(T$2-1998),NYWest!$G$972:$T$1020,MATCH(CONCATENATE($A15,T$3),NYWest!$H$971:$T$971,0)+1,FALSE)</f>
        <v>18.528260869565216</v>
      </c>
      <c r="U15" s="98">
        <f>VLOOKUP(MONTH($C15)+12*(U$2-1998),NYWest!$G$972:$T$1020,MATCH(CONCATENATE($A15,U$3),NYWest!$H$971:$T$971,0)+1,FALSE)</f>
        <v>5.3965217391304341</v>
      </c>
      <c r="V15" s="98"/>
      <c r="W15" s="98"/>
    </row>
    <row r="16" spans="1:23" ht="12.75" customHeight="1" x14ac:dyDescent="0.2">
      <c r="A16" s="62">
        <v>40</v>
      </c>
      <c r="B16" s="31"/>
      <c r="C16" s="24">
        <v>37073</v>
      </c>
      <c r="D16" s="31"/>
      <c r="E16" s="46">
        <f>VLOOKUP(MONTH($C16)+12*(E$2-1998),NYWest!$G$972:$T$1020,MATCH(CONCATENATE($A16,E$3),NYWest!$H$971:$T$971,0)+1,FALSE)</f>
        <v>5.9713636363636367</v>
      </c>
      <c r="F16" s="46">
        <f>VLOOKUP(MONTH($C16)+12*(F$2-1998),NYWest!$G$972:$T$1020,MATCH(CONCATENATE($A16,F$3),NYWest!$H$971:$T$971,0)+1,FALSE)</f>
        <v>9.0090909090909079</v>
      </c>
      <c r="G16" s="46"/>
      <c r="H16" s="46"/>
      <c r="J16" s="46">
        <f>VLOOKUP(MONTH($C16)+12*(J$2-1998),NYWest!$G$972:$T$1020,MATCH(CONCATENATE($A16,J$3),NYWest!$H$971:$T$971,0)+1,FALSE)</f>
        <v>50.708571428571432</v>
      </c>
      <c r="K16" s="46">
        <f>VLOOKUP(MONTH($C16)+12*(K$2-1998),NYWest!$G$972:$T$1020,MATCH(CONCATENATE($A16,K$3),NYWest!$H$971:$T$971,0)+1,FALSE)</f>
        <v>3.7566666666666668</v>
      </c>
      <c r="L16" s="46"/>
      <c r="M16" s="46"/>
      <c r="O16" s="46">
        <f>VLOOKUP(MONTH($C16)+12*(O$2-1998),NYWest!$G$972:$T$1020,MATCH(CONCATENATE($A16,O$3),NYWest!$H$971:$T$971,0)+1,FALSE)</f>
        <v>1.5252631578947367</v>
      </c>
      <c r="P16" s="46">
        <f>VLOOKUP(MONTH($C16)+12*(P$2-1998),NYWest!$G$972:$T$1020,MATCH(CONCATENATE($A16,P$3),NYWest!$H$971:$T$971,0)+1,FALSE)</f>
        <v>7.0742105263157908</v>
      </c>
      <c r="Q16" s="46"/>
      <c r="R16" s="46"/>
      <c r="T16" s="46">
        <f>VLOOKUP(MONTH($C16)+12*(T$2-1998),NYWest!$G$972:$T$1020,MATCH(CONCATENATE($A16,T$3),NYWest!$H$971:$T$971,0)+1,FALSE)</f>
        <v>3.8819047619047624</v>
      </c>
      <c r="U16" s="46">
        <f>VLOOKUP(MONTH($C16)+12*(U$2-1998),NYWest!$G$972:$T$1020,MATCH(CONCATENATE($A16,U$3),NYWest!$H$971:$T$971,0)+1,FALSE)</f>
        <v>4.0166666666666666</v>
      </c>
      <c r="V16" s="46"/>
      <c r="W16" s="46"/>
    </row>
    <row r="17" spans="1:23" ht="12.75" customHeight="1" x14ac:dyDescent="0.2">
      <c r="A17" s="40">
        <v>40</v>
      </c>
      <c r="B17" s="29"/>
      <c r="C17" s="26">
        <v>37104</v>
      </c>
      <c r="D17" s="29"/>
      <c r="E17" s="54">
        <f>VLOOKUP(MONTH($C17)+12*(E$2-1998),NYWest!$G$972:$T$1020,MATCH(CONCATENATE($A17,E$3),NYWest!$H$971:$T$971,0)+1,FALSE)</f>
        <v>0</v>
      </c>
      <c r="F17" s="54">
        <f>VLOOKUP(MONTH($C17)+12*(F$2-1998),NYWest!$G$972:$T$1020,MATCH(CONCATENATE($A17,F$3),NYWest!$H$971:$T$971,0)+1,FALSE)</f>
        <v>12.377619047619051</v>
      </c>
      <c r="G17" s="54"/>
      <c r="H17" s="54"/>
      <c r="I17" s="29"/>
      <c r="J17" s="54">
        <f>VLOOKUP(MONTH($C17)+12*(J$2-1998),NYWest!$G$972:$T$1020,MATCH(CONCATENATE($A17,J$3),NYWest!$H$971:$T$971,0)+1,FALSE)</f>
        <v>8.2309090909090905</v>
      </c>
      <c r="K17" s="54">
        <f>VLOOKUP(MONTH($C17)+12*(K$2-1998),NYWest!$G$972:$T$1020,MATCH(CONCATENATE($A17,K$3),NYWest!$H$971:$T$971,0)+1,FALSE)</f>
        <v>6.4836363636363643</v>
      </c>
      <c r="L17" s="54"/>
      <c r="M17" s="54"/>
      <c r="N17" s="29"/>
      <c r="O17" s="54">
        <f>VLOOKUP(MONTH($C17)+12*(O$2-1998),NYWest!$G$972:$T$1020,MATCH(CONCATENATE($A17,O$3),NYWest!$H$971:$T$971,0)+1,FALSE)</f>
        <v>7.2404347826086966</v>
      </c>
      <c r="P17" s="54">
        <f>VLOOKUP(MONTH($C17)+12*(P$2-1998),NYWest!$G$972:$T$1020,MATCH(CONCATENATE($A17,P$3),NYWest!$H$971:$T$971,0)+1,FALSE)</f>
        <v>3.0778260869565219</v>
      </c>
      <c r="Q17" s="54"/>
      <c r="R17" s="54"/>
      <c r="S17" s="29"/>
      <c r="T17" s="54">
        <f>VLOOKUP(MONTH($C17)+12*(T$2-1998),NYWest!$G$972:$T$1020,MATCH(CONCATENATE($A17,T$3),NYWest!$H$971:$T$971,0)+1,FALSE)</f>
        <v>23.508260869565209</v>
      </c>
      <c r="U17" s="54">
        <f>VLOOKUP(MONTH($C17)+12*(U$2-1998),NYWest!$G$972:$T$1020,MATCH(CONCATENATE($A17,U$3),NYWest!$H$971:$T$971,0)+1,FALSE)</f>
        <v>0.37652173913043463</v>
      </c>
      <c r="V17" s="54"/>
      <c r="W17" s="54"/>
    </row>
    <row r="18" spans="1:23" ht="12.75" customHeight="1" x14ac:dyDescent="0.2">
      <c r="A18" s="25">
        <v>30</v>
      </c>
      <c r="C18" s="24">
        <v>37135</v>
      </c>
      <c r="E18" s="46">
        <f>VLOOKUP(MONTH($C18)+12*(E$2-1998),NYWest!$G$972:$T$1020,MATCH(CONCATENATE($A18,E$3),NYWest!$H$971:$T$971,0)+1,FALSE)</f>
        <v>0</v>
      </c>
      <c r="F18" s="46">
        <f>VLOOKUP(MONTH($C18)+12*(F$2-1998),NYWest!$G$972:$T$1020,MATCH(CONCATENATE($A18,F$3),NYWest!$H$971:$T$971,0)+1,FALSE)</f>
        <v>6.9661904761904774</v>
      </c>
      <c r="G18" s="46"/>
      <c r="H18" s="46"/>
      <c r="J18" s="46">
        <f>VLOOKUP(MONTH($C18)+12*(J$2-1998),NYWest!$G$972:$T$1020,MATCH(CONCATENATE($A18,J$3),NYWest!$H$971:$T$971,0)+1,FALSE)</f>
        <v>0.38333333333333319</v>
      </c>
      <c r="K18" s="46">
        <f>VLOOKUP(MONTH($C18)+12*(K$2-1998),NYWest!$G$972:$T$1020,MATCH(CONCATENATE($A18,K$3),NYWest!$H$971:$T$971,0)+1,FALSE)</f>
        <v>3.8071428571428574</v>
      </c>
      <c r="L18" s="25"/>
      <c r="M18" s="25"/>
      <c r="O18" s="46">
        <f>VLOOKUP(MONTH($C18)+12*(O$2-1998),NYWest!$G$972:$T$1020,MATCH(CONCATENATE($A18,O$3),NYWest!$H$971:$T$971,0)+1,FALSE)</f>
        <v>14.724</v>
      </c>
      <c r="P18" s="46">
        <f>VLOOKUP(MONTH($C18)+12*(P$2-1998),NYWest!$G$972:$T$1020,MATCH(CONCATENATE($A18,P$3),NYWest!$H$971:$T$971,0)+1,FALSE)</f>
        <v>9.0500000000000108E-2</v>
      </c>
      <c r="Q18" s="46"/>
      <c r="R18" s="46"/>
      <c r="T18" s="46"/>
      <c r="U18" s="46"/>
      <c r="V18" s="46"/>
      <c r="W18" s="46"/>
    </row>
    <row r="19" spans="1:23" ht="12.75" customHeight="1" x14ac:dyDescent="0.2">
      <c r="A19" s="84">
        <v>25</v>
      </c>
      <c r="B19" s="85"/>
      <c r="C19" s="86">
        <v>37135</v>
      </c>
      <c r="D19" s="85"/>
      <c r="E19" s="98">
        <f>VLOOKUP(MONTH($C19)+12*(E$2-1998),NYWest!$G$972:$T$1020,MATCH(CONCATENATE($A19,E$3),NYWest!$H$971:$T$971,0)+1,FALSE)</f>
        <v>0.62190476190476185</v>
      </c>
      <c r="F19" s="98">
        <f>VLOOKUP(MONTH($C19)+12*(F$2-1998),NYWest!$G$972:$T$1020,MATCH(CONCATENATE($A19,F$3),NYWest!$H$971:$T$971,0)+1,FALSE)</f>
        <v>2.5880952380952378</v>
      </c>
      <c r="G19" s="98"/>
      <c r="H19" s="98"/>
      <c r="I19" s="85"/>
      <c r="J19" s="98">
        <f>VLOOKUP(MONTH($C19)+12*(J$2-1998),NYWest!$G$972:$T$1020,MATCH(CONCATENATE($A19,J$3),NYWest!$H$971:$T$971,0)+1,FALSE)</f>
        <v>1.9538095238095234</v>
      </c>
      <c r="K19" s="98">
        <f>VLOOKUP(MONTH($C19)+12*(K$2-1998),NYWest!$G$972:$T$1020,MATCH(CONCATENATE($A19,K$3),NYWest!$H$971:$T$971,0)+1,FALSE)</f>
        <v>0.37761904761904763</v>
      </c>
      <c r="L19" s="84"/>
      <c r="M19" s="84"/>
      <c r="N19" s="85"/>
      <c r="O19" s="98">
        <f>VLOOKUP(MONTH($C19)+12*(O$2-1998),NYWest!$G$972:$T$1020,MATCH(CONCATENATE($A19,O$3),NYWest!$H$971:$T$971,0)+1,FALSE)</f>
        <v>19.633499999999998</v>
      </c>
      <c r="P19" s="98">
        <f>VLOOKUP(MONTH($C19)+12*(P$2-1998),NYWest!$G$972:$T$1020,MATCH(CONCATENATE($A19,P$3),NYWest!$H$971:$T$971,0)+1,FALSE)</f>
        <v>0</v>
      </c>
      <c r="Q19" s="98"/>
      <c r="R19" s="98"/>
      <c r="S19" s="85"/>
      <c r="T19" s="98"/>
      <c r="U19" s="98"/>
      <c r="V19" s="98"/>
      <c r="W19" s="98"/>
    </row>
    <row r="20" spans="1:23" ht="12.75" customHeight="1" x14ac:dyDescent="0.2">
      <c r="A20" s="65">
        <v>20</v>
      </c>
      <c r="B20" s="66"/>
      <c r="C20" s="67">
        <v>37135</v>
      </c>
      <c r="D20" s="66"/>
      <c r="E20" s="54">
        <f>VLOOKUP(MONTH($C20)+12*(E$2-1998),NYWest!$G$972:$T$1020,MATCH(CONCATENATE($A20,E$3),NYWest!$H$971:$T$971,0)+1,FALSE)</f>
        <v>3.2923809523809524</v>
      </c>
      <c r="F20" s="54">
        <f>VLOOKUP(MONTH($C20)+12*(F$2-1998),NYWest!$G$972:$T$1020,MATCH(CONCATENATE($A20,F$3),NYWest!$H$971:$T$971,0)+1,FALSE)</f>
        <v>0.2585714285714284</v>
      </c>
      <c r="G20" s="99"/>
      <c r="H20" s="99"/>
      <c r="I20" s="66"/>
      <c r="J20" s="54">
        <f>VLOOKUP(MONTH($C20)+12*(J$2-1998),NYWest!$G$972:$T$1020,MATCH(CONCATENATE($A20,J$3),NYWest!$H$971:$T$971,0)+1,FALSE)</f>
        <v>6.5761904761904741</v>
      </c>
      <c r="K20" s="54">
        <f>VLOOKUP(MONTH($C20)+12*(K$2-1998),NYWest!$G$972:$T$1020,MATCH(CONCATENATE($A20,K$3),NYWest!$H$971:$T$971,0)+1,FALSE)</f>
        <v>0</v>
      </c>
      <c r="L20" s="65"/>
      <c r="M20" s="65"/>
      <c r="N20" s="66"/>
      <c r="O20" s="54">
        <f>VLOOKUP(MONTH($C20)+12*(O$2-1998),NYWest!$G$972:$T$1020,MATCH(CONCATENATE($A20,O$3),NYWest!$H$971:$T$971,0)+1,FALSE)</f>
        <v>24.633500000000005</v>
      </c>
      <c r="P20" s="54">
        <f>VLOOKUP(MONTH($C20)+12*(P$2-1998),NYWest!$G$972:$T$1020,MATCH(CONCATENATE($A20,P$3),NYWest!$H$971:$T$971,0)+1,FALSE)</f>
        <v>0</v>
      </c>
      <c r="Q20" s="99"/>
      <c r="R20" s="99"/>
      <c r="S20" s="66"/>
      <c r="T20" s="54"/>
      <c r="U20" s="54"/>
      <c r="V20" s="99"/>
      <c r="W20" s="99"/>
    </row>
    <row r="21" spans="1:23" ht="12.75" customHeight="1" outlineLevel="1" x14ac:dyDescent="0.2">
      <c r="A21" s="25">
        <v>30</v>
      </c>
      <c r="C21" s="24">
        <v>37165</v>
      </c>
      <c r="E21" s="46">
        <f>VLOOKUP(MONTH($C21)+12*(E$2-1998),NYWest!$G$972:$T$1020,MATCH(CONCATENATE($A21,E$3),NYWest!$H$971:$T$971,0)+1,FALSE)</f>
        <v>0</v>
      </c>
      <c r="F21" s="46">
        <f>VLOOKUP(MONTH($C21)+12*(F$2-1998),NYWest!$G$972:$T$1020,MATCH(CONCATENATE($A21,F$3),NYWest!$H$971:$T$971,0)+1,FALSE)</f>
        <v>7.3768181818181802</v>
      </c>
      <c r="G21" s="46"/>
      <c r="H21" s="46"/>
      <c r="J21" s="46">
        <f>VLOOKUP(MONTH($C21)+12*(J$2-1998),NYWest!$G$972:$T$1020,MATCH(CONCATENATE($A21,J$3),NYWest!$H$971:$T$971,0)+1,FALSE)</f>
        <v>0</v>
      </c>
      <c r="K21" s="46">
        <f>VLOOKUP(MONTH($C21)+12*(K$2-1998),NYWest!$G$972:$T$1020,MATCH(CONCATENATE($A21,K$3),NYWest!$H$971:$T$971,0)+1,FALSE)</f>
        <v>4.7971428571428572</v>
      </c>
      <c r="L21" s="25"/>
      <c r="M21" s="25"/>
      <c r="O21" s="46">
        <f>VLOOKUP(MONTH($C21)+12*(O$2-1998),NYWest!$G$972:$T$1020,MATCH(CONCATENATE($A21,O$3),NYWest!$H$971:$T$971,0)+1,FALSE)</f>
        <v>22.018181818181816</v>
      </c>
      <c r="P21" s="46">
        <f>VLOOKUP(MONTH($C21)+12*(P$2-1998),NYWest!$G$972:$T$1020,MATCH(CONCATENATE($A21,P$3),NYWest!$H$971:$T$971,0)+1,FALSE)</f>
        <v>0</v>
      </c>
      <c r="Q21" s="46"/>
      <c r="R21" s="46"/>
      <c r="T21" s="46"/>
      <c r="U21" s="46"/>
      <c r="V21" s="46"/>
    </row>
    <row r="22" spans="1:23" ht="12.75" customHeight="1" outlineLevel="1" x14ac:dyDescent="0.2">
      <c r="A22" s="25">
        <v>30</v>
      </c>
      <c r="C22" s="24">
        <v>37196</v>
      </c>
      <c r="E22" s="46">
        <f>VLOOKUP(MONTH($C22)+12*(E$2-1998),NYWest!$G$972:$T$1020,MATCH(CONCATENATE($A22,E$3),NYWest!$H$971:$T$971,0)+1,FALSE)</f>
        <v>0</v>
      </c>
      <c r="F22" s="46">
        <f>VLOOKUP(MONTH($C22)+12*(F$2-1998),NYWest!$G$972:$T$1020,MATCH(CONCATENATE($A22,F$3),NYWest!$H$971:$T$971,0)+1,FALSE)</f>
        <v>6.6836842105263159</v>
      </c>
      <c r="G22" s="46"/>
      <c r="H22" s="46"/>
      <c r="J22" s="46">
        <f>VLOOKUP(MONTH($C22)+12*(J$2-1998),NYWest!$G$972:$T$1020,MATCH(CONCATENATE($A22,J$3),NYWest!$H$971:$T$971,0)+1,FALSE)</f>
        <v>0</v>
      </c>
      <c r="K22" s="46">
        <f>VLOOKUP(MONTH($C22)+12*(K$2-1998),NYWest!$G$972:$T$1020,MATCH(CONCATENATE($A22,K$3),NYWest!$H$971:$T$971,0)+1,FALSE)</f>
        <v>5.7335000000000003</v>
      </c>
      <c r="L22" s="25"/>
      <c r="M22" s="25"/>
      <c r="O22" s="46">
        <f>VLOOKUP(MONTH($C22)+12*(O$2-1998),NYWest!$G$972:$T$1020,MATCH(CONCATENATE($A22,O$3),NYWest!$H$971:$T$971,0)+1,FALSE)</f>
        <v>17.165238095238095</v>
      </c>
      <c r="P22" s="46">
        <f>VLOOKUP(MONTH($C22)+12*(P$2-1998),NYWest!$G$972:$T$1020,MATCH(CONCATENATE($A22,P$3),NYWest!$H$971:$T$971,0)+1,FALSE)</f>
        <v>0</v>
      </c>
      <c r="Q22" s="46"/>
      <c r="R22" s="46"/>
      <c r="T22" s="46"/>
      <c r="U22" s="46"/>
    </row>
    <row r="23" spans="1:23" ht="12.75" customHeight="1" outlineLevel="1" x14ac:dyDescent="0.2">
      <c r="A23" s="140">
        <v>30</v>
      </c>
      <c r="B23" s="141"/>
      <c r="C23" s="149">
        <v>37226</v>
      </c>
      <c r="D23" s="141"/>
      <c r="E23" s="151">
        <f>VLOOKUP(MONTH($C23)+12*(E$2-1998),NYWest!$G$972:$T$1020,MATCH(CONCATENATE($A23,E$3),NYWest!$H$971:$T$971,0)+1,FALSE)</f>
        <v>0</v>
      </c>
      <c r="F23" s="151">
        <f>VLOOKUP(MONTH($C23)+12*(F$2-1998),NYWest!$G$972:$T$1020,MATCH(CONCATENATE($A23,F$3),NYWest!$H$971:$T$971,0)+1,FALSE)</f>
        <v>8.5768181818181812</v>
      </c>
      <c r="G23" s="151"/>
      <c r="H23" s="151"/>
      <c r="I23" s="141"/>
      <c r="J23" s="151">
        <f>VLOOKUP(MONTH($C23)+12*(J$2-1998),NYWest!$G$972:$T$1020,MATCH(CONCATENATE($A23,J$3),NYWest!$H$971:$T$971,0)+1,FALSE)</f>
        <v>4.7619047619047616E-2</v>
      </c>
      <c r="K23" s="151">
        <f>VLOOKUP(MONTH($C23)+12*(K$2-1998),NYWest!$G$972:$T$1020,MATCH(CONCATENATE($A23,K$3),NYWest!$H$971:$T$971,0)+1,FALSE)</f>
        <v>5.9085714285714293</v>
      </c>
      <c r="L23" s="140"/>
      <c r="M23" s="140"/>
      <c r="N23" s="141"/>
      <c r="O23" s="151">
        <f>VLOOKUP(MONTH($C23)+12*(O$2-1998),NYWest!$G$972:$T$1020,MATCH(CONCATENATE($A23,O$3),NYWest!$H$971:$T$971,0)+1,FALSE)</f>
        <v>33.794999999999995</v>
      </c>
      <c r="P23" s="151">
        <f>VLOOKUP(MONTH($C23)+12*(P$2-1998),NYWest!$G$972:$T$1020,MATCH(CONCATENATE($A23,P$3),NYWest!$H$971:$T$971,0)+1,FALSE)</f>
        <v>0</v>
      </c>
      <c r="Q23" s="151"/>
      <c r="R23" s="151"/>
      <c r="S23" s="141"/>
      <c r="T23" s="151"/>
      <c r="U23" s="151"/>
      <c r="V23" s="141"/>
      <c r="W23" s="141"/>
    </row>
    <row r="24" spans="1:23" ht="12.75" hidden="1" customHeight="1" x14ac:dyDescent="0.2">
      <c r="A24" s="25">
        <v>30</v>
      </c>
      <c r="C24" s="24" t="s">
        <v>23</v>
      </c>
      <c r="E24" s="46">
        <f>(E21*$D$44+E22*$D$45+E23*$D$46)/SUM($D$44:$D$46)</f>
        <v>0</v>
      </c>
      <c r="F24" s="46">
        <f>(F21*$D$44+F22*$D$45+F23*$D$46)/SUM($D$44:$D$46)</f>
        <v>7.5868253968253967</v>
      </c>
      <c r="G24" s="46"/>
      <c r="H24" s="46"/>
      <c r="J24" s="46">
        <f>(J21*$I$44+J22*$I$45+J23*$I$46)/SUM($I$44:$I$46)</f>
        <v>1.6129032258064516E-2</v>
      </c>
      <c r="K24" s="46">
        <f>(K21*$I$44+K22*$I$45+K23*$I$46)/SUM($I$44:$I$46)</f>
        <v>5.4756451612903225</v>
      </c>
      <c r="L24" s="25"/>
      <c r="M24" s="25"/>
      <c r="O24" s="46">
        <f>(O21*$N$44+O22*$N$45+O23*$N$46)/SUM($N$44:$N$46)</f>
        <v>24.139206349206351</v>
      </c>
      <c r="P24" s="46"/>
      <c r="Q24" s="46"/>
      <c r="R24" s="46"/>
      <c r="T24" s="46"/>
      <c r="U24" s="46"/>
    </row>
    <row r="25" spans="1:23" ht="12.75" customHeight="1" outlineLevel="1" x14ac:dyDescent="0.2">
      <c r="A25" s="25">
        <v>25</v>
      </c>
      <c r="C25" s="24">
        <v>37165</v>
      </c>
      <c r="E25" s="46">
        <f>VLOOKUP(MONTH($C25)+12*(E$2-1998),NYWest!$G$972:$T$1020,MATCH(CONCATENATE($A25,E$3),NYWest!$H$971:$T$971,0)+1,FALSE)</f>
        <v>0</v>
      </c>
      <c r="F25" s="46">
        <f>VLOOKUP(MONTH($C25)+12*(F$2-1998),NYWest!$G$972:$T$1020,MATCH(CONCATENATE($A25,F$3),NYWest!$H$971:$T$971,0)+1,FALSE)</f>
        <v>2.3768181818181819</v>
      </c>
      <c r="G25" s="46"/>
      <c r="H25" s="46"/>
      <c r="J25" s="46">
        <f>VLOOKUP(MONTH($C25)+12*(J$2-1998),NYWest!$G$972:$T$1020,MATCH(CONCATENATE($A25,J$3),NYWest!$H$971:$T$971,0)+1,FALSE)</f>
        <v>0.56095238095238065</v>
      </c>
      <c r="K25" s="46">
        <f>VLOOKUP(MONTH($C25)+12*(K$2-1998),NYWest!$G$972:$T$1020,MATCH(CONCATENATE($A25,K$3),NYWest!$H$971:$T$971,0)+1,FALSE)</f>
        <v>0.35809523809523824</v>
      </c>
      <c r="L25" s="25"/>
      <c r="M25" s="25"/>
      <c r="O25" s="46">
        <f>VLOOKUP(MONTH($C25)+12*(O$2-1998),NYWest!$G$972:$T$1020,MATCH(CONCATENATE($A25,O$3),NYWest!$H$971:$T$971,0)+1,FALSE)</f>
        <v>27.018181818181812</v>
      </c>
      <c r="P25" s="46">
        <f>VLOOKUP(MONTH($C25)+12*(P$2-1998),NYWest!$G$972:$T$1020,MATCH(CONCATENATE($A25,P$3),NYWest!$H$971:$T$971,0)+1,FALSE)</f>
        <v>0</v>
      </c>
      <c r="Q25" s="46"/>
      <c r="R25" s="46"/>
      <c r="T25" s="46"/>
      <c r="U25" s="46"/>
    </row>
    <row r="26" spans="1:23" ht="12.75" customHeight="1" outlineLevel="1" x14ac:dyDescent="0.2">
      <c r="A26" s="25">
        <v>25</v>
      </c>
      <c r="C26" s="24">
        <v>37196</v>
      </c>
      <c r="E26" s="46">
        <f>VLOOKUP(MONTH($C26)+12*(E$2-1998),NYWest!$G$972:$T$1020,MATCH(CONCATENATE($A26,E$3),NYWest!$H$971:$T$971,0)+1,FALSE)</f>
        <v>0.36210526315789487</v>
      </c>
      <c r="F26" s="46">
        <f>VLOOKUP(MONTH($C26)+12*(F$2-1998),NYWest!$G$972:$T$1020,MATCH(CONCATENATE($A26,F$3),NYWest!$H$971:$T$971,0)+1,FALSE)</f>
        <v>2.0457894736842106</v>
      </c>
      <c r="G26" s="46"/>
      <c r="H26" s="46"/>
      <c r="J26" s="46">
        <f>VLOOKUP(MONTH($C26)+12*(J$2-1998),NYWest!$G$972:$T$1020,MATCH(CONCATENATE($A26,J$3),NYWest!$H$971:$T$971,0)+1,FALSE)</f>
        <v>0.44399999999999995</v>
      </c>
      <c r="K26" s="46">
        <f>VLOOKUP(MONTH($C26)+12*(K$2-1998),NYWest!$G$972:$T$1020,MATCH(CONCATENATE($A26,K$3),NYWest!$H$971:$T$971,0)+1,FALSE)</f>
        <v>1.1774999999999998</v>
      </c>
      <c r="L26" s="25"/>
      <c r="M26" s="25"/>
      <c r="O26" s="46">
        <f>VLOOKUP(MONTH($C26)+12*(O$2-1998),NYWest!$G$972:$T$1020,MATCH(CONCATENATE($A26,O$3),NYWest!$H$971:$T$971,0)+1,FALSE)</f>
        <v>22.165238095238095</v>
      </c>
      <c r="P26" s="46">
        <f>VLOOKUP(MONTH($C26)+12*(P$2-1998),NYWest!$G$972:$T$1020,MATCH(CONCATENATE($A26,P$3),NYWest!$H$971:$T$971,0)+1,FALSE)</f>
        <v>0</v>
      </c>
      <c r="Q26" s="46"/>
      <c r="R26" s="46"/>
      <c r="T26" s="46"/>
      <c r="U26" s="46"/>
    </row>
    <row r="27" spans="1:23" ht="12.75" customHeight="1" outlineLevel="1" x14ac:dyDescent="0.2">
      <c r="A27" s="140">
        <v>25</v>
      </c>
      <c r="B27" s="141"/>
      <c r="C27" s="149">
        <v>37226</v>
      </c>
      <c r="D27" s="141"/>
      <c r="E27" s="151">
        <f>VLOOKUP(MONTH($C27)+12*(E$2-1998),NYWest!$G$972:$T$1020,MATCH(CONCATENATE($A27,E$3),NYWest!$H$971:$T$971,0)+1,FALSE)</f>
        <v>0</v>
      </c>
      <c r="F27" s="151">
        <f>VLOOKUP(MONTH($C27)+12*(F$2-1998),NYWest!$G$972:$T$1020,MATCH(CONCATENATE($A27,F$3),NYWest!$H$971:$T$971,0)+1,FALSE)</f>
        <v>3.5768181818181817</v>
      </c>
      <c r="G27" s="151"/>
      <c r="H27" s="151"/>
      <c r="I27" s="141"/>
      <c r="J27" s="151">
        <f>VLOOKUP(MONTH($C27)+12*(J$2-1998),NYWest!$G$972:$T$1020,MATCH(CONCATENATE($A27,J$3),NYWest!$H$971:$T$971,0)+1,FALSE)</f>
        <v>0.81285714285714283</v>
      </c>
      <c r="K27" s="151">
        <f>VLOOKUP(MONTH($C27)+12*(K$2-1998),NYWest!$G$972:$T$1020,MATCH(CONCATENATE($A27,K$3),NYWest!$H$971:$T$971,0)+1,FALSE)</f>
        <v>1.6738095238095236</v>
      </c>
      <c r="L27" s="140"/>
      <c r="M27" s="140"/>
      <c r="N27" s="141"/>
      <c r="O27" s="151">
        <f>VLOOKUP(MONTH($C27)+12*(O$2-1998),NYWest!$G$972:$T$1020,MATCH(CONCATENATE($A27,O$3),NYWest!$H$971:$T$971,0)+1,FALSE)</f>
        <v>38.794999999999995</v>
      </c>
      <c r="P27" s="151">
        <f>VLOOKUP(MONTH($C27)+12*(P$2-1998),NYWest!$G$972:$T$1020,MATCH(CONCATENATE($A27,P$3),NYWest!$H$971:$T$971,0)+1,FALSE)</f>
        <v>0</v>
      </c>
      <c r="Q27" s="151"/>
      <c r="R27" s="151"/>
      <c r="S27" s="141"/>
      <c r="T27" s="151"/>
      <c r="U27" s="151"/>
      <c r="V27" s="141"/>
      <c r="W27" s="141"/>
    </row>
    <row r="28" spans="1:23" ht="12.75" hidden="1" customHeight="1" x14ac:dyDescent="0.2">
      <c r="A28" s="84">
        <v>25</v>
      </c>
      <c r="B28" s="85"/>
      <c r="C28" s="86" t="s">
        <v>23</v>
      </c>
      <c r="D28" s="85"/>
      <c r="E28" s="98">
        <f>(E25*$D$44+E26*$D$45+E27*$D$46)/SUM($D$44:$D$46)</f>
        <v>0.10920634920634925</v>
      </c>
      <c r="F28" s="98">
        <f>(F25*$I$44+F26*$I$45+F27*$I$46)/SUM($I$44:$I$46)</f>
        <v>2.6764863404846428</v>
      </c>
      <c r="G28" s="98"/>
      <c r="H28" s="98"/>
      <c r="I28" s="85"/>
      <c r="J28" s="98">
        <f>(J25*$I$44+J26*$I$45+J27*$I$46)/SUM($I$44:$I$46)</f>
        <v>0.60854838709677406</v>
      </c>
      <c r="K28" s="98">
        <f>(K25*$I$44+K26*$I$45+K27*$I$46)/SUM($I$44:$I$46)</f>
        <v>1.0680645161290323</v>
      </c>
      <c r="L28" s="84"/>
      <c r="M28" s="84"/>
      <c r="N28" s="85"/>
      <c r="O28" s="98">
        <f>(O25*$N$44+O26*$N$45+O27*$N$46)/SUM($N$44:$N$46)</f>
        <v>29.139206349206344</v>
      </c>
      <c r="P28" s="98">
        <f>(P25*$I$44+P26*$I$45+P27*$I$46)/SUM($I$44:$I$46)</f>
        <v>0</v>
      </c>
      <c r="Q28" s="98"/>
      <c r="R28" s="98"/>
      <c r="S28" s="85"/>
      <c r="T28" s="98"/>
      <c r="U28" s="98"/>
      <c r="V28" s="85"/>
      <c r="W28" s="85"/>
    </row>
    <row r="29" spans="1:23" ht="12.75" customHeight="1" outlineLevel="1" x14ac:dyDescent="0.2">
      <c r="A29" s="69">
        <v>20</v>
      </c>
      <c r="C29" s="24">
        <v>37165</v>
      </c>
      <c r="E29" s="46">
        <f>VLOOKUP(MONTH($C29)+12*(E$2-1998),NYWest!$G$972:$T$1020,MATCH(CONCATENATE($A29,E$3),NYWest!$H$971:$T$971,0)+1,FALSE)</f>
        <v>2.6231818181818181</v>
      </c>
      <c r="F29" s="46">
        <f>VLOOKUP(MONTH($C29)+12*(F$2-1998),NYWest!$G$972:$T$1020,MATCH(CONCATENATE($A29,F$3),NYWest!$H$971:$T$971,0)+1,FALSE)</f>
        <v>0</v>
      </c>
      <c r="J29" s="46">
        <f>VLOOKUP(MONTH($C29)+12*(J$2-1998),NYWest!$G$972:$T$1020,MATCH(CONCATENATE($A29,J$3),NYWest!$H$971:$T$971,0)+1,FALSE)</f>
        <v>5.2028571428571428</v>
      </c>
      <c r="K29" s="46">
        <f>VLOOKUP(MONTH($C29)+12*(K$2-1998),NYWest!$G$972:$T$1020,MATCH(CONCATENATE($A29,K$3),NYWest!$H$971:$T$971,0)+1,FALSE)</f>
        <v>0</v>
      </c>
      <c r="O29" s="46">
        <f>VLOOKUP(MONTH($C29)+12*(O$2-1998),NYWest!$G$972:$T$1020,MATCH(CONCATENATE($A29,O$3),NYWest!$H$971:$T$971,0)+1,FALSE)</f>
        <v>32.018181818181816</v>
      </c>
      <c r="P29" s="46">
        <f>VLOOKUP(MONTH($C29)+12*(P$2-1998),NYWest!$G$972:$T$1020,MATCH(CONCATENATE($A29,P$3),NYWest!$H$971:$T$971,0)+1,FALSE)</f>
        <v>0</v>
      </c>
    </row>
    <row r="30" spans="1:23" ht="12.75" customHeight="1" outlineLevel="1" x14ac:dyDescent="0.2">
      <c r="A30" s="69">
        <v>20</v>
      </c>
      <c r="C30" s="24">
        <v>37196</v>
      </c>
      <c r="E30" s="46">
        <f>VLOOKUP(MONTH($C30)+12*(E$2-1998),NYWest!$G$972:$T$1020,MATCH(CONCATENATE($A30,E$3),NYWest!$H$971:$T$971,0)+1,FALSE)</f>
        <v>3.3163157894736845</v>
      </c>
      <c r="F30" s="46">
        <f>VLOOKUP(MONTH($C30)+12*(F$2-1998),NYWest!$G$972:$T$1020,MATCH(CONCATENATE($A30,F$3),NYWest!$H$971:$T$971,0)+1,FALSE)</f>
        <v>0</v>
      </c>
      <c r="J30" s="46">
        <f>VLOOKUP(MONTH($C30)+12*(J$2-1998),NYWest!$G$972:$T$1020,MATCH(CONCATENATE($A30,J$3),NYWest!$H$971:$T$971,0)+1,FALSE)</f>
        <v>4.2664999999999997</v>
      </c>
      <c r="K30" s="46">
        <f>VLOOKUP(MONTH($C30)+12*(K$2-1998),NYWest!$G$972:$T$1020,MATCH(CONCATENATE($A30,K$3),NYWest!$H$971:$T$971,0)+1,FALSE)</f>
        <v>0</v>
      </c>
      <c r="O30" s="46">
        <f>VLOOKUP(MONTH($C30)+12*(O$2-1998),NYWest!$G$972:$T$1020,MATCH(CONCATENATE($A30,O$3),NYWest!$H$971:$T$971,0)+1,FALSE)</f>
        <v>27.165238095238095</v>
      </c>
      <c r="P30" s="46">
        <f>VLOOKUP(MONTH($C30)+12*(P$2-1998),NYWest!$G$972:$T$1020,MATCH(CONCATENATE($A30,P$3),NYWest!$H$971:$T$971,0)+1,FALSE)</f>
        <v>0</v>
      </c>
    </row>
    <row r="31" spans="1:23" ht="12.75" customHeight="1" outlineLevel="1" thickBot="1" x14ac:dyDescent="0.25">
      <c r="A31" s="69">
        <v>20</v>
      </c>
      <c r="C31" s="24">
        <v>37226</v>
      </c>
      <c r="E31" s="46">
        <f>VLOOKUP(MONTH($C31)+12*(E$2-1998),NYWest!$G$972:$T$1020,MATCH(CONCATENATE($A31,E$3),NYWest!$H$971:$T$971,0)+1,FALSE)</f>
        <v>1.695909090909091</v>
      </c>
      <c r="F31" s="46">
        <f>VLOOKUP(MONTH($C31)+12*(F$2-1998),NYWest!$G$972:$T$1020,MATCH(CONCATENATE($A31,F$3),NYWest!$H$971:$T$971,0)+1,FALSE)</f>
        <v>0.27272727272727271</v>
      </c>
      <c r="J31" s="46">
        <f>VLOOKUP(MONTH($C31)+12*(J$2-1998),NYWest!$G$972:$T$1020,MATCH(CONCATENATE($A31,J$3),NYWest!$H$971:$T$971,0)+1,FALSE)</f>
        <v>4.1390476190476182</v>
      </c>
      <c r="K31" s="46">
        <f>VLOOKUP(MONTH($C31)+12*(K$2-1998),NYWest!$G$972:$T$1020,MATCH(CONCATENATE($A31,K$3),NYWest!$H$971:$T$971,0)+1,FALSE)</f>
        <v>0</v>
      </c>
      <c r="O31" s="46">
        <f>VLOOKUP(MONTH($C31)+12*(O$2-1998),NYWest!$G$972:$T$1020,MATCH(CONCATENATE($A31,O$3),NYWest!$H$971:$T$971,0)+1,FALSE)</f>
        <v>43.794999999999995</v>
      </c>
      <c r="P31" s="46">
        <f>VLOOKUP(MONTH($C31)+12*(P$2-1998),NYWest!$G$972:$T$1020,MATCH(CONCATENATE($A31,P$3),NYWest!$H$971:$T$971,0)+1,FALSE)</f>
        <v>0</v>
      </c>
    </row>
    <row r="32" spans="1:23" ht="12.75" hidden="1" customHeight="1" thickBot="1" x14ac:dyDescent="0.25">
      <c r="A32" s="75">
        <v>20</v>
      </c>
      <c r="B32" s="33"/>
      <c r="C32" s="38" t="s">
        <v>23</v>
      </c>
      <c r="D32" s="33"/>
      <c r="E32" s="59">
        <f>(E29*$D$44+E30*$D$45+E31*$D$46)/SUM($D$44:$D$46)</f>
        <v>2.5084126984126986</v>
      </c>
      <c r="F32" s="59">
        <f>(F29*$I$44+F30*$I$45+F31*$I$46)/SUM($I$44:$I$46)</f>
        <v>9.2375366568914943E-2</v>
      </c>
      <c r="G32" s="33"/>
      <c r="H32" s="33"/>
      <c r="I32" s="33"/>
      <c r="J32" s="59">
        <f>(J29*$D$44+J30*$D$45+J31*$D$46)/SUM($D$44:$D$46)</f>
        <v>4.5489746787603922</v>
      </c>
      <c r="K32" s="59">
        <f>(K29*$I$44+K30*$I$45+K31*$I$46)/SUM($I$44:$I$46)</f>
        <v>0</v>
      </c>
      <c r="L32" s="33"/>
      <c r="M32" s="33"/>
      <c r="N32" s="33"/>
      <c r="O32" s="59">
        <f>(O29*$D$44+O30*$D$45+O31*$D$46)/SUM($D$44:$D$46)</f>
        <v>34.667135298563871</v>
      </c>
      <c r="P32" s="59">
        <f>(P29*$I$44+P30*$I$45+P31*$I$46)/SUM($I$44:$I$46)</f>
        <v>0</v>
      </c>
      <c r="Q32" s="33"/>
      <c r="R32" s="33"/>
      <c r="S32" s="33"/>
      <c r="T32" s="33"/>
      <c r="U32" s="33"/>
      <c r="V32" s="33"/>
    </row>
    <row r="33" spans="1:23" s="105" customFormat="1" ht="30.75" customHeight="1" x14ac:dyDescent="0.2">
      <c r="A33" s="103" t="s">
        <v>22</v>
      </c>
      <c r="B33" s="103"/>
      <c r="C33" s="103"/>
      <c r="D33" s="104"/>
      <c r="E33" s="104" t="s">
        <v>108</v>
      </c>
      <c r="F33" s="104" t="s">
        <v>25</v>
      </c>
      <c r="G33" s="104" t="s">
        <v>25</v>
      </c>
      <c r="H33" s="117" t="s">
        <v>110</v>
      </c>
      <c r="I33" s="104"/>
      <c r="J33" s="104" t="s">
        <v>108</v>
      </c>
      <c r="K33" s="104" t="s">
        <v>25</v>
      </c>
      <c r="L33" s="104" t="s">
        <v>25</v>
      </c>
      <c r="M33" s="117" t="s">
        <v>110</v>
      </c>
      <c r="N33" s="104"/>
      <c r="O33" s="104" t="s">
        <v>108</v>
      </c>
      <c r="P33" s="104" t="s">
        <v>25</v>
      </c>
      <c r="Q33" s="104" t="s">
        <v>25</v>
      </c>
      <c r="R33" s="117" t="s">
        <v>110</v>
      </c>
      <c r="S33" s="104"/>
      <c r="T33" s="104" t="s">
        <v>108</v>
      </c>
      <c r="U33" s="104" t="s">
        <v>25</v>
      </c>
      <c r="V33" s="104" t="s">
        <v>25</v>
      </c>
      <c r="W33" s="117" t="s">
        <v>110</v>
      </c>
    </row>
    <row r="34" spans="1:23" s="105" customFormat="1" ht="12" customHeight="1" x14ac:dyDescent="0.2">
      <c r="A34" s="114"/>
      <c r="B34" s="114"/>
      <c r="C34" s="114"/>
      <c r="D34" s="115"/>
      <c r="E34" s="30" t="s">
        <v>6</v>
      </c>
      <c r="F34" s="115" t="s">
        <v>6</v>
      </c>
      <c r="G34" s="115" t="s">
        <v>27</v>
      </c>
      <c r="H34" s="118" t="s">
        <v>112</v>
      </c>
      <c r="I34" s="115"/>
      <c r="J34" s="30" t="s">
        <v>6</v>
      </c>
      <c r="K34" s="115" t="s">
        <v>6</v>
      </c>
      <c r="L34" s="115" t="s">
        <v>27</v>
      </c>
      <c r="M34" s="118" t="s">
        <v>112</v>
      </c>
      <c r="N34" s="115"/>
      <c r="O34" s="30" t="s">
        <v>6</v>
      </c>
      <c r="P34" s="115" t="s">
        <v>6</v>
      </c>
      <c r="Q34" s="115" t="s">
        <v>27</v>
      </c>
      <c r="R34" s="118" t="s">
        <v>112</v>
      </c>
      <c r="S34" s="115"/>
      <c r="T34" s="30" t="s">
        <v>6</v>
      </c>
      <c r="U34" s="115" t="s">
        <v>6</v>
      </c>
      <c r="V34" s="115" t="s">
        <v>27</v>
      </c>
      <c r="W34" s="118" t="s">
        <v>112</v>
      </c>
    </row>
    <row r="35" spans="1:23" ht="12" customHeight="1" x14ac:dyDescent="0.2">
      <c r="A35" s="37"/>
      <c r="B35" s="37"/>
      <c r="C35" s="37"/>
      <c r="D35" s="30"/>
      <c r="E35" s="30" t="s">
        <v>98</v>
      </c>
      <c r="F35" s="30" t="s">
        <v>26</v>
      </c>
      <c r="G35" s="30" t="s">
        <v>28</v>
      </c>
      <c r="H35" s="116" t="s">
        <v>111</v>
      </c>
      <c r="I35" s="30"/>
      <c r="J35" s="30" t="s">
        <v>98</v>
      </c>
      <c r="K35" s="30" t="s">
        <v>26</v>
      </c>
      <c r="L35" s="30" t="s">
        <v>28</v>
      </c>
      <c r="M35" s="116" t="s">
        <v>111</v>
      </c>
      <c r="N35" s="30"/>
      <c r="O35" s="30" t="s">
        <v>98</v>
      </c>
      <c r="P35" s="30" t="s">
        <v>26</v>
      </c>
      <c r="Q35" s="30" t="s">
        <v>28</v>
      </c>
      <c r="R35" s="116" t="s">
        <v>111</v>
      </c>
      <c r="S35" s="30"/>
      <c r="T35" s="30" t="s">
        <v>98</v>
      </c>
      <c r="U35" s="30" t="s">
        <v>26</v>
      </c>
      <c r="V35" s="30" t="s">
        <v>28</v>
      </c>
      <c r="W35" s="116" t="s">
        <v>111</v>
      </c>
    </row>
    <row r="36" spans="1:23" s="6" customFormat="1" ht="12" customHeight="1" thickBot="1" x14ac:dyDescent="0.25">
      <c r="A36" s="22"/>
      <c r="B36" s="22"/>
      <c r="C36" s="22"/>
      <c r="D36" s="23"/>
      <c r="E36" s="23">
        <v>1998</v>
      </c>
      <c r="F36" s="23">
        <v>1998</v>
      </c>
      <c r="G36" s="23">
        <v>1998</v>
      </c>
      <c r="H36" s="23">
        <v>1998</v>
      </c>
      <c r="I36" s="23"/>
      <c r="J36" s="23">
        <v>1999</v>
      </c>
      <c r="K36" s="23">
        <v>1999</v>
      </c>
      <c r="L36" s="23">
        <v>1999</v>
      </c>
      <c r="M36" s="23">
        <v>1999</v>
      </c>
      <c r="N36" s="23"/>
      <c r="O36" s="23">
        <v>2000</v>
      </c>
      <c r="P36" s="23">
        <v>2000</v>
      </c>
      <c r="Q36" s="23">
        <v>2000</v>
      </c>
      <c r="R36" s="23">
        <v>2000</v>
      </c>
      <c r="S36" s="23"/>
      <c r="T36" s="23">
        <v>2001</v>
      </c>
      <c r="U36" s="23">
        <v>2001</v>
      </c>
      <c r="V36" s="23">
        <v>2001</v>
      </c>
      <c r="W36" s="23">
        <v>2001</v>
      </c>
    </row>
    <row r="37" spans="1:23" ht="12" customHeight="1" x14ac:dyDescent="0.2">
      <c r="A37" s="6"/>
      <c r="B37" s="6"/>
      <c r="C37" s="6" t="s">
        <v>5</v>
      </c>
      <c r="D37" s="31"/>
      <c r="H37" s="31"/>
      <c r="I37" s="31"/>
      <c r="M37" s="31"/>
      <c r="N37" s="31"/>
      <c r="R37" s="31"/>
      <c r="S37" s="31"/>
      <c r="W37" s="31"/>
    </row>
    <row r="38" spans="1:23" ht="12" customHeight="1" x14ac:dyDescent="0.2">
      <c r="A38" s="61"/>
      <c r="B38" s="31"/>
      <c r="C38" s="6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</row>
    <row r="39" spans="1:23" ht="12" customHeight="1" x14ac:dyDescent="0.2">
      <c r="A39" s="24"/>
      <c r="B39" s="52"/>
      <c r="C39" s="24">
        <v>36892</v>
      </c>
      <c r="D39" s="52"/>
      <c r="E39" s="53">
        <f>VLOOKUP(MONTH($C39)+12*(E$36-1998),NYWest!$B$972:$F$1060,3,FALSE)</f>
        <v>21.80952380952381</v>
      </c>
      <c r="F39" s="53">
        <f>VLOOKUP(MONTH($C39)+12*(F$36-1998),Gas!$A$2507:$E$2568,3,FALSE)</f>
        <v>2.1114516129032257</v>
      </c>
      <c r="G39" s="44">
        <f>VLOOKUP(MONTH($C39)+12*(G$36-1998),NYWest!$U$972:$AC$1060,3,FALSE)</f>
        <v>10.399365774949544</v>
      </c>
      <c r="H39" s="42">
        <f>VLOOKUP(MONTH($C39)+12*(H$36-1998),'[1]Peak Load %'!$A$27:$O$110,MATCH("NY-ISO",'[1]Peak Load %'!$B$1:$O$1,0)+1,FALSE)</f>
        <v>0.62949577888284958</v>
      </c>
      <c r="I39" s="42"/>
      <c r="J39" s="53">
        <f>VLOOKUP(MONTH($C39)+12*(J$36-1998),NYWest!$B$972:$F$1060,3,FALSE)</f>
        <v>23.349</v>
      </c>
      <c r="K39" s="53">
        <f>VLOOKUP(MONTH($C39)+12*(K$36-1998),Gas!$A$2507:$E$2568,3,FALSE)</f>
        <v>1.8438709677419356</v>
      </c>
      <c r="L39" s="44">
        <f>VLOOKUP(MONTH($C39)+12*(L$36-1998),NYWest!$U$972:$AC$1060,3,FALSE)</f>
        <v>12.59393816616455</v>
      </c>
      <c r="M39" s="42">
        <f>VLOOKUP(MONTH($C39)+12*(M$36-1998),'[1]Peak Load %'!$A$27:$O$110,MATCH("NY-ISO",'[1]Peak Load %'!$B$1:$O$1,0)+1,FALSE)</f>
        <v>0.69035503642881924</v>
      </c>
      <c r="N39" s="52"/>
      <c r="O39" s="53">
        <f>VLOOKUP(MONTH($C39)+12*(O$36-1998),NYWest!$B$972:$F$1060,3,FALSE)</f>
        <v>32.54904761904762</v>
      </c>
      <c r="P39" s="53">
        <f>VLOOKUP(MONTH($C39)+12*(P$36-1998),Gas!$A$2507:$E$2568,3,FALSE)</f>
        <v>2.3987096774193541</v>
      </c>
      <c r="Q39" s="44">
        <f>VLOOKUP(MONTH($C39)+12*(Q$36-1998),NYWest!$U$972:$AC$1060,3,FALSE)</f>
        <v>13.454688108431277</v>
      </c>
      <c r="R39" s="42">
        <f>VLOOKUP(MONTH($C39)+12*(R$36-1998),'[1]Peak Load %'!$A$27:$O$110,MATCH("NY-ISO",'[1]Peak Load %'!$B$1:$O$1,0)+1,FALSE)</f>
        <v>0.6940925225823209</v>
      </c>
      <c r="S39" s="52"/>
      <c r="T39" s="53">
        <f>VLOOKUP(MONTH($C39)+12*(T$36-1998),NYWest!$B$972:$F$1060,3,FALSE)</f>
        <v>52.955454545454543</v>
      </c>
      <c r="U39" s="53">
        <f>VLOOKUP(MONTH($C39)+12*(U$36-1998),Gas!$A$2507:$E$2568,3,FALSE)</f>
        <v>8.449193548387095</v>
      </c>
      <c r="V39" s="44">
        <f>VLOOKUP(MONTH($C39)+12*(V$36-1998),NYWest!$U$972:$AC$1060,3,FALSE)</f>
        <v>6.3619992174018867</v>
      </c>
      <c r="W39" s="42">
        <f>VLOOKUP(MONTH($C39)+12*(W$36-1998),'[1]Peak Load %'!$A$27:$O$110,MATCH("NY-ISO",'[1]Peak Load %'!$B$1:$O$1,0)+1,FALSE)</f>
        <v>0.68061174715216211</v>
      </c>
    </row>
    <row r="40" spans="1:23" ht="12" customHeight="1" x14ac:dyDescent="0.2">
      <c r="A40" s="26"/>
      <c r="B40" s="54"/>
      <c r="C40" s="26">
        <v>36923</v>
      </c>
      <c r="D40" s="54"/>
      <c r="E40" s="55">
        <f>VLOOKUP(MONTH($C40)+12*(E$36-1998),NYWest!$B$972:$F$1060,3,FALSE)</f>
        <v>20.59578947368421</v>
      </c>
      <c r="F40" s="55">
        <f>VLOOKUP(MONTH($C40)+12*(F$36-1998),Gas!$A$2507:$E$2568,3,FALSE)</f>
        <v>2.218571428571428</v>
      </c>
      <c r="G40" s="56">
        <f>VLOOKUP(MONTH($C40)+12*(G$36-1998),NYWest!$U$972:$AC$1060,3,FALSE)</f>
        <v>9.296377163541095</v>
      </c>
      <c r="H40" s="57">
        <f>VLOOKUP(MONTH($C40)+12*(H$36-1998),'[1]Peak Load %'!$A$27:$O$110,MATCH("NY-ISO",'[1]Peak Load %'!$B$1:$O$1,0)+1,FALSE)</f>
        <v>0.61882733896148956</v>
      </c>
      <c r="I40" s="57"/>
      <c r="J40" s="55">
        <f>VLOOKUP(MONTH($C40)+12*(J$36-1998),NYWest!$B$972:$F$1060,3,FALSE)</f>
        <v>19.674736842105261</v>
      </c>
      <c r="K40" s="55">
        <f>VLOOKUP(MONTH($C40)+12*(K$36-1998),Gas!$A$2507:$E$2568,3,FALSE)</f>
        <v>1.779821428571428</v>
      </c>
      <c r="L40" s="56">
        <f>VLOOKUP(MONTH($C40)+12*(L$36-1998),NYWest!$U$972:$AC$1060,3,FALSE)</f>
        <v>11.047340222273457</v>
      </c>
      <c r="M40" s="57">
        <f>VLOOKUP(MONTH($C40)+12*(M$36-1998),'[1]Peak Load %'!$A$27:$O$110,MATCH("NY-ISO",'[1]Peak Load %'!$B$1:$O$1,0)+1,FALSE)</f>
        <v>0.65028333526078408</v>
      </c>
      <c r="N40" s="54"/>
      <c r="O40" s="55">
        <f>VLOOKUP(MONTH($C40)+12*(O$36-1998),NYWest!$B$972:$F$1060,3,FALSE)</f>
        <v>32.391904761904755</v>
      </c>
      <c r="P40" s="55">
        <f>VLOOKUP(MONTH($C40)+12*(P$36-1998),Gas!$A$2507:$E$2568,3,FALSE)</f>
        <v>2.656896551724139</v>
      </c>
      <c r="Q40" s="56">
        <f>VLOOKUP(MONTH($C40)+12*(Q$36-1998),NYWest!$U$972:$AC$1060,3,FALSE)</f>
        <v>12.107639143451463</v>
      </c>
      <c r="R40" s="57">
        <f>VLOOKUP(MONTH($C40)+12*(R$36-1998),'[1]Peak Load %'!$A$27:$O$110,MATCH("NY-ISO",'[1]Peak Load %'!$B$1:$O$1,0)+1,FALSE)</f>
        <v>0.66578165132319411</v>
      </c>
      <c r="S40" s="54"/>
      <c r="T40" s="55">
        <f>VLOOKUP(MONTH($C40)+12*(T$36-1998),NYWest!$B$972:$F$1060,3,FALSE)</f>
        <v>39.089999999999996</v>
      </c>
      <c r="U40" s="55">
        <f>VLOOKUP(MONTH($C40)+12*(U$36-1998),Gas!$A$2507:$E$2568,3,FALSE)</f>
        <v>5.6512499999999983</v>
      </c>
      <c r="V40" s="56">
        <f>VLOOKUP(MONTH($C40)+12*(V$36-1998),NYWest!$U$972:$AC$1060,3,FALSE)</f>
        <v>7.0286346191749374</v>
      </c>
      <c r="W40" s="57">
        <f>VLOOKUP(MONTH($C40)+12*(W$36-1998),'[1]Peak Load %'!$A$27:$O$110,MATCH("NY-ISO",'[1]Peak Load %'!$B$1:$O$1,0)+1,FALSE)</f>
        <v>0.64738458006943844</v>
      </c>
    </row>
    <row r="41" spans="1:23" ht="12" customHeight="1" x14ac:dyDescent="0.2">
      <c r="A41" s="24"/>
      <c r="B41" s="46"/>
      <c r="C41" s="24">
        <v>37073</v>
      </c>
      <c r="D41" s="46"/>
      <c r="E41" s="53">
        <f>VLOOKUP(MONTH($C41)+12*(E$36-1998),NYWest!$B$972:$F$1060,3,FALSE)</f>
        <v>36.962272727272726</v>
      </c>
      <c r="F41" s="53">
        <f>VLOOKUP(MONTH($C41)+12*(F$36-1998),Gas!$A$2507:$E$2568,3,FALSE)</f>
        <v>2.1961290322580655</v>
      </c>
      <c r="G41" s="44">
        <f>VLOOKUP(MONTH($C41)+12*(G$36-1998),NYWest!$U$972:$AC$1060,3,FALSE)</f>
        <v>17.160367249784496</v>
      </c>
      <c r="H41" s="42">
        <f>VLOOKUP(MONTH($C41)+12*(H$36-1998),'[1]Peak Load %'!$A$27:$O$110,MATCH("NY-ISO",'[1]Peak Load %'!$B$1:$O$1,0)+1,FALSE)</f>
        <v>0.81418411009598701</v>
      </c>
      <c r="I41" s="42"/>
      <c r="J41" s="53">
        <f>VLOOKUP(MONTH($C41)+12*(J$36-1998),NYWest!$B$972:$F$1060,3,FALSE)</f>
        <v>86.951904761904757</v>
      </c>
      <c r="K41" s="53">
        <f>VLOOKUP(MONTH($C41)+12*(K$36-1998),Gas!$A$2507:$E$2568,3,FALSE)</f>
        <v>2.2893548387096767</v>
      </c>
      <c r="L41" s="44">
        <f>VLOOKUP(MONTH($C41)+12*(L$36-1998),NYWest!$U$972:$AC$1060,3,FALSE)</f>
        <v>36.614113476319162</v>
      </c>
      <c r="M41" s="42">
        <f>VLOOKUP(MONTH($C41)+12*(M$36-1998),'[1]Peak Load %'!$A$27:$O$110,MATCH("NY-ISO",'[1]Peak Load %'!$B$1:$O$1,0)+1,FALSE)</f>
        <v>0.8747510894346483</v>
      </c>
      <c r="N41" s="46"/>
      <c r="O41" s="53">
        <f>VLOOKUP(MONTH($C41)+12*(O$36-1998),NYWest!$B$972:$F$1060,3,FALSE)</f>
        <v>34.451052631578946</v>
      </c>
      <c r="P41" s="53">
        <f>VLOOKUP(MONTH($C41)+12*(P$36-1998),Gas!$A$2507:$E$2568,3,FALSE)</f>
        <v>4.0396774193548382</v>
      </c>
      <c r="Q41" s="44">
        <f>VLOOKUP(MONTH($C41)+12*(Q$36-1998),NYWest!$U$972:$AC$1060,3,FALSE)</f>
        <v>8.6225757964141998</v>
      </c>
      <c r="R41" s="42">
        <f>VLOOKUP(MONTH($C41)+12*(R$36-1998),'[1]Peak Load %'!$A$27:$O$110,MATCH("NY-ISO",'[1]Peak Load %'!$B$1:$O$1,0)+1,FALSE)</f>
        <v>0.74827121172993605</v>
      </c>
      <c r="S41" s="46"/>
      <c r="T41" s="53">
        <f>VLOOKUP(MONTH($C41)+12*(T$36-1998),NYWest!$B$972:$F$1060,3,FALSE)</f>
        <v>39.865238095238098</v>
      </c>
      <c r="U41" s="53">
        <f>VLOOKUP(MONTH($C41)+12*(U$36-1998),Gas!$A$2507:$E$2568,3,FALSE)</f>
        <v>3.0735483870967748</v>
      </c>
      <c r="V41" s="44">
        <f>VLOOKUP(MONTH($C41)+12*(V$36-1998),NYWest!$U$972:$AC$1060,3,FALSE)</f>
        <v>12.939560841484846</v>
      </c>
      <c r="W41" s="42">
        <f>VLOOKUP(MONTH($C41)+12*(W$36-1998),'[1]Peak Load %'!$A$27:$O$110,MATCH("NY-ISO",'[1]Peak Load %'!$B$1:$O$1,0)+1,FALSE)</f>
        <v>0.84641163272840869</v>
      </c>
    </row>
    <row r="42" spans="1:23" ht="12" customHeight="1" x14ac:dyDescent="0.2">
      <c r="A42" s="26"/>
      <c r="B42" s="54"/>
      <c r="C42" s="26">
        <v>37104</v>
      </c>
      <c r="D42" s="54"/>
      <c r="E42" s="55">
        <f>VLOOKUP(MONTH($C42)+12*(E$36-1998),NYWest!$B$972:$F$1060,3,FALSE)</f>
        <v>27.622380952380951</v>
      </c>
      <c r="F42" s="55">
        <f>VLOOKUP(MONTH($C42)+12*(F$36-1998),Gas!$A$2507:$E$2568,3,FALSE)</f>
        <v>1.8406451612903227</v>
      </c>
      <c r="G42" s="56">
        <f>VLOOKUP(MONTH($C42)+12*(G$36-1998),NYWest!$U$972:$AC$1060,3,FALSE)</f>
        <v>14.925892943873437</v>
      </c>
      <c r="H42" s="57">
        <f>VLOOKUP(MONTH($C42)+12*(H$36-1998),'[1]Peak Load %'!$A$27:$O$110,MATCH("NY-ISO",'[1]Peak Load %'!$B$1:$O$1,0)+1,FALSE)</f>
        <v>0.77570255579969927</v>
      </c>
      <c r="I42" s="57"/>
      <c r="J42" s="55">
        <f>VLOOKUP(MONTH($C42)+12*(J$36-1998),NYWest!$B$972:$F$1060,3,FALSE)</f>
        <v>41.747272727272737</v>
      </c>
      <c r="K42" s="55">
        <f>VLOOKUP(MONTH($C42)+12*(K$36-1998),Gas!$A$2507:$E$2568,3,FALSE)</f>
        <v>2.7796774193548388</v>
      </c>
      <c r="L42" s="56">
        <f>VLOOKUP(MONTH($C42)+12*(L$36-1998),NYWest!$U$972:$AC$1060,3,FALSE)</f>
        <v>15.20357382425035</v>
      </c>
      <c r="M42" s="57">
        <f>VLOOKUP(MONTH($C42)+12*(M$36-1998),'[1]Peak Load %'!$A$27:$O$110,MATCH("NY-ISO",'[1]Peak Load %'!$B$1:$O$1,0)+1,FALSE)</f>
        <v>0.77432108741450467</v>
      </c>
      <c r="N42" s="54"/>
      <c r="O42" s="55">
        <f>VLOOKUP(MONTH($C42)+12*(O$36-1998),NYWest!$B$972:$F$1060,3,FALSE)</f>
        <v>44.162608695652182</v>
      </c>
      <c r="P42" s="55">
        <f>VLOOKUP(MONTH($C42)+12*(P$36-1998),Gas!$A$2507:$E$2568,3,FALSE)</f>
        <v>4.3846774193548388</v>
      </c>
      <c r="Q42" s="56">
        <f>VLOOKUP(MONTH($C42)+12*(Q$36-1998),NYWest!$U$972:$AC$1060,3,FALSE)</f>
        <v>10.173324788980809</v>
      </c>
      <c r="R42" s="57">
        <f>VLOOKUP(MONTH($C42)+12*(R$36-1998),'[1]Peak Load %'!$A$27:$O$110,MATCH("NY-ISO",'[1]Peak Load %'!$B$1:$O$1,0)+1,FALSE)</f>
        <v>0.80669134314653812</v>
      </c>
      <c r="S42" s="54"/>
      <c r="T42" s="55">
        <f>VLOOKUP(MONTH($C42)+12*(T$36-1998),NYWest!$B$972:$F$1060,3,FALSE)</f>
        <v>63.131739130434774</v>
      </c>
      <c r="U42" s="55">
        <f>VLOOKUP(MONTH($C42)+12*(U$36-1998),Gas!$A$2507:$E$2568,3,FALSE)</f>
        <v>3.0077419354838697</v>
      </c>
      <c r="V42" s="56">
        <f>VLOOKUP(MONTH($C42)+12*(V$36-1998),NYWest!$U$972:$AC$1060,3,FALSE)</f>
        <v>20.837899841491211</v>
      </c>
      <c r="W42" s="57"/>
    </row>
    <row r="43" spans="1:23" ht="12" customHeight="1" x14ac:dyDescent="0.2">
      <c r="A43" s="63"/>
      <c r="B43" s="52"/>
      <c r="C43" s="63">
        <v>37135</v>
      </c>
      <c r="D43" s="52"/>
      <c r="E43" s="93">
        <f>VLOOKUP(MONTH($C43)+12*(E$36-1998),NYWest!$B$972:$F$1060,3,FALSE)</f>
        <v>23.033809523809527</v>
      </c>
      <c r="F43" s="93">
        <f>VLOOKUP(MONTH($C43)+12*(F$36-1998),Gas!$A$2507:$E$2568,3,FALSE)</f>
        <v>1.9883333333333331</v>
      </c>
      <c r="G43" s="94">
        <f>VLOOKUP(MONTH($C43)+12*(G$36-1998),NYWest!$U$972:$AC$1060,3,FALSE)</f>
        <v>11.747418165613668</v>
      </c>
      <c r="H43" s="42">
        <f>VLOOKUP(MONTH($C43)+12*(H$36-1998),'[1]Peak Load %'!$A$27:$O$110,MATCH("NY-ISO",'[1]Peak Load %'!$B$1:$O$1,0)+1,FALSE)</f>
        <v>0.70452179946802362</v>
      </c>
      <c r="I43" s="52"/>
      <c r="J43" s="93">
        <f>VLOOKUP(MONTH($C43)+12*(J$36-1998),NYWest!$B$972:$F$1060,3,FALSE)</f>
        <v>26.576190476190472</v>
      </c>
      <c r="K43" s="93">
        <f>VLOOKUP(MONTH($C43)+12*(K$36-1998),Gas!$A$2507:$E$2568,3,FALSE)</f>
        <v>2.5736666666666665</v>
      </c>
      <c r="L43" s="94">
        <f>VLOOKUP(MONTH($C43)+12*(L$36-1998),NYWest!$U$972:$AC$1060,3,FALSE)</f>
        <v>10.329162977526428</v>
      </c>
      <c r="M43" s="42">
        <f>VLOOKUP(MONTH($C43)+12*(M$36-1998),'[1]Peak Load %'!$A$27:$O$110,MATCH("NY-ISO",'[1]Peak Load %'!$B$1:$O$1,0)+1,FALSE)</f>
        <v>0.73570748318951829</v>
      </c>
      <c r="N43" s="52"/>
      <c r="O43" s="93">
        <f>VLOOKUP(MONTH($C43)+12*(O$36-1998),NYWest!$B$972:$F$1060,3,FALSE)</f>
        <v>44.633500000000005</v>
      </c>
      <c r="P43" s="93">
        <f>VLOOKUP(MONTH($C43)+12*(P$36-1998),Gas!$A$2507:$E$2568,3,FALSE)</f>
        <v>5.0165000000000015</v>
      </c>
      <c r="Q43" s="94">
        <f>VLOOKUP(MONTH($C43)+12*(Q$36-1998),NYWest!$U$972:$AC$1060,3,FALSE)</f>
        <v>8.8419253111150162</v>
      </c>
      <c r="R43" s="42">
        <f>VLOOKUP(MONTH($C43)+12*(R$36-1998),'[1]Peak Load %'!$A$27:$O$110,MATCH("NY-ISO",'[1]Peak Load %'!$B$1:$O$1,0)+1,FALSE)</f>
        <v>0.77177125477030784</v>
      </c>
      <c r="S43" s="52"/>
      <c r="T43" s="93"/>
      <c r="U43" s="93"/>
      <c r="V43" s="94"/>
    </row>
    <row r="44" spans="1:23" ht="12" customHeight="1" outlineLevel="1" x14ac:dyDescent="0.2">
      <c r="A44" s="24"/>
      <c r="B44" s="46"/>
      <c r="C44" s="24">
        <v>37165</v>
      </c>
      <c r="D44" s="60">
        <v>22</v>
      </c>
      <c r="E44" s="53">
        <f>VLOOKUP(MONTH($C44)+12*(E$36-1998),NYWest!$B$972:$F$1060,3,FALSE)</f>
        <v>22.623181818181816</v>
      </c>
      <c r="F44" s="53">
        <f>VLOOKUP(MONTH($C44)+12*(F$36-1998),Gas!$A$2507:$E$2568,3,FALSE)</f>
        <v>1.8832258064516132</v>
      </c>
      <c r="G44" s="44">
        <f>VLOOKUP(MONTH($C44)+12*(G$36-1998),NYWest!$U$972:$AC$1060,3,FALSE)</f>
        <v>12.000357123808044</v>
      </c>
      <c r="H44" s="42">
        <f>VLOOKUP(MONTH($C44)+12*(H$36-1998),'[1]Peak Load %'!$A$27:$O$110,MATCH("NY-ISO",'[1]Peak Load %'!$B$1:$O$1,0)+1,FALSE)</f>
        <v>0.59344281253613973</v>
      </c>
      <c r="I44" s="46">
        <v>21</v>
      </c>
      <c r="J44" s="53">
        <f>VLOOKUP(MONTH($C44)+12*(J$36-1998),NYWest!$B$972:$F$1060,3,FALSE)</f>
        <v>25.202857142857141</v>
      </c>
      <c r="K44" s="53">
        <f>VLOOKUP(MONTH($C44)+12*(K$36-1998),Gas!$A$2507:$E$2568,3,FALSE)</f>
        <v>2.6833870967741937</v>
      </c>
      <c r="L44" s="44">
        <f>VLOOKUP(MONTH($C44)+12*(L$36-1998),NYWest!$U$972:$AC$1060,3,FALSE)</f>
        <v>9.3524131267963497</v>
      </c>
      <c r="M44" s="42">
        <f>VLOOKUP(MONTH($C44)+12*(M$36-1998),'[1]Peak Load %'!$A$27:$O$110,MATCH("NY-ISO",'[1]Peak Load %'!$B$1:$O$1,0)+1,FALSE)</f>
        <v>0.59426856367781589</v>
      </c>
      <c r="N44" s="46">
        <v>22</v>
      </c>
      <c r="O44" s="53">
        <f>VLOOKUP(MONTH($C44)+12*(O$36-1998),NYWest!$B$972:$F$1060,3,FALSE)</f>
        <v>52.018181818181823</v>
      </c>
      <c r="P44" s="53">
        <f>VLOOKUP(MONTH($C44)+12*(P$36-1998),Gas!$A$2507:$E$2568,3,FALSE)</f>
        <v>5.0320967741935494</v>
      </c>
      <c r="Q44" s="44">
        <f>VLOOKUP(MONTH($C44)+12*(Q$36-1998),NYWest!$U$972:$AC$1060,3,FALSE)</f>
        <v>10.309444698914426</v>
      </c>
      <c r="R44" s="42">
        <f>VLOOKUP(MONTH($C44)+12*(R$36-1998),'[1]Peak Load %'!$A$27:$O$110,MATCH("NY-ISO",'[1]Peak Load %'!$B$1:$O$1,0)+1,FALSE)</f>
        <v>0.61057071533098051</v>
      </c>
      <c r="S44" s="46"/>
      <c r="T44" s="53"/>
      <c r="U44" s="53"/>
      <c r="V44" s="44"/>
    </row>
    <row r="45" spans="1:23" ht="12" customHeight="1" outlineLevel="1" x14ac:dyDescent="0.2">
      <c r="A45" s="24"/>
      <c r="B45" s="46"/>
      <c r="C45" s="24">
        <v>37196</v>
      </c>
      <c r="D45" s="60">
        <v>19</v>
      </c>
      <c r="E45" s="53">
        <f>VLOOKUP(MONTH($C45)+12*(E$36-1998),NYWest!$B$972:$F$1060,3,FALSE)</f>
        <v>23.316315789473681</v>
      </c>
      <c r="F45" s="53">
        <f>VLOOKUP(MONTH($C45)+12*(F$36-1998),Gas!$A$2507:$E$2568,3,FALSE)</f>
        <v>2.0839999999999996</v>
      </c>
      <c r="G45" s="44">
        <f>VLOOKUP(MONTH($C45)+12*(G$36-1998),NYWest!$U$972:$AC$1060,3,FALSE)</f>
        <v>11.091415944518014</v>
      </c>
      <c r="H45" s="42">
        <f>VLOOKUP(MONTH($C45)+12*(H$36-1998),'[1]Peak Load %'!$A$27:$O$110,MATCH("NY-ISO",'[1]Peak Load %'!$B$1:$O$1,0)+1,FALSE)</f>
        <v>0.61399907482363825</v>
      </c>
      <c r="I45" s="46">
        <v>20</v>
      </c>
      <c r="J45" s="53">
        <f>VLOOKUP(MONTH($C45)+12*(J$36-1998),NYWest!$B$972:$F$1060,3,FALSE)</f>
        <v>24.266500000000001</v>
      </c>
      <c r="K45" s="53">
        <f>VLOOKUP(MONTH($C45)+12*(K$36-1998),Gas!$A$2507:$E$2568,3,FALSE)</f>
        <v>2.3123333333333331</v>
      </c>
      <c r="L45" s="44">
        <f>VLOOKUP(MONTH($C45)+12*(L$36-1998),NYWest!$U$972:$AC$1060,3,FALSE)</f>
        <v>10.260686369344802</v>
      </c>
      <c r="M45" s="42">
        <f>VLOOKUP(MONTH($C45)+12*(M$36-1998),'[1]Peak Load %'!$A$27:$O$110,MATCH("NY-ISO",'[1]Peak Load %'!$B$1:$O$1,0)+1,FALSE)</f>
        <v>0.65481515684973013</v>
      </c>
      <c r="N45" s="46">
        <v>21</v>
      </c>
      <c r="O45" s="53">
        <f>VLOOKUP(MONTH($C45)+12*(O$36-1998),NYWest!$B$972:$F$1060,3,FALSE)</f>
        <v>47.165238095238102</v>
      </c>
      <c r="P45" s="53">
        <f>VLOOKUP(MONTH($C45)+12*(P$36-1998),Gas!$A$2507:$E$2568,3,FALSE)</f>
        <v>5.4935</v>
      </c>
      <c r="Q45" s="44">
        <f>VLOOKUP(MONTH($C45)+12*(Q$36-1998),NYWest!$U$972:$AC$1060,3,FALSE)</f>
        <v>8.771005615016545</v>
      </c>
      <c r="R45" s="42">
        <f>VLOOKUP(MONTH($C45)+12*(R$36-1998),'[1]Peak Load %'!$A$27:$O$110,MATCH("NY-ISO",'[1]Peak Load %'!$B$1:$O$1,0)+1,FALSE)</f>
        <v>0.64256405842013142</v>
      </c>
      <c r="S45" s="46"/>
      <c r="T45" s="53"/>
      <c r="U45" s="53"/>
      <c r="V45" s="44"/>
    </row>
    <row r="46" spans="1:23" ht="12" customHeight="1" outlineLevel="1" x14ac:dyDescent="0.2">
      <c r="A46" s="26"/>
      <c r="B46" s="54"/>
      <c r="C46" s="26">
        <v>37226</v>
      </c>
      <c r="D46" s="127">
        <v>22</v>
      </c>
      <c r="E46" s="55">
        <f>VLOOKUP(MONTH($C46)+12*(E$36-1998),NYWest!$B$972:$F$1060,3,FALSE)</f>
        <v>21.423181818181821</v>
      </c>
      <c r="F46" s="55">
        <f>VLOOKUP(MONTH($C46)+12*(F$36-1998),Gas!$A$2507:$E$2568,3,FALSE)</f>
        <v>1.6830645161290323</v>
      </c>
      <c r="G46" s="56">
        <f>VLOOKUP(MONTH($C46)+12*(G$36-1998),NYWest!$U$972:$AC$1060,3,FALSE)</f>
        <v>13.0272165247725</v>
      </c>
      <c r="H46" s="57">
        <f>VLOOKUP(MONTH($C46)+12*(H$36-1998),'[1]Peak Load %'!$A$27:$O$110,MATCH("NY-ISO",'[1]Peak Load %'!$B$1:$O$1,0)+1,FALSE)</f>
        <v>0.66343818665433096</v>
      </c>
      <c r="I46" s="54">
        <v>21</v>
      </c>
      <c r="J46" s="55">
        <f>VLOOKUP(MONTH($C46)+12*(J$36-1998),NYWest!$B$972:$F$1060,3,FALSE)</f>
        <v>24.13904761904762</v>
      </c>
      <c r="K46" s="55">
        <f>VLOOKUP(MONTH($C46)+12*(K$36-1998),Gas!$A$2507:$E$2568,3,FALSE)</f>
        <v>2.3546774193548381</v>
      </c>
      <c r="L46" s="56">
        <f>VLOOKUP(MONTH($C46)+12*(L$36-1998),NYWest!$U$972:$AC$1060,3,FALSE)</f>
        <v>10.249464638850114</v>
      </c>
      <c r="M46" s="57">
        <f>VLOOKUP(MONTH($C46)+12*(M$36-1998),'[1]Peak Load %'!$A$27:$O$110,MATCH("NY-ISO",'[1]Peak Load %'!$B$1:$O$1,0)+1,FALSE)</f>
        <v>0.66430983232807139</v>
      </c>
      <c r="N46" s="54">
        <v>20</v>
      </c>
      <c r="O46" s="55">
        <f>VLOOKUP(MONTH($C46)+12*(O$36-1998),NYWest!$B$972:$F$1060,3,FALSE)</f>
        <v>63.79499999999998</v>
      </c>
      <c r="P46" s="55">
        <f>VLOOKUP(MONTH($C46)+12*(P$36-1998),Gas!$A$2507:$E$2568,3,FALSE)</f>
        <v>8.689516129032258</v>
      </c>
      <c r="Q46" s="56">
        <f>VLOOKUP(MONTH($C46)+12*(Q$36-1998),NYWest!$U$972:$AC$1060,3,FALSE)</f>
        <v>7.38312944638984</v>
      </c>
      <c r="R46" s="57">
        <f>VLOOKUP(MONTH($C46)+12*(R$36-1998),'[1]Peak Load %'!$A$27:$O$110,MATCH("NY-ISO",'[1]Peak Load %'!$B$1:$O$1,0)+1,FALSE)</f>
        <v>0.68187426472698054</v>
      </c>
      <c r="S46" s="54"/>
      <c r="T46" s="55"/>
      <c r="U46" s="55"/>
      <c r="V46" s="56"/>
      <c r="W46" s="29"/>
    </row>
    <row r="47" spans="1:23" ht="12" hidden="1" customHeight="1" x14ac:dyDescent="0.2">
      <c r="A47" s="26"/>
      <c r="B47" s="54"/>
      <c r="C47" s="26" t="s">
        <v>23</v>
      </c>
      <c r="D47" s="57"/>
      <c r="E47" s="55">
        <f>(E44*$D$44+E45*$D$45+E46*$D$46)/SUM($D$44:$D$46)</f>
        <v>22.413174603174603</v>
      </c>
      <c r="F47" s="55">
        <f>(F44*$D44+F45*$D45+F46*$D46)/SUM($D44:$D46)</f>
        <v>1.873879160266257</v>
      </c>
      <c r="G47" s="56">
        <f>(G44*$D44+G45*$D45+G46*$D46)/SUM($D44:$D46)</f>
        <v>12.084817828803398</v>
      </c>
      <c r="H47" s="57">
        <f>(H44*$D44+H45*$D45+H46*$D46)/SUM($D44:$D46)</f>
        <v>0.62408514926729342</v>
      </c>
      <c r="I47" s="54"/>
      <c r="J47" s="55">
        <f>(J44*$I$44+J45*$I$45+J46*$I$46)/SUM($I$44:$I$46)</f>
        <v>24.540483870967741</v>
      </c>
      <c r="K47" s="55">
        <f>(K44*$I44+K45*$I45+K46*$I46)/SUM($I44:$I46)</f>
        <v>2.4523551855705858</v>
      </c>
      <c r="L47" s="56">
        <f>(L44*$I44+L45*$I45+L46*$I46)/SUM($I44:$I46)</f>
        <v>9.9492445236366418</v>
      </c>
      <c r="M47" s="57">
        <f>(M44*$D44+M45*$D45+M46*$D46)/SUM($D44:$D46)</f>
        <v>0.6369875030519746</v>
      </c>
      <c r="N47" s="54"/>
      <c r="O47" s="55">
        <f>(O44*$N$44+O45*$N$45+O46*$N$46)/SUM($N$44:$N$46)</f>
        <v>54.139206349206347</v>
      </c>
      <c r="P47" s="55">
        <f>(P44*$N44+P45*$N45+P46*$N46)/SUM($N44:$N46)</f>
        <v>6.3469833589349722</v>
      </c>
      <c r="Q47" s="56">
        <f>(Q44*$N44+Q45*$N45+Q46*$N46)/SUM($N44:$N46)</f>
        <v>8.8676427018930415</v>
      </c>
      <c r="R47" s="57">
        <f>(R44*$D44+R45*$D45+R46*$D46)/SUM($D44:$D46)</f>
        <v>0.64511915351202609</v>
      </c>
      <c r="S47" s="54"/>
      <c r="T47" s="55"/>
      <c r="U47" s="55"/>
      <c r="V47" s="56"/>
      <c r="W47" s="56"/>
    </row>
    <row r="48" spans="1:23" ht="12" customHeight="1" x14ac:dyDescent="0.2">
      <c r="A48" s="78"/>
      <c r="B48" s="95"/>
      <c r="C48" s="78" t="s">
        <v>109</v>
      </c>
      <c r="D48" s="95"/>
      <c r="E48" s="95"/>
      <c r="F48" s="64"/>
      <c r="G48" s="95"/>
      <c r="H48" s="95"/>
      <c r="I48" s="95"/>
      <c r="J48" s="95"/>
      <c r="K48" s="64"/>
      <c r="L48" s="95"/>
      <c r="M48" s="95"/>
      <c r="N48" s="95"/>
      <c r="O48" s="95"/>
      <c r="P48" s="64"/>
      <c r="Q48" s="95"/>
      <c r="R48" s="95"/>
      <c r="S48" s="95"/>
      <c r="T48" s="95"/>
      <c r="U48" s="64"/>
      <c r="V48" s="64"/>
      <c r="W48" s="64"/>
    </row>
    <row r="49" spans="1:23" ht="12" customHeight="1" x14ac:dyDescent="0.2">
      <c r="A49" s="24"/>
      <c r="B49" s="42"/>
      <c r="C49" s="24">
        <v>36892</v>
      </c>
      <c r="D49" s="42"/>
      <c r="E49" s="42">
        <f ca="1">VLOOKUP(MONTH($C39)+12*(E$36-1998),NYWest!$B$972:$BH$1060,4,FALSE)</f>
        <v>1.2903162365396774</v>
      </c>
      <c r="F49" s="42">
        <f ca="1">VLOOKUP(MONTH($C39)+12*(F$36-1998),Gas!$A$2507:$E$2568,4,FALSE)</f>
        <v>0.40032145957881843</v>
      </c>
      <c r="I49" s="42"/>
      <c r="J49" s="42">
        <f ca="1">VLOOKUP(MONTH($C39)+12*(J$36-1998),NYWest!$B$972:$BH$1060,4,FALSE)</f>
        <v>1.0793695884080519</v>
      </c>
      <c r="K49" s="42">
        <f ca="1">VLOOKUP(MONTH($C39)+12*(K$36-1998),Gas!$A$2507:$E$2568,4,FALSE)</f>
        <v>0.5758118355705778</v>
      </c>
      <c r="N49" s="42"/>
      <c r="O49" s="42">
        <f ca="1">VLOOKUP(MONTH($C39)+12*(O$36-1998),NYWest!$B$972:$BH$1060,4,FALSE)</f>
        <v>1.8527166487747455</v>
      </c>
      <c r="P49" s="42">
        <f ca="1">VLOOKUP(MONTH($C39)+12*(P$36-1998),Gas!$A$2507:$E$2568,4,FALSE)</f>
        <v>0.3703706651507328</v>
      </c>
      <c r="S49" s="42"/>
      <c r="T49" s="42">
        <f ca="1">VLOOKUP(MONTH($C39)+12*(T$36-1998),NYWest!$B$972:$BH$1060,4,FALSE)</f>
        <v>1.1170522692471989</v>
      </c>
      <c r="U49" s="42">
        <f ca="1">VLOOKUP(MONTH($C39)+12*(U$36-1998),Gas!$A$2507:$E$2568,4,FALSE)</f>
        <v>0.97127063815329928</v>
      </c>
    </row>
    <row r="50" spans="1:23" ht="12" customHeight="1" x14ac:dyDescent="0.2">
      <c r="A50" s="26"/>
      <c r="B50" s="57"/>
      <c r="C50" s="26">
        <v>36923</v>
      </c>
      <c r="D50" s="57"/>
      <c r="E50" s="57">
        <f ca="1">VLOOKUP(MONTH($C40)+12*(E$36-1998),NYWest!$B$972:$BH$1060,4,FALSE)</f>
        <v>0.67527317491446326</v>
      </c>
      <c r="F50" s="57">
        <f ca="1">VLOOKUP(MONTH($C40)+12*(F$36-1998),Gas!$A$2507:$E$2568,4,FALSE)</f>
        <v>0.36515497806177527</v>
      </c>
      <c r="G50" s="29"/>
      <c r="H50" s="29"/>
      <c r="I50" s="57"/>
      <c r="J50" s="57">
        <f ca="1">VLOOKUP(MONTH($C40)+12*(J$36-1998),NYWest!$B$972:$BH$1060,4,FALSE)</f>
        <v>1.0225713353160255</v>
      </c>
      <c r="K50" s="57">
        <f ca="1">VLOOKUP(MONTH($C40)+12*(K$36-1998),Gas!$A$2507:$E$2568,4,FALSE)</f>
        <v>0.23326746959432887</v>
      </c>
      <c r="L50" s="29"/>
      <c r="M50" s="29"/>
      <c r="N50" s="57"/>
      <c r="O50" s="57">
        <f ca="1">VLOOKUP(MONTH($C40)+12*(O$36-1998),NYWest!$B$972:$BH$1060,4,FALSE)</f>
        <v>1.6618694413862976</v>
      </c>
      <c r="P50" s="57">
        <f ca="1">VLOOKUP(MONTH($C40)+12*(P$36-1998),Gas!$A$2507:$E$2568,4,FALSE)</f>
        <v>0.45715648484627092</v>
      </c>
      <c r="Q50" s="29"/>
      <c r="R50" s="29"/>
      <c r="S50" s="57"/>
      <c r="T50" s="57">
        <f ca="1">VLOOKUP(MONTH($C40)+12*(T$36-1998),NYWest!$B$972:$BH$1060,4,FALSE)</f>
        <v>1.0822888694457684</v>
      </c>
      <c r="U50" s="57">
        <f ca="1">VLOOKUP(MONTH($C40)+12*(U$36-1998),Gas!$A$2507:$E$2568,4,FALSE)</f>
        <v>0.92497120581430148</v>
      </c>
      <c r="V50" s="29"/>
      <c r="W50" s="29"/>
    </row>
    <row r="51" spans="1:23" ht="12" customHeight="1" x14ac:dyDescent="0.2">
      <c r="A51" s="24"/>
      <c r="B51" s="42"/>
      <c r="C51" s="24">
        <v>37073</v>
      </c>
      <c r="D51" s="42"/>
      <c r="E51" s="42">
        <f ca="1">VLOOKUP(MONTH($C41)+12*(E$36-1998),NYWest!$B$972:$BH$1060,4,FALSE)</f>
        <v>5.8648232471870179</v>
      </c>
      <c r="F51" s="42">
        <f ca="1">VLOOKUP(MONTH($C41)+12*(F$36-1998),Gas!$A$2507:$E$2568,4,FALSE)</f>
        <v>0.36208773017818063</v>
      </c>
      <c r="I51" s="42"/>
      <c r="J51" s="42">
        <f ca="1">VLOOKUP(MONTH($C41)+12*(J$36-1998),NYWest!$B$972:$BH$1060,4,FALSE)</f>
        <v>9.6315809527046508</v>
      </c>
      <c r="K51" s="42">
        <f ca="1">VLOOKUP(MONTH($C41)+12*(K$36-1998),Gas!$A$2507:$E$2568,4,FALSE)</f>
        <v>0.37747701898066127</v>
      </c>
      <c r="N51" s="42"/>
      <c r="O51" s="42">
        <f ca="1">VLOOKUP(MONTH($C41)+12*(O$36-1998),NYWest!$B$972:$BH$1060,4,FALSE)</f>
        <v>3.8037836583230225</v>
      </c>
      <c r="P51" s="42">
        <f ca="1">VLOOKUP(MONTH($C41)+12*(P$36-1998),Gas!$A$2507:$E$2568,4,FALSE)</f>
        <v>0.48695925214459673</v>
      </c>
      <c r="S51" s="42"/>
      <c r="T51" s="42">
        <f ca="1">VLOOKUP(MONTH($C41)+12*(T$36-1998),NYWest!$B$972:$BH$1060,4,FALSE)</f>
        <v>3.2393470690169508</v>
      </c>
      <c r="U51" s="42">
        <f ca="1">VLOOKUP(MONTH($C41)+12*(U$36-1998),Gas!$A$2507:$E$2568,4,FALSE)</f>
        <v>0.59638814840634313</v>
      </c>
    </row>
    <row r="52" spans="1:23" ht="12" customHeight="1" x14ac:dyDescent="0.2">
      <c r="A52" s="26"/>
      <c r="B52" s="57"/>
      <c r="C52" s="26">
        <v>37104</v>
      </c>
      <c r="D52" s="57"/>
      <c r="E52" s="57">
        <f ca="1">VLOOKUP(MONTH($C42)+12*(E$36-1998),NYWest!$B$972:$BH$1060,4,FALSE)</f>
        <v>2.9790138671254343</v>
      </c>
      <c r="F52" s="57">
        <f ca="1">VLOOKUP(MONTH($C42)+12*(F$36-1998),Gas!$A$2507:$E$2568,4,FALSE)</f>
        <v>0.48133319881054965</v>
      </c>
      <c r="G52" s="29"/>
      <c r="H52" s="29"/>
      <c r="I52" s="57"/>
      <c r="J52" s="57">
        <f ca="1">VLOOKUP(MONTH($C42)+12*(J$36-1998),NYWest!$B$972:$BH$1060,4,FALSE)</f>
        <v>5.9807431707518566</v>
      </c>
      <c r="K52" s="57">
        <f ca="1">VLOOKUP(MONTH($C42)+12*(K$36-1998),Gas!$A$2507:$E$2568,4,FALSE)</f>
        <v>0.33905633265979818</v>
      </c>
      <c r="L52" s="29"/>
      <c r="M52" s="29"/>
      <c r="N52" s="57"/>
      <c r="O52" s="57">
        <f ca="1">VLOOKUP(MONTH($C42)+12*(O$36-1998),NYWest!$B$972:$BH$1060,4,FALSE)</f>
        <v>3.1040586877750793</v>
      </c>
      <c r="P52" s="57">
        <f ca="1">VLOOKUP(MONTH($C42)+12*(P$36-1998),Gas!$A$2507:$E$2568,4,FALSE)</f>
        <v>0.48466927377228453</v>
      </c>
      <c r="Q52" s="29"/>
      <c r="R52" s="29"/>
      <c r="S52" s="57"/>
      <c r="T52" s="57">
        <f ca="1">VLOOKUP(MONTH($C42)+12*(T$36-1998),NYWest!$B$972:$BH$1060,4,FALSE)</f>
        <v>4.8562398288590156</v>
      </c>
      <c r="U52" s="57">
        <f ca="1">VLOOKUP(MONTH($C42)+12*(U$36-1998),Gas!$A$2507:$E$2568,4,FALSE)</f>
        <v>0.66159036352632872</v>
      </c>
      <c r="V52" s="29"/>
      <c r="W52" s="29"/>
    </row>
    <row r="53" spans="1:23" ht="12" customHeight="1" x14ac:dyDescent="0.2">
      <c r="A53" s="63"/>
      <c r="B53" s="96"/>
      <c r="C53" s="63">
        <v>37135</v>
      </c>
      <c r="D53" s="96"/>
      <c r="E53" s="96">
        <f ca="1">VLOOKUP(MONTH($C43)+12*(E$36-1998),NYWest!$B$972:$BH$1060,4,FALSE)</f>
        <v>2.4030016041703179</v>
      </c>
      <c r="F53" s="96">
        <f ca="1">VLOOKUP(MONTH($C43)+12*(F$36-1998),Gas!$A$2507:$E$2568,4,FALSE)</f>
        <v>0.94900130622283652</v>
      </c>
      <c r="G53" s="31"/>
      <c r="H53" s="31"/>
      <c r="I53" s="96"/>
      <c r="J53" s="96">
        <f ca="1">VLOOKUP(MONTH($C43)+12*(J$36-1998),NYWest!$B$972:$BH$1060,4,FALSE)</f>
        <v>1.5441253165037745</v>
      </c>
      <c r="K53" s="96">
        <f ca="1">VLOOKUP(MONTH($C43)+12*(K$36-1998),Gas!$A$2507:$E$2568,4,FALSE)</f>
        <v>0.64864202561114348</v>
      </c>
      <c r="L53" s="31"/>
      <c r="M53" s="31"/>
      <c r="N53" s="139"/>
      <c r="O53" s="96">
        <f ca="1">VLOOKUP(MONTH($C43)+12*(O$36-1998),NYWest!$B$972:$BH$1060,4,FALSE)</f>
        <v>3.1613493163635003</v>
      </c>
      <c r="P53" s="96">
        <f ca="1">VLOOKUP(MONTH($C43)+12*(P$36-1998),Gas!$A$2507:$E$2568,4,FALSE)</f>
        <v>0.36513597116737662</v>
      </c>
      <c r="Q53" s="31"/>
      <c r="R53" s="31"/>
      <c r="S53" s="96"/>
      <c r="T53" s="96"/>
      <c r="U53" s="96"/>
      <c r="V53" s="31"/>
      <c r="W53" s="31"/>
    </row>
    <row r="54" spans="1:23" ht="12" customHeight="1" outlineLevel="1" x14ac:dyDescent="0.2">
      <c r="A54" s="24"/>
      <c r="B54" s="42"/>
      <c r="C54" s="24">
        <v>37165</v>
      </c>
      <c r="D54" s="60">
        <v>22</v>
      </c>
      <c r="E54" s="42">
        <f ca="1">VLOOKUP(MONTH($C44)+12*(E$36-1998),NYWest!$B$972:$BH$1060,4,FALSE)</f>
        <v>0.99544823797476967</v>
      </c>
      <c r="F54" s="42">
        <f ca="1">VLOOKUP(MONTH($C44)+12*(F$36-1998),Gas!$A$2507:$E$2568,4,FALSE)</f>
        <v>0.95738850957377719</v>
      </c>
      <c r="I54" s="46">
        <v>21</v>
      </c>
      <c r="J54" s="42">
        <f ca="1">VLOOKUP(MONTH($C44)+12*(J$36-1998),NYWest!$B$972:$BH$1060,4,FALSE)</f>
        <v>0.45036185622317343</v>
      </c>
      <c r="K54" s="42">
        <f ca="1">VLOOKUP(MONTH($C44)+12*(K$36-1998),Gas!$A$2507:$E$2568,4,FALSE)</f>
        <v>0.6627301294509248</v>
      </c>
      <c r="N54" s="124">
        <v>22</v>
      </c>
      <c r="O54" s="42">
        <f ca="1">VLOOKUP(MONTH($C44)+12*(O$36-1998),NYWest!$B$972:$BH$1060,4,FALSE)</f>
        <v>0.96271910395431159</v>
      </c>
      <c r="P54" s="42">
        <f ca="1">VLOOKUP(MONTH($C44)+12*(P$36-1998),Gas!$A$2507:$E$2568,4,FALSE)</f>
        <v>0.45070176352177965</v>
      </c>
      <c r="S54" s="42"/>
      <c r="T54" s="42"/>
      <c r="U54" s="42"/>
    </row>
    <row r="55" spans="1:23" ht="12" customHeight="1" outlineLevel="1" x14ac:dyDescent="0.2">
      <c r="A55" s="24"/>
      <c r="B55" s="42"/>
      <c r="C55" s="24">
        <v>37196</v>
      </c>
      <c r="D55" s="60">
        <v>19</v>
      </c>
      <c r="E55" s="42">
        <f ca="1">VLOOKUP(MONTH($C45)+12*(E$36-1998),NYWest!$B$972:$BH$1060,4,FALSE)</f>
        <v>1.1229595054736061</v>
      </c>
      <c r="F55" s="42">
        <f ca="1">VLOOKUP(MONTH($C45)+12*(F$36-1998),Gas!$A$2507:$E$2568,4,FALSE)</f>
        <v>0.68217818691412724</v>
      </c>
      <c r="I55" s="46">
        <v>20</v>
      </c>
      <c r="J55" s="42">
        <f ca="1">VLOOKUP(MONTH($C45)+12*(J$36-1998),NYWest!$B$972:$BH$1060,4,FALSE)</f>
        <v>0.90808455557227008</v>
      </c>
      <c r="K55" s="42">
        <f ca="1">VLOOKUP(MONTH($C45)+12*(K$36-1998),Gas!$A$2507:$E$2568,4,FALSE)</f>
        <v>0.79344736066866739</v>
      </c>
      <c r="N55" s="124">
        <v>20</v>
      </c>
      <c r="O55" s="42">
        <f ca="1">VLOOKUP(MONTH($C45)+12*(O$36-1998),NYWest!$B$972:$BH$1060,4,FALSE)</f>
        <v>1.783343165666619</v>
      </c>
      <c r="P55" s="42">
        <f ca="1">VLOOKUP(MONTH($C45)+12*(P$36-1998),Gas!$A$2507:$E$2568,4,FALSE)</f>
        <v>0.6416547045527371</v>
      </c>
      <c r="S55" s="42"/>
      <c r="T55" s="42"/>
      <c r="U55" s="42"/>
    </row>
    <row r="56" spans="1:23" ht="12" customHeight="1" outlineLevel="1" thickBot="1" x14ac:dyDescent="0.25">
      <c r="A56" s="38"/>
      <c r="B56" s="58"/>
      <c r="C56" s="38">
        <v>37226</v>
      </c>
      <c r="D56" s="147">
        <v>22</v>
      </c>
      <c r="E56" s="58">
        <f ca="1">VLOOKUP(MONTH($C46)+12*(E$36-1998),NYWest!$B$972:$BH$1060,4,FALSE)</f>
        <v>0.91039467185996714</v>
      </c>
      <c r="F56" s="58">
        <f ca="1">VLOOKUP(MONTH($C46)+12*(F$36-1998),Gas!$A$2507:$E$2568,4,FALSE)</f>
        <v>2.0528477212682978</v>
      </c>
      <c r="G56" s="33"/>
      <c r="H56" s="33"/>
      <c r="I56" s="59">
        <v>21</v>
      </c>
      <c r="J56" s="58">
        <f ca="1">VLOOKUP(MONTH($C46)+12*(J$36-1998),NYWest!$B$972:$BH$1060,4,FALSE)</f>
        <v>1.6031125952844898</v>
      </c>
      <c r="K56" s="58">
        <f ca="1">VLOOKUP(MONTH($C46)+12*(K$36-1998),Gas!$A$2507:$E$2568,4,FALSE)</f>
        <v>0.4294380324476792</v>
      </c>
      <c r="L56" s="33"/>
      <c r="M56" s="33"/>
      <c r="N56" s="148">
        <v>20</v>
      </c>
      <c r="O56" s="58">
        <f ca="1">VLOOKUP(MONTH($C46)+12*(O$36-1998),NYWest!$B$972:$BH$1060,4,FALSE)</f>
        <v>1.5194414721325553</v>
      </c>
      <c r="P56" s="58">
        <f ca="1">VLOOKUP(MONTH($C46)+12*(P$36-1998),Gas!$A$2507:$E$2568,4,FALSE)</f>
        <v>1.3871116228198064</v>
      </c>
      <c r="Q56" s="33"/>
      <c r="R56" s="33"/>
      <c r="S56" s="58"/>
      <c r="T56" s="58"/>
      <c r="U56" s="58"/>
      <c r="V56" s="33"/>
      <c r="W56" s="33"/>
    </row>
    <row r="57" spans="1:23" ht="12" hidden="1" customHeight="1" thickBot="1" x14ac:dyDescent="0.25">
      <c r="A57" s="38"/>
      <c r="B57" s="58"/>
      <c r="C57" s="38" t="s">
        <v>23</v>
      </c>
      <c r="D57" s="58"/>
      <c r="E57" s="58">
        <f ca="1">(E54*$D54+E55*$D55+E56*$D56)/SUM($D54:$D56)</f>
        <v>1.0042027717517892</v>
      </c>
      <c r="F57" s="58">
        <f ca="1">(F54*$D54+F55*$D55+F56*$D56)/SUM($D54:$D56)</f>
        <v>1.2569298830141917</v>
      </c>
      <c r="G57" s="33"/>
      <c r="H57" s="33"/>
      <c r="I57" s="58"/>
      <c r="J57" s="58">
        <f ca="1">(J54*$I54+J55*$I55+J56*$I56)/SUM($I54:$I56)</f>
        <v>0.98846217085655363</v>
      </c>
      <c r="K57" s="58">
        <f ca="1">(K54*$I54+K55*$I55+K56*$I56)/SUM($I54:$I56)</f>
        <v>0.62587868731038754</v>
      </c>
      <c r="L57" s="33"/>
      <c r="M57" s="33"/>
      <c r="N57" s="58"/>
      <c r="O57" s="58">
        <f ca="1">(O54*$N54+O55*$N55+O56*$N56)/SUM($N54:$N56)</f>
        <v>1.4070244039190054</v>
      </c>
      <c r="P57" s="58">
        <f ca="1">(P54*$N54+P55*$N55+P56*$N56)/SUM($N54:$N56)</f>
        <v>0.81436718298274235</v>
      </c>
      <c r="Q57" s="33"/>
      <c r="R57" s="33"/>
      <c r="S57" s="58"/>
      <c r="T57" s="58"/>
      <c r="U57" s="58"/>
      <c r="V57" s="33"/>
      <c r="W57" s="33"/>
    </row>
    <row r="58" spans="1:23" ht="12" customHeight="1" x14ac:dyDescent="0.2"/>
    <row r="59" spans="1:23" ht="12" customHeight="1" x14ac:dyDescent="0.2">
      <c r="A59" s="37" t="s">
        <v>101</v>
      </c>
      <c r="B59" s="31"/>
      <c r="C59" s="61"/>
      <c r="D59" s="31"/>
      <c r="E59" s="30">
        <v>1998</v>
      </c>
      <c r="F59" s="30">
        <v>1998</v>
      </c>
      <c r="G59" s="62"/>
      <c r="H59" s="62"/>
      <c r="I59" s="62"/>
      <c r="J59" s="30">
        <v>1999</v>
      </c>
      <c r="K59" s="30">
        <v>1999</v>
      </c>
      <c r="L59" s="62"/>
      <c r="M59" s="62"/>
      <c r="N59" s="62"/>
      <c r="O59" s="30">
        <v>2000</v>
      </c>
      <c r="P59" s="30">
        <v>2000</v>
      </c>
      <c r="Q59" s="30"/>
      <c r="R59" s="30"/>
      <c r="S59" s="30"/>
      <c r="T59" s="30">
        <v>2001</v>
      </c>
      <c r="U59" s="30">
        <v>2001</v>
      </c>
      <c r="V59" s="62"/>
      <c r="W59" s="62"/>
    </row>
    <row r="60" spans="1:23" ht="12" customHeight="1" thickBot="1" x14ac:dyDescent="0.25">
      <c r="A60" s="22" t="s">
        <v>107</v>
      </c>
      <c r="B60" s="22"/>
      <c r="C60" s="74"/>
      <c r="D60" s="22"/>
      <c r="E60" s="23" t="s">
        <v>1</v>
      </c>
      <c r="F60" s="23" t="s">
        <v>0</v>
      </c>
      <c r="G60" s="23"/>
      <c r="H60" s="23"/>
      <c r="I60" s="23"/>
      <c r="J60" s="23" t="s">
        <v>1</v>
      </c>
      <c r="K60" s="23" t="s">
        <v>0</v>
      </c>
      <c r="L60" s="23"/>
      <c r="M60" s="23"/>
      <c r="N60" s="23"/>
      <c r="O60" s="23" t="s">
        <v>1</v>
      </c>
      <c r="P60" s="23" t="s">
        <v>0</v>
      </c>
      <c r="Q60" s="23"/>
      <c r="R60" s="23"/>
      <c r="S60" s="23"/>
      <c r="T60" s="23" t="s">
        <v>1</v>
      </c>
      <c r="U60" s="23" t="s">
        <v>0</v>
      </c>
      <c r="V60" s="23"/>
      <c r="W60" s="23"/>
    </row>
    <row r="61" spans="1:23" ht="12" customHeight="1" x14ac:dyDescent="0.2">
      <c r="A61" s="25">
        <v>35</v>
      </c>
      <c r="C61" s="24">
        <v>36892</v>
      </c>
      <c r="E61" s="46">
        <f>VLOOKUP(MONTH($C61)+12*(E$2-1998),NYWest!$Z$972:$AL$1016,MATCH(CONCATENATE($A61,E$3),NYWest!$AA$971:$AL$971,0)+1,FALSE)</f>
        <v>0</v>
      </c>
      <c r="F61" s="46">
        <f>VLOOKUP(MONTH($C61)+12*(F$2-1998),NYWest!$Z$972:$AL$1016,MATCH(CONCATENATE($A61,F$3),NYWest!$AA$971:$AL$971,0)+1,FALSE)</f>
        <v>13.19047619047619</v>
      </c>
      <c r="G61" s="46"/>
      <c r="H61" s="46"/>
      <c r="J61" s="46">
        <f>VLOOKUP(MONTH($C61)+12*(J$2-1998),NYWest!$Z$972:$AL$1016,MATCH(CONCATENATE($A61,J$3),NYWest!$AA$971:$AL$971,0)+1,FALSE)</f>
        <v>0</v>
      </c>
      <c r="K61" s="46">
        <f>VLOOKUP(MONTH($C61)+12*(K$2-1998),NYWest!$Z$972:$AL$1016,MATCH(CONCATENATE($A61,K$3),NYWest!$AA$971:$AL$971,0)+1,FALSE)</f>
        <v>11.651</v>
      </c>
      <c r="L61" s="46"/>
      <c r="M61" s="46"/>
      <c r="O61" s="46">
        <f>VLOOKUP(MONTH($C61)+12*(O$2-1998),NYWest!$Z$972:$AL$1016,MATCH(CONCATENATE($A61,O$3),NYWest!$AA$971:$AL$971,0)+1,FALSE)</f>
        <v>0</v>
      </c>
      <c r="P61" s="46">
        <f>VLOOKUP(MONTH($C61)+12*(P$2-1998),NYWest!$Z$972:$AL$1016,MATCH(CONCATENATE($A61,P$3),NYWest!$AA$971:$AL$971,0)+1,FALSE)</f>
        <v>2.4509523809523799</v>
      </c>
      <c r="Q61" s="46"/>
      <c r="R61" s="46"/>
      <c r="T61" s="46">
        <f>VLOOKUP(MONTH($C61)+12*(T$2-1998),NYWest!$Z$972:$AL$1016,MATCH(CONCATENATE($A61,T$3),NYWest!$AA$971:$AL$971,0)+1,FALSE)</f>
        <v>17.955454545454543</v>
      </c>
      <c r="U61" s="46">
        <f>VLOOKUP(MONTH($C61)+12*(U$2-1998),NYWest!$Z$972:$AL$1016,MATCH(CONCATENATE($A61,U$3),NYWest!$AA$971:$AL$971,0)+1,FALSE)</f>
        <v>0</v>
      </c>
      <c r="V61" s="46"/>
      <c r="W61" s="46"/>
    </row>
    <row r="62" spans="1:23" ht="12" customHeight="1" x14ac:dyDescent="0.2">
      <c r="A62" s="25">
        <v>35</v>
      </c>
      <c r="C62" s="24">
        <v>36923</v>
      </c>
      <c r="E62" s="46">
        <f>VLOOKUP(MONTH($C62)+12*(E$2-1998),NYWest!$Z$972:$AL$1016,MATCH(CONCATENATE($A62,E$3),NYWest!$AA$971:$AL$971,0)+1,FALSE)</f>
        <v>0</v>
      </c>
      <c r="F62" s="46">
        <f>VLOOKUP(MONTH($C62)+12*(F$2-1998),NYWest!$Z$972:$AL$1016,MATCH(CONCATENATE($A62,F$3),NYWest!$AA$971:$AL$971,0)+1,FALSE)</f>
        <v>14.40421052631579</v>
      </c>
      <c r="G62" s="46"/>
      <c r="H62" s="46"/>
      <c r="J62" s="46">
        <f>VLOOKUP(MONTH($C62)+12*(J$2-1998),NYWest!$Z$972:$AL$1016,MATCH(CONCATENATE($A62,J$3),NYWest!$AA$971:$AL$971,0)+1,FALSE)</f>
        <v>0</v>
      </c>
      <c r="K62" s="46">
        <f>VLOOKUP(MONTH($C62)+12*(K$2-1998),NYWest!$Z$972:$AL$1016,MATCH(CONCATENATE($A62,K$3),NYWest!$AA$971:$AL$971,0)+1,FALSE)</f>
        <v>15.325263157894739</v>
      </c>
      <c r="L62" s="46"/>
      <c r="M62" s="46"/>
      <c r="O62" s="46">
        <f>VLOOKUP(MONTH($C62)+12*(O$2-1998),NYWest!$Z$972:$AL$1016,MATCH(CONCATENATE($A62,O$3),NYWest!$AA$971:$AL$971,0)+1,FALSE)</f>
        <v>0</v>
      </c>
      <c r="P62" s="46">
        <f>VLOOKUP(MONTH($C62)+12*(P$2-1998),NYWest!$Z$972:$AL$1016,MATCH(CONCATENATE($A62,P$3),NYWest!$AA$971:$AL$971,0)+1,FALSE)</f>
        <v>2.6080952380952453</v>
      </c>
      <c r="Q62" s="46"/>
      <c r="R62" s="46"/>
      <c r="T62" s="46">
        <f>VLOOKUP(MONTH($C62)+12*(T$2-1998),NYWest!$Z$972:$AL$1016,MATCH(CONCATENATE($A62,T$3),NYWest!$AA$971:$AL$971,0)+1,FALSE)</f>
        <v>4.0899999999999963</v>
      </c>
      <c r="U62" s="46">
        <f>VLOOKUP(MONTH($C62)+12*(U$2-1998),NYWest!$Z$972:$AL$1016,MATCH(CONCATENATE($A62,U$3),NYWest!$AA$971:$AL$971,0)+1,FALSE)</f>
        <v>0</v>
      </c>
      <c r="V62" s="46"/>
      <c r="W62" s="46"/>
    </row>
    <row r="63" spans="1:23" ht="12" customHeight="1" x14ac:dyDescent="0.2">
      <c r="A63" s="88">
        <v>30</v>
      </c>
      <c r="B63" s="47"/>
      <c r="C63" s="89">
        <v>36892</v>
      </c>
      <c r="D63" s="47"/>
      <c r="E63" s="46">
        <f>VLOOKUP(MONTH($C63)+12*(E$2-1998),NYWest!$Z$972:$AL$1016,MATCH(CONCATENATE($A63,E$3),NYWest!$AA$971:$AL$971,0)+1,FALSE)</f>
        <v>0</v>
      </c>
      <c r="F63" s="46">
        <f>VLOOKUP(MONTH($C63)+12*(F$2-1998),NYWest!$Z$972:$AL$1016,MATCH(CONCATENATE($A63,F$3),NYWest!$AA$971:$AL$971,0)+1,FALSE)</f>
        <v>8.1904761904761898</v>
      </c>
      <c r="G63" s="51"/>
      <c r="H63" s="51"/>
      <c r="I63" s="47"/>
      <c r="J63" s="46">
        <f>VLOOKUP(MONTH($C63)+12*(J$2-1998),NYWest!$Z$972:$AL$1016,MATCH(CONCATENATE($A63,J$3),NYWest!$AA$971:$AL$971,0)+1,FALSE)</f>
        <v>0</v>
      </c>
      <c r="K63" s="46">
        <f>VLOOKUP(MONTH($C63)+12*(K$2-1998),NYWest!$Z$972:$AL$1016,MATCH(CONCATENATE($A63,K$3),NYWest!$AA$971:$AL$971,0)+1,FALSE)</f>
        <v>6.6509999999999998</v>
      </c>
      <c r="L63" s="51"/>
      <c r="M63" s="51"/>
      <c r="N63" s="47"/>
      <c r="O63" s="46">
        <f>VLOOKUP(MONTH($C63)+12*(O$2-1998),NYWest!$Z$972:$AL$1016,MATCH(CONCATENATE($A63,O$3),NYWest!$AA$971:$AL$971,0)+1,FALSE)</f>
        <v>2.5490476190476201</v>
      </c>
      <c r="P63" s="46">
        <f>VLOOKUP(MONTH($C63)+12*(P$2-1998),NYWest!$Z$972:$AL$1016,MATCH(CONCATENATE($A63,P$3),NYWest!$AA$971:$AL$971,0)+1,FALSE)</f>
        <v>0</v>
      </c>
      <c r="Q63" s="51"/>
      <c r="R63" s="51"/>
      <c r="S63" s="47"/>
      <c r="T63" s="46">
        <f>VLOOKUP(MONTH($C63)+12*(T$2-1998),NYWest!$Z$972:$AL$1016,MATCH(CONCATENATE($A63,T$3),NYWest!$AA$971:$AL$971,0)+1,FALSE)</f>
        <v>22.955454545454543</v>
      </c>
      <c r="U63" s="46">
        <f>VLOOKUP(MONTH($C63)+12*(U$2-1998),NYWest!$Z$972:$AL$1016,MATCH(CONCATENATE($A63,U$3),NYWest!$AA$971:$AL$971,0)+1,FALSE)</f>
        <v>0</v>
      </c>
      <c r="V63" s="51"/>
      <c r="W63" s="51"/>
    </row>
    <row r="64" spans="1:23" ht="12" customHeight="1" x14ac:dyDescent="0.2">
      <c r="A64" s="69">
        <v>30</v>
      </c>
      <c r="B64" s="64"/>
      <c r="C64" s="70">
        <v>36923</v>
      </c>
      <c r="D64" s="64"/>
      <c r="E64" s="46">
        <f>VLOOKUP(MONTH($C64)+12*(E$2-1998),NYWest!$Z$972:$AL$1016,MATCH(CONCATENATE($A64,E$3),NYWest!$AA$971:$AL$971,0)+1,FALSE)</f>
        <v>0</v>
      </c>
      <c r="F64" s="46">
        <f>VLOOKUP(MONTH($C64)+12*(F$2-1998),NYWest!$Z$972:$AL$1016,MATCH(CONCATENATE($A64,F$3),NYWest!$AA$971:$AL$971,0)+1,FALSE)</f>
        <v>9.40421052631579</v>
      </c>
      <c r="G64" s="95"/>
      <c r="H64" s="95"/>
      <c r="I64" s="64"/>
      <c r="J64" s="46">
        <f>VLOOKUP(MONTH($C64)+12*(J$2-1998),NYWest!$Z$972:$AL$1016,MATCH(CONCATENATE($A64,J$3),NYWest!$AA$971:$AL$971,0)+1,FALSE)</f>
        <v>0</v>
      </c>
      <c r="K64" s="46">
        <f>VLOOKUP(MONTH($C64)+12*(K$2-1998),NYWest!$Z$972:$AL$1016,MATCH(CONCATENATE($A64,K$3),NYWest!$AA$971:$AL$971,0)+1,FALSE)</f>
        <v>10.325263157894739</v>
      </c>
      <c r="L64" s="95"/>
      <c r="M64" s="95"/>
      <c r="N64" s="64"/>
      <c r="O64" s="46">
        <f>VLOOKUP(MONTH($C64)+12*(O$2-1998),NYWest!$Z$972:$AL$1016,MATCH(CONCATENATE($A64,O$3),NYWest!$AA$971:$AL$971,0)+1,FALSE)</f>
        <v>2.3919047619047547</v>
      </c>
      <c r="P64" s="46">
        <f>VLOOKUP(MONTH($C64)+12*(P$2-1998),NYWest!$Z$972:$AL$1016,MATCH(CONCATENATE($A64,P$3),NYWest!$AA$971:$AL$971,0)+1,FALSE)</f>
        <v>0</v>
      </c>
      <c r="Q64" s="95"/>
      <c r="R64" s="95"/>
      <c r="S64" s="64"/>
      <c r="T64" s="46">
        <f>VLOOKUP(MONTH($C64)+12*(T$2-1998),NYWest!$Z$972:$AL$1016,MATCH(CONCATENATE($A64,T$3),NYWest!$AA$971:$AL$971,0)+1,FALSE)</f>
        <v>9.0899999999999963</v>
      </c>
      <c r="U64" s="46">
        <f>VLOOKUP(MONTH($C64)+12*(U$2-1998),NYWest!$Z$972:$AL$1016,MATCH(CONCATENATE($A64,U$3),NYWest!$AA$971:$AL$971,0)+1,FALSE)</f>
        <v>0</v>
      </c>
      <c r="V64" s="95"/>
      <c r="W64" s="95"/>
    </row>
    <row r="65" spans="1:23" ht="12" customHeight="1" x14ac:dyDescent="0.2">
      <c r="A65" s="84">
        <v>25</v>
      </c>
      <c r="B65" s="85"/>
      <c r="C65" s="82">
        <v>36892</v>
      </c>
      <c r="D65" s="85"/>
      <c r="E65" s="97">
        <f>VLOOKUP(MONTH($C65)+12*(E$2-1998),NYWest!$Z$972:$AL$1016,MATCH(CONCATENATE($A65,E$3),NYWest!$AA$971:$AL$971,0)+1,FALSE)</f>
        <v>0</v>
      </c>
      <c r="F65" s="97">
        <f>VLOOKUP(MONTH($C65)+12*(F$2-1998),NYWest!$Z$972:$AL$1016,MATCH(CONCATENATE($A65,F$3),NYWest!$AA$971:$AL$971,0)+1,FALSE)</f>
        <v>3.1904761904761898</v>
      </c>
      <c r="G65" s="97"/>
      <c r="H65" s="97"/>
      <c r="I65" s="85"/>
      <c r="J65" s="97">
        <f>VLOOKUP(MONTH($C65)+12*(J$2-1998),NYWest!$Z$972:$AL$1016,MATCH(CONCATENATE($A65,J$3),NYWest!$AA$971:$AL$971,0)+1,FALSE)</f>
        <v>0</v>
      </c>
      <c r="K65" s="97">
        <f>VLOOKUP(MONTH($C65)+12*(K$2-1998),NYWest!$Z$972:$AL$1016,MATCH(CONCATENATE($A65,K$3),NYWest!$AA$971:$AL$971,0)+1,FALSE)</f>
        <v>1.6509999999999998</v>
      </c>
      <c r="L65" s="97"/>
      <c r="M65" s="97"/>
      <c r="N65" s="85"/>
      <c r="O65" s="97">
        <f>VLOOKUP(MONTH($C65)+12*(O$2-1998),NYWest!$Z$972:$AL$1016,MATCH(CONCATENATE($A65,O$3),NYWest!$AA$971:$AL$971,0)+1,FALSE)</f>
        <v>7.5490476190476201</v>
      </c>
      <c r="P65" s="97">
        <f>VLOOKUP(MONTH($C65)+12*(P$2-1998),NYWest!$Z$972:$AL$1016,MATCH(CONCATENATE($A65,P$3),NYWest!$AA$971:$AL$971,0)+1,FALSE)</f>
        <v>0</v>
      </c>
      <c r="Q65" s="97"/>
      <c r="R65" s="97"/>
      <c r="S65" s="85"/>
      <c r="T65" s="97">
        <f>VLOOKUP(MONTH($C65)+12*(T$2-1998),NYWest!$Z$972:$AL$1016,MATCH(CONCATENATE($A65,T$3),NYWest!$AA$971:$AL$971,0)+1,FALSE)</f>
        <v>27.955454545454543</v>
      </c>
      <c r="U65" s="97">
        <f>VLOOKUP(MONTH($C65)+12*(U$2-1998),NYWest!$Z$972:$AL$1016,MATCH(CONCATENATE($A65,U$3),NYWest!$AA$971:$AL$971,0)+1,FALSE)</f>
        <v>0</v>
      </c>
      <c r="V65" s="97"/>
      <c r="W65" s="97"/>
    </row>
    <row r="66" spans="1:23" ht="12" customHeight="1" x14ac:dyDescent="0.2">
      <c r="A66" s="84">
        <v>25</v>
      </c>
      <c r="B66" s="85"/>
      <c r="C66" s="86">
        <v>36923</v>
      </c>
      <c r="D66" s="85"/>
      <c r="E66" s="97">
        <f>VLOOKUP(MONTH($C66)+12*(E$2-1998),NYWest!$Z$972:$AL$1016,MATCH(CONCATENATE($A66,E$3),NYWest!$AA$971:$AL$971,0)+1,FALSE)</f>
        <v>0</v>
      </c>
      <c r="F66" s="97">
        <f>VLOOKUP(MONTH($C66)+12*(F$2-1998),NYWest!$Z$972:$AL$1016,MATCH(CONCATENATE($A66,F$3),NYWest!$AA$971:$AL$971,0)+1,FALSE)</f>
        <v>4.40421052631579</v>
      </c>
      <c r="G66" s="98"/>
      <c r="H66" s="98"/>
      <c r="I66" s="85"/>
      <c r="J66" s="97">
        <f>VLOOKUP(MONTH($C66)+12*(J$2-1998),NYWest!$Z$972:$AL$1016,MATCH(CONCATENATE($A66,J$3),NYWest!$AA$971:$AL$971,0)+1,FALSE)</f>
        <v>0</v>
      </c>
      <c r="K66" s="97">
        <f>VLOOKUP(MONTH($C66)+12*(K$2-1998),NYWest!$Z$972:$AL$1016,MATCH(CONCATENATE($A66,K$3),NYWest!$AA$971:$AL$971,0)+1,FALSE)</f>
        <v>5.3252631578947387</v>
      </c>
      <c r="L66" s="98"/>
      <c r="M66" s="98"/>
      <c r="N66" s="85"/>
      <c r="O66" s="97">
        <f>VLOOKUP(MONTH($C66)+12*(O$2-1998),NYWest!$Z$972:$AL$1016,MATCH(CONCATENATE($A66,O$3),NYWest!$AA$971:$AL$971,0)+1,FALSE)</f>
        <v>7.3919047619047547</v>
      </c>
      <c r="P66" s="97">
        <f>VLOOKUP(MONTH($C66)+12*(P$2-1998),NYWest!$Z$972:$AL$1016,MATCH(CONCATENATE($A66,P$3),NYWest!$AA$971:$AL$971,0)+1,FALSE)</f>
        <v>0</v>
      </c>
      <c r="Q66" s="98"/>
      <c r="R66" s="98"/>
      <c r="S66" s="85"/>
      <c r="T66" s="97">
        <f>VLOOKUP(MONTH($C66)+12*(T$2-1998),NYWest!$Z$972:$AL$1016,MATCH(CONCATENATE($A66,T$3),NYWest!$AA$971:$AL$971,0)+1,FALSE)</f>
        <v>14.089999999999996</v>
      </c>
      <c r="U66" s="97">
        <f>VLOOKUP(MONTH($C66)+12*(U$2-1998),NYWest!$Z$972:$AL$1016,MATCH(CONCATENATE($A66,U$3),NYWest!$AA$971:$AL$971,0)+1,FALSE)</f>
        <v>0</v>
      </c>
      <c r="V66" s="98"/>
      <c r="W66" s="98"/>
    </row>
    <row r="67" spans="1:23" ht="12" customHeight="1" x14ac:dyDescent="0.2">
      <c r="A67" s="69">
        <v>20</v>
      </c>
      <c r="B67" s="64"/>
      <c r="C67" s="24">
        <v>36892</v>
      </c>
      <c r="D67" s="64"/>
      <c r="E67" s="46">
        <f>VLOOKUP(MONTH($C67)+12*(E$2-1998),NYWest!$Z$972:$AL$1016,MATCH(CONCATENATE($A67,E$3),NYWest!$AA$971:$AL$971,0)+1,FALSE)</f>
        <v>1.8095238095238102</v>
      </c>
      <c r="F67" s="46">
        <f>VLOOKUP(MONTH($C67)+12*(F$2-1998),NYWest!$Z$972:$AL$1016,MATCH(CONCATENATE($A67,F$3),NYWest!$AA$971:$AL$971,0)+1,FALSE)</f>
        <v>0</v>
      </c>
      <c r="G67" s="95"/>
      <c r="H67" s="95"/>
      <c r="I67" s="64"/>
      <c r="J67" s="46">
        <f>VLOOKUP(MONTH($C67)+12*(J$2-1998),NYWest!$Z$972:$AL$1016,MATCH(CONCATENATE($A67,J$3),NYWest!$AA$971:$AL$971,0)+1,FALSE)</f>
        <v>3.3490000000000002</v>
      </c>
      <c r="K67" s="46">
        <f>VLOOKUP(MONTH($C67)+12*(K$2-1998),NYWest!$Z$972:$AL$1016,MATCH(CONCATENATE($A67,K$3),NYWest!$AA$971:$AL$971,0)+1,FALSE)</f>
        <v>0</v>
      </c>
      <c r="L67" s="95"/>
      <c r="M67" s="95"/>
      <c r="N67" s="64"/>
      <c r="O67" s="46">
        <f>VLOOKUP(MONTH($C67)+12*(O$2-1998),NYWest!$Z$972:$AL$1016,MATCH(CONCATENATE($A67,O$3),NYWest!$AA$971:$AL$971,0)+1,FALSE)</f>
        <v>12.54904761904762</v>
      </c>
      <c r="P67" s="46">
        <f>VLOOKUP(MONTH($C67)+12*(P$2-1998),NYWest!$Z$972:$AL$1016,MATCH(CONCATENATE($A67,P$3),NYWest!$AA$971:$AL$971,0)+1,FALSE)</f>
        <v>0</v>
      </c>
      <c r="Q67" s="95"/>
      <c r="R67" s="95"/>
      <c r="S67" s="64"/>
      <c r="T67" s="46">
        <f>VLOOKUP(MONTH($C67)+12*(T$2-1998),NYWest!$Z$972:$AL$1016,MATCH(CONCATENATE($A67,T$3),NYWest!$AA$971:$AL$971,0)+1,FALSE)</f>
        <v>32.955454545454543</v>
      </c>
      <c r="U67" s="46">
        <f>VLOOKUP(MONTH($C67)+12*(U$2-1998),NYWest!$Z$972:$AL$1016,MATCH(CONCATENATE($A67,U$3),NYWest!$AA$971:$AL$971,0)+1,FALSE)</f>
        <v>0</v>
      </c>
      <c r="V67" s="52"/>
      <c r="W67" s="52"/>
    </row>
    <row r="68" spans="1:23" ht="12" customHeight="1" x14ac:dyDescent="0.2">
      <c r="A68" s="65">
        <v>20</v>
      </c>
      <c r="B68" s="66"/>
      <c r="C68" s="67">
        <v>36923</v>
      </c>
      <c r="D68" s="66"/>
      <c r="E68" s="54">
        <f>VLOOKUP(MONTH($C68)+12*(E$2-1998),NYWest!$Z$972:$AL$1016,MATCH(CONCATENATE($A68,E$3),NYWest!$AA$971:$AL$971,0)+1,FALSE)</f>
        <v>0.59578947368420998</v>
      </c>
      <c r="F68" s="54">
        <f>VLOOKUP(MONTH($C68)+12*(F$2-1998),NYWest!$Z$972:$AL$1016,MATCH(CONCATENATE($A68,F$3),NYWest!$AA$971:$AL$971,0)+1,FALSE)</f>
        <v>0</v>
      </c>
      <c r="G68" s="99"/>
      <c r="H68" s="99"/>
      <c r="I68" s="66"/>
      <c r="J68" s="54">
        <f>VLOOKUP(MONTH($C68)+12*(J$2-1998),NYWest!$Z$972:$AL$1016,MATCH(CONCATENATE($A68,J$3),NYWest!$AA$971:$AL$971,0)+1,FALSE)</f>
        <v>0</v>
      </c>
      <c r="K68" s="54">
        <f>VLOOKUP(MONTH($C68)+12*(K$2-1998),NYWest!$Z$972:$AL$1016,MATCH(CONCATENATE($A68,K$3),NYWest!$AA$971:$AL$971,0)+1,FALSE)</f>
        <v>0.3252631578947387</v>
      </c>
      <c r="L68" s="99"/>
      <c r="M68" s="99"/>
      <c r="N68" s="66"/>
      <c r="O68" s="54">
        <f>VLOOKUP(MONTH($C68)+12*(O$2-1998),NYWest!$Z$972:$AL$1016,MATCH(CONCATENATE($A68,O$3),NYWest!$AA$971:$AL$971,0)+1,FALSE)</f>
        <v>12.391904761904755</v>
      </c>
      <c r="P68" s="54">
        <f>VLOOKUP(MONTH($C68)+12*(P$2-1998),NYWest!$Z$972:$AL$1016,MATCH(CONCATENATE($A68,P$3),NYWest!$AA$971:$AL$971,0)+1,FALSE)</f>
        <v>0</v>
      </c>
      <c r="Q68" s="99"/>
      <c r="R68" s="99"/>
      <c r="S68" s="66"/>
      <c r="T68" s="54">
        <f>VLOOKUP(MONTH($C68)+12*(T$2-1998),NYWest!$Z$972:$AL$1016,MATCH(CONCATENATE($A68,T$3),NYWest!$AA$971:$AL$971,0)+1,FALSE)</f>
        <v>19.089999999999996</v>
      </c>
      <c r="U68" s="54">
        <f>VLOOKUP(MONTH($C68)+12*(U$2-1998),NYWest!$Z$972:$AL$1016,MATCH(CONCATENATE($A68,U$3),NYWest!$AA$971:$AL$971,0)+1,FALSE)</f>
        <v>0</v>
      </c>
      <c r="V68" s="54"/>
      <c r="W68" s="54"/>
    </row>
    <row r="69" spans="1:23" ht="12" customHeight="1" x14ac:dyDescent="0.2">
      <c r="A69" s="25">
        <v>30</v>
      </c>
      <c r="C69" s="24">
        <v>36951</v>
      </c>
      <c r="E69" s="46">
        <f>VLOOKUP(MONTH($C69)+12*(E$2-1998),NYWest!$Z$972:$AL$1016,MATCH(CONCATENATE($A69,E$3),NYWest!$AA$971:$AL$971,0)+1,FALSE)</f>
        <v>0</v>
      </c>
      <c r="F69" s="46">
        <f>VLOOKUP(MONTH($C69)+12*(F$2-1998),NYWest!$Z$972:$AL$1016,MATCH(CONCATENATE($A69,F$3),NYWest!$AA$971:$AL$971,0)+1,FALSE)</f>
        <v>10.41363636363636</v>
      </c>
      <c r="G69" s="46"/>
      <c r="H69" s="46"/>
      <c r="J69" s="46">
        <f>VLOOKUP(MONTH($C69)+12*(J$2-1998),NYWest!$Z$972:$AL$1016,MATCH(CONCATENATE($A69,J$3),NYWest!$AA$971:$AL$971,0)+1,FALSE)</f>
        <v>0</v>
      </c>
      <c r="K69" s="46">
        <f>VLOOKUP(MONTH($C69)+12*(K$2-1998),NYWest!$Z$972:$AL$1016,MATCH(CONCATENATE($A69,K$3),NYWest!$AA$971:$AL$971,0)+1,FALSE)</f>
        <v>9.537826086956521</v>
      </c>
      <c r="L69" s="46"/>
      <c r="M69" s="46"/>
      <c r="O69" s="46">
        <f>VLOOKUP(MONTH($C69)+12*(O$2-1998),NYWest!$Z$972:$AL$1016,MATCH(CONCATENATE($A69,O$3),NYWest!$AA$971:$AL$971,0)+1,FALSE)</f>
        <v>0</v>
      </c>
      <c r="P69" s="46">
        <f>VLOOKUP(MONTH($C69)+12*(P$2-1998),NYWest!$Z$972:$AL$1016,MATCH(CONCATENATE($A69,P$3),NYWest!$AA$971:$AL$971,0)+1,FALSE)</f>
        <v>1.4969565217391327</v>
      </c>
      <c r="Q69" s="46"/>
      <c r="R69" s="46"/>
      <c r="T69" s="46">
        <f>VLOOKUP(MONTH($C69)+12*(T$2-1998),NYWest!$Z$972:$AL$1016,MATCH(CONCATENATE($A69,T$3),NYWest!$AA$971:$AL$971,0)+1,FALSE)</f>
        <v>14.68954545454546</v>
      </c>
      <c r="U69" s="46">
        <f>VLOOKUP(MONTH($C69)+12*(U$2-1998),NYWest!$Z$972:$AL$1016,MATCH(CONCATENATE($A69,U$3),NYWest!$AA$971:$AL$971,0)+1,FALSE)</f>
        <v>0</v>
      </c>
      <c r="V69" s="46"/>
      <c r="W69" s="46"/>
    </row>
    <row r="70" spans="1:23" ht="12" customHeight="1" x14ac:dyDescent="0.2">
      <c r="A70" s="25">
        <v>30</v>
      </c>
      <c r="C70" s="24">
        <v>36982</v>
      </c>
      <c r="E70" s="46">
        <f>VLOOKUP(MONTH($C70)+12*(E$2-1998),NYWest!$Z$972:$AL$1016,MATCH(CONCATENATE($A70,E$3),NYWest!$AA$971:$AL$971,0)+1,FALSE)</f>
        <v>0</v>
      </c>
      <c r="F70" s="46">
        <f>VLOOKUP(MONTH($C70)+12*(F$2-1998),NYWest!$Z$972:$AL$1016,MATCH(CONCATENATE($A70,F$3),NYWest!$AA$971:$AL$971,0)+1,FALSE)</f>
        <v>10.804761904761911</v>
      </c>
      <c r="G70" s="46"/>
      <c r="H70" s="46"/>
      <c r="J70" s="46">
        <f>VLOOKUP(MONTH($C70)+12*(J$2-1998),NYWest!$Z$972:$AL$1016,MATCH(CONCATENATE($A70,J$3),NYWest!$AA$971:$AL$971,0)+1,FALSE)</f>
        <v>0</v>
      </c>
      <c r="K70" s="46">
        <f>VLOOKUP(MONTH($C70)+12*(K$2-1998),NYWest!$Z$972:$AL$1016,MATCH(CONCATENATE($A70,K$3),NYWest!$AA$971:$AL$971,0)+1,FALSE)</f>
        <v>6.8547619047619079</v>
      </c>
      <c r="L70" s="46"/>
      <c r="M70" s="46"/>
      <c r="O70" s="46">
        <f>VLOOKUP(MONTH($C70)+12*(O$2-1998),NYWest!$Z$972:$AL$1016,MATCH(CONCATENATE($A70,O$3),NYWest!$AA$971:$AL$971,0)+1,FALSE)</f>
        <v>3.2079999999999984</v>
      </c>
      <c r="P70" s="46">
        <f>VLOOKUP(MONTH($C70)+12*(P$2-1998),NYWest!$Z$972:$AL$1016,MATCH(CONCATENATE($A70,P$3),NYWest!$AA$971:$AL$971,0)+1,FALSE)</f>
        <v>0</v>
      </c>
      <c r="Q70" s="46"/>
      <c r="R70" s="46"/>
      <c r="T70" s="46">
        <f>VLOOKUP(MONTH($C70)+12*(T$2-1998),NYWest!$Z$972:$AL$1016,MATCH(CONCATENATE($A70,T$3),NYWest!$AA$971:$AL$971,0)+1,FALSE)</f>
        <v>16.247142857142855</v>
      </c>
      <c r="U70" s="46">
        <f>VLOOKUP(MONTH($C70)+12*(U$2-1998),NYWest!$Z$972:$AL$1016,MATCH(CONCATENATE($A70,U$3),NYWest!$AA$971:$AL$971,0)+1,FALSE)</f>
        <v>0</v>
      </c>
      <c r="V70" s="46"/>
      <c r="W70" s="46"/>
    </row>
    <row r="71" spans="1:23" ht="12" customHeight="1" x14ac:dyDescent="0.2">
      <c r="A71" s="88">
        <v>30</v>
      </c>
      <c r="B71" s="47"/>
      <c r="C71" s="89">
        <v>37012</v>
      </c>
      <c r="D71" s="47"/>
      <c r="E71" s="46">
        <f>VLOOKUP(MONTH($C71)+12*(E$2-1998),NYWest!$Z$972:$AL$1016,MATCH(CONCATENATE($A71,E$3),NYWest!$AA$971:$AL$971,0)+1,FALSE)</f>
        <v>0</v>
      </c>
      <c r="F71" s="46">
        <f>VLOOKUP(MONTH($C71)+12*(F$2-1998),NYWest!$Z$972:$AL$1016,MATCH(CONCATENATE($A71,F$3),NYWest!$AA$971:$AL$971,0)+1,FALSE)</f>
        <v>5.27</v>
      </c>
      <c r="G71" s="51"/>
      <c r="H71" s="51"/>
      <c r="I71" s="47"/>
      <c r="J71" s="46">
        <f>VLOOKUP(MONTH($C71)+12*(J$2-1998),NYWest!$Z$972:$AL$1016,MATCH(CONCATENATE($A71,J$3),NYWest!$AA$971:$AL$971,0)+1,FALSE)</f>
        <v>0</v>
      </c>
      <c r="K71" s="46">
        <f>VLOOKUP(MONTH($C71)+12*(K$2-1998),NYWest!$Z$972:$AL$1016,MATCH(CONCATENATE($A71,K$3),NYWest!$AA$971:$AL$971,0)+1,FALSE)</f>
        <v>1.5545000000000009</v>
      </c>
      <c r="L71" s="51"/>
      <c r="M71" s="51"/>
      <c r="N71" s="47"/>
      <c r="O71" s="46">
        <f>VLOOKUP(MONTH($C71)+12*(O$2-1998),NYWest!$Z$972:$AL$1016,MATCH(CONCATENATE($A71,O$3),NYWest!$AA$971:$AL$971,0)+1,FALSE)</f>
        <v>10.223636363636373</v>
      </c>
      <c r="P71" s="46">
        <f>VLOOKUP(MONTH($C71)+12*(P$2-1998),NYWest!$Z$972:$AL$1016,MATCH(CONCATENATE($A71,P$3),NYWest!$AA$971:$AL$971,0)+1,FALSE)</f>
        <v>0</v>
      </c>
      <c r="Q71" s="51"/>
      <c r="R71" s="51"/>
      <c r="S71" s="47"/>
      <c r="T71" s="46">
        <f>VLOOKUP(MONTH($C71)+12*(T$2-1998),NYWest!$Z$972:$AL$1016,MATCH(CONCATENATE($A71,T$3),NYWest!$AA$971:$AL$971,0)+1,FALSE)</f>
        <v>14.940454545454543</v>
      </c>
      <c r="U71" s="46">
        <f>VLOOKUP(MONTH($C71)+12*(U$2-1998),NYWest!$Z$972:$AL$1016,MATCH(CONCATENATE($A71,U$3),NYWest!$AA$971:$AL$971,0)+1,FALSE)</f>
        <v>0</v>
      </c>
      <c r="V71" s="51"/>
      <c r="W71" s="51"/>
    </row>
    <row r="72" spans="1:23" ht="12" customHeight="1" x14ac:dyDescent="0.2">
      <c r="A72" s="69">
        <v>30</v>
      </c>
      <c r="B72" s="64"/>
      <c r="C72" s="70">
        <v>37043</v>
      </c>
      <c r="D72" s="64"/>
      <c r="E72" s="46">
        <f>VLOOKUP(MONTH($C72)+12*(E$2-1998),NYWest!$Z$972:$AL$1016,MATCH(CONCATENATE($A72,E$3),NYWest!$AA$971:$AL$971,0)+1,FALSE)</f>
        <v>6.1818181818178886E-2</v>
      </c>
      <c r="F72" s="46">
        <f>VLOOKUP(MONTH($C72)+12*(F$2-1998),NYWest!$Z$972:$AL$1016,MATCH(CONCATENATE($A72,F$3),NYWest!$AA$971:$AL$971,0)+1,FALSE)</f>
        <v>0</v>
      </c>
      <c r="G72" s="95"/>
      <c r="H72" s="95"/>
      <c r="I72" s="64"/>
      <c r="J72" s="46">
        <f>VLOOKUP(MONTH($C72)+12*(J$2-1998),NYWest!$Z$972:$AL$1016,MATCH(CONCATENATE($A72,J$3),NYWest!$AA$971:$AL$971,0)+1,FALSE)</f>
        <v>11.837272727272726</v>
      </c>
      <c r="K72" s="46">
        <f>VLOOKUP(MONTH($C72)+12*(K$2-1998),NYWest!$Z$972:$AL$1016,MATCH(CONCATENATE($A72,K$3),NYWest!$AA$971:$AL$971,0)+1,FALSE)</f>
        <v>0</v>
      </c>
      <c r="L72" s="95"/>
      <c r="M72" s="95"/>
      <c r="N72" s="64"/>
      <c r="O72" s="46">
        <f>VLOOKUP(MONTH($C72)+12*(O$2-1998),NYWest!$Z$972:$AL$1016,MATCH(CONCATENATE($A72,O$3),NYWest!$AA$971:$AL$971,0)+1,FALSE)</f>
        <v>13.217272727272729</v>
      </c>
      <c r="P72" s="46">
        <f>VLOOKUP(MONTH($C72)+12*(P$2-1998),NYWest!$Z$972:$AL$1016,MATCH(CONCATENATE($A72,P$3),NYWest!$AA$971:$AL$971,0)+1,FALSE)</f>
        <v>0</v>
      </c>
      <c r="Q72" s="95"/>
      <c r="R72" s="95"/>
      <c r="S72" s="64"/>
      <c r="T72" s="46">
        <f>VLOOKUP(MONTH($C72)+12*(T$2-1998),NYWest!$Z$972:$AL$1016,MATCH(CONCATENATE($A72,T$3),NYWest!$AA$971:$AL$971,0)+1,FALSE)</f>
        <v>11.764285714285712</v>
      </c>
      <c r="U72" s="46">
        <f>VLOOKUP(MONTH($C72)+12*(U$2-1998),NYWest!$Z$972:$AL$1016,MATCH(CONCATENATE($A72,U$3),NYWest!$AA$971:$AL$971,0)+1,FALSE)</f>
        <v>0</v>
      </c>
      <c r="V72" s="95"/>
      <c r="W72" s="95"/>
    </row>
    <row r="73" spans="1:23" ht="12" customHeight="1" x14ac:dyDescent="0.2">
      <c r="A73" s="69">
        <v>25</v>
      </c>
      <c r="B73" s="64"/>
      <c r="C73" s="89">
        <v>36951</v>
      </c>
      <c r="D73" s="64"/>
      <c r="E73" s="51">
        <f>VLOOKUP(MONTH($C73)+12*(E$2-1998),NYWest!$Z$972:$AL$1016,MATCH(CONCATENATE($A73,E$3),NYWest!$AA$971:$AL$971,0)+1,FALSE)</f>
        <v>0</v>
      </c>
      <c r="F73" s="51">
        <f>VLOOKUP(MONTH($C73)+12*(F$2-1998),NYWest!$Z$972:$AL$1016,MATCH(CONCATENATE($A73,F$3),NYWest!$AA$971:$AL$971,0)+1,FALSE)</f>
        <v>5.4136363636363605</v>
      </c>
      <c r="G73" s="51"/>
      <c r="H73" s="51"/>
      <c r="I73" s="64"/>
      <c r="J73" s="51">
        <f>VLOOKUP(MONTH($C73)+12*(J$2-1998),NYWest!$Z$972:$AL$1016,MATCH(CONCATENATE($A73,J$3),NYWest!$AA$971:$AL$971,0)+1,FALSE)</f>
        <v>0</v>
      </c>
      <c r="K73" s="51">
        <f>VLOOKUP(MONTH($C73)+12*(K$2-1998),NYWest!$Z$972:$AL$1016,MATCH(CONCATENATE($A73,K$3),NYWest!$AA$971:$AL$971,0)+1,FALSE)</f>
        <v>4.537826086956521</v>
      </c>
      <c r="L73" s="51"/>
      <c r="M73" s="51"/>
      <c r="N73" s="64"/>
      <c r="O73" s="51">
        <f>VLOOKUP(MONTH($C73)+12*(O$2-1998),NYWest!$Z$972:$AL$1016,MATCH(CONCATENATE($A73,O$3),NYWest!$AA$971:$AL$971,0)+1,FALSE)</f>
        <v>3.5030434782608673</v>
      </c>
      <c r="P73" s="51">
        <f>VLOOKUP(MONTH($C73)+12*(P$2-1998),NYWest!$Z$972:$AL$1016,MATCH(CONCATENATE($A73,P$3),NYWest!$AA$971:$AL$971,0)+1,FALSE)</f>
        <v>0</v>
      </c>
      <c r="Q73" s="51"/>
      <c r="R73" s="51"/>
      <c r="S73" s="64"/>
      <c r="T73" s="51">
        <f>VLOOKUP(MONTH($C73)+12*(T$2-1998),NYWest!$Z$972:$AL$1016,MATCH(CONCATENATE($A73,T$3),NYWest!$AA$971:$AL$971,0)+1,FALSE)</f>
        <v>19.68954545454546</v>
      </c>
      <c r="U73" s="51">
        <f>VLOOKUP(MONTH($C73)+12*(U$2-1998),NYWest!$Z$972:$AL$1016,MATCH(CONCATENATE($A73,U$3),NYWest!$AA$971:$AL$971,0)+1,FALSE)</f>
        <v>0</v>
      </c>
      <c r="V73" s="51"/>
      <c r="W73" s="51"/>
    </row>
    <row r="74" spans="1:23" ht="12" customHeight="1" x14ac:dyDescent="0.2">
      <c r="A74" s="69">
        <v>25</v>
      </c>
      <c r="B74" s="64"/>
      <c r="C74" s="89">
        <v>36982</v>
      </c>
      <c r="D74" s="64"/>
      <c r="E74" s="51">
        <f>VLOOKUP(MONTH($C74)+12*(E$2-1998),NYWest!$Z$972:$AL$1016,MATCH(CONCATENATE($A74,E$3),NYWest!$AA$971:$AL$971,0)+1,FALSE)</f>
        <v>0</v>
      </c>
      <c r="F74" s="51">
        <f>VLOOKUP(MONTH($C74)+12*(F$2-1998),NYWest!$Z$972:$AL$1016,MATCH(CONCATENATE($A74,F$3),NYWest!$AA$971:$AL$971,0)+1,FALSE)</f>
        <v>5.8047619047619108</v>
      </c>
      <c r="G74" s="95"/>
      <c r="H74" s="95"/>
      <c r="I74" s="64"/>
      <c r="J74" s="51">
        <f>VLOOKUP(MONTH($C74)+12*(J$2-1998),NYWest!$Z$972:$AL$1016,MATCH(CONCATENATE($A74,J$3),NYWest!$AA$971:$AL$971,0)+1,FALSE)</f>
        <v>0</v>
      </c>
      <c r="K74" s="51">
        <f>VLOOKUP(MONTH($C74)+12*(K$2-1998),NYWest!$Z$972:$AL$1016,MATCH(CONCATENATE($A74,K$3),NYWest!$AA$971:$AL$971,0)+1,FALSE)</f>
        <v>1.8547619047619079</v>
      </c>
      <c r="L74" s="95"/>
      <c r="M74" s="95"/>
      <c r="N74" s="64"/>
      <c r="O74" s="51">
        <f>VLOOKUP(MONTH($C74)+12*(O$2-1998),NYWest!$Z$972:$AL$1016,MATCH(CONCATENATE($A74,O$3),NYWest!$AA$971:$AL$971,0)+1,FALSE)</f>
        <v>8.2079999999999984</v>
      </c>
      <c r="P74" s="51">
        <f>VLOOKUP(MONTH($C74)+12*(P$2-1998),NYWest!$Z$972:$AL$1016,MATCH(CONCATENATE($A74,P$3),NYWest!$AA$971:$AL$971,0)+1,FALSE)</f>
        <v>0</v>
      </c>
      <c r="Q74" s="95"/>
      <c r="R74" s="95"/>
      <c r="S74" s="64"/>
      <c r="T74" s="51">
        <f>VLOOKUP(MONTH($C74)+12*(T$2-1998),NYWest!$Z$972:$AL$1016,MATCH(CONCATENATE($A74,T$3),NYWest!$AA$971:$AL$971,0)+1,FALSE)</f>
        <v>21.247142857142855</v>
      </c>
      <c r="U74" s="51">
        <f>VLOOKUP(MONTH($C74)+12*(U$2-1998),NYWest!$Z$972:$AL$1016,MATCH(CONCATENATE($A74,U$3),NYWest!$AA$971:$AL$971,0)+1,FALSE)</f>
        <v>0</v>
      </c>
      <c r="V74" s="95"/>
      <c r="W74" s="95"/>
    </row>
    <row r="75" spans="1:23" ht="12" customHeight="1" x14ac:dyDescent="0.2">
      <c r="A75" s="69">
        <v>25</v>
      </c>
      <c r="B75" s="64"/>
      <c r="C75" s="89">
        <v>37012</v>
      </c>
      <c r="D75" s="64"/>
      <c r="E75" s="46">
        <f>VLOOKUP(MONTH($C75)+12*(E$2-1998),NYWest!$Z$972:$AL$1016,MATCH(CONCATENATE($A75,E$3),NYWest!$AA$971:$AL$971,0)+1,FALSE)</f>
        <v>0</v>
      </c>
      <c r="F75" s="46">
        <f>VLOOKUP(MONTH($C75)+12*(F$2-1998),NYWest!$Z$972:$AL$1016,MATCH(CONCATENATE($A75,F$3),NYWest!$AA$971:$AL$971,0)+1,FALSE)</f>
        <v>0.26999999999999957</v>
      </c>
      <c r="G75" s="95"/>
      <c r="H75" s="95"/>
      <c r="I75" s="64"/>
      <c r="J75" s="46">
        <f>VLOOKUP(MONTH($C75)+12*(J$2-1998),NYWest!$Z$972:$AL$1016,MATCH(CONCATENATE($A75,J$3),NYWest!$AA$971:$AL$971,0)+1,FALSE)</f>
        <v>3.4454999999999991</v>
      </c>
      <c r="K75" s="46">
        <f>VLOOKUP(MONTH($C75)+12*(K$2-1998),NYWest!$Z$972:$AL$1016,MATCH(CONCATENATE($A75,K$3),NYWest!$AA$971:$AL$971,0)+1,FALSE)</f>
        <v>0</v>
      </c>
      <c r="L75" s="95"/>
      <c r="M75" s="95"/>
      <c r="N75" s="64"/>
      <c r="O75" s="46">
        <f>VLOOKUP(MONTH($C75)+12*(O$2-1998),NYWest!$Z$972:$AL$1016,MATCH(CONCATENATE($A75,O$3),NYWest!$AA$971:$AL$971,0)+1,FALSE)</f>
        <v>15.223636363636373</v>
      </c>
      <c r="P75" s="46">
        <f>VLOOKUP(MONTH($C75)+12*(P$2-1998),NYWest!$Z$972:$AL$1016,MATCH(CONCATENATE($A75,P$3),NYWest!$AA$971:$AL$971,0)+1,FALSE)</f>
        <v>0</v>
      </c>
      <c r="Q75" s="95"/>
      <c r="R75" s="95"/>
      <c r="S75" s="64"/>
      <c r="T75" s="46">
        <f>VLOOKUP(MONTH($C75)+12*(T$2-1998),NYWest!$Z$972:$AL$1016,MATCH(CONCATENATE($A75,T$3),NYWest!$AA$971:$AL$971,0)+1,FALSE)</f>
        <v>19.940454545454543</v>
      </c>
      <c r="U75" s="46">
        <f>VLOOKUP(MONTH($C75)+12*(U$2-1998),NYWest!$Z$972:$AL$1016,MATCH(CONCATENATE($A75,U$3),NYWest!$AA$971:$AL$971,0)+1,FALSE)</f>
        <v>0</v>
      </c>
      <c r="V75" s="52"/>
      <c r="W75" s="52"/>
    </row>
    <row r="76" spans="1:23" ht="12" customHeight="1" x14ac:dyDescent="0.2">
      <c r="A76" s="65">
        <v>25</v>
      </c>
      <c r="B76" s="66"/>
      <c r="C76" s="67">
        <v>37043</v>
      </c>
      <c r="D76" s="66"/>
      <c r="E76" s="54">
        <f>VLOOKUP(MONTH($C76)+12*(E$2-1998),NYWest!$Z$972:$AL$1016,MATCH(CONCATENATE($A76,E$3),NYWest!$AA$971:$AL$971,0)+1,FALSE)</f>
        <v>5.0618181818181789</v>
      </c>
      <c r="F76" s="54">
        <f>VLOOKUP(MONTH($C76)+12*(F$2-1998),NYWest!$Z$972:$AL$1016,MATCH(CONCATENATE($A76,F$3),NYWest!$AA$971:$AL$971,0)+1,FALSE)</f>
        <v>0</v>
      </c>
      <c r="G76" s="99"/>
      <c r="H76" s="99"/>
      <c r="I76" s="66"/>
      <c r="J76" s="54">
        <f>VLOOKUP(MONTH($C76)+12*(J$2-1998),NYWest!$Z$972:$AL$1016,MATCH(CONCATENATE($A76,J$3),NYWest!$AA$971:$AL$971,0)+1,FALSE)</f>
        <v>16.837272727272726</v>
      </c>
      <c r="K76" s="54">
        <f>VLOOKUP(MONTH($C76)+12*(K$2-1998),NYWest!$Z$972:$AL$1016,MATCH(CONCATENATE($A76,K$3),NYWest!$AA$971:$AL$971,0)+1,FALSE)</f>
        <v>0</v>
      </c>
      <c r="L76" s="99"/>
      <c r="M76" s="99"/>
      <c r="N76" s="66"/>
      <c r="O76" s="54">
        <f>VLOOKUP(MONTH($C76)+12*(O$2-1998),NYWest!$Z$972:$AL$1016,MATCH(CONCATENATE($A76,O$3),NYWest!$AA$971:$AL$971,0)+1,FALSE)</f>
        <v>18.217272727272729</v>
      </c>
      <c r="P76" s="54">
        <f>VLOOKUP(MONTH($C76)+12*(P$2-1998),NYWest!$Z$972:$AL$1016,MATCH(CONCATENATE($A76,P$3),NYWest!$AA$971:$AL$971,0)+1,FALSE)</f>
        <v>0</v>
      </c>
      <c r="Q76" s="99"/>
      <c r="R76" s="99"/>
      <c r="S76" s="66"/>
      <c r="T76" s="54">
        <f>VLOOKUP(MONTH($C76)+12*(T$2-1998),NYWest!$Z$972:$AL$1016,MATCH(CONCATENATE($A76,T$3),NYWest!$AA$971:$AL$971,0)+1,FALSE)</f>
        <v>16.764285714285712</v>
      </c>
      <c r="U76" s="54">
        <f>VLOOKUP(MONTH($C76)+12*(U$2-1998),NYWest!$Z$972:$AL$1016,MATCH(CONCATENATE($A76,U$3),NYWest!$AA$971:$AL$971,0)+1,FALSE)</f>
        <v>0</v>
      </c>
      <c r="V76" s="54"/>
      <c r="W76" s="54"/>
    </row>
    <row r="77" spans="1:23" ht="12" customHeight="1" x14ac:dyDescent="0.2">
      <c r="A77" s="25">
        <v>50</v>
      </c>
      <c r="C77" s="24">
        <v>37073</v>
      </c>
      <c r="E77" s="46">
        <f>VLOOKUP(MONTH($C77)+12*(E$2-1998),NYWest!$Z$972:$AL$1016,MATCH(CONCATENATE($A77,E$3),NYWest!$AA$971:$AL$971,0)+1,FALSE)</f>
        <v>0</v>
      </c>
      <c r="F77" s="46">
        <f>VLOOKUP(MONTH($C77)+12*(F$2-1998),NYWest!$Z$972:$AL$1016,MATCH(CONCATENATE($A77,F$3),NYWest!$AA$971:$AL$971,0)+1,FALSE)</f>
        <v>13.037727272727274</v>
      </c>
      <c r="G77" s="46"/>
      <c r="H77" s="46"/>
      <c r="J77" s="46">
        <f>VLOOKUP(MONTH($C77)+12*(J$2-1998),NYWest!$Z$972:$AL$1016,MATCH(CONCATENATE($A77,J$3),NYWest!$AA$971:$AL$971,0)+1,FALSE)</f>
        <v>36.951904761904757</v>
      </c>
      <c r="K77" s="46">
        <f>VLOOKUP(MONTH($C77)+12*(K$2-1998),NYWest!$Z$972:$AL$1016,MATCH(CONCATENATE($A77,K$3),NYWest!$AA$971:$AL$971,0)+1,FALSE)</f>
        <v>0</v>
      </c>
      <c r="L77" s="46"/>
      <c r="M77" s="46"/>
      <c r="O77" s="46">
        <f>VLOOKUP(MONTH($C77)+12*(O$2-1998),NYWest!$Z$972:$AL$1016,MATCH(CONCATENATE($A77,O$3),NYWest!$AA$971:$AL$971,0)+1,FALSE)</f>
        <v>0</v>
      </c>
      <c r="P77" s="46">
        <f>VLOOKUP(MONTH($C77)+12*(P$2-1998),NYWest!$Z$972:$AL$1016,MATCH(CONCATENATE($A77,P$3),NYWest!$AA$971:$AL$971,0)+1,FALSE)</f>
        <v>15.548947368421054</v>
      </c>
      <c r="Q77" s="46"/>
      <c r="R77" s="46"/>
      <c r="T77" s="46">
        <f>VLOOKUP(MONTH($C77)+12*(T$2-1998),NYWest!$Z$972:$AL$1016,MATCH(CONCATENATE($A77,T$3),NYWest!$AA$971:$AL$971,0)+1,FALSE)</f>
        <v>0</v>
      </c>
      <c r="U77" s="46">
        <f>VLOOKUP(MONTH($C77)+12*(U$2-1998),NYWest!$Z$972:$AL$1016,MATCH(CONCATENATE($A77,U$3),NYWest!$AA$971:$AL$971,0)+1,FALSE)</f>
        <v>10.134761904761902</v>
      </c>
      <c r="V77" s="46"/>
      <c r="W77" s="46"/>
    </row>
    <row r="78" spans="1:23" ht="12" customHeight="1" x14ac:dyDescent="0.2">
      <c r="A78" s="25">
        <v>50</v>
      </c>
      <c r="C78" s="24">
        <v>37104</v>
      </c>
      <c r="E78" s="46">
        <f>VLOOKUP(MONTH($C78)+12*(E$2-1998),NYWest!$Z$972:$AL$1016,MATCH(CONCATENATE($A78,E$3),NYWest!$AA$971:$AL$971,0)+1,FALSE)</f>
        <v>0</v>
      </c>
      <c r="F78" s="46">
        <f>VLOOKUP(MONTH($C78)+12*(F$2-1998),NYWest!$Z$972:$AL$1016,MATCH(CONCATENATE($A78,F$3),NYWest!$AA$971:$AL$971,0)+1,FALSE)</f>
        <v>22.377619047619049</v>
      </c>
      <c r="G78" s="46"/>
      <c r="H78" s="46"/>
      <c r="J78" s="46">
        <f>VLOOKUP(MONTH($C78)+12*(J$2-1998),NYWest!$Z$972:$AL$1016,MATCH(CONCATENATE($A78,J$3),NYWest!$AA$971:$AL$971,0)+1,FALSE)</f>
        <v>0</v>
      </c>
      <c r="K78" s="46">
        <f>VLOOKUP(MONTH($C78)+12*(K$2-1998),NYWest!$Z$972:$AL$1016,MATCH(CONCATENATE($A78,K$3),NYWest!$AA$971:$AL$971,0)+1,FALSE)</f>
        <v>8.2527272727272631</v>
      </c>
      <c r="L78" s="46"/>
      <c r="M78" s="46"/>
      <c r="O78" s="46">
        <f>VLOOKUP(MONTH($C78)+12*(O$2-1998),NYWest!$Z$972:$AL$1016,MATCH(CONCATENATE($A78,O$3),NYWest!$AA$971:$AL$971,0)+1,FALSE)</f>
        <v>0</v>
      </c>
      <c r="P78" s="46">
        <f>VLOOKUP(MONTH($C78)+12*(P$2-1998),NYWest!$Z$972:$AL$1016,MATCH(CONCATENATE($A78,P$3),NYWest!$AA$971:$AL$971,0)+1,FALSE)</f>
        <v>5.8373913043478183</v>
      </c>
      <c r="Q78" s="46"/>
      <c r="R78" s="46"/>
      <c r="T78" s="46">
        <f>VLOOKUP(MONTH($C78)+12*(T$2-1998),NYWest!$Z$972:$AL$1016,MATCH(CONCATENATE($A78,T$3),NYWest!$AA$971:$AL$971,0)+1,FALSE)</f>
        <v>13.131739130434774</v>
      </c>
      <c r="U78" s="46">
        <f>VLOOKUP(MONTH($C78)+12*(U$2-1998),NYWest!$Z$972:$AL$1016,MATCH(CONCATENATE($A78,U$3),NYWest!$AA$971:$AL$971,0)+1,FALSE)</f>
        <v>0</v>
      </c>
      <c r="V78" s="46"/>
      <c r="W78" s="46"/>
    </row>
    <row r="79" spans="1:23" ht="12" customHeight="1" x14ac:dyDescent="0.2">
      <c r="A79" s="88">
        <v>40</v>
      </c>
      <c r="B79" s="47"/>
      <c r="C79" s="24">
        <v>37073</v>
      </c>
      <c r="D79" s="47"/>
      <c r="E79" s="46">
        <f>VLOOKUP(MONTH($C79)+12*(E$2-1998),NYWest!$Z$972:$AL$1016,MATCH(CONCATENATE($A79,E$3),NYWest!$AA$971:$AL$971,0)+1,FALSE)</f>
        <v>0</v>
      </c>
      <c r="F79" s="46">
        <f>VLOOKUP(MONTH($C79)+12*(F$2-1998),NYWest!$Z$972:$AL$1016,MATCH(CONCATENATE($A79,F$3),NYWest!$AA$971:$AL$971,0)+1,FALSE)</f>
        <v>3.0377272727272739</v>
      </c>
      <c r="G79" s="51"/>
      <c r="H79" s="51"/>
      <c r="I79" s="47"/>
      <c r="J79" s="46">
        <f>VLOOKUP(MONTH($C79)+12*(J$2-1998),NYWest!$Z$972:$AL$1016,MATCH(CONCATENATE($A79,J$3),NYWest!$AA$971:$AL$971,0)+1,FALSE)</f>
        <v>46.951904761904757</v>
      </c>
      <c r="K79" s="46">
        <f>VLOOKUP(MONTH($C79)+12*(K$2-1998),NYWest!$Z$972:$AL$1016,MATCH(CONCATENATE($A79,K$3),NYWest!$AA$971:$AL$971,0)+1,FALSE)</f>
        <v>0</v>
      </c>
      <c r="L79" s="51"/>
      <c r="M79" s="51"/>
      <c r="N79" s="47"/>
      <c r="O79" s="46">
        <f>VLOOKUP(MONTH($C79)+12*(O$2-1998),NYWest!$Z$972:$AL$1016,MATCH(CONCATENATE($A79,O$3),NYWest!$AA$971:$AL$971,0)+1,FALSE)</f>
        <v>0</v>
      </c>
      <c r="P79" s="46">
        <f>VLOOKUP(MONTH($C79)+12*(P$2-1998),NYWest!$Z$972:$AL$1016,MATCH(CONCATENATE($A79,P$3),NYWest!$AA$971:$AL$971,0)+1,FALSE)</f>
        <v>5.5489473684210537</v>
      </c>
      <c r="Q79" s="51"/>
      <c r="R79" s="51"/>
      <c r="S79" s="47"/>
      <c r="T79" s="46">
        <f>VLOOKUP(MONTH($C79)+12*(T$2-1998),NYWest!$Z$972:$AL$1016,MATCH(CONCATENATE($A79,T$3),NYWest!$AA$971:$AL$971,0)+1,FALSE)</f>
        <v>0</v>
      </c>
      <c r="U79" s="46">
        <f>VLOOKUP(MONTH($C79)+12*(U$2-1998),NYWest!$Z$972:$AL$1016,MATCH(CONCATENATE($A79,U$3),NYWest!$AA$971:$AL$971,0)+1,FALSE)</f>
        <v>0.13476190476190197</v>
      </c>
      <c r="V79" s="51"/>
      <c r="W79" s="51"/>
    </row>
    <row r="80" spans="1:23" ht="12" customHeight="1" x14ac:dyDescent="0.2">
      <c r="A80" s="69">
        <v>40</v>
      </c>
      <c r="B80" s="64"/>
      <c r="C80" s="24">
        <v>37104</v>
      </c>
      <c r="D80" s="64"/>
      <c r="E80" s="46">
        <f>VLOOKUP(MONTH($C80)+12*(E$2-1998),NYWest!$Z$972:$AL$1016,MATCH(CONCATENATE($A80,E$3),NYWest!$AA$971:$AL$971,0)+1,FALSE)</f>
        <v>0</v>
      </c>
      <c r="F80" s="46">
        <f>VLOOKUP(MONTH($C80)+12*(F$2-1998),NYWest!$Z$972:$AL$1016,MATCH(CONCATENATE($A80,F$3),NYWest!$AA$971:$AL$971,0)+1,FALSE)</f>
        <v>12.377619047619049</v>
      </c>
      <c r="G80" s="95"/>
      <c r="H80" s="95"/>
      <c r="I80" s="64"/>
      <c r="J80" s="46">
        <f>VLOOKUP(MONTH($C80)+12*(J$2-1998),NYWest!$Z$972:$AL$1016,MATCH(CONCATENATE($A80,J$3),NYWest!$AA$971:$AL$971,0)+1,FALSE)</f>
        <v>1.7472727272727369</v>
      </c>
      <c r="K80" s="46">
        <f>VLOOKUP(MONTH($C80)+12*(K$2-1998),NYWest!$Z$972:$AL$1016,MATCH(CONCATENATE($A80,K$3),NYWest!$AA$971:$AL$971,0)+1,FALSE)</f>
        <v>0</v>
      </c>
      <c r="L80" s="95"/>
      <c r="M80" s="95"/>
      <c r="N80" s="64"/>
      <c r="O80" s="46">
        <f>VLOOKUP(MONTH($C80)+12*(O$2-1998),NYWest!$Z$972:$AL$1016,MATCH(CONCATENATE($A80,O$3),NYWest!$AA$971:$AL$971,0)+1,FALSE)</f>
        <v>4.1626086956521817</v>
      </c>
      <c r="P80" s="46">
        <f>VLOOKUP(MONTH($C80)+12*(P$2-1998),NYWest!$Z$972:$AL$1016,MATCH(CONCATENATE($A80,P$3),NYWest!$AA$971:$AL$971,0)+1,FALSE)</f>
        <v>0</v>
      </c>
      <c r="Q80" s="95"/>
      <c r="R80" s="95"/>
      <c r="S80" s="64"/>
      <c r="T80" s="46">
        <f>VLOOKUP(MONTH($C80)+12*(T$2-1998),NYWest!$Z$972:$AL$1016,MATCH(CONCATENATE($A80,T$3),NYWest!$AA$971:$AL$971,0)+1,FALSE)</f>
        <v>23.131739130434774</v>
      </c>
      <c r="U80" s="46">
        <f>VLOOKUP(MONTH($C80)+12*(U$2-1998),NYWest!$Z$972:$AL$1016,MATCH(CONCATENATE($A80,U$3),NYWest!$AA$971:$AL$971,0)+1,FALSE)</f>
        <v>0</v>
      </c>
      <c r="V80" s="95"/>
      <c r="W80" s="95"/>
    </row>
    <row r="81" spans="1:23" ht="12" customHeight="1" x14ac:dyDescent="0.2">
      <c r="A81" s="69">
        <v>30</v>
      </c>
      <c r="B81" s="64"/>
      <c r="C81" s="24">
        <v>37073</v>
      </c>
      <c r="D81" s="64"/>
      <c r="E81" s="51">
        <f>VLOOKUP(MONTH($C81)+12*(E$2-1998),NYWest!$Z$972:$AL$1016,MATCH(CONCATENATE($A81,E$3),NYWest!$AA$971:$AL$971,0)+1,FALSE)</f>
        <v>6.9622727272727261</v>
      </c>
      <c r="F81" s="51">
        <f>VLOOKUP(MONTH($C81)+12*(F$2-1998),NYWest!$Z$972:$AL$1016,MATCH(CONCATENATE($A81,F$3),NYWest!$AA$971:$AL$971,0)+1,FALSE)</f>
        <v>0</v>
      </c>
      <c r="G81" s="51"/>
      <c r="H81" s="51"/>
      <c r="I81" s="64"/>
      <c r="J81" s="51">
        <f>VLOOKUP(MONTH($C81)+12*(J$2-1998),NYWest!$Z$972:$AL$1016,MATCH(CONCATENATE($A81,J$3),NYWest!$AA$971:$AL$971,0)+1,FALSE)</f>
        <v>56.951904761904757</v>
      </c>
      <c r="K81" s="51">
        <f>VLOOKUP(MONTH($C81)+12*(K$2-1998),NYWest!$Z$972:$AL$1016,MATCH(CONCATENATE($A81,K$3),NYWest!$AA$971:$AL$971,0)+1,FALSE)</f>
        <v>0</v>
      </c>
      <c r="L81" s="51"/>
      <c r="M81" s="51"/>
      <c r="N81" s="64"/>
      <c r="O81" s="51">
        <f>VLOOKUP(MONTH($C81)+12*(O$2-1998),NYWest!$Z$972:$AL$1016,MATCH(CONCATENATE($A81,O$3),NYWest!$AA$971:$AL$971,0)+1,FALSE)</f>
        <v>4.4510526315789463</v>
      </c>
      <c r="P81" s="51">
        <f>VLOOKUP(MONTH($C81)+12*(P$2-1998),NYWest!$Z$972:$AL$1016,MATCH(CONCATENATE($A81,P$3),NYWest!$AA$971:$AL$971,0)+1,FALSE)</f>
        <v>0</v>
      </c>
      <c r="Q81" s="51"/>
      <c r="R81" s="51"/>
      <c r="S81" s="64"/>
      <c r="T81" s="51">
        <f>VLOOKUP(MONTH($C81)+12*(T$2-1998),NYWest!$Z$972:$AL$1016,MATCH(CONCATENATE($A81,T$3),NYWest!$AA$971:$AL$971,0)+1,FALSE)</f>
        <v>9.865238095238098</v>
      </c>
      <c r="U81" s="51">
        <f>VLOOKUP(MONTH($C81)+12*(U$2-1998),NYWest!$Z$972:$AL$1016,MATCH(CONCATENATE($A81,U$3),NYWest!$AA$971:$AL$971,0)+1,FALSE)</f>
        <v>0</v>
      </c>
      <c r="V81" s="51"/>
      <c r="W81" s="51"/>
    </row>
    <row r="82" spans="1:23" ht="12" customHeight="1" x14ac:dyDescent="0.2">
      <c r="A82" s="69">
        <v>30</v>
      </c>
      <c r="B82" s="64"/>
      <c r="C82" s="24">
        <v>37104</v>
      </c>
      <c r="D82" s="64"/>
      <c r="E82" s="51">
        <f>VLOOKUP(MONTH($C82)+12*(E$2-1998),NYWest!$Z$972:$AL$1016,MATCH(CONCATENATE($A82,E$3),NYWest!$AA$971:$AL$971,0)+1,FALSE)</f>
        <v>0</v>
      </c>
      <c r="F82" s="51">
        <f>VLOOKUP(MONTH($C82)+12*(F$2-1998),NYWest!$Z$972:$AL$1016,MATCH(CONCATENATE($A82,F$3),NYWest!$AA$971:$AL$971,0)+1,FALSE)</f>
        <v>2.3776190476190493</v>
      </c>
      <c r="G82" s="95"/>
      <c r="H82" s="95"/>
      <c r="I82" s="64"/>
      <c r="J82" s="51">
        <f>VLOOKUP(MONTH($C82)+12*(J$2-1998),NYWest!$Z$972:$AL$1016,MATCH(CONCATENATE($A82,J$3),NYWest!$AA$971:$AL$971,0)+1,FALSE)</f>
        <v>11.747272727272737</v>
      </c>
      <c r="K82" s="51">
        <f>VLOOKUP(MONTH($C82)+12*(K$2-1998),NYWest!$Z$972:$AL$1016,MATCH(CONCATENATE($A82,K$3),NYWest!$AA$971:$AL$971,0)+1,FALSE)</f>
        <v>0</v>
      </c>
      <c r="L82" s="95"/>
      <c r="M82" s="95"/>
      <c r="N82" s="64"/>
      <c r="O82" s="51">
        <f>VLOOKUP(MONTH($C82)+12*(O$2-1998),NYWest!$Z$972:$AL$1016,MATCH(CONCATENATE($A82,O$3),NYWest!$AA$971:$AL$971,0)+1,FALSE)</f>
        <v>14.162608695652182</v>
      </c>
      <c r="P82" s="51">
        <f>VLOOKUP(MONTH($C82)+12*(P$2-1998),NYWest!$Z$972:$AL$1016,MATCH(CONCATENATE($A82,P$3),NYWest!$AA$971:$AL$971,0)+1,FALSE)</f>
        <v>0</v>
      </c>
      <c r="Q82" s="95"/>
      <c r="R82" s="95"/>
      <c r="S82" s="64"/>
      <c r="T82" s="51">
        <f>VLOOKUP(MONTH($C82)+12*(T$2-1998),NYWest!$Z$972:$AL$1016,MATCH(CONCATENATE($A82,T$3),NYWest!$AA$971:$AL$971,0)+1,FALSE)</f>
        <v>33.131739130434774</v>
      </c>
      <c r="U82" s="51">
        <f>VLOOKUP(MONTH($C82)+12*(U$2-1998),NYWest!$Z$972:$AL$1016,MATCH(CONCATENATE($A82,U$3),NYWest!$AA$971:$AL$971,0)+1,FALSE)</f>
        <v>0</v>
      </c>
      <c r="V82" s="95"/>
      <c r="W82" s="95"/>
    </row>
    <row r="83" spans="1:23" ht="12" customHeight="1" x14ac:dyDescent="0.2">
      <c r="A83" s="69">
        <v>25</v>
      </c>
      <c r="B83" s="64"/>
      <c r="C83" s="89">
        <v>37073</v>
      </c>
      <c r="D83" s="64"/>
      <c r="E83" s="46">
        <f>VLOOKUP(MONTH($C83)+12*(E$2-1998),NYWest!$Z$972:$AL$1016,MATCH(CONCATENATE($A83,E$3),NYWest!$AA$971:$AL$971,0)+1,FALSE)</f>
        <v>11.962272727272726</v>
      </c>
      <c r="F83" s="46">
        <f>VLOOKUP(MONTH($C83)+12*(F$2-1998),NYWest!$Z$972:$AL$1016,MATCH(CONCATENATE($A83,F$3),NYWest!$AA$971:$AL$971,0)+1,FALSE)</f>
        <v>0</v>
      </c>
      <c r="G83" s="95"/>
      <c r="H83" s="95"/>
      <c r="I83" s="64"/>
      <c r="J83" s="46">
        <f>VLOOKUP(MONTH($C83)+12*(J$2-1998),NYWest!$Z$972:$AL$1016,MATCH(CONCATENATE($A83,J$3),NYWest!$AA$971:$AL$971,0)+1,FALSE)</f>
        <v>61.951904761904757</v>
      </c>
      <c r="K83" s="46">
        <f>VLOOKUP(MONTH($C83)+12*(K$2-1998),NYWest!$Z$972:$AL$1016,MATCH(CONCATENATE($A83,K$3),NYWest!$AA$971:$AL$971,0)+1,FALSE)</f>
        <v>0</v>
      </c>
      <c r="L83" s="95"/>
      <c r="M83" s="95"/>
      <c r="N83" s="64"/>
      <c r="O83" s="46">
        <f>VLOOKUP(MONTH($C83)+12*(O$2-1998),NYWest!$Z$972:$AL$1016,MATCH(CONCATENATE($A83,O$3),NYWest!$AA$971:$AL$971,0)+1,FALSE)</f>
        <v>9.4510526315789463</v>
      </c>
      <c r="P83" s="46">
        <f>VLOOKUP(MONTH($C83)+12*(P$2-1998),NYWest!$Z$972:$AL$1016,MATCH(CONCATENATE($A83,P$3),NYWest!$AA$971:$AL$971,0)+1,FALSE)</f>
        <v>0</v>
      </c>
      <c r="Q83" s="95"/>
      <c r="R83" s="95"/>
      <c r="S83" s="64"/>
      <c r="T83" s="46">
        <f>VLOOKUP(MONTH($C83)+12*(T$2-1998),NYWest!$Z$972:$AL$1016,MATCH(CONCATENATE($A83,T$3),NYWest!$AA$971:$AL$971,0)+1,FALSE)</f>
        <v>14.865238095238098</v>
      </c>
      <c r="U83" s="46">
        <f>VLOOKUP(MONTH($C83)+12*(U$2-1998),NYWest!$Z$972:$AL$1016,MATCH(CONCATENATE($A83,U$3),NYWest!$AA$971:$AL$971,0)+1,FALSE)</f>
        <v>0</v>
      </c>
      <c r="V83" s="52"/>
      <c r="W83" s="52"/>
    </row>
    <row r="84" spans="1:23" ht="12" customHeight="1" x14ac:dyDescent="0.2">
      <c r="A84" s="65">
        <v>25</v>
      </c>
      <c r="B84" s="66"/>
      <c r="C84" s="67">
        <v>37104</v>
      </c>
      <c r="D84" s="66"/>
      <c r="E84" s="54">
        <f>VLOOKUP(MONTH($C84)+12*(E$2-1998),NYWest!$Z$972:$AL$1016,MATCH(CONCATENATE($A84,E$3),NYWest!$AA$971:$AL$971,0)+1,FALSE)</f>
        <v>2.6223809523809507</v>
      </c>
      <c r="F84" s="54">
        <f>VLOOKUP(MONTH($C84)+12*(F$2-1998),NYWest!$Z$972:$AL$1016,MATCH(CONCATENATE($A84,F$3),NYWest!$AA$971:$AL$971,0)+1,FALSE)</f>
        <v>0</v>
      </c>
      <c r="G84" s="99"/>
      <c r="H84" s="99"/>
      <c r="I84" s="66"/>
      <c r="J84" s="54">
        <f>VLOOKUP(MONTH($C84)+12*(J$2-1998),NYWest!$Z$972:$AL$1016,MATCH(CONCATENATE($A84,J$3),NYWest!$AA$971:$AL$971,0)+1,FALSE)</f>
        <v>16.747272727272737</v>
      </c>
      <c r="K84" s="54">
        <f>VLOOKUP(MONTH($C84)+12*(K$2-1998),NYWest!$Z$972:$AL$1016,MATCH(CONCATENATE($A84,K$3),NYWest!$AA$971:$AL$971,0)+1,FALSE)</f>
        <v>0</v>
      </c>
      <c r="L84" s="99"/>
      <c r="M84" s="99"/>
      <c r="N84" s="66"/>
      <c r="O84" s="54">
        <f>VLOOKUP(MONTH($C84)+12*(O$2-1998),NYWest!$Z$972:$AL$1016,MATCH(CONCATENATE($A84,O$3),NYWest!$AA$971:$AL$971,0)+1,FALSE)</f>
        <v>19.162608695652182</v>
      </c>
      <c r="P84" s="54">
        <f>VLOOKUP(MONTH($C84)+12*(P$2-1998),NYWest!$Z$972:$AL$1016,MATCH(CONCATENATE($A84,P$3),NYWest!$AA$971:$AL$971,0)+1,FALSE)</f>
        <v>0</v>
      </c>
      <c r="Q84" s="99"/>
      <c r="R84" s="99"/>
      <c r="S84" s="66"/>
      <c r="T84" s="54">
        <f>VLOOKUP(MONTH($C84)+12*(T$2-1998),NYWest!$Z$972:$AL$1016,MATCH(CONCATENATE($A84,T$3),NYWest!$AA$971:$AL$971,0)+1,FALSE)</f>
        <v>38.131739130434774</v>
      </c>
      <c r="U84" s="54">
        <f>VLOOKUP(MONTH($C84)+12*(U$2-1998),NYWest!$Z$972:$AL$1016,MATCH(CONCATENATE($A84,U$3),NYWest!$AA$971:$AL$971,0)+1,FALSE)</f>
        <v>0</v>
      </c>
      <c r="V84" s="54"/>
      <c r="W84" s="54"/>
    </row>
    <row r="85" spans="1:23" ht="12" customHeight="1" x14ac:dyDescent="0.2">
      <c r="A85" s="25">
        <v>40</v>
      </c>
      <c r="C85" s="24">
        <v>37135</v>
      </c>
      <c r="E85" s="46">
        <f>VLOOKUP(MONTH($C85)+12*(E$2-1998),NYWest!$Z$972:$AL$1016,MATCH(CONCATENATE($A85,E$3),NYWest!$AA$971:$AL$971,0)+1,FALSE)</f>
        <v>0</v>
      </c>
      <c r="F85" s="46">
        <f>VLOOKUP(MONTH($C85)+12*(F$2-1998),NYWest!$Z$972:$AL$1016,MATCH(CONCATENATE($A85,F$3),NYWest!$AA$971:$AL$971,0)+1,FALSE)</f>
        <v>16.966190476190473</v>
      </c>
      <c r="G85" s="46"/>
      <c r="H85" s="46"/>
      <c r="J85" s="46">
        <f>VLOOKUP(MONTH($C85)+12*(J$2-1998),NYWest!$Z$972:$AL$1016,MATCH(CONCATENATE($A85,J$3),NYWest!$AA$971:$AL$971,0)+1,FALSE)</f>
        <v>0</v>
      </c>
      <c r="K85" s="46">
        <f>VLOOKUP(MONTH($C85)+12*(K$2-1998),NYWest!$Z$972:$AL$1016,MATCH(CONCATENATE($A85,K$3),NYWest!$AA$971:$AL$971,0)+1,FALSE)</f>
        <v>13.423809523809528</v>
      </c>
      <c r="L85" s="46"/>
      <c r="M85" s="46"/>
      <c r="O85" s="46">
        <f>VLOOKUP(MONTH($C85)+12*(O$2-1998),NYWest!$Z$972:$AL$1016,MATCH(CONCATENATE($A85,O$3),NYWest!$AA$971:$AL$971,0)+1,FALSE)</f>
        <v>4.6335000000000051</v>
      </c>
      <c r="P85" s="46">
        <f>VLOOKUP(MONTH($C85)+12*(P$2-1998),NYWest!$Z$972:$AL$1016,MATCH(CONCATENATE($A85,P$3),NYWest!$AA$971:$AL$971,0)+1,FALSE)</f>
        <v>0</v>
      </c>
      <c r="Q85" s="46"/>
      <c r="R85" s="46"/>
      <c r="T85" s="46"/>
      <c r="U85" s="46"/>
      <c r="V85" s="46"/>
      <c r="W85" s="46"/>
    </row>
    <row r="86" spans="1:23" ht="12" customHeight="1" x14ac:dyDescent="0.2">
      <c r="A86" s="25">
        <v>35</v>
      </c>
      <c r="C86" s="24">
        <v>37135</v>
      </c>
      <c r="E86" s="46">
        <f>VLOOKUP(MONTH($C86)+12*(E$2-1998),NYWest!$Z$972:$AL$1016,MATCH(CONCATENATE($A86,E$3),NYWest!$AA$971:$AL$971,0)+1,FALSE)</f>
        <v>0</v>
      </c>
      <c r="F86" s="46">
        <f>VLOOKUP(MONTH($C86)+12*(F$2-1998),NYWest!$Z$972:$AL$1016,MATCH(CONCATENATE($A86,F$3),NYWest!$AA$971:$AL$971,0)+1,FALSE)</f>
        <v>11.966190476190473</v>
      </c>
      <c r="G86" s="46"/>
      <c r="H86" s="46"/>
      <c r="J86" s="46">
        <f>VLOOKUP(MONTH($C86)+12*(J$2-1998),NYWest!$Z$972:$AL$1016,MATCH(CONCATENATE($A86,J$3),NYWest!$AA$971:$AL$971,0)+1,FALSE)</f>
        <v>0</v>
      </c>
      <c r="K86" s="46">
        <f>VLOOKUP(MONTH($C86)+12*(K$2-1998),NYWest!$Z$972:$AL$1016,MATCH(CONCATENATE($A86,K$3),NYWest!$AA$971:$AL$971,0)+1,FALSE)</f>
        <v>8.4238095238095276</v>
      </c>
      <c r="L86" s="46"/>
      <c r="M86" s="46"/>
      <c r="O86" s="46">
        <f>VLOOKUP(MONTH($C86)+12*(O$2-1998),NYWest!$Z$972:$AL$1016,MATCH(CONCATENATE($A86,O$3),NYWest!$AA$971:$AL$971,0)+1,FALSE)</f>
        <v>9.6335000000000051</v>
      </c>
      <c r="P86" s="46">
        <f>VLOOKUP(MONTH($C86)+12*(P$2-1998),NYWest!$Z$972:$AL$1016,MATCH(CONCATENATE($A86,P$3),NYWest!$AA$971:$AL$971,0)+1,FALSE)</f>
        <v>0</v>
      </c>
      <c r="Q86" s="46"/>
      <c r="R86" s="46"/>
      <c r="T86" s="46"/>
      <c r="U86" s="46"/>
      <c r="V86" s="46"/>
      <c r="W86" s="46"/>
    </row>
    <row r="87" spans="1:23" ht="12" customHeight="1" x14ac:dyDescent="0.2">
      <c r="A87" s="88">
        <v>30</v>
      </c>
      <c r="B87" s="47"/>
      <c r="C87" s="89">
        <v>37135</v>
      </c>
      <c r="D87" s="47"/>
      <c r="E87" s="46">
        <f>VLOOKUP(MONTH($C87)+12*(E$2-1998),NYWest!$Z$972:$AL$1016,MATCH(CONCATENATE($A87,E$3),NYWest!$AA$971:$AL$971,0)+1,FALSE)</f>
        <v>0</v>
      </c>
      <c r="F87" s="46">
        <f>VLOOKUP(MONTH($C87)+12*(F$2-1998),NYWest!$Z$972:$AL$1016,MATCH(CONCATENATE($A87,F$3),NYWest!$AA$971:$AL$971,0)+1,FALSE)</f>
        <v>6.9661904761904729</v>
      </c>
      <c r="G87" s="51"/>
      <c r="H87" s="51"/>
      <c r="I87" s="47"/>
      <c r="J87" s="46">
        <f>VLOOKUP(MONTH($C87)+12*(J$2-1998),NYWest!$Z$972:$AL$1016,MATCH(CONCATENATE($A87,J$3),NYWest!$AA$971:$AL$971,0)+1,FALSE)</f>
        <v>0</v>
      </c>
      <c r="K87" s="46">
        <f>VLOOKUP(MONTH($C87)+12*(K$2-1998),NYWest!$Z$972:$AL$1016,MATCH(CONCATENATE($A87,K$3),NYWest!$AA$971:$AL$971,0)+1,FALSE)</f>
        <v>3.4238095238095276</v>
      </c>
      <c r="L87" s="51"/>
      <c r="M87" s="51"/>
      <c r="N87" s="47"/>
      <c r="O87" s="46">
        <f>VLOOKUP(MONTH($C87)+12*(O$2-1998),NYWest!$Z$972:$AL$1016,MATCH(CONCATENATE($A87,O$3),NYWest!$AA$971:$AL$971,0)+1,FALSE)</f>
        <v>14.633500000000005</v>
      </c>
      <c r="P87" s="46">
        <f>VLOOKUP(MONTH($C87)+12*(P$2-1998),NYWest!$Z$972:$AL$1016,MATCH(CONCATENATE($A87,P$3),NYWest!$AA$971:$AL$971,0)+1,FALSE)</f>
        <v>0</v>
      </c>
      <c r="Q87" s="51"/>
      <c r="R87" s="51"/>
      <c r="S87" s="47"/>
      <c r="T87" s="46"/>
      <c r="U87" s="46"/>
      <c r="V87" s="51"/>
      <c r="W87" s="51"/>
    </row>
    <row r="88" spans="1:23" ht="12" customHeight="1" x14ac:dyDescent="0.2">
      <c r="A88" s="69">
        <v>25</v>
      </c>
      <c r="B88" s="64"/>
      <c r="C88" s="70">
        <v>37135</v>
      </c>
      <c r="D88" s="64"/>
      <c r="E88" s="46">
        <f>VLOOKUP(MONTH($C88)+12*(E$2-1998),NYWest!$Z$972:$AL$1016,MATCH(CONCATENATE($A88,E$3),NYWest!$AA$971:$AL$971,0)+1,FALSE)</f>
        <v>0</v>
      </c>
      <c r="F88" s="46">
        <f>VLOOKUP(MONTH($C88)+12*(F$2-1998),NYWest!$Z$972:$AL$1016,MATCH(CONCATENATE($A88,F$3),NYWest!$AA$971:$AL$971,0)+1,FALSE)</f>
        <v>1.9661904761904729</v>
      </c>
      <c r="G88" s="95"/>
      <c r="H88" s="95"/>
      <c r="I88" s="64"/>
      <c r="J88" s="46">
        <f>VLOOKUP(MONTH($C88)+12*(J$2-1998),NYWest!$Z$972:$AL$1016,MATCH(CONCATENATE($A88,J$3),NYWest!$AA$971:$AL$971,0)+1,FALSE)</f>
        <v>1.5761904761904724</v>
      </c>
      <c r="K88" s="46">
        <f>VLOOKUP(MONTH($C88)+12*(K$2-1998),NYWest!$Z$972:$AL$1016,MATCH(CONCATENATE($A88,K$3),NYWest!$AA$971:$AL$971,0)+1,FALSE)</f>
        <v>0</v>
      </c>
      <c r="L88" s="95"/>
      <c r="M88" s="95"/>
      <c r="N88" s="64"/>
      <c r="O88" s="46">
        <f>VLOOKUP(MONTH($C88)+12*(O$2-1998),NYWest!$Z$972:$AL$1016,MATCH(CONCATENATE($A88,O$3),NYWest!$AA$971:$AL$971,0)+1,FALSE)</f>
        <v>19.633500000000005</v>
      </c>
      <c r="P88" s="46">
        <f>VLOOKUP(MONTH($C88)+12*(P$2-1998),NYWest!$Z$972:$AL$1016,MATCH(CONCATENATE($A88,P$3),NYWest!$AA$971:$AL$971,0)+1,FALSE)</f>
        <v>0</v>
      </c>
      <c r="Q88" s="95"/>
      <c r="R88" s="95"/>
      <c r="S88" s="64"/>
      <c r="T88" s="46"/>
      <c r="U88" s="46"/>
      <c r="V88" s="95"/>
      <c r="W88" s="95"/>
    </row>
    <row r="89" spans="1:23" ht="12" customHeight="1" x14ac:dyDescent="0.2">
      <c r="A89" s="65">
        <v>20</v>
      </c>
      <c r="B89" s="66"/>
      <c r="C89" s="67">
        <v>37135</v>
      </c>
      <c r="D89" s="66"/>
      <c r="E89" s="99">
        <f>VLOOKUP(MONTH($C89)+12*(E$2-1998),NYWest!$Z$972:$AL$1016,MATCH(CONCATENATE($A89,E$3),NYWest!$AA$971:$AL$971,0)+1,FALSE)</f>
        <v>3.0338095238095271</v>
      </c>
      <c r="F89" s="99">
        <f>VLOOKUP(MONTH($C89)+12*(F$2-1998),NYWest!$Z$972:$AL$1016,MATCH(CONCATENATE($A89,F$3),NYWest!$AA$971:$AL$971,0)+1,FALSE)</f>
        <v>0</v>
      </c>
      <c r="G89" s="99"/>
      <c r="H89" s="99"/>
      <c r="I89" s="66"/>
      <c r="J89" s="99">
        <f>VLOOKUP(MONTH($C89)+12*(J$2-1998),NYWest!$Z$972:$AL$1016,MATCH(CONCATENATE($A89,J$3),NYWest!$AA$971:$AL$971,0)+1,FALSE)</f>
        <v>6.5761904761904724</v>
      </c>
      <c r="K89" s="99">
        <f>VLOOKUP(MONTH($C89)+12*(K$2-1998),NYWest!$Z$972:$AL$1016,MATCH(CONCATENATE($A89,K$3),NYWest!$AA$971:$AL$971,0)+1,FALSE)</f>
        <v>0</v>
      </c>
      <c r="L89" s="99"/>
      <c r="M89" s="99"/>
      <c r="N89" s="66"/>
      <c r="O89" s="99">
        <f>VLOOKUP(MONTH($C89)+12*(O$2-1998),NYWest!$Z$972:$AL$1016,MATCH(CONCATENATE($A89,O$3),NYWest!$AA$971:$AL$971,0)+1,FALSE)</f>
        <v>24.633500000000005</v>
      </c>
      <c r="P89" s="99">
        <f>VLOOKUP(MONTH($C89)+12*(P$2-1998),NYWest!$Z$972:$AL$1016,MATCH(CONCATENATE($A89,P$3),NYWest!$AA$971:$AL$971,0)+1,FALSE)</f>
        <v>0</v>
      </c>
      <c r="Q89" s="99"/>
      <c r="R89" s="99"/>
      <c r="S89" s="66"/>
      <c r="T89" s="99"/>
      <c r="U89" s="99"/>
      <c r="V89" s="99"/>
      <c r="W89" s="99"/>
    </row>
    <row r="90" spans="1:23" ht="12" customHeight="1" outlineLevel="1" x14ac:dyDescent="0.2">
      <c r="A90" s="69">
        <v>40</v>
      </c>
      <c r="B90" s="64"/>
      <c r="C90" s="70">
        <v>37165</v>
      </c>
      <c r="D90" s="64"/>
      <c r="E90" s="95">
        <f>VLOOKUP(MONTH($C90)+12*(E$2-1998),NYWest!$Z$972:$AL$1016,MATCH(CONCATENATE($A90,E$3),NYWest!$AA$971:$AL$971,0)+1,FALSE)</f>
        <v>0</v>
      </c>
      <c r="F90" s="95">
        <f>VLOOKUP(MONTH($C90)+12*(F$2-1998),NYWest!$Z$972:$AL$1016,MATCH(CONCATENATE($A90,F$3),NYWest!$AA$971:$AL$971,0)+1,FALSE)</f>
        <v>17.376818181818184</v>
      </c>
      <c r="G90" s="95"/>
      <c r="H90" s="95"/>
      <c r="I90" s="64"/>
      <c r="J90" s="95">
        <f>VLOOKUP(MONTH($C90)+12*(J$2-1998),NYWest!$Z$972:$AL$1016,MATCH(CONCATENATE($A90,J$3),NYWest!$AA$971:$AL$971,0)+1,FALSE)</f>
        <v>0</v>
      </c>
      <c r="K90" s="95">
        <f>VLOOKUP(MONTH($C90)+12*(K$2-1998),NYWest!$Z$972:$AL$1016,MATCH(CONCATENATE($A90,K$3),NYWest!$AA$971:$AL$971,0)+1,FALSE)</f>
        <v>14.797142857142859</v>
      </c>
      <c r="L90" s="95"/>
      <c r="M90" s="95"/>
      <c r="N90" s="64"/>
      <c r="O90" s="95">
        <f>VLOOKUP(MONTH($C90)+12*(O$2-1998),NYWest!$Z$972:$AL$1016,MATCH(CONCATENATE($A90,O$3),NYWest!$AA$971:$AL$971,0)+1,FALSE)</f>
        <v>12.018181818181823</v>
      </c>
      <c r="P90" s="95">
        <f>VLOOKUP(MONTH($C90)+12*(P$2-1998),NYWest!$Z$972:$AL$1016,MATCH(CONCATENATE($A90,P$3),NYWest!$AA$971:$AL$971,0)+1,FALSE)</f>
        <v>0</v>
      </c>
      <c r="Q90" s="95"/>
      <c r="R90" s="95"/>
      <c r="S90" s="64"/>
      <c r="T90" s="95"/>
      <c r="U90" s="95"/>
      <c r="V90" s="95"/>
      <c r="W90" s="95"/>
    </row>
    <row r="91" spans="1:23" ht="12" customHeight="1" outlineLevel="1" x14ac:dyDescent="0.2">
      <c r="A91" s="69">
        <v>40</v>
      </c>
      <c r="B91" s="64"/>
      <c r="C91" s="70">
        <v>37196</v>
      </c>
      <c r="D91" s="64"/>
      <c r="E91" s="52">
        <f>VLOOKUP(MONTH($C91)+12*(E$2-1998),NYWest!$Z$972:$AL$1016,MATCH(CONCATENATE($A91,E$3),NYWest!$AA$971:$AL$971,0)+1,FALSE)</f>
        <v>0</v>
      </c>
      <c r="F91" s="52">
        <f>VLOOKUP(MONTH($C91)+12*(F$2-1998),NYWest!$Z$972:$AL$1016,MATCH(CONCATENATE($A91,F$3),NYWest!$AA$971:$AL$971,0)+1,FALSE)</f>
        <v>16.683684210526319</v>
      </c>
      <c r="G91" s="95"/>
      <c r="H91" s="95"/>
      <c r="I91" s="64"/>
      <c r="J91" s="52">
        <f>VLOOKUP(MONTH($C91)+12*(J$2-1998),NYWest!$Z$972:$AL$1016,MATCH(CONCATENATE($A91,J$3),NYWest!$AA$971:$AL$971,0)+1,FALSE)</f>
        <v>0</v>
      </c>
      <c r="K91" s="52">
        <f>VLOOKUP(MONTH($C91)+12*(K$2-1998),NYWest!$Z$972:$AL$1016,MATCH(CONCATENATE($A91,K$3),NYWest!$AA$971:$AL$971,0)+1,FALSE)</f>
        <v>15.733499999999999</v>
      </c>
      <c r="L91" s="95"/>
      <c r="M91" s="95"/>
      <c r="N91" s="64"/>
      <c r="O91" s="52">
        <f>VLOOKUP(MONTH($C91)+12*(O$2-1998),NYWest!$Z$972:$AL$1016,MATCH(CONCATENATE($A91,O$3),NYWest!$AA$971:$AL$971,0)+1,FALSE)</f>
        <v>7.1652380952381023</v>
      </c>
      <c r="P91" s="52">
        <f>VLOOKUP(MONTH($C91)+12*(P$2-1998),NYWest!$Z$972:$AL$1016,MATCH(CONCATENATE($A91,P$3),NYWest!$AA$971:$AL$971,0)+1,FALSE)</f>
        <v>0</v>
      </c>
      <c r="Q91" s="95"/>
      <c r="R91" s="95"/>
      <c r="S91" s="64"/>
      <c r="T91" s="52"/>
      <c r="U91" s="52"/>
      <c r="V91" s="52"/>
      <c r="W91" s="52"/>
    </row>
    <row r="92" spans="1:23" ht="12" customHeight="1" outlineLevel="1" x14ac:dyDescent="0.2">
      <c r="A92" s="69">
        <v>40</v>
      </c>
      <c r="B92" s="64"/>
      <c r="C92" s="70">
        <v>37226</v>
      </c>
      <c r="D92" s="64"/>
      <c r="E92" s="52">
        <f>VLOOKUP(MONTH($C92)+12*(E$2-1998),NYWest!$Z$972:$AL$1016,MATCH(CONCATENATE($A92,E$3),NYWest!$AA$971:$AL$971,0)+1,FALSE)</f>
        <v>0</v>
      </c>
      <c r="F92" s="52">
        <f>VLOOKUP(MONTH($C92)+12*(F$2-1998),NYWest!$Z$972:$AL$1016,MATCH(CONCATENATE($A92,F$3),NYWest!$AA$971:$AL$971,0)+1,FALSE)</f>
        <v>18.576818181818179</v>
      </c>
      <c r="G92" s="95"/>
      <c r="H92" s="95"/>
      <c r="I92" s="64"/>
      <c r="J92" s="52">
        <f>VLOOKUP(MONTH($C92)+12*(J$2-1998),NYWest!$Z$972:$AL$1016,MATCH(CONCATENATE($A92,J$3),NYWest!$AA$971:$AL$971,0)+1,FALSE)</f>
        <v>0</v>
      </c>
      <c r="K92" s="52">
        <f>VLOOKUP(MONTH($C92)+12*(K$2-1998),NYWest!$Z$972:$AL$1016,MATCH(CONCATENATE($A92,K$3),NYWest!$AA$971:$AL$971,0)+1,FALSE)</f>
        <v>15.86095238095238</v>
      </c>
      <c r="L92" s="95"/>
      <c r="M92" s="95"/>
      <c r="N92" s="64"/>
      <c r="O92" s="52">
        <f>VLOOKUP(MONTH($C92)+12*(O$2-1998),NYWest!$Z$972:$AL$1016,MATCH(CONCATENATE($A92,O$3),NYWest!$AA$971:$AL$971,0)+1,FALSE)</f>
        <v>23.79499999999998</v>
      </c>
      <c r="P92" s="52">
        <f>VLOOKUP(MONTH($C92)+12*(P$2-1998),NYWest!$Z$972:$AL$1016,MATCH(CONCATENATE($A92,P$3),NYWest!$AA$971:$AL$971,0)+1,FALSE)</f>
        <v>0</v>
      </c>
      <c r="Q92" s="95"/>
      <c r="R92" s="95"/>
      <c r="S92" s="64"/>
      <c r="T92" s="52"/>
      <c r="U92" s="52"/>
      <c r="V92" s="52"/>
      <c r="W92" s="52"/>
    </row>
    <row r="93" spans="1:23" ht="12" hidden="1" customHeight="1" x14ac:dyDescent="0.2">
      <c r="A93" s="69">
        <v>40</v>
      </c>
      <c r="B93" s="64"/>
      <c r="C93" s="70" t="s">
        <v>23</v>
      </c>
      <c r="D93" s="64"/>
      <c r="E93" s="52">
        <f>(E90*$D$44+E91*$D$45+E92*$D$46)/SUM($D$44:$D$46)</f>
        <v>0</v>
      </c>
      <c r="F93" s="52">
        <f>(F90*$D$44+F91*$D$45+F92*$D$46)/SUM($D$44:$D$46)</f>
        <v>17.586825396825397</v>
      </c>
      <c r="G93" s="95"/>
      <c r="H93" s="95"/>
      <c r="I93" s="64"/>
      <c r="J93" s="95">
        <f>(J90*$I$44+J91*$I$45+J92*$I$46)/SUM($I$44:$I$46)</f>
        <v>0</v>
      </c>
      <c r="K93" s="95">
        <f>(K90*$I$44+K91*$I$45+K92*$I$46)/SUM($I$44:$I$46)</f>
        <v>15.459516129032258</v>
      </c>
      <c r="L93" s="95"/>
      <c r="M93" s="95"/>
      <c r="N93" s="64"/>
      <c r="O93" s="46">
        <f>(O90*$N$44+O91*$N$45+O92*$N$46)/SUM($N$44:$N$46)</f>
        <v>14.139206349206347</v>
      </c>
      <c r="P93" s="46"/>
      <c r="Q93" s="95"/>
      <c r="R93" s="95"/>
      <c r="S93" s="64"/>
      <c r="T93" s="52"/>
      <c r="U93" s="52"/>
      <c r="V93" s="52"/>
      <c r="W93" s="52"/>
    </row>
    <row r="94" spans="1:23" ht="12" customHeight="1" outlineLevel="1" x14ac:dyDescent="0.2">
      <c r="A94" s="69">
        <v>30</v>
      </c>
      <c r="B94" s="64"/>
      <c r="C94" s="70">
        <v>37165</v>
      </c>
      <c r="D94" s="64"/>
      <c r="E94" s="95">
        <f>VLOOKUP(MONTH($C94)+12*(E$2-1998),NYWest!$Z$972:$AL$1016,MATCH(CONCATENATE($A94,E$3),NYWest!$AA$971:$AL$971,0)+1,FALSE)</f>
        <v>0</v>
      </c>
      <c r="F94" s="95">
        <f>VLOOKUP(MONTH($C94)+12*(F$2-1998),NYWest!$Z$972:$AL$1016,MATCH(CONCATENATE($A94,F$3),NYWest!$AA$971:$AL$971,0)+1,FALSE)</f>
        <v>7.3768181818181837</v>
      </c>
      <c r="G94" s="95"/>
      <c r="H94" s="95"/>
      <c r="I94" s="64"/>
      <c r="J94" s="95">
        <f>VLOOKUP(MONTH($C94)+12*(J$2-1998),NYWest!$Z$972:$AL$1016,MATCH(CONCATENATE($A94,J$3),NYWest!$AA$971:$AL$971,0)+1,FALSE)</f>
        <v>0</v>
      </c>
      <c r="K94" s="95">
        <f>VLOOKUP(MONTH($C94)+12*(K$2-1998),NYWest!$Z$972:$AL$1016,MATCH(CONCATENATE($A94,K$3),NYWest!$AA$971:$AL$971,0)+1,FALSE)</f>
        <v>4.7971428571428589</v>
      </c>
      <c r="L94" s="95"/>
      <c r="M94" s="95"/>
      <c r="N94" s="64"/>
      <c r="O94" s="95">
        <f>VLOOKUP(MONTH($C94)+12*(O$2-1998),NYWest!$Z$972:$AL$1016,MATCH(CONCATENATE($A94,O$3),NYWest!$AA$971:$AL$971,0)+1,FALSE)</f>
        <v>22.018181818181823</v>
      </c>
      <c r="P94" s="95">
        <f>VLOOKUP(MONTH($C94)+12*(P$2-1998),NYWest!$Z$972:$AL$1016,MATCH(CONCATENATE($A94,P$3),NYWest!$AA$971:$AL$971,0)+1,FALSE)</f>
        <v>0</v>
      </c>
      <c r="Q94" s="95"/>
      <c r="R94" s="95"/>
      <c r="S94" s="64"/>
      <c r="T94" s="95"/>
      <c r="U94" s="95"/>
      <c r="V94" s="95"/>
      <c r="W94" s="95"/>
    </row>
    <row r="95" spans="1:23" ht="12" customHeight="1" outlineLevel="1" x14ac:dyDescent="0.2">
      <c r="A95" s="69">
        <v>30</v>
      </c>
      <c r="B95" s="64"/>
      <c r="C95" s="70">
        <v>37196</v>
      </c>
      <c r="D95" s="64"/>
      <c r="E95" s="52">
        <f>VLOOKUP(MONTH($C95)+12*(E$2-1998),NYWest!$Z$972:$AL$1016,MATCH(CONCATENATE($A95,E$3),NYWest!$AA$971:$AL$971,0)+1,FALSE)</f>
        <v>0</v>
      </c>
      <c r="F95" s="52">
        <f>VLOOKUP(MONTH($C95)+12*(F$2-1998),NYWest!$Z$972:$AL$1016,MATCH(CONCATENATE($A95,F$3),NYWest!$AA$971:$AL$971,0)+1,FALSE)</f>
        <v>6.6836842105263194</v>
      </c>
      <c r="G95" s="95"/>
      <c r="H95" s="95"/>
      <c r="I95" s="64"/>
      <c r="J95" s="52">
        <f>VLOOKUP(MONTH($C95)+12*(J$2-1998),NYWest!$Z$972:$AL$1016,MATCH(CONCATENATE($A95,J$3),NYWest!$AA$971:$AL$971,0)+1,FALSE)</f>
        <v>0</v>
      </c>
      <c r="K95" s="52">
        <f>VLOOKUP(MONTH($C95)+12*(K$2-1998),NYWest!$Z$972:$AL$1016,MATCH(CONCATENATE($A95,K$3),NYWest!$AA$971:$AL$971,0)+1,FALSE)</f>
        <v>5.7334999999999994</v>
      </c>
      <c r="L95" s="95"/>
      <c r="M95" s="95"/>
      <c r="N95" s="64"/>
      <c r="O95" s="52">
        <f>VLOOKUP(MONTH($C95)+12*(O$2-1998),NYWest!$Z$972:$AL$1016,MATCH(CONCATENATE($A95,O$3),NYWest!$AA$971:$AL$971,0)+1,FALSE)</f>
        <v>17.165238095238102</v>
      </c>
      <c r="P95" s="52">
        <f>VLOOKUP(MONTH($C95)+12*(P$2-1998),NYWest!$Z$972:$AL$1016,MATCH(CONCATENATE($A95,P$3),NYWest!$AA$971:$AL$971,0)+1,FALSE)</f>
        <v>0</v>
      </c>
      <c r="Q95" s="95"/>
      <c r="R95" s="95"/>
      <c r="S95" s="64"/>
      <c r="T95" s="52"/>
      <c r="U95" s="52"/>
      <c r="V95" s="52"/>
      <c r="W95" s="52"/>
    </row>
    <row r="96" spans="1:23" ht="12" customHeight="1" outlineLevel="1" x14ac:dyDescent="0.2">
      <c r="A96" s="69">
        <v>30</v>
      </c>
      <c r="B96" s="64"/>
      <c r="C96" s="70">
        <v>37226</v>
      </c>
      <c r="D96" s="64"/>
      <c r="E96" s="52">
        <f>VLOOKUP(MONTH($C96)+12*(E$2-1998),NYWest!$Z$972:$AL$1016,MATCH(CONCATENATE($A96,E$3),NYWest!$AA$971:$AL$971,0)+1,FALSE)</f>
        <v>0</v>
      </c>
      <c r="F96" s="52">
        <f>VLOOKUP(MONTH($C96)+12*(F$2-1998),NYWest!$Z$972:$AL$1016,MATCH(CONCATENATE($A96,F$3),NYWest!$AA$971:$AL$971,0)+1,FALSE)</f>
        <v>8.5768181818181795</v>
      </c>
      <c r="G96" s="95"/>
      <c r="H96" s="95"/>
      <c r="I96" s="64"/>
      <c r="J96" s="52">
        <f>VLOOKUP(MONTH($C96)+12*(J$2-1998),NYWest!$Z$972:$AL$1016,MATCH(CONCATENATE($A96,J$3),NYWest!$AA$971:$AL$971,0)+1,FALSE)</f>
        <v>0</v>
      </c>
      <c r="K96" s="52">
        <f>VLOOKUP(MONTH($C96)+12*(K$2-1998),NYWest!$Z$972:$AL$1016,MATCH(CONCATENATE($A96,K$3),NYWest!$AA$971:$AL$971,0)+1,FALSE)</f>
        <v>5.86095238095238</v>
      </c>
      <c r="L96" s="95"/>
      <c r="M96" s="95"/>
      <c r="N96" s="64"/>
      <c r="O96" s="52">
        <f>VLOOKUP(MONTH($C96)+12*(O$2-1998),NYWest!$Z$972:$AL$1016,MATCH(CONCATENATE($A96,O$3),NYWest!$AA$971:$AL$971,0)+1,FALSE)</f>
        <v>33.79499999999998</v>
      </c>
      <c r="P96" s="52">
        <f>VLOOKUP(MONTH($C96)+12*(P$2-1998),NYWest!$Z$972:$AL$1016,MATCH(CONCATENATE($A96,P$3),NYWest!$AA$971:$AL$971,0)+1,FALSE)</f>
        <v>0</v>
      </c>
      <c r="Q96" s="95"/>
      <c r="R96" s="95"/>
      <c r="S96" s="64"/>
      <c r="T96" s="52"/>
      <c r="U96" s="52"/>
      <c r="V96" s="52"/>
      <c r="W96" s="52"/>
    </row>
    <row r="97" spans="1:23" ht="12" hidden="1" customHeight="1" x14ac:dyDescent="0.2">
      <c r="A97" s="69">
        <v>30</v>
      </c>
      <c r="B97" s="64"/>
      <c r="C97" s="70" t="s">
        <v>23</v>
      </c>
      <c r="D97" s="64"/>
      <c r="E97" s="52">
        <f>(E94*$D$44+E95*$D$45+E96*$D$46)/SUM($D$44:$D$46)</f>
        <v>0</v>
      </c>
      <c r="F97" s="52">
        <f>(F94*$D$44+F95*$D$45+F96*$D$46)/SUM($D$44:$D$46)</f>
        <v>7.5868253968253976</v>
      </c>
      <c r="G97" s="95"/>
      <c r="H97" s="95"/>
      <c r="I97" s="64"/>
      <c r="J97" s="95">
        <f>(J94*$I$44+J95*$I$45+J96*$I$46)/SUM($I$44:$I$46)</f>
        <v>0</v>
      </c>
      <c r="K97" s="95">
        <f>(K94*$I$44+K95*$I$45+K96*$I$46)/SUM($I$44:$I$46)</f>
        <v>5.4595161290322585</v>
      </c>
      <c r="L97" s="95"/>
      <c r="M97" s="95"/>
      <c r="N97" s="64"/>
      <c r="O97" s="46">
        <f>(O94*$N$44+O95*$N$45+O96*$N$46)/SUM($N$44:$N$46)</f>
        <v>24.139206349206351</v>
      </c>
      <c r="P97" s="46"/>
      <c r="Q97" s="95"/>
      <c r="R97" s="95"/>
      <c r="S97" s="64"/>
      <c r="T97" s="52"/>
      <c r="U97" s="52"/>
      <c r="V97" s="52"/>
      <c r="W97" s="52"/>
    </row>
    <row r="98" spans="1:23" ht="12" customHeight="1" outlineLevel="1" x14ac:dyDescent="0.2">
      <c r="A98" s="69">
        <v>20</v>
      </c>
      <c r="B98" s="64"/>
      <c r="C98" s="70">
        <v>37165</v>
      </c>
      <c r="D98" s="64"/>
      <c r="E98" s="95">
        <f>VLOOKUP(MONTH($C98)+12*(E$2-1998),NYWest!$Z$972:$AL$1016,MATCH(CONCATENATE($A98,E$3),NYWest!$AA$971:$AL$971,0)+1,FALSE)</f>
        <v>2.6231818181818163</v>
      </c>
      <c r="F98" s="95">
        <f>VLOOKUP(MONTH($C98)+12*(F$2-1998),NYWest!$Z$972:$AL$1016,MATCH(CONCATENATE($A98,F$3),NYWest!$AA$971:$AL$971,0)+1,FALSE)</f>
        <v>0</v>
      </c>
      <c r="G98" s="95"/>
      <c r="H98" s="95"/>
      <c r="I98" s="64"/>
      <c r="J98" s="95">
        <f>VLOOKUP(MONTH($C98)+12*(J$2-1998),NYWest!$Z$972:$AL$1016,MATCH(CONCATENATE($A98,J$3),NYWest!$AA$971:$AL$971,0)+1,FALSE)</f>
        <v>5.2028571428571411</v>
      </c>
      <c r="K98" s="95">
        <f>VLOOKUP(MONTH($C98)+12*(K$2-1998),NYWest!$Z$972:$AL$1016,MATCH(CONCATENATE($A98,K$3),NYWest!$AA$971:$AL$971,0)+1,FALSE)</f>
        <v>0</v>
      </c>
      <c r="L98" s="95"/>
      <c r="M98" s="95"/>
      <c r="N98" s="64"/>
      <c r="O98" s="95">
        <f>VLOOKUP(MONTH($C98)+12*(O$2-1998),NYWest!$Z$972:$AL$1016,MATCH(CONCATENATE($A98,O$3),NYWest!$AA$971:$AL$971,0)+1,FALSE)</f>
        <v>32.018181818181823</v>
      </c>
      <c r="P98" s="95">
        <f>VLOOKUP(MONTH($C98)+12*(P$2-1998),NYWest!$Z$972:$AL$1016,MATCH(CONCATENATE($A98,P$3),NYWest!$AA$971:$AL$971,0)+1,FALSE)</f>
        <v>0</v>
      </c>
      <c r="Q98" s="95"/>
      <c r="R98" s="95"/>
      <c r="S98" s="64"/>
      <c r="T98" s="95"/>
      <c r="U98" s="95"/>
      <c r="V98" s="95"/>
      <c r="W98" s="95"/>
    </row>
    <row r="99" spans="1:23" ht="12" customHeight="1" outlineLevel="1" x14ac:dyDescent="0.2">
      <c r="A99" s="69">
        <v>20</v>
      </c>
      <c r="B99" s="64"/>
      <c r="C99" s="70">
        <v>37196</v>
      </c>
      <c r="D99" s="64"/>
      <c r="E99" s="52">
        <f>VLOOKUP(MONTH($C99)+12*(E$2-1998),NYWest!$Z$972:$AL$1016,MATCH(CONCATENATE($A99,E$3),NYWest!$AA$971:$AL$971,0)+1,FALSE)</f>
        <v>3.3163157894736806</v>
      </c>
      <c r="F99" s="52">
        <f>VLOOKUP(MONTH($C99)+12*(F$2-1998),NYWest!$Z$972:$AL$1016,MATCH(CONCATENATE($A99,F$3),NYWest!$AA$971:$AL$971,0)+1,FALSE)</f>
        <v>0</v>
      </c>
      <c r="G99" s="95"/>
      <c r="H99" s="95"/>
      <c r="I99" s="64"/>
      <c r="J99" s="52">
        <f>VLOOKUP(MONTH($C99)+12*(J$2-1998),NYWest!$Z$972:$AL$1016,MATCH(CONCATENATE($A99,J$3),NYWest!$AA$971:$AL$971,0)+1,FALSE)</f>
        <v>4.2665000000000006</v>
      </c>
      <c r="K99" s="52">
        <f>VLOOKUP(MONTH($C99)+12*(K$2-1998),NYWest!$Z$972:$AL$1016,MATCH(CONCATENATE($A99,K$3),NYWest!$AA$971:$AL$971,0)+1,FALSE)</f>
        <v>0</v>
      </c>
      <c r="L99" s="95"/>
      <c r="M99" s="95"/>
      <c r="N99" s="64"/>
      <c r="O99" s="52">
        <f>VLOOKUP(MONTH($C99)+12*(O$2-1998),NYWest!$Z$972:$AL$1016,MATCH(CONCATENATE($A99,O$3),NYWest!$AA$971:$AL$971,0)+1,FALSE)</f>
        <v>27.165238095238102</v>
      </c>
      <c r="P99" s="52">
        <f>VLOOKUP(MONTH($C99)+12*(P$2-1998),NYWest!$Z$972:$AL$1016,MATCH(CONCATENATE($A99,P$3),NYWest!$AA$971:$AL$971,0)+1,FALSE)</f>
        <v>0</v>
      </c>
      <c r="Q99" s="95"/>
      <c r="R99" s="95"/>
      <c r="S99" s="64"/>
      <c r="T99" s="52"/>
      <c r="U99" s="52"/>
      <c r="V99" s="52"/>
      <c r="W99" s="52"/>
    </row>
    <row r="100" spans="1:23" ht="12" customHeight="1" outlineLevel="1" thickBot="1" x14ac:dyDescent="0.25">
      <c r="A100" s="75">
        <v>20</v>
      </c>
      <c r="B100" s="155"/>
      <c r="C100" s="156">
        <v>37226</v>
      </c>
      <c r="D100" s="155"/>
      <c r="E100" s="59">
        <f>VLOOKUP(MONTH($C100)+12*(E$2-1998),NYWest!$Z$972:$AL$1016,MATCH(CONCATENATE($A100,E$3),NYWest!$AA$971:$AL$971,0)+1,FALSE)</f>
        <v>1.4231818181818205</v>
      </c>
      <c r="F100" s="59">
        <f>VLOOKUP(MONTH($C100)+12*(F$2-1998),NYWest!$Z$972:$AL$1016,MATCH(CONCATENATE($A100,F$3),NYWest!$AA$971:$AL$971,0)+1,FALSE)</f>
        <v>0</v>
      </c>
      <c r="G100" s="157"/>
      <c r="H100" s="157"/>
      <c r="I100" s="155"/>
      <c r="J100" s="59">
        <f>VLOOKUP(MONTH($C100)+12*(J$2-1998),NYWest!$Z$972:$AL$1016,MATCH(CONCATENATE($A100,J$3),NYWest!$AA$971:$AL$971,0)+1,FALSE)</f>
        <v>4.13904761904762</v>
      </c>
      <c r="K100" s="59">
        <f>VLOOKUP(MONTH($C100)+12*(K$2-1998),NYWest!$Z$972:$AL$1016,MATCH(CONCATENATE($A100,K$3),NYWest!$AA$971:$AL$971,0)+1,FALSE)</f>
        <v>0</v>
      </c>
      <c r="L100" s="157"/>
      <c r="M100" s="157"/>
      <c r="N100" s="155"/>
      <c r="O100" s="59">
        <f>VLOOKUP(MONTH($C100)+12*(O$2-1998),NYWest!$Z$972:$AL$1016,MATCH(CONCATENATE($A100,O$3),NYWest!$AA$971:$AL$971,0)+1,FALSE)</f>
        <v>43.79499999999998</v>
      </c>
      <c r="P100" s="59">
        <f>VLOOKUP(MONTH($C100)+12*(P$2-1998),NYWest!$Z$972:$AL$1016,MATCH(CONCATENATE($A100,P$3),NYWest!$AA$971:$AL$971,0)+1,FALSE)</f>
        <v>0</v>
      </c>
      <c r="Q100" s="157"/>
      <c r="R100" s="157"/>
      <c r="S100" s="155"/>
      <c r="T100" s="59"/>
      <c r="U100" s="59"/>
      <c r="V100" s="59"/>
      <c r="W100" s="59"/>
    </row>
    <row r="101" spans="1:23" ht="12" hidden="1" customHeight="1" x14ac:dyDescent="0.2">
      <c r="A101" s="65">
        <v>20</v>
      </c>
      <c r="B101" s="29"/>
      <c r="C101" s="29" t="s">
        <v>23</v>
      </c>
      <c r="D101" s="29"/>
      <c r="E101" s="54">
        <f>(E98*$D$44+E99*$D$45+E100*$D$46)/SUM($D$44:$D$46)</f>
        <v>2.4131746031746024</v>
      </c>
      <c r="F101" s="54">
        <f>(F98*$D$44+F99*$D$45+F100*$D$46)/SUM($D$44:$D$46)</f>
        <v>0</v>
      </c>
      <c r="G101" s="29"/>
      <c r="H101" s="29"/>
      <c r="I101" s="29"/>
      <c r="J101" s="99">
        <f>(J98*$I$44+J99*$I$45+J100*$I$46)/SUM($I$44:$I$46)</f>
        <v>4.5404838709677415</v>
      </c>
      <c r="K101" s="99">
        <f>(K98*$I$44+K99*$I$45+K100*$I$46)/SUM($I$44:$I$46)</f>
        <v>0</v>
      </c>
      <c r="L101" s="29"/>
      <c r="M101" s="29"/>
      <c r="N101" s="29"/>
      <c r="O101" s="54">
        <f>(O98*$N$44+O99*$N$45+O100*$N$46)/SUM($N$44:$N$46)</f>
        <v>34.139206349206347</v>
      </c>
      <c r="P101" s="54">
        <f>(P98*$N$44+P99*$N$45+P100*$N$46)/SUM($N$44:$N$46)</f>
        <v>0</v>
      </c>
      <c r="Q101" s="29"/>
      <c r="R101" s="29"/>
      <c r="S101" s="29"/>
      <c r="T101" s="29"/>
      <c r="U101" s="29"/>
      <c r="V101" s="29"/>
      <c r="W101" s="29"/>
    </row>
  </sheetData>
  <phoneticPr fontId="0" type="noConversion"/>
  <pageMargins left="1" right="1" top="0.54" bottom="0.59" header="0.25" footer="0.5"/>
  <pageSetup scale="80" orientation="landscape" r:id="rId1"/>
  <headerFooter alignWithMargins="0">
    <oddHeader>&amp;C&amp;"Arial,Bold"&amp;12NY West</oddHeader>
  </headerFooter>
  <rowBreaks count="1" manualBreakCount="1">
    <brk id="57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G2551"/>
  <sheetViews>
    <sheetView workbookViewId="0">
      <pane xSplit="2" ySplit="2" topLeftCell="C2536" activePane="bottomRight" state="frozen"/>
      <selection activeCell="J63" sqref="J63"/>
      <selection pane="topRight" activeCell="J63" sqref="J63"/>
      <selection pane="bottomLeft" activeCell="J63" sqref="J63"/>
      <selection pane="bottomRight" activeCell="D2551" sqref="D2551"/>
    </sheetView>
  </sheetViews>
  <sheetFormatPr defaultRowHeight="12.75" x14ac:dyDescent="0.2"/>
  <cols>
    <col min="2" max="2" width="11.85546875" bestFit="1" customWidth="1"/>
  </cols>
  <sheetData>
    <row r="1" spans="1:111" x14ac:dyDescent="0.2">
      <c r="B1" t="s">
        <v>10</v>
      </c>
      <c r="C1" t="s">
        <v>11</v>
      </c>
      <c r="D1" t="s">
        <v>6</v>
      </c>
      <c r="E1" t="s">
        <v>8</v>
      </c>
    </row>
    <row r="2" spans="1:111" x14ac:dyDescent="0.2">
      <c r="A2" s="15" t="s">
        <v>2</v>
      </c>
      <c r="C2" t="s">
        <v>12</v>
      </c>
      <c r="D2" t="s">
        <v>7</v>
      </c>
      <c r="E2" t="s">
        <v>9</v>
      </c>
      <c r="X2" s="102">
        <v>36161</v>
      </c>
      <c r="Y2" s="102">
        <v>36192</v>
      </c>
      <c r="Z2" s="102">
        <v>36220</v>
      </c>
      <c r="AA2" s="102">
        <v>36251</v>
      </c>
      <c r="AB2" s="102">
        <v>36281</v>
      </c>
      <c r="AC2" s="102">
        <v>36312</v>
      </c>
      <c r="AD2" s="102">
        <v>36342</v>
      </c>
      <c r="AE2" s="102">
        <v>36373</v>
      </c>
      <c r="AF2" s="102">
        <v>36404</v>
      </c>
      <c r="AG2" s="102">
        <v>36434</v>
      </c>
      <c r="AH2" s="102">
        <v>36465</v>
      </c>
      <c r="AI2" s="102">
        <v>36495</v>
      </c>
      <c r="AJ2" s="102">
        <v>36526</v>
      </c>
      <c r="AK2" s="102">
        <v>36557</v>
      </c>
      <c r="AL2" s="102">
        <v>36586</v>
      </c>
      <c r="AM2" s="102">
        <v>36617</v>
      </c>
      <c r="AN2" s="102">
        <v>36647</v>
      </c>
      <c r="AO2" s="102">
        <v>36678</v>
      </c>
      <c r="AP2" s="102">
        <v>36708</v>
      </c>
      <c r="AQ2" s="102">
        <v>36739</v>
      </c>
      <c r="AR2" s="102">
        <v>36770</v>
      </c>
      <c r="AS2" s="102">
        <v>36800</v>
      </c>
      <c r="AT2" s="102">
        <v>36831</v>
      </c>
      <c r="AU2" s="102">
        <v>36861</v>
      </c>
      <c r="AV2" s="102">
        <v>36892</v>
      </c>
      <c r="AW2" s="102">
        <v>36923</v>
      </c>
      <c r="AX2" s="102">
        <v>36951</v>
      </c>
      <c r="AY2" s="102">
        <v>36982</v>
      </c>
      <c r="AZ2" s="102">
        <v>37012</v>
      </c>
      <c r="BA2" s="102">
        <v>37043</v>
      </c>
      <c r="BB2" s="102">
        <v>37073</v>
      </c>
      <c r="BC2" s="102">
        <v>37104</v>
      </c>
      <c r="BD2" s="102">
        <v>37135</v>
      </c>
      <c r="BE2" s="102">
        <v>37165</v>
      </c>
      <c r="BF2" s="102">
        <v>37196</v>
      </c>
      <c r="BG2" s="102">
        <v>37226</v>
      </c>
      <c r="BH2" s="102">
        <v>37257</v>
      </c>
      <c r="BI2" s="102">
        <v>37288</v>
      </c>
      <c r="BJ2" s="102">
        <v>37316</v>
      </c>
      <c r="BK2" s="102">
        <v>37347</v>
      </c>
      <c r="BL2" s="102">
        <v>37377</v>
      </c>
      <c r="BM2" s="102">
        <v>37408</v>
      </c>
      <c r="BN2" s="102">
        <v>37438</v>
      </c>
      <c r="BO2" s="102">
        <v>37469</v>
      </c>
      <c r="BP2" s="102">
        <v>37500</v>
      </c>
      <c r="BQ2" s="102">
        <v>37530</v>
      </c>
      <c r="BR2" s="102">
        <v>37561</v>
      </c>
      <c r="BS2" s="102">
        <v>37591</v>
      </c>
      <c r="BT2" s="102">
        <v>37622</v>
      </c>
      <c r="BU2" s="102">
        <v>37653</v>
      </c>
      <c r="BV2" s="102">
        <v>37681</v>
      </c>
      <c r="BW2" s="102">
        <v>37712</v>
      </c>
      <c r="BX2" s="102">
        <v>37742</v>
      </c>
      <c r="BY2" s="102">
        <v>37773</v>
      </c>
      <c r="BZ2" s="102">
        <v>37803</v>
      </c>
      <c r="CA2" s="102">
        <v>37834</v>
      </c>
      <c r="CB2" s="102">
        <v>37865</v>
      </c>
      <c r="CC2" s="102">
        <v>37895</v>
      </c>
      <c r="CD2" s="102">
        <v>37926</v>
      </c>
      <c r="CE2" s="102">
        <v>37956</v>
      </c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">
      <c r="A3" s="9"/>
      <c r="B3" s="13"/>
      <c r="D3" s="2"/>
      <c r="E3" s="2"/>
    </row>
    <row r="4" spans="1:111" x14ac:dyDescent="0.2">
      <c r="A4" s="9">
        <f>MONTH(B4)+(YEAR(B4)-1998)*12</f>
        <v>-36</v>
      </c>
      <c r="B4" s="13">
        <v>34669</v>
      </c>
      <c r="C4">
        <v>1.65</v>
      </c>
      <c r="D4" s="2"/>
      <c r="E4" s="2"/>
    </row>
    <row r="5" spans="1:111" x14ac:dyDescent="0.2">
      <c r="A5" s="9">
        <f>MONTH(B5)+(YEAR(B5)-1998)*12</f>
        <v>-36</v>
      </c>
      <c r="B5" s="13">
        <v>34670</v>
      </c>
      <c r="C5">
        <v>1.63</v>
      </c>
      <c r="D5" s="4">
        <f t="shared" ref="D5:D12" si="0">LN(C5/C4)</f>
        <v>-1.2195273093818243E-2</v>
      </c>
      <c r="E5" s="2"/>
    </row>
    <row r="6" spans="1:111" x14ac:dyDescent="0.2">
      <c r="A6" s="9">
        <f>MONTH(B6)+(YEAR(B6)-1998)*12</f>
        <v>-36</v>
      </c>
      <c r="B6" s="13">
        <v>34671</v>
      </c>
      <c r="C6">
        <v>1.63</v>
      </c>
      <c r="D6" s="4">
        <f t="shared" si="0"/>
        <v>0</v>
      </c>
      <c r="E6" s="2"/>
    </row>
    <row r="7" spans="1:111" x14ac:dyDescent="0.2">
      <c r="A7" s="9">
        <f>MONTH(B7)+(YEAR(B7)-1998)*12</f>
        <v>-36</v>
      </c>
      <c r="B7" s="13">
        <v>34672</v>
      </c>
      <c r="C7">
        <v>1.63</v>
      </c>
      <c r="D7" s="4">
        <f t="shared" si="0"/>
        <v>0</v>
      </c>
      <c r="E7" s="2"/>
    </row>
    <row r="8" spans="1:111" x14ac:dyDescent="0.2">
      <c r="A8" s="9">
        <f t="shared" ref="A8:A71" si="1">MONTH(B8)+(YEAR(B8)-1998)*12</f>
        <v>-36</v>
      </c>
      <c r="B8" s="13">
        <v>34673</v>
      </c>
      <c r="C8">
        <v>1.66</v>
      </c>
      <c r="D8" s="4">
        <f t="shared" si="0"/>
        <v>1.8237587549781012E-2</v>
      </c>
      <c r="E8" s="2"/>
    </row>
    <row r="9" spans="1:111" x14ac:dyDescent="0.2">
      <c r="A9" s="9">
        <f t="shared" si="1"/>
        <v>-36</v>
      </c>
      <c r="B9" s="13">
        <v>34674</v>
      </c>
      <c r="C9">
        <v>1.73</v>
      </c>
      <c r="D9" s="4">
        <f t="shared" si="0"/>
        <v>4.1303806141235792E-2</v>
      </c>
      <c r="E9" s="2"/>
    </row>
    <row r="10" spans="1:111" x14ac:dyDescent="0.2">
      <c r="A10" s="9">
        <f t="shared" si="1"/>
        <v>-36</v>
      </c>
      <c r="B10" s="13">
        <v>34675</v>
      </c>
      <c r="C10">
        <v>1.73</v>
      </c>
      <c r="D10" s="4">
        <f t="shared" si="0"/>
        <v>0</v>
      </c>
      <c r="E10" s="2"/>
    </row>
    <row r="11" spans="1:111" x14ac:dyDescent="0.2">
      <c r="A11" s="9">
        <f t="shared" si="1"/>
        <v>-36</v>
      </c>
      <c r="B11" s="13">
        <v>34676</v>
      </c>
      <c r="C11">
        <v>1.77</v>
      </c>
      <c r="D11" s="4">
        <f t="shared" si="0"/>
        <v>2.2858138076050184E-2</v>
      </c>
      <c r="E11" s="2"/>
    </row>
    <row r="12" spans="1:111" x14ac:dyDescent="0.2">
      <c r="A12" s="9">
        <f t="shared" si="1"/>
        <v>-36</v>
      </c>
      <c r="B12" s="13">
        <v>34677</v>
      </c>
      <c r="C12">
        <v>1.8</v>
      </c>
      <c r="D12" s="4">
        <f t="shared" si="0"/>
        <v>1.6807118316381191E-2</v>
      </c>
      <c r="E12" s="2"/>
    </row>
    <row r="13" spans="1:111" x14ac:dyDescent="0.2">
      <c r="A13" s="9">
        <f t="shared" si="1"/>
        <v>-36</v>
      </c>
      <c r="B13" s="13">
        <v>34678</v>
      </c>
      <c r="C13">
        <v>1.8</v>
      </c>
      <c r="D13" s="4">
        <f t="shared" ref="D13:D76" si="2">LN(C13/C12)</f>
        <v>0</v>
      </c>
      <c r="E13" s="5"/>
    </row>
    <row r="14" spans="1:111" x14ac:dyDescent="0.2">
      <c r="A14" s="9">
        <f t="shared" si="1"/>
        <v>-36</v>
      </c>
      <c r="B14" s="13">
        <v>34679</v>
      </c>
      <c r="C14">
        <v>1.8</v>
      </c>
      <c r="D14" s="4">
        <f t="shared" si="2"/>
        <v>0</v>
      </c>
      <c r="E14" s="5">
        <f t="shared" ref="E14:E76" si="3">STDEV(D5:D14)*SQRT(365)</f>
        <v>0.3010819862923993</v>
      </c>
    </row>
    <row r="15" spans="1:111" x14ac:dyDescent="0.2">
      <c r="A15" s="9">
        <f t="shared" si="1"/>
        <v>-36</v>
      </c>
      <c r="B15" s="13">
        <v>34680</v>
      </c>
      <c r="C15">
        <v>1.91</v>
      </c>
      <c r="D15" s="4">
        <f t="shared" si="2"/>
        <v>5.9316577156419505E-2</v>
      </c>
      <c r="E15" s="5">
        <f t="shared" si="3"/>
        <v>0.39509705913593357</v>
      </c>
    </row>
    <row r="16" spans="1:111" x14ac:dyDescent="0.2">
      <c r="A16" s="9">
        <f t="shared" si="1"/>
        <v>-36</v>
      </c>
      <c r="B16" s="13">
        <v>34681</v>
      </c>
      <c r="C16">
        <v>1.88</v>
      </c>
      <c r="D16" s="4">
        <f t="shared" si="2"/>
        <v>-1.5831465216680628E-2</v>
      </c>
      <c r="E16" s="5">
        <f t="shared" si="3"/>
        <v>0.43082010685614158</v>
      </c>
    </row>
    <row r="17" spans="1:5" x14ac:dyDescent="0.2">
      <c r="A17" s="9">
        <f t="shared" si="1"/>
        <v>-36</v>
      </c>
      <c r="B17" s="13">
        <v>34682</v>
      </c>
      <c r="C17">
        <v>1.72</v>
      </c>
      <c r="D17" s="4">
        <f t="shared" si="2"/>
        <v>-8.8947486016496172E-2</v>
      </c>
      <c r="E17" s="5">
        <f t="shared" si="3"/>
        <v>0.75982116331735705</v>
      </c>
    </row>
    <row r="18" spans="1:5" x14ac:dyDescent="0.2">
      <c r="A18" s="9">
        <f t="shared" si="1"/>
        <v>-36</v>
      </c>
      <c r="B18" s="13">
        <v>34683</v>
      </c>
      <c r="C18">
        <v>1.72</v>
      </c>
      <c r="D18" s="4">
        <f t="shared" si="2"/>
        <v>0</v>
      </c>
      <c r="E18" s="5">
        <f t="shared" si="3"/>
        <v>0.75527501696884336</v>
      </c>
    </row>
    <row r="19" spans="1:5" x14ac:dyDescent="0.2">
      <c r="A19" s="9">
        <f t="shared" si="1"/>
        <v>-36</v>
      </c>
      <c r="B19" s="13">
        <v>34684</v>
      </c>
      <c r="C19">
        <v>1.72</v>
      </c>
      <c r="D19" s="4">
        <f t="shared" si="2"/>
        <v>0</v>
      </c>
      <c r="E19" s="5">
        <f t="shared" si="3"/>
        <v>0.71149774533210031</v>
      </c>
    </row>
    <row r="20" spans="1:5" x14ac:dyDescent="0.2">
      <c r="A20" s="9">
        <f t="shared" si="1"/>
        <v>-36</v>
      </c>
      <c r="B20" s="13">
        <v>34685</v>
      </c>
      <c r="C20">
        <v>1.72</v>
      </c>
      <c r="D20" s="4">
        <f t="shared" si="2"/>
        <v>0</v>
      </c>
      <c r="E20" s="5">
        <f t="shared" si="3"/>
        <v>0.71149774533210031</v>
      </c>
    </row>
    <row r="21" spans="1:5" x14ac:dyDescent="0.2">
      <c r="A21" s="9">
        <f t="shared" si="1"/>
        <v>-36</v>
      </c>
      <c r="B21" s="13">
        <v>34686</v>
      </c>
      <c r="C21">
        <v>1.72</v>
      </c>
      <c r="D21" s="4">
        <f t="shared" si="2"/>
        <v>0</v>
      </c>
      <c r="E21" s="5">
        <f t="shared" si="3"/>
        <v>0.69415068138261837</v>
      </c>
    </row>
    <row r="22" spans="1:5" x14ac:dyDescent="0.2">
      <c r="A22" s="9">
        <f t="shared" si="1"/>
        <v>-36</v>
      </c>
      <c r="B22" s="13">
        <v>34687</v>
      </c>
      <c r="C22">
        <v>1.68</v>
      </c>
      <c r="D22" s="4">
        <f t="shared" si="2"/>
        <v>-2.3530497410194161E-2</v>
      </c>
      <c r="E22" s="5">
        <f t="shared" si="3"/>
        <v>0.69055748735576583</v>
      </c>
    </row>
    <row r="23" spans="1:5" x14ac:dyDescent="0.2">
      <c r="A23" s="9">
        <f t="shared" si="1"/>
        <v>-36</v>
      </c>
      <c r="B23" s="13">
        <v>34688</v>
      </c>
      <c r="C23">
        <v>1.61</v>
      </c>
      <c r="D23" s="4">
        <f t="shared" si="2"/>
        <v>-4.2559614418795771E-2</v>
      </c>
      <c r="E23" s="5">
        <f t="shared" si="3"/>
        <v>0.72053182793086379</v>
      </c>
    </row>
    <row r="24" spans="1:5" x14ac:dyDescent="0.2">
      <c r="A24" s="9">
        <f t="shared" si="1"/>
        <v>-36</v>
      </c>
      <c r="B24" s="13">
        <v>34689</v>
      </c>
      <c r="C24">
        <v>1.56</v>
      </c>
      <c r="D24" s="4">
        <f t="shared" si="2"/>
        <v>-3.1548357734926008E-2</v>
      </c>
      <c r="E24" s="5">
        <f t="shared" si="3"/>
        <v>0.72591260430794557</v>
      </c>
    </row>
    <row r="25" spans="1:5" x14ac:dyDescent="0.2">
      <c r="A25" s="9">
        <f t="shared" si="1"/>
        <v>-36</v>
      </c>
      <c r="B25" s="13">
        <v>34690</v>
      </c>
      <c r="C25">
        <v>1.58</v>
      </c>
      <c r="D25" s="4">
        <f t="shared" si="2"/>
        <v>1.2739025777429712E-2</v>
      </c>
      <c r="E25" s="5">
        <f t="shared" si="3"/>
        <v>0.57269219003399596</v>
      </c>
    </row>
    <row r="26" spans="1:5" x14ac:dyDescent="0.2">
      <c r="A26" s="9">
        <f t="shared" si="1"/>
        <v>-36</v>
      </c>
      <c r="B26" s="13">
        <v>34691</v>
      </c>
      <c r="C26">
        <v>1.58</v>
      </c>
      <c r="D26" s="4">
        <f t="shared" si="2"/>
        <v>0</v>
      </c>
      <c r="E26" s="5">
        <f t="shared" si="3"/>
        <v>0.58408216470052532</v>
      </c>
    </row>
    <row r="27" spans="1:5" x14ac:dyDescent="0.2">
      <c r="A27" s="9">
        <f t="shared" si="1"/>
        <v>-36</v>
      </c>
      <c r="B27" s="13">
        <v>34692</v>
      </c>
      <c r="C27">
        <v>1.58</v>
      </c>
      <c r="D27" s="4">
        <f t="shared" si="2"/>
        <v>0</v>
      </c>
      <c r="E27" s="5">
        <f t="shared" si="3"/>
        <v>0.33708806017875176</v>
      </c>
    </row>
    <row r="28" spans="1:5" x14ac:dyDescent="0.2">
      <c r="A28" s="9">
        <f t="shared" si="1"/>
        <v>-36</v>
      </c>
      <c r="B28" s="13">
        <v>34693</v>
      </c>
      <c r="C28">
        <v>1.58</v>
      </c>
      <c r="D28" s="4">
        <f t="shared" si="2"/>
        <v>0</v>
      </c>
      <c r="E28" s="5">
        <f t="shared" si="3"/>
        <v>0.33708806017875176</v>
      </c>
    </row>
    <row r="29" spans="1:5" x14ac:dyDescent="0.2">
      <c r="A29" s="9">
        <f t="shared" si="1"/>
        <v>-36</v>
      </c>
      <c r="B29" s="13">
        <v>34694</v>
      </c>
      <c r="C29">
        <v>1.58</v>
      </c>
      <c r="D29" s="4">
        <f t="shared" si="2"/>
        <v>0</v>
      </c>
      <c r="E29" s="5">
        <f t="shared" si="3"/>
        <v>0.33708806017875176</v>
      </c>
    </row>
    <row r="30" spans="1:5" x14ac:dyDescent="0.2">
      <c r="A30" s="9">
        <f t="shared" si="1"/>
        <v>-36</v>
      </c>
      <c r="B30" s="13">
        <v>34695</v>
      </c>
      <c r="C30">
        <v>1.59</v>
      </c>
      <c r="D30" s="4">
        <f t="shared" si="2"/>
        <v>6.3091691932647556E-3</v>
      </c>
      <c r="E30" s="5">
        <f t="shared" si="3"/>
        <v>0.34558058545584636</v>
      </c>
    </row>
    <row r="31" spans="1:5" x14ac:dyDescent="0.2">
      <c r="A31" s="9">
        <f t="shared" si="1"/>
        <v>-36</v>
      </c>
      <c r="B31" s="13">
        <v>34696</v>
      </c>
      <c r="C31">
        <v>1.64</v>
      </c>
      <c r="D31" s="4">
        <f t="shared" si="2"/>
        <v>3.096222560396689E-2</v>
      </c>
      <c r="E31" s="5">
        <f t="shared" si="3"/>
        <v>0.41731764657729981</v>
      </c>
    </row>
    <row r="32" spans="1:5" x14ac:dyDescent="0.2">
      <c r="A32" s="9">
        <f t="shared" si="1"/>
        <v>-36</v>
      </c>
      <c r="B32" s="13">
        <v>34697</v>
      </c>
      <c r="C32">
        <v>1.69</v>
      </c>
      <c r="D32" s="4">
        <f t="shared" si="2"/>
        <v>3.0032287098875076E-2</v>
      </c>
      <c r="E32" s="5">
        <f t="shared" si="3"/>
        <v>0.44422354512944473</v>
      </c>
    </row>
    <row r="33" spans="1:5" x14ac:dyDescent="0.2">
      <c r="A33" s="9">
        <f t="shared" si="1"/>
        <v>-36</v>
      </c>
      <c r="B33" s="13">
        <v>34698</v>
      </c>
      <c r="C33">
        <v>1.69</v>
      </c>
      <c r="D33" s="4">
        <f t="shared" si="2"/>
        <v>0</v>
      </c>
      <c r="E33" s="5">
        <f t="shared" si="3"/>
        <v>0.33835014497184918</v>
      </c>
    </row>
    <row r="34" spans="1:5" x14ac:dyDescent="0.2">
      <c r="A34" s="9">
        <f t="shared" si="1"/>
        <v>-36</v>
      </c>
      <c r="B34" s="13">
        <v>34699</v>
      </c>
      <c r="C34">
        <v>1.69</v>
      </c>
      <c r="D34" s="4">
        <f t="shared" si="2"/>
        <v>0</v>
      </c>
      <c r="E34" s="5">
        <f t="shared" si="3"/>
        <v>0.24014600616691134</v>
      </c>
    </row>
    <row r="35" spans="1:5" x14ac:dyDescent="0.2">
      <c r="A35" s="9">
        <f t="shared" si="1"/>
        <v>-35</v>
      </c>
      <c r="B35" s="13">
        <v>34700</v>
      </c>
      <c r="C35">
        <v>1.69</v>
      </c>
      <c r="D35" s="4">
        <f t="shared" si="2"/>
        <v>0</v>
      </c>
      <c r="E35" s="5">
        <f t="shared" si="3"/>
        <v>0.24228312861995352</v>
      </c>
    </row>
    <row r="36" spans="1:5" x14ac:dyDescent="0.2">
      <c r="A36" s="9">
        <f t="shared" si="1"/>
        <v>-35</v>
      </c>
      <c r="B36" s="13">
        <v>34701</v>
      </c>
      <c r="C36">
        <v>1.69</v>
      </c>
      <c r="D36" s="4">
        <f t="shared" si="2"/>
        <v>0</v>
      </c>
      <c r="E36" s="5">
        <f t="shared" si="3"/>
        <v>0.24228312861995352</v>
      </c>
    </row>
    <row r="37" spans="1:5" x14ac:dyDescent="0.2">
      <c r="A37" s="9">
        <f t="shared" si="1"/>
        <v>-35</v>
      </c>
      <c r="B37" s="13">
        <v>34702</v>
      </c>
      <c r="C37">
        <v>1.76</v>
      </c>
      <c r="D37" s="4">
        <f t="shared" si="2"/>
        <v>4.0585280115078302E-2</v>
      </c>
      <c r="E37" s="5">
        <f t="shared" si="3"/>
        <v>0.3109128832296485</v>
      </c>
    </row>
    <row r="38" spans="1:5" x14ac:dyDescent="0.2">
      <c r="A38" s="9">
        <f t="shared" si="1"/>
        <v>-35</v>
      </c>
      <c r="B38" s="13">
        <v>34703</v>
      </c>
      <c r="C38">
        <v>1.72</v>
      </c>
      <c r="D38" s="4">
        <f t="shared" si="2"/>
        <v>-2.2989518224698718E-2</v>
      </c>
      <c r="E38" s="5">
        <f t="shared" si="3"/>
        <v>0.36888458726148543</v>
      </c>
    </row>
    <row r="39" spans="1:5" x14ac:dyDescent="0.2">
      <c r="A39" s="9">
        <f t="shared" si="1"/>
        <v>-35</v>
      </c>
      <c r="B39" s="13">
        <v>34704</v>
      </c>
      <c r="C39">
        <v>1.65</v>
      </c>
      <c r="D39" s="4">
        <f t="shared" si="2"/>
        <v>-4.1549002912872508E-2</v>
      </c>
      <c r="E39" s="5">
        <f t="shared" si="3"/>
        <v>0.47717747915674436</v>
      </c>
    </row>
    <row r="40" spans="1:5" x14ac:dyDescent="0.2">
      <c r="A40" s="9">
        <f t="shared" si="1"/>
        <v>-35</v>
      </c>
      <c r="B40" s="13">
        <v>34705</v>
      </c>
      <c r="C40">
        <v>1.59</v>
      </c>
      <c r="D40" s="4">
        <f t="shared" si="2"/>
        <v>-3.7041271680348979E-2</v>
      </c>
      <c r="E40" s="5">
        <f t="shared" si="3"/>
        <v>0.5379125761224115</v>
      </c>
    </row>
    <row r="41" spans="1:5" x14ac:dyDescent="0.2">
      <c r="A41" s="9">
        <f t="shared" si="1"/>
        <v>-35</v>
      </c>
      <c r="B41" s="13">
        <v>34706</v>
      </c>
      <c r="C41">
        <v>1.59</v>
      </c>
      <c r="D41" s="4">
        <f t="shared" si="2"/>
        <v>0</v>
      </c>
      <c r="E41" s="5">
        <f t="shared" si="3"/>
        <v>0.49657132206695803</v>
      </c>
    </row>
    <row r="42" spans="1:5" x14ac:dyDescent="0.2">
      <c r="A42" s="9">
        <f t="shared" si="1"/>
        <v>-35</v>
      </c>
      <c r="B42" s="13">
        <v>34707</v>
      </c>
      <c r="C42">
        <v>1.59</v>
      </c>
      <c r="D42" s="4">
        <f t="shared" si="2"/>
        <v>0</v>
      </c>
      <c r="E42" s="5">
        <f t="shared" si="3"/>
        <v>0.445874824934194</v>
      </c>
    </row>
    <row r="43" spans="1:5" x14ac:dyDescent="0.2">
      <c r="A43" s="9">
        <f t="shared" si="1"/>
        <v>-35</v>
      </c>
      <c r="B43" s="13">
        <v>34708</v>
      </c>
      <c r="C43">
        <v>1.58</v>
      </c>
      <c r="D43" s="4">
        <f t="shared" si="2"/>
        <v>-6.309169193264721E-3</v>
      </c>
      <c r="E43" s="5">
        <f t="shared" si="3"/>
        <v>0.44399989705708914</v>
      </c>
    </row>
    <row r="44" spans="1:5" x14ac:dyDescent="0.2">
      <c r="A44" s="9">
        <f t="shared" si="1"/>
        <v>-35</v>
      </c>
      <c r="B44" s="13">
        <v>34709</v>
      </c>
      <c r="C44">
        <v>1.52</v>
      </c>
      <c r="D44" s="4">
        <f t="shared" si="2"/>
        <v>-3.8714512180690393E-2</v>
      </c>
      <c r="E44" s="5">
        <f t="shared" si="3"/>
        <v>0.48032077987306399</v>
      </c>
    </row>
    <row r="45" spans="1:5" x14ac:dyDescent="0.2">
      <c r="A45" s="9">
        <f t="shared" si="1"/>
        <v>-35</v>
      </c>
      <c r="B45" s="13">
        <v>34710</v>
      </c>
      <c r="C45">
        <v>1.48</v>
      </c>
      <c r="D45" s="4">
        <f t="shared" si="2"/>
        <v>-2.6668247082161294E-2</v>
      </c>
      <c r="E45" s="5">
        <f t="shared" si="3"/>
        <v>0.48346042444916815</v>
      </c>
    </row>
    <row r="46" spans="1:5" x14ac:dyDescent="0.2">
      <c r="A46" s="9">
        <f t="shared" si="1"/>
        <v>-35</v>
      </c>
      <c r="B46" s="13">
        <v>34711</v>
      </c>
      <c r="C46">
        <v>1.39</v>
      </c>
      <c r="D46" s="4">
        <f t="shared" si="2"/>
        <v>-6.2738340633423359E-2</v>
      </c>
      <c r="E46" s="5">
        <f t="shared" si="3"/>
        <v>0.55666906234647728</v>
      </c>
    </row>
    <row r="47" spans="1:5" x14ac:dyDescent="0.2">
      <c r="A47" s="9">
        <f t="shared" si="1"/>
        <v>-35</v>
      </c>
      <c r="B47" s="13">
        <v>34712</v>
      </c>
      <c r="C47">
        <v>1.3</v>
      </c>
      <c r="D47" s="4">
        <f t="shared" si="2"/>
        <v>-6.6939482675109269E-2</v>
      </c>
      <c r="E47" s="5">
        <f t="shared" si="3"/>
        <v>0.45549588525274037</v>
      </c>
    </row>
    <row r="48" spans="1:5" x14ac:dyDescent="0.2">
      <c r="A48" s="9">
        <f t="shared" si="1"/>
        <v>-35</v>
      </c>
      <c r="B48" s="13">
        <v>34713</v>
      </c>
      <c r="C48">
        <v>1.3</v>
      </c>
      <c r="D48" s="4">
        <f t="shared" si="2"/>
        <v>0</v>
      </c>
      <c r="E48" s="5">
        <f t="shared" si="3"/>
        <v>0.49029571968909041</v>
      </c>
    </row>
    <row r="49" spans="1:5" x14ac:dyDescent="0.2">
      <c r="A49" s="9">
        <f t="shared" si="1"/>
        <v>-35</v>
      </c>
      <c r="B49" s="13">
        <v>34714</v>
      </c>
      <c r="C49">
        <v>1.3</v>
      </c>
      <c r="D49" s="4">
        <f t="shared" si="2"/>
        <v>0</v>
      </c>
      <c r="E49" s="5">
        <f t="shared" si="3"/>
        <v>0.50766700310985979</v>
      </c>
    </row>
    <row r="50" spans="1:5" x14ac:dyDescent="0.2">
      <c r="A50" s="9">
        <f t="shared" si="1"/>
        <v>-35</v>
      </c>
      <c r="B50" s="13">
        <v>34715</v>
      </c>
      <c r="C50">
        <v>1.3</v>
      </c>
      <c r="D50" s="4">
        <f t="shared" si="2"/>
        <v>0</v>
      </c>
      <c r="E50" s="5">
        <f t="shared" si="3"/>
        <v>0.51782860039383971</v>
      </c>
    </row>
    <row r="51" spans="1:5" x14ac:dyDescent="0.2">
      <c r="A51" s="9">
        <f t="shared" si="1"/>
        <v>-35</v>
      </c>
      <c r="B51" s="13">
        <v>34716</v>
      </c>
      <c r="C51">
        <v>1.42</v>
      </c>
      <c r="D51" s="4">
        <f t="shared" si="2"/>
        <v>8.8292607145678215E-2</v>
      </c>
      <c r="E51" s="5">
        <f t="shared" si="3"/>
        <v>0.83480325313684456</v>
      </c>
    </row>
    <row r="52" spans="1:5" x14ac:dyDescent="0.2">
      <c r="A52" s="9">
        <f t="shared" si="1"/>
        <v>-35</v>
      </c>
      <c r="B52" s="13">
        <v>34717</v>
      </c>
      <c r="C52">
        <v>1.5</v>
      </c>
      <c r="D52" s="4">
        <f t="shared" si="2"/>
        <v>5.4808236494995159E-2</v>
      </c>
      <c r="E52" s="5">
        <f t="shared" si="3"/>
        <v>0.92564003366754966</v>
      </c>
    </row>
    <row r="53" spans="1:5" x14ac:dyDescent="0.2">
      <c r="A53" s="9">
        <f t="shared" si="1"/>
        <v>-35</v>
      </c>
      <c r="B53" s="13">
        <v>34718</v>
      </c>
      <c r="C53">
        <v>1.42</v>
      </c>
      <c r="D53" s="4">
        <f t="shared" si="2"/>
        <v>-5.4808236494995027E-2</v>
      </c>
      <c r="E53" s="5">
        <f t="shared" si="3"/>
        <v>0.97188501779789693</v>
      </c>
    </row>
    <row r="54" spans="1:5" x14ac:dyDescent="0.2">
      <c r="A54" s="9">
        <f t="shared" si="1"/>
        <v>-35</v>
      </c>
      <c r="B54" s="13">
        <v>34719</v>
      </c>
      <c r="C54">
        <v>1.52</v>
      </c>
      <c r="D54" s="4">
        <f t="shared" si="2"/>
        <v>6.805346324501578E-2</v>
      </c>
      <c r="E54" s="5">
        <f t="shared" si="3"/>
        <v>1.0572748281262492</v>
      </c>
    </row>
    <row r="55" spans="1:5" x14ac:dyDescent="0.2">
      <c r="A55" s="9">
        <f t="shared" si="1"/>
        <v>-35</v>
      </c>
      <c r="B55" s="13">
        <v>34720</v>
      </c>
      <c r="C55">
        <v>1.52</v>
      </c>
      <c r="D55" s="4">
        <f t="shared" si="2"/>
        <v>0</v>
      </c>
      <c r="E55" s="5">
        <f t="shared" si="3"/>
        <v>1.0421625809199067</v>
      </c>
    </row>
    <row r="56" spans="1:5" x14ac:dyDescent="0.2">
      <c r="A56" s="9">
        <f t="shared" si="1"/>
        <v>-35</v>
      </c>
      <c r="B56" s="13">
        <v>34721</v>
      </c>
      <c r="C56">
        <v>1.52</v>
      </c>
      <c r="D56" s="4">
        <f t="shared" si="2"/>
        <v>0</v>
      </c>
      <c r="E56" s="5">
        <f t="shared" si="3"/>
        <v>0.94706821459105739</v>
      </c>
    </row>
    <row r="57" spans="1:5" x14ac:dyDescent="0.2">
      <c r="A57" s="9">
        <f t="shared" si="1"/>
        <v>-35</v>
      </c>
      <c r="B57" s="13">
        <v>34722</v>
      </c>
      <c r="C57">
        <v>1.6</v>
      </c>
      <c r="D57" s="4">
        <f t="shared" si="2"/>
        <v>5.1293294387550481E-2</v>
      </c>
      <c r="E57" s="5">
        <f t="shared" si="3"/>
        <v>0.82430660515814247</v>
      </c>
    </row>
    <row r="58" spans="1:5" x14ac:dyDescent="0.2">
      <c r="A58" s="9">
        <f t="shared" si="1"/>
        <v>-35</v>
      </c>
      <c r="B58" s="13">
        <v>34723</v>
      </c>
      <c r="C58">
        <v>1.54</v>
      </c>
      <c r="D58" s="4">
        <f t="shared" si="2"/>
        <v>-3.8221212820197741E-2</v>
      </c>
      <c r="E58" s="5">
        <f t="shared" si="3"/>
        <v>0.89284625762814662</v>
      </c>
    </row>
    <row r="59" spans="1:5" x14ac:dyDescent="0.2">
      <c r="A59" s="9">
        <f t="shared" si="1"/>
        <v>-35</v>
      </c>
      <c r="B59" s="13">
        <v>34724</v>
      </c>
      <c r="C59">
        <v>1.45</v>
      </c>
      <c r="D59" s="4">
        <f t="shared" si="2"/>
        <v>-6.0218859993054839E-2</v>
      </c>
      <c r="E59" s="5">
        <f t="shared" si="3"/>
        <v>1.0061241041107545</v>
      </c>
    </row>
    <row r="60" spans="1:5" x14ac:dyDescent="0.2">
      <c r="A60" s="9">
        <f t="shared" si="1"/>
        <v>-35</v>
      </c>
      <c r="B60" s="13">
        <v>34725</v>
      </c>
      <c r="C60">
        <v>1.44</v>
      </c>
      <c r="D60" s="4">
        <f t="shared" si="2"/>
        <v>-6.9204428445737952E-3</v>
      </c>
      <c r="E60" s="5">
        <f t="shared" si="3"/>
        <v>1.0100313942409398</v>
      </c>
    </row>
    <row r="61" spans="1:5" x14ac:dyDescent="0.2">
      <c r="A61" s="9">
        <f t="shared" si="1"/>
        <v>-35</v>
      </c>
      <c r="B61" s="13">
        <v>34726</v>
      </c>
      <c r="C61">
        <v>1.5</v>
      </c>
      <c r="D61" s="4">
        <f t="shared" si="2"/>
        <v>4.08219945202552E-2</v>
      </c>
      <c r="E61" s="5">
        <f t="shared" si="3"/>
        <v>0.89545224579576654</v>
      </c>
    </row>
    <row r="62" spans="1:5" x14ac:dyDescent="0.2">
      <c r="A62" s="9">
        <f t="shared" si="1"/>
        <v>-35</v>
      </c>
      <c r="B62" s="13">
        <v>34727</v>
      </c>
      <c r="C62">
        <v>1.5</v>
      </c>
      <c r="D62" s="4">
        <f t="shared" si="2"/>
        <v>0</v>
      </c>
      <c r="E62" s="5">
        <f t="shared" si="3"/>
        <v>0.83198005550009957</v>
      </c>
    </row>
    <row r="63" spans="1:5" x14ac:dyDescent="0.2">
      <c r="A63" s="9">
        <f t="shared" si="1"/>
        <v>-35</v>
      </c>
      <c r="B63" s="13">
        <v>34728</v>
      </c>
      <c r="C63">
        <v>1.5</v>
      </c>
      <c r="D63" s="4">
        <f t="shared" si="2"/>
        <v>0</v>
      </c>
      <c r="E63" s="5">
        <f t="shared" si="3"/>
        <v>0.74711551133464704</v>
      </c>
    </row>
    <row r="64" spans="1:5" x14ac:dyDescent="0.2">
      <c r="A64" s="9">
        <f t="shared" si="1"/>
        <v>-35</v>
      </c>
      <c r="B64" s="13">
        <v>34729</v>
      </c>
      <c r="C64">
        <v>1.52</v>
      </c>
      <c r="D64" s="4">
        <f t="shared" si="2"/>
        <v>1.3245226750020723E-2</v>
      </c>
      <c r="E64" s="5">
        <f t="shared" si="3"/>
        <v>0.62422373037139822</v>
      </c>
    </row>
    <row r="65" spans="1:5" x14ac:dyDescent="0.2">
      <c r="A65" s="9">
        <f t="shared" si="1"/>
        <v>-35</v>
      </c>
      <c r="B65" s="13">
        <v>34730</v>
      </c>
      <c r="C65">
        <v>1.42</v>
      </c>
      <c r="D65" s="4">
        <f t="shared" si="2"/>
        <v>-6.8053463245015752E-2</v>
      </c>
      <c r="E65" s="5">
        <f t="shared" si="3"/>
        <v>0.74746020725900197</v>
      </c>
    </row>
    <row r="66" spans="1:5" x14ac:dyDescent="0.2">
      <c r="A66" s="9">
        <f t="shared" si="1"/>
        <v>-34</v>
      </c>
      <c r="B66" s="13">
        <v>34731</v>
      </c>
      <c r="C66">
        <v>1.43</v>
      </c>
      <c r="D66" s="4">
        <f t="shared" si="2"/>
        <v>7.0175726586465398E-3</v>
      </c>
      <c r="E66" s="5">
        <f t="shared" si="3"/>
        <v>0.75124421905684724</v>
      </c>
    </row>
    <row r="67" spans="1:5" x14ac:dyDescent="0.2">
      <c r="A67" s="9">
        <f t="shared" si="1"/>
        <v>-34</v>
      </c>
      <c r="B67" s="13">
        <v>34732</v>
      </c>
      <c r="C67">
        <v>1.46</v>
      </c>
      <c r="D67" s="4">
        <f t="shared" si="2"/>
        <v>2.0761991448429225E-2</v>
      </c>
      <c r="E67" s="5">
        <f t="shared" si="3"/>
        <v>0.67546464718440591</v>
      </c>
    </row>
    <row r="68" spans="1:5" x14ac:dyDescent="0.2">
      <c r="A68" s="9">
        <f t="shared" si="1"/>
        <v>-34</v>
      </c>
      <c r="B68" s="13">
        <v>34733</v>
      </c>
      <c r="C68">
        <v>1.55</v>
      </c>
      <c r="D68" s="4">
        <f t="shared" si="2"/>
        <v>5.9818495210910205E-2</v>
      </c>
      <c r="E68" s="5">
        <f t="shared" si="3"/>
        <v>0.75891934972272879</v>
      </c>
    </row>
    <row r="69" spans="1:5" x14ac:dyDescent="0.2">
      <c r="A69" s="9">
        <f t="shared" si="1"/>
        <v>-34</v>
      </c>
      <c r="B69" s="13">
        <v>34734</v>
      </c>
      <c r="C69">
        <v>1.55</v>
      </c>
      <c r="D69" s="4">
        <f t="shared" si="2"/>
        <v>0</v>
      </c>
      <c r="E69" s="5">
        <f t="shared" si="3"/>
        <v>0.64111103950589376</v>
      </c>
    </row>
    <row r="70" spans="1:5" x14ac:dyDescent="0.2">
      <c r="A70" s="9">
        <f t="shared" si="1"/>
        <v>-34</v>
      </c>
      <c r="B70" s="13">
        <v>34735</v>
      </c>
      <c r="C70">
        <v>1.55</v>
      </c>
      <c r="D70" s="4">
        <f t="shared" si="2"/>
        <v>0</v>
      </c>
      <c r="E70" s="5">
        <f t="shared" si="3"/>
        <v>0.63650865959106906</v>
      </c>
    </row>
    <row r="71" spans="1:5" x14ac:dyDescent="0.2">
      <c r="A71" s="9">
        <f t="shared" si="1"/>
        <v>-34</v>
      </c>
      <c r="B71" s="13">
        <v>34736</v>
      </c>
      <c r="C71">
        <v>1.66</v>
      </c>
      <c r="D71" s="4">
        <f t="shared" si="2"/>
        <v>6.8562671437296469E-2</v>
      </c>
      <c r="E71" s="5">
        <f t="shared" si="3"/>
        <v>0.7131066410054574</v>
      </c>
    </row>
    <row r="72" spans="1:5" x14ac:dyDescent="0.2">
      <c r="A72" s="9">
        <f t="shared" ref="A72:A135" si="4">MONTH(B72)+(YEAR(B72)-1998)*12</f>
        <v>-34</v>
      </c>
      <c r="B72" s="13">
        <v>34737</v>
      </c>
      <c r="C72">
        <v>1.58</v>
      </c>
      <c r="D72" s="4">
        <f t="shared" si="2"/>
        <v>-4.9392755329576356E-2</v>
      </c>
      <c r="E72" s="5">
        <f t="shared" si="3"/>
        <v>0.79885728402149614</v>
      </c>
    </row>
    <row r="73" spans="1:5" x14ac:dyDescent="0.2">
      <c r="A73" s="9">
        <f t="shared" si="4"/>
        <v>-34</v>
      </c>
      <c r="B73" s="13">
        <v>34738</v>
      </c>
      <c r="C73">
        <v>1.59</v>
      </c>
      <c r="D73" s="4">
        <f t="shared" si="2"/>
        <v>6.3091691932647556E-3</v>
      </c>
      <c r="E73" s="5">
        <f t="shared" si="3"/>
        <v>0.79810203494783827</v>
      </c>
    </row>
    <row r="74" spans="1:5" x14ac:dyDescent="0.2">
      <c r="A74" s="9">
        <f t="shared" si="4"/>
        <v>-34</v>
      </c>
      <c r="B74" s="13">
        <v>34739</v>
      </c>
      <c r="C74">
        <v>1.7</v>
      </c>
      <c r="D74" s="4">
        <f t="shared" si="2"/>
        <v>6.6894234830030222E-2</v>
      </c>
      <c r="E74" s="5">
        <f t="shared" si="3"/>
        <v>0.87994480560612987</v>
      </c>
    </row>
    <row r="75" spans="1:5" x14ac:dyDescent="0.2">
      <c r="A75" s="9">
        <f t="shared" si="4"/>
        <v>-34</v>
      </c>
      <c r="B75" s="13">
        <v>34740</v>
      </c>
      <c r="C75">
        <v>1.75</v>
      </c>
      <c r="D75" s="4">
        <f t="shared" si="2"/>
        <v>2.8987536873252406E-2</v>
      </c>
      <c r="E75" s="5">
        <f t="shared" si="3"/>
        <v>0.70304633817787554</v>
      </c>
    </row>
    <row r="76" spans="1:5" x14ac:dyDescent="0.2">
      <c r="A76" s="9">
        <f t="shared" si="4"/>
        <v>-34</v>
      </c>
      <c r="B76" s="13">
        <v>34741</v>
      </c>
      <c r="C76">
        <v>1.75</v>
      </c>
      <c r="D76" s="4">
        <f t="shared" si="2"/>
        <v>0</v>
      </c>
      <c r="E76" s="5">
        <f t="shared" si="3"/>
        <v>0.70990930894355386</v>
      </c>
    </row>
    <row r="77" spans="1:5" x14ac:dyDescent="0.2">
      <c r="A77" s="9">
        <f t="shared" si="4"/>
        <v>-34</v>
      </c>
      <c r="B77" s="13">
        <v>34742</v>
      </c>
      <c r="C77">
        <v>1.75</v>
      </c>
      <c r="D77" s="4">
        <f t="shared" ref="D77:D140" si="5">LN(C77/C76)</f>
        <v>0</v>
      </c>
      <c r="E77" s="5">
        <f t="shared" ref="E77:E140" si="6">STDEV(D68:D77)*SQRT(365)</f>
        <v>0.72024207051008315</v>
      </c>
    </row>
    <row r="78" spans="1:5" x14ac:dyDescent="0.2">
      <c r="A78" s="9">
        <f t="shared" si="4"/>
        <v>-34</v>
      </c>
      <c r="B78" s="13">
        <v>34743</v>
      </c>
      <c r="C78">
        <v>1.68</v>
      </c>
      <c r="D78" s="4">
        <f t="shared" si="5"/>
        <v>-4.0821994520255166E-2</v>
      </c>
      <c r="E78" s="5">
        <f t="shared" si="6"/>
        <v>0.74029381608273781</v>
      </c>
    </row>
    <row r="79" spans="1:5" x14ac:dyDescent="0.2">
      <c r="A79" s="9">
        <f t="shared" si="4"/>
        <v>-34</v>
      </c>
      <c r="B79" s="13">
        <v>34744</v>
      </c>
      <c r="C79">
        <v>1.58</v>
      </c>
      <c r="D79" s="4">
        <f t="shared" si="5"/>
        <v>-6.1368946376292012E-2</v>
      </c>
      <c r="E79" s="5">
        <f t="shared" si="6"/>
        <v>0.85181522524894604</v>
      </c>
    </row>
    <row r="80" spans="1:5" x14ac:dyDescent="0.2">
      <c r="A80" s="9">
        <f t="shared" si="4"/>
        <v>-34</v>
      </c>
      <c r="B80" s="13">
        <v>34745</v>
      </c>
      <c r="C80">
        <v>1.53</v>
      </c>
      <c r="D80" s="4">
        <f t="shared" si="5"/>
        <v>-3.2157111634531402E-2</v>
      </c>
      <c r="E80" s="5">
        <f t="shared" si="6"/>
        <v>0.87654616485329173</v>
      </c>
    </row>
    <row r="81" spans="1:5" x14ac:dyDescent="0.2">
      <c r="A81" s="9">
        <f t="shared" si="4"/>
        <v>-34</v>
      </c>
      <c r="B81" s="13">
        <v>34746</v>
      </c>
      <c r="C81">
        <v>1.52</v>
      </c>
      <c r="D81" s="4">
        <f t="shared" si="5"/>
        <v>-6.5574005461590517E-3</v>
      </c>
      <c r="E81" s="5">
        <f t="shared" si="6"/>
        <v>0.74069769733301083</v>
      </c>
    </row>
    <row r="82" spans="1:5" x14ac:dyDescent="0.2">
      <c r="A82" s="9">
        <f t="shared" si="4"/>
        <v>-34</v>
      </c>
      <c r="B82" s="13">
        <v>34747</v>
      </c>
      <c r="C82">
        <v>1.55</v>
      </c>
      <c r="D82" s="4">
        <f t="shared" si="5"/>
        <v>1.9544596072970346E-2</v>
      </c>
      <c r="E82" s="5">
        <f t="shared" si="6"/>
        <v>0.70368763806486923</v>
      </c>
    </row>
    <row r="83" spans="1:5" x14ac:dyDescent="0.2">
      <c r="A83" s="9">
        <f t="shared" si="4"/>
        <v>-34</v>
      </c>
      <c r="B83" s="13">
        <v>34748</v>
      </c>
      <c r="C83">
        <v>1.55</v>
      </c>
      <c r="D83" s="4">
        <f t="shared" si="5"/>
        <v>0</v>
      </c>
      <c r="E83" s="5">
        <f t="shared" si="6"/>
        <v>0.70172609384746065</v>
      </c>
    </row>
    <row r="84" spans="1:5" x14ac:dyDescent="0.2">
      <c r="A84" s="9">
        <f t="shared" si="4"/>
        <v>-34</v>
      </c>
      <c r="B84" s="13">
        <v>34749</v>
      </c>
      <c r="C84">
        <v>1.55</v>
      </c>
      <c r="D84" s="4">
        <f t="shared" si="5"/>
        <v>0</v>
      </c>
      <c r="E84" s="5">
        <f t="shared" si="6"/>
        <v>0.52817362379732424</v>
      </c>
    </row>
    <row r="85" spans="1:5" x14ac:dyDescent="0.2">
      <c r="A85" s="9">
        <f t="shared" si="4"/>
        <v>-34</v>
      </c>
      <c r="B85" s="13">
        <v>34750</v>
      </c>
      <c r="C85">
        <v>1.55</v>
      </c>
      <c r="D85" s="4">
        <f t="shared" si="5"/>
        <v>0</v>
      </c>
      <c r="E85" s="5">
        <f t="shared" si="6"/>
        <v>0.46878860216000184</v>
      </c>
    </row>
    <row r="86" spans="1:5" x14ac:dyDescent="0.2">
      <c r="A86" s="9">
        <f t="shared" si="4"/>
        <v>-34</v>
      </c>
      <c r="B86" s="13">
        <v>34751</v>
      </c>
      <c r="C86">
        <v>1.55</v>
      </c>
      <c r="D86" s="4">
        <f t="shared" si="5"/>
        <v>0</v>
      </c>
      <c r="E86" s="5">
        <f t="shared" si="6"/>
        <v>0.46878860216000184</v>
      </c>
    </row>
    <row r="87" spans="1:5" x14ac:dyDescent="0.2">
      <c r="A87" s="9">
        <f t="shared" si="4"/>
        <v>-34</v>
      </c>
      <c r="B87" s="13">
        <v>34752</v>
      </c>
      <c r="C87">
        <v>1.56</v>
      </c>
      <c r="D87" s="4">
        <f t="shared" si="5"/>
        <v>6.4308903302903314E-3</v>
      </c>
      <c r="E87" s="5">
        <f t="shared" si="6"/>
        <v>0.47707718955765044</v>
      </c>
    </row>
    <row r="88" spans="1:5" x14ac:dyDescent="0.2">
      <c r="A88" s="9">
        <f t="shared" si="4"/>
        <v>-34</v>
      </c>
      <c r="B88" s="13">
        <v>34753</v>
      </c>
      <c r="C88">
        <v>1.58</v>
      </c>
      <c r="D88" s="4">
        <f t="shared" si="5"/>
        <v>1.2739025777429712E-2</v>
      </c>
      <c r="E88" s="5">
        <f t="shared" si="6"/>
        <v>0.45265494809169166</v>
      </c>
    </row>
    <row r="89" spans="1:5" x14ac:dyDescent="0.2">
      <c r="A89" s="9">
        <f t="shared" si="4"/>
        <v>-34</v>
      </c>
      <c r="B89" s="13">
        <v>34754</v>
      </c>
      <c r="C89">
        <v>1.56</v>
      </c>
      <c r="D89" s="4">
        <f t="shared" si="5"/>
        <v>-1.2739025777429714E-2</v>
      </c>
      <c r="E89" s="5">
        <f t="shared" si="6"/>
        <v>0.27084208826230888</v>
      </c>
    </row>
    <row r="90" spans="1:5" x14ac:dyDescent="0.2">
      <c r="A90" s="9">
        <f t="shared" si="4"/>
        <v>-34</v>
      </c>
      <c r="B90" s="13">
        <v>34755</v>
      </c>
      <c r="C90">
        <v>1.56</v>
      </c>
      <c r="D90" s="4">
        <f t="shared" si="5"/>
        <v>0</v>
      </c>
      <c r="E90" s="5">
        <f t="shared" si="6"/>
        <v>0.17477615835380031</v>
      </c>
    </row>
    <row r="91" spans="1:5" x14ac:dyDescent="0.2">
      <c r="A91" s="9">
        <f t="shared" si="4"/>
        <v>-34</v>
      </c>
      <c r="B91" s="13">
        <v>34756</v>
      </c>
      <c r="C91">
        <v>1.56</v>
      </c>
      <c r="D91" s="4">
        <f t="shared" si="5"/>
        <v>0</v>
      </c>
      <c r="E91" s="5">
        <f t="shared" si="6"/>
        <v>0.16611936858157769</v>
      </c>
    </row>
    <row r="92" spans="1:5" x14ac:dyDescent="0.2">
      <c r="A92" s="9">
        <f t="shared" si="4"/>
        <v>-34</v>
      </c>
      <c r="B92" s="13">
        <v>34757</v>
      </c>
      <c r="C92">
        <v>1.56</v>
      </c>
      <c r="D92" s="4">
        <f t="shared" si="5"/>
        <v>0</v>
      </c>
      <c r="E92" s="5">
        <f t="shared" si="6"/>
        <v>0.12112986093122743</v>
      </c>
    </row>
    <row r="93" spans="1:5" x14ac:dyDescent="0.2">
      <c r="A93" s="9">
        <f t="shared" si="4"/>
        <v>-34</v>
      </c>
      <c r="B93" s="13">
        <v>34758</v>
      </c>
      <c r="C93">
        <v>1.5</v>
      </c>
      <c r="D93" s="4">
        <f t="shared" si="5"/>
        <v>-3.9220713153281385E-2</v>
      </c>
      <c r="E93" s="5">
        <f t="shared" si="6"/>
        <v>0.2699350095276335</v>
      </c>
    </row>
    <row r="94" spans="1:5" x14ac:dyDescent="0.2">
      <c r="A94" s="9">
        <f t="shared" si="4"/>
        <v>-33</v>
      </c>
      <c r="B94" s="13">
        <v>34759</v>
      </c>
      <c r="C94">
        <v>1.51</v>
      </c>
      <c r="D94" s="4">
        <f t="shared" si="5"/>
        <v>6.6445427186685108E-3</v>
      </c>
      <c r="E94" s="5">
        <f t="shared" si="6"/>
        <v>0.27612239613900524</v>
      </c>
    </row>
    <row r="95" spans="1:5" x14ac:dyDescent="0.2">
      <c r="A95" s="9">
        <f t="shared" si="4"/>
        <v>-33</v>
      </c>
      <c r="B95" s="13">
        <v>34760</v>
      </c>
      <c r="C95">
        <v>1.57</v>
      </c>
      <c r="D95" s="4">
        <f t="shared" si="5"/>
        <v>3.8965968533383709E-2</v>
      </c>
      <c r="E95" s="5">
        <f t="shared" si="6"/>
        <v>0.37406769304802773</v>
      </c>
    </row>
    <row r="96" spans="1:5" x14ac:dyDescent="0.2">
      <c r="A96" s="9">
        <f t="shared" si="4"/>
        <v>-33</v>
      </c>
      <c r="B96" s="13">
        <v>34761</v>
      </c>
      <c r="C96">
        <v>1.6</v>
      </c>
      <c r="D96" s="4">
        <f t="shared" si="5"/>
        <v>1.8928009885518859E-2</v>
      </c>
      <c r="E96" s="5">
        <f t="shared" si="6"/>
        <v>0.38863241446457936</v>
      </c>
    </row>
    <row r="97" spans="1:5" x14ac:dyDescent="0.2">
      <c r="A97" s="9">
        <f t="shared" si="4"/>
        <v>-33</v>
      </c>
      <c r="B97" s="13">
        <v>34762</v>
      </c>
      <c r="C97">
        <v>1.6</v>
      </c>
      <c r="D97" s="4">
        <f t="shared" si="5"/>
        <v>0</v>
      </c>
      <c r="E97" s="5">
        <f t="shared" si="6"/>
        <v>0.38838932249193198</v>
      </c>
    </row>
    <row r="98" spans="1:5" x14ac:dyDescent="0.2">
      <c r="A98" s="9">
        <f t="shared" si="4"/>
        <v>-33</v>
      </c>
      <c r="B98" s="13">
        <v>34763</v>
      </c>
      <c r="C98">
        <v>1.6</v>
      </c>
      <c r="D98" s="4">
        <f t="shared" si="5"/>
        <v>0</v>
      </c>
      <c r="E98" s="5">
        <f t="shared" si="6"/>
        <v>0.38239074320287797</v>
      </c>
    </row>
    <row r="99" spans="1:5" x14ac:dyDescent="0.2">
      <c r="A99" s="9">
        <f t="shared" si="4"/>
        <v>-33</v>
      </c>
      <c r="B99" s="13">
        <v>34764</v>
      </c>
      <c r="C99">
        <v>1.49</v>
      </c>
      <c r="D99" s="4">
        <f t="shared" si="5"/>
        <v>-7.122750928836788E-2</v>
      </c>
      <c r="E99" s="5">
        <f t="shared" si="6"/>
        <v>0.58093705675540719</v>
      </c>
    </row>
    <row r="100" spans="1:5" x14ac:dyDescent="0.2">
      <c r="A100" s="9">
        <f t="shared" si="4"/>
        <v>-33</v>
      </c>
      <c r="B100" s="13">
        <v>34765</v>
      </c>
      <c r="C100">
        <v>1.49</v>
      </c>
      <c r="D100" s="4">
        <f t="shared" si="5"/>
        <v>0</v>
      </c>
      <c r="E100" s="5">
        <f t="shared" si="6"/>
        <v>0.58093705675540719</v>
      </c>
    </row>
    <row r="101" spans="1:5" x14ac:dyDescent="0.2">
      <c r="A101" s="9">
        <f t="shared" si="4"/>
        <v>-33</v>
      </c>
      <c r="B101" s="13">
        <v>34766</v>
      </c>
      <c r="C101">
        <v>1.56</v>
      </c>
      <c r="D101" s="4">
        <f t="shared" si="5"/>
        <v>4.5909701304077948E-2</v>
      </c>
      <c r="E101" s="5">
        <f t="shared" si="6"/>
        <v>0.65689781005938341</v>
      </c>
    </row>
    <row r="102" spans="1:5" x14ac:dyDescent="0.2">
      <c r="A102" s="9">
        <f t="shared" si="4"/>
        <v>-33</v>
      </c>
      <c r="B102" s="13">
        <v>34767</v>
      </c>
      <c r="C102">
        <v>1.57</v>
      </c>
      <c r="D102" s="4">
        <f t="shared" si="5"/>
        <v>6.3897980987709883E-3</v>
      </c>
      <c r="E102" s="5">
        <f t="shared" si="6"/>
        <v>0.658031162127931</v>
      </c>
    </row>
    <row r="103" spans="1:5" x14ac:dyDescent="0.2">
      <c r="A103" s="9">
        <f t="shared" si="4"/>
        <v>-33</v>
      </c>
      <c r="B103" s="13">
        <v>34768</v>
      </c>
      <c r="C103">
        <v>1.54</v>
      </c>
      <c r="D103" s="4">
        <f t="shared" si="5"/>
        <v>-1.9293202934678896E-2</v>
      </c>
      <c r="E103" s="5">
        <f t="shared" si="6"/>
        <v>0.61892847038680743</v>
      </c>
    </row>
    <row r="104" spans="1:5" x14ac:dyDescent="0.2">
      <c r="A104" s="9">
        <f t="shared" si="4"/>
        <v>-33</v>
      </c>
      <c r="B104" s="13">
        <v>34769</v>
      </c>
      <c r="C104">
        <v>1.54</v>
      </c>
      <c r="D104" s="4">
        <f t="shared" si="5"/>
        <v>0</v>
      </c>
      <c r="E104" s="5">
        <f t="shared" si="6"/>
        <v>0.61848301081428347</v>
      </c>
    </row>
    <row r="105" spans="1:5" x14ac:dyDescent="0.2">
      <c r="A105" s="9">
        <f t="shared" si="4"/>
        <v>-33</v>
      </c>
      <c r="B105" s="13">
        <v>34770</v>
      </c>
      <c r="C105">
        <v>1.54</v>
      </c>
      <c r="D105" s="4">
        <f t="shared" si="5"/>
        <v>0</v>
      </c>
      <c r="E105" s="5">
        <f t="shared" si="6"/>
        <v>0.56657199219961329</v>
      </c>
    </row>
    <row r="106" spans="1:5" x14ac:dyDescent="0.2">
      <c r="A106" s="9">
        <f t="shared" si="4"/>
        <v>-33</v>
      </c>
      <c r="B106" s="13">
        <v>34771</v>
      </c>
      <c r="C106">
        <v>1.5</v>
      </c>
      <c r="D106" s="4">
        <f t="shared" si="5"/>
        <v>-2.6317308317373417E-2</v>
      </c>
      <c r="E106" s="5">
        <f t="shared" si="6"/>
        <v>0.56496027672031823</v>
      </c>
    </row>
    <row r="107" spans="1:5" x14ac:dyDescent="0.2">
      <c r="A107" s="9">
        <f t="shared" si="4"/>
        <v>-33</v>
      </c>
      <c r="B107" s="13">
        <v>34772</v>
      </c>
      <c r="C107">
        <v>1.5</v>
      </c>
      <c r="D107" s="4">
        <f t="shared" si="5"/>
        <v>0</v>
      </c>
      <c r="E107" s="5">
        <f t="shared" si="6"/>
        <v>0.56496027672031823</v>
      </c>
    </row>
    <row r="108" spans="1:5" x14ac:dyDescent="0.2">
      <c r="A108" s="9">
        <f t="shared" si="4"/>
        <v>-33</v>
      </c>
      <c r="B108" s="13">
        <v>34773</v>
      </c>
      <c r="C108">
        <v>1.55</v>
      </c>
      <c r="D108" s="4">
        <f t="shared" si="5"/>
        <v>3.278982282299097E-2</v>
      </c>
      <c r="E108" s="5">
        <f t="shared" si="6"/>
        <v>0.61285291651540763</v>
      </c>
    </row>
    <row r="109" spans="1:5" x14ac:dyDescent="0.2">
      <c r="A109" s="9">
        <f t="shared" si="4"/>
        <v>-33</v>
      </c>
      <c r="B109" s="13">
        <v>34774</v>
      </c>
      <c r="C109">
        <v>1.57</v>
      </c>
      <c r="D109" s="4">
        <f t="shared" si="5"/>
        <v>1.2820688429061469E-2</v>
      </c>
      <c r="E109" s="5">
        <f t="shared" si="6"/>
        <v>0.41170009796768281</v>
      </c>
    </row>
    <row r="110" spans="1:5" x14ac:dyDescent="0.2">
      <c r="A110" s="9">
        <f t="shared" si="4"/>
        <v>-33</v>
      </c>
      <c r="B110" s="13">
        <v>34775</v>
      </c>
      <c r="C110">
        <v>1.54</v>
      </c>
      <c r="D110" s="4">
        <f t="shared" si="5"/>
        <v>-1.9293202934678896E-2</v>
      </c>
      <c r="E110" s="5">
        <f t="shared" si="6"/>
        <v>0.43734150692940238</v>
      </c>
    </row>
    <row r="111" spans="1:5" x14ac:dyDescent="0.2">
      <c r="A111" s="9">
        <f t="shared" si="4"/>
        <v>-33</v>
      </c>
      <c r="B111" s="13">
        <v>34776</v>
      </c>
      <c r="C111">
        <v>1.54</v>
      </c>
      <c r="D111" s="4">
        <f t="shared" si="5"/>
        <v>0</v>
      </c>
      <c r="E111" s="5">
        <f t="shared" si="6"/>
        <v>0.33095553495958518</v>
      </c>
    </row>
    <row r="112" spans="1:5" x14ac:dyDescent="0.2">
      <c r="A112" s="9">
        <f t="shared" si="4"/>
        <v>-33</v>
      </c>
      <c r="B112" s="13">
        <v>34777</v>
      </c>
      <c r="C112">
        <v>1.54</v>
      </c>
      <c r="D112" s="4">
        <f t="shared" si="5"/>
        <v>0</v>
      </c>
      <c r="E112" s="5">
        <f t="shared" si="6"/>
        <v>0.32717174929544851</v>
      </c>
    </row>
    <row r="113" spans="1:5" x14ac:dyDescent="0.2">
      <c r="A113" s="9">
        <f t="shared" si="4"/>
        <v>-33</v>
      </c>
      <c r="B113" s="13">
        <v>34778</v>
      </c>
      <c r="C113">
        <v>1.5</v>
      </c>
      <c r="D113" s="4">
        <f t="shared" si="5"/>
        <v>-2.6317308317373417E-2</v>
      </c>
      <c r="E113" s="5">
        <f t="shared" si="6"/>
        <v>0.34457940943879384</v>
      </c>
    </row>
    <row r="114" spans="1:5" x14ac:dyDescent="0.2">
      <c r="A114" s="9">
        <f t="shared" si="4"/>
        <v>-33</v>
      </c>
      <c r="B114" s="13">
        <v>34779</v>
      </c>
      <c r="C114">
        <v>1.46</v>
      </c>
      <c r="D114" s="4">
        <f t="shared" si="5"/>
        <v>-2.7028672387919374E-2</v>
      </c>
      <c r="E114" s="5">
        <f t="shared" si="6"/>
        <v>0.37367151575724916</v>
      </c>
    </row>
    <row r="115" spans="1:5" x14ac:dyDescent="0.2">
      <c r="A115" s="9">
        <f t="shared" si="4"/>
        <v>-33</v>
      </c>
      <c r="B115" s="13">
        <v>34780</v>
      </c>
      <c r="C115">
        <v>1.45</v>
      </c>
      <c r="D115" s="4">
        <f t="shared" si="5"/>
        <v>-6.8728792877620643E-3</v>
      </c>
      <c r="E115" s="5">
        <f t="shared" si="6"/>
        <v>0.37199552566362892</v>
      </c>
    </row>
    <row r="116" spans="1:5" x14ac:dyDescent="0.2">
      <c r="A116" s="9">
        <f t="shared" si="4"/>
        <v>-33</v>
      </c>
      <c r="B116" s="13">
        <v>34781</v>
      </c>
      <c r="C116">
        <v>1.5</v>
      </c>
      <c r="D116" s="4">
        <f t="shared" si="5"/>
        <v>3.3901551675681416E-2</v>
      </c>
      <c r="E116" s="5">
        <f t="shared" si="6"/>
        <v>0.41425799577853933</v>
      </c>
    </row>
    <row r="117" spans="1:5" x14ac:dyDescent="0.2">
      <c r="A117" s="9">
        <f t="shared" si="4"/>
        <v>-33</v>
      </c>
      <c r="B117" s="13">
        <v>34782</v>
      </c>
      <c r="C117">
        <v>1.53</v>
      </c>
      <c r="D117" s="4">
        <f t="shared" si="5"/>
        <v>1.980262729617973E-2</v>
      </c>
      <c r="E117" s="5">
        <f t="shared" si="6"/>
        <v>0.43118783008371014</v>
      </c>
    </row>
    <row r="118" spans="1:5" x14ac:dyDescent="0.2">
      <c r="A118" s="9">
        <f t="shared" si="4"/>
        <v>-33</v>
      </c>
      <c r="B118" s="13">
        <v>34783</v>
      </c>
      <c r="C118">
        <v>1.53</v>
      </c>
      <c r="D118" s="4">
        <f t="shared" si="5"/>
        <v>0</v>
      </c>
      <c r="E118" s="5">
        <f t="shared" si="6"/>
        <v>0.37845085561458486</v>
      </c>
    </row>
    <row r="119" spans="1:5" x14ac:dyDescent="0.2">
      <c r="A119" s="9">
        <f t="shared" si="4"/>
        <v>-33</v>
      </c>
      <c r="B119" s="13">
        <v>34784</v>
      </c>
      <c r="C119">
        <v>1.53</v>
      </c>
      <c r="D119" s="4">
        <f t="shared" si="5"/>
        <v>0</v>
      </c>
      <c r="E119" s="5">
        <f t="shared" si="6"/>
        <v>0.36679937382740296</v>
      </c>
    </row>
    <row r="120" spans="1:5" x14ac:dyDescent="0.2">
      <c r="A120" s="9">
        <f t="shared" si="4"/>
        <v>-33</v>
      </c>
      <c r="B120" s="13">
        <v>34785</v>
      </c>
      <c r="C120">
        <v>1.56</v>
      </c>
      <c r="D120" s="4">
        <f t="shared" si="5"/>
        <v>1.9418085857101516E-2</v>
      </c>
      <c r="E120" s="5">
        <f t="shared" si="6"/>
        <v>0.36981588710616359</v>
      </c>
    </row>
    <row r="121" spans="1:5" x14ac:dyDescent="0.2">
      <c r="A121" s="9">
        <f t="shared" si="4"/>
        <v>-33</v>
      </c>
      <c r="B121" s="13">
        <v>34786</v>
      </c>
      <c r="C121">
        <v>1.59</v>
      </c>
      <c r="D121" s="4">
        <f t="shared" si="5"/>
        <v>1.9048194970694411E-2</v>
      </c>
      <c r="E121" s="5">
        <f t="shared" si="6"/>
        <v>0.3847253817636993</v>
      </c>
    </row>
    <row r="122" spans="1:5" x14ac:dyDescent="0.2">
      <c r="A122" s="9">
        <f t="shared" si="4"/>
        <v>-33</v>
      </c>
      <c r="B122" s="13">
        <v>34787</v>
      </c>
      <c r="C122">
        <v>1.57</v>
      </c>
      <c r="D122" s="4">
        <f t="shared" si="5"/>
        <v>-1.2658396871923465E-2</v>
      </c>
      <c r="E122" s="5">
        <f t="shared" si="6"/>
        <v>0.39641239271179185</v>
      </c>
    </row>
    <row r="123" spans="1:5" x14ac:dyDescent="0.2">
      <c r="A123" s="9">
        <f t="shared" si="4"/>
        <v>-33</v>
      </c>
      <c r="B123" s="13">
        <v>34788</v>
      </c>
      <c r="C123">
        <v>1.59</v>
      </c>
      <c r="D123" s="4">
        <f t="shared" si="5"/>
        <v>1.2658396871923465E-2</v>
      </c>
      <c r="E123" s="5">
        <f t="shared" si="6"/>
        <v>0.35113003245215196</v>
      </c>
    </row>
    <row r="124" spans="1:5" x14ac:dyDescent="0.2">
      <c r="A124" s="9">
        <f t="shared" si="4"/>
        <v>-33</v>
      </c>
      <c r="B124" s="13">
        <v>34789</v>
      </c>
      <c r="C124">
        <v>1.56</v>
      </c>
      <c r="D124" s="4">
        <f t="shared" si="5"/>
        <v>-1.9048194970694474E-2</v>
      </c>
      <c r="E124" s="5">
        <f t="shared" si="6"/>
        <v>0.32303146788672066</v>
      </c>
    </row>
    <row r="125" spans="1:5" x14ac:dyDescent="0.2">
      <c r="A125" s="9">
        <f t="shared" si="4"/>
        <v>-32</v>
      </c>
      <c r="B125" s="13">
        <v>34790</v>
      </c>
      <c r="C125">
        <v>1.56</v>
      </c>
      <c r="D125" s="4">
        <f t="shared" si="5"/>
        <v>0</v>
      </c>
      <c r="E125" s="5">
        <f t="shared" si="6"/>
        <v>0.31392494970935231</v>
      </c>
    </row>
    <row r="126" spans="1:5" x14ac:dyDescent="0.2">
      <c r="A126" s="9">
        <f t="shared" si="4"/>
        <v>-32</v>
      </c>
      <c r="B126" s="13">
        <v>34791</v>
      </c>
      <c r="C126">
        <v>1.56</v>
      </c>
      <c r="D126" s="4">
        <f t="shared" si="5"/>
        <v>0</v>
      </c>
      <c r="E126" s="5">
        <f t="shared" si="6"/>
        <v>0.25958380422316812</v>
      </c>
    </row>
    <row r="127" spans="1:5" x14ac:dyDescent="0.2">
      <c r="A127" s="9">
        <f t="shared" si="4"/>
        <v>-32</v>
      </c>
      <c r="B127" s="13">
        <v>34792</v>
      </c>
      <c r="C127">
        <v>1.59</v>
      </c>
      <c r="D127" s="4">
        <f t="shared" si="5"/>
        <v>1.9048194970694411E-2</v>
      </c>
      <c r="E127" s="5">
        <f t="shared" si="6"/>
        <v>0.25774551337366319</v>
      </c>
    </row>
    <row r="128" spans="1:5" x14ac:dyDescent="0.2">
      <c r="A128" s="9">
        <f t="shared" si="4"/>
        <v>-32</v>
      </c>
      <c r="B128" s="13">
        <v>34793</v>
      </c>
      <c r="C128">
        <v>1.67</v>
      </c>
      <c r="D128" s="4">
        <f t="shared" si="5"/>
        <v>4.9089610196523574E-2</v>
      </c>
      <c r="E128" s="5">
        <f t="shared" si="6"/>
        <v>0.37292614557530795</v>
      </c>
    </row>
    <row r="129" spans="1:5" x14ac:dyDescent="0.2">
      <c r="A129" s="9">
        <f t="shared" si="4"/>
        <v>-32</v>
      </c>
      <c r="B129" s="13">
        <v>34794</v>
      </c>
      <c r="C129">
        <v>1.62</v>
      </c>
      <c r="D129" s="4">
        <f t="shared" si="5"/>
        <v>-3.0397477184370931E-2</v>
      </c>
      <c r="E129" s="5">
        <f t="shared" si="6"/>
        <v>0.44089420165346482</v>
      </c>
    </row>
    <row r="130" spans="1:5" x14ac:dyDescent="0.2">
      <c r="A130" s="9">
        <f t="shared" si="4"/>
        <v>-32</v>
      </c>
      <c r="B130" s="13">
        <v>34795</v>
      </c>
      <c r="C130">
        <v>1.56</v>
      </c>
      <c r="D130" s="4">
        <f t="shared" si="5"/>
        <v>-3.7740327982847086E-2</v>
      </c>
      <c r="E130" s="5">
        <f t="shared" si="6"/>
        <v>0.50011015543816772</v>
      </c>
    </row>
    <row r="131" spans="1:5" x14ac:dyDescent="0.2">
      <c r="A131" s="9">
        <f t="shared" si="4"/>
        <v>-32</v>
      </c>
      <c r="B131" s="13">
        <v>34796</v>
      </c>
      <c r="C131">
        <v>1.54</v>
      </c>
      <c r="D131" s="4">
        <f t="shared" si="5"/>
        <v>-1.2903404835907954E-2</v>
      </c>
      <c r="E131" s="5">
        <f t="shared" si="6"/>
        <v>0.48785994017194051</v>
      </c>
    </row>
    <row r="132" spans="1:5" x14ac:dyDescent="0.2">
      <c r="A132" s="9">
        <f t="shared" si="4"/>
        <v>-32</v>
      </c>
      <c r="B132" s="13">
        <v>34797</v>
      </c>
      <c r="C132">
        <v>1.54</v>
      </c>
      <c r="D132" s="4">
        <f t="shared" si="5"/>
        <v>0</v>
      </c>
      <c r="E132" s="5">
        <f t="shared" si="6"/>
        <v>0.48387978583109292</v>
      </c>
    </row>
    <row r="133" spans="1:5" x14ac:dyDescent="0.2">
      <c r="A133" s="9">
        <f t="shared" si="4"/>
        <v>-32</v>
      </c>
      <c r="B133" s="13">
        <v>34798</v>
      </c>
      <c r="C133">
        <v>1.54</v>
      </c>
      <c r="D133" s="4">
        <f t="shared" si="5"/>
        <v>0</v>
      </c>
      <c r="E133" s="5">
        <f t="shared" si="6"/>
        <v>0.4743526972767001</v>
      </c>
    </row>
    <row r="134" spans="1:5" x14ac:dyDescent="0.2">
      <c r="A134" s="9">
        <f t="shared" si="4"/>
        <v>-32</v>
      </c>
      <c r="B134" s="13">
        <v>34799</v>
      </c>
      <c r="C134">
        <v>1.55</v>
      </c>
      <c r="D134" s="4">
        <f t="shared" si="5"/>
        <v>6.4725145056175196E-3</v>
      </c>
      <c r="E134" s="5">
        <f t="shared" si="6"/>
        <v>0.46472269432719004</v>
      </c>
    </row>
    <row r="135" spans="1:5" x14ac:dyDescent="0.2">
      <c r="A135" s="9">
        <f t="shared" si="4"/>
        <v>-32</v>
      </c>
      <c r="B135" s="13">
        <v>34800</v>
      </c>
      <c r="C135">
        <v>1.59</v>
      </c>
      <c r="D135" s="4">
        <f t="shared" si="5"/>
        <v>2.5479085300984968E-2</v>
      </c>
      <c r="E135" s="5">
        <f t="shared" si="6"/>
        <v>0.49090877198750066</v>
      </c>
    </row>
    <row r="136" spans="1:5" x14ac:dyDescent="0.2">
      <c r="A136" s="9">
        <f t="shared" ref="A136:A199" si="7">MONTH(B136)+(YEAR(B136)-1998)*12</f>
        <v>-32</v>
      </c>
      <c r="B136" s="13">
        <v>34801</v>
      </c>
      <c r="C136">
        <v>1.6</v>
      </c>
      <c r="D136" s="4">
        <f t="shared" si="5"/>
        <v>6.269613013595395E-3</v>
      </c>
      <c r="E136" s="5">
        <f t="shared" si="6"/>
        <v>0.49138324984695197</v>
      </c>
    </row>
    <row r="137" spans="1:5" x14ac:dyDescent="0.2">
      <c r="A137" s="9">
        <f t="shared" si="7"/>
        <v>-32</v>
      </c>
      <c r="B137" s="13">
        <v>34802</v>
      </c>
      <c r="C137">
        <v>1.61</v>
      </c>
      <c r="D137" s="4">
        <f t="shared" si="5"/>
        <v>6.2305497506361628E-3</v>
      </c>
      <c r="E137" s="5">
        <f t="shared" si="6"/>
        <v>0.47987791195739599</v>
      </c>
    </row>
    <row r="138" spans="1:5" x14ac:dyDescent="0.2">
      <c r="A138" s="9">
        <f t="shared" si="7"/>
        <v>-32</v>
      </c>
      <c r="B138" s="13">
        <v>34803</v>
      </c>
      <c r="C138">
        <v>1.61</v>
      </c>
      <c r="D138" s="4">
        <f t="shared" si="5"/>
        <v>0</v>
      </c>
      <c r="E138" s="5">
        <f t="shared" si="6"/>
        <v>0.35743057283827928</v>
      </c>
    </row>
    <row r="139" spans="1:5" x14ac:dyDescent="0.2">
      <c r="A139" s="9">
        <f t="shared" si="7"/>
        <v>-32</v>
      </c>
      <c r="B139" s="13">
        <v>34804</v>
      </c>
      <c r="C139">
        <v>1.61</v>
      </c>
      <c r="D139" s="4">
        <f t="shared" si="5"/>
        <v>0</v>
      </c>
      <c r="E139" s="5">
        <f t="shared" si="6"/>
        <v>0.30912303110275002</v>
      </c>
    </row>
    <row r="140" spans="1:5" x14ac:dyDescent="0.2">
      <c r="A140" s="9">
        <f t="shared" si="7"/>
        <v>-32</v>
      </c>
      <c r="B140" s="13">
        <v>34805</v>
      </c>
      <c r="C140">
        <v>1.61</v>
      </c>
      <c r="D140" s="4">
        <f t="shared" si="5"/>
        <v>0</v>
      </c>
      <c r="E140" s="5">
        <f t="shared" si="6"/>
        <v>0.18415064615479243</v>
      </c>
    </row>
    <row r="141" spans="1:5" x14ac:dyDescent="0.2">
      <c r="A141" s="9">
        <f t="shared" si="7"/>
        <v>-32</v>
      </c>
      <c r="B141" s="13">
        <v>34806</v>
      </c>
      <c r="C141">
        <v>1.63</v>
      </c>
      <c r="D141" s="4">
        <f t="shared" ref="D141:D204" si="8">LN(C141/C140)</f>
        <v>1.2345835822299141E-2</v>
      </c>
      <c r="E141" s="5">
        <f t="shared" ref="E141:E204" si="9">STDEV(D132:D141)*SQRT(365)</f>
        <v>0.15586504497477388</v>
      </c>
    </row>
    <row r="142" spans="1:5" x14ac:dyDescent="0.2">
      <c r="A142" s="9">
        <f t="shared" si="7"/>
        <v>-32</v>
      </c>
      <c r="B142" s="13">
        <v>34807</v>
      </c>
      <c r="C142">
        <v>1.64</v>
      </c>
      <c r="D142" s="4">
        <f t="shared" si="8"/>
        <v>6.1162270174360536E-3</v>
      </c>
      <c r="E142" s="5">
        <f t="shared" si="9"/>
        <v>0.15113443732037896</v>
      </c>
    </row>
    <row r="143" spans="1:5" x14ac:dyDescent="0.2">
      <c r="A143" s="9">
        <f t="shared" si="7"/>
        <v>-32</v>
      </c>
      <c r="B143" s="13">
        <v>34808</v>
      </c>
      <c r="C143">
        <v>1.66</v>
      </c>
      <c r="D143" s="4">
        <f t="shared" si="8"/>
        <v>1.212136053234482E-2</v>
      </c>
      <c r="E143" s="5">
        <f t="shared" si="9"/>
        <v>0.14838775155615741</v>
      </c>
    </row>
    <row r="144" spans="1:5" x14ac:dyDescent="0.2">
      <c r="A144" s="9">
        <f t="shared" si="7"/>
        <v>-32</v>
      </c>
      <c r="B144" s="13">
        <v>34809</v>
      </c>
      <c r="C144">
        <v>1.69</v>
      </c>
      <c r="D144" s="4">
        <f t="shared" si="8"/>
        <v>1.7910926566530243E-2</v>
      </c>
      <c r="E144" s="5">
        <f t="shared" si="9"/>
        <v>0.16074183595931524</v>
      </c>
    </row>
    <row r="145" spans="1:5" x14ac:dyDescent="0.2">
      <c r="A145" s="9">
        <f t="shared" si="7"/>
        <v>-32</v>
      </c>
      <c r="B145" s="13">
        <v>34810</v>
      </c>
      <c r="C145">
        <v>1.66</v>
      </c>
      <c r="D145" s="4">
        <f t="shared" si="8"/>
        <v>-1.7910926566530219E-2</v>
      </c>
      <c r="E145" s="5">
        <f t="shared" si="9"/>
        <v>0.18793205985030079</v>
      </c>
    </row>
    <row r="146" spans="1:5" x14ac:dyDescent="0.2">
      <c r="A146" s="9">
        <f t="shared" si="7"/>
        <v>-32</v>
      </c>
      <c r="B146" s="13">
        <v>34811</v>
      </c>
      <c r="C146">
        <v>1.66</v>
      </c>
      <c r="D146" s="4">
        <f t="shared" si="8"/>
        <v>0</v>
      </c>
      <c r="E146" s="5">
        <f t="shared" si="9"/>
        <v>0.18909213573396882</v>
      </c>
    </row>
    <row r="147" spans="1:5" x14ac:dyDescent="0.2">
      <c r="A147" s="9">
        <f t="shared" si="7"/>
        <v>-32</v>
      </c>
      <c r="B147" s="13">
        <v>34812</v>
      </c>
      <c r="C147">
        <v>1.66</v>
      </c>
      <c r="D147" s="4">
        <f t="shared" si="8"/>
        <v>0</v>
      </c>
      <c r="E147" s="5">
        <f t="shared" si="9"/>
        <v>0.1894320448991039</v>
      </c>
    </row>
    <row r="148" spans="1:5" x14ac:dyDescent="0.2">
      <c r="A148" s="9">
        <f t="shared" si="7"/>
        <v>-32</v>
      </c>
      <c r="B148" s="13">
        <v>34813</v>
      </c>
      <c r="C148">
        <v>1.68</v>
      </c>
      <c r="D148" s="4">
        <f t="shared" si="8"/>
        <v>1.197619104671562E-2</v>
      </c>
      <c r="E148" s="5">
        <f t="shared" si="9"/>
        <v>0.1953171352483537</v>
      </c>
    </row>
    <row r="149" spans="1:5" x14ac:dyDescent="0.2">
      <c r="A149" s="9">
        <f t="shared" si="7"/>
        <v>-32</v>
      </c>
      <c r="B149" s="13">
        <v>34814</v>
      </c>
      <c r="C149">
        <v>1.68</v>
      </c>
      <c r="D149" s="4">
        <f t="shared" si="8"/>
        <v>0</v>
      </c>
      <c r="E149" s="5">
        <f t="shared" si="9"/>
        <v>0.1953171352483537</v>
      </c>
    </row>
    <row r="150" spans="1:5" x14ac:dyDescent="0.2">
      <c r="A150" s="9">
        <f t="shared" si="7"/>
        <v>-32</v>
      </c>
      <c r="B150" s="13">
        <v>34815</v>
      </c>
      <c r="C150">
        <v>1.65</v>
      </c>
      <c r="D150" s="4">
        <f t="shared" si="8"/>
        <v>-1.8018505502678365E-2</v>
      </c>
      <c r="E150" s="5">
        <f t="shared" si="9"/>
        <v>0.23710589187742007</v>
      </c>
    </row>
    <row r="151" spans="1:5" x14ac:dyDescent="0.2">
      <c r="A151" s="9">
        <f t="shared" si="7"/>
        <v>-32</v>
      </c>
      <c r="B151" s="13">
        <v>34816</v>
      </c>
      <c r="C151">
        <v>1.6</v>
      </c>
      <c r="D151" s="4">
        <f t="shared" si="8"/>
        <v>-3.0771658666753545E-2</v>
      </c>
      <c r="E151" s="5">
        <f t="shared" si="9"/>
        <v>0.29913644952669466</v>
      </c>
    </row>
    <row r="152" spans="1:5" x14ac:dyDescent="0.2">
      <c r="A152" s="9">
        <f t="shared" si="7"/>
        <v>-32</v>
      </c>
      <c r="B152" s="13">
        <v>34817</v>
      </c>
      <c r="C152">
        <v>1.61</v>
      </c>
      <c r="D152" s="4">
        <f t="shared" si="8"/>
        <v>6.2305497506361628E-3</v>
      </c>
      <c r="E152" s="5">
        <f t="shared" si="9"/>
        <v>0.29926081081541356</v>
      </c>
    </row>
    <row r="153" spans="1:5" x14ac:dyDescent="0.2">
      <c r="A153" s="9">
        <f t="shared" si="7"/>
        <v>-32</v>
      </c>
      <c r="B153" s="13">
        <v>34818</v>
      </c>
      <c r="C153">
        <v>1.61</v>
      </c>
      <c r="D153" s="4">
        <f t="shared" si="8"/>
        <v>0</v>
      </c>
      <c r="E153" s="5">
        <f t="shared" si="9"/>
        <v>0.28493383717904697</v>
      </c>
    </row>
    <row r="154" spans="1:5" x14ac:dyDescent="0.2">
      <c r="A154" s="9">
        <f t="shared" si="7"/>
        <v>-32</v>
      </c>
      <c r="B154" s="13">
        <v>34819</v>
      </c>
      <c r="C154">
        <v>1.61</v>
      </c>
      <c r="D154" s="4">
        <f t="shared" si="8"/>
        <v>0</v>
      </c>
      <c r="E154" s="5">
        <f t="shared" si="9"/>
        <v>0.2498657755541244</v>
      </c>
    </row>
    <row r="155" spans="1:5" x14ac:dyDescent="0.2">
      <c r="A155" s="9">
        <f t="shared" si="7"/>
        <v>-31</v>
      </c>
      <c r="B155" s="13">
        <v>34820</v>
      </c>
      <c r="C155">
        <v>1.66</v>
      </c>
      <c r="D155" s="4">
        <f t="shared" si="8"/>
        <v>3.0583423372080185E-2</v>
      </c>
      <c r="E155" s="5">
        <f t="shared" si="9"/>
        <v>0.31127729952960287</v>
      </c>
    </row>
    <row r="156" spans="1:5" x14ac:dyDescent="0.2">
      <c r="A156" s="9">
        <f t="shared" si="7"/>
        <v>-31</v>
      </c>
      <c r="B156" s="13">
        <v>34821</v>
      </c>
      <c r="C156">
        <v>1.68</v>
      </c>
      <c r="D156" s="4">
        <f t="shared" si="8"/>
        <v>1.197619104671562E-2</v>
      </c>
      <c r="E156" s="5">
        <f t="shared" si="9"/>
        <v>0.31957584584881149</v>
      </c>
    </row>
    <row r="157" spans="1:5" x14ac:dyDescent="0.2">
      <c r="A157" s="9">
        <f t="shared" si="7"/>
        <v>-31</v>
      </c>
      <c r="B157" s="13">
        <v>34822</v>
      </c>
      <c r="C157">
        <v>1.67</v>
      </c>
      <c r="D157" s="4">
        <f t="shared" si="8"/>
        <v>-5.970166986503796E-3</v>
      </c>
      <c r="E157" s="5">
        <f t="shared" si="9"/>
        <v>0.32250524055837182</v>
      </c>
    </row>
    <row r="158" spans="1:5" x14ac:dyDescent="0.2">
      <c r="A158" s="9">
        <f t="shared" si="7"/>
        <v>-31</v>
      </c>
      <c r="B158" s="13">
        <v>34823</v>
      </c>
      <c r="C158">
        <v>1.63</v>
      </c>
      <c r="D158" s="4">
        <f t="shared" si="8"/>
        <v>-2.4243611609992739E-2</v>
      </c>
      <c r="E158" s="5">
        <f t="shared" si="9"/>
        <v>0.34419980708477904</v>
      </c>
    </row>
    <row r="159" spans="1:5" x14ac:dyDescent="0.2">
      <c r="A159" s="9">
        <f t="shared" si="7"/>
        <v>-31</v>
      </c>
      <c r="B159" s="13">
        <v>34824</v>
      </c>
      <c r="C159">
        <v>1.6</v>
      </c>
      <c r="D159" s="4">
        <f t="shared" si="8"/>
        <v>-1.8576385572935304E-2</v>
      </c>
      <c r="E159" s="5">
        <f t="shared" si="9"/>
        <v>0.35569163462473752</v>
      </c>
    </row>
    <row r="160" spans="1:5" x14ac:dyDescent="0.2">
      <c r="A160" s="9">
        <f t="shared" si="7"/>
        <v>-31</v>
      </c>
      <c r="B160" s="13">
        <v>34825</v>
      </c>
      <c r="C160">
        <v>1.6</v>
      </c>
      <c r="D160" s="4">
        <f t="shared" si="8"/>
        <v>0</v>
      </c>
      <c r="E160" s="5">
        <f t="shared" si="9"/>
        <v>0.34520065354667268</v>
      </c>
    </row>
    <row r="161" spans="1:5" x14ac:dyDescent="0.2">
      <c r="A161" s="9">
        <f t="shared" si="7"/>
        <v>-31</v>
      </c>
      <c r="B161" s="13">
        <v>34826</v>
      </c>
      <c r="C161">
        <v>1.6</v>
      </c>
      <c r="D161" s="4">
        <f t="shared" si="8"/>
        <v>0</v>
      </c>
      <c r="E161" s="5">
        <f t="shared" si="9"/>
        <v>0.29086392788515991</v>
      </c>
    </row>
    <row r="162" spans="1:5" x14ac:dyDescent="0.2">
      <c r="A162" s="9">
        <f t="shared" si="7"/>
        <v>-31</v>
      </c>
      <c r="B162" s="13">
        <v>34827</v>
      </c>
      <c r="C162">
        <v>1.6</v>
      </c>
      <c r="D162" s="4">
        <f t="shared" si="8"/>
        <v>0</v>
      </c>
      <c r="E162" s="5">
        <f t="shared" si="9"/>
        <v>0.28787155530813047</v>
      </c>
    </row>
    <row r="163" spans="1:5" x14ac:dyDescent="0.2">
      <c r="A163" s="9">
        <f t="shared" si="7"/>
        <v>-31</v>
      </c>
      <c r="B163" s="13">
        <v>34828</v>
      </c>
      <c r="C163">
        <v>1.6</v>
      </c>
      <c r="D163" s="4">
        <f t="shared" si="8"/>
        <v>0</v>
      </c>
      <c r="E163" s="5">
        <f t="shared" si="9"/>
        <v>0.28787155530813047</v>
      </c>
    </row>
    <row r="164" spans="1:5" x14ac:dyDescent="0.2">
      <c r="A164" s="9">
        <f t="shared" si="7"/>
        <v>-31</v>
      </c>
      <c r="B164" s="13">
        <v>34829</v>
      </c>
      <c r="C164">
        <v>1.62</v>
      </c>
      <c r="D164" s="4">
        <f t="shared" si="8"/>
        <v>1.242251999855711E-2</v>
      </c>
      <c r="E164" s="5">
        <f t="shared" si="9"/>
        <v>0.29854726410310012</v>
      </c>
    </row>
    <row r="165" spans="1:5" x14ac:dyDescent="0.2">
      <c r="A165" s="9">
        <f t="shared" si="7"/>
        <v>-31</v>
      </c>
      <c r="B165" s="13">
        <v>34830</v>
      </c>
      <c r="C165">
        <v>1.61</v>
      </c>
      <c r="D165" s="4">
        <f t="shared" si="8"/>
        <v>-6.191970247921107E-3</v>
      </c>
      <c r="E165" s="5">
        <f t="shared" si="9"/>
        <v>0.22161693586374168</v>
      </c>
    </row>
    <row r="166" spans="1:5" x14ac:dyDescent="0.2">
      <c r="A166" s="9">
        <f t="shared" si="7"/>
        <v>-31</v>
      </c>
      <c r="B166" s="13">
        <v>34831</v>
      </c>
      <c r="C166">
        <v>1.61</v>
      </c>
      <c r="D166" s="4">
        <f t="shared" si="8"/>
        <v>0</v>
      </c>
      <c r="E166" s="5">
        <f t="shared" si="9"/>
        <v>0.19936060810796186</v>
      </c>
    </row>
    <row r="167" spans="1:5" x14ac:dyDescent="0.2">
      <c r="A167" s="9">
        <f t="shared" si="7"/>
        <v>-31</v>
      </c>
      <c r="B167" s="13">
        <v>34832</v>
      </c>
      <c r="C167">
        <v>1.61</v>
      </c>
      <c r="D167" s="4">
        <f t="shared" si="8"/>
        <v>0</v>
      </c>
      <c r="E167" s="5">
        <f t="shared" si="9"/>
        <v>0.20053807371095539</v>
      </c>
    </row>
    <row r="168" spans="1:5" x14ac:dyDescent="0.2">
      <c r="A168" s="9">
        <f t="shared" si="7"/>
        <v>-31</v>
      </c>
      <c r="B168" s="13">
        <v>34833</v>
      </c>
      <c r="C168">
        <v>1.61</v>
      </c>
      <c r="D168" s="4">
        <f t="shared" si="8"/>
        <v>0</v>
      </c>
      <c r="E168" s="5">
        <f t="shared" si="9"/>
        <v>0.14556875664204591</v>
      </c>
    </row>
    <row r="169" spans="1:5" x14ac:dyDescent="0.2">
      <c r="A169" s="9">
        <f t="shared" si="7"/>
        <v>-31</v>
      </c>
      <c r="B169" s="13">
        <v>34834</v>
      </c>
      <c r="C169">
        <v>1.64</v>
      </c>
      <c r="D169" s="4">
        <f t="shared" si="8"/>
        <v>1.8462062839735352E-2</v>
      </c>
      <c r="E169" s="5">
        <f t="shared" si="9"/>
        <v>0.13843377246427954</v>
      </c>
    </row>
    <row r="170" spans="1:5" x14ac:dyDescent="0.2">
      <c r="A170" s="9">
        <f t="shared" si="7"/>
        <v>-31</v>
      </c>
      <c r="B170" s="13">
        <v>34835</v>
      </c>
      <c r="C170">
        <v>1.66</v>
      </c>
      <c r="D170" s="4">
        <f t="shared" si="8"/>
        <v>1.212136053234482E-2</v>
      </c>
      <c r="E170" s="5">
        <f t="shared" si="9"/>
        <v>0.14865745135117944</v>
      </c>
    </row>
    <row r="171" spans="1:5" x14ac:dyDescent="0.2">
      <c r="A171" s="9">
        <f t="shared" si="7"/>
        <v>-31</v>
      </c>
      <c r="B171" s="13">
        <v>34836</v>
      </c>
      <c r="C171">
        <v>1.65</v>
      </c>
      <c r="D171" s="4">
        <f t="shared" si="8"/>
        <v>-6.0423144559625863E-3</v>
      </c>
      <c r="E171" s="5">
        <f t="shared" si="9"/>
        <v>0.15885806708213138</v>
      </c>
    </row>
    <row r="172" spans="1:5" x14ac:dyDescent="0.2">
      <c r="A172" s="9">
        <f t="shared" si="7"/>
        <v>-31</v>
      </c>
      <c r="B172" s="13">
        <v>34837</v>
      </c>
      <c r="C172">
        <v>1.65</v>
      </c>
      <c r="D172" s="4">
        <f t="shared" si="8"/>
        <v>0</v>
      </c>
      <c r="E172" s="5">
        <f t="shared" si="9"/>
        <v>0.15885806708213138</v>
      </c>
    </row>
    <row r="173" spans="1:5" x14ac:dyDescent="0.2">
      <c r="A173" s="9">
        <f t="shared" si="7"/>
        <v>-31</v>
      </c>
      <c r="B173" s="13">
        <v>34838</v>
      </c>
      <c r="C173">
        <v>1.65</v>
      </c>
      <c r="D173" s="4">
        <f t="shared" si="8"/>
        <v>0</v>
      </c>
      <c r="E173" s="5">
        <f t="shared" si="9"/>
        <v>0.15885806708213138</v>
      </c>
    </row>
    <row r="174" spans="1:5" x14ac:dyDescent="0.2">
      <c r="A174" s="9">
        <f t="shared" si="7"/>
        <v>-31</v>
      </c>
      <c r="B174" s="13">
        <v>34839</v>
      </c>
      <c r="C174">
        <v>1.65</v>
      </c>
      <c r="D174" s="4">
        <f t="shared" si="8"/>
        <v>0</v>
      </c>
      <c r="E174" s="5">
        <f t="shared" si="9"/>
        <v>0.14646538549774676</v>
      </c>
    </row>
    <row r="175" spans="1:5" x14ac:dyDescent="0.2">
      <c r="A175" s="9">
        <f t="shared" si="7"/>
        <v>-31</v>
      </c>
      <c r="B175" s="13">
        <v>34840</v>
      </c>
      <c r="C175">
        <v>1.65</v>
      </c>
      <c r="D175" s="4">
        <f t="shared" si="8"/>
        <v>0</v>
      </c>
      <c r="E175" s="5">
        <f t="shared" si="9"/>
        <v>0.13718649470521363</v>
      </c>
    </row>
    <row r="176" spans="1:5" x14ac:dyDescent="0.2">
      <c r="A176" s="9">
        <f t="shared" si="7"/>
        <v>-31</v>
      </c>
      <c r="B176" s="13">
        <v>34841</v>
      </c>
      <c r="C176">
        <v>1.66</v>
      </c>
      <c r="D176" s="4">
        <f t="shared" si="8"/>
        <v>6.0423144559626617E-3</v>
      </c>
      <c r="E176" s="5">
        <f t="shared" si="9"/>
        <v>0.13765891368046265</v>
      </c>
    </row>
    <row r="177" spans="1:5" x14ac:dyDescent="0.2">
      <c r="A177" s="9">
        <f t="shared" si="7"/>
        <v>-31</v>
      </c>
      <c r="B177" s="13">
        <v>34842</v>
      </c>
      <c r="C177">
        <v>1.67</v>
      </c>
      <c r="D177" s="4">
        <f t="shared" si="8"/>
        <v>6.0060240602119487E-3</v>
      </c>
      <c r="E177" s="5">
        <f t="shared" si="9"/>
        <v>0.13702820419921755</v>
      </c>
    </row>
    <row r="178" spans="1:5" x14ac:dyDescent="0.2">
      <c r="A178" s="9">
        <f t="shared" si="7"/>
        <v>-31</v>
      </c>
      <c r="B178" s="13">
        <v>34843</v>
      </c>
      <c r="C178">
        <v>1.67</v>
      </c>
      <c r="D178" s="4">
        <f t="shared" si="8"/>
        <v>0</v>
      </c>
      <c r="E178" s="5">
        <f t="shared" si="9"/>
        <v>0.13702820419921755</v>
      </c>
    </row>
    <row r="179" spans="1:5" x14ac:dyDescent="0.2">
      <c r="A179" s="9">
        <f t="shared" si="7"/>
        <v>-31</v>
      </c>
      <c r="B179" s="13">
        <v>34844</v>
      </c>
      <c r="C179">
        <v>1.66</v>
      </c>
      <c r="D179" s="4">
        <f t="shared" si="8"/>
        <v>-6.0060240602119218E-3</v>
      </c>
      <c r="E179" s="5">
        <f t="shared" si="9"/>
        <v>0.10606623909244896</v>
      </c>
    </row>
    <row r="180" spans="1:5" x14ac:dyDescent="0.2">
      <c r="A180" s="9">
        <f t="shared" si="7"/>
        <v>-31</v>
      </c>
      <c r="B180" s="13">
        <v>34845</v>
      </c>
      <c r="C180">
        <v>1.62</v>
      </c>
      <c r="D180" s="4">
        <f t="shared" si="8"/>
        <v>-2.439145312415901E-2</v>
      </c>
      <c r="E180" s="5">
        <f t="shared" si="9"/>
        <v>0.16614035221492582</v>
      </c>
    </row>
    <row r="181" spans="1:5" x14ac:dyDescent="0.2">
      <c r="A181" s="9">
        <f t="shared" si="7"/>
        <v>-31</v>
      </c>
      <c r="B181" s="13">
        <v>34846</v>
      </c>
      <c r="C181">
        <v>1.62</v>
      </c>
      <c r="D181" s="4">
        <f t="shared" si="8"/>
        <v>0</v>
      </c>
      <c r="E181" s="5">
        <f t="shared" si="9"/>
        <v>0.16483114603990301</v>
      </c>
    </row>
    <row r="182" spans="1:5" x14ac:dyDescent="0.2">
      <c r="A182" s="9">
        <f t="shared" si="7"/>
        <v>-31</v>
      </c>
      <c r="B182" s="13">
        <v>34847</v>
      </c>
      <c r="C182">
        <v>1.62</v>
      </c>
      <c r="D182" s="4">
        <f t="shared" si="8"/>
        <v>0</v>
      </c>
      <c r="E182" s="5">
        <f t="shared" si="9"/>
        <v>0.16483114603990301</v>
      </c>
    </row>
    <row r="183" spans="1:5" x14ac:dyDescent="0.2">
      <c r="A183" s="9">
        <f t="shared" si="7"/>
        <v>-31</v>
      </c>
      <c r="B183" s="13">
        <v>34848</v>
      </c>
      <c r="C183">
        <v>1.62</v>
      </c>
      <c r="D183" s="4">
        <f t="shared" si="8"/>
        <v>0</v>
      </c>
      <c r="E183" s="5">
        <f t="shared" si="9"/>
        <v>0.16483114603990301</v>
      </c>
    </row>
    <row r="184" spans="1:5" x14ac:dyDescent="0.2">
      <c r="A184" s="9">
        <f t="shared" si="7"/>
        <v>-31</v>
      </c>
      <c r="B184" s="13">
        <v>34849</v>
      </c>
      <c r="C184">
        <v>1.62</v>
      </c>
      <c r="D184" s="4">
        <f t="shared" si="8"/>
        <v>0</v>
      </c>
      <c r="E184" s="5">
        <f t="shared" si="9"/>
        <v>0.16483114603990301</v>
      </c>
    </row>
    <row r="185" spans="1:5" x14ac:dyDescent="0.2">
      <c r="A185" s="9">
        <f t="shared" si="7"/>
        <v>-31</v>
      </c>
      <c r="B185" s="13">
        <v>34850</v>
      </c>
      <c r="C185">
        <v>1.69</v>
      </c>
      <c r="D185" s="4">
        <f t="shared" si="8"/>
        <v>4.2302379690689368E-2</v>
      </c>
      <c r="E185" s="5">
        <f t="shared" si="9"/>
        <v>0.31429553577700597</v>
      </c>
    </row>
    <row r="186" spans="1:5" x14ac:dyDescent="0.2">
      <c r="A186" s="9">
        <f t="shared" si="7"/>
        <v>-30</v>
      </c>
      <c r="B186" s="13">
        <v>34851</v>
      </c>
      <c r="C186">
        <v>1.67</v>
      </c>
      <c r="D186" s="4">
        <f t="shared" si="8"/>
        <v>-1.1904902506318427E-2</v>
      </c>
      <c r="E186" s="5">
        <f t="shared" si="9"/>
        <v>0.32439086993709748</v>
      </c>
    </row>
    <row r="187" spans="1:5" x14ac:dyDescent="0.2">
      <c r="A187" s="9">
        <f t="shared" si="7"/>
        <v>-30</v>
      </c>
      <c r="B187" s="13">
        <v>34852</v>
      </c>
      <c r="C187">
        <v>1.61</v>
      </c>
      <c r="D187" s="4">
        <f t="shared" si="8"/>
        <v>-3.658944743229206E-2</v>
      </c>
      <c r="E187" s="5">
        <f t="shared" si="9"/>
        <v>0.39086896314459596</v>
      </c>
    </row>
    <row r="188" spans="1:5" x14ac:dyDescent="0.2">
      <c r="A188" s="9">
        <f t="shared" si="7"/>
        <v>-30</v>
      </c>
      <c r="B188" s="13">
        <v>34853</v>
      </c>
      <c r="C188">
        <v>1.61</v>
      </c>
      <c r="D188" s="4">
        <f t="shared" si="8"/>
        <v>0</v>
      </c>
      <c r="E188" s="5">
        <f t="shared" si="9"/>
        <v>0.39086896314459596</v>
      </c>
    </row>
    <row r="189" spans="1:5" x14ac:dyDescent="0.2">
      <c r="A189" s="9">
        <f t="shared" si="7"/>
        <v>-30</v>
      </c>
      <c r="B189" s="13">
        <v>34854</v>
      </c>
      <c r="C189">
        <v>1.61</v>
      </c>
      <c r="D189" s="4">
        <f t="shared" si="8"/>
        <v>0</v>
      </c>
      <c r="E189" s="5">
        <f t="shared" si="9"/>
        <v>0.39109051908650777</v>
      </c>
    </row>
    <row r="190" spans="1:5" x14ac:dyDescent="0.2">
      <c r="A190" s="9">
        <f t="shared" si="7"/>
        <v>-30</v>
      </c>
      <c r="B190" s="13">
        <v>34855</v>
      </c>
      <c r="C190">
        <v>1.65</v>
      </c>
      <c r="D190" s="4">
        <f t="shared" si="8"/>
        <v>2.4541108916117445E-2</v>
      </c>
      <c r="E190" s="5">
        <f t="shared" si="9"/>
        <v>0.39455881984197499</v>
      </c>
    </row>
    <row r="191" spans="1:5" x14ac:dyDescent="0.2">
      <c r="A191" s="9">
        <f t="shared" si="7"/>
        <v>-30</v>
      </c>
      <c r="B191" s="13">
        <v>34856</v>
      </c>
      <c r="C191">
        <v>1.68</v>
      </c>
      <c r="D191" s="4">
        <f t="shared" si="8"/>
        <v>1.8018505502678431E-2</v>
      </c>
      <c r="E191" s="5">
        <f t="shared" si="9"/>
        <v>0.40601140697084043</v>
      </c>
    </row>
    <row r="192" spans="1:5" x14ac:dyDescent="0.2">
      <c r="A192" s="9">
        <f t="shared" si="7"/>
        <v>-30</v>
      </c>
      <c r="B192" s="13">
        <v>34857</v>
      </c>
      <c r="C192">
        <v>1.69</v>
      </c>
      <c r="D192" s="4">
        <f t="shared" si="8"/>
        <v>5.9347355198145265E-3</v>
      </c>
      <c r="E192" s="5">
        <f t="shared" si="9"/>
        <v>0.40543827156410317</v>
      </c>
    </row>
    <row r="193" spans="1:5" x14ac:dyDescent="0.2">
      <c r="A193" s="9">
        <f t="shared" si="7"/>
        <v>-30</v>
      </c>
      <c r="B193" s="13">
        <v>34858</v>
      </c>
      <c r="C193">
        <v>1.7</v>
      </c>
      <c r="D193" s="4">
        <f t="shared" si="8"/>
        <v>5.899722127188322E-3</v>
      </c>
      <c r="E193" s="5">
        <f t="shared" si="9"/>
        <v>0.40450751394008855</v>
      </c>
    </row>
    <row r="194" spans="1:5" x14ac:dyDescent="0.2">
      <c r="A194" s="9">
        <f t="shared" si="7"/>
        <v>-30</v>
      </c>
      <c r="B194" s="13">
        <v>34859</v>
      </c>
      <c r="C194">
        <v>1.68</v>
      </c>
      <c r="D194" s="4">
        <f t="shared" si="8"/>
        <v>-1.1834457647002796E-2</v>
      </c>
      <c r="E194" s="5">
        <f t="shared" si="9"/>
        <v>0.41637154406549848</v>
      </c>
    </row>
    <row r="195" spans="1:5" x14ac:dyDescent="0.2">
      <c r="A195" s="9">
        <f t="shared" si="7"/>
        <v>-30</v>
      </c>
      <c r="B195" s="13">
        <v>34860</v>
      </c>
      <c r="C195">
        <v>1.68</v>
      </c>
      <c r="D195" s="4">
        <f t="shared" si="8"/>
        <v>0</v>
      </c>
      <c r="E195" s="5">
        <f t="shared" si="9"/>
        <v>0.32559561874383336</v>
      </c>
    </row>
    <row r="196" spans="1:5" x14ac:dyDescent="0.2">
      <c r="A196" s="9">
        <f t="shared" si="7"/>
        <v>-30</v>
      </c>
      <c r="B196" s="13">
        <v>34861</v>
      </c>
      <c r="C196">
        <v>1.68</v>
      </c>
      <c r="D196" s="4">
        <f t="shared" si="8"/>
        <v>0</v>
      </c>
      <c r="E196" s="5">
        <f t="shared" si="9"/>
        <v>0.3166433183785286</v>
      </c>
    </row>
    <row r="197" spans="1:5" x14ac:dyDescent="0.2">
      <c r="A197" s="9">
        <f t="shared" si="7"/>
        <v>-30</v>
      </c>
      <c r="B197" s="13">
        <v>34862</v>
      </c>
      <c r="C197">
        <v>1.67</v>
      </c>
      <c r="D197" s="4">
        <f t="shared" si="8"/>
        <v>-5.970166986503796E-3</v>
      </c>
      <c r="E197" s="5">
        <f t="shared" si="9"/>
        <v>0.20525168687575196</v>
      </c>
    </row>
    <row r="198" spans="1:5" x14ac:dyDescent="0.2">
      <c r="A198" s="9">
        <f t="shared" si="7"/>
        <v>-30</v>
      </c>
      <c r="B198" s="13">
        <v>34863</v>
      </c>
      <c r="C198">
        <v>1.68</v>
      </c>
      <c r="D198" s="4">
        <f t="shared" si="8"/>
        <v>5.9701669865037544E-3</v>
      </c>
      <c r="E198" s="5">
        <f t="shared" si="9"/>
        <v>0.20410141602354817</v>
      </c>
    </row>
    <row r="199" spans="1:5" x14ac:dyDescent="0.2">
      <c r="A199" s="9">
        <f t="shared" si="7"/>
        <v>-30</v>
      </c>
      <c r="B199" s="13">
        <v>34864</v>
      </c>
      <c r="C199">
        <v>1.67</v>
      </c>
      <c r="D199" s="4">
        <f t="shared" si="8"/>
        <v>-5.970166986503796E-3</v>
      </c>
      <c r="E199" s="5">
        <f t="shared" si="9"/>
        <v>0.21217749571636052</v>
      </c>
    </row>
    <row r="200" spans="1:5" x14ac:dyDescent="0.2">
      <c r="A200" s="9">
        <f t="shared" ref="A200:A263" si="10">MONTH(B200)+(YEAR(B200)-1998)*12</f>
        <v>-30</v>
      </c>
      <c r="B200" s="13">
        <v>34865</v>
      </c>
      <c r="C200">
        <v>1.66</v>
      </c>
      <c r="D200" s="4">
        <f t="shared" si="8"/>
        <v>-6.0060240602119218E-3</v>
      </c>
      <c r="E200" s="5">
        <f t="shared" si="9"/>
        <v>0.16534343270909499</v>
      </c>
    </row>
    <row r="201" spans="1:5" x14ac:dyDescent="0.2">
      <c r="A201" s="9">
        <f t="shared" si="10"/>
        <v>-30</v>
      </c>
      <c r="B201" s="13">
        <v>34866</v>
      </c>
      <c r="C201">
        <v>1.64</v>
      </c>
      <c r="D201" s="4">
        <f t="shared" si="8"/>
        <v>-1.212136053234485E-2</v>
      </c>
      <c r="E201" s="5">
        <f t="shared" si="9"/>
        <v>0.13387747501796537</v>
      </c>
    </row>
    <row r="202" spans="1:5" x14ac:dyDescent="0.2">
      <c r="A202" s="9">
        <f t="shared" si="10"/>
        <v>-30</v>
      </c>
      <c r="B202" s="13">
        <v>34867</v>
      </c>
      <c r="C202">
        <v>1.64</v>
      </c>
      <c r="D202" s="4">
        <f t="shared" si="8"/>
        <v>0</v>
      </c>
      <c r="E202" s="5">
        <f t="shared" si="9"/>
        <v>0.12325556985089135</v>
      </c>
    </row>
    <row r="203" spans="1:5" x14ac:dyDescent="0.2">
      <c r="A203" s="9">
        <f t="shared" si="10"/>
        <v>-30</v>
      </c>
      <c r="B203" s="13">
        <v>34868</v>
      </c>
      <c r="C203">
        <v>1.64</v>
      </c>
      <c r="D203" s="4">
        <f t="shared" si="8"/>
        <v>0</v>
      </c>
      <c r="E203" s="5">
        <f t="shared" si="9"/>
        <v>0.11046277607478713</v>
      </c>
    </row>
    <row r="204" spans="1:5" x14ac:dyDescent="0.2">
      <c r="A204" s="9">
        <f t="shared" si="10"/>
        <v>-30</v>
      </c>
      <c r="B204" s="13">
        <v>34869</v>
      </c>
      <c r="C204">
        <v>1.65</v>
      </c>
      <c r="D204" s="4">
        <f t="shared" si="8"/>
        <v>6.0790460763821925E-3</v>
      </c>
      <c r="E204" s="5">
        <f t="shared" si="9"/>
        <v>0.1092713417855788</v>
      </c>
    </row>
    <row r="205" spans="1:5" x14ac:dyDescent="0.2">
      <c r="A205" s="9">
        <f t="shared" si="10"/>
        <v>-30</v>
      </c>
      <c r="B205" s="13">
        <v>34870</v>
      </c>
      <c r="C205">
        <v>1.65</v>
      </c>
      <c r="D205" s="4">
        <f t="shared" ref="D205:D268" si="11">LN(C205/C204)</f>
        <v>0</v>
      </c>
      <c r="E205" s="5">
        <f t="shared" ref="E205:E268" si="12">STDEV(D196:D205)*SQRT(365)</f>
        <v>0.1092713417855788</v>
      </c>
    </row>
    <row r="206" spans="1:5" x14ac:dyDescent="0.2">
      <c r="A206" s="9">
        <f t="shared" si="10"/>
        <v>-30</v>
      </c>
      <c r="B206" s="13">
        <v>34871</v>
      </c>
      <c r="C206">
        <v>1.6</v>
      </c>
      <c r="D206" s="4">
        <f t="shared" si="11"/>
        <v>-3.0771658666753545E-2</v>
      </c>
      <c r="E206" s="5">
        <f t="shared" si="12"/>
        <v>0.20495026665700666</v>
      </c>
    </row>
    <row r="207" spans="1:5" x14ac:dyDescent="0.2">
      <c r="A207" s="9">
        <f t="shared" si="10"/>
        <v>-30</v>
      </c>
      <c r="B207" s="13">
        <v>34872</v>
      </c>
      <c r="C207">
        <v>1.57</v>
      </c>
      <c r="D207" s="4">
        <f t="shared" si="11"/>
        <v>-1.8928009885518911E-2</v>
      </c>
      <c r="E207" s="5">
        <f t="shared" si="12"/>
        <v>0.22199098213268476</v>
      </c>
    </row>
    <row r="208" spans="1:5" x14ac:dyDescent="0.2">
      <c r="A208" s="9">
        <f t="shared" si="10"/>
        <v>-30</v>
      </c>
      <c r="B208" s="13">
        <v>34873</v>
      </c>
      <c r="C208">
        <v>1.54</v>
      </c>
      <c r="D208" s="4">
        <f t="shared" si="11"/>
        <v>-1.9293202934678896E-2</v>
      </c>
      <c r="E208" s="5">
        <f t="shared" si="12"/>
        <v>0.21837797250078583</v>
      </c>
    </row>
    <row r="209" spans="1:24" x14ac:dyDescent="0.2">
      <c r="A209" s="9">
        <f t="shared" si="10"/>
        <v>-30</v>
      </c>
      <c r="B209" s="13">
        <v>34874</v>
      </c>
      <c r="C209">
        <v>1.54</v>
      </c>
      <c r="D209" s="4">
        <f t="shared" si="11"/>
        <v>0</v>
      </c>
      <c r="E209" s="5">
        <f t="shared" si="12"/>
        <v>0.22430418752180206</v>
      </c>
    </row>
    <row r="210" spans="1:24" x14ac:dyDescent="0.2">
      <c r="A210" s="9">
        <f t="shared" si="10"/>
        <v>-30</v>
      </c>
      <c r="B210" s="13">
        <v>34875</v>
      </c>
      <c r="C210">
        <v>1.54</v>
      </c>
      <c r="D210" s="4">
        <f t="shared" si="11"/>
        <v>0</v>
      </c>
      <c r="E210" s="5">
        <f t="shared" si="12"/>
        <v>0.22945829123245193</v>
      </c>
    </row>
    <row r="211" spans="1:24" x14ac:dyDescent="0.2">
      <c r="A211" s="9">
        <f t="shared" si="10"/>
        <v>-30</v>
      </c>
      <c r="B211" s="13">
        <v>34876</v>
      </c>
      <c r="C211">
        <v>1.54</v>
      </c>
      <c r="D211" s="4">
        <f t="shared" si="11"/>
        <v>0</v>
      </c>
      <c r="E211" s="5">
        <f t="shared" si="12"/>
        <v>0.23124402856630133</v>
      </c>
    </row>
    <row r="212" spans="1:24" x14ac:dyDescent="0.2">
      <c r="A212" s="9">
        <f t="shared" si="10"/>
        <v>-30</v>
      </c>
      <c r="B212" s="13">
        <v>34877</v>
      </c>
      <c r="C212">
        <v>1.57</v>
      </c>
      <c r="D212" s="4">
        <f t="shared" si="11"/>
        <v>1.9293202934678851E-2</v>
      </c>
      <c r="E212" s="5">
        <f t="shared" si="12"/>
        <v>0.27731832313407323</v>
      </c>
    </row>
    <row r="213" spans="1:24" x14ac:dyDescent="0.2">
      <c r="A213" s="9">
        <f t="shared" si="10"/>
        <v>-30</v>
      </c>
      <c r="B213" s="13">
        <v>34878</v>
      </c>
      <c r="C213">
        <v>1.52</v>
      </c>
      <c r="D213" s="4">
        <f t="shared" si="11"/>
        <v>-3.236528450203166E-2</v>
      </c>
      <c r="E213" s="5">
        <f t="shared" si="12"/>
        <v>0.32200684837730181</v>
      </c>
    </row>
    <row r="214" spans="1:24" x14ac:dyDescent="0.2">
      <c r="A214" s="9">
        <f t="shared" si="10"/>
        <v>-30</v>
      </c>
      <c r="B214" s="13">
        <v>34879</v>
      </c>
      <c r="C214">
        <v>1.49</v>
      </c>
      <c r="D214" s="4">
        <f t="shared" si="11"/>
        <v>-1.9934214900817253E-2</v>
      </c>
      <c r="E214" s="5">
        <f t="shared" si="12"/>
        <v>0.31548099482783593</v>
      </c>
    </row>
    <row r="215" spans="1:24" x14ac:dyDescent="0.2">
      <c r="A215" s="9">
        <f t="shared" si="10"/>
        <v>-30</v>
      </c>
      <c r="B215" s="13">
        <v>34880</v>
      </c>
      <c r="C215">
        <v>1.45</v>
      </c>
      <c r="D215" s="4">
        <f t="shared" si="11"/>
        <v>-2.7212563524884815E-2</v>
      </c>
      <c r="E215" s="5">
        <f t="shared" si="12"/>
        <v>0.32255804556172823</v>
      </c>
    </row>
    <row r="216" spans="1:24" x14ac:dyDescent="0.2">
      <c r="A216" s="9">
        <f t="shared" si="10"/>
        <v>-29</v>
      </c>
      <c r="B216" s="13">
        <v>34881</v>
      </c>
      <c r="C216">
        <v>1.45</v>
      </c>
      <c r="D216" s="4">
        <f t="shared" si="11"/>
        <v>0</v>
      </c>
      <c r="E216" s="5">
        <f t="shared" si="12"/>
        <v>0.30667884580381194</v>
      </c>
    </row>
    <row r="217" spans="1:24" x14ac:dyDescent="0.2">
      <c r="A217" s="9">
        <f t="shared" si="10"/>
        <v>-29</v>
      </c>
      <c r="B217" s="13">
        <v>34882</v>
      </c>
      <c r="C217">
        <v>1.45</v>
      </c>
      <c r="D217" s="4">
        <f t="shared" si="11"/>
        <v>0</v>
      </c>
      <c r="E217" s="5">
        <f t="shared" si="12"/>
        <v>0.30525782427901405</v>
      </c>
    </row>
    <row r="218" spans="1:24" x14ac:dyDescent="0.2">
      <c r="A218" s="9">
        <f t="shared" si="10"/>
        <v>-29</v>
      </c>
      <c r="B218" s="13">
        <v>34883</v>
      </c>
      <c r="C218">
        <v>1.45</v>
      </c>
      <c r="D218" s="4">
        <f t="shared" si="11"/>
        <v>0</v>
      </c>
      <c r="E218" s="5">
        <f t="shared" si="12"/>
        <v>0.29836158766506377</v>
      </c>
      <c r="X218" s="17"/>
    </row>
    <row r="219" spans="1:24" x14ac:dyDescent="0.2">
      <c r="A219" s="9">
        <f t="shared" si="10"/>
        <v>-29</v>
      </c>
      <c r="B219" s="13">
        <v>34884</v>
      </c>
      <c r="C219">
        <v>1.45</v>
      </c>
      <c r="D219" s="4">
        <f t="shared" si="11"/>
        <v>0</v>
      </c>
      <c r="E219" s="5">
        <f t="shared" si="12"/>
        <v>0.29836158766506377</v>
      </c>
    </row>
    <row r="220" spans="1:24" x14ac:dyDescent="0.2">
      <c r="A220" s="9">
        <f t="shared" si="10"/>
        <v>-29</v>
      </c>
      <c r="B220" s="13">
        <v>34885</v>
      </c>
      <c r="C220">
        <v>1.405</v>
      </c>
      <c r="D220" s="4">
        <f t="shared" si="11"/>
        <v>-3.1526253646773895E-2</v>
      </c>
      <c r="E220" s="5">
        <f t="shared" si="12"/>
        <v>0.33150929897084525</v>
      </c>
    </row>
    <row r="221" spans="1:24" x14ac:dyDescent="0.2">
      <c r="A221" s="9">
        <f t="shared" si="10"/>
        <v>-29</v>
      </c>
      <c r="B221" s="13">
        <v>34886</v>
      </c>
      <c r="C221">
        <v>1.32</v>
      </c>
      <c r="D221" s="4">
        <f t="shared" si="11"/>
        <v>-6.240556618742963E-2</v>
      </c>
      <c r="E221" s="5">
        <f t="shared" si="12"/>
        <v>0.45343864992218647</v>
      </c>
    </row>
    <row r="222" spans="1:24" x14ac:dyDescent="0.2">
      <c r="A222" s="9">
        <f t="shared" si="10"/>
        <v>-29</v>
      </c>
      <c r="B222" s="13">
        <v>34887</v>
      </c>
      <c r="C222">
        <v>1.3</v>
      </c>
      <c r="D222" s="4">
        <f t="shared" si="11"/>
        <v>-1.5267472130788421E-2</v>
      </c>
      <c r="E222" s="5">
        <f t="shared" si="12"/>
        <v>0.38975319533167146</v>
      </c>
    </row>
    <row r="223" spans="1:24" x14ac:dyDescent="0.2">
      <c r="A223" s="9">
        <f t="shared" si="10"/>
        <v>-29</v>
      </c>
      <c r="B223" s="13">
        <v>34888</v>
      </c>
      <c r="C223">
        <v>1.3</v>
      </c>
      <c r="D223" s="4">
        <f t="shared" si="11"/>
        <v>0</v>
      </c>
      <c r="E223" s="5">
        <f t="shared" si="12"/>
        <v>0.39334094822871635</v>
      </c>
    </row>
    <row r="224" spans="1:24" x14ac:dyDescent="0.2">
      <c r="A224" s="9">
        <f t="shared" si="10"/>
        <v>-29</v>
      </c>
      <c r="B224" s="13">
        <v>34889</v>
      </c>
      <c r="C224">
        <v>1.3</v>
      </c>
      <c r="D224" s="4">
        <f t="shared" si="11"/>
        <v>0</v>
      </c>
      <c r="E224" s="5">
        <f t="shared" si="12"/>
        <v>0.40282655838099363</v>
      </c>
    </row>
    <row r="225" spans="1:5" x14ac:dyDescent="0.2">
      <c r="A225" s="9">
        <f t="shared" si="10"/>
        <v>-29</v>
      </c>
      <c r="B225" s="13">
        <v>34890</v>
      </c>
      <c r="C225">
        <v>1.38</v>
      </c>
      <c r="D225" s="4">
        <f t="shared" si="11"/>
        <v>5.9719234701622069E-2</v>
      </c>
      <c r="E225" s="5">
        <f t="shared" si="12"/>
        <v>0.58515907381566512</v>
      </c>
    </row>
    <row r="226" spans="1:5" x14ac:dyDescent="0.2">
      <c r="A226" s="9">
        <f t="shared" si="10"/>
        <v>-29</v>
      </c>
      <c r="B226" s="13">
        <v>34891</v>
      </c>
      <c r="C226">
        <v>1.46</v>
      </c>
      <c r="D226" s="4">
        <f t="shared" si="11"/>
        <v>5.6352936551131778E-2</v>
      </c>
      <c r="E226" s="5">
        <f t="shared" si="12"/>
        <v>0.69349771548605221</v>
      </c>
    </row>
    <row r="227" spans="1:5" x14ac:dyDescent="0.2">
      <c r="A227" s="9">
        <f t="shared" si="10"/>
        <v>-29</v>
      </c>
      <c r="B227" s="13">
        <v>34892</v>
      </c>
      <c r="C227">
        <v>1.48</v>
      </c>
      <c r="D227" s="4">
        <f t="shared" si="11"/>
        <v>1.3605652055778678E-2</v>
      </c>
      <c r="E227" s="5">
        <f t="shared" si="12"/>
        <v>0.6978089021194962</v>
      </c>
    </row>
    <row r="228" spans="1:5" x14ac:dyDescent="0.2">
      <c r="A228" s="9">
        <f t="shared" si="10"/>
        <v>-29</v>
      </c>
      <c r="B228" s="13">
        <v>34893</v>
      </c>
      <c r="C228">
        <v>1.46</v>
      </c>
      <c r="D228" s="4">
        <f t="shared" si="11"/>
        <v>-1.3605652055778598E-2</v>
      </c>
      <c r="E228" s="5">
        <f t="shared" si="12"/>
        <v>0.70423991989782764</v>
      </c>
    </row>
    <row r="229" spans="1:5" x14ac:dyDescent="0.2">
      <c r="A229" s="9">
        <f t="shared" si="10"/>
        <v>-29</v>
      </c>
      <c r="B229" s="13">
        <v>34894</v>
      </c>
      <c r="C229">
        <v>1.45</v>
      </c>
      <c r="D229" s="4">
        <f t="shared" si="11"/>
        <v>-6.8728792877620643E-3</v>
      </c>
      <c r="E229" s="5">
        <f t="shared" si="12"/>
        <v>0.70573446577035404</v>
      </c>
    </row>
    <row r="230" spans="1:5" x14ac:dyDescent="0.2">
      <c r="A230" s="9">
        <f t="shared" si="10"/>
        <v>-29</v>
      </c>
      <c r="B230" s="13">
        <v>34895</v>
      </c>
      <c r="C230">
        <v>1.45</v>
      </c>
      <c r="D230" s="4">
        <f t="shared" si="11"/>
        <v>0</v>
      </c>
      <c r="E230" s="5">
        <f t="shared" si="12"/>
        <v>0.67358885423789761</v>
      </c>
    </row>
    <row r="231" spans="1:5" x14ac:dyDescent="0.2">
      <c r="A231" s="9">
        <f t="shared" si="10"/>
        <v>-29</v>
      </c>
      <c r="B231" s="13">
        <v>34896</v>
      </c>
      <c r="C231">
        <v>1.45</v>
      </c>
      <c r="D231" s="4">
        <f t="shared" si="11"/>
        <v>0</v>
      </c>
      <c r="E231" s="5">
        <f t="shared" si="12"/>
        <v>0.51383663008435554</v>
      </c>
    </row>
    <row r="232" spans="1:5" x14ac:dyDescent="0.2">
      <c r="A232" s="9">
        <f t="shared" si="10"/>
        <v>-29</v>
      </c>
      <c r="B232" s="13">
        <v>34897</v>
      </c>
      <c r="C232">
        <v>1.4650000000000001</v>
      </c>
      <c r="D232" s="4">
        <f t="shared" si="11"/>
        <v>1.0291686036547724E-2</v>
      </c>
      <c r="E232" s="5">
        <f t="shared" si="12"/>
        <v>0.48656723466789653</v>
      </c>
    </row>
    <row r="233" spans="1:5" x14ac:dyDescent="0.2">
      <c r="A233" s="9">
        <f t="shared" si="10"/>
        <v>-29</v>
      </c>
      <c r="B233" s="13">
        <v>34898</v>
      </c>
      <c r="C233">
        <v>1.4950000000000001</v>
      </c>
      <c r="D233" s="4">
        <f t="shared" si="11"/>
        <v>2.0270964373619201E-2</v>
      </c>
      <c r="E233" s="5">
        <f t="shared" si="12"/>
        <v>0.48176680025247737</v>
      </c>
    </row>
    <row r="234" spans="1:5" x14ac:dyDescent="0.2">
      <c r="A234" s="9">
        <f t="shared" si="10"/>
        <v>-29</v>
      </c>
      <c r="B234" s="13">
        <v>34899</v>
      </c>
      <c r="C234">
        <v>1.48</v>
      </c>
      <c r="D234" s="4">
        <f t="shared" si="11"/>
        <v>-1.008411906662616E-2</v>
      </c>
      <c r="E234" s="5">
        <f t="shared" si="12"/>
        <v>0.49723487498647062</v>
      </c>
    </row>
    <row r="235" spans="1:5" x14ac:dyDescent="0.2">
      <c r="A235" s="9">
        <f t="shared" si="10"/>
        <v>-29</v>
      </c>
      <c r="B235" s="13">
        <v>34900</v>
      </c>
      <c r="C235">
        <v>1.46</v>
      </c>
      <c r="D235" s="4">
        <f t="shared" si="11"/>
        <v>-1.3605652055778598E-2</v>
      </c>
      <c r="E235" s="5">
        <f t="shared" si="12"/>
        <v>0.40673536870867238</v>
      </c>
    </row>
    <row r="236" spans="1:5" x14ac:dyDescent="0.2">
      <c r="A236" s="9">
        <f t="shared" si="10"/>
        <v>-29</v>
      </c>
      <c r="B236" s="13">
        <v>34901</v>
      </c>
      <c r="C236">
        <v>1.425</v>
      </c>
      <c r="D236" s="4">
        <f t="shared" si="11"/>
        <v>-2.4264621999631208E-2</v>
      </c>
      <c r="E236" s="5">
        <f t="shared" si="12"/>
        <v>0.26648167402763745</v>
      </c>
    </row>
    <row r="237" spans="1:5" x14ac:dyDescent="0.2">
      <c r="A237" s="9">
        <f t="shared" si="10"/>
        <v>-29</v>
      </c>
      <c r="B237" s="13">
        <v>34902</v>
      </c>
      <c r="C237">
        <v>1.425</v>
      </c>
      <c r="D237" s="4">
        <f t="shared" si="11"/>
        <v>0</v>
      </c>
      <c r="E237" s="5">
        <f t="shared" si="12"/>
        <v>0.24510524660737842</v>
      </c>
    </row>
    <row r="238" spans="1:5" x14ac:dyDescent="0.2">
      <c r="A238" s="9">
        <f t="shared" si="10"/>
        <v>-29</v>
      </c>
      <c r="B238" s="13">
        <v>34903</v>
      </c>
      <c r="C238">
        <v>1.425</v>
      </c>
      <c r="D238" s="4">
        <f t="shared" si="11"/>
        <v>0</v>
      </c>
      <c r="E238" s="5">
        <f t="shared" si="12"/>
        <v>0.23663832994518622</v>
      </c>
    </row>
    <row r="239" spans="1:5" x14ac:dyDescent="0.2">
      <c r="A239" s="9">
        <f t="shared" si="10"/>
        <v>-29</v>
      </c>
      <c r="B239" s="13">
        <v>34904</v>
      </c>
      <c r="C239">
        <v>1.44</v>
      </c>
      <c r="D239" s="4">
        <f t="shared" si="11"/>
        <v>1.0471299867295437E-2</v>
      </c>
      <c r="E239" s="5">
        <f t="shared" si="12"/>
        <v>0.24641916452747878</v>
      </c>
    </row>
    <row r="240" spans="1:5" x14ac:dyDescent="0.2">
      <c r="A240" s="9">
        <f t="shared" si="10"/>
        <v>-29</v>
      </c>
      <c r="B240" s="13">
        <v>34905</v>
      </c>
      <c r="C240">
        <v>1.405</v>
      </c>
      <c r="D240" s="4">
        <f t="shared" si="11"/>
        <v>-2.4605810802200076E-2</v>
      </c>
      <c r="E240" s="5">
        <f t="shared" si="12"/>
        <v>0.28537693619804955</v>
      </c>
    </row>
    <row r="241" spans="1:5" x14ac:dyDescent="0.2">
      <c r="A241" s="9">
        <f t="shared" si="10"/>
        <v>-29</v>
      </c>
      <c r="B241" s="13">
        <v>34906</v>
      </c>
      <c r="C241">
        <v>1.43</v>
      </c>
      <c r="D241" s="4">
        <f t="shared" si="11"/>
        <v>1.763714148610666E-2</v>
      </c>
      <c r="E241" s="5">
        <f t="shared" si="12"/>
        <v>0.31193597237140019</v>
      </c>
    </row>
    <row r="242" spans="1:5" x14ac:dyDescent="0.2">
      <c r="A242" s="9">
        <f t="shared" si="10"/>
        <v>-29</v>
      </c>
      <c r="B242" s="13">
        <v>34907</v>
      </c>
      <c r="C242">
        <v>1.5</v>
      </c>
      <c r="D242" s="4">
        <f t="shared" si="11"/>
        <v>4.7790663836348481E-2</v>
      </c>
      <c r="E242" s="5">
        <f t="shared" si="12"/>
        <v>0.42913505155737069</v>
      </c>
    </row>
    <row r="243" spans="1:5" x14ac:dyDescent="0.2">
      <c r="A243" s="9">
        <f t="shared" si="10"/>
        <v>-29</v>
      </c>
      <c r="B243" s="13">
        <v>34908</v>
      </c>
      <c r="C243">
        <v>1.48</v>
      </c>
      <c r="D243" s="4">
        <f t="shared" si="11"/>
        <v>-1.3423020332140661E-2</v>
      </c>
      <c r="E243" s="5">
        <f t="shared" si="12"/>
        <v>0.42029464621090118</v>
      </c>
    </row>
    <row r="244" spans="1:5" x14ac:dyDescent="0.2">
      <c r="A244" s="9">
        <f t="shared" si="10"/>
        <v>-29</v>
      </c>
      <c r="B244" s="13">
        <v>34909</v>
      </c>
      <c r="C244">
        <v>1.48</v>
      </c>
      <c r="D244" s="4">
        <f t="shared" si="11"/>
        <v>0</v>
      </c>
      <c r="E244" s="5">
        <f t="shared" si="12"/>
        <v>0.41585565337058422</v>
      </c>
    </row>
    <row r="245" spans="1:5" x14ac:dyDescent="0.2">
      <c r="A245" s="9">
        <f t="shared" si="10"/>
        <v>-29</v>
      </c>
      <c r="B245" s="13">
        <v>34910</v>
      </c>
      <c r="C245">
        <v>1.48</v>
      </c>
      <c r="D245" s="4">
        <f t="shared" si="11"/>
        <v>0</v>
      </c>
      <c r="E245" s="5">
        <f t="shared" si="12"/>
        <v>0.40580511772764361</v>
      </c>
    </row>
    <row r="246" spans="1:5" x14ac:dyDescent="0.2">
      <c r="A246" s="9">
        <f t="shared" si="10"/>
        <v>-29</v>
      </c>
      <c r="B246" s="13">
        <v>34911</v>
      </c>
      <c r="C246">
        <v>1.48</v>
      </c>
      <c r="D246" s="4">
        <f t="shared" si="11"/>
        <v>0</v>
      </c>
      <c r="E246" s="5">
        <f t="shared" si="12"/>
        <v>0.36842130227413622</v>
      </c>
    </row>
    <row r="247" spans="1:5" x14ac:dyDescent="0.2">
      <c r="A247" s="9">
        <f t="shared" si="10"/>
        <v>-28</v>
      </c>
      <c r="B247" s="13">
        <v>34912</v>
      </c>
      <c r="C247">
        <v>1.4950000000000001</v>
      </c>
      <c r="D247" s="4">
        <f t="shared" si="11"/>
        <v>1.0084119066626226E-2</v>
      </c>
      <c r="E247" s="5">
        <f t="shared" si="12"/>
        <v>0.36925381826349868</v>
      </c>
    </row>
    <row r="248" spans="1:5" x14ac:dyDescent="0.2">
      <c r="A248" s="9">
        <f t="shared" si="10"/>
        <v>-28</v>
      </c>
      <c r="B248" s="13">
        <v>34913</v>
      </c>
      <c r="C248">
        <v>1.4</v>
      </c>
      <c r="D248" s="4">
        <f t="shared" si="11"/>
        <v>-6.5653970221437014E-2</v>
      </c>
      <c r="E248" s="5">
        <f t="shared" si="12"/>
        <v>0.56499254279175837</v>
      </c>
    </row>
    <row r="249" spans="1:5" x14ac:dyDescent="0.2">
      <c r="A249" s="9">
        <f t="shared" si="10"/>
        <v>-28</v>
      </c>
      <c r="B249" s="13">
        <v>34914</v>
      </c>
      <c r="C249">
        <v>1.4950000000000001</v>
      </c>
      <c r="D249" s="4">
        <f t="shared" si="11"/>
        <v>6.5653970221437014E-2</v>
      </c>
      <c r="E249" s="5">
        <f t="shared" si="12"/>
        <v>0.69653047082183417</v>
      </c>
    </row>
    <row r="250" spans="1:5" x14ac:dyDescent="0.2">
      <c r="A250" s="9">
        <f t="shared" si="10"/>
        <v>-28</v>
      </c>
      <c r="B250" s="13">
        <v>34915</v>
      </c>
      <c r="C250">
        <v>1.38</v>
      </c>
      <c r="D250" s="4">
        <f t="shared" si="11"/>
        <v>-8.0042707673536606E-2</v>
      </c>
      <c r="E250" s="5">
        <f t="shared" si="12"/>
        <v>0.85136594688149081</v>
      </c>
    </row>
    <row r="251" spans="1:5" x14ac:dyDescent="0.2">
      <c r="A251" s="9">
        <f t="shared" si="10"/>
        <v>-28</v>
      </c>
      <c r="B251" s="13">
        <v>34916</v>
      </c>
      <c r="C251">
        <v>1.38</v>
      </c>
      <c r="D251" s="4">
        <f t="shared" si="11"/>
        <v>0</v>
      </c>
      <c r="E251" s="5">
        <f t="shared" si="12"/>
        <v>0.84165220759718273</v>
      </c>
    </row>
    <row r="252" spans="1:5" x14ac:dyDescent="0.2">
      <c r="A252" s="9">
        <f t="shared" si="10"/>
        <v>-28</v>
      </c>
      <c r="B252" s="13">
        <v>34917</v>
      </c>
      <c r="C252">
        <v>1.38</v>
      </c>
      <c r="D252" s="4">
        <f t="shared" si="11"/>
        <v>0</v>
      </c>
      <c r="E252" s="5">
        <f t="shared" si="12"/>
        <v>0.76986537196057359</v>
      </c>
    </row>
    <row r="253" spans="1:5" x14ac:dyDescent="0.2">
      <c r="A253" s="9">
        <f t="shared" si="10"/>
        <v>-28</v>
      </c>
      <c r="B253" s="13">
        <v>34918</v>
      </c>
      <c r="C253">
        <v>1.38</v>
      </c>
      <c r="D253" s="4">
        <f t="shared" si="11"/>
        <v>0</v>
      </c>
      <c r="E253" s="5">
        <f t="shared" si="12"/>
        <v>0.77054071733882512</v>
      </c>
    </row>
    <row r="254" spans="1:5" x14ac:dyDescent="0.2">
      <c r="A254" s="9">
        <f t="shared" si="10"/>
        <v>-28</v>
      </c>
      <c r="B254" s="13">
        <v>34919</v>
      </c>
      <c r="C254">
        <v>1.4350000000000001</v>
      </c>
      <c r="D254" s="4">
        <f t="shared" si="11"/>
        <v>3.9081350042471277E-2</v>
      </c>
      <c r="E254" s="5">
        <f t="shared" si="12"/>
        <v>0.81954727572575958</v>
      </c>
    </row>
    <row r="255" spans="1:5" x14ac:dyDescent="0.2">
      <c r="A255" s="9">
        <f t="shared" si="10"/>
        <v>-28</v>
      </c>
      <c r="B255" s="13">
        <v>34920</v>
      </c>
      <c r="C255">
        <v>1.51</v>
      </c>
      <c r="D255" s="4">
        <f t="shared" si="11"/>
        <v>5.0944801615248544E-2</v>
      </c>
      <c r="E255" s="5">
        <f t="shared" si="12"/>
        <v>0.88269355087819079</v>
      </c>
    </row>
    <row r="256" spans="1:5" x14ac:dyDescent="0.2">
      <c r="A256" s="9">
        <f t="shared" si="10"/>
        <v>-28</v>
      </c>
      <c r="B256" s="13">
        <v>34921</v>
      </c>
      <c r="C256">
        <v>1.52</v>
      </c>
      <c r="D256" s="4">
        <f t="shared" si="11"/>
        <v>6.6006840313520927E-3</v>
      </c>
      <c r="E256" s="5">
        <f t="shared" si="12"/>
        <v>0.88298571871995934</v>
      </c>
    </row>
    <row r="257" spans="1:5" x14ac:dyDescent="0.2">
      <c r="A257" s="9">
        <f t="shared" si="10"/>
        <v>-28</v>
      </c>
      <c r="B257" s="13">
        <v>34922</v>
      </c>
      <c r="C257">
        <v>1.49</v>
      </c>
      <c r="D257" s="4">
        <f t="shared" si="11"/>
        <v>-1.9934214900817253E-2</v>
      </c>
      <c r="E257" s="5">
        <f t="shared" si="12"/>
        <v>0.89134402075888863</v>
      </c>
    </row>
    <row r="258" spans="1:5" x14ac:dyDescent="0.2">
      <c r="A258" s="9">
        <f t="shared" si="10"/>
        <v>-28</v>
      </c>
      <c r="B258" s="13">
        <v>34923</v>
      </c>
      <c r="C258">
        <v>1.49</v>
      </c>
      <c r="D258" s="4">
        <f t="shared" si="11"/>
        <v>0</v>
      </c>
      <c r="E258" s="5">
        <f t="shared" si="12"/>
        <v>0.77716438822141598</v>
      </c>
    </row>
    <row r="259" spans="1:5" x14ac:dyDescent="0.2">
      <c r="A259" s="9">
        <f t="shared" si="10"/>
        <v>-28</v>
      </c>
      <c r="B259" s="13">
        <v>34924</v>
      </c>
      <c r="C259">
        <v>1.49</v>
      </c>
      <c r="D259" s="4">
        <f t="shared" si="11"/>
        <v>0</v>
      </c>
      <c r="E259" s="5">
        <f t="shared" si="12"/>
        <v>0.66698521488047169</v>
      </c>
    </row>
    <row r="260" spans="1:5" x14ac:dyDescent="0.2">
      <c r="A260" s="9">
        <f t="shared" si="10"/>
        <v>-28</v>
      </c>
      <c r="B260" s="13">
        <v>34925</v>
      </c>
      <c r="C260">
        <v>1.5349999999999999</v>
      </c>
      <c r="D260" s="4">
        <f t="shared" si="11"/>
        <v>2.9754261081792716E-2</v>
      </c>
      <c r="E260" s="5">
        <f t="shared" si="12"/>
        <v>0.41836977776605272</v>
      </c>
    </row>
    <row r="261" spans="1:5" x14ac:dyDescent="0.2">
      <c r="A261" s="9">
        <f t="shared" si="10"/>
        <v>-28</v>
      </c>
      <c r="B261" s="13">
        <v>34926</v>
      </c>
      <c r="C261">
        <v>1.64</v>
      </c>
      <c r="D261" s="4">
        <f t="shared" si="11"/>
        <v>6.6165860796946613E-2</v>
      </c>
      <c r="E261" s="5">
        <f t="shared" si="12"/>
        <v>0.52697212796945703</v>
      </c>
    </row>
    <row r="262" spans="1:5" x14ac:dyDescent="0.2">
      <c r="A262" s="9">
        <f t="shared" si="10"/>
        <v>-28</v>
      </c>
      <c r="B262" s="13">
        <v>34927</v>
      </c>
      <c r="C262">
        <v>1.57</v>
      </c>
      <c r="D262" s="4">
        <f t="shared" si="11"/>
        <v>-4.362062247589029E-2</v>
      </c>
      <c r="E262" s="5">
        <f t="shared" si="12"/>
        <v>0.63892309945707093</v>
      </c>
    </row>
    <row r="263" spans="1:5" x14ac:dyDescent="0.2">
      <c r="A263" s="9">
        <f t="shared" si="10"/>
        <v>-28</v>
      </c>
      <c r="B263" s="13">
        <v>34928</v>
      </c>
      <c r="C263">
        <v>1.59</v>
      </c>
      <c r="D263" s="4">
        <f t="shared" si="11"/>
        <v>1.2658396871923465E-2</v>
      </c>
      <c r="E263" s="5">
        <f t="shared" si="12"/>
        <v>0.6331091623013535</v>
      </c>
    </row>
    <row r="264" spans="1:5" x14ac:dyDescent="0.2">
      <c r="A264" s="9">
        <f t="shared" ref="A264:A327" si="13">MONTH(B264)+(YEAR(B264)-1998)*12</f>
        <v>-28</v>
      </c>
      <c r="B264" s="13">
        <v>34929</v>
      </c>
      <c r="C264">
        <v>1.63</v>
      </c>
      <c r="D264" s="4">
        <f t="shared" si="11"/>
        <v>2.4845998586530586E-2</v>
      </c>
      <c r="E264" s="5">
        <f t="shared" si="12"/>
        <v>0.61599860284345154</v>
      </c>
    </row>
    <row r="265" spans="1:5" x14ac:dyDescent="0.2">
      <c r="A265" s="9">
        <f t="shared" si="13"/>
        <v>-28</v>
      </c>
      <c r="B265" s="13">
        <v>34930</v>
      </c>
      <c r="C265">
        <v>1.63</v>
      </c>
      <c r="D265" s="4">
        <f t="shared" si="11"/>
        <v>0</v>
      </c>
      <c r="E265" s="5">
        <f t="shared" si="12"/>
        <v>0.56242526109986846</v>
      </c>
    </row>
    <row r="266" spans="1:5" x14ac:dyDescent="0.2">
      <c r="A266" s="9">
        <f t="shared" si="13"/>
        <v>-28</v>
      </c>
      <c r="B266" s="13">
        <v>34931</v>
      </c>
      <c r="C266">
        <v>1.63</v>
      </c>
      <c r="D266" s="4">
        <f t="shared" si="11"/>
        <v>0</v>
      </c>
      <c r="E266" s="5">
        <f t="shared" si="12"/>
        <v>0.56433381013531503</v>
      </c>
    </row>
    <row r="267" spans="1:5" x14ac:dyDescent="0.2">
      <c r="A267" s="9">
        <f t="shared" si="13"/>
        <v>-28</v>
      </c>
      <c r="B267" s="13">
        <v>34932</v>
      </c>
      <c r="C267">
        <v>1.67</v>
      </c>
      <c r="D267" s="4">
        <f t="shared" si="11"/>
        <v>2.4243611609992853E-2</v>
      </c>
      <c r="E267" s="5">
        <f t="shared" si="12"/>
        <v>0.54151820697647213</v>
      </c>
    </row>
    <row r="268" spans="1:5" x14ac:dyDescent="0.2">
      <c r="A268" s="9">
        <f t="shared" si="13"/>
        <v>-28</v>
      </c>
      <c r="B268" s="13">
        <v>34933</v>
      </c>
      <c r="C268">
        <v>1.63</v>
      </c>
      <c r="D268" s="4">
        <f t="shared" si="11"/>
        <v>-2.4243611609992739E-2</v>
      </c>
      <c r="E268" s="5">
        <f t="shared" si="12"/>
        <v>0.58062168708371198</v>
      </c>
    </row>
    <row r="269" spans="1:5" x14ac:dyDescent="0.2">
      <c r="A269" s="9">
        <f t="shared" si="13"/>
        <v>-28</v>
      </c>
      <c r="B269" s="13">
        <v>34934</v>
      </c>
      <c r="C269">
        <v>1.59</v>
      </c>
      <c r="D269" s="4">
        <f t="shared" ref="D269:D332" si="14">LN(C269/C268)</f>
        <v>-2.4845998586530662E-2</v>
      </c>
      <c r="E269" s="5">
        <f t="shared" ref="E269:E332" si="15">STDEV(D260:D269)*SQRT(365)</f>
        <v>0.61461525749490831</v>
      </c>
    </row>
    <row r="270" spans="1:5" x14ac:dyDescent="0.2">
      <c r="A270" s="9">
        <f t="shared" si="13"/>
        <v>-28</v>
      </c>
      <c r="B270" s="13">
        <v>34935</v>
      </c>
      <c r="C270">
        <v>1.63</v>
      </c>
      <c r="D270" s="4">
        <f t="shared" si="14"/>
        <v>2.4845998586530586E-2</v>
      </c>
      <c r="E270" s="5">
        <f t="shared" si="15"/>
        <v>0.60775957425591409</v>
      </c>
    </row>
    <row r="271" spans="1:5" x14ac:dyDescent="0.2">
      <c r="A271" s="9">
        <f t="shared" si="13"/>
        <v>-28</v>
      </c>
      <c r="B271" s="13">
        <v>34936</v>
      </c>
      <c r="C271">
        <v>1.57</v>
      </c>
      <c r="D271" s="4">
        <f t="shared" si="14"/>
        <v>-3.7504395458454173E-2</v>
      </c>
      <c r="E271" s="5">
        <f t="shared" si="15"/>
        <v>0.50574175035645119</v>
      </c>
    </row>
    <row r="272" spans="1:5" x14ac:dyDescent="0.2">
      <c r="A272" s="9">
        <f t="shared" si="13"/>
        <v>-28</v>
      </c>
      <c r="B272" s="13">
        <v>34937</v>
      </c>
      <c r="C272">
        <v>1.57</v>
      </c>
      <c r="D272" s="4">
        <f t="shared" si="14"/>
        <v>0</v>
      </c>
      <c r="E272" s="5">
        <f t="shared" si="15"/>
        <v>0.43165266744731895</v>
      </c>
    </row>
    <row r="273" spans="1:5" x14ac:dyDescent="0.2">
      <c r="A273" s="9">
        <f t="shared" si="13"/>
        <v>-28</v>
      </c>
      <c r="B273" s="13">
        <v>34938</v>
      </c>
      <c r="C273">
        <v>1.57</v>
      </c>
      <c r="D273" s="4">
        <f t="shared" si="14"/>
        <v>0</v>
      </c>
      <c r="E273" s="5">
        <f t="shared" si="15"/>
        <v>0.42329158203110645</v>
      </c>
    </row>
    <row r="274" spans="1:5" x14ac:dyDescent="0.2">
      <c r="A274" s="9">
        <f t="shared" si="13"/>
        <v>-28</v>
      </c>
      <c r="B274" s="13">
        <v>34939</v>
      </c>
      <c r="C274">
        <v>1.57</v>
      </c>
      <c r="D274" s="4">
        <f t="shared" si="14"/>
        <v>0</v>
      </c>
      <c r="E274" s="5">
        <f t="shared" si="15"/>
        <v>0.38611557850880263</v>
      </c>
    </row>
    <row r="275" spans="1:5" x14ac:dyDescent="0.2">
      <c r="A275" s="9">
        <f t="shared" si="13"/>
        <v>-28</v>
      </c>
      <c r="B275" s="13">
        <v>34940</v>
      </c>
      <c r="C275">
        <v>1.63</v>
      </c>
      <c r="D275" s="4">
        <f t="shared" si="14"/>
        <v>3.750439545845427E-2</v>
      </c>
      <c r="E275" s="5">
        <f t="shared" si="15"/>
        <v>0.46025462767960085</v>
      </c>
    </row>
    <row r="276" spans="1:5" x14ac:dyDescent="0.2">
      <c r="A276" s="9">
        <f t="shared" si="13"/>
        <v>-28</v>
      </c>
      <c r="B276" s="13">
        <v>34941</v>
      </c>
      <c r="C276">
        <v>1.63</v>
      </c>
      <c r="D276" s="4">
        <f t="shared" si="14"/>
        <v>0</v>
      </c>
      <c r="E276" s="5">
        <f t="shared" si="15"/>
        <v>0.46025462767960085</v>
      </c>
    </row>
    <row r="277" spans="1:5" x14ac:dyDescent="0.2">
      <c r="A277" s="9">
        <f t="shared" si="13"/>
        <v>-28</v>
      </c>
      <c r="B277" s="13">
        <v>34942</v>
      </c>
      <c r="C277">
        <v>1.63</v>
      </c>
      <c r="D277" s="4">
        <f t="shared" si="14"/>
        <v>0</v>
      </c>
      <c r="E277" s="5">
        <f t="shared" si="15"/>
        <v>0.43082945711861381</v>
      </c>
    </row>
    <row r="278" spans="1:5" x14ac:dyDescent="0.2">
      <c r="A278" s="9">
        <f t="shared" si="13"/>
        <v>-27</v>
      </c>
      <c r="B278" s="13">
        <v>34943</v>
      </c>
      <c r="C278">
        <v>1.65</v>
      </c>
      <c r="D278" s="4">
        <f t="shared" si="14"/>
        <v>1.2195273093818206E-2</v>
      </c>
      <c r="E278" s="5">
        <f t="shared" si="15"/>
        <v>0.4118124554476304</v>
      </c>
    </row>
    <row r="279" spans="1:5" x14ac:dyDescent="0.2">
      <c r="A279" s="9">
        <f t="shared" si="13"/>
        <v>-27</v>
      </c>
      <c r="B279" s="13">
        <v>34944</v>
      </c>
      <c r="C279">
        <v>1.65</v>
      </c>
      <c r="D279" s="4">
        <f t="shared" si="14"/>
        <v>0</v>
      </c>
      <c r="E279" s="5">
        <f t="shared" si="15"/>
        <v>0.37362053974961063</v>
      </c>
    </row>
    <row r="280" spans="1:5" x14ac:dyDescent="0.2">
      <c r="A280" s="9">
        <f t="shared" si="13"/>
        <v>-27</v>
      </c>
      <c r="B280" s="13">
        <v>34945</v>
      </c>
      <c r="C280">
        <v>1.65</v>
      </c>
      <c r="D280" s="4">
        <f t="shared" si="14"/>
        <v>0</v>
      </c>
      <c r="E280" s="5">
        <f t="shared" si="15"/>
        <v>0.34571330844920967</v>
      </c>
    </row>
    <row r="281" spans="1:5" x14ac:dyDescent="0.2">
      <c r="A281" s="9">
        <f t="shared" si="13"/>
        <v>-27</v>
      </c>
      <c r="B281" s="13">
        <v>34946</v>
      </c>
      <c r="C281">
        <v>1.65</v>
      </c>
      <c r="D281" s="4">
        <f t="shared" si="14"/>
        <v>0</v>
      </c>
      <c r="E281" s="5">
        <f t="shared" si="15"/>
        <v>0.23034491301752738</v>
      </c>
    </row>
    <row r="282" spans="1:5" x14ac:dyDescent="0.2">
      <c r="A282" s="9">
        <f t="shared" si="13"/>
        <v>-27</v>
      </c>
      <c r="B282" s="13">
        <v>34947</v>
      </c>
      <c r="C282">
        <v>1.66</v>
      </c>
      <c r="D282" s="4">
        <f t="shared" si="14"/>
        <v>6.0423144559626617E-3</v>
      </c>
      <c r="E282" s="5">
        <f t="shared" si="15"/>
        <v>0.22793771748408956</v>
      </c>
    </row>
    <row r="283" spans="1:5" x14ac:dyDescent="0.2">
      <c r="A283" s="9">
        <f t="shared" si="13"/>
        <v>-27</v>
      </c>
      <c r="B283" s="13">
        <v>34948</v>
      </c>
      <c r="C283">
        <v>1.62</v>
      </c>
      <c r="D283" s="4">
        <f t="shared" si="14"/>
        <v>-2.439145312415901E-2</v>
      </c>
      <c r="E283" s="5">
        <f t="shared" si="15"/>
        <v>0.29103112466126263</v>
      </c>
    </row>
    <row r="284" spans="1:5" x14ac:dyDescent="0.2">
      <c r="A284" s="9">
        <f t="shared" si="13"/>
        <v>-27</v>
      </c>
      <c r="B284" s="13">
        <v>34949</v>
      </c>
      <c r="C284">
        <v>1.6</v>
      </c>
      <c r="D284" s="4">
        <f t="shared" si="14"/>
        <v>-1.2422519998557209E-2</v>
      </c>
      <c r="E284" s="5">
        <f t="shared" si="15"/>
        <v>0.30576241155555134</v>
      </c>
    </row>
    <row r="285" spans="1:5" x14ac:dyDescent="0.2">
      <c r="A285" s="9">
        <f t="shared" si="13"/>
        <v>-27</v>
      </c>
      <c r="B285" s="13">
        <v>34950</v>
      </c>
      <c r="C285">
        <v>1.6</v>
      </c>
      <c r="D285" s="4">
        <f t="shared" si="14"/>
        <v>0</v>
      </c>
      <c r="E285" s="5">
        <f t="shared" si="15"/>
        <v>0.19104846108479548</v>
      </c>
    </row>
    <row r="286" spans="1:5" x14ac:dyDescent="0.2">
      <c r="A286" s="9">
        <f t="shared" si="13"/>
        <v>-27</v>
      </c>
      <c r="B286" s="13">
        <v>34951</v>
      </c>
      <c r="C286">
        <v>1.6</v>
      </c>
      <c r="D286" s="4">
        <f t="shared" si="14"/>
        <v>0</v>
      </c>
      <c r="E286" s="5">
        <f t="shared" si="15"/>
        <v>0.19104846108479548</v>
      </c>
    </row>
    <row r="287" spans="1:5" x14ac:dyDescent="0.2">
      <c r="A287" s="9">
        <f t="shared" si="13"/>
        <v>-27</v>
      </c>
      <c r="B287" s="13">
        <v>34952</v>
      </c>
      <c r="C287">
        <v>1.6</v>
      </c>
      <c r="D287" s="4">
        <f t="shared" si="14"/>
        <v>0</v>
      </c>
      <c r="E287" s="5">
        <f t="shared" si="15"/>
        <v>0.19104846108479548</v>
      </c>
    </row>
    <row r="288" spans="1:5" x14ac:dyDescent="0.2">
      <c r="A288" s="9">
        <f t="shared" si="13"/>
        <v>-27</v>
      </c>
      <c r="B288" s="13">
        <v>34953</v>
      </c>
      <c r="C288">
        <v>1.625</v>
      </c>
      <c r="D288" s="4">
        <f t="shared" si="14"/>
        <v>1.5504186535965254E-2</v>
      </c>
      <c r="E288" s="5">
        <f t="shared" si="15"/>
        <v>0.20167004143494702</v>
      </c>
    </row>
    <row r="289" spans="1:5" x14ac:dyDescent="0.2">
      <c r="A289" s="9">
        <f t="shared" si="13"/>
        <v>-27</v>
      </c>
      <c r="B289" s="13">
        <v>34954</v>
      </c>
      <c r="C289">
        <v>1.635</v>
      </c>
      <c r="D289" s="4">
        <f t="shared" si="14"/>
        <v>6.1349885675159293E-3</v>
      </c>
      <c r="E289" s="5">
        <f t="shared" si="15"/>
        <v>0.20689207125465878</v>
      </c>
    </row>
    <row r="290" spans="1:5" x14ac:dyDescent="0.2">
      <c r="A290" s="9">
        <f t="shared" si="13"/>
        <v>-27</v>
      </c>
      <c r="B290" s="13">
        <v>34955</v>
      </c>
      <c r="C290">
        <v>1.66</v>
      </c>
      <c r="D290" s="4">
        <f t="shared" si="14"/>
        <v>1.5174798019235132E-2</v>
      </c>
      <c r="E290" s="5">
        <f t="shared" si="15"/>
        <v>0.22876497795278297</v>
      </c>
    </row>
    <row r="291" spans="1:5" x14ac:dyDescent="0.2">
      <c r="A291" s="9">
        <f t="shared" si="13"/>
        <v>-27</v>
      </c>
      <c r="B291" s="13">
        <v>34956</v>
      </c>
      <c r="C291">
        <v>1.66</v>
      </c>
      <c r="D291" s="4">
        <f t="shared" si="14"/>
        <v>0</v>
      </c>
      <c r="E291" s="5">
        <f t="shared" si="15"/>
        <v>0.22876497795278297</v>
      </c>
    </row>
    <row r="292" spans="1:5" x14ac:dyDescent="0.2">
      <c r="A292" s="9">
        <f t="shared" si="13"/>
        <v>-27</v>
      </c>
      <c r="B292" s="13">
        <v>34957</v>
      </c>
      <c r="C292">
        <v>1.62</v>
      </c>
      <c r="D292" s="4">
        <f t="shared" si="14"/>
        <v>-2.439145312415901E-2</v>
      </c>
      <c r="E292" s="5">
        <f t="shared" si="15"/>
        <v>0.26965947975796839</v>
      </c>
    </row>
    <row r="293" spans="1:5" x14ac:dyDescent="0.2">
      <c r="A293" s="9">
        <f t="shared" si="13"/>
        <v>-27</v>
      </c>
      <c r="B293" s="13">
        <v>34958</v>
      </c>
      <c r="C293">
        <v>1.62</v>
      </c>
      <c r="D293" s="4">
        <f t="shared" si="14"/>
        <v>0</v>
      </c>
      <c r="E293" s="5">
        <f t="shared" si="15"/>
        <v>0.22583360257564519</v>
      </c>
    </row>
    <row r="294" spans="1:5" x14ac:dyDescent="0.2">
      <c r="A294" s="9">
        <f t="shared" si="13"/>
        <v>-27</v>
      </c>
      <c r="B294" s="13">
        <v>34959</v>
      </c>
      <c r="C294">
        <v>1.62</v>
      </c>
      <c r="D294" s="4">
        <f t="shared" si="14"/>
        <v>0</v>
      </c>
      <c r="E294" s="5">
        <f t="shared" si="15"/>
        <v>0.21003921980857573</v>
      </c>
    </row>
    <row r="295" spans="1:5" x14ac:dyDescent="0.2">
      <c r="A295" s="9">
        <f t="shared" si="13"/>
        <v>-27</v>
      </c>
      <c r="B295" s="13">
        <v>34960</v>
      </c>
      <c r="C295">
        <v>1.62</v>
      </c>
      <c r="D295" s="4">
        <f t="shared" si="14"/>
        <v>0</v>
      </c>
      <c r="E295" s="5">
        <f t="shared" si="15"/>
        <v>0.21003921980857573</v>
      </c>
    </row>
    <row r="296" spans="1:5" x14ac:dyDescent="0.2">
      <c r="A296" s="9">
        <f t="shared" si="13"/>
        <v>-27</v>
      </c>
      <c r="B296" s="13">
        <v>34961</v>
      </c>
      <c r="C296">
        <v>1.605</v>
      </c>
      <c r="D296" s="4">
        <f t="shared" si="14"/>
        <v>-9.3023926623135612E-3</v>
      </c>
      <c r="E296" s="5">
        <f t="shared" si="15"/>
        <v>0.21957298700613176</v>
      </c>
    </row>
    <row r="297" spans="1:5" x14ac:dyDescent="0.2">
      <c r="A297" s="9">
        <f t="shared" si="13"/>
        <v>-27</v>
      </c>
      <c r="B297" s="13">
        <v>34962</v>
      </c>
      <c r="C297">
        <v>1.61</v>
      </c>
      <c r="D297" s="4">
        <f t="shared" si="14"/>
        <v>3.1104224143925518E-3</v>
      </c>
      <c r="E297" s="5">
        <f t="shared" si="15"/>
        <v>0.22019697215050424</v>
      </c>
    </row>
    <row r="298" spans="1:5" x14ac:dyDescent="0.2">
      <c r="A298" s="9">
        <f t="shared" si="13"/>
        <v>-27</v>
      </c>
      <c r="B298" s="13">
        <v>34963</v>
      </c>
      <c r="C298">
        <v>1.615</v>
      </c>
      <c r="D298" s="4">
        <f t="shared" si="14"/>
        <v>3.1007776782481854E-3</v>
      </c>
      <c r="E298" s="5">
        <f t="shared" si="15"/>
        <v>0.19781508197651343</v>
      </c>
    </row>
    <row r="299" spans="1:5" x14ac:dyDescent="0.2">
      <c r="A299" s="9">
        <f t="shared" si="13"/>
        <v>-27</v>
      </c>
      <c r="B299" s="13">
        <v>34964</v>
      </c>
      <c r="C299">
        <v>1.62</v>
      </c>
      <c r="D299" s="4">
        <f t="shared" si="14"/>
        <v>3.0911925696728796E-3</v>
      </c>
      <c r="E299" s="5">
        <f t="shared" si="15"/>
        <v>0.194427179546109</v>
      </c>
    </row>
    <row r="300" spans="1:5" x14ac:dyDescent="0.2">
      <c r="A300" s="9">
        <f t="shared" si="13"/>
        <v>-27</v>
      </c>
      <c r="B300" s="13">
        <v>34965</v>
      </c>
      <c r="C300">
        <v>1.62</v>
      </c>
      <c r="D300" s="4">
        <f t="shared" si="14"/>
        <v>0</v>
      </c>
      <c r="E300" s="5">
        <f t="shared" si="15"/>
        <v>0.16246445744328608</v>
      </c>
    </row>
    <row r="301" spans="1:5" x14ac:dyDescent="0.2">
      <c r="A301" s="9">
        <f t="shared" si="13"/>
        <v>-27</v>
      </c>
      <c r="B301" s="13">
        <v>34966</v>
      </c>
      <c r="C301">
        <v>1.62</v>
      </c>
      <c r="D301" s="4">
        <f t="shared" si="14"/>
        <v>0</v>
      </c>
      <c r="E301" s="5">
        <f t="shared" si="15"/>
        <v>0.16246445744328608</v>
      </c>
    </row>
    <row r="302" spans="1:5" x14ac:dyDescent="0.2">
      <c r="A302" s="9">
        <f t="shared" si="13"/>
        <v>-27</v>
      </c>
      <c r="B302" s="13">
        <v>34967</v>
      </c>
      <c r="C302">
        <v>1.635</v>
      </c>
      <c r="D302" s="4">
        <f t="shared" si="14"/>
        <v>9.2166551049240476E-3</v>
      </c>
      <c r="E302" s="5">
        <f t="shared" si="15"/>
        <v>8.8203382330790336E-2</v>
      </c>
    </row>
    <row r="303" spans="1:5" x14ac:dyDescent="0.2">
      <c r="A303" s="9">
        <f t="shared" si="13"/>
        <v>-27</v>
      </c>
      <c r="B303" s="13">
        <v>34968</v>
      </c>
      <c r="C303">
        <v>1.65</v>
      </c>
      <c r="D303" s="4">
        <f t="shared" si="14"/>
        <v>9.1324835632724723E-3</v>
      </c>
      <c r="E303" s="5">
        <f t="shared" si="15"/>
        <v>0.10070401710886473</v>
      </c>
    </row>
    <row r="304" spans="1:5" x14ac:dyDescent="0.2">
      <c r="A304" s="9">
        <f t="shared" si="13"/>
        <v>-27</v>
      </c>
      <c r="B304" s="13">
        <v>34969</v>
      </c>
      <c r="C304">
        <v>1.67</v>
      </c>
      <c r="D304" s="4">
        <f t="shared" si="14"/>
        <v>1.2048338516174574E-2</v>
      </c>
      <c r="E304" s="5">
        <f t="shared" si="15"/>
        <v>0.11681845635290623</v>
      </c>
    </row>
    <row r="305" spans="1:5" x14ac:dyDescent="0.2">
      <c r="A305" s="9">
        <f t="shared" si="13"/>
        <v>-27</v>
      </c>
      <c r="B305" s="13">
        <v>34970</v>
      </c>
      <c r="C305">
        <v>1.69</v>
      </c>
      <c r="D305" s="4">
        <f t="shared" si="14"/>
        <v>1.1904902506318458E-2</v>
      </c>
      <c r="E305" s="5">
        <f t="shared" si="15"/>
        <v>0.12603307356641463</v>
      </c>
    </row>
    <row r="306" spans="1:5" x14ac:dyDescent="0.2">
      <c r="A306" s="9">
        <f t="shared" si="13"/>
        <v>-27</v>
      </c>
      <c r="B306" s="13">
        <v>34971</v>
      </c>
      <c r="C306">
        <v>1.69</v>
      </c>
      <c r="D306" s="4">
        <f t="shared" si="14"/>
        <v>0</v>
      </c>
      <c r="E306" s="5">
        <f t="shared" si="15"/>
        <v>9.3979277232536337E-2</v>
      </c>
    </row>
    <row r="307" spans="1:5" x14ac:dyDescent="0.2">
      <c r="A307" s="9">
        <f t="shared" si="13"/>
        <v>-27</v>
      </c>
      <c r="B307" s="13">
        <v>34972</v>
      </c>
      <c r="C307">
        <v>1.65</v>
      </c>
      <c r="D307" s="4">
        <f t="shared" si="14"/>
        <v>-2.3953241022492872E-2</v>
      </c>
      <c r="E307" s="5">
        <f t="shared" si="15"/>
        <v>0.20016602927231841</v>
      </c>
    </row>
    <row r="308" spans="1:5" x14ac:dyDescent="0.2">
      <c r="A308" s="9">
        <f t="shared" si="13"/>
        <v>-26</v>
      </c>
      <c r="B308" s="13">
        <v>34973</v>
      </c>
      <c r="C308">
        <v>1.665</v>
      </c>
      <c r="D308" s="4">
        <f t="shared" si="14"/>
        <v>9.0498355199180765E-3</v>
      </c>
      <c r="E308" s="5">
        <f t="shared" si="15"/>
        <v>0.20413294807314805</v>
      </c>
    </row>
    <row r="309" spans="1:5" x14ac:dyDescent="0.2">
      <c r="A309" s="9">
        <f t="shared" si="13"/>
        <v>-26</v>
      </c>
      <c r="B309" s="13">
        <v>34974</v>
      </c>
      <c r="C309">
        <v>1.82</v>
      </c>
      <c r="D309" s="4">
        <f t="shared" si="14"/>
        <v>8.9011377656296839E-2</v>
      </c>
      <c r="E309" s="5">
        <f t="shared" si="15"/>
        <v>0.55804779565252982</v>
      </c>
    </row>
    <row r="310" spans="1:5" x14ac:dyDescent="0.2">
      <c r="A310" s="9">
        <f t="shared" si="13"/>
        <v>-26</v>
      </c>
      <c r="B310" s="13">
        <v>34975</v>
      </c>
      <c r="C310">
        <v>1.93</v>
      </c>
      <c r="D310" s="4">
        <f t="shared" si="14"/>
        <v>5.8683501828090207E-2</v>
      </c>
      <c r="E310" s="5">
        <f t="shared" si="15"/>
        <v>0.61782227484981111</v>
      </c>
    </row>
    <row r="311" spans="1:5" x14ac:dyDescent="0.2">
      <c r="A311" s="9">
        <f t="shared" si="13"/>
        <v>-26</v>
      </c>
      <c r="B311" s="13">
        <v>34976</v>
      </c>
      <c r="C311">
        <v>1.99</v>
      </c>
      <c r="D311" s="4">
        <f t="shared" si="14"/>
        <v>3.0614635819606949E-2</v>
      </c>
      <c r="E311" s="5">
        <f t="shared" si="15"/>
        <v>0.61027463019285233</v>
      </c>
    </row>
    <row r="312" spans="1:5" x14ac:dyDescent="0.2">
      <c r="A312" s="9">
        <f t="shared" si="13"/>
        <v>-26</v>
      </c>
      <c r="B312" s="13">
        <v>34977</v>
      </c>
      <c r="C312">
        <v>1.81</v>
      </c>
      <c r="D312" s="4">
        <f t="shared" si="14"/>
        <v>-9.4807793458666592E-2</v>
      </c>
      <c r="E312" s="5">
        <f t="shared" si="15"/>
        <v>0.92908891311163244</v>
      </c>
    </row>
    <row r="313" spans="1:5" x14ac:dyDescent="0.2">
      <c r="A313" s="9">
        <f t="shared" si="13"/>
        <v>-26</v>
      </c>
      <c r="B313" s="13">
        <v>34978</v>
      </c>
      <c r="C313">
        <v>1.76</v>
      </c>
      <c r="D313" s="4">
        <f t="shared" si="14"/>
        <v>-2.8013036227674006E-2</v>
      </c>
      <c r="E313" s="5">
        <f t="shared" si="15"/>
        <v>0.95743912088963101</v>
      </c>
    </row>
    <row r="314" spans="1:5" x14ac:dyDescent="0.2">
      <c r="A314" s="9">
        <f t="shared" si="13"/>
        <v>-26</v>
      </c>
      <c r="B314" s="13">
        <v>34979</v>
      </c>
      <c r="C314">
        <v>1.76</v>
      </c>
      <c r="D314" s="4">
        <f t="shared" si="14"/>
        <v>0</v>
      </c>
      <c r="E314" s="5">
        <f t="shared" si="15"/>
        <v>0.95735096235784678</v>
      </c>
    </row>
    <row r="315" spans="1:5" x14ac:dyDescent="0.2">
      <c r="A315" s="9">
        <f t="shared" si="13"/>
        <v>-26</v>
      </c>
      <c r="B315" s="13">
        <v>34980</v>
      </c>
      <c r="C315">
        <v>1.76</v>
      </c>
      <c r="D315" s="4">
        <f t="shared" si="14"/>
        <v>0</v>
      </c>
      <c r="E315" s="5">
        <f t="shared" si="15"/>
        <v>0.95669579059055321</v>
      </c>
    </row>
    <row r="316" spans="1:5" x14ac:dyDescent="0.2">
      <c r="A316" s="9">
        <f t="shared" si="13"/>
        <v>-26</v>
      </c>
      <c r="B316" s="13">
        <v>34981</v>
      </c>
      <c r="C316">
        <v>1.76</v>
      </c>
      <c r="D316" s="4">
        <f t="shared" si="14"/>
        <v>0</v>
      </c>
      <c r="E316" s="5">
        <f t="shared" si="15"/>
        <v>0.95669579059055321</v>
      </c>
    </row>
    <row r="317" spans="1:5" x14ac:dyDescent="0.2">
      <c r="A317" s="9">
        <f t="shared" si="13"/>
        <v>-26</v>
      </c>
      <c r="B317" s="13">
        <v>34982</v>
      </c>
      <c r="C317">
        <v>1.74</v>
      </c>
      <c r="D317" s="4">
        <f t="shared" si="14"/>
        <v>-1.1428695823622744E-2</v>
      </c>
      <c r="E317" s="5">
        <f t="shared" si="15"/>
        <v>0.94474112355252327</v>
      </c>
    </row>
    <row r="318" spans="1:5" x14ac:dyDescent="0.2">
      <c r="A318" s="9">
        <f t="shared" si="13"/>
        <v>-26</v>
      </c>
      <c r="B318" s="13">
        <v>34983</v>
      </c>
      <c r="C318">
        <v>1.72</v>
      </c>
      <c r="D318" s="4">
        <f t="shared" si="14"/>
        <v>-1.1560822401075971E-2</v>
      </c>
      <c r="E318" s="5">
        <f t="shared" si="15"/>
        <v>0.94962651710831225</v>
      </c>
    </row>
    <row r="319" spans="1:5" x14ac:dyDescent="0.2">
      <c r="A319" s="9">
        <f t="shared" si="13"/>
        <v>-26</v>
      </c>
      <c r="B319" s="13">
        <v>34984</v>
      </c>
      <c r="C319">
        <v>1.7</v>
      </c>
      <c r="D319" s="4">
        <f t="shared" si="14"/>
        <v>-1.1696039763191298E-2</v>
      </c>
      <c r="E319" s="5">
        <f t="shared" si="15"/>
        <v>0.75593072061449207</v>
      </c>
    </row>
    <row r="320" spans="1:5" x14ac:dyDescent="0.2">
      <c r="A320" s="9">
        <f t="shared" si="13"/>
        <v>-26</v>
      </c>
      <c r="B320" s="13">
        <v>34985</v>
      </c>
      <c r="C320">
        <v>1.68</v>
      </c>
      <c r="D320" s="4">
        <f t="shared" si="14"/>
        <v>-1.1834457647002796E-2</v>
      </c>
      <c r="E320" s="5">
        <f t="shared" si="15"/>
        <v>0.61503400148544185</v>
      </c>
    </row>
    <row r="321" spans="1:5" x14ac:dyDescent="0.2">
      <c r="A321" s="9">
        <f t="shared" si="13"/>
        <v>-26</v>
      </c>
      <c r="B321" s="13">
        <v>34986</v>
      </c>
      <c r="C321">
        <v>1.68</v>
      </c>
      <c r="D321" s="4">
        <f t="shared" si="14"/>
        <v>0</v>
      </c>
      <c r="E321" s="5">
        <f t="shared" si="15"/>
        <v>0.54955116317145369</v>
      </c>
    </row>
    <row r="322" spans="1:5" x14ac:dyDescent="0.2">
      <c r="A322" s="9">
        <f t="shared" si="13"/>
        <v>-26</v>
      </c>
      <c r="B322" s="13">
        <v>34987</v>
      </c>
      <c r="C322">
        <v>1.68</v>
      </c>
      <c r="D322" s="4">
        <f t="shared" si="14"/>
        <v>0</v>
      </c>
      <c r="E322" s="5">
        <f t="shared" si="15"/>
        <v>0.17675192895752528</v>
      </c>
    </row>
    <row r="323" spans="1:5" x14ac:dyDescent="0.2">
      <c r="A323" s="9">
        <f t="shared" si="13"/>
        <v>-26</v>
      </c>
      <c r="B323" s="13">
        <v>34988</v>
      </c>
      <c r="C323">
        <v>1.7</v>
      </c>
      <c r="D323" s="4">
        <f t="shared" si="14"/>
        <v>1.1834457647002798E-2</v>
      </c>
      <c r="E323" s="5">
        <f t="shared" si="15"/>
        <v>0.15081841046310468</v>
      </c>
    </row>
    <row r="324" spans="1:5" x14ac:dyDescent="0.2">
      <c r="A324" s="9">
        <f t="shared" si="13"/>
        <v>-26</v>
      </c>
      <c r="B324" s="13">
        <v>34989</v>
      </c>
      <c r="C324">
        <v>1.71</v>
      </c>
      <c r="D324" s="4">
        <f t="shared" si="14"/>
        <v>5.8651194523980576E-3</v>
      </c>
      <c r="E324" s="5">
        <f t="shared" si="15"/>
        <v>0.16016198893582978</v>
      </c>
    </row>
    <row r="325" spans="1:5" x14ac:dyDescent="0.2">
      <c r="A325" s="9">
        <f t="shared" si="13"/>
        <v>-26</v>
      </c>
      <c r="B325" s="13">
        <v>34990</v>
      </c>
      <c r="C325">
        <v>1.73</v>
      </c>
      <c r="D325" s="4">
        <f t="shared" si="14"/>
        <v>1.1628037995119214E-2</v>
      </c>
      <c r="E325" s="5">
        <f t="shared" si="15"/>
        <v>0.18249742828526277</v>
      </c>
    </row>
    <row r="326" spans="1:5" x14ac:dyDescent="0.2">
      <c r="A326" s="9">
        <f t="shared" si="13"/>
        <v>-26</v>
      </c>
      <c r="B326" s="13">
        <v>34991</v>
      </c>
      <c r="C326">
        <v>1.69</v>
      </c>
      <c r="D326" s="4">
        <f t="shared" si="14"/>
        <v>-2.3392879574705462E-2</v>
      </c>
      <c r="E326" s="5">
        <f t="shared" si="15"/>
        <v>0.22364473029291657</v>
      </c>
    </row>
    <row r="327" spans="1:5" x14ac:dyDescent="0.2">
      <c r="A327" s="9">
        <f t="shared" si="13"/>
        <v>-26</v>
      </c>
      <c r="B327" s="13">
        <v>34992</v>
      </c>
      <c r="C327">
        <v>1.7</v>
      </c>
      <c r="D327" s="4">
        <f t="shared" si="14"/>
        <v>5.899722127188322E-3</v>
      </c>
      <c r="E327" s="5">
        <f t="shared" si="15"/>
        <v>0.22498443794410039</v>
      </c>
    </row>
    <row r="328" spans="1:5" x14ac:dyDescent="0.2">
      <c r="A328" s="9">
        <f t="shared" ref="A328:A391" si="16">MONTH(B328)+(YEAR(B328)-1998)*12</f>
        <v>-26</v>
      </c>
      <c r="B328" s="13">
        <v>34993</v>
      </c>
      <c r="C328">
        <v>1.7</v>
      </c>
      <c r="D328" s="4">
        <f t="shared" si="14"/>
        <v>0</v>
      </c>
      <c r="E328" s="5">
        <f t="shared" si="15"/>
        <v>0.21641725341237697</v>
      </c>
    </row>
    <row r="329" spans="1:5" x14ac:dyDescent="0.2">
      <c r="A329" s="9">
        <f t="shared" si="16"/>
        <v>-26</v>
      </c>
      <c r="B329" s="13">
        <v>34994</v>
      </c>
      <c r="C329">
        <v>1.7</v>
      </c>
      <c r="D329" s="4">
        <f t="shared" si="14"/>
        <v>0</v>
      </c>
      <c r="E329" s="5">
        <f t="shared" si="15"/>
        <v>0.20455640894474178</v>
      </c>
    </row>
    <row r="330" spans="1:5" x14ac:dyDescent="0.2">
      <c r="A330" s="9">
        <f t="shared" si="16"/>
        <v>-26</v>
      </c>
      <c r="B330" s="13">
        <v>34995</v>
      </c>
      <c r="C330">
        <v>1.73</v>
      </c>
      <c r="D330" s="4">
        <f t="shared" si="14"/>
        <v>1.7493157447517119E-2</v>
      </c>
      <c r="E330" s="5">
        <f t="shared" si="15"/>
        <v>0.21233358009875306</v>
      </c>
    </row>
    <row r="331" spans="1:5" x14ac:dyDescent="0.2">
      <c r="A331" s="9">
        <f t="shared" si="16"/>
        <v>-26</v>
      </c>
      <c r="B331" s="13">
        <v>34996</v>
      </c>
      <c r="C331">
        <v>1.73</v>
      </c>
      <c r="D331" s="4">
        <f t="shared" si="14"/>
        <v>0</v>
      </c>
      <c r="E331" s="5">
        <f t="shared" si="15"/>
        <v>0.21233358009875306</v>
      </c>
    </row>
    <row r="332" spans="1:5" x14ac:dyDescent="0.2">
      <c r="A332" s="9">
        <f t="shared" si="16"/>
        <v>-26</v>
      </c>
      <c r="B332" s="13">
        <v>34997</v>
      </c>
      <c r="C332">
        <v>1.74</v>
      </c>
      <c r="D332" s="4">
        <f t="shared" si="14"/>
        <v>5.7637047167501338E-3</v>
      </c>
      <c r="E332" s="5">
        <f t="shared" si="15"/>
        <v>0.21195995481284408</v>
      </c>
    </row>
    <row r="333" spans="1:5" x14ac:dyDescent="0.2">
      <c r="A333" s="9">
        <f t="shared" si="16"/>
        <v>-26</v>
      </c>
      <c r="B333" s="13">
        <v>34998</v>
      </c>
      <c r="C333">
        <v>1.73</v>
      </c>
      <c r="D333" s="4">
        <f t="shared" ref="D333:D396" si="17">LN(C333/C332)</f>
        <v>-5.7637047167501294E-3</v>
      </c>
      <c r="E333" s="5">
        <f t="shared" ref="E333:E396" si="18">STDEV(D324:D333)*SQRT(365)</f>
        <v>0.21058793312713045</v>
      </c>
    </row>
    <row r="334" spans="1:5" x14ac:dyDescent="0.2">
      <c r="A334" s="9">
        <f t="shared" si="16"/>
        <v>-26</v>
      </c>
      <c r="B334" s="13">
        <v>34999</v>
      </c>
      <c r="C334">
        <v>1.76</v>
      </c>
      <c r="D334" s="4">
        <f t="shared" si="17"/>
        <v>1.7192400540372771E-2</v>
      </c>
      <c r="E334" s="5">
        <f t="shared" si="18"/>
        <v>0.2298085379511747</v>
      </c>
    </row>
    <row r="335" spans="1:5" x14ac:dyDescent="0.2">
      <c r="A335" s="9">
        <f t="shared" si="16"/>
        <v>-26</v>
      </c>
      <c r="B335" s="13">
        <v>35000</v>
      </c>
      <c r="C335">
        <v>1.76</v>
      </c>
      <c r="D335" s="4">
        <f t="shared" si="17"/>
        <v>0</v>
      </c>
      <c r="E335" s="5">
        <f t="shared" si="18"/>
        <v>0.22248208151453439</v>
      </c>
    </row>
    <row r="336" spans="1:5" x14ac:dyDescent="0.2">
      <c r="A336" s="9">
        <f t="shared" si="16"/>
        <v>-26</v>
      </c>
      <c r="B336" s="13">
        <v>35001</v>
      </c>
      <c r="C336">
        <v>1.76</v>
      </c>
      <c r="D336" s="4">
        <f t="shared" si="17"/>
        <v>0</v>
      </c>
      <c r="E336" s="5">
        <f t="shared" si="18"/>
        <v>0.14772865556196058</v>
      </c>
    </row>
    <row r="337" spans="1:5" x14ac:dyDescent="0.2">
      <c r="A337" s="9">
        <f t="shared" si="16"/>
        <v>-26</v>
      </c>
      <c r="B337" s="13">
        <v>35002</v>
      </c>
      <c r="C337">
        <v>1.79</v>
      </c>
      <c r="D337" s="4">
        <f t="shared" si="17"/>
        <v>1.6901810802603254E-2</v>
      </c>
      <c r="E337" s="5">
        <f t="shared" si="18"/>
        <v>0.16698802133887899</v>
      </c>
    </row>
    <row r="338" spans="1:5" x14ac:dyDescent="0.2">
      <c r="A338" s="9">
        <f t="shared" si="16"/>
        <v>-26</v>
      </c>
      <c r="B338" s="13">
        <v>35003</v>
      </c>
      <c r="C338">
        <v>1.78</v>
      </c>
      <c r="D338" s="4">
        <f t="shared" si="17"/>
        <v>-5.6022555486698981E-3</v>
      </c>
      <c r="E338" s="5">
        <f t="shared" si="18"/>
        <v>0.17712910050282724</v>
      </c>
    </row>
    <row r="339" spans="1:5" x14ac:dyDescent="0.2">
      <c r="A339" s="9">
        <f t="shared" si="16"/>
        <v>-25</v>
      </c>
      <c r="B339" s="13">
        <v>35004</v>
      </c>
      <c r="C339">
        <v>1.83</v>
      </c>
      <c r="D339" s="4">
        <f t="shared" si="17"/>
        <v>2.770260254933575E-2</v>
      </c>
      <c r="E339" s="5">
        <f t="shared" si="18"/>
        <v>0.22147971087059623</v>
      </c>
    </row>
    <row r="340" spans="1:5" x14ac:dyDescent="0.2">
      <c r="A340" s="9">
        <f t="shared" si="16"/>
        <v>-25</v>
      </c>
      <c r="B340" s="13">
        <v>35005</v>
      </c>
      <c r="C340">
        <v>1.82</v>
      </c>
      <c r="D340" s="4">
        <f t="shared" si="17"/>
        <v>-5.4794657646255957E-3</v>
      </c>
      <c r="E340" s="5">
        <f t="shared" si="18"/>
        <v>0.22237513704721559</v>
      </c>
    </row>
    <row r="341" spans="1:5" x14ac:dyDescent="0.2">
      <c r="A341" s="9">
        <f t="shared" si="16"/>
        <v>-25</v>
      </c>
      <c r="B341" s="13">
        <v>35006</v>
      </c>
      <c r="C341">
        <v>1.88</v>
      </c>
      <c r="D341" s="4">
        <f t="shared" si="17"/>
        <v>3.243527575315374E-2</v>
      </c>
      <c r="E341" s="5">
        <f t="shared" si="18"/>
        <v>0.27296150643315742</v>
      </c>
    </row>
    <row r="342" spans="1:5" x14ac:dyDescent="0.2">
      <c r="A342" s="9">
        <f t="shared" si="16"/>
        <v>-25</v>
      </c>
      <c r="B342" s="13">
        <v>35007</v>
      </c>
      <c r="C342">
        <v>1.88</v>
      </c>
      <c r="D342" s="4">
        <f t="shared" si="17"/>
        <v>0</v>
      </c>
      <c r="E342" s="5">
        <f t="shared" si="18"/>
        <v>0.27733242449908008</v>
      </c>
    </row>
    <row r="343" spans="1:5" x14ac:dyDescent="0.2">
      <c r="A343" s="9">
        <f t="shared" si="16"/>
        <v>-25</v>
      </c>
      <c r="B343" s="13">
        <v>35008</v>
      </c>
      <c r="C343">
        <v>1.88</v>
      </c>
      <c r="D343" s="4">
        <f t="shared" si="17"/>
        <v>0</v>
      </c>
      <c r="E343" s="5">
        <f t="shared" si="18"/>
        <v>0.26798031493690599</v>
      </c>
    </row>
    <row r="344" spans="1:5" x14ac:dyDescent="0.2">
      <c r="A344" s="9">
        <f t="shared" si="16"/>
        <v>-25</v>
      </c>
      <c r="B344" s="13">
        <v>35009</v>
      </c>
      <c r="C344">
        <v>1.86</v>
      </c>
      <c r="D344" s="4">
        <f t="shared" si="17"/>
        <v>-1.0695289116747806E-2</v>
      </c>
      <c r="E344" s="5">
        <f t="shared" si="18"/>
        <v>0.28305430093482281</v>
      </c>
    </row>
    <row r="345" spans="1:5" x14ac:dyDescent="0.2">
      <c r="A345" s="9">
        <f t="shared" si="16"/>
        <v>-25</v>
      </c>
      <c r="B345" s="13">
        <v>35010</v>
      </c>
      <c r="C345">
        <v>1.85</v>
      </c>
      <c r="D345" s="4">
        <f t="shared" si="17"/>
        <v>-5.3908486348764233E-3</v>
      </c>
      <c r="E345" s="5">
        <f t="shared" si="18"/>
        <v>0.28913124384717082</v>
      </c>
    </row>
    <row r="346" spans="1:5" x14ac:dyDescent="0.2">
      <c r="A346" s="9">
        <f t="shared" si="16"/>
        <v>-25</v>
      </c>
      <c r="B346" s="13">
        <v>35011</v>
      </c>
      <c r="C346">
        <v>1.91</v>
      </c>
      <c r="D346" s="4">
        <f t="shared" si="17"/>
        <v>3.1917602968304946E-2</v>
      </c>
      <c r="E346" s="5">
        <f t="shared" si="18"/>
        <v>0.32843487158378126</v>
      </c>
    </row>
    <row r="347" spans="1:5" x14ac:dyDescent="0.2">
      <c r="A347" s="9">
        <f t="shared" si="16"/>
        <v>-25</v>
      </c>
      <c r="B347" s="13">
        <v>35012</v>
      </c>
      <c r="C347">
        <v>1.92</v>
      </c>
      <c r="D347" s="4">
        <f t="shared" si="17"/>
        <v>5.2219439811516249E-3</v>
      </c>
      <c r="E347" s="5">
        <f t="shared" si="18"/>
        <v>0.3233960610715052</v>
      </c>
    </row>
    <row r="348" spans="1:5" x14ac:dyDescent="0.2">
      <c r="A348" s="9">
        <f t="shared" si="16"/>
        <v>-25</v>
      </c>
      <c r="B348" s="13">
        <v>35013</v>
      </c>
      <c r="C348">
        <v>1.93</v>
      </c>
      <c r="D348" s="4">
        <f t="shared" si="17"/>
        <v>5.19481687710393E-3</v>
      </c>
      <c r="E348" s="5">
        <f t="shared" si="18"/>
        <v>0.3127201397247405</v>
      </c>
    </row>
    <row r="349" spans="1:5" x14ac:dyDescent="0.2">
      <c r="A349" s="9">
        <f t="shared" si="16"/>
        <v>-25</v>
      </c>
      <c r="B349" s="13">
        <v>35014</v>
      </c>
      <c r="C349">
        <v>1.93</v>
      </c>
      <c r="D349" s="4">
        <f t="shared" si="17"/>
        <v>0</v>
      </c>
      <c r="E349" s="5">
        <f t="shared" si="18"/>
        <v>0.28589757892106804</v>
      </c>
    </row>
    <row r="350" spans="1:5" x14ac:dyDescent="0.2">
      <c r="A350" s="9">
        <f t="shared" si="16"/>
        <v>-25</v>
      </c>
      <c r="B350" s="13">
        <v>35015</v>
      </c>
      <c r="C350">
        <v>1.93</v>
      </c>
      <c r="D350" s="4">
        <f t="shared" si="17"/>
        <v>0</v>
      </c>
      <c r="E350" s="5">
        <f t="shared" si="18"/>
        <v>0.27934453203079801</v>
      </c>
    </row>
    <row r="351" spans="1:5" x14ac:dyDescent="0.2">
      <c r="A351" s="9">
        <f t="shared" si="16"/>
        <v>-25</v>
      </c>
      <c r="B351" s="13">
        <v>35016</v>
      </c>
      <c r="C351">
        <v>2</v>
      </c>
      <c r="D351" s="4">
        <f t="shared" si="17"/>
        <v>3.562717764315125E-2</v>
      </c>
      <c r="E351" s="5">
        <f t="shared" si="18"/>
        <v>0.29203318472234463</v>
      </c>
    </row>
    <row r="352" spans="1:5" x14ac:dyDescent="0.2">
      <c r="A352" s="9">
        <f t="shared" si="16"/>
        <v>-25</v>
      </c>
      <c r="B352" s="13">
        <v>35017</v>
      </c>
      <c r="C352">
        <v>2.0299999999999998</v>
      </c>
      <c r="D352" s="4">
        <f t="shared" si="17"/>
        <v>1.4888612493750559E-2</v>
      </c>
      <c r="E352" s="5">
        <f t="shared" si="18"/>
        <v>0.29309058902000024</v>
      </c>
    </row>
    <row r="353" spans="1:5" x14ac:dyDescent="0.2">
      <c r="A353" s="9">
        <f t="shared" si="16"/>
        <v>-25</v>
      </c>
      <c r="B353" s="13">
        <v>35018</v>
      </c>
      <c r="C353">
        <v>2.0099999999999998</v>
      </c>
      <c r="D353" s="4">
        <f t="shared" si="17"/>
        <v>-9.9010709827115698E-3</v>
      </c>
      <c r="E353" s="5">
        <f t="shared" si="18"/>
        <v>0.3092653387517213</v>
      </c>
    </row>
    <row r="354" spans="1:5" x14ac:dyDescent="0.2">
      <c r="A354" s="9">
        <f t="shared" si="16"/>
        <v>-25</v>
      </c>
      <c r="B354" s="13">
        <v>35019</v>
      </c>
      <c r="C354">
        <v>2.0499999999999998</v>
      </c>
      <c r="D354" s="4">
        <f t="shared" si="17"/>
        <v>1.9705071079332337E-2</v>
      </c>
      <c r="E354" s="5">
        <f t="shared" si="18"/>
        <v>0.29413952234466745</v>
      </c>
    </row>
    <row r="355" spans="1:5" x14ac:dyDescent="0.2">
      <c r="A355" s="9">
        <f t="shared" si="16"/>
        <v>-25</v>
      </c>
      <c r="B355" s="13">
        <v>35020</v>
      </c>
      <c r="C355">
        <v>2.11</v>
      </c>
      <c r="D355" s="4">
        <f t="shared" si="17"/>
        <v>2.8848154337658343E-2</v>
      </c>
      <c r="E355" s="5">
        <f t="shared" si="18"/>
        <v>0.29550713966266318</v>
      </c>
    </row>
    <row r="356" spans="1:5" x14ac:dyDescent="0.2">
      <c r="A356" s="9">
        <f t="shared" si="16"/>
        <v>-25</v>
      </c>
      <c r="B356" s="13">
        <v>35021</v>
      </c>
      <c r="C356">
        <v>2.11</v>
      </c>
      <c r="D356" s="4">
        <f t="shared" si="17"/>
        <v>0</v>
      </c>
      <c r="E356" s="5">
        <f t="shared" si="18"/>
        <v>0.27553930608597565</v>
      </c>
    </row>
    <row r="357" spans="1:5" x14ac:dyDescent="0.2">
      <c r="A357" s="9">
        <f t="shared" si="16"/>
        <v>-25</v>
      </c>
      <c r="B357" s="13">
        <v>35022</v>
      </c>
      <c r="C357">
        <v>2.11</v>
      </c>
      <c r="D357" s="4">
        <f t="shared" si="17"/>
        <v>0</v>
      </c>
      <c r="E357" s="5">
        <f t="shared" si="18"/>
        <v>0.28093310396652105</v>
      </c>
    </row>
    <row r="358" spans="1:5" x14ac:dyDescent="0.2">
      <c r="A358" s="9">
        <f t="shared" si="16"/>
        <v>-25</v>
      </c>
      <c r="B358" s="13">
        <v>35023</v>
      </c>
      <c r="C358">
        <v>2.2200000000000002</v>
      </c>
      <c r="D358" s="4">
        <f t="shared" si="17"/>
        <v>5.0819248396213143E-2</v>
      </c>
      <c r="E358" s="5">
        <f t="shared" si="18"/>
        <v>0.37310219666690403</v>
      </c>
    </row>
    <row r="359" spans="1:5" x14ac:dyDescent="0.2">
      <c r="A359" s="9">
        <f t="shared" si="16"/>
        <v>-25</v>
      </c>
      <c r="B359" s="13">
        <v>35024</v>
      </c>
      <c r="C359">
        <v>2.23</v>
      </c>
      <c r="D359" s="4">
        <f t="shared" si="17"/>
        <v>4.4943895878392674E-3</v>
      </c>
      <c r="E359" s="5">
        <f t="shared" si="18"/>
        <v>0.36720480674244654</v>
      </c>
    </row>
    <row r="360" spans="1:5" x14ac:dyDescent="0.2">
      <c r="A360" s="9">
        <f t="shared" si="16"/>
        <v>-25</v>
      </c>
      <c r="B360" s="13">
        <v>35025</v>
      </c>
      <c r="C360">
        <v>2.2599999999999998</v>
      </c>
      <c r="D360" s="4">
        <f t="shared" si="17"/>
        <v>1.3363227812166938E-2</v>
      </c>
      <c r="E360" s="5">
        <f t="shared" si="18"/>
        <v>0.35453764225628859</v>
      </c>
    </row>
    <row r="361" spans="1:5" x14ac:dyDescent="0.2">
      <c r="A361" s="9">
        <f t="shared" si="16"/>
        <v>-25</v>
      </c>
      <c r="B361" s="13">
        <v>35026</v>
      </c>
      <c r="C361">
        <v>2.2599999999999998</v>
      </c>
      <c r="D361" s="4">
        <f t="shared" si="17"/>
        <v>0</v>
      </c>
      <c r="E361" s="5">
        <f t="shared" si="18"/>
        <v>0.33865263288026065</v>
      </c>
    </row>
    <row r="362" spans="1:5" x14ac:dyDescent="0.2">
      <c r="A362" s="9">
        <f t="shared" si="16"/>
        <v>-25</v>
      </c>
      <c r="B362" s="13">
        <v>35027</v>
      </c>
      <c r="C362">
        <v>2.2599999999999998</v>
      </c>
      <c r="D362" s="4">
        <f t="shared" si="17"/>
        <v>0</v>
      </c>
      <c r="E362" s="5">
        <f t="shared" si="18"/>
        <v>0.34576873355049675</v>
      </c>
    </row>
    <row r="363" spans="1:5" x14ac:dyDescent="0.2">
      <c r="A363" s="9">
        <f t="shared" si="16"/>
        <v>-25</v>
      </c>
      <c r="B363" s="13">
        <v>35028</v>
      </c>
      <c r="C363">
        <v>2.2599999999999998</v>
      </c>
      <c r="D363" s="4">
        <f t="shared" si="17"/>
        <v>0</v>
      </c>
      <c r="E363" s="5">
        <f t="shared" si="18"/>
        <v>0.32644032130583833</v>
      </c>
    </row>
    <row r="364" spans="1:5" x14ac:dyDescent="0.2">
      <c r="A364" s="9">
        <f t="shared" si="16"/>
        <v>-25</v>
      </c>
      <c r="B364" s="13">
        <v>35029</v>
      </c>
      <c r="C364">
        <v>2.2599999999999998</v>
      </c>
      <c r="D364" s="4">
        <f t="shared" si="17"/>
        <v>0</v>
      </c>
      <c r="E364" s="5">
        <f t="shared" si="18"/>
        <v>0.32860025978413943</v>
      </c>
    </row>
    <row r="365" spans="1:5" x14ac:dyDescent="0.2">
      <c r="A365" s="9">
        <f t="shared" si="16"/>
        <v>-25</v>
      </c>
      <c r="B365" s="13">
        <v>35030</v>
      </c>
      <c r="C365">
        <v>2.27</v>
      </c>
      <c r="D365" s="4">
        <f t="shared" si="17"/>
        <v>4.4150182091169145E-3</v>
      </c>
      <c r="E365" s="5">
        <f t="shared" si="18"/>
        <v>0.30318986072951432</v>
      </c>
    </row>
    <row r="366" spans="1:5" x14ac:dyDescent="0.2">
      <c r="A366" s="9">
        <f t="shared" si="16"/>
        <v>-25</v>
      </c>
      <c r="B366" s="13">
        <v>35031</v>
      </c>
      <c r="C366">
        <v>2.2000000000000002</v>
      </c>
      <c r="D366" s="4">
        <f t="shared" si="17"/>
        <v>-3.1322471129041039E-2</v>
      </c>
      <c r="E366" s="5">
        <f t="shared" si="18"/>
        <v>0.38249688443179153</v>
      </c>
    </row>
    <row r="367" spans="1:5" x14ac:dyDescent="0.2">
      <c r="A367" s="9">
        <f t="shared" si="16"/>
        <v>-25</v>
      </c>
      <c r="B367" s="13">
        <v>35032</v>
      </c>
      <c r="C367">
        <v>2.12</v>
      </c>
      <c r="D367" s="4">
        <f t="shared" si="17"/>
        <v>-3.7041271680349097E-2</v>
      </c>
      <c r="E367" s="5">
        <f t="shared" si="18"/>
        <v>0.45709227863130869</v>
      </c>
    </row>
    <row r="368" spans="1:5" x14ac:dyDescent="0.2">
      <c r="A368" s="9">
        <f t="shared" si="16"/>
        <v>-25</v>
      </c>
      <c r="B368" s="13">
        <v>35033</v>
      </c>
      <c r="C368">
        <v>2.2599999999999998</v>
      </c>
      <c r="D368" s="4">
        <f t="shared" si="17"/>
        <v>6.3948724600273302E-2</v>
      </c>
      <c r="E368" s="5">
        <f t="shared" si="18"/>
        <v>0.51849936363408666</v>
      </c>
    </row>
    <row r="369" spans="1:5" x14ac:dyDescent="0.2">
      <c r="A369" s="9">
        <f t="shared" si="16"/>
        <v>-24</v>
      </c>
      <c r="B369" s="13">
        <v>35034</v>
      </c>
      <c r="C369">
        <v>2.2400000000000002</v>
      </c>
      <c r="D369" s="4">
        <f t="shared" si="17"/>
        <v>-8.8889474172458155E-3</v>
      </c>
      <c r="E369" s="5">
        <f t="shared" si="18"/>
        <v>0.52195682180299852</v>
      </c>
    </row>
    <row r="370" spans="1:5" x14ac:dyDescent="0.2">
      <c r="A370" s="9">
        <f t="shared" si="16"/>
        <v>-24</v>
      </c>
      <c r="B370" s="13">
        <v>35035</v>
      </c>
      <c r="C370">
        <v>2.2400000000000002</v>
      </c>
      <c r="D370" s="4">
        <f t="shared" si="17"/>
        <v>0</v>
      </c>
      <c r="E370" s="5">
        <f t="shared" si="18"/>
        <v>0.51474015430543352</v>
      </c>
    </row>
    <row r="371" spans="1:5" x14ac:dyDescent="0.2">
      <c r="A371" s="9">
        <f t="shared" si="16"/>
        <v>-24</v>
      </c>
      <c r="B371" s="13">
        <v>35036</v>
      </c>
      <c r="C371">
        <v>2.2400000000000002</v>
      </c>
      <c r="D371" s="4">
        <f t="shared" si="17"/>
        <v>0</v>
      </c>
      <c r="E371" s="5">
        <f t="shared" si="18"/>
        <v>0.51474015430543352</v>
      </c>
    </row>
    <row r="372" spans="1:5" x14ac:dyDescent="0.2">
      <c r="A372" s="9">
        <f t="shared" si="16"/>
        <v>-24</v>
      </c>
      <c r="B372" s="13">
        <v>35037</v>
      </c>
      <c r="C372">
        <v>2.25</v>
      </c>
      <c r="D372" s="4">
        <f t="shared" si="17"/>
        <v>4.4543503493801534E-3</v>
      </c>
      <c r="E372" s="5">
        <f t="shared" si="18"/>
        <v>0.51575458008801622</v>
      </c>
    </row>
    <row r="373" spans="1:5" x14ac:dyDescent="0.2">
      <c r="A373" s="9">
        <f t="shared" si="16"/>
        <v>-24</v>
      </c>
      <c r="B373" s="13">
        <v>35038</v>
      </c>
      <c r="C373">
        <v>2.2999999999999998</v>
      </c>
      <c r="D373" s="4">
        <f t="shared" si="17"/>
        <v>2.1978906718775167E-2</v>
      </c>
      <c r="E373" s="5">
        <f t="shared" si="18"/>
        <v>0.53331557056499512</v>
      </c>
    </row>
    <row r="374" spans="1:5" x14ac:dyDescent="0.2">
      <c r="A374" s="9">
        <f t="shared" si="16"/>
        <v>-24</v>
      </c>
      <c r="B374" s="13">
        <v>35039</v>
      </c>
      <c r="C374">
        <v>2.4</v>
      </c>
      <c r="D374" s="4">
        <f t="shared" si="17"/>
        <v>4.2559614418795903E-2</v>
      </c>
      <c r="E374" s="5">
        <f t="shared" si="18"/>
        <v>0.5869261533504333</v>
      </c>
    </row>
    <row r="375" spans="1:5" x14ac:dyDescent="0.2">
      <c r="A375" s="9">
        <f t="shared" si="16"/>
        <v>-24</v>
      </c>
      <c r="B375" s="13">
        <v>35040</v>
      </c>
      <c r="C375">
        <v>2.36</v>
      </c>
      <c r="D375" s="4">
        <f t="shared" si="17"/>
        <v>-1.6807118316381289E-2</v>
      </c>
      <c r="E375" s="5">
        <f t="shared" si="18"/>
        <v>0.6030483769549686</v>
      </c>
    </row>
    <row r="376" spans="1:5" x14ac:dyDescent="0.2">
      <c r="A376" s="9">
        <f t="shared" si="16"/>
        <v>-24</v>
      </c>
      <c r="B376" s="13">
        <v>35041</v>
      </c>
      <c r="C376">
        <v>2.38</v>
      </c>
      <c r="D376" s="4">
        <f t="shared" si="17"/>
        <v>8.4388686458646035E-3</v>
      </c>
      <c r="E376" s="5">
        <f t="shared" si="18"/>
        <v>0.55481091040514019</v>
      </c>
    </row>
    <row r="377" spans="1:5" x14ac:dyDescent="0.2">
      <c r="A377" s="9">
        <f t="shared" si="16"/>
        <v>-24</v>
      </c>
      <c r="B377" s="13">
        <v>35042</v>
      </c>
      <c r="C377">
        <v>2.38</v>
      </c>
      <c r="D377" s="4">
        <f t="shared" si="17"/>
        <v>0</v>
      </c>
      <c r="E377" s="5">
        <f t="shared" si="18"/>
        <v>0.47220568546613451</v>
      </c>
    </row>
    <row r="378" spans="1:5" x14ac:dyDescent="0.2">
      <c r="A378" s="9">
        <f t="shared" si="16"/>
        <v>-24</v>
      </c>
      <c r="B378" s="13">
        <v>35043</v>
      </c>
      <c r="C378">
        <v>2.38</v>
      </c>
      <c r="D378" s="4">
        <f t="shared" si="17"/>
        <v>0</v>
      </c>
      <c r="E378" s="5">
        <f t="shared" si="18"/>
        <v>0.3170941794166488</v>
      </c>
    </row>
    <row r="379" spans="1:5" x14ac:dyDescent="0.2">
      <c r="A379" s="9">
        <f t="shared" si="16"/>
        <v>-24</v>
      </c>
      <c r="B379" s="13">
        <v>35044</v>
      </c>
      <c r="C379">
        <v>2.37</v>
      </c>
      <c r="D379" s="4">
        <f t="shared" si="17"/>
        <v>-4.2105325363433824E-3</v>
      </c>
      <c r="E379" s="5">
        <f t="shared" si="18"/>
        <v>0.30985688980582721</v>
      </c>
    </row>
    <row r="380" spans="1:5" x14ac:dyDescent="0.2">
      <c r="A380" s="9">
        <f t="shared" si="16"/>
        <v>-24</v>
      </c>
      <c r="B380" s="13">
        <v>35045</v>
      </c>
      <c r="C380">
        <v>2.37</v>
      </c>
      <c r="D380" s="4">
        <f t="shared" si="17"/>
        <v>0</v>
      </c>
      <c r="E380" s="5">
        <f t="shared" si="18"/>
        <v>0.30985688980582721</v>
      </c>
    </row>
    <row r="381" spans="1:5" x14ac:dyDescent="0.2">
      <c r="A381" s="9">
        <f t="shared" si="16"/>
        <v>-24</v>
      </c>
      <c r="B381" s="13">
        <v>35046</v>
      </c>
      <c r="C381">
        <v>2.41</v>
      </c>
      <c r="D381" s="4">
        <f t="shared" si="17"/>
        <v>1.6736792355523826E-2</v>
      </c>
      <c r="E381" s="5">
        <f t="shared" si="18"/>
        <v>0.31397013049736111</v>
      </c>
    </row>
    <row r="382" spans="1:5" x14ac:dyDescent="0.2">
      <c r="A382" s="9">
        <f t="shared" si="16"/>
        <v>-24</v>
      </c>
      <c r="B382" s="13">
        <v>35047</v>
      </c>
      <c r="C382">
        <v>2.4500000000000002</v>
      </c>
      <c r="D382" s="4">
        <f t="shared" si="17"/>
        <v>1.6461277054071931E-2</v>
      </c>
      <c r="E382" s="5">
        <f t="shared" si="18"/>
        <v>0.31788874415512486</v>
      </c>
    </row>
    <row r="383" spans="1:5" x14ac:dyDescent="0.2">
      <c r="A383" s="9">
        <f t="shared" si="16"/>
        <v>-24</v>
      </c>
      <c r="B383" s="13">
        <v>35048</v>
      </c>
      <c r="C383">
        <v>2.5</v>
      </c>
      <c r="D383" s="4">
        <f t="shared" si="17"/>
        <v>2.0202707317519469E-2</v>
      </c>
      <c r="E383" s="5">
        <f t="shared" si="18"/>
        <v>0.31500600157644343</v>
      </c>
    </row>
    <row r="384" spans="1:5" x14ac:dyDescent="0.2">
      <c r="A384" s="9">
        <f t="shared" si="16"/>
        <v>-24</v>
      </c>
      <c r="B384" s="13">
        <v>35049</v>
      </c>
      <c r="C384">
        <v>2.5</v>
      </c>
      <c r="D384" s="4">
        <f t="shared" si="17"/>
        <v>0</v>
      </c>
      <c r="E384" s="5">
        <f t="shared" si="18"/>
        <v>0.21727300862828741</v>
      </c>
    </row>
    <row r="385" spans="1:5" x14ac:dyDescent="0.2">
      <c r="A385" s="9">
        <f t="shared" si="16"/>
        <v>-24</v>
      </c>
      <c r="B385" s="13">
        <v>35050</v>
      </c>
      <c r="C385">
        <v>2.5</v>
      </c>
      <c r="D385" s="4">
        <f t="shared" si="17"/>
        <v>0</v>
      </c>
      <c r="E385" s="5">
        <f t="shared" si="18"/>
        <v>0.17041365572684347</v>
      </c>
    </row>
    <row r="386" spans="1:5" x14ac:dyDescent="0.2">
      <c r="A386" s="9">
        <f t="shared" si="16"/>
        <v>-24</v>
      </c>
      <c r="B386" s="13">
        <v>35051</v>
      </c>
      <c r="C386">
        <v>2.57</v>
      </c>
      <c r="D386" s="4">
        <f t="shared" si="17"/>
        <v>2.7615167032973391E-2</v>
      </c>
      <c r="E386" s="5">
        <f t="shared" si="18"/>
        <v>0.21592866310116143</v>
      </c>
    </row>
    <row r="387" spans="1:5" x14ac:dyDescent="0.2">
      <c r="A387" s="9">
        <f t="shared" si="16"/>
        <v>-24</v>
      </c>
      <c r="B387" s="13">
        <v>35052</v>
      </c>
      <c r="C387">
        <v>2.72</v>
      </c>
      <c r="D387" s="4">
        <f t="shared" si="17"/>
        <v>5.6725981400777746E-2</v>
      </c>
      <c r="E387" s="5">
        <f t="shared" si="18"/>
        <v>0.3587997245826467</v>
      </c>
    </row>
    <row r="388" spans="1:5" x14ac:dyDescent="0.2">
      <c r="A388" s="9">
        <f t="shared" si="16"/>
        <v>-24</v>
      </c>
      <c r="B388" s="13">
        <v>35053</v>
      </c>
      <c r="C388">
        <v>3.15</v>
      </c>
      <c r="D388" s="4">
        <f t="shared" si="17"/>
        <v>0.14677057252963566</v>
      </c>
      <c r="E388" s="5">
        <f t="shared" si="18"/>
        <v>0.86950574298508854</v>
      </c>
    </row>
    <row r="389" spans="1:5" x14ac:dyDescent="0.2">
      <c r="A389" s="9">
        <f t="shared" si="16"/>
        <v>-24</v>
      </c>
      <c r="B389" s="13">
        <v>35054</v>
      </c>
      <c r="C389">
        <v>3.7</v>
      </c>
      <c r="D389" s="4">
        <f t="shared" si="17"/>
        <v>0.16093036681263712</v>
      </c>
      <c r="E389" s="5">
        <f t="shared" si="18"/>
        <v>1.1487356994946056</v>
      </c>
    </row>
    <row r="390" spans="1:5" x14ac:dyDescent="0.2">
      <c r="A390" s="9">
        <f t="shared" si="16"/>
        <v>-24</v>
      </c>
      <c r="B390" s="13">
        <v>35055</v>
      </c>
      <c r="C390">
        <v>3.7</v>
      </c>
      <c r="D390" s="4">
        <f t="shared" si="17"/>
        <v>0</v>
      </c>
      <c r="E390" s="5">
        <f t="shared" si="18"/>
        <v>1.1487356994946056</v>
      </c>
    </row>
    <row r="391" spans="1:5" x14ac:dyDescent="0.2">
      <c r="A391" s="9">
        <f t="shared" si="16"/>
        <v>-24</v>
      </c>
      <c r="B391" s="13">
        <v>35056</v>
      </c>
      <c r="C391">
        <v>3.7</v>
      </c>
      <c r="D391" s="4">
        <f t="shared" si="17"/>
        <v>0</v>
      </c>
      <c r="E391" s="5">
        <f t="shared" si="18"/>
        <v>1.1694305776374427</v>
      </c>
    </row>
    <row r="392" spans="1:5" x14ac:dyDescent="0.2">
      <c r="A392" s="9">
        <f t="shared" ref="A392:A455" si="19">MONTH(B392)+(YEAR(B392)-1998)*12</f>
        <v>-24</v>
      </c>
      <c r="B392" s="13">
        <v>35057</v>
      </c>
      <c r="C392">
        <v>3.7</v>
      </c>
      <c r="D392" s="4">
        <f t="shared" si="17"/>
        <v>0</v>
      </c>
      <c r="E392" s="5">
        <f t="shared" si="18"/>
        <v>1.1885789635867856</v>
      </c>
    </row>
    <row r="393" spans="1:5" x14ac:dyDescent="0.2">
      <c r="A393" s="9">
        <f t="shared" si="19"/>
        <v>-24</v>
      </c>
      <c r="B393" s="13">
        <v>35058</v>
      </c>
      <c r="C393">
        <v>3.7</v>
      </c>
      <c r="D393" s="4">
        <f t="shared" si="17"/>
        <v>0</v>
      </c>
      <c r="E393" s="5">
        <f t="shared" si="18"/>
        <v>1.209158809778218</v>
      </c>
    </row>
    <row r="394" spans="1:5" x14ac:dyDescent="0.2">
      <c r="A394" s="9">
        <f t="shared" si="19"/>
        <v>-24</v>
      </c>
      <c r="B394" s="13">
        <v>35059</v>
      </c>
      <c r="C394">
        <v>3.7</v>
      </c>
      <c r="D394" s="4">
        <f t="shared" si="17"/>
        <v>0</v>
      </c>
      <c r="E394" s="5">
        <f t="shared" si="18"/>
        <v>1.209158809778218</v>
      </c>
    </row>
    <row r="395" spans="1:5" x14ac:dyDescent="0.2">
      <c r="A395" s="9">
        <f t="shared" si="19"/>
        <v>-24</v>
      </c>
      <c r="B395" s="13">
        <v>35060</v>
      </c>
      <c r="C395">
        <v>3.33</v>
      </c>
      <c r="D395" s="4">
        <f t="shared" si="17"/>
        <v>-0.10536051565782628</v>
      </c>
      <c r="E395" s="5">
        <f t="shared" si="18"/>
        <v>1.4840084920467949</v>
      </c>
    </row>
    <row r="396" spans="1:5" x14ac:dyDescent="0.2">
      <c r="A396" s="9">
        <f t="shared" si="19"/>
        <v>-24</v>
      </c>
      <c r="B396" s="13">
        <v>35061</v>
      </c>
      <c r="C396">
        <v>2.94</v>
      </c>
      <c r="D396" s="4">
        <f t="shared" si="17"/>
        <v>-0.12456272264176224</v>
      </c>
      <c r="E396" s="5">
        <f t="shared" si="18"/>
        <v>1.7494426585807967</v>
      </c>
    </row>
    <row r="397" spans="1:5" x14ac:dyDescent="0.2">
      <c r="A397" s="9">
        <f t="shared" si="19"/>
        <v>-24</v>
      </c>
      <c r="B397" s="13">
        <v>35062</v>
      </c>
      <c r="C397">
        <v>2.83</v>
      </c>
      <c r="D397" s="4">
        <f t="shared" ref="D397:D460" si="20">LN(C397/C396)</f>
        <v>-3.8132869695443918E-2</v>
      </c>
      <c r="E397" s="5">
        <f t="shared" ref="E397:E460" si="21">STDEV(D388:D397)*SQRT(365)</f>
        <v>1.7481466715528897</v>
      </c>
    </row>
    <row r="398" spans="1:5" x14ac:dyDescent="0.2">
      <c r="A398" s="9">
        <f t="shared" si="19"/>
        <v>-24</v>
      </c>
      <c r="B398" s="13">
        <v>35063</v>
      </c>
      <c r="C398">
        <v>2.83</v>
      </c>
      <c r="D398" s="4">
        <f t="shared" si="20"/>
        <v>0</v>
      </c>
      <c r="E398" s="5">
        <f t="shared" si="21"/>
        <v>1.4636318217613671</v>
      </c>
    </row>
    <row r="399" spans="1:5" x14ac:dyDescent="0.2">
      <c r="A399" s="9">
        <f t="shared" si="19"/>
        <v>-24</v>
      </c>
      <c r="B399" s="13">
        <v>35064</v>
      </c>
      <c r="C399">
        <v>2.83</v>
      </c>
      <c r="D399" s="4">
        <f t="shared" si="20"/>
        <v>0</v>
      </c>
      <c r="E399" s="5">
        <f t="shared" si="21"/>
        <v>0.92033675210695853</v>
      </c>
    </row>
    <row r="400" spans="1:5" x14ac:dyDescent="0.2">
      <c r="A400" s="9">
        <f t="shared" si="19"/>
        <v>-23</v>
      </c>
      <c r="B400" s="13">
        <v>35065</v>
      </c>
      <c r="C400">
        <v>3.35</v>
      </c>
      <c r="D400" s="4">
        <f t="shared" si="20"/>
        <v>0.16868363418182877</v>
      </c>
      <c r="E400" s="5">
        <f t="shared" si="21"/>
        <v>1.500784590953038</v>
      </c>
    </row>
    <row r="401" spans="1:5" x14ac:dyDescent="0.2">
      <c r="A401" s="9">
        <f t="shared" si="19"/>
        <v>-23</v>
      </c>
      <c r="B401" s="13">
        <v>35066</v>
      </c>
      <c r="C401">
        <v>3.44</v>
      </c>
      <c r="D401" s="4">
        <f t="shared" si="20"/>
        <v>2.6511125548331863E-2</v>
      </c>
      <c r="E401" s="5">
        <f t="shared" si="21"/>
        <v>1.5163695357456972</v>
      </c>
    </row>
    <row r="402" spans="1:5" x14ac:dyDescent="0.2">
      <c r="A402" s="9">
        <f t="shared" si="19"/>
        <v>-23</v>
      </c>
      <c r="B402" s="13">
        <v>35067</v>
      </c>
      <c r="C402">
        <v>3.5</v>
      </c>
      <c r="D402" s="4">
        <f t="shared" si="20"/>
        <v>1.7291497110061043E-2</v>
      </c>
      <c r="E402" s="5">
        <f t="shared" si="21"/>
        <v>1.5233216861472094</v>
      </c>
    </row>
    <row r="403" spans="1:5" x14ac:dyDescent="0.2">
      <c r="A403" s="9">
        <f t="shared" si="19"/>
        <v>-23</v>
      </c>
      <c r="B403" s="13">
        <v>35068</v>
      </c>
      <c r="C403">
        <v>3.52</v>
      </c>
      <c r="D403" s="4">
        <f t="shared" si="20"/>
        <v>5.6980211146377959E-3</v>
      </c>
      <c r="E403" s="5">
        <f t="shared" si="21"/>
        <v>1.5245531505058885</v>
      </c>
    </row>
    <row r="404" spans="1:5" x14ac:dyDescent="0.2">
      <c r="A404" s="9">
        <f t="shared" si="19"/>
        <v>-23</v>
      </c>
      <c r="B404" s="13">
        <v>35069</v>
      </c>
      <c r="C404">
        <v>3.53</v>
      </c>
      <c r="D404" s="4">
        <f t="shared" si="20"/>
        <v>2.8368813351995355E-3</v>
      </c>
      <c r="E404" s="5">
        <f t="shared" si="21"/>
        <v>1.5250257770518909</v>
      </c>
    </row>
    <row r="405" spans="1:5" x14ac:dyDescent="0.2">
      <c r="A405" s="9">
        <f t="shared" si="19"/>
        <v>-23</v>
      </c>
      <c r="B405" s="13">
        <v>35070</v>
      </c>
      <c r="C405">
        <v>3.53</v>
      </c>
      <c r="D405" s="4">
        <f t="shared" si="20"/>
        <v>0</v>
      </c>
      <c r="E405" s="5">
        <f t="shared" si="21"/>
        <v>1.3677275051707296</v>
      </c>
    </row>
    <row r="406" spans="1:5" x14ac:dyDescent="0.2">
      <c r="A406" s="9">
        <f t="shared" si="19"/>
        <v>-23</v>
      </c>
      <c r="B406" s="13">
        <v>35071</v>
      </c>
      <c r="C406">
        <v>3.53</v>
      </c>
      <c r="D406" s="4">
        <f t="shared" si="20"/>
        <v>0</v>
      </c>
      <c r="E406" s="5">
        <f t="shared" si="21"/>
        <v>1.0580970983283973</v>
      </c>
    </row>
    <row r="407" spans="1:5" x14ac:dyDescent="0.2">
      <c r="A407" s="9">
        <f t="shared" si="19"/>
        <v>-23</v>
      </c>
      <c r="B407" s="13">
        <v>35072</v>
      </c>
      <c r="C407">
        <v>3.62</v>
      </c>
      <c r="D407" s="4">
        <f t="shared" si="20"/>
        <v>2.5176154892474403E-2</v>
      </c>
      <c r="E407" s="5">
        <f t="shared" si="21"/>
        <v>0.98799471187348442</v>
      </c>
    </row>
    <row r="408" spans="1:5" x14ac:dyDescent="0.2">
      <c r="A408" s="9">
        <f t="shared" si="19"/>
        <v>-23</v>
      </c>
      <c r="B408" s="13">
        <v>35073</v>
      </c>
      <c r="C408">
        <v>3.54</v>
      </c>
      <c r="D408" s="4">
        <f t="shared" si="20"/>
        <v>-2.2347298691996659E-2</v>
      </c>
      <c r="E408" s="5">
        <f t="shared" si="21"/>
        <v>1.0193075052832616</v>
      </c>
    </row>
    <row r="409" spans="1:5" x14ac:dyDescent="0.2">
      <c r="A409" s="9">
        <f t="shared" si="19"/>
        <v>-23</v>
      </c>
      <c r="B409" s="13">
        <v>35074</v>
      </c>
      <c r="C409">
        <v>3.45</v>
      </c>
      <c r="D409" s="4">
        <f t="shared" si="20"/>
        <v>-2.5752496102414625E-2</v>
      </c>
      <c r="E409" s="5">
        <f t="shared" si="21"/>
        <v>1.0535427655840266</v>
      </c>
    </row>
    <row r="410" spans="1:5" x14ac:dyDescent="0.2">
      <c r="A410" s="9">
        <f t="shared" si="19"/>
        <v>-23</v>
      </c>
      <c r="B410" s="13">
        <v>35075</v>
      </c>
      <c r="C410">
        <v>3.31</v>
      </c>
      <c r="D410" s="4">
        <f t="shared" si="20"/>
        <v>-4.1426041654296884E-2</v>
      </c>
      <c r="E410" s="5">
        <f t="shared" si="21"/>
        <v>0.42911687939806575</v>
      </c>
    </row>
    <row r="411" spans="1:5" x14ac:dyDescent="0.2">
      <c r="A411" s="9">
        <f t="shared" si="19"/>
        <v>-23</v>
      </c>
      <c r="B411" s="13">
        <v>35076</v>
      </c>
      <c r="C411">
        <v>2.97</v>
      </c>
      <c r="D411" s="4">
        <f t="shared" si="20"/>
        <v>-0.10838623657436319</v>
      </c>
      <c r="E411" s="5">
        <f t="shared" si="21"/>
        <v>0.73832462751312433</v>
      </c>
    </row>
    <row r="412" spans="1:5" x14ac:dyDescent="0.2">
      <c r="A412" s="9">
        <f t="shared" si="19"/>
        <v>-23</v>
      </c>
      <c r="B412" s="13">
        <v>35077</v>
      </c>
      <c r="C412">
        <v>2.97</v>
      </c>
      <c r="D412" s="4">
        <f t="shared" si="20"/>
        <v>0</v>
      </c>
      <c r="E412" s="5">
        <f t="shared" si="21"/>
        <v>0.71496865626297579</v>
      </c>
    </row>
    <row r="413" spans="1:5" x14ac:dyDescent="0.2">
      <c r="A413" s="9">
        <f t="shared" si="19"/>
        <v>-23</v>
      </c>
      <c r="B413" s="13">
        <v>35078</v>
      </c>
      <c r="C413">
        <v>2.97</v>
      </c>
      <c r="D413" s="4">
        <f t="shared" si="20"/>
        <v>0</v>
      </c>
      <c r="E413" s="5">
        <f t="shared" si="21"/>
        <v>0.70862038211658784</v>
      </c>
    </row>
    <row r="414" spans="1:5" x14ac:dyDescent="0.2">
      <c r="A414" s="9">
        <f t="shared" si="19"/>
        <v>-23</v>
      </c>
      <c r="B414" s="13">
        <v>35079</v>
      </c>
      <c r="C414">
        <v>2.41</v>
      </c>
      <c r="D414" s="4">
        <f t="shared" si="20"/>
        <v>-0.20893520531204465</v>
      </c>
      <c r="E414" s="5">
        <f t="shared" si="21"/>
        <v>1.3410844476278914</v>
      </c>
    </row>
    <row r="415" spans="1:5" x14ac:dyDescent="0.2">
      <c r="A415" s="9">
        <f t="shared" si="19"/>
        <v>-23</v>
      </c>
      <c r="B415" s="13">
        <v>35080</v>
      </c>
      <c r="C415">
        <v>2.13</v>
      </c>
      <c r="D415" s="4">
        <f t="shared" si="20"/>
        <v>-0.12350476778123004</v>
      </c>
      <c r="E415" s="5">
        <f t="shared" si="21"/>
        <v>1.4046047129035379</v>
      </c>
    </row>
    <row r="416" spans="1:5" x14ac:dyDescent="0.2">
      <c r="A416" s="9">
        <f t="shared" si="19"/>
        <v>-23</v>
      </c>
      <c r="B416" s="13">
        <v>35081</v>
      </c>
      <c r="C416">
        <v>2.25</v>
      </c>
      <c r="D416" s="4">
        <f t="shared" si="20"/>
        <v>5.4808236494995159E-2</v>
      </c>
      <c r="E416" s="5">
        <f t="shared" si="21"/>
        <v>1.5189263086781299</v>
      </c>
    </row>
    <row r="417" spans="1:5" x14ac:dyDescent="0.2">
      <c r="A417" s="9">
        <f t="shared" si="19"/>
        <v>-23</v>
      </c>
      <c r="B417" s="13">
        <v>35082</v>
      </c>
      <c r="C417">
        <v>2.44</v>
      </c>
      <c r="D417" s="4">
        <f t="shared" si="20"/>
        <v>8.1067823088781618E-2</v>
      </c>
      <c r="E417" s="5">
        <f t="shared" si="21"/>
        <v>1.6551327534331941</v>
      </c>
    </row>
    <row r="418" spans="1:5" x14ac:dyDescent="0.2">
      <c r="A418" s="9">
        <f t="shared" si="19"/>
        <v>-23</v>
      </c>
      <c r="B418" s="13">
        <v>35083</v>
      </c>
      <c r="C418">
        <v>2.73</v>
      </c>
      <c r="D418" s="4">
        <f t="shared" si="20"/>
        <v>0.11230356989175794</v>
      </c>
      <c r="E418" s="5">
        <f t="shared" si="21"/>
        <v>1.8942029250511951</v>
      </c>
    </row>
    <row r="419" spans="1:5" x14ac:dyDescent="0.2">
      <c r="A419" s="9">
        <f t="shared" si="19"/>
        <v>-23</v>
      </c>
      <c r="B419" s="13">
        <v>35084</v>
      </c>
      <c r="C419">
        <v>2.73</v>
      </c>
      <c r="D419" s="4">
        <f t="shared" si="20"/>
        <v>0</v>
      </c>
      <c r="E419" s="5">
        <f t="shared" si="21"/>
        <v>1.9007081981984513</v>
      </c>
    </row>
    <row r="420" spans="1:5" x14ac:dyDescent="0.2">
      <c r="A420" s="9">
        <f t="shared" si="19"/>
        <v>-23</v>
      </c>
      <c r="B420" s="13">
        <v>35085</v>
      </c>
      <c r="C420">
        <v>2.73</v>
      </c>
      <c r="D420" s="4">
        <f t="shared" si="20"/>
        <v>0</v>
      </c>
      <c r="E420" s="5">
        <f t="shared" si="21"/>
        <v>1.9012587410970387</v>
      </c>
    </row>
    <row r="421" spans="1:5" x14ac:dyDescent="0.2">
      <c r="A421" s="9">
        <f t="shared" si="19"/>
        <v>-23</v>
      </c>
      <c r="B421" s="13">
        <v>35086</v>
      </c>
      <c r="C421">
        <v>2.2200000000000002</v>
      </c>
      <c r="D421" s="4">
        <f t="shared" si="20"/>
        <v>-0.20679441331268014</v>
      </c>
      <c r="E421" s="5">
        <f t="shared" si="21"/>
        <v>2.1632441173907524</v>
      </c>
    </row>
    <row r="422" spans="1:5" x14ac:dyDescent="0.2">
      <c r="A422" s="9">
        <f t="shared" si="19"/>
        <v>-23</v>
      </c>
      <c r="B422" s="13">
        <v>35087</v>
      </c>
      <c r="C422">
        <v>2.35</v>
      </c>
      <c r="D422" s="4">
        <f t="shared" si="20"/>
        <v>5.6908132271879373E-2</v>
      </c>
      <c r="E422" s="5">
        <f t="shared" si="21"/>
        <v>2.2208509843184929</v>
      </c>
    </row>
    <row r="423" spans="1:5" x14ac:dyDescent="0.2">
      <c r="A423" s="9">
        <f t="shared" si="19"/>
        <v>-23</v>
      </c>
      <c r="B423" s="13">
        <v>35088</v>
      </c>
      <c r="C423">
        <v>2.83</v>
      </c>
      <c r="D423" s="4">
        <f t="shared" si="20"/>
        <v>0.18586138349907871</v>
      </c>
      <c r="E423" s="5">
        <f t="shared" si="21"/>
        <v>2.5585225443193673</v>
      </c>
    </row>
    <row r="424" spans="1:5" x14ac:dyDescent="0.2">
      <c r="A424" s="9">
        <f t="shared" si="19"/>
        <v>-23</v>
      </c>
      <c r="B424" s="13">
        <v>35089</v>
      </c>
      <c r="C424">
        <v>2.73</v>
      </c>
      <c r="D424" s="4">
        <f t="shared" si="20"/>
        <v>-3.5975102458277924E-2</v>
      </c>
      <c r="E424" s="5">
        <f t="shared" si="21"/>
        <v>2.1850703671181155</v>
      </c>
    </row>
    <row r="425" spans="1:5" x14ac:dyDescent="0.2">
      <c r="A425" s="9">
        <f t="shared" si="19"/>
        <v>-23</v>
      </c>
      <c r="B425" s="13">
        <v>35090</v>
      </c>
      <c r="C425">
        <v>2.6</v>
      </c>
      <c r="D425" s="4">
        <f t="shared" si="20"/>
        <v>-4.8790164169431945E-2</v>
      </c>
      <c r="E425" s="5">
        <f t="shared" si="21"/>
        <v>2.0382022689398558</v>
      </c>
    </row>
    <row r="426" spans="1:5" x14ac:dyDescent="0.2">
      <c r="A426" s="9">
        <f t="shared" si="19"/>
        <v>-23</v>
      </c>
      <c r="B426" s="13">
        <v>35091</v>
      </c>
      <c r="C426">
        <v>2.6</v>
      </c>
      <c r="D426" s="4">
        <f t="shared" si="20"/>
        <v>0</v>
      </c>
      <c r="E426" s="5">
        <f t="shared" si="21"/>
        <v>2.0270419300462592</v>
      </c>
    </row>
    <row r="427" spans="1:5" x14ac:dyDescent="0.2">
      <c r="A427" s="9">
        <f t="shared" si="19"/>
        <v>-23</v>
      </c>
      <c r="B427" s="13">
        <v>35092</v>
      </c>
      <c r="C427">
        <v>2.6</v>
      </c>
      <c r="D427" s="4">
        <f t="shared" si="20"/>
        <v>0</v>
      </c>
      <c r="E427" s="5">
        <f t="shared" si="21"/>
        <v>1.9775703597939942</v>
      </c>
    </row>
    <row r="428" spans="1:5" x14ac:dyDescent="0.2">
      <c r="A428" s="9">
        <f t="shared" si="19"/>
        <v>-23</v>
      </c>
      <c r="B428" s="13">
        <v>35093</v>
      </c>
      <c r="C428">
        <v>2.73</v>
      </c>
      <c r="D428" s="4">
        <f t="shared" si="20"/>
        <v>4.8790164169432049E-2</v>
      </c>
      <c r="E428" s="5">
        <f t="shared" si="21"/>
        <v>1.8740853104642907</v>
      </c>
    </row>
    <row r="429" spans="1:5" x14ac:dyDescent="0.2">
      <c r="A429" s="9">
        <f t="shared" si="19"/>
        <v>-23</v>
      </c>
      <c r="B429" s="13">
        <v>35094</v>
      </c>
      <c r="C429">
        <v>3.11</v>
      </c>
      <c r="D429" s="4">
        <f t="shared" si="20"/>
        <v>0.13032111699427434</v>
      </c>
      <c r="E429" s="5">
        <f t="shared" si="21"/>
        <v>2.0327559900077103</v>
      </c>
    </row>
    <row r="430" spans="1:5" x14ac:dyDescent="0.2">
      <c r="A430" s="9">
        <f t="shared" si="19"/>
        <v>-23</v>
      </c>
      <c r="B430" s="13">
        <v>35095</v>
      </c>
      <c r="C430">
        <v>3.63</v>
      </c>
      <c r="D430" s="4">
        <f t="shared" si="20"/>
        <v>0.15460992208561675</v>
      </c>
      <c r="E430" s="5">
        <f t="shared" si="21"/>
        <v>2.200266112169651</v>
      </c>
    </row>
    <row r="431" spans="1:5" x14ac:dyDescent="0.2">
      <c r="A431" s="9">
        <f t="shared" si="19"/>
        <v>-22</v>
      </c>
      <c r="B431" s="13">
        <v>35096</v>
      </c>
      <c r="C431">
        <v>7.95</v>
      </c>
      <c r="D431" s="4">
        <f t="shared" si="20"/>
        <v>0.78393928038948113</v>
      </c>
      <c r="E431" s="5">
        <f t="shared" si="21"/>
        <v>4.6647909809604773</v>
      </c>
    </row>
    <row r="432" spans="1:5" x14ac:dyDescent="0.2">
      <c r="A432" s="9">
        <f t="shared" si="19"/>
        <v>-22</v>
      </c>
      <c r="B432" s="13">
        <v>35097</v>
      </c>
      <c r="C432">
        <v>14</v>
      </c>
      <c r="D432" s="4">
        <f t="shared" si="20"/>
        <v>0.56588540094901807</v>
      </c>
      <c r="E432" s="5">
        <f t="shared" si="21"/>
        <v>5.3196661738581987</v>
      </c>
    </row>
    <row r="433" spans="1:5" x14ac:dyDescent="0.2">
      <c r="A433" s="9">
        <f t="shared" si="19"/>
        <v>-22</v>
      </c>
      <c r="B433" s="13">
        <v>35098</v>
      </c>
      <c r="C433">
        <v>14</v>
      </c>
      <c r="D433" s="4">
        <f t="shared" si="20"/>
        <v>0</v>
      </c>
      <c r="E433" s="5">
        <f t="shared" si="21"/>
        <v>5.4266200435709955</v>
      </c>
    </row>
    <row r="434" spans="1:5" x14ac:dyDescent="0.2">
      <c r="A434" s="9">
        <f t="shared" si="19"/>
        <v>-22</v>
      </c>
      <c r="B434" s="13">
        <v>35099</v>
      </c>
      <c r="C434">
        <v>14</v>
      </c>
      <c r="D434" s="4">
        <f t="shared" si="20"/>
        <v>0</v>
      </c>
      <c r="E434" s="5">
        <f t="shared" si="21"/>
        <v>5.378098917703702</v>
      </c>
    </row>
    <row r="435" spans="1:5" x14ac:dyDescent="0.2">
      <c r="A435" s="9">
        <f t="shared" si="19"/>
        <v>-22</v>
      </c>
      <c r="B435" s="13">
        <v>35100</v>
      </c>
      <c r="C435">
        <v>4.08</v>
      </c>
      <c r="D435" s="4">
        <f t="shared" si="20"/>
        <v>-1.2329603411991883</v>
      </c>
      <c r="E435" s="5">
        <f t="shared" si="21"/>
        <v>10.024689003941239</v>
      </c>
    </row>
    <row r="436" spans="1:5" x14ac:dyDescent="0.2">
      <c r="A436" s="9">
        <f t="shared" si="19"/>
        <v>-22</v>
      </c>
      <c r="B436" s="13">
        <v>35101</v>
      </c>
      <c r="C436">
        <v>4</v>
      </c>
      <c r="D436" s="4">
        <f t="shared" si="20"/>
        <v>-1.9802627296179754E-2</v>
      </c>
      <c r="E436" s="5">
        <f t="shared" si="21"/>
        <v>10.029011742134099</v>
      </c>
    </row>
    <row r="437" spans="1:5" x14ac:dyDescent="0.2">
      <c r="A437" s="9">
        <f t="shared" si="19"/>
        <v>-22</v>
      </c>
      <c r="B437" s="13">
        <v>35102</v>
      </c>
      <c r="C437">
        <v>8.75</v>
      </c>
      <c r="D437" s="4">
        <f t="shared" si="20"/>
        <v>0.78275933924963248</v>
      </c>
      <c r="E437" s="5">
        <f t="shared" si="21"/>
        <v>10.964032552369234</v>
      </c>
    </row>
    <row r="438" spans="1:5" x14ac:dyDescent="0.2">
      <c r="A438" s="9">
        <f t="shared" si="19"/>
        <v>-22</v>
      </c>
      <c r="B438" s="13">
        <v>35103</v>
      </c>
      <c r="C438">
        <v>7.5</v>
      </c>
      <c r="D438" s="4">
        <f t="shared" si="20"/>
        <v>-0.15415067982725836</v>
      </c>
      <c r="E438" s="5">
        <f t="shared" si="21"/>
        <v>11.086375476706678</v>
      </c>
    </row>
    <row r="439" spans="1:5" x14ac:dyDescent="0.2">
      <c r="A439" s="9">
        <f t="shared" si="19"/>
        <v>-22</v>
      </c>
      <c r="B439" s="13">
        <v>35104</v>
      </c>
      <c r="C439">
        <v>5.75</v>
      </c>
      <c r="D439" s="4">
        <f t="shared" si="20"/>
        <v>-0.26570316573300562</v>
      </c>
      <c r="E439" s="5">
        <f t="shared" si="21"/>
        <v>11.300101195127523</v>
      </c>
    </row>
    <row r="440" spans="1:5" x14ac:dyDescent="0.2">
      <c r="A440" s="9">
        <f t="shared" si="19"/>
        <v>-22</v>
      </c>
      <c r="B440" s="13">
        <v>35105</v>
      </c>
      <c r="C440">
        <v>5.75</v>
      </c>
      <c r="D440" s="4">
        <f t="shared" si="20"/>
        <v>0</v>
      </c>
      <c r="E440" s="5">
        <f t="shared" si="21"/>
        <v>11.28701060383653</v>
      </c>
    </row>
    <row r="441" spans="1:5" x14ac:dyDescent="0.2">
      <c r="A441" s="9">
        <f t="shared" si="19"/>
        <v>-22</v>
      </c>
      <c r="B441" s="13">
        <v>35106</v>
      </c>
      <c r="C441">
        <v>5.75</v>
      </c>
      <c r="D441" s="4">
        <f t="shared" si="20"/>
        <v>0</v>
      </c>
      <c r="E441" s="5">
        <f t="shared" si="21"/>
        <v>10.144216307045397</v>
      </c>
    </row>
    <row r="442" spans="1:5" x14ac:dyDescent="0.2">
      <c r="A442" s="9">
        <f t="shared" si="19"/>
        <v>-22</v>
      </c>
      <c r="B442" s="13">
        <v>35107</v>
      </c>
      <c r="C442">
        <v>5.25</v>
      </c>
      <c r="D442" s="4">
        <f t="shared" si="20"/>
        <v>-9.0971778205726758E-2</v>
      </c>
      <c r="E442" s="5">
        <f t="shared" si="21"/>
        <v>9.3154664091240811</v>
      </c>
    </row>
    <row r="443" spans="1:5" x14ac:dyDescent="0.2">
      <c r="A443" s="9">
        <f t="shared" si="19"/>
        <v>-22</v>
      </c>
      <c r="B443" s="13">
        <v>35108</v>
      </c>
      <c r="C443">
        <v>4.45</v>
      </c>
      <c r="D443" s="4">
        <f t="shared" si="20"/>
        <v>-0.16532398042538354</v>
      </c>
      <c r="E443" s="5">
        <f t="shared" si="21"/>
        <v>9.2984019674211247</v>
      </c>
    </row>
    <row r="444" spans="1:5" x14ac:dyDescent="0.2">
      <c r="A444" s="9">
        <f t="shared" si="19"/>
        <v>-22</v>
      </c>
      <c r="B444" s="13">
        <v>35109</v>
      </c>
      <c r="C444">
        <v>4.82</v>
      </c>
      <c r="D444" s="4">
        <f t="shared" si="20"/>
        <v>7.9869831884360032E-2</v>
      </c>
      <c r="E444" s="5">
        <f t="shared" si="21"/>
        <v>9.3507024102323051</v>
      </c>
    </row>
    <row r="445" spans="1:5" x14ac:dyDescent="0.2">
      <c r="A445" s="9">
        <f t="shared" si="19"/>
        <v>-22</v>
      </c>
      <c r="B445" s="13">
        <v>35110</v>
      </c>
      <c r="C445">
        <v>5.85</v>
      </c>
      <c r="D445" s="4">
        <f t="shared" si="20"/>
        <v>0.1936677331812561</v>
      </c>
      <c r="E445" s="5">
        <f t="shared" si="21"/>
        <v>5.6025851573034897</v>
      </c>
    </row>
    <row r="446" spans="1:5" x14ac:dyDescent="0.2">
      <c r="A446" s="9">
        <f t="shared" si="19"/>
        <v>-22</v>
      </c>
      <c r="B446" s="13">
        <v>35111</v>
      </c>
      <c r="C446">
        <v>4.3499999999999996</v>
      </c>
      <c r="D446" s="4">
        <f t="shared" si="20"/>
        <v>-0.29626581614317238</v>
      </c>
      <c r="E446" s="5">
        <f t="shared" si="21"/>
        <v>5.9523800966427949</v>
      </c>
    </row>
    <row r="447" spans="1:5" x14ac:dyDescent="0.2">
      <c r="A447" s="9">
        <f t="shared" si="19"/>
        <v>-22</v>
      </c>
      <c r="B447" s="13">
        <v>35112</v>
      </c>
      <c r="C447">
        <v>4.3499999999999996</v>
      </c>
      <c r="D447" s="4">
        <f t="shared" si="20"/>
        <v>0</v>
      </c>
      <c r="E447" s="5">
        <f t="shared" si="21"/>
        <v>2.9376223545137528</v>
      </c>
    </row>
    <row r="448" spans="1:5" x14ac:dyDescent="0.2">
      <c r="A448" s="9">
        <f t="shared" si="19"/>
        <v>-22</v>
      </c>
      <c r="B448" s="13">
        <v>35113</v>
      </c>
      <c r="C448">
        <v>4.3499999999999996</v>
      </c>
      <c r="D448" s="4">
        <f t="shared" si="20"/>
        <v>0</v>
      </c>
      <c r="E448" s="5">
        <f t="shared" si="21"/>
        <v>2.9057506515330647</v>
      </c>
    </row>
    <row r="449" spans="1:5" x14ac:dyDescent="0.2">
      <c r="A449" s="9">
        <f t="shared" si="19"/>
        <v>-22</v>
      </c>
      <c r="B449" s="13">
        <v>35114</v>
      </c>
      <c r="C449">
        <v>3.2</v>
      </c>
      <c r="D449" s="4">
        <f t="shared" si="20"/>
        <v>-0.30702503529491171</v>
      </c>
      <c r="E449" s="5">
        <f t="shared" si="21"/>
        <v>3.0354050325208801</v>
      </c>
    </row>
    <row r="450" spans="1:5" x14ac:dyDescent="0.2">
      <c r="A450" s="9">
        <f t="shared" si="19"/>
        <v>-22</v>
      </c>
      <c r="B450" s="13">
        <v>35115</v>
      </c>
      <c r="C450">
        <v>2.5099999999999998</v>
      </c>
      <c r="D450" s="4">
        <f t="shared" si="20"/>
        <v>-0.24286805666198844</v>
      </c>
      <c r="E450" s="5">
        <f t="shared" si="21"/>
        <v>3.1956465433684027</v>
      </c>
    </row>
    <row r="451" spans="1:5" x14ac:dyDescent="0.2">
      <c r="A451" s="9">
        <f t="shared" si="19"/>
        <v>-22</v>
      </c>
      <c r="B451" s="13">
        <v>35116</v>
      </c>
      <c r="C451">
        <v>2.46</v>
      </c>
      <c r="D451" s="4">
        <f t="shared" si="20"/>
        <v>-2.0121403199421063E-2</v>
      </c>
      <c r="E451" s="5">
        <f t="shared" si="21"/>
        <v>3.1767356823532458</v>
      </c>
    </row>
    <row r="452" spans="1:5" x14ac:dyDescent="0.2">
      <c r="A452" s="9">
        <f t="shared" si="19"/>
        <v>-22</v>
      </c>
      <c r="B452" s="13">
        <v>35117</v>
      </c>
      <c r="C452">
        <v>2.84</v>
      </c>
      <c r="D452" s="4">
        <f t="shared" si="20"/>
        <v>0.14364270222884329</v>
      </c>
      <c r="E452" s="5">
        <f t="shared" si="21"/>
        <v>3.4619766364552418</v>
      </c>
    </row>
    <row r="453" spans="1:5" x14ac:dyDescent="0.2">
      <c r="A453" s="9">
        <f t="shared" si="19"/>
        <v>-22</v>
      </c>
      <c r="B453" s="13">
        <v>35118</v>
      </c>
      <c r="C453">
        <v>2.92</v>
      </c>
      <c r="D453" s="4">
        <f t="shared" si="20"/>
        <v>2.7779564107075671E-2</v>
      </c>
      <c r="E453" s="5">
        <f t="shared" si="21"/>
        <v>3.4233388831975411</v>
      </c>
    </row>
    <row r="454" spans="1:5" x14ac:dyDescent="0.2">
      <c r="A454" s="9">
        <f t="shared" si="19"/>
        <v>-22</v>
      </c>
      <c r="B454" s="13">
        <v>35119</v>
      </c>
      <c r="C454">
        <v>2.92</v>
      </c>
      <c r="D454" s="4">
        <f t="shared" si="20"/>
        <v>0</v>
      </c>
      <c r="E454" s="5">
        <f t="shared" si="21"/>
        <v>3.3409161930213198</v>
      </c>
    </row>
    <row r="455" spans="1:5" x14ac:dyDescent="0.2">
      <c r="A455" s="9">
        <f t="shared" si="19"/>
        <v>-22</v>
      </c>
      <c r="B455" s="13">
        <v>35120</v>
      </c>
      <c r="C455">
        <v>2.92</v>
      </c>
      <c r="D455" s="4">
        <f t="shared" si="20"/>
        <v>0</v>
      </c>
      <c r="E455" s="5">
        <f t="shared" si="21"/>
        <v>2.9497768532851723</v>
      </c>
    </row>
    <row r="456" spans="1:5" x14ac:dyDescent="0.2">
      <c r="A456" s="9">
        <f t="shared" ref="A456:A519" si="22">MONTH(B456)+(YEAR(B456)-1998)*12</f>
        <v>-22</v>
      </c>
      <c r="B456" s="13">
        <v>35121</v>
      </c>
      <c r="C456">
        <v>2.97</v>
      </c>
      <c r="D456" s="4">
        <f t="shared" si="20"/>
        <v>1.6978336534418048E-2</v>
      </c>
      <c r="E456" s="5">
        <f t="shared" si="21"/>
        <v>2.5535663742191401</v>
      </c>
    </row>
    <row r="457" spans="1:5" x14ac:dyDescent="0.2">
      <c r="A457" s="9">
        <f t="shared" si="22"/>
        <v>-22</v>
      </c>
      <c r="B457" s="13">
        <v>35122</v>
      </c>
      <c r="C457">
        <v>3.02</v>
      </c>
      <c r="D457" s="4">
        <f t="shared" si="20"/>
        <v>1.6694878572170054E-2</v>
      </c>
      <c r="E457" s="5">
        <f t="shared" si="21"/>
        <v>2.5656481324090765</v>
      </c>
    </row>
    <row r="458" spans="1:5" x14ac:dyDescent="0.2">
      <c r="A458" s="9">
        <f t="shared" si="22"/>
        <v>-22</v>
      </c>
      <c r="B458" s="13">
        <v>35123</v>
      </c>
      <c r="C458">
        <v>3.48</v>
      </c>
      <c r="D458" s="4">
        <f t="shared" si="20"/>
        <v>0.14177546239960459</v>
      </c>
      <c r="E458" s="5">
        <f t="shared" si="21"/>
        <v>2.7813398974116725</v>
      </c>
    </row>
    <row r="459" spans="1:5" x14ac:dyDescent="0.2">
      <c r="A459" s="9">
        <f t="shared" si="22"/>
        <v>-22</v>
      </c>
      <c r="B459" s="13">
        <v>35124</v>
      </c>
      <c r="C459">
        <v>2.93</v>
      </c>
      <c r="D459" s="4">
        <f t="shared" si="20"/>
        <v>-0.17202987075740703</v>
      </c>
      <c r="E459" s="5">
        <f t="shared" si="21"/>
        <v>2.2985965698257966</v>
      </c>
    </row>
    <row r="460" spans="1:5" x14ac:dyDescent="0.2">
      <c r="A460" s="9">
        <f t="shared" si="22"/>
        <v>-21</v>
      </c>
      <c r="B460" s="13">
        <v>35125</v>
      </c>
      <c r="C460">
        <v>3</v>
      </c>
      <c r="D460" s="4">
        <f t="shared" si="20"/>
        <v>2.3609865639133667E-2</v>
      </c>
      <c r="E460" s="5">
        <f t="shared" si="21"/>
        <v>1.6782513480333057</v>
      </c>
    </row>
    <row r="461" spans="1:5" x14ac:dyDescent="0.2">
      <c r="A461" s="9">
        <f t="shared" si="22"/>
        <v>-21</v>
      </c>
      <c r="B461" s="13">
        <v>35126</v>
      </c>
      <c r="C461">
        <v>3</v>
      </c>
      <c r="D461" s="4">
        <f t="shared" ref="D461:D524" si="23">LN(C461/C460)</f>
        <v>0</v>
      </c>
      <c r="E461" s="5">
        <f t="shared" ref="E461:E524" si="24">STDEV(D452:D461)*SQRT(365)</f>
        <v>1.6641397869993879</v>
      </c>
    </row>
    <row r="462" spans="1:5" x14ac:dyDescent="0.2">
      <c r="A462" s="9">
        <f t="shared" si="22"/>
        <v>-21</v>
      </c>
      <c r="B462" s="13">
        <v>35127</v>
      </c>
      <c r="C462">
        <v>3</v>
      </c>
      <c r="D462" s="4">
        <f t="shared" si="23"/>
        <v>0</v>
      </c>
      <c r="E462" s="5">
        <f t="shared" si="24"/>
        <v>1.4422571430433719</v>
      </c>
    </row>
    <row r="463" spans="1:5" x14ac:dyDescent="0.2">
      <c r="A463" s="9">
        <f t="shared" si="22"/>
        <v>-21</v>
      </c>
      <c r="B463" s="13">
        <v>35128</v>
      </c>
      <c r="C463">
        <v>2.69</v>
      </c>
      <c r="D463" s="4">
        <f t="shared" si="23"/>
        <v>-0.10907109505436201</v>
      </c>
      <c r="E463" s="5">
        <f t="shared" si="24"/>
        <v>1.5862417762982983</v>
      </c>
    </row>
    <row r="464" spans="1:5" x14ac:dyDescent="0.2">
      <c r="A464" s="9">
        <f t="shared" si="22"/>
        <v>-21</v>
      </c>
      <c r="B464" s="13">
        <v>35129</v>
      </c>
      <c r="C464">
        <v>2.9</v>
      </c>
      <c r="D464" s="4">
        <f t="shared" si="23"/>
        <v>7.5169543378680523E-2</v>
      </c>
      <c r="E464" s="5">
        <f t="shared" si="24"/>
        <v>1.6650605802920846</v>
      </c>
    </row>
    <row r="465" spans="1:5" x14ac:dyDescent="0.2">
      <c r="A465" s="9">
        <f t="shared" si="22"/>
        <v>-21</v>
      </c>
      <c r="B465" s="13">
        <v>35130</v>
      </c>
      <c r="C465">
        <v>3.25</v>
      </c>
      <c r="D465" s="4">
        <f t="shared" si="23"/>
        <v>0.1139442593492179</v>
      </c>
      <c r="E465" s="5">
        <f t="shared" si="24"/>
        <v>1.8035157306710177</v>
      </c>
    </row>
    <row r="466" spans="1:5" x14ac:dyDescent="0.2">
      <c r="A466" s="9">
        <f t="shared" si="22"/>
        <v>-21</v>
      </c>
      <c r="B466" s="13">
        <v>35131</v>
      </c>
      <c r="C466">
        <v>3.95</v>
      </c>
      <c r="D466" s="4">
        <f t="shared" si="23"/>
        <v>0.19506058257138448</v>
      </c>
      <c r="E466" s="5">
        <f t="shared" si="24"/>
        <v>2.1215060567962083</v>
      </c>
    </row>
    <row r="467" spans="1:5" x14ac:dyDescent="0.2">
      <c r="A467" s="9">
        <f t="shared" si="22"/>
        <v>-21</v>
      </c>
      <c r="B467" s="13">
        <v>35132</v>
      </c>
      <c r="C467">
        <v>3.3</v>
      </c>
      <c r="D467" s="4">
        <f t="shared" si="23"/>
        <v>-0.17979311044059607</v>
      </c>
      <c r="E467" s="5">
        <f t="shared" si="24"/>
        <v>2.4694837692583897</v>
      </c>
    </row>
    <row r="468" spans="1:5" x14ac:dyDescent="0.2">
      <c r="A468" s="9">
        <f t="shared" si="22"/>
        <v>-21</v>
      </c>
      <c r="B468" s="13">
        <v>35133</v>
      </c>
      <c r="C468">
        <v>3.3</v>
      </c>
      <c r="D468" s="4">
        <f t="shared" si="23"/>
        <v>0</v>
      </c>
      <c r="E468" s="5">
        <f t="shared" si="24"/>
        <v>2.3029580571151325</v>
      </c>
    </row>
    <row r="469" spans="1:5" x14ac:dyDescent="0.2">
      <c r="A469" s="9">
        <f t="shared" si="22"/>
        <v>-21</v>
      </c>
      <c r="B469" s="13">
        <v>35134</v>
      </c>
      <c r="C469">
        <v>3.3</v>
      </c>
      <c r="D469" s="4">
        <f t="shared" si="23"/>
        <v>0</v>
      </c>
      <c r="E469" s="5">
        <f t="shared" si="24"/>
        <v>2.0143210354248096</v>
      </c>
    </row>
    <row r="470" spans="1:5" x14ac:dyDescent="0.2">
      <c r="A470" s="9">
        <f t="shared" si="22"/>
        <v>-21</v>
      </c>
      <c r="B470" s="13">
        <v>35135</v>
      </c>
      <c r="C470">
        <v>2.8</v>
      </c>
      <c r="D470" s="4">
        <f t="shared" si="23"/>
        <v>-0.16430305129127629</v>
      </c>
      <c r="E470" s="5">
        <f t="shared" si="24"/>
        <v>2.2732683054684668</v>
      </c>
    </row>
    <row r="471" spans="1:5" x14ac:dyDescent="0.2">
      <c r="A471" s="9">
        <f t="shared" si="22"/>
        <v>-21</v>
      </c>
      <c r="B471" s="13">
        <v>35136</v>
      </c>
      <c r="C471">
        <v>2.91</v>
      </c>
      <c r="D471" s="4">
        <f t="shared" si="23"/>
        <v>3.8533664002242986E-2</v>
      </c>
      <c r="E471" s="5">
        <f t="shared" si="24"/>
        <v>2.2898710328212526</v>
      </c>
    </row>
    <row r="472" spans="1:5" x14ac:dyDescent="0.2">
      <c r="A472" s="9">
        <f t="shared" si="22"/>
        <v>-21</v>
      </c>
      <c r="B472" s="13">
        <v>35137</v>
      </c>
      <c r="C472">
        <v>2.8</v>
      </c>
      <c r="D472" s="4">
        <f t="shared" si="23"/>
        <v>-3.8533664002243E-2</v>
      </c>
      <c r="E472" s="5">
        <f t="shared" si="24"/>
        <v>2.29960563475752</v>
      </c>
    </row>
    <row r="473" spans="1:5" x14ac:dyDescent="0.2">
      <c r="A473" s="9">
        <f t="shared" si="22"/>
        <v>-21</v>
      </c>
      <c r="B473" s="13">
        <v>35138</v>
      </c>
      <c r="C473">
        <v>2.76</v>
      </c>
      <c r="D473" s="4">
        <f t="shared" si="23"/>
        <v>-1.4388737452099669E-2</v>
      </c>
      <c r="E473" s="5">
        <f t="shared" si="24"/>
        <v>2.1978947322456861</v>
      </c>
    </row>
    <row r="474" spans="1:5" x14ac:dyDescent="0.2">
      <c r="A474" s="9">
        <f t="shared" si="22"/>
        <v>-21</v>
      </c>
      <c r="B474" s="13">
        <v>35139</v>
      </c>
      <c r="C474">
        <v>2.79</v>
      </c>
      <c r="D474" s="4">
        <f t="shared" si="23"/>
        <v>1.0810916104215676E-2</v>
      </c>
      <c r="E474" s="5">
        <f t="shared" si="24"/>
        <v>2.1454453726688749</v>
      </c>
    </row>
    <row r="475" spans="1:5" x14ac:dyDescent="0.2">
      <c r="A475" s="9">
        <f t="shared" si="22"/>
        <v>-21</v>
      </c>
      <c r="B475" s="13">
        <v>35140</v>
      </c>
      <c r="C475">
        <v>2.79</v>
      </c>
      <c r="D475" s="4">
        <f t="shared" si="23"/>
        <v>0</v>
      </c>
      <c r="E475" s="5">
        <f t="shared" si="24"/>
        <v>1.9969972665023639</v>
      </c>
    </row>
    <row r="476" spans="1:5" x14ac:dyDescent="0.2">
      <c r="A476" s="9">
        <f t="shared" si="22"/>
        <v>-21</v>
      </c>
      <c r="B476" s="13">
        <v>35141</v>
      </c>
      <c r="C476">
        <v>2.79</v>
      </c>
      <c r="D476" s="4">
        <f t="shared" si="23"/>
        <v>0</v>
      </c>
      <c r="E476" s="5">
        <f t="shared" si="24"/>
        <v>1.4314844957047188</v>
      </c>
    </row>
    <row r="477" spans="1:5" x14ac:dyDescent="0.2">
      <c r="A477" s="9">
        <f t="shared" si="22"/>
        <v>-21</v>
      </c>
      <c r="B477" s="13">
        <v>35142</v>
      </c>
      <c r="C477">
        <v>2.96</v>
      </c>
      <c r="D477" s="4">
        <f t="shared" si="23"/>
        <v>5.9147672502694766E-2</v>
      </c>
      <c r="E477" s="5">
        <f t="shared" si="24"/>
        <v>1.1499234373643747</v>
      </c>
    </row>
    <row r="478" spans="1:5" x14ac:dyDescent="0.2">
      <c r="A478" s="9">
        <f t="shared" si="22"/>
        <v>-21</v>
      </c>
      <c r="B478" s="13">
        <v>35143</v>
      </c>
      <c r="C478">
        <v>2.92</v>
      </c>
      <c r="D478" s="4">
        <f t="shared" si="23"/>
        <v>-1.3605652055778598E-2</v>
      </c>
      <c r="E478" s="5">
        <f t="shared" si="24"/>
        <v>1.1476415378467071</v>
      </c>
    </row>
    <row r="479" spans="1:5" x14ac:dyDescent="0.2">
      <c r="A479" s="9">
        <f t="shared" si="22"/>
        <v>-21</v>
      </c>
      <c r="B479" s="13">
        <v>35144</v>
      </c>
      <c r="C479">
        <v>2.87</v>
      </c>
      <c r="D479" s="4">
        <f t="shared" si="23"/>
        <v>-1.7271586508660595E-2</v>
      </c>
      <c r="E479" s="5">
        <f t="shared" si="24"/>
        <v>1.1449151347058002</v>
      </c>
    </row>
    <row r="480" spans="1:5" x14ac:dyDescent="0.2">
      <c r="A480" s="9">
        <f t="shared" si="22"/>
        <v>-21</v>
      </c>
      <c r="B480" s="13">
        <v>35145</v>
      </c>
      <c r="C480">
        <v>2.89</v>
      </c>
      <c r="D480" s="4">
        <f t="shared" si="23"/>
        <v>6.944472352810995E-3</v>
      </c>
      <c r="E480" s="5">
        <f t="shared" si="24"/>
        <v>0.54125520094629997</v>
      </c>
    </row>
    <row r="481" spans="1:5" x14ac:dyDescent="0.2">
      <c r="A481" s="9">
        <f t="shared" si="22"/>
        <v>-21</v>
      </c>
      <c r="B481" s="13">
        <v>35146</v>
      </c>
      <c r="C481">
        <v>2.98</v>
      </c>
      <c r="D481" s="4">
        <f t="shared" si="23"/>
        <v>3.0666798392972323E-2</v>
      </c>
      <c r="E481" s="5">
        <f t="shared" si="24"/>
        <v>0.52215597924826407</v>
      </c>
    </row>
    <row r="482" spans="1:5" x14ac:dyDescent="0.2">
      <c r="A482" s="9">
        <f t="shared" si="22"/>
        <v>-21</v>
      </c>
      <c r="B482" s="13">
        <v>35147</v>
      </c>
      <c r="C482">
        <v>2.98</v>
      </c>
      <c r="D482" s="4">
        <f t="shared" si="23"/>
        <v>0</v>
      </c>
      <c r="E482" s="5">
        <f t="shared" si="24"/>
        <v>0.44606833238677474</v>
      </c>
    </row>
    <row r="483" spans="1:5" x14ac:dyDescent="0.2">
      <c r="A483" s="9">
        <f t="shared" si="22"/>
        <v>-21</v>
      </c>
      <c r="B483" s="13">
        <v>35148</v>
      </c>
      <c r="C483">
        <v>2.98</v>
      </c>
      <c r="D483" s="4">
        <f t="shared" si="23"/>
        <v>0</v>
      </c>
      <c r="E483" s="5">
        <f t="shared" si="24"/>
        <v>0.42716444095685724</v>
      </c>
    </row>
    <row r="484" spans="1:5" x14ac:dyDescent="0.2">
      <c r="A484" s="9">
        <f t="shared" si="22"/>
        <v>-21</v>
      </c>
      <c r="B484" s="13">
        <v>35149</v>
      </c>
      <c r="C484">
        <v>3.01</v>
      </c>
      <c r="D484" s="4">
        <f t="shared" si="23"/>
        <v>1.0016778243471209E-2</v>
      </c>
      <c r="E484" s="5">
        <f t="shared" si="24"/>
        <v>0.42695446348829624</v>
      </c>
    </row>
    <row r="485" spans="1:5" x14ac:dyDescent="0.2">
      <c r="A485" s="9">
        <f t="shared" si="22"/>
        <v>-21</v>
      </c>
      <c r="B485" s="13">
        <v>35150</v>
      </c>
      <c r="C485">
        <v>2.96</v>
      </c>
      <c r="D485" s="4">
        <f t="shared" si="23"/>
        <v>-1.675081042481524E-2</v>
      </c>
      <c r="E485" s="5">
        <f t="shared" si="24"/>
        <v>0.45038182384531428</v>
      </c>
    </row>
    <row r="486" spans="1:5" x14ac:dyDescent="0.2">
      <c r="A486" s="9">
        <f t="shared" si="22"/>
        <v>-21</v>
      </c>
      <c r="B486" s="13">
        <v>35151</v>
      </c>
      <c r="C486">
        <v>2.86</v>
      </c>
      <c r="D486" s="4">
        <f t="shared" si="23"/>
        <v>-3.4367643504207769E-2</v>
      </c>
      <c r="E486" s="5">
        <f t="shared" si="24"/>
        <v>0.51229210780114587</v>
      </c>
    </row>
    <row r="487" spans="1:5" x14ac:dyDescent="0.2">
      <c r="A487" s="9">
        <f t="shared" si="22"/>
        <v>-21</v>
      </c>
      <c r="B487" s="13">
        <v>35152</v>
      </c>
      <c r="C487">
        <v>2.78</v>
      </c>
      <c r="D487" s="4">
        <f t="shared" si="23"/>
        <v>-2.8370697129215576E-2</v>
      </c>
      <c r="E487" s="5">
        <f t="shared" si="24"/>
        <v>0.37380743957164458</v>
      </c>
    </row>
    <row r="488" spans="1:5" x14ac:dyDescent="0.2">
      <c r="A488" s="9">
        <f t="shared" si="22"/>
        <v>-21</v>
      </c>
      <c r="B488" s="13">
        <v>35153</v>
      </c>
      <c r="C488">
        <v>2.87</v>
      </c>
      <c r="D488" s="4">
        <f t="shared" si="23"/>
        <v>3.1861102068984064E-2</v>
      </c>
      <c r="E488" s="5">
        <f t="shared" si="24"/>
        <v>0.43375918488956461</v>
      </c>
    </row>
    <row r="489" spans="1:5" x14ac:dyDescent="0.2">
      <c r="A489" s="9">
        <f t="shared" si="22"/>
        <v>-21</v>
      </c>
      <c r="B489" s="13">
        <v>35154</v>
      </c>
      <c r="C489">
        <v>2.87</v>
      </c>
      <c r="D489" s="4">
        <f t="shared" si="23"/>
        <v>0</v>
      </c>
      <c r="E489" s="5">
        <f t="shared" si="24"/>
        <v>0.42102113890736542</v>
      </c>
    </row>
    <row r="490" spans="1:5" x14ac:dyDescent="0.2">
      <c r="A490" s="9">
        <f t="shared" si="22"/>
        <v>-21</v>
      </c>
      <c r="B490" s="13">
        <v>35155</v>
      </c>
      <c r="C490">
        <v>2.87</v>
      </c>
      <c r="D490" s="4">
        <f t="shared" si="23"/>
        <v>0</v>
      </c>
      <c r="E490" s="5">
        <f t="shared" si="24"/>
        <v>0.41845835815841476</v>
      </c>
    </row>
    <row r="491" spans="1:5" x14ac:dyDescent="0.2">
      <c r="A491" s="9">
        <f t="shared" si="22"/>
        <v>-20</v>
      </c>
      <c r="B491" s="13">
        <v>35156</v>
      </c>
      <c r="C491">
        <v>2.36</v>
      </c>
      <c r="D491" s="4">
        <f t="shared" si="23"/>
        <v>-0.19565041073401115</v>
      </c>
      <c r="E491" s="5">
        <f t="shared" si="24"/>
        <v>1.2119921653633632</v>
      </c>
    </row>
    <row r="492" spans="1:5" x14ac:dyDescent="0.2">
      <c r="A492" s="9">
        <f t="shared" si="22"/>
        <v>-20</v>
      </c>
      <c r="B492" s="13">
        <v>35157</v>
      </c>
      <c r="C492">
        <v>2.2200000000000002</v>
      </c>
      <c r="D492" s="4">
        <f t="shared" si="23"/>
        <v>-6.1154423153330459E-2</v>
      </c>
      <c r="E492" s="5">
        <f t="shared" si="24"/>
        <v>1.2205429770512937</v>
      </c>
    </row>
    <row r="493" spans="1:5" x14ac:dyDescent="0.2">
      <c r="A493" s="9">
        <f t="shared" si="22"/>
        <v>-20</v>
      </c>
      <c r="B493" s="13">
        <v>35158</v>
      </c>
      <c r="C493">
        <v>2.2400000000000002</v>
      </c>
      <c r="D493" s="4">
        <f t="shared" si="23"/>
        <v>8.9686699827603161E-3</v>
      </c>
      <c r="E493" s="5">
        <f t="shared" si="24"/>
        <v>1.2304790404897692</v>
      </c>
    </row>
    <row r="494" spans="1:5" x14ac:dyDescent="0.2">
      <c r="A494" s="9">
        <f t="shared" si="22"/>
        <v>-20</v>
      </c>
      <c r="B494" s="13">
        <v>35159</v>
      </c>
      <c r="C494">
        <v>2.37</v>
      </c>
      <c r="D494" s="4">
        <f t="shared" si="23"/>
        <v>5.6414089280091242E-2</v>
      </c>
      <c r="E494" s="5">
        <f t="shared" si="24"/>
        <v>1.318246039286763</v>
      </c>
    </row>
    <row r="495" spans="1:5" x14ac:dyDescent="0.2">
      <c r="A495" s="9">
        <f t="shared" si="22"/>
        <v>-20</v>
      </c>
      <c r="B495" s="13">
        <v>35160</v>
      </c>
      <c r="C495">
        <v>2.37</v>
      </c>
      <c r="D495" s="4">
        <f t="shared" si="23"/>
        <v>0</v>
      </c>
      <c r="E495" s="5">
        <f t="shared" si="24"/>
        <v>1.3257957575870716</v>
      </c>
    </row>
    <row r="496" spans="1:5" x14ac:dyDescent="0.2">
      <c r="A496" s="9">
        <f t="shared" si="22"/>
        <v>-20</v>
      </c>
      <c r="B496" s="13">
        <v>35161</v>
      </c>
      <c r="C496">
        <v>2.37</v>
      </c>
      <c r="D496" s="4">
        <f t="shared" si="23"/>
        <v>0</v>
      </c>
      <c r="E496" s="5">
        <f t="shared" si="24"/>
        <v>1.329289568238704</v>
      </c>
    </row>
    <row r="497" spans="1:5" x14ac:dyDescent="0.2">
      <c r="A497" s="9">
        <f t="shared" si="22"/>
        <v>-20</v>
      </c>
      <c r="B497" s="13">
        <v>35162</v>
      </c>
      <c r="C497">
        <v>2.37</v>
      </c>
      <c r="D497" s="4">
        <f t="shared" si="23"/>
        <v>0</v>
      </c>
      <c r="E497" s="5">
        <f t="shared" si="24"/>
        <v>1.3320472468384659</v>
      </c>
    </row>
    <row r="498" spans="1:5" x14ac:dyDescent="0.2">
      <c r="A498" s="9">
        <f t="shared" si="22"/>
        <v>-20</v>
      </c>
      <c r="B498" s="13">
        <v>35163</v>
      </c>
      <c r="C498">
        <v>2.33</v>
      </c>
      <c r="D498" s="4">
        <f t="shared" si="23"/>
        <v>-1.7021687569430635E-2</v>
      </c>
      <c r="E498" s="5">
        <f t="shared" si="24"/>
        <v>1.2930488802436537</v>
      </c>
    </row>
    <row r="499" spans="1:5" x14ac:dyDescent="0.2">
      <c r="A499" s="9">
        <f t="shared" si="22"/>
        <v>-20</v>
      </c>
      <c r="B499" s="13">
        <v>35164</v>
      </c>
      <c r="C499">
        <v>2.31</v>
      </c>
      <c r="D499" s="4">
        <f t="shared" si="23"/>
        <v>-8.6207430439070882E-3</v>
      </c>
      <c r="E499" s="5">
        <f t="shared" si="24"/>
        <v>1.2884536483595139</v>
      </c>
    </row>
    <row r="500" spans="1:5" x14ac:dyDescent="0.2">
      <c r="A500" s="9">
        <f t="shared" si="22"/>
        <v>-20</v>
      </c>
      <c r="B500" s="13">
        <v>35165</v>
      </c>
      <c r="C500">
        <v>2.21</v>
      </c>
      <c r="D500" s="4">
        <f t="shared" si="23"/>
        <v>-4.4255009004040814E-2</v>
      </c>
      <c r="E500" s="5">
        <f t="shared" si="24"/>
        <v>1.2859554342106883</v>
      </c>
    </row>
    <row r="501" spans="1:5" x14ac:dyDescent="0.2">
      <c r="A501" s="9">
        <f t="shared" si="22"/>
        <v>-20</v>
      </c>
      <c r="B501" s="13">
        <v>35166</v>
      </c>
      <c r="C501">
        <v>2.14</v>
      </c>
      <c r="D501" s="4">
        <f t="shared" si="23"/>
        <v>-3.2186686495901215E-2</v>
      </c>
      <c r="E501" s="5">
        <f t="shared" si="24"/>
        <v>0.61755733889097919</v>
      </c>
    </row>
    <row r="502" spans="1:5" x14ac:dyDescent="0.2">
      <c r="A502" s="9">
        <f t="shared" si="22"/>
        <v>-20</v>
      </c>
      <c r="B502" s="13">
        <v>35167</v>
      </c>
      <c r="C502">
        <v>2.2400000000000002</v>
      </c>
      <c r="D502" s="4">
        <f t="shared" si="23"/>
        <v>4.5670036833188481E-2</v>
      </c>
      <c r="E502" s="5">
        <f t="shared" si="24"/>
        <v>0.59397176696921294</v>
      </c>
    </row>
    <row r="503" spans="1:5" x14ac:dyDescent="0.2">
      <c r="A503" s="9">
        <f t="shared" si="22"/>
        <v>-20</v>
      </c>
      <c r="B503" s="13">
        <v>35168</v>
      </c>
      <c r="C503">
        <v>2.2400000000000002</v>
      </c>
      <c r="D503" s="4">
        <f t="shared" si="23"/>
        <v>0</v>
      </c>
      <c r="E503" s="5">
        <f t="shared" si="24"/>
        <v>0.59149514617666243</v>
      </c>
    </row>
    <row r="504" spans="1:5" x14ac:dyDescent="0.2">
      <c r="A504" s="9">
        <f t="shared" si="22"/>
        <v>-20</v>
      </c>
      <c r="B504" s="13">
        <v>35169</v>
      </c>
      <c r="C504">
        <v>2.2400000000000002</v>
      </c>
      <c r="D504" s="4">
        <f t="shared" si="23"/>
        <v>0</v>
      </c>
      <c r="E504" s="5">
        <f t="shared" si="24"/>
        <v>0.45594894446517514</v>
      </c>
    </row>
    <row r="505" spans="1:5" x14ac:dyDescent="0.2">
      <c r="A505" s="9">
        <f t="shared" si="22"/>
        <v>-20</v>
      </c>
      <c r="B505" s="13">
        <v>35170</v>
      </c>
      <c r="C505">
        <v>2.2799999999999998</v>
      </c>
      <c r="D505" s="4">
        <f t="shared" si="23"/>
        <v>1.7699577099400638E-2</v>
      </c>
      <c r="E505" s="5">
        <f t="shared" si="24"/>
        <v>0.47688884215851879</v>
      </c>
    </row>
    <row r="506" spans="1:5" x14ac:dyDescent="0.2">
      <c r="A506" s="9">
        <f t="shared" si="22"/>
        <v>-20</v>
      </c>
      <c r="B506" s="13">
        <v>35171</v>
      </c>
      <c r="C506">
        <v>2.2200000000000002</v>
      </c>
      <c r="D506" s="4">
        <f t="shared" si="23"/>
        <v>-2.666824708216118E-2</v>
      </c>
      <c r="E506" s="5">
        <f t="shared" si="24"/>
        <v>0.49498211895796995</v>
      </c>
    </row>
    <row r="507" spans="1:5" x14ac:dyDescent="0.2">
      <c r="A507" s="9">
        <f t="shared" si="22"/>
        <v>-20</v>
      </c>
      <c r="B507" s="13">
        <v>35172</v>
      </c>
      <c r="C507">
        <v>2.1800000000000002</v>
      </c>
      <c r="D507" s="4">
        <f t="shared" si="23"/>
        <v>-1.8182319083190474E-2</v>
      </c>
      <c r="E507" s="5">
        <f t="shared" si="24"/>
        <v>0.49742487581499573</v>
      </c>
    </row>
    <row r="508" spans="1:5" x14ac:dyDescent="0.2">
      <c r="A508" s="9">
        <f t="shared" si="22"/>
        <v>-20</v>
      </c>
      <c r="B508" s="13">
        <v>35173</v>
      </c>
      <c r="C508">
        <v>2.21</v>
      </c>
      <c r="D508" s="4">
        <f t="shared" si="23"/>
        <v>1.3667638728663615E-2</v>
      </c>
      <c r="E508" s="5">
        <f t="shared" si="24"/>
        <v>0.51013597892809248</v>
      </c>
    </row>
    <row r="509" spans="1:5" x14ac:dyDescent="0.2">
      <c r="A509" s="9">
        <f t="shared" si="22"/>
        <v>-20</v>
      </c>
      <c r="B509" s="13">
        <v>35174</v>
      </c>
      <c r="C509">
        <v>2.17</v>
      </c>
      <c r="D509" s="4">
        <f t="shared" si="23"/>
        <v>-1.8265347977293313E-2</v>
      </c>
      <c r="E509" s="5">
        <f t="shared" si="24"/>
        <v>0.51598582800206305</v>
      </c>
    </row>
    <row r="510" spans="1:5" x14ac:dyDescent="0.2">
      <c r="A510" s="9">
        <f t="shared" si="22"/>
        <v>-20</v>
      </c>
      <c r="B510" s="13">
        <v>35175</v>
      </c>
      <c r="C510">
        <v>2.17</v>
      </c>
      <c r="D510" s="4">
        <f t="shared" si="23"/>
        <v>0</v>
      </c>
      <c r="E510" s="5">
        <f t="shared" si="24"/>
        <v>0.448678495255459</v>
      </c>
    </row>
    <row r="511" spans="1:5" x14ac:dyDescent="0.2">
      <c r="A511" s="9">
        <f t="shared" si="22"/>
        <v>-20</v>
      </c>
      <c r="B511" s="13">
        <v>35176</v>
      </c>
      <c r="C511">
        <v>2.17</v>
      </c>
      <c r="D511" s="4">
        <f t="shared" si="23"/>
        <v>0</v>
      </c>
      <c r="E511" s="5">
        <f t="shared" si="24"/>
        <v>0.39983068845170588</v>
      </c>
    </row>
    <row r="512" spans="1:5" x14ac:dyDescent="0.2">
      <c r="A512" s="9">
        <f t="shared" si="22"/>
        <v>-20</v>
      </c>
      <c r="B512" s="13">
        <v>35177</v>
      </c>
      <c r="C512">
        <v>2.19</v>
      </c>
      <c r="D512" s="4">
        <f t="shared" si="23"/>
        <v>9.1743762760412295E-3</v>
      </c>
      <c r="E512" s="5">
        <f t="shared" si="24"/>
        <v>0.27822389511818491</v>
      </c>
    </row>
    <row r="513" spans="1:5" x14ac:dyDescent="0.2">
      <c r="A513" s="9">
        <f t="shared" si="22"/>
        <v>-20</v>
      </c>
      <c r="B513" s="13">
        <v>35178</v>
      </c>
      <c r="C513">
        <v>2.1800000000000002</v>
      </c>
      <c r="D513" s="4">
        <f t="shared" si="23"/>
        <v>-4.5766670274117547E-3</v>
      </c>
      <c r="E513" s="5">
        <f t="shared" si="24"/>
        <v>0.27809181895504093</v>
      </c>
    </row>
    <row r="514" spans="1:5" x14ac:dyDescent="0.2">
      <c r="A514" s="9">
        <f t="shared" si="22"/>
        <v>-20</v>
      </c>
      <c r="B514" s="13">
        <v>35179</v>
      </c>
      <c r="C514">
        <v>2.1800000000000002</v>
      </c>
      <c r="D514" s="4">
        <f t="shared" si="23"/>
        <v>0</v>
      </c>
      <c r="E514" s="5">
        <f t="shared" si="24"/>
        <v>0.27809181895504093</v>
      </c>
    </row>
    <row r="515" spans="1:5" x14ac:dyDescent="0.2">
      <c r="A515" s="9">
        <f t="shared" si="22"/>
        <v>-20</v>
      </c>
      <c r="B515" s="13">
        <v>35180</v>
      </c>
      <c r="C515">
        <v>2.25</v>
      </c>
      <c r="D515" s="4">
        <f t="shared" si="23"/>
        <v>3.1605339415331044E-2</v>
      </c>
      <c r="E515" s="5">
        <f t="shared" si="24"/>
        <v>0.32774842123681869</v>
      </c>
    </row>
    <row r="516" spans="1:5" x14ac:dyDescent="0.2">
      <c r="A516" s="9">
        <f t="shared" si="22"/>
        <v>-20</v>
      </c>
      <c r="B516" s="13">
        <v>35181</v>
      </c>
      <c r="C516">
        <v>2.17</v>
      </c>
      <c r="D516" s="4">
        <f t="shared" si="23"/>
        <v>-3.6203048663960589E-2</v>
      </c>
      <c r="E516" s="5">
        <f t="shared" si="24"/>
        <v>0.36102301797159725</v>
      </c>
    </row>
    <row r="517" spans="1:5" x14ac:dyDescent="0.2">
      <c r="A517" s="9">
        <f t="shared" si="22"/>
        <v>-20</v>
      </c>
      <c r="B517" s="13">
        <v>35182</v>
      </c>
      <c r="C517">
        <v>2.17</v>
      </c>
      <c r="D517" s="4">
        <f t="shared" si="23"/>
        <v>0</v>
      </c>
      <c r="E517" s="5">
        <f t="shared" si="24"/>
        <v>0.34488969780385759</v>
      </c>
    </row>
    <row r="518" spans="1:5" x14ac:dyDescent="0.2">
      <c r="A518" s="9">
        <f t="shared" si="22"/>
        <v>-20</v>
      </c>
      <c r="B518" s="13">
        <v>35183</v>
      </c>
      <c r="C518">
        <v>2.17</v>
      </c>
      <c r="D518" s="4">
        <f t="shared" si="23"/>
        <v>0</v>
      </c>
      <c r="E518" s="5">
        <f t="shared" si="24"/>
        <v>0.3318217191095485</v>
      </c>
    </row>
    <row r="519" spans="1:5" x14ac:dyDescent="0.2">
      <c r="A519" s="9">
        <f t="shared" si="22"/>
        <v>-20</v>
      </c>
      <c r="B519" s="13">
        <v>35184</v>
      </c>
      <c r="C519">
        <v>2.1800000000000002</v>
      </c>
      <c r="D519" s="4">
        <f t="shared" si="23"/>
        <v>4.5977092486295494E-3</v>
      </c>
      <c r="E519" s="5">
        <f t="shared" si="24"/>
        <v>0.31416554082097758</v>
      </c>
    </row>
    <row r="520" spans="1:5" x14ac:dyDescent="0.2">
      <c r="A520" s="9">
        <f t="shared" ref="A520:A583" si="25">MONTH(B520)+(YEAR(B520)-1998)*12</f>
        <v>-20</v>
      </c>
      <c r="B520" s="13">
        <v>35185</v>
      </c>
      <c r="C520">
        <v>2.2000000000000002</v>
      </c>
      <c r="D520" s="4">
        <f t="shared" si="23"/>
        <v>9.1324835632724723E-3</v>
      </c>
      <c r="E520" s="5">
        <f t="shared" si="24"/>
        <v>0.31843931284009885</v>
      </c>
    </row>
    <row r="521" spans="1:5" x14ac:dyDescent="0.2">
      <c r="A521" s="9">
        <f t="shared" si="25"/>
        <v>-19</v>
      </c>
      <c r="B521" s="13">
        <v>35186</v>
      </c>
      <c r="C521">
        <v>2.16</v>
      </c>
      <c r="D521" s="4">
        <f t="shared" si="23"/>
        <v>-1.8349138668196541E-2</v>
      </c>
      <c r="E521" s="5">
        <f t="shared" si="24"/>
        <v>0.34020038824264726</v>
      </c>
    </row>
    <row r="522" spans="1:5" x14ac:dyDescent="0.2">
      <c r="A522" s="9">
        <f t="shared" si="25"/>
        <v>-19</v>
      </c>
      <c r="B522" s="13">
        <v>35187</v>
      </c>
      <c r="C522">
        <v>2.14</v>
      </c>
      <c r="D522" s="4">
        <f t="shared" si="23"/>
        <v>-9.3023926623135612E-3</v>
      </c>
      <c r="E522" s="5">
        <f t="shared" si="24"/>
        <v>0.33727655289420511</v>
      </c>
    </row>
    <row r="523" spans="1:5" x14ac:dyDescent="0.2">
      <c r="A523" s="9">
        <f t="shared" si="25"/>
        <v>-19</v>
      </c>
      <c r="B523" s="13">
        <v>35188</v>
      </c>
      <c r="C523">
        <v>2.11</v>
      </c>
      <c r="D523" s="4">
        <f t="shared" si="23"/>
        <v>-1.4117881545785157E-2</v>
      </c>
      <c r="E523" s="5">
        <f t="shared" si="24"/>
        <v>0.34472125590051078</v>
      </c>
    </row>
    <row r="524" spans="1:5" x14ac:dyDescent="0.2">
      <c r="A524" s="9">
        <f t="shared" si="25"/>
        <v>-19</v>
      </c>
      <c r="B524" s="13">
        <v>35189</v>
      </c>
      <c r="C524">
        <v>2.11</v>
      </c>
      <c r="D524" s="4">
        <f t="shared" si="23"/>
        <v>0</v>
      </c>
      <c r="E524" s="5">
        <f t="shared" si="24"/>
        <v>0.34472125590051078</v>
      </c>
    </row>
    <row r="525" spans="1:5" x14ac:dyDescent="0.2">
      <c r="A525" s="9">
        <f t="shared" si="25"/>
        <v>-19</v>
      </c>
      <c r="B525" s="13">
        <v>35190</v>
      </c>
      <c r="C525">
        <v>2.11</v>
      </c>
      <c r="D525" s="4">
        <f t="shared" ref="D525:D588" si="26">LN(C525/C524)</f>
        <v>0</v>
      </c>
      <c r="E525" s="5">
        <f t="shared" ref="E525:E588" si="27">STDEV(D516:D525)*SQRT(365)</f>
        <v>0.2567181270295163</v>
      </c>
    </row>
    <row r="526" spans="1:5" x14ac:dyDescent="0.2">
      <c r="A526" s="9">
        <f t="shared" si="25"/>
        <v>-19</v>
      </c>
      <c r="B526" s="13">
        <v>35191</v>
      </c>
      <c r="C526">
        <v>2.12</v>
      </c>
      <c r="D526" s="4">
        <f t="shared" si="26"/>
        <v>4.728141195946116E-3</v>
      </c>
      <c r="E526" s="5">
        <f t="shared" si="27"/>
        <v>0.1678987734478718</v>
      </c>
    </row>
    <row r="527" spans="1:5" x14ac:dyDescent="0.2">
      <c r="A527" s="9">
        <f t="shared" si="25"/>
        <v>-19</v>
      </c>
      <c r="B527" s="13">
        <v>35192</v>
      </c>
      <c r="C527">
        <v>2.14</v>
      </c>
      <c r="D527" s="4">
        <f t="shared" si="26"/>
        <v>9.3897403498391374E-3</v>
      </c>
      <c r="E527" s="5">
        <f t="shared" si="27"/>
        <v>0.18216339415824975</v>
      </c>
    </row>
    <row r="528" spans="1:5" x14ac:dyDescent="0.2">
      <c r="A528" s="9">
        <f t="shared" si="25"/>
        <v>-19</v>
      </c>
      <c r="B528" s="13">
        <v>35193</v>
      </c>
      <c r="C528">
        <v>2.16</v>
      </c>
      <c r="D528" s="4">
        <f t="shared" si="26"/>
        <v>9.3023926623136306E-3</v>
      </c>
      <c r="E528" s="5">
        <f t="shared" si="27"/>
        <v>0.19337118425732011</v>
      </c>
    </row>
    <row r="529" spans="1:5" x14ac:dyDescent="0.2">
      <c r="A529" s="9">
        <f t="shared" si="25"/>
        <v>-19</v>
      </c>
      <c r="B529" s="13">
        <v>35194</v>
      </c>
      <c r="C529">
        <v>2.1800000000000002</v>
      </c>
      <c r="D529" s="4">
        <f t="shared" si="26"/>
        <v>9.2166551049240476E-3</v>
      </c>
      <c r="E529" s="5">
        <f t="shared" si="27"/>
        <v>0.20016667959768158</v>
      </c>
    </row>
    <row r="530" spans="1:5" x14ac:dyDescent="0.2">
      <c r="A530" s="9">
        <f t="shared" si="25"/>
        <v>-19</v>
      </c>
      <c r="B530" s="13">
        <v>35195</v>
      </c>
      <c r="C530">
        <v>2.2000000000000002</v>
      </c>
      <c r="D530" s="4">
        <f t="shared" si="26"/>
        <v>9.1324835632724723E-3</v>
      </c>
      <c r="E530" s="5">
        <f t="shared" si="27"/>
        <v>0.20016667959768158</v>
      </c>
    </row>
    <row r="531" spans="1:5" x14ac:dyDescent="0.2">
      <c r="A531" s="9">
        <f t="shared" si="25"/>
        <v>-19</v>
      </c>
      <c r="B531" s="13">
        <v>35196</v>
      </c>
      <c r="C531">
        <v>2.2000000000000002</v>
      </c>
      <c r="D531" s="4">
        <f t="shared" si="26"/>
        <v>0</v>
      </c>
      <c r="E531" s="5">
        <f t="shared" si="27"/>
        <v>0.15826100253476102</v>
      </c>
    </row>
    <row r="532" spans="1:5" x14ac:dyDescent="0.2">
      <c r="A532" s="9">
        <f t="shared" si="25"/>
        <v>-19</v>
      </c>
      <c r="B532" s="13">
        <v>35197</v>
      </c>
      <c r="C532">
        <v>2.2000000000000002</v>
      </c>
      <c r="D532" s="4">
        <f t="shared" si="26"/>
        <v>0</v>
      </c>
      <c r="E532" s="5">
        <f t="shared" si="27"/>
        <v>0.14071834108765716</v>
      </c>
    </row>
    <row r="533" spans="1:5" x14ac:dyDescent="0.2">
      <c r="A533" s="9">
        <f t="shared" si="25"/>
        <v>-19</v>
      </c>
      <c r="B533" s="13">
        <v>35198</v>
      </c>
      <c r="C533">
        <v>2.2200000000000002</v>
      </c>
      <c r="D533" s="4">
        <f t="shared" si="26"/>
        <v>9.0498355199178562E-3</v>
      </c>
      <c r="E533" s="5">
        <f t="shared" si="27"/>
        <v>8.756063045610632E-2</v>
      </c>
    </row>
    <row r="534" spans="1:5" x14ac:dyDescent="0.2">
      <c r="A534" s="9">
        <f t="shared" si="25"/>
        <v>-19</v>
      </c>
      <c r="B534" s="13">
        <v>35199</v>
      </c>
      <c r="C534">
        <v>2.25</v>
      </c>
      <c r="D534" s="4">
        <f t="shared" si="26"/>
        <v>1.342302033214055E-2</v>
      </c>
      <c r="E534" s="5">
        <f t="shared" si="27"/>
        <v>9.3329337300942936E-2</v>
      </c>
    </row>
    <row r="535" spans="1:5" x14ac:dyDescent="0.2">
      <c r="A535" s="9">
        <f t="shared" si="25"/>
        <v>-19</v>
      </c>
      <c r="B535" s="13">
        <v>35200</v>
      </c>
      <c r="C535">
        <v>2.23</v>
      </c>
      <c r="D535" s="4">
        <f t="shared" si="26"/>
        <v>-8.9286307443014312E-3</v>
      </c>
      <c r="E535" s="5">
        <f t="shared" si="27"/>
        <v>0.12756433009831428</v>
      </c>
    </row>
    <row r="536" spans="1:5" x14ac:dyDescent="0.2">
      <c r="A536" s="9">
        <f t="shared" si="25"/>
        <v>-19</v>
      </c>
      <c r="B536" s="13">
        <v>35201</v>
      </c>
      <c r="C536">
        <v>2.23</v>
      </c>
      <c r="D536" s="4">
        <f t="shared" si="26"/>
        <v>0</v>
      </c>
      <c r="E536" s="5">
        <f t="shared" si="27"/>
        <v>0.13189642593821038</v>
      </c>
    </row>
    <row r="537" spans="1:5" x14ac:dyDescent="0.2">
      <c r="A537" s="9">
        <f t="shared" si="25"/>
        <v>-19</v>
      </c>
      <c r="B537" s="13">
        <v>35202</v>
      </c>
      <c r="C537">
        <v>2.23</v>
      </c>
      <c r="D537" s="4">
        <f t="shared" si="26"/>
        <v>0</v>
      </c>
      <c r="E537" s="5">
        <f t="shared" si="27"/>
        <v>0.13159058809184937</v>
      </c>
    </row>
    <row r="538" spans="1:5" x14ac:dyDescent="0.2">
      <c r="A538" s="9">
        <f t="shared" si="25"/>
        <v>-19</v>
      </c>
      <c r="B538" s="13">
        <v>35203</v>
      </c>
      <c r="C538">
        <v>2.23</v>
      </c>
      <c r="D538" s="4">
        <f t="shared" si="26"/>
        <v>0</v>
      </c>
      <c r="E538" s="5">
        <f t="shared" si="27"/>
        <v>0.12870126256988038</v>
      </c>
    </row>
    <row r="539" spans="1:5" x14ac:dyDescent="0.2">
      <c r="A539" s="9">
        <f t="shared" si="25"/>
        <v>-19</v>
      </c>
      <c r="B539" s="13">
        <v>35204</v>
      </c>
      <c r="C539">
        <v>2.23</v>
      </c>
      <c r="D539" s="4">
        <f t="shared" si="26"/>
        <v>0</v>
      </c>
      <c r="E539" s="5">
        <f t="shared" si="27"/>
        <v>0.12312070953327488</v>
      </c>
    </row>
    <row r="540" spans="1:5" x14ac:dyDescent="0.2">
      <c r="A540" s="9">
        <f t="shared" si="25"/>
        <v>-19</v>
      </c>
      <c r="B540" s="13">
        <v>35205</v>
      </c>
      <c r="C540">
        <v>2.29</v>
      </c>
      <c r="D540" s="4">
        <f t="shared" si="26"/>
        <v>2.6550232094120964E-2</v>
      </c>
      <c r="E540" s="5">
        <f t="shared" si="27"/>
        <v>0.18955322837736219</v>
      </c>
    </row>
    <row r="541" spans="1:5" x14ac:dyDescent="0.2">
      <c r="A541" s="9">
        <f t="shared" si="25"/>
        <v>-19</v>
      </c>
      <c r="B541" s="13">
        <v>35206</v>
      </c>
      <c r="C541">
        <v>2.3199999999999998</v>
      </c>
      <c r="D541" s="4">
        <f t="shared" si="26"/>
        <v>1.3015368112070227E-2</v>
      </c>
      <c r="E541" s="5">
        <f t="shared" si="27"/>
        <v>0.19462986335427662</v>
      </c>
    </row>
    <row r="542" spans="1:5" x14ac:dyDescent="0.2">
      <c r="A542" s="9">
        <f t="shared" si="25"/>
        <v>-19</v>
      </c>
      <c r="B542" s="13">
        <v>35207</v>
      </c>
      <c r="C542">
        <v>2.3199999999999998</v>
      </c>
      <c r="D542" s="4">
        <f t="shared" si="26"/>
        <v>0</v>
      </c>
      <c r="E542" s="5">
        <f t="shared" si="27"/>
        <v>0.19462986335427662</v>
      </c>
    </row>
    <row r="543" spans="1:5" x14ac:dyDescent="0.2">
      <c r="A543" s="9">
        <f t="shared" si="25"/>
        <v>-19</v>
      </c>
      <c r="B543" s="13">
        <v>35208</v>
      </c>
      <c r="C543">
        <v>2.33</v>
      </c>
      <c r="D543" s="4">
        <f t="shared" si="26"/>
        <v>4.3010818993907017E-3</v>
      </c>
      <c r="E543" s="5">
        <f t="shared" si="27"/>
        <v>0.19303824450933971</v>
      </c>
    </row>
    <row r="544" spans="1:5" x14ac:dyDescent="0.2">
      <c r="A544" s="9">
        <f t="shared" si="25"/>
        <v>-19</v>
      </c>
      <c r="B544" s="13">
        <v>35209</v>
      </c>
      <c r="C544">
        <v>2.34</v>
      </c>
      <c r="D544" s="4">
        <f t="shared" si="26"/>
        <v>4.2826617920007281E-3</v>
      </c>
      <c r="E544" s="5">
        <f t="shared" si="27"/>
        <v>0.18424709759911465</v>
      </c>
    </row>
    <row r="545" spans="1:5" x14ac:dyDescent="0.2">
      <c r="A545" s="9">
        <f t="shared" si="25"/>
        <v>-19</v>
      </c>
      <c r="B545" s="13">
        <v>35210</v>
      </c>
      <c r="C545">
        <v>2.34</v>
      </c>
      <c r="D545" s="4">
        <f t="shared" si="26"/>
        <v>0</v>
      </c>
      <c r="E545" s="5">
        <f t="shared" si="27"/>
        <v>0.16598243111198532</v>
      </c>
    </row>
    <row r="546" spans="1:5" x14ac:dyDescent="0.2">
      <c r="A546" s="9">
        <f t="shared" si="25"/>
        <v>-19</v>
      </c>
      <c r="B546" s="13">
        <v>35211</v>
      </c>
      <c r="C546">
        <v>2.34</v>
      </c>
      <c r="D546" s="4">
        <f t="shared" si="26"/>
        <v>0</v>
      </c>
      <c r="E546" s="5">
        <f t="shared" si="27"/>
        <v>0.16598243111198532</v>
      </c>
    </row>
    <row r="547" spans="1:5" x14ac:dyDescent="0.2">
      <c r="A547" s="9">
        <f t="shared" si="25"/>
        <v>-19</v>
      </c>
      <c r="B547" s="13">
        <v>35212</v>
      </c>
      <c r="C547">
        <v>2.34</v>
      </c>
      <c r="D547" s="4">
        <f t="shared" si="26"/>
        <v>0</v>
      </c>
      <c r="E547" s="5">
        <f t="shared" si="27"/>
        <v>0.16598243111198532</v>
      </c>
    </row>
    <row r="548" spans="1:5" x14ac:dyDescent="0.2">
      <c r="A548" s="9">
        <f t="shared" si="25"/>
        <v>-19</v>
      </c>
      <c r="B548" s="13">
        <v>35213</v>
      </c>
      <c r="C548">
        <v>2.33</v>
      </c>
      <c r="D548" s="4">
        <f t="shared" si="26"/>
        <v>-4.2826617920007359E-3</v>
      </c>
      <c r="E548" s="5">
        <f t="shared" si="27"/>
        <v>0.17289358495469351</v>
      </c>
    </row>
    <row r="549" spans="1:5" x14ac:dyDescent="0.2">
      <c r="A549" s="9">
        <f t="shared" si="25"/>
        <v>-19</v>
      </c>
      <c r="B549" s="13">
        <v>35214</v>
      </c>
      <c r="C549">
        <v>2.34</v>
      </c>
      <c r="D549" s="4">
        <f t="shared" si="26"/>
        <v>4.2826617920007281E-3</v>
      </c>
      <c r="E549" s="5">
        <f t="shared" si="27"/>
        <v>0.17040493508718466</v>
      </c>
    </row>
    <row r="550" spans="1:5" x14ac:dyDescent="0.2">
      <c r="A550" s="9">
        <f t="shared" si="25"/>
        <v>-19</v>
      </c>
      <c r="B550" s="13">
        <v>35215</v>
      </c>
      <c r="C550">
        <v>2.29</v>
      </c>
      <c r="D550" s="4">
        <f t="shared" si="26"/>
        <v>-2.1599111803461701E-2</v>
      </c>
      <c r="E550" s="5">
        <f t="shared" si="27"/>
        <v>0.16962284193999069</v>
      </c>
    </row>
    <row r="551" spans="1:5" x14ac:dyDescent="0.2">
      <c r="A551" s="9">
        <f t="shared" si="25"/>
        <v>-19</v>
      </c>
      <c r="B551" s="13">
        <v>35216</v>
      </c>
      <c r="C551">
        <v>2.31</v>
      </c>
      <c r="D551" s="4">
        <f t="shared" si="26"/>
        <v>8.695706967553913E-3</v>
      </c>
      <c r="E551" s="5">
        <f t="shared" si="27"/>
        <v>0.15777437051286031</v>
      </c>
    </row>
    <row r="552" spans="1:5" x14ac:dyDescent="0.2">
      <c r="A552" s="9">
        <f t="shared" si="25"/>
        <v>-18</v>
      </c>
      <c r="B552" s="13">
        <v>35217</v>
      </c>
      <c r="C552">
        <v>2.31</v>
      </c>
      <c r="D552" s="4">
        <f t="shared" si="26"/>
        <v>0</v>
      </c>
      <c r="E552" s="5">
        <f t="shared" si="27"/>
        <v>0.15777437051286031</v>
      </c>
    </row>
    <row r="553" spans="1:5" x14ac:dyDescent="0.2">
      <c r="A553" s="9">
        <f t="shared" si="25"/>
        <v>-18</v>
      </c>
      <c r="B553" s="13">
        <v>35218</v>
      </c>
      <c r="C553">
        <v>2.31</v>
      </c>
      <c r="D553" s="4">
        <f t="shared" si="26"/>
        <v>0</v>
      </c>
      <c r="E553" s="5">
        <f t="shared" si="27"/>
        <v>0.15465050704443453</v>
      </c>
    </row>
    <row r="554" spans="1:5" x14ac:dyDescent="0.2">
      <c r="A554" s="9">
        <f t="shared" si="25"/>
        <v>-18</v>
      </c>
      <c r="B554" s="13">
        <v>35219</v>
      </c>
      <c r="C554">
        <v>2.37</v>
      </c>
      <c r="D554" s="4">
        <f t="shared" si="26"/>
        <v>2.5642430613337652E-2</v>
      </c>
      <c r="E554" s="5">
        <f t="shared" si="27"/>
        <v>0.22244743101961509</v>
      </c>
    </row>
    <row r="555" spans="1:5" x14ac:dyDescent="0.2">
      <c r="A555" s="9">
        <f t="shared" si="25"/>
        <v>-18</v>
      </c>
      <c r="B555" s="13">
        <v>35220</v>
      </c>
      <c r="C555">
        <v>2.35</v>
      </c>
      <c r="D555" s="4">
        <f t="shared" si="26"/>
        <v>-8.4746269909722321E-3</v>
      </c>
      <c r="E555" s="5">
        <f t="shared" si="27"/>
        <v>0.23017368971050359</v>
      </c>
    </row>
    <row r="556" spans="1:5" x14ac:dyDescent="0.2">
      <c r="A556" s="9">
        <f t="shared" si="25"/>
        <v>-18</v>
      </c>
      <c r="B556" s="13">
        <v>35221</v>
      </c>
      <c r="C556">
        <v>2.33</v>
      </c>
      <c r="D556" s="4">
        <f t="shared" si="26"/>
        <v>-8.5470605784584083E-3</v>
      </c>
      <c r="E556" s="5">
        <f t="shared" si="27"/>
        <v>0.2365205461360852</v>
      </c>
    </row>
    <row r="557" spans="1:5" x14ac:dyDescent="0.2">
      <c r="A557" s="9">
        <f t="shared" si="25"/>
        <v>-18</v>
      </c>
      <c r="B557" s="13">
        <v>35222</v>
      </c>
      <c r="C557">
        <v>2.38</v>
      </c>
      <c r="D557" s="4">
        <f t="shared" si="26"/>
        <v>2.1232220105774118E-2</v>
      </c>
      <c r="E557" s="5">
        <f t="shared" si="27"/>
        <v>0.270432943988617</v>
      </c>
    </row>
    <row r="558" spans="1:5" x14ac:dyDescent="0.2">
      <c r="A558" s="9">
        <f t="shared" si="25"/>
        <v>-18</v>
      </c>
      <c r="B558" s="13">
        <v>35223</v>
      </c>
      <c r="C558">
        <v>2.36</v>
      </c>
      <c r="D558" s="4">
        <f t="shared" si="26"/>
        <v>-8.4388686458645949E-3</v>
      </c>
      <c r="E558" s="5">
        <f t="shared" si="27"/>
        <v>0.27528098758810776</v>
      </c>
    </row>
    <row r="559" spans="1:5" x14ac:dyDescent="0.2">
      <c r="A559" s="9">
        <f t="shared" si="25"/>
        <v>-18</v>
      </c>
      <c r="B559" s="13">
        <v>35224</v>
      </c>
      <c r="C559">
        <v>2.36</v>
      </c>
      <c r="D559" s="4">
        <f t="shared" si="26"/>
        <v>0</v>
      </c>
      <c r="E559" s="5">
        <f t="shared" si="27"/>
        <v>0.27460117568052717</v>
      </c>
    </row>
    <row r="560" spans="1:5" x14ac:dyDescent="0.2">
      <c r="A560" s="9">
        <f t="shared" si="25"/>
        <v>-18</v>
      </c>
      <c r="B560" s="13">
        <v>35225</v>
      </c>
      <c r="C560">
        <v>2.36</v>
      </c>
      <c r="D560" s="4">
        <f t="shared" si="26"/>
        <v>0</v>
      </c>
      <c r="E560" s="5">
        <f t="shared" si="27"/>
        <v>0.23044033038015155</v>
      </c>
    </row>
    <row r="561" spans="1:5" x14ac:dyDescent="0.2">
      <c r="A561" s="9">
        <f t="shared" si="25"/>
        <v>-18</v>
      </c>
      <c r="B561" s="13">
        <v>35226</v>
      </c>
      <c r="C561">
        <v>2.36</v>
      </c>
      <c r="D561" s="4">
        <f t="shared" si="26"/>
        <v>0</v>
      </c>
      <c r="E561" s="5">
        <f t="shared" si="27"/>
        <v>0.2277128944546602</v>
      </c>
    </row>
    <row r="562" spans="1:5" x14ac:dyDescent="0.2">
      <c r="A562" s="9">
        <f t="shared" si="25"/>
        <v>-18</v>
      </c>
      <c r="B562" s="13">
        <v>35227</v>
      </c>
      <c r="C562">
        <v>2.38</v>
      </c>
      <c r="D562" s="4">
        <f t="shared" si="26"/>
        <v>8.4388686458646035E-3</v>
      </c>
      <c r="E562" s="5">
        <f t="shared" si="27"/>
        <v>0.2301884594894992</v>
      </c>
    </row>
    <row r="563" spans="1:5" x14ac:dyDescent="0.2">
      <c r="A563" s="9">
        <f t="shared" si="25"/>
        <v>-18</v>
      </c>
      <c r="B563" s="13">
        <v>35228</v>
      </c>
      <c r="C563">
        <v>2.41</v>
      </c>
      <c r="D563" s="4">
        <f t="shared" si="26"/>
        <v>1.2526259819180477E-2</v>
      </c>
      <c r="E563" s="5">
        <f t="shared" si="27"/>
        <v>0.23596762871618102</v>
      </c>
    </row>
    <row r="564" spans="1:5" x14ac:dyDescent="0.2">
      <c r="A564" s="9">
        <f t="shared" si="25"/>
        <v>-18</v>
      </c>
      <c r="B564" s="13">
        <v>35229</v>
      </c>
      <c r="C564">
        <v>2.4300000000000002</v>
      </c>
      <c r="D564" s="4">
        <f t="shared" si="26"/>
        <v>8.2645098498934314E-3</v>
      </c>
      <c r="E564" s="5">
        <f t="shared" si="27"/>
        <v>0.19113574024893329</v>
      </c>
    </row>
    <row r="565" spans="1:5" x14ac:dyDescent="0.2">
      <c r="A565" s="9">
        <f t="shared" si="25"/>
        <v>-18</v>
      </c>
      <c r="B565" s="13">
        <v>35230</v>
      </c>
      <c r="C565">
        <v>2.41</v>
      </c>
      <c r="D565" s="4">
        <f t="shared" si="26"/>
        <v>-8.2645098498934245E-3</v>
      </c>
      <c r="E565" s="5">
        <f t="shared" si="27"/>
        <v>0.19065005028301055</v>
      </c>
    </row>
    <row r="566" spans="1:5" x14ac:dyDescent="0.2">
      <c r="A566" s="9">
        <f t="shared" si="25"/>
        <v>-18</v>
      </c>
      <c r="B566" s="13">
        <v>35231</v>
      </c>
      <c r="C566">
        <v>2.41</v>
      </c>
      <c r="D566" s="4">
        <f t="shared" si="26"/>
        <v>0</v>
      </c>
      <c r="E566" s="5">
        <f t="shared" si="27"/>
        <v>0.17703301678933206</v>
      </c>
    </row>
    <row r="567" spans="1:5" x14ac:dyDescent="0.2">
      <c r="A567" s="9">
        <f t="shared" si="25"/>
        <v>-18</v>
      </c>
      <c r="B567" s="13">
        <v>35232</v>
      </c>
      <c r="C567">
        <v>2.41</v>
      </c>
      <c r="D567" s="4">
        <f t="shared" si="26"/>
        <v>0</v>
      </c>
      <c r="E567" s="5">
        <f t="shared" si="27"/>
        <v>0.13055060664596288</v>
      </c>
    </row>
    <row r="568" spans="1:5" x14ac:dyDescent="0.2">
      <c r="A568" s="9">
        <f t="shared" si="25"/>
        <v>-18</v>
      </c>
      <c r="B568" s="13">
        <v>35233</v>
      </c>
      <c r="C568">
        <v>2.44</v>
      </c>
      <c r="D568" s="4">
        <f t="shared" si="26"/>
        <v>1.2371291802546829E-2</v>
      </c>
      <c r="E568" s="5">
        <f t="shared" si="27"/>
        <v>0.12841976877890646</v>
      </c>
    </row>
    <row r="569" spans="1:5" x14ac:dyDescent="0.2">
      <c r="A569" s="9">
        <f t="shared" si="25"/>
        <v>-18</v>
      </c>
      <c r="B569" s="13">
        <v>35234</v>
      </c>
      <c r="C569">
        <v>2.54</v>
      </c>
      <c r="D569" s="4">
        <f t="shared" si="26"/>
        <v>4.0166041725334653E-2</v>
      </c>
      <c r="E569" s="5">
        <f t="shared" si="27"/>
        <v>0.25400151943877203</v>
      </c>
    </row>
    <row r="570" spans="1:5" x14ac:dyDescent="0.2">
      <c r="A570" s="9">
        <f t="shared" si="25"/>
        <v>-18</v>
      </c>
      <c r="B570" s="13">
        <v>35235</v>
      </c>
      <c r="C570">
        <v>2.7</v>
      </c>
      <c r="D570" s="4">
        <f t="shared" si="26"/>
        <v>6.1087691979838279E-2</v>
      </c>
      <c r="E570" s="5">
        <f t="shared" si="27"/>
        <v>0.40534476603458441</v>
      </c>
    </row>
    <row r="571" spans="1:5" x14ac:dyDescent="0.2">
      <c r="A571" s="9">
        <f t="shared" si="25"/>
        <v>-18</v>
      </c>
      <c r="B571" s="13">
        <v>35236</v>
      </c>
      <c r="C571">
        <v>2.59</v>
      </c>
      <c r="D571" s="4">
        <f t="shared" si="26"/>
        <v>-4.1593897298837126E-2</v>
      </c>
      <c r="E571" s="5">
        <f t="shared" si="27"/>
        <v>0.52235843508103397</v>
      </c>
    </row>
    <row r="572" spans="1:5" x14ac:dyDescent="0.2">
      <c r="A572" s="9">
        <f t="shared" si="25"/>
        <v>-18</v>
      </c>
      <c r="B572" s="13">
        <v>35237</v>
      </c>
      <c r="C572">
        <v>2.59</v>
      </c>
      <c r="D572" s="4">
        <f t="shared" si="26"/>
        <v>0</v>
      </c>
      <c r="E572" s="5">
        <f t="shared" si="27"/>
        <v>0.52540159900633654</v>
      </c>
    </row>
    <row r="573" spans="1:5" x14ac:dyDescent="0.2">
      <c r="A573" s="9">
        <f t="shared" si="25"/>
        <v>-18</v>
      </c>
      <c r="B573" s="13">
        <v>35238</v>
      </c>
      <c r="C573">
        <v>2.59</v>
      </c>
      <c r="D573" s="4">
        <f t="shared" si="26"/>
        <v>0</v>
      </c>
      <c r="E573" s="5">
        <f t="shared" si="27"/>
        <v>0.52691387000431023</v>
      </c>
    </row>
    <row r="574" spans="1:5" x14ac:dyDescent="0.2">
      <c r="A574" s="9">
        <f t="shared" si="25"/>
        <v>-18</v>
      </c>
      <c r="B574" s="13">
        <v>35239</v>
      </c>
      <c r="C574">
        <v>2.59</v>
      </c>
      <c r="D574" s="4">
        <f t="shared" si="26"/>
        <v>0</v>
      </c>
      <c r="E574" s="5">
        <f t="shared" si="27"/>
        <v>0.52860169618895059</v>
      </c>
    </row>
    <row r="575" spans="1:5" x14ac:dyDescent="0.2">
      <c r="A575" s="9">
        <f t="shared" si="25"/>
        <v>-18</v>
      </c>
      <c r="B575" s="13">
        <v>35240</v>
      </c>
      <c r="C575">
        <v>2.63</v>
      </c>
      <c r="D575" s="4">
        <f t="shared" si="26"/>
        <v>1.5325970478226772E-2</v>
      </c>
      <c r="E575" s="5">
        <f t="shared" si="27"/>
        <v>0.52126504297558796</v>
      </c>
    </row>
    <row r="576" spans="1:5" x14ac:dyDescent="0.2">
      <c r="A576" s="9">
        <f t="shared" si="25"/>
        <v>-18</v>
      </c>
      <c r="B576" s="13">
        <v>35241</v>
      </c>
      <c r="C576">
        <v>2.61</v>
      </c>
      <c r="D576" s="4">
        <f t="shared" si="26"/>
        <v>-7.633624855071095E-3</v>
      </c>
      <c r="E576" s="5">
        <f t="shared" si="27"/>
        <v>0.52844402401341428</v>
      </c>
    </row>
    <row r="577" spans="1:5" x14ac:dyDescent="0.2">
      <c r="A577" s="9">
        <f t="shared" si="25"/>
        <v>-18</v>
      </c>
      <c r="B577" s="13">
        <v>35242</v>
      </c>
      <c r="C577">
        <v>2.63</v>
      </c>
      <c r="D577" s="4">
        <f t="shared" si="26"/>
        <v>7.6336248550712051E-3</v>
      </c>
      <c r="E577" s="5">
        <f t="shared" si="27"/>
        <v>0.5257792029198699</v>
      </c>
    </row>
    <row r="578" spans="1:5" x14ac:dyDescent="0.2">
      <c r="A578" s="9">
        <f t="shared" si="25"/>
        <v>-18</v>
      </c>
      <c r="B578" s="13">
        <v>35243</v>
      </c>
      <c r="C578">
        <v>2.67</v>
      </c>
      <c r="D578" s="4">
        <f t="shared" si="26"/>
        <v>1.5094626222484888E-2</v>
      </c>
      <c r="E578" s="5">
        <f t="shared" si="27"/>
        <v>0.52679934296719577</v>
      </c>
    </row>
    <row r="579" spans="1:5" x14ac:dyDescent="0.2">
      <c r="A579" s="9">
        <f t="shared" si="25"/>
        <v>-18</v>
      </c>
      <c r="B579" s="13">
        <v>35244</v>
      </c>
      <c r="C579">
        <v>2.78</v>
      </c>
      <c r="D579" s="4">
        <f t="shared" si="26"/>
        <v>4.0372455290387417E-2</v>
      </c>
      <c r="E579" s="5">
        <f t="shared" si="27"/>
        <v>0.52729570793813174</v>
      </c>
    </row>
    <row r="580" spans="1:5" x14ac:dyDescent="0.2">
      <c r="A580" s="9">
        <f t="shared" si="25"/>
        <v>-18</v>
      </c>
      <c r="B580" s="13">
        <v>35245</v>
      </c>
      <c r="C580">
        <v>2.78</v>
      </c>
      <c r="D580" s="4">
        <f t="shared" si="26"/>
        <v>0</v>
      </c>
      <c r="E580" s="5">
        <f t="shared" si="27"/>
        <v>0.39534965811498846</v>
      </c>
    </row>
    <row r="581" spans="1:5" x14ac:dyDescent="0.2">
      <c r="A581" s="9">
        <f t="shared" si="25"/>
        <v>-18</v>
      </c>
      <c r="B581" s="13">
        <v>35246</v>
      </c>
      <c r="C581">
        <v>2.78</v>
      </c>
      <c r="D581" s="4">
        <f t="shared" si="26"/>
        <v>0</v>
      </c>
      <c r="E581" s="5">
        <f t="shared" si="27"/>
        <v>0.26319346270065636</v>
      </c>
    </row>
    <row r="582" spans="1:5" x14ac:dyDescent="0.2">
      <c r="A582" s="9">
        <f t="shared" si="25"/>
        <v>-17</v>
      </c>
      <c r="B582" s="13">
        <v>35247</v>
      </c>
      <c r="C582">
        <v>2.68</v>
      </c>
      <c r="D582" s="4">
        <f t="shared" si="26"/>
        <v>-3.6634133179780273E-2</v>
      </c>
      <c r="E582" s="5">
        <f t="shared" si="27"/>
        <v>0.37321799977334846</v>
      </c>
    </row>
    <row r="583" spans="1:5" x14ac:dyDescent="0.2">
      <c r="A583" s="9">
        <f t="shared" si="25"/>
        <v>-17</v>
      </c>
      <c r="B583" s="13">
        <v>35248</v>
      </c>
      <c r="C583">
        <v>2.66</v>
      </c>
      <c r="D583" s="4">
        <f t="shared" si="26"/>
        <v>-7.4906717291576257E-3</v>
      </c>
      <c r="E583" s="5">
        <f t="shared" si="27"/>
        <v>0.37870187831984015</v>
      </c>
    </row>
    <row r="584" spans="1:5" x14ac:dyDescent="0.2">
      <c r="A584" s="9">
        <f t="shared" ref="A584:A647" si="28">MONTH(B584)+(YEAR(B584)-1998)*12</f>
        <v>-17</v>
      </c>
      <c r="B584" s="13">
        <v>35249</v>
      </c>
      <c r="C584">
        <v>2.65</v>
      </c>
      <c r="D584" s="4">
        <f t="shared" si="26"/>
        <v>-3.7664827954770048E-3</v>
      </c>
      <c r="E584" s="5">
        <f t="shared" si="27"/>
        <v>0.38045714677955278</v>
      </c>
    </row>
    <row r="585" spans="1:5" x14ac:dyDescent="0.2">
      <c r="A585" s="9">
        <f t="shared" si="28"/>
        <v>-17</v>
      </c>
      <c r="B585" s="13">
        <v>35250</v>
      </c>
      <c r="C585">
        <v>2.65</v>
      </c>
      <c r="D585" s="4">
        <f t="shared" si="26"/>
        <v>0</v>
      </c>
      <c r="E585" s="5">
        <f t="shared" si="27"/>
        <v>0.37029187992557772</v>
      </c>
    </row>
    <row r="586" spans="1:5" x14ac:dyDescent="0.2">
      <c r="A586" s="9">
        <f t="shared" si="28"/>
        <v>-17</v>
      </c>
      <c r="B586" s="13">
        <v>35251</v>
      </c>
      <c r="C586">
        <v>2.65</v>
      </c>
      <c r="D586" s="4">
        <f t="shared" si="26"/>
        <v>0</v>
      </c>
      <c r="E586" s="5">
        <f t="shared" si="27"/>
        <v>0.36612486353366175</v>
      </c>
    </row>
    <row r="587" spans="1:5" x14ac:dyDescent="0.2">
      <c r="A587" s="9">
        <f t="shared" si="28"/>
        <v>-17</v>
      </c>
      <c r="B587" s="13">
        <v>35252</v>
      </c>
      <c r="C587">
        <v>2.65</v>
      </c>
      <c r="D587" s="4">
        <f t="shared" si="26"/>
        <v>0</v>
      </c>
      <c r="E587" s="5">
        <f t="shared" si="27"/>
        <v>0.36385374966338629</v>
      </c>
    </row>
    <row r="588" spans="1:5" x14ac:dyDescent="0.2">
      <c r="A588" s="9">
        <f t="shared" si="28"/>
        <v>-17</v>
      </c>
      <c r="B588" s="13">
        <v>35253</v>
      </c>
      <c r="C588">
        <v>2.65</v>
      </c>
      <c r="D588" s="4">
        <f t="shared" si="26"/>
        <v>0</v>
      </c>
      <c r="E588" s="5">
        <f t="shared" si="27"/>
        <v>0.35093097105432625</v>
      </c>
    </row>
    <row r="589" spans="1:5" x14ac:dyDescent="0.2">
      <c r="A589" s="9">
        <f t="shared" si="28"/>
        <v>-17</v>
      </c>
      <c r="B589" s="13">
        <v>35254</v>
      </c>
      <c r="C589">
        <v>2.73</v>
      </c>
      <c r="D589" s="4">
        <f t="shared" ref="D589:D652" si="29">LN(C589/C588)</f>
        <v>2.9741969198737516E-2</v>
      </c>
      <c r="E589" s="5">
        <f t="shared" ref="E589:E652" si="30">STDEV(D580:D589)*SQRT(365)</f>
        <v>0.30301456641500885</v>
      </c>
    </row>
    <row r="590" spans="1:5" x14ac:dyDescent="0.2">
      <c r="A590" s="9">
        <f t="shared" si="28"/>
        <v>-17</v>
      </c>
      <c r="B590" s="13">
        <v>35255</v>
      </c>
      <c r="C590">
        <v>2.64</v>
      </c>
      <c r="D590" s="4">
        <f t="shared" si="29"/>
        <v>-3.352269203864356E-2</v>
      </c>
      <c r="E590" s="5">
        <f t="shared" si="30"/>
        <v>0.35763186513234096</v>
      </c>
    </row>
    <row r="591" spans="1:5" x14ac:dyDescent="0.2">
      <c r="A591" s="9">
        <f t="shared" si="28"/>
        <v>-17</v>
      </c>
      <c r="B591" s="13">
        <v>35256</v>
      </c>
      <c r="C591">
        <v>2.625</v>
      </c>
      <c r="D591" s="4">
        <f t="shared" si="29"/>
        <v>-5.6980211146377786E-3</v>
      </c>
      <c r="E591" s="5">
        <f t="shared" si="30"/>
        <v>0.35594588462938764</v>
      </c>
    </row>
    <row r="592" spans="1:5" x14ac:dyDescent="0.2">
      <c r="A592" s="9">
        <f t="shared" si="28"/>
        <v>-17</v>
      </c>
      <c r="B592" s="13">
        <v>35257</v>
      </c>
      <c r="C592">
        <v>2.605</v>
      </c>
      <c r="D592" s="4">
        <f t="shared" si="29"/>
        <v>-7.6482208382568449E-3</v>
      </c>
      <c r="E592" s="5">
        <f t="shared" si="30"/>
        <v>0.29107137564954016</v>
      </c>
    </row>
    <row r="593" spans="1:5" x14ac:dyDescent="0.2">
      <c r="A593" s="9">
        <f t="shared" si="28"/>
        <v>-17</v>
      </c>
      <c r="B593" s="13">
        <v>35258</v>
      </c>
      <c r="C593">
        <v>2.57</v>
      </c>
      <c r="D593" s="4">
        <f t="shared" si="29"/>
        <v>-1.3526776298201851E-2</v>
      </c>
      <c r="E593" s="5">
        <f t="shared" si="30"/>
        <v>0.29720385416204104</v>
      </c>
    </row>
    <row r="594" spans="1:5" x14ac:dyDescent="0.2">
      <c r="A594" s="9">
        <f t="shared" si="28"/>
        <v>-17</v>
      </c>
      <c r="B594" s="13">
        <v>35259</v>
      </c>
      <c r="C594">
        <v>2.57</v>
      </c>
      <c r="D594" s="4">
        <f t="shared" si="29"/>
        <v>0</v>
      </c>
      <c r="E594" s="5">
        <f t="shared" si="30"/>
        <v>0.29790738566983466</v>
      </c>
    </row>
    <row r="595" spans="1:5" x14ac:dyDescent="0.2">
      <c r="A595" s="9">
        <f t="shared" si="28"/>
        <v>-17</v>
      </c>
      <c r="B595" s="13">
        <v>35260</v>
      </c>
      <c r="C595">
        <v>2.57</v>
      </c>
      <c r="D595" s="4">
        <f t="shared" si="29"/>
        <v>0</v>
      </c>
      <c r="E595" s="5">
        <f t="shared" si="30"/>
        <v>0.29790738566983466</v>
      </c>
    </row>
    <row r="596" spans="1:5" x14ac:dyDescent="0.2">
      <c r="A596" s="9">
        <f t="shared" si="28"/>
        <v>-17</v>
      </c>
      <c r="B596" s="13">
        <v>35261</v>
      </c>
      <c r="C596">
        <v>2.62</v>
      </c>
      <c r="D596" s="4">
        <f t="shared" si="29"/>
        <v>1.9268418865877206E-2</v>
      </c>
      <c r="E596" s="5">
        <f t="shared" si="30"/>
        <v>0.32724770105568901</v>
      </c>
    </row>
    <row r="597" spans="1:5" x14ac:dyDescent="0.2">
      <c r="A597" s="9">
        <f t="shared" si="28"/>
        <v>-17</v>
      </c>
      <c r="B597" s="13">
        <v>35262</v>
      </c>
      <c r="C597">
        <v>2.65</v>
      </c>
      <c r="D597" s="4">
        <f t="shared" si="29"/>
        <v>1.138532222512521E-2</v>
      </c>
      <c r="E597" s="5">
        <f t="shared" si="30"/>
        <v>0.33596695998719373</v>
      </c>
    </row>
    <row r="598" spans="1:5" x14ac:dyDescent="0.2">
      <c r="A598" s="9">
        <f t="shared" si="28"/>
        <v>-17</v>
      </c>
      <c r="B598" s="13">
        <v>35263</v>
      </c>
      <c r="C598">
        <v>2.645</v>
      </c>
      <c r="D598" s="4">
        <f t="shared" si="29"/>
        <v>-1.8885746878681362E-3</v>
      </c>
      <c r="E598" s="5">
        <f t="shared" si="30"/>
        <v>0.33616065099424125</v>
      </c>
    </row>
    <row r="599" spans="1:5" x14ac:dyDescent="0.2">
      <c r="A599" s="9">
        <f t="shared" si="28"/>
        <v>-17</v>
      </c>
      <c r="B599" s="13">
        <v>35264</v>
      </c>
      <c r="C599">
        <v>2.56</v>
      </c>
      <c r="D599" s="4">
        <f t="shared" si="29"/>
        <v>-3.2663806818791573E-2</v>
      </c>
      <c r="E599" s="5">
        <f t="shared" si="30"/>
        <v>0.32194506073979084</v>
      </c>
    </row>
    <row r="600" spans="1:5" x14ac:dyDescent="0.2">
      <c r="A600" s="9">
        <f t="shared" si="28"/>
        <v>-17</v>
      </c>
      <c r="B600" s="13">
        <v>35265</v>
      </c>
      <c r="C600">
        <v>2.4300000000000002</v>
      </c>
      <c r="D600" s="4">
        <f t="shared" si="29"/>
        <v>-5.2116001139014018E-2</v>
      </c>
      <c r="E600" s="5">
        <f t="shared" si="30"/>
        <v>0.39639256913210064</v>
      </c>
    </row>
    <row r="601" spans="1:5" x14ac:dyDescent="0.2">
      <c r="A601" s="9">
        <f t="shared" si="28"/>
        <v>-17</v>
      </c>
      <c r="B601" s="13">
        <v>35266</v>
      </c>
      <c r="C601">
        <v>2.4300000000000002</v>
      </c>
      <c r="D601" s="4">
        <f t="shared" si="29"/>
        <v>0</v>
      </c>
      <c r="E601" s="5">
        <f t="shared" si="30"/>
        <v>0.39938640745795267</v>
      </c>
    </row>
    <row r="602" spans="1:5" x14ac:dyDescent="0.2">
      <c r="A602" s="9">
        <f t="shared" si="28"/>
        <v>-17</v>
      </c>
      <c r="B602" s="13">
        <v>35267</v>
      </c>
      <c r="C602">
        <v>2.4300000000000002</v>
      </c>
      <c r="D602" s="4">
        <f t="shared" si="29"/>
        <v>0</v>
      </c>
      <c r="E602" s="5">
        <f t="shared" si="30"/>
        <v>0.40210504360995852</v>
      </c>
    </row>
    <row r="603" spans="1:5" x14ac:dyDescent="0.2">
      <c r="A603" s="9">
        <f t="shared" si="28"/>
        <v>-17</v>
      </c>
      <c r="B603" s="13">
        <v>35268</v>
      </c>
      <c r="C603">
        <v>2.3250000000000002</v>
      </c>
      <c r="D603" s="4">
        <f t="shared" si="29"/>
        <v>-4.4171218313137424E-2</v>
      </c>
      <c r="E603" s="5">
        <f t="shared" si="30"/>
        <v>0.46076232948013807</v>
      </c>
    </row>
    <row r="604" spans="1:5" x14ac:dyDescent="0.2">
      <c r="A604" s="9">
        <f t="shared" si="28"/>
        <v>-17</v>
      </c>
      <c r="B604" s="13">
        <v>35269</v>
      </c>
      <c r="C604">
        <v>2.3250000000000002</v>
      </c>
      <c r="D604" s="4">
        <f t="shared" si="29"/>
        <v>0</v>
      </c>
      <c r="E604" s="5">
        <f t="shared" si="30"/>
        <v>0.46076232948013807</v>
      </c>
    </row>
    <row r="605" spans="1:5" x14ac:dyDescent="0.2">
      <c r="A605" s="9">
        <f t="shared" si="28"/>
        <v>-17</v>
      </c>
      <c r="B605" s="13">
        <v>35270</v>
      </c>
      <c r="C605">
        <v>2.4900000000000002</v>
      </c>
      <c r="D605" s="4">
        <f t="shared" si="29"/>
        <v>6.8562671437296677E-2</v>
      </c>
      <c r="E605" s="5">
        <f t="shared" si="30"/>
        <v>0.66302178399245371</v>
      </c>
    </row>
    <row r="606" spans="1:5" x14ac:dyDescent="0.2">
      <c r="A606" s="9">
        <f t="shared" si="28"/>
        <v>-17</v>
      </c>
      <c r="B606" s="13">
        <v>35271</v>
      </c>
      <c r="C606">
        <v>2.4500000000000002</v>
      </c>
      <c r="D606" s="4">
        <f t="shared" si="29"/>
        <v>-1.6194685919980606E-2</v>
      </c>
      <c r="E606" s="5">
        <f t="shared" si="30"/>
        <v>0.64883010888587411</v>
      </c>
    </row>
    <row r="607" spans="1:5" x14ac:dyDescent="0.2">
      <c r="A607" s="9">
        <f t="shared" si="28"/>
        <v>-17</v>
      </c>
      <c r="B607" s="13">
        <v>35272</v>
      </c>
      <c r="C607">
        <v>2.2549999999999999</v>
      </c>
      <c r="D607" s="4">
        <f t="shared" si="29"/>
        <v>-8.2938051601994023E-2</v>
      </c>
      <c r="E607" s="5">
        <f t="shared" si="30"/>
        <v>0.7792858267769126</v>
      </c>
    </row>
    <row r="608" spans="1:5" x14ac:dyDescent="0.2">
      <c r="A608" s="9">
        <f t="shared" si="28"/>
        <v>-17</v>
      </c>
      <c r="B608" s="13">
        <v>35273</v>
      </c>
      <c r="C608">
        <v>2.2549999999999999</v>
      </c>
      <c r="D608" s="4">
        <f t="shared" si="29"/>
        <v>0</v>
      </c>
      <c r="E608" s="5">
        <f t="shared" si="30"/>
        <v>0.78076874225696813</v>
      </c>
    </row>
    <row r="609" spans="1:5" x14ac:dyDescent="0.2">
      <c r="A609" s="9">
        <f t="shared" si="28"/>
        <v>-17</v>
      </c>
      <c r="B609" s="13">
        <v>35274</v>
      </c>
      <c r="C609">
        <v>2.2549999999999999</v>
      </c>
      <c r="D609" s="4">
        <f t="shared" si="29"/>
        <v>0</v>
      </c>
      <c r="E609" s="5">
        <f t="shared" si="30"/>
        <v>0.77734588981613273</v>
      </c>
    </row>
    <row r="610" spans="1:5" x14ac:dyDescent="0.2">
      <c r="A610" s="9">
        <f t="shared" si="28"/>
        <v>-17</v>
      </c>
      <c r="B610" s="13">
        <v>35275</v>
      </c>
      <c r="C610">
        <v>2.1150000000000002</v>
      </c>
      <c r="D610" s="4">
        <f t="shared" si="29"/>
        <v>-6.4095160456400194E-2</v>
      </c>
      <c r="E610" s="5">
        <f t="shared" si="30"/>
        <v>0.80487050953274508</v>
      </c>
    </row>
    <row r="611" spans="1:5" x14ac:dyDescent="0.2">
      <c r="A611" s="9">
        <f t="shared" si="28"/>
        <v>-17</v>
      </c>
      <c r="B611" s="13">
        <v>35276</v>
      </c>
      <c r="C611">
        <v>2.0649999999999999</v>
      </c>
      <c r="D611" s="4">
        <f t="shared" si="29"/>
        <v>-2.3924586085245364E-2</v>
      </c>
      <c r="E611" s="5">
        <f t="shared" si="30"/>
        <v>0.80110343685708807</v>
      </c>
    </row>
    <row r="612" spans="1:5" x14ac:dyDescent="0.2">
      <c r="A612" s="9">
        <f t="shared" si="28"/>
        <v>-17</v>
      </c>
      <c r="B612" s="13">
        <v>35277</v>
      </c>
      <c r="C612">
        <v>2.19</v>
      </c>
      <c r="D612" s="4">
        <f t="shared" si="29"/>
        <v>5.8771317415413339E-2</v>
      </c>
      <c r="E612" s="5">
        <f t="shared" si="30"/>
        <v>0.91947185084748673</v>
      </c>
    </row>
    <row r="613" spans="1:5" x14ac:dyDescent="0.2">
      <c r="A613" s="9">
        <f t="shared" si="28"/>
        <v>-16</v>
      </c>
      <c r="B613" s="13">
        <v>35278</v>
      </c>
      <c r="C613">
        <v>2.1850000000000001</v>
      </c>
      <c r="D613" s="4">
        <f t="shared" si="29"/>
        <v>-2.2857152808559511E-3</v>
      </c>
      <c r="E613" s="5">
        <f t="shared" si="30"/>
        <v>0.89147449171202942</v>
      </c>
    </row>
    <row r="614" spans="1:5" x14ac:dyDescent="0.2">
      <c r="A614" s="9">
        <f t="shared" si="28"/>
        <v>-16</v>
      </c>
      <c r="B614" s="13">
        <v>35279</v>
      </c>
      <c r="C614">
        <v>2.21</v>
      </c>
      <c r="D614" s="4">
        <f t="shared" si="29"/>
        <v>1.137668698210783E-2</v>
      </c>
      <c r="E614" s="5">
        <f t="shared" si="30"/>
        <v>0.89731920400948195</v>
      </c>
    </row>
    <row r="615" spans="1:5" x14ac:dyDescent="0.2">
      <c r="A615" s="9">
        <f t="shared" si="28"/>
        <v>-16</v>
      </c>
      <c r="B615" s="13">
        <v>35280</v>
      </c>
      <c r="C615">
        <v>2.145</v>
      </c>
      <c r="D615" s="4">
        <f t="shared" si="29"/>
        <v>-2.985296314968116E-2</v>
      </c>
      <c r="E615" s="5">
        <f t="shared" si="30"/>
        <v>0.75558273328861381</v>
      </c>
    </row>
    <row r="616" spans="1:5" x14ac:dyDescent="0.2">
      <c r="A616" s="9">
        <f t="shared" si="28"/>
        <v>-16</v>
      </c>
      <c r="B616" s="13">
        <v>35281</v>
      </c>
      <c r="C616">
        <v>2.145</v>
      </c>
      <c r="D616" s="4">
        <f t="shared" si="29"/>
        <v>0</v>
      </c>
      <c r="E616" s="5">
        <f t="shared" si="30"/>
        <v>0.76078655942239837</v>
      </c>
    </row>
    <row r="617" spans="1:5" x14ac:dyDescent="0.2">
      <c r="A617" s="9">
        <f t="shared" si="28"/>
        <v>-16</v>
      </c>
      <c r="B617" s="13">
        <v>35282</v>
      </c>
      <c r="C617">
        <v>2.09</v>
      </c>
      <c r="D617" s="4">
        <f t="shared" si="29"/>
        <v>-2.5975486403260677E-2</v>
      </c>
      <c r="E617" s="5">
        <f t="shared" si="30"/>
        <v>0.61274520706861502</v>
      </c>
    </row>
    <row r="618" spans="1:5" x14ac:dyDescent="0.2">
      <c r="A618" s="9">
        <f t="shared" si="28"/>
        <v>-16</v>
      </c>
      <c r="B618" s="13">
        <v>35283</v>
      </c>
      <c r="C618">
        <v>2.2999999999999998</v>
      </c>
      <c r="D618" s="4">
        <f t="shared" si="29"/>
        <v>9.5745056958384339E-2</v>
      </c>
      <c r="E618" s="5">
        <f t="shared" si="30"/>
        <v>0.87696464245903349</v>
      </c>
    </row>
    <row r="619" spans="1:5" x14ac:dyDescent="0.2">
      <c r="A619" s="9">
        <f t="shared" si="28"/>
        <v>-16</v>
      </c>
      <c r="B619" s="13">
        <v>35284</v>
      </c>
      <c r="C619">
        <v>2.12</v>
      </c>
      <c r="D619" s="4">
        <f t="shared" si="29"/>
        <v>-8.1493034251182789E-2</v>
      </c>
      <c r="E619" s="5">
        <f t="shared" si="30"/>
        <v>1.012189926667993</v>
      </c>
    </row>
    <row r="620" spans="1:5" x14ac:dyDescent="0.2">
      <c r="A620" s="9">
        <f t="shared" si="28"/>
        <v>-16</v>
      </c>
      <c r="B620" s="13">
        <v>35285</v>
      </c>
      <c r="C620">
        <v>2.1</v>
      </c>
      <c r="D620" s="4">
        <f t="shared" si="29"/>
        <v>-9.47874395454377E-3</v>
      </c>
      <c r="E620" s="5">
        <f t="shared" si="30"/>
        <v>0.93638287199299386</v>
      </c>
    </row>
    <row r="621" spans="1:5" x14ac:dyDescent="0.2">
      <c r="A621" s="9">
        <f t="shared" si="28"/>
        <v>-16</v>
      </c>
      <c r="B621" s="13">
        <v>35286</v>
      </c>
      <c r="C621">
        <v>2.1</v>
      </c>
      <c r="D621" s="4">
        <f t="shared" si="29"/>
        <v>0</v>
      </c>
      <c r="E621" s="5">
        <f t="shared" si="30"/>
        <v>0.92339552501278133</v>
      </c>
    </row>
    <row r="622" spans="1:5" x14ac:dyDescent="0.2">
      <c r="A622" s="9">
        <f t="shared" si="28"/>
        <v>-16</v>
      </c>
      <c r="B622" s="13">
        <v>35287</v>
      </c>
      <c r="C622">
        <v>2.02</v>
      </c>
      <c r="D622" s="4">
        <f t="shared" si="29"/>
        <v>-3.8839833316264012E-2</v>
      </c>
      <c r="E622" s="5">
        <f t="shared" si="30"/>
        <v>0.86511429532975015</v>
      </c>
    </row>
    <row r="623" spans="1:5" x14ac:dyDescent="0.2">
      <c r="A623" s="9">
        <f t="shared" si="28"/>
        <v>-16</v>
      </c>
      <c r="B623" s="13">
        <v>35288</v>
      </c>
      <c r="C623">
        <v>2.02</v>
      </c>
      <c r="D623" s="4">
        <f t="shared" si="29"/>
        <v>0</v>
      </c>
      <c r="E623" s="5">
        <f t="shared" si="30"/>
        <v>0.86584511042523749</v>
      </c>
    </row>
    <row r="624" spans="1:5" x14ac:dyDescent="0.2">
      <c r="A624" s="9">
        <f t="shared" si="28"/>
        <v>-16</v>
      </c>
      <c r="B624" s="13">
        <v>35289</v>
      </c>
      <c r="C624">
        <v>2.02</v>
      </c>
      <c r="D624" s="4">
        <f t="shared" si="29"/>
        <v>0</v>
      </c>
      <c r="E624" s="5">
        <f t="shared" si="30"/>
        <v>0.8582938330032579</v>
      </c>
    </row>
    <row r="625" spans="1:5" x14ac:dyDescent="0.2">
      <c r="A625" s="9">
        <f t="shared" si="28"/>
        <v>-16</v>
      </c>
      <c r="B625" s="13">
        <v>35290</v>
      </c>
      <c r="C625">
        <v>2.06</v>
      </c>
      <c r="D625" s="4">
        <f t="shared" si="29"/>
        <v>1.9608471388376337E-2</v>
      </c>
      <c r="E625" s="5">
        <f t="shared" si="30"/>
        <v>0.86154604439004046</v>
      </c>
    </row>
    <row r="626" spans="1:5" x14ac:dyDescent="0.2">
      <c r="A626" s="9">
        <f t="shared" si="28"/>
        <v>-16</v>
      </c>
      <c r="B626" s="13">
        <v>35291</v>
      </c>
      <c r="C626">
        <v>2.0649999999999999</v>
      </c>
      <c r="D626" s="4">
        <f t="shared" si="29"/>
        <v>2.4242436115062545E-3</v>
      </c>
      <c r="E626" s="5">
        <f t="shared" si="30"/>
        <v>0.86213174939929582</v>
      </c>
    </row>
    <row r="627" spans="1:5" x14ac:dyDescent="0.2">
      <c r="A627" s="9">
        <f t="shared" si="28"/>
        <v>-16</v>
      </c>
      <c r="B627" s="13">
        <v>35292</v>
      </c>
      <c r="C627">
        <v>2.0750000000000002</v>
      </c>
      <c r="D627" s="4">
        <f t="shared" si="29"/>
        <v>4.8309272696655924E-3</v>
      </c>
      <c r="E627" s="5">
        <f t="shared" si="30"/>
        <v>0.85000143328649103</v>
      </c>
    </row>
    <row r="628" spans="1:5" x14ac:dyDescent="0.2">
      <c r="A628" s="9">
        <f t="shared" si="28"/>
        <v>-16</v>
      </c>
      <c r="B628" s="13">
        <v>35293</v>
      </c>
      <c r="C628">
        <v>2.0750000000000002</v>
      </c>
      <c r="D628" s="4">
        <f t="shared" si="29"/>
        <v>0</v>
      </c>
      <c r="E628" s="5">
        <f t="shared" si="30"/>
        <v>0.55493552433536619</v>
      </c>
    </row>
    <row r="629" spans="1:5" x14ac:dyDescent="0.2">
      <c r="A629" s="9">
        <f t="shared" si="28"/>
        <v>-16</v>
      </c>
      <c r="B629" s="13">
        <v>35294</v>
      </c>
      <c r="C629">
        <v>2.0649999999999999</v>
      </c>
      <c r="D629" s="4">
        <f t="shared" si="29"/>
        <v>-4.8309272696656922E-3</v>
      </c>
      <c r="E629" s="5">
        <f t="shared" si="30"/>
        <v>0.28239260174173664</v>
      </c>
    </row>
    <row r="630" spans="1:5" x14ac:dyDescent="0.2">
      <c r="A630" s="9">
        <f t="shared" si="28"/>
        <v>-16</v>
      </c>
      <c r="B630" s="13">
        <v>35295</v>
      </c>
      <c r="C630">
        <v>2.0649999999999999</v>
      </c>
      <c r="D630" s="4">
        <f t="shared" si="29"/>
        <v>0</v>
      </c>
      <c r="E630" s="5">
        <f t="shared" si="30"/>
        <v>0.27885186966560987</v>
      </c>
    </row>
    <row r="631" spans="1:5" x14ac:dyDescent="0.2">
      <c r="A631" s="9">
        <f t="shared" si="28"/>
        <v>-16</v>
      </c>
      <c r="B631" s="13">
        <v>35296</v>
      </c>
      <c r="C631">
        <v>2.0649999999999999</v>
      </c>
      <c r="D631" s="4">
        <f t="shared" si="29"/>
        <v>0</v>
      </c>
      <c r="E631" s="5">
        <f t="shared" si="30"/>
        <v>0.27885186966560987</v>
      </c>
    </row>
    <row r="632" spans="1:5" x14ac:dyDescent="0.2">
      <c r="A632" s="9">
        <f t="shared" si="28"/>
        <v>-16</v>
      </c>
      <c r="B632" s="13">
        <v>35297</v>
      </c>
      <c r="C632">
        <v>2.11</v>
      </c>
      <c r="D632" s="4">
        <f t="shared" si="29"/>
        <v>2.1557721074979056E-2</v>
      </c>
      <c r="E632" s="5">
        <f t="shared" si="30"/>
        <v>0.16990034849769103</v>
      </c>
    </row>
    <row r="633" spans="1:5" x14ac:dyDescent="0.2">
      <c r="A633" s="9">
        <f t="shared" si="28"/>
        <v>-16</v>
      </c>
      <c r="B633" s="13">
        <v>35298</v>
      </c>
      <c r="C633">
        <v>2.125</v>
      </c>
      <c r="D633" s="4">
        <f t="shared" si="29"/>
        <v>7.0838548884050419E-3</v>
      </c>
      <c r="E633" s="5">
        <f t="shared" si="30"/>
        <v>0.16790806567702862</v>
      </c>
    </row>
    <row r="634" spans="1:5" x14ac:dyDescent="0.2">
      <c r="A634" s="9">
        <f t="shared" si="28"/>
        <v>-16</v>
      </c>
      <c r="B634" s="13">
        <v>35299</v>
      </c>
      <c r="C634">
        <v>2.0150000000000001</v>
      </c>
      <c r="D634" s="4">
        <f t="shared" si="29"/>
        <v>-5.3152606977733843E-2</v>
      </c>
      <c r="E634" s="5">
        <f t="shared" si="30"/>
        <v>0.39135654440847439</v>
      </c>
    </row>
    <row r="635" spans="1:5" x14ac:dyDescent="0.2">
      <c r="A635" s="9">
        <f t="shared" si="28"/>
        <v>-16</v>
      </c>
      <c r="B635" s="13">
        <v>35300</v>
      </c>
      <c r="C635">
        <v>2.0150000000000001</v>
      </c>
      <c r="D635" s="4">
        <f t="shared" si="29"/>
        <v>0</v>
      </c>
      <c r="E635" s="5">
        <f t="shared" si="30"/>
        <v>0.36825691487647155</v>
      </c>
    </row>
    <row r="636" spans="1:5" x14ac:dyDescent="0.2">
      <c r="A636" s="9">
        <f t="shared" si="28"/>
        <v>-16</v>
      </c>
      <c r="B636" s="13">
        <v>35301</v>
      </c>
      <c r="C636">
        <v>1.9750000000000001</v>
      </c>
      <c r="D636" s="4">
        <f t="shared" si="29"/>
        <v>-2.0050797045561078E-2</v>
      </c>
      <c r="E636" s="5">
        <f t="shared" si="30"/>
        <v>0.38158171253183953</v>
      </c>
    </row>
    <row r="637" spans="1:5" x14ac:dyDescent="0.2">
      <c r="A637" s="9">
        <f t="shared" si="28"/>
        <v>-16</v>
      </c>
      <c r="B637" s="13">
        <v>35302</v>
      </c>
      <c r="C637">
        <v>1.9750000000000001</v>
      </c>
      <c r="D637" s="4">
        <f t="shared" si="29"/>
        <v>0</v>
      </c>
      <c r="E637" s="5">
        <f t="shared" si="30"/>
        <v>0.37791183695126268</v>
      </c>
    </row>
    <row r="638" spans="1:5" x14ac:dyDescent="0.2">
      <c r="A638" s="9">
        <f t="shared" si="28"/>
        <v>-16</v>
      </c>
      <c r="B638" s="13">
        <v>35303</v>
      </c>
      <c r="C638">
        <v>1.9750000000000001</v>
      </c>
      <c r="D638" s="4">
        <f t="shared" si="29"/>
        <v>0</v>
      </c>
      <c r="E638" s="5">
        <f t="shared" si="30"/>
        <v>0.37791183695126268</v>
      </c>
    </row>
    <row r="639" spans="1:5" x14ac:dyDescent="0.2">
      <c r="A639" s="9">
        <f t="shared" si="28"/>
        <v>-16</v>
      </c>
      <c r="B639" s="13">
        <v>35304</v>
      </c>
      <c r="C639">
        <v>2.0049999999999999</v>
      </c>
      <c r="D639" s="4">
        <f t="shared" si="29"/>
        <v>1.5075662405447178E-2</v>
      </c>
      <c r="E639" s="5">
        <f t="shared" si="30"/>
        <v>0.39680756036299514</v>
      </c>
    </row>
    <row r="640" spans="1:5" x14ac:dyDescent="0.2">
      <c r="A640" s="9">
        <f t="shared" si="28"/>
        <v>-16</v>
      </c>
      <c r="B640" s="13">
        <v>35305</v>
      </c>
      <c r="C640">
        <v>1.89</v>
      </c>
      <c r="D640" s="4">
        <f t="shared" si="29"/>
        <v>-5.9067231686981476E-2</v>
      </c>
      <c r="E640" s="5">
        <f t="shared" si="30"/>
        <v>0.52026495550850393</v>
      </c>
    </row>
    <row r="641" spans="1:5" x14ac:dyDescent="0.2">
      <c r="A641" s="9">
        <f t="shared" si="28"/>
        <v>-16</v>
      </c>
      <c r="B641" s="13">
        <v>35306</v>
      </c>
      <c r="C641">
        <v>1.7949999999999999</v>
      </c>
      <c r="D641" s="4">
        <f t="shared" si="29"/>
        <v>-5.1571807131308781E-2</v>
      </c>
      <c r="E641" s="5">
        <f t="shared" si="30"/>
        <v>0.57507442776420414</v>
      </c>
    </row>
    <row r="642" spans="1:5" x14ac:dyDescent="0.2">
      <c r="A642" s="9">
        <f t="shared" si="28"/>
        <v>-16</v>
      </c>
      <c r="B642" s="13">
        <v>35307</v>
      </c>
      <c r="C642">
        <v>1.7949999999999999</v>
      </c>
      <c r="D642" s="4">
        <f t="shared" si="29"/>
        <v>0</v>
      </c>
      <c r="E642" s="5">
        <f t="shared" si="30"/>
        <v>0.53429987352679331</v>
      </c>
    </row>
    <row r="643" spans="1:5" x14ac:dyDescent="0.2">
      <c r="A643" s="9">
        <f t="shared" si="28"/>
        <v>-16</v>
      </c>
      <c r="B643" s="13">
        <v>35308</v>
      </c>
      <c r="C643">
        <v>1.73</v>
      </c>
      <c r="D643" s="4">
        <f t="shared" si="29"/>
        <v>-3.6883613430554622E-2</v>
      </c>
      <c r="E643" s="5">
        <f t="shared" si="30"/>
        <v>0.52260207238559397</v>
      </c>
    </row>
    <row r="644" spans="1:5" x14ac:dyDescent="0.2">
      <c r="A644" s="9">
        <f t="shared" si="28"/>
        <v>-15</v>
      </c>
      <c r="B644" s="13">
        <v>35309</v>
      </c>
      <c r="C644">
        <v>1.73</v>
      </c>
      <c r="D644" s="4">
        <f t="shared" si="29"/>
        <v>0</v>
      </c>
      <c r="E644" s="5">
        <f t="shared" si="30"/>
        <v>0.48552961536653733</v>
      </c>
    </row>
    <row r="645" spans="1:5" x14ac:dyDescent="0.2">
      <c r="A645" s="9">
        <f t="shared" si="28"/>
        <v>-15</v>
      </c>
      <c r="B645" s="13">
        <v>35310</v>
      </c>
      <c r="C645">
        <v>1.73</v>
      </c>
      <c r="D645" s="4">
        <f t="shared" si="29"/>
        <v>0</v>
      </c>
      <c r="E645" s="5">
        <f t="shared" si="30"/>
        <v>0.48552961536653733</v>
      </c>
    </row>
    <row r="646" spans="1:5" x14ac:dyDescent="0.2">
      <c r="A646" s="9">
        <f t="shared" si="28"/>
        <v>-15</v>
      </c>
      <c r="B646" s="13">
        <v>35311</v>
      </c>
      <c r="C646">
        <v>1.75</v>
      </c>
      <c r="D646" s="4">
        <f t="shared" si="29"/>
        <v>1.1494379425735212E-2</v>
      </c>
      <c r="E646" s="5">
        <f t="shared" si="30"/>
        <v>0.5096821517848672</v>
      </c>
    </row>
    <row r="647" spans="1:5" x14ac:dyDescent="0.2">
      <c r="A647" s="9">
        <f t="shared" si="28"/>
        <v>-15</v>
      </c>
      <c r="B647" s="13">
        <v>35312</v>
      </c>
      <c r="C647">
        <v>1.69</v>
      </c>
      <c r="D647" s="4">
        <f t="shared" si="29"/>
        <v>-3.4887259000440665E-2</v>
      </c>
      <c r="E647" s="5">
        <f t="shared" si="30"/>
        <v>0.51959052150804297</v>
      </c>
    </row>
    <row r="648" spans="1:5" x14ac:dyDescent="0.2">
      <c r="A648" s="9">
        <f t="shared" ref="A648:A711" si="31">MONTH(B648)+(YEAR(B648)-1998)*12</f>
        <v>-15</v>
      </c>
      <c r="B648" s="13">
        <v>35313</v>
      </c>
      <c r="C648">
        <v>1.7150000000000001</v>
      </c>
      <c r="D648" s="4">
        <f t="shared" si="29"/>
        <v>1.4684551682921317E-2</v>
      </c>
      <c r="E648" s="5">
        <f t="shared" si="30"/>
        <v>0.5444325541827375</v>
      </c>
    </row>
    <row r="649" spans="1:5" x14ac:dyDescent="0.2">
      <c r="A649" s="9">
        <f t="shared" si="31"/>
        <v>-15</v>
      </c>
      <c r="B649" s="13">
        <v>35314</v>
      </c>
      <c r="C649">
        <v>1.7350000000000001</v>
      </c>
      <c r="D649" s="4">
        <f t="shared" si="29"/>
        <v>1.1594332780919227E-2</v>
      </c>
      <c r="E649" s="5">
        <f t="shared" si="30"/>
        <v>0.53722092683292288</v>
      </c>
    </row>
    <row r="650" spans="1:5" x14ac:dyDescent="0.2">
      <c r="A650" s="9">
        <f t="shared" si="31"/>
        <v>-15</v>
      </c>
      <c r="B650" s="13">
        <v>35315</v>
      </c>
      <c r="C650">
        <v>1.7350000000000001</v>
      </c>
      <c r="D650" s="4">
        <f t="shared" si="29"/>
        <v>0</v>
      </c>
      <c r="E650" s="5">
        <f t="shared" si="30"/>
        <v>0.44972933488100819</v>
      </c>
    </row>
    <row r="651" spans="1:5" x14ac:dyDescent="0.2">
      <c r="A651" s="9">
        <f t="shared" si="31"/>
        <v>-15</v>
      </c>
      <c r="B651" s="13">
        <v>35316</v>
      </c>
      <c r="C651">
        <v>1.7350000000000001</v>
      </c>
      <c r="D651" s="4">
        <f t="shared" si="29"/>
        <v>0</v>
      </c>
      <c r="E651" s="5">
        <f t="shared" si="30"/>
        <v>0.34554386197284997</v>
      </c>
    </row>
    <row r="652" spans="1:5" x14ac:dyDescent="0.2">
      <c r="A652" s="9">
        <f t="shared" si="31"/>
        <v>-15</v>
      </c>
      <c r="B652" s="13">
        <v>35317</v>
      </c>
      <c r="C652">
        <v>1.8049999999999999</v>
      </c>
      <c r="D652" s="4">
        <f t="shared" si="29"/>
        <v>3.9553178386021556E-2</v>
      </c>
      <c r="E652" s="5">
        <f t="shared" si="30"/>
        <v>0.43290905402186747</v>
      </c>
    </row>
    <row r="653" spans="1:5" x14ac:dyDescent="0.2">
      <c r="A653" s="9">
        <f t="shared" si="31"/>
        <v>-15</v>
      </c>
      <c r="B653" s="13">
        <v>35318</v>
      </c>
      <c r="C653">
        <v>1.7749999999999999</v>
      </c>
      <c r="D653" s="4">
        <f t="shared" ref="D653:D716" si="32">LN(C653/C652)</f>
        <v>-1.6760168857465188E-2</v>
      </c>
      <c r="E653" s="5">
        <f t="shared" ref="E653:E716" si="33">STDEV(D644:D653)*SQRT(365)</f>
        <v>0.37560818938942508</v>
      </c>
    </row>
    <row r="654" spans="1:5" x14ac:dyDescent="0.2">
      <c r="A654" s="9">
        <f t="shared" si="31"/>
        <v>-15</v>
      </c>
      <c r="B654" s="13">
        <v>35319</v>
      </c>
      <c r="C654">
        <v>1.81</v>
      </c>
      <c r="D654" s="4">
        <f t="shared" si="32"/>
        <v>1.9526422350355236E-2</v>
      </c>
      <c r="E654" s="5">
        <f t="shared" si="33"/>
        <v>0.38849865782564541</v>
      </c>
    </row>
    <row r="655" spans="1:5" x14ac:dyDescent="0.2">
      <c r="A655" s="9">
        <f t="shared" si="31"/>
        <v>-15</v>
      </c>
      <c r="B655" s="13">
        <v>35320</v>
      </c>
      <c r="C655">
        <v>1.81</v>
      </c>
      <c r="D655" s="4">
        <f t="shared" si="32"/>
        <v>0</v>
      </c>
      <c r="E655" s="5">
        <f t="shared" si="33"/>
        <v>0.38849865782564541</v>
      </c>
    </row>
    <row r="656" spans="1:5" x14ac:dyDescent="0.2">
      <c r="A656" s="9">
        <f t="shared" si="31"/>
        <v>-15</v>
      </c>
      <c r="B656" s="13">
        <v>35321</v>
      </c>
      <c r="C656">
        <v>1.825</v>
      </c>
      <c r="D656" s="4">
        <f t="shared" si="32"/>
        <v>8.2531417567204817E-3</v>
      </c>
      <c r="E656" s="5">
        <f t="shared" si="33"/>
        <v>0.38662803596289874</v>
      </c>
    </row>
    <row r="657" spans="1:5" x14ac:dyDescent="0.2">
      <c r="A657" s="9">
        <f t="shared" si="31"/>
        <v>-15</v>
      </c>
      <c r="B657" s="13">
        <v>35322</v>
      </c>
      <c r="C657">
        <v>1.825</v>
      </c>
      <c r="D657" s="4">
        <f t="shared" si="32"/>
        <v>0</v>
      </c>
      <c r="E657" s="5">
        <f t="shared" si="33"/>
        <v>0.28863355599334267</v>
      </c>
    </row>
    <row r="658" spans="1:5" x14ac:dyDescent="0.2">
      <c r="A658" s="9">
        <f t="shared" si="31"/>
        <v>-15</v>
      </c>
      <c r="B658" s="13">
        <v>35323</v>
      </c>
      <c r="C658">
        <v>1.825</v>
      </c>
      <c r="D658" s="4">
        <f t="shared" si="32"/>
        <v>0</v>
      </c>
      <c r="E658" s="5">
        <f t="shared" si="33"/>
        <v>0.28782493168218487</v>
      </c>
    </row>
    <row r="659" spans="1:5" x14ac:dyDescent="0.2">
      <c r="A659" s="9">
        <f t="shared" si="31"/>
        <v>-15</v>
      </c>
      <c r="B659" s="13">
        <v>35324</v>
      </c>
      <c r="C659">
        <v>1.87</v>
      </c>
      <c r="D659" s="4">
        <f t="shared" si="32"/>
        <v>2.435844383204044E-2</v>
      </c>
      <c r="E659" s="5">
        <f t="shared" si="33"/>
        <v>0.30717649156914489</v>
      </c>
    </row>
    <row r="660" spans="1:5" x14ac:dyDescent="0.2">
      <c r="A660" s="9">
        <f t="shared" si="31"/>
        <v>-15</v>
      </c>
      <c r="B660" s="13">
        <v>35325</v>
      </c>
      <c r="C660">
        <v>1.895</v>
      </c>
      <c r="D660" s="4">
        <f t="shared" si="32"/>
        <v>1.3280407667894466E-2</v>
      </c>
      <c r="E660" s="5">
        <f t="shared" si="33"/>
        <v>0.30450515569299713</v>
      </c>
    </row>
    <row r="661" spans="1:5" x14ac:dyDescent="0.2">
      <c r="A661" s="9">
        <f t="shared" si="31"/>
        <v>-15</v>
      </c>
      <c r="B661" s="13">
        <v>35326</v>
      </c>
      <c r="C661">
        <v>1.85</v>
      </c>
      <c r="D661" s="4">
        <f t="shared" si="32"/>
        <v>-2.403319944415622E-2</v>
      </c>
      <c r="E661" s="5">
        <f t="shared" si="33"/>
        <v>0.36194084261410453</v>
      </c>
    </row>
    <row r="662" spans="1:5" x14ac:dyDescent="0.2">
      <c r="A662" s="9">
        <f t="shared" si="31"/>
        <v>-15</v>
      </c>
      <c r="B662" s="13">
        <v>35327</v>
      </c>
      <c r="C662">
        <v>1.93</v>
      </c>
      <c r="D662" s="4">
        <f t="shared" si="32"/>
        <v>4.2334363826560736E-2</v>
      </c>
      <c r="E662" s="5">
        <f t="shared" si="33"/>
        <v>0.37250280722009699</v>
      </c>
    </row>
    <row r="663" spans="1:5" x14ac:dyDescent="0.2">
      <c r="A663" s="9">
        <f t="shared" si="31"/>
        <v>-15</v>
      </c>
      <c r="B663" s="13">
        <v>35328</v>
      </c>
      <c r="C663">
        <v>1.915</v>
      </c>
      <c r="D663" s="4">
        <f t="shared" si="32"/>
        <v>-7.8023802841847871E-3</v>
      </c>
      <c r="E663" s="5">
        <f t="shared" si="33"/>
        <v>0.35305031176150448</v>
      </c>
    </row>
    <row r="664" spans="1:5" x14ac:dyDescent="0.2">
      <c r="A664" s="9">
        <f t="shared" si="31"/>
        <v>-15</v>
      </c>
      <c r="B664" s="13">
        <v>35329</v>
      </c>
      <c r="C664">
        <v>1.915</v>
      </c>
      <c r="D664" s="4">
        <f t="shared" si="32"/>
        <v>0</v>
      </c>
      <c r="E664" s="5">
        <f t="shared" si="33"/>
        <v>0.34591760086759193</v>
      </c>
    </row>
    <row r="665" spans="1:5" x14ac:dyDescent="0.2">
      <c r="A665" s="9">
        <f t="shared" si="31"/>
        <v>-15</v>
      </c>
      <c r="B665" s="13">
        <v>35330</v>
      </c>
      <c r="C665">
        <v>1.915</v>
      </c>
      <c r="D665" s="4">
        <f t="shared" si="32"/>
        <v>0</v>
      </c>
      <c r="E665" s="5">
        <f t="shared" si="33"/>
        <v>0.34591760086759193</v>
      </c>
    </row>
    <row r="666" spans="1:5" x14ac:dyDescent="0.2">
      <c r="A666" s="9">
        <f t="shared" si="31"/>
        <v>-15</v>
      </c>
      <c r="B666" s="13">
        <v>35331</v>
      </c>
      <c r="C666">
        <v>1.92</v>
      </c>
      <c r="D666" s="4">
        <f t="shared" si="32"/>
        <v>2.6075634070807695E-3</v>
      </c>
      <c r="E666" s="5">
        <f t="shared" si="33"/>
        <v>0.34586891290518329</v>
      </c>
    </row>
    <row r="667" spans="1:5" x14ac:dyDescent="0.2">
      <c r="A667" s="9">
        <f t="shared" si="31"/>
        <v>-15</v>
      </c>
      <c r="B667" s="13">
        <v>35332</v>
      </c>
      <c r="C667">
        <v>1.875</v>
      </c>
      <c r="D667" s="4">
        <f t="shared" si="32"/>
        <v>-2.3716526617316044E-2</v>
      </c>
      <c r="E667" s="5">
        <f t="shared" si="33"/>
        <v>0.38719157234410767</v>
      </c>
    </row>
    <row r="668" spans="1:5" x14ac:dyDescent="0.2">
      <c r="A668" s="9">
        <f t="shared" si="31"/>
        <v>-15</v>
      </c>
      <c r="B668" s="13">
        <v>35333</v>
      </c>
      <c r="C668">
        <v>1.915</v>
      </c>
      <c r="D668" s="4">
        <f t="shared" si="32"/>
        <v>2.1108963210235265E-2</v>
      </c>
      <c r="E668" s="5">
        <f t="shared" si="33"/>
        <v>0.40193720344344225</v>
      </c>
    </row>
    <row r="669" spans="1:5" x14ac:dyDescent="0.2">
      <c r="A669" s="9">
        <f t="shared" si="31"/>
        <v>-15</v>
      </c>
      <c r="B669" s="13">
        <v>35334</v>
      </c>
      <c r="C669">
        <v>1.9350000000000001</v>
      </c>
      <c r="D669" s="4">
        <f t="shared" si="32"/>
        <v>1.0389703849135868E-2</v>
      </c>
      <c r="E669" s="5">
        <f t="shared" si="33"/>
        <v>0.38279379487210685</v>
      </c>
    </row>
    <row r="670" spans="1:5" x14ac:dyDescent="0.2">
      <c r="A670" s="9">
        <f t="shared" si="31"/>
        <v>-15</v>
      </c>
      <c r="B670" s="13">
        <v>35335</v>
      </c>
      <c r="C670">
        <v>1.85</v>
      </c>
      <c r="D670" s="4">
        <f t="shared" si="32"/>
        <v>-4.4921687391511679E-2</v>
      </c>
      <c r="E670" s="5">
        <f t="shared" si="33"/>
        <v>0.47287439489588395</v>
      </c>
    </row>
    <row r="671" spans="1:5" x14ac:dyDescent="0.2">
      <c r="A671" s="9">
        <f t="shared" si="31"/>
        <v>-15</v>
      </c>
      <c r="B671" s="13">
        <v>35336</v>
      </c>
      <c r="C671">
        <v>1.85</v>
      </c>
      <c r="D671" s="4">
        <f t="shared" si="32"/>
        <v>0</v>
      </c>
      <c r="E671" s="5">
        <f t="shared" si="33"/>
        <v>0.45003109636065569</v>
      </c>
    </row>
    <row r="672" spans="1:5" x14ac:dyDescent="0.2">
      <c r="A672" s="9">
        <f t="shared" si="31"/>
        <v>-15</v>
      </c>
      <c r="B672" s="13">
        <v>35337</v>
      </c>
      <c r="C672">
        <v>1.85</v>
      </c>
      <c r="D672" s="4">
        <f t="shared" si="32"/>
        <v>0</v>
      </c>
      <c r="E672" s="5">
        <f t="shared" si="33"/>
        <v>0.35010859385869586</v>
      </c>
    </row>
    <row r="673" spans="1:5" x14ac:dyDescent="0.2">
      <c r="A673" s="9">
        <f t="shared" si="31"/>
        <v>-15</v>
      </c>
      <c r="B673" s="13">
        <v>35338</v>
      </c>
      <c r="C673">
        <v>1.8049999999999999</v>
      </c>
      <c r="D673" s="4">
        <f t="shared" si="32"/>
        <v>-2.4625047305389294E-2</v>
      </c>
      <c r="E673" s="5">
        <f t="shared" si="33"/>
        <v>0.37118115205906804</v>
      </c>
    </row>
    <row r="674" spans="1:5" x14ac:dyDescent="0.2">
      <c r="A674" s="9">
        <f t="shared" si="31"/>
        <v>-14</v>
      </c>
      <c r="B674" s="13">
        <v>35339</v>
      </c>
      <c r="C674">
        <v>1.925</v>
      </c>
      <c r="D674" s="4">
        <f t="shared" si="32"/>
        <v>6.4365375954903339E-2</v>
      </c>
      <c r="E674" s="5">
        <f t="shared" si="33"/>
        <v>0.56557558904543104</v>
      </c>
    </row>
    <row r="675" spans="1:5" x14ac:dyDescent="0.2">
      <c r="A675" s="9">
        <f t="shared" si="31"/>
        <v>-14</v>
      </c>
      <c r="B675" s="13">
        <v>35340</v>
      </c>
      <c r="C675">
        <v>1.93</v>
      </c>
      <c r="D675" s="4">
        <f t="shared" si="32"/>
        <v>2.5940351770465278E-3</v>
      </c>
      <c r="E675" s="5">
        <f t="shared" si="33"/>
        <v>0.56569582805142937</v>
      </c>
    </row>
    <row r="676" spans="1:5" x14ac:dyDescent="0.2">
      <c r="A676" s="9">
        <f t="shared" si="31"/>
        <v>-14</v>
      </c>
      <c r="B676" s="13">
        <v>35341</v>
      </c>
      <c r="C676">
        <v>1.9950000000000001</v>
      </c>
      <c r="D676" s="4">
        <f t="shared" si="32"/>
        <v>3.3124047425032714E-2</v>
      </c>
      <c r="E676" s="5">
        <f t="shared" si="33"/>
        <v>0.59877011415982284</v>
      </c>
    </row>
    <row r="677" spans="1:5" x14ac:dyDescent="0.2">
      <c r="A677" s="9">
        <f t="shared" si="31"/>
        <v>-14</v>
      </c>
      <c r="B677" s="13">
        <v>35342</v>
      </c>
      <c r="C677">
        <v>2.125</v>
      </c>
      <c r="D677" s="4">
        <f t="shared" si="32"/>
        <v>6.3127752034553272E-2</v>
      </c>
      <c r="E677" s="5">
        <f t="shared" si="33"/>
        <v>0.66313953053702601</v>
      </c>
    </row>
    <row r="678" spans="1:5" x14ac:dyDescent="0.2">
      <c r="A678" s="9">
        <f t="shared" si="31"/>
        <v>-14</v>
      </c>
      <c r="B678" s="13">
        <v>35343</v>
      </c>
      <c r="C678">
        <v>2.13</v>
      </c>
      <c r="D678" s="4">
        <f t="shared" si="32"/>
        <v>2.3501773449534514E-3</v>
      </c>
      <c r="E678" s="5">
        <f t="shared" si="33"/>
        <v>0.6629660522226033</v>
      </c>
    </row>
    <row r="679" spans="1:5" x14ac:dyDescent="0.2">
      <c r="A679" s="9">
        <f t="shared" si="31"/>
        <v>-14</v>
      </c>
      <c r="B679" s="13">
        <v>35344</v>
      </c>
      <c r="C679">
        <v>2.13</v>
      </c>
      <c r="D679" s="4">
        <f t="shared" si="32"/>
        <v>0</v>
      </c>
      <c r="E679" s="5">
        <f t="shared" si="33"/>
        <v>0.66608956626737181</v>
      </c>
    </row>
    <row r="680" spans="1:5" x14ac:dyDescent="0.2">
      <c r="A680" s="9">
        <f t="shared" si="31"/>
        <v>-14</v>
      </c>
      <c r="B680" s="13">
        <v>35345</v>
      </c>
      <c r="C680">
        <v>2.2050000000000001</v>
      </c>
      <c r="D680" s="4">
        <f t="shared" si="32"/>
        <v>3.4605529177475738E-2</v>
      </c>
      <c r="E680" s="5">
        <f t="shared" si="33"/>
        <v>0.56817126566332055</v>
      </c>
    </row>
    <row r="681" spans="1:5" x14ac:dyDescent="0.2">
      <c r="A681" s="9">
        <f t="shared" si="31"/>
        <v>-14</v>
      </c>
      <c r="B681" s="13">
        <v>35346</v>
      </c>
      <c r="C681">
        <v>2.2050000000000001</v>
      </c>
      <c r="D681" s="4">
        <f t="shared" si="32"/>
        <v>0</v>
      </c>
      <c r="E681" s="5">
        <f t="shared" si="33"/>
        <v>0.56817126566332055</v>
      </c>
    </row>
    <row r="682" spans="1:5" x14ac:dyDescent="0.2">
      <c r="A682" s="9">
        <f t="shared" si="31"/>
        <v>-14</v>
      </c>
      <c r="B682" s="13">
        <v>35347</v>
      </c>
      <c r="C682">
        <v>2.355</v>
      </c>
      <c r="D682" s="4">
        <f t="shared" si="32"/>
        <v>6.5813218569571619E-2</v>
      </c>
      <c r="E682" s="5">
        <f t="shared" si="33"/>
        <v>0.62225917436000633</v>
      </c>
    </row>
    <row r="683" spans="1:5" x14ac:dyDescent="0.2">
      <c r="A683" s="9">
        <f t="shared" si="31"/>
        <v>-14</v>
      </c>
      <c r="B683" s="13">
        <v>35348</v>
      </c>
      <c r="C683">
        <v>2.42</v>
      </c>
      <c r="D683" s="4">
        <f t="shared" si="32"/>
        <v>2.7226812700213952E-2</v>
      </c>
      <c r="E683" s="5">
        <f t="shared" si="33"/>
        <v>0.52940121703782872</v>
      </c>
    </row>
    <row r="684" spans="1:5" x14ac:dyDescent="0.2">
      <c r="A684" s="9">
        <f t="shared" si="31"/>
        <v>-14</v>
      </c>
      <c r="B684" s="13">
        <v>35349</v>
      </c>
      <c r="C684">
        <v>2.335</v>
      </c>
      <c r="D684" s="4">
        <f t="shared" si="32"/>
        <v>-3.5755649047734331E-2</v>
      </c>
      <c r="E684" s="5">
        <f t="shared" si="33"/>
        <v>0.60129389503131281</v>
      </c>
    </row>
    <row r="685" spans="1:5" x14ac:dyDescent="0.2">
      <c r="A685" s="9">
        <f t="shared" si="31"/>
        <v>-14</v>
      </c>
      <c r="B685" s="13">
        <v>35350</v>
      </c>
      <c r="C685">
        <v>2.34</v>
      </c>
      <c r="D685" s="4">
        <f t="shared" si="32"/>
        <v>2.1390382487494423E-3</v>
      </c>
      <c r="E685" s="5">
        <f t="shared" si="33"/>
        <v>0.60181289481522116</v>
      </c>
    </row>
    <row r="686" spans="1:5" x14ac:dyDescent="0.2">
      <c r="A686" s="9">
        <f t="shared" si="31"/>
        <v>-14</v>
      </c>
      <c r="B686" s="13">
        <v>35351</v>
      </c>
      <c r="C686">
        <v>2.34</v>
      </c>
      <c r="D686" s="4">
        <f t="shared" si="32"/>
        <v>0</v>
      </c>
      <c r="E686" s="5">
        <f t="shared" si="33"/>
        <v>0.60414073932914236</v>
      </c>
    </row>
    <row r="687" spans="1:5" x14ac:dyDescent="0.2">
      <c r="A687" s="9">
        <f t="shared" si="31"/>
        <v>-14</v>
      </c>
      <c r="B687" s="13">
        <v>35352</v>
      </c>
      <c r="C687">
        <v>2.27</v>
      </c>
      <c r="D687" s="4">
        <f t="shared" si="32"/>
        <v>-3.0371097876298644E-2</v>
      </c>
      <c r="E687" s="5">
        <f t="shared" si="33"/>
        <v>0.5712172060306232</v>
      </c>
    </row>
    <row r="688" spans="1:5" x14ac:dyDescent="0.2">
      <c r="A688" s="9">
        <f t="shared" si="31"/>
        <v>-14</v>
      </c>
      <c r="B688" s="13">
        <v>35353</v>
      </c>
      <c r="C688">
        <v>2.2949999999999999</v>
      </c>
      <c r="D688" s="4">
        <f t="shared" si="32"/>
        <v>1.0953012019197145E-2</v>
      </c>
      <c r="E688" s="5">
        <f t="shared" si="33"/>
        <v>0.57098545653064592</v>
      </c>
    </row>
    <row r="689" spans="1:5" x14ac:dyDescent="0.2">
      <c r="A689" s="9">
        <f t="shared" si="31"/>
        <v>-14</v>
      </c>
      <c r="B689" s="13">
        <v>35354</v>
      </c>
      <c r="C689">
        <v>2.395</v>
      </c>
      <c r="D689" s="4">
        <f t="shared" si="32"/>
        <v>4.2650387350370217E-2</v>
      </c>
      <c r="E689" s="5">
        <f t="shared" si="33"/>
        <v>0.60548235737013834</v>
      </c>
    </row>
    <row r="690" spans="1:5" x14ac:dyDescent="0.2">
      <c r="A690" s="9">
        <f t="shared" si="31"/>
        <v>-14</v>
      </c>
      <c r="B690" s="13">
        <v>35355</v>
      </c>
      <c r="C690">
        <v>2.35</v>
      </c>
      <c r="D690" s="4">
        <f t="shared" si="32"/>
        <v>-1.8967902706810924E-2</v>
      </c>
      <c r="E690" s="5">
        <f t="shared" si="33"/>
        <v>0.60987524896443079</v>
      </c>
    </row>
    <row r="691" spans="1:5" x14ac:dyDescent="0.2">
      <c r="A691" s="9">
        <f t="shared" si="31"/>
        <v>-14</v>
      </c>
      <c r="B691" s="13">
        <v>35356</v>
      </c>
      <c r="C691">
        <v>2.36</v>
      </c>
      <c r="D691" s="4">
        <f t="shared" si="32"/>
        <v>4.246290881451004E-3</v>
      </c>
      <c r="E691" s="5">
        <f t="shared" si="33"/>
        <v>0.60861515401108246</v>
      </c>
    </row>
    <row r="692" spans="1:5" x14ac:dyDescent="0.2">
      <c r="A692" s="9">
        <f t="shared" si="31"/>
        <v>-14</v>
      </c>
      <c r="B692" s="13">
        <v>35357</v>
      </c>
      <c r="C692">
        <v>2.36</v>
      </c>
      <c r="D692" s="4">
        <f t="shared" si="32"/>
        <v>0</v>
      </c>
      <c r="E692" s="5">
        <f t="shared" si="33"/>
        <v>0.46200564501890762</v>
      </c>
    </row>
    <row r="693" spans="1:5" x14ac:dyDescent="0.2">
      <c r="A693" s="9">
        <f t="shared" si="31"/>
        <v>-14</v>
      </c>
      <c r="B693" s="13">
        <v>35358</v>
      </c>
      <c r="C693">
        <v>2.36</v>
      </c>
      <c r="D693" s="4">
        <f t="shared" si="32"/>
        <v>0</v>
      </c>
      <c r="E693" s="5">
        <f t="shared" si="33"/>
        <v>0.42526157400443398</v>
      </c>
    </row>
    <row r="694" spans="1:5" x14ac:dyDescent="0.2">
      <c r="A694" s="9">
        <f t="shared" si="31"/>
        <v>-14</v>
      </c>
      <c r="B694" s="13">
        <v>35359</v>
      </c>
      <c r="C694">
        <v>2.39</v>
      </c>
      <c r="D694" s="4">
        <f t="shared" si="32"/>
        <v>1.2631746905900782E-2</v>
      </c>
      <c r="E694" s="5">
        <f t="shared" si="33"/>
        <v>0.36854796313512073</v>
      </c>
    </row>
    <row r="695" spans="1:5" x14ac:dyDescent="0.2">
      <c r="A695" s="9">
        <f t="shared" si="31"/>
        <v>-14</v>
      </c>
      <c r="B695" s="13">
        <v>35360</v>
      </c>
      <c r="C695">
        <v>2.5099999999999998</v>
      </c>
      <c r="D695" s="4">
        <f t="shared" si="32"/>
        <v>4.8989387200273134E-2</v>
      </c>
      <c r="E695" s="5">
        <f t="shared" si="33"/>
        <v>0.46392330710068641</v>
      </c>
    </row>
    <row r="696" spans="1:5" x14ac:dyDescent="0.2">
      <c r="A696" s="9">
        <f t="shared" si="31"/>
        <v>-14</v>
      </c>
      <c r="B696" s="13">
        <v>35361</v>
      </c>
      <c r="C696">
        <v>2.6150000000000002</v>
      </c>
      <c r="D696" s="4">
        <f t="shared" si="32"/>
        <v>4.0981344373193881E-2</v>
      </c>
      <c r="E696" s="5">
        <f t="shared" si="33"/>
        <v>0.50320313578484221</v>
      </c>
    </row>
    <row r="697" spans="1:5" x14ac:dyDescent="0.2">
      <c r="A697" s="9">
        <f t="shared" si="31"/>
        <v>-14</v>
      </c>
      <c r="B697" s="13">
        <v>35362</v>
      </c>
      <c r="C697">
        <v>2.5099999999999998</v>
      </c>
      <c r="D697" s="4">
        <f t="shared" si="32"/>
        <v>-4.0981344373193909E-2</v>
      </c>
      <c r="E697" s="5">
        <f t="shared" si="33"/>
        <v>0.54131562233772501</v>
      </c>
    </row>
    <row r="698" spans="1:5" x14ac:dyDescent="0.2">
      <c r="A698" s="9">
        <f t="shared" si="31"/>
        <v>-14</v>
      </c>
      <c r="B698" s="13">
        <v>35363</v>
      </c>
      <c r="C698">
        <v>2.46</v>
      </c>
      <c r="D698" s="4">
        <f t="shared" si="32"/>
        <v>-2.0121403199421063E-2</v>
      </c>
      <c r="E698" s="5">
        <f t="shared" si="33"/>
        <v>0.57095745822259458</v>
      </c>
    </row>
    <row r="699" spans="1:5" x14ac:dyDescent="0.2">
      <c r="A699" s="9">
        <f t="shared" si="31"/>
        <v>-14</v>
      </c>
      <c r="B699" s="13">
        <v>35364</v>
      </c>
      <c r="C699">
        <v>2.46</v>
      </c>
      <c r="D699" s="4">
        <f t="shared" si="32"/>
        <v>0</v>
      </c>
      <c r="E699" s="5">
        <f t="shared" si="33"/>
        <v>0.51851766483186168</v>
      </c>
    </row>
    <row r="700" spans="1:5" x14ac:dyDescent="0.2">
      <c r="A700" s="9">
        <f t="shared" si="31"/>
        <v>-14</v>
      </c>
      <c r="B700" s="13">
        <v>35365</v>
      </c>
      <c r="C700">
        <v>2.46</v>
      </c>
      <c r="D700" s="4">
        <f t="shared" si="32"/>
        <v>0</v>
      </c>
      <c r="E700" s="5">
        <f t="shared" si="33"/>
        <v>0.49868877024940689</v>
      </c>
    </row>
    <row r="701" spans="1:5" x14ac:dyDescent="0.2">
      <c r="A701" s="9">
        <f t="shared" si="31"/>
        <v>-14</v>
      </c>
      <c r="B701" s="13">
        <v>35366</v>
      </c>
      <c r="C701">
        <v>2.59</v>
      </c>
      <c r="D701" s="4">
        <f t="shared" si="32"/>
        <v>5.1496525767174846E-2</v>
      </c>
      <c r="E701" s="5">
        <f t="shared" si="33"/>
        <v>0.57351684517750601</v>
      </c>
    </row>
    <row r="702" spans="1:5" x14ac:dyDescent="0.2">
      <c r="A702" s="9">
        <f t="shared" si="31"/>
        <v>-14</v>
      </c>
      <c r="B702" s="13">
        <v>35367</v>
      </c>
      <c r="C702">
        <v>2.625</v>
      </c>
      <c r="D702" s="4">
        <f t="shared" si="32"/>
        <v>1.3423020332140771E-2</v>
      </c>
      <c r="E702" s="5">
        <f t="shared" si="33"/>
        <v>0.57041478366209486</v>
      </c>
    </row>
    <row r="703" spans="1:5" x14ac:dyDescent="0.2">
      <c r="A703" s="9">
        <f t="shared" si="31"/>
        <v>-14</v>
      </c>
      <c r="B703" s="13">
        <v>35368</v>
      </c>
      <c r="C703">
        <v>2.855</v>
      </c>
      <c r="D703" s="4">
        <f t="shared" si="32"/>
        <v>8.3990947064386548E-2</v>
      </c>
      <c r="E703" s="5">
        <f t="shared" si="33"/>
        <v>0.7143964791186439</v>
      </c>
    </row>
    <row r="704" spans="1:5" x14ac:dyDescent="0.2">
      <c r="A704" s="9">
        <f t="shared" si="31"/>
        <v>-14</v>
      </c>
      <c r="B704" s="13">
        <v>35369</v>
      </c>
      <c r="C704">
        <v>2.69</v>
      </c>
      <c r="D704" s="4">
        <f t="shared" si="32"/>
        <v>-5.9530649494225776E-2</v>
      </c>
      <c r="E704" s="5">
        <f t="shared" si="33"/>
        <v>0.85903867220076513</v>
      </c>
    </row>
    <row r="705" spans="1:5" x14ac:dyDescent="0.2">
      <c r="A705" s="9">
        <f t="shared" si="31"/>
        <v>-13</v>
      </c>
      <c r="B705" s="13">
        <v>35370</v>
      </c>
      <c r="C705">
        <v>2.7349999999999999</v>
      </c>
      <c r="D705" s="4">
        <f t="shared" si="32"/>
        <v>1.6590242260196789E-2</v>
      </c>
      <c r="E705" s="5">
        <f t="shared" si="33"/>
        <v>0.82376917584406373</v>
      </c>
    </row>
    <row r="706" spans="1:5" x14ac:dyDescent="0.2">
      <c r="A706" s="9">
        <f t="shared" si="31"/>
        <v>-13</v>
      </c>
      <c r="B706" s="13">
        <v>35371</v>
      </c>
      <c r="C706">
        <v>2.74</v>
      </c>
      <c r="D706" s="4">
        <f t="shared" si="32"/>
        <v>1.8264845260345028E-3</v>
      </c>
      <c r="E706" s="5">
        <f t="shared" si="33"/>
        <v>0.79477426747329671</v>
      </c>
    </row>
    <row r="707" spans="1:5" x14ac:dyDescent="0.2">
      <c r="A707" s="9">
        <f t="shared" si="31"/>
        <v>-13</v>
      </c>
      <c r="B707" s="13">
        <v>35372</v>
      </c>
      <c r="C707">
        <v>2.74</v>
      </c>
      <c r="D707" s="4">
        <f t="shared" si="32"/>
        <v>0</v>
      </c>
      <c r="E707" s="5">
        <f t="shared" si="33"/>
        <v>0.73567782533461679</v>
      </c>
    </row>
    <row r="708" spans="1:5" x14ac:dyDescent="0.2">
      <c r="A708" s="9">
        <f t="shared" si="31"/>
        <v>-13</v>
      </c>
      <c r="B708" s="13">
        <v>35373</v>
      </c>
      <c r="C708">
        <v>2.7250000000000001</v>
      </c>
      <c r="D708" s="4">
        <f t="shared" si="32"/>
        <v>-5.4894922847714802E-3</v>
      </c>
      <c r="E708" s="5">
        <f t="shared" si="33"/>
        <v>0.71746120139568537</v>
      </c>
    </row>
    <row r="709" spans="1:5" x14ac:dyDescent="0.2">
      <c r="A709" s="9">
        <f t="shared" si="31"/>
        <v>-13</v>
      </c>
      <c r="B709" s="13">
        <v>35374</v>
      </c>
      <c r="C709">
        <v>2.6150000000000002</v>
      </c>
      <c r="D709" s="4">
        <f t="shared" si="32"/>
        <v>-4.1204330598321175E-2</v>
      </c>
      <c r="E709" s="5">
        <f t="shared" si="33"/>
        <v>0.78160892175629437</v>
      </c>
    </row>
    <row r="710" spans="1:5" x14ac:dyDescent="0.2">
      <c r="A710" s="9">
        <f t="shared" si="31"/>
        <v>-13</v>
      </c>
      <c r="B710" s="13">
        <v>35375</v>
      </c>
      <c r="C710">
        <v>2.7050000000000001</v>
      </c>
      <c r="D710" s="4">
        <f t="shared" si="32"/>
        <v>3.3837814781558541E-2</v>
      </c>
      <c r="E710" s="5">
        <f t="shared" si="33"/>
        <v>0.79745502933987344</v>
      </c>
    </row>
    <row r="711" spans="1:5" x14ac:dyDescent="0.2">
      <c r="A711" s="9">
        <f t="shared" si="31"/>
        <v>-13</v>
      </c>
      <c r="B711" s="13">
        <v>35376</v>
      </c>
      <c r="C711">
        <v>2.7149999999999999</v>
      </c>
      <c r="D711" s="4">
        <f t="shared" si="32"/>
        <v>3.690041087453742E-3</v>
      </c>
      <c r="E711" s="5">
        <f t="shared" si="33"/>
        <v>0.74597820292478079</v>
      </c>
    </row>
    <row r="712" spans="1:5" x14ac:dyDescent="0.2">
      <c r="A712" s="9">
        <f t="shared" ref="A712:A775" si="34">MONTH(B712)+(YEAR(B712)-1998)*12</f>
        <v>-13</v>
      </c>
      <c r="B712" s="13">
        <v>35377</v>
      </c>
      <c r="C712">
        <v>2.6949999999999998</v>
      </c>
      <c r="D712" s="4">
        <f t="shared" si="32"/>
        <v>-7.3937490249382648E-3</v>
      </c>
      <c r="E712" s="5">
        <f t="shared" si="33"/>
        <v>0.74672242588017623</v>
      </c>
    </row>
    <row r="713" spans="1:5" x14ac:dyDescent="0.2">
      <c r="A713" s="9">
        <f t="shared" si="34"/>
        <v>-13</v>
      </c>
      <c r="B713" s="13">
        <v>35378</v>
      </c>
      <c r="C713">
        <v>2.7</v>
      </c>
      <c r="D713" s="4">
        <f t="shared" si="32"/>
        <v>1.8535686493230564E-3</v>
      </c>
      <c r="E713" s="5">
        <f t="shared" si="33"/>
        <v>0.51167142912586316</v>
      </c>
    </row>
    <row r="714" spans="1:5" x14ac:dyDescent="0.2">
      <c r="A714" s="9">
        <f t="shared" si="34"/>
        <v>-13</v>
      </c>
      <c r="B714" s="13">
        <v>35379</v>
      </c>
      <c r="C714">
        <v>2.7</v>
      </c>
      <c r="D714" s="4">
        <f t="shared" si="32"/>
        <v>0</v>
      </c>
      <c r="E714" s="5">
        <f t="shared" si="33"/>
        <v>0.36147430989889984</v>
      </c>
    </row>
    <row r="715" spans="1:5" x14ac:dyDescent="0.2">
      <c r="A715" s="9">
        <f t="shared" si="34"/>
        <v>-13</v>
      </c>
      <c r="B715" s="13">
        <v>35380</v>
      </c>
      <c r="C715">
        <v>2.7250000000000001</v>
      </c>
      <c r="D715" s="4">
        <f t="shared" si="32"/>
        <v>9.2166551049240476E-3</v>
      </c>
      <c r="E715" s="5">
        <f t="shared" si="33"/>
        <v>0.35063914026309184</v>
      </c>
    </row>
    <row r="716" spans="1:5" x14ac:dyDescent="0.2">
      <c r="A716" s="9">
        <f t="shared" si="34"/>
        <v>-13</v>
      </c>
      <c r="B716" s="13">
        <v>35381</v>
      </c>
      <c r="C716">
        <v>2.75</v>
      </c>
      <c r="D716" s="4">
        <f t="shared" si="32"/>
        <v>9.1324835632724723E-3</v>
      </c>
      <c r="E716" s="5">
        <f t="shared" si="33"/>
        <v>0.35524010107359932</v>
      </c>
    </row>
    <row r="717" spans="1:5" x14ac:dyDescent="0.2">
      <c r="A717" s="9">
        <f t="shared" si="34"/>
        <v>-13</v>
      </c>
      <c r="B717" s="13">
        <v>35382</v>
      </c>
      <c r="C717">
        <v>2.7050000000000001</v>
      </c>
      <c r="D717" s="4">
        <f t="shared" ref="D717:D780" si="35">LN(C717/C716)</f>
        <v>-1.6498999380035077E-2</v>
      </c>
      <c r="E717" s="5">
        <f t="shared" ref="E717:E780" si="36">STDEV(D708:D717)*SQRT(365)</f>
        <v>0.36962003909374075</v>
      </c>
    </row>
    <row r="718" spans="1:5" x14ac:dyDescent="0.2">
      <c r="A718" s="9">
        <f t="shared" si="34"/>
        <v>-13</v>
      </c>
      <c r="B718" s="13">
        <v>35383</v>
      </c>
      <c r="C718">
        <v>2.7549999999999999</v>
      </c>
      <c r="D718" s="4">
        <f t="shared" si="35"/>
        <v>1.8315530306432976E-2</v>
      </c>
      <c r="E718" s="5">
        <f t="shared" si="36"/>
        <v>0.38624560698267379</v>
      </c>
    </row>
    <row r="719" spans="1:5" x14ac:dyDescent="0.2">
      <c r="A719" s="9">
        <f t="shared" si="34"/>
        <v>-13</v>
      </c>
      <c r="B719" s="13">
        <v>35384</v>
      </c>
      <c r="C719">
        <v>2.79</v>
      </c>
      <c r="D719" s="4">
        <f t="shared" si="35"/>
        <v>1.2624153228396407E-2</v>
      </c>
      <c r="E719" s="5">
        <f t="shared" si="36"/>
        <v>0.26507065255833989</v>
      </c>
    </row>
    <row r="720" spans="1:5" x14ac:dyDescent="0.2">
      <c r="A720" s="9">
        <f t="shared" si="34"/>
        <v>-13</v>
      </c>
      <c r="B720" s="13">
        <v>35385</v>
      </c>
      <c r="C720">
        <v>2.79</v>
      </c>
      <c r="D720" s="4">
        <f t="shared" si="35"/>
        <v>0</v>
      </c>
      <c r="E720" s="5">
        <f t="shared" si="36"/>
        <v>0.19225454586801202</v>
      </c>
    </row>
    <row r="721" spans="1:5" x14ac:dyDescent="0.2">
      <c r="A721" s="9">
        <f t="shared" si="34"/>
        <v>-13</v>
      </c>
      <c r="B721" s="13">
        <v>35386</v>
      </c>
      <c r="C721">
        <v>2.79</v>
      </c>
      <c r="D721" s="4">
        <f t="shared" si="35"/>
        <v>0</v>
      </c>
      <c r="E721" s="5">
        <f t="shared" si="36"/>
        <v>0.19308133666650928</v>
      </c>
    </row>
    <row r="722" spans="1:5" x14ac:dyDescent="0.2">
      <c r="A722" s="9">
        <f t="shared" si="34"/>
        <v>-13</v>
      </c>
      <c r="B722" s="13">
        <v>35387</v>
      </c>
      <c r="C722">
        <v>2.9</v>
      </c>
      <c r="D722" s="4">
        <f t="shared" si="35"/>
        <v>3.8669141159154118E-2</v>
      </c>
      <c r="E722" s="5">
        <f t="shared" si="36"/>
        <v>0.27734468115664013</v>
      </c>
    </row>
    <row r="723" spans="1:5" x14ac:dyDescent="0.2">
      <c r="A723" s="9">
        <f t="shared" si="34"/>
        <v>-13</v>
      </c>
      <c r="B723" s="13">
        <v>35388</v>
      </c>
      <c r="C723">
        <v>3.02</v>
      </c>
      <c r="D723" s="4">
        <f t="shared" si="35"/>
        <v>4.0546094394350009E-2</v>
      </c>
      <c r="E723" s="5">
        <f t="shared" si="36"/>
        <v>0.33819153227721671</v>
      </c>
    </row>
    <row r="724" spans="1:5" x14ac:dyDescent="0.2">
      <c r="A724" s="9">
        <f t="shared" si="34"/>
        <v>-13</v>
      </c>
      <c r="B724" s="13">
        <v>35389</v>
      </c>
      <c r="C724">
        <v>3.395</v>
      </c>
      <c r="D724" s="4">
        <f t="shared" si="35"/>
        <v>0.1170469296238812</v>
      </c>
      <c r="E724" s="5">
        <f t="shared" si="36"/>
        <v>0.71280255578100649</v>
      </c>
    </row>
    <row r="725" spans="1:5" x14ac:dyDescent="0.2">
      <c r="A725" s="9">
        <f t="shared" si="34"/>
        <v>-13</v>
      </c>
      <c r="B725" s="13">
        <v>35390</v>
      </c>
      <c r="C725">
        <v>3.6949999999999998</v>
      </c>
      <c r="D725" s="4">
        <f t="shared" si="35"/>
        <v>8.4676793389505567E-2</v>
      </c>
      <c r="E725" s="5">
        <f t="shared" si="36"/>
        <v>0.79507490604588926</v>
      </c>
    </row>
    <row r="726" spans="1:5" x14ac:dyDescent="0.2">
      <c r="A726" s="9">
        <f t="shared" si="34"/>
        <v>-13</v>
      </c>
      <c r="B726" s="13">
        <v>35391</v>
      </c>
      <c r="C726">
        <v>3.7</v>
      </c>
      <c r="D726" s="4">
        <f t="shared" si="35"/>
        <v>1.3522652500137541E-3</v>
      </c>
      <c r="E726" s="5">
        <f t="shared" si="36"/>
        <v>0.80486455994649442</v>
      </c>
    </row>
    <row r="727" spans="1:5" x14ac:dyDescent="0.2">
      <c r="A727" s="9">
        <f t="shared" si="34"/>
        <v>-13</v>
      </c>
      <c r="B727" s="13">
        <v>35392</v>
      </c>
      <c r="C727">
        <v>3.7</v>
      </c>
      <c r="D727" s="4">
        <f t="shared" si="35"/>
        <v>0</v>
      </c>
      <c r="E727" s="5">
        <f t="shared" si="36"/>
        <v>0.7719798221844707</v>
      </c>
    </row>
    <row r="728" spans="1:5" x14ac:dyDescent="0.2">
      <c r="A728" s="9">
        <f t="shared" si="34"/>
        <v>-13</v>
      </c>
      <c r="B728" s="13">
        <v>35393</v>
      </c>
      <c r="C728">
        <v>3.7</v>
      </c>
      <c r="D728" s="4">
        <f t="shared" si="35"/>
        <v>0</v>
      </c>
      <c r="E728" s="5">
        <f t="shared" si="36"/>
        <v>0.79216224821596415</v>
      </c>
    </row>
    <row r="729" spans="1:5" x14ac:dyDescent="0.2">
      <c r="A729" s="9">
        <f t="shared" si="34"/>
        <v>-13</v>
      </c>
      <c r="B729" s="13">
        <v>35394</v>
      </c>
      <c r="C729">
        <v>3.6949999999999998</v>
      </c>
      <c r="D729" s="4">
        <f t="shared" si="35"/>
        <v>-1.3522652500137608E-3</v>
      </c>
      <c r="E729" s="5">
        <f t="shared" si="36"/>
        <v>0.80856201802273864</v>
      </c>
    </row>
    <row r="730" spans="1:5" x14ac:dyDescent="0.2">
      <c r="A730" s="9">
        <f t="shared" si="34"/>
        <v>-13</v>
      </c>
      <c r="B730" s="13">
        <v>35395</v>
      </c>
      <c r="C730">
        <v>3.895</v>
      </c>
      <c r="D730" s="4">
        <f t="shared" si="35"/>
        <v>5.271312492254656E-2</v>
      </c>
      <c r="E730" s="5">
        <f t="shared" si="36"/>
        <v>0.79691611505725124</v>
      </c>
    </row>
    <row r="731" spans="1:5" x14ac:dyDescent="0.2">
      <c r="A731" s="9">
        <f t="shared" si="34"/>
        <v>-13</v>
      </c>
      <c r="B731" s="13">
        <v>35396</v>
      </c>
      <c r="C731">
        <v>3.8</v>
      </c>
      <c r="D731" s="4">
        <f t="shared" si="35"/>
        <v>-2.4692612590371522E-2</v>
      </c>
      <c r="E731" s="5">
        <f t="shared" si="36"/>
        <v>0.8509733309744163</v>
      </c>
    </row>
    <row r="732" spans="1:5" x14ac:dyDescent="0.2">
      <c r="A732" s="9">
        <f t="shared" si="34"/>
        <v>-13</v>
      </c>
      <c r="B732" s="13">
        <v>35397</v>
      </c>
      <c r="C732">
        <v>3.8</v>
      </c>
      <c r="D732" s="4">
        <f t="shared" si="35"/>
        <v>0</v>
      </c>
      <c r="E732" s="5">
        <f t="shared" si="36"/>
        <v>0.8685352903352308</v>
      </c>
    </row>
    <row r="733" spans="1:5" x14ac:dyDescent="0.2">
      <c r="A733" s="9">
        <f t="shared" si="34"/>
        <v>-13</v>
      </c>
      <c r="B733" s="13">
        <v>35398</v>
      </c>
      <c r="C733">
        <v>3.8</v>
      </c>
      <c r="D733" s="4">
        <f t="shared" si="35"/>
        <v>0</v>
      </c>
      <c r="E733" s="5">
        <f t="shared" si="36"/>
        <v>0.87744227574782641</v>
      </c>
    </row>
    <row r="734" spans="1:5" x14ac:dyDescent="0.2">
      <c r="A734" s="9">
        <f t="shared" si="34"/>
        <v>-13</v>
      </c>
      <c r="B734" s="13">
        <v>35399</v>
      </c>
      <c r="C734">
        <v>3.8</v>
      </c>
      <c r="D734" s="4">
        <f t="shared" si="35"/>
        <v>0</v>
      </c>
      <c r="E734" s="5">
        <f t="shared" si="36"/>
        <v>0.61387961562597859</v>
      </c>
    </row>
    <row r="735" spans="1:5" x14ac:dyDescent="0.2">
      <c r="A735" s="9">
        <f t="shared" si="34"/>
        <v>-12</v>
      </c>
      <c r="B735" s="13">
        <v>35400</v>
      </c>
      <c r="C735">
        <v>3.8</v>
      </c>
      <c r="D735" s="4">
        <f t="shared" si="35"/>
        <v>0</v>
      </c>
      <c r="E735" s="5">
        <f t="shared" si="36"/>
        <v>0.36658218122074765</v>
      </c>
    </row>
    <row r="736" spans="1:5" x14ac:dyDescent="0.2">
      <c r="A736" s="9">
        <f t="shared" si="34"/>
        <v>-12</v>
      </c>
      <c r="B736" s="13">
        <v>35401</v>
      </c>
      <c r="C736">
        <v>3.73</v>
      </c>
      <c r="D736" s="4">
        <f t="shared" si="35"/>
        <v>-1.8592833076615859E-2</v>
      </c>
      <c r="E736" s="5">
        <f t="shared" si="36"/>
        <v>0.38890598878028371</v>
      </c>
    </row>
    <row r="737" spans="1:5" x14ac:dyDescent="0.2">
      <c r="A737" s="9">
        <f t="shared" si="34"/>
        <v>-12</v>
      </c>
      <c r="B737" s="13">
        <v>35402</v>
      </c>
      <c r="C737">
        <v>3.43</v>
      </c>
      <c r="D737" s="4">
        <f t="shared" si="35"/>
        <v>-8.3847972477875565E-2</v>
      </c>
      <c r="E737" s="5">
        <f t="shared" si="36"/>
        <v>0.6429250110210718</v>
      </c>
    </row>
    <row r="738" spans="1:5" x14ac:dyDescent="0.2">
      <c r="A738" s="9">
        <f t="shared" si="34"/>
        <v>-12</v>
      </c>
      <c r="B738" s="13">
        <v>35403</v>
      </c>
      <c r="C738">
        <v>3.6850000000000001</v>
      </c>
      <c r="D738" s="4">
        <f t="shared" si="35"/>
        <v>7.171026446345144E-2</v>
      </c>
      <c r="E738" s="5">
        <f t="shared" si="36"/>
        <v>0.80319479994663667</v>
      </c>
    </row>
    <row r="739" spans="1:5" x14ac:dyDescent="0.2">
      <c r="A739" s="9">
        <f t="shared" si="34"/>
        <v>-12</v>
      </c>
      <c r="B739" s="13">
        <v>35404</v>
      </c>
      <c r="C739">
        <v>3.88</v>
      </c>
      <c r="D739" s="4">
        <f t="shared" si="35"/>
        <v>5.156462799388202E-2</v>
      </c>
      <c r="E739" s="5">
        <f t="shared" si="36"/>
        <v>0.8621302528230842</v>
      </c>
    </row>
    <row r="740" spans="1:5" x14ac:dyDescent="0.2">
      <c r="A740" s="9">
        <f t="shared" si="34"/>
        <v>-12</v>
      </c>
      <c r="B740" s="13">
        <v>35405</v>
      </c>
      <c r="C740">
        <v>3.665</v>
      </c>
      <c r="D740" s="4">
        <f t="shared" si="35"/>
        <v>-5.7006818296567167E-2</v>
      </c>
      <c r="E740" s="5">
        <f t="shared" si="36"/>
        <v>0.87007468865535653</v>
      </c>
    </row>
    <row r="741" spans="1:5" x14ac:dyDescent="0.2">
      <c r="A741" s="9">
        <f t="shared" si="34"/>
        <v>-12</v>
      </c>
      <c r="B741" s="13">
        <v>35406</v>
      </c>
      <c r="C741">
        <v>3.665</v>
      </c>
      <c r="D741" s="4">
        <f t="shared" si="35"/>
        <v>0</v>
      </c>
      <c r="E741" s="5">
        <f t="shared" si="36"/>
        <v>0.86140573215325911</v>
      </c>
    </row>
    <row r="742" spans="1:5" x14ac:dyDescent="0.2">
      <c r="A742" s="9">
        <f t="shared" si="34"/>
        <v>-12</v>
      </c>
      <c r="B742" s="13">
        <v>35407</v>
      </c>
      <c r="C742">
        <v>3.665</v>
      </c>
      <c r="D742" s="4">
        <f t="shared" si="35"/>
        <v>0</v>
      </c>
      <c r="E742" s="5">
        <f t="shared" si="36"/>
        <v>0.86140573215325911</v>
      </c>
    </row>
    <row r="743" spans="1:5" x14ac:dyDescent="0.2">
      <c r="A743" s="9">
        <f t="shared" si="34"/>
        <v>-12</v>
      </c>
      <c r="B743" s="13">
        <v>35408</v>
      </c>
      <c r="C743">
        <v>3.37</v>
      </c>
      <c r="D743" s="4">
        <f t="shared" si="35"/>
        <v>-8.3915590974344395E-2</v>
      </c>
      <c r="E743" s="5">
        <f t="shared" si="36"/>
        <v>0.9871299698314181</v>
      </c>
    </row>
    <row r="744" spans="1:5" x14ac:dyDescent="0.2">
      <c r="A744" s="9">
        <f t="shared" si="34"/>
        <v>-12</v>
      </c>
      <c r="B744" s="13">
        <v>35409</v>
      </c>
      <c r="C744">
        <v>3.2149999999999999</v>
      </c>
      <c r="D744" s="4">
        <f t="shared" si="35"/>
        <v>-4.7085386674687743E-2</v>
      </c>
      <c r="E744" s="5">
        <f t="shared" si="36"/>
        <v>1.0047307087744142</v>
      </c>
    </row>
    <row r="745" spans="1:5" x14ac:dyDescent="0.2">
      <c r="A745" s="9">
        <f t="shared" si="34"/>
        <v>-12</v>
      </c>
      <c r="B745" s="13">
        <v>35410</v>
      </c>
      <c r="C745">
        <v>3.4550000000000001</v>
      </c>
      <c r="D745" s="4">
        <f t="shared" si="35"/>
        <v>7.1995099530050538E-2</v>
      </c>
      <c r="E745" s="5">
        <f t="shared" si="36"/>
        <v>1.1385503249212832</v>
      </c>
    </row>
    <row r="746" spans="1:5" x14ac:dyDescent="0.2">
      <c r="A746" s="9">
        <f t="shared" si="34"/>
        <v>-12</v>
      </c>
      <c r="B746" s="13">
        <v>35411</v>
      </c>
      <c r="C746">
        <v>3.4249999999999998</v>
      </c>
      <c r="D746" s="4">
        <f t="shared" si="35"/>
        <v>-8.720985505444652E-3</v>
      </c>
      <c r="E746" s="5">
        <f t="shared" si="36"/>
        <v>1.1369201424901434</v>
      </c>
    </row>
    <row r="747" spans="1:5" x14ac:dyDescent="0.2">
      <c r="A747" s="9">
        <f t="shared" si="34"/>
        <v>-12</v>
      </c>
      <c r="B747" s="13">
        <v>35412</v>
      </c>
      <c r="C747">
        <v>3.5950000000000002</v>
      </c>
      <c r="D747" s="4">
        <f t="shared" si="35"/>
        <v>4.8442519458821512E-2</v>
      </c>
      <c r="E747" s="5">
        <f t="shared" si="36"/>
        <v>1.0598084023891734</v>
      </c>
    </row>
    <row r="748" spans="1:5" x14ac:dyDescent="0.2">
      <c r="A748" s="9">
        <f t="shared" si="34"/>
        <v>-12</v>
      </c>
      <c r="B748" s="13">
        <v>35413</v>
      </c>
      <c r="C748">
        <v>3.5950000000000002</v>
      </c>
      <c r="D748" s="4">
        <f t="shared" si="35"/>
        <v>0</v>
      </c>
      <c r="E748" s="5">
        <f t="shared" si="36"/>
        <v>0.95974759642033036</v>
      </c>
    </row>
    <row r="749" spans="1:5" x14ac:dyDescent="0.2">
      <c r="A749" s="9">
        <f t="shared" si="34"/>
        <v>-12</v>
      </c>
      <c r="B749" s="13">
        <v>35414</v>
      </c>
      <c r="C749">
        <v>3.5950000000000002</v>
      </c>
      <c r="D749" s="4">
        <f t="shared" si="35"/>
        <v>0</v>
      </c>
      <c r="E749" s="5">
        <f t="shared" si="36"/>
        <v>0.89003185129693463</v>
      </c>
    </row>
    <row r="750" spans="1:5" x14ac:dyDescent="0.2">
      <c r="A750" s="9">
        <f t="shared" si="34"/>
        <v>-12</v>
      </c>
      <c r="B750" s="13">
        <v>35415</v>
      </c>
      <c r="C750">
        <v>4.0599999999999996</v>
      </c>
      <c r="D750" s="4">
        <f t="shared" si="35"/>
        <v>0.12163898244063112</v>
      </c>
      <c r="E750" s="5">
        <f t="shared" si="36"/>
        <v>1.1142435463420231</v>
      </c>
    </row>
    <row r="751" spans="1:5" x14ac:dyDescent="0.2">
      <c r="A751" s="9">
        <f t="shared" si="34"/>
        <v>-12</v>
      </c>
      <c r="B751" s="13">
        <v>35416</v>
      </c>
      <c r="C751">
        <v>4.51</v>
      </c>
      <c r="D751" s="4">
        <f t="shared" si="35"/>
        <v>0.10511417990094583</v>
      </c>
      <c r="E751" s="5">
        <f t="shared" si="36"/>
        <v>1.2480224431005329</v>
      </c>
    </row>
    <row r="752" spans="1:5" x14ac:dyDescent="0.2">
      <c r="A752" s="9">
        <f t="shared" si="34"/>
        <v>-12</v>
      </c>
      <c r="B752" s="13">
        <v>35417</v>
      </c>
      <c r="C752">
        <v>4.5250000000000004</v>
      </c>
      <c r="D752" s="4">
        <f t="shared" si="35"/>
        <v>3.3204236373025474E-3</v>
      </c>
      <c r="E752" s="5">
        <f t="shared" si="36"/>
        <v>1.245943345867448</v>
      </c>
    </row>
    <row r="753" spans="1:5" x14ac:dyDescent="0.2">
      <c r="A753" s="9">
        <f t="shared" si="34"/>
        <v>-12</v>
      </c>
      <c r="B753" s="13">
        <v>35418</v>
      </c>
      <c r="C753">
        <v>4.7050000000000001</v>
      </c>
      <c r="D753" s="4">
        <f t="shared" si="35"/>
        <v>3.9008195885453546E-2</v>
      </c>
      <c r="E753" s="5">
        <f t="shared" si="36"/>
        <v>1.0281308203736124</v>
      </c>
    </row>
    <row r="754" spans="1:5" x14ac:dyDescent="0.2">
      <c r="A754" s="9">
        <f t="shared" si="34"/>
        <v>-12</v>
      </c>
      <c r="B754" s="13">
        <v>35419</v>
      </c>
      <c r="C754">
        <v>4.38</v>
      </c>
      <c r="D754" s="4">
        <f t="shared" si="35"/>
        <v>-7.1577048648988228E-2</v>
      </c>
      <c r="E754" s="5">
        <f t="shared" si="36"/>
        <v>1.1130040910888792</v>
      </c>
    </row>
    <row r="755" spans="1:5" x14ac:dyDescent="0.2">
      <c r="A755" s="9">
        <f t="shared" si="34"/>
        <v>-12</v>
      </c>
      <c r="B755" s="13">
        <v>35420</v>
      </c>
      <c r="C755">
        <v>4.38</v>
      </c>
      <c r="D755" s="4">
        <f t="shared" si="35"/>
        <v>0</v>
      </c>
      <c r="E755" s="5">
        <f t="shared" si="36"/>
        <v>1.0900085199071514</v>
      </c>
    </row>
    <row r="756" spans="1:5" x14ac:dyDescent="0.2">
      <c r="A756" s="9">
        <f t="shared" si="34"/>
        <v>-12</v>
      </c>
      <c r="B756" s="13">
        <v>35421</v>
      </c>
      <c r="C756">
        <v>4.38</v>
      </c>
      <c r="D756" s="4">
        <f t="shared" si="35"/>
        <v>0</v>
      </c>
      <c r="E756" s="5">
        <f t="shared" si="36"/>
        <v>1.0807150422772132</v>
      </c>
    </row>
    <row r="757" spans="1:5" x14ac:dyDescent="0.2">
      <c r="A757" s="9">
        <f t="shared" si="34"/>
        <v>-12</v>
      </c>
      <c r="B757" s="13">
        <v>35422</v>
      </c>
      <c r="C757">
        <v>4.07</v>
      </c>
      <c r="D757" s="4">
        <f t="shared" si="35"/>
        <v>-7.3405724933851044E-2</v>
      </c>
      <c r="E757" s="5">
        <f t="shared" si="36"/>
        <v>1.2141526590689529</v>
      </c>
    </row>
    <row r="758" spans="1:5" x14ac:dyDescent="0.2">
      <c r="A758" s="9">
        <f t="shared" si="34"/>
        <v>-12</v>
      </c>
      <c r="B758" s="13">
        <v>35423</v>
      </c>
      <c r="C758">
        <v>4.07</v>
      </c>
      <c r="D758" s="4">
        <f t="shared" si="35"/>
        <v>0</v>
      </c>
      <c r="E758" s="5">
        <f t="shared" si="36"/>
        <v>1.2141526590689529</v>
      </c>
    </row>
    <row r="759" spans="1:5" x14ac:dyDescent="0.2">
      <c r="A759" s="9">
        <f t="shared" si="34"/>
        <v>-12</v>
      </c>
      <c r="B759" s="13">
        <v>35424</v>
      </c>
      <c r="C759">
        <v>4.07</v>
      </c>
      <c r="D759" s="4">
        <f t="shared" si="35"/>
        <v>0</v>
      </c>
      <c r="E759" s="5">
        <f t="shared" si="36"/>
        <v>1.2141526590689529</v>
      </c>
    </row>
    <row r="760" spans="1:5" x14ac:dyDescent="0.2">
      <c r="A760" s="9">
        <f t="shared" si="34"/>
        <v>-12</v>
      </c>
      <c r="B760" s="13">
        <v>35425</v>
      </c>
      <c r="C760">
        <v>3.6</v>
      </c>
      <c r="D760" s="4">
        <f t="shared" si="35"/>
        <v>-0.12270915399243931</v>
      </c>
      <c r="E760" s="5">
        <f t="shared" si="36"/>
        <v>1.2200765701559253</v>
      </c>
    </row>
    <row r="761" spans="1:5" x14ac:dyDescent="0.2">
      <c r="A761" s="9">
        <f t="shared" si="34"/>
        <v>-12</v>
      </c>
      <c r="B761" s="13">
        <v>35426</v>
      </c>
      <c r="C761">
        <v>3.165</v>
      </c>
      <c r="D761" s="4">
        <f t="shared" si="35"/>
        <v>-0.12878078986592484</v>
      </c>
      <c r="E761" s="5">
        <f t="shared" si="36"/>
        <v>1.1238705687727313</v>
      </c>
    </row>
    <row r="762" spans="1:5" x14ac:dyDescent="0.2">
      <c r="A762" s="9">
        <f t="shared" si="34"/>
        <v>-12</v>
      </c>
      <c r="B762" s="13">
        <v>35427</v>
      </c>
      <c r="C762">
        <v>3.165</v>
      </c>
      <c r="D762" s="4">
        <f t="shared" si="35"/>
        <v>0</v>
      </c>
      <c r="E762" s="5">
        <f t="shared" si="36"/>
        <v>1.1193995195563424</v>
      </c>
    </row>
    <row r="763" spans="1:5" x14ac:dyDescent="0.2">
      <c r="A763" s="9">
        <f t="shared" si="34"/>
        <v>-12</v>
      </c>
      <c r="B763" s="13">
        <v>35428</v>
      </c>
      <c r="C763">
        <v>3.165</v>
      </c>
      <c r="D763" s="4">
        <f t="shared" si="35"/>
        <v>0</v>
      </c>
      <c r="E763" s="5">
        <f t="shared" si="36"/>
        <v>1.0354088831723065</v>
      </c>
    </row>
    <row r="764" spans="1:5" x14ac:dyDescent="0.2">
      <c r="A764" s="9">
        <f t="shared" si="34"/>
        <v>-12</v>
      </c>
      <c r="B764" s="13">
        <v>35429</v>
      </c>
      <c r="C764">
        <v>2.84</v>
      </c>
      <c r="D764" s="4">
        <f t="shared" si="35"/>
        <v>-0.10834900342302486</v>
      </c>
      <c r="E764" s="5">
        <f t="shared" si="36"/>
        <v>1.103023212119151</v>
      </c>
    </row>
    <row r="765" spans="1:5" x14ac:dyDescent="0.2">
      <c r="A765" s="9">
        <f t="shared" si="34"/>
        <v>-12</v>
      </c>
      <c r="B765" s="13">
        <v>35430</v>
      </c>
      <c r="C765">
        <v>2.4900000000000002</v>
      </c>
      <c r="D765" s="4">
        <f t="shared" si="35"/>
        <v>-0.13152134169649823</v>
      </c>
      <c r="E765" s="5">
        <f t="shared" si="36"/>
        <v>1.1772228504985562</v>
      </c>
    </row>
    <row r="766" spans="1:5" x14ac:dyDescent="0.2">
      <c r="A766" s="9">
        <f t="shared" si="34"/>
        <v>-11</v>
      </c>
      <c r="B766" s="13">
        <v>35431</v>
      </c>
      <c r="C766">
        <v>2.4900000000000002</v>
      </c>
      <c r="D766" s="4">
        <f t="shared" si="35"/>
        <v>0</v>
      </c>
      <c r="E766" s="5">
        <f t="shared" si="36"/>
        <v>1.1772228504985562</v>
      </c>
    </row>
    <row r="767" spans="1:5" x14ac:dyDescent="0.2">
      <c r="A767" s="9">
        <f t="shared" si="34"/>
        <v>-11</v>
      </c>
      <c r="B767" s="13">
        <v>35432</v>
      </c>
      <c r="C767">
        <v>2.56</v>
      </c>
      <c r="D767" s="4">
        <f t="shared" si="35"/>
        <v>2.7724548014854768E-2</v>
      </c>
      <c r="E767" s="5">
        <f t="shared" si="36"/>
        <v>1.2729042526997902</v>
      </c>
    </row>
    <row r="768" spans="1:5" x14ac:dyDescent="0.2">
      <c r="A768" s="9">
        <f t="shared" si="34"/>
        <v>-11</v>
      </c>
      <c r="B768" s="13">
        <v>35433</v>
      </c>
      <c r="C768">
        <v>2.5950000000000002</v>
      </c>
      <c r="D768" s="4">
        <f t="shared" si="35"/>
        <v>1.3579258126380854E-2</v>
      </c>
      <c r="E768" s="5">
        <f t="shared" si="36"/>
        <v>1.2954079942388343</v>
      </c>
    </row>
    <row r="769" spans="1:5" x14ac:dyDescent="0.2">
      <c r="A769" s="9">
        <f t="shared" si="34"/>
        <v>-11</v>
      </c>
      <c r="B769" s="13">
        <v>35434</v>
      </c>
      <c r="C769">
        <v>2.6</v>
      </c>
      <c r="D769" s="4">
        <f t="shared" si="35"/>
        <v>1.924928409584418E-3</v>
      </c>
      <c r="E769" s="5">
        <f t="shared" si="36"/>
        <v>1.2981694755960196</v>
      </c>
    </row>
    <row r="770" spans="1:5" x14ac:dyDescent="0.2">
      <c r="A770" s="9">
        <f t="shared" si="34"/>
        <v>-11</v>
      </c>
      <c r="B770" s="13">
        <v>35435</v>
      </c>
      <c r="C770">
        <v>2.6</v>
      </c>
      <c r="D770" s="4">
        <f t="shared" si="35"/>
        <v>0</v>
      </c>
      <c r="E770" s="5">
        <f t="shared" si="36"/>
        <v>1.2081139386311737</v>
      </c>
    </row>
    <row r="771" spans="1:5" x14ac:dyDescent="0.2">
      <c r="A771" s="9">
        <f t="shared" si="34"/>
        <v>-11</v>
      </c>
      <c r="B771" s="13">
        <v>35436</v>
      </c>
      <c r="C771">
        <v>3.5249999999999999</v>
      </c>
      <c r="D771" s="4">
        <f t="shared" si="35"/>
        <v>0.30436899123679551</v>
      </c>
      <c r="E771" s="5">
        <f t="shared" si="36"/>
        <v>2.2195605518476347</v>
      </c>
    </row>
    <row r="772" spans="1:5" x14ac:dyDescent="0.2">
      <c r="A772" s="9">
        <f t="shared" si="34"/>
        <v>-11</v>
      </c>
      <c r="B772" s="13">
        <v>35437</v>
      </c>
      <c r="C772">
        <v>3.81</v>
      </c>
      <c r="D772" s="4">
        <f t="shared" si="35"/>
        <v>7.774875287437763E-2</v>
      </c>
      <c r="E772" s="5">
        <f t="shared" si="36"/>
        <v>2.2536971314550236</v>
      </c>
    </row>
    <row r="773" spans="1:5" x14ac:dyDescent="0.2">
      <c r="A773" s="9">
        <f t="shared" si="34"/>
        <v>-11</v>
      </c>
      <c r="B773" s="13">
        <v>35438</v>
      </c>
      <c r="C773">
        <v>3.77</v>
      </c>
      <c r="D773" s="4">
        <f t="shared" si="35"/>
        <v>-1.0554187678690256E-2</v>
      </c>
      <c r="E773" s="5">
        <f t="shared" si="36"/>
        <v>2.2581174531660371</v>
      </c>
    </row>
    <row r="774" spans="1:5" x14ac:dyDescent="0.2">
      <c r="A774" s="9">
        <f t="shared" si="34"/>
        <v>-11</v>
      </c>
      <c r="B774" s="13">
        <v>35439</v>
      </c>
      <c r="C774">
        <v>3.58</v>
      </c>
      <c r="D774" s="4">
        <f t="shared" si="35"/>
        <v>-5.1712201047310481E-2</v>
      </c>
      <c r="E774" s="5">
        <f t="shared" si="36"/>
        <v>2.1536197152321139</v>
      </c>
    </row>
    <row r="775" spans="1:5" x14ac:dyDescent="0.2">
      <c r="A775" s="9">
        <f t="shared" si="34"/>
        <v>-11</v>
      </c>
      <c r="B775" s="13">
        <v>35440</v>
      </c>
      <c r="C775">
        <v>3.855</v>
      </c>
      <c r="D775" s="4">
        <f t="shared" si="35"/>
        <v>7.4008206602683896E-2</v>
      </c>
      <c r="E775" s="5">
        <f t="shared" si="36"/>
        <v>1.8977205234991603</v>
      </c>
    </row>
    <row r="776" spans="1:5" x14ac:dyDescent="0.2">
      <c r="A776" s="9">
        <f t="shared" ref="A776:A839" si="37">MONTH(B776)+(YEAR(B776)-1998)*12</f>
        <v>-11</v>
      </c>
      <c r="B776" s="13">
        <v>35441</v>
      </c>
      <c r="C776">
        <v>3.86</v>
      </c>
      <c r="D776" s="4">
        <f t="shared" si="35"/>
        <v>1.2961764614466762E-3</v>
      </c>
      <c r="E776" s="5">
        <f t="shared" si="36"/>
        <v>1.8965255627627944</v>
      </c>
    </row>
    <row r="777" spans="1:5" x14ac:dyDescent="0.2">
      <c r="A777" s="9">
        <f t="shared" si="37"/>
        <v>-11</v>
      </c>
      <c r="B777" s="13">
        <v>35442</v>
      </c>
      <c r="C777">
        <v>3.86</v>
      </c>
      <c r="D777" s="4">
        <f t="shared" si="35"/>
        <v>0</v>
      </c>
      <c r="E777" s="5">
        <f t="shared" si="36"/>
        <v>1.9134004785279113</v>
      </c>
    </row>
    <row r="778" spans="1:5" x14ac:dyDescent="0.2">
      <c r="A778" s="9">
        <f t="shared" si="37"/>
        <v>-11</v>
      </c>
      <c r="B778" s="13">
        <v>35443</v>
      </c>
      <c r="C778">
        <v>3.94</v>
      </c>
      <c r="D778" s="4">
        <f t="shared" si="35"/>
        <v>2.0513539833103028E-2</v>
      </c>
      <c r="E778" s="5">
        <f t="shared" si="36"/>
        <v>1.9098158621852477</v>
      </c>
    </row>
    <row r="779" spans="1:5" x14ac:dyDescent="0.2">
      <c r="A779" s="9">
        <f t="shared" si="37"/>
        <v>-11</v>
      </c>
      <c r="B779" s="13">
        <v>35444</v>
      </c>
      <c r="C779">
        <v>3.9649999999999999</v>
      </c>
      <c r="D779" s="4">
        <f t="shared" si="35"/>
        <v>6.3251317769687952E-3</v>
      </c>
      <c r="E779" s="5">
        <f t="shared" si="36"/>
        <v>1.9062754753737554</v>
      </c>
    </row>
    <row r="780" spans="1:5" x14ac:dyDescent="0.2">
      <c r="A780" s="9">
        <f t="shared" si="37"/>
        <v>-11</v>
      </c>
      <c r="B780" s="13">
        <v>35445</v>
      </c>
      <c r="C780">
        <v>4.2949999999999999</v>
      </c>
      <c r="D780" s="4">
        <f t="shared" si="35"/>
        <v>7.9945700349407497E-2</v>
      </c>
      <c r="E780" s="5">
        <f t="shared" si="36"/>
        <v>1.8956601913366302</v>
      </c>
    </row>
    <row r="781" spans="1:5" x14ac:dyDescent="0.2">
      <c r="A781" s="9">
        <f t="shared" si="37"/>
        <v>-11</v>
      </c>
      <c r="B781" s="13">
        <v>35446</v>
      </c>
      <c r="C781">
        <v>4.6500000000000004</v>
      </c>
      <c r="D781" s="4">
        <f t="shared" ref="D781:D844" si="38">LN(C781/C780)</f>
        <v>7.9415664163046296E-2</v>
      </c>
      <c r="E781" s="5">
        <f t="shared" ref="E781:E844" si="39">STDEV(D772:D781)*SQRT(365)</f>
        <v>0.89601471949915623</v>
      </c>
    </row>
    <row r="782" spans="1:5" x14ac:dyDescent="0.2">
      <c r="A782" s="9">
        <f t="shared" si="37"/>
        <v>-11</v>
      </c>
      <c r="B782" s="13">
        <v>35447</v>
      </c>
      <c r="C782">
        <v>3.87</v>
      </c>
      <c r="D782" s="4">
        <f t="shared" si="38"/>
        <v>-0.18361271255757461</v>
      </c>
      <c r="E782" s="5">
        <f t="shared" si="39"/>
        <v>1.4950328284437346</v>
      </c>
    </row>
    <row r="783" spans="1:5" x14ac:dyDescent="0.2">
      <c r="A783" s="9">
        <f t="shared" si="37"/>
        <v>-11</v>
      </c>
      <c r="B783" s="13">
        <v>35448</v>
      </c>
      <c r="C783">
        <v>3.87</v>
      </c>
      <c r="D783" s="4">
        <f t="shared" si="38"/>
        <v>0</v>
      </c>
      <c r="E783" s="5">
        <f t="shared" si="39"/>
        <v>1.4929220553639793</v>
      </c>
    </row>
    <row r="784" spans="1:5" x14ac:dyDescent="0.2">
      <c r="A784" s="9">
        <f t="shared" si="37"/>
        <v>-11</v>
      </c>
      <c r="B784" s="13">
        <v>35449</v>
      </c>
      <c r="C784">
        <v>3.87</v>
      </c>
      <c r="D784" s="4">
        <f t="shared" si="38"/>
        <v>0</v>
      </c>
      <c r="E784" s="5">
        <f t="shared" si="39"/>
        <v>1.4486333428662952</v>
      </c>
    </row>
    <row r="785" spans="1:5" x14ac:dyDescent="0.2">
      <c r="A785" s="9">
        <f t="shared" si="37"/>
        <v>-11</v>
      </c>
      <c r="B785" s="13">
        <v>35450</v>
      </c>
      <c r="C785">
        <v>3.24</v>
      </c>
      <c r="D785" s="4">
        <f t="shared" si="38"/>
        <v>-0.17768117723745236</v>
      </c>
      <c r="E785" s="5">
        <f t="shared" si="39"/>
        <v>1.748964048947834</v>
      </c>
    </row>
    <row r="786" spans="1:5" x14ac:dyDescent="0.2">
      <c r="A786" s="9">
        <f t="shared" si="37"/>
        <v>-11</v>
      </c>
      <c r="B786" s="13">
        <v>35451</v>
      </c>
      <c r="C786">
        <v>3</v>
      </c>
      <c r="D786" s="4">
        <f t="shared" si="38"/>
        <v>-7.6961041136128436E-2</v>
      </c>
      <c r="E786" s="5">
        <f t="shared" si="39"/>
        <v>1.7787248642784215</v>
      </c>
    </row>
    <row r="787" spans="1:5" x14ac:dyDescent="0.2">
      <c r="A787" s="9">
        <f t="shared" si="37"/>
        <v>-11</v>
      </c>
      <c r="B787" s="13">
        <v>35452</v>
      </c>
      <c r="C787">
        <v>3.04</v>
      </c>
      <c r="D787" s="4">
        <f t="shared" si="38"/>
        <v>1.3245226750020723E-2</v>
      </c>
      <c r="E787" s="5">
        <f t="shared" si="39"/>
        <v>1.7881120487756486</v>
      </c>
    </row>
    <row r="788" spans="1:5" x14ac:dyDescent="0.2">
      <c r="A788" s="9">
        <f t="shared" si="37"/>
        <v>-11</v>
      </c>
      <c r="B788" s="13">
        <v>35453</v>
      </c>
      <c r="C788">
        <v>2.96</v>
      </c>
      <c r="D788" s="4">
        <f t="shared" si="38"/>
        <v>-2.6668247082161294E-2</v>
      </c>
      <c r="E788" s="5">
        <f t="shared" si="39"/>
        <v>1.7631510987568957</v>
      </c>
    </row>
    <row r="789" spans="1:5" x14ac:dyDescent="0.2">
      <c r="A789" s="9">
        <f t="shared" si="37"/>
        <v>-11</v>
      </c>
      <c r="B789" s="13">
        <v>35454</v>
      </c>
      <c r="C789">
        <v>2.6949999999999998</v>
      </c>
      <c r="D789" s="4">
        <f t="shared" si="38"/>
        <v>-9.3791063975008596E-2</v>
      </c>
      <c r="E789" s="5">
        <f t="shared" si="39"/>
        <v>1.7863221076369014</v>
      </c>
    </row>
    <row r="790" spans="1:5" x14ac:dyDescent="0.2">
      <c r="A790" s="9">
        <f t="shared" si="37"/>
        <v>-11</v>
      </c>
      <c r="B790" s="13">
        <v>35455</v>
      </c>
      <c r="C790">
        <v>2.7</v>
      </c>
      <c r="D790" s="4">
        <f t="shared" si="38"/>
        <v>1.8535686493230564E-3</v>
      </c>
      <c r="E790" s="5">
        <f t="shared" si="39"/>
        <v>1.6317427434798841</v>
      </c>
    </row>
    <row r="791" spans="1:5" x14ac:dyDescent="0.2">
      <c r="A791" s="9">
        <f t="shared" si="37"/>
        <v>-11</v>
      </c>
      <c r="B791" s="13">
        <v>35456</v>
      </c>
      <c r="C791">
        <v>2.7</v>
      </c>
      <c r="D791" s="4">
        <f t="shared" si="38"/>
        <v>0</v>
      </c>
      <c r="E791" s="5">
        <f t="shared" si="39"/>
        <v>1.4429881991841575</v>
      </c>
    </row>
    <row r="792" spans="1:5" x14ac:dyDescent="0.2">
      <c r="A792" s="9">
        <f t="shared" si="37"/>
        <v>-11</v>
      </c>
      <c r="B792" s="13">
        <v>35457</v>
      </c>
      <c r="C792">
        <v>3.01</v>
      </c>
      <c r="D792" s="4">
        <f t="shared" si="38"/>
        <v>0.10868830575050087</v>
      </c>
      <c r="E792" s="5">
        <f t="shared" si="39"/>
        <v>1.4616336284131493</v>
      </c>
    </row>
    <row r="793" spans="1:5" x14ac:dyDescent="0.2">
      <c r="A793" s="9">
        <f t="shared" si="37"/>
        <v>-11</v>
      </c>
      <c r="B793" s="13">
        <v>35458</v>
      </c>
      <c r="C793">
        <v>3.0649999999999999</v>
      </c>
      <c r="D793" s="4">
        <f t="shared" si="38"/>
        <v>1.8107490627390425E-2</v>
      </c>
      <c r="E793" s="5">
        <f t="shared" si="39"/>
        <v>1.478259634761506</v>
      </c>
    </row>
    <row r="794" spans="1:5" x14ac:dyDescent="0.2">
      <c r="A794" s="9">
        <f t="shared" si="37"/>
        <v>-11</v>
      </c>
      <c r="B794" s="13">
        <v>35459</v>
      </c>
      <c r="C794">
        <v>2.9750000000000001</v>
      </c>
      <c r="D794" s="4">
        <f t="shared" si="38"/>
        <v>-2.9803530390581614E-2</v>
      </c>
      <c r="E794" s="5">
        <f t="shared" si="39"/>
        <v>1.4701351306057175</v>
      </c>
    </row>
    <row r="795" spans="1:5" x14ac:dyDescent="0.2">
      <c r="A795" s="9">
        <f t="shared" si="37"/>
        <v>-11</v>
      </c>
      <c r="B795" s="13">
        <v>35460</v>
      </c>
      <c r="C795">
        <v>3.0150000000000001</v>
      </c>
      <c r="D795" s="4">
        <f t="shared" si="38"/>
        <v>1.3355791181555636E-2</v>
      </c>
      <c r="E795" s="5">
        <f t="shared" si="39"/>
        <v>1.0713079675201393</v>
      </c>
    </row>
    <row r="796" spans="1:5" x14ac:dyDescent="0.2">
      <c r="A796" s="9">
        <f t="shared" si="37"/>
        <v>-11</v>
      </c>
      <c r="B796" s="13">
        <v>35461</v>
      </c>
      <c r="C796">
        <v>3.0150000000000001</v>
      </c>
      <c r="D796" s="4">
        <f t="shared" si="38"/>
        <v>0</v>
      </c>
      <c r="E796" s="5">
        <f t="shared" si="39"/>
        <v>0.96353400196812633</v>
      </c>
    </row>
    <row r="797" spans="1:5" x14ac:dyDescent="0.2">
      <c r="A797" s="9">
        <f t="shared" si="37"/>
        <v>-10</v>
      </c>
      <c r="B797" s="13">
        <v>35462</v>
      </c>
      <c r="C797">
        <v>2.9550000000000001</v>
      </c>
      <c r="D797" s="4">
        <f t="shared" si="38"/>
        <v>-2.0101179321087265E-2</v>
      </c>
      <c r="E797" s="5">
        <f t="shared" si="39"/>
        <v>0.96670002805748212</v>
      </c>
    </row>
    <row r="798" spans="1:5" x14ac:dyDescent="0.2">
      <c r="A798" s="9">
        <f t="shared" si="37"/>
        <v>-10</v>
      </c>
      <c r="B798" s="13">
        <v>35463</v>
      </c>
      <c r="C798">
        <v>2.9550000000000001</v>
      </c>
      <c r="D798" s="4">
        <f t="shared" si="38"/>
        <v>0</v>
      </c>
      <c r="E798" s="5">
        <f t="shared" si="39"/>
        <v>0.95337086594267029</v>
      </c>
    </row>
    <row r="799" spans="1:5" x14ac:dyDescent="0.2">
      <c r="A799" s="9">
        <f t="shared" si="37"/>
        <v>-10</v>
      </c>
      <c r="B799" s="13">
        <v>35464</v>
      </c>
      <c r="C799">
        <v>2.48</v>
      </c>
      <c r="D799" s="4">
        <f t="shared" si="38"/>
        <v>-0.1752400906811708</v>
      </c>
      <c r="E799" s="5">
        <f t="shared" si="39"/>
        <v>1.330248596685605</v>
      </c>
    </row>
    <row r="800" spans="1:5" x14ac:dyDescent="0.2">
      <c r="A800" s="9">
        <f t="shared" si="37"/>
        <v>-10</v>
      </c>
      <c r="B800" s="13">
        <v>35465</v>
      </c>
      <c r="C800">
        <v>2.5750000000000002</v>
      </c>
      <c r="D800" s="4">
        <f t="shared" si="38"/>
        <v>3.7590973938808683E-2</v>
      </c>
      <c r="E800" s="5">
        <f t="shared" si="39"/>
        <v>1.3585471584392097</v>
      </c>
    </row>
    <row r="801" spans="1:5" x14ac:dyDescent="0.2">
      <c r="A801" s="9">
        <f t="shared" si="37"/>
        <v>-10</v>
      </c>
      <c r="B801" s="13">
        <v>35466</v>
      </c>
      <c r="C801">
        <v>2.65</v>
      </c>
      <c r="D801" s="4">
        <f t="shared" si="38"/>
        <v>2.871010588243136E-2</v>
      </c>
      <c r="E801" s="5">
        <f t="shared" si="39"/>
        <v>1.3735992295232284</v>
      </c>
    </row>
    <row r="802" spans="1:5" x14ac:dyDescent="0.2">
      <c r="A802" s="9">
        <f t="shared" si="37"/>
        <v>-10</v>
      </c>
      <c r="B802" s="13">
        <v>35467</v>
      </c>
      <c r="C802">
        <v>2.4950000000000001</v>
      </c>
      <c r="D802" s="4">
        <f t="shared" si="38"/>
        <v>-6.0270910794648719E-2</v>
      </c>
      <c r="E802" s="5">
        <f t="shared" si="39"/>
        <v>1.1889558776785665</v>
      </c>
    </row>
    <row r="803" spans="1:5" x14ac:dyDescent="0.2">
      <c r="A803" s="9">
        <f t="shared" si="37"/>
        <v>-10</v>
      </c>
      <c r="B803" s="13">
        <v>35468</v>
      </c>
      <c r="C803">
        <v>2.4950000000000001</v>
      </c>
      <c r="D803" s="4">
        <f t="shared" si="38"/>
        <v>0</v>
      </c>
      <c r="E803" s="5">
        <f t="shared" si="39"/>
        <v>1.1710799414856952</v>
      </c>
    </row>
    <row r="804" spans="1:5" x14ac:dyDescent="0.2">
      <c r="A804" s="9">
        <f t="shared" si="37"/>
        <v>-10</v>
      </c>
      <c r="B804" s="13">
        <v>35469</v>
      </c>
      <c r="C804">
        <v>2.4049999999999998</v>
      </c>
      <c r="D804" s="4">
        <f t="shared" si="38"/>
        <v>-3.6738825645757638E-2</v>
      </c>
      <c r="E804" s="5">
        <f t="shared" si="39"/>
        <v>1.1740420100564153</v>
      </c>
    </row>
    <row r="805" spans="1:5" x14ac:dyDescent="0.2">
      <c r="A805" s="9">
        <f t="shared" si="37"/>
        <v>-10</v>
      </c>
      <c r="B805" s="13">
        <v>35470</v>
      </c>
      <c r="C805">
        <v>2.4049999999999998</v>
      </c>
      <c r="D805" s="4">
        <f t="shared" si="38"/>
        <v>0</v>
      </c>
      <c r="E805" s="5">
        <f t="shared" si="39"/>
        <v>1.1607651861287085</v>
      </c>
    </row>
    <row r="806" spans="1:5" x14ac:dyDescent="0.2">
      <c r="A806" s="9">
        <f t="shared" si="37"/>
        <v>-10</v>
      </c>
      <c r="B806" s="13">
        <v>35471</v>
      </c>
      <c r="C806">
        <v>2.4449999999999998</v>
      </c>
      <c r="D806" s="4">
        <f t="shared" si="38"/>
        <v>1.6495219369110845E-2</v>
      </c>
      <c r="E806" s="5">
        <f t="shared" si="39"/>
        <v>1.177943731554538</v>
      </c>
    </row>
    <row r="807" spans="1:5" x14ac:dyDescent="0.2">
      <c r="A807" s="9">
        <f t="shared" si="37"/>
        <v>-10</v>
      </c>
      <c r="B807" s="13">
        <v>35472</v>
      </c>
      <c r="C807">
        <v>2.33</v>
      </c>
      <c r="D807" s="4">
        <f t="shared" si="38"/>
        <v>-4.8176855349226021E-2</v>
      </c>
      <c r="E807" s="5">
        <f t="shared" si="39"/>
        <v>1.1892757842726933</v>
      </c>
    </row>
    <row r="808" spans="1:5" x14ac:dyDescent="0.2">
      <c r="A808" s="9">
        <f t="shared" si="37"/>
        <v>-10</v>
      </c>
      <c r="B808" s="13">
        <v>35473</v>
      </c>
      <c r="C808">
        <v>2.41</v>
      </c>
      <c r="D808" s="4">
        <f t="shared" si="38"/>
        <v>3.3758479924954454E-2</v>
      </c>
      <c r="E808" s="5">
        <f t="shared" si="39"/>
        <v>1.2333050025729346</v>
      </c>
    </row>
    <row r="809" spans="1:5" x14ac:dyDescent="0.2">
      <c r="A809" s="9">
        <f t="shared" si="37"/>
        <v>-10</v>
      </c>
      <c r="B809" s="13">
        <v>35474</v>
      </c>
      <c r="C809">
        <v>2.23</v>
      </c>
      <c r="D809" s="4">
        <f t="shared" si="38"/>
        <v>-7.7625162030536307E-2</v>
      </c>
      <c r="E809" s="5">
        <f t="shared" si="39"/>
        <v>0.80172685517919196</v>
      </c>
    </row>
    <row r="810" spans="1:5" x14ac:dyDescent="0.2">
      <c r="A810" s="9">
        <f t="shared" si="37"/>
        <v>-10</v>
      </c>
      <c r="B810" s="13">
        <v>35475</v>
      </c>
      <c r="C810">
        <v>2.23</v>
      </c>
      <c r="D810" s="4">
        <f t="shared" si="38"/>
        <v>0</v>
      </c>
      <c r="E810" s="5">
        <f t="shared" si="39"/>
        <v>0.7398165892077373</v>
      </c>
    </row>
    <row r="811" spans="1:5" x14ac:dyDescent="0.2">
      <c r="A811" s="9">
        <f t="shared" si="37"/>
        <v>-10</v>
      </c>
      <c r="B811" s="13">
        <v>35476</v>
      </c>
      <c r="C811">
        <v>2.14</v>
      </c>
      <c r="D811" s="4">
        <f t="shared" si="38"/>
        <v>-4.1195756438267166E-2</v>
      </c>
      <c r="E811" s="5">
        <f t="shared" si="39"/>
        <v>0.69378934246689961</v>
      </c>
    </row>
    <row r="812" spans="1:5" x14ac:dyDescent="0.2">
      <c r="A812" s="9">
        <f t="shared" si="37"/>
        <v>-10</v>
      </c>
      <c r="B812" s="13">
        <v>35477</v>
      </c>
      <c r="C812">
        <v>2.14</v>
      </c>
      <c r="D812" s="4">
        <f t="shared" si="38"/>
        <v>0</v>
      </c>
      <c r="E812" s="5">
        <f t="shared" si="39"/>
        <v>0.65098898334684974</v>
      </c>
    </row>
    <row r="813" spans="1:5" x14ac:dyDescent="0.2">
      <c r="A813" s="9">
        <f t="shared" si="37"/>
        <v>-10</v>
      </c>
      <c r="B813" s="13">
        <v>35478</v>
      </c>
      <c r="C813">
        <v>2.14</v>
      </c>
      <c r="D813" s="4">
        <f t="shared" si="38"/>
        <v>0</v>
      </c>
      <c r="E813" s="5">
        <f t="shared" si="39"/>
        <v>0.65098898334684974</v>
      </c>
    </row>
    <row r="814" spans="1:5" x14ac:dyDescent="0.2">
      <c r="A814" s="9">
        <f t="shared" si="37"/>
        <v>-10</v>
      </c>
      <c r="B814" s="13">
        <v>35479</v>
      </c>
      <c r="C814">
        <v>1.825</v>
      </c>
      <c r="D814" s="4">
        <f t="shared" si="38"/>
        <v>-0.1592258419993054</v>
      </c>
      <c r="E814" s="5">
        <f t="shared" si="39"/>
        <v>1.0880785326939699</v>
      </c>
    </row>
    <row r="815" spans="1:5" x14ac:dyDescent="0.2">
      <c r="A815" s="9">
        <f t="shared" si="37"/>
        <v>-10</v>
      </c>
      <c r="B815" s="13">
        <v>35480</v>
      </c>
      <c r="C815">
        <v>1.94</v>
      </c>
      <c r="D815" s="4">
        <f t="shared" si="38"/>
        <v>6.1107986040782006E-2</v>
      </c>
      <c r="E815" s="5">
        <f t="shared" si="39"/>
        <v>1.2070617967635973</v>
      </c>
    </row>
    <row r="816" spans="1:5" x14ac:dyDescent="0.2">
      <c r="A816" s="9">
        <f t="shared" si="37"/>
        <v>-10</v>
      </c>
      <c r="B816" s="13">
        <v>35481</v>
      </c>
      <c r="C816">
        <v>1.915</v>
      </c>
      <c r="D816" s="4">
        <f t="shared" si="38"/>
        <v>-1.2970350442627404E-2</v>
      </c>
      <c r="E816" s="5">
        <f t="shared" si="39"/>
        <v>1.182333791298265</v>
      </c>
    </row>
    <row r="817" spans="1:5" x14ac:dyDescent="0.2">
      <c r="A817" s="9">
        <f t="shared" si="37"/>
        <v>-10</v>
      </c>
      <c r="B817" s="13">
        <v>35482</v>
      </c>
      <c r="C817">
        <v>1.905</v>
      </c>
      <c r="D817" s="4">
        <f t="shared" si="38"/>
        <v>-5.235614053945052E-3</v>
      </c>
      <c r="E817" s="5">
        <f t="shared" si="39"/>
        <v>1.1758045660845609</v>
      </c>
    </row>
    <row r="818" spans="1:5" x14ac:dyDescent="0.2">
      <c r="A818" s="9">
        <f t="shared" si="37"/>
        <v>-10</v>
      </c>
      <c r="B818" s="13">
        <v>35483</v>
      </c>
      <c r="C818">
        <v>1.905</v>
      </c>
      <c r="D818" s="4">
        <f t="shared" si="38"/>
        <v>0</v>
      </c>
      <c r="E818" s="5">
        <f t="shared" si="39"/>
        <v>1.1298374464587999</v>
      </c>
    </row>
    <row r="819" spans="1:5" x14ac:dyDescent="0.2">
      <c r="A819" s="9">
        <f t="shared" si="37"/>
        <v>-10</v>
      </c>
      <c r="B819" s="13">
        <v>35484</v>
      </c>
      <c r="C819">
        <v>1.905</v>
      </c>
      <c r="D819" s="4">
        <f t="shared" si="38"/>
        <v>0</v>
      </c>
      <c r="E819" s="5">
        <f t="shared" si="39"/>
        <v>1.0750694512737391</v>
      </c>
    </row>
    <row r="820" spans="1:5" x14ac:dyDescent="0.2">
      <c r="A820" s="9">
        <f t="shared" si="37"/>
        <v>-10</v>
      </c>
      <c r="B820" s="13">
        <v>35485</v>
      </c>
      <c r="C820">
        <v>1.91</v>
      </c>
      <c r="D820" s="4">
        <f t="shared" si="38"/>
        <v>2.6212334798740656E-3</v>
      </c>
      <c r="E820" s="5">
        <f t="shared" si="39"/>
        <v>1.0767423803445524</v>
      </c>
    </row>
    <row r="821" spans="1:5" x14ac:dyDescent="0.2">
      <c r="A821" s="9">
        <f t="shared" si="37"/>
        <v>-10</v>
      </c>
      <c r="B821" s="13">
        <v>35486</v>
      </c>
      <c r="C821">
        <v>1.82</v>
      </c>
      <c r="D821" s="4">
        <f t="shared" si="38"/>
        <v>-4.8266740969834403E-2</v>
      </c>
      <c r="E821" s="5">
        <f t="shared" si="39"/>
        <v>1.084408763918312</v>
      </c>
    </row>
    <row r="822" spans="1:5" x14ac:dyDescent="0.2">
      <c r="A822" s="9">
        <f t="shared" si="37"/>
        <v>-10</v>
      </c>
      <c r="B822" s="13">
        <v>35487</v>
      </c>
      <c r="C822">
        <v>1.86</v>
      </c>
      <c r="D822" s="4">
        <f t="shared" si="38"/>
        <v>2.173998663640582E-2</v>
      </c>
      <c r="E822" s="5">
        <f t="shared" si="39"/>
        <v>1.1053298997694172</v>
      </c>
    </row>
    <row r="823" spans="1:5" x14ac:dyDescent="0.2">
      <c r="A823" s="9">
        <f t="shared" si="37"/>
        <v>-10</v>
      </c>
      <c r="B823" s="13">
        <v>35488</v>
      </c>
      <c r="C823">
        <v>1.86</v>
      </c>
      <c r="D823" s="4">
        <f t="shared" si="38"/>
        <v>0</v>
      </c>
      <c r="E823" s="5">
        <f t="shared" si="39"/>
        <v>1.1053298997694172</v>
      </c>
    </row>
    <row r="824" spans="1:5" x14ac:dyDescent="0.2">
      <c r="A824" s="9">
        <f t="shared" si="37"/>
        <v>-10</v>
      </c>
      <c r="B824" s="13">
        <v>35489</v>
      </c>
      <c r="C824">
        <v>1.86</v>
      </c>
      <c r="D824" s="4">
        <f t="shared" si="38"/>
        <v>0</v>
      </c>
      <c r="E824" s="5">
        <f t="shared" si="39"/>
        <v>0.52138328079711027</v>
      </c>
    </row>
    <row r="825" spans="1:5" x14ac:dyDescent="0.2">
      <c r="A825" s="9">
        <f t="shared" si="37"/>
        <v>-9</v>
      </c>
      <c r="B825" s="13">
        <v>35490</v>
      </c>
      <c r="C825">
        <v>1.7749999999999999</v>
      </c>
      <c r="D825" s="4">
        <f t="shared" si="38"/>
        <v>-4.6776064797730832E-2</v>
      </c>
      <c r="E825" s="5">
        <f t="shared" si="39"/>
        <v>0.42255732204257151</v>
      </c>
    </row>
    <row r="826" spans="1:5" x14ac:dyDescent="0.2">
      <c r="A826" s="9">
        <f t="shared" si="37"/>
        <v>-9</v>
      </c>
      <c r="B826" s="13">
        <v>35491</v>
      </c>
      <c r="C826">
        <v>1.7749999999999999</v>
      </c>
      <c r="D826" s="4">
        <f t="shared" si="38"/>
        <v>0</v>
      </c>
      <c r="E826" s="5">
        <f t="shared" si="39"/>
        <v>0.42473648926035296</v>
      </c>
    </row>
    <row r="827" spans="1:5" x14ac:dyDescent="0.2">
      <c r="A827" s="9">
        <f t="shared" si="37"/>
        <v>-9</v>
      </c>
      <c r="B827" s="13">
        <v>35492</v>
      </c>
      <c r="C827">
        <v>1.8</v>
      </c>
      <c r="D827" s="4">
        <f t="shared" si="38"/>
        <v>1.398624197473987E-2</v>
      </c>
      <c r="E827" s="5">
        <f t="shared" si="39"/>
        <v>0.44447780063978704</v>
      </c>
    </row>
    <row r="828" spans="1:5" x14ac:dyDescent="0.2">
      <c r="A828" s="9">
        <f t="shared" si="37"/>
        <v>-9</v>
      </c>
      <c r="B828" s="13">
        <v>35493</v>
      </c>
      <c r="C828">
        <v>1.85</v>
      </c>
      <c r="D828" s="4">
        <f t="shared" si="38"/>
        <v>2.7398974188114562E-2</v>
      </c>
      <c r="E828" s="5">
        <f t="shared" si="39"/>
        <v>0.48740225368466955</v>
      </c>
    </row>
    <row r="829" spans="1:5" x14ac:dyDescent="0.2">
      <c r="A829" s="9">
        <f t="shared" si="37"/>
        <v>-9</v>
      </c>
      <c r="B829" s="13">
        <v>35494</v>
      </c>
      <c r="C829">
        <v>1.93</v>
      </c>
      <c r="D829" s="4">
        <f t="shared" si="38"/>
        <v>4.2334363826560736E-2</v>
      </c>
      <c r="E829" s="5">
        <f t="shared" si="39"/>
        <v>0.55949615474337777</v>
      </c>
    </row>
    <row r="830" spans="1:5" x14ac:dyDescent="0.2">
      <c r="A830" s="9">
        <f t="shared" si="37"/>
        <v>-9</v>
      </c>
      <c r="B830" s="13">
        <v>35495</v>
      </c>
      <c r="C830">
        <v>1.83</v>
      </c>
      <c r="D830" s="4">
        <f t="shared" si="38"/>
        <v>-5.320403606346457E-2</v>
      </c>
      <c r="E830" s="5">
        <f t="shared" si="39"/>
        <v>0.64870745076541825</v>
      </c>
    </row>
    <row r="831" spans="1:5" x14ac:dyDescent="0.2">
      <c r="A831" s="9">
        <f t="shared" si="37"/>
        <v>-9</v>
      </c>
      <c r="B831" s="13">
        <v>35496</v>
      </c>
      <c r="C831">
        <v>1.9</v>
      </c>
      <c r="D831" s="4">
        <f t="shared" si="38"/>
        <v>3.7537919319065034E-2</v>
      </c>
      <c r="E831" s="5">
        <f t="shared" si="39"/>
        <v>0.61919829694332484</v>
      </c>
    </row>
    <row r="832" spans="1:5" x14ac:dyDescent="0.2">
      <c r="A832" s="9">
        <f t="shared" si="37"/>
        <v>-9</v>
      </c>
      <c r="B832" s="13">
        <v>35497</v>
      </c>
      <c r="C832">
        <v>1.895</v>
      </c>
      <c r="D832" s="4">
        <f t="shared" si="38"/>
        <v>-2.6350476380050023E-3</v>
      </c>
      <c r="E832" s="5">
        <f t="shared" si="39"/>
        <v>0.60878223242935092</v>
      </c>
    </row>
    <row r="833" spans="1:5" x14ac:dyDescent="0.2">
      <c r="A833" s="9">
        <f t="shared" si="37"/>
        <v>-9</v>
      </c>
      <c r="B833" s="13">
        <v>35498</v>
      </c>
      <c r="C833">
        <v>1.895</v>
      </c>
      <c r="D833" s="4">
        <f t="shared" si="38"/>
        <v>0</v>
      </c>
      <c r="E833" s="5">
        <f t="shared" si="39"/>
        <v>0.60878223242935092</v>
      </c>
    </row>
    <row r="834" spans="1:5" x14ac:dyDescent="0.2">
      <c r="A834" s="9">
        <f t="shared" si="37"/>
        <v>-9</v>
      </c>
      <c r="B834" s="13">
        <v>35499</v>
      </c>
      <c r="C834">
        <v>1.94</v>
      </c>
      <c r="D834" s="4">
        <f t="shared" si="38"/>
        <v>2.3469134540847095E-2</v>
      </c>
      <c r="E834" s="5">
        <f t="shared" si="39"/>
        <v>0.62223086115146931</v>
      </c>
    </row>
    <row r="835" spans="1:5" x14ac:dyDescent="0.2">
      <c r="A835" s="9">
        <f t="shared" si="37"/>
        <v>-9</v>
      </c>
      <c r="B835" s="13">
        <v>35500</v>
      </c>
      <c r="C835">
        <v>1.91</v>
      </c>
      <c r="D835" s="4">
        <f t="shared" si="38"/>
        <v>-1.5584731016698316E-2</v>
      </c>
      <c r="E835" s="5">
        <f t="shared" si="39"/>
        <v>0.54192828694753914</v>
      </c>
    </row>
    <row r="836" spans="1:5" x14ac:dyDescent="0.2">
      <c r="A836" s="9">
        <f t="shared" si="37"/>
        <v>-9</v>
      </c>
      <c r="B836" s="13">
        <v>35501</v>
      </c>
      <c r="C836">
        <v>1.96</v>
      </c>
      <c r="D836" s="4">
        <f t="shared" si="38"/>
        <v>2.5841231183887328E-2</v>
      </c>
      <c r="E836" s="5">
        <f t="shared" si="39"/>
        <v>0.55017769286389873</v>
      </c>
    </row>
    <row r="837" spans="1:5" x14ac:dyDescent="0.2">
      <c r="A837" s="9">
        <f t="shared" si="37"/>
        <v>-9</v>
      </c>
      <c r="B837" s="13">
        <v>35502</v>
      </c>
      <c r="C837">
        <v>1.98</v>
      </c>
      <c r="D837" s="4">
        <f t="shared" si="38"/>
        <v>1.0152371464017908E-2</v>
      </c>
      <c r="E837" s="5">
        <f t="shared" si="39"/>
        <v>0.5495141255617646</v>
      </c>
    </row>
    <row r="838" spans="1:5" x14ac:dyDescent="0.2">
      <c r="A838" s="9">
        <f t="shared" si="37"/>
        <v>-9</v>
      </c>
      <c r="B838" s="13">
        <v>35503</v>
      </c>
      <c r="C838">
        <v>1.96</v>
      </c>
      <c r="D838" s="4">
        <f t="shared" si="38"/>
        <v>-1.0152371464017962E-2</v>
      </c>
      <c r="E838" s="5">
        <f t="shared" si="39"/>
        <v>0.54681968930812253</v>
      </c>
    </row>
    <row r="839" spans="1:5" x14ac:dyDescent="0.2">
      <c r="A839" s="9">
        <f t="shared" si="37"/>
        <v>-9</v>
      </c>
      <c r="B839" s="13">
        <v>35504</v>
      </c>
      <c r="C839">
        <v>1.9550000000000001</v>
      </c>
      <c r="D839" s="4">
        <f t="shared" si="38"/>
        <v>-2.5542798050967423E-3</v>
      </c>
      <c r="E839" s="5">
        <f t="shared" si="39"/>
        <v>0.48933697078434552</v>
      </c>
    </row>
    <row r="840" spans="1:5" x14ac:dyDescent="0.2">
      <c r="A840" s="9">
        <f t="shared" ref="A840:A903" si="40">MONTH(B840)+(YEAR(B840)-1998)*12</f>
        <v>-9</v>
      </c>
      <c r="B840" s="13">
        <v>35505</v>
      </c>
      <c r="C840">
        <v>1.9550000000000001</v>
      </c>
      <c r="D840" s="4">
        <f t="shared" si="38"/>
        <v>0</v>
      </c>
      <c r="E840" s="5">
        <f t="shared" si="39"/>
        <v>0.32805077339860184</v>
      </c>
    </row>
    <row r="841" spans="1:5" x14ac:dyDescent="0.2">
      <c r="A841" s="9">
        <f t="shared" si="40"/>
        <v>-9</v>
      </c>
      <c r="B841" s="13">
        <v>35506</v>
      </c>
      <c r="C841">
        <v>2.0099999999999998</v>
      </c>
      <c r="D841" s="4">
        <f t="shared" si="38"/>
        <v>2.774452863365522E-2</v>
      </c>
      <c r="E841" s="5">
        <f t="shared" si="39"/>
        <v>0.2941909525957655</v>
      </c>
    </row>
    <row r="842" spans="1:5" x14ac:dyDescent="0.2">
      <c r="A842" s="9">
        <f t="shared" si="40"/>
        <v>-9</v>
      </c>
      <c r="B842" s="13">
        <v>35507</v>
      </c>
      <c r="C842">
        <v>1.9</v>
      </c>
      <c r="D842" s="4">
        <f t="shared" si="38"/>
        <v>-5.6280835898589579E-2</v>
      </c>
      <c r="E842" s="5">
        <f t="shared" si="39"/>
        <v>0.47701750936635035</v>
      </c>
    </row>
    <row r="843" spans="1:5" x14ac:dyDescent="0.2">
      <c r="A843" s="9">
        <f t="shared" si="40"/>
        <v>-9</v>
      </c>
      <c r="B843" s="13">
        <v>35508</v>
      </c>
      <c r="C843">
        <v>1.88</v>
      </c>
      <c r="D843" s="4">
        <f t="shared" si="38"/>
        <v>-1.0582109330536972E-2</v>
      </c>
      <c r="E843" s="5">
        <f t="shared" si="39"/>
        <v>0.48151758564444991</v>
      </c>
    </row>
    <row r="844" spans="1:5" x14ac:dyDescent="0.2">
      <c r="A844" s="9">
        <f t="shared" si="40"/>
        <v>-9</v>
      </c>
      <c r="B844" s="13">
        <v>35509</v>
      </c>
      <c r="C844">
        <v>1.865</v>
      </c>
      <c r="D844" s="4">
        <f t="shared" si="38"/>
        <v>-8.010723746078972E-3</v>
      </c>
      <c r="E844" s="5">
        <f t="shared" si="39"/>
        <v>0.45395543443316821</v>
      </c>
    </row>
    <row r="845" spans="1:5" x14ac:dyDescent="0.2">
      <c r="A845" s="9">
        <f t="shared" si="40"/>
        <v>-9</v>
      </c>
      <c r="B845" s="13">
        <v>35510</v>
      </c>
      <c r="C845">
        <v>1.86</v>
      </c>
      <c r="D845" s="4">
        <f t="shared" ref="D845:D908" si="41">LN(C845/C844)</f>
        <v>-2.6845653706688757E-3</v>
      </c>
      <c r="E845" s="5">
        <f t="shared" ref="E845:E908" si="42">STDEV(D836:D845)*SQRT(365)</f>
        <v>0.44717787012401705</v>
      </c>
    </row>
    <row r="846" spans="1:5" x14ac:dyDescent="0.2">
      <c r="A846" s="9">
        <f t="shared" si="40"/>
        <v>-9</v>
      </c>
      <c r="B846" s="13">
        <v>35511</v>
      </c>
      <c r="C846">
        <v>1.855</v>
      </c>
      <c r="D846" s="4">
        <f t="shared" si="41"/>
        <v>-2.6917916657115256E-3</v>
      </c>
      <c r="E846" s="5">
        <f t="shared" si="42"/>
        <v>0.40464698286436579</v>
      </c>
    </row>
    <row r="847" spans="1:5" x14ac:dyDescent="0.2">
      <c r="A847" s="9">
        <f t="shared" si="40"/>
        <v>-9</v>
      </c>
      <c r="B847" s="13">
        <v>35512</v>
      </c>
      <c r="C847">
        <v>1.855</v>
      </c>
      <c r="D847" s="4">
        <f t="shared" si="41"/>
        <v>0</v>
      </c>
      <c r="E847" s="5">
        <f t="shared" si="42"/>
        <v>0.39320106370433666</v>
      </c>
    </row>
    <row r="848" spans="1:5" x14ac:dyDescent="0.2">
      <c r="A848" s="9">
        <f t="shared" si="40"/>
        <v>-9</v>
      </c>
      <c r="B848" s="13">
        <v>35513</v>
      </c>
      <c r="C848">
        <v>1.86</v>
      </c>
      <c r="D848" s="4">
        <f t="shared" si="41"/>
        <v>2.6917916657115746E-3</v>
      </c>
      <c r="E848" s="5">
        <f t="shared" si="42"/>
        <v>0.39603739596310128</v>
      </c>
    </row>
    <row r="849" spans="1:5" x14ac:dyDescent="0.2">
      <c r="A849" s="9">
        <f t="shared" si="40"/>
        <v>-9</v>
      </c>
      <c r="B849" s="13">
        <v>35514</v>
      </c>
      <c r="C849">
        <v>1.88</v>
      </c>
      <c r="D849" s="4">
        <f t="shared" si="41"/>
        <v>1.069528911674795E-2</v>
      </c>
      <c r="E849" s="5">
        <f t="shared" si="42"/>
        <v>0.4075979661520987</v>
      </c>
    </row>
    <row r="850" spans="1:5" x14ac:dyDescent="0.2">
      <c r="A850" s="9">
        <f t="shared" si="40"/>
        <v>-9</v>
      </c>
      <c r="B850" s="13">
        <v>35515</v>
      </c>
      <c r="C850">
        <v>1.905</v>
      </c>
      <c r="D850" s="4">
        <f t="shared" si="41"/>
        <v>1.3210231736806482E-2</v>
      </c>
      <c r="E850" s="5">
        <f t="shared" si="42"/>
        <v>0.42035372018228834</v>
      </c>
    </row>
    <row r="851" spans="1:5" x14ac:dyDescent="0.2">
      <c r="A851" s="9">
        <f t="shared" si="40"/>
        <v>-9</v>
      </c>
      <c r="B851" s="13">
        <v>35516</v>
      </c>
      <c r="C851">
        <v>1.9</v>
      </c>
      <c r="D851" s="4">
        <f t="shared" si="41"/>
        <v>-2.6281224062695806E-3</v>
      </c>
      <c r="E851" s="5">
        <f t="shared" si="42"/>
        <v>0.36828724222998083</v>
      </c>
    </row>
    <row r="852" spans="1:5" x14ac:dyDescent="0.2">
      <c r="A852" s="9">
        <f t="shared" si="40"/>
        <v>-9</v>
      </c>
      <c r="B852" s="13">
        <v>35517</v>
      </c>
      <c r="C852">
        <v>1.895</v>
      </c>
      <c r="D852" s="4">
        <f t="shared" si="41"/>
        <v>-2.6350476380050023E-3</v>
      </c>
      <c r="E852" s="5">
        <f t="shared" si="42"/>
        <v>0.14238677537134878</v>
      </c>
    </row>
    <row r="853" spans="1:5" x14ac:dyDescent="0.2">
      <c r="A853" s="9">
        <f t="shared" si="40"/>
        <v>-9</v>
      </c>
      <c r="B853" s="13">
        <v>35518</v>
      </c>
      <c r="C853">
        <v>1.895</v>
      </c>
      <c r="D853" s="4">
        <f t="shared" si="41"/>
        <v>0</v>
      </c>
      <c r="E853" s="5">
        <f t="shared" si="42"/>
        <v>0.12451734191402407</v>
      </c>
    </row>
    <row r="854" spans="1:5" x14ac:dyDescent="0.2">
      <c r="A854" s="9">
        <f t="shared" si="40"/>
        <v>-9</v>
      </c>
      <c r="B854" s="13">
        <v>35519</v>
      </c>
      <c r="C854">
        <v>1.895</v>
      </c>
      <c r="D854" s="4">
        <f t="shared" si="41"/>
        <v>0</v>
      </c>
      <c r="E854" s="5">
        <f t="shared" si="42"/>
        <v>0.11011553284565065</v>
      </c>
    </row>
    <row r="855" spans="1:5" x14ac:dyDescent="0.2">
      <c r="A855" s="9">
        <f t="shared" si="40"/>
        <v>-9</v>
      </c>
      <c r="B855" s="13">
        <v>35520</v>
      </c>
      <c r="C855">
        <v>1.91</v>
      </c>
      <c r="D855" s="4">
        <f t="shared" si="41"/>
        <v>7.8844035241488353E-3</v>
      </c>
      <c r="E855" s="5">
        <f t="shared" si="42"/>
        <v>0.11195187697774148</v>
      </c>
    </row>
    <row r="856" spans="1:5" x14ac:dyDescent="0.2">
      <c r="A856" s="9">
        <f t="shared" si="40"/>
        <v>-8</v>
      </c>
      <c r="B856" s="13">
        <v>35521</v>
      </c>
      <c r="C856">
        <v>1.925</v>
      </c>
      <c r="D856" s="4">
        <f t="shared" si="41"/>
        <v>7.8227256812090779E-3</v>
      </c>
      <c r="E856" s="5">
        <f t="shared" si="42"/>
        <v>0.10959235973112967</v>
      </c>
    </row>
    <row r="857" spans="1:5" x14ac:dyDescent="0.2">
      <c r="A857" s="9">
        <f t="shared" si="40"/>
        <v>-8</v>
      </c>
      <c r="B857" s="13">
        <v>35522</v>
      </c>
      <c r="C857">
        <v>1.855</v>
      </c>
      <c r="D857" s="4">
        <f t="shared" si="41"/>
        <v>-3.7041271680349097E-2</v>
      </c>
      <c r="E857" s="5">
        <f t="shared" si="42"/>
        <v>0.27059087087201011</v>
      </c>
    </row>
    <row r="858" spans="1:5" x14ac:dyDescent="0.2">
      <c r="A858" s="9">
        <f t="shared" si="40"/>
        <v>-8</v>
      </c>
      <c r="B858" s="13">
        <v>35523</v>
      </c>
      <c r="C858">
        <v>1.86</v>
      </c>
      <c r="D858" s="4">
        <f t="shared" si="41"/>
        <v>2.6917916657115746E-3</v>
      </c>
      <c r="E858" s="5">
        <f t="shared" si="42"/>
        <v>0.27059087087201011</v>
      </c>
    </row>
    <row r="859" spans="1:5" x14ac:dyDescent="0.2">
      <c r="A859" s="9">
        <f t="shared" si="40"/>
        <v>-8</v>
      </c>
      <c r="B859" s="13">
        <v>35524</v>
      </c>
      <c r="C859">
        <v>1.915</v>
      </c>
      <c r="D859" s="4">
        <f t="shared" si="41"/>
        <v>2.9141134907499408E-2</v>
      </c>
      <c r="E859" s="5">
        <f t="shared" si="42"/>
        <v>0.31881093541619915</v>
      </c>
    </row>
    <row r="860" spans="1:5" x14ac:dyDescent="0.2">
      <c r="A860" s="9">
        <f t="shared" si="40"/>
        <v>-8</v>
      </c>
      <c r="B860" s="13">
        <v>35525</v>
      </c>
      <c r="C860">
        <v>1.915</v>
      </c>
      <c r="D860" s="4">
        <f t="shared" si="41"/>
        <v>0</v>
      </c>
      <c r="E860" s="5">
        <f t="shared" si="42"/>
        <v>0.30956709074206312</v>
      </c>
    </row>
    <row r="861" spans="1:5" x14ac:dyDescent="0.2">
      <c r="A861" s="9">
        <f t="shared" si="40"/>
        <v>-8</v>
      </c>
      <c r="B861" s="13">
        <v>35526</v>
      </c>
      <c r="C861">
        <v>1.915</v>
      </c>
      <c r="D861" s="4">
        <f t="shared" si="41"/>
        <v>0</v>
      </c>
      <c r="E861" s="5">
        <f t="shared" si="42"/>
        <v>0.30888840372721355</v>
      </c>
    </row>
    <row r="862" spans="1:5" x14ac:dyDescent="0.2">
      <c r="A862" s="9">
        <f t="shared" si="40"/>
        <v>-8</v>
      </c>
      <c r="B862" s="13">
        <v>35527</v>
      </c>
      <c r="C862">
        <v>1.99</v>
      </c>
      <c r="D862" s="4">
        <f t="shared" si="41"/>
        <v>3.8417016103791793E-2</v>
      </c>
      <c r="E862" s="5">
        <f t="shared" si="42"/>
        <v>0.38148643046834951</v>
      </c>
    </row>
    <row r="863" spans="1:5" x14ac:dyDescent="0.2">
      <c r="A863" s="9">
        <f t="shared" si="40"/>
        <v>-8</v>
      </c>
      <c r="B863" s="13">
        <v>35528</v>
      </c>
      <c r="C863">
        <v>2.0049999999999999</v>
      </c>
      <c r="D863" s="4">
        <f t="shared" si="41"/>
        <v>7.5094220221313479E-3</v>
      </c>
      <c r="E863" s="5">
        <f t="shared" si="42"/>
        <v>0.38027718042813025</v>
      </c>
    </row>
    <row r="864" spans="1:5" x14ac:dyDescent="0.2">
      <c r="A864" s="9">
        <f t="shared" si="40"/>
        <v>-8</v>
      </c>
      <c r="B864" s="13">
        <v>35529</v>
      </c>
      <c r="C864">
        <v>1.96</v>
      </c>
      <c r="D864" s="4">
        <f t="shared" si="41"/>
        <v>-2.2699587516106581E-2</v>
      </c>
      <c r="E864" s="5">
        <f t="shared" si="42"/>
        <v>0.41690176775445942</v>
      </c>
    </row>
    <row r="865" spans="1:5" x14ac:dyDescent="0.2">
      <c r="A865" s="9">
        <f t="shared" si="40"/>
        <v>-8</v>
      </c>
      <c r="B865" s="13">
        <v>35530</v>
      </c>
      <c r="C865">
        <v>1.96</v>
      </c>
      <c r="D865" s="4">
        <f t="shared" si="41"/>
        <v>0</v>
      </c>
      <c r="E865" s="5">
        <f t="shared" si="42"/>
        <v>0.41616184855971727</v>
      </c>
    </row>
    <row r="866" spans="1:5" x14ac:dyDescent="0.2">
      <c r="A866" s="9">
        <f t="shared" si="40"/>
        <v>-8</v>
      </c>
      <c r="B866" s="13">
        <v>35531</v>
      </c>
      <c r="C866">
        <v>1.97</v>
      </c>
      <c r="D866" s="4">
        <f t="shared" si="41"/>
        <v>5.0890695074712281E-3</v>
      </c>
      <c r="E866" s="5">
        <f t="shared" si="42"/>
        <v>0.41509262750049059</v>
      </c>
    </row>
    <row r="867" spans="1:5" x14ac:dyDescent="0.2">
      <c r="A867" s="9">
        <f t="shared" si="40"/>
        <v>-8</v>
      </c>
      <c r="B867" s="13">
        <v>35532</v>
      </c>
      <c r="C867">
        <v>1.97</v>
      </c>
      <c r="D867" s="4">
        <f t="shared" si="41"/>
        <v>0</v>
      </c>
      <c r="E867" s="5">
        <f t="shared" si="42"/>
        <v>0.32272337974349991</v>
      </c>
    </row>
    <row r="868" spans="1:5" x14ac:dyDescent="0.2">
      <c r="A868" s="9">
        <f t="shared" si="40"/>
        <v>-8</v>
      </c>
      <c r="B868" s="13">
        <v>35533</v>
      </c>
      <c r="C868">
        <v>1.97</v>
      </c>
      <c r="D868" s="4">
        <f t="shared" si="41"/>
        <v>0</v>
      </c>
      <c r="E868" s="5">
        <f t="shared" si="42"/>
        <v>0.32425359570074103</v>
      </c>
    </row>
    <row r="869" spans="1:5" x14ac:dyDescent="0.2">
      <c r="A869" s="9">
        <f t="shared" si="40"/>
        <v>-8</v>
      </c>
      <c r="B869" s="13">
        <v>35534</v>
      </c>
      <c r="C869">
        <v>2</v>
      </c>
      <c r="D869" s="4">
        <f t="shared" si="41"/>
        <v>1.5113637810048106E-2</v>
      </c>
      <c r="E869" s="5">
        <f t="shared" si="42"/>
        <v>0.29275166066685543</v>
      </c>
    </row>
    <row r="870" spans="1:5" x14ac:dyDescent="0.2">
      <c r="A870" s="9">
        <f t="shared" si="40"/>
        <v>-8</v>
      </c>
      <c r="B870" s="13">
        <v>35535</v>
      </c>
      <c r="C870">
        <v>2.0049999999999999</v>
      </c>
      <c r="D870" s="4">
        <f t="shared" si="41"/>
        <v>2.4968801985871458E-3</v>
      </c>
      <c r="E870" s="5">
        <f t="shared" si="42"/>
        <v>0.29163596293574257</v>
      </c>
    </row>
    <row r="871" spans="1:5" x14ac:dyDescent="0.2">
      <c r="A871" s="9">
        <f t="shared" si="40"/>
        <v>-8</v>
      </c>
      <c r="B871" s="13">
        <v>35536</v>
      </c>
      <c r="C871">
        <v>2.0150000000000001</v>
      </c>
      <c r="D871" s="4">
        <f t="shared" si="41"/>
        <v>4.9751346401139289E-3</v>
      </c>
      <c r="E871" s="5">
        <f t="shared" si="42"/>
        <v>0.29000288288452519</v>
      </c>
    </row>
    <row r="872" spans="1:5" x14ac:dyDescent="0.2">
      <c r="A872" s="9">
        <f t="shared" si="40"/>
        <v>-8</v>
      </c>
      <c r="B872" s="13">
        <v>35537</v>
      </c>
      <c r="C872">
        <v>2.0750000000000002</v>
      </c>
      <c r="D872" s="4">
        <f t="shared" si="41"/>
        <v>2.9341958284015375E-2</v>
      </c>
      <c r="E872" s="5">
        <f t="shared" si="42"/>
        <v>0.25015233172187029</v>
      </c>
    </row>
    <row r="873" spans="1:5" x14ac:dyDescent="0.2">
      <c r="A873" s="9">
        <f t="shared" si="40"/>
        <v>-8</v>
      </c>
      <c r="B873" s="13">
        <v>35538</v>
      </c>
      <c r="C873">
        <v>2.0750000000000002</v>
      </c>
      <c r="D873" s="4">
        <f t="shared" si="41"/>
        <v>0</v>
      </c>
      <c r="E873" s="5">
        <f t="shared" si="42"/>
        <v>0.25021620259073307</v>
      </c>
    </row>
    <row r="874" spans="1:5" x14ac:dyDescent="0.2">
      <c r="A874" s="9">
        <f t="shared" si="40"/>
        <v>-8</v>
      </c>
      <c r="B874" s="13">
        <v>35539</v>
      </c>
      <c r="C874">
        <v>2.1</v>
      </c>
      <c r="D874" s="4">
        <f t="shared" si="41"/>
        <v>1.197619104671562E-2</v>
      </c>
      <c r="E874" s="5">
        <f t="shared" si="42"/>
        <v>0.18165750959690996</v>
      </c>
    </row>
    <row r="875" spans="1:5" x14ac:dyDescent="0.2">
      <c r="A875" s="9">
        <f t="shared" si="40"/>
        <v>-8</v>
      </c>
      <c r="B875" s="13">
        <v>35540</v>
      </c>
      <c r="C875">
        <v>2.1</v>
      </c>
      <c r="D875" s="4">
        <f t="shared" si="41"/>
        <v>0</v>
      </c>
      <c r="E875" s="5">
        <f t="shared" si="42"/>
        <v>0.18165750959690996</v>
      </c>
    </row>
    <row r="876" spans="1:5" x14ac:dyDescent="0.2">
      <c r="A876" s="9">
        <f t="shared" si="40"/>
        <v>-8</v>
      </c>
      <c r="B876" s="13">
        <v>35541</v>
      </c>
      <c r="C876">
        <v>2.08</v>
      </c>
      <c r="D876" s="4">
        <f t="shared" si="41"/>
        <v>-9.5694510161506725E-3</v>
      </c>
      <c r="E876" s="5">
        <f t="shared" si="42"/>
        <v>0.20735134294423041</v>
      </c>
    </row>
    <row r="877" spans="1:5" x14ac:dyDescent="0.2">
      <c r="A877" s="9">
        <f t="shared" si="40"/>
        <v>-8</v>
      </c>
      <c r="B877" s="13">
        <v>35542</v>
      </c>
      <c r="C877">
        <v>2.105</v>
      </c>
      <c r="D877" s="4">
        <f t="shared" si="41"/>
        <v>1.1947573421117982E-2</v>
      </c>
      <c r="E877" s="5">
        <f t="shared" si="42"/>
        <v>0.20721803875644376</v>
      </c>
    </row>
    <row r="878" spans="1:5" x14ac:dyDescent="0.2">
      <c r="A878" s="9">
        <f t="shared" si="40"/>
        <v>-8</v>
      </c>
      <c r="B878" s="13">
        <v>35543</v>
      </c>
      <c r="C878">
        <v>2.23</v>
      </c>
      <c r="D878" s="4">
        <f t="shared" si="41"/>
        <v>5.7686118337682626E-2</v>
      </c>
      <c r="E878" s="5">
        <f t="shared" si="42"/>
        <v>0.36522147068878308</v>
      </c>
    </row>
    <row r="879" spans="1:5" x14ac:dyDescent="0.2">
      <c r="A879" s="9">
        <f t="shared" si="40"/>
        <v>-8</v>
      </c>
      <c r="B879" s="13">
        <v>35544</v>
      </c>
      <c r="C879">
        <v>2.1150000000000002</v>
      </c>
      <c r="D879" s="4">
        <f t="shared" si="41"/>
        <v>-5.294677297378602E-2</v>
      </c>
      <c r="E879" s="5">
        <f t="shared" si="42"/>
        <v>0.53615723088431855</v>
      </c>
    </row>
    <row r="880" spans="1:5" x14ac:dyDescent="0.2">
      <c r="A880" s="9">
        <f t="shared" si="40"/>
        <v>-8</v>
      </c>
      <c r="B880" s="13">
        <v>35545</v>
      </c>
      <c r="C880">
        <v>2.1150000000000002</v>
      </c>
      <c r="D880" s="4">
        <f t="shared" si="41"/>
        <v>0</v>
      </c>
      <c r="E880" s="5">
        <f t="shared" si="42"/>
        <v>0.53695318234525924</v>
      </c>
    </row>
    <row r="881" spans="1:5" x14ac:dyDescent="0.2">
      <c r="A881" s="9">
        <f t="shared" si="40"/>
        <v>-8</v>
      </c>
      <c r="B881" s="13">
        <v>35546</v>
      </c>
      <c r="C881">
        <v>2.19</v>
      </c>
      <c r="D881" s="4">
        <f t="shared" si="41"/>
        <v>3.48467313301681E-2</v>
      </c>
      <c r="E881" s="5">
        <f t="shared" si="42"/>
        <v>0.56568672825182875</v>
      </c>
    </row>
    <row r="882" spans="1:5" x14ac:dyDescent="0.2">
      <c r="A882" s="9">
        <f t="shared" si="40"/>
        <v>-8</v>
      </c>
      <c r="B882" s="13">
        <v>35547</v>
      </c>
      <c r="C882">
        <v>2.19</v>
      </c>
      <c r="D882" s="4">
        <f t="shared" si="41"/>
        <v>0</v>
      </c>
      <c r="E882" s="5">
        <f t="shared" si="42"/>
        <v>0.54901217793129575</v>
      </c>
    </row>
    <row r="883" spans="1:5" x14ac:dyDescent="0.2">
      <c r="A883" s="9">
        <f t="shared" si="40"/>
        <v>-8</v>
      </c>
      <c r="B883" s="13">
        <v>35548</v>
      </c>
      <c r="C883">
        <v>2.08</v>
      </c>
      <c r="D883" s="4">
        <f t="shared" si="41"/>
        <v>-5.1533650115182787E-2</v>
      </c>
      <c r="E883" s="5">
        <f t="shared" si="42"/>
        <v>0.64876410780399285</v>
      </c>
    </row>
    <row r="884" spans="1:5" x14ac:dyDescent="0.2">
      <c r="A884" s="9">
        <f t="shared" si="40"/>
        <v>-8</v>
      </c>
      <c r="B884" s="13">
        <v>35549</v>
      </c>
      <c r="C884">
        <v>2.1</v>
      </c>
      <c r="D884" s="4">
        <f t="shared" si="41"/>
        <v>9.5694510161506725E-3</v>
      </c>
      <c r="E884" s="5">
        <f t="shared" si="42"/>
        <v>0.6471594551544636</v>
      </c>
    </row>
    <row r="885" spans="1:5" x14ac:dyDescent="0.2">
      <c r="A885" s="9">
        <f t="shared" si="40"/>
        <v>-8</v>
      </c>
      <c r="B885" s="13">
        <v>35550</v>
      </c>
      <c r="C885">
        <v>2.125</v>
      </c>
      <c r="D885" s="4">
        <f t="shared" si="41"/>
        <v>1.1834457647002798E-2</v>
      </c>
      <c r="E885" s="5">
        <f t="shared" si="42"/>
        <v>0.65109703236190131</v>
      </c>
    </row>
    <row r="886" spans="1:5" x14ac:dyDescent="0.2">
      <c r="A886" s="9">
        <f t="shared" si="40"/>
        <v>-7</v>
      </c>
      <c r="B886" s="13">
        <v>35551</v>
      </c>
      <c r="C886">
        <v>2.1749999999999998</v>
      </c>
      <c r="D886" s="4">
        <f t="shared" si="41"/>
        <v>2.3256862164267183E-2</v>
      </c>
      <c r="E886" s="5">
        <f t="shared" si="42"/>
        <v>0.65926330156115098</v>
      </c>
    </row>
    <row r="887" spans="1:5" x14ac:dyDescent="0.2">
      <c r="A887" s="9">
        <f t="shared" si="40"/>
        <v>-7</v>
      </c>
      <c r="B887" s="13">
        <v>35552</v>
      </c>
      <c r="C887">
        <v>2.1949999999999998</v>
      </c>
      <c r="D887" s="4">
        <f t="shared" si="41"/>
        <v>9.1533819864872013E-3</v>
      </c>
      <c r="E887" s="5">
        <f t="shared" si="42"/>
        <v>0.65819257715807411</v>
      </c>
    </row>
    <row r="888" spans="1:5" x14ac:dyDescent="0.2">
      <c r="A888" s="9">
        <f t="shared" si="40"/>
        <v>-7</v>
      </c>
      <c r="B888" s="13">
        <v>35553</v>
      </c>
      <c r="C888">
        <v>2.1949999999999998</v>
      </c>
      <c r="D888" s="4">
        <f t="shared" si="41"/>
        <v>0</v>
      </c>
      <c r="E888" s="5">
        <f t="shared" si="42"/>
        <v>0.55168370354356777</v>
      </c>
    </row>
    <row r="889" spans="1:5" x14ac:dyDescent="0.2">
      <c r="A889" s="9">
        <f t="shared" si="40"/>
        <v>-7</v>
      </c>
      <c r="B889" s="13">
        <v>35554</v>
      </c>
      <c r="C889">
        <v>2.1949999999999998</v>
      </c>
      <c r="D889" s="4">
        <f t="shared" si="41"/>
        <v>0</v>
      </c>
      <c r="E889" s="5">
        <f t="shared" si="42"/>
        <v>0.43137881760674285</v>
      </c>
    </row>
    <row r="890" spans="1:5" x14ac:dyDescent="0.2">
      <c r="A890" s="9">
        <f t="shared" si="40"/>
        <v>-7</v>
      </c>
      <c r="B890" s="13">
        <v>35555</v>
      </c>
      <c r="C890">
        <v>2.2149999999999999</v>
      </c>
      <c r="D890" s="4">
        <f t="shared" si="41"/>
        <v>9.0703569699642789E-3</v>
      </c>
      <c r="E890" s="5">
        <f t="shared" si="42"/>
        <v>0.43169330998549832</v>
      </c>
    </row>
    <row r="891" spans="1:5" x14ac:dyDescent="0.2">
      <c r="A891" s="9">
        <f t="shared" si="40"/>
        <v>-7</v>
      </c>
      <c r="B891" s="13">
        <v>35556</v>
      </c>
      <c r="C891">
        <v>2.2349999999999999</v>
      </c>
      <c r="D891" s="4">
        <f t="shared" si="41"/>
        <v>8.9888245684332808E-3</v>
      </c>
      <c r="E891" s="5">
        <f t="shared" si="42"/>
        <v>0.38388436818523047</v>
      </c>
    </row>
    <row r="892" spans="1:5" x14ac:dyDescent="0.2">
      <c r="A892" s="9">
        <f t="shared" si="40"/>
        <v>-7</v>
      </c>
      <c r="B892" s="13">
        <v>35557</v>
      </c>
      <c r="C892">
        <v>2.3650000000000002</v>
      </c>
      <c r="D892" s="4">
        <f t="shared" si="41"/>
        <v>5.6536793878364335E-2</v>
      </c>
      <c r="E892" s="5">
        <f t="shared" si="42"/>
        <v>0.50468687663629286</v>
      </c>
    </row>
    <row r="893" spans="1:5" x14ac:dyDescent="0.2">
      <c r="A893" s="9">
        <f t="shared" si="40"/>
        <v>-7</v>
      </c>
      <c r="B893" s="13">
        <v>35558</v>
      </c>
      <c r="C893">
        <v>2.34</v>
      </c>
      <c r="D893" s="4">
        <f t="shared" si="41"/>
        <v>-1.0627092574286351E-2</v>
      </c>
      <c r="E893" s="5">
        <f t="shared" si="42"/>
        <v>0.34538547144629606</v>
      </c>
    </row>
    <row r="894" spans="1:5" x14ac:dyDescent="0.2">
      <c r="A894" s="9">
        <f t="shared" si="40"/>
        <v>-7</v>
      </c>
      <c r="B894" s="13">
        <v>35559</v>
      </c>
      <c r="C894">
        <v>2.34</v>
      </c>
      <c r="D894" s="4">
        <f t="shared" si="41"/>
        <v>0</v>
      </c>
      <c r="E894" s="5">
        <f t="shared" si="42"/>
        <v>0.35263022536588357</v>
      </c>
    </row>
    <row r="895" spans="1:5" x14ac:dyDescent="0.2">
      <c r="A895" s="9">
        <f t="shared" si="40"/>
        <v>-7</v>
      </c>
      <c r="B895" s="13">
        <v>35560</v>
      </c>
      <c r="C895">
        <v>2.2999999999999998</v>
      </c>
      <c r="D895" s="4">
        <f t="shared" si="41"/>
        <v>-1.7241806434506103E-2</v>
      </c>
      <c r="E895" s="5">
        <f t="shared" si="42"/>
        <v>0.39091807055716887</v>
      </c>
    </row>
    <row r="896" spans="1:5" x14ac:dyDescent="0.2">
      <c r="A896" s="9">
        <f t="shared" si="40"/>
        <v>-7</v>
      </c>
      <c r="B896" s="13">
        <v>35561</v>
      </c>
      <c r="C896">
        <v>2.2999999999999998</v>
      </c>
      <c r="D896" s="4">
        <f t="shared" si="41"/>
        <v>0</v>
      </c>
      <c r="E896" s="5">
        <f t="shared" si="42"/>
        <v>0.37896700584238557</v>
      </c>
    </row>
    <row r="897" spans="1:5" x14ac:dyDescent="0.2">
      <c r="A897" s="9">
        <f t="shared" si="40"/>
        <v>-7</v>
      </c>
      <c r="B897" s="13">
        <v>35562</v>
      </c>
      <c r="C897">
        <v>2.2650000000000001</v>
      </c>
      <c r="D897" s="4">
        <f t="shared" si="41"/>
        <v>-1.5334364000106574E-2</v>
      </c>
      <c r="E897" s="5">
        <f t="shared" si="42"/>
        <v>0.39802215289124843</v>
      </c>
    </row>
    <row r="898" spans="1:5" x14ac:dyDescent="0.2">
      <c r="A898" s="9">
        <f t="shared" si="40"/>
        <v>-7</v>
      </c>
      <c r="B898" s="13">
        <v>35563</v>
      </c>
      <c r="C898">
        <v>2.1749999999999998</v>
      </c>
      <c r="D898" s="4">
        <f t="shared" si="41"/>
        <v>-4.0546094394350023E-2</v>
      </c>
      <c r="E898" s="5">
        <f t="shared" si="42"/>
        <v>0.47827958126161346</v>
      </c>
    </row>
    <row r="899" spans="1:5" x14ac:dyDescent="0.2">
      <c r="A899" s="9">
        <f t="shared" si="40"/>
        <v>-7</v>
      </c>
      <c r="B899" s="13">
        <v>35564</v>
      </c>
      <c r="C899">
        <v>2.2149999999999999</v>
      </c>
      <c r="D899" s="4">
        <f t="shared" si="41"/>
        <v>1.8223738956451654E-2</v>
      </c>
      <c r="E899" s="5">
        <f t="shared" si="42"/>
        <v>0.49216479259042512</v>
      </c>
    </row>
    <row r="900" spans="1:5" x14ac:dyDescent="0.2">
      <c r="A900" s="9">
        <f t="shared" si="40"/>
        <v>-7</v>
      </c>
      <c r="B900" s="13">
        <v>35565</v>
      </c>
      <c r="C900">
        <v>2.2450000000000001</v>
      </c>
      <c r="D900" s="4">
        <f t="shared" si="41"/>
        <v>1.3453117697118676E-2</v>
      </c>
      <c r="E900" s="5">
        <f t="shared" si="42"/>
        <v>0.49581173904339876</v>
      </c>
    </row>
    <row r="901" spans="1:5" x14ac:dyDescent="0.2">
      <c r="A901" s="9">
        <f t="shared" si="40"/>
        <v>-7</v>
      </c>
      <c r="B901" s="13">
        <v>35566</v>
      </c>
      <c r="C901">
        <v>2.2450000000000001</v>
      </c>
      <c r="D901" s="4">
        <f t="shared" si="41"/>
        <v>0</v>
      </c>
      <c r="E901" s="5">
        <f t="shared" si="42"/>
        <v>0.49315880505683052</v>
      </c>
    </row>
    <row r="902" spans="1:5" x14ac:dyDescent="0.2">
      <c r="A902" s="9">
        <f t="shared" si="40"/>
        <v>-7</v>
      </c>
      <c r="B902" s="13">
        <v>35567</v>
      </c>
      <c r="C902">
        <v>2.1949999999999998</v>
      </c>
      <c r="D902" s="4">
        <f t="shared" si="41"/>
        <v>-2.2523474667083106E-2</v>
      </c>
      <c r="E902" s="5">
        <f t="shared" si="42"/>
        <v>0.334157181287977</v>
      </c>
    </row>
    <row r="903" spans="1:5" x14ac:dyDescent="0.2">
      <c r="A903" s="9">
        <f t="shared" si="40"/>
        <v>-7</v>
      </c>
      <c r="B903" s="13">
        <v>35568</v>
      </c>
      <c r="C903">
        <v>2.1949999999999998</v>
      </c>
      <c r="D903" s="4">
        <f t="shared" si="41"/>
        <v>0</v>
      </c>
      <c r="E903" s="5">
        <f t="shared" si="42"/>
        <v>0.33623332730874156</v>
      </c>
    </row>
    <row r="904" spans="1:5" x14ac:dyDescent="0.2">
      <c r="A904" s="9">
        <f t="shared" ref="A904:A967" si="43">MONTH(B904)+(YEAR(B904)-1998)*12</f>
        <v>-7</v>
      </c>
      <c r="B904" s="13">
        <v>35569</v>
      </c>
      <c r="C904">
        <v>2.2200000000000002</v>
      </c>
      <c r="D904" s="4">
        <f t="shared" si="41"/>
        <v>1.1325149357053503E-2</v>
      </c>
      <c r="E904" s="5">
        <f t="shared" si="42"/>
        <v>0.35158278774983531</v>
      </c>
    </row>
    <row r="905" spans="1:5" x14ac:dyDescent="0.2">
      <c r="A905" s="9">
        <f t="shared" si="43"/>
        <v>-7</v>
      </c>
      <c r="B905" s="13">
        <v>35570</v>
      </c>
      <c r="C905">
        <v>2.2000000000000002</v>
      </c>
      <c r="D905" s="4">
        <f t="shared" si="41"/>
        <v>-9.0498355199179273E-3</v>
      </c>
      <c r="E905" s="5">
        <f t="shared" si="42"/>
        <v>0.34365882679800264</v>
      </c>
    </row>
    <row r="906" spans="1:5" x14ac:dyDescent="0.2">
      <c r="A906" s="9">
        <f t="shared" si="43"/>
        <v>-7</v>
      </c>
      <c r="B906" s="13">
        <v>35571</v>
      </c>
      <c r="C906">
        <v>2.19</v>
      </c>
      <c r="D906" s="4">
        <f t="shared" si="41"/>
        <v>-4.5558165358608018E-3</v>
      </c>
      <c r="E906" s="5">
        <f t="shared" si="42"/>
        <v>0.34236873326839401</v>
      </c>
    </row>
    <row r="907" spans="1:5" x14ac:dyDescent="0.2">
      <c r="A907" s="9">
        <f t="shared" si="43"/>
        <v>-7</v>
      </c>
      <c r="B907" s="13">
        <v>35572</v>
      </c>
      <c r="C907">
        <v>2.2050000000000001</v>
      </c>
      <c r="D907" s="4">
        <f t="shared" si="41"/>
        <v>6.8259650703998906E-3</v>
      </c>
      <c r="E907" s="5">
        <f t="shared" si="42"/>
        <v>0.34115524666231284</v>
      </c>
    </row>
    <row r="908" spans="1:5" x14ac:dyDescent="0.2">
      <c r="A908" s="9">
        <f t="shared" si="43"/>
        <v>-7</v>
      </c>
      <c r="B908" s="13">
        <v>35573</v>
      </c>
      <c r="C908">
        <v>2.2050000000000001</v>
      </c>
      <c r="D908" s="4">
        <f t="shared" si="41"/>
        <v>0</v>
      </c>
      <c r="E908" s="5">
        <f t="shared" si="42"/>
        <v>0.2277635388860681</v>
      </c>
    </row>
    <row r="909" spans="1:5" x14ac:dyDescent="0.2">
      <c r="A909" s="9">
        <f t="shared" si="43"/>
        <v>-7</v>
      </c>
      <c r="B909" s="13">
        <v>35574</v>
      </c>
      <c r="C909">
        <v>2.1949999999999998</v>
      </c>
      <c r="D909" s="4">
        <f t="shared" ref="D909:D972" si="44">LN(C909/C908)</f>
        <v>-4.5454623716747224E-3</v>
      </c>
      <c r="E909" s="5">
        <f t="shared" ref="E909:E972" si="45">STDEV(D900:D909)*SQRT(365)</f>
        <v>0.19918049818430905</v>
      </c>
    </row>
    <row r="910" spans="1:5" x14ac:dyDescent="0.2">
      <c r="A910" s="9">
        <f t="shared" si="43"/>
        <v>-7</v>
      </c>
      <c r="B910" s="13">
        <v>35575</v>
      </c>
      <c r="C910">
        <v>2.1949999999999998</v>
      </c>
      <c r="D910" s="4">
        <f t="shared" si="44"/>
        <v>0</v>
      </c>
      <c r="E910" s="5">
        <f t="shared" si="45"/>
        <v>0.17495460157462869</v>
      </c>
    </row>
    <row r="911" spans="1:5" x14ac:dyDescent="0.2">
      <c r="A911" s="9">
        <f t="shared" si="43"/>
        <v>-7</v>
      </c>
      <c r="B911" s="13">
        <v>35576</v>
      </c>
      <c r="C911">
        <v>2.1949999999999998</v>
      </c>
      <c r="D911" s="4">
        <f t="shared" si="44"/>
        <v>0</v>
      </c>
      <c r="E911" s="5">
        <f t="shared" si="45"/>
        <v>0.17495460157462869</v>
      </c>
    </row>
    <row r="912" spans="1:5" x14ac:dyDescent="0.2">
      <c r="A912" s="9">
        <f t="shared" si="43"/>
        <v>-7</v>
      </c>
      <c r="B912" s="13">
        <v>35577</v>
      </c>
      <c r="C912">
        <v>2.2850000000000001</v>
      </c>
      <c r="D912" s="4">
        <f t="shared" si="44"/>
        <v>4.0183977819033524E-2</v>
      </c>
      <c r="E912" s="5">
        <f t="shared" si="45"/>
        <v>0.26651615529911954</v>
      </c>
    </row>
    <row r="913" spans="1:5" x14ac:dyDescent="0.2">
      <c r="A913" s="9">
        <f t="shared" si="43"/>
        <v>-7</v>
      </c>
      <c r="B913" s="13">
        <v>35578</v>
      </c>
      <c r="C913">
        <v>2.34</v>
      </c>
      <c r="D913" s="4">
        <f t="shared" si="44"/>
        <v>2.37849050234419E-2</v>
      </c>
      <c r="E913" s="5">
        <f t="shared" si="45"/>
        <v>0.28970213957325058</v>
      </c>
    </row>
    <row r="914" spans="1:5" x14ac:dyDescent="0.2">
      <c r="A914" s="9">
        <f t="shared" si="43"/>
        <v>-7</v>
      </c>
      <c r="B914" s="13">
        <v>35579</v>
      </c>
      <c r="C914">
        <v>2.2749999999999999</v>
      </c>
      <c r="D914" s="4">
        <f t="shared" si="44"/>
        <v>-2.8170876966696335E-2</v>
      </c>
      <c r="E914" s="5">
        <f t="shared" si="45"/>
        <v>0.35366224662216916</v>
      </c>
    </row>
    <row r="915" spans="1:5" x14ac:dyDescent="0.2">
      <c r="A915" s="9">
        <f t="shared" si="43"/>
        <v>-7</v>
      </c>
      <c r="B915" s="13">
        <v>35580</v>
      </c>
      <c r="C915">
        <v>2.2400000000000002</v>
      </c>
      <c r="D915" s="4">
        <f t="shared" si="44"/>
        <v>-1.5504186535965086E-2</v>
      </c>
      <c r="E915" s="5">
        <f t="shared" si="45"/>
        <v>0.36416547526851567</v>
      </c>
    </row>
    <row r="916" spans="1:5" x14ac:dyDescent="0.2">
      <c r="A916" s="9">
        <f t="shared" si="43"/>
        <v>-7</v>
      </c>
      <c r="B916" s="13">
        <v>35581</v>
      </c>
      <c r="C916">
        <v>2.2400000000000002</v>
      </c>
      <c r="D916" s="4">
        <f t="shared" si="44"/>
        <v>0</v>
      </c>
      <c r="E916" s="5">
        <f t="shared" si="45"/>
        <v>0.36197339130102113</v>
      </c>
    </row>
    <row r="917" spans="1:5" x14ac:dyDescent="0.2">
      <c r="A917" s="9">
        <f t="shared" si="43"/>
        <v>-6</v>
      </c>
      <c r="B917" s="13">
        <v>35582</v>
      </c>
      <c r="C917">
        <v>2.2400000000000002</v>
      </c>
      <c r="D917" s="4">
        <f t="shared" si="44"/>
        <v>0</v>
      </c>
      <c r="E917" s="5">
        <f t="shared" si="45"/>
        <v>0.36082681221140478</v>
      </c>
    </row>
    <row r="918" spans="1:5" x14ac:dyDescent="0.2">
      <c r="A918" s="9">
        <f t="shared" si="43"/>
        <v>-6</v>
      </c>
      <c r="B918" s="13">
        <v>35583</v>
      </c>
      <c r="C918">
        <v>2.1949999999999998</v>
      </c>
      <c r="D918" s="4">
        <f t="shared" si="44"/>
        <v>-2.0293819339814022E-2</v>
      </c>
      <c r="E918" s="5">
        <f t="shared" si="45"/>
        <v>0.38447416122977773</v>
      </c>
    </row>
    <row r="919" spans="1:5" x14ac:dyDescent="0.2">
      <c r="A919" s="9">
        <f t="shared" si="43"/>
        <v>-6</v>
      </c>
      <c r="B919" s="13">
        <v>35584</v>
      </c>
      <c r="C919">
        <v>2.0950000000000002</v>
      </c>
      <c r="D919" s="4">
        <f t="shared" si="44"/>
        <v>-4.6628493153033454E-2</v>
      </c>
      <c r="E919" s="5">
        <f t="shared" si="45"/>
        <v>0.47584151086882132</v>
      </c>
    </row>
    <row r="920" spans="1:5" x14ac:dyDescent="0.2">
      <c r="A920" s="9">
        <f t="shared" si="43"/>
        <v>-6</v>
      </c>
      <c r="B920" s="13">
        <v>35585</v>
      </c>
      <c r="C920">
        <v>2.1800000000000002</v>
      </c>
      <c r="D920" s="4">
        <f t="shared" si="44"/>
        <v>3.9771323426896654E-2</v>
      </c>
      <c r="E920" s="5">
        <f t="shared" si="45"/>
        <v>0.54699285608656378</v>
      </c>
    </row>
    <row r="921" spans="1:5" x14ac:dyDescent="0.2">
      <c r="A921" s="9">
        <f t="shared" si="43"/>
        <v>-6</v>
      </c>
      <c r="B921" s="13">
        <v>35586</v>
      </c>
      <c r="C921">
        <v>2.165</v>
      </c>
      <c r="D921" s="4">
        <f t="shared" si="44"/>
        <v>-6.9045153465444866E-3</v>
      </c>
      <c r="E921" s="5">
        <f t="shared" si="45"/>
        <v>0.548230973825237</v>
      </c>
    </row>
    <row r="922" spans="1:5" x14ac:dyDescent="0.2">
      <c r="A922" s="9">
        <f t="shared" si="43"/>
        <v>-6</v>
      </c>
      <c r="B922" s="13">
        <v>35587</v>
      </c>
      <c r="C922">
        <v>2.165</v>
      </c>
      <c r="D922" s="4">
        <f t="shared" si="44"/>
        <v>0</v>
      </c>
      <c r="E922" s="5">
        <f t="shared" si="45"/>
        <v>0.47332428435188034</v>
      </c>
    </row>
    <row r="923" spans="1:5" x14ac:dyDescent="0.2">
      <c r="A923" s="9">
        <f t="shared" si="43"/>
        <v>-6</v>
      </c>
      <c r="B923" s="13">
        <v>35588</v>
      </c>
      <c r="C923">
        <v>2.19</v>
      </c>
      <c r="D923" s="4">
        <f t="shared" si="44"/>
        <v>1.1481182373956232E-2</v>
      </c>
      <c r="E923" s="5">
        <f t="shared" si="45"/>
        <v>0.44770649946206009</v>
      </c>
    </row>
    <row r="924" spans="1:5" x14ac:dyDescent="0.2">
      <c r="A924" s="9">
        <f t="shared" si="43"/>
        <v>-6</v>
      </c>
      <c r="B924" s="13">
        <v>35589</v>
      </c>
      <c r="C924">
        <v>2.19</v>
      </c>
      <c r="D924" s="4">
        <f t="shared" si="44"/>
        <v>0</v>
      </c>
      <c r="E924" s="5">
        <f t="shared" si="45"/>
        <v>0.42447096562977549</v>
      </c>
    </row>
    <row r="925" spans="1:5" x14ac:dyDescent="0.2">
      <c r="A925" s="9">
        <f t="shared" si="43"/>
        <v>-6</v>
      </c>
      <c r="B925" s="13">
        <v>35590</v>
      </c>
      <c r="C925">
        <v>2.19</v>
      </c>
      <c r="D925" s="4">
        <f t="shared" si="44"/>
        <v>0</v>
      </c>
      <c r="E925" s="5">
        <f t="shared" si="45"/>
        <v>0.4174213679915505</v>
      </c>
    </row>
    <row r="926" spans="1:5" x14ac:dyDescent="0.2">
      <c r="A926" s="9">
        <f t="shared" si="43"/>
        <v>-6</v>
      </c>
      <c r="B926" s="13">
        <v>35591</v>
      </c>
      <c r="C926">
        <v>2.16</v>
      </c>
      <c r="D926" s="4">
        <f t="shared" si="44"/>
        <v>-1.3793322132335761E-2</v>
      </c>
      <c r="E926" s="5">
        <f t="shared" si="45"/>
        <v>0.42268112853865747</v>
      </c>
    </row>
    <row r="927" spans="1:5" x14ac:dyDescent="0.2">
      <c r="A927" s="9">
        <f t="shared" si="43"/>
        <v>-6</v>
      </c>
      <c r="B927" s="13">
        <v>35592</v>
      </c>
      <c r="C927">
        <v>2.165</v>
      </c>
      <c r="D927" s="4">
        <f t="shared" si="44"/>
        <v>2.3121397583793788E-3</v>
      </c>
      <c r="E927" s="5">
        <f t="shared" si="45"/>
        <v>0.42371748215500848</v>
      </c>
    </row>
    <row r="928" spans="1:5" x14ac:dyDescent="0.2">
      <c r="A928" s="9">
        <f t="shared" si="43"/>
        <v>-6</v>
      </c>
      <c r="B928" s="13">
        <v>35593</v>
      </c>
      <c r="C928">
        <v>2.1349999999999998</v>
      </c>
      <c r="D928" s="4">
        <f t="shared" si="44"/>
        <v>-1.3953714773865433E-2</v>
      </c>
      <c r="E928" s="5">
        <f t="shared" si="45"/>
        <v>0.41511305783465652</v>
      </c>
    </row>
    <row r="929" spans="1:5" x14ac:dyDescent="0.2">
      <c r="A929" s="9">
        <f t="shared" si="43"/>
        <v>-6</v>
      </c>
      <c r="B929" s="13">
        <v>35594</v>
      </c>
      <c r="C929">
        <v>2.1349999999999998</v>
      </c>
      <c r="D929" s="4">
        <f t="shared" si="44"/>
        <v>0</v>
      </c>
      <c r="E929" s="5">
        <f t="shared" si="45"/>
        <v>0.29292806819884931</v>
      </c>
    </row>
    <row r="930" spans="1:5" x14ac:dyDescent="0.2">
      <c r="A930" s="9">
        <f t="shared" si="43"/>
        <v>-6</v>
      </c>
      <c r="B930" s="13">
        <v>35595</v>
      </c>
      <c r="C930">
        <v>2.1349999999999998</v>
      </c>
      <c r="D930" s="4">
        <f t="shared" si="44"/>
        <v>0</v>
      </c>
      <c r="E930" s="5">
        <f t="shared" si="45"/>
        <v>0.14609596654342977</v>
      </c>
    </row>
    <row r="931" spans="1:5" x14ac:dyDescent="0.2">
      <c r="A931" s="9">
        <f t="shared" si="43"/>
        <v>-6</v>
      </c>
      <c r="B931" s="13">
        <v>35596</v>
      </c>
      <c r="C931">
        <v>2.1349999999999998</v>
      </c>
      <c r="D931" s="4">
        <f t="shared" si="44"/>
        <v>0</v>
      </c>
      <c r="E931" s="5">
        <f t="shared" si="45"/>
        <v>0.14277760772282677</v>
      </c>
    </row>
    <row r="932" spans="1:5" x14ac:dyDescent="0.2">
      <c r="A932" s="9">
        <f t="shared" si="43"/>
        <v>-6</v>
      </c>
      <c r="B932" s="13">
        <v>35597</v>
      </c>
      <c r="C932">
        <v>2.19</v>
      </c>
      <c r="D932" s="4">
        <f t="shared" si="44"/>
        <v>2.5434897147821604E-2</v>
      </c>
      <c r="E932" s="5">
        <f t="shared" si="45"/>
        <v>0.21651157243521618</v>
      </c>
    </row>
    <row r="933" spans="1:5" x14ac:dyDescent="0.2">
      <c r="A933" s="9">
        <f t="shared" si="43"/>
        <v>-6</v>
      </c>
      <c r="B933" s="13">
        <v>35598</v>
      </c>
      <c r="C933">
        <v>2.1850000000000001</v>
      </c>
      <c r="D933" s="4">
        <f t="shared" si="44"/>
        <v>-2.2857152808559511E-3</v>
      </c>
      <c r="E933" s="5">
        <f t="shared" si="45"/>
        <v>0.205564137227946</v>
      </c>
    </row>
    <row r="934" spans="1:5" x14ac:dyDescent="0.2">
      <c r="A934" s="9">
        <f t="shared" si="43"/>
        <v>-6</v>
      </c>
      <c r="B934" s="13">
        <v>35599</v>
      </c>
      <c r="C934">
        <v>2.21</v>
      </c>
      <c r="D934" s="4">
        <f t="shared" si="44"/>
        <v>1.137668698210783E-2</v>
      </c>
      <c r="E934" s="5">
        <f t="shared" si="45"/>
        <v>0.21723649213528598</v>
      </c>
    </row>
    <row r="935" spans="1:5" x14ac:dyDescent="0.2">
      <c r="A935" s="9">
        <f t="shared" si="43"/>
        <v>-6</v>
      </c>
      <c r="B935" s="13">
        <v>35600</v>
      </c>
      <c r="C935">
        <v>2.2250000000000001</v>
      </c>
      <c r="D935" s="4">
        <f t="shared" si="44"/>
        <v>6.7644000885420628E-3</v>
      </c>
      <c r="E935" s="5">
        <f t="shared" si="45"/>
        <v>0.21991597360114432</v>
      </c>
    </row>
    <row r="936" spans="1:5" x14ac:dyDescent="0.2">
      <c r="A936" s="9">
        <f t="shared" si="43"/>
        <v>-6</v>
      </c>
      <c r="B936" s="13">
        <v>35601</v>
      </c>
      <c r="C936">
        <v>2.2250000000000001</v>
      </c>
      <c r="D936" s="4">
        <f t="shared" si="44"/>
        <v>0</v>
      </c>
      <c r="E936" s="5">
        <f t="shared" si="45"/>
        <v>0.19519638798090724</v>
      </c>
    </row>
    <row r="937" spans="1:5" x14ac:dyDescent="0.2">
      <c r="A937" s="9">
        <f t="shared" si="43"/>
        <v>-6</v>
      </c>
      <c r="B937" s="13">
        <v>35602</v>
      </c>
      <c r="C937">
        <v>2.2450000000000001</v>
      </c>
      <c r="D937" s="4">
        <f t="shared" si="44"/>
        <v>8.9486055760140144E-3</v>
      </c>
      <c r="E937" s="5">
        <f t="shared" si="45"/>
        <v>0.1983880769717955</v>
      </c>
    </row>
    <row r="938" spans="1:5" x14ac:dyDescent="0.2">
      <c r="A938" s="9">
        <f t="shared" si="43"/>
        <v>-6</v>
      </c>
      <c r="B938" s="13">
        <v>35603</v>
      </c>
      <c r="C938">
        <v>2.2450000000000001</v>
      </c>
      <c r="D938" s="4">
        <f t="shared" si="44"/>
        <v>0</v>
      </c>
      <c r="E938" s="5">
        <f t="shared" si="45"/>
        <v>0.16298776639676782</v>
      </c>
    </row>
    <row r="939" spans="1:5" x14ac:dyDescent="0.2">
      <c r="A939" s="9">
        <f t="shared" si="43"/>
        <v>-6</v>
      </c>
      <c r="B939" s="13">
        <v>35604</v>
      </c>
      <c r="C939">
        <v>2.2850000000000001</v>
      </c>
      <c r="D939" s="4">
        <f t="shared" si="44"/>
        <v>1.7660503151950314E-2</v>
      </c>
      <c r="E939" s="5">
        <f t="shared" si="45"/>
        <v>0.17536415540086517</v>
      </c>
    </row>
    <row r="940" spans="1:5" x14ac:dyDescent="0.2">
      <c r="A940" s="9">
        <f t="shared" si="43"/>
        <v>-6</v>
      </c>
      <c r="B940" s="13">
        <v>35605</v>
      </c>
      <c r="C940">
        <v>2.3149999999999999</v>
      </c>
      <c r="D940" s="4">
        <f t="shared" si="44"/>
        <v>1.3043663192029398E-2</v>
      </c>
      <c r="E940" s="5">
        <f t="shared" si="45"/>
        <v>0.17256573749995865</v>
      </c>
    </row>
    <row r="941" spans="1:5" x14ac:dyDescent="0.2">
      <c r="A941" s="9">
        <f t="shared" si="43"/>
        <v>-6</v>
      </c>
      <c r="B941" s="13">
        <v>35606</v>
      </c>
      <c r="C941">
        <v>2.3250000000000002</v>
      </c>
      <c r="D941" s="4">
        <f t="shared" si="44"/>
        <v>4.3103515011222631E-3</v>
      </c>
      <c r="E941" s="5">
        <f t="shared" si="45"/>
        <v>0.16621420655497332</v>
      </c>
    </row>
    <row r="942" spans="1:5" x14ac:dyDescent="0.2">
      <c r="A942" s="9">
        <f t="shared" si="43"/>
        <v>-6</v>
      </c>
      <c r="B942" s="13">
        <v>35607</v>
      </c>
      <c r="C942">
        <v>2.2250000000000001</v>
      </c>
      <c r="D942" s="4">
        <f t="shared" si="44"/>
        <v>-4.3963123421116176E-2</v>
      </c>
      <c r="E942" s="5">
        <f t="shared" si="45"/>
        <v>0.32898511969177391</v>
      </c>
    </row>
    <row r="943" spans="1:5" x14ac:dyDescent="0.2">
      <c r="A943" s="9">
        <f t="shared" si="43"/>
        <v>-6</v>
      </c>
      <c r="B943" s="13">
        <v>35608</v>
      </c>
      <c r="C943">
        <v>2.1749999999999998</v>
      </c>
      <c r="D943" s="4">
        <f t="shared" si="44"/>
        <v>-2.2728251077556289E-2</v>
      </c>
      <c r="E943" s="5">
        <f t="shared" si="45"/>
        <v>0.36042120919495979</v>
      </c>
    </row>
    <row r="944" spans="1:5" x14ac:dyDescent="0.2">
      <c r="A944" s="9">
        <f t="shared" si="43"/>
        <v>-6</v>
      </c>
      <c r="B944" s="13">
        <v>35609</v>
      </c>
      <c r="C944">
        <v>2.1749999999999998</v>
      </c>
      <c r="D944" s="4">
        <f t="shared" si="44"/>
        <v>0</v>
      </c>
      <c r="E944" s="5">
        <f t="shared" si="45"/>
        <v>0.35171889895394154</v>
      </c>
    </row>
    <row r="945" spans="1:5" x14ac:dyDescent="0.2">
      <c r="A945" s="9">
        <f t="shared" si="43"/>
        <v>-6</v>
      </c>
      <c r="B945" s="13">
        <v>35610</v>
      </c>
      <c r="C945">
        <v>2.1749999999999998</v>
      </c>
      <c r="D945" s="4">
        <f t="shared" si="44"/>
        <v>0</v>
      </c>
      <c r="E945" s="5">
        <f t="shared" si="45"/>
        <v>0.34754715219156351</v>
      </c>
    </row>
    <row r="946" spans="1:5" x14ac:dyDescent="0.2">
      <c r="A946" s="9">
        <f t="shared" si="43"/>
        <v>-6</v>
      </c>
      <c r="B946" s="13">
        <v>35611</v>
      </c>
      <c r="C946">
        <v>2.15</v>
      </c>
      <c r="D946" s="4">
        <f t="shared" si="44"/>
        <v>-1.1560822401075971E-2</v>
      </c>
      <c r="E946" s="5">
        <f t="shared" si="45"/>
        <v>0.35147701202600223</v>
      </c>
    </row>
    <row r="947" spans="1:5" x14ac:dyDescent="0.2">
      <c r="A947" s="9">
        <f t="shared" si="43"/>
        <v>-5</v>
      </c>
      <c r="B947" s="13">
        <v>35612</v>
      </c>
      <c r="C947">
        <v>2.15</v>
      </c>
      <c r="D947" s="4">
        <f t="shared" si="44"/>
        <v>0</v>
      </c>
      <c r="E947" s="5">
        <f t="shared" si="45"/>
        <v>0.34274616475017544</v>
      </c>
    </row>
    <row r="948" spans="1:5" x14ac:dyDescent="0.2">
      <c r="A948" s="9">
        <f t="shared" si="43"/>
        <v>-5</v>
      </c>
      <c r="B948" s="13">
        <v>35613</v>
      </c>
      <c r="C948">
        <v>2.1349999999999998</v>
      </c>
      <c r="D948" s="4">
        <f t="shared" si="44"/>
        <v>-7.0011954589835881E-3</v>
      </c>
      <c r="E948" s="5">
        <f t="shared" si="45"/>
        <v>0.34177285701981003</v>
      </c>
    </row>
    <row r="949" spans="1:5" x14ac:dyDescent="0.2">
      <c r="A949" s="9">
        <f t="shared" si="43"/>
        <v>-5</v>
      </c>
      <c r="B949" s="13">
        <v>35614</v>
      </c>
      <c r="C949">
        <v>2.105</v>
      </c>
      <c r="D949" s="4">
        <f t="shared" si="44"/>
        <v>-1.415117954624304E-2</v>
      </c>
      <c r="E949" s="5">
        <f t="shared" si="45"/>
        <v>0.30856761092375073</v>
      </c>
    </row>
    <row r="950" spans="1:5" x14ac:dyDescent="0.2">
      <c r="A950" s="9">
        <f t="shared" si="43"/>
        <v>-5</v>
      </c>
      <c r="B950" s="13">
        <v>35615</v>
      </c>
      <c r="C950">
        <v>2.105</v>
      </c>
      <c r="D950" s="4">
        <f t="shared" si="44"/>
        <v>0</v>
      </c>
      <c r="E950" s="5">
        <f t="shared" si="45"/>
        <v>0.28096819932382527</v>
      </c>
    </row>
    <row r="951" spans="1:5" x14ac:dyDescent="0.2">
      <c r="A951" s="9">
        <f t="shared" si="43"/>
        <v>-5</v>
      </c>
      <c r="B951" s="13">
        <v>35616</v>
      </c>
      <c r="C951">
        <v>2.105</v>
      </c>
      <c r="D951" s="4">
        <f t="shared" si="44"/>
        <v>0</v>
      </c>
      <c r="E951" s="5">
        <f t="shared" si="45"/>
        <v>0.2734769350252953</v>
      </c>
    </row>
    <row r="952" spans="1:5" x14ac:dyDescent="0.2">
      <c r="A952" s="9">
        <f t="shared" si="43"/>
        <v>-5</v>
      </c>
      <c r="B952" s="13">
        <v>35617</v>
      </c>
      <c r="C952">
        <v>2.105</v>
      </c>
      <c r="D952" s="4">
        <f t="shared" si="44"/>
        <v>0</v>
      </c>
      <c r="E952" s="5">
        <f t="shared" si="45"/>
        <v>0.15496414353344884</v>
      </c>
    </row>
    <row r="953" spans="1:5" x14ac:dyDescent="0.2">
      <c r="A953" s="9">
        <f t="shared" si="43"/>
        <v>-5</v>
      </c>
      <c r="B953" s="13">
        <v>35618</v>
      </c>
      <c r="C953">
        <v>2.125</v>
      </c>
      <c r="D953" s="4">
        <f t="shared" si="44"/>
        <v>9.4563352420354435E-3</v>
      </c>
      <c r="E953" s="5">
        <f t="shared" si="45"/>
        <v>0.13024108492089873</v>
      </c>
    </row>
    <row r="954" spans="1:5" x14ac:dyDescent="0.2">
      <c r="A954" s="9">
        <f t="shared" si="43"/>
        <v>-5</v>
      </c>
      <c r="B954" s="13">
        <v>35619</v>
      </c>
      <c r="C954">
        <v>2.125</v>
      </c>
      <c r="D954" s="4">
        <f t="shared" si="44"/>
        <v>0</v>
      </c>
      <c r="E954" s="5">
        <f t="shared" si="45"/>
        <v>0.13024108492089873</v>
      </c>
    </row>
    <row r="955" spans="1:5" x14ac:dyDescent="0.2">
      <c r="A955" s="9">
        <f t="shared" si="43"/>
        <v>-5</v>
      </c>
      <c r="B955" s="13">
        <v>35620</v>
      </c>
      <c r="C955">
        <v>2.15</v>
      </c>
      <c r="D955" s="4">
        <f t="shared" si="44"/>
        <v>1.1696039763191236E-2</v>
      </c>
      <c r="E955" s="5">
        <f t="shared" si="45"/>
        <v>0.15544186212171457</v>
      </c>
    </row>
    <row r="956" spans="1:5" x14ac:dyDescent="0.2">
      <c r="A956" s="9">
        <f t="shared" si="43"/>
        <v>-5</v>
      </c>
      <c r="B956" s="13">
        <v>35621</v>
      </c>
      <c r="C956">
        <v>2.15</v>
      </c>
      <c r="D956" s="4">
        <f t="shared" si="44"/>
        <v>0</v>
      </c>
      <c r="E956" s="5">
        <f t="shared" si="45"/>
        <v>0.13886631005164496</v>
      </c>
    </row>
    <row r="957" spans="1:5" x14ac:dyDescent="0.2">
      <c r="A957" s="9">
        <f t="shared" si="43"/>
        <v>-5</v>
      </c>
      <c r="B957" s="13">
        <v>35622</v>
      </c>
      <c r="C957">
        <v>2.16</v>
      </c>
      <c r="D957" s="4">
        <f t="shared" si="44"/>
        <v>4.6403795565023009E-3</v>
      </c>
      <c r="E957" s="5">
        <f t="shared" si="45"/>
        <v>0.14166796051329444</v>
      </c>
    </row>
    <row r="958" spans="1:5" x14ac:dyDescent="0.2">
      <c r="A958" s="9">
        <f t="shared" si="43"/>
        <v>-5</v>
      </c>
      <c r="B958" s="13">
        <v>35623</v>
      </c>
      <c r="C958">
        <v>2.16</v>
      </c>
      <c r="D958" s="4">
        <f t="shared" si="44"/>
        <v>0</v>
      </c>
      <c r="E958" s="5">
        <f t="shared" si="45"/>
        <v>0.13273885814839806</v>
      </c>
    </row>
    <row r="959" spans="1:5" x14ac:dyDescent="0.2">
      <c r="A959" s="9">
        <f t="shared" si="43"/>
        <v>-5</v>
      </c>
      <c r="B959" s="13">
        <v>35624</v>
      </c>
      <c r="C959">
        <v>2.16</v>
      </c>
      <c r="D959" s="4">
        <f t="shared" si="44"/>
        <v>0</v>
      </c>
      <c r="E959" s="5">
        <f t="shared" si="45"/>
        <v>8.5730544269781994E-2</v>
      </c>
    </row>
    <row r="960" spans="1:5" x14ac:dyDescent="0.2">
      <c r="A960" s="9">
        <f t="shared" si="43"/>
        <v>-5</v>
      </c>
      <c r="B960" s="13">
        <v>35625</v>
      </c>
      <c r="C960">
        <v>2.17</v>
      </c>
      <c r="D960" s="4">
        <f t="shared" si="44"/>
        <v>4.6189458562944583E-3</v>
      </c>
      <c r="E960" s="5">
        <f t="shared" si="45"/>
        <v>8.4629317536884532E-2</v>
      </c>
    </row>
    <row r="961" spans="1:5" x14ac:dyDescent="0.2">
      <c r="A961" s="9">
        <f t="shared" si="43"/>
        <v>-5</v>
      </c>
      <c r="B961" s="13">
        <v>35626</v>
      </c>
      <c r="C961">
        <v>2.2050000000000001</v>
      </c>
      <c r="D961" s="4">
        <f t="shared" si="44"/>
        <v>1.600034134644112E-2</v>
      </c>
      <c r="E961" s="5">
        <f t="shared" si="45"/>
        <v>0.11206994683731453</v>
      </c>
    </row>
    <row r="962" spans="1:5" x14ac:dyDescent="0.2">
      <c r="A962" s="9">
        <f t="shared" si="43"/>
        <v>-5</v>
      </c>
      <c r="B962" s="13">
        <v>35627</v>
      </c>
      <c r="C962">
        <v>2.23</v>
      </c>
      <c r="D962" s="4">
        <f t="shared" si="44"/>
        <v>1.1274076573217941E-2</v>
      </c>
      <c r="E962" s="5">
        <f t="shared" si="45"/>
        <v>0.11381931190943879</v>
      </c>
    </row>
    <row r="963" spans="1:5" x14ac:dyDescent="0.2">
      <c r="A963" s="9">
        <f t="shared" si="43"/>
        <v>-5</v>
      </c>
      <c r="B963" s="13">
        <v>35628</v>
      </c>
      <c r="C963">
        <v>2.2650000000000001</v>
      </c>
      <c r="D963" s="4">
        <f t="shared" si="44"/>
        <v>1.5573173462970106E-2</v>
      </c>
      <c r="E963" s="5">
        <f t="shared" si="45"/>
        <v>0.12708323782167988</v>
      </c>
    </row>
    <row r="964" spans="1:5" x14ac:dyDescent="0.2">
      <c r="A964" s="9">
        <f t="shared" si="43"/>
        <v>-5</v>
      </c>
      <c r="B964" s="13">
        <v>35629</v>
      </c>
      <c r="C964">
        <v>2.2650000000000001</v>
      </c>
      <c r="D964" s="4">
        <f t="shared" si="44"/>
        <v>0</v>
      </c>
      <c r="E964" s="5">
        <f t="shared" si="45"/>
        <v>0.12708323782167988</v>
      </c>
    </row>
    <row r="965" spans="1:5" x14ac:dyDescent="0.2">
      <c r="A965" s="9">
        <f t="shared" si="43"/>
        <v>-5</v>
      </c>
      <c r="B965" s="13">
        <v>35630</v>
      </c>
      <c r="C965">
        <v>2.2450000000000001</v>
      </c>
      <c r="D965" s="4">
        <f t="shared" si="44"/>
        <v>-8.8692377407797729E-3</v>
      </c>
      <c r="E965" s="5">
        <f t="shared" si="45"/>
        <v>0.15073178511355181</v>
      </c>
    </row>
    <row r="966" spans="1:5" x14ac:dyDescent="0.2">
      <c r="A966" s="9">
        <f t="shared" si="43"/>
        <v>-5</v>
      </c>
      <c r="B966" s="13">
        <v>35631</v>
      </c>
      <c r="C966">
        <v>2.2450000000000001</v>
      </c>
      <c r="D966" s="4">
        <f t="shared" si="44"/>
        <v>0</v>
      </c>
      <c r="E966" s="5">
        <f t="shared" si="45"/>
        <v>0.15073178511355181</v>
      </c>
    </row>
    <row r="967" spans="1:5" x14ac:dyDescent="0.2">
      <c r="A967" s="9">
        <f t="shared" si="43"/>
        <v>-5</v>
      </c>
      <c r="B967" s="13">
        <v>35632</v>
      </c>
      <c r="C967">
        <v>2.165</v>
      </c>
      <c r="D967" s="4">
        <f t="shared" si="44"/>
        <v>-3.6285159739764483E-2</v>
      </c>
      <c r="E967" s="5">
        <f t="shared" si="45"/>
        <v>0.28775495668596851</v>
      </c>
    </row>
    <row r="968" spans="1:5" x14ac:dyDescent="0.2">
      <c r="A968" s="9">
        <f t="shared" ref="A968:A973" si="46">MONTH(B968)+(YEAR(B968)-1998)*12</f>
        <v>-5</v>
      </c>
      <c r="B968" s="13">
        <v>35633</v>
      </c>
      <c r="C968">
        <v>2.17</v>
      </c>
      <c r="D968" s="4">
        <f t="shared" si="44"/>
        <v>2.3068060979148704E-3</v>
      </c>
      <c r="E968" s="5">
        <f t="shared" si="45"/>
        <v>0.28801715684754597</v>
      </c>
    </row>
    <row r="969" spans="1:5" x14ac:dyDescent="0.2">
      <c r="A969" s="9">
        <f t="shared" si="46"/>
        <v>-5</v>
      </c>
      <c r="B969" s="13">
        <v>35634</v>
      </c>
      <c r="C969">
        <v>2.2050000000000001</v>
      </c>
      <c r="D969" s="4">
        <f t="shared" si="44"/>
        <v>1.600034134644112E-2</v>
      </c>
      <c r="E969" s="5">
        <f t="shared" si="45"/>
        <v>0.30281815008031454</v>
      </c>
    </row>
    <row r="970" spans="1:5" x14ac:dyDescent="0.2">
      <c r="A970" s="9">
        <f t="shared" si="46"/>
        <v>-5</v>
      </c>
      <c r="B970" s="13">
        <v>35635</v>
      </c>
      <c r="C970">
        <v>2.2349999999999999</v>
      </c>
      <c r="D970" s="4">
        <f t="shared" si="44"/>
        <v>1.3513719166722855E-2</v>
      </c>
      <c r="E970" s="5">
        <f t="shared" si="45"/>
        <v>0.31053405685314023</v>
      </c>
    </row>
    <row r="971" spans="1:5" x14ac:dyDescent="0.2">
      <c r="A971" s="9">
        <f t="shared" si="46"/>
        <v>-5</v>
      </c>
      <c r="B971" s="13">
        <v>35636</v>
      </c>
      <c r="C971">
        <v>2.2349999999999999</v>
      </c>
      <c r="D971" s="4">
        <f t="shared" si="44"/>
        <v>0</v>
      </c>
      <c r="E971" s="5">
        <f t="shared" si="45"/>
        <v>0.29806177149571356</v>
      </c>
    </row>
    <row r="972" spans="1:5" x14ac:dyDescent="0.2">
      <c r="A972" s="9">
        <f t="shared" si="46"/>
        <v>-5</v>
      </c>
      <c r="B972" s="13">
        <v>35637</v>
      </c>
      <c r="C972">
        <v>2.2200000000000002</v>
      </c>
      <c r="D972" s="4">
        <f t="shared" si="44"/>
        <v>-6.7340321813439564E-3</v>
      </c>
      <c r="E972" s="5">
        <f t="shared" si="45"/>
        <v>0.29357077829554157</v>
      </c>
    </row>
    <row r="973" spans="1:5" x14ac:dyDescent="0.2">
      <c r="A973" s="9">
        <f t="shared" si="46"/>
        <v>-5</v>
      </c>
      <c r="B973" s="13">
        <v>35638</v>
      </c>
      <c r="C973">
        <v>2.2200000000000002</v>
      </c>
      <c r="D973" s="4">
        <f t="shared" ref="D973:D1036" si="47">LN(C973/C972)</f>
        <v>0</v>
      </c>
      <c r="E973" s="5">
        <f t="shared" ref="E973:E1036" si="48">STDEV(D964:D973)*SQRT(365)</f>
        <v>0.27349010325553125</v>
      </c>
    </row>
    <row r="974" spans="1:5" x14ac:dyDescent="0.2">
      <c r="A974" s="9">
        <f t="shared" ref="A974:A1037" si="49">MONTH(B974)+(YEAR(B974)-1998)*12</f>
        <v>-5</v>
      </c>
      <c r="B974" s="13">
        <v>35639</v>
      </c>
      <c r="C974">
        <v>2.19</v>
      </c>
      <c r="D974" s="4">
        <f t="shared" si="47"/>
        <v>-1.3605652055778709E-2</v>
      </c>
      <c r="E974" s="5">
        <f t="shared" si="48"/>
        <v>0.28167160655957302</v>
      </c>
    </row>
    <row r="975" spans="1:5" x14ac:dyDescent="0.2">
      <c r="A975" s="9">
        <f t="shared" si="49"/>
        <v>-5</v>
      </c>
      <c r="B975" s="13">
        <v>35640</v>
      </c>
      <c r="C975">
        <v>2.2149999999999999</v>
      </c>
      <c r="D975" s="4">
        <f t="shared" si="47"/>
        <v>1.135085966868948E-2</v>
      </c>
      <c r="E975" s="5">
        <f t="shared" si="48"/>
        <v>0.29195624919158353</v>
      </c>
    </row>
    <row r="976" spans="1:5" x14ac:dyDescent="0.2">
      <c r="A976" s="9">
        <f t="shared" si="49"/>
        <v>-5</v>
      </c>
      <c r="B976" s="13">
        <v>35641</v>
      </c>
      <c r="C976">
        <v>2.2200000000000002</v>
      </c>
      <c r="D976" s="4">
        <f t="shared" si="47"/>
        <v>2.2547923870893044E-3</v>
      </c>
      <c r="E976" s="5">
        <f t="shared" si="48"/>
        <v>0.29269448751532934</v>
      </c>
    </row>
    <row r="977" spans="1:5" x14ac:dyDescent="0.2">
      <c r="A977" s="9">
        <f t="shared" si="49"/>
        <v>-5</v>
      </c>
      <c r="B977" s="13">
        <v>35642</v>
      </c>
      <c r="C977">
        <v>2.2149999999999999</v>
      </c>
      <c r="D977" s="4">
        <f t="shared" si="47"/>
        <v>-2.2547923870893162E-3</v>
      </c>
      <c r="E977" s="5">
        <f t="shared" si="48"/>
        <v>0.17571196249421031</v>
      </c>
    </row>
    <row r="978" spans="1:5" x14ac:dyDescent="0.2">
      <c r="A978" s="9">
        <f t="shared" si="49"/>
        <v>-4</v>
      </c>
      <c r="B978" s="13">
        <v>35643</v>
      </c>
      <c r="C978">
        <v>2.2149999999999999</v>
      </c>
      <c r="D978" s="4">
        <f t="shared" si="47"/>
        <v>0</v>
      </c>
      <c r="E978" s="5">
        <f t="shared" si="48"/>
        <v>0.17625126128451871</v>
      </c>
    </row>
    <row r="979" spans="1:5" x14ac:dyDescent="0.2">
      <c r="A979" s="9">
        <f t="shared" si="49"/>
        <v>-4</v>
      </c>
      <c r="B979" s="13">
        <v>35644</v>
      </c>
      <c r="C979">
        <v>2.2200000000000002</v>
      </c>
      <c r="D979" s="4">
        <f t="shared" si="47"/>
        <v>2.2547923870893044E-3</v>
      </c>
      <c r="E979" s="5">
        <f t="shared" si="48"/>
        <v>0.1497002529150735</v>
      </c>
    </row>
    <row r="980" spans="1:5" x14ac:dyDescent="0.2">
      <c r="A980" s="9">
        <f t="shared" si="49"/>
        <v>-4</v>
      </c>
      <c r="B980" s="13">
        <v>35645</v>
      </c>
      <c r="C980">
        <v>2.2200000000000002</v>
      </c>
      <c r="D980" s="4">
        <f t="shared" si="47"/>
        <v>0</v>
      </c>
      <c r="E980" s="5">
        <f t="shared" si="48"/>
        <v>0.12250056221418426</v>
      </c>
    </row>
    <row r="981" spans="1:5" x14ac:dyDescent="0.2">
      <c r="A981" s="9">
        <f t="shared" si="49"/>
        <v>-4</v>
      </c>
      <c r="B981" s="13">
        <v>35646</v>
      </c>
      <c r="C981">
        <v>2.2549999999999999</v>
      </c>
      <c r="D981" s="4">
        <f t="shared" si="47"/>
        <v>1.5642777070453542E-2</v>
      </c>
      <c r="E981" s="5">
        <f t="shared" si="48"/>
        <v>0.15745547022603357</v>
      </c>
    </row>
    <row r="982" spans="1:5" x14ac:dyDescent="0.2">
      <c r="A982" s="9">
        <f t="shared" si="49"/>
        <v>-4</v>
      </c>
      <c r="B982" s="13">
        <v>35647</v>
      </c>
      <c r="C982">
        <v>2.335</v>
      </c>
      <c r="D982" s="4">
        <f t="shared" si="47"/>
        <v>3.4861918166218898E-2</v>
      </c>
      <c r="E982" s="5">
        <f t="shared" si="48"/>
        <v>0.24943885574607247</v>
      </c>
    </row>
    <row r="983" spans="1:5" x14ac:dyDescent="0.2">
      <c r="A983" s="9">
        <f t="shared" si="49"/>
        <v>-4</v>
      </c>
      <c r="B983" s="13">
        <v>35648</v>
      </c>
      <c r="C983">
        <v>2.375</v>
      </c>
      <c r="D983" s="4">
        <f t="shared" si="47"/>
        <v>1.6985546365743807E-2</v>
      </c>
      <c r="E983" s="5">
        <f t="shared" si="48"/>
        <v>0.25649989869530182</v>
      </c>
    </row>
    <row r="984" spans="1:5" x14ac:dyDescent="0.2">
      <c r="A984" s="9">
        <f t="shared" si="49"/>
        <v>-4</v>
      </c>
      <c r="B984" s="13">
        <v>35649</v>
      </c>
      <c r="C984">
        <v>2.4750000000000001</v>
      </c>
      <c r="D984" s="4">
        <f t="shared" si="47"/>
        <v>4.1242958534049218E-2</v>
      </c>
      <c r="E984" s="5">
        <f t="shared" si="48"/>
        <v>0.2916216321134199</v>
      </c>
    </row>
    <row r="985" spans="1:5" x14ac:dyDescent="0.2">
      <c r="A985" s="9">
        <f t="shared" si="49"/>
        <v>-4</v>
      </c>
      <c r="B985" s="13">
        <v>35650</v>
      </c>
      <c r="C985">
        <v>2.4750000000000001</v>
      </c>
      <c r="D985" s="4">
        <f t="shared" si="47"/>
        <v>0</v>
      </c>
      <c r="E985" s="5">
        <f t="shared" si="48"/>
        <v>0.30093004930944983</v>
      </c>
    </row>
    <row r="986" spans="1:5" x14ac:dyDescent="0.2">
      <c r="A986" s="9">
        <f t="shared" si="49"/>
        <v>-4</v>
      </c>
      <c r="B986" s="13">
        <v>35651</v>
      </c>
      <c r="C986">
        <v>2.3650000000000002</v>
      </c>
      <c r="D986" s="4">
        <f t="shared" si="47"/>
        <v>-4.5462374076757288E-2</v>
      </c>
      <c r="E986" s="5">
        <f t="shared" si="48"/>
        <v>0.45595673320407704</v>
      </c>
    </row>
    <row r="987" spans="1:5" x14ac:dyDescent="0.2">
      <c r="A987" s="9">
        <f t="shared" si="49"/>
        <v>-4</v>
      </c>
      <c r="B987" s="13">
        <v>35652</v>
      </c>
      <c r="C987">
        <v>2.3650000000000002</v>
      </c>
      <c r="D987" s="4">
        <f t="shared" si="47"/>
        <v>0</v>
      </c>
      <c r="E987" s="5">
        <f t="shared" si="48"/>
        <v>0.45443655629252938</v>
      </c>
    </row>
    <row r="988" spans="1:5" x14ac:dyDescent="0.2">
      <c r="A988" s="9">
        <f t="shared" si="49"/>
        <v>-4</v>
      </c>
      <c r="B988" s="13">
        <v>35653</v>
      </c>
      <c r="C988">
        <v>2.5350000000000001</v>
      </c>
      <c r="D988" s="4">
        <f t="shared" si="47"/>
        <v>6.9415615099250122E-2</v>
      </c>
      <c r="E988" s="5">
        <f t="shared" si="48"/>
        <v>0.58778860479307837</v>
      </c>
    </row>
    <row r="989" spans="1:5" x14ac:dyDescent="0.2">
      <c r="A989" s="9">
        <f t="shared" si="49"/>
        <v>-4</v>
      </c>
      <c r="B989" s="13">
        <v>35654</v>
      </c>
      <c r="C989">
        <v>2.57</v>
      </c>
      <c r="D989" s="4">
        <f t="shared" si="47"/>
        <v>1.3712261863981794E-2</v>
      </c>
      <c r="E989" s="5">
        <f t="shared" si="48"/>
        <v>0.58295960812659187</v>
      </c>
    </row>
    <row r="990" spans="1:5" x14ac:dyDescent="0.2">
      <c r="A990" s="9">
        <f t="shared" si="49"/>
        <v>-4</v>
      </c>
      <c r="B990" s="13">
        <v>35655</v>
      </c>
      <c r="C990">
        <v>2.4300000000000002</v>
      </c>
      <c r="D990" s="4">
        <f t="shared" si="47"/>
        <v>-5.6014641554671257E-2</v>
      </c>
      <c r="E990" s="5">
        <f t="shared" si="48"/>
        <v>0.72172065068759184</v>
      </c>
    </row>
    <row r="991" spans="1:5" x14ac:dyDescent="0.2">
      <c r="A991" s="9">
        <f t="shared" si="49"/>
        <v>-4</v>
      </c>
      <c r="B991" s="13">
        <v>35656</v>
      </c>
      <c r="C991">
        <v>2.5550000000000002</v>
      </c>
      <c r="D991" s="4">
        <f t="shared" si="47"/>
        <v>5.0160966303210604E-2</v>
      </c>
      <c r="E991" s="5">
        <f t="shared" si="48"/>
        <v>0.76345374407366706</v>
      </c>
    </row>
    <row r="992" spans="1:5" x14ac:dyDescent="0.2">
      <c r="A992" s="9">
        <f t="shared" si="49"/>
        <v>-4</v>
      </c>
      <c r="B992" s="13">
        <v>35657</v>
      </c>
      <c r="C992">
        <v>2.5550000000000002</v>
      </c>
      <c r="D992" s="4">
        <f t="shared" si="47"/>
        <v>0</v>
      </c>
      <c r="E992" s="5">
        <f t="shared" si="48"/>
        <v>0.75097391934892355</v>
      </c>
    </row>
    <row r="993" spans="1:5" x14ac:dyDescent="0.2">
      <c r="A993" s="9">
        <f t="shared" si="49"/>
        <v>-4</v>
      </c>
      <c r="B993" s="13">
        <v>35658</v>
      </c>
      <c r="C993">
        <v>2.5150000000000001</v>
      </c>
      <c r="D993" s="4">
        <f t="shared" si="47"/>
        <v>-1.5779420103965228E-2</v>
      </c>
      <c r="E993" s="5">
        <f t="shared" si="48"/>
        <v>0.76284628607199134</v>
      </c>
    </row>
    <row r="994" spans="1:5" x14ac:dyDescent="0.2">
      <c r="A994" s="9">
        <f t="shared" si="49"/>
        <v>-4</v>
      </c>
      <c r="B994" s="13">
        <v>35659</v>
      </c>
      <c r="C994">
        <v>2.5150000000000001</v>
      </c>
      <c r="D994" s="4">
        <f t="shared" si="47"/>
        <v>0</v>
      </c>
      <c r="E994" s="5">
        <f t="shared" si="48"/>
        <v>0.72471503875991772</v>
      </c>
    </row>
    <row r="995" spans="1:5" x14ac:dyDescent="0.2">
      <c r="A995" s="9">
        <f t="shared" si="49"/>
        <v>-4</v>
      </c>
      <c r="B995" s="13">
        <v>35660</v>
      </c>
      <c r="C995">
        <v>2.5499999999999998</v>
      </c>
      <c r="D995" s="4">
        <f t="shared" si="47"/>
        <v>1.3820555618632095E-2</v>
      </c>
      <c r="E995" s="5">
        <f t="shared" si="48"/>
        <v>0.7282763463654317</v>
      </c>
    </row>
    <row r="996" spans="1:5" x14ac:dyDescent="0.2">
      <c r="A996" s="9">
        <f t="shared" si="49"/>
        <v>-4</v>
      </c>
      <c r="B996" s="13">
        <v>35661</v>
      </c>
      <c r="C996">
        <v>2.6150000000000002</v>
      </c>
      <c r="D996" s="4">
        <f t="shared" si="47"/>
        <v>2.5170738346551574E-2</v>
      </c>
      <c r="E996" s="5">
        <f t="shared" si="48"/>
        <v>0.65948711776153024</v>
      </c>
    </row>
    <row r="997" spans="1:5" x14ac:dyDescent="0.2">
      <c r="A997" s="9">
        <f t="shared" si="49"/>
        <v>-4</v>
      </c>
      <c r="B997" s="13">
        <v>35662</v>
      </c>
      <c r="C997">
        <v>2.625</v>
      </c>
      <c r="D997" s="4">
        <f t="shared" si="47"/>
        <v>3.8167985267008112E-3</v>
      </c>
      <c r="E997" s="5">
        <f t="shared" si="48"/>
        <v>0.65752877720398983</v>
      </c>
    </row>
    <row r="998" spans="1:5" x14ac:dyDescent="0.2">
      <c r="A998" s="9">
        <f t="shared" si="49"/>
        <v>-4</v>
      </c>
      <c r="B998" s="13">
        <v>35663</v>
      </c>
      <c r="C998">
        <v>2.44</v>
      </c>
      <c r="D998" s="4">
        <f t="shared" si="47"/>
        <v>-7.3082856738476559E-2</v>
      </c>
      <c r="E998" s="5">
        <f t="shared" si="48"/>
        <v>0.70124286328401708</v>
      </c>
    </row>
    <row r="999" spans="1:5" x14ac:dyDescent="0.2">
      <c r="A999" s="9">
        <f t="shared" si="49"/>
        <v>-4</v>
      </c>
      <c r="B999" s="13">
        <v>35664</v>
      </c>
      <c r="C999">
        <v>2.44</v>
      </c>
      <c r="D999" s="4">
        <f t="shared" si="47"/>
        <v>0</v>
      </c>
      <c r="E999" s="5">
        <f t="shared" si="48"/>
        <v>0.69217434248982734</v>
      </c>
    </row>
    <row r="1000" spans="1:5" x14ac:dyDescent="0.2">
      <c r="A1000" s="9">
        <f t="shared" si="49"/>
        <v>-4</v>
      </c>
      <c r="B1000" s="13">
        <v>35665</v>
      </c>
      <c r="C1000">
        <v>2.44</v>
      </c>
      <c r="D1000" s="4">
        <f t="shared" si="47"/>
        <v>0</v>
      </c>
      <c r="E1000" s="5">
        <f t="shared" si="48"/>
        <v>0.60225873057836687</v>
      </c>
    </row>
    <row r="1001" spans="1:5" x14ac:dyDescent="0.2">
      <c r="A1001" s="9">
        <f t="shared" si="49"/>
        <v>-4</v>
      </c>
      <c r="B1001" s="13">
        <v>35666</v>
      </c>
      <c r="C1001">
        <v>2.44</v>
      </c>
      <c r="D1001" s="4">
        <f t="shared" si="47"/>
        <v>0</v>
      </c>
      <c r="E1001" s="5">
        <f t="shared" si="48"/>
        <v>0.50213488870075706</v>
      </c>
    </row>
    <row r="1002" spans="1:5" x14ac:dyDescent="0.2">
      <c r="A1002" s="9">
        <f t="shared" si="49"/>
        <v>-4</v>
      </c>
      <c r="B1002" s="13">
        <v>35667</v>
      </c>
      <c r="C1002">
        <v>2.52</v>
      </c>
      <c r="D1002" s="4">
        <f t="shared" si="47"/>
        <v>3.2260862218221477E-2</v>
      </c>
      <c r="E1002" s="5">
        <f t="shared" si="48"/>
        <v>0.54970753044586707</v>
      </c>
    </row>
    <row r="1003" spans="1:5" x14ac:dyDescent="0.2">
      <c r="A1003" s="9">
        <f t="shared" si="49"/>
        <v>-4</v>
      </c>
      <c r="B1003" s="13">
        <v>35668</v>
      </c>
      <c r="C1003">
        <v>2.58</v>
      </c>
      <c r="D1003" s="4">
        <f t="shared" si="47"/>
        <v>2.3530497410194036E-2</v>
      </c>
      <c r="E1003" s="5">
        <f t="shared" si="48"/>
        <v>0.5591658484579547</v>
      </c>
    </row>
    <row r="1004" spans="1:5" x14ac:dyDescent="0.2">
      <c r="A1004" s="9">
        <f t="shared" si="49"/>
        <v>-4</v>
      </c>
      <c r="B1004" s="13">
        <v>35669</v>
      </c>
      <c r="C1004">
        <v>2.5049999999999999</v>
      </c>
      <c r="D1004" s="4">
        <f t="shared" si="47"/>
        <v>-2.950066439669799E-2</v>
      </c>
      <c r="E1004" s="5">
        <f t="shared" si="48"/>
        <v>0.59206223796518131</v>
      </c>
    </row>
    <row r="1005" spans="1:5" x14ac:dyDescent="0.2">
      <c r="A1005" s="9">
        <f t="shared" si="49"/>
        <v>-4</v>
      </c>
      <c r="B1005" s="13">
        <v>35670</v>
      </c>
      <c r="C1005">
        <v>2.5649999999999999</v>
      </c>
      <c r="D1005" s="4">
        <f t="shared" si="47"/>
        <v>2.3669744085904703E-2</v>
      </c>
      <c r="E1005" s="5">
        <f t="shared" si="48"/>
        <v>0.6045143972838255</v>
      </c>
    </row>
    <row r="1006" spans="1:5" x14ac:dyDescent="0.2">
      <c r="A1006" s="9">
        <f t="shared" si="49"/>
        <v>-4</v>
      </c>
      <c r="B1006" s="13">
        <v>35671</v>
      </c>
      <c r="C1006">
        <v>2.5649999999999999</v>
      </c>
      <c r="D1006" s="4">
        <f t="shared" si="47"/>
        <v>0</v>
      </c>
      <c r="E1006" s="5">
        <f t="shared" si="48"/>
        <v>0.58169666372528084</v>
      </c>
    </row>
    <row r="1007" spans="1:5" x14ac:dyDescent="0.2">
      <c r="A1007" s="9">
        <f t="shared" si="49"/>
        <v>-4</v>
      </c>
      <c r="B1007" s="13">
        <v>35672</v>
      </c>
      <c r="C1007">
        <v>2.7</v>
      </c>
      <c r="D1007" s="4">
        <f t="shared" si="47"/>
        <v>5.1293294387550689E-2</v>
      </c>
      <c r="E1007" s="5">
        <f t="shared" si="48"/>
        <v>0.66541340428775675</v>
      </c>
    </row>
    <row r="1008" spans="1:5" x14ac:dyDescent="0.2">
      <c r="A1008" s="9">
        <f t="shared" si="49"/>
        <v>-4</v>
      </c>
      <c r="B1008" s="13">
        <v>35673</v>
      </c>
      <c r="C1008">
        <v>2.7</v>
      </c>
      <c r="D1008" s="4">
        <f t="shared" si="47"/>
        <v>0</v>
      </c>
      <c r="E1008" s="5">
        <f t="shared" si="48"/>
        <v>0.4333626600102799</v>
      </c>
    </row>
    <row r="1009" spans="1:5" x14ac:dyDescent="0.2">
      <c r="A1009" s="9">
        <f t="shared" si="49"/>
        <v>-3</v>
      </c>
      <c r="B1009" s="13">
        <v>35674</v>
      </c>
      <c r="C1009">
        <v>2.7</v>
      </c>
      <c r="D1009" s="4">
        <f t="shared" si="47"/>
        <v>0</v>
      </c>
      <c r="E1009" s="5">
        <f t="shared" si="48"/>
        <v>0.4333626600102799</v>
      </c>
    </row>
    <row r="1010" spans="1:5" x14ac:dyDescent="0.2">
      <c r="A1010" s="9">
        <f t="shared" si="49"/>
        <v>-3</v>
      </c>
      <c r="B1010" s="13">
        <v>35675</v>
      </c>
      <c r="C1010">
        <v>2.7</v>
      </c>
      <c r="D1010" s="4">
        <f t="shared" si="47"/>
        <v>0</v>
      </c>
      <c r="E1010" s="5">
        <f t="shared" si="48"/>
        <v>0.4333626600102799</v>
      </c>
    </row>
    <row r="1011" spans="1:5" x14ac:dyDescent="0.2">
      <c r="A1011" s="9">
        <f t="shared" si="49"/>
        <v>-3</v>
      </c>
      <c r="B1011" s="13">
        <v>35677</v>
      </c>
      <c r="C1011">
        <v>2.8450000000000002</v>
      </c>
      <c r="D1011" s="4">
        <f t="shared" si="47"/>
        <v>5.2311294568010952E-2</v>
      </c>
      <c r="E1011" s="5">
        <f t="shared" si="48"/>
        <v>0.4946940179478122</v>
      </c>
    </row>
    <row r="1012" spans="1:5" x14ac:dyDescent="0.2">
      <c r="A1012" s="9">
        <f t="shared" si="49"/>
        <v>-3</v>
      </c>
      <c r="B1012" s="13">
        <v>35678</v>
      </c>
      <c r="C1012">
        <v>2.8</v>
      </c>
      <c r="D1012" s="4">
        <f t="shared" si="47"/>
        <v>-1.5943650397136112E-2</v>
      </c>
      <c r="E1012" s="5">
        <f t="shared" si="48"/>
        <v>0.51326561414799587</v>
      </c>
    </row>
    <row r="1013" spans="1:5" x14ac:dyDescent="0.2">
      <c r="A1013" s="9">
        <f t="shared" si="49"/>
        <v>-3</v>
      </c>
      <c r="B1013" s="13">
        <v>35679</v>
      </c>
      <c r="C1013">
        <v>2.6349999999999998</v>
      </c>
      <c r="D1013" s="4">
        <f t="shared" si="47"/>
        <v>-6.0736235187832603E-2</v>
      </c>
      <c r="E1013" s="5">
        <f t="shared" si="48"/>
        <v>0.65864039219817283</v>
      </c>
    </row>
    <row r="1014" spans="1:5" x14ac:dyDescent="0.2">
      <c r="A1014" s="9">
        <f t="shared" si="49"/>
        <v>-3</v>
      </c>
      <c r="B1014" s="13">
        <v>35680</v>
      </c>
      <c r="C1014">
        <v>2.6349999999999998</v>
      </c>
      <c r="D1014" s="4">
        <f t="shared" si="47"/>
        <v>0</v>
      </c>
      <c r="E1014" s="5">
        <f t="shared" si="48"/>
        <v>0.62444792483603462</v>
      </c>
    </row>
    <row r="1015" spans="1:5" x14ac:dyDescent="0.2">
      <c r="A1015" s="9">
        <f t="shared" si="49"/>
        <v>-3</v>
      </c>
      <c r="B1015" s="13">
        <v>35681</v>
      </c>
      <c r="C1015">
        <v>2.74</v>
      </c>
      <c r="D1015" s="4">
        <f t="shared" si="47"/>
        <v>3.9074738406653375E-2</v>
      </c>
      <c r="E1015" s="5">
        <f t="shared" si="48"/>
        <v>0.64950060583675084</v>
      </c>
    </row>
    <row r="1016" spans="1:5" x14ac:dyDescent="0.2">
      <c r="A1016" s="9">
        <f t="shared" si="49"/>
        <v>-3</v>
      </c>
      <c r="B1016" s="13">
        <v>35682</v>
      </c>
      <c r="C1016">
        <v>2.59</v>
      </c>
      <c r="D1016" s="4">
        <f t="shared" si="47"/>
        <v>-5.6300044688532579E-2</v>
      </c>
      <c r="E1016" s="5">
        <f t="shared" si="48"/>
        <v>0.7534480349181244</v>
      </c>
    </row>
    <row r="1017" spans="1:5" x14ac:dyDescent="0.2">
      <c r="A1017" s="9">
        <f t="shared" si="49"/>
        <v>-3</v>
      </c>
      <c r="B1017" s="13">
        <v>35683</v>
      </c>
      <c r="C1017">
        <v>2.6549999999999998</v>
      </c>
      <c r="D1017" s="4">
        <f t="shared" si="47"/>
        <v>2.4786778982455834E-2</v>
      </c>
      <c r="E1017" s="5">
        <f t="shared" si="48"/>
        <v>0.69651620391168712</v>
      </c>
    </row>
    <row r="1018" spans="1:5" x14ac:dyDescent="0.2">
      <c r="A1018" s="9">
        <f t="shared" si="49"/>
        <v>-3</v>
      </c>
      <c r="B1018" s="13">
        <v>35684</v>
      </c>
      <c r="C1018">
        <v>2.7250000000000001</v>
      </c>
      <c r="D1018" s="4">
        <f t="shared" si="47"/>
        <v>2.6023773421305293E-2</v>
      </c>
      <c r="E1018" s="5">
        <f t="shared" si="48"/>
        <v>0.71652050933574229</v>
      </c>
    </row>
    <row r="1019" spans="1:5" x14ac:dyDescent="0.2">
      <c r="A1019" s="9">
        <f t="shared" si="49"/>
        <v>-3</v>
      </c>
      <c r="B1019" s="13">
        <v>35685</v>
      </c>
      <c r="C1019">
        <v>2.7250000000000001</v>
      </c>
      <c r="D1019" s="4">
        <f t="shared" si="47"/>
        <v>0</v>
      </c>
      <c r="E1019" s="5">
        <f t="shared" si="48"/>
        <v>0.71652050933574229</v>
      </c>
    </row>
    <row r="1020" spans="1:5" x14ac:dyDescent="0.2">
      <c r="A1020" s="9">
        <f t="shared" si="49"/>
        <v>-3</v>
      </c>
      <c r="B1020" s="13">
        <v>35686</v>
      </c>
      <c r="C1020">
        <v>2.87</v>
      </c>
      <c r="D1020" s="4">
        <f t="shared" si="47"/>
        <v>5.1843601656322291E-2</v>
      </c>
      <c r="E1020" s="5">
        <f t="shared" si="48"/>
        <v>0.7795057130025479</v>
      </c>
    </row>
    <row r="1021" spans="1:5" x14ac:dyDescent="0.2">
      <c r="A1021" s="9">
        <f t="shared" si="49"/>
        <v>-3</v>
      </c>
      <c r="B1021" s="13">
        <v>35687</v>
      </c>
      <c r="C1021">
        <v>2.87</v>
      </c>
      <c r="D1021" s="4">
        <f t="shared" si="47"/>
        <v>0</v>
      </c>
      <c r="E1021" s="5">
        <f t="shared" si="48"/>
        <v>0.71516442437720129</v>
      </c>
    </row>
    <row r="1022" spans="1:5" x14ac:dyDescent="0.2">
      <c r="A1022" s="9">
        <f t="shared" si="49"/>
        <v>-3</v>
      </c>
      <c r="B1022" s="13">
        <v>35688</v>
      </c>
      <c r="C1022">
        <v>2.7650000000000001</v>
      </c>
      <c r="D1022" s="4">
        <f t="shared" si="47"/>
        <v>-3.7271394797231655E-2</v>
      </c>
      <c r="E1022" s="5">
        <f t="shared" si="48"/>
        <v>0.74642996807173589</v>
      </c>
    </row>
    <row r="1023" spans="1:5" x14ac:dyDescent="0.2">
      <c r="A1023" s="9">
        <f t="shared" si="49"/>
        <v>-3</v>
      </c>
      <c r="B1023" s="13">
        <v>35689</v>
      </c>
      <c r="C1023">
        <v>2.87</v>
      </c>
      <c r="D1023" s="4">
        <f t="shared" si="47"/>
        <v>3.72713947972316E-2</v>
      </c>
      <c r="E1023" s="5">
        <f t="shared" si="48"/>
        <v>0.65949573439619902</v>
      </c>
    </row>
    <row r="1024" spans="1:5" x14ac:dyDescent="0.2">
      <c r="A1024" s="9">
        <f t="shared" si="49"/>
        <v>-3</v>
      </c>
      <c r="B1024" s="13">
        <v>35690</v>
      </c>
      <c r="C1024">
        <v>2.8650000000000002</v>
      </c>
      <c r="D1024" s="4">
        <f t="shared" si="47"/>
        <v>-1.7436796048268398E-3</v>
      </c>
      <c r="E1024" s="5">
        <f t="shared" si="48"/>
        <v>0.6604951433975238</v>
      </c>
    </row>
    <row r="1025" spans="1:5" x14ac:dyDescent="0.2">
      <c r="A1025" s="9">
        <f t="shared" si="49"/>
        <v>-3</v>
      </c>
      <c r="B1025" s="13">
        <v>35691</v>
      </c>
      <c r="C1025">
        <v>2.7450000000000001</v>
      </c>
      <c r="D1025" s="4">
        <f t="shared" si="47"/>
        <v>-4.2787275205208981E-2</v>
      </c>
      <c r="E1025" s="5">
        <f t="shared" si="48"/>
        <v>0.69062849809431193</v>
      </c>
    </row>
    <row r="1026" spans="1:5" x14ac:dyDescent="0.2">
      <c r="A1026" s="9">
        <f t="shared" si="49"/>
        <v>-3</v>
      </c>
      <c r="B1026" s="13">
        <v>35692</v>
      </c>
      <c r="C1026">
        <v>2.7450000000000001</v>
      </c>
      <c r="D1026" s="4">
        <f t="shared" si="47"/>
        <v>0</v>
      </c>
      <c r="E1026" s="5">
        <f t="shared" si="48"/>
        <v>0.57855989387634432</v>
      </c>
    </row>
    <row r="1027" spans="1:5" x14ac:dyDescent="0.2">
      <c r="A1027" s="9">
        <f t="shared" si="49"/>
        <v>-3</v>
      </c>
      <c r="B1027" s="13">
        <v>35693</v>
      </c>
      <c r="C1027">
        <v>2.93</v>
      </c>
      <c r="D1027" s="4">
        <f t="shared" si="47"/>
        <v>6.5221348067481991E-2</v>
      </c>
      <c r="E1027" s="5">
        <f t="shared" si="48"/>
        <v>0.6757497930520866</v>
      </c>
    </row>
    <row r="1028" spans="1:5" x14ac:dyDescent="0.2">
      <c r="A1028" s="9">
        <f t="shared" si="49"/>
        <v>-3</v>
      </c>
      <c r="B1028" s="13">
        <v>35694</v>
      </c>
      <c r="C1028">
        <v>2.93</v>
      </c>
      <c r="D1028" s="4">
        <f t="shared" si="47"/>
        <v>0</v>
      </c>
      <c r="E1028" s="5">
        <f t="shared" si="48"/>
        <v>0.6687520022168929</v>
      </c>
    </row>
    <row r="1029" spans="1:5" x14ac:dyDescent="0.2">
      <c r="A1029" s="9">
        <f t="shared" si="49"/>
        <v>-3</v>
      </c>
      <c r="B1029" s="13">
        <v>35695</v>
      </c>
      <c r="C1029">
        <v>2.835</v>
      </c>
      <c r="D1029" s="4">
        <f t="shared" si="47"/>
        <v>-3.2960485849260583E-2</v>
      </c>
      <c r="E1029" s="5">
        <f t="shared" si="48"/>
        <v>0.71152954478161567</v>
      </c>
    </row>
    <row r="1030" spans="1:5" x14ac:dyDescent="0.2">
      <c r="A1030" s="9">
        <f t="shared" si="49"/>
        <v>-3</v>
      </c>
      <c r="B1030" s="13">
        <v>35696</v>
      </c>
      <c r="C1030">
        <v>2.93</v>
      </c>
      <c r="D1030" s="4">
        <f t="shared" si="47"/>
        <v>3.2960485849260597E-2</v>
      </c>
      <c r="E1030" s="5">
        <f t="shared" si="48"/>
        <v>0.66779123309154509</v>
      </c>
    </row>
    <row r="1031" spans="1:5" x14ac:dyDescent="0.2">
      <c r="A1031" s="9">
        <f t="shared" si="49"/>
        <v>-3</v>
      </c>
      <c r="B1031" s="13">
        <v>35697</v>
      </c>
      <c r="C1031">
        <v>2.93</v>
      </c>
      <c r="D1031" s="4">
        <f t="shared" si="47"/>
        <v>0</v>
      </c>
      <c r="E1031" s="5">
        <f t="shared" si="48"/>
        <v>0.66779123309154509</v>
      </c>
    </row>
    <row r="1032" spans="1:5" x14ac:dyDescent="0.2">
      <c r="A1032" s="9">
        <f t="shared" si="49"/>
        <v>-3</v>
      </c>
      <c r="B1032" s="13">
        <v>35698</v>
      </c>
      <c r="C1032">
        <v>3.0150000000000001</v>
      </c>
      <c r="D1032" s="4">
        <f t="shared" si="47"/>
        <v>2.8597407150172706E-2</v>
      </c>
      <c r="E1032" s="5">
        <f t="shared" si="48"/>
        <v>0.62779282860960706</v>
      </c>
    </row>
    <row r="1033" spans="1:5" x14ac:dyDescent="0.2">
      <c r="A1033" s="9">
        <f t="shared" si="49"/>
        <v>-3</v>
      </c>
      <c r="B1033" s="13">
        <v>35699</v>
      </c>
      <c r="C1033">
        <v>3.0150000000000001</v>
      </c>
      <c r="D1033" s="4">
        <f t="shared" si="47"/>
        <v>0</v>
      </c>
      <c r="E1033" s="5">
        <f t="shared" si="48"/>
        <v>0.5985982996398429</v>
      </c>
    </row>
    <row r="1034" spans="1:5" x14ac:dyDescent="0.2">
      <c r="A1034" s="9">
        <f t="shared" si="49"/>
        <v>-3</v>
      </c>
      <c r="B1034" s="13">
        <v>35700</v>
      </c>
      <c r="C1034">
        <v>3.2650000000000001</v>
      </c>
      <c r="D1034" s="4">
        <f t="shared" si="47"/>
        <v>7.9659932549245679E-2</v>
      </c>
      <c r="E1034" s="5">
        <f t="shared" si="48"/>
        <v>0.74574287116670035</v>
      </c>
    </row>
    <row r="1035" spans="1:5" x14ac:dyDescent="0.2">
      <c r="A1035" s="9">
        <f t="shared" si="49"/>
        <v>-3</v>
      </c>
      <c r="B1035" s="13">
        <v>35701</v>
      </c>
      <c r="C1035">
        <v>3.2650000000000001</v>
      </c>
      <c r="D1035" s="4">
        <f t="shared" si="47"/>
        <v>0</v>
      </c>
      <c r="E1035" s="5">
        <f t="shared" si="48"/>
        <v>0.65506017756171842</v>
      </c>
    </row>
    <row r="1036" spans="1:5" x14ac:dyDescent="0.2">
      <c r="A1036" s="9">
        <f t="shared" si="49"/>
        <v>-3</v>
      </c>
      <c r="B1036" s="13">
        <v>35702</v>
      </c>
      <c r="C1036">
        <v>3.0449999999999999</v>
      </c>
      <c r="D1036" s="4">
        <f t="shared" si="47"/>
        <v>-6.9758861566534047E-2</v>
      </c>
      <c r="E1036" s="5">
        <f t="shared" si="48"/>
        <v>0.83957237804894436</v>
      </c>
    </row>
    <row r="1037" spans="1:5" x14ac:dyDescent="0.2">
      <c r="A1037" s="9">
        <f t="shared" si="49"/>
        <v>-3</v>
      </c>
      <c r="B1037" s="13">
        <v>35703</v>
      </c>
      <c r="C1037">
        <v>3.2650000000000001</v>
      </c>
      <c r="D1037" s="4">
        <f t="shared" ref="D1037:D1100" si="50">LN(C1037/C1036)</f>
        <v>6.9758861566534158E-2</v>
      </c>
      <c r="E1037" s="5">
        <f t="shared" ref="E1037:E1100" si="51">STDEV(D1028:D1037)*SQRT(365)</f>
        <v>0.85195081399280836</v>
      </c>
    </row>
    <row r="1038" spans="1:5" x14ac:dyDescent="0.2">
      <c r="A1038" s="9">
        <f t="shared" ref="A1038:A1101" si="52">MONTH(B1038)+(YEAR(B1038)-1998)*12</f>
        <v>-2</v>
      </c>
      <c r="B1038" s="13">
        <v>35704</v>
      </c>
      <c r="C1038">
        <v>2.9449999999999998</v>
      </c>
      <c r="D1038" s="4">
        <f t="shared" si="50"/>
        <v>-0.10315094562484441</v>
      </c>
      <c r="E1038" s="5">
        <f t="shared" si="51"/>
        <v>1.097615605625881</v>
      </c>
    </row>
    <row r="1039" spans="1:5" x14ac:dyDescent="0.2">
      <c r="A1039" s="9">
        <f t="shared" si="52"/>
        <v>-2</v>
      </c>
      <c r="B1039" s="13">
        <v>35705</v>
      </c>
      <c r="C1039">
        <v>3.1</v>
      </c>
      <c r="D1039" s="4">
        <f t="shared" si="50"/>
        <v>5.1293294387550689E-2</v>
      </c>
      <c r="E1039" s="5">
        <f t="shared" si="51"/>
        <v>1.1113611620624917</v>
      </c>
    </row>
    <row r="1040" spans="1:5" x14ac:dyDescent="0.2">
      <c r="A1040" s="9">
        <f t="shared" si="52"/>
        <v>-2</v>
      </c>
      <c r="B1040" s="13">
        <v>35706</v>
      </c>
      <c r="C1040">
        <v>2.9750000000000001</v>
      </c>
      <c r="D1040" s="4">
        <f t="shared" si="50"/>
        <v>-4.115807249350744E-2</v>
      </c>
      <c r="E1040" s="5">
        <f t="shared" si="51"/>
        <v>1.1363130601498641</v>
      </c>
    </row>
    <row r="1041" spans="1:5" x14ac:dyDescent="0.2">
      <c r="A1041" s="9">
        <f t="shared" si="52"/>
        <v>-2</v>
      </c>
      <c r="B1041" s="13">
        <v>35707</v>
      </c>
      <c r="C1041">
        <v>2.895</v>
      </c>
      <c r="D1041" s="4">
        <f t="shared" si="50"/>
        <v>-2.7258927972634534E-2</v>
      </c>
      <c r="E1041" s="5">
        <f t="shared" si="51"/>
        <v>1.1496515076477936</v>
      </c>
    </row>
    <row r="1042" spans="1:5" x14ac:dyDescent="0.2">
      <c r="A1042" s="9">
        <f t="shared" si="52"/>
        <v>-2</v>
      </c>
      <c r="B1042" s="13">
        <v>35708</v>
      </c>
      <c r="C1042">
        <v>2.895</v>
      </c>
      <c r="D1042" s="4">
        <f t="shared" si="50"/>
        <v>0</v>
      </c>
      <c r="E1042" s="5">
        <f t="shared" si="51"/>
        <v>1.1324432012302807</v>
      </c>
    </row>
    <row r="1043" spans="1:5" x14ac:dyDescent="0.2">
      <c r="A1043" s="9">
        <f t="shared" si="52"/>
        <v>-2</v>
      </c>
      <c r="B1043" s="13">
        <v>35709</v>
      </c>
      <c r="C1043">
        <v>2.895</v>
      </c>
      <c r="D1043" s="4">
        <f t="shared" si="50"/>
        <v>0</v>
      </c>
      <c r="E1043" s="5">
        <f t="shared" si="51"/>
        <v>1.1324432012302807</v>
      </c>
    </row>
    <row r="1044" spans="1:5" x14ac:dyDescent="0.2">
      <c r="A1044" s="9">
        <f t="shared" si="52"/>
        <v>-2</v>
      </c>
      <c r="B1044" s="13">
        <v>35710</v>
      </c>
      <c r="C1044">
        <v>2.9849999999999999</v>
      </c>
      <c r="D1044" s="4">
        <f t="shared" si="50"/>
        <v>3.0614635819606734E-2</v>
      </c>
      <c r="E1044" s="5">
        <f t="shared" si="51"/>
        <v>1.0184166810841344</v>
      </c>
    </row>
    <row r="1045" spans="1:5" x14ac:dyDescent="0.2">
      <c r="A1045" s="9">
        <f t="shared" si="52"/>
        <v>-2</v>
      </c>
      <c r="B1045" s="13">
        <v>35711</v>
      </c>
      <c r="C1045">
        <v>2.83</v>
      </c>
      <c r="D1045" s="4">
        <f t="shared" si="50"/>
        <v>-5.3323035189419075E-2</v>
      </c>
      <c r="E1045" s="5">
        <f t="shared" si="51"/>
        <v>1.0498456547606776</v>
      </c>
    </row>
    <row r="1046" spans="1:5" x14ac:dyDescent="0.2">
      <c r="A1046" s="9">
        <f t="shared" si="52"/>
        <v>-2</v>
      </c>
      <c r="B1046" s="13">
        <v>35712</v>
      </c>
      <c r="C1046">
        <v>2.7850000000000001</v>
      </c>
      <c r="D1046" s="4">
        <f t="shared" si="50"/>
        <v>-1.6028838275898915E-2</v>
      </c>
      <c r="E1046" s="5">
        <f t="shared" si="51"/>
        <v>0.98277441722171366</v>
      </c>
    </row>
    <row r="1047" spans="1:5" x14ac:dyDescent="0.2">
      <c r="A1047" s="9">
        <f t="shared" si="52"/>
        <v>-2</v>
      </c>
      <c r="B1047" s="13">
        <v>35713</v>
      </c>
      <c r="C1047">
        <v>2.7850000000000001</v>
      </c>
      <c r="D1047" s="4">
        <f t="shared" si="50"/>
        <v>0</v>
      </c>
      <c r="E1047" s="5">
        <f t="shared" si="51"/>
        <v>0.83561548838386424</v>
      </c>
    </row>
    <row r="1048" spans="1:5" x14ac:dyDescent="0.2">
      <c r="A1048" s="9">
        <f t="shared" si="52"/>
        <v>-2</v>
      </c>
      <c r="B1048" s="13">
        <v>35714</v>
      </c>
      <c r="C1048">
        <v>2.7549999999999999</v>
      </c>
      <c r="D1048" s="4">
        <f t="shared" si="50"/>
        <v>-1.0830430774369664E-2</v>
      </c>
      <c r="E1048" s="5">
        <f t="shared" si="51"/>
        <v>0.59665755595590897</v>
      </c>
    </row>
    <row r="1049" spans="1:5" x14ac:dyDescent="0.2">
      <c r="A1049" s="9">
        <f t="shared" si="52"/>
        <v>-2</v>
      </c>
      <c r="B1049" s="13">
        <v>35715</v>
      </c>
      <c r="C1049">
        <v>2.7549999999999999</v>
      </c>
      <c r="D1049" s="4">
        <f t="shared" si="50"/>
        <v>0</v>
      </c>
      <c r="E1049" s="5">
        <f t="shared" si="51"/>
        <v>0.45921853266704599</v>
      </c>
    </row>
    <row r="1050" spans="1:5" x14ac:dyDescent="0.2">
      <c r="A1050" s="9">
        <f t="shared" si="52"/>
        <v>-2</v>
      </c>
      <c r="B1050" s="13">
        <v>35716</v>
      </c>
      <c r="C1050">
        <v>2.7549999999999999</v>
      </c>
      <c r="D1050" s="4">
        <f t="shared" si="50"/>
        <v>0</v>
      </c>
      <c r="E1050" s="5">
        <f t="shared" si="51"/>
        <v>0.41796979785623206</v>
      </c>
    </row>
    <row r="1051" spans="1:5" x14ac:dyDescent="0.2">
      <c r="A1051" s="9">
        <f t="shared" si="52"/>
        <v>-2</v>
      </c>
      <c r="B1051" s="13">
        <v>35717</v>
      </c>
      <c r="C1051">
        <v>2.87</v>
      </c>
      <c r="D1051" s="4">
        <f t="shared" si="50"/>
        <v>4.0894587166652036E-2</v>
      </c>
      <c r="E1051" s="5">
        <f t="shared" si="51"/>
        <v>0.4858187998056821</v>
      </c>
    </row>
    <row r="1052" spans="1:5" x14ac:dyDescent="0.2">
      <c r="A1052" s="9">
        <f t="shared" si="52"/>
        <v>-2</v>
      </c>
      <c r="B1052" s="13">
        <v>35718</v>
      </c>
      <c r="C1052">
        <v>2.82</v>
      </c>
      <c r="D1052" s="4">
        <f t="shared" si="50"/>
        <v>-1.7575144821507602E-2</v>
      </c>
      <c r="E1052" s="5">
        <f t="shared" si="51"/>
        <v>0.49604218857648941</v>
      </c>
    </row>
    <row r="1053" spans="1:5" x14ac:dyDescent="0.2">
      <c r="A1053" s="9">
        <f t="shared" si="52"/>
        <v>-2</v>
      </c>
      <c r="B1053" s="13">
        <v>35719</v>
      </c>
      <c r="C1053">
        <v>2.835</v>
      </c>
      <c r="D1053" s="4">
        <f t="shared" si="50"/>
        <v>5.3050522296933193E-3</v>
      </c>
      <c r="E1053" s="5">
        <f t="shared" si="51"/>
        <v>0.49821135193064658</v>
      </c>
    </row>
    <row r="1054" spans="1:5" x14ac:dyDescent="0.2">
      <c r="A1054" s="9">
        <f t="shared" si="52"/>
        <v>-2</v>
      </c>
      <c r="B1054" s="13">
        <v>35720</v>
      </c>
      <c r="C1054">
        <v>2.92</v>
      </c>
      <c r="D1054" s="4">
        <f t="shared" si="50"/>
        <v>2.9541679100474932E-2</v>
      </c>
      <c r="E1054" s="5">
        <f t="shared" si="51"/>
        <v>0.49538868906524886</v>
      </c>
    </row>
    <row r="1055" spans="1:5" x14ac:dyDescent="0.2">
      <c r="A1055" s="9">
        <f t="shared" si="52"/>
        <v>-2</v>
      </c>
      <c r="B1055" s="13">
        <v>35721</v>
      </c>
      <c r="C1055">
        <v>2.98</v>
      </c>
      <c r="D1055" s="4">
        <f t="shared" si="50"/>
        <v>2.0339684237122783E-2</v>
      </c>
      <c r="E1055" s="5">
        <f t="shared" si="51"/>
        <v>0.37151382058667365</v>
      </c>
    </row>
    <row r="1056" spans="1:5" x14ac:dyDescent="0.2">
      <c r="A1056" s="9">
        <f t="shared" si="52"/>
        <v>-2</v>
      </c>
      <c r="B1056" s="13">
        <v>35722</v>
      </c>
      <c r="C1056">
        <v>2.98</v>
      </c>
      <c r="D1056" s="4">
        <f t="shared" si="50"/>
        <v>0</v>
      </c>
      <c r="E1056" s="5">
        <f t="shared" si="51"/>
        <v>0.3461881120014596</v>
      </c>
    </row>
    <row r="1057" spans="1:5" x14ac:dyDescent="0.2">
      <c r="A1057" s="9">
        <f t="shared" si="52"/>
        <v>-2</v>
      </c>
      <c r="B1057" s="13">
        <v>35723</v>
      </c>
      <c r="C1057">
        <v>2.98</v>
      </c>
      <c r="D1057" s="4">
        <f t="shared" si="50"/>
        <v>0</v>
      </c>
      <c r="E1057" s="5">
        <f t="shared" si="51"/>
        <v>0.3461881120014596</v>
      </c>
    </row>
    <row r="1058" spans="1:5" x14ac:dyDescent="0.2">
      <c r="A1058" s="9">
        <f t="shared" si="52"/>
        <v>-2</v>
      </c>
      <c r="B1058" s="13">
        <v>35724</v>
      </c>
      <c r="C1058">
        <v>3.0249999999999999</v>
      </c>
      <c r="D1058" s="4">
        <f t="shared" si="50"/>
        <v>1.4987790965491708E-2</v>
      </c>
      <c r="E1058" s="5">
        <f t="shared" si="51"/>
        <v>0.32760295750304963</v>
      </c>
    </row>
    <row r="1059" spans="1:5" x14ac:dyDescent="0.2">
      <c r="A1059" s="9">
        <f t="shared" si="52"/>
        <v>-2</v>
      </c>
      <c r="B1059" s="13">
        <v>35725</v>
      </c>
      <c r="C1059">
        <v>3.14</v>
      </c>
      <c r="D1059" s="4">
        <f t="shared" si="50"/>
        <v>3.7311708437357177E-2</v>
      </c>
      <c r="E1059" s="5">
        <f t="shared" si="51"/>
        <v>0.36033707229207002</v>
      </c>
    </row>
    <row r="1060" spans="1:5" x14ac:dyDescent="0.2">
      <c r="A1060" s="9">
        <f t="shared" si="52"/>
        <v>-2</v>
      </c>
      <c r="B1060" s="13">
        <v>35726</v>
      </c>
      <c r="C1060">
        <v>3.2250000000000001</v>
      </c>
      <c r="D1060" s="4">
        <f t="shared" si="50"/>
        <v>2.6710150327573862E-2</v>
      </c>
      <c r="E1060" s="5">
        <f t="shared" si="51"/>
        <v>0.35713334898075227</v>
      </c>
    </row>
    <row r="1061" spans="1:5" x14ac:dyDescent="0.2">
      <c r="A1061" s="9">
        <f t="shared" si="52"/>
        <v>-2</v>
      </c>
      <c r="B1061" s="13">
        <v>35727</v>
      </c>
      <c r="C1061">
        <v>3.3450000000000002</v>
      </c>
      <c r="D1061" s="4">
        <f t="shared" si="50"/>
        <v>3.653374333245607E-2</v>
      </c>
      <c r="E1061" s="5">
        <f t="shared" si="51"/>
        <v>0.34546335828467134</v>
      </c>
    </row>
    <row r="1062" spans="1:5" x14ac:dyDescent="0.2">
      <c r="A1062" s="9">
        <f t="shared" si="52"/>
        <v>-2</v>
      </c>
      <c r="B1062" s="13">
        <v>35728</v>
      </c>
      <c r="C1062">
        <v>3.2</v>
      </c>
      <c r="D1062" s="4">
        <f t="shared" si="50"/>
        <v>-4.4315883774510963E-2</v>
      </c>
      <c r="E1062" s="5">
        <f t="shared" si="51"/>
        <v>0.46560032780353922</v>
      </c>
    </row>
    <row r="1063" spans="1:5" x14ac:dyDescent="0.2">
      <c r="A1063" s="9">
        <f t="shared" si="52"/>
        <v>-2</v>
      </c>
      <c r="B1063" s="13">
        <v>35729</v>
      </c>
      <c r="C1063">
        <v>3.2</v>
      </c>
      <c r="D1063" s="4">
        <f t="shared" si="50"/>
        <v>0</v>
      </c>
      <c r="E1063" s="5">
        <f t="shared" si="51"/>
        <v>0.47007204067513408</v>
      </c>
    </row>
    <row r="1064" spans="1:5" x14ac:dyDescent="0.2">
      <c r="A1064" s="9">
        <f t="shared" si="52"/>
        <v>-2</v>
      </c>
      <c r="B1064" s="13">
        <v>35730</v>
      </c>
      <c r="C1064">
        <v>3.2</v>
      </c>
      <c r="D1064" s="4">
        <f t="shared" si="50"/>
        <v>0</v>
      </c>
      <c r="E1064" s="5">
        <f t="shared" si="51"/>
        <v>0.45940693204894856</v>
      </c>
    </row>
    <row r="1065" spans="1:5" x14ac:dyDescent="0.2">
      <c r="A1065" s="9">
        <f t="shared" si="52"/>
        <v>-2</v>
      </c>
      <c r="B1065" s="13">
        <v>35731</v>
      </c>
      <c r="C1065">
        <v>3.4350000000000001</v>
      </c>
      <c r="D1065" s="4">
        <f t="shared" si="50"/>
        <v>7.086611586863184E-2</v>
      </c>
      <c r="E1065" s="5">
        <f t="shared" si="51"/>
        <v>0.59166456864538119</v>
      </c>
    </row>
    <row r="1066" spans="1:5" x14ac:dyDescent="0.2">
      <c r="A1066" s="9">
        <f t="shared" si="52"/>
        <v>-2</v>
      </c>
      <c r="B1066" s="13">
        <v>35732</v>
      </c>
      <c r="C1066">
        <v>3.625</v>
      </c>
      <c r="D1066" s="4">
        <f t="shared" si="50"/>
        <v>5.3837362632325421E-2</v>
      </c>
      <c r="E1066" s="5">
        <f t="shared" si="51"/>
        <v>0.62754382200761372</v>
      </c>
    </row>
    <row r="1067" spans="1:5" x14ac:dyDescent="0.2">
      <c r="A1067" s="9">
        <f t="shared" si="52"/>
        <v>-2</v>
      </c>
      <c r="B1067" s="13">
        <v>35733</v>
      </c>
      <c r="C1067">
        <v>3.4</v>
      </c>
      <c r="D1067" s="4">
        <f t="shared" si="50"/>
        <v>-6.4078856684522401E-2</v>
      </c>
      <c r="E1067" s="5">
        <f t="shared" si="51"/>
        <v>0.8034420745620624</v>
      </c>
    </row>
    <row r="1068" spans="1:5" x14ac:dyDescent="0.2">
      <c r="A1068" s="9">
        <f t="shared" si="52"/>
        <v>-2</v>
      </c>
      <c r="B1068" s="13">
        <v>35734</v>
      </c>
      <c r="C1068">
        <v>3.2349999999999999</v>
      </c>
      <c r="D1068" s="4">
        <f t="shared" si="50"/>
        <v>-4.9746503669251874E-2</v>
      </c>
      <c r="E1068" s="5">
        <f t="shared" si="51"/>
        <v>0.88826163353501797</v>
      </c>
    </row>
    <row r="1069" spans="1:5" x14ac:dyDescent="0.2">
      <c r="A1069" s="9">
        <f t="shared" si="52"/>
        <v>-1</v>
      </c>
      <c r="B1069" s="13">
        <v>35735</v>
      </c>
      <c r="C1069">
        <v>3.2250000000000001</v>
      </c>
      <c r="D1069" s="4">
        <f t="shared" si="50"/>
        <v>-3.0959777051280096E-3</v>
      </c>
      <c r="E1069" s="5">
        <f t="shared" si="51"/>
        <v>0.86505121769344995</v>
      </c>
    </row>
    <row r="1070" spans="1:5" x14ac:dyDescent="0.2">
      <c r="A1070" s="9">
        <f t="shared" si="52"/>
        <v>-1</v>
      </c>
      <c r="B1070" s="13">
        <v>35736</v>
      </c>
      <c r="C1070">
        <v>3.2250000000000001</v>
      </c>
      <c r="D1070" s="4">
        <f t="shared" si="50"/>
        <v>0</v>
      </c>
      <c r="E1070" s="5">
        <f t="shared" si="51"/>
        <v>0.8498666580522396</v>
      </c>
    </row>
    <row r="1071" spans="1:5" x14ac:dyDescent="0.2">
      <c r="A1071" s="9">
        <f t="shared" si="52"/>
        <v>-1</v>
      </c>
      <c r="B1071" s="13">
        <v>35737</v>
      </c>
      <c r="C1071">
        <v>3.2250000000000001</v>
      </c>
      <c r="D1071" s="4">
        <f t="shared" si="50"/>
        <v>0</v>
      </c>
      <c r="E1071" s="5">
        <f t="shared" si="51"/>
        <v>0.81408245527399392</v>
      </c>
    </row>
    <row r="1072" spans="1:5" x14ac:dyDescent="0.2">
      <c r="A1072" s="9">
        <f t="shared" si="52"/>
        <v>-1</v>
      </c>
      <c r="B1072" s="13">
        <v>35738</v>
      </c>
      <c r="C1072">
        <v>3.24</v>
      </c>
      <c r="D1072" s="4">
        <f t="shared" si="50"/>
        <v>4.6403795565023009E-3</v>
      </c>
      <c r="E1072" s="5">
        <f t="shared" si="51"/>
        <v>0.76729637980338705</v>
      </c>
    </row>
    <row r="1073" spans="1:5" x14ac:dyDescent="0.2">
      <c r="A1073" s="9">
        <f t="shared" si="52"/>
        <v>-1</v>
      </c>
      <c r="B1073" s="13">
        <v>35739</v>
      </c>
      <c r="C1073">
        <v>3.1349999999999998</v>
      </c>
      <c r="D1073" s="4">
        <f t="shared" si="50"/>
        <v>-3.2944155719354148E-2</v>
      </c>
      <c r="E1073" s="5">
        <f t="shared" si="51"/>
        <v>0.79478128251798752</v>
      </c>
    </row>
    <row r="1074" spans="1:5" x14ac:dyDescent="0.2">
      <c r="A1074" s="9">
        <f t="shared" si="52"/>
        <v>-1</v>
      </c>
      <c r="B1074" s="13">
        <v>35740</v>
      </c>
      <c r="C1074">
        <v>3.1850000000000001</v>
      </c>
      <c r="D1074" s="4">
        <f t="shared" si="50"/>
        <v>1.5823114939242659E-2</v>
      </c>
      <c r="E1074" s="5">
        <f t="shared" si="51"/>
        <v>0.80215312534309657</v>
      </c>
    </row>
    <row r="1075" spans="1:5" x14ac:dyDescent="0.2">
      <c r="A1075" s="9">
        <f t="shared" si="52"/>
        <v>-1</v>
      </c>
      <c r="B1075" s="13">
        <v>35741</v>
      </c>
      <c r="C1075">
        <v>3.23</v>
      </c>
      <c r="D1075" s="4">
        <f t="shared" si="50"/>
        <v>1.4029848210438485E-2</v>
      </c>
      <c r="E1075" s="5">
        <f t="shared" si="51"/>
        <v>0.65764370630460622</v>
      </c>
    </row>
    <row r="1076" spans="1:5" x14ac:dyDescent="0.2">
      <c r="A1076" s="9">
        <f t="shared" si="52"/>
        <v>-1</v>
      </c>
      <c r="B1076" s="13">
        <v>35742</v>
      </c>
      <c r="C1076">
        <v>3.0750000000000002</v>
      </c>
      <c r="D1076" s="4">
        <f t="shared" si="50"/>
        <v>-4.9177235976083859E-2</v>
      </c>
      <c r="E1076" s="5">
        <f t="shared" si="51"/>
        <v>0.5644221214233992</v>
      </c>
    </row>
    <row r="1077" spans="1:5" x14ac:dyDescent="0.2">
      <c r="A1077" s="9">
        <f t="shared" si="52"/>
        <v>-1</v>
      </c>
      <c r="B1077" s="13">
        <v>35743</v>
      </c>
      <c r="C1077">
        <v>3.0750000000000002</v>
      </c>
      <c r="D1077" s="4">
        <f t="shared" si="50"/>
        <v>0</v>
      </c>
      <c r="E1077" s="5">
        <f t="shared" si="51"/>
        <v>0.4700205494376567</v>
      </c>
    </row>
    <row r="1078" spans="1:5" x14ac:dyDescent="0.2">
      <c r="A1078" s="9">
        <f t="shared" si="52"/>
        <v>-1</v>
      </c>
      <c r="B1078" s="13">
        <v>35744</v>
      </c>
      <c r="C1078">
        <v>3.0750000000000002</v>
      </c>
      <c r="D1078" s="4">
        <f t="shared" si="50"/>
        <v>0</v>
      </c>
      <c r="E1078" s="5">
        <f t="shared" si="51"/>
        <v>0.38866354122747865</v>
      </c>
    </row>
    <row r="1079" spans="1:5" x14ac:dyDescent="0.2">
      <c r="A1079" s="9">
        <f t="shared" si="52"/>
        <v>-1</v>
      </c>
      <c r="B1079" s="13">
        <v>35745</v>
      </c>
      <c r="C1079">
        <v>3.1850000000000001</v>
      </c>
      <c r="D1079" s="4">
        <f t="shared" si="50"/>
        <v>3.5147387765645362E-2</v>
      </c>
      <c r="E1079" s="5">
        <f t="shared" si="51"/>
        <v>0.4588827745101115</v>
      </c>
    </row>
    <row r="1080" spans="1:5" x14ac:dyDescent="0.2">
      <c r="A1080" s="9">
        <f t="shared" si="52"/>
        <v>-1</v>
      </c>
      <c r="B1080" s="13">
        <v>35746</v>
      </c>
      <c r="C1080">
        <v>3.2549999999999999</v>
      </c>
      <c r="D1080" s="4">
        <f t="shared" si="50"/>
        <v>2.173998663640582E-2</v>
      </c>
      <c r="E1080" s="5">
        <f t="shared" si="51"/>
        <v>0.47960928880866677</v>
      </c>
    </row>
    <row r="1081" spans="1:5" x14ac:dyDescent="0.2">
      <c r="A1081" s="9">
        <f t="shared" si="52"/>
        <v>-1</v>
      </c>
      <c r="B1081" s="13">
        <v>35747</v>
      </c>
      <c r="C1081">
        <v>3.2749999999999999</v>
      </c>
      <c r="D1081" s="4">
        <f t="shared" si="50"/>
        <v>6.1255934266825759E-3</v>
      </c>
      <c r="E1081" s="5">
        <f t="shared" si="51"/>
        <v>0.48055655502122235</v>
      </c>
    </row>
    <row r="1082" spans="1:5" x14ac:dyDescent="0.2">
      <c r="A1082" s="9">
        <f t="shared" si="52"/>
        <v>-1</v>
      </c>
      <c r="B1082" s="13">
        <v>35748</v>
      </c>
      <c r="C1082">
        <v>3.26</v>
      </c>
      <c r="D1082" s="4">
        <f t="shared" si="50"/>
        <v>-4.5906737085989512E-3</v>
      </c>
      <c r="E1082" s="5">
        <f t="shared" si="51"/>
        <v>0.48137546957251309</v>
      </c>
    </row>
    <row r="1083" spans="1:5" x14ac:dyDescent="0.2">
      <c r="A1083" s="9">
        <f t="shared" si="52"/>
        <v>-1</v>
      </c>
      <c r="B1083" s="13">
        <v>35749</v>
      </c>
      <c r="C1083">
        <v>3.2250000000000001</v>
      </c>
      <c r="D1083" s="4">
        <f t="shared" si="50"/>
        <v>-1.0794245130880401E-2</v>
      </c>
      <c r="E1083" s="5">
        <f t="shared" si="51"/>
        <v>0.43512839050905094</v>
      </c>
    </row>
    <row r="1084" spans="1:5" x14ac:dyDescent="0.2">
      <c r="A1084" s="9">
        <f t="shared" si="52"/>
        <v>-1</v>
      </c>
      <c r="B1084" s="13">
        <v>35750</v>
      </c>
      <c r="C1084">
        <v>3.2250000000000001</v>
      </c>
      <c r="D1084" s="4">
        <f t="shared" si="50"/>
        <v>0</v>
      </c>
      <c r="E1084" s="5">
        <f t="shared" si="51"/>
        <v>0.42638009099762486</v>
      </c>
    </row>
    <row r="1085" spans="1:5" x14ac:dyDescent="0.2">
      <c r="A1085" s="9">
        <f t="shared" si="52"/>
        <v>-1</v>
      </c>
      <c r="B1085" s="13">
        <v>35751</v>
      </c>
      <c r="C1085">
        <v>3.2250000000000001</v>
      </c>
      <c r="D1085" s="4">
        <f t="shared" si="50"/>
        <v>0</v>
      </c>
      <c r="E1085" s="5">
        <f t="shared" si="51"/>
        <v>0.41765913225883339</v>
      </c>
    </row>
    <row r="1086" spans="1:5" x14ac:dyDescent="0.2">
      <c r="A1086" s="9">
        <f t="shared" si="52"/>
        <v>-1</v>
      </c>
      <c r="B1086" s="13">
        <v>35752</v>
      </c>
      <c r="C1086">
        <v>3.0950000000000002</v>
      </c>
      <c r="D1086" s="4">
        <f t="shared" si="50"/>
        <v>-4.1145044111176303E-2</v>
      </c>
      <c r="E1086" s="5">
        <f t="shared" si="51"/>
        <v>0.380599459528354</v>
      </c>
    </row>
    <row r="1087" spans="1:5" x14ac:dyDescent="0.2">
      <c r="A1087" s="9">
        <f t="shared" si="52"/>
        <v>-1</v>
      </c>
      <c r="B1087" s="13">
        <v>35753</v>
      </c>
      <c r="C1087">
        <v>2.9950000000000001</v>
      </c>
      <c r="D1087" s="4">
        <f t="shared" si="50"/>
        <v>-3.2843674569146809E-2</v>
      </c>
      <c r="E1087" s="5">
        <f t="shared" si="51"/>
        <v>0.4312259461525606</v>
      </c>
    </row>
    <row r="1088" spans="1:5" x14ac:dyDescent="0.2">
      <c r="A1088" s="9">
        <f t="shared" si="52"/>
        <v>-1</v>
      </c>
      <c r="B1088" s="13">
        <v>35754</v>
      </c>
      <c r="C1088">
        <v>2.98</v>
      </c>
      <c r="D1088" s="4">
        <f t="shared" si="50"/>
        <v>-5.0209310500996807E-3</v>
      </c>
      <c r="E1088" s="5">
        <f t="shared" si="51"/>
        <v>0.43104805474219654</v>
      </c>
    </row>
    <row r="1089" spans="1:5" x14ac:dyDescent="0.2">
      <c r="A1089" s="9">
        <f t="shared" si="52"/>
        <v>-1</v>
      </c>
      <c r="B1089" s="13">
        <v>35755</v>
      </c>
      <c r="C1089">
        <v>2.76</v>
      </c>
      <c r="D1089" s="4">
        <f t="shared" si="50"/>
        <v>-7.6692620788254576E-2</v>
      </c>
      <c r="E1089" s="5">
        <f t="shared" si="51"/>
        <v>0.54318060728195894</v>
      </c>
    </row>
    <row r="1090" spans="1:5" x14ac:dyDescent="0.2">
      <c r="A1090" s="9">
        <f t="shared" si="52"/>
        <v>-1</v>
      </c>
      <c r="B1090" s="13">
        <v>35756</v>
      </c>
      <c r="C1090">
        <v>2.57</v>
      </c>
      <c r="D1090" s="4">
        <f t="shared" si="50"/>
        <v>-7.1324780821930167E-2</v>
      </c>
      <c r="E1090" s="5">
        <f t="shared" si="51"/>
        <v>0.58219866389872466</v>
      </c>
    </row>
    <row r="1091" spans="1:5" x14ac:dyDescent="0.2">
      <c r="A1091" s="9">
        <f t="shared" si="52"/>
        <v>-1</v>
      </c>
      <c r="B1091" s="13">
        <v>35757</v>
      </c>
      <c r="C1091">
        <v>2.57</v>
      </c>
      <c r="D1091" s="4">
        <f t="shared" si="50"/>
        <v>0</v>
      </c>
      <c r="E1091" s="5">
        <f t="shared" si="51"/>
        <v>0.57056232825059483</v>
      </c>
    </row>
    <row r="1092" spans="1:5" x14ac:dyDescent="0.2">
      <c r="A1092" s="9">
        <f t="shared" si="52"/>
        <v>-1</v>
      </c>
      <c r="B1092" s="13">
        <v>35758</v>
      </c>
      <c r="C1092">
        <v>2.57</v>
      </c>
      <c r="D1092" s="4">
        <f t="shared" si="50"/>
        <v>0</v>
      </c>
      <c r="E1092" s="5">
        <f t="shared" si="51"/>
        <v>0.57760500816800231</v>
      </c>
    </row>
    <row r="1093" spans="1:5" x14ac:dyDescent="0.2">
      <c r="A1093" s="9">
        <f t="shared" si="52"/>
        <v>-1</v>
      </c>
      <c r="B1093" s="13">
        <v>35759</v>
      </c>
      <c r="C1093">
        <v>2.5950000000000002</v>
      </c>
      <c r="D1093" s="4">
        <f t="shared" si="50"/>
        <v>9.6806177107237167E-3</v>
      </c>
      <c r="E1093" s="5">
        <f t="shared" si="51"/>
        <v>0.60868592926565113</v>
      </c>
    </row>
    <row r="1094" spans="1:5" x14ac:dyDescent="0.2">
      <c r="A1094" s="9">
        <f t="shared" si="52"/>
        <v>-1</v>
      </c>
      <c r="B1094" s="13">
        <v>35760</v>
      </c>
      <c r="C1094">
        <v>2.4700000000000002</v>
      </c>
      <c r="D1094" s="4">
        <f t="shared" si="50"/>
        <v>-4.9368365977966129E-2</v>
      </c>
      <c r="E1094" s="5">
        <f t="shared" si="51"/>
        <v>0.61026643827973559</v>
      </c>
    </row>
    <row r="1095" spans="1:5" x14ac:dyDescent="0.2">
      <c r="A1095" s="9">
        <f t="shared" si="52"/>
        <v>-1</v>
      </c>
      <c r="B1095" s="13">
        <v>35761</v>
      </c>
      <c r="C1095">
        <v>2.4300000000000002</v>
      </c>
      <c r="D1095" s="4">
        <f t="shared" si="50"/>
        <v>-1.6326893287428781E-2</v>
      </c>
      <c r="E1095" s="5">
        <f t="shared" si="51"/>
        <v>0.58892613944525063</v>
      </c>
    </row>
    <row r="1096" spans="1:5" x14ac:dyDescent="0.2">
      <c r="A1096" s="9">
        <f t="shared" si="52"/>
        <v>-1</v>
      </c>
      <c r="B1096" s="13">
        <v>35762</v>
      </c>
      <c r="C1096">
        <v>2.4300000000000002</v>
      </c>
      <c r="D1096" s="4">
        <f t="shared" si="50"/>
        <v>0</v>
      </c>
      <c r="E1096" s="5">
        <f t="shared" si="51"/>
        <v>0.60479027036304733</v>
      </c>
    </row>
    <row r="1097" spans="1:5" x14ac:dyDescent="0.2">
      <c r="A1097" s="9">
        <f t="shared" si="52"/>
        <v>-1</v>
      </c>
      <c r="B1097" s="13">
        <v>35763</v>
      </c>
      <c r="C1097">
        <v>2.4300000000000002</v>
      </c>
      <c r="D1097" s="4">
        <f t="shared" si="50"/>
        <v>0</v>
      </c>
      <c r="E1097" s="5">
        <f t="shared" si="51"/>
        <v>0.6181342138771958</v>
      </c>
    </row>
    <row r="1098" spans="1:5" x14ac:dyDescent="0.2">
      <c r="A1098" s="9">
        <f t="shared" si="52"/>
        <v>-1</v>
      </c>
      <c r="B1098" s="13">
        <v>35764</v>
      </c>
      <c r="C1098">
        <v>2.4300000000000002</v>
      </c>
      <c r="D1098" s="4">
        <f t="shared" si="50"/>
        <v>0</v>
      </c>
      <c r="E1098" s="5">
        <f t="shared" si="51"/>
        <v>0.62408254482400161</v>
      </c>
    </row>
    <row r="1099" spans="1:5" x14ac:dyDescent="0.2">
      <c r="A1099" s="9">
        <f t="shared" si="52"/>
        <v>0</v>
      </c>
      <c r="B1099" s="13">
        <v>35765</v>
      </c>
      <c r="C1099">
        <v>2.4300000000000002</v>
      </c>
      <c r="D1099" s="4">
        <f t="shared" si="50"/>
        <v>0</v>
      </c>
      <c r="E1099" s="5">
        <f t="shared" si="51"/>
        <v>0.50399197951229502</v>
      </c>
    </row>
    <row r="1100" spans="1:5" x14ac:dyDescent="0.2">
      <c r="A1100" s="9">
        <f t="shared" si="52"/>
        <v>0</v>
      </c>
      <c r="B1100" s="13">
        <v>35766</v>
      </c>
      <c r="C1100">
        <v>2.33</v>
      </c>
      <c r="D1100" s="4">
        <f t="shared" si="50"/>
        <v>-4.2022989774847926E-2</v>
      </c>
      <c r="E1100" s="5">
        <f t="shared" si="51"/>
        <v>0.38222210394407252</v>
      </c>
    </row>
    <row r="1101" spans="1:5" x14ac:dyDescent="0.2">
      <c r="A1101" s="9">
        <f t="shared" si="52"/>
        <v>0</v>
      </c>
      <c r="B1101" s="13">
        <v>35767</v>
      </c>
      <c r="C1101">
        <v>2.65</v>
      </c>
      <c r="D1101" s="4">
        <f t="shared" ref="D1101:D1164" si="53">LN(C1101/C1100)</f>
        <v>0.12869137242052153</v>
      </c>
      <c r="E1101" s="5">
        <f t="shared" ref="E1101:E1164" si="54">STDEV(D1092:D1101)*SQRT(365)</f>
        <v>0.92353775788148718</v>
      </c>
    </row>
    <row r="1102" spans="1:5" x14ac:dyDescent="0.2">
      <c r="A1102" s="9">
        <f t="shared" ref="A1102:A1165" si="55">MONTH(B1102)+(YEAR(B1102)-1998)*12</f>
        <v>0</v>
      </c>
      <c r="B1102" s="13">
        <v>35768</v>
      </c>
      <c r="C1102">
        <v>2.5299999999999998</v>
      </c>
      <c r="D1102" s="4">
        <f t="shared" si="53"/>
        <v>-4.6340337258701965E-2</v>
      </c>
      <c r="E1102" s="5">
        <f t="shared" si="54"/>
        <v>0.97099173116004533</v>
      </c>
    </row>
    <row r="1103" spans="1:5" x14ac:dyDescent="0.2">
      <c r="A1103" s="9">
        <f t="shared" si="55"/>
        <v>0</v>
      </c>
      <c r="B1103" s="13">
        <v>35769</v>
      </c>
      <c r="C1103">
        <v>2.5299999999999998</v>
      </c>
      <c r="D1103" s="4">
        <f t="shared" si="53"/>
        <v>0</v>
      </c>
      <c r="E1103" s="5">
        <f t="shared" si="54"/>
        <v>0.96820066095810986</v>
      </c>
    </row>
    <row r="1104" spans="1:5" x14ac:dyDescent="0.2">
      <c r="A1104" s="9">
        <f t="shared" si="55"/>
        <v>0</v>
      </c>
      <c r="B1104" s="13">
        <v>35770</v>
      </c>
      <c r="C1104">
        <v>2.4350000000000001</v>
      </c>
      <c r="D1104" s="4">
        <f t="shared" si="53"/>
        <v>-3.8272546204875642E-2</v>
      </c>
      <c r="E1104" s="5">
        <f t="shared" si="54"/>
        <v>0.9485557898569873</v>
      </c>
    </row>
    <row r="1105" spans="1:5" x14ac:dyDescent="0.2">
      <c r="A1105" s="9">
        <f t="shared" si="55"/>
        <v>0</v>
      </c>
      <c r="B1105" s="13">
        <v>35771</v>
      </c>
      <c r="C1105">
        <v>2.4350000000000001</v>
      </c>
      <c r="D1105" s="4">
        <f t="shared" si="53"/>
        <v>0</v>
      </c>
      <c r="E1105" s="5">
        <f t="shared" si="54"/>
        <v>0.94326887287983563</v>
      </c>
    </row>
    <row r="1106" spans="1:5" x14ac:dyDescent="0.2">
      <c r="A1106" s="9">
        <f t="shared" si="55"/>
        <v>0</v>
      </c>
      <c r="B1106" s="13">
        <v>35772</v>
      </c>
      <c r="C1106">
        <v>2.4750000000000001</v>
      </c>
      <c r="D1106" s="4">
        <f t="shared" si="53"/>
        <v>1.6293639486100533E-2</v>
      </c>
      <c r="E1106" s="5">
        <f t="shared" si="54"/>
        <v>0.94824819053838516</v>
      </c>
    </row>
    <row r="1107" spans="1:5" x14ac:dyDescent="0.2">
      <c r="A1107" s="9">
        <f t="shared" si="55"/>
        <v>0</v>
      </c>
      <c r="B1107" s="13">
        <v>35773</v>
      </c>
      <c r="C1107">
        <v>2.4350000000000001</v>
      </c>
      <c r="D1107" s="4">
        <f t="shared" si="53"/>
        <v>-1.6293639486100502E-2</v>
      </c>
      <c r="E1107" s="5">
        <f t="shared" si="54"/>
        <v>0.95461498119626798</v>
      </c>
    </row>
    <row r="1108" spans="1:5" x14ac:dyDescent="0.2">
      <c r="A1108" s="9">
        <f t="shared" si="55"/>
        <v>0</v>
      </c>
      <c r="B1108" s="13">
        <v>35774</v>
      </c>
      <c r="C1108">
        <v>2.3050000000000002</v>
      </c>
      <c r="D1108" s="4">
        <f t="shared" si="53"/>
        <v>-5.4866080085941168E-2</v>
      </c>
      <c r="E1108" s="5">
        <f t="shared" si="54"/>
        <v>1.010979711339576</v>
      </c>
    </row>
    <row r="1109" spans="1:5" x14ac:dyDescent="0.2">
      <c r="A1109" s="9">
        <f t="shared" si="55"/>
        <v>0</v>
      </c>
      <c r="B1109" s="13">
        <v>35775</v>
      </c>
      <c r="C1109">
        <v>2.46</v>
      </c>
      <c r="D1109" s="4">
        <f t="shared" si="53"/>
        <v>6.5080673495659519E-2</v>
      </c>
      <c r="E1109" s="5">
        <f t="shared" si="54"/>
        <v>1.0975212884225098</v>
      </c>
    </row>
    <row r="1110" spans="1:5" x14ac:dyDescent="0.2">
      <c r="A1110" s="9">
        <f t="shared" si="55"/>
        <v>0</v>
      </c>
      <c r="B1110" s="13">
        <v>35776</v>
      </c>
      <c r="C1110">
        <v>2.46</v>
      </c>
      <c r="D1110" s="4">
        <f t="shared" si="53"/>
        <v>0</v>
      </c>
      <c r="E1110" s="5">
        <f t="shared" si="54"/>
        <v>1.0590517008311997</v>
      </c>
    </row>
    <row r="1111" spans="1:5" x14ac:dyDescent="0.2">
      <c r="A1111" s="9">
        <f t="shared" si="55"/>
        <v>0</v>
      </c>
      <c r="B1111" s="13">
        <v>35777</v>
      </c>
      <c r="C1111">
        <v>2.29</v>
      </c>
      <c r="D1111" s="4">
        <f t="shared" si="53"/>
        <v>-7.1609532378123147E-2</v>
      </c>
      <c r="E1111" s="5">
        <f t="shared" si="54"/>
        <v>0.7638023305646664</v>
      </c>
    </row>
    <row r="1112" spans="1:5" x14ac:dyDescent="0.2">
      <c r="A1112" s="9">
        <f t="shared" si="55"/>
        <v>0</v>
      </c>
      <c r="B1112" s="13">
        <v>35778</v>
      </c>
      <c r="C1112">
        <v>2.29</v>
      </c>
      <c r="D1112" s="4">
        <f t="shared" si="53"/>
        <v>0</v>
      </c>
      <c r="E1112" s="5">
        <f t="shared" si="54"/>
        <v>0.73652908933828598</v>
      </c>
    </row>
    <row r="1113" spans="1:5" x14ac:dyDescent="0.2">
      <c r="A1113" s="9">
        <f t="shared" si="55"/>
        <v>0</v>
      </c>
      <c r="B1113" s="13">
        <v>35779</v>
      </c>
      <c r="C1113">
        <v>2.2850000000000001</v>
      </c>
      <c r="D1113" s="4">
        <f t="shared" si="53"/>
        <v>-2.1857932199802082E-3</v>
      </c>
      <c r="E1113" s="5">
        <f t="shared" si="54"/>
        <v>0.73544711520131323</v>
      </c>
    </row>
    <row r="1114" spans="1:5" x14ac:dyDescent="0.2">
      <c r="A1114" s="9">
        <f t="shared" si="55"/>
        <v>0</v>
      </c>
      <c r="B1114" s="13">
        <v>35780</v>
      </c>
      <c r="C1114">
        <v>2.29</v>
      </c>
      <c r="D1114" s="4">
        <f t="shared" si="53"/>
        <v>2.1857932199802256E-3</v>
      </c>
      <c r="E1114" s="5">
        <f t="shared" si="54"/>
        <v>0.71306162167375264</v>
      </c>
    </row>
    <row r="1115" spans="1:5" x14ac:dyDescent="0.2">
      <c r="A1115" s="9">
        <f t="shared" si="55"/>
        <v>0</v>
      </c>
      <c r="B1115" s="13">
        <v>35781</v>
      </c>
      <c r="C1115">
        <v>2.2400000000000002</v>
      </c>
      <c r="D1115" s="4">
        <f t="shared" si="53"/>
        <v>-2.2075951699199736E-2</v>
      </c>
      <c r="E1115" s="5">
        <f t="shared" si="54"/>
        <v>0.71781032104376741</v>
      </c>
    </row>
    <row r="1116" spans="1:5" x14ac:dyDescent="0.2">
      <c r="A1116" s="9">
        <f t="shared" si="55"/>
        <v>0</v>
      </c>
      <c r="B1116" s="13">
        <v>35782</v>
      </c>
      <c r="C1116">
        <v>2.36</v>
      </c>
      <c r="D1116" s="4">
        <f t="shared" si="53"/>
        <v>5.2185753170570039E-2</v>
      </c>
      <c r="E1116" s="5">
        <f t="shared" si="54"/>
        <v>0.79624610417014241</v>
      </c>
    </row>
    <row r="1117" spans="1:5" x14ac:dyDescent="0.2">
      <c r="A1117" s="9">
        <f t="shared" si="55"/>
        <v>0</v>
      </c>
      <c r="B1117" s="13">
        <v>35783</v>
      </c>
      <c r="C1117">
        <v>2.36</v>
      </c>
      <c r="D1117" s="4">
        <f t="shared" si="53"/>
        <v>0</v>
      </c>
      <c r="E1117" s="5">
        <f t="shared" si="54"/>
        <v>0.79274987799958108</v>
      </c>
    </row>
    <row r="1118" spans="1:5" x14ac:dyDescent="0.2">
      <c r="A1118" s="9">
        <f t="shared" si="55"/>
        <v>0</v>
      </c>
      <c r="B1118" s="13">
        <v>35784</v>
      </c>
      <c r="C1118">
        <v>2.375</v>
      </c>
      <c r="D1118" s="4">
        <f t="shared" si="53"/>
        <v>6.3358184490859238E-3</v>
      </c>
      <c r="E1118" s="5">
        <f t="shared" si="54"/>
        <v>0.71297697341206445</v>
      </c>
    </row>
    <row r="1119" spans="1:5" x14ac:dyDescent="0.2">
      <c r="A1119" s="9">
        <f t="shared" si="55"/>
        <v>0</v>
      </c>
      <c r="B1119" s="13">
        <v>35785</v>
      </c>
      <c r="C1119">
        <v>2.375</v>
      </c>
      <c r="D1119" s="4">
        <f t="shared" si="53"/>
        <v>0</v>
      </c>
      <c r="E1119" s="5">
        <f t="shared" si="54"/>
        <v>0.5789459609460581</v>
      </c>
    </row>
    <row r="1120" spans="1:5" x14ac:dyDescent="0.2">
      <c r="A1120" s="9">
        <f t="shared" si="55"/>
        <v>0</v>
      </c>
      <c r="B1120" s="13">
        <v>35786</v>
      </c>
      <c r="C1120">
        <v>2.35</v>
      </c>
      <c r="D1120" s="4">
        <f t="shared" si="53"/>
        <v>-1.0582109330536859E-2</v>
      </c>
      <c r="E1120" s="5">
        <f t="shared" si="54"/>
        <v>0.57986853792524007</v>
      </c>
    </row>
    <row r="1121" spans="1:5" x14ac:dyDescent="0.2">
      <c r="A1121" s="9">
        <f t="shared" si="55"/>
        <v>0</v>
      </c>
      <c r="B1121" s="13">
        <v>35787</v>
      </c>
      <c r="C1121">
        <v>2.35</v>
      </c>
      <c r="D1121" s="4">
        <f t="shared" si="53"/>
        <v>0</v>
      </c>
      <c r="E1121" s="5">
        <f t="shared" si="54"/>
        <v>0.36613641848931122</v>
      </c>
    </row>
    <row r="1122" spans="1:5" x14ac:dyDescent="0.2">
      <c r="A1122" s="9">
        <f t="shared" si="55"/>
        <v>0</v>
      </c>
      <c r="B1122" s="13">
        <v>35788</v>
      </c>
      <c r="C1122">
        <v>2.35</v>
      </c>
      <c r="D1122" s="4">
        <f t="shared" si="53"/>
        <v>0</v>
      </c>
      <c r="E1122" s="5">
        <f t="shared" si="54"/>
        <v>0.36613641848931122</v>
      </c>
    </row>
    <row r="1123" spans="1:5" x14ac:dyDescent="0.2">
      <c r="A1123" s="9">
        <f t="shared" si="55"/>
        <v>0</v>
      </c>
      <c r="B1123" s="13">
        <v>35789</v>
      </c>
      <c r="C1123">
        <v>2.08</v>
      </c>
      <c r="D1123" s="4">
        <f t="shared" si="53"/>
        <v>-0.12204743444284105</v>
      </c>
      <c r="E1123" s="5">
        <f t="shared" si="54"/>
        <v>0.83954741896366469</v>
      </c>
    </row>
    <row r="1124" spans="1:5" x14ac:dyDescent="0.2">
      <c r="A1124" s="9">
        <f t="shared" si="55"/>
        <v>0</v>
      </c>
      <c r="B1124" s="13">
        <v>35790</v>
      </c>
      <c r="C1124">
        <v>2.08</v>
      </c>
      <c r="D1124" s="4">
        <f t="shared" si="53"/>
        <v>0</v>
      </c>
      <c r="E1124" s="5">
        <f t="shared" si="54"/>
        <v>0.83842722867580322</v>
      </c>
    </row>
    <row r="1125" spans="1:5" x14ac:dyDescent="0.2">
      <c r="A1125" s="9">
        <f t="shared" si="55"/>
        <v>0</v>
      </c>
      <c r="B1125" s="13">
        <v>35791</v>
      </c>
      <c r="C1125">
        <v>2.08</v>
      </c>
      <c r="D1125" s="4">
        <f t="shared" si="53"/>
        <v>0</v>
      </c>
      <c r="E1125" s="5">
        <f t="shared" si="54"/>
        <v>0.83572832854585277</v>
      </c>
    </row>
    <row r="1126" spans="1:5" x14ac:dyDescent="0.2">
      <c r="A1126" s="9">
        <f t="shared" si="55"/>
        <v>0</v>
      </c>
      <c r="B1126" s="13">
        <v>35792</v>
      </c>
      <c r="C1126">
        <v>2.08</v>
      </c>
      <c r="D1126" s="4">
        <f t="shared" si="53"/>
        <v>0</v>
      </c>
      <c r="E1126" s="5">
        <f t="shared" si="54"/>
        <v>0.738634748433458</v>
      </c>
    </row>
    <row r="1127" spans="1:5" x14ac:dyDescent="0.2">
      <c r="A1127" s="9">
        <f t="shared" si="55"/>
        <v>0</v>
      </c>
      <c r="B1127" s="13">
        <v>35793</v>
      </c>
      <c r="C1127">
        <v>2.2149999999999999</v>
      </c>
      <c r="D1127" s="4">
        <f t="shared" si="53"/>
        <v>6.2884509783872236E-2</v>
      </c>
      <c r="E1127" s="5">
        <f t="shared" si="54"/>
        <v>0.86852572006676187</v>
      </c>
    </row>
    <row r="1128" spans="1:5" x14ac:dyDescent="0.2">
      <c r="A1128" s="9">
        <f t="shared" si="55"/>
        <v>0</v>
      </c>
      <c r="B1128" s="13">
        <v>35794</v>
      </c>
      <c r="C1128">
        <v>2.08</v>
      </c>
      <c r="D1128" s="4">
        <f t="shared" si="53"/>
        <v>-6.2884509783872222E-2</v>
      </c>
      <c r="E1128" s="5">
        <f t="shared" si="54"/>
        <v>0.92631039965276452</v>
      </c>
    </row>
    <row r="1129" spans="1:5" x14ac:dyDescent="0.2">
      <c r="A1129" s="9">
        <f t="shared" si="55"/>
        <v>0</v>
      </c>
      <c r="B1129" s="13">
        <v>35795</v>
      </c>
      <c r="C1129">
        <v>2.29</v>
      </c>
      <c r="D1129" s="4">
        <f t="shared" si="53"/>
        <v>9.6183923852921752E-2</v>
      </c>
      <c r="E1129" s="5">
        <f t="shared" si="54"/>
        <v>1.1398233172943455</v>
      </c>
    </row>
    <row r="1130" spans="1:5" x14ac:dyDescent="0.2">
      <c r="A1130" s="9">
        <f t="shared" si="55"/>
        <v>1</v>
      </c>
      <c r="B1130" s="13">
        <v>35796</v>
      </c>
      <c r="C1130">
        <v>2.27</v>
      </c>
      <c r="D1130" s="4">
        <f t="shared" si="53"/>
        <v>-8.7719860728369941E-3</v>
      </c>
      <c r="E1130" s="5">
        <f t="shared" si="54"/>
        <v>1.1394288965059307</v>
      </c>
    </row>
    <row r="1131" spans="1:5" x14ac:dyDescent="0.2">
      <c r="A1131" s="9">
        <f t="shared" si="55"/>
        <v>1</v>
      </c>
      <c r="B1131" s="13">
        <v>35797</v>
      </c>
      <c r="C1131">
        <v>2.27</v>
      </c>
      <c r="D1131" s="4">
        <f t="shared" si="53"/>
        <v>0</v>
      </c>
      <c r="E1131" s="5">
        <f t="shared" si="54"/>
        <v>1.1394288965059307</v>
      </c>
    </row>
    <row r="1132" spans="1:5" x14ac:dyDescent="0.2">
      <c r="A1132" s="9">
        <f t="shared" si="55"/>
        <v>1</v>
      </c>
      <c r="B1132" s="13">
        <v>35798</v>
      </c>
      <c r="C1132">
        <v>2.1800000000000002</v>
      </c>
      <c r="D1132" s="4">
        <f t="shared" si="53"/>
        <v>-4.0454954692313638E-2</v>
      </c>
      <c r="E1132" s="5">
        <f t="shared" si="54"/>
        <v>1.1604607390312351</v>
      </c>
    </row>
    <row r="1133" spans="1:5" x14ac:dyDescent="0.2">
      <c r="A1133" s="9">
        <f t="shared" si="55"/>
        <v>1</v>
      </c>
      <c r="B1133" s="13">
        <v>35799</v>
      </c>
      <c r="C1133">
        <v>2.1800000000000002</v>
      </c>
      <c r="D1133" s="4">
        <f t="shared" si="53"/>
        <v>0</v>
      </c>
      <c r="E1133" s="5">
        <f t="shared" si="54"/>
        <v>0.86976777565006436</v>
      </c>
    </row>
    <row r="1134" spans="1:5" x14ac:dyDescent="0.2">
      <c r="A1134" s="9">
        <f t="shared" si="55"/>
        <v>1</v>
      </c>
      <c r="B1134" s="13">
        <v>35800</v>
      </c>
      <c r="C1134">
        <v>2.1800000000000002</v>
      </c>
      <c r="D1134" s="4">
        <f t="shared" si="53"/>
        <v>0</v>
      </c>
      <c r="E1134" s="5">
        <f t="shared" si="54"/>
        <v>0.86976777565006436</v>
      </c>
    </row>
    <row r="1135" spans="1:5" x14ac:dyDescent="0.2">
      <c r="A1135" s="9">
        <f t="shared" si="55"/>
        <v>1</v>
      </c>
      <c r="B1135" s="13">
        <v>35801</v>
      </c>
      <c r="C1135">
        <v>2.04</v>
      </c>
      <c r="D1135" s="4">
        <f t="shared" si="53"/>
        <v>-6.6375068944872689E-2</v>
      </c>
      <c r="E1135" s="5">
        <f t="shared" si="54"/>
        <v>0.97086697979941461</v>
      </c>
    </row>
    <row r="1136" spans="1:5" x14ac:dyDescent="0.2">
      <c r="A1136" s="9">
        <f t="shared" si="55"/>
        <v>1</v>
      </c>
      <c r="B1136" s="13">
        <v>35802</v>
      </c>
      <c r="C1136">
        <v>2.145</v>
      </c>
      <c r="D1136" s="4">
        <f t="shared" si="53"/>
        <v>5.0189744523855308E-2</v>
      </c>
      <c r="E1136" s="5">
        <f t="shared" si="54"/>
        <v>1.0209953828853695</v>
      </c>
    </row>
    <row r="1137" spans="1:5" x14ac:dyDescent="0.2">
      <c r="A1137" s="9">
        <f t="shared" si="55"/>
        <v>1</v>
      </c>
      <c r="B1137" s="13">
        <v>35803</v>
      </c>
      <c r="C1137">
        <v>2.1349999999999998</v>
      </c>
      <c r="D1137" s="4">
        <f t="shared" si="53"/>
        <v>-4.6729056993924821E-3</v>
      </c>
      <c r="E1137" s="5">
        <f t="shared" si="54"/>
        <v>0.93877260251421224</v>
      </c>
    </row>
    <row r="1138" spans="1:5" x14ac:dyDescent="0.2">
      <c r="A1138" s="9">
        <f t="shared" si="55"/>
        <v>1</v>
      </c>
      <c r="B1138" s="13">
        <v>35804</v>
      </c>
      <c r="C1138">
        <v>2.1150000000000002</v>
      </c>
      <c r="D1138" s="4">
        <f t="shared" si="53"/>
        <v>-9.4118341823463698E-3</v>
      </c>
      <c r="E1138" s="5">
        <f t="shared" si="54"/>
        <v>0.85373871475292573</v>
      </c>
    </row>
    <row r="1139" spans="1:5" x14ac:dyDescent="0.2">
      <c r="A1139" s="9">
        <f t="shared" si="55"/>
        <v>1</v>
      </c>
      <c r="B1139" s="13">
        <v>35805</v>
      </c>
      <c r="C1139">
        <v>2.08</v>
      </c>
      <c r="D1139" s="4">
        <f t="shared" si="53"/>
        <v>-1.6686918785014711E-2</v>
      </c>
      <c r="E1139" s="5">
        <f t="shared" si="54"/>
        <v>0.57321812960834462</v>
      </c>
    </row>
    <row r="1140" spans="1:5" x14ac:dyDescent="0.2">
      <c r="A1140" s="9">
        <f t="shared" si="55"/>
        <v>1</v>
      </c>
      <c r="B1140" s="13">
        <v>35806</v>
      </c>
      <c r="C1140">
        <v>2.08</v>
      </c>
      <c r="D1140" s="4">
        <f t="shared" si="53"/>
        <v>0</v>
      </c>
      <c r="E1140" s="5">
        <f t="shared" si="54"/>
        <v>0.57618559456761276</v>
      </c>
    </row>
    <row r="1141" spans="1:5" x14ac:dyDescent="0.2">
      <c r="A1141" s="9">
        <f t="shared" si="55"/>
        <v>1</v>
      </c>
      <c r="B1141" s="13">
        <v>35807</v>
      </c>
      <c r="C1141">
        <v>2.08</v>
      </c>
      <c r="D1141" s="4">
        <f t="shared" si="53"/>
        <v>0</v>
      </c>
      <c r="E1141" s="5">
        <f t="shared" si="54"/>
        <v>0.57618559456761276</v>
      </c>
    </row>
    <row r="1142" spans="1:5" x14ac:dyDescent="0.2">
      <c r="A1142" s="9">
        <f t="shared" si="55"/>
        <v>1</v>
      </c>
      <c r="B1142" s="13">
        <v>35808</v>
      </c>
      <c r="C1142">
        <v>1.9950000000000001</v>
      </c>
      <c r="D1142" s="4">
        <f t="shared" si="53"/>
        <v>-4.1723843371399789E-2</v>
      </c>
      <c r="E1142" s="5">
        <f t="shared" si="54"/>
        <v>0.57906184324957888</v>
      </c>
    </row>
    <row r="1143" spans="1:5" x14ac:dyDescent="0.2">
      <c r="A1143" s="9">
        <f t="shared" si="55"/>
        <v>1</v>
      </c>
      <c r="B1143" s="13">
        <v>35809</v>
      </c>
      <c r="C1143">
        <v>2.02</v>
      </c>
      <c r="D1143" s="4">
        <f t="shared" si="53"/>
        <v>1.2453461071286557E-2</v>
      </c>
      <c r="E1143" s="5">
        <f t="shared" si="54"/>
        <v>0.59154977017726795</v>
      </c>
    </row>
    <row r="1144" spans="1:5" x14ac:dyDescent="0.2">
      <c r="A1144" s="9">
        <f t="shared" si="55"/>
        <v>1</v>
      </c>
      <c r="B1144" s="13">
        <v>35810</v>
      </c>
      <c r="C1144">
        <v>2.04</v>
      </c>
      <c r="D1144" s="4">
        <f t="shared" si="53"/>
        <v>9.8522964430116395E-3</v>
      </c>
      <c r="E1144" s="5">
        <f t="shared" si="54"/>
        <v>0.59963794590598352</v>
      </c>
    </row>
    <row r="1145" spans="1:5" x14ac:dyDescent="0.2">
      <c r="A1145" s="9">
        <f t="shared" si="55"/>
        <v>1</v>
      </c>
      <c r="B1145" s="13">
        <v>35811</v>
      </c>
      <c r="C1145">
        <v>2.0750000000000002</v>
      </c>
      <c r="D1145" s="4">
        <f t="shared" si="53"/>
        <v>1.7011345826536756E-2</v>
      </c>
      <c r="E1145" s="5">
        <f t="shared" si="54"/>
        <v>0.45751725012638289</v>
      </c>
    </row>
    <row r="1146" spans="1:5" x14ac:dyDescent="0.2">
      <c r="A1146" s="9">
        <f t="shared" si="55"/>
        <v>1</v>
      </c>
      <c r="B1146" s="13">
        <v>35812</v>
      </c>
      <c r="C1146">
        <v>2.11</v>
      </c>
      <c r="D1146" s="4">
        <f t="shared" si="53"/>
        <v>1.6726793805313365E-2</v>
      </c>
      <c r="E1146" s="5">
        <f t="shared" si="54"/>
        <v>0.34436171436225166</v>
      </c>
    </row>
    <row r="1147" spans="1:5" x14ac:dyDescent="0.2">
      <c r="A1147" s="9">
        <f t="shared" si="55"/>
        <v>1</v>
      </c>
      <c r="B1147" s="13">
        <v>35813</v>
      </c>
      <c r="C1147">
        <v>2.11</v>
      </c>
      <c r="D1147" s="4">
        <f t="shared" si="53"/>
        <v>0</v>
      </c>
      <c r="E1147" s="5">
        <f t="shared" si="54"/>
        <v>0.34385231745913736</v>
      </c>
    </row>
    <row r="1148" spans="1:5" x14ac:dyDescent="0.2">
      <c r="A1148" s="9">
        <f t="shared" si="55"/>
        <v>1</v>
      </c>
      <c r="B1148" s="13">
        <v>35814</v>
      </c>
      <c r="C1148">
        <v>2.11</v>
      </c>
      <c r="D1148" s="4">
        <f t="shared" si="53"/>
        <v>0</v>
      </c>
      <c r="E1148" s="5">
        <f t="shared" si="54"/>
        <v>0.33938449875272458</v>
      </c>
    </row>
    <row r="1149" spans="1:5" x14ac:dyDescent="0.2">
      <c r="A1149" s="9">
        <f t="shared" si="55"/>
        <v>1</v>
      </c>
      <c r="B1149" s="13">
        <v>35815</v>
      </c>
      <c r="C1149">
        <v>2.1349999999999998</v>
      </c>
      <c r="D1149" s="4">
        <f t="shared" si="53"/>
        <v>1.1778699192612705E-2</v>
      </c>
      <c r="E1149" s="5">
        <f t="shared" si="54"/>
        <v>0.3267658129761607</v>
      </c>
    </row>
    <row r="1150" spans="1:5" x14ac:dyDescent="0.2">
      <c r="A1150" s="9">
        <f t="shared" si="55"/>
        <v>1</v>
      </c>
      <c r="B1150" s="13">
        <v>35816</v>
      </c>
      <c r="C1150">
        <v>2.1150000000000002</v>
      </c>
      <c r="D1150" s="4">
        <f t="shared" si="53"/>
        <v>-9.4118341823463698E-3</v>
      </c>
      <c r="E1150" s="5">
        <f t="shared" si="54"/>
        <v>0.33466632987953243</v>
      </c>
    </row>
    <row r="1151" spans="1:5" x14ac:dyDescent="0.2">
      <c r="A1151" s="9">
        <f t="shared" si="55"/>
        <v>1</v>
      </c>
      <c r="B1151" s="13">
        <v>35817</v>
      </c>
      <c r="C1151">
        <v>2.0750000000000002</v>
      </c>
      <c r="D1151" s="4">
        <f t="shared" si="53"/>
        <v>-1.90936588155797E-2</v>
      </c>
      <c r="E1151" s="5">
        <f t="shared" si="54"/>
        <v>0.3576207398539184</v>
      </c>
    </row>
    <row r="1152" spans="1:5" x14ac:dyDescent="0.2">
      <c r="A1152" s="9">
        <f t="shared" si="55"/>
        <v>1</v>
      </c>
      <c r="B1152" s="13">
        <v>35818</v>
      </c>
      <c r="C1152">
        <v>2.09</v>
      </c>
      <c r="D1152" s="4">
        <f t="shared" si="53"/>
        <v>7.202912294057796E-3</v>
      </c>
      <c r="E1152" s="5">
        <f t="shared" si="54"/>
        <v>0.22503597700483149</v>
      </c>
    </row>
    <row r="1153" spans="1:5" x14ac:dyDescent="0.2">
      <c r="A1153" s="9">
        <f t="shared" si="55"/>
        <v>1</v>
      </c>
      <c r="B1153" s="13">
        <v>35819</v>
      </c>
      <c r="C1153">
        <v>2.125</v>
      </c>
      <c r="D1153" s="4">
        <f t="shared" si="53"/>
        <v>1.6607736399660546E-2</v>
      </c>
      <c r="E1153" s="5">
        <f t="shared" si="54"/>
        <v>0.23216345834668983</v>
      </c>
    </row>
    <row r="1154" spans="1:5" x14ac:dyDescent="0.2">
      <c r="A1154" s="9">
        <f t="shared" si="55"/>
        <v>1</v>
      </c>
      <c r="B1154" s="13">
        <v>35820</v>
      </c>
      <c r="C1154">
        <v>2.125</v>
      </c>
      <c r="D1154" s="4">
        <f t="shared" si="53"/>
        <v>0</v>
      </c>
      <c r="E1154" s="5">
        <f t="shared" si="54"/>
        <v>0.23155800492359455</v>
      </c>
    </row>
    <row r="1155" spans="1:5" x14ac:dyDescent="0.2">
      <c r="A1155" s="9">
        <f t="shared" si="55"/>
        <v>1</v>
      </c>
      <c r="B1155" s="13">
        <v>35821</v>
      </c>
      <c r="C1155">
        <v>2.125</v>
      </c>
      <c r="D1155" s="4">
        <f t="shared" si="53"/>
        <v>0</v>
      </c>
      <c r="E1155" s="5">
        <f t="shared" si="54"/>
        <v>0.21527178146647671</v>
      </c>
    </row>
    <row r="1156" spans="1:5" x14ac:dyDescent="0.2">
      <c r="A1156" s="9">
        <f t="shared" si="55"/>
        <v>1</v>
      </c>
      <c r="B1156" s="13">
        <v>35822</v>
      </c>
      <c r="C1156">
        <v>2.08</v>
      </c>
      <c r="D1156" s="4">
        <f t="shared" si="53"/>
        <v>-2.1403908663153493E-2</v>
      </c>
      <c r="E1156" s="5">
        <f t="shared" si="54"/>
        <v>0.23461100235216278</v>
      </c>
    </row>
    <row r="1157" spans="1:5" x14ac:dyDescent="0.2">
      <c r="A1157" s="9">
        <f t="shared" si="55"/>
        <v>1</v>
      </c>
      <c r="B1157" s="13">
        <v>35823</v>
      </c>
      <c r="C1157">
        <v>2.06</v>
      </c>
      <c r="D1157" s="4">
        <f t="shared" si="53"/>
        <v>-9.6619109117368589E-3</v>
      </c>
      <c r="E1157" s="5">
        <f t="shared" si="54"/>
        <v>0.23943150083601955</v>
      </c>
    </row>
    <row r="1158" spans="1:5" x14ac:dyDescent="0.2">
      <c r="A1158" s="9">
        <f t="shared" si="55"/>
        <v>1</v>
      </c>
      <c r="B1158" s="13">
        <v>35824</v>
      </c>
      <c r="C1158">
        <v>2.0950000000000002</v>
      </c>
      <c r="D1158" s="4">
        <f t="shared" si="53"/>
        <v>1.6847570572611444E-2</v>
      </c>
      <c r="E1158" s="5">
        <f t="shared" si="54"/>
        <v>0.26639223444889354</v>
      </c>
    </row>
    <row r="1159" spans="1:5" x14ac:dyDescent="0.2">
      <c r="A1159" s="9">
        <f t="shared" si="55"/>
        <v>1</v>
      </c>
      <c r="B1159" s="13">
        <v>35825</v>
      </c>
      <c r="C1159">
        <v>2.11</v>
      </c>
      <c r="D1159" s="4">
        <f t="shared" si="53"/>
        <v>7.1343941138738909E-3</v>
      </c>
      <c r="E1159" s="5">
        <f t="shared" si="54"/>
        <v>0.25893293335661066</v>
      </c>
    </row>
    <row r="1160" spans="1:5" x14ac:dyDescent="0.2">
      <c r="A1160" s="9">
        <f t="shared" si="55"/>
        <v>1</v>
      </c>
      <c r="B1160" s="13">
        <v>35826</v>
      </c>
      <c r="C1160">
        <v>2.105</v>
      </c>
      <c r="D1160" s="4">
        <f t="shared" si="53"/>
        <v>-2.3724803536303565E-3</v>
      </c>
      <c r="E1160" s="5">
        <f t="shared" si="54"/>
        <v>0.2532855805137198</v>
      </c>
    </row>
    <row r="1161" spans="1:5" x14ac:dyDescent="0.2">
      <c r="A1161" s="9">
        <f t="shared" si="55"/>
        <v>2</v>
      </c>
      <c r="B1161" s="13">
        <v>35827</v>
      </c>
      <c r="C1161">
        <v>2.105</v>
      </c>
      <c r="D1161" s="4">
        <f t="shared" si="53"/>
        <v>0</v>
      </c>
      <c r="E1161" s="5">
        <f t="shared" si="54"/>
        <v>0.22050804181255745</v>
      </c>
    </row>
    <row r="1162" spans="1:5" x14ac:dyDescent="0.2">
      <c r="A1162" s="9">
        <f t="shared" si="55"/>
        <v>2</v>
      </c>
      <c r="B1162" s="13">
        <v>35828</v>
      </c>
      <c r="C1162">
        <v>2.105</v>
      </c>
      <c r="D1162" s="4">
        <f t="shared" si="53"/>
        <v>0</v>
      </c>
      <c r="E1162" s="5">
        <f t="shared" si="54"/>
        <v>0.21713570929319284</v>
      </c>
    </row>
    <row r="1163" spans="1:5" x14ac:dyDescent="0.2">
      <c r="A1163" s="9">
        <f t="shared" si="55"/>
        <v>2</v>
      </c>
      <c r="B1163" s="13">
        <v>35829</v>
      </c>
      <c r="C1163">
        <v>2.2200000000000002</v>
      </c>
      <c r="D1163" s="4">
        <f t="shared" si="53"/>
        <v>5.3191728749843507E-2</v>
      </c>
      <c r="E1163" s="5">
        <f t="shared" si="54"/>
        <v>0.37836263330276676</v>
      </c>
    </row>
    <row r="1164" spans="1:5" x14ac:dyDescent="0.2">
      <c r="A1164" s="9">
        <f t="shared" si="55"/>
        <v>2</v>
      </c>
      <c r="B1164" s="13">
        <v>35830</v>
      </c>
      <c r="C1164">
        <v>2.2599999999999998</v>
      </c>
      <c r="D1164" s="4">
        <f t="shared" si="53"/>
        <v>1.7857617400006253E-2</v>
      </c>
      <c r="E1164" s="5">
        <f t="shared" si="54"/>
        <v>0.38530906195873688</v>
      </c>
    </row>
    <row r="1165" spans="1:5" x14ac:dyDescent="0.2">
      <c r="A1165" s="9">
        <f t="shared" si="55"/>
        <v>2</v>
      </c>
      <c r="B1165" s="13">
        <v>35831</v>
      </c>
      <c r="C1165">
        <v>2.2149999999999999</v>
      </c>
      <c r="D1165" s="4">
        <f t="shared" ref="D1165:D1228" si="56">LN(C1165/C1164)</f>
        <v>-2.0112409787095525E-2</v>
      </c>
      <c r="E1165" s="5">
        <f t="shared" ref="E1165:E1228" si="57">STDEV(D1156:D1165)*SQRT(365)</f>
        <v>0.41626381825141123</v>
      </c>
    </row>
    <row r="1166" spans="1:5" x14ac:dyDescent="0.2">
      <c r="A1166" s="9">
        <f t="shared" ref="A1166:A1229" si="58">MONTH(B1166)+(YEAR(B1166)-1998)*12</f>
        <v>2</v>
      </c>
      <c r="B1166" s="13">
        <v>35832</v>
      </c>
      <c r="C1166">
        <v>2.3050000000000002</v>
      </c>
      <c r="D1166" s="4">
        <f t="shared" si="56"/>
        <v>3.9828272951512943E-2</v>
      </c>
      <c r="E1166" s="5">
        <f t="shared" si="57"/>
        <v>0.42804353494526237</v>
      </c>
    </row>
    <row r="1167" spans="1:5" x14ac:dyDescent="0.2">
      <c r="A1167" s="9">
        <f t="shared" si="58"/>
        <v>2</v>
      </c>
      <c r="B1167" s="13">
        <v>35833</v>
      </c>
      <c r="C1167">
        <v>2.35</v>
      </c>
      <c r="D1167" s="4">
        <f t="shared" si="56"/>
        <v>1.933465170745563E-2</v>
      </c>
      <c r="E1167" s="5">
        <f t="shared" si="57"/>
        <v>0.4086915197446539</v>
      </c>
    </row>
    <row r="1168" spans="1:5" x14ac:dyDescent="0.2">
      <c r="A1168" s="9">
        <f t="shared" si="58"/>
        <v>2</v>
      </c>
      <c r="B1168" s="13">
        <v>35834</v>
      </c>
      <c r="C1168">
        <v>2.35</v>
      </c>
      <c r="D1168" s="4">
        <f t="shared" si="56"/>
        <v>0</v>
      </c>
      <c r="E1168" s="5">
        <f t="shared" si="57"/>
        <v>0.41516831018113953</v>
      </c>
    </row>
    <row r="1169" spans="1:5" x14ac:dyDescent="0.2">
      <c r="A1169" s="9">
        <f t="shared" si="58"/>
        <v>2</v>
      </c>
      <c r="B1169" s="13">
        <v>35835</v>
      </c>
      <c r="C1169">
        <v>2.35</v>
      </c>
      <c r="D1169" s="4">
        <f t="shared" si="56"/>
        <v>0</v>
      </c>
      <c r="E1169" s="5">
        <f t="shared" si="57"/>
        <v>0.42040557141537177</v>
      </c>
    </row>
    <row r="1170" spans="1:5" x14ac:dyDescent="0.2">
      <c r="A1170" s="9">
        <f t="shared" si="58"/>
        <v>2</v>
      </c>
      <c r="B1170" s="13">
        <v>35836</v>
      </c>
      <c r="C1170">
        <v>2.25</v>
      </c>
      <c r="D1170" s="4">
        <f t="shared" si="56"/>
        <v>-4.3485111939738891E-2</v>
      </c>
      <c r="E1170" s="5">
        <f t="shared" si="57"/>
        <v>0.5312910298641017</v>
      </c>
    </row>
    <row r="1171" spans="1:5" x14ac:dyDescent="0.2">
      <c r="A1171" s="9">
        <f t="shared" si="58"/>
        <v>2</v>
      </c>
      <c r="B1171" s="13">
        <v>35837</v>
      </c>
      <c r="C1171">
        <v>2.1850000000000001</v>
      </c>
      <c r="D1171" s="4">
        <f t="shared" si="56"/>
        <v>-2.9314387668775255E-2</v>
      </c>
      <c r="E1171" s="5">
        <f t="shared" si="57"/>
        <v>0.57399909746936617</v>
      </c>
    </row>
    <row r="1172" spans="1:5" x14ac:dyDescent="0.2">
      <c r="A1172" s="9">
        <f t="shared" si="58"/>
        <v>2</v>
      </c>
      <c r="B1172" s="13">
        <v>35838</v>
      </c>
      <c r="C1172">
        <v>2.2149999999999999</v>
      </c>
      <c r="D1172" s="4">
        <f t="shared" si="56"/>
        <v>1.3636574949545444E-2</v>
      </c>
      <c r="E1172" s="5">
        <f t="shared" si="57"/>
        <v>0.57631298299209155</v>
      </c>
    </row>
    <row r="1173" spans="1:5" x14ac:dyDescent="0.2">
      <c r="A1173" s="9">
        <f t="shared" si="58"/>
        <v>2</v>
      </c>
      <c r="B1173" s="13">
        <v>35839</v>
      </c>
      <c r="C1173">
        <v>2.1949999999999998</v>
      </c>
      <c r="D1173" s="4">
        <f t="shared" si="56"/>
        <v>-9.0703569699642651E-3</v>
      </c>
      <c r="E1173" s="5">
        <f t="shared" si="57"/>
        <v>0.48034281093089853</v>
      </c>
    </row>
    <row r="1174" spans="1:5" x14ac:dyDescent="0.2">
      <c r="A1174" s="9">
        <f t="shared" si="58"/>
        <v>2</v>
      </c>
      <c r="B1174" s="13">
        <v>35840</v>
      </c>
      <c r="C1174">
        <v>2.2200000000000002</v>
      </c>
      <c r="D1174" s="4">
        <f t="shared" si="56"/>
        <v>1.1325149357053503E-2</v>
      </c>
      <c r="E1174" s="5">
        <f t="shared" si="57"/>
        <v>0.47140720712705014</v>
      </c>
    </row>
    <row r="1175" spans="1:5" x14ac:dyDescent="0.2">
      <c r="A1175" s="9">
        <f t="shared" si="58"/>
        <v>2</v>
      </c>
      <c r="B1175" s="13">
        <v>35841</v>
      </c>
      <c r="C1175">
        <v>2.2200000000000002</v>
      </c>
      <c r="D1175" s="4">
        <f t="shared" si="56"/>
        <v>0</v>
      </c>
      <c r="E1175" s="5">
        <f t="shared" si="57"/>
        <v>0.45507399634540002</v>
      </c>
    </row>
    <row r="1176" spans="1:5" x14ac:dyDescent="0.2">
      <c r="A1176" s="9">
        <f t="shared" si="58"/>
        <v>2</v>
      </c>
      <c r="B1176" s="13">
        <v>35842</v>
      </c>
      <c r="C1176">
        <v>2.2200000000000002</v>
      </c>
      <c r="D1176" s="4">
        <f t="shared" si="56"/>
        <v>0</v>
      </c>
      <c r="E1176" s="5">
        <f t="shared" si="57"/>
        <v>0.37020877583740736</v>
      </c>
    </row>
    <row r="1177" spans="1:5" x14ac:dyDescent="0.2">
      <c r="A1177" s="9">
        <f t="shared" si="58"/>
        <v>2</v>
      </c>
      <c r="B1177" s="13">
        <v>35843</v>
      </c>
      <c r="C1177">
        <v>2.2200000000000002</v>
      </c>
      <c r="D1177" s="4">
        <f t="shared" si="56"/>
        <v>0</v>
      </c>
      <c r="E1177" s="5">
        <f t="shared" si="57"/>
        <v>0.33835652989083653</v>
      </c>
    </row>
    <row r="1178" spans="1:5" x14ac:dyDescent="0.2">
      <c r="A1178" s="9">
        <f t="shared" si="58"/>
        <v>2</v>
      </c>
      <c r="B1178" s="13">
        <v>35844</v>
      </c>
      <c r="C1178">
        <v>2.1749999999999998</v>
      </c>
      <c r="D1178" s="4">
        <f t="shared" si="56"/>
        <v>-2.0478531343540791E-2</v>
      </c>
      <c r="E1178" s="5">
        <f t="shared" si="57"/>
        <v>0.34689985183744332</v>
      </c>
    </row>
    <row r="1179" spans="1:5" x14ac:dyDescent="0.2">
      <c r="A1179" s="9">
        <f t="shared" si="58"/>
        <v>2</v>
      </c>
      <c r="B1179" s="13">
        <v>35845</v>
      </c>
      <c r="C1179">
        <v>2.1800000000000002</v>
      </c>
      <c r="D1179" s="4">
        <f t="shared" si="56"/>
        <v>2.2962122603503781E-3</v>
      </c>
      <c r="E1179" s="5">
        <f t="shared" si="57"/>
        <v>0.3492467185760415</v>
      </c>
    </row>
    <row r="1180" spans="1:5" x14ac:dyDescent="0.2">
      <c r="A1180" s="9">
        <f t="shared" si="58"/>
        <v>2</v>
      </c>
      <c r="B1180" s="13">
        <v>35846</v>
      </c>
      <c r="C1180">
        <v>2.2200000000000002</v>
      </c>
      <c r="D1180" s="4">
        <f t="shared" si="56"/>
        <v>1.8182319083190547E-2</v>
      </c>
      <c r="E1180" s="5">
        <f t="shared" si="57"/>
        <v>0.2843042620501503</v>
      </c>
    </row>
    <row r="1181" spans="1:5" x14ac:dyDescent="0.2">
      <c r="A1181" s="9">
        <f t="shared" si="58"/>
        <v>2</v>
      </c>
      <c r="B1181" s="13">
        <v>35847</v>
      </c>
      <c r="C1181">
        <v>2.19</v>
      </c>
      <c r="D1181" s="4">
        <f t="shared" si="56"/>
        <v>-1.3605652055778709E-2</v>
      </c>
      <c r="E1181" s="5">
        <f t="shared" si="57"/>
        <v>0.23279840263688814</v>
      </c>
    </row>
    <row r="1182" spans="1:5" x14ac:dyDescent="0.2">
      <c r="A1182" s="9">
        <f t="shared" si="58"/>
        <v>2</v>
      </c>
      <c r="B1182" s="13">
        <v>35848</v>
      </c>
      <c r="C1182">
        <v>2.19</v>
      </c>
      <c r="D1182" s="4">
        <f t="shared" si="56"/>
        <v>0</v>
      </c>
      <c r="E1182" s="5">
        <f t="shared" si="57"/>
        <v>0.21483063679489281</v>
      </c>
    </row>
    <row r="1183" spans="1:5" x14ac:dyDescent="0.2">
      <c r="A1183" s="9">
        <f t="shared" si="58"/>
        <v>2</v>
      </c>
      <c r="B1183" s="13">
        <v>35849</v>
      </c>
      <c r="C1183">
        <v>2.19</v>
      </c>
      <c r="D1183" s="4">
        <f t="shared" si="56"/>
        <v>0</v>
      </c>
      <c r="E1183" s="5">
        <f t="shared" si="57"/>
        <v>0.20812754602994413</v>
      </c>
    </row>
    <row r="1184" spans="1:5" x14ac:dyDescent="0.2">
      <c r="A1184" s="9">
        <f t="shared" si="58"/>
        <v>2</v>
      </c>
      <c r="B1184" s="13">
        <v>35850</v>
      </c>
      <c r="C1184">
        <v>2.19</v>
      </c>
      <c r="D1184" s="4">
        <f t="shared" si="56"/>
        <v>0</v>
      </c>
      <c r="E1184" s="5">
        <f t="shared" si="57"/>
        <v>0.19335411198517463</v>
      </c>
    </row>
    <row r="1185" spans="1:5" x14ac:dyDescent="0.2">
      <c r="A1185" s="9">
        <f t="shared" si="58"/>
        <v>2</v>
      </c>
      <c r="B1185" s="13">
        <v>35851</v>
      </c>
      <c r="C1185">
        <v>2.1850000000000001</v>
      </c>
      <c r="D1185" s="4">
        <f t="shared" si="56"/>
        <v>-2.2857152808559511E-3</v>
      </c>
      <c r="E1185" s="5">
        <f t="shared" si="57"/>
        <v>0.19319488110582192</v>
      </c>
    </row>
    <row r="1186" spans="1:5" x14ac:dyDescent="0.2">
      <c r="A1186" s="9">
        <f t="shared" si="58"/>
        <v>2</v>
      </c>
      <c r="B1186" s="13">
        <v>35852</v>
      </c>
      <c r="C1186">
        <v>2.2050000000000001</v>
      </c>
      <c r="D1186" s="4">
        <f t="shared" si="56"/>
        <v>9.1116803512558131E-3</v>
      </c>
      <c r="E1186" s="5">
        <f t="shared" si="57"/>
        <v>0.20378679142879658</v>
      </c>
    </row>
    <row r="1187" spans="1:5" x14ac:dyDescent="0.2">
      <c r="A1187" s="9">
        <f t="shared" si="58"/>
        <v>2</v>
      </c>
      <c r="B1187" s="13">
        <v>35853</v>
      </c>
      <c r="C1187">
        <v>2.2200000000000002</v>
      </c>
      <c r="D1187" s="4">
        <f t="shared" si="56"/>
        <v>6.7796869853787691E-3</v>
      </c>
      <c r="E1187" s="5">
        <f t="shared" si="57"/>
        <v>0.20875719967063008</v>
      </c>
    </row>
    <row r="1188" spans="1:5" x14ac:dyDescent="0.2">
      <c r="A1188" s="9">
        <f t="shared" si="58"/>
        <v>2</v>
      </c>
      <c r="B1188" s="13">
        <v>35854</v>
      </c>
      <c r="C1188">
        <v>2.19</v>
      </c>
      <c r="D1188" s="4">
        <f t="shared" si="56"/>
        <v>-1.3605652055778709E-2</v>
      </c>
      <c r="E1188" s="5">
        <f t="shared" si="57"/>
        <v>0.18408584050470492</v>
      </c>
    </row>
    <row r="1189" spans="1:5" x14ac:dyDescent="0.2">
      <c r="A1189" s="9">
        <f t="shared" si="58"/>
        <v>3</v>
      </c>
      <c r="B1189" s="13">
        <v>35855</v>
      </c>
      <c r="C1189">
        <v>2.23</v>
      </c>
      <c r="D1189" s="4">
        <f t="shared" si="56"/>
        <v>1.8100041643617937E-2</v>
      </c>
      <c r="E1189" s="5">
        <f t="shared" si="57"/>
        <v>0.21228824667565027</v>
      </c>
    </row>
    <row r="1190" spans="1:5" x14ac:dyDescent="0.2">
      <c r="A1190" s="9">
        <f t="shared" si="58"/>
        <v>3</v>
      </c>
      <c r="B1190" s="13">
        <v>35856</v>
      </c>
      <c r="C1190">
        <v>2.23</v>
      </c>
      <c r="D1190" s="4">
        <f t="shared" si="56"/>
        <v>0</v>
      </c>
      <c r="E1190" s="5">
        <f t="shared" si="57"/>
        <v>0.18347301262550669</v>
      </c>
    </row>
    <row r="1191" spans="1:5" x14ac:dyDescent="0.2">
      <c r="A1191" s="9">
        <f t="shared" si="58"/>
        <v>3</v>
      </c>
      <c r="B1191" s="13">
        <v>35857</v>
      </c>
      <c r="C1191">
        <v>2.2749999999999999</v>
      </c>
      <c r="D1191" s="4">
        <f t="shared" si="56"/>
        <v>1.9978466930886295E-2</v>
      </c>
      <c r="E1191" s="5">
        <f t="shared" si="57"/>
        <v>0.19116416847833692</v>
      </c>
    </row>
    <row r="1192" spans="1:5" x14ac:dyDescent="0.2">
      <c r="A1192" s="9">
        <f t="shared" si="58"/>
        <v>3</v>
      </c>
      <c r="B1192" s="13">
        <v>35858</v>
      </c>
      <c r="C1192">
        <v>2.2349999999999999</v>
      </c>
      <c r="D1192" s="4">
        <f t="shared" si="56"/>
        <v>-1.7738824337381633E-2</v>
      </c>
      <c r="E1192" s="5">
        <f t="shared" si="57"/>
        <v>0.23131761724542707</v>
      </c>
    </row>
    <row r="1193" spans="1:5" x14ac:dyDescent="0.2">
      <c r="A1193" s="9">
        <f t="shared" si="58"/>
        <v>3</v>
      </c>
      <c r="B1193" s="13">
        <v>35859</v>
      </c>
      <c r="C1193">
        <v>2.19</v>
      </c>
      <c r="D1193" s="4">
        <f t="shared" si="56"/>
        <v>-2.0339684237122672E-2</v>
      </c>
      <c r="E1193" s="5">
        <f t="shared" si="57"/>
        <v>0.26826028333019286</v>
      </c>
    </row>
    <row r="1194" spans="1:5" x14ac:dyDescent="0.2">
      <c r="A1194" s="9">
        <f t="shared" si="58"/>
        <v>3</v>
      </c>
      <c r="B1194" s="13">
        <v>35860</v>
      </c>
      <c r="C1194">
        <v>2.1150000000000002</v>
      </c>
      <c r="D1194" s="4">
        <f t="shared" si="56"/>
        <v>-3.4846731330168072E-2</v>
      </c>
      <c r="E1194" s="5">
        <f t="shared" si="57"/>
        <v>0.34100635711505839</v>
      </c>
    </row>
    <row r="1195" spans="1:5" x14ac:dyDescent="0.2">
      <c r="A1195" s="9">
        <f t="shared" si="58"/>
        <v>3</v>
      </c>
      <c r="B1195" s="13">
        <v>35861</v>
      </c>
      <c r="C1195">
        <v>2.09</v>
      </c>
      <c r="D1195" s="4">
        <f t="shared" si="56"/>
        <v>-1.1890746521521786E-2</v>
      </c>
      <c r="E1195" s="5">
        <f t="shared" si="57"/>
        <v>0.34455569159996285</v>
      </c>
    </row>
    <row r="1196" spans="1:5" x14ac:dyDescent="0.2">
      <c r="A1196" s="9">
        <f t="shared" si="58"/>
        <v>3</v>
      </c>
      <c r="B1196" s="13">
        <v>35862</v>
      </c>
      <c r="C1196">
        <v>2.09</v>
      </c>
      <c r="D1196" s="4">
        <f t="shared" si="56"/>
        <v>0</v>
      </c>
      <c r="E1196" s="5">
        <f t="shared" si="57"/>
        <v>0.33425984429137984</v>
      </c>
    </row>
    <row r="1197" spans="1:5" x14ac:dyDescent="0.2">
      <c r="A1197" s="9">
        <f t="shared" si="58"/>
        <v>3</v>
      </c>
      <c r="B1197" s="13">
        <v>35863</v>
      </c>
      <c r="C1197">
        <v>2.09</v>
      </c>
      <c r="D1197" s="4">
        <f t="shared" si="56"/>
        <v>0</v>
      </c>
      <c r="E1197" s="5">
        <f t="shared" si="57"/>
        <v>0.32670114045278981</v>
      </c>
    </row>
    <row r="1198" spans="1:5" x14ac:dyDescent="0.2">
      <c r="A1198" s="9">
        <f t="shared" si="58"/>
        <v>3</v>
      </c>
      <c r="B1198" s="13">
        <v>35864</v>
      </c>
      <c r="C1198">
        <v>2.165</v>
      </c>
      <c r="D1198" s="4">
        <f t="shared" si="56"/>
        <v>3.5256295477733658E-2</v>
      </c>
      <c r="E1198" s="5">
        <f t="shared" si="57"/>
        <v>0.40480851200758317</v>
      </c>
    </row>
    <row r="1199" spans="1:5" x14ac:dyDescent="0.2">
      <c r="A1199" s="9">
        <f t="shared" si="58"/>
        <v>3</v>
      </c>
      <c r="B1199" s="13">
        <v>35865</v>
      </c>
      <c r="C1199">
        <v>2.23</v>
      </c>
      <c r="D1199" s="4">
        <f t="shared" si="56"/>
        <v>2.9581224017574133E-2</v>
      </c>
      <c r="E1199" s="5">
        <f t="shared" si="57"/>
        <v>0.43197933850822318</v>
      </c>
    </row>
    <row r="1200" spans="1:5" x14ac:dyDescent="0.2">
      <c r="A1200" s="9">
        <f t="shared" si="58"/>
        <v>3</v>
      </c>
      <c r="B1200" s="13">
        <v>35866</v>
      </c>
      <c r="C1200">
        <v>2.25</v>
      </c>
      <c r="D1200" s="4">
        <f t="shared" si="56"/>
        <v>8.9286307443013982E-3</v>
      </c>
      <c r="E1200" s="5">
        <f t="shared" si="57"/>
        <v>0.43533429133521878</v>
      </c>
    </row>
    <row r="1201" spans="1:5" x14ac:dyDescent="0.2">
      <c r="A1201" s="9">
        <f t="shared" si="58"/>
        <v>3</v>
      </c>
      <c r="B1201" s="13">
        <v>35867</v>
      </c>
      <c r="C1201">
        <v>2.2450000000000001</v>
      </c>
      <c r="D1201" s="4">
        <f t="shared" si="56"/>
        <v>-2.2246950221110513E-3</v>
      </c>
      <c r="E1201" s="5">
        <f t="shared" si="57"/>
        <v>0.41609857520194332</v>
      </c>
    </row>
    <row r="1202" spans="1:5" x14ac:dyDescent="0.2">
      <c r="A1202" s="9">
        <f t="shared" si="58"/>
        <v>3</v>
      </c>
      <c r="B1202" s="13">
        <v>35868</v>
      </c>
      <c r="C1202">
        <v>2.2050000000000001</v>
      </c>
      <c r="D1202" s="4">
        <f t="shared" si="56"/>
        <v>-1.7978012295408317E-2</v>
      </c>
      <c r="E1202" s="5">
        <f t="shared" si="57"/>
        <v>0.41648350054947508</v>
      </c>
    </row>
    <row r="1203" spans="1:5" x14ac:dyDescent="0.2">
      <c r="A1203" s="9">
        <f t="shared" si="58"/>
        <v>3</v>
      </c>
      <c r="B1203" s="13">
        <v>35869</v>
      </c>
      <c r="C1203">
        <v>2.2050000000000001</v>
      </c>
      <c r="D1203" s="4">
        <f t="shared" si="56"/>
        <v>0</v>
      </c>
      <c r="E1203" s="5">
        <f t="shared" si="57"/>
        <v>0.39652518891314409</v>
      </c>
    </row>
    <row r="1204" spans="1:5" x14ac:dyDescent="0.2">
      <c r="A1204" s="9">
        <f t="shared" si="58"/>
        <v>3</v>
      </c>
      <c r="B1204" s="13">
        <v>35870</v>
      </c>
      <c r="C1204">
        <v>2.2050000000000001</v>
      </c>
      <c r="D1204" s="4">
        <f t="shared" si="56"/>
        <v>0</v>
      </c>
      <c r="E1204" s="5">
        <f t="shared" si="57"/>
        <v>0.31801235921545795</v>
      </c>
    </row>
    <row r="1205" spans="1:5" x14ac:dyDescent="0.2">
      <c r="A1205" s="9">
        <f t="shared" si="58"/>
        <v>3</v>
      </c>
      <c r="B1205" s="13">
        <v>35871</v>
      </c>
      <c r="C1205">
        <v>2.2000000000000002</v>
      </c>
      <c r="D1205" s="4">
        <f t="shared" si="56"/>
        <v>-2.2701485345390745E-3</v>
      </c>
      <c r="E1205" s="5">
        <f t="shared" si="57"/>
        <v>0.30328119083203292</v>
      </c>
    </row>
    <row r="1206" spans="1:5" x14ac:dyDescent="0.2">
      <c r="A1206" s="9">
        <f t="shared" si="58"/>
        <v>3</v>
      </c>
      <c r="B1206" s="13">
        <v>35872</v>
      </c>
      <c r="C1206">
        <v>2.2050000000000001</v>
      </c>
      <c r="D1206" s="4">
        <f t="shared" si="56"/>
        <v>2.2701485345390775E-3</v>
      </c>
      <c r="E1206" s="5">
        <f t="shared" si="57"/>
        <v>0.3020316222600597</v>
      </c>
    </row>
    <row r="1207" spans="1:5" x14ac:dyDescent="0.2">
      <c r="A1207" s="9">
        <f t="shared" si="58"/>
        <v>3</v>
      </c>
      <c r="B1207" s="13">
        <v>35873</v>
      </c>
      <c r="C1207">
        <v>2.2050000000000001</v>
      </c>
      <c r="D1207" s="4">
        <f t="shared" si="56"/>
        <v>0</v>
      </c>
      <c r="E1207" s="5">
        <f t="shared" si="57"/>
        <v>0.3020316222600597</v>
      </c>
    </row>
    <row r="1208" spans="1:5" x14ac:dyDescent="0.2">
      <c r="A1208" s="9">
        <f t="shared" si="58"/>
        <v>3</v>
      </c>
      <c r="B1208" s="13">
        <v>35874</v>
      </c>
      <c r="C1208">
        <v>2.2349999999999999</v>
      </c>
      <c r="D1208" s="4">
        <f t="shared" si="56"/>
        <v>1.3513719166722855E-2</v>
      </c>
      <c r="E1208" s="5">
        <f t="shared" si="57"/>
        <v>0.23610930518312709</v>
      </c>
    </row>
    <row r="1209" spans="1:5" x14ac:dyDescent="0.2">
      <c r="A1209" s="9">
        <f t="shared" si="58"/>
        <v>3</v>
      </c>
      <c r="B1209" s="13">
        <v>35875</v>
      </c>
      <c r="C1209">
        <v>2.2850000000000001</v>
      </c>
      <c r="D1209" s="4">
        <f t="shared" si="56"/>
        <v>2.2124796280635978E-2</v>
      </c>
      <c r="E1209" s="5">
        <f t="shared" si="57"/>
        <v>0.20447681272503473</v>
      </c>
    </row>
    <row r="1210" spans="1:5" x14ac:dyDescent="0.2">
      <c r="A1210" s="9">
        <f t="shared" si="58"/>
        <v>3</v>
      </c>
      <c r="B1210" s="13">
        <v>35876</v>
      </c>
      <c r="C1210">
        <v>2.2850000000000001</v>
      </c>
      <c r="D1210" s="4">
        <f t="shared" si="56"/>
        <v>0</v>
      </c>
      <c r="E1210" s="5">
        <f t="shared" si="57"/>
        <v>0.20004711714881462</v>
      </c>
    </row>
    <row r="1211" spans="1:5" x14ac:dyDescent="0.2">
      <c r="A1211" s="9">
        <f t="shared" si="58"/>
        <v>3</v>
      </c>
      <c r="B1211" s="13">
        <v>35877</v>
      </c>
      <c r="C1211">
        <v>2.2850000000000001</v>
      </c>
      <c r="D1211" s="4">
        <f t="shared" si="56"/>
        <v>0</v>
      </c>
      <c r="E1211" s="5">
        <f t="shared" si="57"/>
        <v>0.19879517464391819</v>
      </c>
    </row>
    <row r="1212" spans="1:5" x14ac:dyDescent="0.2">
      <c r="A1212" s="9">
        <f t="shared" si="58"/>
        <v>3</v>
      </c>
      <c r="B1212" s="13">
        <v>35878</v>
      </c>
      <c r="C1212">
        <v>2.3250000000000002</v>
      </c>
      <c r="D1212" s="4">
        <f t="shared" si="56"/>
        <v>1.7354014693151572E-2</v>
      </c>
      <c r="E1212" s="5">
        <f t="shared" si="57"/>
        <v>0.16882371098692536</v>
      </c>
    </row>
    <row r="1213" spans="1:5" x14ac:dyDescent="0.2">
      <c r="A1213" s="9">
        <f t="shared" si="58"/>
        <v>3</v>
      </c>
      <c r="B1213" s="13">
        <v>35879</v>
      </c>
      <c r="C1213">
        <v>2.2799999999999998</v>
      </c>
      <c r="D1213" s="4">
        <f t="shared" si="56"/>
        <v>-1.9544596072970395E-2</v>
      </c>
      <c r="E1213" s="5">
        <f t="shared" si="57"/>
        <v>0.22548823915587127</v>
      </c>
    </row>
    <row r="1214" spans="1:5" x14ac:dyDescent="0.2">
      <c r="A1214" s="9">
        <f t="shared" si="58"/>
        <v>3</v>
      </c>
      <c r="B1214" s="13">
        <v>35880</v>
      </c>
      <c r="C1214">
        <v>2.3250000000000002</v>
      </c>
      <c r="D1214" s="4">
        <f t="shared" si="56"/>
        <v>1.9544596072970346E-2</v>
      </c>
      <c r="E1214" s="5">
        <f t="shared" si="57"/>
        <v>0.24389583627058167</v>
      </c>
    </row>
    <row r="1215" spans="1:5" x14ac:dyDescent="0.2">
      <c r="A1215" s="9">
        <f t="shared" si="58"/>
        <v>3</v>
      </c>
      <c r="B1215" s="13">
        <v>35881</v>
      </c>
      <c r="C1215">
        <v>2.2850000000000001</v>
      </c>
      <c r="D1215" s="4">
        <f t="shared" si="56"/>
        <v>-1.735401469315162E-2</v>
      </c>
      <c r="E1215" s="5">
        <f t="shared" si="57"/>
        <v>0.27758007556525449</v>
      </c>
    </row>
    <row r="1216" spans="1:5" x14ac:dyDescent="0.2">
      <c r="A1216" s="9">
        <f t="shared" si="58"/>
        <v>3</v>
      </c>
      <c r="B1216" s="13">
        <v>35882</v>
      </c>
      <c r="C1216">
        <v>2.25</v>
      </c>
      <c r="D1216" s="4">
        <f t="shared" si="56"/>
        <v>-1.5435808129839362E-2</v>
      </c>
      <c r="E1216" s="5">
        <f t="shared" si="57"/>
        <v>0.30112698307451768</v>
      </c>
    </row>
    <row r="1217" spans="1:5" x14ac:dyDescent="0.2">
      <c r="A1217" s="9">
        <f t="shared" si="58"/>
        <v>3</v>
      </c>
      <c r="B1217" s="13">
        <v>35883</v>
      </c>
      <c r="C1217">
        <v>2.25</v>
      </c>
      <c r="D1217" s="4">
        <f t="shared" si="56"/>
        <v>0</v>
      </c>
      <c r="E1217" s="5">
        <f t="shared" si="57"/>
        <v>0.30112698307451768</v>
      </c>
    </row>
    <row r="1218" spans="1:5" x14ac:dyDescent="0.2">
      <c r="A1218" s="9">
        <f t="shared" si="58"/>
        <v>3</v>
      </c>
      <c r="B1218" s="13">
        <v>35884</v>
      </c>
      <c r="C1218">
        <v>2.25</v>
      </c>
      <c r="D1218" s="4">
        <f t="shared" si="56"/>
        <v>0</v>
      </c>
      <c r="E1218" s="5">
        <f t="shared" si="57"/>
        <v>0.29110993862202883</v>
      </c>
    </row>
    <row r="1219" spans="1:5" x14ac:dyDescent="0.2">
      <c r="A1219" s="9">
        <f t="shared" si="58"/>
        <v>3</v>
      </c>
      <c r="B1219" s="13">
        <v>35885</v>
      </c>
      <c r="C1219">
        <v>2.2599999999999998</v>
      </c>
      <c r="D1219" s="4">
        <f t="shared" si="56"/>
        <v>4.4345970678655536E-3</v>
      </c>
      <c r="E1219" s="5">
        <f t="shared" si="57"/>
        <v>0.25569700996133993</v>
      </c>
    </row>
    <row r="1220" spans="1:5" x14ac:dyDescent="0.2">
      <c r="A1220" s="9">
        <f t="shared" si="58"/>
        <v>4</v>
      </c>
      <c r="B1220" s="13">
        <v>35886</v>
      </c>
      <c r="C1220">
        <v>2.31</v>
      </c>
      <c r="D1220" s="4">
        <f t="shared" si="56"/>
        <v>2.1882711249507806E-2</v>
      </c>
      <c r="E1220" s="5">
        <f t="shared" si="57"/>
        <v>0.29122454630184513</v>
      </c>
    </row>
    <row r="1221" spans="1:5" x14ac:dyDescent="0.2">
      <c r="A1221" s="9">
        <f t="shared" si="58"/>
        <v>4</v>
      </c>
      <c r="B1221" s="13">
        <v>35887</v>
      </c>
      <c r="C1221">
        <v>2.46</v>
      </c>
      <c r="D1221" s="4">
        <f t="shared" si="56"/>
        <v>6.2913825410569182E-2</v>
      </c>
      <c r="E1221" s="5">
        <f t="shared" si="57"/>
        <v>0.47300248387047045</v>
      </c>
    </row>
    <row r="1222" spans="1:5" x14ac:dyDescent="0.2">
      <c r="A1222" s="9">
        <f t="shared" si="58"/>
        <v>4</v>
      </c>
      <c r="B1222" s="13">
        <v>35888</v>
      </c>
      <c r="C1222">
        <v>2.4</v>
      </c>
      <c r="D1222" s="4">
        <f t="shared" si="56"/>
        <v>-2.4692612590371522E-2</v>
      </c>
      <c r="E1222" s="5">
        <f t="shared" si="57"/>
        <v>0.50422507787035997</v>
      </c>
    </row>
    <row r="1223" spans="1:5" x14ac:dyDescent="0.2">
      <c r="A1223" s="9">
        <f t="shared" si="58"/>
        <v>4</v>
      </c>
      <c r="B1223" s="13">
        <v>35889</v>
      </c>
      <c r="C1223">
        <v>2.5049999999999999</v>
      </c>
      <c r="D1223" s="4">
        <f t="shared" si="56"/>
        <v>4.2819997182928143E-2</v>
      </c>
      <c r="E1223" s="5">
        <f t="shared" si="57"/>
        <v>0.53035684930111016</v>
      </c>
    </row>
    <row r="1224" spans="1:5" x14ac:dyDescent="0.2">
      <c r="A1224" s="9">
        <f t="shared" si="58"/>
        <v>4</v>
      </c>
      <c r="B1224" s="13">
        <v>35890</v>
      </c>
      <c r="C1224">
        <v>2.5049999999999999</v>
      </c>
      <c r="D1224" s="4">
        <f t="shared" si="56"/>
        <v>0</v>
      </c>
      <c r="E1224" s="5">
        <f t="shared" si="57"/>
        <v>0.52835306639439195</v>
      </c>
    </row>
    <row r="1225" spans="1:5" x14ac:dyDescent="0.2">
      <c r="A1225" s="9">
        <f t="shared" si="58"/>
        <v>4</v>
      </c>
      <c r="B1225" s="13">
        <v>35891</v>
      </c>
      <c r="C1225">
        <v>2.5049999999999999</v>
      </c>
      <c r="D1225" s="4">
        <f t="shared" si="56"/>
        <v>0</v>
      </c>
      <c r="E1225" s="5">
        <f t="shared" si="57"/>
        <v>0.50519846006455327</v>
      </c>
    </row>
    <row r="1226" spans="1:5" x14ac:dyDescent="0.2">
      <c r="A1226" s="9">
        <f t="shared" si="58"/>
        <v>4</v>
      </c>
      <c r="B1226" s="13">
        <v>35892</v>
      </c>
      <c r="C1226">
        <v>2.5049999999999999</v>
      </c>
      <c r="D1226" s="4">
        <f t="shared" si="56"/>
        <v>0</v>
      </c>
      <c r="E1226" s="5">
        <f t="shared" si="57"/>
        <v>0.48279124715849125</v>
      </c>
    </row>
    <row r="1227" spans="1:5" x14ac:dyDescent="0.2">
      <c r="A1227" s="9">
        <f t="shared" si="58"/>
        <v>4</v>
      </c>
      <c r="B1227" s="13">
        <v>35893</v>
      </c>
      <c r="C1227">
        <v>2.5</v>
      </c>
      <c r="D1227" s="4">
        <f t="shared" si="56"/>
        <v>-1.9980026626729977E-3</v>
      </c>
      <c r="E1227" s="5">
        <f t="shared" si="57"/>
        <v>0.48474008636976013</v>
      </c>
    </row>
    <row r="1228" spans="1:5" x14ac:dyDescent="0.2">
      <c r="A1228" s="9">
        <f t="shared" si="58"/>
        <v>4</v>
      </c>
      <c r="B1228" s="13">
        <v>35894</v>
      </c>
      <c r="C1228">
        <v>2.65</v>
      </c>
      <c r="D1228" s="4">
        <f t="shared" si="56"/>
        <v>5.8268908123975824E-2</v>
      </c>
      <c r="E1228" s="5">
        <f t="shared" si="57"/>
        <v>0.55597128705199927</v>
      </c>
    </row>
    <row r="1229" spans="1:5" x14ac:dyDescent="0.2">
      <c r="A1229" s="9">
        <f t="shared" si="58"/>
        <v>4</v>
      </c>
      <c r="B1229" s="13">
        <v>35895</v>
      </c>
      <c r="C1229">
        <v>2.59</v>
      </c>
      <c r="D1229" s="4">
        <f t="shared" ref="D1229:D1292" si="59">LN(C1229/C1228)</f>
        <v>-2.2901764286684455E-2</v>
      </c>
      <c r="E1229" s="5">
        <f t="shared" ref="E1229:E1292" si="60">STDEV(D1220:D1229)*SQRT(365)</f>
        <v>0.60235220830244374</v>
      </c>
    </row>
    <row r="1230" spans="1:5" x14ac:dyDescent="0.2">
      <c r="A1230" s="9">
        <f t="shared" ref="A1230:A1293" si="61">MONTH(B1230)+(YEAR(B1230)-1998)*12</f>
        <v>4</v>
      </c>
      <c r="B1230" s="13">
        <v>35896</v>
      </c>
      <c r="C1230">
        <v>2.59</v>
      </c>
      <c r="D1230" s="4">
        <f t="shared" si="59"/>
        <v>0</v>
      </c>
      <c r="E1230" s="5">
        <f t="shared" si="60"/>
        <v>0.60469586953663323</v>
      </c>
    </row>
    <row r="1231" spans="1:5" x14ac:dyDescent="0.2">
      <c r="A1231" s="9">
        <f t="shared" si="61"/>
        <v>4</v>
      </c>
      <c r="B1231" s="13">
        <v>35897</v>
      </c>
      <c r="C1231">
        <v>2.59</v>
      </c>
      <c r="D1231" s="4">
        <f t="shared" si="59"/>
        <v>0</v>
      </c>
      <c r="E1231" s="5">
        <f t="shared" si="60"/>
        <v>0.49745690323352931</v>
      </c>
    </row>
    <row r="1232" spans="1:5" x14ac:dyDescent="0.2">
      <c r="A1232" s="9">
        <f t="shared" si="61"/>
        <v>4</v>
      </c>
      <c r="B1232" s="13">
        <v>35898</v>
      </c>
      <c r="C1232">
        <v>2.59</v>
      </c>
      <c r="D1232" s="4">
        <f t="shared" si="59"/>
        <v>0</v>
      </c>
      <c r="E1232" s="5">
        <f t="shared" si="60"/>
        <v>0.45820180977918418</v>
      </c>
    </row>
    <row r="1233" spans="1:5" x14ac:dyDescent="0.2">
      <c r="A1233" s="9">
        <f t="shared" si="61"/>
        <v>4</v>
      </c>
      <c r="B1233" s="13">
        <v>35899</v>
      </c>
      <c r="C1233">
        <v>2.5499999999999998</v>
      </c>
      <c r="D1233" s="4">
        <f t="shared" si="59"/>
        <v>-1.5564516541111573E-2</v>
      </c>
      <c r="E1233" s="5">
        <f t="shared" si="60"/>
        <v>0.40947395761163768</v>
      </c>
    </row>
    <row r="1234" spans="1:5" x14ac:dyDescent="0.2">
      <c r="A1234" s="9">
        <f t="shared" si="61"/>
        <v>4</v>
      </c>
      <c r="B1234" s="13">
        <v>35900</v>
      </c>
      <c r="C1234">
        <v>2.415</v>
      </c>
      <c r="D1234" s="4">
        <f t="shared" si="59"/>
        <v>-5.4394072065798688E-2</v>
      </c>
      <c r="E1234" s="5">
        <f t="shared" si="60"/>
        <v>0.53246348029990409</v>
      </c>
    </row>
    <row r="1235" spans="1:5" x14ac:dyDescent="0.2">
      <c r="A1235" s="9">
        <f t="shared" si="61"/>
        <v>4</v>
      </c>
      <c r="B1235" s="13">
        <v>35901</v>
      </c>
      <c r="C1235">
        <v>2.48</v>
      </c>
      <c r="D1235" s="4">
        <f t="shared" si="59"/>
        <v>2.655927307235488E-2</v>
      </c>
      <c r="E1235" s="5">
        <f t="shared" si="60"/>
        <v>0.56315767279139006</v>
      </c>
    </row>
    <row r="1236" spans="1:5" x14ac:dyDescent="0.2">
      <c r="A1236" s="9">
        <f t="shared" si="61"/>
        <v>4</v>
      </c>
      <c r="B1236" s="13">
        <v>35902</v>
      </c>
      <c r="C1236">
        <v>2.4750000000000001</v>
      </c>
      <c r="D1236" s="4">
        <f t="shared" si="59"/>
        <v>-2.0181641562371246E-3</v>
      </c>
      <c r="E1236" s="5">
        <f t="shared" si="60"/>
        <v>0.56314388832285767</v>
      </c>
    </row>
    <row r="1237" spans="1:5" x14ac:dyDescent="0.2">
      <c r="A1237" s="9">
        <f t="shared" si="61"/>
        <v>4</v>
      </c>
      <c r="B1237" s="13">
        <v>35903</v>
      </c>
      <c r="C1237">
        <v>2.39</v>
      </c>
      <c r="D1237" s="4">
        <f t="shared" si="59"/>
        <v>-3.4947030077234327E-2</v>
      </c>
      <c r="E1237" s="5">
        <f t="shared" si="60"/>
        <v>0.59906311022950609</v>
      </c>
    </row>
    <row r="1238" spans="1:5" x14ac:dyDescent="0.2">
      <c r="A1238" s="9">
        <f t="shared" si="61"/>
        <v>4</v>
      </c>
      <c r="B1238" s="13">
        <v>35904</v>
      </c>
      <c r="C1238">
        <v>2.39</v>
      </c>
      <c r="D1238" s="4">
        <f t="shared" si="59"/>
        <v>0</v>
      </c>
      <c r="E1238" s="5">
        <f t="shared" si="60"/>
        <v>0.43144307870282206</v>
      </c>
    </row>
    <row r="1239" spans="1:5" x14ac:dyDescent="0.2">
      <c r="A1239" s="9">
        <f t="shared" si="61"/>
        <v>4</v>
      </c>
      <c r="B1239" s="13">
        <v>35905</v>
      </c>
      <c r="C1239">
        <v>2.39</v>
      </c>
      <c r="D1239" s="4">
        <f t="shared" si="59"/>
        <v>0</v>
      </c>
      <c r="E1239" s="5">
        <f t="shared" si="60"/>
        <v>0.4265297491982209</v>
      </c>
    </row>
    <row r="1240" spans="1:5" x14ac:dyDescent="0.2">
      <c r="A1240" s="9">
        <f t="shared" si="61"/>
        <v>4</v>
      </c>
      <c r="B1240" s="13">
        <v>35906</v>
      </c>
      <c r="C1240">
        <v>2.4</v>
      </c>
      <c r="D1240" s="4">
        <f t="shared" si="59"/>
        <v>4.175371410480592E-3</v>
      </c>
      <c r="E1240" s="5">
        <f t="shared" si="60"/>
        <v>0.4304482023390207</v>
      </c>
    </row>
    <row r="1241" spans="1:5" x14ac:dyDescent="0.2">
      <c r="A1241" s="9">
        <f t="shared" si="61"/>
        <v>4</v>
      </c>
      <c r="B1241" s="13">
        <v>35907</v>
      </c>
      <c r="C1241">
        <v>2.4550000000000001</v>
      </c>
      <c r="D1241" s="4">
        <f t="shared" si="59"/>
        <v>2.2658023892583996E-2</v>
      </c>
      <c r="E1241" s="5">
        <f t="shared" si="60"/>
        <v>0.4669329916925487</v>
      </c>
    </row>
    <row r="1242" spans="1:5" x14ac:dyDescent="0.2">
      <c r="A1242" s="9">
        <f t="shared" si="61"/>
        <v>4</v>
      </c>
      <c r="B1242" s="13">
        <v>35908</v>
      </c>
      <c r="C1242">
        <v>2.5099999999999998</v>
      </c>
      <c r="D1242" s="4">
        <f t="shared" si="59"/>
        <v>2.2155991897208422E-2</v>
      </c>
      <c r="E1242" s="5">
        <f t="shared" si="60"/>
        <v>0.49554403543589054</v>
      </c>
    </row>
    <row r="1243" spans="1:5" x14ac:dyDescent="0.2">
      <c r="A1243" s="9">
        <f t="shared" si="61"/>
        <v>4</v>
      </c>
      <c r="B1243" s="13">
        <v>35909</v>
      </c>
      <c r="C1243">
        <v>2.335</v>
      </c>
      <c r="D1243" s="4">
        <f t="shared" si="59"/>
        <v>-7.2270862022831811E-2</v>
      </c>
      <c r="E1243" s="5">
        <f t="shared" si="60"/>
        <v>0.64814491501216664</v>
      </c>
    </row>
    <row r="1244" spans="1:5" x14ac:dyDescent="0.2">
      <c r="A1244" s="9">
        <f t="shared" si="61"/>
        <v>4</v>
      </c>
      <c r="B1244" s="13">
        <v>35910</v>
      </c>
      <c r="C1244">
        <v>2.3050000000000002</v>
      </c>
      <c r="D1244" s="4">
        <f t="shared" si="59"/>
        <v>-1.2931214672248666E-2</v>
      </c>
      <c r="E1244" s="5">
        <f t="shared" si="60"/>
        <v>0.57404836805900783</v>
      </c>
    </row>
    <row r="1245" spans="1:5" x14ac:dyDescent="0.2">
      <c r="A1245" s="9">
        <f t="shared" si="61"/>
        <v>4</v>
      </c>
      <c r="B1245" s="13">
        <v>35911</v>
      </c>
      <c r="C1245">
        <v>2.3050000000000002</v>
      </c>
      <c r="D1245" s="4">
        <f t="shared" si="59"/>
        <v>0</v>
      </c>
      <c r="E1245" s="5">
        <f t="shared" si="60"/>
        <v>0.53667518160226535</v>
      </c>
    </row>
    <row r="1246" spans="1:5" x14ac:dyDescent="0.2">
      <c r="A1246" s="9">
        <f t="shared" si="61"/>
        <v>4</v>
      </c>
      <c r="B1246" s="13">
        <v>35912</v>
      </c>
      <c r="C1246">
        <v>2.3050000000000002</v>
      </c>
      <c r="D1246" s="4">
        <f t="shared" si="59"/>
        <v>0</v>
      </c>
      <c r="E1246" s="5">
        <f t="shared" si="60"/>
        <v>0.53762109276885062</v>
      </c>
    </row>
    <row r="1247" spans="1:5" x14ac:dyDescent="0.2">
      <c r="A1247" s="9">
        <f t="shared" si="61"/>
        <v>4</v>
      </c>
      <c r="B1247" s="13">
        <v>35913</v>
      </c>
      <c r="C1247">
        <v>2.2799999999999998</v>
      </c>
      <c r="D1247" s="4">
        <f t="shared" si="59"/>
        <v>-1.0905233482262581E-2</v>
      </c>
      <c r="E1247" s="5">
        <f t="shared" si="60"/>
        <v>0.50582762447108476</v>
      </c>
    </row>
    <row r="1248" spans="1:5" x14ac:dyDescent="0.2">
      <c r="A1248" s="9">
        <f t="shared" si="61"/>
        <v>4</v>
      </c>
      <c r="B1248" s="13">
        <v>35914</v>
      </c>
      <c r="C1248">
        <v>2.2650000000000001</v>
      </c>
      <c r="D1248" s="4">
        <f t="shared" si="59"/>
        <v>-6.6006840313519123E-3</v>
      </c>
      <c r="E1248" s="5">
        <f t="shared" si="60"/>
        <v>0.50490515382843926</v>
      </c>
    </row>
    <row r="1249" spans="1:5" x14ac:dyDescent="0.2">
      <c r="A1249" s="9">
        <f t="shared" si="61"/>
        <v>4</v>
      </c>
      <c r="B1249" s="13">
        <v>35915</v>
      </c>
      <c r="C1249">
        <v>2.29</v>
      </c>
      <c r="D1249" s="4">
        <f t="shared" si="59"/>
        <v>1.0977058631150994E-2</v>
      </c>
      <c r="E1249" s="5">
        <f t="shared" si="60"/>
        <v>0.51391653912628776</v>
      </c>
    </row>
    <row r="1250" spans="1:5" x14ac:dyDescent="0.2">
      <c r="A1250" s="9">
        <f t="shared" si="61"/>
        <v>5</v>
      </c>
      <c r="B1250" s="13">
        <v>35916</v>
      </c>
      <c r="C1250">
        <v>2.1749999999999998</v>
      </c>
      <c r="D1250" s="4">
        <f t="shared" si="59"/>
        <v>-5.152315302550093E-2</v>
      </c>
      <c r="E1250" s="5">
        <f t="shared" si="60"/>
        <v>0.58238482552474402</v>
      </c>
    </row>
    <row r="1251" spans="1:5" x14ac:dyDescent="0.2">
      <c r="A1251" s="9">
        <f t="shared" si="61"/>
        <v>5</v>
      </c>
      <c r="B1251" s="13">
        <v>35917</v>
      </c>
      <c r="C1251">
        <v>2.1150000000000002</v>
      </c>
      <c r="D1251" s="4">
        <f t="shared" si="59"/>
        <v>-2.7973852042405951E-2</v>
      </c>
      <c r="E1251" s="5">
        <f t="shared" si="60"/>
        <v>0.54704973544239244</v>
      </c>
    </row>
    <row r="1252" spans="1:5" x14ac:dyDescent="0.2">
      <c r="A1252" s="9">
        <f t="shared" si="61"/>
        <v>5</v>
      </c>
      <c r="B1252" s="13">
        <v>35918</v>
      </c>
      <c r="C1252">
        <v>2.1150000000000002</v>
      </c>
      <c r="D1252" s="4">
        <f t="shared" si="59"/>
        <v>0</v>
      </c>
      <c r="E1252" s="5">
        <f t="shared" si="60"/>
        <v>0.50057434810401469</v>
      </c>
    </row>
    <row r="1253" spans="1:5" x14ac:dyDescent="0.2">
      <c r="A1253" s="9">
        <f t="shared" si="61"/>
        <v>5</v>
      </c>
      <c r="B1253" s="13">
        <v>35919</v>
      </c>
      <c r="C1253">
        <v>2.1150000000000002</v>
      </c>
      <c r="D1253" s="4">
        <f t="shared" si="59"/>
        <v>0</v>
      </c>
      <c r="E1253" s="5">
        <f t="shared" si="60"/>
        <v>0.34342494251609784</v>
      </c>
    </row>
    <row r="1254" spans="1:5" x14ac:dyDescent="0.2">
      <c r="A1254" s="9">
        <f t="shared" si="61"/>
        <v>5</v>
      </c>
      <c r="B1254" s="13">
        <v>35920</v>
      </c>
      <c r="C1254">
        <v>2.0550000000000002</v>
      </c>
      <c r="D1254" s="4">
        <f t="shared" si="59"/>
        <v>-2.8778964550043404E-2</v>
      </c>
      <c r="E1254" s="5">
        <f t="shared" si="60"/>
        <v>0.36195253327719629</v>
      </c>
    </row>
    <row r="1255" spans="1:5" x14ac:dyDescent="0.2">
      <c r="A1255" s="9">
        <f t="shared" si="61"/>
        <v>5</v>
      </c>
      <c r="B1255" s="13">
        <v>35921</v>
      </c>
      <c r="C1255">
        <v>2.1749999999999998</v>
      </c>
      <c r="D1255" s="4">
        <f t="shared" si="59"/>
        <v>5.675281659244942E-2</v>
      </c>
      <c r="E1255" s="5">
        <f t="shared" si="60"/>
        <v>0.54901708487356915</v>
      </c>
    </row>
    <row r="1256" spans="1:5" x14ac:dyDescent="0.2">
      <c r="A1256" s="9">
        <f t="shared" si="61"/>
        <v>5</v>
      </c>
      <c r="B1256" s="13">
        <v>35922</v>
      </c>
      <c r="C1256">
        <v>2.1150000000000002</v>
      </c>
      <c r="D1256" s="4">
        <f t="shared" si="59"/>
        <v>-2.7973852042405951E-2</v>
      </c>
      <c r="E1256" s="5">
        <f t="shared" si="60"/>
        <v>0.56285912383051562</v>
      </c>
    </row>
    <row r="1257" spans="1:5" x14ac:dyDescent="0.2">
      <c r="A1257" s="9">
        <f t="shared" si="61"/>
        <v>5</v>
      </c>
      <c r="B1257" s="13">
        <v>35923</v>
      </c>
      <c r="C1257">
        <v>2.15</v>
      </c>
      <c r="D1257" s="4">
        <f t="shared" si="59"/>
        <v>1.6413029641330051E-2</v>
      </c>
      <c r="E1257" s="5">
        <f t="shared" si="60"/>
        <v>0.5821921056008732</v>
      </c>
    </row>
    <row r="1258" spans="1:5" x14ac:dyDescent="0.2">
      <c r="A1258" s="9">
        <f t="shared" si="61"/>
        <v>5</v>
      </c>
      <c r="B1258" s="13">
        <v>35924</v>
      </c>
      <c r="C1258">
        <v>2.11</v>
      </c>
      <c r="D1258" s="4">
        <f t="shared" si="59"/>
        <v>-1.8779894651596359E-2</v>
      </c>
      <c r="E1258" s="5">
        <f t="shared" si="60"/>
        <v>0.58743755246163554</v>
      </c>
    </row>
    <row r="1259" spans="1:5" x14ac:dyDescent="0.2">
      <c r="A1259" s="9">
        <f t="shared" si="61"/>
        <v>5</v>
      </c>
      <c r="B1259" s="13">
        <v>35925</v>
      </c>
      <c r="C1259">
        <v>2.11</v>
      </c>
      <c r="D1259" s="4">
        <f t="shared" si="59"/>
        <v>0</v>
      </c>
      <c r="E1259" s="5">
        <f t="shared" si="60"/>
        <v>0.57740448350467777</v>
      </c>
    </row>
    <row r="1260" spans="1:5" x14ac:dyDescent="0.2">
      <c r="A1260" s="9">
        <f t="shared" si="61"/>
        <v>5</v>
      </c>
      <c r="B1260" s="13">
        <v>35926</v>
      </c>
      <c r="C1260">
        <v>2.11</v>
      </c>
      <c r="D1260" s="4">
        <f t="shared" si="59"/>
        <v>0</v>
      </c>
      <c r="E1260" s="5">
        <f t="shared" si="60"/>
        <v>0.49918076770358216</v>
      </c>
    </row>
    <row r="1261" spans="1:5" x14ac:dyDescent="0.2">
      <c r="A1261" s="9">
        <f t="shared" si="61"/>
        <v>5</v>
      </c>
      <c r="B1261" s="13">
        <v>35927</v>
      </c>
      <c r="C1261">
        <v>2.1749999999999998</v>
      </c>
      <c r="D1261" s="4">
        <f t="shared" si="59"/>
        <v>3.034071705267222E-2</v>
      </c>
      <c r="E1261" s="5">
        <f t="shared" si="60"/>
        <v>0.50531058314531951</v>
      </c>
    </row>
    <row r="1262" spans="1:5" x14ac:dyDescent="0.2">
      <c r="A1262" s="9">
        <f t="shared" si="61"/>
        <v>5</v>
      </c>
      <c r="B1262" s="13">
        <v>35928</v>
      </c>
      <c r="C1262">
        <v>2.23</v>
      </c>
      <c r="D1262" s="4">
        <f t="shared" si="59"/>
        <v>2.4972920931380097E-2</v>
      </c>
      <c r="E1262" s="5">
        <f t="shared" si="60"/>
        <v>0.52195360096865928</v>
      </c>
    </row>
    <row r="1263" spans="1:5" x14ac:dyDescent="0.2">
      <c r="A1263" s="9">
        <f t="shared" si="61"/>
        <v>5</v>
      </c>
      <c r="B1263" s="13">
        <v>35929</v>
      </c>
      <c r="C1263">
        <v>2.2349999999999999</v>
      </c>
      <c r="D1263" s="4">
        <f t="shared" si="59"/>
        <v>2.2396425935046599E-3</v>
      </c>
      <c r="E1263" s="5">
        <f t="shared" si="60"/>
        <v>0.52120707495322316</v>
      </c>
    </row>
    <row r="1264" spans="1:5" x14ac:dyDescent="0.2">
      <c r="A1264" s="9">
        <f t="shared" si="61"/>
        <v>5</v>
      </c>
      <c r="B1264" s="13">
        <v>35930</v>
      </c>
      <c r="C1264">
        <v>2.17</v>
      </c>
      <c r="D1264" s="4">
        <f t="shared" si="59"/>
        <v>-2.9514060513163968E-2</v>
      </c>
      <c r="E1264" s="5">
        <f t="shared" si="60"/>
        <v>0.52318401567249251</v>
      </c>
    </row>
    <row r="1265" spans="1:5" x14ac:dyDescent="0.2">
      <c r="A1265" s="9">
        <f t="shared" si="61"/>
        <v>5</v>
      </c>
      <c r="B1265" s="13">
        <v>35931</v>
      </c>
      <c r="C1265">
        <v>2.17</v>
      </c>
      <c r="D1265" s="4">
        <f t="shared" si="59"/>
        <v>0</v>
      </c>
      <c r="E1265" s="5">
        <f t="shared" si="60"/>
        <v>0.39382720811057181</v>
      </c>
    </row>
    <row r="1266" spans="1:5" x14ac:dyDescent="0.2">
      <c r="A1266" s="9">
        <f t="shared" si="61"/>
        <v>5</v>
      </c>
      <c r="B1266" s="13">
        <v>35932</v>
      </c>
      <c r="C1266">
        <v>2.17</v>
      </c>
      <c r="D1266" s="4">
        <f t="shared" si="59"/>
        <v>0</v>
      </c>
      <c r="E1266" s="5">
        <f t="shared" si="60"/>
        <v>0.34743669791851861</v>
      </c>
    </row>
    <row r="1267" spans="1:5" x14ac:dyDescent="0.2">
      <c r="A1267" s="9">
        <f t="shared" si="61"/>
        <v>5</v>
      </c>
      <c r="B1267" s="13">
        <v>35933</v>
      </c>
      <c r="C1267">
        <v>2.17</v>
      </c>
      <c r="D1267" s="4">
        <f t="shared" si="59"/>
        <v>0</v>
      </c>
      <c r="E1267" s="5">
        <f t="shared" si="60"/>
        <v>0.3348317314570709</v>
      </c>
    </row>
    <row r="1268" spans="1:5" x14ac:dyDescent="0.2">
      <c r="A1268" s="9">
        <f t="shared" si="61"/>
        <v>5</v>
      </c>
      <c r="B1268" s="13">
        <v>35934</v>
      </c>
      <c r="C1268">
        <v>2.19</v>
      </c>
      <c r="D1268" s="4">
        <f t="shared" si="59"/>
        <v>9.1743762760412295E-3</v>
      </c>
      <c r="E1268" s="5">
        <f t="shared" si="60"/>
        <v>0.30976420547351247</v>
      </c>
    </row>
    <row r="1269" spans="1:5" x14ac:dyDescent="0.2">
      <c r="A1269" s="9">
        <f t="shared" si="61"/>
        <v>5</v>
      </c>
      <c r="B1269" s="13">
        <v>35935</v>
      </c>
      <c r="C1269">
        <v>2.16</v>
      </c>
      <c r="D1269" s="4">
        <f t="shared" si="59"/>
        <v>-1.3793322132335761E-2</v>
      </c>
      <c r="E1269" s="5">
        <f t="shared" si="60"/>
        <v>0.32720272545995194</v>
      </c>
    </row>
    <row r="1270" spans="1:5" x14ac:dyDescent="0.2">
      <c r="A1270" s="9">
        <f t="shared" si="61"/>
        <v>5</v>
      </c>
      <c r="B1270" s="13">
        <v>35936</v>
      </c>
      <c r="C1270">
        <v>2.1749999999999998</v>
      </c>
      <c r="D1270" s="4">
        <f t="shared" si="59"/>
        <v>6.9204428445735367E-3</v>
      </c>
      <c r="E1270" s="5">
        <f t="shared" si="60"/>
        <v>0.32786439692263875</v>
      </c>
    </row>
    <row r="1271" spans="1:5" x14ac:dyDescent="0.2">
      <c r="A1271" s="9">
        <f t="shared" si="61"/>
        <v>5</v>
      </c>
      <c r="B1271" s="13">
        <v>35937</v>
      </c>
      <c r="C1271">
        <v>2.105</v>
      </c>
      <c r="D1271" s="4">
        <f t="shared" si="59"/>
        <v>-3.2713197406302588E-2</v>
      </c>
      <c r="E1271" s="5">
        <f t="shared" si="60"/>
        <v>0.33608815821734173</v>
      </c>
    </row>
    <row r="1272" spans="1:5" x14ac:dyDescent="0.2">
      <c r="A1272" s="9">
        <f t="shared" si="61"/>
        <v>5</v>
      </c>
      <c r="B1272" s="13">
        <v>35938</v>
      </c>
      <c r="C1272">
        <v>2.0099999999999998</v>
      </c>
      <c r="D1272" s="4">
        <f t="shared" si="59"/>
        <v>-4.6180745063360396E-2</v>
      </c>
      <c r="E1272" s="5">
        <f t="shared" si="60"/>
        <v>0.36707163099064716</v>
      </c>
    </row>
    <row r="1273" spans="1:5" x14ac:dyDescent="0.2">
      <c r="A1273" s="9">
        <f t="shared" si="61"/>
        <v>5</v>
      </c>
      <c r="B1273" s="13">
        <v>35939</v>
      </c>
      <c r="C1273">
        <v>2.0099999999999998</v>
      </c>
      <c r="D1273" s="4">
        <f t="shared" si="59"/>
        <v>0</v>
      </c>
      <c r="E1273" s="5">
        <f t="shared" si="60"/>
        <v>0.36418534923538265</v>
      </c>
    </row>
    <row r="1274" spans="1:5" x14ac:dyDescent="0.2">
      <c r="A1274" s="9">
        <f t="shared" si="61"/>
        <v>5</v>
      </c>
      <c r="B1274" s="13">
        <v>35940</v>
      </c>
      <c r="C1274">
        <v>2.0099999999999998</v>
      </c>
      <c r="D1274" s="4">
        <f t="shared" si="59"/>
        <v>0</v>
      </c>
      <c r="E1274" s="5">
        <f t="shared" si="60"/>
        <v>0.34521321282283396</v>
      </c>
    </row>
    <row r="1275" spans="1:5" x14ac:dyDescent="0.2">
      <c r="A1275" s="9">
        <f t="shared" si="61"/>
        <v>5</v>
      </c>
      <c r="B1275" s="13">
        <v>35941</v>
      </c>
      <c r="C1275">
        <v>2.0099999999999998</v>
      </c>
      <c r="D1275" s="4">
        <f t="shared" si="59"/>
        <v>0</v>
      </c>
      <c r="E1275" s="5">
        <f t="shared" si="60"/>
        <v>0.34521321282283396</v>
      </c>
    </row>
    <row r="1276" spans="1:5" x14ac:dyDescent="0.2">
      <c r="A1276" s="9">
        <f t="shared" si="61"/>
        <v>5</v>
      </c>
      <c r="B1276" s="13">
        <v>35942</v>
      </c>
      <c r="C1276">
        <v>2.09</v>
      </c>
      <c r="D1276" s="4">
        <f t="shared" si="59"/>
        <v>3.9029343905735293E-2</v>
      </c>
      <c r="E1276" s="5">
        <f t="shared" si="60"/>
        <v>0.44611569051071032</v>
      </c>
    </row>
    <row r="1277" spans="1:5" x14ac:dyDescent="0.2">
      <c r="A1277" s="9">
        <f t="shared" si="61"/>
        <v>5</v>
      </c>
      <c r="B1277" s="13">
        <v>35943</v>
      </c>
      <c r="C1277">
        <v>2.08</v>
      </c>
      <c r="D1277" s="4">
        <f t="shared" si="59"/>
        <v>-4.7961722634929441E-3</v>
      </c>
      <c r="E1277" s="5">
        <f t="shared" si="60"/>
        <v>0.44541838544233964</v>
      </c>
    </row>
    <row r="1278" spans="1:5" x14ac:dyDescent="0.2">
      <c r="A1278" s="9">
        <f t="shared" si="61"/>
        <v>5</v>
      </c>
      <c r="B1278" s="13">
        <v>35944</v>
      </c>
      <c r="C1278">
        <v>2.085</v>
      </c>
      <c r="D1278" s="4">
        <f t="shared" si="59"/>
        <v>2.4009615375380463E-3</v>
      </c>
      <c r="E1278" s="5">
        <f t="shared" si="60"/>
        <v>0.43898122616118473</v>
      </c>
    </row>
    <row r="1279" spans="1:5" x14ac:dyDescent="0.2">
      <c r="A1279" s="9">
        <f t="shared" si="61"/>
        <v>5</v>
      </c>
      <c r="B1279" s="13">
        <v>35945</v>
      </c>
      <c r="C1279">
        <v>2.1150000000000002</v>
      </c>
      <c r="D1279" s="4">
        <f t="shared" si="59"/>
        <v>1.4285957247476652E-2</v>
      </c>
      <c r="E1279" s="5">
        <f t="shared" si="60"/>
        <v>0.44861799238159955</v>
      </c>
    </row>
    <row r="1280" spans="1:5" x14ac:dyDescent="0.2">
      <c r="A1280" s="9">
        <f t="shared" si="61"/>
        <v>5</v>
      </c>
      <c r="B1280" s="13">
        <v>35946</v>
      </c>
      <c r="C1280">
        <v>2.1150000000000002</v>
      </c>
      <c r="D1280" s="4">
        <f t="shared" si="59"/>
        <v>0</v>
      </c>
      <c r="E1280" s="5">
        <f t="shared" si="60"/>
        <v>0.44490424144965285</v>
      </c>
    </row>
    <row r="1281" spans="1:5" x14ac:dyDescent="0.2">
      <c r="A1281" s="9">
        <f t="shared" si="61"/>
        <v>6</v>
      </c>
      <c r="B1281" s="13">
        <v>35947</v>
      </c>
      <c r="C1281">
        <v>2.1150000000000002</v>
      </c>
      <c r="D1281" s="4">
        <f t="shared" si="59"/>
        <v>0</v>
      </c>
      <c r="E1281" s="5">
        <f t="shared" si="60"/>
        <v>0.3970159310143056</v>
      </c>
    </row>
    <row r="1282" spans="1:5" x14ac:dyDescent="0.2">
      <c r="A1282" s="9">
        <f t="shared" si="61"/>
        <v>6</v>
      </c>
      <c r="B1282" s="13">
        <v>35948</v>
      </c>
      <c r="C1282">
        <v>2.165</v>
      </c>
      <c r="D1282" s="4">
        <f t="shared" si="59"/>
        <v>2.3365548956211693E-2</v>
      </c>
      <c r="E1282" s="5">
        <f t="shared" si="60"/>
        <v>0.26642586656603245</v>
      </c>
    </row>
    <row r="1283" spans="1:5" x14ac:dyDescent="0.2">
      <c r="A1283" s="9">
        <f t="shared" si="61"/>
        <v>6</v>
      </c>
      <c r="B1283" s="13">
        <v>35949</v>
      </c>
      <c r="C1283">
        <v>2.19</v>
      </c>
      <c r="D1283" s="4">
        <f t="shared" si="59"/>
        <v>1.1481182373956232E-2</v>
      </c>
      <c r="E1283" s="5">
        <f t="shared" si="60"/>
        <v>0.26244279737812898</v>
      </c>
    </row>
    <row r="1284" spans="1:5" x14ac:dyDescent="0.2">
      <c r="A1284" s="9">
        <f t="shared" si="61"/>
        <v>6</v>
      </c>
      <c r="B1284" s="13">
        <v>35950</v>
      </c>
      <c r="C1284">
        <v>2.12</v>
      </c>
      <c r="D1284" s="4">
        <f t="shared" si="59"/>
        <v>-3.2485455144488307E-2</v>
      </c>
      <c r="E1284" s="5">
        <f t="shared" si="60"/>
        <v>0.3605465514909269</v>
      </c>
    </row>
    <row r="1285" spans="1:5" x14ac:dyDescent="0.2">
      <c r="A1285" s="9">
        <f t="shared" si="61"/>
        <v>6</v>
      </c>
      <c r="B1285" s="13">
        <v>35951</v>
      </c>
      <c r="C1285">
        <v>2.0350000000000001</v>
      </c>
      <c r="D1285" s="4">
        <f t="shared" si="59"/>
        <v>-4.0920269789362793E-2</v>
      </c>
      <c r="E1285" s="5">
        <f t="shared" si="60"/>
        <v>0.4569425266723981</v>
      </c>
    </row>
    <row r="1286" spans="1:5" x14ac:dyDescent="0.2">
      <c r="A1286" s="9">
        <f t="shared" si="61"/>
        <v>6</v>
      </c>
      <c r="B1286" s="13">
        <v>35952</v>
      </c>
      <c r="C1286">
        <v>2.0099999999999998</v>
      </c>
      <c r="D1286" s="4">
        <f t="shared" si="59"/>
        <v>-1.2361096823574088E-2</v>
      </c>
      <c r="E1286" s="5">
        <f t="shared" si="60"/>
        <v>0.38426196594786999</v>
      </c>
    </row>
    <row r="1287" spans="1:5" x14ac:dyDescent="0.2">
      <c r="A1287" s="9">
        <f t="shared" si="61"/>
        <v>6</v>
      </c>
      <c r="B1287" s="13">
        <v>35953</v>
      </c>
      <c r="C1287">
        <v>2.0099999999999998</v>
      </c>
      <c r="D1287" s="4">
        <f t="shared" si="59"/>
        <v>0</v>
      </c>
      <c r="E1287" s="5">
        <f t="shared" si="60"/>
        <v>0.3849017898332287</v>
      </c>
    </row>
    <row r="1288" spans="1:5" x14ac:dyDescent="0.2">
      <c r="A1288" s="9">
        <f t="shared" si="61"/>
        <v>6</v>
      </c>
      <c r="B1288" s="13">
        <v>35954</v>
      </c>
      <c r="C1288">
        <v>2.0099999999999998</v>
      </c>
      <c r="D1288" s="4">
        <f t="shared" si="59"/>
        <v>0</v>
      </c>
      <c r="E1288" s="5">
        <f t="shared" si="60"/>
        <v>0.38369981645527779</v>
      </c>
    </row>
    <row r="1289" spans="1:5" x14ac:dyDescent="0.2">
      <c r="A1289" s="9">
        <f t="shared" si="61"/>
        <v>6</v>
      </c>
      <c r="B1289" s="13">
        <v>35955</v>
      </c>
      <c r="C1289">
        <v>2</v>
      </c>
      <c r="D1289" s="4">
        <f t="shared" si="59"/>
        <v>-4.9875415110389393E-3</v>
      </c>
      <c r="E1289" s="5">
        <f t="shared" si="60"/>
        <v>0.36431300104794445</v>
      </c>
    </row>
    <row r="1290" spans="1:5" x14ac:dyDescent="0.2">
      <c r="A1290" s="9">
        <f t="shared" si="61"/>
        <v>6</v>
      </c>
      <c r="B1290" s="13">
        <v>35956</v>
      </c>
      <c r="C1290">
        <v>2.0049999999999999</v>
      </c>
      <c r="D1290" s="4">
        <f t="shared" si="59"/>
        <v>2.4968801985871458E-3</v>
      </c>
      <c r="E1290" s="5">
        <f t="shared" si="60"/>
        <v>0.36617453012851259</v>
      </c>
    </row>
    <row r="1291" spans="1:5" x14ac:dyDescent="0.2">
      <c r="A1291" s="9">
        <f t="shared" si="61"/>
        <v>6</v>
      </c>
      <c r="B1291" s="13">
        <v>35957</v>
      </c>
      <c r="C1291">
        <v>1.97</v>
      </c>
      <c r="D1291" s="4">
        <f t="shared" si="59"/>
        <v>-1.7610518008635279E-2</v>
      </c>
      <c r="E1291" s="5">
        <f t="shared" si="60"/>
        <v>0.37117961411644024</v>
      </c>
    </row>
    <row r="1292" spans="1:5" x14ac:dyDescent="0.2">
      <c r="A1292" s="9">
        <f t="shared" si="61"/>
        <v>6</v>
      </c>
      <c r="B1292" s="13">
        <v>35958</v>
      </c>
      <c r="C1292">
        <v>1.99</v>
      </c>
      <c r="D1292" s="4">
        <f t="shared" si="59"/>
        <v>1.0101095986503919E-2</v>
      </c>
      <c r="E1292" s="5">
        <f t="shared" si="60"/>
        <v>0.33379083108237456</v>
      </c>
    </row>
    <row r="1293" spans="1:5" x14ac:dyDescent="0.2">
      <c r="A1293" s="9">
        <f t="shared" si="61"/>
        <v>6</v>
      </c>
      <c r="B1293" s="13">
        <v>35959</v>
      </c>
      <c r="C1293">
        <v>2.0049999999999999</v>
      </c>
      <c r="D1293" s="4">
        <f t="shared" ref="D1293:D1356" si="62">LN(C1293/C1292)</f>
        <v>7.5094220221313479E-3</v>
      </c>
      <c r="E1293" s="5">
        <f t="shared" ref="E1293:E1356" si="63">STDEV(D1284:D1293)*SQRT(365)</f>
        <v>0.32492783357793892</v>
      </c>
    </row>
    <row r="1294" spans="1:5" x14ac:dyDescent="0.2">
      <c r="A1294" s="9">
        <f t="shared" ref="A1294:A1357" si="64">MONTH(B1294)+(YEAR(B1294)-1998)*12</f>
        <v>6</v>
      </c>
      <c r="B1294" s="13">
        <v>35960</v>
      </c>
      <c r="C1294">
        <v>2.0049999999999999</v>
      </c>
      <c r="D1294" s="4">
        <f t="shared" si="62"/>
        <v>0</v>
      </c>
      <c r="E1294" s="5">
        <f t="shared" si="63"/>
        <v>0.28592834509787074</v>
      </c>
    </row>
    <row r="1295" spans="1:5" x14ac:dyDescent="0.2">
      <c r="A1295" s="9">
        <f t="shared" si="64"/>
        <v>6</v>
      </c>
      <c r="B1295" s="13">
        <v>35961</v>
      </c>
      <c r="C1295">
        <v>2.0049999999999999</v>
      </c>
      <c r="D1295" s="4">
        <f t="shared" si="62"/>
        <v>0</v>
      </c>
      <c r="E1295" s="5">
        <f t="shared" si="63"/>
        <v>0.15989480623460348</v>
      </c>
    </row>
    <row r="1296" spans="1:5" x14ac:dyDescent="0.2">
      <c r="A1296" s="9">
        <f t="shared" si="64"/>
        <v>6</v>
      </c>
      <c r="B1296" s="13">
        <v>35962</v>
      </c>
      <c r="C1296">
        <v>2.085</v>
      </c>
      <c r="D1296" s="4">
        <f t="shared" si="62"/>
        <v>3.9124794492232225E-2</v>
      </c>
      <c r="E1296" s="5">
        <f t="shared" si="63"/>
        <v>0.2773116421776316</v>
      </c>
    </row>
    <row r="1297" spans="1:5" x14ac:dyDescent="0.2">
      <c r="A1297" s="9">
        <f t="shared" si="64"/>
        <v>6</v>
      </c>
      <c r="B1297" s="13">
        <v>35963</v>
      </c>
      <c r="C1297">
        <v>2.09</v>
      </c>
      <c r="D1297" s="4">
        <f t="shared" si="62"/>
        <v>2.3952107259548501E-3</v>
      </c>
      <c r="E1297" s="5">
        <f t="shared" si="63"/>
        <v>0.27640446321683243</v>
      </c>
    </row>
    <row r="1298" spans="1:5" x14ac:dyDescent="0.2">
      <c r="A1298" s="9">
        <f t="shared" si="64"/>
        <v>6</v>
      </c>
      <c r="B1298" s="13">
        <v>35964</v>
      </c>
      <c r="C1298">
        <v>2.0249999999999999</v>
      </c>
      <c r="D1298" s="4">
        <f t="shared" si="62"/>
        <v>-3.1594365418217168E-2</v>
      </c>
      <c r="E1298" s="5">
        <f t="shared" si="63"/>
        <v>0.35047930230904134</v>
      </c>
    </row>
    <row r="1299" spans="1:5" x14ac:dyDescent="0.2">
      <c r="A1299" s="9">
        <f t="shared" si="64"/>
        <v>6</v>
      </c>
      <c r="B1299" s="13">
        <v>35965</v>
      </c>
      <c r="C1299">
        <v>2.15</v>
      </c>
      <c r="D1299" s="4">
        <f t="shared" si="62"/>
        <v>5.9898141581069014E-2</v>
      </c>
      <c r="E1299" s="5">
        <f t="shared" si="63"/>
        <v>0.49633064772437074</v>
      </c>
    </row>
    <row r="1300" spans="1:5" x14ac:dyDescent="0.2">
      <c r="A1300" s="9">
        <f t="shared" si="64"/>
        <v>6</v>
      </c>
      <c r="B1300" s="13">
        <v>35966</v>
      </c>
      <c r="C1300">
        <v>2.1949999999999998</v>
      </c>
      <c r="D1300" s="4">
        <f t="shared" si="62"/>
        <v>2.0714204387563235E-2</v>
      </c>
      <c r="E1300" s="5">
        <f t="shared" si="63"/>
        <v>0.5014584321700678</v>
      </c>
    </row>
    <row r="1301" spans="1:5" x14ac:dyDescent="0.2">
      <c r="A1301" s="9">
        <f t="shared" si="64"/>
        <v>6</v>
      </c>
      <c r="B1301" s="13">
        <v>35967</v>
      </c>
      <c r="C1301">
        <v>2.1949999999999998</v>
      </c>
      <c r="D1301" s="4">
        <f t="shared" si="62"/>
        <v>0</v>
      </c>
      <c r="E1301" s="5">
        <f t="shared" si="63"/>
        <v>0.47401769527621829</v>
      </c>
    </row>
    <row r="1302" spans="1:5" x14ac:dyDescent="0.2">
      <c r="A1302" s="9">
        <f t="shared" si="64"/>
        <v>6</v>
      </c>
      <c r="B1302" s="13">
        <v>35968</v>
      </c>
      <c r="C1302">
        <v>2.1949999999999998</v>
      </c>
      <c r="D1302" s="4">
        <f t="shared" si="62"/>
        <v>0</v>
      </c>
      <c r="E1302" s="5">
        <f t="shared" si="63"/>
        <v>0.47854125784363072</v>
      </c>
    </row>
    <row r="1303" spans="1:5" x14ac:dyDescent="0.2">
      <c r="A1303" s="9">
        <f t="shared" si="64"/>
        <v>6</v>
      </c>
      <c r="B1303" s="13">
        <v>35969</v>
      </c>
      <c r="C1303">
        <v>2.3450000000000002</v>
      </c>
      <c r="D1303" s="4">
        <f t="shared" si="62"/>
        <v>6.6103355371108161E-2</v>
      </c>
      <c r="E1303" s="5">
        <f t="shared" si="63"/>
        <v>0.58600900100506081</v>
      </c>
    </row>
    <row r="1304" spans="1:5" x14ac:dyDescent="0.2">
      <c r="A1304" s="9">
        <f t="shared" si="64"/>
        <v>6</v>
      </c>
      <c r="B1304" s="13">
        <v>35970</v>
      </c>
      <c r="C1304">
        <v>2.37</v>
      </c>
      <c r="D1304" s="4">
        <f t="shared" si="62"/>
        <v>1.0604553248797067E-2</v>
      </c>
      <c r="E1304" s="5">
        <f t="shared" si="63"/>
        <v>0.57795999328399628</v>
      </c>
    </row>
    <row r="1305" spans="1:5" x14ac:dyDescent="0.2">
      <c r="A1305" s="9">
        <f t="shared" si="64"/>
        <v>6</v>
      </c>
      <c r="B1305" s="13">
        <v>35971</v>
      </c>
      <c r="C1305">
        <v>2.4049999999999998</v>
      </c>
      <c r="D1305" s="4">
        <f t="shared" si="62"/>
        <v>1.4659948410684617E-2</v>
      </c>
      <c r="E1305" s="5">
        <f t="shared" si="63"/>
        <v>0.56744617765705518</v>
      </c>
    </row>
    <row r="1306" spans="1:5" x14ac:dyDescent="0.2">
      <c r="A1306" s="9">
        <f t="shared" si="64"/>
        <v>6</v>
      </c>
      <c r="B1306" s="13">
        <v>35972</v>
      </c>
      <c r="C1306">
        <v>2.38</v>
      </c>
      <c r="D1306" s="4">
        <f t="shared" si="62"/>
        <v>-1.044941587434112E-2</v>
      </c>
      <c r="E1306" s="5">
        <f t="shared" si="63"/>
        <v>0.57229431826922028</v>
      </c>
    </row>
    <row r="1307" spans="1:5" x14ac:dyDescent="0.2">
      <c r="A1307" s="9">
        <f t="shared" si="64"/>
        <v>6</v>
      </c>
      <c r="B1307" s="13">
        <v>35973</v>
      </c>
      <c r="C1307">
        <v>2.4049999999999998</v>
      </c>
      <c r="D1307" s="4">
        <f t="shared" si="62"/>
        <v>1.044941587434114E-2</v>
      </c>
      <c r="E1307" s="5">
        <f t="shared" si="63"/>
        <v>0.56816218831756071</v>
      </c>
    </row>
    <row r="1308" spans="1:5" x14ac:dyDescent="0.2">
      <c r="A1308" s="9">
        <f t="shared" si="64"/>
        <v>6</v>
      </c>
      <c r="B1308" s="13">
        <v>35974</v>
      </c>
      <c r="C1308">
        <v>2.4049999999999998</v>
      </c>
      <c r="D1308" s="4">
        <f t="shared" si="62"/>
        <v>0</v>
      </c>
      <c r="E1308" s="5">
        <f t="shared" si="63"/>
        <v>0.49224105067666313</v>
      </c>
    </row>
    <row r="1309" spans="1:5" x14ac:dyDescent="0.2">
      <c r="A1309" s="9">
        <f t="shared" si="64"/>
        <v>6</v>
      </c>
      <c r="B1309" s="13">
        <v>35975</v>
      </c>
      <c r="C1309">
        <v>2.4049999999999998</v>
      </c>
      <c r="D1309" s="4">
        <f t="shared" si="62"/>
        <v>0</v>
      </c>
      <c r="E1309" s="5">
        <f t="shared" si="63"/>
        <v>0.40718670885044661</v>
      </c>
    </row>
    <row r="1310" spans="1:5" x14ac:dyDescent="0.2">
      <c r="A1310" s="9">
        <f t="shared" si="64"/>
        <v>6</v>
      </c>
      <c r="B1310" s="13">
        <v>35976</v>
      </c>
      <c r="C1310">
        <v>2.38</v>
      </c>
      <c r="D1310" s="4">
        <f t="shared" si="62"/>
        <v>-1.044941587434112E-2</v>
      </c>
      <c r="E1310" s="5">
        <f t="shared" si="63"/>
        <v>0.42097541863535148</v>
      </c>
    </row>
    <row r="1311" spans="1:5" x14ac:dyDescent="0.2">
      <c r="A1311" s="9">
        <f t="shared" si="64"/>
        <v>7</v>
      </c>
      <c r="B1311" s="13">
        <v>35977</v>
      </c>
      <c r="C1311">
        <v>2.3650000000000002</v>
      </c>
      <c r="D1311" s="4">
        <f t="shared" si="62"/>
        <v>-6.3224657394869025E-3</v>
      </c>
      <c r="E1311" s="5">
        <f t="shared" si="63"/>
        <v>0.42758509794285049</v>
      </c>
    </row>
    <row r="1312" spans="1:5" x14ac:dyDescent="0.2">
      <c r="A1312" s="9">
        <f t="shared" si="64"/>
        <v>7</v>
      </c>
      <c r="B1312" s="13">
        <v>35978</v>
      </c>
      <c r="C1312">
        <v>2.4649999999999999</v>
      </c>
      <c r="D1312" s="4">
        <f t="shared" si="62"/>
        <v>4.1413785550756962E-2</v>
      </c>
      <c r="E1312" s="5">
        <f t="shared" si="63"/>
        <v>0.4694385540539685</v>
      </c>
    </row>
    <row r="1313" spans="1:5" x14ac:dyDescent="0.2">
      <c r="A1313" s="9">
        <f t="shared" si="64"/>
        <v>7</v>
      </c>
      <c r="B1313" s="13">
        <v>35979</v>
      </c>
      <c r="C1313">
        <v>2.36</v>
      </c>
      <c r="D1313" s="4">
        <f t="shared" si="62"/>
        <v>-4.3530188457134744E-2</v>
      </c>
      <c r="E1313" s="5">
        <f t="shared" si="63"/>
        <v>0.41763918114049819</v>
      </c>
    </row>
    <row r="1314" spans="1:5" x14ac:dyDescent="0.2">
      <c r="A1314" s="9">
        <f t="shared" si="64"/>
        <v>7</v>
      </c>
      <c r="B1314" s="13">
        <v>35980</v>
      </c>
      <c r="C1314">
        <v>2.36</v>
      </c>
      <c r="D1314" s="4">
        <f t="shared" si="62"/>
        <v>0</v>
      </c>
      <c r="E1314" s="5">
        <f t="shared" si="63"/>
        <v>0.41225492411874987</v>
      </c>
    </row>
    <row r="1315" spans="1:5" x14ac:dyDescent="0.2">
      <c r="A1315" s="9">
        <f t="shared" si="64"/>
        <v>7</v>
      </c>
      <c r="B1315" s="13">
        <v>35981</v>
      </c>
      <c r="C1315">
        <v>2.36</v>
      </c>
      <c r="D1315" s="4">
        <f t="shared" si="62"/>
        <v>0</v>
      </c>
      <c r="E1315" s="5">
        <f t="shared" si="63"/>
        <v>0.39982969030368104</v>
      </c>
    </row>
    <row r="1316" spans="1:5" x14ac:dyDescent="0.2">
      <c r="A1316" s="9">
        <f t="shared" si="64"/>
        <v>7</v>
      </c>
      <c r="B1316" s="13">
        <v>35982</v>
      </c>
      <c r="C1316">
        <v>2.36</v>
      </c>
      <c r="D1316" s="4">
        <f t="shared" si="62"/>
        <v>0</v>
      </c>
      <c r="E1316" s="5">
        <f t="shared" si="63"/>
        <v>0.39571907142125762</v>
      </c>
    </row>
    <row r="1317" spans="1:5" x14ac:dyDescent="0.2">
      <c r="A1317" s="9">
        <f t="shared" si="64"/>
        <v>7</v>
      </c>
      <c r="B1317" s="13">
        <v>35983</v>
      </c>
      <c r="C1317">
        <v>2.37</v>
      </c>
      <c r="D1317" s="4">
        <f t="shared" si="62"/>
        <v>4.2283361095211049E-3</v>
      </c>
      <c r="E1317" s="5">
        <f t="shared" si="63"/>
        <v>0.39026608181630251</v>
      </c>
    </row>
    <row r="1318" spans="1:5" x14ac:dyDescent="0.2">
      <c r="A1318" s="9">
        <f t="shared" si="64"/>
        <v>7</v>
      </c>
      <c r="B1318" s="13">
        <v>35984</v>
      </c>
      <c r="C1318">
        <v>2.34</v>
      </c>
      <c r="D1318" s="4">
        <f t="shared" si="62"/>
        <v>-1.2739025777429826E-2</v>
      </c>
      <c r="E1318" s="5">
        <f t="shared" si="63"/>
        <v>0.39587391671376698</v>
      </c>
    </row>
    <row r="1319" spans="1:5" x14ac:dyDescent="0.2">
      <c r="A1319" s="9">
        <f t="shared" si="64"/>
        <v>7</v>
      </c>
      <c r="B1319" s="13">
        <v>35985</v>
      </c>
      <c r="C1319">
        <v>2.38</v>
      </c>
      <c r="D1319" s="4">
        <f t="shared" si="62"/>
        <v>1.6949558313773205E-2</v>
      </c>
      <c r="E1319" s="5">
        <f t="shared" si="63"/>
        <v>0.41348392570162545</v>
      </c>
    </row>
    <row r="1320" spans="1:5" x14ac:dyDescent="0.2">
      <c r="A1320" s="9">
        <f t="shared" si="64"/>
        <v>7</v>
      </c>
      <c r="B1320" s="13">
        <v>35986</v>
      </c>
      <c r="C1320">
        <v>2.37</v>
      </c>
      <c r="D1320" s="4">
        <f t="shared" si="62"/>
        <v>-4.2105325363433824E-3</v>
      </c>
      <c r="E1320" s="5">
        <f t="shared" si="63"/>
        <v>0.40942716626547621</v>
      </c>
    </row>
    <row r="1321" spans="1:5" x14ac:dyDescent="0.2">
      <c r="A1321" s="9">
        <f t="shared" si="64"/>
        <v>7</v>
      </c>
      <c r="B1321" s="13">
        <v>35987</v>
      </c>
      <c r="C1321">
        <v>2.3149999999999999</v>
      </c>
      <c r="D1321" s="4">
        <f t="shared" si="62"/>
        <v>-2.3480267608842472E-2</v>
      </c>
      <c r="E1321" s="5">
        <f t="shared" si="63"/>
        <v>0.43195922567307554</v>
      </c>
    </row>
    <row r="1322" spans="1:5" x14ac:dyDescent="0.2">
      <c r="A1322" s="9">
        <f t="shared" si="64"/>
        <v>7</v>
      </c>
      <c r="B1322" s="13">
        <v>35988</v>
      </c>
      <c r="C1322">
        <v>2.3149999999999999</v>
      </c>
      <c r="D1322" s="4">
        <f t="shared" si="62"/>
        <v>0</v>
      </c>
      <c r="E1322" s="5">
        <f t="shared" si="63"/>
        <v>0.3207776598841684</v>
      </c>
    </row>
    <row r="1323" spans="1:5" x14ac:dyDescent="0.2">
      <c r="A1323" s="9">
        <f t="shared" si="64"/>
        <v>7</v>
      </c>
      <c r="B1323" s="13">
        <v>35989</v>
      </c>
      <c r="C1323">
        <v>2.3149999999999999</v>
      </c>
      <c r="D1323" s="4">
        <f t="shared" si="62"/>
        <v>0</v>
      </c>
      <c r="E1323" s="5">
        <f t="shared" si="63"/>
        <v>0.2013274015136288</v>
      </c>
    </row>
    <row r="1324" spans="1:5" x14ac:dyDescent="0.2">
      <c r="A1324" s="9">
        <f t="shared" si="64"/>
        <v>7</v>
      </c>
      <c r="B1324" s="13">
        <v>35990</v>
      </c>
      <c r="C1324">
        <v>2.2749999999999999</v>
      </c>
      <c r="D1324" s="4">
        <f t="shared" si="62"/>
        <v>-1.7429635135283648E-2</v>
      </c>
      <c r="E1324" s="5">
        <f t="shared" si="63"/>
        <v>0.22113213307407653</v>
      </c>
    </row>
    <row r="1325" spans="1:5" x14ac:dyDescent="0.2">
      <c r="A1325" s="9">
        <f t="shared" si="64"/>
        <v>7</v>
      </c>
      <c r="B1325" s="13">
        <v>35991</v>
      </c>
      <c r="C1325">
        <v>2.2349999999999999</v>
      </c>
      <c r="D1325" s="4">
        <f t="shared" si="62"/>
        <v>-1.7738824337381633E-2</v>
      </c>
      <c r="E1325" s="5">
        <f t="shared" si="63"/>
        <v>0.23474863925962067</v>
      </c>
    </row>
    <row r="1326" spans="1:5" x14ac:dyDescent="0.2">
      <c r="A1326" s="9">
        <f t="shared" si="64"/>
        <v>7</v>
      </c>
      <c r="B1326" s="13">
        <v>35992</v>
      </c>
      <c r="C1326">
        <v>2.2149999999999999</v>
      </c>
      <c r="D1326" s="4">
        <f t="shared" si="62"/>
        <v>-8.9888245684332183E-3</v>
      </c>
      <c r="E1326" s="5">
        <f t="shared" si="63"/>
        <v>0.23256897974295748</v>
      </c>
    </row>
    <row r="1327" spans="1:5" x14ac:dyDescent="0.2">
      <c r="A1327" s="9">
        <f t="shared" si="64"/>
        <v>7</v>
      </c>
      <c r="B1327" s="13">
        <v>35993</v>
      </c>
      <c r="C1327">
        <v>2.145</v>
      </c>
      <c r="D1327" s="4">
        <f t="shared" si="62"/>
        <v>-3.2112851117118639E-2</v>
      </c>
      <c r="E1327" s="5">
        <f t="shared" si="63"/>
        <v>0.26671800179458577</v>
      </c>
    </row>
    <row r="1328" spans="1:5" x14ac:dyDescent="0.2">
      <c r="A1328" s="9">
        <f t="shared" si="64"/>
        <v>7</v>
      </c>
      <c r="B1328" s="13">
        <v>35994</v>
      </c>
      <c r="C1328">
        <v>2.1549999999999998</v>
      </c>
      <c r="D1328" s="4">
        <f t="shared" si="62"/>
        <v>4.6511711757306591E-3</v>
      </c>
      <c r="E1328" s="5">
        <f t="shared" si="63"/>
        <v>0.27978219570454066</v>
      </c>
    </row>
    <row r="1329" spans="1:5" x14ac:dyDescent="0.2">
      <c r="A1329" s="9">
        <f t="shared" si="64"/>
        <v>7</v>
      </c>
      <c r="B1329" s="13">
        <v>35995</v>
      </c>
      <c r="C1329">
        <v>2.1549999999999998</v>
      </c>
      <c r="D1329" s="4">
        <f t="shared" si="62"/>
        <v>0</v>
      </c>
      <c r="E1329" s="5">
        <f t="shared" si="63"/>
        <v>0.23267789038831566</v>
      </c>
    </row>
    <row r="1330" spans="1:5" x14ac:dyDescent="0.2">
      <c r="A1330" s="9">
        <f t="shared" si="64"/>
        <v>7</v>
      </c>
      <c r="B1330" s="13">
        <v>35996</v>
      </c>
      <c r="C1330">
        <v>2.1549999999999998</v>
      </c>
      <c r="D1330" s="4">
        <f t="shared" si="62"/>
        <v>0</v>
      </c>
      <c r="E1330" s="5">
        <f t="shared" si="63"/>
        <v>0.23820106119724671</v>
      </c>
    </row>
    <row r="1331" spans="1:5" x14ac:dyDescent="0.2">
      <c r="A1331" s="9">
        <f t="shared" si="64"/>
        <v>7</v>
      </c>
      <c r="B1331" s="13">
        <v>35997</v>
      </c>
      <c r="C1331">
        <v>2.1800000000000002</v>
      </c>
      <c r="D1331" s="4">
        <f t="shared" si="62"/>
        <v>1.1534153245286765E-2</v>
      </c>
      <c r="E1331" s="5">
        <f t="shared" si="63"/>
        <v>0.2486212014349625</v>
      </c>
    </row>
    <row r="1332" spans="1:5" x14ac:dyDescent="0.2">
      <c r="A1332" s="9">
        <f t="shared" si="64"/>
        <v>7</v>
      </c>
      <c r="B1332" s="13">
        <v>35998</v>
      </c>
      <c r="C1332">
        <v>2.0699999999999998</v>
      </c>
      <c r="D1332" s="4">
        <f t="shared" si="62"/>
        <v>-5.1776269523720088E-2</v>
      </c>
      <c r="E1332" s="5">
        <f t="shared" si="63"/>
        <v>0.36664375905621505</v>
      </c>
    </row>
    <row r="1333" spans="1:5" x14ac:dyDescent="0.2">
      <c r="A1333" s="9">
        <f t="shared" si="64"/>
        <v>7</v>
      </c>
      <c r="B1333" s="13">
        <v>35999</v>
      </c>
      <c r="C1333">
        <v>2.0049999999999999</v>
      </c>
      <c r="D1333" s="4">
        <f t="shared" si="62"/>
        <v>-3.1904546518745226E-2</v>
      </c>
      <c r="E1333" s="5">
        <f t="shared" si="63"/>
        <v>0.37766842743838674</v>
      </c>
    </row>
    <row r="1334" spans="1:5" x14ac:dyDescent="0.2">
      <c r="A1334" s="9">
        <f t="shared" si="64"/>
        <v>7</v>
      </c>
      <c r="B1334" s="13">
        <v>36000</v>
      </c>
      <c r="C1334">
        <v>1.9850000000000001</v>
      </c>
      <c r="D1334" s="4">
        <f t="shared" si="62"/>
        <v>-1.0025146619378707E-2</v>
      </c>
      <c r="E1334" s="5">
        <f t="shared" si="63"/>
        <v>0.3778901600372116</v>
      </c>
    </row>
    <row r="1335" spans="1:5" x14ac:dyDescent="0.2">
      <c r="A1335" s="9">
        <f t="shared" si="64"/>
        <v>7</v>
      </c>
      <c r="B1335" s="13">
        <v>36001</v>
      </c>
      <c r="C1335">
        <v>1.9650000000000001</v>
      </c>
      <c r="D1335" s="4">
        <f t="shared" si="62"/>
        <v>-1.012666881792916E-2</v>
      </c>
      <c r="E1335" s="5">
        <f t="shared" si="63"/>
        <v>0.37733648666493874</v>
      </c>
    </row>
    <row r="1336" spans="1:5" x14ac:dyDescent="0.2">
      <c r="A1336" s="9">
        <f t="shared" si="64"/>
        <v>7</v>
      </c>
      <c r="B1336" s="13">
        <v>36002</v>
      </c>
      <c r="C1336">
        <v>1.9650000000000001</v>
      </c>
      <c r="D1336" s="4">
        <f t="shared" si="62"/>
        <v>0</v>
      </c>
      <c r="E1336" s="5">
        <f t="shared" si="63"/>
        <v>0.38492245678313802</v>
      </c>
    </row>
    <row r="1337" spans="1:5" x14ac:dyDescent="0.2">
      <c r="A1337" s="9">
        <f t="shared" si="64"/>
        <v>7</v>
      </c>
      <c r="B1337" s="13">
        <v>36003</v>
      </c>
      <c r="C1337">
        <v>1.9650000000000001</v>
      </c>
      <c r="D1337" s="4">
        <f t="shared" si="62"/>
        <v>0</v>
      </c>
      <c r="E1337" s="5">
        <f t="shared" si="63"/>
        <v>0.36517774568643024</v>
      </c>
    </row>
    <row r="1338" spans="1:5" x14ac:dyDescent="0.2">
      <c r="A1338" s="9">
        <f t="shared" si="64"/>
        <v>7</v>
      </c>
      <c r="B1338" s="13">
        <v>36004</v>
      </c>
      <c r="C1338">
        <v>2.0049999999999999</v>
      </c>
      <c r="D1338" s="4">
        <f t="shared" si="62"/>
        <v>2.0151815437307912E-2</v>
      </c>
      <c r="E1338" s="5">
        <f t="shared" si="63"/>
        <v>0.39873814840091121</v>
      </c>
    </row>
    <row r="1339" spans="1:5" x14ac:dyDescent="0.2">
      <c r="A1339" s="9">
        <f t="shared" si="64"/>
        <v>7</v>
      </c>
      <c r="B1339" s="13">
        <v>36005</v>
      </c>
      <c r="C1339">
        <v>1.9550000000000001</v>
      </c>
      <c r="D1339" s="4">
        <f t="shared" si="62"/>
        <v>-2.5253867321203303E-2</v>
      </c>
      <c r="E1339" s="5">
        <f t="shared" si="63"/>
        <v>0.40925782919096204</v>
      </c>
    </row>
    <row r="1340" spans="1:5" x14ac:dyDescent="0.2">
      <c r="A1340" s="9">
        <f t="shared" si="64"/>
        <v>7</v>
      </c>
      <c r="B1340" s="13">
        <v>36006</v>
      </c>
      <c r="C1340">
        <v>1.99</v>
      </c>
      <c r="D1340" s="4">
        <f t="shared" si="62"/>
        <v>1.7744445299071911E-2</v>
      </c>
      <c r="E1340" s="5">
        <f t="shared" si="63"/>
        <v>0.43932122419964897</v>
      </c>
    </row>
    <row r="1341" spans="1:5" x14ac:dyDescent="0.2">
      <c r="A1341" s="9">
        <f t="shared" si="64"/>
        <v>7</v>
      </c>
      <c r="B1341" s="13">
        <v>36007</v>
      </c>
      <c r="C1341">
        <v>1.9850000000000001</v>
      </c>
      <c r="D1341" s="4">
        <f t="shared" si="62"/>
        <v>-2.5157245972472469E-3</v>
      </c>
      <c r="E1341" s="5">
        <f t="shared" si="63"/>
        <v>0.42188416902473658</v>
      </c>
    </row>
    <row r="1342" spans="1:5" x14ac:dyDescent="0.2">
      <c r="A1342" s="9">
        <f t="shared" si="64"/>
        <v>8</v>
      </c>
      <c r="B1342" s="13">
        <v>36008</v>
      </c>
      <c r="C1342">
        <v>1.845</v>
      </c>
      <c r="D1342" s="4">
        <f t="shared" si="62"/>
        <v>-7.3139636646663328E-2</v>
      </c>
      <c r="E1342" s="5">
        <f t="shared" si="63"/>
        <v>0.51780830147406232</v>
      </c>
    </row>
    <row r="1343" spans="1:5" x14ac:dyDescent="0.2">
      <c r="A1343" s="9">
        <f t="shared" si="64"/>
        <v>8</v>
      </c>
      <c r="B1343" s="13">
        <v>36009</v>
      </c>
      <c r="C1343">
        <v>1.845</v>
      </c>
      <c r="D1343" s="4">
        <f t="shared" si="62"/>
        <v>0</v>
      </c>
      <c r="E1343" s="5">
        <f t="shared" si="63"/>
        <v>0.50248738927509284</v>
      </c>
    </row>
    <row r="1344" spans="1:5" x14ac:dyDescent="0.2">
      <c r="A1344" s="9">
        <f t="shared" si="64"/>
        <v>8</v>
      </c>
      <c r="B1344" s="13">
        <v>36010</v>
      </c>
      <c r="C1344">
        <v>1.845</v>
      </c>
      <c r="D1344" s="4">
        <f t="shared" si="62"/>
        <v>0</v>
      </c>
      <c r="E1344" s="5">
        <f t="shared" si="63"/>
        <v>0.50474998913934932</v>
      </c>
    </row>
    <row r="1345" spans="1:5" x14ac:dyDescent="0.2">
      <c r="A1345" s="9">
        <f t="shared" si="64"/>
        <v>8</v>
      </c>
      <c r="B1345" s="13">
        <v>36011</v>
      </c>
      <c r="C1345">
        <v>1.825</v>
      </c>
      <c r="D1345" s="4">
        <f t="shared" si="62"/>
        <v>-1.0899290458035742E-2</v>
      </c>
      <c r="E1345" s="5">
        <f t="shared" si="63"/>
        <v>0.50494614283868233</v>
      </c>
    </row>
    <row r="1346" spans="1:5" x14ac:dyDescent="0.2">
      <c r="A1346" s="9">
        <f t="shared" si="64"/>
        <v>8</v>
      </c>
      <c r="B1346" s="13">
        <v>36012</v>
      </c>
      <c r="C1346">
        <v>1.9</v>
      </c>
      <c r="D1346" s="4">
        <f t="shared" si="62"/>
        <v>4.0273899137939898E-2</v>
      </c>
      <c r="E1346" s="5">
        <f t="shared" si="63"/>
        <v>0.58165089005760051</v>
      </c>
    </row>
    <row r="1347" spans="1:5" x14ac:dyDescent="0.2">
      <c r="A1347" s="9">
        <f t="shared" si="64"/>
        <v>8</v>
      </c>
      <c r="B1347" s="13">
        <v>36013</v>
      </c>
      <c r="C1347">
        <v>1.91</v>
      </c>
      <c r="D1347" s="4">
        <f t="shared" si="62"/>
        <v>5.249355886143745E-3</v>
      </c>
      <c r="E1347" s="5">
        <f t="shared" si="63"/>
        <v>0.58374292289570828</v>
      </c>
    </row>
    <row r="1348" spans="1:5" x14ac:dyDescent="0.2">
      <c r="A1348" s="9">
        <f t="shared" si="64"/>
        <v>8</v>
      </c>
      <c r="B1348" s="13">
        <v>36014</v>
      </c>
      <c r="C1348">
        <v>1.845</v>
      </c>
      <c r="D1348" s="4">
        <f t="shared" si="62"/>
        <v>-3.4623964566048007E-2</v>
      </c>
      <c r="E1348" s="5">
        <f t="shared" si="63"/>
        <v>0.5900202371382175</v>
      </c>
    </row>
    <row r="1349" spans="1:5" x14ac:dyDescent="0.2">
      <c r="A1349" s="9">
        <f t="shared" si="64"/>
        <v>8</v>
      </c>
      <c r="B1349" s="13">
        <v>36015</v>
      </c>
      <c r="C1349">
        <v>1.8149999999999999</v>
      </c>
      <c r="D1349" s="4">
        <f t="shared" si="62"/>
        <v>-1.6393809775676383E-2</v>
      </c>
      <c r="E1349" s="5">
        <f t="shared" si="63"/>
        <v>0.58207998873956013</v>
      </c>
    </row>
    <row r="1350" spans="1:5" x14ac:dyDescent="0.2">
      <c r="A1350" s="9">
        <f t="shared" si="64"/>
        <v>8</v>
      </c>
      <c r="B1350" s="13">
        <v>36016</v>
      </c>
      <c r="C1350">
        <v>1.8149999999999999</v>
      </c>
      <c r="D1350" s="4">
        <f t="shared" si="62"/>
        <v>0</v>
      </c>
      <c r="E1350" s="5">
        <f t="shared" si="63"/>
        <v>0.56042497443443273</v>
      </c>
    </row>
    <row r="1351" spans="1:5" x14ac:dyDescent="0.2">
      <c r="A1351" s="9">
        <f t="shared" si="64"/>
        <v>8</v>
      </c>
      <c r="B1351" s="13">
        <v>36017</v>
      </c>
      <c r="C1351">
        <v>1.8149999999999999</v>
      </c>
      <c r="D1351" s="4">
        <f t="shared" si="62"/>
        <v>0</v>
      </c>
      <c r="E1351" s="5">
        <f t="shared" si="63"/>
        <v>0.56184704945907804</v>
      </c>
    </row>
    <row r="1352" spans="1:5" x14ac:dyDescent="0.2">
      <c r="A1352" s="9">
        <f t="shared" si="64"/>
        <v>8</v>
      </c>
      <c r="B1352" s="13">
        <v>36018</v>
      </c>
      <c r="C1352">
        <v>1.855</v>
      </c>
      <c r="D1352" s="4">
        <f t="shared" si="62"/>
        <v>2.1799228342584361E-2</v>
      </c>
      <c r="E1352" s="5">
        <f t="shared" si="63"/>
        <v>0.38779893703377361</v>
      </c>
    </row>
    <row r="1353" spans="1:5" x14ac:dyDescent="0.2">
      <c r="A1353" s="9">
        <f t="shared" si="64"/>
        <v>8</v>
      </c>
      <c r="B1353" s="13">
        <v>36019</v>
      </c>
      <c r="C1353">
        <v>1.87</v>
      </c>
      <c r="D1353" s="4">
        <f t="shared" si="62"/>
        <v>8.053734807096825E-3</v>
      </c>
      <c r="E1353" s="5">
        <f t="shared" si="63"/>
        <v>0.39038749279662122</v>
      </c>
    </row>
    <row r="1354" spans="1:5" x14ac:dyDescent="0.2">
      <c r="A1354" s="9">
        <f t="shared" si="64"/>
        <v>8</v>
      </c>
      <c r="B1354" s="13">
        <v>36020</v>
      </c>
      <c r="C1354">
        <v>1.835</v>
      </c>
      <c r="D1354" s="4">
        <f t="shared" si="62"/>
        <v>-1.8893949359961738E-2</v>
      </c>
      <c r="E1354" s="5">
        <f t="shared" si="63"/>
        <v>0.40926133517844393</v>
      </c>
    </row>
    <row r="1355" spans="1:5" x14ac:dyDescent="0.2">
      <c r="A1355" s="9">
        <f t="shared" si="64"/>
        <v>8</v>
      </c>
      <c r="B1355" s="13">
        <v>36021</v>
      </c>
      <c r="C1355">
        <v>1.825</v>
      </c>
      <c r="D1355" s="4">
        <f t="shared" si="62"/>
        <v>-5.4644944720787375E-3</v>
      </c>
      <c r="E1355" s="5">
        <f t="shared" si="63"/>
        <v>0.40497884939290002</v>
      </c>
    </row>
    <row r="1356" spans="1:5" x14ac:dyDescent="0.2">
      <c r="A1356" s="9">
        <f t="shared" si="64"/>
        <v>8</v>
      </c>
      <c r="B1356" s="13">
        <v>36022</v>
      </c>
      <c r="C1356">
        <v>1.825</v>
      </c>
      <c r="D1356" s="4">
        <f t="shared" si="62"/>
        <v>0</v>
      </c>
      <c r="E1356" s="5">
        <f t="shared" si="63"/>
        <v>0.3027362355736119</v>
      </c>
    </row>
    <row r="1357" spans="1:5" x14ac:dyDescent="0.2">
      <c r="A1357" s="9">
        <f t="shared" si="64"/>
        <v>8</v>
      </c>
      <c r="B1357" s="13">
        <v>36023</v>
      </c>
      <c r="C1357">
        <v>1.825</v>
      </c>
      <c r="D1357" s="4">
        <f t="shared" ref="D1357:D1420" si="65">LN(C1357/C1356)</f>
        <v>0</v>
      </c>
      <c r="E1357" s="5">
        <f t="shared" ref="E1357:E1420" si="66">STDEV(D1348:D1357)*SQRT(365)</f>
        <v>0.2978340978010362</v>
      </c>
    </row>
    <row r="1358" spans="1:5" x14ac:dyDescent="0.2">
      <c r="A1358" s="9">
        <f t="shared" ref="A1358:A1421" si="67">MONTH(B1358)+(YEAR(B1358)-1998)*12</f>
        <v>8</v>
      </c>
      <c r="B1358" s="13">
        <v>36024</v>
      </c>
      <c r="C1358">
        <v>1.825</v>
      </c>
      <c r="D1358" s="4">
        <f t="shared" si="65"/>
        <v>0</v>
      </c>
      <c r="E1358" s="5">
        <f t="shared" si="66"/>
        <v>0.21911002501367435</v>
      </c>
    </row>
    <row r="1359" spans="1:5" x14ac:dyDescent="0.2">
      <c r="A1359" s="9">
        <f t="shared" si="67"/>
        <v>8</v>
      </c>
      <c r="B1359" s="13">
        <v>36025</v>
      </c>
      <c r="C1359">
        <v>1.895</v>
      </c>
      <c r="D1359" s="4">
        <f t="shared" si="65"/>
        <v>3.7638851499934907E-2</v>
      </c>
      <c r="E1359" s="5">
        <f t="shared" si="66"/>
        <v>0.29580475355541025</v>
      </c>
    </row>
    <row r="1360" spans="1:5" x14ac:dyDescent="0.2">
      <c r="A1360" s="9">
        <f t="shared" si="67"/>
        <v>8</v>
      </c>
      <c r="B1360" s="13">
        <v>36026</v>
      </c>
      <c r="C1360">
        <v>1.94</v>
      </c>
      <c r="D1360" s="4">
        <f t="shared" si="65"/>
        <v>2.3469134540847095E-2</v>
      </c>
      <c r="E1360" s="5">
        <f t="shared" si="66"/>
        <v>0.31526776102552811</v>
      </c>
    </row>
    <row r="1361" spans="1:5" x14ac:dyDescent="0.2">
      <c r="A1361" s="9">
        <f t="shared" si="67"/>
        <v>8</v>
      </c>
      <c r="B1361" s="13">
        <v>36027</v>
      </c>
      <c r="C1361">
        <v>1.96</v>
      </c>
      <c r="D1361" s="4">
        <f t="shared" si="65"/>
        <v>1.0256500167189061E-2</v>
      </c>
      <c r="E1361" s="5">
        <f t="shared" si="66"/>
        <v>0.31255821516835952</v>
      </c>
    </row>
    <row r="1362" spans="1:5" x14ac:dyDescent="0.2">
      <c r="A1362" s="9">
        <f t="shared" si="67"/>
        <v>8</v>
      </c>
      <c r="B1362" s="13">
        <v>36028</v>
      </c>
      <c r="C1362">
        <v>1.895</v>
      </c>
      <c r="D1362" s="4">
        <f t="shared" si="65"/>
        <v>-3.3725634708036203E-2</v>
      </c>
      <c r="E1362" s="5">
        <f t="shared" si="66"/>
        <v>0.38296286881890756</v>
      </c>
    </row>
    <row r="1363" spans="1:5" x14ac:dyDescent="0.2">
      <c r="A1363" s="9">
        <f t="shared" si="67"/>
        <v>8</v>
      </c>
      <c r="B1363" s="13">
        <v>36029</v>
      </c>
      <c r="C1363">
        <v>1.925</v>
      </c>
      <c r="D1363" s="4">
        <f t="shared" si="65"/>
        <v>1.5707129205357877E-2</v>
      </c>
      <c r="E1363" s="5">
        <f t="shared" si="66"/>
        <v>0.39047882794892902</v>
      </c>
    </row>
    <row r="1364" spans="1:5" x14ac:dyDescent="0.2">
      <c r="A1364" s="9">
        <f t="shared" si="67"/>
        <v>8</v>
      </c>
      <c r="B1364" s="13">
        <v>36030</v>
      </c>
      <c r="C1364">
        <v>1.925</v>
      </c>
      <c r="D1364" s="4">
        <f t="shared" si="65"/>
        <v>0</v>
      </c>
      <c r="E1364" s="5">
        <f t="shared" si="66"/>
        <v>0.36346391136962997</v>
      </c>
    </row>
    <row r="1365" spans="1:5" x14ac:dyDescent="0.2">
      <c r="A1365" s="9">
        <f t="shared" si="67"/>
        <v>8</v>
      </c>
      <c r="B1365" s="13">
        <v>36031</v>
      </c>
      <c r="C1365">
        <v>1.925</v>
      </c>
      <c r="D1365" s="4">
        <f t="shared" si="65"/>
        <v>0</v>
      </c>
      <c r="E1365" s="5">
        <f t="shared" si="66"/>
        <v>0.35868041335181139</v>
      </c>
    </row>
    <row r="1366" spans="1:5" x14ac:dyDescent="0.2">
      <c r="A1366" s="9">
        <f t="shared" si="67"/>
        <v>8</v>
      </c>
      <c r="B1366" s="13">
        <v>36032</v>
      </c>
      <c r="C1366">
        <v>1.895</v>
      </c>
      <c r="D1366" s="4">
        <f t="shared" si="65"/>
        <v>-1.570712920535788E-2</v>
      </c>
      <c r="E1366" s="5">
        <f t="shared" si="66"/>
        <v>0.38006985622205397</v>
      </c>
    </row>
    <row r="1367" spans="1:5" x14ac:dyDescent="0.2">
      <c r="A1367" s="9">
        <f t="shared" si="67"/>
        <v>8</v>
      </c>
      <c r="B1367" s="13">
        <v>36033</v>
      </c>
      <c r="C1367">
        <v>1.88</v>
      </c>
      <c r="D1367" s="4">
        <f t="shared" si="65"/>
        <v>-7.947061692531945E-3</v>
      </c>
      <c r="E1367" s="5">
        <f t="shared" si="66"/>
        <v>0.38624404654333333</v>
      </c>
    </row>
    <row r="1368" spans="1:5" x14ac:dyDescent="0.2">
      <c r="A1368" s="9">
        <f t="shared" si="67"/>
        <v>8</v>
      </c>
      <c r="B1368" s="13">
        <v>36034</v>
      </c>
      <c r="C1368">
        <v>1.83</v>
      </c>
      <c r="D1368" s="4">
        <f t="shared" si="65"/>
        <v>-2.6955809988528218E-2</v>
      </c>
      <c r="E1368" s="5">
        <f t="shared" si="66"/>
        <v>0.42684633744478839</v>
      </c>
    </row>
    <row r="1369" spans="1:5" x14ac:dyDescent="0.2">
      <c r="A1369" s="9">
        <f t="shared" si="67"/>
        <v>8</v>
      </c>
      <c r="B1369" s="13">
        <v>36035</v>
      </c>
      <c r="C1369">
        <v>1.75</v>
      </c>
      <c r="D1369" s="4">
        <f t="shared" si="65"/>
        <v>-4.4700178917906938E-2</v>
      </c>
      <c r="E1369" s="5">
        <f t="shared" si="66"/>
        <v>0.42439305164877494</v>
      </c>
    </row>
    <row r="1370" spans="1:5" x14ac:dyDescent="0.2">
      <c r="A1370" s="9">
        <f t="shared" si="67"/>
        <v>8</v>
      </c>
      <c r="B1370" s="13">
        <v>36036</v>
      </c>
      <c r="C1370">
        <v>1.64</v>
      </c>
      <c r="D1370" s="4">
        <f t="shared" si="65"/>
        <v>-6.4919546099315731E-2</v>
      </c>
      <c r="E1370" s="5">
        <f t="shared" si="66"/>
        <v>0.48983737178306413</v>
      </c>
    </row>
    <row r="1371" spans="1:5" x14ac:dyDescent="0.2">
      <c r="A1371" s="9">
        <f t="shared" si="67"/>
        <v>8</v>
      </c>
      <c r="B1371" s="13">
        <v>36037</v>
      </c>
      <c r="C1371">
        <v>1.64</v>
      </c>
      <c r="D1371" s="4">
        <f t="shared" si="65"/>
        <v>0</v>
      </c>
      <c r="E1371" s="5">
        <f t="shared" si="66"/>
        <v>0.47039584018453862</v>
      </c>
    </row>
    <row r="1372" spans="1:5" x14ac:dyDescent="0.2">
      <c r="A1372" s="9">
        <f t="shared" si="67"/>
        <v>8</v>
      </c>
      <c r="B1372" s="13">
        <v>36038</v>
      </c>
      <c r="C1372">
        <v>1.64</v>
      </c>
      <c r="D1372" s="4">
        <f t="shared" si="65"/>
        <v>0</v>
      </c>
      <c r="E1372" s="5">
        <f t="shared" si="66"/>
        <v>0.46828514009810474</v>
      </c>
    </row>
    <row r="1373" spans="1:5" x14ac:dyDescent="0.2">
      <c r="A1373" s="9">
        <f t="shared" si="67"/>
        <v>9</v>
      </c>
      <c r="B1373" s="13">
        <v>36039</v>
      </c>
      <c r="C1373">
        <v>1.57</v>
      </c>
      <c r="D1373" s="4">
        <f t="shared" si="65"/>
        <v>-4.362062247589029E-2</v>
      </c>
      <c r="E1373" s="5">
        <f t="shared" si="66"/>
        <v>0.45014644559669786</v>
      </c>
    </row>
    <row r="1374" spans="1:5" x14ac:dyDescent="0.2">
      <c r="A1374" s="9">
        <f t="shared" si="67"/>
        <v>9</v>
      </c>
      <c r="B1374" s="13">
        <v>36040</v>
      </c>
      <c r="C1374">
        <v>1.84</v>
      </c>
      <c r="D1374" s="4">
        <f t="shared" si="65"/>
        <v>0.15868995226067753</v>
      </c>
      <c r="E1374" s="5">
        <f t="shared" si="66"/>
        <v>1.1765115626657559</v>
      </c>
    </row>
    <row r="1375" spans="1:5" x14ac:dyDescent="0.2">
      <c r="A1375" s="9">
        <f t="shared" si="67"/>
        <v>9</v>
      </c>
      <c r="B1375" s="13">
        <v>36041</v>
      </c>
      <c r="C1375">
        <v>1.72</v>
      </c>
      <c r="D1375" s="4">
        <f t="shared" si="65"/>
        <v>-6.7441280795532646E-2</v>
      </c>
      <c r="E1375" s="5">
        <f t="shared" si="66"/>
        <v>1.2351071051062323</v>
      </c>
    </row>
    <row r="1376" spans="1:5" x14ac:dyDescent="0.2">
      <c r="A1376" s="9">
        <f t="shared" si="67"/>
        <v>9</v>
      </c>
      <c r="B1376" s="13">
        <v>36042</v>
      </c>
      <c r="C1376">
        <v>1.6850000000000001</v>
      </c>
      <c r="D1376" s="4">
        <f t="shared" si="65"/>
        <v>-2.055872702103655E-2</v>
      </c>
      <c r="E1376" s="5">
        <f t="shared" si="66"/>
        <v>1.2361628775009863</v>
      </c>
    </row>
    <row r="1377" spans="1:5" x14ac:dyDescent="0.2">
      <c r="A1377" s="9">
        <f t="shared" si="67"/>
        <v>9</v>
      </c>
      <c r="B1377" s="13">
        <v>36043</v>
      </c>
      <c r="C1377">
        <v>1.69</v>
      </c>
      <c r="D1377" s="4">
        <f t="shared" si="65"/>
        <v>2.9629651306570487E-3</v>
      </c>
      <c r="E1377" s="5">
        <f t="shared" si="66"/>
        <v>1.2392757500988696</v>
      </c>
    </row>
    <row r="1378" spans="1:5" x14ac:dyDescent="0.2">
      <c r="A1378" s="9">
        <f t="shared" si="67"/>
        <v>9</v>
      </c>
      <c r="B1378" s="13">
        <v>36044</v>
      </c>
      <c r="C1378">
        <v>1.69</v>
      </c>
      <c r="D1378" s="4">
        <f t="shared" si="65"/>
        <v>0</v>
      </c>
      <c r="E1378" s="5">
        <f t="shared" si="66"/>
        <v>1.2355905609834639</v>
      </c>
    </row>
    <row r="1379" spans="1:5" x14ac:dyDescent="0.2">
      <c r="A1379" s="9">
        <f t="shared" si="67"/>
        <v>9</v>
      </c>
      <c r="B1379" s="13">
        <v>36045</v>
      </c>
      <c r="C1379">
        <v>1.69</v>
      </c>
      <c r="D1379" s="4">
        <f t="shared" si="65"/>
        <v>0</v>
      </c>
      <c r="E1379" s="5">
        <f t="shared" si="66"/>
        <v>1.2109509376508036</v>
      </c>
    </row>
    <row r="1380" spans="1:5" x14ac:dyDescent="0.2">
      <c r="A1380" s="9">
        <f t="shared" si="67"/>
        <v>9</v>
      </c>
      <c r="B1380" s="13">
        <v>36046</v>
      </c>
      <c r="C1380">
        <v>1.69</v>
      </c>
      <c r="D1380" s="4">
        <f t="shared" si="65"/>
        <v>0</v>
      </c>
      <c r="E1380" s="5">
        <f t="shared" si="66"/>
        <v>1.1387524313653803</v>
      </c>
    </row>
    <row r="1381" spans="1:5" x14ac:dyDescent="0.2">
      <c r="A1381" s="9">
        <f t="shared" si="67"/>
        <v>9</v>
      </c>
      <c r="B1381" s="13">
        <v>36047</v>
      </c>
      <c r="C1381">
        <v>1.7949999999999999</v>
      </c>
      <c r="D1381" s="4">
        <f t="shared" si="65"/>
        <v>6.0276493005260078E-2</v>
      </c>
      <c r="E1381" s="5">
        <f t="shared" si="66"/>
        <v>1.1894065176553321</v>
      </c>
    </row>
    <row r="1382" spans="1:5" x14ac:dyDescent="0.2">
      <c r="A1382" s="9">
        <f t="shared" si="67"/>
        <v>9</v>
      </c>
      <c r="B1382" s="13">
        <v>36048</v>
      </c>
      <c r="C1382">
        <v>1.7749999999999999</v>
      </c>
      <c r="D1382" s="4">
        <f t="shared" si="65"/>
        <v>-1.1204599012863132E-2</v>
      </c>
      <c r="E1382" s="5">
        <f t="shared" si="66"/>
        <v>1.1947709424491257</v>
      </c>
    </row>
    <row r="1383" spans="1:5" x14ac:dyDescent="0.2">
      <c r="A1383" s="9">
        <f t="shared" si="67"/>
        <v>9</v>
      </c>
      <c r="B1383" s="13">
        <v>36049</v>
      </c>
      <c r="C1383">
        <v>1.87</v>
      </c>
      <c r="D1383" s="4">
        <f t="shared" si="65"/>
        <v>5.2138007939116278E-2</v>
      </c>
      <c r="E1383" s="5">
        <f t="shared" si="66"/>
        <v>1.1670158693907757</v>
      </c>
    </row>
    <row r="1384" spans="1:5" x14ac:dyDescent="0.2">
      <c r="A1384" s="9">
        <f t="shared" si="67"/>
        <v>9</v>
      </c>
      <c r="B1384" s="13">
        <v>36050</v>
      </c>
      <c r="C1384">
        <v>1.845</v>
      </c>
      <c r="D1384" s="4">
        <f t="shared" si="65"/>
        <v>-1.3459153374004801E-2</v>
      </c>
      <c r="E1384" s="5">
        <f t="shared" si="66"/>
        <v>0.68699285413037514</v>
      </c>
    </row>
    <row r="1385" spans="1:5" x14ac:dyDescent="0.2">
      <c r="A1385" s="9">
        <f t="shared" si="67"/>
        <v>9</v>
      </c>
      <c r="B1385" s="13">
        <v>36051</v>
      </c>
      <c r="C1385">
        <v>1.845</v>
      </c>
      <c r="D1385" s="4">
        <f t="shared" si="65"/>
        <v>0</v>
      </c>
      <c r="E1385" s="5">
        <f t="shared" si="66"/>
        <v>0.51727055564001623</v>
      </c>
    </row>
    <row r="1386" spans="1:5" x14ac:dyDescent="0.2">
      <c r="A1386" s="9">
        <f t="shared" si="67"/>
        <v>9</v>
      </c>
      <c r="B1386" s="13">
        <v>36052</v>
      </c>
      <c r="C1386">
        <v>1.845</v>
      </c>
      <c r="D1386" s="4">
        <f t="shared" si="65"/>
        <v>0</v>
      </c>
      <c r="E1386" s="5">
        <f t="shared" si="66"/>
        <v>0.48684166464969253</v>
      </c>
    </row>
    <row r="1387" spans="1:5" x14ac:dyDescent="0.2">
      <c r="A1387" s="9">
        <f t="shared" si="67"/>
        <v>9</v>
      </c>
      <c r="B1387" s="13">
        <v>36053</v>
      </c>
      <c r="C1387">
        <v>1.83</v>
      </c>
      <c r="D1387" s="4">
        <f t="shared" si="65"/>
        <v>-8.1633106391608701E-3</v>
      </c>
      <c r="E1387" s="5">
        <f t="shared" si="66"/>
        <v>0.49703712962711666</v>
      </c>
    </row>
    <row r="1388" spans="1:5" x14ac:dyDescent="0.2">
      <c r="A1388" s="9">
        <f t="shared" si="67"/>
        <v>9</v>
      </c>
      <c r="B1388" s="13">
        <v>36054</v>
      </c>
      <c r="C1388">
        <v>1.9350000000000001</v>
      </c>
      <c r="D1388" s="4">
        <f t="shared" si="65"/>
        <v>5.5791359628415513E-2</v>
      </c>
      <c r="E1388" s="5">
        <f t="shared" si="66"/>
        <v>0.5697744102616179</v>
      </c>
    </row>
    <row r="1389" spans="1:5" x14ac:dyDescent="0.2">
      <c r="A1389" s="9">
        <f t="shared" si="67"/>
        <v>9</v>
      </c>
      <c r="B1389" s="13">
        <v>36055</v>
      </c>
      <c r="C1389">
        <v>2.12</v>
      </c>
      <c r="D1389" s="4">
        <f t="shared" si="65"/>
        <v>9.1308762202175972E-2</v>
      </c>
      <c r="E1389" s="5">
        <f t="shared" si="66"/>
        <v>0.72711094589531933</v>
      </c>
    </row>
    <row r="1390" spans="1:5" x14ac:dyDescent="0.2">
      <c r="A1390" s="9">
        <f t="shared" si="67"/>
        <v>9</v>
      </c>
      <c r="B1390" s="13">
        <v>36056</v>
      </c>
      <c r="C1390">
        <v>2.1150000000000002</v>
      </c>
      <c r="D1390" s="4">
        <f t="shared" si="65"/>
        <v>-2.3612761856797088E-3</v>
      </c>
      <c r="E1390" s="5">
        <f t="shared" si="66"/>
        <v>0.73022975022420422</v>
      </c>
    </row>
    <row r="1391" spans="1:5" x14ac:dyDescent="0.2">
      <c r="A1391" s="9">
        <f t="shared" si="67"/>
        <v>9</v>
      </c>
      <c r="B1391" s="13">
        <v>36057</v>
      </c>
      <c r="C1391">
        <v>2.2450000000000001</v>
      </c>
      <c r="D1391" s="4">
        <f t="shared" si="65"/>
        <v>5.9650708695976197E-2</v>
      </c>
      <c r="E1391" s="5">
        <f t="shared" si="66"/>
        <v>0.72892311018021116</v>
      </c>
    </row>
    <row r="1392" spans="1:5" x14ac:dyDescent="0.2">
      <c r="A1392" s="9">
        <f t="shared" si="67"/>
        <v>9</v>
      </c>
      <c r="B1392" s="13">
        <v>36058</v>
      </c>
      <c r="C1392">
        <v>2.2450000000000001</v>
      </c>
      <c r="D1392" s="4">
        <f t="shared" si="65"/>
        <v>0</v>
      </c>
      <c r="E1392" s="5">
        <f t="shared" si="66"/>
        <v>0.71091349248080749</v>
      </c>
    </row>
    <row r="1393" spans="1:5" x14ac:dyDescent="0.2">
      <c r="A1393" s="9">
        <f t="shared" si="67"/>
        <v>9</v>
      </c>
      <c r="B1393" s="13">
        <v>36059</v>
      </c>
      <c r="C1393">
        <v>2.2450000000000001</v>
      </c>
      <c r="D1393" s="4">
        <f t="shared" si="65"/>
        <v>0</v>
      </c>
      <c r="E1393" s="5">
        <f t="shared" si="66"/>
        <v>0.69531942784842904</v>
      </c>
    </row>
    <row r="1394" spans="1:5" x14ac:dyDescent="0.2">
      <c r="A1394" s="9">
        <f t="shared" si="67"/>
        <v>9</v>
      </c>
      <c r="B1394" s="13">
        <v>36060</v>
      </c>
      <c r="C1394">
        <v>2.17</v>
      </c>
      <c r="D1394" s="4">
        <f t="shared" si="65"/>
        <v>-3.3978353641849507E-2</v>
      </c>
      <c r="E1394" s="5">
        <f t="shared" si="66"/>
        <v>0.74273554457457425</v>
      </c>
    </row>
    <row r="1395" spans="1:5" x14ac:dyDescent="0.2">
      <c r="A1395" s="9">
        <f t="shared" si="67"/>
        <v>9</v>
      </c>
      <c r="B1395" s="13">
        <v>36061</v>
      </c>
      <c r="C1395">
        <v>2.2850000000000001</v>
      </c>
      <c r="D1395" s="4">
        <f t="shared" si="65"/>
        <v>5.1638856793799884E-2</v>
      </c>
      <c r="E1395" s="5">
        <f t="shared" si="66"/>
        <v>0.76225236230978777</v>
      </c>
    </row>
    <row r="1396" spans="1:5" x14ac:dyDescent="0.2">
      <c r="A1396" s="9">
        <f t="shared" si="67"/>
        <v>9</v>
      </c>
      <c r="B1396" s="13">
        <v>36062</v>
      </c>
      <c r="C1396">
        <v>2.1850000000000001</v>
      </c>
      <c r="D1396" s="4">
        <f t="shared" si="65"/>
        <v>-4.4750195798614556E-2</v>
      </c>
      <c r="E1396" s="5">
        <f t="shared" si="66"/>
        <v>0.85542861900672817</v>
      </c>
    </row>
    <row r="1397" spans="1:5" x14ac:dyDescent="0.2">
      <c r="A1397" s="9">
        <f t="shared" si="67"/>
        <v>9</v>
      </c>
      <c r="B1397" s="13">
        <v>36063</v>
      </c>
      <c r="C1397">
        <v>2.165</v>
      </c>
      <c r="D1397" s="4">
        <f t="shared" si="65"/>
        <v>-9.1954670931002746E-3</v>
      </c>
      <c r="E1397" s="5">
        <f t="shared" si="66"/>
        <v>0.85667755592311079</v>
      </c>
    </row>
    <row r="1398" spans="1:5" x14ac:dyDescent="0.2">
      <c r="A1398" s="9">
        <f t="shared" si="67"/>
        <v>9</v>
      </c>
      <c r="B1398" s="13">
        <v>36064</v>
      </c>
      <c r="C1398">
        <v>2.3849999999999998</v>
      </c>
      <c r="D1398" s="4">
        <f t="shared" si="65"/>
        <v>9.6778762885851286E-2</v>
      </c>
      <c r="E1398" s="5">
        <f t="shared" si="66"/>
        <v>0.96166970732622858</v>
      </c>
    </row>
    <row r="1399" spans="1:5" x14ac:dyDescent="0.2">
      <c r="A1399" s="9">
        <f t="shared" si="67"/>
        <v>9</v>
      </c>
      <c r="B1399" s="13">
        <v>36065</v>
      </c>
      <c r="C1399">
        <v>2.3849999999999998</v>
      </c>
      <c r="D1399" s="4">
        <f t="shared" si="65"/>
        <v>0</v>
      </c>
      <c r="E1399" s="5">
        <f t="shared" si="66"/>
        <v>0.84126659429195372</v>
      </c>
    </row>
    <row r="1400" spans="1:5" x14ac:dyDescent="0.2">
      <c r="A1400" s="9">
        <f t="shared" si="67"/>
        <v>9</v>
      </c>
      <c r="B1400" s="13">
        <v>36066</v>
      </c>
      <c r="C1400">
        <v>2.3849999999999998</v>
      </c>
      <c r="D1400" s="4">
        <f t="shared" si="65"/>
        <v>0</v>
      </c>
      <c r="E1400" s="5">
        <f t="shared" si="66"/>
        <v>0.83977669626334395</v>
      </c>
    </row>
    <row r="1401" spans="1:5" x14ac:dyDescent="0.2">
      <c r="A1401" s="9">
        <f t="shared" si="67"/>
        <v>9</v>
      </c>
      <c r="B1401" s="13">
        <v>36067</v>
      </c>
      <c r="C1401">
        <v>2.2349999999999999</v>
      </c>
      <c r="D1401" s="4">
        <f t="shared" si="65"/>
        <v>-6.4957896274772373E-2</v>
      </c>
      <c r="E1401" s="5">
        <f t="shared" si="66"/>
        <v>0.88910340850408032</v>
      </c>
    </row>
    <row r="1402" spans="1:5" x14ac:dyDescent="0.2">
      <c r="A1402" s="9">
        <f t="shared" si="67"/>
        <v>9</v>
      </c>
      <c r="B1402" s="13">
        <v>36068</v>
      </c>
      <c r="C1402">
        <v>2.17</v>
      </c>
      <c r="D1402" s="4">
        <f t="shared" si="65"/>
        <v>-2.9514060513163968E-2</v>
      </c>
      <c r="E1402" s="5">
        <f t="shared" si="66"/>
        <v>0.90621772619441676</v>
      </c>
    </row>
    <row r="1403" spans="1:5" x14ac:dyDescent="0.2">
      <c r="A1403" s="9">
        <f t="shared" si="67"/>
        <v>10</v>
      </c>
      <c r="B1403" s="13">
        <v>36069</v>
      </c>
      <c r="C1403">
        <v>2.1749999999999998</v>
      </c>
      <c r="D1403" s="4">
        <f t="shared" si="65"/>
        <v>2.3014969882791674E-3</v>
      </c>
      <c r="E1403" s="5">
        <f t="shared" si="66"/>
        <v>0.90667425315403338</v>
      </c>
    </row>
    <row r="1404" spans="1:5" x14ac:dyDescent="0.2">
      <c r="A1404" s="9">
        <f t="shared" si="67"/>
        <v>10</v>
      </c>
      <c r="B1404" s="13">
        <v>36070</v>
      </c>
      <c r="C1404">
        <v>2.3250000000000002</v>
      </c>
      <c r="D1404" s="4">
        <f t="shared" si="65"/>
        <v>6.6691374498672351E-2</v>
      </c>
      <c r="E1404" s="5">
        <f t="shared" si="66"/>
        <v>0.96973250317594462</v>
      </c>
    </row>
    <row r="1405" spans="1:5" x14ac:dyDescent="0.2">
      <c r="A1405" s="9">
        <f t="shared" si="67"/>
        <v>10</v>
      </c>
      <c r="B1405" s="13">
        <v>36071</v>
      </c>
      <c r="C1405">
        <v>2.125</v>
      </c>
      <c r="D1405" s="4">
        <f t="shared" si="65"/>
        <v>-8.9948236662939524E-2</v>
      </c>
      <c r="E1405" s="5">
        <f t="shared" si="66"/>
        <v>1.0762393447200524</v>
      </c>
    </row>
    <row r="1406" spans="1:5" x14ac:dyDescent="0.2">
      <c r="A1406" s="9">
        <f t="shared" si="67"/>
        <v>10</v>
      </c>
      <c r="B1406" s="13">
        <v>36072</v>
      </c>
      <c r="C1406">
        <v>2.125</v>
      </c>
      <c r="D1406" s="4">
        <f t="shared" si="65"/>
        <v>0</v>
      </c>
      <c r="E1406" s="5">
        <f t="shared" si="66"/>
        <v>1.0465675365317906</v>
      </c>
    </row>
    <row r="1407" spans="1:5" x14ac:dyDescent="0.2">
      <c r="A1407" s="9">
        <f t="shared" si="67"/>
        <v>10</v>
      </c>
      <c r="B1407" s="13">
        <v>36073</v>
      </c>
      <c r="C1407">
        <v>2.125</v>
      </c>
      <c r="D1407" s="4">
        <f t="shared" si="65"/>
        <v>0</v>
      </c>
      <c r="E1407" s="5">
        <f t="shared" si="66"/>
        <v>1.0457572392014538</v>
      </c>
    </row>
    <row r="1408" spans="1:5" x14ac:dyDescent="0.2">
      <c r="A1408" s="9">
        <f t="shared" si="67"/>
        <v>10</v>
      </c>
      <c r="B1408" s="13">
        <v>36074</v>
      </c>
      <c r="C1408">
        <v>2.0699999999999998</v>
      </c>
      <c r="D1408" s="4">
        <f t="shared" si="65"/>
        <v>-2.6223195099102557E-2</v>
      </c>
      <c r="E1408" s="5">
        <f t="shared" si="66"/>
        <v>0.81343968105218178</v>
      </c>
    </row>
    <row r="1409" spans="1:5" x14ac:dyDescent="0.2">
      <c r="A1409" s="9">
        <f t="shared" si="67"/>
        <v>10</v>
      </c>
      <c r="B1409" s="13">
        <v>36075</v>
      </c>
      <c r="C1409">
        <v>1.9950000000000001</v>
      </c>
      <c r="D1409" s="4">
        <f t="shared" si="65"/>
        <v>-3.690455693545075E-2</v>
      </c>
      <c r="E1409" s="5">
        <f t="shared" si="66"/>
        <v>0.81792048517494442</v>
      </c>
    </row>
    <row r="1410" spans="1:5" x14ac:dyDescent="0.2">
      <c r="A1410" s="9">
        <f t="shared" si="67"/>
        <v>10</v>
      </c>
      <c r="B1410" s="13">
        <v>36076</v>
      </c>
      <c r="C1410">
        <v>2.0449999999999999</v>
      </c>
      <c r="D1410" s="4">
        <f t="shared" si="65"/>
        <v>2.475373915293818E-2</v>
      </c>
      <c r="E1410" s="5">
        <f t="shared" si="66"/>
        <v>0.85276582599766659</v>
      </c>
    </row>
    <row r="1411" spans="1:5" x14ac:dyDescent="0.2">
      <c r="A1411" s="9">
        <f t="shared" si="67"/>
        <v>10</v>
      </c>
      <c r="B1411" s="13">
        <v>36077</v>
      </c>
      <c r="C1411">
        <v>2.0249999999999999</v>
      </c>
      <c r="D1411" s="4">
        <f t="shared" si="65"/>
        <v>-9.8280889362626512E-3</v>
      </c>
      <c r="E1411" s="5">
        <f t="shared" si="66"/>
        <v>0.78514326196865625</v>
      </c>
    </row>
    <row r="1412" spans="1:5" x14ac:dyDescent="0.2">
      <c r="A1412" s="9">
        <f t="shared" si="67"/>
        <v>10</v>
      </c>
      <c r="B1412" s="13">
        <v>36078</v>
      </c>
      <c r="C1412">
        <v>1.7949999999999999</v>
      </c>
      <c r="D1412" s="4">
        <f t="shared" si="65"/>
        <v>-0.12056467861826028</v>
      </c>
      <c r="E1412" s="5">
        <f t="shared" si="66"/>
        <v>1.0315713570659293</v>
      </c>
    </row>
    <row r="1413" spans="1:5" x14ac:dyDescent="0.2">
      <c r="A1413" s="9">
        <f t="shared" si="67"/>
        <v>10</v>
      </c>
      <c r="B1413" s="13">
        <v>36079</v>
      </c>
      <c r="C1413">
        <v>1.7949999999999999</v>
      </c>
      <c r="D1413" s="4">
        <f t="shared" si="65"/>
        <v>0</v>
      </c>
      <c r="E1413" s="5">
        <f t="shared" si="66"/>
        <v>1.029738553693792</v>
      </c>
    </row>
    <row r="1414" spans="1:5" x14ac:dyDescent="0.2">
      <c r="A1414" s="9">
        <f t="shared" si="67"/>
        <v>10</v>
      </c>
      <c r="B1414" s="13">
        <v>36080</v>
      </c>
      <c r="C1414">
        <v>1.7949999999999999</v>
      </c>
      <c r="D1414" s="4">
        <f t="shared" si="65"/>
        <v>0</v>
      </c>
      <c r="E1414" s="5">
        <f t="shared" si="66"/>
        <v>0.87067181023497309</v>
      </c>
    </row>
    <row r="1415" spans="1:5" x14ac:dyDescent="0.2">
      <c r="A1415" s="9">
        <f t="shared" si="67"/>
        <v>10</v>
      </c>
      <c r="B1415" s="13">
        <v>36081</v>
      </c>
      <c r="C1415">
        <v>1.7350000000000001</v>
      </c>
      <c r="D1415" s="4">
        <f t="shared" si="65"/>
        <v>-3.3997608541419616E-2</v>
      </c>
      <c r="E1415" s="5">
        <f t="shared" si="66"/>
        <v>0.76258605457982687</v>
      </c>
    </row>
    <row r="1416" spans="1:5" x14ac:dyDescent="0.2">
      <c r="A1416" s="9">
        <f t="shared" si="67"/>
        <v>10</v>
      </c>
      <c r="B1416" s="13">
        <v>36082</v>
      </c>
      <c r="C1416">
        <v>1.675</v>
      </c>
      <c r="D1416" s="4">
        <f t="shared" si="65"/>
        <v>-3.5194248121792809E-2</v>
      </c>
      <c r="E1416" s="5">
        <f t="shared" si="66"/>
        <v>0.75423182485559326</v>
      </c>
    </row>
    <row r="1417" spans="1:5" x14ac:dyDescent="0.2">
      <c r="A1417" s="9">
        <f t="shared" si="67"/>
        <v>10</v>
      </c>
      <c r="B1417" s="13">
        <v>36083</v>
      </c>
      <c r="C1417">
        <v>1.7949999999999999</v>
      </c>
      <c r="D1417" s="4">
        <f t="shared" si="65"/>
        <v>6.9191856663212301E-2</v>
      </c>
      <c r="E1417" s="5">
        <f t="shared" si="66"/>
        <v>0.93656697179495385</v>
      </c>
    </row>
    <row r="1418" spans="1:5" x14ac:dyDescent="0.2">
      <c r="A1418" s="9">
        <f t="shared" si="67"/>
        <v>10</v>
      </c>
      <c r="B1418" s="13">
        <v>36084</v>
      </c>
      <c r="C1418">
        <v>1.75</v>
      </c>
      <c r="D1418" s="4">
        <f t="shared" si="65"/>
        <v>-2.5389234004819464E-2</v>
      </c>
      <c r="E1418" s="5">
        <f t="shared" si="66"/>
        <v>0.93624294221825377</v>
      </c>
    </row>
    <row r="1419" spans="1:5" x14ac:dyDescent="0.2">
      <c r="A1419" s="9">
        <f t="shared" si="67"/>
        <v>10</v>
      </c>
      <c r="B1419" s="13">
        <v>36085</v>
      </c>
      <c r="C1419">
        <v>1.63</v>
      </c>
      <c r="D1419" s="4">
        <f t="shared" si="65"/>
        <v>-7.1035773116751771E-2</v>
      </c>
      <c r="E1419" s="5">
        <f t="shared" si="66"/>
        <v>0.9872930807300333</v>
      </c>
    </row>
    <row r="1420" spans="1:5" x14ac:dyDescent="0.2">
      <c r="A1420" s="9">
        <f t="shared" si="67"/>
        <v>10</v>
      </c>
      <c r="B1420" s="13">
        <v>36086</v>
      </c>
      <c r="C1420">
        <v>1.63</v>
      </c>
      <c r="D1420" s="4">
        <f t="shared" si="65"/>
        <v>0</v>
      </c>
      <c r="E1420" s="5">
        <f t="shared" si="66"/>
        <v>0.9522824121191461</v>
      </c>
    </row>
    <row r="1421" spans="1:5" x14ac:dyDescent="0.2">
      <c r="A1421" s="9">
        <f t="shared" si="67"/>
        <v>10</v>
      </c>
      <c r="B1421" s="13">
        <v>36087</v>
      </c>
      <c r="C1421">
        <v>1.63</v>
      </c>
      <c r="D1421" s="4">
        <f t="shared" ref="D1421:D1464" si="68">LN(C1421/C1420)</f>
        <v>0</v>
      </c>
      <c r="E1421" s="5">
        <f t="shared" ref="E1421:E1464" si="69">STDEV(D1412:D1421)*SQRT(365)</f>
        <v>0.95948627667470199</v>
      </c>
    </row>
    <row r="1422" spans="1:5" x14ac:dyDescent="0.2">
      <c r="A1422" s="9">
        <f t="shared" ref="A1422:A1463" si="70">MONTH(B1422)+(YEAR(B1422)-1998)*12</f>
        <v>10</v>
      </c>
      <c r="B1422" s="13">
        <v>36088</v>
      </c>
      <c r="C1422">
        <v>1.7450000000000001</v>
      </c>
      <c r="D1422" s="4">
        <f t="shared" si="68"/>
        <v>6.8174540835719555E-2</v>
      </c>
      <c r="E1422" s="5">
        <f t="shared" si="69"/>
        <v>0.84102009515138043</v>
      </c>
    </row>
    <row r="1423" spans="1:5" x14ac:dyDescent="0.2">
      <c r="A1423" s="9">
        <f t="shared" si="70"/>
        <v>10</v>
      </c>
      <c r="B1423" s="13">
        <v>36089</v>
      </c>
      <c r="C1423">
        <v>1.95</v>
      </c>
      <c r="D1423" s="4">
        <f t="shared" si="68"/>
        <v>0.11107481692126493</v>
      </c>
      <c r="E1423" s="5">
        <f t="shared" si="69"/>
        <v>1.0876992812819863</v>
      </c>
    </row>
    <row r="1424" spans="1:5" x14ac:dyDescent="0.2">
      <c r="A1424" s="9">
        <f t="shared" si="70"/>
        <v>10</v>
      </c>
      <c r="B1424" s="13">
        <v>36090</v>
      </c>
      <c r="C1424">
        <v>2.0299999999999998</v>
      </c>
      <c r="D1424" s="4">
        <f t="shared" si="68"/>
        <v>4.0206420478040392E-2</v>
      </c>
      <c r="E1424" s="5">
        <f t="shared" si="69"/>
        <v>1.1023082401711166</v>
      </c>
    </row>
    <row r="1425" spans="1:5" x14ac:dyDescent="0.2">
      <c r="A1425" s="9">
        <f t="shared" si="70"/>
        <v>10</v>
      </c>
      <c r="B1425" s="13">
        <v>36091</v>
      </c>
      <c r="C1425">
        <v>1.95</v>
      </c>
      <c r="D1425" s="4">
        <f t="shared" si="68"/>
        <v>-4.0206420478040482E-2</v>
      </c>
      <c r="E1425" s="5">
        <f t="shared" si="69"/>
        <v>1.1134665244438648</v>
      </c>
    </row>
    <row r="1426" spans="1:5" x14ac:dyDescent="0.2">
      <c r="A1426" s="9">
        <f t="shared" si="70"/>
        <v>10</v>
      </c>
      <c r="B1426" s="13">
        <v>36092</v>
      </c>
      <c r="C1426">
        <v>1.845</v>
      </c>
      <c r="D1426" s="4">
        <f t="shared" si="68"/>
        <v>-5.5350095083164956E-2</v>
      </c>
      <c r="E1426" s="5">
        <f t="shared" si="69"/>
        <v>1.1538079106812884</v>
      </c>
    </row>
    <row r="1427" spans="1:5" x14ac:dyDescent="0.2">
      <c r="A1427" s="9">
        <f t="shared" si="70"/>
        <v>10</v>
      </c>
      <c r="B1427" s="13">
        <v>36093</v>
      </c>
      <c r="C1427">
        <v>1.845</v>
      </c>
      <c r="D1427" s="4">
        <f t="shared" si="68"/>
        <v>0</v>
      </c>
      <c r="E1427" s="5">
        <f t="shared" si="69"/>
        <v>1.082565309284524</v>
      </c>
    </row>
    <row r="1428" spans="1:5" x14ac:dyDescent="0.2">
      <c r="A1428" s="9">
        <f t="shared" si="70"/>
        <v>10</v>
      </c>
      <c r="B1428" s="13">
        <v>36094</v>
      </c>
      <c r="C1428">
        <v>1.845</v>
      </c>
      <c r="D1428" s="4">
        <f t="shared" si="68"/>
        <v>0</v>
      </c>
      <c r="E1428" s="5">
        <f t="shared" si="69"/>
        <v>1.0665518410335444</v>
      </c>
    </row>
    <row r="1429" spans="1:5" x14ac:dyDescent="0.2">
      <c r="A1429" s="9">
        <f t="shared" si="70"/>
        <v>10</v>
      </c>
      <c r="B1429" s="13">
        <v>36095</v>
      </c>
      <c r="C1429">
        <v>1.9</v>
      </c>
      <c r="D1429" s="4">
        <f t="shared" si="68"/>
        <v>2.9374608679904317E-2</v>
      </c>
      <c r="E1429" s="5">
        <f t="shared" si="69"/>
        <v>0.94017926659451245</v>
      </c>
    </row>
    <row r="1430" spans="1:5" x14ac:dyDescent="0.2">
      <c r="A1430" s="9">
        <f t="shared" si="70"/>
        <v>10</v>
      </c>
      <c r="B1430" s="13">
        <v>36096</v>
      </c>
      <c r="C1430">
        <v>1.84</v>
      </c>
      <c r="D1430" s="4">
        <f t="shared" si="68"/>
        <v>-3.2088314551500394E-2</v>
      </c>
      <c r="E1430" s="5">
        <f t="shared" si="69"/>
        <v>0.9805164558428382</v>
      </c>
    </row>
    <row r="1431" spans="1:5" x14ac:dyDescent="0.2">
      <c r="A1431" s="9">
        <f t="shared" si="70"/>
        <v>10</v>
      </c>
      <c r="B1431" s="13">
        <v>36097</v>
      </c>
      <c r="C1431">
        <v>1.69</v>
      </c>
      <c r="D1431" s="4">
        <f t="shared" si="68"/>
        <v>-8.5037042685912181E-2</v>
      </c>
      <c r="E1431" s="5">
        <f t="shared" si="69"/>
        <v>1.1440900489484844</v>
      </c>
    </row>
    <row r="1432" spans="1:5" x14ac:dyDescent="0.2">
      <c r="A1432" s="9">
        <f t="shared" si="70"/>
        <v>10</v>
      </c>
      <c r="B1432" s="13">
        <v>36098</v>
      </c>
      <c r="C1432">
        <v>1.72</v>
      </c>
      <c r="D1432" s="4">
        <f t="shared" si="68"/>
        <v>1.759576189037966E-2</v>
      </c>
      <c r="E1432" s="5">
        <f t="shared" si="69"/>
        <v>1.0665179897403543</v>
      </c>
    </row>
    <row r="1433" spans="1:5" x14ac:dyDescent="0.2">
      <c r="A1433" s="9">
        <f t="shared" si="70"/>
        <v>10</v>
      </c>
      <c r="B1433" s="13">
        <v>36099</v>
      </c>
      <c r="C1433">
        <v>1.78</v>
      </c>
      <c r="D1433" s="4">
        <f t="shared" si="68"/>
        <v>3.4289073478632165E-2</v>
      </c>
      <c r="E1433" s="5">
        <f t="shared" si="69"/>
        <v>0.80739421666388733</v>
      </c>
    </row>
    <row r="1434" spans="1:5" x14ac:dyDescent="0.2">
      <c r="A1434" s="9">
        <f t="shared" si="70"/>
        <v>11</v>
      </c>
      <c r="B1434" s="13">
        <v>36100</v>
      </c>
      <c r="C1434">
        <v>1.7549999999999999</v>
      </c>
      <c r="D1434" s="4">
        <f t="shared" si="68"/>
        <v>-1.4144507386164738E-2</v>
      </c>
      <c r="E1434" s="5">
        <f t="shared" si="69"/>
        <v>0.73637385903285979</v>
      </c>
    </row>
    <row r="1435" spans="1:5" x14ac:dyDescent="0.2">
      <c r="A1435" s="9">
        <f t="shared" si="70"/>
        <v>11</v>
      </c>
      <c r="B1435" s="13">
        <v>36101</v>
      </c>
      <c r="C1435">
        <v>1.7549999999999999</v>
      </c>
      <c r="D1435" s="4">
        <f t="shared" si="68"/>
        <v>0</v>
      </c>
      <c r="E1435" s="5">
        <f t="shared" si="69"/>
        <v>0.71944575629304774</v>
      </c>
    </row>
    <row r="1436" spans="1:5" x14ac:dyDescent="0.2">
      <c r="A1436" s="9">
        <f t="shared" si="70"/>
        <v>11</v>
      </c>
      <c r="B1436" s="13">
        <v>36102</v>
      </c>
      <c r="C1436">
        <v>1.8</v>
      </c>
      <c r="D1436" s="4">
        <f t="shared" si="68"/>
        <v>2.5317807984290001E-2</v>
      </c>
      <c r="E1436" s="5">
        <f t="shared" si="69"/>
        <v>0.6796307169651904</v>
      </c>
    </row>
    <row r="1437" spans="1:5" x14ac:dyDescent="0.2">
      <c r="A1437" s="9">
        <f t="shared" si="70"/>
        <v>11</v>
      </c>
      <c r="B1437" s="13">
        <v>36103</v>
      </c>
      <c r="C1437">
        <v>2.08</v>
      </c>
      <c r="D1437" s="4">
        <f t="shared" si="68"/>
        <v>0.14458122881110769</v>
      </c>
      <c r="E1437" s="5">
        <f t="shared" si="69"/>
        <v>1.1197506427903849</v>
      </c>
    </row>
    <row r="1438" spans="1:5" x14ac:dyDescent="0.2">
      <c r="A1438" s="9">
        <f t="shared" si="70"/>
        <v>11</v>
      </c>
      <c r="B1438" s="13">
        <v>36104</v>
      </c>
      <c r="C1438">
        <v>2.11</v>
      </c>
      <c r="D1438" s="4">
        <f t="shared" si="68"/>
        <v>1.4320053774748471E-2</v>
      </c>
      <c r="E1438" s="5">
        <f t="shared" si="69"/>
        <v>1.1168711150207853</v>
      </c>
    </row>
    <row r="1439" spans="1:5" x14ac:dyDescent="0.2">
      <c r="A1439" s="9">
        <f t="shared" si="70"/>
        <v>11</v>
      </c>
      <c r="B1439" s="13">
        <v>36105</v>
      </c>
      <c r="C1439">
        <v>2.25</v>
      </c>
      <c r="D1439" s="4">
        <f t="shared" si="68"/>
        <v>6.424226872835366E-2</v>
      </c>
      <c r="E1439" s="5">
        <f t="shared" si="69"/>
        <v>1.1562420797306296</v>
      </c>
    </row>
    <row r="1440" spans="1:5" x14ac:dyDescent="0.2">
      <c r="A1440" s="9">
        <f t="shared" si="70"/>
        <v>11</v>
      </c>
      <c r="B1440" s="13">
        <v>36106</v>
      </c>
      <c r="C1440">
        <v>2.25</v>
      </c>
      <c r="D1440" s="4">
        <f t="shared" si="68"/>
        <v>0</v>
      </c>
      <c r="E1440" s="5">
        <f t="shared" si="69"/>
        <v>1.1166716877776841</v>
      </c>
    </row>
    <row r="1441" spans="1:5" x14ac:dyDescent="0.2">
      <c r="A1441" s="9">
        <f t="shared" si="70"/>
        <v>11</v>
      </c>
      <c r="B1441" s="13">
        <v>36107</v>
      </c>
      <c r="C1441">
        <v>2.25</v>
      </c>
      <c r="D1441" s="4">
        <f t="shared" si="68"/>
        <v>0</v>
      </c>
      <c r="E1441" s="5">
        <f t="shared" si="69"/>
        <v>0.88634479952754941</v>
      </c>
    </row>
    <row r="1442" spans="1:5" x14ac:dyDescent="0.2">
      <c r="A1442" s="9">
        <f t="shared" si="70"/>
        <v>11</v>
      </c>
      <c r="B1442" s="13">
        <v>36108</v>
      </c>
      <c r="C1442">
        <v>2.25</v>
      </c>
      <c r="D1442" s="4">
        <f t="shared" si="68"/>
        <v>0</v>
      </c>
      <c r="E1442" s="5">
        <f t="shared" si="69"/>
        <v>0.9014666176205347</v>
      </c>
    </row>
    <row r="1443" spans="1:5" x14ac:dyDescent="0.2">
      <c r="A1443" s="9">
        <f t="shared" si="70"/>
        <v>11</v>
      </c>
      <c r="B1443" s="13">
        <v>36109</v>
      </c>
      <c r="C1443">
        <v>2.27</v>
      </c>
      <c r="D1443" s="4">
        <f t="shared" si="68"/>
        <v>8.8496152769826E-3</v>
      </c>
      <c r="E1443" s="5">
        <f t="shared" si="69"/>
        <v>0.90605492469204019</v>
      </c>
    </row>
    <row r="1444" spans="1:5" x14ac:dyDescent="0.2">
      <c r="A1444" s="9">
        <f t="shared" si="70"/>
        <v>11</v>
      </c>
      <c r="B1444" s="13">
        <v>36110</v>
      </c>
      <c r="C1444">
        <v>2.2749999999999999</v>
      </c>
      <c r="D1444" s="4">
        <f t="shared" si="68"/>
        <v>2.2002209096023376E-3</v>
      </c>
      <c r="E1444" s="5">
        <f t="shared" si="69"/>
        <v>0.88300455944198586</v>
      </c>
    </row>
    <row r="1445" spans="1:5" x14ac:dyDescent="0.2">
      <c r="A1445" s="9">
        <f t="shared" si="70"/>
        <v>11</v>
      </c>
      <c r="B1445" s="13">
        <v>36111</v>
      </c>
      <c r="C1445">
        <v>2.335</v>
      </c>
      <c r="D1445" s="4">
        <f t="shared" si="68"/>
        <v>2.6031838717947019E-2</v>
      </c>
      <c r="E1445" s="5">
        <f t="shared" si="69"/>
        <v>0.86581549600713792</v>
      </c>
    </row>
    <row r="1446" spans="1:5" x14ac:dyDescent="0.2">
      <c r="A1446" s="9">
        <f t="shared" si="70"/>
        <v>11</v>
      </c>
      <c r="B1446" s="13">
        <v>36112</v>
      </c>
      <c r="C1446">
        <v>2.23</v>
      </c>
      <c r="D1446" s="4">
        <f t="shared" si="68"/>
        <v>-4.6010305648833252E-2</v>
      </c>
      <c r="E1446" s="5">
        <f t="shared" si="69"/>
        <v>0.9767611111335095</v>
      </c>
    </row>
    <row r="1447" spans="1:5" x14ac:dyDescent="0.2">
      <c r="A1447" s="9">
        <f t="shared" si="70"/>
        <v>11</v>
      </c>
      <c r="B1447" s="13">
        <v>36113</v>
      </c>
      <c r="C1447">
        <v>2.23</v>
      </c>
      <c r="D1447" s="4">
        <f t="shared" si="68"/>
        <v>0</v>
      </c>
      <c r="E1447" s="5">
        <f t="shared" si="69"/>
        <v>0.52224179661023451</v>
      </c>
    </row>
    <row r="1448" spans="1:5" x14ac:dyDescent="0.2">
      <c r="A1448" s="9">
        <f t="shared" si="70"/>
        <v>11</v>
      </c>
      <c r="B1448" s="13">
        <v>36114</v>
      </c>
      <c r="C1448">
        <v>2.23</v>
      </c>
      <c r="D1448" s="4">
        <f t="shared" si="68"/>
        <v>0</v>
      </c>
      <c r="E1448" s="5">
        <f t="shared" si="69"/>
        <v>0.52122588668481118</v>
      </c>
    </row>
    <row r="1449" spans="1:5" x14ac:dyDescent="0.2">
      <c r="A1449" s="9">
        <f t="shared" si="70"/>
        <v>11</v>
      </c>
      <c r="B1449" s="13">
        <v>36115</v>
      </c>
      <c r="C1449">
        <v>2.23</v>
      </c>
      <c r="D1449" s="4">
        <f t="shared" si="68"/>
        <v>0</v>
      </c>
      <c r="E1449" s="5">
        <f t="shared" si="69"/>
        <v>0.34115378690180909</v>
      </c>
    </row>
    <row r="1450" spans="1:5" x14ac:dyDescent="0.2">
      <c r="A1450" s="9">
        <f t="shared" si="70"/>
        <v>11</v>
      </c>
      <c r="B1450" s="13">
        <v>36116</v>
      </c>
      <c r="C1450">
        <v>2.1949999999999998</v>
      </c>
      <c r="D1450" s="4">
        <f t="shared" si="68"/>
        <v>-1.5819538944892766E-2</v>
      </c>
      <c r="E1450" s="5">
        <f t="shared" si="69"/>
        <v>0.35266790016320038</v>
      </c>
    </row>
    <row r="1451" spans="1:5" x14ac:dyDescent="0.2">
      <c r="A1451" s="9">
        <f t="shared" si="70"/>
        <v>11</v>
      </c>
      <c r="B1451" s="13">
        <v>36117</v>
      </c>
      <c r="C1451">
        <v>2.125</v>
      </c>
      <c r="D1451" s="4">
        <f t="shared" si="68"/>
        <v>-3.241024415075449E-2</v>
      </c>
      <c r="E1451" s="5">
        <f t="shared" si="69"/>
        <v>0.39523315365210743</v>
      </c>
    </row>
    <row r="1452" spans="1:5" x14ac:dyDescent="0.2">
      <c r="A1452" s="9">
        <f t="shared" si="70"/>
        <v>11</v>
      </c>
      <c r="B1452" s="13">
        <v>36118</v>
      </c>
      <c r="C1452">
        <v>2.1</v>
      </c>
      <c r="D1452" s="4">
        <f t="shared" si="68"/>
        <v>-1.1834457647002796E-2</v>
      </c>
      <c r="E1452" s="5">
        <f t="shared" si="69"/>
        <v>0.39475886362261986</v>
      </c>
    </row>
    <row r="1453" spans="1:5" x14ac:dyDescent="0.2">
      <c r="A1453" s="9">
        <f t="shared" si="70"/>
        <v>11</v>
      </c>
      <c r="B1453" s="13">
        <v>36119</v>
      </c>
      <c r="C1453">
        <v>2.1150000000000002</v>
      </c>
      <c r="D1453" s="4">
        <f t="shared" si="68"/>
        <v>7.1174677688639549E-3</v>
      </c>
      <c r="E1453" s="5">
        <f t="shared" si="69"/>
        <v>0.39208597067401196</v>
      </c>
    </row>
    <row r="1454" spans="1:5" x14ac:dyDescent="0.2">
      <c r="A1454" s="9">
        <f t="shared" si="70"/>
        <v>11</v>
      </c>
      <c r="B1454" s="13">
        <v>36120</v>
      </c>
      <c r="C1454">
        <v>2.0950000000000002</v>
      </c>
      <c r="D1454" s="4">
        <f t="shared" si="68"/>
        <v>-9.5012591241402516E-3</v>
      </c>
      <c r="E1454" s="5">
        <f t="shared" si="69"/>
        <v>0.38720566946530316</v>
      </c>
    </row>
    <row r="1455" spans="1:5" x14ac:dyDescent="0.2">
      <c r="A1455" s="9">
        <f t="shared" si="70"/>
        <v>11</v>
      </c>
      <c r="B1455" s="13">
        <v>36121</v>
      </c>
      <c r="C1455">
        <v>2.0950000000000002</v>
      </c>
      <c r="D1455" s="4">
        <f t="shared" si="68"/>
        <v>0</v>
      </c>
      <c r="E1455" s="5">
        <f t="shared" si="69"/>
        <v>0.3198329191306335</v>
      </c>
    </row>
    <row r="1456" spans="1:5" x14ac:dyDescent="0.2">
      <c r="A1456" s="9">
        <f t="shared" si="70"/>
        <v>11</v>
      </c>
      <c r="B1456" s="13">
        <v>36122</v>
      </c>
      <c r="C1456">
        <v>2.0950000000000002</v>
      </c>
      <c r="D1456" s="4">
        <f t="shared" si="68"/>
        <v>0</v>
      </c>
      <c r="E1456" s="5">
        <f t="shared" si="69"/>
        <v>0.21984030705145544</v>
      </c>
    </row>
    <row r="1457" spans="1:5" x14ac:dyDescent="0.2">
      <c r="A1457" s="9">
        <f t="shared" si="70"/>
        <v>11</v>
      </c>
      <c r="B1457" s="13">
        <v>36123</v>
      </c>
      <c r="C1457">
        <v>2.0350000000000001</v>
      </c>
      <c r="D1457" s="4">
        <f t="shared" si="68"/>
        <v>-2.9057734479542782E-2</v>
      </c>
      <c r="E1457" s="5">
        <f t="shared" si="69"/>
        <v>0.25383104112969174</v>
      </c>
    </row>
    <row r="1458" spans="1:5" x14ac:dyDescent="0.2">
      <c r="A1458" s="9">
        <f t="shared" si="70"/>
        <v>11</v>
      </c>
      <c r="B1458" s="13">
        <v>36124</v>
      </c>
      <c r="C1458">
        <v>2.0150000000000001</v>
      </c>
      <c r="D1458" s="4">
        <f t="shared" si="68"/>
        <v>-9.8766234959119757E-3</v>
      </c>
      <c r="E1458" s="5">
        <f t="shared" si="69"/>
        <v>0.24629276377240003</v>
      </c>
    </row>
    <row r="1459" spans="1:5" x14ac:dyDescent="0.2">
      <c r="A1459" s="9">
        <f t="shared" si="70"/>
        <v>11</v>
      </c>
      <c r="B1459" s="13">
        <v>36125</v>
      </c>
      <c r="C1459">
        <v>1.87</v>
      </c>
      <c r="D1459" s="4">
        <f t="shared" si="68"/>
        <v>-7.4680764532151056E-2</v>
      </c>
      <c r="E1459" s="5">
        <f t="shared" si="69"/>
        <v>0.4503518165836361</v>
      </c>
    </row>
    <row r="1460" spans="1:5" x14ac:dyDescent="0.2">
      <c r="A1460" s="9">
        <f t="shared" si="70"/>
        <v>11</v>
      </c>
      <c r="B1460" s="13">
        <v>36126</v>
      </c>
      <c r="C1460">
        <v>1.87</v>
      </c>
      <c r="D1460" s="4">
        <f t="shared" si="68"/>
        <v>0</v>
      </c>
      <c r="E1460" s="5">
        <f t="shared" si="69"/>
        <v>0.46286483335101014</v>
      </c>
    </row>
    <row r="1461" spans="1:5" x14ac:dyDescent="0.2">
      <c r="A1461" s="9">
        <f t="shared" si="70"/>
        <v>11</v>
      </c>
      <c r="B1461" s="13">
        <v>36127</v>
      </c>
      <c r="C1461">
        <v>1.87</v>
      </c>
      <c r="D1461" s="4">
        <f t="shared" si="68"/>
        <v>0</v>
      </c>
      <c r="E1461" s="5">
        <f t="shared" si="69"/>
        <v>0.45772110782620112</v>
      </c>
    </row>
    <row r="1462" spans="1:5" x14ac:dyDescent="0.2">
      <c r="A1462" s="9">
        <f t="shared" si="70"/>
        <v>11</v>
      </c>
      <c r="B1462" s="13">
        <v>36128</v>
      </c>
      <c r="C1462">
        <v>1.87</v>
      </c>
      <c r="D1462" s="4">
        <f t="shared" si="68"/>
        <v>0</v>
      </c>
      <c r="E1462" s="5">
        <f t="shared" si="69"/>
        <v>0.4642536298642464</v>
      </c>
    </row>
    <row r="1463" spans="1:5" x14ac:dyDescent="0.2">
      <c r="A1463" s="9">
        <f t="shared" si="70"/>
        <v>11</v>
      </c>
      <c r="B1463" s="13">
        <v>36129</v>
      </c>
      <c r="C1463">
        <v>1.87</v>
      </c>
      <c r="D1463" s="4">
        <f t="shared" si="68"/>
        <v>0</v>
      </c>
      <c r="E1463" s="5">
        <f t="shared" si="69"/>
        <v>0.45450503191747965</v>
      </c>
    </row>
    <row r="1464" spans="1:5" x14ac:dyDescent="0.2">
      <c r="A1464" s="9">
        <f>MONTH(B1464)+(YEAR(B1464)-1998)*12</f>
        <v>12</v>
      </c>
      <c r="B1464" s="13">
        <v>36130</v>
      </c>
      <c r="C1464">
        <v>1.645</v>
      </c>
      <c r="D1464" s="4">
        <f t="shared" si="68"/>
        <v>-0.1281980466491601</v>
      </c>
      <c r="E1464" s="5">
        <f t="shared" si="69"/>
        <v>0.83292459932922791</v>
      </c>
    </row>
    <row r="1465" spans="1:5" x14ac:dyDescent="0.2">
      <c r="A1465" s="9">
        <f t="shared" ref="A1465:A1528" si="71">MONTH(B1465)+(YEAR(B1465)-1998)*12</f>
        <v>12</v>
      </c>
      <c r="B1465" s="13">
        <v>36131</v>
      </c>
      <c r="C1465">
        <v>1.395</v>
      </c>
      <c r="D1465" s="4">
        <f t="shared" ref="D1465:D1474" si="72">LN(C1465/C1464)</f>
        <v>-0.16484596894400622</v>
      </c>
      <c r="E1465" s="5">
        <f t="shared" ref="E1465:E1474" si="73">STDEV(D1456:D1465)*SQRT(365)</f>
        <v>1.1671747674572193</v>
      </c>
    </row>
    <row r="1466" spans="1:5" x14ac:dyDescent="0.2">
      <c r="A1466" s="9">
        <f t="shared" si="71"/>
        <v>12</v>
      </c>
      <c r="B1466" s="13">
        <v>36132</v>
      </c>
      <c r="C1466">
        <v>1.375</v>
      </c>
      <c r="D1466" s="4">
        <f t="shared" si="72"/>
        <v>-1.444068415479436E-2</v>
      </c>
      <c r="E1466" s="5">
        <f t="shared" si="73"/>
        <v>1.1499027885449098</v>
      </c>
    </row>
    <row r="1467" spans="1:5" x14ac:dyDescent="0.2">
      <c r="A1467" s="9">
        <f t="shared" si="71"/>
        <v>12</v>
      </c>
      <c r="B1467" s="13">
        <v>36133</v>
      </c>
      <c r="C1467">
        <v>1.1850000000000001</v>
      </c>
      <c r="D1467" s="4">
        <f t="shared" si="72"/>
        <v>-0.14871095653144012</v>
      </c>
      <c r="E1467" s="5">
        <f t="shared" si="73"/>
        <v>1.3107891848821169</v>
      </c>
    </row>
    <row r="1468" spans="1:5" x14ac:dyDescent="0.2">
      <c r="A1468" s="9">
        <f t="shared" si="71"/>
        <v>12</v>
      </c>
      <c r="B1468" s="13">
        <v>36134</v>
      </c>
      <c r="C1468">
        <v>1.01</v>
      </c>
      <c r="D1468" s="4">
        <f t="shared" si="72"/>
        <v>-0.15979244373392654</v>
      </c>
      <c r="E1468" s="5">
        <f t="shared" si="73"/>
        <v>1.4145840180811957</v>
      </c>
    </row>
    <row r="1469" spans="1:5" x14ac:dyDescent="0.2">
      <c r="A1469" s="9">
        <f t="shared" si="71"/>
        <v>12</v>
      </c>
      <c r="B1469" s="13">
        <v>36135</v>
      </c>
      <c r="C1469">
        <v>1.01</v>
      </c>
      <c r="D1469" s="4">
        <f t="shared" si="72"/>
        <v>0</v>
      </c>
      <c r="E1469" s="5">
        <f t="shared" si="73"/>
        <v>1.4732992300763625</v>
      </c>
    </row>
    <row r="1470" spans="1:5" x14ac:dyDescent="0.2">
      <c r="A1470" s="9">
        <f t="shared" si="71"/>
        <v>12</v>
      </c>
      <c r="B1470" s="13">
        <v>36136</v>
      </c>
      <c r="C1470">
        <v>1.01</v>
      </c>
      <c r="D1470" s="4">
        <f t="shared" si="72"/>
        <v>0</v>
      </c>
      <c r="E1470" s="5">
        <f t="shared" si="73"/>
        <v>1.4732992300763625</v>
      </c>
    </row>
    <row r="1471" spans="1:5" x14ac:dyDescent="0.2">
      <c r="A1471" s="9">
        <f t="shared" si="71"/>
        <v>12</v>
      </c>
      <c r="B1471" s="13">
        <v>36137</v>
      </c>
      <c r="C1471">
        <v>1.55</v>
      </c>
      <c r="D1471" s="4">
        <f t="shared" si="72"/>
        <v>0.42830460007798721</v>
      </c>
      <c r="E1471" s="5">
        <f t="shared" si="73"/>
        <v>3.3175752789376882</v>
      </c>
    </row>
    <row r="1472" spans="1:5" x14ac:dyDescent="0.2">
      <c r="A1472" s="9">
        <f t="shared" si="71"/>
        <v>12</v>
      </c>
      <c r="B1472" s="13">
        <v>36138</v>
      </c>
      <c r="C1472">
        <v>1.7949999999999999</v>
      </c>
      <c r="D1472" s="4">
        <f t="shared" si="72"/>
        <v>0.14675009100908687</v>
      </c>
      <c r="E1472" s="5">
        <f t="shared" si="73"/>
        <v>3.4663749925290297</v>
      </c>
    </row>
    <row r="1473" spans="1:5" x14ac:dyDescent="0.2">
      <c r="A1473" s="9">
        <f t="shared" si="71"/>
        <v>12</v>
      </c>
      <c r="B1473" s="13">
        <v>36139</v>
      </c>
      <c r="C1473">
        <v>1.64</v>
      </c>
      <c r="D1473" s="4">
        <f t="shared" si="72"/>
        <v>-9.0308780104135178E-2</v>
      </c>
      <c r="E1473" s="5">
        <f t="shared" si="73"/>
        <v>3.5047758624394638</v>
      </c>
    </row>
    <row r="1474" spans="1:5" x14ac:dyDescent="0.2">
      <c r="A1474" s="9">
        <f t="shared" si="71"/>
        <v>12</v>
      </c>
      <c r="B1474" s="13">
        <v>36140</v>
      </c>
      <c r="C1474">
        <v>1.575</v>
      </c>
      <c r="D1474" s="4">
        <f t="shared" si="72"/>
        <v>-4.0440969558510592E-2</v>
      </c>
      <c r="E1474" s="5">
        <f t="shared" si="73"/>
        <v>3.4271631764767969</v>
      </c>
    </row>
    <row r="1475" spans="1:5" x14ac:dyDescent="0.2">
      <c r="A1475" s="9">
        <f t="shared" si="71"/>
        <v>12</v>
      </c>
      <c r="B1475" s="13">
        <v>36141</v>
      </c>
      <c r="C1475">
        <v>1.53</v>
      </c>
      <c r="D1475" s="4">
        <f t="shared" ref="D1475:D1529" si="74">LN(C1475/C1474)</f>
        <v>-2.8987536873252298E-2</v>
      </c>
      <c r="E1475" s="5">
        <f t="shared" ref="E1475:E1538" si="75">STDEV(D1466:D1475)*SQRT(365)</f>
        <v>3.2635141095328106</v>
      </c>
    </row>
    <row r="1476" spans="1:5" x14ac:dyDescent="0.2">
      <c r="A1476" s="9">
        <f t="shared" si="71"/>
        <v>12</v>
      </c>
      <c r="B1476" s="13">
        <v>36142</v>
      </c>
      <c r="C1476">
        <v>1.53</v>
      </c>
      <c r="D1476" s="4">
        <f t="shared" si="74"/>
        <v>0</v>
      </c>
      <c r="E1476" s="5">
        <f t="shared" si="75"/>
        <v>3.2604296882270485</v>
      </c>
    </row>
    <row r="1477" spans="1:5" x14ac:dyDescent="0.2">
      <c r="A1477" s="9">
        <f t="shared" si="71"/>
        <v>12</v>
      </c>
      <c r="B1477" s="13">
        <v>36143</v>
      </c>
      <c r="C1477">
        <v>1.53</v>
      </c>
      <c r="D1477" s="4">
        <f t="shared" si="74"/>
        <v>0</v>
      </c>
      <c r="E1477" s="5">
        <f t="shared" si="75"/>
        <v>3.0846375939905495</v>
      </c>
    </row>
    <row r="1478" spans="1:5" x14ac:dyDescent="0.2">
      <c r="A1478" s="9">
        <f t="shared" si="71"/>
        <v>12</v>
      </c>
      <c r="B1478" s="13">
        <v>36144</v>
      </c>
      <c r="C1478">
        <v>1.81</v>
      </c>
      <c r="D1478" s="4">
        <f t="shared" si="74"/>
        <v>0.16805910987339029</v>
      </c>
      <c r="E1478" s="5">
        <f t="shared" si="75"/>
        <v>2.9171019882184024</v>
      </c>
    </row>
    <row r="1479" spans="1:5" x14ac:dyDescent="0.2">
      <c r="A1479" s="9">
        <f t="shared" si="71"/>
        <v>12</v>
      </c>
      <c r="B1479" s="13">
        <v>36145</v>
      </c>
      <c r="C1479">
        <v>1.855</v>
      </c>
      <c r="D1479" s="4">
        <f t="shared" si="74"/>
        <v>2.4557850781663965E-2</v>
      </c>
      <c r="E1479" s="5">
        <f t="shared" si="75"/>
        <v>2.900912460837608</v>
      </c>
    </row>
    <row r="1480" spans="1:5" x14ac:dyDescent="0.2">
      <c r="A1480" s="9">
        <f t="shared" si="71"/>
        <v>12</v>
      </c>
      <c r="B1480" s="13">
        <v>36146</v>
      </c>
      <c r="C1480">
        <v>1.9650000000000001</v>
      </c>
      <c r="D1480" s="4">
        <f t="shared" si="74"/>
        <v>5.7607549261826235E-2</v>
      </c>
      <c r="E1480" s="5">
        <f t="shared" si="75"/>
        <v>2.8726919308637635</v>
      </c>
    </row>
    <row r="1481" spans="1:5" x14ac:dyDescent="0.2">
      <c r="A1481" s="9">
        <f t="shared" si="71"/>
        <v>12</v>
      </c>
      <c r="B1481" s="13">
        <v>36147</v>
      </c>
      <c r="C1481">
        <v>1.99</v>
      </c>
      <c r="D1481" s="4">
        <f t="shared" si="74"/>
        <v>1.2642393415176527E-2</v>
      </c>
      <c r="E1481" s="5">
        <f t="shared" si="75"/>
        <v>1.5369768488532498</v>
      </c>
    </row>
    <row r="1482" spans="1:5" x14ac:dyDescent="0.2">
      <c r="A1482" s="9">
        <f t="shared" si="71"/>
        <v>12</v>
      </c>
      <c r="B1482" s="13">
        <v>36148</v>
      </c>
      <c r="C1482">
        <v>2.0099999999999998</v>
      </c>
      <c r="D1482" s="4">
        <f t="shared" si="74"/>
        <v>1.0000083334583179E-2</v>
      </c>
      <c r="E1482" s="5">
        <f t="shared" si="75"/>
        <v>1.3016488362708052</v>
      </c>
    </row>
    <row r="1483" spans="1:5" x14ac:dyDescent="0.2">
      <c r="A1483" s="9">
        <f t="shared" si="71"/>
        <v>12</v>
      </c>
      <c r="B1483" s="13">
        <v>36149</v>
      </c>
      <c r="C1483">
        <v>2.0099999999999998</v>
      </c>
      <c r="D1483" s="4">
        <f t="shared" si="74"/>
        <v>0</v>
      </c>
      <c r="E1483" s="5">
        <f t="shared" si="75"/>
        <v>1.1169547507486484</v>
      </c>
    </row>
    <row r="1484" spans="1:5" x14ac:dyDescent="0.2">
      <c r="A1484" s="9">
        <f t="shared" si="71"/>
        <v>12</v>
      </c>
      <c r="B1484" s="13">
        <v>36150</v>
      </c>
      <c r="C1484">
        <v>2.0099999999999998</v>
      </c>
      <c r="D1484" s="4">
        <f t="shared" si="74"/>
        <v>0</v>
      </c>
      <c r="E1484" s="5">
        <f t="shared" si="75"/>
        <v>1.0525661771871515</v>
      </c>
    </row>
    <row r="1485" spans="1:5" x14ac:dyDescent="0.2">
      <c r="A1485" s="9">
        <f t="shared" si="71"/>
        <v>12</v>
      </c>
      <c r="B1485" s="13">
        <v>36151</v>
      </c>
      <c r="C1485">
        <v>2.0449999999999999</v>
      </c>
      <c r="D1485" s="4">
        <f t="shared" si="74"/>
        <v>1.7263067423780771E-2</v>
      </c>
      <c r="E1485" s="5">
        <f t="shared" si="75"/>
        <v>0.99284368009699264</v>
      </c>
    </row>
    <row r="1486" spans="1:5" x14ac:dyDescent="0.2">
      <c r="A1486" s="9">
        <f t="shared" si="71"/>
        <v>12</v>
      </c>
      <c r="B1486" s="13">
        <v>36152</v>
      </c>
      <c r="C1486">
        <v>1.9450000000000001</v>
      </c>
      <c r="D1486" s="4">
        <f t="shared" si="74"/>
        <v>-5.0135812424355337E-2</v>
      </c>
      <c r="E1486" s="5">
        <f t="shared" si="75"/>
        <v>1.0933747853500821</v>
      </c>
    </row>
    <row r="1487" spans="1:5" x14ac:dyDescent="0.2">
      <c r="A1487" s="9">
        <f t="shared" si="71"/>
        <v>12</v>
      </c>
      <c r="B1487" s="13">
        <v>36153</v>
      </c>
      <c r="C1487">
        <v>1.865</v>
      </c>
      <c r="D1487" s="4">
        <f t="shared" si="74"/>
        <v>-4.200092397463083E-2</v>
      </c>
      <c r="E1487" s="5">
        <f t="shared" si="75"/>
        <v>1.1582819566632943</v>
      </c>
    </row>
    <row r="1488" spans="1:5" x14ac:dyDescent="0.2">
      <c r="A1488" s="9">
        <f t="shared" si="71"/>
        <v>12</v>
      </c>
      <c r="B1488" s="13">
        <v>36154</v>
      </c>
      <c r="C1488">
        <v>1.865</v>
      </c>
      <c r="D1488" s="4">
        <f t="shared" si="74"/>
        <v>0</v>
      </c>
      <c r="E1488" s="5">
        <f t="shared" si="75"/>
        <v>0.59289184440311271</v>
      </c>
    </row>
    <row r="1489" spans="1:6" x14ac:dyDescent="0.2">
      <c r="A1489" s="9">
        <f t="shared" si="71"/>
        <v>12</v>
      </c>
      <c r="B1489" s="13">
        <v>36155</v>
      </c>
      <c r="C1489">
        <v>1.865</v>
      </c>
      <c r="D1489" s="4">
        <f t="shared" si="74"/>
        <v>0</v>
      </c>
      <c r="E1489" s="5">
        <f t="shared" si="75"/>
        <v>0.57495995536174327</v>
      </c>
    </row>
    <row r="1490" spans="1:6" x14ac:dyDescent="0.2">
      <c r="A1490" s="9">
        <f t="shared" si="71"/>
        <v>12</v>
      </c>
      <c r="B1490" s="13">
        <v>36156</v>
      </c>
      <c r="C1490">
        <v>1.865</v>
      </c>
      <c r="D1490" s="4">
        <f t="shared" si="74"/>
        <v>0</v>
      </c>
      <c r="E1490" s="5">
        <f t="shared" si="75"/>
        <v>0.4301666581432021</v>
      </c>
    </row>
    <row r="1491" spans="1:6" x14ac:dyDescent="0.2">
      <c r="A1491" s="9">
        <f t="shared" si="71"/>
        <v>12</v>
      </c>
      <c r="B1491" s="13">
        <v>36157</v>
      </c>
      <c r="C1491">
        <v>1.865</v>
      </c>
      <c r="D1491" s="4">
        <f t="shared" si="74"/>
        <v>0</v>
      </c>
      <c r="E1491" s="5">
        <f t="shared" si="75"/>
        <v>0.41540000840451763</v>
      </c>
    </row>
    <row r="1492" spans="1:6" x14ac:dyDescent="0.2">
      <c r="A1492" s="9">
        <f t="shared" si="71"/>
        <v>12</v>
      </c>
      <c r="B1492" s="13">
        <v>36158</v>
      </c>
      <c r="C1492">
        <v>1.7849999999999999</v>
      </c>
      <c r="D1492" s="4">
        <f t="shared" si="74"/>
        <v>-4.3842637864176491E-2</v>
      </c>
      <c r="E1492" s="5">
        <f t="shared" si="75"/>
        <v>0.45427680171508911</v>
      </c>
    </row>
    <row r="1493" spans="1:6" x14ac:dyDescent="0.2">
      <c r="A1493" s="9">
        <f t="shared" si="71"/>
        <v>12</v>
      </c>
      <c r="B1493" s="13">
        <v>36159</v>
      </c>
      <c r="C1493">
        <v>1.81</v>
      </c>
      <c r="D1493" s="4">
        <f t="shared" si="74"/>
        <v>1.390843004613215E-2</v>
      </c>
      <c r="E1493" s="5">
        <f t="shared" si="75"/>
        <v>0.47625713188262342</v>
      </c>
    </row>
    <row r="1494" spans="1:6" x14ac:dyDescent="0.2">
      <c r="A1494" s="9">
        <f t="shared" si="71"/>
        <v>12</v>
      </c>
      <c r="B1494" s="13">
        <v>36160</v>
      </c>
      <c r="C1494">
        <v>1.835</v>
      </c>
      <c r="D1494" s="4">
        <f t="shared" si="74"/>
        <v>1.3717636228799126E-2</v>
      </c>
      <c r="E1494" s="5">
        <f t="shared" si="75"/>
        <v>0.49532884722683002</v>
      </c>
    </row>
    <row r="1495" spans="1:6" x14ac:dyDescent="0.2">
      <c r="A1495" s="9">
        <f t="shared" si="71"/>
        <v>13</v>
      </c>
      <c r="B1495" s="13">
        <v>36161</v>
      </c>
      <c r="C1495">
        <v>1.875</v>
      </c>
      <c r="D1495" s="4">
        <f t="shared" si="74"/>
        <v>2.156417791584064E-2</v>
      </c>
      <c r="E1495" s="16">
        <f t="shared" si="75"/>
        <v>0.50519924327457988</v>
      </c>
      <c r="F1495" s="17">
        <f>STDEV(D1495:D1525)*SQRT(365)</f>
        <v>0.5758118355705778</v>
      </c>
    </row>
    <row r="1496" spans="1:6" x14ac:dyDescent="0.2">
      <c r="A1496" s="9">
        <f t="shared" si="71"/>
        <v>13</v>
      </c>
      <c r="B1496" s="13">
        <v>36162</v>
      </c>
      <c r="C1496">
        <v>1.875</v>
      </c>
      <c r="D1496" s="4">
        <f t="shared" si="74"/>
        <v>0</v>
      </c>
      <c r="E1496" s="5">
        <f t="shared" si="75"/>
        <v>0.42235674533605061</v>
      </c>
    </row>
    <row r="1497" spans="1:6" x14ac:dyDescent="0.2">
      <c r="A1497" s="9">
        <f t="shared" si="71"/>
        <v>13</v>
      </c>
      <c r="B1497" s="13">
        <v>36163</v>
      </c>
      <c r="C1497">
        <v>1.875</v>
      </c>
      <c r="D1497" s="4">
        <f t="shared" si="74"/>
        <v>0</v>
      </c>
      <c r="E1497" s="5">
        <f t="shared" si="75"/>
        <v>0.33492476184081837</v>
      </c>
    </row>
    <row r="1498" spans="1:6" x14ac:dyDescent="0.2">
      <c r="A1498" s="9">
        <f t="shared" si="71"/>
        <v>13</v>
      </c>
      <c r="B1498" s="13">
        <v>36164</v>
      </c>
      <c r="C1498">
        <v>1.875</v>
      </c>
      <c r="D1498" s="4">
        <f t="shared" si="74"/>
        <v>0</v>
      </c>
      <c r="E1498" s="5">
        <f t="shared" si="75"/>
        <v>0.33492476184081837</v>
      </c>
    </row>
    <row r="1499" spans="1:6" x14ac:dyDescent="0.2">
      <c r="A1499" s="9">
        <f t="shared" si="71"/>
        <v>13</v>
      </c>
      <c r="B1499" s="13">
        <v>36165</v>
      </c>
      <c r="C1499">
        <v>2.1</v>
      </c>
      <c r="D1499" s="4">
        <f t="shared" si="74"/>
        <v>0.11332868530700327</v>
      </c>
      <c r="E1499" s="5">
        <f t="shared" si="75"/>
        <v>0.75897478838984678</v>
      </c>
    </row>
    <row r="1500" spans="1:6" x14ac:dyDescent="0.2">
      <c r="A1500" s="9">
        <f t="shared" si="71"/>
        <v>13</v>
      </c>
      <c r="B1500" s="13">
        <v>36166</v>
      </c>
      <c r="C1500">
        <v>2.04</v>
      </c>
      <c r="D1500" s="4">
        <f t="shared" si="74"/>
        <v>-2.8987536873252298E-2</v>
      </c>
      <c r="E1500" s="5">
        <f t="shared" si="75"/>
        <v>0.79662799016949193</v>
      </c>
    </row>
    <row r="1501" spans="1:6" x14ac:dyDescent="0.2">
      <c r="A1501" s="9">
        <f t="shared" si="71"/>
        <v>13</v>
      </c>
      <c r="B1501" s="13">
        <v>36167</v>
      </c>
      <c r="C1501">
        <v>2.0350000000000001</v>
      </c>
      <c r="D1501" s="4">
        <f t="shared" si="74"/>
        <v>-2.4539889615667028E-3</v>
      </c>
      <c r="E1501" s="5">
        <f t="shared" si="75"/>
        <v>0.79788544084668267</v>
      </c>
    </row>
    <row r="1502" spans="1:6" x14ac:dyDescent="0.2">
      <c r="A1502" s="9">
        <f t="shared" si="71"/>
        <v>13</v>
      </c>
      <c r="B1502" s="13">
        <v>36168</v>
      </c>
      <c r="C1502">
        <v>1.895</v>
      </c>
      <c r="D1502" s="4">
        <f t="shared" si="74"/>
        <v>-7.1276980360168662E-2</v>
      </c>
      <c r="E1502" s="5">
        <f t="shared" si="75"/>
        <v>0.88377844881916956</v>
      </c>
    </row>
    <row r="1503" spans="1:6" x14ac:dyDescent="0.2">
      <c r="A1503" s="9">
        <f t="shared" si="71"/>
        <v>13</v>
      </c>
      <c r="B1503" s="13">
        <v>36169</v>
      </c>
      <c r="C1503">
        <v>1.875</v>
      </c>
      <c r="D1503" s="4">
        <f t="shared" si="74"/>
        <v>-1.0610179112015571E-2</v>
      </c>
      <c r="E1503" s="5">
        <f t="shared" si="75"/>
        <v>0.88726508512254276</v>
      </c>
    </row>
    <row r="1504" spans="1:6" x14ac:dyDescent="0.2">
      <c r="A1504" s="9">
        <f t="shared" si="71"/>
        <v>13</v>
      </c>
      <c r="B1504" s="13">
        <v>36170</v>
      </c>
      <c r="C1504">
        <v>1.875</v>
      </c>
      <c r="D1504" s="4">
        <f t="shared" si="74"/>
        <v>0</v>
      </c>
      <c r="E1504" s="5">
        <f t="shared" si="75"/>
        <v>0.88474309324550116</v>
      </c>
    </row>
    <row r="1505" spans="1:5" x14ac:dyDescent="0.2">
      <c r="A1505" s="9">
        <f t="shared" si="71"/>
        <v>13</v>
      </c>
      <c r="B1505" s="13">
        <v>36171</v>
      </c>
      <c r="C1505">
        <v>1.875</v>
      </c>
      <c r="D1505" s="4">
        <f t="shared" si="74"/>
        <v>0</v>
      </c>
      <c r="E1505" s="5">
        <f t="shared" si="75"/>
        <v>0.8750984735847317</v>
      </c>
    </row>
    <row r="1506" spans="1:5" x14ac:dyDescent="0.2">
      <c r="A1506" s="9">
        <f t="shared" si="71"/>
        <v>13</v>
      </c>
      <c r="B1506" s="13">
        <v>36172</v>
      </c>
      <c r="C1506">
        <v>1.82</v>
      </c>
      <c r="D1506" s="4">
        <f t="shared" si="74"/>
        <v>-2.9772158333670144E-2</v>
      </c>
      <c r="E1506" s="5">
        <f t="shared" si="75"/>
        <v>0.89339255649612082</v>
      </c>
    </row>
    <row r="1507" spans="1:5" x14ac:dyDescent="0.2">
      <c r="A1507" s="9">
        <f t="shared" si="71"/>
        <v>13</v>
      </c>
      <c r="B1507" s="13">
        <v>36173</v>
      </c>
      <c r="C1507">
        <v>1.82</v>
      </c>
      <c r="D1507" s="4">
        <f t="shared" si="74"/>
        <v>0</v>
      </c>
      <c r="E1507" s="5">
        <f t="shared" si="75"/>
        <v>0.89339255649612082</v>
      </c>
    </row>
    <row r="1508" spans="1:5" x14ac:dyDescent="0.2">
      <c r="A1508" s="9">
        <f t="shared" si="71"/>
        <v>13</v>
      </c>
      <c r="B1508" s="13">
        <v>36174</v>
      </c>
      <c r="C1508">
        <v>1.865</v>
      </c>
      <c r="D1508" s="4">
        <f t="shared" si="74"/>
        <v>2.4424552007074794E-2</v>
      </c>
      <c r="E1508" s="5">
        <f t="shared" si="75"/>
        <v>0.90874794300967465</v>
      </c>
    </row>
    <row r="1509" spans="1:5" x14ac:dyDescent="0.2">
      <c r="A1509" s="9">
        <f t="shared" si="71"/>
        <v>13</v>
      </c>
      <c r="B1509" s="13">
        <v>36175</v>
      </c>
      <c r="C1509">
        <v>1.78</v>
      </c>
      <c r="D1509" s="4">
        <f t="shared" si="74"/>
        <v>-4.6647688791785116E-2</v>
      </c>
      <c r="E1509" s="5">
        <f t="shared" si="75"/>
        <v>0.53147962755537148</v>
      </c>
    </row>
    <row r="1510" spans="1:5" x14ac:dyDescent="0.2">
      <c r="A1510" s="9">
        <f t="shared" si="71"/>
        <v>13</v>
      </c>
      <c r="B1510" s="13">
        <v>36176</v>
      </c>
      <c r="C1510">
        <v>1.7949999999999999</v>
      </c>
      <c r="D1510" s="4">
        <f t="shared" si="74"/>
        <v>8.3916576362483807E-3</v>
      </c>
      <c r="E1510" s="5">
        <f t="shared" si="75"/>
        <v>0.54378875522641557</v>
      </c>
    </row>
    <row r="1511" spans="1:5" x14ac:dyDescent="0.2">
      <c r="A1511" s="9">
        <f t="shared" si="71"/>
        <v>13</v>
      </c>
      <c r="B1511" s="13">
        <v>36177</v>
      </c>
      <c r="C1511">
        <v>1.7949999999999999</v>
      </c>
      <c r="D1511" s="4">
        <f t="shared" si="74"/>
        <v>0</v>
      </c>
      <c r="E1511" s="5">
        <f t="shared" si="75"/>
        <v>0.54587933309620673</v>
      </c>
    </row>
    <row r="1512" spans="1:5" x14ac:dyDescent="0.2">
      <c r="A1512" s="9">
        <f t="shared" si="71"/>
        <v>13</v>
      </c>
      <c r="B1512" s="13">
        <v>36178</v>
      </c>
      <c r="C1512">
        <v>1.7949999999999999</v>
      </c>
      <c r="D1512" s="4">
        <f t="shared" si="74"/>
        <v>0</v>
      </c>
      <c r="E1512" s="5">
        <f t="shared" si="75"/>
        <v>0.37933137129207073</v>
      </c>
    </row>
    <row r="1513" spans="1:5" x14ac:dyDescent="0.2">
      <c r="A1513" s="9">
        <f t="shared" si="71"/>
        <v>13</v>
      </c>
      <c r="B1513" s="13">
        <v>36179</v>
      </c>
      <c r="C1513">
        <v>1.7949999999999999</v>
      </c>
      <c r="D1513" s="4">
        <f t="shared" si="74"/>
        <v>0</v>
      </c>
      <c r="E1513" s="5">
        <f t="shared" si="75"/>
        <v>0.37886120520317512</v>
      </c>
    </row>
    <row r="1514" spans="1:5" x14ac:dyDescent="0.2">
      <c r="A1514" s="9">
        <f t="shared" si="71"/>
        <v>13</v>
      </c>
      <c r="B1514" s="13">
        <v>36180</v>
      </c>
      <c r="C1514">
        <v>1.77</v>
      </c>
      <c r="D1514" s="4">
        <f t="shared" si="74"/>
        <v>-1.4025475354504321E-2</v>
      </c>
      <c r="E1514" s="5">
        <f t="shared" si="75"/>
        <v>0.38177929103191638</v>
      </c>
    </row>
    <row r="1515" spans="1:5" x14ac:dyDescent="0.2">
      <c r="A1515" s="9">
        <f t="shared" si="71"/>
        <v>13</v>
      </c>
      <c r="B1515" s="13">
        <v>36181</v>
      </c>
      <c r="C1515">
        <v>1.8</v>
      </c>
      <c r="D1515" s="4">
        <f t="shared" si="74"/>
        <v>1.6807118316381191E-2</v>
      </c>
      <c r="E1515" s="5">
        <f t="shared" si="75"/>
        <v>0.40487303353154225</v>
      </c>
    </row>
    <row r="1516" spans="1:5" x14ac:dyDescent="0.2">
      <c r="A1516" s="9">
        <f t="shared" si="71"/>
        <v>13</v>
      </c>
      <c r="B1516" s="13">
        <v>36182</v>
      </c>
      <c r="C1516">
        <v>1.845</v>
      </c>
      <c r="D1516" s="4">
        <f t="shared" si="74"/>
        <v>2.4692612590371414E-2</v>
      </c>
      <c r="E1516" s="5">
        <f t="shared" si="75"/>
        <v>0.39837884296182946</v>
      </c>
    </row>
    <row r="1517" spans="1:5" x14ac:dyDescent="0.2">
      <c r="A1517" s="9">
        <f t="shared" si="71"/>
        <v>13</v>
      </c>
      <c r="B1517" s="13">
        <v>36183</v>
      </c>
      <c r="C1517">
        <v>1.81</v>
      </c>
      <c r="D1517" s="4">
        <f t="shared" si="74"/>
        <v>-1.9152432214756123E-2</v>
      </c>
      <c r="E1517" s="5">
        <f t="shared" si="75"/>
        <v>0.41738932112102367</v>
      </c>
    </row>
    <row r="1518" spans="1:5" x14ac:dyDescent="0.2">
      <c r="A1518" s="9">
        <f t="shared" si="71"/>
        <v>13</v>
      </c>
      <c r="B1518" s="13">
        <v>36184</v>
      </c>
      <c r="C1518">
        <v>1.81</v>
      </c>
      <c r="D1518" s="4">
        <f t="shared" si="74"/>
        <v>0</v>
      </c>
      <c r="E1518" s="5">
        <f t="shared" si="75"/>
        <v>0.38276517318001835</v>
      </c>
    </row>
    <row r="1519" spans="1:5" x14ac:dyDescent="0.2">
      <c r="A1519" s="9">
        <f t="shared" si="71"/>
        <v>13</v>
      </c>
      <c r="B1519" s="13">
        <v>36185</v>
      </c>
      <c r="C1519">
        <v>1.81</v>
      </c>
      <c r="D1519" s="4">
        <f t="shared" si="74"/>
        <v>0</v>
      </c>
      <c r="E1519" s="5">
        <f t="shared" si="75"/>
        <v>0.24649774387373116</v>
      </c>
    </row>
    <row r="1520" spans="1:5" x14ac:dyDescent="0.2">
      <c r="A1520" s="9">
        <f t="shared" si="71"/>
        <v>13</v>
      </c>
      <c r="B1520" s="13">
        <v>36186</v>
      </c>
      <c r="C1520">
        <v>1.75</v>
      </c>
      <c r="D1520" s="4">
        <f t="shared" si="74"/>
        <v>-3.3711057342311723E-2</v>
      </c>
      <c r="E1520" s="5">
        <f t="shared" si="75"/>
        <v>0.3201758944109922</v>
      </c>
    </row>
    <row r="1521" spans="1:5" x14ac:dyDescent="0.2">
      <c r="A1521" s="9">
        <f t="shared" si="71"/>
        <v>13</v>
      </c>
      <c r="B1521" s="13">
        <v>36187</v>
      </c>
      <c r="C1521">
        <v>1.72</v>
      </c>
      <c r="D1521" s="4">
        <f t="shared" si="74"/>
        <v>-1.7291497110060994E-2</v>
      </c>
      <c r="E1521" s="5">
        <f t="shared" si="75"/>
        <v>0.33145894166063727</v>
      </c>
    </row>
    <row r="1522" spans="1:5" x14ac:dyDescent="0.2">
      <c r="A1522" s="9">
        <f t="shared" si="71"/>
        <v>13</v>
      </c>
      <c r="B1522" s="13">
        <v>36188</v>
      </c>
      <c r="C1522">
        <v>1.75</v>
      </c>
      <c r="D1522" s="4">
        <f t="shared" si="74"/>
        <v>1.7291497110061043E-2</v>
      </c>
      <c r="E1522" s="5">
        <f t="shared" si="75"/>
        <v>0.35604001289511783</v>
      </c>
    </row>
    <row r="1523" spans="1:5" x14ac:dyDescent="0.2">
      <c r="A1523" s="9">
        <f t="shared" si="71"/>
        <v>13</v>
      </c>
      <c r="B1523" s="13">
        <v>36189</v>
      </c>
      <c r="C1523">
        <v>1.8049999999999999</v>
      </c>
      <c r="D1523" s="4">
        <f t="shared" si="74"/>
        <v>3.0944803849421491E-2</v>
      </c>
      <c r="E1523" s="5">
        <f t="shared" si="75"/>
        <v>0.40998635113941989</v>
      </c>
    </row>
    <row r="1524" spans="1:5" x14ac:dyDescent="0.2">
      <c r="A1524" s="9">
        <f t="shared" si="71"/>
        <v>13</v>
      </c>
      <c r="B1524" s="13">
        <v>36190</v>
      </c>
      <c r="C1524">
        <v>1.8149999999999999</v>
      </c>
      <c r="D1524" s="4">
        <f t="shared" si="74"/>
        <v>5.5248759319698072E-3</v>
      </c>
      <c r="E1524" s="5">
        <f t="shared" si="75"/>
        <v>0.39864497770569685</v>
      </c>
    </row>
    <row r="1525" spans="1:5" x14ac:dyDescent="0.2">
      <c r="A1525" s="9">
        <f t="shared" si="71"/>
        <v>13</v>
      </c>
      <c r="B1525" s="13">
        <v>36191</v>
      </c>
      <c r="C1525">
        <v>1.8149999999999999</v>
      </c>
      <c r="D1525" s="4">
        <f t="shared" si="74"/>
        <v>0</v>
      </c>
      <c r="E1525" s="5">
        <f t="shared" si="75"/>
        <v>0.38696079368061598</v>
      </c>
    </row>
    <row r="1526" spans="1:5" x14ac:dyDescent="0.2">
      <c r="A1526" s="9">
        <f t="shared" si="71"/>
        <v>14</v>
      </c>
      <c r="B1526" s="13">
        <v>36192</v>
      </c>
      <c r="C1526">
        <v>1.8049999999999999</v>
      </c>
      <c r="D1526" s="4">
        <f t="shared" si="74"/>
        <v>-5.5248759319699156E-3</v>
      </c>
      <c r="E1526" s="5">
        <f t="shared" si="75"/>
        <v>0.35295855861605935</v>
      </c>
    </row>
    <row r="1527" spans="1:5" x14ac:dyDescent="0.2">
      <c r="A1527" s="9">
        <f t="shared" si="71"/>
        <v>14</v>
      </c>
      <c r="B1527" s="13">
        <v>36193</v>
      </c>
      <c r="C1527">
        <v>1.7450000000000001</v>
      </c>
      <c r="D1527" s="4">
        <f t="shared" si="74"/>
        <v>-3.3806036130453659E-2</v>
      </c>
      <c r="E1527" s="5">
        <f t="shared" si="75"/>
        <v>0.39060995734895176</v>
      </c>
    </row>
    <row r="1528" spans="1:5" x14ac:dyDescent="0.2">
      <c r="A1528" s="9">
        <f t="shared" si="71"/>
        <v>14</v>
      </c>
      <c r="B1528" s="13">
        <v>36194</v>
      </c>
      <c r="C1528">
        <v>1.77</v>
      </c>
      <c r="D1528" s="4">
        <f t="shared" si="74"/>
        <v>1.422499093134726E-2</v>
      </c>
      <c r="E1528" s="5">
        <f t="shared" si="75"/>
        <v>0.40519335579458221</v>
      </c>
    </row>
    <row r="1529" spans="1:5" x14ac:dyDescent="0.2">
      <c r="A1529" s="9">
        <f t="shared" ref="A1529:A1592" si="76">MONTH(B1529)+(YEAR(B1529)-1998)*12</f>
        <v>14</v>
      </c>
      <c r="B1529" s="13">
        <v>36195</v>
      </c>
      <c r="C1529">
        <v>1.8</v>
      </c>
      <c r="D1529" s="4">
        <f t="shared" si="74"/>
        <v>1.6807118316381191E-2</v>
      </c>
      <c r="E1529" s="5">
        <f t="shared" si="75"/>
        <v>0.42135333095950811</v>
      </c>
    </row>
    <row r="1530" spans="1:5" x14ac:dyDescent="0.2">
      <c r="A1530" s="9">
        <f t="shared" si="76"/>
        <v>14</v>
      </c>
      <c r="B1530" s="13">
        <v>36196</v>
      </c>
      <c r="C1530">
        <v>1.7849999999999999</v>
      </c>
      <c r="D1530" s="4">
        <f t="shared" ref="D1530:D1593" si="77">LN(C1530/C1529)</f>
        <v>-8.3682496705166903E-3</v>
      </c>
      <c r="E1530" s="5">
        <f t="shared" si="75"/>
        <v>0.36445025309423867</v>
      </c>
    </row>
    <row r="1531" spans="1:5" x14ac:dyDescent="0.2">
      <c r="A1531" s="9">
        <f t="shared" si="76"/>
        <v>14</v>
      </c>
      <c r="B1531" s="13">
        <v>36197</v>
      </c>
      <c r="C1531">
        <v>1.8049999999999999</v>
      </c>
      <c r="D1531" s="4">
        <f t="shared" si="77"/>
        <v>1.1142176553241803E-2</v>
      </c>
      <c r="E1531" s="5">
        <f t="shared" si="75"/>
        <v>0.34334687132191816</v>
      </c>
    </row>
    <row r="1532" spans="1:5" x14ac:dyDescent="0.2">
      <c r="A1532" s="9">
        <f t="shared" si="76"/>
        <v>14</v>
      </c>
      <c r="B1532" s="13">
        <v>36198</v>
      </c>
      <c r="C1532">
        <v>1.8049999999999999</v>
      </c>
      <c r="D1532" s="4">
        <f t="shared" si="77"/>
        <v>0</v>
      </c>
      <c r="E1532" s="5">
        <f t="shared" si="75"/>
        <v>0.33363727931998494</v>
      </c>
    </row>
    <row r="1533" spans="1:5" x14ac:dyDescent="0.2">
      <c r="A1533" s="9">
        <f t="shared" si="76"/>
        <v>14</v>
      </c>
      <c r="B1533" s="13">
        <v>36199</v>
      </c>
      <c r="C1533">
        <v>1.8049999999999999</v>
      </c>
      <c r="D1533" s="4">
        <f t="shared" si="77"/>
        <v>0</v>
      </c>
      <c r="E1533" s="5">
        <f t="shared" si="75"/>
        <v>0.27633698963286091</v>
      </c>
    </row>
    <row r="1534" spans="1:5" x14ac:dyDescent="0.2">
      <c r="A1534" s="9">
        <f t="shared" si="76"/>
        <v>14</v>
      </c>
      <c r="B1534" s="13">
        <v>36200</v>
      </c>
      <c r="C1534">
        <v>1.8049999999999999</v>
      </c>
      <c r="D1534" s="4">
        <f t="shared" si="77"/>
        <v>0</v>
      </c>
      <c r="E1534" s="5">
        <f t="shared" si="75"/>
        <v>0.27386202903968659</v>
      </c>
    </row>
    <row r="1535" spans="1:5" x14ac:dyDescent="0.2">
      <c r="A1535" s="9">
        <f t="shared" si="76"/>
        <v>14</v>
      </c>
      <c r="B1535" s="13">
        <v>36201</v>
      </c>
      <c r="C1535">
        <v>1.825</v>
      </c>
      <c r="D1535" s="4">
        <f t="shared" si="77"/>
        <v>1.1019395249610698E-2</v>
      </c>
      <c r="E1535" s="5">
        <f t="shared" si="75"/>
        <v>0.28271241559362109</v>
      </c>
    </row>
    <row r="1536" spans="1:5" x14ac:dyDescent="0.2">
      <c r="A1536" s="9">
        <f t="shared" si="76"/>
        <v>14</v>
      </c>
      <c r="B1536" s="13">
        <v>36202</v>
      </c>
      <c r="C1536">
        <v>1.81</v>
      </c>
      <c r="D1536" s="4">
        <f t="shared" si="77"/>
        <v>-8.2531417567204141E-3</v>
      </c>
      <c r="E1536" s="5">
        <f t="shared" si="75"/>
        <v>0.28555594816616736</v>
      </c>
    </row>
    <row r="1537" spans="1:5" x14ac:dyDescent="0.2">
      <c r="A1537" s="9">
        <f t="shared" si="76"/>
        <v>14</v>
      </c>
      <c r="B1537" s="13">
        <v>36203</v>
      </c>
      <c r="C1537">
        <v>1.78</v>
      </c>
      <c r="D1537" s="4">
        <f t="shared" si="77"/>
        <v>-1.6713480973740667E-2</v>
      </c>
      <c r="E1537" s="5">
        <f t="shared" si="75"/>
        <v>0.21202311861005876</v>
      </c>
    </row>
    <row r="1538" spans="1:5" x14ac:dyDescent="0.2">
      <c r="A1538" s="9">
        <f t="shared" si="76"/>
        <v>14</v>
      </c>
      <c r="B1538" s="13">
        <v>36204</v>
      </c>
      <c r="C1538">
        <v>1.8149999999999999</v>
      </c>
      <c r="D1538" s="4">
        <f t="shared" si="77"/>
        <v>1.9472103412820314E-2</v>
      </c>
      <c r="E1538" s="5">
        <f t="shared" si="75"/>
        <v>0.22620274590426329</v>
      </c>
    </row>
    <row r="1539" spans="1:5" x14ac:dyDescent="0.2">
      <c r="A1539" s="9">
        <f t="shared" si="76"/>
        <v>14</v>
      </c>
      <c r="B1539" s="13">
        <v>36205</v>
      </c>
      <c r="C1539">
        <v>1.8149999999999999</v>
      </c>
      <c r="D1539" s="4">
        <f t="shared" si="77"/>
        <v>0</v>
      </c>
      <c r="E1539" s="5">
        <f t="shared" ref="E1539:E1602" si="78">STDEV(D1530:D1539)*SQRT(365)</f>
        <v>0.20491100470835005</v>
      </c>
    </row>
    <row r="1540" spans="1:5" x14ac:dyDescent="0.2">
      <c r="A1540" s="9">
        <f t="shared" si="76"/>
        <v>14</v>
      </c>
      <c r="B1540" s="13">
        <v>36206</v>
      </c>
      <c r="C1540">
        <v>1.8149999999999999</v>
      </c>
      <c r="D1540" s="4">
        <f t="shared" si="77"/>
        <v>0</v>
      </c>
      <c r="E1540" s="5">
        <f t="shared" si="78"/>
        <v>0.19570698196143016</v>
      </c>
    </row>
    <row r="1541" spans="1:5" x14ac:dyDescent="0.2">
      <c r="A1541" s="9">
        <f t="shared" si="76"/>
        <v>14</v>
      </c>
      <c r="B1541" s="13">
        <v>36207</v>
      </c>
      <c r="C1541">
        <v>1.8149999999999999</v>
      </c>
      <c r="D1541" s="4">
        <f t="shared" si="77"/>
        <v>0</v>
      </c>
      <c r="E1541" s="5">
        <f t="shared" si="78"/>
        <v>0.18511923251851833</v>
      </c>
    </row>
    <row r="1542" spans="1:5" x14ac:dyDescent="0.2">
      <c r="A1542" s="9">
        <f t="shared" si="76"/>
        <v>14</v>
      </c>
      <c r="B1542" s="13">
        <v>36208</v>
      </c>
      <c r="C1542">
        <v>1.7949999999999999</v>
      </c>
      <c r="D1542" s="4">
        <f t="shared" si="77"/>
        <v>-1.1080445776571907E-2</v>
      </c>
      <c r="E1542" s="5">
        <f t="shared" si="78"/>
        <v>0.19810858419743246</v>
      </c>
    </row>
    <row r="1543" spans="1:5" x14ac:dyDescent="0.2">
      <c r="A1543" s="9">
        <f t="shared" si="76"/>
        <v>14</v>
      </c>
      <c r="B1543" s="13">
        <v>36209</v>
      </c>
      <c r="C1543">
        <v>1.79</v>
      </c>
      <c r="D1543" s="4">
        <f t="shared" si="77"/>
        <v>-2.7894020875785254E-3</v>
      </c>
      <c r="E1543" s="5">
        <f t="shared" si="78"/>
        <v>0.19850771626410424</v>
      </c>
    </row>
    <row r="1544" spans="1:5" x14ac:dyDescent="0.2">
      <c r="A1544" s="9">
        <f t="shared" si="76"/>
        <v>14</v>
      </c>
      <c r="B1544" s="13">
        <v>36210</v>
      </c>
      <c r="C1544">
        <v>1.8049999999999999</v>
      </c>
      <c r="D1544" s="4">
        <f t="shared" si="77"/>
        <v>8.3449719321804679E-3</v>
      </c>
      <c r="E1544" s="5">
        <f t="shared" si="78"/>
        <v>0.20618430299178839</v>
      </c>
    </row>
    <row r="1545" spans="1:5" x14ac:dyDescent="0.2">
      <c r="A1545" s="9">
        <f t="shared" si="76"/>
        <v>14</v>
      </c>
      <c r="B1545" s="13">
        <v>36211</v>
      </c>
      <c r="C1545">
        <v>1.7849999999999999</v>
      </c>
      <c r="D1545" s="4">
        <f t="shared" si="77"/>
        <v>-1.1142176553241848E-2</v>
      </c>
      <c r="E1545" s="5">
        <f t="shared" si="78"/>
        <v>0.20157007019192102</v>
      </c>
    </row>
    <row r="1546" spans="1:5" x14ac:dyDescent="0.2">
      <c r="A1546" s="9">
        <f t="shared" si="76"/>
        <v>14</v>
      </c>
      <c r="B1546" s="13">
        <v>36212</v>
      </c>
      <c r="C1546">
        <v>1.7849999999999999</v>
      </c>
      <c r="D1546" s="4">
        <f t="shared" si="77"/>
        <v>0</v>
      </c>
      <c r="E1546" s="5">
        <f t="shared" si="78"/>
        <v>0.19767493435336364</v>
      </c>
    </row>
    <row r="1547" spans="1:5" x14ac:dyDescent="0.2">
      <c r="A1547" s="9">
        <f t="shared" si="76"/>
        <v>14</v>
      </c>
      <c r="B1547" s="13">
        <v>36213</v>
      </c>
      <c r="C1547">
        <v>1.7849999999999999</v>
      </c>
      <c r="D1547" s="4">
        <f t="shared" si="77"/>
        <v>0</v>
      </c>
      <c r="E1547" s="5">
        <f t="shared" si="78"/>
        <v>0.16881702204215399</v>
      </c>
    </row>
    <row r="1548" spans="1:5" x14ac:dyDescent="0.2">
      <c r="A1548" s="9">
        <f t="shared" si="76"/>
        <v>14</v>
      </c>
      <c r="B1548" s="13">
        <v>36214</v>
      </c>
      <c r="C1548">
        <v>1.78</v>
      </c>
      <c r="D1548" s="4">
        <f t="shared" si="77"/>
        <v>-2.8050509276086096E-3</v>
      </c>
      <c r="E1548" s="5">
        <f t="shared" si="78"/>
        <v>0.10924892086142539</v>
      </c>
    </row>
    <row r="1549" spans="1:5" x14ac:dyDescent="0.2">
      <c r="A1549" s="9">
        <f t="shared" si="76"/>
        <v>14</v>
      </c>
      <c r="B1549" s="13">
        <v>36215</v>
      </c>
      <c r="C1549">
        <v>1.7350000000000001</v>
      </c>
      <c r="D1549" s="4">
        <f t="shared" si="77"/>
        <v>-2.560595090517127E-2</v>
      </c>
      <c r="E1549" s="5">
        <f t="shared" si="78"/>
        <v>0.17838967198222311</v>
      </c>
    </row>
    <row r="1550" spans="1:5" x14ac:dyDescent="0.2">
      <c r="A1550" s="9">
        <f t="shared" si="76"/>
        <v>14</v>
      </c>
      <c r="B1550" s="13">
        <v>36216</v>
      </c>
      <c r="C1550">
        <v>1.73</v>
      </c>
      <c r="D1550" s="4">
        <f t="shared" si="77"/>
        <v>-2.8860048891349867E-3</v>
      </c>
      <c r="E1550" s="5">
        <f t="shared" si="78"/>
        <v>0.17627156752811221</v>
      </c>
    </row>
    <row r="1551" spans="1:5" x14ac:dyDescent="0.2">
      <c r="A1551" s="9">
        <f t="shared" si="76"/>
        <v>14</v>
      </c>
      <c r="B1551" s="13">
        <v>36217</v>
      </c>
      <c r="C1551">
        <v>1.6950000000000001</v>
      </c>
      <c r="D1551" s="4">
        <f t="shared" si="77"/>
        <v>-2.0438667677273956E-2</v>
      </c>
      <c r="E1551" s="5">
        <f t="shared" si="78"/>
        <v>0.19587661335167952</v>
      </c>
    </row>
    <row r="1552" spans="1:5" x14ac:dyDescent="0.2">
      <c r="A1552" s="9">
        <f t="shared" si="76"/>
        <v>14</v>
      </c>
      <c r="B1552" s="13">
        <v>36218</v>
      </c>
      <c r="C1552">
        <v>1.675</v>
      </c>
      <c r="D1552" s="4">
        <f t="shared" si="77"/>
        <v>-1.1869575555383882E-2</v>
      </c>
      <c r="E1552" s="5">
        <f t="shared" si="78"/>
        <v>0.19662598690924837</v>
      </c>
    </row>
    <row r="1553" spans="1:5" x14ac:dyDescent="0.2">
      <c r="A1553" s="9">
        <f t="shared" si="76"/>
        <v>14</v>
      </c>
      <c r="B1553" s="13">
        <v>36219</v>
      </c>
      <c r="C1553">
        <v>1.675</v>
      </c>
      <c r="D1553" s="4">
        <f t="shared" si="77"/>
        <v>0</v>
      </c>
      <c r="E1553" s="5">
        <f t="shared" si="78"/>
        <v>0.19970014109812081</v>
      </c>
    </row>
    <row r="1554" spans="1:5" x14ac:dyDescent="0.2">
      <c r="A1554" s="9">
        <f t="shared" si="76"/>
        <v>15</v>
      </c>
      <c r="B1554" s="13">
        <v>36220</v>
      </c>
      <c r="C1554">
        <v>1.615</v>
      </c>
      <c r="D1554" s="4">
        <f t="shared" si="77"/>
        <v>-3.6478208602409933E-2</v>
      </c>
      <c r="E1554" s="5">
        <f t="shared" si="78"/>
        <v>0.2423464677939762</v>
      </c>
    </row>
    <row r="1555" spans="1:5" x14ac:dyDescent="0.2">
      <c r="A1555" s="9">
        <f t="shared" si="76"/>
        <v>15</v>
      </c>
      <c r="B1555" s="13">
        <v>36221</v>
      </c>
      <c r="C1555">
        <v>1.65</v>
      </c>
      <c r="D1555" s="4">
        <f t="shared" si="77"/>
        <v>2.1440331237869408E-2</v>
      </c>
      <c r="E1555" s="5">
        <f t="shared" si="78"/>
        <v>0.31213634880741603</v>
      </c>
    </row>
    <row r="1556" spans="1:5" x14ac:dyDescent="0.2">
      <c r="A1556" s="9">
        <f t="shared" si="76"/>
        <v>15</v>
      </c>
      <c r="B1556" s="13">
        <v>36222</v>
      </c>
      <c r="C1556">
        <v>1.675</v>
      </c>
      <c r="D1556" s="4">
        <f t="shared" si="77"/>
        <v>1.5037877364540502E-2</v>
      </c>
      <c r="E1556" s="5">
        <f t="shared" si="78"/>
        <v>0.33952251297503977</v>
      </c>
    </row>
    <row r="1557" spans="1:5" x14ac:dyDescent="0.2">
      <c r="A1557" s="9">
        <f t="shared" si="76"/>
        <v>15</v>
      </c>
      <c r="B1557" s="13">
        <v>36223</v>
      </c>
      <c r="C1557">
        <v>1.67</v>
      </c>
      <c r="D1557" s="4">
        <f t="shared" si="77"/>
        <v>-2.9895388483660483E-3</v>
      </c>
      <c r="E1557" s="5">
        <f t="shared" si="78"/>
        <v>0.337726840915963</v>
      </c>
    </row>
    <row r="1558" spans="1:5" x14ac:dyDescent="0.2">
      <c r="A1558" s="9">
        <f t="shared" si="76"/>
        <v>15</v>
      </c>
      <c r="B1558" s="13">
        <v>36224</v>
      </c>
      <c r="C1558">
        <v>1.7150000000000001</v>
      </c>
      <c r="D1558" s="4">
        <f t="shared" si="77"/>
        <v>2.658945418923965E-2</v>
      </c>
      <c r="E1558" s="5">
        <f t="shared" si="78"/>
        <v>0.39342925032760767</v>
      </c>
    </row>
    <row r="1559" spans="1:5" x14ac:dyDescent="0.2">
      <c r="A1559" s="9">
        <f t="shared" si="76"/>
        <v>15</v>
      </c>
      <c r="B1559" s="13">
        <v>36225</v>
      </c>
      <c r="C1559">
        <v>1.73</v>
      </c>
      <c r="D1559" s="4">
        <f t="shared" si="77"/>
        <v>8.7083278917841934E-3</v>
      </c>
      <c r="E1559" s="5">
        <f t="shared" si="78"/>
        <v>0.36993216171348486</v>
      </c>
    </row>
    <row r="1560" spans="1:5" x14ac:dyDescent="0.2">
      <c r="A1560" s="9">
        <f t="shared" si="76"/>
        <v>15</v>
      </c>
      <c r="B1560" s="13">
        <v>36226</v>
      </c>
      <c r="C1560">
        <v>1.73</v>
      </c>
      <c r="D1560" s="4">
        <f t="shared" si="77"/>
        <v>0</v>
      </c>
      <c r="E1560" s="5">
        <f t="shared" si="78"/>
        <v>0.3695210344296761</v>
      </c>
    </row>
    <row r="1561" spans="1:5" x14ac:dyDescent="0.2">
      <c r="A1561" s="9">
        <f t="shared" si="76"/>
        <v>15</v>
      </c>
      <c r="B1561" s="13">
        <v>36227</v>
      </c>
      <c r="C1561">
        <v>1.73</v>
      </c>
      <c r="D1561" s="4">
        <f t="shared" si="77"/>
        <v>0</v>
      </c>
      <c r="E1561" s="5">
        <f t="shared" si="78"/>
        <v>0.34338023800969458</v>
      </c>
    </row>
    <row r="1562" spans="1:5" x14ac:dyDescent="0.2">
      <c r="A1562" s="9">
        <f t="shared" si="76"/>
        <v>15</v>
      </c>
      <c r="B1562" s="13">
        <v>36228</v>
      </c>
      <c r="C1562">
        <v>1.875</v>
      </c>
      <c r="D1562" s="4">
        <f t="shared" si="77"/>
        <v>8.0487250912686548E-2</v>
      </c>
      <c r="E1562" s="5">
        <f t="shared" si="78"/>
        <v>0.5701045449884522</v>
      </c>
    </row>
    <row r="1563" spans="1:5" x14ac:dyDescent="0.2">
      <c r="A1563" s="9">
        <f t="shared" si="76"/>
        <v>15</v>
      </c>
      <c r="B1563" s="13">
        <v>36229</v>
      </c>
      <c r="C1563">
        <v>1.845</v>
      </c>
      <c r="D1563" s="4">
        <f t="shared" si="77"/>
        <v>-1.6129381929883644E-2</v>
      </c>
      <c r="E1563" s="5">
        <f t="shared" si="78"/>
        <v>0.59099208200650077</v>
      </c>
    </row>
    <row r="1564" spans="1:5" x14ac:dyDescent="0.2">
      <c r="A1564" s="9">
        <f t="shared" si="76"/>
        <v>15</v>
      </c>
      <c r="B1564" s="13">
        <v>36230</v>
      </c>
      <c r="C1564">
        <v>1.94</v>
      </c>
      <c r="D1564" s="4">
        <f t="shared" si="77"/>
        <v>5.0208695582746203E-2</v>
      </c>
      <c r="E1564" s="5">
        <f t="shared" si="78"/>
        <v>0.54689899313672874</v>
      </c>
    </row>
    <row r="1565" spans="1:5" x14ac:dyDescent="0.2">
      <c r="A1565" s="9">
        <f t="shared" si="76"/>
        <v>15</v>
      </c>
      <c r="B1565" s="13">
        <v>36231</v>
      </c>
      <c r="C1565">
        <v>1.87</v>
      </c>
      <c r="D1565" s="4">
        <f t="shared" si="77"/>
        <v>-3.6749542208741375E-2</v>
      </c>
      <c r="E1565" s="5">
        <f t="shared" si="78"/>
        <v>0.63877577399084606</v>
      </c>
    </row>
    <row r="1566" spans="1:5" x14ac:dyDescent="0.2">
      <c r="A1566" s="9">
        <f t="shared" si="76"/>
        <v>15</v>
      </c>
      <c r="B1566" s="13">
        <v>36232</v>
      </c>
      <c r="C1566">
        <v>1.8149999999999999</v>
      </c>
      <c r="D1566" s="4">
        <f t="shared" si="77"/>
        <v>-2.9852963149681274E-2</v>
      </c>
      <c r="E1566" s="5">
        <f t="shared" si="78"/>
        <v>0.68731903530260241</v>
      </c>
    </row>
    <row r="1567" spans="1:5" x14ac:dyDescent="0.2">
      <c r="A1567" s="9">
        <f t="shared" si="76"/>
        <v>15</v>
      </c>
      <c r="B1567" s="13">
        <v>36233</v>
      </c>
      <c r="C1567">
        <v>1.8149999999999999</v>
      </c>
      <c r="D1567" s="4">
        <f t="shared" si="77"/>
        <v>0</v>
      </c>
      <c r="E1567" s="5">
        <f t="shared" si="78"/>
        <v>0.68561087363495488</v>
      </c>
    </row>
    <row r="1568" spans="1:5" x14ac:dyDescent="0.2">
      <c r="A1568" s="9">
        <f t="shared" si="76"/>
        <v>15</v>
      </c>
      <c r="B1568" s="13">
        <v>36234</v>
      </c>
      <c r="C1568">
        <v>1.8149999999999999</v>
      </c>
      <c r="D1568" s="4">
        <f t="shared" si="77"/>
        <v>0</v>
      </c>
      <c r="E1568" s="5">
        <f t="shared" si="78"/>
        <v>0.67563254698784314</v>
      </c>
    </row>
    <row r="1569" spans="1:5" x14ac:dyDescent="0.2">
      <c r="A1569" s="9">
        <f t="shared" si="76"/>
        <v>15</v>
      </c>
      <c r="B1569" s="13">
        <v>36235</v>
      </c>
      <c r="C1569">
        <v>1.75</v>
      </c>
      <c r="D1569" s="4">
        <f t="shared" si="77"/>
        <v>-3.6469679781391331E-2</v>
      </c>
      <c r="E1569" s="5">
        <f t="shared" si="78"/>
        <v>0.72099505292681187</v>
      </c>
    </row>
    <row r="1570" spans="1:5" x14ac:dyDescent="0.2">
      <c r="A1570" s="9">
        <f t="shared" si="76"/>
        <v>15</v>
      </c>
      <c r="B1570" s="13">
        <v>36236</v>
      </c>
      <c r="C1570">
        <v>1.7450000000000001</v>
      </c>
      <c r="D1570" s="4">
        <f t="shared" si="77"/>
        <v>-2.8612322810321234E-3</v>
      </c>
      <c r="E1570" s="5">
        <f t="shared" si="78"/>
        <v>0.72138716236419487</v>
      </c>
    </row>
    <row r="1571" spans="1:5" x14ac:dyDescent="0.2">
      <c r="A1571" s="9">
        <f t="shared" si="76"/>
        <v>15</v>
      </c>
      <c r="B1571" s="13">
        <v>36237</v>
      </c>
      <c r="C1571">
        <v>1.75</v>
      </c>
      <c r="D1571" s="4">
        <f t="shared" si="77"/>
        <v>2.8612322810321949E-3</v>
      </c>
      <c r="E1571" s="5">
        <f t="shared" si="78"/>
        <v>0.72145540030980437</v>
      </c>
    </row>
    <row r="1572" spans="1:5" x14ac:dyDescent="0.2">
      <c r="A1572" s="9">
        <f t="shared" si="76"/>
        <v>15</v>
      </c>
      <c r="B1572" s="13">
        <v>36238</v>
      </c>
      <c r="C1572">
        <v>1.7549999999999999</v>
      </c>
      <c r="D1572" s="4">
        <f t="shared" si="77"/>
        <v>2.8530689824064807E-3</v>
      </c>
      <c r="E1572" s="5">
        <f t="shared" si="78"/>
        <v>0.49081159196914032</v>
      </c>
    </row>
    <row r="1573" spans="1:5" x14ac:dyDescent="0.2">
      <c r="A1573" s="9">
        <f t="shared" si="76"/>
        <v>15</v>
      </c>
      <c r="B1573" s="13">
        <v>36239</v>
      </c>
      <c r="C1573">
        <v>1.7250000000000001</v>
      </c>
      <c r="D1573" s="4">
        <f t="shared" si="77"/>
        <v>-1.7241806434505992E-2</v>
      </c>
      <c r="E1573" s="5">
        <f t="shared" si="78"/>
        <v>0.49173139182785885</v>
      </c>
    </row>
    <row r="1574" spans="1:5" x14ac:dyDescent="0.2">
      <c r="A1574" s="9">
        <f t="shared" si="76"/>
        <v>15</v>
      </c>
      <c r="B1574" s="13">
        <v>36240</v>
      </c>
      <c r="C1574">
        <v>1.7250000000000001</v>
      </c>
      <c r="D1574" s="4">
        <f t="shared" si="77"/>
        <v>0</v>
      </c>
      <c r="E1574" s="5">
        <f t="shared" si="78"/>
        <v>0.31929715166685352</v>
      </c>
    </row>
    <row r="1575" spans="1:5" x14ac:dyDescent="0.2">
      <c r="A1575" s="9">
        <f t="shared" si="76"/>
        <v>15</v>
      </c>
      <c r="B1575" s="13">
        <v>36241</v>
      </c>
      <c r="C1575">
        <v>1.7250000000000001</v>
      </c>
      <c r="D1575" s="4">
        <f t="shared" si="77"/>
        <v>0</v>
      </c>
      <c r="E1575" s="5">
        <f t="shared" si="78"/>
        <v>0.27697434095924861</v>
      </c>
    </row>
    <row r="1576" spans="1:5" x14ac:dyDescent="0.2">
      <c r="A1576" s="9">
        <f t="shared" si="76"/>
        <v>15</v>
      </c>
      <c r="B1576" s="13">
        <v>36242</v>
      </c>
      <c r="C1576">
        <v>1.75</v>
      </c>
      <c r="D1576" s="4">
        <f t="shared" si="77"/>
        <v>1.4388737452099452E-2</v>
      </c>
      <c r="E1576" s="5">
        <f t="shared" si="78"/>
        <v>0.26456251151565757</v>
      </c>
    </row>
    <row r="1577" spans="1:5" x14ac:dyDescent="0.2">
      <c r="A1577" s="9">
        <f t="shared" si="76"/>
        <v>15</v>
      </c>
      <c r="B1577" s="13">
        <v>36243</v>
      </c>
      <c r="C1577">
        <v>1.8049999999999999</v>
      </c>
      <c r="D1577" s="4">
        <f t="shared" si="77"/>
        <v>3.0944803849421491E-2</v>
      </c>
      <c r="E1577" s="5">
        <f t="shared" si="78"/>
        <v>0.33778513234194113</v>
      </c>
    </row>
    <row r="1578" spans="1:5" x14ac:dyDescent="0.2">
      <c r="A1578" s="9">
        <f t="shared" si="76"/>
        <v>15</v>
      </c>
      <c r="B1578" s="13">
        <v>36244</v>
      </c>
      <c r="C1578">
        <v>1.78</v>
      </c>
      <c r="D1578" s="4">
        <f t="shared" si="77"/>
        <v>-1.3947227480850441E-2</v>
      </c>
      <c r="E1578" s="5">
        <f t="shared" si="78"/>
        <v>0.34723759632250351</v>
      </c>
    </row>
    <row r="1579" spans="1:5" x14ac:dyDescent="0.2">
      <c r="A1579" s="9">
        <f t="shared" si="76"/>
        <v>15</v>
      </c>
      <c r="B1579" s="13">
        <v>36245</v>
      </c>
      <c r="C1579">
        <v>1.8049999999999999</v>
      </c>
      <c r="D1579" s="4">
        <f t="shared" si="77"/>
        <v>1.3947227480850333E-2</v>
      </c>
      <c r="E1579" s="5">
        <f t="shared" si="78"/>
        <v>0.2686574136186789</v>
      </c>
    </row>
    <row r="1580" spans="1:5" x14ac:dyDescent="0.2">
      <c r="A1580" s="9">
        <f t="shared" si="76"/>
        <v>15</v>
      </c>
      <c r="B1580" s="13">
        <v>36246</v>
      </c>
      <c r="C1580">
        <v>1.835</v>
      </c>
      <c r="D1580" s="4">
        <f t="shared" si="77"/>
        <v>1.6483889721689415E-2</v>
      </c>
      <c r="E1580" s="5">
        <f t="shared" si="78"/>
        <v>0.27657043045569174</v>
      </c>
    </row>
    <row r="1581" spans="1:5" x14ac:dyDescent="0.2">
      <c r="A1581" s="9">
        <f t="shared" si="76"/>
        <v>15</v>
      </c>
      <c r="B1581" s="13">
        <v>36247</v>
      </c>
      <c r="C1581">
        <v>1.835</v>
      </c>
      <c r="D1581" s="4">
        <f t="shared" si="77"/>
        <v>0</v>
      </c>
      <c r="E1581" s="5">
        <f t="shared" si="78"/>
        <v>0.27801637473882307</v>
      </c>
    </row>
    <row r="1582" spans="1:5" x14ac:dyDescent="0.2">
      <c r="A1582" s="9">
        <f t="shared" si="76"/>
        <v>15</v>
      </c>
      <c r="B1582" s="13">
        <v>36248</v>
      </c>
      <c r="C1582">
        <v>1.835</v>
      </c>
      <c r="D1582" s="4">
        <f t="shared" si="77"/>
        <v>0</v>
      </c>
      <c r="E1582" s="5">
        <f t="shared" si="78"/>
        <v>0.27933410818781973</v>
      </c>
    </row>
    <row r="1583" spans="1:5" x14ac:dyDescent="0.2">
      <c r="A1583" s="9">
        <f t="shared" si="76"/>
        <v>15</v>
      </c>
      <c r="B1583" s="13">
        <v>36249</v>
      </c>
      <c r="C1583">
        <v>1.8049999999999999</v>
      </c>
      <c r="D1583" s="4">
        <f t="shared" si="77"/>
        <v>-1.648388972168937E-2</v>
      </c>
      <c r="E1583" s="5">
        <f t="shared" si="78"/>
        <v>0.27697388350668312</v>
      </c>
    </row>
    <row r="1584" spans="1:5" x14ac:dyDescent="0.2">
      <c r="A1584" s="9">
        <f t="shared" si="76"/>
        <v>15</v>
      </c>
      <c r="B1584" s="13">
        <v>36250</v>
      </c>
      <c r="C1584">
        <v>1.885</v>
      </c>
      <c r="D1584" s="4">
        <f t="shared" si="77"/>
        <v>4.3367229115129864E-2</v>
      </c>
      <c r="E1584" s="5">
        <f t="shared" si="78"/>
        <v>0.35974202243644199</v>
      </c>
    </row>
    <row r="1585" spans="1:5" x14ac:dyDescent="0.2">
      <c r="A1585" s="9">
        <f t="shared" si="76"/>
        <v>16</v>
      </c>
      <c r="B1585" s="13">
        <v>36251</v>
      </c>
      <c r="C1585">
        <v>1.9950000000000001</v>
      </c>
      <c r="D1585" s="4">
        <f t="shared" si="77"/>
        <v>5.6716229441852645E-2</v>
      </c>
      <c r="E1585" s="5">
        <f t="shared" si="78"/>
        <v>0.45389407555640621</v>
      </c>
    </row>
    <row r="1586" spans="1:5" x14ac:dyDescent="0.2">
      <c r="A1586" s="9">
        <f t="shared" si="76"/>
        <v>16</v>
      </c>
      <c r="B1586" s="13">
        <v>36252</v>
      </c>
      <c r="C1586">
        <v>1.94</v>
      </c>
      <c r="D1586" s="4">
        <f t="shared" si="77"/>
        <v>-2.7956077266590072E-2</v>
      </c>
      <c r="E1586" s="5">
        <f t="shared" si="78"/>
        <v>0.52152923596661327</v>
      </c>
    </row>
    <row r="1587" spans="1:5" x14ac:dyDescent="0.2">
      <c r="A1587" s="9">
        <f t="shared" si="76"/>
        <v>16</v>
      </c>
      <c r="B1587" s="13">
        <v>36253</v>
      </c>
      <c r="C1587">
        <v>1.94</v>
      </c>
      <c r="D1587" s="4">
        <f t="shared" si="77"/>
        <v>0</v>
      </c>
      <c r="E1587" s="5">
        <f t="shared" si="78"/>
        <v>0.50511857953575079</v>
      </c>
    </row>
    <row r="1588" spans="1:5" x14ac:dyDescent="0.2">
      <c r="A1588" s="9">
        <f t="shared" si="76"/>
        <v>16</v>
      </c>
      <c r="B1588" s="13">
        <v>36254</v>
      </c>
      <c r="C1588">
        <v>1.94</v>
      </c>
      <c r="D1588" s="4">
        <f t="shared" si="77"/>
        <v>0</v>
      </c>
      <c r="E1588" s="5">
        <f t="shared" si="78"/>
        <v>0.48816718953449478</v>
      </c>
    </row>
    <row r="1589" spans="1:5" x14ac:dyDescent="0.2">
      <c r="A1589" s="9">
        <f t="shared" si="76"/>
        <v>16</v>
      </c>
      <c r="B1589" s="13">
        <v>36255</v>
      </c>
      <c r="C1589">
        <v>1.94</v>
      </c>
      <c r="D1589" s="4">
        <f t="shared" si="77"/>
        <v>0</v>
      </c>
      <c r="E1589" s="5">
        <f t="shared" si="78"/>
        <v>0.48925108888949864</v>
      </c>
    </row>
    <row r="1590" spans="1:5" x14ac:dyDescent="0.2">
      <c r="A1590" s="9">
        <f t="shared" si="76"/>
        <v>16</v>
      </c>
      <c r="B1590" s="13">
        <v>36256</v>
      </c>
      <c r="C1590">
        <v>2.0350000000000001</v>
      </c>
      <c r="D1590" s="4">
        <f t="shared" si="77"/>
        <v>4.7807845819321591E-2</v>
      </c>
      <c r="E1590" s="5">
        <f t="shared" si="78"/>
        <v>0.54656699468546244</v>
      </c>
    </row>
    <row r="1591" spans="1:5" x14ac:dyDescent="0.2">
      <c r="A1591" s="9">
        <f t="shared" si="76"/>
        <v>16</v>
      </c>
      <c r="B1591" s="13">
        <v>36257</v>
      </c>
      <c r="C1591">
        <v>1.98</v>
      </c>
      <c r="D1591" s="4">
        <f t="shared" si="77"/>
        <v>-2.7398974188114503E-2</v>
      </c>
      <c r="E1591" s="5">
        <f t="shared" si="78"/>
        <v>0.59086952208556842</v>
      </c>
    </row>
    <row r="1592" spans="1:5" x14ac:dyDescent="0.2">
      <c r="A1592" s="9">
        <f t="shared" si="76"/>
        <v>16</v>
      </c>
      <c r="B1592" s="13">
        <v>36258</v>
      </c>
      <c r="C1592">
        <v>2.0350000000000001</v>
      </c>
      <c r="D1592" s="4">
        <f t="shared" si="77"/>
        <v>2.7398974188114562E-2</v>
      </c>
      <c r="E1592" s="5">
        <f t="shared" si="78"/>
        <v>0.59968816723591989</v>
      </c>
    </row>
    <row r="1593" spans="1:5" x14ac:dyDescent="0.2">
      <c r="A1593" s="9">
        <f t="shared" ref="A1593:A1656" si="79">MONTH(B1593)+(YEAR(B1593)-1998)*12</f>
        <v>16</v>
      </c>
      <c r="B1593" s="13">
        <v>36259</v>
      </c>
      <c r="C1593">
        <v>2.0699999999999998</v>
      </c>
      <c r="D1593" s="4">
        <f t="shared" si="77"/>
        <v>1.7052788382719262E-2</v>
      </c>
      <c r="E1593" s="5">
        <f t="shared" si="78"/>
        <v>0.5724487166458132</v>
      </c>
    </row>
    <row r="1594" spans="1:5" x14ac:dyDescent="0.2">
      <c r="A1594" s="9">
        <f t="shared" si="79"/>
        <v>16</v>
      </c>
      <c r="B1594" s="13">
        <v>36260</v>
      </c>
      <c r="C1594">
        <v>2.105</v>
      </c>
      <c r="D1594" s="4">
        <f t="shared" ref="D1594:D1657" si="80">LN(C1594/C1593)</f>
        <v>1.6766859857067107E-2</v>
      </c>
      <c r="E1594" s="5">
        <f t="shared" si="78"/>
        <v>0.53806321273926183</v>
      </c>
    </row>
    <row r="1595" spans="1:5" x14ac:dyDescent="0.2">
      <c r="A1595" s="9">
        <f t="shared" si="79"/>
        <v>16</v>
      </c>
      <c r="B1595" s="13">
        <v>36261</v>
      </c>
      <c r="C1595">
        <v>2.105</v>
      </c>
      <c r="D1595" s="4">
        <f t="shared" si="80"/>
        <v>0</v>
      </c>
      <c r="E1595" s="5">
        <f t="shared" si="78"/>
        <v>0.44361233169370268</v>
      </c>
    </row>
    <row r="1596" spans="1:5" x14ac:dyDescent="0.2">
      <c r="A1596" s="9">
        <f t="shared" si="79"/>
        <v>16</v>
      </c>
      <c r="B1596" s="13">
        <v>36262</v>
      </c>
      <c r="C1596">
        <v>2.105</v>
      </c>
      <c r="D1596" s="4">
        <f t="shared" si="80"/>
        <v>0</v>
      </c>
      <c r="E1596" s="5">
        <f t="shared" si="78"/>
        <v>0.38698343426694948</v>
      </c>
    </row>
    <row r="1597" spans="1:5" x14ac:dyDescent="0.2">
      <c r="A1597" s="9">
        <f t="shared" si="79"/>
        <v>16</v>
      </c>
      <c r="B1597" s="13">
        <v>36263</v>
      </c>
      <c r="C1597">
        <v>2.06</v>
      </c>
      <c r="D1597" s="4">
        <f t="shared" si="80"/>
        <v>-2.1609484332854988E-2</v>
      </c>
      <c r="E1597" s="5">
        <f t="shared" si="78"/>
        <v>0.42556784772156014</v>
      </c>
    </row>
    <row r="1598" spans="1:5" x14ac:dyDescent="0.2">
      <c r="A1598" s="9">
        <f t="shared" si="79"/>
        <v>16</v>
      </c>
      <c r="B1598" s="13">
        <v>36264</v>
      </c>
      <c r="C1598">
        <v>2.14</v>
      </c>
      <c r="D1598" s="4">
        <f t="shared" si="80"/>
        <v>3.8099846232270383E-2</v>
      </c>
      <c r="E1598" s="5">
        <f t="shared" si="78"/>
        <v>0.46426699170993402</v>
      </c>
    </row>
    <row r="1599" spans="1:5" x14ac:dyDescent="0.2">
      <c r="A1599" s="9">
        <f t="shared" si="79"/>
        <v>16</v>
      </c>
      <c r="B1599" s="13">
        <v>36265</v>
      </c>
      <c r="C1599">
        <v>2.12</v>
      </c>
      <c r="D1599" s="4">
        <f t="shared" si="80"/>
        <v>-9.3897403498390316E-3</v>
      </c>
      <c r="E1599" s="5">
        <f t="shared" si="78"/>
        <v>0.47564137707892823</v>
      </c>
    </row>
    <row r="1600" spans="1:5" x14ac:dyDescent="0.2">
      <c r="A1600" s="9">
        <f t="shared" si="79"/>
        <v>16</v>
      </c>
      <c r="B1600" s="13">
        <v>36266</v>
      </c>
      <c r="C1600">
        <v>2.14</v>
      </c>
      <c r="D1600" s="4">
        <f t="shared" si="80"/>
        <v>9.3897403498391374E-3</v>
      </c>
      <c r="E1600" s="5">
        <f t="shared" si="78"/>
        <v>0.39847219878791451</v>
      </c>
    </row>
    <row r="1601" spans="1:5" x14ac:dyDescent="0.2">
      <c r="A1601" s="9">
        <f t="shared" si="79"/>
        <v>16</v>
      </c>
      <c r="B1601" s="13">
        <v>36267</v>
      </c>
      <c r="C1601">
        <v>2.15</v>
      </c>
      <c r="D1601" s="4">
        <f t="shared" si="80"/>
        <v>4.6620131058111502E-3</v>
      </c>
      <c r="E1601" s="5">
        <f t="shared" si="78"/>
        <v>0.33461092345447818</v>
      </c>
    </row>
    <row r="1602" spans="1:5" x14ac:dyDescent="0.2">
      <c r="A1602" s="9">
        <f t="shared" si="79"/>
        <v>16</v>
      </c>
      <c r="B1602" s="13">
        <v>36268</v>
      </c>
      <c r="C1602">
        <v>2.15</v>
      </c>
      <c r="D1602" s="4">
        <f t="shared" si="80"/>
        <v>0</v>
      </c>
      <c r="E1602" s="5">
        <f t="shared" si="78"/>
        <v>0.31109572684040226</v>
      </c>
    </row>
    <row r="1603" spans="1:5" x14ac:dyDescent="0.2">
      <c r="A1603" s="9">
        <f t="shared" si="79"/>
        <v>16</v>
      </c>
      <c r="B1603" s="13">
        <v>36269</v>
      </c>
      <c r="C1603">
        <v>2.15</v>
      </c>
      <c r="D1603" s="4">
        <f t="shared" si="80"/>
        <v>0</v>
      </c>
      <c r="E1603" s="5">
        <f t="shared" ref="E1603:E1666" si="81">STDEV(D1594:D1603)*SQRT(365)</f>
        <v>0.30234304407066848</v>
      </c>
    </row>
    <row r="1604" spans="1:5" x14ac:dyDescent="0.2">
      <c r="A1604" s="9">
        <f t="shared" si="79"/>
        <v>16</v>
      </c>
      <c r="B1604" s="13">
        <v>36270</v>
      </c>
      <c r="C1604">
        <v>2.1150000000000002</v>
      </c>
      <c r="D1604" s="4">
        <f t="shared" si="80"/>
        <v>-1.6413029641330033E-2</v>
      </c>
      <c r="E1604" s="5">
        <f t="shared" si="81"/>
        <v>0.31092676595014013</v>
      </c>
    </row>
    <row r="1605" spans="1:5" x14ac:dyDescent="0.2">
      <c r="A1605" s="9">
        <f t="shared" si="79"/>
        <v>16</v>
      </c>
      <c r="B1605" s="13">
        <v>36271</v>
      </c>
      <c r="C1605">
        <v>2.1800000000000002</v>
      </c>
      <c r="D1605" s="4">
        <f t="shared" si="80"/>
        <v>3.0270064302756285E-2</v>
      </c>
      <c r="E1605" s="5">
        <f t="shared" si="81"/>
        <v>0.35910435026794196</v>
      </c>
    </row>
    <row r="1606" spans="1:5" x14ac:dyDescent="0.2">
      <c r="A1606" s="9">
        <f t="shared" si="79"/>
        <v>16</v>
      </c>
      <c r="B1606" s="13">
        <v>36272</v>
      </c>
      <c r="C1606">
        <v>2.1749999999999998</v>
      </c>
      <c r="D1606" s="4">
        <f t="shared" si="80"/>
        <v>-2.296212260350379E-3</v>
      </c>
      <c r="E1606" s="5">
        <f t="shared" si="81"/>
        <v>0.36027826515660055</v>
      </c>
    </row>
    <row r="1607" spans="1:5" x14ac:dyDescent="0.2">
      <c r="A1607" s="9">
        <f t="shared" si="79"/>
        <v>16</v>
      </c>
      <c r="B1607" s="13">
        <v>36273</v>
      </c>
      <c r="C1607">
        <v>2.25</v>
      </c>
      <c r="D1607" s="4">
        <f t="shared" si="80"/>
        <v>3.3901551675681416E-2</v>
      </c>
      <c r="E1607" s="5">
        <f t="shared" si="81"/>
        <v>0.36089737040514464</v>
      </c>
    </row>
    <row r="1608" spans="1:5" x14ac:dyDescent="0.2">
      <c r="A1608" s="9">
        <f t="shared" si="79"/>
        <v>16</v>
      </c>
      <c r="B1608" s="13">
        <v>36274</v>
      </c>
      <c r="C1608">
        <v>2.2349999999999999</v>
      </c>
      <c r="D1608" s="4">
        <f t="shared" si="80"/>
        <v>-6.688988150796652E-3</v>
      </c>
      <c r="E1608" s="5">
        <f t="shared" si="81"/>
        <v>0.31161872063941815</v>
      </c>
    </row>
    <row r="1609" spans="1:5" x14ac:dyDescent="0.2">
      <c r="A1609" s="9">
        <f t="shared" si="79"/>
        <v>16</v>
      </c>
      <c r="B1609" s="13">
        <v>36275</v>
      </c>
      <c r="C1609">
        <v>2.2349999999999999</v>
      </c>
      <c r="D1609" s="4">
        <f t="shared" si="80"/>
        <v>0</v>
      </c>
      <c r="E1609" s="5">
        <f t="shared" si="81"/>
        <v>0.29977474199177478</v>
      </c>
    </row>
    <row r="1610" spans="1:5" x14ac:dyDescent="0.2">
      <c r="A1610" s="9">
        <f t="shared" si="79"/>
        <v>16</v>
      </c>
      <c r="B1610" s="13">
        <v>36276</v>
      </c>
      <c r="C1610">
        <v>2.2349999999999999</v>
      </c>
      <c r="D1610" s="4">
        <f t="shared" si="80"/>
        <v>0</v>
      </c>
      <c r="E1610" s="5">
        <f t="shared" si="81"/>
        <v>0.29992479984808612</v>
      </c>
    </row>
    <row r="1611" spans="1:5" x14ac:dyDescent="0.2">
      <c r="A1611" s="9">
        <f t="shared" si="79"/>
        <v>16</v>
      </c>
      <c r="B1611" s="13">
        <v>36277</v>
      </c>
      <c r="C1611">
        <v>2.23</v>
      </c>
      <c r="D1611" s="4">
        <f t="shared" si="80"/>
        <v>-2.2396425935046868E-3</v>
      </c>
      <c r="E1611" s="5">
        <f t="shared" si="81"/>
        <v>0.30251479804205383</v>
      </c>
    </row>
    <row r="1612" spans="1:5" x14ac:dyDescent="0.2">
      <c r="A1612" s="9">
        <f t="shared" si="79"/>
        <v>16</v>
      </c>
      <c r="B1612" s="13">
        <v>36278</v>
      </c>
      <c r="C1612">
        <v>2.33</v>
      </c>
      <c r="D1612" s="4">
        <f t="shared" si="80"/>
        <v>4.3866682105581929E-2</v>
      </c>
      <c r="E1612" s="5">
        <f t="shared" si="81"/>
        <v>0.38568465567503235</v>
      </c>
    </row>
    <row r="1613" spans="1:5" x14ac:dyDescent="0.2">
      <c r="A1613" s="9">
        <f t="shared" si="79"/>
        <v>16</v>
      </c>
      <c r="B1613" s="13">
        <v>36279</v>
      </c>
      <c r="C1613">
        <v>2.31</v>
      </c>
      <c r="D1613" s="4">
        <f t="shared" si="80"/>
        <v>-8.6207430439070882E-3</v>
      </c>
      <c r="E1613" s="5">
        <f t="shared" si="81"/>
        <v>0.39634219489780409</v>
      </c>
    </row>
    <row r="1614" spans="1:5" x14ac:dyDescent="0.2">
      <c r="A1614" s="9">
        <f t="shared" si="79"/>
        <v>16</v>
      </c>
      <c r="B1614" s="13">
        <v>36280</v>
      </c>
      <c r="C1614">
        <v>2.34</v>
      </c>
      <c r="D1614" s="4">
        <f t="shared" si="80"/>
        <v>1.2903404835907782E-2</v>
      </c>
      <c r="E1614" s="5">
        <f t="shared" si="81"/>
        <v>0.3638137129108896</v>
      </c>
    </row>
    <row r="1615" spans="1:5" x14ac:dyDescent="0.2">
      <c r="A1615" s="9">
        <f t="shared" si="79"/>
        <v>17</v>
      </c>
      <c r="B1615" s="13">
        <v>36281</v>
      </c>
      <c r="C1615">
        <v>2.27</v>
      </c>
      <c r="D1615" s="4">
        <f t="shared" si="80"/>
        <v>-3.0371097876298644E-2</v>
      </c>
      <c r="E1615" s="5">
        <f t="shared" si="81"/>
        <v>0.40917118438324568</v>
      </c>
    </row>
    <row r="1616" spans="1:5" x14ac:dyDescent="0.2">
      <c r="A1616" s="9">
        <f t="shared" si="79"/>
        <v>17</v>
      </c>
      <c r="B1616" s="13">
        <v>36282</v>
      </c>
      <c r="C1616">
        <v>2.27</v>
      </c>
      <c r="D1616" s="4">
        <f t="shared" si="80"/>
        <v>0</v>
      </c>
      <c r="E1616" s="5">
        <f t="shared" si="81"/>
        <v>0.40796124231578179</v>
      </c>
    </row>
    <row r="1617" spans="1:5" x14ac:dyDescent="0.2">
      <c r="A1617" s="9">
        <f t="shared" si="79"/>
        <v>17</v>
      </c>
      <c r="B1617" s="13">
        <v>36283</v>
      </c>
      <c r="C1617">
        <v>2.27</v>
      </c>
      <c r="D1617" s="4">
        <f t="shared" si="80"/>
        <v>0</v>
      </c>
      <c r="E1617" s="5">
        <f t="shared" si="81"/>
        <v>0.3562524818239885</v>
      </c>
    </row>
    <row r="1618" spans="1:5" x14ac:dyDescent="0.2">
      <c r="A1618" s="9">
        <f t="shared" si="79"/>
        <v>17</v>
      </c>
      <c r="B1618" s="13">
        <v>36284</v>
      </c>
      <c r="C1618">
        <v>2.2200000000000002</v>
      </c>
      <c r="D1618" s="4">
        <f t="shared" si="80"/>
        <v>-2.2272635609123178E-2</v>
      </c>
      <c r="E1618" s="5">
        <f t="shared" si="81"/>
        <v>0.38125238806302419</v>
      </c>
    </row>
    <row r="1619" spans="1:5" x14ac:dyDescent="0.2">
      <c r="A1619" s="9">
        <f t="shared" si="79"/>
        <v>17</v>
      </c>
      <c r="B1619" s="13">
        <v>36285</v>
      </c>
      <c r="C1619">
        <v>2.3149999999999999</v>
      </c>
      <c r="D1619" s="4">
        <f t="shared" si="80"/>
        <v>4.1902491654009222E-2</v>
      </c>
      <c r="E1619" s="5">
        <f t="shared" si="81"/>
        <v>0.46014074389902371</v>
      </c>
    </row>
    <row r="1620" spans="1:5" x14ac:dyDescent="0.2">
      <c r="A1620" s="9">
        <f t="shared" si="79"/>
        <v>17</v>
      </c>
      <c r="B1620" s="13">
        <v>36286</v>
      </c>
      <c r="C1620">
        <v>2.3650000000000002</v>
      </c>
      <c r="D1620" s="4">
        <f t="shared" si="80"/>
        <v>2.1368334405699019E-2</v>
      </c>
      <c r="E1620" s="5">
        <f t="shared" si="81"/>
        <v>0.47148720294229735</v>
      </c>
    </row>
    <row r="1621" spans="1:5" x14ac:dyDescent="0.2">
      <c r="A1621" s="9">
        <f t="shared" si="79"/>
        <v>17</v>
      </c>
      <c r="B1621" s="13">
        <v>36287</v>
      </c>
      <c r="C1621">
        <v>2.335</v>
      </c>
      <c r="D1621" s="4">
        <f t="shared" si="80"/>
        <v>-1.2766130823035802E-2</v>
      </c>
      <c r="E1621" s="5">
        <f t="shared" si="81"/>
        <v>0.48278781500533341</v>
      </c>
    </row>
    <row r="1622" spans="1:5" x14ac:dyDescent="0.2">
      <c r="A1622" s="9">
        <f t="shared" si="79"/>
        <v>17</v>
      </c>
      <c r="B1622" s="13">
        <v>36288</v>
      </c>
      <c r="C1622">
        <v>2.2549999999999999</v>
      </c>
      <c r="D1622" s="4">
        <f t="shared" si="80"/>
        <v>-3.4861918166219003E-2</v>
      </c>
      <c r="E1622" s="5">
        <f t="shared" si="81"/>
        <v>0.45670220818249119</v>
      </c>
    </row>
    <row r="1623" spans="1:5" x14ac:dyDescent="0.2">
      <c r="A1623" s="9">
        <f t="shared" si="79"/>
        <v>17</v>
      </c>
      <c r="B1623" s="13">
        <v>36289</v>
      </c>
      <c r="C1623">
        <v>2.2549999999999999</v>
      </c>
      <c r="D1623" s="4">
        <f t="shared" si="80"/>
        <v>0</v>
      </c>
      <c r="E1623" s="5">
        <f t="shared" si="81"/>
        <v>0.4555758128576527</v>
      </c>
    </row>
    <row r="1624" spans="1:5" x14ac:dyDescent="0.2">
      <c r="A1624" s="9">
        <f t="shared" si="79"/>
        <v>17</v>
      </c>
      <c r="B1624" s="13">
        <v>36290</v>
      </c>
      <c r="C1624">
        <v>2.2549999999999999</v>
      </c>
      <c r="D1624" s="4">
        <f t="shared" si="80"/>
        <v>0</v>
      </c>
      <c r="E1624" s="5">
        <f t="shared" si="81"/>
        <v>0.44452175901982033</v>
      </c>
    </row>
    <row r="1625" spans="1:5" x14ac:dyDescent="0.2">
      <c r="A1625" s="9">
        <f t="shared" si="79"/>
        <v>17</v>
      </c>
      <c r="B1625" s="13">
        <v>36291</v>
      </c>
      <c r="C1625">
        <v>2.2599999999999998</v>
      </c>
      <c r="D1625" s="4">
        <f t="shared" si="80"/>
        <v>2.2148403295528213E-3</v>
      </c>
      <c r="E1625" s="5">
        <f t="shared" si="81"/>
        <v>0.40726310965811452</v>
      </c>
    </row>
    <row r="1626" spans="1:5" x14ac:dyDescent="0.2">
      <c r="A1626" s="9">
        <f t="shared" si="79"/>
        <v>17</v>
      </c>
      <c r="B1626" s="13">
        <v>36292</v>
      </c>
      <c r="C1626">
        <v>2.29</v>
      </c>
      <c r="D1626" s="4">
        <f t="shared" si="80"/>
        <v>1.31870042819539E-2</v>
      </c>
      <c r="E1626" s="5">
        <f t="shared" si="81"/>
        <v>0.41555110380799803</v>
      </c>
    </row>
    <row r="1627" spans="1:5" x14ac:dyDescent="0.2">
      <c r="A1627" s="9">
        <f t="shared" si="79"/>
        <v>17</v>
      </c>
      <c r="B1627" s="13">
        <v>36293</v>
      </c>
      <c r="C1627">
        <v>2.19</v>
      </c>
      <c r="D1627" s="4">
        <f t="shared" si="80"/>
        <v>-4.4650273737738819E-2</v>
      </c>
      <c r="E1627" s="5">
        <f t="shared" si="81"/>
        <v>0.49862583673796418</v>
      </c>
    </row>
    <row r="1628" spans="1:5" x14ac:dyDescent="0.2">
      <c r="A1628" s="9">
        <f t="shared" si="79"/>
        <v>17</v>
      </c>
      <c r="B1628" s="13">
        <v>36294</v>
      </c>
      <c r="C1628">
        <v>2.21</v>
      </c>
      <c r="D1628" s="4">
        <f t="shared" si="80"/>
        <v>9.0909717012521048E-3</v>
      </c>
      <c r="E1628" s="5">
        <f t="shared" si="81"/>
        <v>0.48682535052882053</v>
      </c>
    </row>
    <row r="1629" spans="1:5" x14ac:dyDescent="0.2">
      <c r="A1629" s="9">
        <f t="shared" si="79"/>
        <v>17</v>
      </c>
      <c r="B1629" s="13">
        <v>36295</v>
      </c>
      <c r="C1629">
        <v>2.2749999999999999</v>
      </c>
      <c r="D1629" s="4">
        <f t="shared" si="80"/>
        <v>2.8987536873252187E-2</v>
      </c>
      <c r="E1629" s="5">
        <f t="shared" si="81"/>
        <v>0.44577936568446797</v>
      </c>
    </row>
    <row r="1630" spans="1:5" x14ac:dyDescent="0.2">
      <c r="A1630" s="9">
        <f t="shared" si="79"/>
        <v>17</v>
      </c>
      <c r="B1630" s="13">
        <v>36296</v>
      </c>
      <c r="C1630">
        <v>2.2749999999999999</v>
      </c>
      <c r="D1630" s="4">
        <f t="shared" si="80"/>
        <v>0</v>
      </c>
      <c r="E1630" s="5">
        <f t="shared" si="81"/>
        <v>0.41872262169626917</v>
      </c>
    </row>
    <row r="1631" spans="1:5" x14ac:dyDescent="0.2">
      <c r="A1631" s="9">
        <f t="shared" si="79"/>
        <v>17</v>
      </c>
      <c r="B1631" s="13">
        <v>36297</v>
      </c>
      <c r="C1631">
        <v>2.2749999999999999</v>
      </c>
      <c r="D1631" s="4">
        <f t="shared" si="80"/>
        <v>0</v>
      </c>
      <c r="E1631" s="5">
        <f t="shared" si="81"/>
        <v>0.41481997465615661</v>
      </c>
    </row>
    <row r="1632" spans="1:5" x14ac:dyDescent="0.2">
      <c r="A1632" s="9">
        <f t="shared" si="79"/>
        <v>17</v>
      </c>
      <c r="B1632" s="13">
        <v>36298</v>
      </c>
      <c r="C1632">
        <v>2.3050000000000002</v>
      </c>
      <c r="D1632" s="4">
        <f t="shared" si="80"/>
        <v>1.3100624045698275E-2</v>
      </c>
      <c r="E1632" s="5">
        <f t="shared" si="81"/>
        <v>0.36130930633581676</v>
      </c>
    </row>
    <row r="1633" spans="1:5" x14ac:dyDescent="0.2">
      <c r="A1633" s="9">
        <f t="shared" si="79"/>
        <v>17</v>
      </c>
      <c r="B1633" s="13">
        <v>36299</v>
      </c>
      <c r="C1633">
        <v>2.2949999999999999</v>
      </c>
      <c r="D1633" s="4">
        <f t="shared" si="80"/>
        <v>-4.3478329361035092E-3</v>
      </c>
      <c r="E1633" s="5">
        <f t="shared" si="81"/>
        <v>0.36332877804308755</v>
      </c>
    </row>
    <row r="1634" spans="1:5" x14ac:dyDescent="0.2">
      <c r="A1634" s="9">
        <f t="shared" si="79"/>
        <v>17</v>
      </c>
      <c r="B1634" s="13">
        <v>36300</v>
      </c>
      <c r="C1634">
        <v>2.2599999999999998</v>
      </c>
      <c r="D1634" s="4">
        <f t="shared" si="80"/>
        <v>-1.5368030228314062E-2</v>
      </c>
      <c r="E1634" s="5">
        <f t="shared" si="81"/>
        <v>0.37791530045713123</v>
      </c>
    </row>
    <row r="1635" spans="1:5" x14ac:dyDescent="0.2">
      <c r="A1635" s="9">
        <f t="shared" si="79"/>
        <v>17</v>
      </c>
      <c r="B1635" s="13">
        <v>36301</v>
      </c>
      <c r="C1635">
        <v>2.2599999999999998</v>
      </c>
      <c r="D1635" s="4">
        <f t="shared" si="80"/>
        <v>0</v>
      </c>
      <c r="E1635" s="5">
        <f t="shared" si="81"/>
        <v>0.37767833261134565</v>
      </c>
    </row>
    <row r="1636" spans="1:5" x14ac:dyDescent="0.2">
      <c r="A1636" s="9">
        <f t="shared" si="79"/>
        <v>17</v>
      </c>
      <c r="B1636" s="13">
        <v>36302</v>
      </c>
      <c r="C1636">
        <v>2.2200000000000002</v>
      </c>
      <c r="D1636" s="4">
        <f t="shared" si="80"/>
        <v>-1.7857617400006236E-2</v>
      </c>
      <c r="E1636" s="5">
        <f t="shared" si="81"/>
        <v>0.38027984024634909</v>
      </c>
    </row>
    <row r="1637" spans="1:5" x14ac:dyDescent="0.2">
      <c r="A1637" s="9">
        <f t="shared" si="79"/>
        <v>17</v>
      </c>
      <c r="B1637" s="13">
        <v>36303</v>
      </c>
      <c r="C1637">
        <v>2.2200000000000002</v>
      </c>
      <c r="D1637" s="4">
        <f t="shared" si="80"/>
        <v>0</v>
      </c>
      <c r="E1637" s="5">
        <f t="shared" si="81"/>
        <v>0.2586835424525602</v>
      </c>
    </row>
    <row r="1638" spans="1:5" x14ac:dyDescent="0.2">
      <c r="A1638" s="9">
        <f t="shared" si="79"/>
        <v>17</v>
      </c>
      <c r="B1638" s="13">
        <v>36304</v>
      </c>
      <c r="C1638">
        <v>2.2200000000000002</v>
      </c>
      <c r="D1638" s="4">
        <f t="shared" si="80"/>
        <v>0</v>
      </c>
      <c r="E1638" s="5">
        <f t="shared" si="81"/>
        <v>0.25344330258438774</v>
      </c>
    </row>
    <row r="1639" spans="1:5" x14ac:dyDescent="0.2">
      <c r="A1639" s="9">
        <f t="shared" si="79"/>
        <v>17</v>
      </c>
      <c r="B1639" s="13">
        <v>36305</v>
      </c>
      <c r="C1639">
        <v>2.1949999999999998</v>
      </c>
      <c r="D1639" s="4">
        <f t="shared" si="80"/>
        <v>-1.1325149357053513E-2</v>
      </c>
      <c r="E1639" s="5">
        <f t="shared" si="81"/>
        <v>0.17390425235645726</v>
      </c>
    </row>
    <row r="1640" spans="1:5" x14ac:dyDescent="0.2">
      <c r="A1640" s="9">
        <f t="shared" si="79"/>
        <v>17</v>
      </c>
      <c r="B1640" s="13">
        <v>36306</v>
      </c>
      <c r="C1640">
        <v>2.1749999999999998</v>
      </c>
      <c r="D1640" s="4">
        <f t="shared" si="80"/>
        <v>-9.1533819864872482E-3</v>
      </c>
      <c r="E1640" s="5">
        <f t="shared" si="81"/>
        <v>0.17505150380553963</v>
      </c>
    </row>
    <row r="1641" spans="1:5" x14ac:dyDescent="0.2">
      <c r="A1641" s="9">
        <f t="shared" si="79"/>
        <v>17</v>
      </c>
      <c r="B1641" s="13">
        <v>36307</v>
      </c>
      <c r="C1641">
        <v>2.2149999999999999</v>
      </c>
      <c r="D1641" s="4">
        <f t="shared" si="80"/>
        <v>1.8223738956451654E-2</v>
      </c>
      <c r="E1641" s="5">
        <f t="shared" si="81"/>
        <v>0.22228209162758336</v>
      </c>
    </row>
    <row r="1642" spans="1:5" x14ac:dyDescent="0.2">
      <c r="A1642" s="9">
        <f t="shared" si="79"/>
        <v>17</v>
      </c>
      <c r="B1642" s="13">
        <v>36308</v>
      </c>
      <c r="C1642">
        <v>2.2599999999999998</v>
      </c>
      <c r="D1642" s="4">
        <f t="shared" si="80"/>
        <v>2.011240978709547E-2</v>
      </c>
      <c r="E1642" s="5">
        <f t="shared" si="81"/>
        <v>0.24530534890995256</v>
      </c>
    </row>
    <row r="1643" spans="1:5" x14ac:dyDescent="0.2">
      <c r="A1643" s="9">
        <f t="shared" si="79"/>
        <v>17</v>
      </c>
      <c r="B1643" s="13">
        <v>36309</v>
      </c>
      <c r="C1643">
        <v>2.23</v>
      </c>
      <c r="D1643" s="4">
        <f t="shared" si="80"/>
        <v>-1.3363227812167028E-2</v>
      </c>
      <c r="E1643" s="5">
        <f t="shared" si="81"/>
        <v>0.25471349498762097</v>
      </c>
    </row>
    <row r="1644" spans="1:5" x14ac:dyDescent="0.2">
      <c r="A1644" s="9">
        <f t="shared" si="79"/>
        <v>17</v>
      </c>
      <c r="B1644" s="13">
        <v>36310</v>
      </c>
      <c r="C1644">
        <v>2.23</v>
      </c>
      <c r="D1644" s="4">
        <f t="shared" si="80"/>
        <v>0</v>
      </c>
      <c r="E1644" s="5">
        <f t="shared" si="81"/>
        <v>0.24067463109188281</v>
      </c>
    </row>
    <row r="1645" spans="1:5" x14ac:dyDescent="0.2">
      <c r="A1645" s="9">
        <f t="shared" si="79"/>
        <v>17</v>
      </c>
      <c r="B1645" s="13">
        <v>36311</v>
      </c>
      <c r="C1645">
        <v>2.23</v>
      </c>
      <c r="D1645" s="4">
        <f t="shared" si="80"/>
        <v>0</v>
      </c>
      <c r="E1645" s="5">
        <f t="shared" si="81"/>
        <v>0.24067463109188281</v>
      </c>
    </row>
    <row r="1646" spans="1:5" x14ac:dyDescent="0.2">
      <c r="A1646" s="9">
        <f t="shared" si="79"/>
        <v>18</v>
      </c>
      <c r="B1646" s="13">
        <v>36312</v>
      </c>
      <c r="C1646">
        <v>2.2749999999999999</v>
      </c>
      <c r="D1646" s="4">
        <f t="shared" si="80"/>
        <v>1.9978466930886295E-2</v>
      </c>
      <c r="E1646" s="5">
        <f t="shared" si="81"/>
        <v>0.24387273769275833</v>
      </c>
    </row>
    <row r="1647" spans="1:5" x14ac:dyDescent="0.2">
      <c r="A1647" s="9">
        <f t="shared" si="79"/>
        <v>18</v>
      </c>
      <c r="B1647" s="13">
        <v>36313</v>
      </c>
      <c r="C1647">
        <v>2.3450000000000002</v>
      </c>
      <c r="D1647" s="4">
        <f t="shared" si="80"/>
        <v>3.0305349495329058E-2</v>
      </c>
      <c r="E1647" s="5">
        <f t="shared" si="81"/>
        <v>0.29492432338949298</v>
      </c>
    </row>
    <row r="1648" spans="1:5" x14ac:dyDescent="0.2">
      <c r="A1648" s="9">
        <f t="shared" si="79"/>
        <v>18</v>
      </c>
      <c r="B1648" s="13">
        <v>36314</v>
      </c>
      <c r="C1648">
        <v>2.35</v>
      </c>
      <c r="D1648" s="4">
        <f t="shared" si="80"/>
        <v>2.129926257824849E-3</v>
      </c>
      <c r="E1648" s="5">
        <f t="shared" si="81"/>
        <v>0.29359766666207848</v>
      </c>
    </row>
    <row r="1649" spans="1:5" x14ac:dyDescent="0.2">
      <c r="A1649" s="9">
        <f t="shared" si="79"/>
        <v>18</v>
      </c>
      <c r="B1649" s="13">
        <v>36315</v>
      </c>
      <c r="C1649">
        <v>2.36</v>
      </c>
      <c r="D1649" s="4">
        <f t="shared" si="80"/>
        <v>4.246290881451004E-3</v>
      </c>
      <c r="E1649" s="5">
        <f t="shared" si="81"/>
        <v>0.27121631374857708</v>
      </c>
    </row>
    <row r="1650" spans="1:5" x14ac:dyDescent="0.2">
      <c r="A1650" s="9">
        <f t="shared" si="79"/>
        <v>18</v>
      </c>
      <c r="B1650" s="13">
        <v>36316</v>
      </c>
      <c r="C1650">
        <v>2.3199999999999998</v>
      </c>
      <c r="D1650" s="4">
        <f t="shared" si="80"/>
        <v>-1.7094433359300183E-2</v>
      </c>
      <c r="E1650" s="5">
        <f t="shared" si="81"/>
        <v>0.29397995730539506</v>
      </c>
    </row>
    <row r="1651" spans="1:5" x14ac:dyDescent="0.2">
      <c r="A1651" s="9">
        <f t="shared" si="79"/>
        <v>18</v>
      </c>
      <c r="B1651" s="13">
        <v>36317</v>
      </c>
      <c r="C1651">
        <v>2.3199999999999998</v>
      </c>
      <c r="D1651" s="4">
        <f t="shared" si="80"/>
        <v>0</v>
      </c>
      <c r="E1651" s="5">
        <f t="shared" si="81"/>
        <v>0.28486558952851337</v>
      </c>
    </row>
    <row r="1652" spans="1:5" x14ac:dyDescent="0.2">
      <c r="A1652" s="9">
        <f t="shared" si="79"/>
        <v>18</v>
      </c>
      <c r="B1652" s="13">
        <v>36318</v>
      </c>
      <c r="C1652">
        <v>2.3199999999999998</v>
      </c>
      <c r="D1652" s="4">
        <f t="shared" si="80"/>
        <v>0</v>
      </c>
      <c r="E1652" s="5">
        <f t="shared" si="81"/>
        <v>0.26581633163671736</v>
      </c>
    </row>
    <row r="1653" spans="1:5" x14ac:dyDescent="0.2">
      <c r="A1653" s="9">
        <f t="shared" si="79"/>
        <v>18</v>
      </c>
      <c r="B1653" s="13">
        <v>36319</v>
      </c>
      <c r="C1653">
        <v>2.415</v>
      </c>
      <c r="D1653" s="4">
        <f t="shared" si="80"/>
        <v>4.0132101426317408E-2</v>
      </c>
      <c r="E1653" s="5">
        <f t="shared" si="81"/>
        <v>0.32520593940948561</v>
      </c>
    </row>
    <row r="1654" spans="1:5" x14ac:dyDescent="0.2">
      <c r="A1654" s="9">
        <f t="shared" si="79"/>
        <v>18</v>
      </c>
      <c r="B1654" s="13">
        <v>36320</v>
      </c>
      <c r="C1654">
        <v>2.38</v>
      </c>
      <c r="D1654" s="4">
        <f t="shared" si="80"/>
        <v>-1.4598799421152749E-2</v>
      </c>
      <c r="E1654" s="5">
        <f t="shared" si="81"/>
        <v>0.35067815206785047</v>
      </c>
    </row>
    <row r="1655" spans="1:5" x14ac:dyDescent="0.2">
      <c r="A1655" s="9">
        <f t="shared" si="79"/>
        <v>18</v>
      </c>
      <c r="B1655" s="13">
        <v>36321</v>
      </c>
      <c r="C1655">
        <v>2.375</v>
      </c>
      <c r="D1655" s="4">
        <f t="shared" si="80"/>
        <v>-2.1030501967787877E-3</v>
      </c>
      <c r="E1655" s="5">
        <f t="shared" si="81"/>
        <v>0.35248696593191414</v>
      </c>
    </row>
    <row r="1656" spans="1:5" x14ac:dyDescent="0.2">
      <c r="A1656" s="9">
        <f t="shared" si="79"/>
        <v>18</v>
      </c>
      <c r="B1656" s="13">
        <v>36322</v>
      </c>
      <c r="C1656">
        <v>2.37</v>
      </c>
      <c r="D1656" s="4">
        <f t="shared" si="80"/>
        <v>-2.1074823395646983E-3</v>
      </c>
      <c r="E1656" s="5">
        <f t="shared" si="81"/>
        <v>0.34285098700895955</v>
      </c>
    </row>
    <row r="1657" spans="1:5" x14ac:dyDescent="0.2">
      <c r="A1657" s="9">
        <f t="shared" ref="A1657:A1720" si="82">MONTH(B1657)+(YEAR(B1657)-1998)*12</f>
        <v>18</v>
      </c>
      <c r="B1657" s="13">
        <v>36323</v>
      </c>
      <c r="C1657">
        <v>2.3050000000000002</v>
      </c>
      <c r="D1657" s="4">
        <f t="shared" si="80"/>
        <v>-2.7809278698427975E-2</v>
      </c>
      <c r="E1657" s="5">
        <f t="shared" si="81"/>
        <v>0.34241916842566561</v>
      </c>
    </row>
    <row r="1658" spans="1:5" x14ac:dyDescent="0.2">
      <c r="A1658" s="9">
        <f t="shared" si="82"/>
        <v>18</v>
      </c>
      <c r="B1658" s="13">
        <v>36324</v>
      </c>
      <c r="C1658">
        <v>2.3050000000000002</v>
      </c>
      <c r="D1658" s="4">
        <f t="shared" ref="D1658:D1721" si="83">LN(C1658/C1657)</f>
        <v>0</v>
      </c>
      <c r="E1658" s="5">
        <f t="shared" si="81"/>
        <v>0.34168885664195275</v>
      </c>
    </row>
    <row r="1659" spans="1:5" x14ac:dyDescent="0.2">
      <c r="A1659" s="9">
        <f t="shared" si="82"/>
        <v>18</v>
      </c>
      <c r="B1659" s="13">
        <v>36325</v>
      </c>
      <c r="C1659">
        <v>2.3050000000000002</v>
      </c>
      <c r="D1659" s="4">
        <f t="shared" si="83"/>
        <v>0</v>
      </c>
      <c r="E1659" s="5">
        <f t="shared" si="81"/>
        <v>0.33953050775504856</v>
      </c>
    </row>
    <row r="1660" spans="1:5" x14ac:dyDescent="0.2">
      <c r="A1660" s="9">
        <f t="shared" si="82"/>
        <v>18</v>
      </c>
      <c r="B1660" s="13">
        <v>36326</v>
      </c>
      <c r="C1660">
        <v>2.2999999999999998</v>
      </c>
      <c r="D1660" s="4">
        <f t="shared" si="83"/>
        <v>-2.1715535135080179E-3</v>
      </c>
      <c r="E1660" s="5">
        <f t="shared" si="81"/>
        <v>0.32491876505113054</v>
      </c>
    </row>
    <row r="1661" spans="1:5" x14ac:dyDescent="0.2">
      <c r="A1661" s="9">
        <f t="shared" si="82"/>
        <v>18</v>
      </c>
      <c r="B1661" s="13">
        <v>36327</v>
      </c>
      <c r="C1661">
        <v>2.2799999999999998</v>
      </c>
      <c r="D1661" s="4">
        <f t="shared" si="83"/>
        <v>-8.7336799687546662E-3</v>
      </c>
      <c r="E1661" s="5">
        <f t="shared" si="81"/>
        <v>0.32824226507220261</v>
      </c>
    </row>
    <row r="1662" spans="1:5" x14ac:dyDescent="0.2">
      <c r="A1662" s="9">
        <f t="shared" si="82"/>
        <v>18</v>
      </c>
      <c r="B1662" s="13">
        <v>36328</v>
      </c>
      <c r="C1662">
        <v>2.2749999999999999</v>
      </c>
      <c r="D1662" s="4">
        <f t="shared" si="83"/>
        <v>-2.1953905634356152E-3</v>
      </c>
      <c r="E1662" s="5">
        <f t="shared" si="81"/>
        <v>0.32803842660508903</v>
      </c>
    </row>
    <row r="1663" spans="1:5" x14ac:dyDescent="0.2">
      <c r="A1663" s="9">
        <f t="shared" si="82"/>
        <v>18</v>
      </c>
      <c r="B1663" s="13">
        <v>36329</v>
      </c>
      <c r="C1663">
        <v>2.2400000000000002</v>
      </c>
      <c r="D1663" s="4">
        <f t="shared" si="83"/>
        <v>-1.5504186535965086E-2</v>
      </c>
      <c r="E1663" s="5">
        <f t="shared" si="81"/>
        <v>0.17506305623242352</v>
      </c>
    </row>
    <row r="1664" spans="1:5" x14ac:dyDescent="0.2">
      <c r="A1664" s="9">
        <f t="shared" si="82"/>
        <v>18</v>
      </c>
      <c r="B1664" s="13">
        <v>36330</v>
      </c>
      <c r="C1664">
        <v>2.2349999999999999</v>
      </c>
      <c r="D1664" s="4">
        <f t="shared" si="83"/>
        <v>-2.2346378014164881E-3</v>
      </c>
      <c r="E1664" s="5">
        <f t="shared" si="81"/>
        <v>0.17067555955569463</v>
      </c>
    </row>
    <row r="1665" spans="1:5" x14ac:dyDescent="0.2">
      <c r="A1665" s="9">
        <f t="shared" si="82"/>
        <v>18</v>
      </c>
      <c r="B1665" s="13">
        <v>36331</v>
      </c>
      <c r="C1665">
        <v>2.2349999999999999</v>
      </c>
      <c r="D1665" s="4">
        <f t="shared" si="83"/>
        <v>0</v>
      </c>
      <c r="E1665" s="5">
        <f t="shared" si="81"/>
        <v>0.17321979563584528</v>
      </c>
    </row>
    <row r="1666" spans="1:5" x14ac:dyDescent="0.2">
      <c r="A1666" s="9">
        <f t="shared" si="82"/>
        <v>18</v>
      </c>
      <c r="B1666" s="13">
        <v>36332</v>
      </c>
      <c r="C1666">
        <v>2.2349999999999999</v>
      </c>
      <c r="D1666" s="4">
        <f t="shared" si="83"/>
        <v>0</v>
      </c>
      <c r="E1666" s="5">
        <f t="shared" si="81"/>
        <v>0.17562894473388915</v>
      </c>
    </row>
    <row r="1667" spans="1:5" x14ac:dyDescent="0.2">
      <c r="A1667" s="9">
        <f t="shared" si="82"/>
        <v>18</v>
      </c>
      <c r="B1667" s="13">
        <v>36333</v>
      </c>
      <c r="C1667">
        <v>2.2149999999999999</v>
      </c>
      <c r="D1667" s="4">
        <f t="shared" si="83"/>
        <v>-8.9888245684332183E-3</v>
      </c>
      <c r="E1667" s="5">
        <f t="shared" ref="E1667:E1730" si="84">STDEV(D1658:D1667)*SQRT(365)</f>
        <v>0.10136559995416977</v>
      </c>
    </row>
    <row r="1668" spans="1:5" x14ac:dyDescent="0.2">
      <c r="A1668" s="9">
        <f t="shared" si="82"/>
        <v>18</v>
      </c>
      <c r="B1668" s="13">
        <v>36334</v>
      </c>
      <c r="C1668">
        <v>2.2200000000000002</v>
      </c>
      <c r="D1668" s="4">
        <f t="shared" si="83"/>
        <v>2.2547923870893044E-3</v>
      </c>
      <c r="E1668" s="5">
        <f t="shared" si="84"/>
        <v>0.10577791953603644</v>
      </c>
    </row>
    <row r="1669" spans="1:5" x14ac:dyDescent="0.2">
      <c r="A1669" s="9">
        <f t="shared" si="82"/>
        <v>18</v>
      </c>
      <c r="B1669" s="13">
        <v>36335</v>
      </c>
      <c r="C1669">
        <v>2.2450000000000001</v>
      </c>
      <c r="D1669" s="4">
        <f t="shared" si="83"/>
        <v>1.1198325310029535E-2</v>
      </c>
      <c r="E1669" s="5">
        <f t="shared" si="84"/>
        <v>0.13848823315337161</v>
      </c>
    </row>
    <row r="1670" spans="1:5" x14ac:dyDescent="0.2">
      <c r="A1670" s="9">
        <f t="shared" si="82"/>
        <v>18</v>
      </c>
      <c r="B1670" s="13">
        <v>36336</v>
      </c>
      <c r="C1670">
        <v>2.2549999999999999</v>
      </c>
      <c r="D1670" s="4">
        <f t="shared" si="83"/>
        <v>4.4444517604239758E-3</v>
      </c>
      <c r="E1670" s="5">
        <f t="shared" si="84"/>
        <v>0.14500586651790678</v>
      </c>
    </row>
    <row r="1671" spans="1:5" x14ac:dyDescent="0.2">
      <c r="A1671" s="9">
        <f t="shared" si="82"/>
        <v>18</v>
      </c>
      <c r="B1671" s="13">
        <v>36337</v>
      </c>
      <c r="C1671">
        <v>2.27</v>
      </c>
      <c r="D1671" s="4">
        <f t="shared" si="83"/>
        <v>6.6298585386695818E-3</v>
      </c>
      <c r="E1671" s="5">
        <f t="shared" si="84"/>
        <v>0.14567390349544937</v>
      </c>
    </row>
    <row r="1672" spans="1:5" x14ac:dyDescent="0.2">
      <c r="A1672" s="9">
        <f t="shared" si="82"/>
        <v>18</v>
      </c>
      <c r="B1672" s="13">
        <v>36338</v>
      </c>
      <c r="C1672">
        <v>2.27</v>
      </c>
      <c r="D1672" s="4">
        <f t="shared" si="83"/>
        <v>0</v>
      </c>
      <c r="E1672" s="5">
        <f t="shared" si="84"/>
        <v>0.14520380545390196</v>
      </c>
    </row>
    <row r="1673" spans="1:5" x14ac:dyDescent="0.2">
      <c r="A1673" s="9">
        <f t="shared" si="82"/>
        <v>18</v>
      </c>
      <c r="B1673" s="13">
        <v>36339</v>
      </c>
      <c r="C1673">
        <v>2.27</v>
      </c>
      <c r="D1673" s="4">
        <f t="shared" si="83"/>
        <v>0</v>
      </c>
      <c r="E1673" s="5">
        <f t="shared" si="84"/>
        <v>0.10313693092844146</v>
      </c>
    </row>
    <row r="1674" spans="1:5" x14ac:dyDescent="0.2">
      <c r="A1674" s="9">
        <f t="shared" si="82"/>
        <v>18</v>
      </c>
      <c r="B1674" s="13">
        <v>36340</v>
      </c>
      <c r="C1674">
        <v>2.25</v>
      </c>
      <c r="D1674" s="4">
        <f t="shared" si="83"/>
        <v>-8.8496152769824993E-3</v>
      </c>
      <c r="E1674" s="5">
        <f t="shared" si="84"/>
        <v>0.11894201751987998</v>
      </c>
    </row>
    <row r="1675" spans="1:5" x14ac:dyDescent="0.2">
      <c r="A1675" s="9">
        <f t="shared" si="82"/>
        <v>18</v>
      </c>
      <c r="B1675" s="13">
        <v>36341</v>
      </c>
      <c r="C1675">
        <v>2.3149999999999999</v>
      </c>
      <c r="D1675" s="4">
        <f t="shared" si="83"/>
        <v>2.8479471321868705E-2</v>
      </c>
      <c r="E1675" s="5">
        <f t="shared" si="84"/>
        <v>0.20544214925556911</v>
      </c>
    </row>
    <row r="1676" spans="1:5" x14ac:dyDescent="0.2">
      <c r="A1676" s="9">
        <f t="shared" si="82"/>
        <v>19</v>
      </c>
      <c r="B1676" s="13">
        <v>36342</v>
      </c>
      <c r="C1676">
        <v>2.3149999999999999</v>
      </c>
      <c r="D1676" s="4">
        <f t="shared" si="83"/>
        <v>0</v>
      </c>
      <c r="E1676" s="5">
        <f t="shared" si="84"/>
        <v>0.20544214925556911</v>
      </c>
    </row>
    <row r="1677" spans="1:5" x14ac:dyDescent="0.2">
      <c r="A1677" s="9">
        <f t="shared" si="82"/>
        <v>19</v>
      </c>
      <c r="B1677" s="13">
        <v>36343</v>
      </c>
      <c r="C1677">
        <v>2.2850000000000001</v>
      </c>
      <c r="D1677" s="4">
        <f t="shared" si="83"/>
        <v>-1.3043663192029339E-2</v>
      </c>
      <c r="E1677" s="5">
        <f t="shared" si="84"/>
        <v>0.21660937226019622</v>
      </c>
    </row>
    <row r="1678" spans="1:5" x14ac:dyDescent="0.2">
      <c r="A1678" s="9">
        <f t="shared" si="82"/>
        <v>19</v>
      </c>
      <c r="B1678" s="13">
        <v>36344</v>
      </c>
      <c r="C1678">
        <v>2.2650000000000001</v>
      </c>
      <c r="D1678" s="4">
        <f t="shared" si="83"/>
        <v>-8.7912654111706578E-3</v>
      </c>
      <c r="E1678" s="5">
        <f t="shared" si="84"/>
        <v>0.22834323393266492</v>
      </c>
    </row>
    <row r="1679" spans="1:5" x14ac:dyDescent="0.2">
      <c r="A1679" s="9">
        <f t="shared" si="82"/>
        <v>19</v>
      </c>
      <c r="B1679" s="13">
        <v>36345</v>
      </c>
      <c r="C1679">
        <v>2.2650000000000001</v>
      </c>
      <c r="D1679" s="4">
        <f t="shared" si="83"/>
        <v>0</v>
      </c>
      <c r="E1679" s="5">
        <f t="shared" si="84"/>
        <v>0.21992962989565759</v>
      </c>
    </row>
    <row r="1680" spans="1:5" x14ac:dyDescent="0.2">
      <c r="A1680" s="9">
        <f t="shared" si="82"/>
        <v>19</v>
      </c>
      <c r="B1680" s="13">
        <v>36346</v>
      </c>
      <c r="C1680">
        <v>2.2650000000000001</v>
      </c>
      <c r="D1680" s="4">
        <f t="shared" si="83"/>
        <v>0</v>
      </c>
      <c r="E1680" s="5">
        <f t="shared" si="84"/>
        <v>0.21864940691413165</v>
      </c>
    </row>
    <row r="1681" spans="1:5" x14ac:dyDescent="0.2">
      <c r="A1681" s="9">
        <f t="shared" si="82"/>
        <v>19</v>
      </c>
      <c r="B1681" s="13">
        <v>36347</v>
      </c>
      <c r="C1681">
        <v>2.2650000000000001</v>
      </c>
      <c r="D1681" s="4">
        <f t="shared" si="83"/>
        <v>0</v>
      </c>
      <c r="E1681" s="5">
        <f t="shared" si="84"/>
        <v>0.21467330024298625</v>
      </c>
    </row>
    <row r="1682" spans="1:5" x14ac:dyDescent="0.2">
      <c r="A1682" s="9">
        <f t="shared" si="82"/>
        <v>19</v>
      </c>
      <c r="B1682" s="13">
        <v>36348</v>
      </c>
      <c r="C1682">
        <v>2.2799999999999998</v>
      </c>
      <c r="D1682" s="4">
        <f t="shared" si="83"/>
        <v>6.6006840313518724E-3</v>
      </c>
      <c r="E1682" s="5">
        <f t="shared" si="84"/>
        <v>0.21861599332892065</v>
      </c>
    </row>
    <row r="1683" spans="1:5" x14ac:dyDescent="0.2">
      <c r="A1683" s="9">
        <f t="shared" si="82"/>
        <v>19</v>
      </c>
      <c r="B1683" s="13">
        <v>36349</v>
      </c>
      <c r="C1683">
        <v>2.1949999999999998</v>
      </c>
      <c r="D1683" s="4">
        <f t="shared" si="83"/>
        <v>-3.7993396439214677E-2</v>
      </c>
      <c r="E1683" s="5">
        <f t="shared" si="84"/>
        <v>0.31911631978133864</v>
      </c>
    </row>
    <row r="1684" spans="1:5" x14ac:dyDescent="0.2">
      <c r="A1684" s="9">
        <f t="shared" si="82"/>
        <v>19</v>
      </c>
      <c r="B1684" s="13">
        <v>36350</v>
      </c>
      <c r="C1684">
        <v>2.19</v>
      </c>
      <c r="D1684" s="4">
        <f t="shared" si="83"/>
        <v>-2.2805026987252177E-3</v>
      </c>
      <c r="E1684" s="5">
        <f t="shared" si="84"/>
        <v>0.31699397462741319</v>
      </c>
    </row>
    <row r="1685" spans="1:5" x14ac:dyDescent="0.2">
      <c r="A1685" s="9">
        <f t="shared" si="82"/>
        <v>19</v>
      </c>
      <c r="B1685" s="13">
        <v>36351</v>
      </c>
      <c r="C1685">
        <v>2.15</v>
      </c>
      <c r="D1685" s="4">
        <f t="shared" si="83"/>
        <v>-1.8433701688838022E-2</v>
      </c>
      <c r="E1685" s="5">
        <f t="shared" si="84"/>
        <v>0.24932238869251155</v>
      </c>
    </row>
    <row r="1686" spans="1:5" x14ac:dyDescent="0.2">
      <c r="A1686" s="9">
        <f t="shared" si="82"/>
        <v>19</v>
      </c>
      <c r="B1686" s="13">
        <v>36352</v>
      </c>
      <c r="C1686">
        <v>2.15</v>
      </c>
      <c r="D1686" s="4">
        <f t="shared" si="83"/>
        <v>0</v>
      </c>
      <c r="E1686" s="5">
        <f t="shared" si="84"/>
        <v>0.24932238869251155</v>
      </c>
    </row>
    <row r="1687" spans="1:5" x14ac:dyDescent="0.2">
      <c r="A1687" s="9">
        <f t="shared" si="82"/>
        <v>19</v>
      </c>
      <c r="B1687" s="13">
        <v>36353</v>
      </c>
      <c r="C1687">
        <v>2.15</v>
      </c>
      <c r="D1687" s="4">
        <f t="shared" si="83"/>
        <v>0</v>
      </c>
      <c r="E1687" s="5">
        <f t="shared" si="84"/>
        <v>0.24978909114667172</v>
      </c>
    </row>
    <row r="1688" spans="1:5" x14ac:dyDescent="0.2">
      <c r="A1688" s="9">
        <f t="shared" si="82"/>
        <v>19</v>
      </c>
      <c r="B1688" s="13">
        <v>36354</v>
      </c>
      <c r="C1688">
        <v>2.1150000000000002</v>
      </c>
      <c r="D1688" s="4">
        <f t="shared" si="83"/>
        <v>-1.6413029641330033E-2</v>
      </c>
      <c r="E1688" s="5">
        <f t="shared" si="84"/>
        <v>0.25726442267415517</v>
      </c>
    </row>
    <row r="1689" spans="1:5" x14ac:dyDescent="0.2">
      <c r="A1689" s="9">
        <f t="shared" si="82"/>
        <v>19</v>
      </c>
      <c r="B1689" s="13">
        <v>36355</v>
      </c>
      <c r="C1689">
        <v>2.1349999999999998</v>
      </c>
      <c r="D1689" s="4">
        <f t="shared" si="83"/>
        <v>9.4118341823463784E-3</v>
      </c>
      <c r="E1689" s="5">
        <f t="shared" si="84"/>
        <v>0.27321985884778177</v>
      </c>
    </row>
    <row r="1690" spans="1:5" x14ac:dyDescent="0.2">
      <c r="A1690" s="9">
        <f t="shared" si="82"/>
        <v>19</v>
      </c>
      <c r="B1690" s="13">
        <v>36356</v>
      </c>
      <c r="C1690">
        <v>2.15</v>
      </c>
      <c r="D1690" s="4">
        <f t="shared" si="83"/>
        <v>7.0011954589835612E-3</v>
      </c>
      <c r="E1690" s="5">
        <f t="shared" si="84"/>
        <v>0.2824797383969313</v>
      </c>
    </row>
    <row r="1691" spans="1:5" x14ac:dyDescent="0.2">
      <c r="A1691" s="9">
        <f t="shared" si="82"/>
        <v>19</v>
      </c>
      <c r="B1691" s="13">
        <v>36357</v>
      </c>
      <c r="C1691">
        <v>2.13</v>
      </c>
      <c r="D1691" s="4">
        <f t="shared" si="83"/>
        <v>-9.345862418237658E-3</v>
      </c>
      <c r="E1691" s="5">
        <f t="shared" si="84"/>
        <v>0.28112793960802024</v>
      </c>
    </row>
    <row r="1692" spans="1:5" x14ac:dyDescent="0.2">
      <c r="A1692" s="9">
        <f t="shared" si="82"/>
        <v>19</v>
      </c>
      <c r="B1692" s="13">
        <v>36358</v>
      </c>
      <c r="C1692">
        <v>2.1749999999999998</v>
      </c>
      <c r="D1692" s="4">
        <f t="shared" si="83"/>
        <v>2.0906684819313643E-2</v>
      </c>
      <c r="E1692" s="5">
        <f t="shared" si="84"/>
        <v>0.3182658832827519</v>
      </c>
    </row>
    <row r="1693" spans="1:5" x14ac:dyDescent="0.2">
      <c r="A1693" s="9">
        <f t="shared" si="82"/>
        <v>19</v>
      </c>
      <c r="B1693" s="13">
        <v>36359</v>
      </c>
      <c r="C1693">
        <v>2.1749999999999998</v>
      </c>
      <c r="D1693" s="4">
        <f t="shared" si="83"/>
        <v>0</v>
      </c>
      <c r="E1693" s="5">
        <f t="shared" si="84"/>
        <v>0.22677361973787952</v>
      </c>
    </row>
    <row r="1694" spans="1:5" x14ac:dyDescent="0.2">
      <c r="A1694" s="9">
        <f t="shared" si="82"/>
        <v>19</v>
      </c>
      <c r="B1694" s="13">
        <v>36360</v>
      </c>
      <c r="C1694">
        <v>2.1749999999999998</v>
      </c>
      <c r="D1694" s="4">
        <f t="shared" si="83"/>
        <v>0</v>
      </c>
      <c r="E1694" s="5">
        <f t="shared" si="84"/>
        <v>0.22663534543852135</v>
      </c>
    </row>
    <row r="1695" spans="1:5" x14ac:dyDescent="0.2">
      <c r="A1695" s="9">
        <f t="shared" si="82"/>
        <v>19</v>
      </c>
      <c r="B1695" s="13">
        <v>36361</v>
      </c>
      <c r="C1695">
        <v>2.1850000000000001</v>
      </c>
      <c r="D1695" s="4">
        <f t="shared" si="83"/>
        <v>4.5871640069061401E-3</v>
      </c>
      <c r="E1695" s="5">
        <f t="shared" si="84"/>
        <v>0.19383027028522021</v>
      </c>
    </row>
    <row r="1696" spans="1:5" x14ac:dyDescent="0.2">
      <c r="A1696" s="9">
        <f t="shared" si="82"/>
        <v>19</v>
      </c>
      <c r="B1696" s="13">
        <v>36362</v>
      </c>
      <c r="C1696">
        <v>2.23</v>
      </c>
      <c r="D1696" s="4">
        <f t="shared" si="83"/>
        <v>2.0385756924473961E-2</v>
      </c>
      <c r="E1696" s="5">
        <f t="shared" si="84"/>
        <v>0.2237604128128603</v>
      </c>
    </row>
    <row r="1697" spans="1:5" x14ac:dyDescent="0.2">
      <c r="A1697" s="9">
        <f t="shared" si="82"/>
        <v>19</v>
      </c>
      <c r="B1697" s="13">
        <v>36363</v>
      </c>
      <c r="C1697">
        <v>2.2450000000000001</v>
      </c>
      <c r="D1697" s="4">
        <f t="shared" si="83"/>
        <v>6.7039357221903547E-3</v>
      </c>
      <c r="E1697" s="5">
        <f t="shared" si="84"/>
        <v>0.2229855614491614</v>
      </c>
    </row>
    <row r="1698" spans="1:5" x14ac:dyDescent="0.2">
      <c r="A1698" s="9">
        <f t="shared" si="82"/>
        <v>19</v>
      </c>
      <c r="B1698" s="13">
        <v>36364</v>
      </c>
      <c r="C1698">
        <v>2.3149999999999999</v>
      </c>
      <c r="D1698" s="4">
        <f t="shared" si="83"/>
        <v>3.0704166343979676E-2</v>
      </c>
      <c r="E1698" s="5">
        <f t="shared" si="84"/>
        <v>0.2269432948680892</v>
      </c>
    </row>
    <row r="1699" spans="1:5" x14ac:dyDescent="0.2">
      <c r="A1699" s="9">
        <f t="shared" si="82"/>
        <v>19</v>
      </c>
      <c r="B1699" s="13">
        <v>36365</v>
      </c>
      <c r="C1699">
        <v>2.4300000000000002</v>
      </c>
      <c r="D1699" s="4">
        <f t="shared" si="83"/>
        <v>4.8481569814259863E-2</v>
      </c>
      <c r="E1699" s="5">
        <f t="shared" si="84"/>
        <v>0.32925842839101721</v>
      </c>
    </row>
    <row r="1700" spans="1:5" x14ac:dyDescent="0.2">
      <c r="A1700" s="9">
        <f t="shared" si="82"/>
        <v>19</v>
      </c>
      <c r="B1700" s="13">
        <v>36366</v>
      </c>
      <c r="C1700">
        <v>2.4300000000000002</v>
      </c>
      <c r="D1700" s="4">
        <f t="shared" si="83"/>
        <v>0</v>
      </c>
      <c r="E1700" s="5">
        <f t="shared" si="84"/>
        <v>0.33700759379767303</v>
      </c>
    </row>
    <row r="1701" spans="1:5" x14ac:dyDescent="0.2">
      <c r="A1701" s="9">
        <f t="shared" si="82"/>
        <v>19</v>
      </c>
      <c r="B1701" s="13">
        <v>36367</v>
      </c>
      <c r="C1701">
        <v>2.4300000000000002</v>
      </c>
      <c r="D1701" s="4">
        <f t="shared" si="83"/>
        <v>0</v>
      </c>
      <c r="E1701" s="5">
        <f t="shared" si="84"/>
        <v>0.31685518321682926</v>
      </c>
    </row>
    <row r="1702" spans="1:5" x14ac:dyDescent="0.2">
      <c r="A1702" s="9">
        <f t="shared" si="82"/>
        <v>19</v>
      </c>
      <c r="B1702" s="13">
        <v>36368</v>
      </c>
      <c r="C1702">
        <v>2.54</v>
      </c>
      <c r="D1702" s="4">
        <f t="shared" si="83"/>
        <v>4.4272823677988037E-2</v>
      </c>
      <c r="E1702" s="5">
        <f t="shared" si="84"/>
        <v>0.36738970641589447</v>
      </c>
    </row>
    <row r="1703" spans="1:5" x14ac:dyDescent="0.2">
      <c r="A1703" s="9">
        <f t="shared" si="82"/>
        <v>19</v>
      </c>
      <c r="B1703" s="13">
        <v>36369</v>
      </c>
      <c r="C1703">
        <v>2.5449999999999999</v>
      </c>
      <c r="D1703" s="4">
        <f t="shared" si="83"/>
        <v>1.9665689720408473E-3</v>
      </c>
      <c r="E1703" s="5">
        <f t="shared" si="84"/>
        <v>0.36420019493987404</v>
      </c>
    </row>
    <row r="1704" spans="1:5" x14ac:dyDescent="0.2">
      <c r="A1704" s="9">
        <f t="shared" si="82"/>
        <v>19</v>
      </c>
      <c r="B1704" s="13">
        <v>36370</v>
      </c>
      <c r="C1704">
        <v>2.5750000000000002</v>
      </c>
      <c r="D1704" s="4">
        <f t="shared" si="83"/>
        <v>1.1718884113213479E-2</v>
      </c>
      <c r="E1704" s="5">
        <f t="shared" si="84"/>
        <v>0.35031609586340029</v>
      </c>
    </row>
    <row r="1705" spans="1:5" x14ac:dyDescent="0.2">
      <c r="A1705" s="9">
        <f t="shared" si="82"/>
        <v>19</v>
      </c>
      <c r="B1705" s="13">
        <v>36371</v>
      </c>
      <c r="C1705">
        <v>2.665</v>
      </c>
      <c r="D1705" s="4">
        <f t="shared" si="83"/>
        <v>3.4354523502108422E-2</v>
      </c>
      <c r="E1705" s="5">
        <f t="shared" si="84"/>
        <v>0.35408786449407748</v>
      </c>
    </row>
    <row r="1706" spans="1:5" x14ac:dyDescent="0.2">
      <c r="A1706" s="9">
        <f t="shared" si="82"/>
        <v>19</v>
      </c>
      <c r="B1706" s="13">
        <v>36372</v>
      </c>
      <c r="C1706">
        <v>2.5499999999999998</v>
      </c>
      <c r="D1706" s="4">
        <f t="shared" si="83"/>
        <v>-4.4110698447473194E-2</v>
      </c>
      <c r="E1706" s="5">
        <f t="shared" si="84"/>
        <v>0.5238836318524337</v>
      </c>
    </row>
    <row r="1707" spans="1:5" x14ac:dyDescent="0.2">
      <c r="A1707" s="9">
        <f t="shared" si="82"/>
        <v>20</v>
      </c>
      <c r="B1707" s="13">
        <v>36373</v>
      </c>
      <c r="C1707">
        <v>2.57</v>
      </c>
      <c r="D1707" s="4">
        <f t="shared" si="83"/>
        <v>7.8125397367936247E-3</v>
      </c>
      <c r="E1707" s="5">
        <f t="shared" si="84"/>
        <v>0.5233507259047292</v>
      </c>
    </row>
    <row r="1708" spans="1:5" x14ac:dyDescent="0.2">
      <c r="A1708" s="9">
        <f t="shared" si="82"/>
        <v>20</v>
      </c>
      <c r="B1708" s="13">
        <v>36374</v>
      </c>
      <c r="C1708">
        <v>2.57</v>
      </c>
      <c r="D1708" s="4">
        <f t="shared" si="83"/>
        <v>0</v>
      </c>
      <c r="E1708" s="5">
        <f t="shared" si="84"/>
        <v>0.51527663297420045</v>
      </c>
    </row>
    <row r="1709" spans="1:5" x14ac:dyDescent="0.2">
      <c r="A1709" s="9">
        <f t="shared" si="82"/>
        <v>20</v>
      </c>
      <c r="B1709" s="13">
        <v>36375</v>
      </c>
      <c r="C1709">
        <v>2.5150000000000001</v>
      </c>
      <c r="D1709" s="4">
        <f t="shared" si="83"/>
        <v>-2.1633095355425822E-2</v>
      </c>
      <c r="E1709" s="5">
        <f t="shared" si="84"/>
        <v>0.47817962492087684</v>
      </c>
    </row>
    <row r="1710" spans="1:5" x14ac:dyDescent="0.2">
      <c r="A1710" s="9">
        <f t="shared" si="82"/>
        <v>20</v>
      </c>
      <c r="B1710" s="13">
        <v>36376</v>
      </c>
      <c r="C1710">
        <v>2.6</v>
      </c>
      <c r="D1710" s="4">
        <f t="shared" si="83"/>
        <v>3.3238641475733716E-2</v>
      </c>
      <c r="E1710" s="5">
        <f t="shared" si="84"/>
        <v>0.50961934348071403</v>
      </c>
    </row>
    <row r="1711" spans="1:5" x14ac:dyDescent="0.2">
      <c r="A1711" s="9">
        <f t="shared" si="82"/>
        <v>20</v>
      </c>
      <c r="B1711" s="13">
        <v>36377</v>
      </c>
      <c r="C1711">
        <v>2.6349999999999998</v>
      </c>
      <c r="D1711" s="4">
        <f t="shared" si="83"/>
        <v>1.3371736965889241E-2</v>
      </c>
      <c r="E1711" s="5">
        <f t="shared" si="84"/>
        <v>0.50882623360496504</v>
      </c>
    </row>
    <row r="1712" spans="1:5" x14ac:dyDescent="0.2">
      <c r="A1712" s="9">
        <f t="shared" si="82"/>
        <v>20</v>
      </c>
      <c r="B1712" s="13">
        <v>36378</v>
      </c>
      <c r="C1712">
        <v>2.6549999999999998</v>
      </c>
      <c r="D1712" s="4">
        <f t="shared" si="83"/>
        <v>7.561472700576488E-3</v>
      </c>
      <c r="E1712" s="5">
        <f t="shared" si="84"/>
        <v>0.44764033537799908</v>
      </c>
    </row>
    <row r="1713" spans="1:5" x14ac:dyDescent="0.2">
      <c r="A1713" s="9">
        <f t="shared" si="82"/>
        <v>20</v>
      </c>
      <c r="B1713" s="13">
        <v>36379</v>
      </c>
      <c r="C1713">
        <v>2.6850000000000001</v>
      </c>
      <c r="D1713" s="4">
        <f t="shared" si="83"/>
        <v>1.123607326692597E-2</v>
      </c>
      <c r="E1713" s="5">
        <f t="shared" si="84"/>
        <v>0.44907392611189123</v>
      </c>
    </row>
    <row r="1714" spans="1:5" x14ac:dyDescent="0.2">
      <c r="A1714" s="9">
        <f t="shared" si="82"/>
        <v>20</v>
      </c>
      <c r="B1714" s="13">
        <v>36380</v>
      </c>
      <c r="C1714">
        <v>2.6850000000000001</v>
      </c>
      <c r="D1714" s="4">
        <f t="shared" si="83"/>
        <v>0</v>
      </c>
      <c r="E1714" s="5">
        <f t="shared" si="84"/>
        <v>0.44791846557579018</v>
      </c>
    </row>
    <row r="1715" spans="1:5" x14ac:dyDescent="0.2">
      <c r="A1715" s="9">
        <f t="shared" si="82"/>
        <v>20</v>
      </c>
      <c r="B1715" s="13">
        <v>36381</v>
      </c>
      <c r="C1715">
        <v>2.6850000000000001</v>
      </c>
      <c r="D1715" s="4">
        <f t="shared" si="83"/>
        <v>0</v>
      </c>
      <c r="E1715" s="5">
        <f t="shared" si="84"/>
        <v>0.3995445359301793</v>
      </c>
    </row>
    <row r="1716" spans="1:5" x14ac:dyDescent="0.2">
      <c r="A1716" s="9">
        <f t="shared" si="82"/>
        <v>20</v>
      </c>
      <c r="B1716" s="13">
        <v>36382</v>
      </c>
      <c r="C1716">
        <v>2.72</v>
      </c>
      <c r="D1716" s="4">
        <f t="shared" si="83"/>
        <v>1.2951152347077981E-2</v>
      </c>
      <c r="E1716" s="5">
        <f t="shared" si="84"/>
        <v>0.26619845175847479</v>
      </c>
    </row>
    <row r="1717" spans="1:5" x14ac:dyDescent="0.2">
      <c r="A1717" s="9">
        <f t="shared" si="82"/>
        <v>20</v>
      </c>
      <c r="B1717" s="13">
        <v>36383</v>
      </c>
      <c r="C1717">
        <v>2.77</v>
      </c>
      <c r="D1717" s="4">
        <f t="shared" si="83"/>
        <v>1.8215439891341119E-2</v>
      </c>
      <c r="E1717" s="5">
        <f t="shared" si="84"/>
        <v>0.27560498167879705</v>
      </c>
    </row>
    <row r="1718" spans="1:5" x14ac:dyDescent="0.2">
      <c r="A1718" s="9">
        <f t="shared" si="82"/>
        <v>20</v>
      </c>
      <c r="B1718" s="13">
        <v>36384</v>
      </c>
      <c r="C1718">
        <v>2.7850000000000001</v>
      </c>
      <c r="D1718" s="4">
        <f t="shared" si="83"/>
        <v>5.4005531800002888E-3</v>
      </c>
      <c r="E1718" s="5">
        <f t="shared" si="84"/>
        <v>0.27155090405539845</v>
      </c>
    </row>
    <row r="1719" spans="1:5" x14ac:dyDescent="0.2">
      <c r="A1719" s="9">
        <f t="shared" si="82"/>
        <v>20</v>
      </c>
      <c r="B1719" s="13">
        <v>36385</v>
      </c>
      <c r="C1719">
        <v>2.75</v>
      </c>
      <c r="D1719" s="4">
        <f t="shared" si="83"/>
        <v>-1.2646961700767421E-2</v>
      </c>
      <c r="E1719" s="5">
        <f t="shared" si="84"/>
        <v>0.23465620344710511</v>
      </c>
    </row>
    <row r="1720" spans="1:5" x14ac:dyDescent="0.2">
      <c r="A1720" s="9">
        <f t="shared" si="82"/>
        <v>20</v>
      </c>
      <c r="B1720" s="13">
        <v>36386</v>
      </c>
      <c r="C1720">
        <v>2.71</v>
      </c>
      <c r="D1720" s="4">
        <f t="shared" si="83"/>
        <v>-1.4652276786870375E-2</v>
      </c>
      <c r="E1720" s="5">
        <f t="shared" si="84"/>
        <v>0.21062311528717453</v>
      </c>
    </row>
    <row r="1721" spans="1:5" x14ac:dyDescent="0.2">
      <c r="A1721" s="9">
        <f t="shared" ref="A1721:A1784" si="85">MONTH(B1721)+(YEAR(B1721)-1998)*12</f>
        <v>20</v>
      </c>
      <c r="B1721" s="13">
        <v>36387</v>
      </c>
      <c r="C1721">
        <v>2.71</v>
      </c>
      <c r="D1721" s="4">
        <f t="shared" si="83"/>
        <v>0</v>
      </c>
      <c r="E1721" s="5">
        <f t="shared" si="84"/>
        <v>0.20218739692411108</v>
      </c>
    </row>
    <row r="1722" spans="1:5" x14ac:dyDescent="0.2">
      <c r="A1722" s="9">
        <f t="shared" si="85"/>
        <v>20</v>
      </c>
      <c r="B1722" s="13">
        <v>36388</v>
      </c>
      <c r="C1722">
        <v>2.71</v>
      </c>
      <c r="D1722" s="4">
        <f t="shared" ref="D1722:D1785" si="86">LN(C1722/C1721)</f>
        <v>0</v>
      </c>
      <c r="E1722" s="5">
        <f t="shared" si="84"/>
        <v>0.20012589345818796</v>
      </c>
    </row>
    <row r="1723" spans="1:5" x14ac:dyDescent="0.2">
      <c r="A1723" s="9">
        <f t="shared" si="85"/>
        <v>20</v>
      </c>
      <c r="B1723" s="13">
        <v>36389</v>
      </c>
      <c r="C1723">
        <v>2.73</v>
      </c>
      <c r="D1723" s="4">
        <f t="shared" si="86"/>
        <v>7.3529743052587332E-3</v>
      </c>
      <c r="E1723" s="5">
        <f t="shared" si="84"/>
        <v>0.19418443283678488</v>
      </c>
    </row>
    <row r="1724" spans="1:5" x14ac:dyDescent="0.2">
      <c r="A1724" s="9">
        <f t="shared" si="85"/>
        <v>20</v>
      </c>
      <c r="B1724" s="13">
        <v>36390</v>
      </c>
      <c r="C1724">
        <v>2.7</v>
      </c>
      <c r="D1724" s="4">
        <f t="shared" si="86"/>
        <v>-1.1049836186584935E-2</v>
      </c>
      <c r="E1724" s="5">
        <f t="shared" si="84"/>
        <v>0.20893509430590004</v>
      </c>
    </row>
    <row r="1725" spans="1:5" x14ac:dyDescent="0.2">
      <c r="A1725" s="9">
        <f t="shared" si="85"/>
        <v>20</v>
      </c>
      <c r="B1725" s="13">
        <v>36391</v>
      </c>
      <c r="C1725">
        <v>2.7450000000000001</v>
      </c>
      <c r="D1725" s="4">
        <f t="shared" si="86"/>
        <v>1.6529301951210506E-2</v>
      </c>
      <c r="E1725" s="5">
        <f t="shared" si="84"/>
        <v>0.22995523165349355</v>
      </c>
    </row>
    <row r="1726" spans="1:5" x14ac:dyDescent="0.2">
      <c r="A1726" s="9">
        <f t="shared" si="85"/>
        <v>20</v>
      </c>
      <c r="B1726" s="13">
        <v>36392</v>
      </c>
      <c r="C1726">
        <v>2.87</v>
      </c>
      <c r="D1726" s="4">
        <f t="shared" si="86"/>
        <v>4.4530954810035765E-2</v>
      </c>
      <c r="E1726" s="5">
        <f t="shared" si="84"/>
        <v>0.3417504252875917</v>
      </c>
    </row>
    <row r="1727" spans="1:5" x14ac:dyDescent="0.2">
      <c r="A1727" s="9">
        <f t="shared" si="85"/>
        <v>20</v>
      </c>
      <c r="B1727" s="13">
        <v>36393</v>
      </c>
      <c r="C1727">
        <v>2.96</v>
      </c>
      <c r="D1727" s="4">
        <f t="shared" si="86"/>
        <v>3.0877238564439229E-2</v>
      </c>
      <c r="E1727" s="5">
        <f t="shared" si="84"/>
        <v>0.3685641623514942</v>
      </c>
    </row>
    <row r="1728" spans="1:5" x14ac:dyDescent="0.2">
      <c r="A1728" s="9">
        <f t="shared" si="85"/>
        <v>20</v>
      </c>
      <c r="B1728" s="13">
        <v>36394</v>
      </c>
      <c r="C1728">
        <v>2.96</v>
      </c>
      <c r="D1728" s="4">
        <f t="shared" si="86"/>
        <v>0</v>
      </c>
      <c r="E1728" s="5">
        <f t="shared" si="84"/>
        <v>0.37073506744365797</v>
      </c>
    </row>
    <row r="1729" spans="1:5" x14ac:dyDescent="0.2">
      <c r="A1729" s="9">
        <f t="shared" si="85"/>
        <v>20</v>
      </c>
      <c r="B1729" s="13">
        <v>36395</v>
      </c>
      <c r="C1729">
        <v>2.96</v>
      </c>
      <c r="D1729" s="4">
        <f t="shared" si="86"/>
        <v>0</v>
      </c>
      <c r="E1729" s="5">
        <f t="shared" si="84"/>
        <v>0.35221827558470414</v>
      </c>
    </row>
    <row r="1730" spans="1:5" x14ac:dyDescent="0.2">
      <c r="A1730" s="9">
        <f t="shared" si="85"/>
        <v>20</v>
      </c>
      <c r="B1730" s="13">
        <v>36396</v>
      </c>
      <c r="C1730">
        <v>2.95</v>
      </c>
      <c r="D1730" s="4">
        <f t="shared" si="86"/>
        <v>-3.3840979842404569E-3</v>
      </c>
      <c r="E1730" s="5">
        <f t="shared" si="84"/>
        <v>0.32950658680505601</v>
      </c>
    </row>
    <row r="1731" spans="1:5" x14ac:dyDescent="0.2">
      <c r="A1731" s="9">
        <f t="shared" si="85"/>
        <v>20</v>
      </c>
      <c r="B1731" s="13">
        <v>36397</v>
      </c>
      <c r="C1731">
        <v>3.02</v>
      </c>
      <c r="D1731" s="4">
        <f t="shared" si="86"/>
        <v>2.3451661035049663E-2</v>
      </c>
      <c r="E1731" s="5">
        <f t="shared" ref="E1731:E1794" si="87">STDEV(D1722:D1731)*SQRT(365)</f>
        <v>0.33542144805192264</v>
      </c>
    </row>
    <row r="1732" spans="1:5" x14ac:dyDescent="0.2">
      <c r="A1732" s="9">
        <f t="shared" si="85"/>
        <v>20</v>
      </c>
      <c r="B1732" s="13">
        <v>36398</v>
      </c>
      <c r="C1732">
        <v>3.08</v>
      </c>
      <c r="D1732" s="4">
        <f t="shared" si="86"/>
        <v>1.9672765598704928E-2</v>
      </c>
      <c r="E1732" s="5">
        <f t="shared" si="87"/>
        <v>0.33068288908599619</v>
      </c>
    </row>
    <row r="1733" spans="1:5" x14ac:dyDescent="0.2">
      <c r="A1733" s="9">
        <f t="shared" si="85"/>
        <v>20</v>
      </c>
      <c r="B1733" s="13">
        <v>36399</v>
      </c>
      <c r="C1733">
        <v>2.9849999999999999</v>
      </c>
      <c r="D1733" s="4">
        <f t="shared" si="86"/>
        <v>-3.1329850140917742E-2</v>
      </c>
      <c r="E1733" s="5">
        <f t="shared" si="87"/>
        <v>0.42550322930446383</v>
      </c>
    </row>
    <row r="1734" spans="1:5" x14ac:dyDescent="0.2">
      <c r="A1734" s="9">
        <f t="shared" si="85"/>
        <v>20</v>
      </c>
      <c r="B1734" s="13">
        <v>36400</v>
      </c>
      <c r="C1734">
        <v>2.87</v>
      </c>
      <c r="D1734" s="4">
        <f t="shared" si="86"/>
        <v>-3.928771707303557E-2</v>
      </c>
      <c r="E1734" s="5">
        <f t="shared" si="87"/>
        <v>0.50588417659437868</v>
      </c>
    </row>
    <row r="1735" spans="1:5" x14ac:dyDescent="0.2">
      <c r="A1735" s="9">
        <f t="shared" si="85"/>
        <v>20</v>
      </c>
      <c r="B1735" s="13">
        <v>36401</v>
      </c>
      <c r="C1735">
        <v>2.87</v>
      </c>
      <c r="D1735" s="4">
        <f t="shared" si="86"/>
        <v>0</v>
      </c>
      <c r="E1735" s="5">
        <f t="shared" si="87"/>
        <v>0.50191299987308291</v>
      </c>
    </row>
    <row r="1736" spans="1:5" x14ac:dyDescent="0.2">
      <c r="A1736" s="9">
        <f t="shared" si="85"/>
        <v>20</v>
      </c>
      <c r="B1736" s="13">
        <v>36402</v>
      </c>
      <c r="C1736">
        <v>2.87</v>
      </c>
      <c r="D1736" s="4">
        <f t="shared" si="86"/>
        <v>0</v>
      </c>
      <c r="E1736" s="5">
        <f t="shared" si="87"/>
        <v>0.42371799910658337</v>
      </c>
    </row>
    <row r="1737" spans="1:5" x14ac:dyDescent="0.2">
      <c r="A1737" s="9">
        <f t="shared" si="85"/>
        <v>20</v>
      </c>
      <c r="B1737" s="13">
        <v>36403</v>
      </c>
      <c r="C1737">
        <v>2.8450000000000002</v>
      </c>
      <c r="D1737" s="4">
        <f t="shared" si="86"/>
        <v>-8.7489621932354249E-3</v>
      </c>
      <c r="E1737" s="5">
        <f t="shared" si="87"/>
        <v>0.37095449753893356</v>
      </c>
    </row>
    <row r="1738" spans="1:5" x14ac:dyDescent="0.2">
      <c r="A1738" s="9">
        <f t="shared" si="85"/>
        <v>21</v>
      </c>
      <c r="B1738" s="13">
        <v>36404</v>
      </c>
      <c r="C1738">
        <v>2.875</v>
      </c>
      <c r="D1738" s="4">
        <f t="shared" si="86"/>
        <v>1.0489606671019443E-2</v>
      </c>
      <c r="E1738" s="5">
        <f t="shared" si="87"/>
        <v>0.38078194887053274</v>
      </c>
    </row>
    <row r="1739" spans="1:5" x14ac:dyDescent="0.2">
      <c r="A1739" s="9">
        <f t="shared" si="85"/>
        <v>21</v>
      </c>
      <c r="B1739" s="13">
        <v>36405</v>
      </c>
      <c r="C1739">
        <v>2.7149999999999999</v>
      </c>
      <c r="D1739" s="4">
        <f t="shared" si="86"/>
        <v>-5.7260720863415084E-2</v>
      </c>
      <c r="E1739" s="5">
        <f t="shared" si="87"/>
        <v>0.50113700555029095</v>
      </c>
    </row>
    <row r="1740" spans="1:5" x14ac:dyDescent="0.2">
      <c r="A1740" s="9">
        <f t="shared" si="85"/>
        <v>21</v>
      </c>
      <c r="B1740" s="13">
        <v>36406</v>
      </c>
      <c r="C1740">
        <v>2.56</v>
      </c>
      <c r="D1740" s="4">
        <f t="shared" si="86"/>
        <v>-5.8784694894427614E-2</v>
      </c>
      <c r="E1740" s="5">
        <f t="shared" si="87"/>
        <v>0.5827077455739027</v>
      </c>
    </row>
    <row r="1741" spans="1:5" x14ac:dyDescent="0.2">
      <c r="A1741" s="9">
        <f t="shared" si="85"/>
        <v>21</v>
      </c>
      <c r="B1741" s="13">
        <v>36407</v>
      </c>
      <c r="C1741">
        <v>2.4649999999999999</v>
      </c>
      <c r="D1741" s="4">
        <f t="shared" si="86"/>
        <v>-3.7815450996817795E-2</v>
      </c>
      <c r="E1741" s="5">
        <f t="shared" si="87"/>
        <v>0.53809803385843424</v>
      </c>
    </row>
    <row r="1742" spans="1:5" x14ac:dyDescent="0.2">
      <c r="A1742" s="9">
        <f t="shared" si="85"/>
        <v>21</v>
      </c>
      <c r="B1742" s="13">
        <v>36408</v>
      </c>
      <c r="C1742">
        <v>2.4649999999999999</v>
      </c>
      <c r="D1742" s="4">
        <f t="shared" si="86"/>
        <v>0</v>
      </c>
      <c r="E1742" s="5">
        <f t="shared" si="87"/>
        <v>0.48977701755311148</v>
      </c>
    </row>
    <row r="1743" spans="1:5" x14ac:dyDescent="0.2">
      <c r="A1743" s="9">
        <f t="shared" si="85"/>
        <v>21</v>
      </c>
      <c r="B1743" s="13">
        <v>36409</v>
      </c>
      <c r="C1743">
        <v>2.4649999999999999</v>
      </c>
      <c r="D1743" s="4">
        <f t="shared" si="86"/>
        <v>0</v>
      </c>
      <c r="E1743" s="5">
        <f t="shared" si="87"/>
        <v>0.50268794532574279</v>
      </c>
    </row>
    <row r="1744" spans="1:5" x14ac:dyDescent="0.2">
      <c r="A1744" s="9">
        <f t="shared" si="85"/>
        <v>21</v>
      </c>
      <c r="B1744" s="13">
        <v>36410</v>
      </c>
      <c r="C1744">
        <v>2.4649999999999999</v>
      </c>
      <c r="D1744" s="4">
        <f t="shared" si="86"/>
        <v>0</v>
      </c>
      <c r="E1744" s="5">
        <f t="shared" si="87"/>
        <v>0.49480523348516342</v>
      </c>
    </row>
    <row r="1745" spans="1:5" x14ac:dyDescent="0.2">
      <c r="A1745" s="9">
        <f t="shared" si="85"/>
        <v>21</v>
      </c>
      <c r="B1745" s="13">
        <v>36411</v>
      </c>
      <c r="C1745">
        <v>2.5649999999999999</v>
      </c>
      <c r="D1745" s="4">
        <f t="shared" si="86"/>
        <v>3.9766671128079481E-2</v>
      </c>
      <c r="E1745" s="5">
        <f t="shared" si="87"/>
        <v>0.59297516881301859</v>
      </c>
    </row>
    <row r="1746" spans="1:5" x14ac:dyDescent="0.2">
      <c r="A1746" s="9">
        <f t="shared" si="85"/>
        <v>21</v>
      </c>
      <c r="B1746" s="13">
        <v>36412</v>
      </c>
      <c r="C1746">
        <v>2.665</v>
      </c>
      <c r="D1746" s="4">
        <f t="shared" si="86"/>
        <v>3.8245578995075004E-2</v>
      </c>
      <c r="E1746" s="5">
        <f t="shared" si="87"/>
        <v>0.66322141745400298</v>
      </c>
    </row>
    <row r="1747" spans="1:5" x14ac:dyDescent="0.2">
      <c r="A1747" s="9">
        <f t="shared" si="85"/>
        <v>21</v>
      </c>
      <c r="B1747" s="13">
        <v>36413</v>
      </c>
      <c r="C1747">
        <v>2.75</v>
      </c>
      <c r="D1747" s="4">
        <f t="shared" si="86"/>
        <v>3.1396854060672073E-2</v>
      </c>
      <c r="E1747" s="5">
        <f t="shared" si="87"/>
        <v>0.70308731980925854</v>
      </c>
    </row>
    <row r="1748" spans="1:5" x14ac:dyDescent="0.2">
      <c r="A1748" s="9">
        <f t="shared" si="85"/>
        <v>21</v>
      </c>
      <c r="B1748" s="13">
        <v>36414</v>
      </c>
      <c r="C1748">
        <v>2.84</v>
      </c>
      <c r="D1748" s="4">
        <f t="shared" si="86"/>
        <v>3.2203140494634734E-2</v>
      </c>
      <c r="E1748" s="5">
        <f t="shared" si="87"/>
        <v>0.73211784776174105</v>
      </c>
    </row>
    <row r="1749" spans="1:5" x14ac:dyDescent="0.2">
      <c r="A1749" s="9">
        <f t="shared" si="85"/>
        <v>21</v>
      </c>
      <c r="B1749" s="13">
        <v>36415</v>
      </c>
      <c r="C1749">
        <v>2.84</v>
      </c>
      <c r="D1749" s="4">
        <f t="shared" si="86"/>
        <v>0</v>
      </c>
      <c r="E1749" s="5">
        <f t="shared" si="87"/>
        <v>0.62882026050704698</v>
      </c>
    </row>
    <row r="1750" spans="1:5" x14ac:dyDescent="0.2">
      <c r="A1750" s="9">
        <f t="shared" si="85"/>
        <v>21</v>
      </c>
      <c r="B1750" s="13">
        <v>36416</v>
      </c>
      <c r="C1750">
        <v>2.84</v>
      </c>
      <c r="D1750" s="4">
        <f t="shared" si="86"/>
        <v>0</v>
      </c>
      <c r="E1750" s="5">
        <f t="shared" si="87"/>
        <v>0.46882062858830897</v>
      </c>
    </row>
    <row r="1751" spans="1:5" x14ac:dyDescent="0.2">
      <c r="A1751" s="9">
        <f t="shared" si="85"/>
        <v>21</v>
      </c>
      <c r="B1751" s="13">
        <v>36417</v>
      </c>
      <c r="C1751">
        <v>2.8050000000000002</v>
      </c>
      <c r="D1751" s="4">
        <f t="shared" si="86"/>
        <v>-1.2400513198454961E-2</v>
      </c>
      <c r="E1751" s="5">
        <f t="shared" si="87"/>
        <v>0.37949671245866629</v>
      </c>
    </row>
    <row r="1752" spans="1:5" x14ac:dyDescent="0.2">
      <c r="A1752" s="9">
        <f t="shared" si="85"/>
        <v>21</v>
      </c>
      <c r="B1752" s="13">
        <v>36418</v>
      </c>
      <c r="C1752">
        <v>2.645</v>
      </c>
      <c r="D1752" s="4">
        <f t="shared" si="86"/>
        <v>-5.8732473664397017E-2</v>
      </c>
      <c r="E1752" s="5">
        <f t="shared" si="87"/>
        <v>0.57574233988252999</v>
      </c>
    </row>
    <row r="1753" spans="1:5" x14ac:dyDescent="0.2">
      <c r="A1753" s="9">
        <f t="shared" si="85"/>
        <v>21</v>
      </c>
      <c r="B1753" s="13">
        <v>36419</v>
      </c>
      <c r="C1753">
        <v>2.5299999999999998</v>
      </c>
      <c r="D1753" s="4">
        <f t="shared" si="86"/>
        <v>-4.4451762570833921E-2</v>
      </c>
      <c r="E1753" s="5">
        <f t="shared" si="87"/>
        <v>0.65499104839497146</v>
      </c>
    </row>
    <row r="1754" spans="1:5" x14ac:dyDescent="0.2">
      <c r="A1754" s="9">
        <f t="shared" si="85"/>
        <v>21</v>
      </c>
      <c r="B1754" s="13">
        <v>36420</v>
      </c>
      <c r="C1754">
        <v>2.4849999999999999</v>
      </c>
      <c r="D1754" s="4">
        <f t="shared" si="86"/>
        <v>-1.7946643190836827E-2</v>
      </c>
      <c r="E1754" s="5">
        <f t="shared" si="87"/>
        <v>0.6667518403364241</v>
      </c>
    </row>
    <row r="1755" spans="1:5" x14ac:dyDescent="0.2">
      <c r="A1755" s="9">
        <f t="shared" si="85"/>
        <v>21</v>
      </c>
      <c r="B1755" s="13">
        <v>36421</v>
      </c>
      <c r="C1755">
        <v>2.46</v>
      </c>
      <c r="D1755" s="4">
        <f t="shared" si="86"/>
        <v>-1.0111309604320566E-2</v>
      </c>
      <c r="E1755" s="5">
        <f t="shared" si="87"/>
        <v>0.61461374688825954</v>
      </c>
    </row>
    <row r="1756" spans="1:5" x14ac:dyDescent="0.2">
      <c r="A1756" s="9">
        <f t="shared" si="85"/>
        <v>21</v>
      </c>
      <c r="B1756" s="13">
        <v>36422</v>
      </c>
      <c r="C1756">
        <v>2.46</v>
      </c>
      <c r="D1756" s="4">
        <f t="shared" si="86"/>
        <v>0</v>
      </c>
      <c r="E1756" s="5">
        <f t="shared" si="87"/>
        <v>0.54729355986376182</v>
      </c>
    </row>
    <row r="1757" spans="1:5" x14ac:dyDescent="0.2">
      <c r="A1757" s="9">
        <f t="shared" si="85"/>
        <v>21</v>
      </c>
      <c r="B1757" s="13">
        <v>36423</v>
      </c>
      <c r="C1757">
        <v>2.46</v>
      </c>
      <c r="D1757" s="4">
        <f t="shared" si="86"/>
        <v>0</v>
      </c>
      <c r="E1757" s="5">
        <f t="shared" si="87"/>
        <v>0.48494364299705428</v>
      </c>
    </row>
    <row r="1758" spans="1:5" x14ac:dyDescent="0.2">
      <c r="A1758" s="9">
        <f t="shared" si="85"/>
        <v>21</v>
      </c>
      <c r="B1758" s="13">
        <v>36424</v>
      </c>
      <c r="C1758">
        <v>2.4950000000000001</v>
      </c>
      <c r="D1758" s="4">
        <f t="shared" si="86"/>
        <v>1.4127379259210709E-2</v>
      </c>
      <c r="E1758" s="5">
        <f t="shared" si="87"/>
        <v>0.42841914549099358</v>
      </c>
    </row>
    <row r="1759" spans="1:5" x14ac:dyDescent="0.2">
      <c r="A1759" s="9">
        <f t="shared" si="85"/>
        <v>21</v>
      </c>
      <c r="B1759" s="13">
        <v>36425</v>
      </c>
      <c r="C1759">
        <v>2.3050000000000002</v>
      </c>
      <c r="D1759" s="4">
        <f t="shared" si="86"/>
        <v>-7.9208052754870112E-2</v>
      </c>
      <c r="E1759" s="5">
        <f t="shared" si="87"/>
        <v>0.57387436028883609</v>
      </c>
    </row>
    <row r="1760" spans="1:5" x14ac:dyDescent="0.2">
      <c r="A1760" s="9">
        <f t="shared" si="85"/>
        <v>21</v>
      </c>
      <c r="B1760" s="13">
        <v>36426</v>
      </c>
      <c r="C1760">
        <v>2.2949999999999999</v>
      </c>
      <c r="D1760" s="4">
        <f t="shared" si="86"/>
        <v>-4.3478329361035092E-3</v>
      </c>
      <c r="E1760" s="5">
        <f t="shared" si="87"/>
        <v>0.56803254926070212</v>
      </c>
    </row>
    <row r="1761" spans="1:5" x14ac:dyDescent="0.2">
      <c r="A1761" s="9">
        <f t="shared" si="85"/>
        <v>21</v>
      </c>
      <c r="B1761" s="13">
        <v>36427</v>
      </c>
      <c r="C1761">
        <v>2.4700000000000002</v>
      </c>
      <c r="D1761" s="4">
        <f t="shared" si="86"/>
        <v>7.3485307127377372E-2</v>
      </c>
      <c r="E1761" s="5">
        <f t="shared" si="87"/>
        <v>0.80866846311651019</v>
      </c>
    </row>
    <row r="1762" spans="1:5" x14ac:dyDescent="0.2">
      <c r="A1762" s="9">
        <f t="shared" si="85"/>
        <v>21</v>
      </c>
      <c r="B1762" s="13">
        <v>36428</v>
      </c>
      <c r="C1762">
        <v>2.57</v>
      </c>
      <c r="D1762" s="4">
        <f t="shared" si="86"/>
        <v>3.9687748267242542E-2</v>
      </c>
      <c r="E1762" s="5">
        <f t="shared" si="87"/>
        <v>0.80010959958650663</v>
      </c>
    </row>
    <row r="1763" spans="1:5" x14ac:dyDescent="0.2">
      <c r="A1763" s="9">
        <f t="shared" si="85"/>
        <v>21</v>
      </c>
      <c r="B1763" s="13">
        <v>36429</v>
      </c>
      <c r="C1763">
        <v>2.57</v>
      </c>
      <c r="D1763" s="4">
        <f t="shared" si="86"/>
        <v>0</v>
      </c>
      <c r="E1763" s="5">
        <f t="shared" si="87"/>
        <v>0.74993133585308225</v>
      </c>
    </row>
    <row r="1764" spans="1:5" x14ac:dyDescent="0.2">
      <c r="A1764" s="9">
        <f t="shared" si="85"/>
        <v>21</v>
      </c>
      <c r="B1764" s="13">
        <v>36430</v>
      </c>
      <c r="C1764">
        <v>2.57</v>
      </c>
      <c r="D1764" s="4">
        <f t="shared" si="86"/>
        <v>0</v>
      </c>
      <c r="E1764" s="5">
        <f t="shared" si="87"/>
        <v>0.73874563848196617</v>
      </c>
    </row>
    <row r="1765" spans="1:5" x14ac:dyDescent="0.2">
      <c r="A1765" s="9">
        <f t="shared" si="85"/>
        <v>21</v>
      </c>
      <c r="B1765" s="13">
        <v>36431</v>
      </c>
      <c r="C1765">
        <v>2.5</v>
      </c>
      <c r="D1765" s="4">
        <f t="shared" si="86"/>
        <v>-2.7615167032973266E-2</v>
      </c>
      <c r="E1765" s="5">
        <f t="shared" si="87"/>
        <v>0.75898542901137178</v>
      </c>
    </row>
    <row r="1766" spans="1:5" x14ac:dyDescent="0.2">
      <c r="A1766" s="9">
        <f t="shared" si="85"/>
        <v>21</v>
      </c>
      <c r="B1766" s="13">
        <v>36432</v>
      </c>
      <c r="C1766">
        <v>2.5249999999999999</v>
      </c>
      <c r="D1766" s="4">
        <f t="shared" si="86"/>
        <v>9.950330853168092E-3</v>
      </c>
      <c r="E1766" s="5">
        <f t="shared" si="87"/>
        <v>0.76050702758538313</v>
      </c>
    </row>
    <row r="1767" spans="1:5" x14ac:dyDescent="0.2">
      <c r="A1767" s="9">
        <f t="shared" si="85"/>
        <v>21</v>
      </c>
      <c r="B1767" s="13">
        <v>36433</v>
      </c>
      <c r="C1767">
        <v>2.5550000000000002</v>
      </c>
      <c r="D1767" s="4">
        <f t="shared" si="86"/>
        <v>1.1811160928344619E-2</v>
      </c>
      <c r="E1767" s="5">
        <f t="shared" si="87"/>
        <v>0.76221016678944786</v>
      </c>
    </row>
    <row r="1768" spans="1:5" x14ac:dyDescent="0.2">
      <c r="A1768" s="9">
        <f t="shared" si="85"/>
        <v>22</v>
      </c>
      <c r="B1768" s="13">
        <v>36434</v>
      </c>
      <c r="C1768">
        <v>2.35</v>
      </c>
      <c r="D1768" s="4">
        <f t="shared" si="86"/>
        <v>-8.3636895499600225E-2</v>
      </c>
      <c r="E1768" s="5">
        <f t="shared" si="87"/>
        <v>0.92078538331002446</v>
      </c>
    </row>
    <row r="1769" spans="1:5" x14ac:dyDescent="0.2">
      <c r="A1769" s="9">
        <f t="shared" si="85"/>
        <v>22</v>
      </c>
      <c r="B1769" s="13">
        <v>36435</v>
      </c>
      <c r="C1769">
        <v>2.35</v>
      </c>
      <c r="D1769" s="4">
        <f t="shared" si="86"/>
        <v>0</v>
      </c>
      <c r="E1769" s="5">
        <f t="shared" si="87"/>
        <v>0.77873356085934564</v>
      </c>
    </row>
    <row r="1770" spans="1:5" x14ac:dyDescent="0.2">
      <c r="A1770" s="9">
        <f t="shared" si="85"/>
        <v>22</v>
      </c>
      <c r="B1770" s="13">
        <v>36436</v>
      </c>
      <c r="C1770">
        <v>2.35</v>
      </c>
      <c r="D1770" s="4">
        <f t="shared" si="86"/>
        <v>0</v>
      </c>
      <c r="E1770" s="5">
        <f t="shared" si="87"/>
        <v>0.77775368518098964</v>
      </c>
    </row>
    <row r="1771" spans="1:5" x14ac:dyDescent="0.2">
      <c r="A1771" s="9">
        <f t="shared" si="85"/>
        <v>22</v>
      </c>
      <c r="B1771" s="13">
        <v>36437</v>
      </c>
      <c r="C1771">
        <v>2.35</v>
      </c>
      <c r="D1771" s="4">
        <f t="shared" si="86"/>
        <v>0</v>
      </c>
      <c r="E1771" s="5">
        <f t="shared" si="87"/>
        <v>0.6149086510593621</v>
      </c>
    </row>
    <row r="1772" spans="1:5" x14ac:dyDescent="0.2">
      <c r="A1772" s="9">
        <f t="shared" si="85"/>
        <v>22</v>
      </c>
      <c r="B1772" s="13">
        <v>36438</v>
      </c>
      <c r="C1772">
        <v>2.4849999999999999</v>
      </c>
      <c r="D1772" s="4">
        <f t="shared" si="86"/>
        <v>5.5857331392524273E-2</v>
      </c>
      <c r="E1772" s="5">
        <f t="shared" si="87"/>
        <v>0.66801149798717019</v>
      </c>
    </row>
    <row r="1773" spans="1:5" x14ac:dyDescent="0.2">
      <c r="A1773" s="9">
        <f t="shared" si="85"/>
        <v>22</v>
      </c>
      <c r="B1773" s="13">
        <v>36439</v>
      </c>
      <c r="C1773">
        <v>2.4500000000000002</v>
      </c>
      <c r="D1773" s="4">
        <f t="shared" si="86"/>
        <v>-1.41846349919563E-2</v>
      </c>
      <c r="E1773" s="5">
        <f t="shared" si="87"/>
        <v>0.67060695831714812</v>
      </c>
    </row>
    <row r="1774" spans="1:5" x14ac:dyDescent="0.2">
      <c r="A1774" s="9">
        <f t="shared" si="85"/>
        <v>22</v>
      </c>
      <c r="B1774" s="13">
        <v>36440</v>
      </c>
      <c r="C1774">
        <v>2.4649999999999999</v>
      </c>
      <c r="D1774" s="4">
        <f t="shared" si="86"/>
        <v>6.1037829380176656E-3</v>
      </c>
      <c r="E1774" s="5">
        <f t="shared" si="87"/>
        <v>0.67338022840330647</v>
      </c>
    </row>
    <row r="1775" spans="1:5" x14ac:dyDescent="0.2">
      <c r="A1775" s="9">
        <f t="shared" si="85"/>
        <v>22</v>
      </c>
      <c r="B1775" s="13">
        <v>36441</v>
      </c>
      <c r="C1775">
        <v>2.4900000000000002</v>
      </c>
      <c r="D1775" s="4">
        <f t="shared" si="86"/>
        <v>1.009090298196294E-2</v>
      </c>
      <c r="E1775" s="5">
        <f t="shared" si="87"/>
        <v>0.65850950975226952</v>
      </c>
    </row>
    <row r="1776" spans="1:5" x14ac:dyDescent="0.2">
      <c r="A1776" s="9">
        <f t="shared" si="85"/>
        <v>22</v>
      </c>
      <c r="B1776" s="13">
        <v>36442</v>
      </c>
      <c r="C1776">
        <v>2.355</v>
      </c>
      <c r="D1776" s="4">
        <f t="shared" si="86"/>
        <v>-5.5741983008235303E-2</v>
      </c>
      <c r="E1776" s="5">
        <f t="shared" si="87"/>
        <v>0.73211683739794264</v>
      </c>
    </row>
    <row r="1777" spans="1:5" x14ac:dyDescent="0.2">
      <c r="A1777" s="9">
        <f t="shared" si="85"/>
        <v>22</v>
      </c>
      <c r="B1777" s="13">
        <v>36443</v>
      </c>
      <c r="C1777">
        <v>2.355</v>
      </c>
      <c r="D1777" s="4">
        <f t="shared" si="86"/>
        <v>0</v>
      </c>
      <c r="E1777" s="5">
        <f t="shared" si="87"/>
        <v>0.72325254934109684</v>
      </c>
    </row>
    <row r="1778" spans="1:5" x14ac:dyDescent="0.2">
      <c r="A1778" s="9">
        <f t="shared" si="85"/>
        <v>22</v>
      </c>
      <c r="B1778" s="13">
        <v>36444</v>
      </c>
      <c r="C1778">
        <v>2.355</v>
      </c>
      <c r="D1778" s="4">
        <f t="shared" si="86"/>
        <v>0</v>
      </c>
      <c r="E1778" s="5">
        <f t="shared" si="87"/>
        <v>0.51607184468272482</v>
      </c>
    </row>
    <row r="1779" spans="1:5" x14ac:dyDescent="0.2">
      <c r="A1779" s="9">
        <f t="shared" si="85"/>
        <v>22</v>
      </c>
      <c r="B1779" s="13">
        <v>36445</v>
      </c>
      <c r="C1779">
        <v>2.52</v>
      </c>
      <c r="D1779" s="4">
        <f t="shared" si="86"/>
        <v>6.7718174054950855E-2</v>
      </c>
      <c r="E1779" s="5">
        <f t="shared" si="87"/>
        <v>0.65767974472735302</v>
      </c>
    </row>
    <row r="1780" spans="1:5" x14ac:dyDescent="0.2">
      <c r="A1780" s="9">
        <f t="shared" si="85"/>
        <v>22</v>
      </c>
      <c r="B1780" s="13">
        <v>36446</v>
      </c>
      <c r="C1780">
        <v>2.6549999999999998</v>
      </c>
      <c r="D1780" s="4">
        <f t="shared" si="86"/>
        <v>5.2185753170570039E-2</v>
      </c>
      <c r="E1780" s="5">
        <f t="shared" si="87"/>
        <v>0.70878863355591382</v>
      </c>
    </row>
    <row r="1781" spans="1:5" x14ac:dyDescent="0.2">
      <c r="A1781" s="9">
        <f t="shared" si="85"/>
        <v>22</v>
      </c>
      <c r="B1781" s="13">
        <v>36447</v>
      </c>
      <c r="C1781">
        <v>2.81</v>
      </c>
      <c r="D1781" s="4">
        <f t="shared" si="86"/>
        <v>5.6739828651752394E-2</v>
      </c>
      <c r="E1781" s="5">
        <f t="shared" si="87"/>
        <v>0.75081889648491629</v>
      </c>
    </row>
    <row r="1782" spans="1:5" x14ac:dyDescent="0.2">
      <c r="A1782" s="9">
        <f t="shared" si="85"/>
        <v>22</v>
      </c>
      <c r="B1782" s="13">
        <v>36448</v>
      </c>
      <c r="C1782">
        <v>2.7050000000000001</v>
      </c>
      <c r="D1782" s="4">
        <f t="shared" si="86"/>
        <v>-3.80825710472096E-2</v>
      </c>
      <c r="E1782" s="5">
        <f t="shared" si="87"/>
        <v>0.7722929013362807</v>
      </c>
    </row>
    <row r="1783" spans="1:5" x14ac:dyDescent="0.2">
      <c r="A1783" s="9">
        <f t="shared" si="85"/>
        <v>22</v>
      </c>
      <c r="B1783" s="13">
        <v>36449</v>
      </c>
      <c r="C1783">
        <v>2.67</v>
      </c>
      <c r="D1783" s="4">
        <f t="shared" si="86"/>
        <v>-1.3023439886286736E-2</v>
      </c>
      <c r="E1783" s="5">
        <f t="shared" si="87"/>
        <v>0.77094135849507039</v>
      </c>
    </row>
    <row r="1784" spans="1:5" x14ac:dyDescent="0.2">
      <c r="A1784" s="9">
        <f t="shared" si="85"/>
        <v>22</v>
      </c>
      <c r="B1784" s="13">
        <v>36450</v>
      </c>
      <c r="C1784">
        <v>2.67</v>
      </c>
      <c r="D1784" s="4">
        <f t="shared" si="86"/>
        <v>0</v>
      </c>
      <c r="E1784" s="5">
        <f t="shared" si="87"/>
        <v>0.77262267249717453</v>
      </c>
    </row>
    <row r="1785" spans="1:5" x14ac:dyDescent="0.2">
      <c r="A1785" s="9">
        <f t="shared" ref="A1785:A1848" si="88">MONTH(B1785)+(YEAR(B1785)-1998)*12</f>
        <v>22</v>
      </c>
      <c r="B1785" s="13">
        <v>36451</v>
      </c>
      <c r="C1785">
        <v>2.67</v>
      </c>
      <c r="D1785" s="4">
        <f t="shared" si="86"/>
        <v>0</v>
      </c>
      <c r="E1785" s="5">
        <f t="shared" si="87"/>
        <v>0.77391330727178764</v>
      </c>
    </row>
    <row r="1786" spans="1:5" x14ac:dyDescent="0.2">
      <c r="A1786" s="9">
        <f t="shared" si="88"/>
        <v>22</v>
      </c>
      <c r="B1786" s="13">
        <v>36452</v>
      </c>
      <c r="C1786">
        <v>2.8149999999999999</v>
      </c>
      <c r="D1786" s="4">
        <f t="shared" ref="D1786:D1849" si="89">LN(C1786/C1785)</f>
        <v>5.2883789179495565E-2</v>
      </c>
      <c r="E1786" s="5">
        <f t="shared" si="87"/>
        <v>0.69065278289451304</v>
      </c>
    </row>
    <row r="1787" spans="1:5" x14ac:dyDescent="0.2">
      <c r="A1787" s="9">
        <f t="shared" si="88"/>
        <v>22</v>
      </c>
      <c r="B1787" s="13">
        <v>36453</v>
      </c>
      <c r="C1787">
        <v>2.89</v>
      </c>
      <c r="D1787" s="4">
        <f t="shared" si="89"/>
        <v>2.6294240532687217E-2</v>
      </c>
      <c r="E1787" s="5">
        <f t="shared" si="87"/>
        <v>0.68131046671917217</v>
      </c>
    </row>
    <row r="1788" spans="1:5" x14ac:dyDescent="0.2">
      <c r="A1788" s="9">
        <f t="shared" si="88"/>
        <v>22</v>
      </c>
      <c r="B1788" s="13">
        <v>36454</v>
      </c>
      <c r="C1788">
        <v>2.9</v>
      </c>
      <c r="D1788" s="4">
        <f t="shared" si="89"/>
        <v>3.4542348680873824E-3</v>
      </c>
      <c r="E1788" s="5">
        <f t="shared" si="87"/>
        <v>0.6774096241380666</v>
      </c>
    </row>
    <row r="1789" spans="1:5" x14ac:dyDescent="0.2">
      <c r="A1789" s="9">
        <f t="shared" si="88"/>
        <v>22</v>
      </c>
      <c r="B1789" s="13">
        <v>36455</v>
      </c>
      <c r="C1789">
        <v>2.9950000000000001</v>
      </c>
      <c r="D1789" s="4">
        <f t="shared" si="89"/>
        <v>3.2233494574984443E-2</v>
      </c>
      <c r="E1789" s="5">
        <f t="shared" si="87"/>
        <v>0.60815474133203595</v>
      </c>
    </row>
    <row r="1790" spans="1:5" x14ac:dyDescent="0.2">
      <c r="A1790" s="9">
        <f t="shared" si="88"/>
        <v>22</v>
      </c>
      <c r="B1790" s="13">
        <v>36456</v>
      </c>
      <c r="C1790">
        <v>3.0049999999999999</v>
      </c>
      <c r="D1790" s="4">
        <f t="shared" si="89"/>
        <v>3.333336419758217E-3</v>
      </c>
      <c r="E1790" s="5">
        <f t="shared" si="87"/>
        <v>0.56444929704607993</v>
      </c>
    </row>
    <row r="1791" spans="1:5" x14ac:dyDescent="0.2">
      <c r="A1791" s="9">
        <f t="shared" si="88"/>
        <v>22</v>
      </c>
      <c r="B1791" s="13">
        <v>36457</v>
      </c>
      <c r="C1791">
        <v>3.0049999999999999</v>
      </c>
      <c r="D1791" s="4">
        <f t="shared" si="89"/>
        <v>0</v>
      </c>
      <c r="E1791" s="5">
        <f t="shared" si="87"/>
        <v>0.48163512706216954</v>
      </c>
    </row>
    <row r="1792" spans="1:5" x14ac:dyDescent="0.2">
      <c r="A1792" s="9">
        <f t="shared" si="88"/>
        <v>22</v>
      </c>
      <c r="B1792" s="13">
        <v>36458</v>
      </c>
      <c r="C1792">
        <v>3.0049999999999999</v>
      </c>
      <c r="D1792" s="4">
        <f t="shared" si="89"/>
        <v>0</v>
      </c>
      <c r="E1792" s="5">
        <f t="shared" si="87"/>
        <v>0.3828174234622635</v>
      </c>
    </row>
    <row r="1793" spans="1:5" x14ac:dyDescent="0.2">
      <c r="A1793" s="9">
        <f t="shared" si="88"/>
        <v>22</v>
      </c>
      <c r="B1793" s="13">
        <v>36459</v>
      </c>
      <c r="C1793">
        <v>2.9750000000000001</v>
      </c>
      <c r="D1793" s="4">
        <f t="shared" si="89"/>
        <v>-1.0033528989577697E-2</v>
      </c>
      <c r="E1793" s="5">
        <f t="shared" si="87"/>
        <v>0.37572120926133523</v>
      </c>
    </row>
    <row r="1794" spans="1:5" x14ac:dyDescent="0.2">
      <c r="A1794" s="9">
        <f t="shared" si="88"/>
        <v>22</v>
      </c>
      <c r="B1794" s="13">
        <v>36460</v>
      </c>
      <c r="C1794">
        <v>2.9649999999999999</v>
      </c>
      <c r="D1794" s="4">
        <f t="shared" si="89"/>
        <v>-3.3670065479044068E-3</v>
      </c>
      <c r="E1794" s="5">
        <f t="shared" si="87"/>
        <v>0.38017658690839934</v>
      </c>
    </row>
    <row r="1795" spans="1:5" x14ac:dyDescent="0.2">
      <c r="A1795" s="9">
        <f t="shared" si="88"/>
        <v>22</v>
      </c>
      <c r="B1795" s="13">
        <v>36461</v>
      </c>
      <c r="C1795">
        <v>3.02</v>
      </c>
      <c r="D1795" s="4">
        <f t="shared" si="89"/>
        <v>1.837979893708961E-2</v>
      </c>
      <c r="E1795" s="5">
        <f t="shared" ref="E1795:E1858" si="90">STDEV(D1786:D1795)*SQRT(365)</f>
        <v>0.37582060448387261</v>
      </c>
    </row>
    <row r="1796" spans="1:5" x14ac:dyDescent="0.2">
      <c r="A1796" s="9">
        <f t="shared" si="88"/>
        <v>22</v>
      </c>
      <c r="B1796" s="13">
        <v>36462</v>
      </c>
      <c r="C1796">
        <v>2.9950000000000001</v>
      </c>
      <c r="D1796" s="4">
        <f t="shared" si="89"/>
        <v>-8.3125998193655862E-3</v>
      </c>
      <c r="E1796" s="5">
        <f t="shared" si="90"/>
        <v>0.27672376855956404</v>
      </c>
    </row>
    <row r="1797" spans="1:5" x14ac:dyDescent="0.2">
      <c r="A1797" s="9">
        <f t="shared" si="88"/>
        <v>22</v>
      </c>
      <c r="B1797" s="13">
        <v>36463</v>
      </c>
      <c r="C1797">
        <v>2.78</v>
      </c>
      <c r="D1797" s="4">
        <f t="shared" si="89"/>
        <v>-7.4493303864867022E-2</v>
      </c>
      <c r="E1797" s="5">
        <f t="shared" si="90"/>
        <v>0.53203647176398583</v>
      </c>
    </row>
    <row r="1798" spans="1:5" x14ac:dyDescent="0.2">
      <c r="A1798" s="9">
        <f t="shared" si="88"/>
        <v>22</v>
      </c>
      <c r="B1798" s="13">
        <v>36464</v>
      </c>
      <c r="C1798">
        <v>2.78</v>
      </c>
      <c r="D1798" s="4">
        <f t="shared" si="89"/>
        <v>0</v>
      </c>
      <c r="E1798" s="5">
        <f t="shared" si="90"/>
        <v>0.53051227780163146</v>
      </c>
    </row>
    <row r="1799" spans="1:5" x14ac:dyDescent="0.2">
      <c r="A1799" s="9">
        <f t="shared" si="88"/>
        <v>23</v>
      </c>
      <c r="B1799" s="13">
        <v>36465</v>
      </c>
      <c r="C1799">
        <v>2.7949999999999999</v>
      </c>
      <c r="D1799" s="4">
        <f t="shared" si="89"/>
        <v>5.38117890451675E-3</v>
      </c>
      <c r="E1799" s="5">
        <f t="shared" si="90"/>
        <v>0.47786188176711603</v>
      </c>
    </row>
    <row r="1800" spans="1:5" x14ac:dyDescent="0.2">
      <c r="A1800" s="9">
        <f t="shared" si="88"/>
        <v>23</v>
      </c>
      <c r="B1800" s="13">
        <v>36466</v>
      </c>
      <c r="C1800">
        <v>2.73</v>
      </c>
      <c r="D1800" s="4">
        <f t="shared" si="89"/>
        <v>-2.3530497410194046E-2</v>
      </c>
      <c r="E1800" s="5">
        <f t="shared" si="90"/>
        <v>0.48204808472789906</v>
      </c>
    </row>
    <row r="1801" spans="1:5" x14ac:dyDescent="0.2">
      <c r="A1801" s="9">
        <f t="shared" si="88"/>
        <v>23</v>
      </c>
      <c r="B1801" s="13">
        <v>36467</v>
      </c>
      <c r="C1801">
        <v>2.8149999999999999</v>
      </c>
      <c r="D1801" s="4">
        <f t="shared" si="89"/>
        <v>3.0660652394785232E-2</v>
      </c>
      <c r="E1801" s="5">
        <f t="shared" si="90"/>
        <v>0.53902835243137637</v>
      </c>
    </row>
    <row r="1802" spans="1:5" x14ac:dyDescent="0.2">
      <c r="A1802" s="9">
        <f t="shared" si="88"/>
        <v>23</v>
      </c>
      <c r="B1802" s="13">
        <v>36468</v>
      </c>
      <c r="C1802">
        <v>2.835</v>
      </c>
      <c r="D1802" s="4">
        <f t="shared" si="89"/>
        <v>7.0796755880617682E-3</v>
      </c>
      <c r="E1802" s="5">
        <f t="shared" si="90"/>
        <v>0.54417982241296314</v>
      </c>
    </row>
    <row r="1803" spans="1:5" x14ac:dyDescent="0.2">
      <c r="A1803" s="9">
        <f t="shared" si="88"/>
        <v>23</v>
      </c>
      <c r="B1803" s="13">
        <v>36469</v>
      </c>
      <c r="C1803">
        <v>2.74</v>
      </c>
      <c r="D1803" s="4">
        <f t="shared" si="89"/>
        <v>-3.4084016779736478E-2</v>
      </c>
      <c r="E1803" s="5">
        <f t="shared" si="90"/>
        <v>0.57048827103647692</v>
      </c>
    </row>
    <row r="1804" spans="1:5" x14ac:dyDescent="0.2">
      <c r="A1804" s="9">
        <f t="shared" si="88"/>
        <v>23</v>
      </c>
      <c r="B1804" s="13">
        <v>36470</v>
      </c>
      <c r="C1804">
        <v>2.625</v>
      </c>
      <c r="D1804" s="4">
        <f t="shared" si="89"/>
        <v>-4.2877024356391881E-2</v>
      </c>
      <c r="E1804" s="5">
        <f t="shared" si="90"/>
        <v>0.60568547022249197</v>
      </c>
    </row>
    <row r="1805" spans="1:5" x14ac:dyDescent="0.2">
      <c r="A1805" s="9">
        <f t="shared" si="88"/>
        <v>23</v>
      </c>
      <c r="B1805" s="13">
        <v>36471</v>
      </c>
      <c r="C1805">
        <v>2.625</v>
      </c>
      <c r="D1805" s="4">
        <f t="shared" si="89"/>
        <v>0</v>
      </c>
      <c r="E1805" s="5">
        <f t="shared" si="90"/>
        <v>0.57760458505218049</v>
      </c>
    </row>
    <row r="1806" spans="1:5" x14ac:dyDescent="0.2">
      <c r="A1806" s="9">
        <f t="shared" si="88"/>
        <v>23</v>
      </c>
      <c r="B1806" s="13">
        <v>36472</v>
      </c>
      <c r="C1806">
        <v>2.625</v>
      </c>
      <c r="D1806" s="4">
        <f t="shared" si="89"/>
        <v>0</v>
      </c>
      <c r="E1806" s="5">
        <f t="shared" si="90"/>
        <v>0.58309153712342976</v>
      </c>
    </row>
    <row r="1807" spans="1:5" x14ac:dyDescent="0.2">
      <c r="A1807" s="9">
        <f t="shared" si="88"/>
        <v>23</v>
      </c>
      <c r="B1807" s="13">
        <v>36473</v>
      </c>
      <c r="C1807">
        <v>2.59</v>
      </c>
      <c r="D1807" s="4">
        <f t="shared" si="89"/>
        <v>-1.3423020332140774E-2</v>
      </c>
      <c r="E1807" s="5">
        <f t="shared" si="90"/>
        <v>0.41526212316175137</v>
      </c>
    </row>
    <row r="1808" spans="1:5" x14ac:dyDescent="0.2">
      <c r="A1808" s="9">
        <f t="shared" si="88"/>
        <v>23</v>
      </c>
      <c r="B1808" s="13">
        <v>36474</v>
      </c>
      <c r="C1808">
        <v>2.44</v>
      </c>
      <c r="D1808" s="4">
        <f t="shared" si="89"/>
        <v>-5.9659836406335875E-2</v>
      </c>
      <c r="E1808" s="5">
        <f t="shared" si="90"/>
        <v>0.5177833955053317</v>
      </c>
    </row>
    <row r="1809" spans="1:5" x14ac:dyDescent="0.2">
      <c r="A1809" s="9">
        <f t="shared" si="88"/>
        <v>23</v>
      </c>
      <c r="B1809" s="13">
        <v>36475</v>
      </c>
      <c r="C1809">
        <v>2.395</v>
      </c>
      <c r="D1809" s="4">
        <f t="shared" si="89"/>
        <v>-1.8614808442231935E-2</v>
      </c>
      <c r="E1809" s="5">
        <f t="shared" si="90"/>
        <v>0.50324191182234057</v>
      </c>
    </row>
    <row r="1810" spans="1:5" x14ac:dyDescent="0.2">
      <c r="A1810" s="9">
        <f t="shared" si="88"/>
        <v>23</v>
      </c>
      <c r="B1810" s="13">
        <v>36476</v>
      </c>
      <c r="C1810">
        <v>2.395</v>
      </c>
      <c r="D1810" s="4">
        <f t="shared" si="89"/>
        <v>0</v>
      </c>
      <c r="E1810" s="5">
        <f t="shared" si="90"/>
        <v>0.50796636416225149</v>
      </c>
    </row>
    <row r="1811" spans="1:5" x14ac:dyDescent="0.2">
      <c r="A1811" s="9">
        <f t="shared" si="88"/>
        <v>23</v>
      </c>
      <c r="B1811" s="13">
        <v>36477</v>
      </c>
      <c r="C1811">
        <v>2.1349999999999998</v>
      </c>
      <c r="D1811" s="4">
        <f t="shared" si="89"/>
        <v>-0.11491658418229082</v>
      </c>
      <c r="E1811" s="5">
        <f t="shared" si="90"/>
        <v>0.71759189967425929</v>
      </c>
    </row>
    <row r="1812" spans="1:5" x14ac:dyDescent="0.2">
      <c r="A1812" s="9">
        <f t="shared" si="88"/>
        <v>23</v>
      </c>
      <c r="B1812" s="13">
        <v>36478</v>
      </c>
      <c r="C1812">
        <v>2.1349999999999998</v>
      </c>
      <c r="D1812" s="4">
        <f t="shared" si="89"/>
        <v>0</v>
      </c>
      <c r="E1812" s="5">
        <f t="shared" si="90"/>
        <v>0.70485789422003897</v>
      </c>
    </row>
    <row r="1813" spans="1:5" x14ac:dyDescent="0.2">
      <c r="A1813" s="9">
        <f t="shared" si="88"/>
        <v>23</v>
      </c>
      <c r="B1813" s="13">
        <v>36479</v>
      </c>
      <c r="C1813">
        <v>2.1349999999999998</v>
      </c>
      <c r="D1813" s="4">
        <f t="shared" si="89"/>
        <v>0</v>
      </c>
      <c r="E1813" s="5">
        <f t="shared" si="90"/>
        <v>0.72346114855524735</v>
      </c>
    </row>
    <row r="1814" spans="1:5" x14ac:dyDescent="0.2">
      <c r="A1814" s="9">
        <f t="shared" si="88"/>
        <v>23</v>
      </c>
      <c r="B1814" s="13">
        <v>36480</v>
      </c>
      <c r="C1814">
        <v>2.31</v>
      </c>
      <c r="D1814" s="4">
        <f t="shared" si="89"/>
        <v>7.8780877853114384E-2</v>
      </c>
      <c r="E1814" s="5">
        <f t="shared" si="90"/>
        <v>0.94165309091785698</v>
      </c>
    </row>
    <row r="1815" spans="1:5" x14ac:dyDescent="0.2">
      <c r="A1815" s="9">
        <f t="shared" si="88"/>
        <v>23</v>
      </c>
      <c r="B1815" s="13">
        <v>36481</v>
      </c>
      <c r="C1815">
        <v>2.23</v>
      </c>
      <c r="D1815" s="4">
        <f t="shared" si="89"/>
        <v>-3.5245939061674829E-2</v>
      </c>
      <c r="E1815" s="5">
        <f t="shared" si="90"/>
        <v>0.9463129212234993</v>
      </c>
    </row>
    <row r="1816" spans="1:5" x14ac:dyDescent="0.2">
      <c r="A1816" s="9">
        <f t="shared" si="88"/>
        <v>23</v>
      </c>
      <c r="B1816" s="13">
        <v>36482</v>
      </c>
      <c r="C1816">
        <v>2.2400000000000002</v>
      </c>
      <c r="D1816" s="4">
        <f t="shared" si="89"/>
        <v>4.4742803949211069E-3</v>
      </c>
      <c r="E1816" s="5">
        <f t="shared" si="90"/>
        <v>0.94981957194187006</v>
      </c>
    </row>
    <row r="1817" spans="1:5" x14ac:dyDescent="0.2">
      <c r="A1817" s="9">
        <f t="shared" si="88"/>
        <v>23</v>
      </c>
      <c r="B1817" s="13">
        <v>36483</v>
      </c>
      <c r="C1817">
        <v>2.2200000000000002</v>
      </c>
      <c r="D1817" s="4">
        <f t="shared" si="89"/>
        <v>-8.9686699827603751E-3</v>
      </c>
      <c r="E1817" s="5">
        <f t="shared" si="90"/>
        <v>0.9506640207368745</v>
      </c>
    </row>
    <row r="1818" spans="1:5" x14ac:dyDescent="0.2">
      <c r="A1818" s="9">
        <f t="shared" si="88"/>
        <v>23</v>
      </c>
      <c r="B1818" s="13">
        <v>36484</v>
      </c>
      <c r="C1818">
        <v>2.15</v>
      </c>
      <c r="D1818" s="4">
        <f t="shared" si="89"/>
        <v>-3.2039353744616771E-2</v>
      </c>
      <c r="E1818" s="5">
        <f t="shared" si="90"/>
        <v>0.91240605481562032</v>
      </c>
    </row>
    <row r="1819" spans="1:5" x14ac:dyDescent="0.2">
      <c r="A1819" s="9">
        <f t="shared" si="88"/>
        <v>23</v>
      </c>
      <c r="B1819" s="13">
        <v>36485</v>
      </c>
      <c r="C1819">
        <v>2.15</v>
      </c>
      <c r="D1819" s="4">
        <f t="shared" si="89"/>
        <v>0</v>
      </c>
      <c r="E1819" s="5">
        <f t="shared" si="90"/>
        <v>0.91440196356332759</v>
      </c>
    </row>
    <row r="1820" spans="1:5" x14ac:dyDescent="0.2">
      <c r="A1820" s="9">
        <f t="shared" si="88"/>
        <v>23</v>
      </c>
      <c r="B1820" s="13">
        <v>36486</v>
      </c>
      <c r="C1820">
        <v>2.15</v>
      </c>
      <c r="D1820" s="4">
        <f t="shared" si="89"/>
        <v>0</v>
      </c>
      <c r="E1820" s="5">
        <f t="shared" si="90"/>
        <v>0.91440196356332759</v>
      </c>
    </row>
    <row r="1821" spans="1:5" x14ac:dyDescent="0.2">
      <c r="A1821" s="9">
        <f t="shared" si="88"/>
        <v>23</v>
      </c>
      <c r="B1821" s="13">
        <v>36487</v>
      </c>
      <c r="C1821">
        <v>2.0350000000000001</v>
      </c>
      <c r="D1821" s="4">
        <f t="shared" si="89"/>
        <v>-5.4972023245013012E-2</v>
      </c>
      <c r="E1821" s="5">
        <f t="shared" si="90"/>
        <v>0.67898054056708013</v>
      </c>
    </row>
    <row r="1822" spans="1:5" x14ac:dyDescent="0.2">
      <c r="A1822" s="9">
        <f t="shared" si="88"/>
        <v>23</v>
      </c>
      <c r="B1822" s="13">
        <v>36488</v>
      </c>
      <c r="C1822">
        <v>1.99</v>
      </c>
      <c r="D1822" s="4">
        <f t="shared" si="89"/>
        <v>-2.2361180158157416E-2</v>
      </c>
      <c r="E1822" s="5">
        <f t="shared" si="90"/>
        <v>0.68597720774202331</v>
      </c>
    </row>
    <row r="1823" spans="1:5" x14ac:dyDescent="0.2">
      <c r="A1823" s="9">
        <f t="shared" si="88"/>
        <v>23</v>
      </c>
      <c r="B1823" s="13">
        <v>36489</v>
      </c>
      <c r="C1823">
        <v>1.9350000000000001</v>
      </c>
      <c r="D1823" s="4">
        <f t="shared" si="89"/>
        <v>-2.8027312254655851E-2</v>
      </c>
      <c r="E1823" s="5">
        <f t="shared" si="90"/>
        <v>0.69516028490184267</v>
      </c>
    </row>
    <row r="1824" spans="1:5" x14ac:dyDescent="0.2">
      <c r="A1824" s="9">
        <f t="shared" si="88"/>
        <v>23</v>
      </c>
      <c r="B1824" s="13">
        <v>36490</v>
      </c>
      <c r="C1824">
        <v>1.9350000000000001</v>
      </c>
      <c r="D1824" s="4">
        <f t="shared" si="89"/>
        <v>0</v>
      </c>
      <c r="E1824" s="5">
        <f t="shared" si="90"/>
        <v>0.37884110082306388</v>
      </c>
    </row>
    <row r="1825" spans="1:5" x14ac:dyDescent="0.2">
      <c r="A1825" s="9">
        <f t="shared" si="88"/>
        <v>23</v>
      </c>
      <c r="B1825" s="13">
        <v>36491</v>
      </c>
      <c r="C1825">
        <v>1.9350000000000001</v>
      </c>
      <c r="D1825" s="4">
        <f t="shared" si="89"/>
        <v>0</v>
      </c>
      <c r="E1825" s="5">
        <f t="shared" si="90"/>
        <v>0.37248188863962051</v>
      </c>
    </row>
    <row r="1826" spans="1:5" x14ac:dyDescent="0.2">
      <c r="A1826" s="9">
        <f t="shared" si="88"/>
        <v>23</v>
      </c>
      <c r="B1826" s="13">
        <v>36492</v>
      </c>
      <c r="C1826">
        <v>1.9350000000000001</v>
      </c>
      <c r="D1826" s="4">
        <f t="shared" si="89"/>
        <v>0</v>
      </c>
      <c r="E1826" s="5">
        <f t="shared" si="90"/>
        <v>0.36428030420698748</v>
      </c>
    </row>
    <row r="1827" spans="1:5" x14ac:dyDescent="0.2">
      <c r="A1827" s="9">
        <f t="shared" si="88"/>
        <v>23</v>
      </c>
      <c r="B1827" s="13">
        <v>36493</v>
      </c>
      <c r="C1827">
        <v>1.9350000000000001</v>
      </c>
      <c r="D1827" s="4">
        <f t="shared" si="89"/>
        <v>0</v>
      </c>
      <c r="E1827" s="5">
        <f t="shared" si="90"/>
        <v>0.373844168426958</v>
      </c>
    </row>
    <row r="1828" spans="1:5" x14ac:dyDescent="0.2">
      <c r="A1828" s="9">
        <f t="shared" si="88"/>
        <v>23</v>
      </c>
      <c r="B1828" s="13">
        <v>36494</v>
      </c>
      <c r="C1828">
        <v>2.2050000000000001</v>
      </c>
      <c r="D1828" s="4">
        <f t="shared" si="89"/>
        <v>0.13062018241706422</v>
      </c>
      <c r="E1828" s="5">
        <f t="shared" si="90"/>
        <v>0.9295420359131048</v>
      </c>
    </row>
    <row r="1829" spans="1:5" x14ac:dyDescent="0.2">
      <c r="A1829" s="9">
        <f t="shared" si="88"/>
        <v>24</v>
      </c>
      <c r="B1829" s="13">
        <v>36495</v>
      </c>
      <c r="C1829">
        <v>2.2149999999999999</v>
      </c>
      <c r="D1829" s="4">
        <f t="shared" si="89"/>
        <v>4.5248945982895028E-3</v>
      </c>
      <c r="E1829" s="5">
        <f t="shared" si="90"/>
        <v>0.92944534195663198</v>
      </c>
    </row>
    <row r="1830" spans="1:5" x14ac:dyDescent="0.2">
      <c r="A1830" s="9">
        <f t="shared" si="88"/>
        <v>24</v>
      </c>
      <c r="B1830" s="13">
        <v>36496</v>
      </c>
      <c r="C1830">
        <v>2.17</v>
      </c>
      <c r="D1830" s="4">
        <f t="shared" si="89"/>
        <v>-2.0525235944730696E-2</v>
      </c>
      <c r="E1830" s="5">
        <f t="shared" si="90"/>
        <v>0.94032130936398439</v>
      </c>
    </row>
    <row r="1831" spans="1:5" x14ac:dyDescent="0.2">
      <c r="A1831" s="9">
        <f t="shared" si="88"/>
        <v>24</v>
      </c>
      <c r="B1831" s="13">
        <v>36497</v>
      </c>
      <c r="C1831">
        <v>2.1749999999999998</v>
      </c>
      <c r="D1831" s="4">
        <f t="shared" si="89"/>
        <v>2.3014969882791674E-3</v>
      </c>
      <c r="E1831" s="5">
        <f t="shared" si="90"/>
        <v>0.86270418174015773</v>
      </c>
    </row>
    <row r="1832" spans="1:5" x14ac:dyDescent="0.2">
      <c r="A1832" s="9">
        <f t="shared" si="88"/>
        <v>24</v>
      </c>
      <c r="B1832" s="13">
        <v>36498</v>
      </c>
      <c r="C1832">
        <v>2.17</v>
      </c>
      <c r="D1832" s="4">
        <f t="shared" si="89"/>
        <v>-2.301496988279163E-3</v>
      </c>
      <c r="E1832" s="5">
        <f t="shared" si="90"/>
        <v>0.84364530763528089</v>
      </c>
    </row>
    <row r="1833" spans="1:5" x14ac:dyDescent="0.2">
      <c r="A1833" s="9">
        <f t="shared" si="88"/>
        <v>24</v>
      </c>
      <c r="B1833" s="13">
        <v>36499</v>
      </c>
      <c r="C1833">
        <v>2.17</v>
      </c>
      <c r="D1833" s="4">
        <f t="shared" si="89"/>
        <v>0</v>
      </c>
      <c r="E1833" s="5">
        <f t="shared" si="90"/>
        <v>0.81056074424531088</v>
      </c>
    </row>
    <row r="1834" spans="1:5" x14ac:dyDescent="0.2">
      <c r="A1834" s="9">
        <f t="shared" si="88"/>
        <v>24</v>
      </c>
      <c r="B1834" s="13">
        <v>36500</v>
      </c>
      <c r="C1834">
        <v>2.17</v>
      </c>
      <c r="D1834" s="4">
        <f t="shared" si="89"/>
        <v>0</v>
      </c>
      <c r="E1834" s="5">
        <f t="shared" si="90"/>
        <v>0.81056074424531088</v>
      </c>
    </row>
    <row r="1835" spans="1:5" x14ac:dyDescent="0.2">
      <c r="A1835" s="9">
        <f t="shared" si="88"/>
        <v>24</v>
      </c>
      <c r="B1835" s="13">
        <v>36501</v>
      </c>
      <c r="C1835">
        <v>2.1800000000000002</v>
      </c>
      <c r="D1835" s="4">
        <f t="shared" si="89"/>
        <v>4.5977092486295494E-3</v>
      </c>
      <c r="E1835" s="5">
        <f t="shared" si="90"/>
        <v>0.80839707269474248</v>
      </c>
    </row>
    <row r="1836" spans="1:5" x14ac:dyDescent="0.2">
      <c r="A1836" s="9">
        <f t="shared" si="88"/>
        <v>24</v>
      </c>
      <c r="B1836" s="13">
        <v>36502</v>
      </c>
      <c r="C1836">
        <v>2.165</v>
      </c>
      <c r="D1836" s="4">
        <f t="shared" si="89"/>
        <v>-6.9045153465444866E-3</v>
      </c>
      <c r="E1836" s="5">
        <f t="shared" si="90"/>
        <v>0.81358616166063491</v>
      </c>
    </row>
    <row r="1837" spans="1:5" x14ac:dyDescent="0.2">
      <c r="A1837" s="9">
        <f t="shared" si="88"/>
        <v>24</v>
      </c>
      <c r="B1837" s="13">
        <v>36503</v>
      </c>
      <c r="C1837">
        <v>2.23</v>
      </c>
      <c r="D1837" s="4">
        <f t="shared" si="89"/>
        <v>2.9581224017574133E-2</v>
      </c>
      <c r="E1837" s="5">
        <f t="shared" si="90"/>
        <v>0.81664785373283055</v>
      </c>
    </row>
    <row r="1838" spans="1:5" x14ac:dyDescent="0.2">
      <c r="A1838" s="9">
        <f t="shared" si="88"/>
        <v>24</v>
      </c>
      <c r="B1838" s="13">
        <v>36504</v>
      </c>
      <c r="C1838">
        <v>2.2050000000000001</v>
      </c>
      <c r="D1838" s="4">
        <f t="shared" si="89"/>
        <v>-1.1274076573217995E-2</v>
      </c>
      <c r="E1838" s="5">
        <f t="shared" si="90"/>
        <v>0.24855388480196769</v>
      </c>
    </row>
    <row r="1839" spans="1:5" x14ac:dyDescent="0.2">
      <c r="A1839" s="9">
        <f t="shared" si="88"/>
        <v>24</v>
      </c>
      <c r="B1839" s="13">
        <v>36505</v>
      </c>
      <c r="C1839">
        <v>2.2549999999999999</v>
      </c>
      <c r="D1839" s="4">
        <f t="shared" si="89"/>
        <v>2.2422464055832307E-2</v>
      </c>
      <c r="E1839" s="5">
        <f t="shared" si="90"/>
        <v>0.2829126632209637</v>
      </c>
    </row>
    <row r="1840" spans="1:5" x14ac:dyDescent="0.2">
      <c r="A1840" s="9">
        <f t="shared" si="88"/>
        <v>24</v>
      </c>
      <c r="B1840" s="13">
        <v>36506</v>
      </c>
      <c r="C1840">
        <v>2.2549999999999999</v>
      </c>
      <c r="D1840" s="4">
        <f t="shared" si="89"/>
        <v>0</v>
      </c>
      <c r="E1840" s="5">
        <f t="shared" si="90"/>
        <v>0.24138338313235483</v>
      </c>
    </row>
    <row r="1841" spans="1:5" x14ac:dyDescent="0.2">
      <c r="A1841" s="9">
        <f t="shared" si="88"/>
        <v>24</v>
      </c>
      <c r="B1841" s="13">
        <v>36507</v>
      </c>
      <c r="C1841">
        <v>2.2549999999999999</v>
      </c>
      <c r="D1841" s="4">
        <f t="shared" si="89"/>
        <v>0</v>
      </c>
      <c r="E1841" s="5">
        <f t="shared" si="90"/>
        <v>0.24237760394822661</v>
      </c>
    </row>
    <row r="1842" spans="1:5" x14ac:dyDescent="0.2">
      <c r="A1842" s="9">
        <f t="shared" si="88"/>
        <v>24</v>
      </c>
      <c r="B1842" s="13">
        <v>36508</v>
      </c>
      <c r="C1842">
        <v>2.35</v>
      </c>
      <c r="D1842" s="4">
        <f t="shared" si="89"/>
        <v>4.1265355201426018E-2</v>
      </c>
      <c r="E1842" s="5">
        <f t="shared" si="90"/>
        <v>0.32730591741516663</v>
      </c>
    </row>
    <row r="1843" spans="1:5" x14ac:dyDescent="0.2">
      <c r="A1843" s="9">
        <f t="shared" si="88"/>
        <v>24</v>
      </c>
      <c r="B1843" s="13">
        <v>36509</v>
      </c>
      <c r="C1843">
        <v>2.4849999999999999</v>
      </c>
      <c r="D1843" s="4">
        <f t="shared" si="89"/>
        <v>5.5857331392524273E-2</v>
      </c>
      <c r="E1843" s="5">
        <f t="shared" si="90"/>
        <v>0.43000785930010277</v>
      </c>
    </row>
    <row r="1844" spans="1:5" x14ac:dyDescent="0.2">
      <c r="A1844" s="9">
        <f t="shared" si="88"/>
        <v>24</v>
      </c>
      <c r="B1844" s="13">
        <v>36510</v>
      </c>
      <c r="C1844">
        <v>2.5649999999999999</v>
      </c>
      <c r="D1844" s="4">
        <f t="shared" si="89"/>
        <v>3.1685819074140795E-2</v>
      </c>
      <c r="E1844" s="5">
        <f t="shared" si="90"/>
        <v>0.43210677854337232</v>
      </c>
    </row>
    <row r="1845" spans="1:5" x14ac:dyDescent="0.2">
      <c r="A1845" s="9">
        <f t="shared" si="88"/>
        <v>24</v>
      </c>
      <c r="B1845" s="13">
        <v>36511</v>
      </c>
      <c r="C1845">
        <v>2.5299999999999998</v>
      </c>
      <c r="D1845" s="4">
        <f t="shared" si="89"/>
        <v>-1.3739175883304046E-2</v>
      </c>
      <c r="E1845" s="5">
        <f t="shared" si="90"/>
        <v>0.46585783473024178</v>
      </c>
    </row>
    <row r="1846" spans="1:5" x14ac:dyDescent="0.2">
      <c r="A1846" s="9">
        <f t="shared" si="88"/>
        <v>24</v>
      </c>
      <c r="B1846" s="13">
        <v>36512</v>
      </c>
      <c r="C1846">
        <v>2.5649999999999999</v>
      </c>
      <c r="D1846" s="4">
        <f t="shared" si="89"/>
        <v>1.3739175883304131E-2</v>
      </c>
      <c r="E1846" s="5">
        <f t="shared" si="90"/>
        <v>0.44281589647141578</v>
      </c>
    </row>
    <row r="1847" spans="1:5" x14ac:dyDescent="0.2">
      <c r="A1847" s="9">
        <f t="shared" si="88"/>
        <v>24</v>
      </c>
      <c r="B1847" s="13">
        <v>36513</v>
      </c>
      <c r="C1847">
        <v>2.5649999999999999</v>
      </c>
      <c r="D1847" s="4">
        <f t="shared" si="89"/>
        <v>0</v>
      </c>
      <c r="E1847" s="5">
        <f t="shared" si="90"/>
        <v>0.44466551114927627</v>
      </c>
    </row>
    <row r="1848" spans="1:5" x14ac:dyDescent="0.2">
      <c r="A1848" s="9">
        <f t="shared" si="88"/>
        <v>24</v>
      </c>
      <c r="B1848" s="13">
        <v>36514</v>
      </c>
      <c r="C1848">
        <v>2.5649999999999999</v>
      </c>
      <c r="D1848" s="4">
        <f t="shared" si="89"/>
        <v>0</v>
      </c>
      <c r="E1848" s="5">
        <f t="shared" si="90"/>
        <v>0.42338957470255573</v>
      </c>
    </row>
    <row r="1849" spans="1:5" x14ac:dyDescent="0.2">
      <c r="A1849" s="9">
        <f t="shared" ref="A1849:A1912" si="91">MONTH(B1849)+(YEAR(B1849)-1998)*12</f>
        <v>24</v>
      </c>
      <c r="B1849" s="13">
        <v>36515</v>
      </c>
      <c r="C1849">
        <v>2.67</v>
      </c>
      <c r="D1849" s="4">
        <f t="shared" si="89"/>
        <v>4.0119993789425358E-2</v>
      </c>
      <c r="E1849" s="5">
        <f t="shared" si="90"/>
        <v>0.4485182502668138</v>
      </c>
    </row>
    <row r="1850" spans="1:5" x14ac:dyDescent="0.2">
      <c r="A1850" s="9">
        <f t="shared" si="91"/>
        <v>24</v>
      </c>
      <c r="B1850" s="13">
        <v>36516</v>
      </c>
      <c r="C1850">
        <v>2.5950000000000002</v>
      </c>
      <c r="D1850" s="4">
        <f t="shared" ref="D1850:D1913" si="92">LN(C1850/C1849)</f>
        <v>-2.8491955794306044E-2</v>
      </c>
      <c r="E1850" s="5">
        <f t="shared" si="90"/>
        <v>0.51945993896138321</v>
      </c>
    </row>
    <row r="1851" spans="1:5" x14ac:dyDescent="0.2">
      <c r="A1851" s="9">
        <f t="shared" si="91"/>
        <v>24</v>
      </c>
      <c r="B1851" s="13">
        <v>36517</v>
      </c>
      <c r="C1851">
        <v>2.4500000000000002</v>
      </c>
      <c r="D1851" s="4">
        <f t="shared" si="92"/>
        <v>-5.7498492061216294E-2</v>
      </c>
      <c r="E1851" s="5">
        <f t="shared" si="90"/>
        <v>0.6752827182495803</v>
      </c>
    </row>
    <row r="1852" spans="1:5" x14ac:dyDescent="0.2">
      <c r="A1852" s="9">
        <f t="shared" si="91"/>
        <v>24</v>
      </c>
      <c r="B1852" s="13">
        <v>36518</v>
      </c>
      <c r="C1852">
        <v>2.4249999999999998</v>
      </c>
      <c r="D1852" s="4">
        <f t="shared" si="92"/>
        <v>-1.0256500167189221E-2</v>
      </c>
      <c r="E1852" s="5">
        <f t="shared" si="90"/>
        <v>0.64428884564531375</v>
      </c>
    </row>
    <row r="1853" spans="1:5" x14ac:dyDescent="0.2">
      <c r="A1853" s="9">
        <f t="shared" si="91"/>
        <v>24</v>
      </c>
      <c r="B1853" s="13">
        <v>36519</v>
      </c>
      <c r="C1853">
        <v>2.4249999999999998</v>
      </c>
      <c r="D1853" s="4">
        <f t="shared" si="92"/>
        <v>0</v>
      </c>
      <c r="E1853" s="5">
        <f t="shared" si="90"/>
        <v>0.53865868556617524</v>
      </c>
    </row>
    <row r="1854" spans="1:5" x14ac:dyDescent="0.2">
      <c r="A1854" s="9">
        <f t="shared" si="91"/>
        <v>24</v>
      </c>
      <c r="B1854" s="13">
        <v>36520</v>
      </c>
      <c r="C1854">
        <v>2.4249999999999998</v>
      </c>
      <c r="D1854" s="4">
        <f t="shared" si="92"/>
        <v>0</v>
      </c>
      <c r="E1854" s="5">
        <f t="shared" si="90"/>
        <v>0.48896060370095662</v>
      </c>
    </row>
    <row r="1855" spans="1:5" x14ac:dyDescent="0.2">
      <c r="A1855" s="9">
        <f t="shared" si="91"/>
        <v>24</v>
      </c>
      <c r="B1855" s="13">
        <v>36521</v>
      </c>
      <c r="C1855">
        <v>2.4249999999999998</v>
      </c>
      <c r="D1855" s="4">
        <f t="shared" si="92"/>
        <v>0</v>
      </c>
      <c r="E1855" s="5">
        <f t="shared" si="90"/>
        <v>0.48674042817056062</v>
      </c>
    </row>
    <row r="1856" spans="1:5" x14ac:dyDescent="0.2">
      <c r="A1856" s="9">
        <f t="shared" si="91"/>
        <v>24</v>
      </c>
      <c r="B1856" s="13">
        <v>36522</v>
      </c>
      <c r="C1856">
        <v>2.36</v>
      </c>
      <c r="D1856" s="4">
        <f t="shared" si="92"/>
        <v>-2.7169905351927835E-2</v>
      </c>
      <c r="E1856" s="5">
        <f t="shared" si="90"/>
        <v>0.48820776439970254</v>
      </c>
    </row>
    <row r="1857" spans="1:5" x14ac:dyDescent="0.2">
      <c r="A1857" s="9">
        <f t="shared" si="91"/>
        <v>24</v>
      </c>
      <c r="B1857" s="13">
        <v>36523</v>
      </c>
      <c r="C1857">
        <v>2.3199999999999998</v>
      </c>
      <c r="D1857" s="4">
        <f t="shared" si="92"/>
        <v>-1.7094433359300183E-2</v>
      </c>
      <c r="E1857" s="5">
        <f t="shared" si="90"/>
        <v>0.48730208811276787</v>
      </c>
    </row>
    <row r="1858" spans="1:5" x14ac:dyDescent="0.2">
      <c r="A1858" s="9">
        <f t="shared" si="91"/>
        <v>24</v>
      </c>
      <c r="B1858" s="13">
        <v>36524</v>
      </c>
      <c r="C1858">
        <v>2.34</v>
      </c>
      <c r="D1858" s="4">
        <f t="shared" si="92"/>
        <v>8.583743691391435E-3</v>
      </c>
      <c r="E1858" s="5">
        <f t="shared" si="90"/>
        <v>0.49713406859661746</v>
      </c>
    </row>
    <row r="1859" spans="1:5" x14ac:dyDescent="0.2">
      <c r="A1859" s="9">
        <f t="shared" si="91"/>
        <v>24</v>
      </c>
      <c r="B1859" s="13">
        <v>36525</v>
      </c>
      <c r="C1859">
        <v>2.3199999999999998</v>
      </c>
      <c r="D1859" s="4">
        <f t="shared" si="92"/>
        <v>-8.5837436913914419E-3</v>
      </c>
      <c r="E1859" s="5">
        <f t="shared" ref="E1859:E1922" si="93">STDEV(D1850:D1859)*SQRT(365)</f>
        <v>0.37277858565232408</v>
      </c>
    </row>
    <row r="1860" spans="1:5" x14ac:dyDescent="0.2">
      <c r="A1860" s="9">
        <f t="shared" si="91"/>
        <v>25</v>
      </c>
      <c r="B1860" s="13">
        <v>36526</v>
      </c>
      <c r="C1860">
        <v>2.29</v>
      </c>
      <c r="D1860" s="4">
        <f t="shared" si="92"/>
        <v>-1.3015368112070248E-2</v>
      </c>
      <c r="E1860" s="5">
        <f t="shared" si="93"/>
        <v>0.35997030744843178</v>
      </c>
    </row>
    <row r="1861" spans="1:5" x14ac:dyDescent="0.2">
      <c r="A1861" s="9">
        <f t="shared" si="91"/>
        <v>25</v>
      </c>
      <c r="B1861" s="13">
        <v>36527</v>
      </c>
      <c r="C1861">
        <v>2.29</v>
      </c>
      <c r="D1861" s="4">
        <f t="shared" si="92"/>
        <v>0</v>
      </c>
      <c r="E1861" s="5">
        <f t="shared" si="93"/>
        <v>0.20100780391143031</v>
      </c>
    </row>
    <row r="1862" spans="1:5" x14ac:dyDescent="0.2">
      <c r="A1862" s="9">
        <f t="shared" si="91"/>
        <v>25</v>
      </c>
      <c r="B1862" s="13">
        <v>36528</v>
      </c>
      <c r="C1862">
        <v>2.29</v>
      </c>
      <c r="D1862" s="4">
        <f t="shared" si="92"/>
        <v>0</v>
      </c>
      <c r="E1862" s="5">
        <f t="shared" si="93"/>
        <v>0.20329702866316346</v>
      </c>
    </row>
    <row r="1863" spans="1:5" x14ac:dyDescent="0.2">
      <c r="A1863" s="9">
        <f t="shared" si="91"/>
        <v>25</v>
      </c>
      <c r="B1863" s="13">
        <v>36529</v>
      </c>
      <c r="C1863">
        <v>2.2749999999999999</v>
      </c>
      <c r="D1863" s="4">
        <f t="shared" si="92"/>
        <v>-6.5717651632346136E-3</v>
      </c>
      <c r="E1863" s="5">
        <f t="shared" si="93"/>
        <v>0.19963164013211132</v>
      </c>
    </row>
    <row r="1864" spans="1:5" x14ac:dyDescent="0.2">
      <c r="A1864" s="9">
        <f t="shared" si="91"/>
        <v>25</v>
      </c>
      <c r="B1864" s="13">
        <v>36530</v>
      </c>
      <c r="C1864">
        <v>2.145</v>
      </c>
      <c r="D1864" s="4">
        <f t="shared" si="92"/>
        <v>-5.8840500022933347E-2</v>
      </c>
      <c r="E1864" s="5">
        <f t="shared" si="93"/>
        <v>0.36844183165903771</v>
      </c>
    </row>
    <row r="1865" spans="1:5" x14ac:dyDescent="0.2">
      <c r="A1865" s="9">
        <f t="shared" si="91"/>
        <v>25</v>
      </c>
      <c r="B1865" s="13">
        <v>36531</v>
      </c>
      <c r="C1865">
        <v>2.165</v>
      </c>
      <c r="D1865" s="4">
        <f t="shared" si="92"/>
        <v>9.2808090744727831E-3</v>
      </c>
      <c r="E1865" s="5">
        <f t="shared" si="93"/>
        <v>0.38487558933028887</v>
      </c>
    </row>
    <row r="1866" spans="1:5" x14ac:dyDescent="0.2">
      <c r="A1866" s="9">
        <f t="shared" si="91"/>
        <v>25</v>
      </c>
      <c r="B1866" s="13">
        <v>36532</v>
      </c>
      <c r="C1866">
        <v>2.1800000000000002</v>
      </c>
      <c r="D1866" s="4">
        <f t="shared" si="92"/>
        <v>6.9045153465444858E-3</v>
      </c>
      <c r="E1866" s="5">
        <f t="shared" si="93"/>
        <v>0.38309307333110643</v>
      </c>
    </row>
    <row r="1867" spans="1:5" x14ac:dyDescent="0.2">
      <c r="A1867" s="9">
        <f t="shared" si="91"/>
        <v>25</v>
      </c>
      <c r="B1867" s="13">
        <v>36533</v>
      </c>
      <c r="C1867">
        <v>2.1949999999999998</v>
      </c>
      <c r="D1867" s="4">
        <f t="shared" si="92"/>
        <v>6.857169726136824E-3</v>
      </c>
      <c r="E1867" s="5">
        <f t="shared" si="93"/>
        <v>0.38717258851035663</v>
      </c>
    </row>
    <row r="1868" spans="1:5" x14ac:dyDescent="0.2">
      <c r="A1868" s="9">
        <f t="shared" si="91"/>
        <v>25</v>
      </c>
      <c r="B1868" s="13">
        <v>36534</v>
      </c>
      <c r="C1868">
        <v>2.1949999999999998</v>
      </c>
      <c r="D1868" s="4">
        <f t="shared" si="92"/>
        <v>0</v>
      </c>
      <c r="E1868" s="5">
        <f t="shared" si="93"/>
        <v>0.37783530687994321</v>
      </c>
    </row>
    <row r="1869" spans="1:5" x14ac:dyDescent="0.2">
      <c r="A1869" s="9">
        <f t="shared" si="91"/>
        <v>25</v>
      </c>
      <c r="B1869" s="13">
        <v>36535</v>
      </c>
      <c r="C1869">
        <v>2.1949999999999998</v>
      </c>
      <c r="D1869" s="4">
        <f t="shared" si="92"/>
        <v>0</v>
      </c>
      <c r="E1869" s="5">
        <f t="shared" si="93"/>
        <v>0.37937618986668292</v>
      </c>
    </row>
    <row r="1870" spans="1:5" x14ac:dyDescent="0.2">
      <c r="A1870" s="9">
        <f t="shared" si="91"/>
        <v>25</v>
      </c>
      <c r="B1870" s="13">
        <v>36536</v>
      </c>
      <c r="C1870">
        <v>2.1949999999999998</v>
      </c>
      <c r="D1870" s="4">
        <f t="shared" si="92"/>
        <v>0</v>
      </c>
      <c r="E1870" s="5">
        <f t="shared" si="93"/>
        <v>0.37711555118253676</v>
      </c>
    </row>
    <row r="1871" spans="1:5" x14ac:dyDescent="0.2">
      <c r="A1871" s="9">
        <f t="shared" si="91"/>
        <v>25</v>
      </c>
      <c r="B1871" s="13">
        <v>36537</v>
      </c>
      <c r="C1871">
        <v>2.23</v>
      </c>
      <c r="D1871" s="4">
        <f t="shared" si="92"/>
        <v>1.5819538944892811E-2</v>
      </c>
      <c r="E1871" s="5">
        <f t="shared" si="93"/>
        <v>0.39596361640069649</v>
      </c>
    </row>
    <row r="1872" spans="1:5" x14ac:dyDescent="0.2">
      <c r="A1872" s="9">
        <f t="shared" si="91"/>
        <v>25</v>
      </c>
      <c r="B1872" s="13">
        <v>36538</v>
      </c>
      <c r="C1872">
        <v>2.25</v>
      </c>
      <c r="D1872" s="4">
        <f t="shared" si="92"/>
        <v>8.9286307443013982E-3</v>
      </c>
      <c r="E1872" s="5">
        <f t="shared" si="93"/>
        <v>0.40201962547461978</v>
      </c>
    </row>
    <row r="1873" spans="1:5" x14ac:dyDescent="0.2">
      <c r="A1873" s="9">
        <f t="shared" si="91"/>
        <v>25</v>
      </c>
      <c r="B1873" s="13">
        <v>36539</v>
      </c>
      <c r="C1873">
        <v>2.2799999999999998</v>
      </c>
      <c r="D1873" s="4">
        <f t="shared" si="92"/>
        <v>1.3245226750020505E-2</v>
      </c>
      <c r="E1873" s="5">
        <f t="shared" si="93"/>
        <v>0.41014991830435804</v>
      </c>
    </row>
    <row r="1874" spans="1:5" x14ac:dyDescent="0.2">
      <c r="A1874" s="9">
        <f t="shared" si="91"/>
        <v>25</v>
      </c>
      <c r="B1874" s="13">
        <v>36540</v>
      </c>
      <c r="C1874">
        <v>2.27</v>
      </c>
      <c r="D1874" s="4">
        <f t="shared" si="92"/>
        <v>-4.3956114730379975E-3</v>
      </c>
      <c r="E1874" s="5">
        <f t="shared" si="93"/>
        <v>0.12491498656286433</v>
      </c>
    </row>
    <row r="1875" spans="1:5" x14ac:dyDescent="0.2">
      <c r="A1875" s="9">
        <f t="shared" si="91"/>
        <v>25</v>
      </c>
      <c r="B1875" s="13">
        <v>36541</v>
      </c>
      <c r="C1875">
        <v>2.27</v>
      </c>
      <c r="D1875" s="4">
        <f t="shared" si="92"/>
        <v>0</v>
      </c>
      <c r="E1875" s="5">
        <f t="shared" si="93"/>
        <v>0.12658986875869274</v>
      </c>
    </row>
    <row r="1876" spans="1:5" x14ac:dyDescent="0.2">
      <c r="A1876" s="9">
        <f t="shared" si="91"/>
        <v>25</v>
      </c>
      <c r="B1876" s="13">
        <v>36542</v>
      </c>
      <c r="C1876">
        <v>2.27</v>
      </c>
      <c r="D1876" s="4">
        <f t="shared" si="92"/>
        <v>0</v>
      </c>
      <c r="E1876" s="5">
        <f t="shared" si="93"/>
        <v>0.12864900059453427</v>
      </c>
    </row>
    <row r="1877" spans="1:5" x14ac:dyDescent="0.2">
      <c r="A1877" s="9">
        <f t="shared" si="91"/>
        <v>25</v>
      </c>
      <c r="B1877" s="13">
        <v>36543</v>
      </c>
      <c r="C1877">
        <v>2.27</v>
      </c>
      <c r="D1877" s="4">
        <f t="shared" si="92"/>
        <v>0</v>
      </c>
      <c r="E1877" s="5">
        <f t="shared" si="93"/>
        <v>0.12924005234554148</v>
      </c>
    </row>
    <row r="1878" spans="1:5" x14ac:dyDescent="0.2">
      <c r="A1878" s="9">
        <f t="shared" si="91"/>
        <v>25</v>
      </c>
      <c r="B1878" s="13">
        <v>36544</v>
      </c>
      <c r="C1878">
        <v>2.3450000000000002</v>
      </c>
      <c r="D1878" s="4">
        <f t="shared" si="92"/>
        <v>3.2505570404931523E-2</v>
      </c>
      <c r="E1878" s="5">
        <f t="shared" si="93"/>
        <v>0.21543227613754132</v>
      </c>
    </row>
    <row r="1879" spans="1:5" x14ac:dyDescent="0.2">
      <c r="A1879" s="9">
        <f t="shared" si="91"/>
        <v>25</v>
      </c>
      <c r="B1879" s="13">
        <v>36545</v>
      </c>
      <c r="C1879">
        <v>2.4049999999999998</v>
      </c>
      <c r="D1879" s="4">
        <f t="shared" si="92"/>
        <v>2.5264501659481579E-2</v>
      </c>
      <c r="E1879" s="5">
        <f t="shared" si="93"/>
        <v>0.23698676104756666</v>
      </c>
    </row>
    <row r="1880" spans="1:5" x14ac:dyDescent="0.2">
      <c r="A1880" s="9">
        <f t="shared" si="91"/>
        <v>25</v>
      </c>
      <c r="B1880" s="13">
        <v>36546</v>
      </c>
      <c r="C1880">
        <v>2.5249999999999999</v>
      </c>
      <c r="D1880" s="4">
        <f t="shared" si="92"/>
        <v>4.8691159169598645E-2</v>
      </c>
      <c r="E1880" s="5">
        <f t="shared" si="93"/>
        <v>0.32651679267199629</v>
      </c>
    </row>
    <row r="1881" spans="1:5" x14ac:dyDescent="0.2">
      <c r="A1881" s="9">
        <f t="shared" si="91"/>
        <v>25</v>
      </c>
      <c r="B1881" s="13">
        <v>36547</v>
      </c>
      <c r="C1881">
        <v>2.5550000000000002</v>
      </c>
      <c r="D1881" s="4">
        <f t="shared" si="92"/>
        <v>1.1811160928344619E-2</v>
      </c>
      <c r="E1881" s="5">
        <f t="shared" si="93"/>
        <v>0.32651188007124804</v>
      </c>
    </row>
    <row r="1882" spans="1:5" x14ac:dyDescent="0.2">
      <c r="A1882" s="9">
        <f t="shared" si="91"/>
        <v>25</v>
      </c>
      <c r="B1882" s="13">
        <v>36548</v>
      </c>
      <c r="C1882">
        <v>2.5550000000000002</v>
      </c>
      <c r="D1882" s="4">
        <f t="shared" si="92"/>
        <v>0</v>
      </c>
      <c r="E1882" s="5">
        <f t="shared" si="93"/>
        <v>0.33601566803493099</v>
      </c>
    </row>
    <row r="1883" spans="1:5" x14ac:dyDescent="0.2">
      <c r="A1883" s="9">
        <f t="shared" si="91"/>
        <v>25</v>
      </c>
      <c r="B1883" s="13">
        <v>36549</v>
      </c>
      <c r="C1883">
        <v>2.5550000000000002</v>
      </c>
      <c r="D1883" s="4">
        <f t="shared" si="92"/>
        <v>0</v>
      </c>
      <c r="E1883" s="5">
        <f t="shared" si="93"/>
        <v>0.34458278511127038</v>
      </c>
    </row>
    <row r="1884" spans="1:5" x14ac:dyDescent="0.2">
      <c r="A1884" s="9">
        <f t="shared" si="91"/>
        <v>25</v>
      </c>
      <c r="B1884" s="13">
        <v>36550</v>
      </c>
      <c r="C1884">
        <v>2.5350000000000001</v>
      </c>
      <c r="D1884" s="4">
        <f t="shared" si="92"/>
        <v>-7.8585866125212706E-3</v>
      </c>
      <c r="E1884" s="5">
        <f t="shared" si="93"/>
        <v>0.35157973815036414</v>
      </c>
    </row>
    <row r="1885" spans="1:5" x14ac:dyDescent="0.2">
      <c r="A1885" s="9">
        <f t="shared" si="91"/>
        <v>25</v>
      </c>
      <c r="B1885" s="13">
        <v>36551</v>
      </c>
      <c r="C1885">
        <v>2.65</v>
      </c>
      <c r="D1885" s="4">
        <f t="shared" si="92"/>
        <v>4.4366002954984364E-2</v>
      </c>
      <c r="E1885" s="5">
        <f t="shared" si="93"/>
        <v>0.39461317569370263</v>
      </c>
    </row>
    <row r="1886" spans="1:5" x14ac:dyDescent="0.2">
      <c r="A1886" s="9">
        <f t="shared" si="91"/>
        <v>25</v>
      </c>
      <c r="B1886" s="13">
        <v>36552</v>
      </c>
      <c r="C1886">
        <v>2.73</v>
      </c>
      <c r="D1886" s="4">
        <f t="shared" si="92"/>
        <v>2.9741969198737516E-2</v>
      </c>
      <c r="E1886" s="5">
        <f t="shared" si="93"/>
        <v>0.38815944613164938</v>
      </c>
    </row>
    <row r="1887" spans="1:5" x14ac:dyDescent="0.2">
      <c r="A1887" s="9">
        <f t="shared" si="91"/>
        <v>25</v>
      </c>
      <c r="B1887" s="13">
        <v>36553</v>
      </c>
      <c r="C1887">
        <v>2.7450000000000001</v>
      </c>
      <c r="D1887" s="4">
        <f t="shared" si="92"/>
        <v>5.4794657646255705E-3</v>
      </c>
      <c r="E1887" s="5">
        <f t="shared" si="93"/>
        <v>0.37889663907061411</v>
      </c>
    </row>
    <row r="1888" spans="1:5" x14ac:dyDescent="0.2">
      <c r="A1888" s="9">
        <f t="shared" si="91"/>
        <v>25</v>
      </c>
      <c r="B1888" s="13">
        <v>36554</v>
      </c>
      <c r="C1888">
        <v>2.835</v>
      </c>
      <c r="D1888" s="4">
        <f t="shared" si="92"/>
        <v>3.2260862218221477E-2</v>
      </c>
      <c r="E1888" s="5">
        <f t="shared" si="93"/>
        <v>0.37854561843285744</v>
      </c>
    </row>
    <row r="1889" spans="1:5" x14ac:dyDescent="0.2">
      <c r="A1889" s="9">
        <f t="shared" si="91"/>
        <v>25</v>
      </c>
      <c r="B1889" s="13">
        <v>36555</v>
      </c>
      <c r="C1889">
        <v>2.835</v>
      </c>
      <c r="D1889" s="4">
        <f t="shared" si="92"/>
        <v>0</v>
      </c>
      <c r="E1889" s="5">
        <f t="shared" si="93"/>
        <v>0.39205515780353378</v>
      </c>
    </row>
    <row r="1890" spans="1:5" x14ac:dyDescent="0.2">
      <c r="A1890" s="9">
        <f t="shared" si="91"/>
        <v>25</v>
      </c>
      <c r="B1890" s="13">
        <v>36556</v>
      </c>
      <c r="C1890">
        <v>2.835</v>
      </c>
      <c r="D1890" s="4">
        <f t="shared" si="92"/>
        <v>0</v>
      </c>
      <c r="E1890" s="5">
        <f t="shared" si="93"/>
        <v>0.33601535243011343</v>
      </c>
    </row>
    <row r="1891" spans="1:5" x14ac:dyDescent="0.2">
      <c r="A1891" s="9">
        <f t="shared" si="91"/>
        <v>26</v>
      </c>
      <c r="B1891" s="13">
        <v>36557</v>
      </c>
      <c r="C1891">
        <v>2.7</v>
      </c>
      <c r="D1891" s="4">
        <f t="shared" si="92"/>
        <v>-4.8790164169431945E-2</v>
      </c>
      <c r="E1891" s="5">
        <f t="shared" si="93"/>
        <v>0.49579984980896913</v>
      </c>
    </row>
    <row r="1892" spans="1:5" x14ac:dyDescent="0.2">
      <c r="A1892" s="9">
        <f t="shared" si="91"/>
        <v>26</v>
      </c>
      <c r="B1892" s="13">
        <v>36558</v>
      </c>
      <c r="C1892">
        <v>2.8149999999999999</v>
      </c>
      <c r="D1892" s="4">
        <f t="shared" si="92"/>
        <v>4.1710488581370241E-2</v>
      </c>
      <c r="E1892" s="5">
        <f t="shared" si="93"/>
        <v>0.53911398122350052</v>
      </c>
    </row>
    <row r="1893" spans="1:5" x14ac:dyDescent="0.2">
      <c r="A1893" s="9">
        <f t="shared" si="91"/>
        <v>26</v>
      </c>
      <c r="B1893" s="13">
        <v>36559</v>
      </c>
      <c r="C1893">
        <v>2.915</v>
      </c>
      <c r="D1893" s="4">
        <f t="shared" si="92"/>
        <v>3.4907558210801951E-2</v>
      </c>
      <c r="E1893" s="5">
        <f t="shared" si="93"/>
        <v>0.55469044393158817</v>
      </c>
    </row>
    <row r="1894" spans="1:5" x14ac:dyDescent="0.2">
      <c r="A1894" s="9">
        <f t="shared" si="91"/>
        <v>26</v>
      </c>
      <c r="B1894" s="13">
        <v>36560</v>
      </c>
      <c r="C1894">
        <v>2.855</v>
      </c>
      <c r="D1894" s="4">
        <f t="shared" si="92"/>
        <v>-2.0797976694482186E-2</v>
      </c>
      <c r="E1894" s="5">
        <f t="shared" si="93"/>
        <v>0.57954727400699757</v>
      </c>
    </row>
    <row r="1895" spans="1:5" x14ac:dyDescent="0.2">
      <c r="A1895" s="9">
        <f t="shared" si="91"/>
        <v>26</v>
      </c>
      <c r="B1895" s="13">
        <v>36561</v>
      </c>
      <c r="C1895">
        <v>2.78</v>
      </c>
      <c r="D1895" s="4">
        <f t="shared" si="92"/>
        <v>-2.6620915405427863E-2</v>
      </c>
      <c r="E1895" s="5">
        <f t="shared" si="93"/>
        <v>0.57688817370836953</v>
      </c>
    </row>
    <row r="1896" spans="1:5" x14ac:dyDescent="0.2">
      <c r="A1896" s="9">
        <f t="shared" si="91"/>
        <v>26</v>
      </c>
      <c r="B1896" s="13">
        <v>36562</v>
      </c>
      <c r="C1896">
        <v>2.78</v>
      </c>
      <c r="D1896" s="4">
        <f t="shared" si="92"/>
        <v>0</v>
      </c>
      <c r="E1896" s="5">
        <f t="shared" si="93"/>
        <v>0.55216933219327169</v>
      </c>
    </row>
    <row r="1897" spans="1:5" x14ac:dyDescent="0.2">
      <c r="A1897" s="9">
        <f t="shared" si="91"/>
        <v>26</v>
      </c>
      <c r="B1897" s="13">
        <v>36563</v>
      </c>
      <c r="C1897">
        <v>2.78</v>
      </c>
      <c r="D1897" s="4">
        <f t="shared" si="92"/>
        <v>0</v>
      </c>
      <c r="E1897" s="5">
        <f t="shared" si="93"/>
        <v>0.55168666967314595</v>
      </c>
    </row>
    <row r="1898" spans="1:5" x14ac:dyDescent="0.2">
      <c r="A1898" s="9">
        <f t="shared" si="91"/>
        <v>26</v>
      </c>
      <c r="B1898" s="13">
        <v>36564</v>
      </c>
      <c r="C1898">
        <v>2.81</v>
      </c>
      <c r="D1898" s="4">
        <f t="shared" si="92"/>
        <v>1.0733555643108851E-2</v>
      </c>
      <c r="E1898" s="5">
        <f t="shared" si="93"/>
        <v>0.51687006728007168</v>
      </c>
    </row>
    <row r="1899" spans="1:5" x14ac:dyDescent="0.2">
      <c r="A1899" s="9">
        <f t="shared" si="91"/>
        <v>26</v>
      </c>
      <c r="B1899" s="13">
        <v>36565</v>
      </c>
      <c r="C1899">
        <v>2.6</v>
      </c>
      <c r="D1899" s="4">
        <f t="shared" si="92"/>
        <v>-7.7673038318218021E-2</v>
      </c>
      <c r="E1899" s="5">
        <f t="shared" si="93"/>
        <v>0.69410555609552349</v>
      </c>
    </row>
    <row r="1900" spans="1:5" x14ac:dyDescent="0.2">
      <c r="A1900" s="9">
        <f t="shared" si="91"/>
        <v>26</v>
      </c>
      <c r="B1900" s="13">
        <v>36566</v>
      </c>
      <c r="C1900">
        <v>2.6150000000000002</v>
      </c>
      <c r="D1900" s="4">
        <f t="shared" si="92"/>
        <v>5.7526524894498414E-3</v>
      </c>
      <c r="E1900" s="5">
        <f t="shared" si="93"/>
        <v>0.69787388944781004</v>
      </c>
    </row>
    <row r="1901" spans="1:5" x14ac:dyDescent="0.2">
      <c r="A1901" s="9">
        <f t="shared" si="91"/>
        <v>26</v>
      </c>
      <c r="B1901" s="13">
        <v>36567</v>
      </c>
      <c r="C1901">
        <v>2.64</v>
      </c>
      <c r="D1901" s="4">
        <f t="shared" si="92"/>
        <v>9.5148196413384883E-3</v>
      </c>
      <c r="E1901" s="5">
        <f t="shared" si="93"/>
        <v>0.64697171933811104</v>
      </c>
    </row>
    <row r="1902" spans="1:5" x14ac:dyDescent="0.2">
      <c r="A1902" s="9">
        <f t="shared" si="91"/>
        <v>26</v>
      </c>
      <c r="B1902" s="13">
        <v>36568</v>
      </c>
      <c r="C1902">
        <v>2.65</v>
      </c>
      <c r="D1902" s="4">
        <f t="shared" si="92"/>
        <v>3.7807228399059311E-3</v>
      </c>
      <c r="E1902" s="5">
        <f t="shared" si="93"/>
        <v>0.57952268737058743</v>
      </c>
    </row>
    <row r="1903" spans="1:5" x14ac:dyDescent="0.2">
      <c r="A1903" s="9">
        <f t="shared" si="91"/>
        <v>26</v>
      </c>
      <c r="B1903" s="13">
        <v>36569</v>
      </c>
      <c r="C1903">
        <v>2.65</v>
      </c>
      <c r="D1903" s="4">
        <f t="shared" si="92"/>
        <v>0</v>
      </c>
      <c r="E1903" s="5">
        <f t="shared" si="93"/>
        <v>0.51418273512710633</v>
      </c>
    </row>
    <row r="1904" spans="1:5" x14ac:dyDescent="0.2">
      <c r="A1904" s="9">
        <f t="shared" si="91"/>
        <v>26</v>
      </c>
      <c r="B1904" s="13">
        <v>36570</v>
      </c>
      <c r="C1904">
        <v>2.65</v>
      </c>
      <c r="D1904" s="4">
        <f t="shared" si="92"/>
        <v>0</v>
      </c>
      <c r="E1904" s="5">
        <f t="shared" si="93"/>
        <v>0.51104345302492205</v>
      </c>
    </row>
    <row r="1905" spans="1:5" x14ac:dyDescent="0.2">
      <c r="A1905" s="9">
        <f t="shared" si="91"/>
        <v>26</v>
      </c>
      <c r="B1905" s="13">
        <v>36571</v>
      </c>
      <c r="C1905">
        <v>2.61</v>
      </c>
      <c r="D1905" s="4">
        <f t="shared" si="92"/>
        <v>-1.5209418663528795E-2</v>
      </c>
      <c r="E1905" s="5">
        <f t="shared" si="93"/>
        <v>0.49817172664552989</v>
      </c>
    </row>
    <row r="1906" spans="1:5" x14ac:dyDescent="0.2">
      <c r="A1906" s="9">
        <f t="shared" si="91"/>
        <v>26</v>
      </c>
      <c r="B1906" s="13">
        <v>36572</v>
      </c>
      <c r="C1906">
        <v>2.61</v>
      </c>
      <c r="D1906" s="4">
        <f t="shared" si="92"/>
        <v>0</v>
      </c>
      <c r="E1906" s="5">
        <f t="shared" si="93"/>
        <v>0.49817172664552989</v>
      </c>
    </row>
    <row r="1907" spans="1:5" x14ac:dyDescent="0.2">
      <c r="A1907" s="9">
        <f t="shared" si="91"/>
        <v>26</v>
      </c>
      <c r="B1907" s="13">
        <v>36573</v>
      </c>
      <c r="C1907">
        <v>2.645</v>
      </c>
      <c r="D1907" s="4">
        <f t="shared" si="92"/>
        <v>1.3320843975660773E-2</v>
      </c>
      <c r="E1907" s="5">
        <f t="shared" si="93"/>
        <v>0.51134102102228174</v>
      </c>
    </row>
    <row r="1908" spans="1:5" x14ac:dyDescent="0.2">
      <c r="A1908" s="9">
        <f t="shared" si="91"/>
        <v>26</v>
      </c>
      <c r="B1908" s="13">
        <v>36574</v>
      </c>
      <c r="C1908">
        <v>2.6549999999999998</v>
      </c>
      <c r="D1908" s="4">
        <f t="shared" si="92"/>
        <v>3.7735893836392666E-3</v>
      </c>
      <c r="E1908" s="5">
        <f t="shared" si="93"/>
        <v>0.50434917956203562</v>
      </c>
    </row>
    <row r="1909" spans="1:5" x14ac:dyDescent="0.2">
      <c r="A1909" s="9">
        <f t="shared" si="91"/>
        <v>26</v>
      </c>
      <c r="B1909" s="13">
        <v>36575</v>
      </c>
      <c r="C1909">
        <v>2.645</v>
      </c>
      <c r="D1909" s="4">
        <f t="shared" si="92"/>
        <v>-3.7735893836393797E-3</v>
      </c>
      <c r="E1909" s="5">
        <f t="shared" si="93"/>
        <v>0.14876883747145134</v>
      </c>
    </row>
    <row r="1910" spans="1:5" x14ac:dyDescent="0.2">
      <c r="A1910" s="9">
        <f t="shared" si="91"/>
        <v>26</v>
      </c>
      <c r="B1910" s="13">
        <v>36576</v>
      </c>
      <c r="C1910">
        <v>2.645</v>
      </c>
      <c r="D1910" s="4">
        <f t="shared" si="92"/>
        <v>0</v>
      </c>
      <c r="E1910" s="5">
        <f t="shared" si="93"/>
        <v>0.14648046229309636</v>
      </c>
    </row>
    <row r="1911" spans="1:5" x14ac:dyDescent="0.2">
      <c r="A1911" s="9">
        <f t="shared" si="91"/>
        <v>26</v>
      </c>
      <c r="B1911" s="13">
        <v>36577</v>
      </c>
      <c r="C1911">
        <v>2.645</v>
      </c>
      <c r="D1911" s="4">
        <f t="shared" si="92"/>
        <v>0</v>
      </c>
      <c r="E1911" s="5">
        <f t="shared" si="93"/>
        <v>0.13527063009575566</v>
      </c>
    </row>
    <row r="1912" spans="1:5" x14ac:dyDescent="0.2">
      <c r="A1912" s="9">
        <f t="shared" si="91"/>
        <v>26</v>
      </c>
      <c r="B1912" s="13">
        <v>36578</v>
      </c>
      <c r="C1912">
        <v>2.645</v>
      </c>
      <c r="D1912" s="4">
        <f t="shared" si="92"/>
        <v>0</v>
      </c>
      <c r="E1912" s="5">
        <f t="shared" si="93"/>
        <v>0.1331108655004497</v>
      </c>
    </row>
    <row r="1913" spans="1:5" x14ac:dyDescent="0.2">
      <c r="A1913" s="9">
        <f t="shared" ref="A1913:A1976" si="94">MONTH(B1913)+(YEAR(B1913)-1998)*12</f>
        <v>26</v>
      </c>
      <c r="B1913" s="13">
        <v>36579</v>
      </c>
      <c r="C1913">
        <v>2.5449999999999999</v>
      </c>
      <c r="D1913" s="4">
        <f t="shared" si="92"/>
        <v>-3.8540415307776667E-2</v>
      </c>
      <c r="E1913" s="5">
        <f t="shared" si="93"/>
        <v>0.26710278049779312</v>
      </c>
    </row>
    <row r="1914" spans="1:5" x14ac:dyDescent="0.2">
      <c r="A1914" s="9">
        <f t="shared" si="94"/>
        <v>26</v>
      </c>
      <c r="B1914" s="13">
        <v>36580</v>
      </c>
      <c r="C1914">
        <v>2.5</v>
      </c>
      <c r="D1914" s="4">
        <f t="shared" ref="D1914:D1977" si="95">LN(C1914/C1913)</f>
        <v>-1.7839918128331005E-2</v>
      </c>
      <c r="E1914" s="5">
        <f t="shared" si="93"/>
        <v>0.27768749572118434</v>
      </c>
    </row>
    <row r="1915" spans="1:5" x14ac:dyDescent="0.2">
      <c r="A1915" s="9">
        <f t="shared" si="94"/>
        <v>26</v>
      </c>
      <c r="B1915" s="13">
        <v>36581</v>
      </c>
      <c r="C1915">
        <v>2.5150000000000001</v>
      </c>
      <c r="D1915" s="4">
        <f t="shared" si="95"/>
        <v>5.9820716775474689E-3</v>
      </c>
      <c r="E1915" s="5">
        <f t="shared" si="93"/>
        <v>0.27816260813724197</v>
      </c>
    </row>
    <row r="1916" spans="1:5" x14ac:dyDescent="0.2">
      <c r="A1916" s="9">
        <f t="shared" si="94"/>
        <v>26</v>
      </c>
      <c r="B1916" s="13">
        <v>36582</v>
      </c>
      <c r="C1916">
        <v>2.5150000000000001</v>
      </c>
      <c r="D1916" s="4">
        <f t="shared" si="95"/>
        <v>0</v>
      </c>
      <c r="E1916" s="5">
        <f t="shared" si="93"/>
        <v>0.27816260813724197</v>
      </c>
    </row>
    <row r="1917" spans="1:5" x14ac:dyDescent="0.2">
      <c r="A1917" s="9">
        <f t="shared" si="94"/>
        <v>26</v>
      </c>
      <c r="B1917" s="13">
        <v>36583</v>
      </c>
      <c r="C1917">
        <v>2.5150000000000001</v>
      </c>
      <c r="D1917" s="4">
        <f t="shared" si="95"/>
        <v>0</v>
      </c>
      <c r="E1917" s="5">
        <f t="shared" si="93"/>
        <v>0.25583652023468983</v>
      </c>
    </row>
    <row r="1918" spans="1:5" x14ac:dyDescent="0.2">
      <c r="A1918" s="9">
        <f t="shared" si="94"/>
        <v>26</v>
      </c>
      <c r="B1918" s="13">
        <v>36584</v>
      </c>
      <c r="C1918">
        <v>2.5150000000000001</v>
      </c>
      <c r="D1918" s="4">
        <f t="shared" si="95"/>
        <v>0</v>
      </c>
      <c r="E1918" s="5">
        <f t="shared" si="93"/>
        <v>0.2515441785472235</v>
      </c>
    </row>
    <row r="1919" spans="1:5" x14ac:dyDescent="0.2">
      <c r="A1919" s="9">
        <f t="shared" si="94"/>
        <v>26</v>
      </c>
      <c r="B1919" s="13">
        <v>36585</v>
      </c>
      <c r="C1919">
        <v>2.605</v>
      </c>
      <c r="D1919" s="4">
        <f t="shared" si="95"/>
        <v>3.5159871653627724E-2</v>
      </c>
      <c r="E1919" s="5">
        <f t="shared" si="93"/>
        <v>0.3518409719311692</v>
      </c>
    </row>
    <row r="1920" spans="1:5" x14ac:dyDescent="0.2">
      <c r="A1920" s="9">
        <f t="shared" si="94"/>
        <v>27</v>
      </c>
      <c r="B1920" s="13">
        <v>36586</v>
      </c>
      <c r="C1920">
        <v>2.66</v>
      </c>
      <c r="D1920" s="4">
        <f t="shared" si="95"/>
        <v>2.0893447588277606E-2</v>
      </c>
      <c r="E1920" s="5">
        <f t="shared" si="93"/>
        <v>0.37723742517913589</v>
      </c>
    </row>
    <row r="1921" spans="1:5" x14ac:dyDescent="0.2">
      <c r="A1921" s="9">
        <f t="shared" si="94"/>
        <v>27</v>
      </c>
      <c r="B1921" s="13">
        <v>36587</v>
      </c>
      <c r="C1921">
        <v>2.71</v>
      </c>
      <c r="D1921" s="4">
        <f t="shared" si="95"/>
        <v>1.862251209800185E-2</v>
      </c>
      <c r="E1921" s="5">
        <f t="shared" si="93"/>
        <v>0.3925710230075829</v>
      </c>
    </row>
    <row r="1922" spans="1:5" x14ac:dyDescent="0.2">
      <c r="A1922" s="9">
        <f t="shared" si="94"/>
        <v>27</v>
      </c>
      <c r="B1922" s="13">
        <v>36588</v>
      </c>
      <c r="C1922">
        <v>2.8</v>
      </c>
      <c r="D1922" s="4">
        <f t="shared" si="95"/>
        <v>3.26707822895487E-2</v>
      </c>
      <c r="E1922" s="5">
        <f t="shared" si="93"/>
        <v>0.43201610092381981</v>
      </c>
    </row>
    <row r="1923" spans="1:5" x14ac:dyDescent="0.2">
      <c r="A1923" s="9">
        <f t="shared" si="94"/>
        <v>27</v>
      </c>
      <c r="B1923" s="13">
        <v>36589</v>
      </c>
      <c r="C1923">
        <v>2.7250000000000001</v>
      </c>
      <c r="D1923" s="4">
        <f t="shared" si="95"/>
        <v>-2.7150989065950745E-2</v>
      </c>
      <c r="E1923" s="5">
        <f t="shared" ref="E1923:E1986" si="96">STDEV(D1914:D1923)*SQRT(365)</f>
        <v>0.38795326105466782</v>
      </c>
    </row>
    <row r="1924" spans="1:5" x14ac:dyDescent="0.2">
      <c r="A1924" s="9">
        <f t="shared" si="94"/>
        <v>27</v>
      </c>
      <c r="B1924" s="13">
        <v>36590</v>
      </c>
      <c r="C1924">
        <v>2.7250000000000001</v>
      </c>
      <c r="D1924" s="4">
        <f t="shared" si="95"/>
        <v>0</v>
      </c>
      <c r="E1924" s="5">
        <f t="shared" si="96"/>
        <v>0.35555744692213509</v>
      </c>
    </row>
    <row r="1925" spans="1:5" x14ac:dyDescent="0.2">
      <c r="A1925" s="9">
        <f t="shared" si="94"/>
        <v>27</v>
      </c>
      <c r="B1925" s="13">
        <v>36591</v>
      </c>
      <c r="C1925">
        <v>2.7250000000000001</v>
      </c>
      <c r="D1925" s="4">
        <f t="shared" si="95"/>
        <v>0</v>
      </c>
      <c r="E1925" s="5">
        <f t="shared" si="96"/>
        <v>0.35917423449780772</v>
      </c>
    </row>
    <row r="1926" spans="1:5" x14ac:dyDescent="0.2">
      <c r="A1926" s="9">
        <f t="shared" si="94"/>
        <v>27</v>
      </c>
      <c r="B1926" s="13">
        <v>36592</v>
      </c>
      <c r="C1926">
        <v>2.76</v>
      </c>
      <c r="D1926" s="4">
        <f t="shared" si="95"/>
        <v>1.2762251613851071E-2</v>
      </c>
      <c r="E1926" s="5">
        <f t="shared" si="96"/>
        <v>0.35587854261764612</v>
      </c>
    </row>
    <row r="1927" spans="1:5" x14ac:dyDescent="0.2">
      <c r="A1927" s="9">
        <f t="shared" si="94"/>
        <v>27</v>
      </c>
      <c r="B1927" s="13">
        <v>36593</v>
      </c>
      <c r="C1927">
        <v>2.78</v>
      </c>
      <c r="D1927" s="4">
        <f t="shared" si="95"/>
        <v>7.2202479734870973E-3</v>
      </c>
      <c r="E1927" s="5">
        <f t="shared" si="96"/>
        <v>0.35086799173316507</v>
      </c>
    </row>
    <row r="1928" spans="1:5" x14ac:dyDescent="0.2">
      <c r="A1928" s="9">
        <f t="shared" si="94"/>
        <v>27</v>
      </c>
      <c r="B1928" s="13">
        <v>36594</v>
      </c>
      <c r="C1928">
        <v>2.7549999999999999</v>
      </c>
      <c r="D1928" s="4">
        <f t="shared" si="95"/>
        <v>-9.033485097667833E-3</v>
      </c>
      <c r="E1928" s="5">
        <f t="shared" si="96"/>
        <v>0.36527674417387651</v>
      </c>
    </row>
    <row r="1929" spans="1:5" x14ac:dyDescent="0.2">
      <c r="A1929" s="9">
        <f t="shared" si="94"/>
        <v>27</v>
      </c>
      <c r="B1929" s="13">
        <v>36595</v>
      </c>
      <c r="C1929">
        <v>2.6850000000000001</v>
      </c>
      <c r="D1929" s="4">
        <f t="shared" si="95"/>
        <v>-2.5736714644049707E-2</v>
      </c>
      <c r="E1929" s="5">
        <f t="shared" si="96"/>
        <v>0.37434618761374211</v>
      </c>
    </row>
    <row r="1930" spans="1:5" x14ac:dyDescent="0.2">
      <c r="A1930" s="9">
        <f t="shared" si="94"/>
        <v>27</v>
      </c>
      <c r="B1930" s="13">
        <v>36596</v>
      </c>
      <c r="C1930">
        <v>2.76</v>
      </c>
      <c r="D1930" s="4">
        <f t="shared" si="95"/>
        <v>2.7549951768230434E-2</v>
      </c>
      <c r="E1930" s="5">
        <f t="shared" si="96"/>
        <v>0.38910142939306858</v>
      </c>
    </row>
    <row r="1931" spans="1:5" x14ac:dyDescent="0.2">
      <c r="A1931" s="9">
        <f t="shared" si="94"/>
        <v>27</v>
      </c>
      <c r="B1931" s="13">
        <v>36597</v>
      </c>
      <c r="C1931">
        <v>2.76</v>
      </c>
      <c r="D1931" s="4">
        <f t="shared" si="95"/>
        <v>0</v>
      </c>
      <c r="E1931" s="5">
        <f t="shared" si="96"/>
        <v>0.37616922569862765</v>
      </c>
    </row>
    <row r="1932" spans="1:5" x14ac:dyDescent="0.2">
      <c r="A1932" s="9">
        <f t="shared" si="94"/>
        <v>27</v>
      </c>
      <c r="B1932" s="13">
        <v>36598</v>
      </c>
      <c r="C1932">
        <v>2.76</v>
      </c>
      <c r="D1932" s="4">
        <f t="shared" si="95"/>
        <v>0</v>
      </c>
      <c r="E1932" s="5">
        <f t="shared" si="96"/>
        <v>0.31421481976955301</v>
      </c>
    </row>
    <row r="1933" spans="1:5" x14ac:dyDescent="0.2">
      <c r="A1933" s="9">
        <f t="shared" si="94"/>
        <v>27</v>
      </c>
      <c r="B1933" s="13">
        <v>36599</v>
      </c>
      <c r="C1933">
        <v>2.8</v>
      </c>
      <c r="D1933" s="4">
        <f t="shared" si="95"/>
        <v>1.4388737452099671E-2</v>
      </c>
      <c r="E1933" s="5">
        <f t="shared" si="96"/>
        <v>0.27400875681162185</v>
      </c>
    </row>
    <row r="1934" spans="1:5" x14ac:dyDescent="0.2">
      <c r="A1934" s="9">
        <f t="shared" si="94"/>
        <v>27</v>
      </c>
      <c r="B1934" s="13">
        <v>36600</v>
      </c>
      <c r="C1934">
        <v>2.83</v>
      </c>
      <c r="D1934" s="4">
        <f t="shared" si="95"/>
        <v>1.0657294473988199E-2</v>
      </c>
      <c r="E1934" s="5">
        <f t="shared" si="96"/>
        <v>0.27727133592983261</v>
      </c>
    </row>
    <row r="1935" spans="1:5" x14ac:dyDescent="0.2">
      <c r="A1935" s="9">
        <f t="shared" si="94"/>
        <v>27</v>
      </c>
      <c r="B1935" s="13">
        <v>36601</v>
      </c>
      <c r="C1935">
        <v>2.76</v>
      </c>
      <c r="D1935" s="4">
        <f t="shared" si="95"/>
        <v>-2.5046031926087689E-2</v>
      </c>
      <c r="E1935" s="5">
        <f t="shared" si="96"/>
        <v>0.32780600289478301</v>
      </c>
    </row>
    <row r="1936" spans="1:5" x14ac:dyDescent="0.2">
      <c r="A1936" s="9">
        <f t="shared" si="94"/>
        <v>27</v>
      </c>
      <c r="B1936" s="13">
        <v>36602</v>
      </c>
      <c r="C1936">
        <v>2.835</v>
      </c>
      <c r="D1936" s="4">
        <f t="shared" si="95"/>
        <v>2.681125745065677E-2</v>
      </c>
      <c r="E1936" s="5">
        <f t="shared" si="96"/>
        <v>0.35742079446732672</v>
      </c>
    </row>
    <row r="1937" spans="1:5" x14ac:dyDescent="0.2">
      <c r="A1937" s="9">
        <f t="shared" si="94"/>
        <v>27</v>
      </c>
      <c r="B1937" s="13">
        <v>36603</v>
      </c>
      <c r="C1937">
        <v>2.8149999999999999</v>
      </c>
      <c r="D1937" s="4">
        <f t="shared" si="95"/>
        <v>-7.0796755880616884E-3</v>
      </c>
      <c r="E1937" s="5">
        <f t="shared" si="96"/>
        <v>0.36048381410031066</v>
      </c>
    </row>
    <row r="1938" spans="1:5" x14ac:dyDescent="0.2">
      <c r="A1938" s="9">
        <f t="shared" si="94"/>
        <v>27</v>
      </c>
      <c r="B1938" s="13">
        <v>36604</v>
      </c>
      <c r="C1938">
        <v>2.8149999999999999</v>
      </c>
      <c r="D1938" s="4">
        <f t="shared" si="95"/>
        <v>0</v>
      </c>
      <c r="E1938" s="5">
        <f t="shared" si="96"/>
        <v>0.35410650404298089</v>
      </c>
    </row>
    <row r="1939" spans="1:5" x14ac:dyDescent="0.2">
      <c r="A1939" s="9">
        <f t="shared" si="94"/>
        <v>27</v>
      </c>
      <c r="B1939" s="13">
        <v>36605</v>
      </c>
      <c r="C1939">
        <v>2.8149999999999999</v>
      </c>
      <c r="D1939" s="4">
        <f t="shared" si="95"/>
        <v>0</v>
      </c>
      <c r="E1939" s="5">
        <f t="shared" si="96"/>
        <v>0.30223239902869958</v>
      </c>
    </row>
    <row r="1940" spans="1:5" x14ac:dyDescent="0.2">
      <c r="A1940" s="9">
        <f t="shared" si="94"/>
        <v>27</v>
      </c>
      <c r="B1940" s="13">
        <v>36606</v>
      </c>
      <c r="C1940">
        <v>2.7349999999999999</v>
      </c>
      <c r="D1940" s="4">
        <f t="shared" si="95"/>
        <v>-2.8830825717709164E-2</v>
      </c>
      <c r="E1940" s="5">
        <f t="shared" si="96"/>
        <v>0.32094204455082481</v>
      </c>
    </row>
    <row r="1941" spans="1:5" x14ac:dyDescent="0.2">
      <c r="A1941" s="9">
        <f t="shared" si="94"/>
        <v>27</v>
      </c>
      <c r="B1941" s="13">
        <v>36607</v>
      </c>
      <c r="C1941">
        <v>2.7450000000000001</v>
      </c>
      <c r="D1941" s="4">
        <f t="shared" si="95"/>
        <v>3.6496390875495523E-3</v>
      </c>
      <c r="E1941" s="5">
        <f t="shared" si="96"/>
        <v>0.32211695481987018</v>
      </c>
    </row>
    <row r="1942" spans="1:5" x14ac:dyDescent="0.2">
      <c r="A1942" s="9">
        <f t="shared" si="94"/>
        <v>27</v>
      </c>
      <c r="B1942" s="13">
        <v>36608</v>
      </c>
      <c r="C1942">
        <v>2.7850000000000001</v>
      </c>
      <c r="D1942" s="4">
        <f t="shared" si="95"/>
        <v>1.4466798417753479E-2</v>
      </c>
      <c r="E1942" s="5">
        <f t="shared" si="96"/>
        <v>0.33472051091483934</v>
      </c>
    </row>
    <row r="1943" spans="1:5" x14ac:dyDescent="0.2">
      <c r="A1943" s="9">
        <f t="shared" si="94"/>
        <v>27</v>
      </c>
      <c r="B1943" s="13">
        <v>36609</v>
      </c>
      <c r="C1943">
        <v>2.75</v>
      </c>
      <c r="D1943" s="4">
        <f t="shared" si="95"/>
        <v>-1.2646961700767421E-2</v>
      </c>
      <c r="E1943" s="5">
        <f t="shared" si="96"/>
        <v>0.33036511223398518</v>
      </c>
    </row>
    <row r="1944" spans="1:5" x14ac:dyDescent="0.2">
      <c r="A1944" s="9">
        <f t="shared" si="94"/>
        <v>27</v>
      </c>
      <c r="B1944" s="13">
        <v>36610</v>
      </c>
      <c r="C1944">
        <v>2.8149999999999999</v>
      </c>
      <c r="D1944" s="4">
        <f t="shared" si="95"/>
        <v>2.3361349913173818E-2</v>
      </c>
      <c r="E1944" s="5">
        <f t="shared" si="96"/>
        <v>0.35758964586466963</v>
      </c>
    </row>
    <row r="1945" spans="1:5" x14ac:dyDescent="0.2">
      <c r="A1945" s="9">
        <f t="shared" si="94"/>
        <v>27</v>
      </c>
      <c r="B1945" s="13">
        <v>36611</v>
      </c>
      <c r="C1945">
        <v>2.8149999999999999</v>
      </c>
      <c r="D1945" s="4">
        <f t="shared" si="95"/>
        <v>0</v>
      </c>
      <c r="E1945" s="5">
        <f t="shared" si="96"/>
        <v>0.31775033551372101</v>
      </c>
    </row>
    <row r="1946" spans="1:5" x14ac:dyDescent="0.2">
      <c r="A1946" s="9">
        <f t="shared" si="94"/>
        <v>27</v>
      </c>
      <c r="B1946" s="13">
        <v>36612</v>
      </c>
      <c r="C1946">
        <v>2.8149999999999999</v>
      </c>
      <c r="D1946" s="4">
        <f t="shared" si="95"/>
        <v>0</v>
      </c>
      <c r="E1946" s="5">
        <f t="shared" si="96"/>
        <v>0.27053257922475932</v>
      </c>
    </row>
    <row r="1947" spans="1:5" x14ac:dyDescent="0.2">
      <c r="A1947" s="9">
        <f t="shared" si="94"/>
        <v>27</v>
      </c>
      <c r="B1947" s="13">
        <v>36613</v>
      </c>
      <c r="C1947">
        <v>2.8149999999999999</v>
      </c>
      <c r="D1947" s="4">
        <f t="shared" si="95"/>
        <v>0</v>
      </c>
      <c r="E1947" s="5">
        <f t="shared" si="96"/>
        <v>0.26712998799690291</v>
      </c>
    </row>
    <row r="1948" spans="1:5" x14ac:dyDescent="0.2">
      <c r="A1948" s="9">
        <f t="shared" si="94"/>
        <v>27</v>
      </c>
      <c r="B1948" s="13">
        <v>36614</v>
      </c>
      <c r="C1948">
        <v>2.9249999999999998</v>
      </c>
      <c r="D1948" s="4">
        <f t="shared" si="95"/>
        <v>3.8332219092165998E-2</v>
      </c>
      <c r="E1948" s="5">
        <f t="shared" si="96"/>
        <v>0.35353929730167716</v>
      </c>
    </row>
    <row r="1949" spans="1:5" x14ac:dyDescent="0.2">
      <c r="A1949" s="9">
        <f t="shared" si="94"/>
        <v>27</v>
      </c>
      <c r="B1949" s="13">
        <v>36615</v>
      </c>
      <c r="C1949">
        <v>2.92</v>
      </c>
      <c r="D1949" s="4">
        <f t="shared" si="95"/>
        <v>-1.7108644036294301E-3</v>
      </c>
      <c r="E1949" s="5">
        <f t="shared" si="96"/>
        <v>0.35444154518599569</v>
      </c>
    </row>
    <row r="1950" spans="1:5" x14ac:dyDescent="0.2">
      <c r="A1950" s="9">
        <f t="shared" si="94"/>
        <v>27</v>
      </c>
      <c r="B1950" s="13">
        <v>36616</v>
      </c>
      <c r="C1950">
        <v>2.83</v>
      </c>
      <c r="D1950" s="4">
        <f t="shared" si="95"/>
        <v>-3.130690462504402E-2</v>
      </c>
      <c r="E1950" s="5">
        <f t="shared" si="96"/>
        <v>0.36383841839784598</v>
      </c>
    </row>
    <row r="1951" spans="1:5" x14ac:dyDescent="0.2">
      <c r="A1951" s="9">
        <f t="shared" si="94"/>
        <v>28</v>
      </c>
      <c r="B1951" s="13">
        <v>36617</v>
      </c>
      <c r="C1951">
        <v>2.875</v>
      </c>
      <c r="D1951" s="4">
        <f t="shared" si="95"/>
        <v>1.57759625941674E-2</v>
      </c>
      <c r="E1951" s="5">
        <f t="shared" si="96"/>
        <v>0.37145240263808088</v>
      </c>
    </row>
    <row r="1952" spans="1:5" x14ac:dyDescent="0.2">
      <c r="A1952" s="9">
        <f t="shared" si="94"/>
        <v>28</v>
      </c>
      <c r="B1952" s="13">
        <v>36618</v>
      </c>
      <c r="C1952">
        <v>2.875</v>
      </c>
      <c r="D1952" s="4">
        <f t="shared" si="95"/>
        <v>0</v>
      </c>
      <c r="E1952" s="5">
        <f t="shared" si="96"/>
        <v>0.36615556659178189</v>
      </c>
    </row>
    <row r="1953" spans="1:5" x14ac:dyDescent="0.2">
      <c r="A1953" s="9">
        <f t="shared" si="94"/>
        <v>28</v>
      </c>
      <c r="B1953" s="13">
        <v>36619</v>
      </c>
      <c r="C1953">
        <v>2.875</v>
      </c>
      <c r="D1953" s="4">
        <f t="shared" si="95"/>
        <v>0</v>
      </c>
      <c r="E1953" s="5">
        <f t="shared" si="96"/>
        <v>0.35167027277137919</v>
      </c>
    </row>
    <row r="1954" spans="1:5" x14ac:dyDescent="0.2">
      <c r="A1954" s="9">
        <f t="shared" si="94"/>
        <v>28</v>
      </c>
      <c r="B1954" s="13">
        <v>36620</v>
      </c>
      <c r="C1954">
        <v>2.915</v>
      </c>
      <c r="D1954" s="4">
        <f t="shared" si="95"/>
        <v>1.3817145553141903E-2</v>
      </c>
      <c r="E1954" s="5">
        <f t="shared" si="96"/>
        <v>0.33519106017635691</v>
      </c>
    </row>
    <row r="1955" spans="1:5" x14ac:dyDescent="0.2">
      <c r="A1955" s="9">
        <f t="shared" si="94"/>
        <v>28</v>
      </c>
      <c r="B1955" s="13">
        <v>36621</v>
      </c>
      <c r="C1955">
        <v>2.87</v>
      </c>
      <c r="D1955" s="4">
        <f t="shared" si="95"/>
        <v>-1.5557790030925896E-2</v>
      </c>
      <c r="E1955" s="5">
        <f t="shared" si="96"/>
        <v>0.3543906058965654</v>
      </c>
    </row>
    <row r="1956" spans="1:5" x14ac:dyDescent="0.2">
      <c r="A1956" s="9">
        <f t="shared" si="94"/>
        <v>28</v>
      </c>
      <c r="B1956" s="13">
        <v>36622</v>
      </c>
      <c r="C1956">
        <v>2.86</v>
      </c>
      <c r="D1956" s="4">
        <f t="shared" si="95"/>
        <v>-3.4904049397686022E-3</v>
      </c>
      <c r="E1956" s="5">
        <f t="shared" si="96"/>
        <v>0.35578812636518303</v>
      </c>
    </row>
    <row r="1957" spans="1:5" x14ac:dyDescent="0.2">
      <c r="A1957" s="9">
        <f t="shared" si="94"/>
        <v>28</v>
      </c>
      <c r="B1957" s="13">
        <v>36623</v>
      </c>
      <c r="C1957">
        <v>2.91</v>
      </c>
      <c r="D1957" s="4">
        <f t="shared" si="95"/>
        <v>1.7331456351639941E-2</v>
      </c>
      <c r="E1957" s="5">
        <f t="shared" si="96"/>
        <v>0.36785808494630928</v>
      </c>
    </row>
    <row r="1958" spans="1:5" x14ac:dyDescent="0.2">
      <c r="A1958" s="9">
        <f t="shared" si="94"/>
        <v>28</v>
      </c>
      <c r="B1958" s="13">
        <v>36624</v>
      </c>
      <c r="C1958">
        <v>2.97</v>
      </c>
      <c r="D1958" s="4">
        <f t="shared" si="95"/>
        <v>2.0408871631207033E-2</v>
      </c>
      <c r="E1958" s="5">
        <f t="shared" si="96"/>
        <v>0.31007027137338894</v>
      </c>
    </row>
    <row r="1959" spans="1:5" x14ac:dyDescent="0.2">
      <c r="A1959" s="9">
        <f t="shared" si="94"/>
        <v>28</v>
      </c>
      <c r="B1959" s="13">
        <v>36625</v>
      </c>
      <c r="C1959">
        <v>2.97</v>
      </c>
      <c r="D1959" s="4">
        <f t="shared" si="95"/>
        <v>0</v>
      </c>
      <c r="E1959" s="5">
        <f t="shared" si="96"/>
        <v>0.30951757145805076</v>
      </c>
    </row>
    <row r="1960" spans="1:5" x14ac:dyDescent="0.2">
      <c r="A1960" s="9">
        <f t="shared" si="94"/>
        <v>28</v>
      </c>
      <c r="B1960" s="13">
        <v>36626</v>
      </c>
      <c r="C1960">
        <v>2.97</v>
      </c>
      <c r="D1960" s="4">
        <f t="shared" si="95"/>
        <v>0</v>
      </c>
      <c r="E1960" s="5">
        <f t="shared" si="96"/>
        <v>0.2185529913385344</v>
      </c>
    </row>
    <row r="1961" spans="1:5" x14ac:dyDescent="0.2">
      <c r="A1961" s="9">
        <f t="shared" si="94"/>
        <v>28</v>
      </c>
      <c r="B1961" s="13">
        <v>36627</v>
      </c>
      <c r="C1961">
        <v>2.9950000000000001</v>
      </c>
      <c r="D1961" s="4">
        <f t="shared" si="95"/>
        <v>8.3822787528044385E-3</v>
      </c>
      <c r="E1961" s="5">
        <f t="shared" si="96"/>
        <v>0.20783515614178605</v>
      </c>
    </row>
    <row r="1962" spans="1:5" x14ac:dyDescent="0.2">
      <c r="A1962" s="9">
        <f t="shared" si="94"/>
        <v>28</v>
      </c>
      <c r="B1962" s="13">
        <v>36628</v>
      </c>
      <c r="C1962">
        <v>2.9750000000000001</v>
      </c>
      <c r="D1962" s="4">
        <f t="shared" si="95"/>
        <v>-6.700192569819562E-3</v>
      </c>
      <c r="E1962" s="5">
        <f t="shared" si="96"/>
        <v>0.21692469696056699</v>
      </c>
    </row>
    <row r="1963" spans="1:5" x14ac:dyDescent="0.2">
      <c r="A1963" s="9">
        <f t="shared" si="94"/>
        <v>28</v>
      </c>
      <c r="B1963" s="13">
        <v>36629</v>
      </c>
      <c r="C1963">
        <v>2.9750000000000001</v>
      </c>
      <c r="D1963" s="4">
        <f t="shared" si="95"/>
        <v>0</v>
      </c>
      <c r="E1963" s="5">
        <f t="shared" si="96"/>
        <v>0.21692469696056699</v>
      </c>
    </row>
    <row r="1964" spans="1:5" x14ac:dyDescent="0.2">
      <c r="A1964" s="9">
        <f t="shared" si="94"/>
        <v>28</v>
      </c>
      <c r="B1964" s="13">
        <v>36630</v>
      </c>
      <c r="C1964">
        <v>3.05</v>
      </c>
      <c r="D1964" s="4">
        <f t="shared" si="95"/>
        <v>2.4897551621727087E-2</v>
      </c>
      <c r="E1964" s="5">
        <f t="shared" si="96"/>
        <v>0.24674435144480694</v>
      </c>
    </row>
    <row r="1965" spans="1:5" x14ac:dyDescent="0.2">
      <c r="A1965" s="9">
        <f t="shared" si="94"/>
        <v>28</v>
      </c>
      <c r="B1965" s="13">
        <v>36631</v>
      </c>
      <c r="C1965">
        <v>3.06</v>
      </c>
      <c r="D1965" s="4">
        <f t="shared" si="95"/>
        <v>3.2733253449693297E-3</v>
      </c>
      <c r="E1965" s="5">
        <f t="shared" si="96"/>
        <v>0.20772106145429259</v>
      </c>
    </row>
    <row r="1966" spans="1:5" x14ac:dyDescent="0.2">
      <c r="A1966" s="9">
        <f t="shared" si="94"/>
        <v>28</v>
      </c>
      <c r="B1966" s="13">
        <v>36632</v>
      </c>
      <c r="C1966">
        <v>3.06</v>
      </c>
      <c r="D1966" s="4">
        <f t="shared" si="95"/>
        <v>0</v>
      </c>
      <c r="E1966" s="5">
        <f t="shared" si="96"/>
        <v>0.20196466194267915</v>
      </c>
    </row>
    <row r="1967" spans="1:5" x14ac:dyDescent="0.2">
      <c r="A1967" s="9">
        <f t="shared" si="94"/>
        <v>28</v>
      </c>
      <c r="B1967" s="13">
        <v>36633</v>
      </c>
      <c r="C1967">
        <v>3.06</v>
      </c>
      <c r="D1967" s="4">
        <f t="shared" si="95"/>
        <v>0</v>
      </c>
      <c r="E1967" s="5">
        <f t="shared" si="96"/>
        <v>0.19207174124264706</v>
      </c>
    </row>
    <row r="1968" spans="1:5" x14ac:dyDescent="0.2">
      <c r="A1968" s="9">
        <f t="shared" si="94"/>
        <v>28</v>
      </c>
      <c r="B1968" s="13">
        <v>36634</v>
      </c>
      <c r="C1968">
        <v>3.125</v>
      </c>
      <c r="D1968" s="4">
        <f t="shared" si="95"/>
        <v>2.1019367224075342E-2</v>
      </c>
      <c r="E1968" s="5">
        <f t="shared" si="96"/>
        <v>0.19407956381962974</v>
      </c>
    </row>
    <row r="1969" spans="1:5" x14ac:dyDescent="0.2">
      <c r="A1969" s="9">
        <f t="shared" si="94"/>
        <v>28</v>
      </c>
      <c r="B1969" s="13">
        <v>36635</v>
      </c>
      <c r="C1969">
        <v>3.145</v>
      </c>
      <c r="D1969" s="4">
        <f t="shared" si="95"/>
        <v>6.3796069640389879E-3</v>
      </c>
      <c r="E1969" s="5">
        <f t="shared" si="96"/>
        <v>0.19110201530158624</v>
      </c>
    </row>
    <row r="1970" spans="1:5" x14ac:dyDescent="0.2">
      <c r="A1970" s="9">
        <f t="shared" si="94"/>
        <v>28</v>
      </c>
      <c r="B1970" s="13">
        <v>36636</v>
      </c>
      <c r="C1970">
        <v>3.13</v>
      </c>
      <c r="D1970" s="4">
        <f t="shared" si="95"/>
        <v>-4.7808856003420082E-3</v>
      </c>
      <c r="E1970" s="5">
        <f t="shared" si="96"/>
        <v>0.19893312539258692</v>
      </c>
    </row>
    <row r="1971" spans="1:5" x14ac:dyDescent="0.2">
      <c r="A1971" s="9">
        <f t="shared" si="94"/>
        <v>28</v>
      </c>
      <c r="B1971" s="13">
        <v>36637</v>
      </c>
      <c r="C1971">
        <v>3.0750000000000002</v>
      </c>
      <c r="D1971" s="4">
        <f t="shared" si="95"/>
        <v>-1.7728103293580606E-2</v>
      </c>
      <c r="E1971" s="5">
        <f t="shared" si="96"/>
        <v>0.24045485154444488</v>
      </c>
    </row>
    <row r="1972" spans="1:5" x14ac:dyDescent="0.2">
      <c r="A1972" s="9">
        <f t="shared" si="94"/>
        <v>28</v>
      </c>
      <c r="B1972" s="13">
        <v>36638</v>
      </c>
      <c r="C1972">
        <v>3.0750000000000002</v>
      </c>
      <c r="D1972" s="4">
        <f t="shared" si="95"/>
        <v>0</v>
      </c>
      <c r="E1972" s="5">
        <f t="shared" si="96"/>
        <v>0.23320212394401693</v>
      </c>
    </row>
    <row r="1973" spans="1:5" x14ac:dyDescent="0.2">
      <c r="A1973" s="9">
        <f t="shared" si="94"/>
        <v>28</v>
      </c>
      <c r="B1973" s="13">
        <v>36639</v>
      </c>
      <c r="C1973">
        <v>3.0750000000000002</v>
      </c>
      <c r="D1973" s="4">
        <f t="shared" si="95"/>
        <v>0</v>
      </c>
      <c r="E1973" s="5">
        <f t="shared" si="96"/>
        <v>0.23320212394401693</v>
      </c>
    </row>
    <row r="1974" spans="1:5" x14ac:dyDescent="0.2">
      <c r="A1974" s="9">
        <f t="shared" si="94"/>
        <v>28</v>
      </c>
      <c r="B1974" s="13">
        <v>36640</v>
      </c>
      <c r="C1974">
        <v>3.0750000000000002</v>
      </c>
      <c r="D1974" s="4">
        <f t="shared" si="95"/>
        <v>0</v>
      </c>
      <c r="E1974" s="5">
        <f t="shared" si="96"/>
        <v>0.18277272863695795</v>
      </c>
    </row>
    <row r="1975" spans="1:5" x14ac:dyDescent="0.2">
      <c r="A1975" s="9">
        <f t="shared" si="94"/>
        <v>28</v>
      </c>
      <c r="B1975" s="13">
        <v>36641</v>
      </c>
      <c r="C1975">
        <v>3.125</v>
      </c>
      <c r="D1975" s="4">
        <f t="shared" si="95"/>
        <v>1.6129381929883498E-2</v>
      </c>
      <c r="E1975" s="5">
        <f t="shared" si="96"/>
        <v>0.20494048368988937</v>
      </c>
    </row>
    <row r="1976" spans="1:5" x14ac:dyDescent="0.2">
      <c r="A1976" s="9">
        <f t="shared" si="94"/>
        <v>28</v>
      </c>
      <c r="B1976" s="13">
        <v>36642</v>
      </c>
      <c r="C1976">
        <v>3.1549999999999998</v>
      </c>
      <c r="D1976" s="4">
        <f t="shared" si="95"/>
        <v>9.5542128048114912E-3</v>
      </c>
      <c r="E1976" s="5">
        <f t="shared" si="96"/>
        <v>0.20905389000640065</v>
      </c>
    </row>
    <row r="1977" spans="1:5" x14ac:dyDescent="0.2">
      <c r="A1977" s="9">
        <f t="shared" ref="A1977:A2040" si="97">MONTH(B1977)+(YEAR(B1977)-1998)*12</f>
        <v>28</v>
      </c>
      <c r="B1977" s="13">
        <v>36643</v>
      </c>
      <c r="C1977">
        <v>3.12</v>
      </c>
      <c r="D1977" s="4">
        <f t="shared" si="95"/>
        <v>-1.1155494171785399E-2</v>
      </c>
      <c r="E1977" s="5">
        <f t="shared" si="96"/>
        <v>0.225858753080214</v>
      </c>
    </row>
    <row r="1978" spans="1:5" x14ac:dyDescent="0.2">
      <c r="A1978" s="9">
        <f t="shared" si="97"/>
        <v>28</v>
      </c>
      <c r="B1978" s="13">
        <v>36644</v>
      </c>
      <c r="C1978">
        <v>3.0550000000000002</v>
      </c>
      <c r="D1978" s="4">
        <f t="shared" ref="D1978:D2041" si="98">LN(C1978/C1977)</f>
        <v>-2.1053409197832381E-2</v>
      </c>
      <c r="E1978" s="5">
        <f t="shared" si="96"/>
        <v>0.22476210689850137</v>
      </c>
    </row>
    <row r="1979" spans="1:5" x14ac:dyDescent="0.2">
      <c r="A1979" s="9">
        <f t="shared" si="97"/>
        <v>28</v>
      </c>
      <c r="B1979" s="13">
        <v>36645</v>
      </c>
      <c r="C1979">
        <v>3.09</v>
      </c>
      <c r="D1979" s="4">
        <f t="shared" si="98"/>
        <v>1.1391498286095338E-2</v>
      </c>
      <c r="E1979" s="5">
        <f t="shared" si="96"/>
        <v>0.23441255754324894</v>
      </c>
    </row>
    <row r="1980" spans="1:5" x14ac:dyDescent="0.2">
      <c r="A1980" s="9">
        <f t="shared" si="97"/>
        <v>28</v>
      </c>
      <c r="B1980" s="13">
        <v>36646</v>
      </c>
      <c r="C1980">
        <v>3.09</v>
      </c>
      <c r="D1980" s="4">
        <f t="shared" si="98"/>
        <v>0</v>
      </c>
      <c r="E1980" s="5">
        <f t="shared" si="96"/>
        <v>0.23369581630106734</v>
      </c>
    </row>
    <row r="1981" spans="1:5" x14ac:dyDescent="0.2">
      <c r="A1981" s="9">
        <f t="shared" si="97"/>
        <v>29</v>
      </c>
      <c r="B1981" s="13">
        <v>36647</v>
      </c>
      <c r="C1981">
        <v>3.12</v>
      </c>
      <c r="D1981" s="4">
        <f t="shared" si="98"/>
        <v>9.6619109117368901E-3</v>
      </c>
      <c r="E1981" s="5">
        <f t="shared" si="96"/>
        <v>0.21323364195000555</v>
      </c>
    </row>
    <row r="1982" spans="1:5" x14ac:dyDescent="0.2">
      <c r="A1982" s="9">
        <f t="shared" si="97"/>
        <v>29</v>
      </c>
      <c r="B1982" s="13">
        <v>36648</v>
      </c>
      <c r="C1982">
        <v>3.16</v>
      </c>
      <c r="D1982" s="4">
        <f t="shared" si="98"/>
        <v>1.2739025777429712E-2</v>
      </c>
      <c r="E1982" s="5">
        <f t="shared" si="96"/>
        <v>0.22336238023903221</v>
      </c>
    </row>
    <row r="1983" spans="1:5" x14ac:dyDescent="0.2">
      <c r="A1983" s="9">
        <f t="shared" si="97"/>
        <v>29</v>
      </c>
      <c r="B1983" s="13">
        <v>36649</v>
      </c>
      <c r="C1983">
        <v>3.2050000000000001</v>
      </c>
      <c r="D1983" s="4">
        <f t="shared" si="98"/>
        <v>1.4140062773812693E-2</v>
      </c>
      <c r="E1983" s="5">
        <f t="shared" si="96"/>
        <v>0.23251086469736798</v>
      </c>
    </row>
    <row r="1984" spans="1:5" x14ac:dyDescent="0.2">
      <c r="A1984" s="9">
        <f t="shared" si="97"/>
        <v>29</v>
      </c>
      <c r="B1984" s="13">
        <v>36650</v>
      </c>
      <c r="C1984">
        <v>3.18</v>
      </c>
      <c r="D1984" s="4">
        <f t="shared" si="98"/>
        <v>-7.8308935805478323E-3</v>
      </c>
      <c r="E1984" s="5">
        <f t="shared" si="96"/>
        <v>0.24275431724330218</v>
      </c>
    </row>
    <row r="1985" spans="1:5" x14ac:dyDescent="0.2">
      <c r="A1985" s="9">
        <f t="shared" si="97"/>
        <v>29</v>
      </c>
      <c r="B1985" s="13">
        <v>36651</v>
      </c>
      <c r="C1985">
        <v>3.085</v>
      </c>
      <c r="D1985" s="4">
        <f t="shared" si="98"/>
        <v>-3.032953943473438E-2</v>
      </c>
      <c r="E1985" s="5">
        <f t="shared" si="96"/>
        <v>0.29930614030451769</v>
      </c>
    </row>
    <row r="1986" spans="1:5" x14ac:dyDescent="0.2">
      <c r="A1986" s="9">
        <f t="shared" si="97"/>
        <v>29</v>
      </c>
      <c r="B1986" s="13">
        <v>36652</v>
      </c>
      <c r="C1986">
        <v>3.11</v>
      </c>
      <c r="D1986" s="4">
        <f t="shared" si="98"/>
        <v>8.0710688337915001E-3</v>
      </c>
      <c r="E1986" s="5">
        <f t="shared" si="96"/>
        <v>0.29725428739507587</v>
      </c>
    </row>
    <row r="1987" spans="1:5" x14ac:dyDescent="0.2">
      <c r="A1987" s="9">
        <f t="shared" si="97"/>
        <v>29</v>
      </c>
      <c r="B1987" s="13">
        <v>36653</v>
      </c>
      <c r="C1987">
        <v>3.11</v>
      </c>
      <c r="D1987" s="4">
        <f t="shared" si="98"/>
        <v>0</v>
      </c>
      <c r="E1987" s="5">
        <f t="shared" ref="E1987:E2050" si="99">STDEV(D1978:D1987)*SQRT(365)</f>
        <v>0.29001438561745985</v>
      </c>
    </row>
    <row r="1988" spans="1:5" x14ac:dyDescent="0.2">
      <c r="A1988" s="9">
        <f t="shared" si="97"/>
        <v>29</v>
      </c>
      <c r="B1988" s="13">
        <v>36654</v>
      </c>
      <c r="C1988">
        <v>3.11</v>
      </c>
      <c r="D1988" s="4">
        <f t="shared" si="98"/>
        <v>0</v>
      </c>
      <c r="E1988" s="5">
        <f t="shared" si="99"/>
        <v>0.25472112837811339</v>
      </c>
    </row>
    <row r="1989" spans="1:5" x14ac:dyDescent="0.2">
      <c r="A1989" s="9">
        <f t="shared" si="97"/>
        <v>29</v>
      </c>
      <c r="B1989" s="13">
        <v>36655</v>
      </c>
      <c r="C1989">
        <v>3.12</v>
      </c>
      <c r="D1989" s="4">
        <f t="shared" si="98"/>
        <v>3.2102756302481894E-3</v>
      </c>
      <c r="E1989" s="5">
        <f t="shared" si="99"/>
        <v>0.24688190048176881</v>
      </c>
    </row>
    <row r="1990" spans="1:5" x14ac:dyDescent="0.2">
      <c r="A1990" s="9">
        <f t="shared" si="97"/>
        <v>29</v>
      </c>
      <c r="B1990" s="13">
        <v>36656</v>
      </c>
      <c r="C1990">
        <v>3.25</v>
      </c>
      <c r="D1990" s="4">
        <f t="shared" si="98"/>
        <v>4.08219945202552E-2</v>
      </c>
      <c r="E1990" s="5">
        <f t="shared" si="99"/>
        <v>0.34434922223310488</v>
      </c>
    </row>
    <row r="1991" spans="1:5" x14ac:dyDescent="0.2">
      <c r="A1991" s="9">
        <f t="shared" si="97"/>
        <v>29</v>
      </c>
      <c r="B1991" s="13">
        <v>36657</v>
      </c>
      <c r="C1991">
        <v>3.1949999999999998</v>
      </c>
      <c r="D1991" s="4">
        <f t="shared" si="98"/>
        <v>-1.7067908512147997E-2</v>
      </c>
      <c r="E1991" s="5">
        <f t="shared" si="99"/>
        <v>0.3669502955569382</v>
      </c>
    </row>
    <row r="1992" spans="1:5" x14ac:dyDescent="0.2">
      <c r="A1992" s="9">
        <f t="shared" si="97"/>
        <v>29</v>
      </c>
      <c r="B1992" s="13">
        <v>36658</v>
      </c>
      <c r="C1992">
        <v>3.3650000000000002</v>
      </c>
      <c r="D1992" s="4">
        <f t="shared" si="98"/>
        <v>5.1840875267193096E-2</v>
      </c>
      <c r="E1992" s="5">
        <f t="shared" si="99"/>
        <v>0.47257650633666864</v>
      </c>
    </row>
    <row r="1993" spans="1:5" x14ac:dyDescent="0.2">
      <c r="A1993" s="9">
        <f t="shared" si="97"/>
        <v>29</v>
      </c>
      <c r="B1993" s="13">
        <v>36659</v>
      </c>
      <c r="C1993">
        <v>3.35</v>
      </c>
      <c r="D1993" s="4">
        <f t="shared" si="98"/>
        <v>-4.4676172597160448E-3</v>
      </c>
      <c r="E1993" s="5">
        <f t="shared" si="99"/>
        <v>0.47340453706008195</v>
      </c>
    </row>
    <row r="1994" spans="1:5" x14ac:dyDescent="0.2">
      <c r="A1994" s="9">
        <f t="shared" si="97"/>
        <v>29</v>
      </c>
      <c r="B1994" s="13">
        <v>36660</v>
      </c>
      <c r="C1994">
        <v>3.35</v>
      </c>
      <c r="D1994" s="4">
        <f t="shared" si="98"/>
        <v>0</v>
      </c>
      <c r="E1994" s="5">
        <f t="shared" si="99"/>
        <v>0.4675100489254696</v>
      </c>
    </row>
    <row r="1995" spans="1:5" x14ac:dyDescent="0.2">
      <c r="A1995" s="9">
        <f t="shared" si="97"/>
        <v>29</v>
      </c>
      <c r="B1995" s="13">
        <v>36661</v>
      </c>
      <c r="C1995">
        <v>3.35</v>
      </c>
      <c r="D1995" s="4">
        <f t="shared" si="98"/>
        <v>0</v>
      </c>
      <c r="E1995" s="5">
        <f t="shared" si="99"/>
        <v>0.40585334435290876</v>
      </c>
    </row>
    <row r="1996" spans="1:5" x14ac:dyDescent="0.2">
      <c r="A1996" s="9">
        <f t="shared" si="97"/>
        <v>29</v>
      </c>
      <c r="B1996" s="13">
        <v>36662</v>
      </c>
      <c r="C1996">
        <v>3.3650000000000002</v>
      </c>
      <c r="D1996" s="4">
        <f t="shared" si="98"/>
        <v>4.4676172597160517E-3</v>
      </c>
      <c r="E1996" s="5">
        <f t="shared" si="99"/>
        <v>0.40649786441316843</v>
      </c>
    </row>
    <row r="1997" spans="1:5" x14ac:dyDescent="0.2">
      <c r="A1997" s="9">
        <f t="shared" si="97"/>
        <v>29</v>
      </c>
      <c r="B1997" s="13">
        <v>36663</v>
      </c>
      <c r="C1997">
        <v>3.4550000000000001</v>
      </c>
      <c r="D1997" s="4">
        <f t="shared" si="98"/>
        <v>2.6394494122941998E-2</v>
      </c>
      <c r="E1997" s="5">
        <f t="shared" si="99"/>
        <v>0.41689043552924299</v>
      </c>
    </row>
    <row r="1998" spans="1:5" x14ac:dyDescent="0.2">
      <c r="A1998" s="9">
        <f t="shared" si="97"/>
        <v>29</v>
      </c>
      <c r="B1998" s="13">
        <v>36664</v>
      </c>
      <c r="C1998">
        <v>3.4950000000000001</v>
      </c>
      <c r="D1998" s="4">
        <f t="shared" si="98"/>
        <v>1.1510918466140272E-2</v>
      </c>
      <c r="E1998" s="5">
        <f t="shared" si="99"/>
        <v>0.41086715240352223</v>
      </c>
    </row>
    <row r="1999" spans="1:5" x14ac:dyDescent="0.2">
      <c r="A1999" s="9">
        <f t="shared" si="97"/>
        <v>29</v>
      </c>
      <c r="B1999" s="13">
        <v>36665</v>
      </c>
      <c r="C1999">
        <v>3.7349999999999999</v>
      </c>
      <c r="D1999" s="4">
        <f t="shared" si="98"/>
        <v>6.6414442899006887E-2</v>
      </c>
      <c r="E1999" s="5">
        <f t="shared" si="99"/>
        <v>0.52081288155811478</v>
      </c>
    </row>
    <row r="2000" spans="1:5" x14ac:dyDescent="0.2">
      <c r="A2000" s="9">
        <f t="shared" si="97"/>
        <v>29</v>
      </c>
      <c r="B2000" s="13">
        <v>36666</v>
      </c>
      <c r="C2000">
        <v>3.7650000000000001</v>
      </c>
      <c r="D2000" s="4">
        <f t="shared" si="98"/>
        <v>8.0000426670763704E-3</v>
      </c>
      <c r="E2000" s="5">
        <f t="shared" si="99"/>
        <v>0.49978678956164663</v>
      </c>
    </row>
    <row r="2001" spans="1:5" x14ac:dyDescent="0.2">
      <c r="A2001" s="9">
        <f t="shared" si="97"/>
        <v>29</v>
      </c>
      <c r="B2001" s="13">
        <v>36667</v>
      </c>
      <c r="C2001">
        <v>3.7650000000000001</v>
      </c>
      <c r="D2001" s="4">
        <f t="shared" si="98"/>
        <v>0</v>
      </c>
      <c r="E2001" s="5">
        <f t="shared" si="99"/>
        <v>0.46521771636530107</v>
      </c>
    </row>
    <row r="2002" spans="1:5" x14ac:dyDescent="0.2">
      <c r="A2002" s="9">
        <f t="shared" si="97"/>
        <v>29</v>
      </c>
      <c r="B2002" s="13">
        <v>36668</v>
      </c>
      <c r="C2002">
        <v>3.7650000000000001</v>
      </c>
      <c r="D2002" s="4">
        <f t="shared" si="98"/>
        <v>0</v>
      </c>
      <c r="E2002" s="5">
        <f t="shared" si="99"/>
        <v>0.40689520159375653</v>
      </c>
    </row>
    <row r="2003" spans="1:5" x14ac:dyDescent="0.2">
      <c r="A2003" s="9">
        <f t="shared" si="97"/>
        <v>29</v>
      </c>
      <c r="B2003" s="13">
        <v>36669</v>
      </c>
      <c r="C2003">
        <v>3.9750000000000001</v>
      </c>
      <c r="D2003" s="4">
        <f t="shared" si="98"/>
        <v>5.4276886854438273E-2</v>
      </c>
      <c r="E2003" s="5">
        <f t="shared" si="99"/>
        <v>0.46552784746647402</v>
      </c>
    </row>
    <row r="2004" spans="1:5" x14ac:dyDescent="0.2">
      <c r="A2004" s="9">
        <f t="shared" si="97"/>
        <v>29</v>
      </c>
      <c r="B2004" s="13">
        <v>36670</v>
      </c>
      <c r="C2004">
        <v>3.8450000000000002</v>
      </c>
      <c r="D2004" s="4">
        <f t="shared" si="98"/>
        <v>-3.3251145148687919E-2</v>
      </c>
      <c r="E2004" s="5">
        <f t="shared" si="99"/>
        <v>0.55064389171265449</v>
      </c>
    </row>
    <row r="2005" spans="1:5" x14ac:dyDescent="0.2">
      <c r="A2005" s="9">
        <f t="shared" si="97"/>
        <v>29</v>
      </c>
      <c r="B2005" s="13">
        <v>36671</v>
      </c>
      <c r="C2005">
        <v>3.9350000000000001</v>
      </c>
      <c r="D2005" s="4">
        <f t="shared" si="98"/>
        <v>2.3137278911759297E-2</v>
      </c>
      <c r="E2005" s="5">
        <f t="shared" si="99"/>
        <v>0.5448716298013544</v>
      </c>
    </row>
    <row r="2006" spans="1:5" x14ac:dyDescent="0.2">
      <c r="A2006" s="9">
        <f t="shared" si="97"/>
        <v>29</v>
      </c>
      <c r="B2006" s="13">
        <v>36672</v>
      </c>
      <c r="C2006">
        <v>4.1749999999999998</v>
      </c>
      <c r="D2006" s="4">
        <f t="shared" si="98"/>
        <v>5.9203476433452119E-2</v>
      </c>
      <c r="E2006" s="5">
        <f t="shared" si="99"/>
        <v>0.59549764372609459</v>
      </c>
    </row>
    <row r="2007" spans="1:5" x14ac:dyDescent="0.2">
      <c r="A2007" s="9">
        <f t="shared" si="97"/>
        <v>29</v>
      </c>
      <c r="B2007" s="13">
        <v>36673</v>
      </c>
      <c r="C2007">
        <v>4.2850000000000001</v>
      </c>
      <c r="D2007" s="4">
        <f t="shared" si="98"/>
        <v>2.6006193746924335E-2</v>
      </c>
      <c r="E2007" s="5">
        <f t="shared" si="99"/>
        <v>0.59537463371205612</v>
      </c>
    </row>
    <row r="2008" spans="1:5" x14ac:dyDescent="0.2">
      <c r="A2008" s="9">
        <f t="shared" si="97"/>
        <v>29</v>
      </c>
      <c r="B2008" s="13">
        <v>36674</v>
      </c>
      <c r="C2008">
        <v>4.2850000000000001</v>
      </c>
      <c r="D2008" s="4">
        <f t="shared" si="98"/>
        <v>0</v>
      </c>
      <c r="E2008" s="5">
        <f t="shared" si="99"/>
        <v>0.60717503373337967</v>
      </c>
    </row>
    <row r="2009" spans="1:5" x14ac:dyDescent="0.2">
      <c r="A2009" s="9">
        <f t="shared" si="97"/>
        <v>29</v>
      </c>
      <c r="B2009" s="13">
        <v>36675</v>
      </c>
      <c r="C2009">
        <v>4.2850000000000001</v>
      </c>
      <c r="D2009" s="4">
        <f t="shared" si="98"/>
        <v>0</v>
      </c>
      <c r="E2009" s="5">
        <f t="shared" si="99"/>
        <v>0.53072258366059266</v>
      </c>
    </row>
    <row r="2010" spans="1:5" x14ac:dyDescent="0.2">
      <c r="A2010" s="9">
        <f t="shared" si="97"/>
        <v>29</v>
      </c>
      <c r="B2010" s="13">
        <v>36676</v>
      </c>
      <c r="C2010">
        <v>4.2850000000000001</v>
      </c>
      <c r="D2010" s="4">
        <f t="shared" si="98"/>
        <v>0</v>
      </c>
      <c r="E2010" s="5">
        <f t="shared" si="99"/>
        <v>0.53640034565717831</v>
      </c>
    </row>
    <row r="2011" spans="1:5" x14ac:dyDescent="0.2">
      <c r="A2011" s="9">
        <f t="shared" si="97"/>
        <v>29</v>
      </c>
      <c r="B2011" s="13">
        <v>36677</v>
      </c>
      <c r="C2011">
        <v>4.3449999999999998</v>
      </c>
      <c r="D2011" s="4">
        <f t="shared" si="98"/>
        <v>1.3905206667612188E-2</v>
      </c>
      <c r="E2011" s="5">
        <f t="shared" si="99"/>
        <v>0.52933095905743599</v>
      </c>
    </row>
    <row r="2012" spans="1:5" x14ac:dyDescent="0.2">
      <c r="A2012" s="9">
        <f t="shared" si="97"/>
        <v>30</v>
      </c>
      <c r="B2012" s="13">
        <v>36678</v>
      </c>
      <c r="C2012">
        <v>4.5</v>
      </c>
      <c r="D2012" s="4">
        <f t="shared" si="98"/>
        <v>3.5051638058918796E-2</v>
      </c>
      <c r="E2012" s="5">
        <f t="shared" si="99"/>
        <v>0.53319863359194386</v>
      </c>
    </row>
    <row r="2013" spans="1:5" x14ac:dyDescent="0.2">
      <c r="A2013" s="9">
        <f t="shared" si="97"/>
        <v>30</v>
      </c>
      <c r="B2013" s="13">
        <v>36679</v>
      </c>
      <c r="C2013">
        <v>4.4000000000000004</v>
      </c>
      <c r="D2013" s="4">
        <f t="shared" si="98"/>
        <v>-2.2472855852058514E-2</v>
      </c>
      <c r="E2013" s="5">
        <f t="shared" si="99"/>
        <v>0.5219502131501208</v>
      </c>
    </row>
    <row r="2014" spans="1:5" x14ac:dyDescent="0.2">
      <c r="A2014" s="9">
        <f t="shared" si="97"/>
        <v>30</v>
      </c>
      <c r="B2014" s="13">
        <v>36680</v>
      </c>
      <c r="C2014">
        <v>4.2</v>
      </c>
      <c r="D2014" s="4">
        <f t="shared" si="98"/>
        <v>-4.6520015634892928E-2</v>
      </c>
      <c r="E2014" s="5">
        <f t="shared" si="99"/>
        <v>0.57059400161248919</v>
      </c>
    </row>
    <row r="2015" spans="1:5" x14ac:dyDescent="0.2">
      <c r="A2015" s="9">
        <f t="shared" si="97"/>
        <v>30</v>
      </c>
      <c r="B2015" s="13">
        <v>36681</v>
      </c>
      <c r="C2015">
        <v>4.2</v>
      </c>
      <c r="D2015" s="4">
        <f t="shared" si="98"/>
        <v>0</v>
      </c>
      <c r="E2015" s="5">
        <f t="shared" si="99"/>
        <v>0.56415326873159455</v>
      </c>
    </row>
    <row r="2016" spans="1:5" x14ac:dyDescent="0.2">
      <c r="A2016" s="9">
        <f t="shared" si="97"/>
        <v>30</v>
      </c>
      <c r="B2016" s="13">
        <v>36682</v>
      </c>
      <c r="C2016">
        <v>4.2</v>
      </c>
      <c r="D2016" s="4">
        <f t="shared" si="98"/>
        <v>0</v>
      </c>
      <c r="E2016" s="5">
        <f t="shared" si="99"/>
        <v>0.43954685334598675</v>
      </c>
    </row>
    <row r="2017" spans="1:5" x14ac:dyDescent="0.2">
      <c r="A2017" s="9">
        <f t="shared" si="97"/>
        <v>30</v>
      </c>
      <c r="B2017" s="13">
        <v>36683</v>
      </c>
      <c r="C2017">
        <v>4.17</v>
      </c>
      <c r="D2017" s="4">
        <f t="shared" si="98"/>
        <v>-7.1684894786126279E-3</v>
      </c>
      <c r="E2017" s="5">
        <f t="shared" si="99"/>
        <v>0.40620185674500681</v>
      </c>
    </row>
    <row r="2018" spans="1:5" x14ac:dyDescent="0.2">
      <c r="A2018" s="9">
        <f t="shared" si="97"/>
        <v>30</v>
      </c>
      <c r="B2018" s="13">
        <v>36684</v>
      </c>
      <c r="C2018">
        <v>4.49</v>
      </c>
      <c r="D2018" s="4">
        <f t="shared" si="98"/>
        <v>7.3936665943452815E-2</v>
      </c>
      <c r="E2018" s="5">
        <f t="shared" si="99"/>
        <v>0.6171278183890776</v>
      </c>
    </row>
    <row r="2019" spans="1:5" x14ac:dyDescent="0.2">
      <c r="A2019" s="9">
        <f t="shared" si="97"/>
        <v>30</v>
      </c>
      <c r="B2019" s="13">
        <v>36685</v>
      </c>
      <c r="C2019">
        <v>4.2249999999999996</v>
      </c>
      <c r="D2019" s="4">
        <f t="shared" si="98"/>
        <v>-6.0833440945025942E-2</v>
      </c>
      <c r="E2019" s="5">
        <f t="shared" si="99"/>
        <v>0.73415357001548831</v>
      </c>
    </row>
    <row r="2020" spans="1:5" x14ac:dyDescent="0.2">
      <c r="A2020" s="9">
        <f t="shared" si="97"/>
        <v>30</v>
      </c>
      <c r="B2020" s="13">
        <v>36686</v>
      </c>
      <c r="C2020">
        <v>3.9550000000000001</v>
      </c>
      <c r="D2020" s="4">
        <f t="shared" si="98"/>
        <v>-6.6038659589519891E-2</v>
      </c>
      <c r="E2020" s="5">
        <f t="shared" si="99"/>
        <v>0.83102856016081117</v>
      </c>
    </row>
    <row r="2021" spans="1:5" x14ac:dyDescent="0.2">
      <c r="A2021" s="9">
        <f t="shared" si="97"/>
        <v>30</v>
      </c>
      <c r="B2021" s="13">
        <v>36687</v>
      </c>
      <c r="C2021">
        <v>4.1449999999999996</v>
      </c>
      <c r="D2021" s="4">
        <f t="shared" si="98"/>
        <v>4.6922187367640991E-2</v>
      </c>
      <c r="E2021" s="5">
        <f t="shared" si="99"/>
        <v>0.88831214747420162</v>
      </c>
    </row>
    <row r="2022" spans="1:5" x14ac:dyDescent="0.2">
      <c r="A2022" s="9">
        <f t="shared" si="97"/>
        <v>30</v>
      </c>
      <c r="B2022" s="13">
        <v>36688</v>
      </c>
      <c r="C2022">
        <v>4.1449999999999996</v>
      </c>
      <c r="D2022" s="4">
        <f t="shared" si="98"/>
        <v>0</v>
      </c>
      <c r="E2022" s="5">
        <f t="shared" si="99"/>
        <v>0.84905303861960546</v>
      </c>
    </row>
    <row r="2023" spans="1:5" x14ac:dyDescent="0.2">
      <c r="A2023" s="9">
        <f t="shared" si="97"/>
        <v>30</v>
      </c>
      <c r="B2023" s="13">
        <v>36689</v>
      </c>
      <c r="C2023">
        <v>4.1449999999999996</v>
      </c>
      <c r="D2023" s="4">
        <f t="shared" si="98"/>
        <v>0</v>
      </c>
      <c r="E2023" s="5">
        <f t="shared" si="99"/>
        <v>0.84459452998065943</v>
      </c>
    </row>
    <row r="2024" spans="1:5" x14ac:dyDescent="0.2">
      <c r="A2024" s="9">
        <f t="shared" si="97"/>
        <v>30</v>
      </c>
      <c r="B2024" s="13">
        <v>36690</v>
      </c>
      <c r="C2024">
        <v>4.1950000000000003</v>
      </c>
      <c r="D2024" s="4">
        <f t="shared" si="98"/>
        <v>1.1990551331911322E-2</v>
      </c>
      <c r="E2024" s="5">
        <f t="shared" si="99"/>
        <v>0.80365006531004879</v>
      </c>
    </row>
    <row r="2025" spans="1:5" x14ac:dyDescent="0.2">
      <c r="A2025" s="9">
        <f t="shared" si="97"/>
        <v>30</v>
      </c>
      <c r="B2025" s="13">
        <v>36691</v>
      </c>
      <c r="C2025">
        <v>4.28</v>
      </c>
      <c r="D2025" s="4">
        <f t="shared" si="98"/>
        <v>2.0059669674536016E-2</v>
      </c>
      <c r="E2025" s="5">
        <f t="shared" si="99"/>
        <v>0.81285576113558622</v>
      </c>
    </row>
    <row r="2026" spans="1:5" x14ac:dyDescent="0.2">
      <c r="A2026" s="9">
        <f t="shared" si="97"/>
        <v>30</v>
      </c>
      <c r="B2026" s="13">
        <v>36692</v>
      </c>
      <c r="C2026">
        <v>4.17</v>
      </c>
      <c r="D2026" s="4">
        <f t="shared" si="98"/>
        <v>-2.603697378299543E-2</v>
      </c>
      <c r="E2026" s="5">
        <f t="shared" si="99"/>
        <v>0.83033940462231748</v>
      </c>
    </row>
    <row r="2027" spans="1:5" x14ac:dyDescent="0.2">
      <c r="A2027" s="9">
        <f t="shared" si="97"/>
        <v>30</v>
      </c>
      <c r="B2027" s="13">
        <v>36693</v>
      </c>
      <c r="C2027">
        <v>4.375</v>
      </c>
      <c r="D2027" s="4">
        <f t="shared" si="98"/>
        <v>4.7990483998867593E-2</v>
      </c>
      <c r="E2027" s="5">
        <f t="shared" si="99"/>
        <v>0.87843642444659942</v>
      </c>
    </row>
    <row r="2028" spans="1:5" x14ac:dyDescent="0.2">
      <c r="A2028" s="9">
        <f t="shared" si="97"/>
        <v>30</v>
      </c>
      <c r="B2028" s="13">
        <v>36694</v>
      </c>
      <c r="C2028">
        <v>4.45</v>
      </c>
      <c r="D2028" s="4">
        <f t="shared" si="98"/>
        <v>1.6997576368571077E-2</v>
      </c>
      <c r="E2028" s="5">
        <f t="shared" si="99"/>
        <v>0.75543435347101984</v>
      </c>
    </row>
    <row r="2029" spans="1:5" x14ac:dyDescent="0.2">
      <c r="A2029" s="9">
        <f t="shared" si="97"/>
        <v>30</v>
      </c>
      <c r="B2029" s="13">
        <v>36695</v>
      </c>
      <c r="C2029">
        <v>4.45</v>
      </c>
      <c r="D2029" s="4">
        <f t="shared" si="98"/>
        <v>0</v>
      </c>
      <c r="E2029" s="5">
        <f t="shared" si="99"/>
        <v>0.64031544497596904</v>
      </c>
    </row>
    <row r="2030" spans="1:5" x14ac:dyDescent="0.2">
      <c r="A2030" s="9">
        <f t="shared" si="97"/>
        <v>30</v>
      </c>
      <c r="B2030" s="13">
        <v>36696</v>
      </c>
      <c r="C2030">
        <v>4.45</v>
      </c>
      <c r="D2030" s="4">
        <f t="shared" si="98"/>
        <v>0</v>
      </c>
      <c r="E2030" s="5">
        <f t="shared" si="99"/>
        <v>0.43319533406258415</v>
      </c>
    </row>
    <row r="2031" spans="1:5" x14ac:dyDescent="0.2">
      <c r="A2031" s="9">
        <f t="shared" si="97"/>
        <v>30</v>
      </c>
      <c r="B2031" s="13">
        <v>36697</v>
      </c>
      <c r="C2031">
        <v>4.3899999999999997</v>
      </c>
      <c r="D2031" s="4">
        <f t="shared" si="98"/>
        <v>-1.3574869091068986E-2</v>
      </c>
      <c r="E2031" s="5">
        <f t="shared" si="99"/>
        <v>0.38582740822574857</v>
      </c>
    </row>
    <row r="2032" spans="1:5" x14ac:dyDescent="0.2">
      <c r="A2032" s="9">
        <f t="shared" si="97"/>
        <v>30</v>
      </c>
      <c r="B2032" s="13">
        <v>36698</v>
      </c>
      <c r="C2032">
        <v>4.04</v>
      </c>
      <c r="D2032" s="4">
        <f t="shared" si="98"/>
        <v>-8.3084535114021196E-2</v>
      </c>
      <c r="E2032" s="5">
        <f t="shared" si="99"/>
        <v>0.66296597074789265</v>
      </c>
    </row>
    <row r="2033" spans="1:5" x14ac:dyDescent="0.2">
      <c r="A2033" s="9">
        <f t="shared" si="97"/>
        <v>30</v>
      </c>
      <c r="B2033" s="13">
        <v>36699</v>
      </c>
      <c r="C2033">
        <v>4.13</v>
      </c>
      <c r="D2033" s="4">
        <f t="shared" si="98"/>
        <v>2.2032714999882706E-2</v>
      </c>
      <c r="E2033" s="5">
        <f t="shared" si="99"/>
        <v>0.67957914257607399</v>
      </c>
    </row>
    <row r="2034" spans="1:5" x14ac:dyDescent="0.2">
      <c r="A2034" s="9">
        <f t="shared" si="97"/>
        <v>30</v>
      </c>
      <c r="B2034" s="13">
        <v>36700</v>
      </c>
      <c r="C2034">
        <v>4.4249999999999998</v>
      </c>
      <c r="D2034" s="4">
        <f t="shared" si="98"/>
        <v>6.8992871486951421E-2</v>
      </c>
      <c r="E2034" s="5">
        <f t="shared" si="99"/>
        <v>0.798461483443338</v>
      </c>
    </row>
    <row r="2035" spans="1:5" x14ac:dyDescent="0.2">
      <c r="A2035" s="9">
        <f t="shared" si="97"/>
        <v>30</v>
      </c>
      <c r="B2035" s="13">
        <v>36701</v>
      </c>
      <c r="C2035">
        <v>4.415</v>
      </c>
      <c r="D2035" s="4">
        <f t="shared" si="98"/>
        <v>-2.2624444039695043E-3</v>
      </c>
      <c r="E2035" s="5">
        <f t="shared" si="99"/>
        <v>0.79314100475304627</v>
      </c>
    </row>
    <row r="2036" spans="1:5" x14ac:dyDescent="0.2">
      <c r="A2036" s="9">
        <f t="shared" si="97"/>
        <v>30</v>
      </c>
      <c r="B2036" s="13">
        <v>36702</v>
      </c>
      <c r="C2036">
        <v>4.415</v>
      </c>
      <c r="D2036" s="4">
        <f t="shared" si="98"/>
        <v>0</v>
      </c>
      <c r="E2036" s="5">
        <f t="shared" si="99"/>
        <v>0.76959163173967859</v>
      </c>
    </row>
    <row r="2037" spans="1:5" x14ac:dyDescent="0.2">
      <c r="A2037" s="9">
        <f t="shared" si="97"/>
        <v>30</v>
      </c>
      <c r="B2037" s="13">
        <v>36703</v>
      </c>
      <c r="C2037">
        <v>4.415</v>
      </c>
      <c r="D2037" s="4">
        <f t="shared" si="98"/>
        <v>0</v>
      </c>
      <c r="E2037" s="5">
        <f t="shared" si="99"/>
        <v>0.71536799126859463</v>
      </c>
    </row>
    <row r="2038" spans="1:5" x14ac:dyDescent="0.2">
      <c r="A2038" s="9">
        <f t="shared" si="97"/>
        <v>30</v>
      </c>
      <c r="B2038" s="13">
        <v>36704</v>
      </c>
      <c r="C2038">
        <v>4.3650000000000002</v>
      </c>
      <c r="D2038" s="4">
        <f t="shared" si="98"/>
        <v>-1.1389644764357788E-2</v>
      </c>
      <c r="E2038" s="5">
        <f t="shared" si="99"/>
        <v>0.71001596273371637</v>
      </c>
    </row>
    <row r="2039" spans="1:5" x14ac:dyDescent="0.2">
      <c r="A2039" s="9">
        <f t="shared" si="97"/>
        <v>30</v>
      </c>
      <c r="B2039" s="13">
        <v>36705</v>
      </c>
      <c r="C2039">
        <v>4.5549999999999997</v>
      </c>
      <c r="D2039" s="4">
        <f t="shared" si="98"/>
        <v>4.2607341420355965E-2</v>
      </c>
      <c r="E2039" s="5">
        <f t="shared" si="99"/>
        <v>0.7596376187138012</v>
      </c>
    </row>
    <row r="2040" spans="1:5" x14ac:dyDescent="0.2">
      <c r="A2040" s="9">
        <f t="shared" si="97"/>
        <v>30</v>
      </c>
      <c r="B2040" s="13">
        <v>36706</v>
      </c>
      <c r="C2040">
        <v>4.4749999999999996</v>
      </c>
      <c r="D2040" s="4">
        <f t="shared" si="98"/>
        <v>-1.7719178985102911E-2</v>
      </c>
      <c r="E2040" s="5">
        <f t="shared" si="99"/>
        <v>0.76932502879156905</v>
      </c>
    </row>
    <row r="2041" spans="1:5" x14ac:dyDescent="0.2">
      <c r="A2041" s="9">
        <f t="shared" ref="A2041:A2104" si="100">MONTH(B2041)+(YEAR(B2041)-1998)*12</f>
        <v>30</v>
      </c>
      <c r="B2041" s="13">
        <v>36707</v>
      </c>
      <c r="C2041">
        <v>4.2649999999999997</v>
      </c>
      <c r="D2041" s="4">
        <f t="shared" si="98"/>
        <v>-4.8064170783176201E-2</v>
      </c>
      <c r="E2041" s="5">
        <f t="shared" si="99"/>
        <v>0.82147466557421289</v>
      </c>
    </row>
    <row r="2042" spans="1:5" x14ac:dyDescent="0.2">
      <c r="A2042" s="9">
        <f t="shared" si="100"/>
        <v>31</v>
      </c>
      <c r="B2042" s="13">
        <v>36708</v>
      </c>
      <c r="C2042">
        <v>4.335</v>
      </c>
      <c r="D2042" s="4">
        <f t="shared" ref="D2042:D2105" si="101">LN(C2042/C2041)</f>
        <v>1.6279429288862907E-2</v>
      </c>
      <c r="E2042" s="5">
        <f t="shared" si="99"/>
        <v>0.62358023330967594</v>
      </c>
    </row>
    <row r="2043" spans="1:5" x14ac:dyDescent="0.2">
      <c r="A2043" s="9">
        <f t="shared" si="100"/>
        <v>31</v>
      </c>
      <c r="B2043" s="13">
        <v>36709</v>
      </c>
      <c r="C2043">
        <v>4.335</v>
      </c>
      <c r="D2043" s="4">
        <f t="shared" si="101"/>
        <v>0</v>
      </c>
      <c r="E2043" s="5">
        <f t="shared" si="99"/>
        <v>0.61627200315165642</v>
      </c>
    </row>
    <row r="2044" spans="1:5" x14ac:dyDescent="0.2">
      <c r="A2044" s="9">
        <f t="shared" si="100"/>
        <v>31</v>
      </c>
      <c r="B2044" s="13">
        <v>36710</v>
      </c>
      <c r="C2044">
        <v>4.335</v>
      </c>
      <c r="D2044" s="4">
        <f t="shared" si="101"/>
        <v>0</v>
      </c>
      <c r="E2044" s="5">
        <f t="shared" si="99"/>
        <v>0.44107977714928176</v>
      </c>
    </row>
    <row r="2045" spans="1:5" x14ac:dyDescent="0.2">
      <c r="A2045" s="9">
        <f t="shared" si="100"/>
        <v>31</v>
      </c>
      <c r="B2045" s="13">
        <v>36711</v>
      </c>
      <c r="C2045">
        <v>4.335</v>
      </c>
      <c r="D2045" s="4">
        <f t="shared" si="101"/>
        <v>0</v>
      </c>
      <c r="E2045" s="5">
        <f t="shared" si="99"/>
        <v>0.44124835214740765</v>
      </c>
    </row>
    <row r="2046" spans="1:5" x14ac:dyDescent="0.2">
      <c r="A2046" s="9">
        <f t="shared" si="100"/>
        <v>31</v>
      </c>
      <c r="B2046" s="13">
        <v>36712</v>
      </c>
      <c r="C2046">
        <v>4.335</v>
      </c>
      <c r="D2046" s="4">
        <f t="shared" si="101"/>
        <v>0</v>
      </c>
      <c r="E2046" s="5">
        <f t="shared" si="99"/>
        <v>0.44124835214740765</v>
      </c>
    </row>
    <row r="2047" spans="1:5" x14ac:dyDescent="0.2">
      <c r="A2047" s="9">
        <f t="shared" si="100"/>
        <v>31</v>
      </c>
      <c r="B2047" s="13">
        <v>36713</v>
      </c>
      <c r="C2047">
        <v>4.24</v>
      </c>
      <c r="D2047" s="4">
        <f t="shared" si="101"/>
        <v>-2.2158340988638708E-2</v>
      </c>
      <c r="E2047" s="5">
        <f t="shared" si="99"/>
        <v>0.45753115586252435</v>
      </c>
    </row>
    <row r="2048" spans="1:5" x14ac:dyDescent="0.2">
      <c r="A2048" s="9">
        <f t="shared" si="100"/>
        <v>31</v>
      </c>
      <c r="B2048" s="13">
        <v>36714</v>
      </c>
      <c r="C2048">
        <v>4.03</v>
      </c>
      <c r="D2048" s="4">
        <f t="shared" si="101"/>
        <v>-5.07968932852748E-2</v>
      </c>
      <c r="E2048" s="5">
        <f t="shared" si="99"/>
        <v>0.538047076643831</v>
      </c>
    </row>
    <row r="2049" spans="1:5" x14ac:dyDescent="0.2">
      <c r="A2049" s="9">
        <f t="shared" si="100"/>
        <v>31</v>
      </c>
      <c r="B2049" s="13">
        <v>36715</v>
      </c>
      <c r="C2049">
        <v>3.9950000000000001</v>
      </c>
      <c r="D2049" s="4">
        <f t="shared" si="101"/>
        <v>-8.7227967403536513E-3</v>
      </c>
      <c r="E2049" s="5">
        <f t="shared" si="99"/>
        <v>0.41835998449640882</v>
      </c>
    </row>
    <row r="2050" spans="1:5" x14ac:dyDescent="0.2">
      <c r="A2050" s="9">
        <f t="shared" si="100"/>
        <v>31</v>
      </c>
      <c r="B2050" s="13">
        <v>36716</v>
      </c>
      <c r="C2050">
        <v>3.9950000000000001</v>
      </c>
      <c r="D2050" s="4">
        <f t="shared" si="101"/>
        <v>0</v>
      </c>
      <c r="E2050" s="5">
        <f t="shared" si="99"/>
        <v>0.42411356930738181</v>
      </c>
    </row>
    <row r="2051" spans="1:5" x14ac:dyDescent="0.2">
      <c r="A2051" s="9">
        <f t="shared" si="100"/>
        <v>31</v>
      </c>
      <c r="B2051" s="13">
        <v>36717</v>
      </c>
      <c r="C2051">
        <v>3.9950000000000001</v>
      </c>
      <c r="D2051" s="4">
        <f t="shared" si="101"/>
        <v>0</v>
      </c>
      <c r="E2051" s="5">
        <f t="shared" ref="E2051:E2114" si="102">STDEV(D2042:D2051)*SQRT(365)</f>
        <v>0.34791839601000846</v>
      </c>
    </row>
    <row r="2052" spans="1:5" x14ac:dyDescent="0.2">
      <c r="A2052" s="9">
        <f t="shared" si="100"/>
        <v>31</v>
      </c>
      <c r="B2052" s="13">
        <v>36718</v>
      </c>
      <c r="C2052">
        <v>4.18</v>
      </c>
      <c r="D2052" s="4">
        <f t="shared" si="101"/>
        <v>4.5267667318426935E-2</v>
      </c>
      <c r="E2052" s="5">
        <f t="shared" si="102"/>
        <v>0.4531810728617231</v>
      </c>
    </row>
    <row r="2053" spans="1:5" x14ac:dyDescent="0.2">
      <c r="A2053" s="9">
        <f t="shared" si="100"/>
        <v>31</v>
      </c>
      <c r="B2053" s="13">
        <v>36719</v>
      </c>
      <c r="C2053">
        <v>4.165</v>
      </c>
      <c r="D2053" s="4">
        <f t="shared" si="101"/>
        <v>-3.5949709178588118E-3</v>
      </c>
      <c r="E2053" s="5">
        <f t="shared" si="102"/>
        <v>0.45252967492956303</v>
      </c>
    </row>
    <row r="2054" spans="1:5" x14ac:dyDescent="0.2">
      <c r="A2054" s="9">
        <f t="shared" si="100"/>
        <v>31</v>
      </c>
      <c r="B2054" s="13">
        <v>36720</v>
      </c>
      <c r="C2054">
        <v>4.2850000000000001</v>
      </c>
      <c r="D2054" s="4">
        <f t="shared" si="101"/>
        <v>2.8404276430937091E-2</v>
      </c>
      <c r="E2054" s="5">
        <f t="shared" si="102"/>
        <v>0.49340475472517037</v>
      </c>
    </row>
    <row r="2055" spans="1:5" x14ac:dyDescent="0.2">
      <c r="A2055" s="9">
        <f t="shared" si="100"/>
        <v>31</v>
      </c>
      <c r="B2055" s="13">
        <v>36721</v>
      </c>
      <c r="C2055">
        <v>4.07</v>
      </c>
      <c r="D2055" s="4">
        <f t="shared" si="101"/>
        <v>-5.1477552595239513E-2</v>
      </c>
      <c r="E2055" s="5">
        <f t="shared" si="102"/>
        <v>0.57907434479421849</v>
      </c>
    </row>
    <row r="2056" spans="1:5" x14ac:dyDescent="0.2">
      <c r="A2056" s="9">
        <f t="shared" si="100"/>
        <v>31</v>
      </c>
      <c r="B2056" s="13">
        <v>36722</v>
      </c>
      <c r="C2056">
        <v>4.18</v>
      </c>
      <c r="D2056" s="4">
        <f t="shared" si="101"/>
        <v>2.6668247082161273E-2</v>
      </c>
      <c r="E2056" s="5">
        <f t="shared" si="102"/>
        <v>0.61231544768571622</v>
      </c>
    </row>
    <row r="2057" spans="1:5" x14ac:dyDescent="0.2">
      <c r="A2057" s="9">
        <f t="shared" si="100"/>
        <v>31</v>
      </c>
      <c r="B2057" s="13">
        <v>36723</v>
      </c>
      <c r="C2057">
        <v>4.18</v>
      </c>
      <c r="D2057" s="4">
        <f t="shared" si="101"/>
        <v>0</v>
      </c>
      <c r="E2057" s="5">
        <f t="shared" si="102"/>
        <v>0.59964197249264561</v>
      </c>
    </row>
    <row r="2058" spans="1:5" x14ac:dyDescent="0.2">
      <c r="A2058" s="9">
        <f t="shared" si="100"/>
        <v>31</v>
      </c>
      <c r="B2058" s="13">
        <v>36724</v>
      </c>
      <c r="C2058">
        <v>4.18</v>
      </c>
      <c r="D2058" s="4">
        <f t="shared" si="101"/>
        <v>0</v>
      </c>
      <c r="E2058" s="5">
        <f t="shared" si="102"/>
        <v>0.50033135596290457</v>
      </c>
    </row>
    <row r="2059" spans="1:5" x14ac:dyDescent="0.2">
      <c r="A2059" s="9">
        <f t="shared" si="100"/>
        <v>31</v>
      </c>
      <c r="B2059" s="13">
        <v>36725</v>
      </c>
      <c r="C2059">
        <v>4.1349999999999998</v>
      </c>
      <c r="D2059" s="4">
        <f t="shared" si="101"/>
        <v>-1.082391806101028E-2</v>
      </c>
      <c r="E2059" s="5">
        <f t="shared" si="102"/>
        <v>0.50259525708496944</v>
      </c>
    </row>
    <row r="2060" spans="1:5" x14ac:dyDescent="0.2">
      <c r="A2060" s="9">
        <f t="shared" si="100"/>
        <v>31</v>
      </c>
      <c r="B2060" s="13">
        <v>36726</v>
      </c>
      <c r="C2060">
        <v>3.99</v>
      </c>
      <c r="D2060" s="4">
        <f t="shared" si="101"/>
        <v>-3.5696097573882396E-2</v>
      </c>
      <c r="E2060" s="5">
        <f t="shared" si="102"/>
        <v>0.55595267721185304</v>
      </c>
    </row>
    <row r="2061" spans="1:5" x14ac:dyDescent="0.2">
      <c r="A2061" s="9">
        <f t="shared" si="100"/>
        <v>31</v>
      </c>
      <c r="B2061" s="13">
        <v>36727</v>
      </c>
      <c r="C2061">
        <v>4.0650000000000004</v>
      </c>
      <c r="D2061" s="4">
        <f t="shared" si="101"/>
        <v>1.862251209800185E-2</v>
      </c>
      <c r="E2061" s="5">
        <f t="shared" si="102"/>
        <v>0.56738934693573895</v>
      </c>
    </row>
    <row r="2062" spans="1:5" x14ac:dyDescent="0.2">
      <c r="A2062" s="9">
        <f t="shared" si="100"/>
        <v>31</v>
      </c>
      <c r="B2062" s="13">
        <v>36728</v>
      </c>
      <c r="C2062">
        <v>3.8650000000000002</v>
      </c>
      <c r="D2062" s="4">
        <f t="shared" si="101"/>
        <v>-5.045206096038863E-2</v>
      </c>
      <c r="E2062" s="5">
        <f t="shared" si="102"/>
        <v>0.56425553975529752</v>
      </c>
    </row>
    <row r="2063" spans="1:5" x14ac:dyDescent="0.2">
      <c r="A2063" s="9">
        <f t="shared" si="100"/>
        <v>31</v>
      </c>
      <c r="B2063" s="13">
        <v>36729</v>
      </c>
      <c r="C2063">
        <v>3.88</v>
      </c>
      <c r="D2063" s="4">
        <f t="shared" si="101"/>
        <v>3.8734715957966189E-3</v>
      </c>
      <c r="E2063" s="5">
        <f t="shared" si="102"/>
        <v>0.56832092110790011</v>
      </c>
    </row>
    <row r="2064" spans="1:5" x14ac:dyDescent="0.2">
      <c r="A2064" s="9">
        <f t="shared" si="100"/>
        <v>31</v>
      </c>
      <c r="B2064" s="13">
        <v>36730</v>
      </c>
      <c r="C2064">
        <v>3.88</v>
      </c>
      <c r="D2064" s="4">
        <f t="shared" si="101"/>
        <v>0</v>
      </c>
      <c r="E2064" s="5">
        <f t="shared" si="102"/>
        <v>0.52025568312217441</v>
      </c>
    </row>
    <row r="2065" spans="1:5" x14ac:dyDescent="0.2">
      <c r="A2065" s="9">
        <f t="shared" si="100"/>
        <v>31</v>
      </c>
      <c r="B2065" s="13">
        <v>36731</v>
      </c>
      <c r="C2065">
        <v>3.88</v>
      </c>
      <c r="D2065" s="4">
        <f t="shared" si="101"/>
        <v>0</v>
      </c>
      <c r="E2065" s="5">
        <f t="shared" si="102"/>
        <v>0.44034636197637345</v>
      </c>
    </row>
    <row r="2066" spans="1:5" x14ac:dyDescent="0.2">
      <c r="A2066" s="9">
        <f t="shared" si="100"/>
        <v>31</v>
      </c>
      <c r="B2066" s="13">
        <v>36732</v>
      </c>
      <c r="C2066">
        <v>3.74</v>
      </c>
      <c r="D2066" s="4">
        <f t="shared" si="101"/>
        <v>-3.6749542208741375E-2</v>
      </c>
      <c r="E2066" s="5">
        <f t="shared" si="102"/>
        <v>0.42300227681772479</v>
      </c>
    </row>
    <row r="2067" spans="1:5" x14ac:dyDescent="0.2">
      <c r="A2067" s="9">
        <f t="shared" si="100"/>
        <v>31</v>
      </c>
      <c r="B2067" s="13">
        <v>36733</v>
      </c>
      <c r="C2067">
        <v>3.6349999999999998</v>
      </c>
      <c r="D2067" s="4">
        <f t="shared" si="101"/>
        <v>-2.8476500440957994E-2</v>
      </c>
      <c r="E2067" s="5">
        <f t="shared" si="102"/>
        <v>0.42759644718416845</v>
      </c>
    </row>
    <row r="2068" spans="1:5" x14ac:dyDescent="0.2">
      <c r="A2068" s="9">
        <f t="shared" si="100"/>
        <v>31</v>
      </c>
      <c r="B2068" s="13">
        <v>36734</v>
      </c>
      <c r="C2068">
        <v>3.58</v>
      </c>
      <c r="D2068" s="4">
        <f t="shared" si="101"/>
        <v>-1.5246310572873638E-2</v>
      </c>
      <c r="E2068" s="5">
        <f t="shared" si="102"/>
        <v>0.41718934397665725</v>
      </c>
    </row>
    <row r="2069" spans="1:5" x14ac:dyDescent="0.2">
      <c r="A2069" s="9">
        <f t="shared" si="100"/>
        <v>31</v>
      </c>
      <c r="B2069" s="13">
        <v>36735</v>
      </c>
      <c r="C2069">
        <v>3.7549999999999999</v>
      </c>
      <c r="D2069" s="4">
        <f t="shared" si="101"/>
        <v>4.7725484803489121E-2</v>
      </c>
      <c r="E2069" s="5">
        <f t="shared" si="102"/>
        <v>0.56687952970566391</v>
      </c>
    </row>
    <row r="2070" spans="1:5" x14ac:dyDescent="0.2">
      <c r="A2070" s="9">
        <f t="shared" si="100"/>
        <v>31</v>
      </c>
      <c r="B2070" s="13">
        <v>36736</v>
      </c>
      <c r="C2070">
        <v>3.8849999999999998</v>
      </c>
      <c r="D2070" s="4">
        <f t="shared" si="101"/>
        <v>3.4034698603512652E-2</v>
      </c>
      <c r="E2070" s="5">
        <f t="shared" si="102"/>
        <v>0.59283816324802807</v>
      </c>
    </row>
    <row r="2071" spans="1:5" x14ac:dyDescent="0.2">
      <c r="A2071" s="9">
        <f t="shared" si="100"/>
        <v>31</v>
      </c>
      <c r="B2071" s="13">
        <v>36737</v>
      </c>
      <c r="C2071">
        <v>3.8849999999999998</v>
      </c>
      <c r="D2071" s="4">
        <f t="shared" si="101"/>
        <v>0</v>
      </c>
      <c r="E2071" s="5">
        <f t="shared" si="102"/>
        <v>0.57615781388649123</v>
      </c>
    </row>
    <row r="2072" spans="1:5" x14ac:dyDescent="0.2">
      <c r="A2072" s="9">
        <f t="shared" si="100"/>
        <v>31</v>
      </c>
      <c r="B2072" s="13">
        <v>36738</v>
      </c>
      <c r="C2072">
        <v>3.8849999999999998</v>
      </c>
      <c r="D2072" s="4">
        <f t="shared" si="101"/>
        <v>0</v>
      </c>
      <c r="E2072" s="5">
        <f t="shared" si="102"/>
        <v>0.48676300727075283</v>
      </c>
    </row>
    <row r="2073" spans="1:5" x14ac:dyDescent="0.2">
      <c r="A2073" s="9">
        <f t="shared" si="100"/>
        <v>32</v>
      </c>
      <c r="B2073" s="13">
        <v>36739</v>
      </c>
      <c r="C2073">
        <v>3.76</v>
      </c>
      <c r="D2073" s="4">
        <f t="shared" si="101"/>
        <v>-3.2704026417807591E-2</v>
      </c>
      <c r="E2073" s="5">
        <f t="shared" si="102"/>
        <v>0.52517745863170417</v>
      </c>
    </row>
    <row r="2074" spans="1:5" x14ac:dyDescent="0.2">
      <c r="A2074" s="9">
        <f t="shared" si="100"/>
        <v>32</v>
      </c>
      <c r="B2074" s="13">
        <v>36740</v>
      </c>
      <c r="C2074">
        <v>3.74</v>
      </c>
      <c r="D2074" s="4">
        <f t="shared" si="101"/>
        <v>-5.3333459753625049E-3</v>
      </c>
      <c r="E2074" s="5">
        <f t="shared" si="102"/>
        <v>0.52487193257003373</v>
      </c>
    </row>
    <row r="2075" spans="1:5" x14ac:dyDescent="0.2">
      <c r="A2075" s="9">
        <f t="shared" si="100"/>
        <v>32</v>
      </c>
      <c r="B2075" s="13">
        <v>36741</v>
      </c>
      <c r="C2075">
        <v>4.04</v>
      </c>
      <c r="D2075" s="4">
        <f t="shared" si="101"/>
        <v>7.715908054661802E-2</v>
      </c>
      <c r="E2075" s="5">
        <f t="shared" si="102"/>
        <v>0.71818779609756889</v>
      </c>
    </row>
    <row r="2076" spans="1:5" x14ac:dyDescent="0.2">
      <c r="A2076" s="9">
        <f t="shared" si="100"/>
        <v>32</v>
      </c>
      <c r="B2076" s="13">
        <v>36742</v>
      </c>
      <c r="C2076">
        <v>4.22</v>
      </c>
      <c r="D2076" s="4">
        <f t="shared" si="101"/>
        <v>4.3590436074861773E-2</v>
      </c>
      <c r="E2076" s="5">
        <f t="shared" si="102"/>
        <v>0.6968310889827305</v>
      </c>
    </row>
    <row r="2077" spans="1:5" x14ac:dyDescent="0.2">
      <c r="A2077" s="9">
        <f t="shared" si="100"/>
        <v>32</v>
      </c>
      <c r="B2077" s="13">
        <v>36743</v>
      </c>
      <c r="C2077">
        <v>4.25</v>
      </c>
      <c r="D2077" s="4">
        <f t="shared" si="101"/>
        <v>7.0838548884050419E-3</v>
      </c>
      <c r="E2077" s="5">
        <f t="shared" si="102"/>
        <v>0.64402256385728296</v>
      </c>
    </row>
    <row r="2078" spans="1:5" x14ac:dyDescent="0.2">
      <c r="A2078" s="9">
        <f t="shared" si="100"/>
        <v>32</v>
      </c>
      <c r="B2078" s="13">
        <v>36744</v>
      </c>
      <c r="C2078">
        <v>4.25</v>
      </c>
      <c r="D2078" s="4">
        <f t="shared" si="101"/>
        <v>0</v>
      </c>
      <c r="E2078" s="5">
        <f t="shared" si="102"/>
        <v>0.62053624024413367</v>
      </c>
    </row>
    <row r="2079" spans="1:5" x14ac:dyDescent="0.2">
      <c r="A2079" s="9">
        <f t="shared" si="100"/>
        <v>32</v>
      </c>
      <c r="B2079" s="13">
        <v>36745</v>
      </c>
      <c r="C2079">
        <v>4.25</v>
      </c>
      <c r="D2079" s="4">
        <f t="shared" si="101"/>
        <v>0</v>
      </c>
      <c r="E2079" s="5">
        <f t="shared" si="102"/>
        <v>0.59149308543442858</v>
      </c>
    </row>
    <row r="2080" spans="1:5" x14ac:dyDescent="0.2">
      <c r="A2080" s="9">
        <f t="shared" si="100"/>
        <v>32</v>
      </c>
      <c r="B2080" s="13">
        <v>36746</v>
      </c>
      <c r="C2080">
        <v>4.3849999999999998</v>
      </c>
      <c r="D2080" s="4">
        <f t="shared" si="101"/>
        <v>3.1270642887820881E-2</v>
      </c>
      <c r="E2080" s="5">
        <f t="shared" si="102"/>
        <v>0.58761273785581947</v>
      </c>
    </row>
    <row r="2081" spans="1:5" x14ac:dyDescent="0.2">
      <c r="A2081" s="9">
        <f t="shared" si="100"/>
        <v>32</v>
      </c>
      <c r="B2081" s="13">
        <v>36747</v>
      </c>
      <c r="C2081">
        <v>4.45</v>
      </c>
      <c r="D2081" s="4">
        <f t="shared" si="101"/>
        <v>1.4714470354002562E-2</v>
      </c>
      <c r="E2081" s="5">
        <f t="shared" si="102"/>
        <v>0.5820156024695855</v>
      </c>
    </row>
    <row r="2082" spans="1:5" x14ac:dyDescent="0.2">
      <c r="A2082" s="9">
        <f t="shared" si="100"/>
        <v>32</v>
      </c>
      <c r="B2082" s="13">
        <v>36748</v>
      </c>
      <c r="C2082">
        <v>4.4749999999999996</v>
      </c>
      <c r="D2082" s="4">
        <f t="shared" si="101"/>
        <v>5.6022555486697516E-3</v>
      </c>
      <c r="E2082" s="5">
        <f t="shared" si="102"/>
        <v>0.57768309633971981</v>
      </c>
    </row>
    <row r="2083" spans="1:5" x14ac:dyDescent="0.2">
      <c r="A2083" s="9">
        <f t="shared" si="100"/>
        <v>32</v>
      </c>
      <c r="B2083" s="13">
        <v>36749</v>
      </c>
      <c r="C2083">
        <v>4.43</v>
      </c>
      <c r="D2083" s="4">
        <f t="shared" si="101"/>
        <v>-1.0106767669774357E-2</v>
      </c>
      <c r="E2083" s="5">
        <f t="shared" si="102"/>
        <v>0.51623554342657285</v>
      </c>
    </row>
    <row r="2084" spans="1:5" x14ac:dyDescent="0.2">
      <c r="A2084" s="9">
        <f t="shared" si="100"/>
        <v>32</v>
      </c>
      <c r="B2084" s="13">
        <v>36750</v>
      </c>
      <c r="C2084">
        <v>4.4450000000000003</v>
      </c>
      <c r="D2084" s="4">
        <f t="shared" si="101"/>
        <v>3.3802849088236911E-3</v>
      </c>
      <c r="E2084" s="5">
        <f t="shared" si="102"/>
        <v>0.50389614779140268</v>
      </c>
    </row>
    <row r="2085" spans="1:5" x14ac:dyDescent="0.2">
      <c r="A2085" s="9">
        <f t="shared" si="100"/>
        <v>32</v>
      </c>
      <c r="B2085" s="13">
        <v>36751</v>
      </c>
      <c r="C2085">
        <v>4.4450000000000003</v>
      </c>
      <c r="D2085" s="4">
        <f t="shared" si="101"/>
        <v>0</v>
      </c>
      <c r="E2085" s="5">
        <f t="shared" si="102"/>
        <v>0.31048028730537008</v>
      </c>
    </row>
    <row r="2086" spans="1:5" x14ac:dyDescent="0.2">
      <c r="A2086" s="9">
        <f t="shared" si="100"/>
        <v>32</v>
      </c>
      <c r="B2086" s="13">
        <v>36752</v>
      </c>
      <c r="C2086">
        <v>4.4450000000000003</v>
      </c>
      <c r="D2086" s="4">
        <f t="shared" si="101"/>
        <v>0</v>
      </c>
      <c r="E2086" s="5">
        <f t="shared" si="102"/>
        <v>0.21309468554346142</v>
      </c>
    </row>
    <row r="2087" spans="1:5" x14ac:dyDescent="0.2">
      <c r="A2087" s="9">
        <f t="shared" si="100"/>
        <v>32</v>
      </c>
      <c r="B2087" s="13">
        <v>36753</v>
      </c>
      <c r="C2087">
        <v>4.43</v>
      </c>
      <c r="D2087" s="4">
        <f t="shared" si="101"/>
        <v>-3.3802849088237518E-3</v>
      </c>
      <c r="E2087" s="5">
        <f t="shared" si="102"/>
        <v>0.21863760660437137</v>
      </c>
    </row>
    <row r="2088" spans="1:5" x14ac:dyDescent="0.2">
      <c r="A2088" s="9">
        <f t="shared" si="100"/>
        <v>32</v>
      </c>
      <c r="B2088" s="13">
        <v>36754</v>
      </c>
      <c r="C2088">
        <v>4.24</v>
      </c>
      <c r="D2088" s="4">
        <f t="shared" si="101"/>
        <v>-4.383631481317779E-2</v>
      </c>
      <c r="E2088" s="5">
        <f t="shared" si="102"/>
        <v>0.36426709608113439</v>
      </c>
    </row>
    <row r="2089" spans="1:5" x14ac:dyDescent="0.2">
      <c r="A2089" s="9">
        <f t="shared" si="100"/>
        <v>32</v>
      </c>
      <c r="B2089" s="13">
        <v>36755</v>
      </c>
      <c r="C2089">
        <v>4.2350000000000003</v>
      </c>
      <c r="D2089" s="4">
        <f t="shared" si="101"/>
        <v>-1.1799411398486367E-3</v>
      </c>
      <c r="E2089" s="5">
        <f t="shared" si="102"/>
        <v>0.36430590050734368</v>
      </c>
    </row>
    <row r="2090" spans="1:5" x14ac:dyDescent="0.2">
      <c r="A2090" s="9">
        <f t="shared" si="100"/>
        <v>32</v>
      </c>
      <c r="B2090" s="13">
        <v>36756</v>
      </c>
      <c r="C2090">
        <v>4.3650000000000002</v>
      </c>
      <c r="D2090" s="4">
        <f t="shared" si="101"/>
        <v>3.0234861187547743E-2</v>
      </c>
      <c r="E2090" s="5">
        <f t="shared" si="102"/>
        <v>0.36069528764361108</v>
      </c>
    </row>
    <row r="2091" spans="1:5" x14ac:dyDescent="0.2">
      <c r="A2091" s="9">
        <f t="shared" si="100"/>
        <v>32</v>
      </c>
      <c r="B2091" s="13">
        <v>36757</v>
      </c>
      <c r="C2091">
        <v>4.3849999999999998</v>
      </c>
      <c r="D2091" s="4">
        <f t="shared" si="101"/>
        <v>4.5714365325808188E-3</v>
      </c>
      <c r="E2091" s="5">
        <f t="shared" si="102"/>
        <v>0.34838824862422013</v>
      </c>
    </row>
    <row r="2092" spans="1:5" x14ac:dyDescent="0.2">
      <c r="A2092" s="9">
        <f t="shared" si="100"/>
        <v>32</v>
      </c>
      <c r="B2092" s="13">
        <v>36758</v>
      </c>
      <c r="C2092">
        <v>4.3849999999999998</v>
      </c>
      <c r="D2092" s="4">
        <f t="shared" si="101"/>
        <v>0</v>
      </c>
      <c r="E2092" s="5">
        <f t="shared" si="102"/>
        <v>0.34540643739233134</v>
      </c>
    </row>
    <row r="2093" spans="1:5" x14ac:dyDescent="0.2">
      <c r="A2093" s="9">
        <f t="shared" si="100"/>
        <v>32</v>
      </c>
      <c r="B2093" s="13">
        <v>36759</v>
      </c>
      <c r="C2093">
        <v>4.3849999999999998</v>
      </c>
      <c r="D2093" s="4">
        <f t="shared" si="101"/>
        <v>0</v>
      </c>
      <c r="E2093" s="5">
        <f t="shared" si="102"/>
        <v>0.34119530102734907</v>
      </c>
    </row>
    <row r="2094" spans="1:5" x14ac:dyDescent="0.2">
      <c r="A2094" s="9">
        <f t="shared" si="100"/>
        <v>32</v>
      </c>
      <c r="B2094" s="13">
        <v>36760</v>
      </c>
      <c r="C2094">
        <v>4.5750000000000002</v>
      </c>
      <c r="D2094" s="4">
        <f t="shared" si="101"/>
        <v>4.2417072903338335E-2</v>
      </c>
      <c r="E2094" s="5">
        <f t="shared" si="102"/>
        <v>0.4312439789241993</v>
      </c>
    </row>
    <row r="2095" spans="1:5" x14ac:dyDescent="0.2">
      <c r="A2095" s="9">
        <f t="shared" si="100"/>
        <v>32</v>
      </c>
      <c r="B2095" s="13">
        <v>36761</v>
      </c>
      <c r="C2095">
        <v>4.7850000000000001</v>
      </c>
      <c r="D2095" s="4">
        <f t="shared" si="101"/>
        <v>4.4879326177433038E-2</v>
      </c>
      <c r="E2095" s="5">
        <f t="shared" si="102"/>
        <v>0.49899339692364703</v>
      </c>
    </row>
    <row r="2096" spans="1:5" x14ac:dyDescent="0.2">
      <c r="A2096" s="9">
        <f t="shared" si="100"/>
        <v>32</v>
      </c>
      <c r="B2096" s="13">
        <v>36762</v>
      </c>
      <c r="C2096">
        <v>4.67</v>
      </c>
      <c r="D2096" s="4">
        <f t="shared" si="101"/>
        <v>-2.4326953224111693E-2</v>
      </c>
      <c r="E2096" s="5">
        <f t="shared" si="102"/>
        <v>0.53398383031074281</v>
      </c>
    </row>
    <row r="2097" spans="1:5" x14ac:dyDescent="0.2">
      <c r="A2097" s="9">
        <f t="shared" si="100"/>
        <v>32</v>
      </c>
      <c r="B2097" s="13">
        <v>36763</v>
      </c>
      <c r="C2097">
        <v>4.4649999999999999</v>
      </c>
      <c r="D2097" s="4">
        <f t="shared" si="101"/>
        <v>-4.4889857352343569E-2</v>
      </c>
      <c r="E2097" s="5">
        <f t="shared" si="102"/>
        <v>0.61321800405261662</v>
      </c>
    </row>
    <row r="2098" spans="1:5" x14ac:dyDescent="0.2">
      <c r="A2098" s="9">
        <f t="shared" si="100"/>
        <v>32</v>
      </c>
      <c r="B2098" s="13">
        <v>36764</v>
      </c>
      <c r="C2098">
        <v>4.53</v>
      </c>
      <c r="D2098" s="4">
        <f t="shared" si="101"/>
        <v>1.4452725166480355E-2</v>
      </c>
      <c r="E2098" s="5">
        <f t="shared" si="102"/>
        <v>0.53765720462135325</v>
      </c>
    </row>
    <row r="2099" spans="1:5" x14ac:dyDescent="0.2">
      <c r="A2099" s="9">
        <f t="shared" si="100"/>
        <v>32</v>
      </c>
      <c r="B2099" s="13">
        <v>36765</v>
      </c>
      <c r="C2099">
        <v>4.53</v>
      </c>
      <c r="D2099" s="4">
        <f t="shared" si="101"/>
        <v>0</v>
      </c>
      <c r="E2099" s="5">
        <f t="shared" si="102"/>
        <v>0.53701022240598617</v>
      </c>
    </row>
    <row r="2100" spans="1:5" x14ac:dyDescent="0.2">
      <c r="A2100" s="9">
        <f t="shared" si="100"/>
        <v>32</v>
      </c>
      <c r="B2100" s="13">
        <v>36766</v>
      </c>
      <c r="C2100">
        <v>4.53</v>
      </c>
      <c r="D2100" s="4">
        <f t="shared" si="101"/>
        <v>0</v>
      </c>
      <c r="E2100" s="5">
        <f t="shared" si="102"/>
        <v>0.51391913852923321</v>
      </c>
    </row>
    <row r="2101" spans="1:5" x14ac:dyDescent="0.2">
      <c r="A2101" s="9">
        <f t="shared" si="100"/>
        <v>32</v>
      </c>
      <c r="B2101" s="13">
        <v>36767</v>
      </c>
      <c r="C2101">
        <v>4.6150000000000002</v>
      </c>
      <c r="D2101" s="4">
        <f t="shared" si="101"/>
        <v>1.8589928459872812E-2</v>
      </c>
      <c r="E2101" s="5">
        <f t="shared" si="102"/>
        <v>0.52179006014706142</v>
      </c>
    </row>
    <row r="2102" spans="1:5" x14ac:dyDescent="0.2">
      <c r="A2102" s="9">
        <f t="shared" si="100"/>
        <v>32</v>
      </c>
      <c r="B2102" s="13">
        <v>36768</v>
      </c>
      <c r="C2102">
        <v>4.62</v>
      </c>
      <c r="D2102" s="4">
        <f t="shared" si="101"/>
        <v>1.0828371388318981E-3</v>
      </c>
      <c r="E2102" s="5">
        <f t="shared" si="102"/>
        <v>0.52140066854406164</v>
      </c>
    </row>
    <row r="2103" spans="1:5" x14ac:dyDescent="0.2">
      <c r="A2103" s="9">
        <f t="shared" si="100"/>
        <v>32</v>
      </c>
      <c r="B2103" s="13">
        <v>36769</v>
      </c>
      <c r="C2103">
        <v>4.5949999999999998</v>
      </c>
      <c r="D2103" s="4">
        <f t="shared" si="101"/>
        <v>-5.4259492859972322E-3</v>
      </c>
      <c r="E2103" s="5">
        <f t="shared" si="102"/>
        <v>0.52462445750588182</v>
      </c>
    </row>
    <row r="2104" spans="1:5" x14ac:dyDescent="0.2">
      <c r="A2104" s="9">
        <f t="shared" si="100"/>
        <v>33</v>
      </c>
      <c r="B2104" s="13">
        <v>36770</v>
      </c>
      <c r="C2104">
        <v>4.76</v>
      </c>
      <c r="D2104" s="4">
        <f t="shared" si="101"/>
        <v>3.5278912435678322E-2</v>
      </c>
      <c r="E2104" s="5">
        <f t="shared" si="102"/>
        <v>0.50521306751829653</v>
      </c>
    </row>
    <row r="2105" spans="1:5" x14ac:dyDescent="0.2">
      <c r="A2105" s="9">
        <f t="shared" ref="A2105:A2168" si="103">MONTH(B2105)+(YEAR(B2105)-1998)*12</f>
        <v>33</v>
      </c>
      <c r="B2105" s="13">
        <v>36771</v>
      </c>
      <c r="C2105">
        <v>4.7</v>
      </c>
      <c r="D2105" s="4">
        <f t="shared" si="101"/>
        <v>-1.2685159527315687E-2</v>
      </c>
      <c r="E2105" s="5">
        <f t="shared" si="102"/>
        <v>0.4302918878464197</v>
      </c>
    </row>
    <row r="2106" spans="1:5" x14ac:dyDescent="0.2">
      <c r="A2106" s="9">
        <f t="shared" si="103"/>
        <v>33</v>
      </c>
      <c r="B2106" s="13">
        <v>36772</v>
      </c>
      <c r="C2106">
        <v>4.7</v>
      </c>
      <c r="D2106" s="4">
        <f t="shared" ref="D2106:D2169" si="104">LN(C2106/C2105)</f>
        <v>0</v>
      </c>
      <c r="E2106" s="5">
        <f t="shared" si="102"/>
        <v>0.40284844239855494</v>
      </c>
    </row>
    <row r="2107" spans="1:5" x14ac:dyDescent="0.2">
      <c r="A2107" s="9">
        <f t="shared" si="103"/>
        <v>33</v>
      </c>
      <c r="B2107" s="13">
        <v>36773</v>
      </c>
      <c r="C2107">
        <v>4.7</v>
      </c>
      <c r="D2107" s="4">
        <f t="shared" si="104"/>
        <v>0</v>
      </c>
      <c r="E2107" s="5">
        <f t="shared" si="102"/>
        <v>0.26468758047530061</v>
      </c>
    </row>
    <row r="2108" spans="1:5" x14ac:dyDescent="0.2">
      <c r="A2108" s="9">
        <f t="shared" si="103"/>
        <v>33</v>
      </c>
      <c r="B2108" s="13">
        <v>36774</v>
      </c>
      <c r="C2108">
        <v>4.7</v>
      </c>
      <c r="D2108" s="4">
        <f t="shared" si="104"/>
        <v>0</v>
      </c>
      <c r="E2108" s="5">
        <f t="shared" si="102"/>
        <v>0.25836811491772538</v>
      </c>
    </row>
    <row r="2109" spans="1:5" x14ac:dyDescent="0.2">
      <c r="A2109" s="9">
        <f t="shared" si="103"/>
        <v>33</v>
      </c>
      <c r="B2109" s="13">
        <v>36775</v>
      </c>
      <c r="C2109">
        <v>4.8049999999999997</v>
      </c>
      <c r="D2109" s="4">
        <f t="shared" si="104"/>
        <v>2.2094533706242862E-2</v>
      </c>
      <c r="E2109" s="5">
        <f t="shared" si="102"/>
        <v>0.27923106354602573</v>
      </c>
    </row>
    <row r="2110" spans="1:5" x14ac:dyDescent="0.2">
      <c r="A2110" s="9">
        <f t="shared" si="103"/>
        <v>33</v>
      </c>
      <c r="B2110" s="13">
        <v>36776</v>
      </c>
      <c r="C2110">
        <v>4.8949999999999996</v>
      </c>
      <c r="D2110" s="4">
        <f t="shared" si="104"/>
        <v>1.8557233560217826E-2</v>
      </c>
      <c r="E2110" s="5">
        <f t="shared" si="102"/>
        <v>0.2857772321438305</v>
      </c>
    </row>
    <row r="2111" spans="1:5" x14ac:dyDescent="0.2">
      <c r="A2111" s="9">
        <f t="shared" si="103"/>
        <v>33</v>
      </c>
      <c r="B2111" s="13">
        <v>36777</v>
      </c>
      <c r="C2111">
        <v>4.8550000000000004</v>
      </c>
      <c r="D2111" s="4">
        <f t="shared" si="104"/>
        <v>-8.205174239185287E-3</v>
      </c>
      <c r="E2111" s="5">
        <f t="shared" si="102"/>
        <v>0.29036847441171298</v>
      </c>
    </row>
    <row r="2112" spans="1:5" x14ac:dyDescent="0.2">
      <c r="A2112" s="9">
        <f t="shared" si="103"/>
        <v>33</v>
      </c>
      <c r="B2112" s="13">
        <v>36778</v>
      </c>
      <c r="C2112">
        <v>4.7450000000000001</v>
      </c>
      <c r="D2112" s="4">
        <f t="shared" si="104"/>
        <v>-2.2917669681397058E-2</v>
      </c>
      <c r="E2112" s="5">
        <f t="shared" si="102"/>
        <v>0.33630349586905817</v>
      </c>
    </row>
    <row r="2113" spans="1:5" x14ac:dyDescent="0.2">
      <c r="A2113" s="9">
        <f t="shared" si="103"/>
        <v>33</v>
      </c>
      <c r="B2113" s="13">
        <v>36779</v>
      </c>
      <c r="C2113">
        <v>4.7450000000000001</v>
      </c>
      <c r="D2113" s="4">
        <f t="shared" si="104"/>
        <v>0</v>
      </c>
      <c r="E2113" s="5">
        <f t="shared" si="102"/>
        <v>0.33258339288890432</v>
      </c>
    </row>
    <row r="2114" spans="1:5" x14ac:dyDescent="0.2">
      <c r="A2114" s="9">
        <f t="shared" si="103"/>
        <v>33</v>
      </c>
      <c r="B2114" s="13">
        <v>36780</v>
      </c>
      <c r="C2114">
        <v>4.7450000000000001</v>
      </c>
      <c r="D2114" s="4">
        <f t="shared" si="104"/>
        <v>0</v>
      </c>
      <c r="E2114" s="5">
        <f t="shared" si="102"/>
        <v>0.25353617460942279</v>
      </c>
    </row>
    <row r="2115" spans="1:5" x14ac:dyDescent="0.2">
      <c r="A2115" s="9">
        <f t="shared" si="103"/>
        <v>33</v>
      </c>
      <c r="B2115" s="13">
        <v>36781</v>
      </c>
      <c r="C2115">
        <v>4.8650000000000002</v>
      </c>
      <c r="D2115" s="4">
        <f t="shared" si="104"/>
        <v>2.4975283576077114E-2</v>
      </c>
      <c r="E2115" s="5">
        <f t="shared" ref="E2115:E2178" si="105">STDEV(D2106:D2115)*SQRT(365)</f>
        <v>0.27975684209644569</v>
      </c>
    </row>
    <row r="2116" spans="1:5" x14ac:dyDescent="0.2">
      <c r="A2116" s="9">
        <f t="shared" si="103"/>
        <v>33</v>
      </c>
      <c r="B2116" s="13">
        <v>36782</v>
      </c>
      <c r="C2116">
        <v>4.9749999999999996</v>
      </c>
      <c r="D2116" s="4">
        <f t="shared" si="104"/>
        <v>2.2358654972587631E-2</v>
      </c>
      <c r="E2116" s="5">
        <f t="shared" si="105"/>
        <v>0.30042158014108578</v>
      </c>
    </row>
    <row r="2117" spans="1:5" x14ac:dyDescent="0.2">
      <c r="A2117" s="9">
        <f t="shared" si="103"/>
        <v>33</v>
      </c>
      <c r="B2117" s="13">
        <v>36783</v>
      </c>
      <c r="C2117">
        <v>5.0650000000000004</v>
      </c>
      <c r="D2117" s="4">
        <f t="shared" si="104"/>
        <v>1.7928767090090864E-2</v>
      </c>
      <c r="E2117" s="5">
        <f t="shared" si="105"/>
        <v>0.30613165019839028</v>
      </c>
    </row>
    <row r="2118" spans="1:5" x14ac:dyDescent="0.2">
      <c r="A2118" s="9">
        <f t="shared" si="103"/>
        <v>33</v>
      </c>
      <c r="B2118" s="13">
        <v>36784</v>
      </c>
      <c r="C2118">
        <v>5.0999999999999996</v>
      </c>
      <c r="D2118" s="4">
        <f t="shared" si="104"/>
        <v>6.8864020296332618E-3</v>
      </c>
      <c r="E2118" s="5">
        <f t="shared" si="105"/>
        <v>0.30210912043851446</v>
      </c>
    </row>
    <row r="2119" spans="1:5" x14ac:dyDescent="0.2">
      <c r="A2119" s="9">
        <f t="shared" si="103"/>
        <v>33</v>
      </c>
      <c r="B2119" s="13">
        <v>36785</v>
      </c>
      <c r="C2119">
        <v>5.29</v>
      </c>
      <c r="D2119" s="4">
        <f t="shared" si="104"/>
        <v>3.6577706139928015E-2</v>
      </c>
      <c r="E2119" s="5">
        <f t="shared" si="105"/>
        <v>0.339538831334108</v>
      </c>
    </row>
    <row r="2120" spans="1:5" x14ac:dyDescent="0.2">
      <c r="A2120" s="9">
        <f t="shared" si="103"/>
        <v>33</v>
      </c>
      <c r="B2120" s="13">
        <v>36786</v>
      </c>
      <c r="C2120">
        <v>5.29</v>
      </c>
      <c r="D2120" s="4">
        <f t="shared" si="104"/>
        <v>0</v>
      </c>
      <c r="E2120" s="5">
        <f t="shared" si="105"/>
        <v>0.33822775201147115</v>
      </c>
    </row>
    <row r="2121" spans="1:5" x14ac:dyDescent="0.2">
      <c r="A2121" s="9">
        <f t="shared" si="103"/>
        <v>33</v>
      </c>
      <c r="B2121" s="13">
        <v>36787</v>
      </c>
      <c r="C2121">
        <v>5.29</v>
      </c>
      <c r="D2121" s="4">
        <f t="shared" si="104"/>
        <v>0</v>
      </c>
      <c r="E2121" s="5">
        <f t="shared" si="105"/>
        <v>0.32592911978723937</v>
      </c>
    </row>
    <row r="2122" spans="1:5" x14ac:dyDescent="0.2">
      <c r="A2122" s="9">
        <f t="shared" si="103"/>
        <v>33</v>
      </c>
      <c r="B2122" s="13">
        <v>36788</v>
      </c>
      <c r="C2122">
        <v>5.0650000000000004</v>
      </c>
      <c r="D2122" s="4">
        <f t="shared" si="104"/>
        <v>-4.3464108169561269E-2</v>
      </c>
      <c r="E2122" s="5">
        <f t="shared" si="105"/>
        <v>0.41729160152511835</v>
      </c>
    </row>
    <row r="2123" spans="1:5" x14ac:dyDescent="0.2">
      <c r="A2123" s="9">
        <f t="shared" si="103"/>
        <v>33</v>
      </c>
      <c r="B2123" s="13">
        <v>36789</v>
      </c>
      <c r="C2123">
        <v>5.22</v>
      </c>
      <c r="D2123" s="4">
        <f t="shared" si="104"/>
        <v>3.0143264193900423E-2</v>
      </c>
      <c r="E2123" s="5">
        <f t="shared" si="105"/>
        <v>0.43742467853631584</v>
      </c>
    </row>
    <row r="2124" spans="1:5" x14ac:dyDescent="0.2">
      <c r="A2124" s="9">
        <f t="shared" si="103"/>
        <v>33</v>
      </c>
      <c r="B2124" s="13">
        <v>36790</v>
      </c>
      <c r="C2124">
        <v>5.2450000000000001</v>
      </c>
      <c r="D2124" s="4">
        <f t="shared" si="104"/>
        <v>4.7778399537132966E-3</v>
      </c>
      <c r="E2124" s="5">
        <f t="shared" si="105"/>
        <v>0.43413850154958017</v>
      </c>
    </row>
    <row r="2125" spans="1:5" x14ac:dyDescent="0.2">
      <c r="A2125" s="9">
        <f t="shared" si="103"/>
        <v>33</v>
      </c>
      <c r="B2125" s="13">
        <v>36791</v>
      </c>
      <c r="C2125">
        <v>5.16</v>
      </c>
      <c r="D2125" s="4">
        <f t="shared" si="104"/>
        <v>-1.6338662354789105E-2</v>
      </c>
      <c r="E2125" s="5">
        <f t="shared" si="105"/>
        <v>0.44794541586161957</v>
      </c>
    </row>
    <row r="2126" spans="1:5" x14ac:dyDescent="0.2">
      <c r="A2126" s="9">
        <f t="shared" si="103"/>
        <v>33</v>
      </c>
      <c r="B2126" s="13">
        <v>36792</v>
      </c>
      <c r="C2126">
        <v>5.165</v>
      </c>
      <c r="D2126" s="4">
        <f t="shared" si="104"/>
        <v>9.6852307813050521E-4</v>
      </c>
      <c r="E2126" s="5">
        <f t="shared" si="105"/>
        <v>0.43448504120713521</v>
      </c>
    </row>
    <row r="2127" spans="1:5" x14ac:dyDescent="0.2">
      <c r="A2127" s="9">
        <f t="shared" si="103"/>
        <v>33</v>
      </c>
      <c r="B2127" s="13">
        <v>36793</v>
      </c>
      <c r="C2127">
        <v>5.165</v>
      </c>
      <c r="D2127" s="4">
        <f t="shared" si="104"/>
        <v>0</v>
      </c>
      <c r="E2127" s="5">
        <f t="shared" si="105"/>
        <v>0.42413183165566948</v>
      </c>
    </row>
    <row r="2128" spans="1:5" x14ac:dyDescent="0.2">
      <c r="A2128" s="9">
        <f t="shared" si="103"/>
        <v>33</v>
      </c>
      <c r="B2128" s="13">
        <v>36794</v>
      </c>
      <c r="C2128">
        <v>5.165</v>
      </c>
      <c r="D2128" s="4">
        <f t="shared" si="104"/>
        <v>0</v>
      </c>
      <c r="E2128" s="5">
        <f t="shared" si="105"/>
        <v>0.42292349746231134</v>
      </c>
    </row>
    <row r="2129" spans="1:5" x14ac:dyDescent="0.2">
      <c r="A2129" s="9">
        <f t="shared" si="103"/>
        <v>33</v>
      </c>
      <c r="B2129" s="13">
        <v>36795</v>
      </c>
      <c r="C2129">
        <v>5.1050000000000004</v>
      </c>
      <c r="D2129" s="4">
        <f t="shared" si="104"/>
        <v>-1.1684650954972947E-2</v>
      </c>
      <c r="E2129" s="5">
        <f t="shared" si="105"/>
        <v>0.35447454653253713</v>
      </c>
    </row>
    <row r="2130" spans="1:5" x14ac:dyDescent="0.2">
      <c r="A2130" s="9">
        <f t="shared" si="103"/>
        <v>33</v>
      </c>
      <c r="B2130" s="13">
        <v>36796</v>
      </c>
      <c r="C2130">
        <v>5.2750000000000004</v>
      </c>
      <c r="D2130" s="4">
        <f t="shared" si="104"/>
        <v>3.2758227745501238E-2</v>
      </c>
      <c r="E2130" s="5">
        <f t="shared" si="105"/>
        <v>0.41746729514458691</v>
      </c>
    </row>
    <row r="2131" spans="1:5" x14ac:dyDescent="0.2">
      <c r="A2131" s="9">
        <f t="shared" si="103"/>
        <v>33</v>
      </c>
      <c r="B2131" s="13">
        <v>36797</v>
      </c>
      <c r="C2131">
        <v>5.35</v>
      </c>
      <c r="D2131" s="4">
        <f t="shared" si="104"/>
        <v>1.4117881545784803E-2</v>
      </c>
      <c r="E2131" s="5">
        <f t="shared" si="105"/>
        <v>0.42647284587187073</v>
      </c>
    </row>
    <row r="2132" spans="1:5" x14ac:dyDescent="0.2">
      <c r="A2132" s="9">
        <f t="shared" si="103"/>
        <v>33</v>
      </c>
      <c r="B2132" s="13">
        <v>36798</v>
      </c>
      <c r="C2132">
        <v>5.2050000000000001</v>
      </c>
      <c r="D2132" s="4">
        <f t="shared" si="104"/>
        <v>-2.7476858840982853E-2</v>
      </c>
      <c r="E2132" s="5">
        <f t="shared" si="105"/>
        <v>0.36521759399843917</v>
      </c>
    </row>
    <row r="2133" spans="1:5" x14ac:dyDescent="0.2">
      <c r="A2133" s="9">
        <f t="shared" si="103"/>
        <v>33</v>
      </c>
      <c r="B2133" s="13">
        <v>36799</v>
      </c>
      <c r="C2133">
        <v>5.15</v>
      </c>
      <c r="D2133" s="4">
        <f t="shared" si="104"/>
        <v>-1.0622987391287354E-2</v>
      </c>
      <c r="E2133" s="5">
        <f t="shared" si="105"/>
        <v>0.3215381798482958</v>
      </c>
    </row>
    <row r="2134" spans="1:5" x14ac:dyDescent="0.2">
      <c r="A2134" s="9">
        <f t="shared" si="103"/>
        <v>34</v>
      </c>
      <c r="B2134" s="13">
        <v>36800</v>
      </c>
      <c r="C2134">
        <v>5.1050000000000004</v>
      </c>
      <c r="D2134" s="4">
        <f t="shared" si="104"/>
        <v>-8.7762630590158507E-3</v>
      </c>
      <c r="E2134" s="5">
        <f t="shared" si="105"/>
        <v>0.32148934666374024</v>
      </c>
    </row>
    <row r="2135" spans="1:5" x14ac:dyDescent="0.2">
      <c r="A2135" s="9">
        <f t="shared" si="103"/>
        <v>34</v>
      </c>
      <c r="B2135" s="13">
        <v>36801</v>
      </c>
      <c r="C2135">
        <v>5.1050000000000004</v>
      </c>
      <c r="D2135" s="4">
        <f t="shared" si="104"/>
        <v>0</v>
      </c>
      <c r="E2135" s="5">
        <f t="shared" si="105"/>
        <v>0.30827229492246916</v>
      </c>
    </row>
    <row r="2136" spans="1:5" x14ac:dyDescent="0.2">
      <c r="A2136" s="9">
        <f t="shared" si="103"/>
        <v>34</v>
      </c>
      <c r="B2136" s="13">
        <v>36802</v>
      </c>
      <c r="C2136">
        <v>5.2350000000000003</v>
      </c>
      <c r="D2136" s="4">
        <f t="shared" si="104"/>
        <v>2.5146392705871351E-2</v>
      </c>
      <c r="E2136" s="5">
        <f t="shared" si="105"/>
        <v>0.34694306177981277</v>
      </c>
    </row>
    <row r="2137" spans="1:5" x14ac:dyDescent="0.2">
      <c r="A2137" s="9">
        <f t="shared" si="103"/>
        <v>34</v>
      </c>
      <c r="B2137" s="13">
        <v>36803</v>
      </c>
      <c r="C2137">
        <v>5.2350000000000003</v>
      </c>
      <c r="D2137" s="4">
        <f t="shared" si="104"/>
        <v>0</v>
      </c>
      <c r="E2137" s="5">
        <f t="shared" si="105"/>
        <v>0.34694306177981277</v>
      </c>
    </row>
    <row r="2138" spans="1:5" x14ac:dyDescent="0.2">
      <c r="A2138" s="9">
        <f t="shared" si="103"/>
        <v>34</v>
      </c>
      <c r="B2138" s="13">
        <v>36804</v>
      </c>
      <c r="C2138">
        <v>5.2149999999999999</v>
      </c>
      <c r="D2138" s="4">
        <f t="shared" si="104"/>
        <v>-3.8277558697645494E-3</v>
      </c>
      <c r="E2138" s="5">
        <f t="shared" si="105"/>
        <v>0.34831340365390001</v>
      </c>
    </row>
    <row r="2139" spans="1:5" x14ac:dyDescent="0.2">
      <c r="A2139" s="9">
        <f t="shared" si="103"/>
        <v>34</v>
      </c>
      <c r="B2139" s="13">
        <v>36805</v>
      </c>
      <c r="C2139">
        <v>5.25</v>
      </c>
      <c r="D2139" s="4">
        <f t="shared" si="104"/>
        <v>6.6889881507967101E-3</v>
      </c>
      <c r="E2139" s="5">
        <f t="shared" si="105"/>
        <v>0.33881383807853999</v>
      </c>
    </row>
    <row r="2140" spans="1:5" x14ac:dyDescent="0.2">
      <c r="A2140" s="9">
        <f t="shared" si="103"/>
        <v>34</v>
      </c>
      <c r="B2140" s="13">
        <v>36806</v>
      </c>
      <c r="C2140">
        <v>5.0599999999999996</v>
      </c>
      <c r="D2140" s="4">
        <f t="shared" si="104"/>
        <v>-3.6861593304158231E-2</v>
      </c>
      <c r="E2140" s="5">
        <f t="shared" si="105"/>
        <v>0.35005619266786819</v>
      </c>
    </row>
    <row r="2141" spans="1:5" x14ac:dyDescent="0.2">
      <c r="A2141" s="9">
        <f t="shared" si="103"/>
        <v>34</v>
      </c>
      <c r="B2141" s="13">
        <v>36807</v>
      </c>
      <c r="C2141">
        <v>5.0599999999999996</v>
      </c>
      <c r="D2141" s="4">
        <f t="shared" si="104"/>
        <v>0</v>
      </c>
      <c r="E2141" s="5">
        <f t="shared" si="105"/>
        <v>0.32997364989327022</v>
      </c>
    </row>
    <row r="2142" spans="1:5" x14ac:dyDescent="0.2">
      <c r="A2142" s="9">
        <f t="shared" si="103"/>
        <v>34</v>
      </c>
      <c r="B2142" s="13">
        <v>36808</v>
      </c>
      <c r="C2142">
        <v>5.0599999999999996</v>
      </c>
      <c r="D2142" s="4">
        <f t="shared" si="104"/>
        <v>0</v>
      </c>
      <c r="E2142" s="5">
        <f t="shared" si="105"/>
        <v>0.29601124171081961</v>
      </c>
    </row>
    <row r="2143" spans="1:5" x14ac:dyDescent="0.2">
      <c r="A2143" s="9">
        <f t="shared" si="103"/>
        <v>34</v>
      </c>
      <c r="B2143" s="13">
        <v>36809</v>
      </c>
      <c r="C2143">
        <v>5.0549999999999997</v>
      </c>
      <c r="D2143" s="4">
        <f t="shared" si="104"/>
        <v>-9.8863082693943219E-4</v>
      </c>
      <c r="E2143" s="5">
        <f t="shared" si="105"/>
        <v>0.29140539360415429</v>
      </c>
    </row>
    <row r="2144" spans="1:5" x14ac:dyDescent="0.2">
      <c r="A2144" s="9">
        <f t="shared" si="103"/>
        <v>34</v>
      </c>
      <c r="B2144" s="13">
        <v>36810</v>
      </c>
      <c r="C2144">
        <v>5.08</v>
      </c>
      <c r="D2144" s="4">
        <f t="shared" si="104"/>
        <v>4.9334091179557716E-3</v>
      </c>
      <c r="E2144" s="5">
        <f t="shared" si="105"/>
        <v>0.28998039814863269</v>
      </c>
    </row>
    <row r="2145" spans="1:5" x14ac:dyDescent="0.2">
      <c r="A2145" s="9">
        <f t="shared" si="103"/>
        <v>34</v>
      </c>
      <c r="B2145" s="13">
        <v>36811</v>
      </c>
      <c r="C2145">
        <v>5.16</v>
      </c>
      <c r="D2145" s="4">
        <f t="shared" si="104"/>
        <v>1.5625317903080815E-2</v>
      </c>
      <c r="E2145" s="5">
        <f t="shared" si="105"/>
        <v>0.30597763161061142</v>
      </c>
    </row>
    <row r="2146" spans="1:5" x14ac:dyDescent="0.2">
      <c r="A2146" s="9">
        <f t="shared" si="103"/>
        <v>34</v>
      </c>
      <c r="B2146" s="13">
        <v>36812</v>
      </c>
      <c r="C2146">
        <v>5.5449999999999999</v>
      </c>
      <c r="D2146" s="4">
        <f t="shared" si="104"/>
        <v>7.1960041308858913E-2</v>
      </c>
      <c r="E2146" s="5">
        <f t="shared" si="105"/>
        <v>0.51480794823695653</v>
      </c>
    </row>
    <row r="2147" spans="1:5" x14ac:dyDescent="0.2">
      <c r="A2147" s="9">
        <f t="shared" si="103"/>
        <v>34</v>
      </c>
      <c r="B2147" s="13">
        <v>36813</v>
      </c>
      <c r="C2147">
        <v>5.43</v>
      </c>
      <c r="D2147" s="4">
        <f t="shared" si="104"/>
        <v>-2.0957486856486341E-2</v>
      </c>
      <c r="E2147" s="5">
        <f t="shared" si="105"/>
        <v>0.53929399918414012</v>
      </c>
    </row>
    <row r="2148" spans="1:5" x14ac:dyDescent="0.2">
      <c r="A2148" s="9">
        <f t="shared" si="103"/>
        <v>34</v>
      </c>
      <c r="B2148" s="13">
        <v>36814</v>
      </c>
      <c r="C2148">
        <v>5.43</v>
      </c>
      <c r="D2148" s="4">
        <f t="shared" si="104"/>
        <v>0</v>
      </c>
      <c r="E2148" s="5">
        <f t="shared" si="105"/>
        <v>0.5376326956931059</v>
      </c>
    </row>
    <row r="2149" spans="1:5" x14ac:dyDescent="0.2">
      <c r="A2149" s="9">
        <f t="shared" si="103"/>
        <v>34</v>
      </c>
      <c r="B2149" s="13">
        <v>36815</v>
      </c>
      <c r="C2149">
        <v>5.43</v>
      </c>
      <c r="D2149" s="4">
        <f t="shared" si="104"/>
        <v>0</v>
      </c>
      <c r="E2149" s="5">
        <f t="shared" si="105"/>
        <v>0.53781484696421089</v>
      </c>
    </row>
    <row r="2150" spans="1:5" x14ac:dyDescent="0.2">
      <c r="A2150" s="9">
        <f t="shared" si="103"/>
        <v>34</v>
      </c>
      <c r="B2150" s="13">
        <v>36816</v>
      </c>
      <c r="C2150">
        <v>5.34</v>
      </c>
      <c r="D2150" s="4">
        <f t="shared" si="104"/>
        <v>-1.6713480973740556E-2</v>
      </c>
      <c r="E2150" s="5">
        <f t="shared" si="105"/>
        <v>0.48817224226407846</v>
      </c>
    </row>
    <row r="2151" spans="1:5" x14ac:dyDescent="0.2">
      <c r="A2151" s="9">
        <f t="shared" si="103"/>
        <v>34</v>
      </c>
      <c r="B2151" s="13">
        <v>36817</v>
      </c>
      <c r="C2151">
        <v>5.27</v>
      </c>
      <c r="D2151" s="4">
        <f t="shared" si="104"/>
        <v>-1.3195290418832545E-2</v>
      </c>
      <c r="E2151" s="5">
        <f t="shared" si="105"/>
        <v>0.50043163881168873</v>
      </c>
    </row>
    <row r="2152" spans="1:5" x14ac:dyDescent="0.2">
      <c r="A2152" s="9">
        <f t="shared" si="103"/>
        <v>34</v>
      </c>
      <c r="B2152" s="13">
        <v>36818</v>
      </c>
      <c r="C2152">
        <v>5.38</v>
      </c>
      <c r="D2152" s="4">
        <f t="shared" si="104"/>
        <v>2.06580116204222E-2</v>
      </c>
      <c r="E2152" s="5">
        <f t="shared" si="105"/>
        <v>0.50911168666851869</v>
      </c>
    </row>
    <row r="2153" spans="1:5" x14ac:dyDescent="0.2">
      <c r="A2153" s="9">
        <f t="shared" si="103"/>
        <v>34</v>
      </c>
      <c r="B2153" s="13">
        <v>36819</v>
      </c>
      <c r="C2153">
        <v>5.04</v>
      </c>
      <c r="D2153" s="4">
        <f t="shared" si="104"/>
        <v>-6.5282292090415778E-2</v>
      </c>
      <c r="E2153" s="5">
        <f t="shared" si="105"/>
        <v>0.66873643696423657</v>
      </c>
    </row>
    <row r="2154" spans="1:5" x14ac:dyDescent="0.2">
      <c r="A2154" s="9">
        <f t="shared" si="103"/>
        <v>34</v>
      </c>
      <c r="B2154" s="13">
        <v>36820</v>
      </c>
      <c r="C2154">
        <v>4.8449999999999998</v>
      </c>
      <c r="D2154" s="4">
        <f t="shared" si="104"/>
        <v>-3.945883674054778E-2</v>
      </c>
      <c r="E2154" s="5">
        <f t="shared" si="105"/>
        <v>0.70732180588248317</v>
      </c>
    </row>
    <row r="2155" spans="1:5" x14ac:dyDescent="0.2">
      <c r="A2155" s="9">
        <f t="shared" si="103"/>
        <v>34</v>
      </c>
      <c r="B2155" s="13">
        <v>36821</v>
      </c>
      <c r="C2155">
        <v>4.8449999999999998</v>
      </c>
      <c r="D2155" s="4">
        <f t="shared" si="104"/>
        <v>0</v>
      </c>
      <c r="E2155" s="5">
        <f t="shared" si="105"/>
        <v>0.69527653202143369</v>
      </c>
    </row>
    <row r="2156" spans="1:5" x14ac:dyDescent="0.2">
      <c r="A2156" s="9">
        <f t="shared" si="103"/>
        <v>34</v>
      </c>
      <c r="B2156" s="13">
        <v>36822</v>
      </c>
      <c r="C2156">
        <v>4.8449999999999998</v>
      </c>
      <c r="D2156" s="4">
        <f t="shared" si="104"/>
        <v>0</v>
      </c>
      <c r="E2156" s="5">
        <f t="shared" si="105"/>
        <v>0.46436701397865554</v>
      </c>
    </row>
    <row r="2157" spans="1:5" x14ac:dyDescent="0.2">
      <c r="A2157" s="9">
        <f t="shared" si="103"/>
        <v>34</v>
      </c>
      <c r="B2157" s="13">
        <v>36823</v>
      </c>
      <c r="C2157">
        <v>4.8150000000000004</v>
      </c>
      <c r="D2157" s="4">
        <f t="shared" si="104"/>
        <v>-6.2112000926405238E-3</v>
      </c>
      <c r="E2157" s="5">
        <f t="shared" si="105"/>
        <v>0.46330108323372537</v>
      </c>
    </row>
    <row r="2158" spans="1:5" x14ac:dyDescent="0.2">
      <c r="A2158" s="9">
        <f t="shared" si="103"/>
        <v>34</v>
      </c>
      <c r="B2158" s="13">
        <v>36824</v>
      </c>
      <c r="C2158">
        <v>4.8449999999999998</v>
      </c>
      <c r="D2158" s="4">
        <f t="shared" si="104"/>
        <v>6.2112000926404553E-3</v>
      </c>
      <c r="E2158" s="5">
        <f t="shared" si="105"/>
        <v>0.47128741454739259</v>
      </c>
    </row>
    <row r="2159" spans="1:5" x14ac:dyDescent="0.2">
      <c r="A2159" s="9">
        <f t="shared" si="103"/>
        <v>34</v>
      </c>
      <c r="B2159" s="13">
        <v>36825</v>
      </c>
      <c r="C2159">
        <v>4.6550000000000002</v>
      </c>
      <c r="D2159" s="4">
        <f t="shared" si="104"/>
        <v>-4.0005334613699019E-2</v>
      </c>
      <c r="E2159" s="5">
        <f t="shared" si="105"/>
        <v>0.49349613763836853</v>
      </c>
    </row>
    <row r="2160" spans="1:5" x14ac:dyDescent="0.2">
      <c r="A2160" s="9">
        <f t="shared" si="103"/>
        <v>34</v>
      </c>
      <c r="B2160" s="13">
        <v>36826</v>
      </c>
      <c r="C2160">
        <v>4.6100000000000003</v>
      </c>
      <c r="D2160" s="4">
        <f t="shared" si="104"/>
        <v>-9.7140537204732178E-3</v>
      </c>
      <c r="E2160" s="5">
        <f t="shared" si="105"/>
        <v>0.49455109267548159</v>
      </c>
    </row>
    <row r="2161" spans="1:5" x14ac:dyDescent="0.2">
      <c r="A2161" s="9">
        <f t="shared" si="103"/>
        <v>34</v>
      </c>
      <c r="B2161" s="13">
        <v>36827</v>
      </c>
      <c r="C2161">
        <v>4.5</v>
      </c>
      <c r="D2161" s="4">
        <f t="shared" si="104"/>
        <v>-2.4150460232283098E-2</v>
      </c>
      <c r="E2161" s="5">
        <f t="shared" si="105"/>
        <v>0.49761881994974777</v>
      </c>
    </row>
    <row r="2162" spans="1:5" x14ac:dyDescent="0.2">
      <c r="A2162" s="9">
        <f t="shared" si="103"/>
        <v>34</v>
      </c>
      <c r="B2162" s="13">
        <v>36828</v>
      </c>
      <c r="C2162">
        <v>4.5</v>
      </c>
      <c r="D2162" s="4">
        <f t="shared" si="104"/>
        <v>0</v>
      </c>
      <c r="E2162" s="5">
        <f t="shared" si="105"/>
        <v>0.44957761968825966</v>
      </c>
    </row>
    <row r="2163" spans="1:5" x14ac:dyDescent="0.2">
      <c r="A2163" s="9">
        <f t="shared" si="103"/>
        <v>34</v>
      </c>
      <c r="B2163" s="13">
        <v>36829</v>
      </c>
      <c r="C2163">
        <v>4.5</v>
      </c>
      <c r="D2163" s="4">
        <f t="shared" si="104"/>
        <v>0</v>
      </c>
      <c r="E2163" s="5">
        <f t="shared" si="105"/>
        <v>0.32645679928263893</v>
      </c>
    </row>
    <row r="2164" spans="1:5" x14ac:dyDescent="0.2">
      <c r="A2164" s="9">
        <f t="shared" si="103"/>
        <v>34</v>
      </c>
      <c r="B2164" s="13">
        <v>36830</v>
      </c>
      <c r="C2164">
        <v>4.55</v>
      </c>
      <c r="D2164" s="4">
        <f t="shared" si="104"/>
        <v>1.1049836186584935E-2</v>
      </c>
      <c r="E2164" s="5">
        <f t="shared" si="105"/>
        <v>0.29062564511414829</v>
      </c>
    </row>
    <row r="2165" spans="1:5" x14ac:dyDescent="0.2">
      <c r="A2165" s="9">
        <f t="shared" si="103"/>
        <v>35</v>
      </c>
      <c r="B2165" s="13">
        <v>36831</v>
      </c>
      <c r="C2165">
        <v>4.38</v>
      </c>
      <c r="D2165" s="4">
        <f t="shared" si="104"/>
        <v>-3.8078508574504261E-2</v>
      </c>
      <c r="E2165" s="5">
        <f t="shared" si="105"/>
        <v>0.34348907736966844</v>
      </c>
    </row>
    <row r="2166" spans="1:5" x14ac:dyDescent="0.2">
      <c r="A2166" s="9">
        <f t="shared" si="103"/>
        <v>35</v>
      </c>
      <c r="B2166" s="13">
        <v>36832</v>
      </c>
      <c r="C2166">
        <v>4.3899999999999997</v>
      </c>
      <c r="D2166" s="4">
        <f t="shared" si="104"/>
        <v>2.2805026987250815E-3</v>
      </c>
      <c r="E2166" s="5">
        <f t="shared" si="105"/>
        <v>0.34646923808573055</v>
      </c>
    </row>
    <row r="2167" spans="1:5" x14ac:dyDescent="0.2">
      <c r="A2167" s="9">
        <f t="shared" si="103"/>
        <v>35</v>
      </c>
      <c r="B2167" s="13">
        <v>36833</v>
      </c>
      <c r="C2167">
        <v>4.47</v>
      </c>
      <c r="D2167" s="4">
        <f t="shared" si="104"/>
        <v>1.8059181538397466E-2</v>
      </c>
      <c r="E2167" s="5">
        <f t="shared" si="105"/>
        <v>0.38565253249768094</v>
      </c>
    </row>
    <row r="2168" spans="1:5" x14ac:dyDescent="0.2">
      <c r="A2168" s="9">
        <f t="shared" si="103"/>
        <v>35</v>
      </c>
      <c r="B2168" s="13">
        <v>36834</v>
      </c>
      <c r="C2168">
        <v>4.63</v>
      </c>
      <c r="D2168" s="4">
        <f t="shared" si="104"/>
        <v>3.5168459472665337E-2</v>
      </c>
      <c r="E2168" s="5">
        <f t="shared" si="105"/>
        <v>0.45976623712208081</v>
      </c>
    </row>
    <row r="2169" spans="1:5" x14ac:dyDescent="0.2">
      <c r="A2169" s="9">
        <f t="shared" ref="A2169:A2232" si="106">MONTH(B2169)+(YEAR(B2169)-1998)*12</f>
        <v>35</v>
      </c>
      <c r="B2169" s="13">
        <v>36835</v>
      </c>
      <c r="C2169">
        <v>4.63</v>
      </c>
      <c r="D2169" s="4">
        <f t="shared" si="104"/>
        <v>0</v>
      </c>
      <c r="E2169" s="5">
        <f t="shared" si="105"/>
        <v>0.39334055837180532</v>
      </c>
    </row>
    <row r="2170" spans="1:5" x14ac:dyDescent="0.2">
      <c r="A2170" s="9">
        <f t="shared" si="106"/>
        <v>35</v>
      </c>
      <c r="B2170" s="13">
        <v>36836</v>
      </c>
      <c r="C2170">
        <v>4.63</v>
      </c>
      <c r="D2170" s="4">
        <f t="shared" ref="D2170:D2233" si="107">LN(C2170/C2169)</f>
        <v>0</v>
      </c>
      <c r="E2170" s="5">
        <f t="shared" si="105"/>
        <v>0.38849898425827811</v>
      </c>
    </row>
    <row r="2171" spans="1:5" x14ac:dyDescent="0.2">
      <c r="A2171" s="9">
        <f t="shared" si="106"/>
        <v>35</v>
      </c>
      <c r="B2171" s="13">
        <v>36837</v>
      </c>
      <c r="C2171">
        <v>4.5999999999999996</v>
      </c>
      <c r="D2171" s="4">
        <f t="shared" si="107"/>
        <v>-6.500564603093428E-3</v>
      </c>
      <c r="E2171" s="5">
        <f t="shared" si="105"/>
        <v>0.35652249916752804</v>
      </c>
    </row>
    <row r="2172" spans="1:5" x14ac:dyDescent="0.2">
      <c r="A2172" s="9">
        <f t="shared" si="106"/>
        <v>35</v>
      </c>
      <c r="B2172" s="13">
        <v>36838</v>
      </c>
      <c r="C2172">
        <v>4.6749999999999998</v>
      </c>
      <c r="D2172" s="4">
        <f t="shared" si="107"/>
        <v>1.6172859245600968E-2</v>
      </c>
      <c r="E2172" s="5">
        <f t="shared" si="105"/>
        <v>0.36574867432930092</v>
      </c>
    </row>
    <row r="2173" spans="1:5" x14ac:dyDescent="0.2">
      <c r="A2173" s="9">
        <f t="shared" si="106"/>
        <v>35</v>
      </c>
      <c r="B2173" s="13">
        <v>36839</v>
      </c>
      <c r="C2173">
        <v>4.92</v>
      </c>
      <c r="D2173" s="4">
        <f t="shared" si="107"/>
        <v>5.1079367763566495E-2</v>
      </c>
      <c r="E2173" s="5">
        <f t="shared" si="105"/>
        <v>0.4617332935974704</v>
      </c>
    </row>
    <row r="2174" spans="1:5" x14ac:dyDescent="0.2">
      <c r="A2174" s="9">
        <f t="shared" si="106"/>
        <v>35</v>
      </c>
      <c r="B2174" s="13">
        <v>36840</v>
      </c>
      <c r="C2174">
        <v>5.36</v>
      </c>
      <c r="D2174" s="4">
        <f t="shared" si="107"/>
        <v>8.5655444578494014E-2</v>
      </c>
      <c r="E2174" s="5">
        <f t="shared" si="105"/>
        <v>0.65515345426944516</v>
      </c>
    </row>
    <row r="2175" spans="1:5" x14ac:dyDescent="0.2">
      <c r="A2175" s="9">
        <f t="shared" si="106"/>
        <v>35</v>
      </c>
      <c r="B2175" s="13">
        <v>36841</v>
      </c>
      <c r="C2175">
        <v>5.2450000000000001</v>
      </c>
      <c r="D2175" s="4">
        <f t="shared" si="107"/>
        <v>-2.1688733234450173E-2</v>
      </c>
      <c r="E2175" s="5">
        <f t="shared" si="105"/>
        <v>0.60549914367823043</v>
      </c>
    </row>
    <row r="2176" spans="1:5" x14ac:dyDescent="0.2">
      <c r="A2176" s="9">
        <f t="shared" si="106"/>
        <v>35</v>
      </c>
      <c r="B2176" s="13">
        <v>36842</v>
      </c>
      <c r="C2176">
        <v>5.2450000000000001</v>
      </c>
      <c r="D2176" s="4">
        <f t="shared" si="107"/>
        <v>0</v>
      </c>
      <c r="E2176" s="5">
        <f t="shared" si="105"/>
        <v>0.60805503718669562</v>
      </c>
    </row>
    <row r="2177" spans="1:5" x14ac:dyDescent="0.2">
      <c r="A2177" s="9">
        <f t="shared" si="106"/>
        <v>35</v>
      </c>
      <c r="B2177" s="13">
        <v>36843</v>
      </c>
      <c r="C2177">
        <v>5.2450000000000001</v>
      </c>
      <c r="D2177" s="4">
        <f t="shared" si="107"/>
        <v>0</v>
      </c>
      <c r="E2177" s="5">
        <f t="shared" si="105"/>
        <v>0.61745223595008425</v>
      </c>
    </row>
    <row r="2178" spans="1:5" x14ac:dyDescent="0.2">
      <c r="A2178" s="9">
        <f t="shared" si="106"/>
        <v>35</v>
      </c>
      <c r="B2178" s="13">
        <v>36844</v>
      </c>
      <c r="C2178">
        <v>5.5949999999999998</v>
      </c>
      <c r="D2178" s="4">
        <f t="shared" si="107"/>
        <v>6.4598099915627885E-2</v>
      </c>
      <c r="E2178" s="5">
        <f t="shared" si="105"/>
        <v>0.67723226027262795</v>
      </c>
    </row>
    <row r="2179" spans="1:5" x14ac:dyDescent="0.2">
      <c r="A2179" s="9">
        <f t="shared" si="106"/>
        <v>35</v>
      </c>
      <c r="B2179" s="13">
        <v>36845</v>
      </c>
      <c r="C2179">
        <v>5.7949999999999999</v>
      </c>
      <c r="D2179" s="4">
        <f t="shared" si="107"/>
        <v>3.5122135027826427E-2</v>
      </c>
      <c r="E2179" s="5">
        <f t="shared" ref="E2179:E2242" si="108">STDEV(D2170:D2179)*SQRT(365)</f>
        <v>0.67062377228176084</v>
      </c>
    </row>
    <row r="2180" spans="1:5" x14ac:dyDescent="0.2">
      <c r="A2180" s="9">
        <f t="shared" si="106"/>
        <v>35</v>
      </c>
      <c r="B2180" s="13">
        <v>36846</v>
      </c>
      <c r="C2180">
        <v>5.94</v>
      </c>
      <c r="D2180" s="4">
        <f t="shared" si="107"/>
        <v>2.4713656582838705E-2</v>
      </c>
      <c r="E2180" s="5">
        <f t="shared" si="108"/>
        <v>0.65348241789074835</v>
      </c>
    </row>
    <row r="2181" spans="1:5" x14ac:dyDescent="0.2">
      <c r="A2181" s="9">
        <f t="shared" si="106"/>
        <v>35</v>
      </c>
      <c r="B2181" s="13">
        <v>36847</v>
      </c>
      <c r="C2181">
        <v>5.88</v>
      </c>
      <c r="D2181" s="4">
        <f t="shared" si="107"/>
        <v>-1.0152371464018073E-2</v>
      </c>
      <c r="E2181" s="5">
        <f t="shared" si="108"/>
        <v>0.66093225597206828</v>
      </c>
    </row>
    <row r="2182" spans="1:5" x14ac:dyDescent="0.2">
      <c r="A2182" s="9">
        <f t="shared" si="106"/>
        <v>35</v>
      </c>
      <c r="B2182" s="13">
        <v>36848</v>
      </c>
      <c r="C2182">
        <v>5.6349999999999998</v>
      </c>
      <c r="D2182" s="4">
        <f t="shared" si="107"/>
        <v>-4.2559614418796007E-2</v>
      </c>
      <c r="E2182" s="5">
        <f t="shared" si="108"/>
        <v>0.77630279894813314</v>
      </c>
    </row>
    <row r="2183" spans="1:5" x14ac:dyDescent="0.2">
      <c r="A2183" s="9">
        <f t="shared" si="106"/>
        <v>35</v>
      </c>
      <c r="B2183" s="13">
        <v>36849</v>
      </c>
      <c r="C2183">
        <v>5.6349999999999998</v>
      </c>
      <c r="D2183" s="4">
        <f t="shared" si="107"/>
        <v>0</v>
      </c>
      <c r="E2183" s="5">
        <f t="shared" si="108"/>
        <v>0.75075364031628233</v>
      </c>
    </row>
    <row r="2184" spans="1:5" x14ac:dyDescent="0.2">
      <c r="A2184" s="9">
        <f t="shared" si="106"/>
        <v>35</v>
      </c>
      <c r="B2184" s="13">
        <v>36850</v>
      </c>
      <c r="C2184">
        <v>5.6349999999999998</v>
      </c>
      <c r="D2184" s="4">
        <f t="shared" si="107"/>
        <v>0</v>
      </c>
      <c r="E2184" s="5">
        <f t="shared" si="108"/>
        <v>0.57497556684099249</v>
      </c>
    </row>
    <row r="2185" spans="1:5" x14ac:dyDescent="0.2">
      <c r="A2185" s="9">
        <f t="shared" si="106"/>
        <v>35</v>
      </c>
      <c r="B2185" s="13">
        <v>36851</v>
      </c>
      <c r="C2185">
        <v>6.2350000000000003</v>
      </c>
      <c r="D2185" s="4">
        <f t="shared" si="107"/>
        <v>0.10118143164026028</v>
      </c>
      <c r="E2185" s="5">
        <f t="shared" si="108"/>
        <v>0.78461687071081354</v>
      </c>
    </row>
    <row r="2186" spans="1:5" x14ac:dyDescent="0.2">
      <c r="A2186" s="9">
        <f t="shared" si="106"/>
        <v>35</v>
      </c>
      <c r="B2186" s="13">
        <v>36852</v>
      </c>
      <c r="C2186">
        <v>6.34</v>
      </c>
      <c r="D2186" s="4">
        <f t="shared" si="107"/>
        <v>1.6700189317134715E-2</v>
      </c>
      <c r="E2186" s="5">
        <f t="shared" si="108"/>
        <v>0.77613295670722571</v>
      </c>
    </row>
    <row r="2187" spans="1:5" x14ac:dyDescent="0.2">
      <c r="A2187" s="9">
        <f t="shared" si="106"/>
        <v>35</v>
      </c>
      <c r="B2187" s="13">
        <v>36853</v>
      </c>
      <c r="C2187">
        <v>6.3150000000000004</v>
      </c>
      <c r="D2187" s="4">
        <f t="shared" si="107"/>
        <v>-3.9510126466799876E-3</v>
      </c>
      <c r="E2187" s="5">
        <f t="shared" si="108"/>
        <v>0.78040271234629033</v>
      </c>
    </row>
    <row r="2188" spans="1:5" x14ac:dyDescent="0.2">
      <c r="A2188" s="9">
        <f t="shared" si="106"/>
        <v>35</v>
      </c>
      <c r="B2188" s="13">
        <v>36854</v>
      </c>
      <c r="C2188">
        <v>6.3150000000000004</v>
      </c>
      <c r="D2188" s="4">
        <f t="shared" si="107"/>
        <v>0</v>
      </c>
      <c r="E2188" s="5">
        <f t="shared" si="108"/>
        <v>0.72121076733213163</v>
      </c>
    </row>
    <row r="2189" spans="1:5" x14ac:dyDescent="0.2">
      <c r="A2189" s="9">
        <f t="shared" si="106"/>
        <v>35</v>
      </c>
      <c r="B2189" s="13">
        <v>36855</v>
      </c>
      <c r="C2189">
        <v>6.3150000000000004</v>
      </c>
      <c r="D2189" s="4">
        <f t="shared" si="107"/>
        <v>0</v>
      </c>
      <c r="E2189" s="5">
        <f t="shared" si="108"/>
        <v>0.70682403718172215</v>
      </c>
    </row>
    <row r="2190" spans="1:5" x14ac:dyDescent="0.2">
      <c r="A2190" s="9">
        <f t="shared" si="106"/>
        <v>35</v>
      </c>
      <c r="B2190" s="13">
        <v>36856</v>
      </c>
      <c r="C2190">
        <v>6.3150000000000004</v>
      </c>
      <c r="D2190" s="4">
        <f t="shared" si="107"/>
        <v>0</v>
      </c>
      <c r="E2190" s="5">
        <f t="shared" si="108"/>
        <v>0.6996991465169301</v>
      </c>
    </row>
    <row r="2191" spans="1:5" x14ac:dyDescent="0.2">
      <c r="A2191" s="9">
        <f t="shared" si="106"/>
        <v>35</v>
      </c>
      <c r="B2191" s="13">
        <v>36857</v>
      </c>
      <c r="C2191">
        <v>6.3150000000000004</v>
      </c>
      <c r="D2191" s="4">
        <f t="shared" si="107"/>
        <v>0</v>
      </c>
      <c r="E2191" s="5">
        <f t="shared" si="108"/>
        <v>0.69277675255752469</v>
      </c>
    </row>
    <row r="2192" spans="1:5" x14ac:dyDescent="0.2">
      <c r="A2192" s="9">
        <f t="shared" si="106"/>
        <v>35</v>
      </c>
      <c r="B2192" s="13">
        <v>36858</v>
      </c>
      <c r="C2192">
        <v>6.2450000000000001</v>
      </c>
      <c r="D2192" s="4">
        <f t="shared" si="107"/>
        <v>-1.1146612224913434E-2</v>
      </c>
      <c r="E2192" s="5">
        <f t="shared" si="108"/>
        <v>0.62396519069934409</v>
      </c>
    </row>
    <row r="2193" spans="1:5" x14ac:dyDescent="0.2">
      <c r="A2193" s="9">
        <f t="shared" si="106"/>
        <v>35</v>
      </c>
      <c r="B2193" s="13">
        <v>36859</v>
      </c>
      <c r="C2193">
        <v>5.9249999999999998</v>
      </c>
      <c r="D2193" s="4">
        <f t="shared" si="107"/>
        <v>-5.2600456556346167E-2</v>
      </c>
      <c r="E2193" s="5">
        <f t="shared" si="108"/>
        <v>0.73087184501286107</v>
      </c>
    </row>
    <row r="2194" spans="1:5" x14ac:dyDescent="0.2">
      <c r="A2194" s="9">
        <f t="shared" si="106"/>
        <v>35</v>
      </c>
      <c r="B2194" s="13">
        <v>36860</v>
      </c>
      <c r="C2194">
        <v>5.95</v>
      </c>
      <c r="D2194" s="4">
        <f t="shared" si="107"/>
        <v>4.210532536343679E-3</v>
      </c>
      <c r="E2194" s="5">
        <f t="shared" si="108"/>
        <v>0.73014168079587838</v>
      </c>
    </row>
    <row r="2195" spans="1:5" x14ac:dyDescent="0.2">
      <c r="A2195" s="9">
        <f t="shared" si="106"/>
        <v>36</v>
      </c>
      <c r="B2195" s="13">
        <v>36861</v>
      </c>
      <c r="C2195">
        <v>6.31</v>
      </c>
      <c r="D2195" s="4">
        <f t="shared" si="107"/>
        <v>5.8744456995583401E-2</v>
      </c>
      <c r="E2195" s="5">
        <f t="shared" si="108"/>
        <v>0.51892678893568445</v>
      </c>
    </row>
    <row r="2196" spans="1:5" x14ac:dyDescent="0.2">
      <c r="A2196" s="9">
        <f t="shared" si="106"/>
        <v>36</v>
      </c>
      <c r="B2196" s="13">
        <v>36862</v>
      </c>
      <c r="C2196">
        <v>6.5949999999999998</v>
      </c>
      <c r="D2196" s="4">
        <f t="shared" si="107"/>
        <v>4.417610961615618E-2</v>
      </c>
      <c r="E2196" s="5">
        <f t="shared" si="108"/>
        <v>0.57566755962703442</v>
      </c>
    </row>
    <row r="2197" spans="1:5" x14ac:dyDescent="0.2">
      <c r="A2197" s="9">
        <f t="shared" si="106"/>
        <v>36</v>
      </c>
      <c r="B2197" s="13">
        <v>36863</v>
      </c>
      <c r="C2197">
        <v>6.5949999999999998</v>
      </c>
      <c r="D2197" s="4">
        <f t="shared" si="107"/>
        <v>0</v>
      </c>
      <c r="E2197" s="5">
        <f t="shared" si="108"/>
        <v>0.5739625627612015</v>
      </c>
    </row>
    <row r="2198" spans="1:5" x14ac:dyDescent="0.2">
      <c r="A2198" s="9">
        <f t="shared" si="106"/>
        <v>36</v>
      </c>
      <c r="B2198" s="13">
        <v>36864</v>
      </c>
      <c r="C2198">
        <v>6.5949999999999998</v>
      </c>
      <c r="D2198" s="4">
        <f t="shared" si="107"/>
        <v>0</v>
      </c>
      <c r="E2198" s="5">
        <f t="shared" si="108"/>
        <v>0.5739625627612015</v>
      </c>
    </row>
    <row r="2199" spans="1:5" x14ac:dyDescent="0.2">
      <c r="A2199" s="9">
        <f t="shared" si="106"/>
        <v>36</v>
      </c>
      <c r="B2199" s="13">
        <v>36865</v>
      </c>
      <c r="C2199">
        <v>7.4850000000000003</v>
      </c>
      <c r="D2199" s="4">
        <f t="shared" si="107"/>
        <v>0.12658923170231384</v>
      </c>
      <c r="E2199" s="5">
        <f t="shared" si="108"/>
        <v>0.93262726952741126</v>
      </c>
    </row>
    <row r="2200" spans="1:5" x14ac:dyDescent="0.2">
      <c r="A2200" s="9">
        <f t="shared" si="106"/>
        <v>36</v>
      </c>
      <c r="B2200" s="13">
        <v>36866</v>
      </c>
      <c r="C2200">
        <v>8.0150000000000006</v>
      </c>
      <c r="D2200" s="4">
        <f t="shared" si="107"/>
        <v>6.841376818992459E-2</v>
      </c>
      <c r="E2200" s="5">
        <f t="shared" si="108"/>
        <v>0.97278449334733941</v>
      </c>
    </row>
    <row r="2201" spans="1:5" x14ac:dyDescent="0.2">
      <c r="A2201" s="9">
        <f t="shared" si="106"/>
        <v>36</v>
      </c>
      <c r="B2201" s="13">
        <v>36867</v>
      </c>
      <c r="C2201">
        <v>8.8550000000000004</v>
      </c>
      <c r="D2201" s="4">
        <f t="shared" si="107"/>
        <v>9.9667485173280612E-2</v>
      </c>
      <c r="E2201" s="5">
        <f t="shared" si="108"/>
        <v>1.0564899072791396</v>
      </c>
    </row>
    <row r="2202" spans="1:5" x14ac:dyDescent="0.2">
      <c r="A2202" s="9">
        <f t="shared" si="106"/>
        <v>36</v>
      </c>
      <c r="B2202" s="13">
        <v>36868</v>
      </c>
      <c r="C2202">
        <v>8.6150000000000002</v>
      </c>
      <c r="D2202" s="4">
        <f t="shared" si="107"/>
        <v>-2.7477401254903888E-2</v>
      </c>
      <c r="E2202" s="5">
        <f t="shared" si="108"/>
        <v>1.0887833406477947</v>
      </c>
    </row>
    <row r="2203" spans="1:5" x14ac:dyDescent="0.2">
      <c r="A2203" s="9">
        <f t="shared" si="106"/>
        <v>36</v>
      </c>
      <c r="B2203" s="13">
        <v>36869</v>
      </c>
      <c r="C2203">
        <v>8.0649999999999995</v>
      </c>
      <c r="D2203" s="4">
        <f t="shared" si="107"/>
        <v>-6.59711584027209E-2</v>
      </c>
      <c r="E2203" s="5">
        <f t="shared" si="108"/>
        <v>1.1330982597463428</v>
      </c>
    </row>
    <row r="2204" spans="1:5" x14ac:dyDescent="0.2">
      <c r="A2204" s="9">
        <f t="shared" si="106"/>
        <v>36</v>
      </c>
      <c r="B2204" s="13">
        <v>36870</v>
      </c>
      <c r="C2204">
        <v>8.0649999999999995</v>
      </c>
      <c r="D2204" s="4">
        <f t="shared" si="107"/>
        <v>0</v>
      </c>
      <c r="E2204" s="5">
        <f t="shared" si="108"/>
        <v>1.1373880942217927</v>
      </c>
    </row>
    <row r="2205" spans="1:5" x14ac:dyDescent="0.2">
      <c r="A2205" s="9">
        <f t="shared" si="106"/>
        <v>36</v>
      </c>
      <c r="B2205" s="13">
        <v>36871</v>
      </c>
      <c r="C2205">
        <v>8.0649999999999995</v>
      </c>
      <c r="D2205" s="4">
        <f t="shared" si="107"/>
        <v>0</v>
      </c>
      <c r="E2205" s="5">
        <f t="shared" si="108"/>
        <v>1.1334113835188349</v>
      </c>
    </row>
    <row r="2206" spans="1:5" x14ac:dyDescent="0.2">
      <c r="A2206" s="9">
        <f t="shared" si="106"/>
        <v>36</v>
      </c>
      <c r="B2206" s="13">
        <v>36872</v>
      </c>
      <c r="C2206">
        <v>9.9350000000000005</v>
      </c>
      <c r="D2206" s="4">
        <f t="shared" si="107"/>
        <v>0.20853016442660813</v>
      </c>
      <c r="E2206" s="5">
        <f t="shared" si="108"/>
        <v>1.5913324927810515</v>
      </c>
    </row>
    <row r="2207" spans="1:5" x14ac:dyDescent="0.2">
      <c r="A2207" s="9">
        <f t="shared" si="106"/>
        <v>36</v>
      </c>
      <c r="B2207" s="13">
        <v>36873</v>
      </c>
      <c r="C2207">
        <v>8.7200000000000006</v>
      </c>
      <c r="D2207" s="4">
        <f t="shared" si="107"/>
        <v>-0.13044463808289186</v>
      </c>
      <c r="E2207" s="5">
        <f t="shared" si="108"/>
        <v>1.8939256911056066</v>
      </c>
    </row>
    <row r="2208" spans="1:5" x14ac:dyDescent="0.2">
      <c r="A2208" s="9">
        <f t="shared" si="106"/>
        <v>36</v>
      </c>
      <c r="B2208" s="13">
        <v>36874</v>
      </c>
      <c r="C2208">
        <v>7.6950000000000003</v>
      </c>
      <c r="D2208" s="4">
        <f t="shared" si="107"/>
        <v>-0.1250484706300457</v>
      </c>
      <c r="E2208" s="5">
        <f t="shared" si="108"/>
        <v>2.107369434984685</v>
      </c>
    </row>
    <row r="2209" spans="1:5" x14ac:dyDescent="0.2">
      <c r="A2209" s="9">
        <f t="shared" si="106"/>
        <v>36</v>
      </c>
      <c r="B2209" s="13">
        <v>36875</v>
      </c>
      <c r="C2209">
        <v>7.52</v>
      </c>
      <c r="D2209" s="4">
        <f t="shared" si="107"/>
        <v>-2.3004629329094146E-2</v>
      </c>
      <c r="E2209" s="5">
        <f t="shared" si="108"/>
        <v>1.9771164594428181</v>
      </c>
    </row>
    <row r="2210" spans="1:5" x14ac:dyDescent="0.2">
      <c r="A2210" s="9">
        <f t="shared" si="106"/>
        <v>36</v>
      </c>
      <c r="B2210" s="13">
        <v>36876</v>
      </c>
      <c r="C2210">
        <v>7.83</v>
      </c>
      <c r="D2210" s="4">
        <f t="shared" si="107"/>
        <v>4.0396372040963351E-2</v>
      </c>
      <c r="E2210" s="5">
        <f t="shared" si="108"/>
        <v>1.9450525492872015</v>
      </c>
    </row>
    <row r="2211" spans="1:5" x14ac:dyDescent="0.2">
      <c r="A2211" s="9">
        <f t="shared" si="106"/>
        <v>36</v>
      </c>
      <c r="B2211" s="13">
        <v>36877</v>
      </c>
      <c r="C2211">
        <v>7.83</v>
      </c>
      <c r="D2211" s="4">
        <f t="shared" si="107"/>
        <v>0</v>
      </c>
      <c r="E2211" s="5">
        <f t="shared" si="108"/>
        <v>1.8224164834348955</v>
      </c>
    </row>
    <row r="2212" spans="1:5" x14ac:dyDescent="0.2">
      <c r="A2212" s="9">
        <f t="shared" si="106"/>
        <v>36</v>
      </c>
      <c r="B2212" s="13">
        <v>36878</v>
      </c>
      <c r="C2212">
        <v>7.83</v>
      </c>
      <c r="D2212" s="4">
        <f t="shared" si="107"/>
        <v>0</v>
      </c>
      <c r="E2212" s="5">
        <f t="shared" si="108"/>
        <v>1.8206970653064305</v>
      </c>
    </row>
    <row r="2213" spans="1:5" x14ac:dyDescent="0.2">
      <c r="A2213" s="9">
        <f t="shared" si="106"/>
        <v>36</v>
      </c>
      <c r="B2213" s="13">
        <v>36879</v>
      </c>
      <c r="C2213">
        <v>9.2799999999999994</v>
      </c>
      <c r="D2213" s="4">
        <f t="shared" si="107"/>
        <v>0.16989903679539742</v>
      </c>
      <c r="E2213" s="5">
        <f t="shared" si="108"/>
        <v>2.0654914348858804</v>
      </c>
    </row>
    <row r="2214" spans="1:5" x14ac:dyDescent="0.2">
      <c r="A2214" s="9">
        <f t="shared" si="106"/>
        <v>36</v>
      </c>
      <c r="B2214" s="13">
        <v>36880</v>
      </c>
      <c r="C2214">
        <v>9.1199999999999992</v>
      </c>
      <c r="D2214" s="4">
        <f t="shared" si="107"/>
        <v>-1.7391742711869222E-2</v>
      </c>
      <c r="E2214" s="5">
        <f t="shared" si="108"/>
        <v>2.072942512045612</v>
      </c>
    </row>
    <row r="2215" spans="1:5" x14ac:dyDescent="0.2">
      <c r="A2215" s="9">
        <f t="shared" si="106"/>
        <v>36</v>
      </c>
      <c r="B2215" s="13">
        <v>36881</v>
      </c>
      <c r="C2215">
        <v>9.91</v>
      </c>
      <c r="D2215" s="4">
        <f t="shared" si="107"/>
        <v>8.3074544255656621E-2</v>
      </c>
      <c r="E2215" s="5">
        <f t="shared" si="108"/>
        <v>2.113327561843493</v>
      </c>
    </row>
    <row r="2216" spans="1:5" x14ac:dyDescent="0.2">
      <c r="A2216" s="9">
        <f t="shared" si="106"/>
        <v>36</v>
      </c>
      <c r="B2216" s="13">
        <v>36882</v>
      </c>
      <c r="C2216">
        <v>10.48</v>
      </c>
      <c r="D2216" s="4">
        <f t="shared" si="107"/>
        <v>5.5924330550999539E-2</v>
      </c>
      <c r="E2216" s="5">
        <f t="shared" si="108"/>
        <v>1.7291597096522724</v>
      </c>
    </row>
    <row r="2217" spans="1:5" x14ac:dyDescent="0.2">
      <c r="A2217" s="9">
        <f t="shared" si="106"/>
        <v>36</v>
      </c>
      <c r="B2217" s="13">
        <v>36883</v>
      </c>
      <c r="C2217">
        <v>10.494999999999999</v>
      </c>
      <c r="D2217" s="4">
        <f t="shared" si="107"/>
        <v>1.4302743797001047E-3</v>
      </c>
      <c r="E2217" s="5">
        <f t="shared" si="108"/>
        <v>1.4738847318301882</v>
      </c>
    </row>
    <row r="2218" spans="1:5" x14ac:dyDescent="0.2">
      <c r="A2218" s="9">
        <f t="shared" si="106"/>
        <v>36</v>
      </c>
      <c r="B2218" s="13">
        <v>36884</v>
      </c>
      <c r="C2218">
        <v>10.494999999999999</v>
      </c>
      <c r="D2218" s="4">
        <f t="shared" si="107"/>
        <v>0</v>
      </c>
      <c r="E2218" s="5">
        <f t="shared" si="108"/>
        <v>1.1343813367033537</v>
      </c>
    </row>
    <row r="2219" spans="1:5" x14ac:dyDescent="0.2">
      <c r="A2219" s="9">
        <f t="shared" si="106"/>
        <v>36</v>
      </c>
      <c r="B2219" s="13">
        <v>36885</v>
      </c>
      <c r="C2219">
        <v>10.494999999999999</v>
      </c>
      <c r="D2219" s="4">
        <f t="shared" si="107"/>
        <v>0</v>
      </c>
      <c r="E2219" s="5">
        <f t="shared" si="108"/>
        <v>1.0978648089701843</v>
      </c>
    </row>
    <row r="2220" spans="1:5" x14ac:dyDescent="0.2">
      <c r="A2220" s="9">
        <f t="shared" si="106"/>
        <v>36</v>
      </c>
      <c r="B2220" s="13">
        <v>36886</v>
      </c>
      <c r="C2220">
        <v>10.494999999999999</v>
      </c>
      <c r="D2220" s="4">
        <f t="shared" si="107"/>
        <v>0</v>
      </c>
      <c r="E2220" s="5">
        <f t="shared" si="108"/>
        <v>1.1143282260203911</v>
      </c>
    </row>
    <row r="2221" spans="1:5" x14ac:dyDescent="0.2">
      <c r="A2221" s="9">
        <f t="shared" si="106"/>
        <v>36</v>
      </c>
      <c r="B2221" s="13">
        <v>36887</v>
      </c>
      <c r="C2221">
        <v>10.119999999999999</v>
      </c>
      <c r="D2221" s="4">
        <f t="shared" si="107"/>
        <v>-3.6385289413276879E-2</v>
      </c>
      <c r="E2221" s="5">
        <f t="shared" si="108"/>
        <v>1.1732443303681657</v>
      </c>
    </row>
    <row r="2222" spans="1:5" x14ac:dyDescent="0.2">
      <c r="A2222" s="9">
        <f t="shared" si="106"/>
        <v>36</v>
      </c>
      <c r="B2222" s="13">
        <v>36888</v>
      </c>
      <c r="C2222">
        <v>9.5950000000000006</v>
      </c>
      <c r="D2222" s="4">
        <f t="shared" si="107"/>
        <v>-5.3271534399656109E-2</v>
      </c>
      <c r="E2222" s="5">
        <f t="shared" si="108"/>
        <v>1.2613237280606919</v>
      </c>
    </row>
    <row r="2223" spans="1:5" x14ac:dyDescent="0.2">
      <c r="A2223" s="9">
        <f t="shared" si="106"/>
        <v>36</v>
      </c>
      <c r="B2223" s="13">
        <v>36889</v>
      </c>
      <c r="C2223">
        <v>9.23</v>
      </c>
      <c r="D2223" s="4">
        <f t="shared" si="107"/>
        <v>-3.8783080944902418E-2</v>
      </c>
      <c r="E2223" s="5">
        <f t="shared" si="108"/>
        <v>0.80544535192467914</v>
      </c>
    </row>
    <row r="2224" spans="1:5" x14ac:dyDescent="0.2">
      <c r="A2224" s="9">
        <f t="shared" si="106"/>
        <v>36</v>
      </c>
      <c r="B2224" s="13">
        <v>36890</v>
      </c>
      <c r="C2224">
        <v>9.52</v>
      </c>
      <c r="D2224" s="4">
        <f t="shared" si="107"/>
        <v>3.0935800288513032E-2</v>
      </c>
      <c r="E2224" s="5">
        <f t="shared" si="108"/>
        <v>0.81727208601076351</v>
      </c>
    </row>
    <row r="2225" spans="1:5" x14ac:dyDescent="0.2">
      <c r="A2225" s="9">
        <f t="shared" si="106"/>
        <v>36</v>
      </c>
      <c r="B2225" s="13">
        <v>36891</v>
      </c>
      <c r="C2225">
        <v>9.52</v>
      </c>
      <c r="D2225" s="4">
        <f t="shared" si="107"/>
        <v>0</v>
      </c>
      <c r="E2225" s="5">
        <f t="shared" si="108"/>
        <v>0.62368219867128805</v>
      </c>
    </row>
    <row r="2226" spans="1:5" x14ac:dyDescent="0.2">
      <c r="A2226" s="9">
        <f t="shared" si="106"/>
        <v>37</v>
      </c>
      <c r="B2226" s="13">
        <v>36892</v>
      </c>
      <c r="C2226">
        <v>10.53</v>
      </c>
      <c r="D2226" s="4">
        <f t="shared" si="107"/>
        <v>0.10083347734261025</v>
      </c>
      <c r="E2226" s="5">
        <f t="shared" si="108"/>
        <v>0.82518513222691348</v>
      </c>
    </row>
    <row r="2227" spans="1:5" x14ac:dyDescent="0.2">
      <c r="A2227" s="9">
        <f t="shared" si="106"/>
        <v>37</v>
      </c>
      <c r="B2227" s="13">
        <v>36893</v>
      </c>
      <c r="C2227">
        <v>10.53</v>
      </c>
      <c r="D2227" s="4">
        <f t="shared" si="107"/>
        <v>0</v>
      </c>
      <c r="E2227" s="5">
        <f t="shared" si="108"/>
        <v>0.82516329256016396</v>
      </c>
    </row>
    <row r="2228" spans="1:5" x14ac:dyDescent="0.2">
      <c r="A2228" s="9">
        <f t="shared" si="106"/>
        <v>37</v>
      </c>
      <c r="B2228" s="13">
        <v>36894</v>
      </c>
      <c r="C2228">
        <v>9.76</v>
      </c>
      <c r="D2228" s="4">
        <f t="shared" si="107"/>
        <v>-7.5935925720882994E-2</v>
      </c>
      <c r="E2228" s="5">
        <f t="shared" si="108"/>
        <v>0.94520567509420539</v>
      </c>
    </row>
    <row r="2229" spans="1:5" x14ac:dyDescent="0.2">
      <c r="A2229" s="9">
        <f t="shared" si="106"/>
        <v>37</v>
      </c>
      <c r="B2229" s="13">
        <v>36895</v>
      </c>
      <c r="C2229">
        <v>9.6649999999999991</v>
      </c>
      <c r="D2229" s="4">
        <f t="shared" si="107"/>
        <v>-9.781287764706945E-3</v>
      </c>
      <c r="E2229" s="5">
        <f t="shared" si="108"/>
        <v>0.94400501061797537</v>
      </c>
    </row>
    <row r="2230" spans="1:5" x14ac:dyDescent="0.2">
      <c r="A2230" s="9">
        <f t="shared" si="106"/>
        <v>37</v>
      </c>
      <c r="B2230" s="13">
        <v>36896</v>
      </c>
      <c r="C2230">
        <v>9.4049999999999994</v>
      </c>
      <c r="D2230" s="4">
        <f t="shared" si="107"/>
        <v>-2.7269649907300516E-2</v>
      </c>
      <c r="E2230" s="5">
        <f t="shared" si="108"/>
        <v>0.94871753513894586</v>
      </c>
    </row>
    <row r="2231" spans="1:5" x14ac:dyDescent="0.2">
      <c r="A2231" s="9">
        <f t="shared" si="106"/>
        <v>37</v>
      </c>
      <c r="B2231" s="13">
        <v>36897</v>
      </c>
      <c r="C2231">
        <v>9.8249999999999993</v>
      </c>
      <c r="D2231" s="4">
        <f t="shared" si="107"/>
        <v>4.3688695002331163E-2</v>
      </c>
      <c r="E2231" s="5">
        <f t="shared" si="108"/>
        <v>0.98437803492756559</v>
      </c>
    </row>
    <row r="2232" spans="1:5" x14ac:dyDescent="0.2">
      <c r="A2232" s="9">
        <f t="shared" si="106"/>
        <v>37</v>
      </c>
      <c r="B2232" s="13">
        <v>36898</v>
      </c>
      <c r="C2232">
        <v>9.8249999999999993</v>
      </c>
      <c r="D2232" s="4">
        <f t="shared" si="107"/>
        <v>0</v>
      </c>
      <c r="E2232" s="5">
        <f t="shared" si="108"/>
        <v>0.92476103189792291</v>
      </c>
    </row>
    <row r="2233" spans="1:5" x14ac:dyDescent="0.2">
      <c r="A2233" s="9">
        <f t="shared" ref="A2233:A2296" si="109">MONTH(B2233)+(YEAR(B2233)-1998)*12</f>
        <v>37</v>
      </c>
      <c r="B2233" s="13">
        <v>36899</v>
      </c>
      <c r="C2233">
        <v>9.8249999999999993</v>
      </c>
      <c r="D2233" s="4">
        <f t="shared" si="107"/>
        <v>0</v>
      </c>
      <c r="E2233" s="5">
        <f t="shared" si="108"/>
        <v>0.88353298639896982</v>
      </c>
    </row>
    <row r="2234" spans="1:5" x14ac:dyDescent="0.2">
      <c r="A2234" s="9">
        <f t="shared" si="109"/>
        <v>37</v>
      </c>
      <c r="B2234" s="13">
        <v>36900</v>
      </c>
      <c r="C2234">
        <v>10.34</v>
      </c>
      <c r="D2234" s="4">
        <f t="shared" ref="D2234:D2297" si="110">LN(C2234/C2233)</f>
        <v>5.1089711324958216E-2</v>
      </c>
      <c r="E2234" s="5">
        <f t="shared" si="108"/>
        <v>0.91422910932497226</v>
      </c>
    </row>
    <row r="2235" spans="1:5" x14ac:dyDescent="0.2">
      <c r="A2235" s="9">
        <f t="shared" si="109"/>
        <v>37</v>
      </c>
      <c r="B2235" s="13">
        <v>36901</v>
      </c>
      <c r="C2235">
        <v>9.9450000000000003</v>
      </c>
      <c r="D2235" s="4">
        <f t="shared" si="110"/>
        <v>-3.8949956774347545E-2</v>
      </c>
      <c r="E2235" s="5">
        <f t="shared" si="108"/>
        <v>0.95775387900937348</v>
      </c>
    </row>
    <row r="2236" spans="1:5" x14ac:dyDescent="0.2">
      <c r="A2236" s="9">
        <f t="shared" si="109"/>
        <v>37</v>
      </c>
      <c r="B2236" s="13">
        <v>36902</v>
      </c>
      <c r="C2236">
        <v>9.9</v>
      </c>
      <c r="D2236" s="4">
        <f t="shared" si="110"/>
        <v>-4.5351551653912622E-3</v>
      </c>
      <c r="E2236" s="5">
        <f t="shared" si="108"/>
        <v>0.70574970790706693</v>
      </c>
    </row>
    <row r="2237" spans="1:5" x14ac:dyDescent="0.2">
      <c r="A2237" s="9">
        <f t="shared" si="109"/>
        <v>37</v>
      </c>
      <c r="B2237" s="13">
        <v>36903</v>
      </c>
      <c r="C2237">
        <v>8.9749999999999996</v>
      </c>
      <c r="D2237" s="4">
        <f t="shared" si="110"/>
        <v>-9.8091822766201792E-2</v>
      </c>
      <c r="E2237" s="5">
        <f t="shared" si="108"/>
        <v>0.89453919818259042</v>
      </c>
    </row>
    <row r="2238" spans="1:5" x14ac:dyDescent="0.2">
      <c r="A2238" s="9">
        <f t="shared" si="109"/>
        <v>37</v>
      </c>
      <c r="B2238" s="13">
        <v>36904</v>
      </c>
      <c r="C2238">
        <v>8.76</v>
      </c>
      <c r="D2238" s="4">
        <f t="shared" si="110"/>
        <v>-2.4247029426042538E-2</v>
      </c>
      <c r="E2238" s="5">
        <f t="shared" si="108"/>
        <v>0.80395583848811247</v>
      </c>
    </row>
    <row r="2239" spans="1:5" x14ac:dyDescent="0.2">
      <c r="A2239" s="9">
        <f t="shared" si="109"/>
        <v>37</v>
      </c>
      <c r="B2239" s="13">
        <v>36905</v>
      </c>
      <c r="C2239">
        <v>8.76</v>
      </c>
      <c r="D2239" s="4">
        <f t="shared" si="110"/>
        <v>0</v>
      </c>
      <c r="E2239" s="5">
        <f t="shared" si="108"/>
        <v>0.80663061485698562</v>
      </c>
    </row>
    <row r="2240" spans="1:5" x14ac:dyDescent="0.2">
      <c r="A2240" s="9">
        <f t="shared" si="109"/>
        <v>37</v>
      </c>
      <c r="B2240" s="13">
        <v>36906</v>
      </c>
      <c r="C2240">
        <v>8.76</v>
      </c>
      <c r="D2240" s="4">
        <f t="shared" si="110"/>
        <v>0</v>
      </c>
      <c r="E2240" s="5">
        <f t="shared" si="108"/>
        <v>0.7995152782092908</v>
      </c>
    </row>
    <row r="2241" spans="1:5" x14ac:dyDescent="0.2">
      <c r="A2241" s="9">
        <f t="shared" si="109"/>
        <v>37</v>
      </c>
      <c r="B2241" s="13">
        <v>36907</v>
      </c>
      <c r="C2241">
        <v>8.76</v>
      </c>
      <c r="D2241" s="4">
        <f t="shared" si="110"/>
        <v>0</v>
      </c>
      <c r="E2241" s="5">
        <f t="shared" si="108"/>
        <v>0.7272546884420843</v>
      </c>
    </row>
    <row r="2242" spans="1:5" x14ac:dyDescent="0.2">
      <c r="A2242" s="9">
        <f t="shared" si="109"/>
        <v>37</v>
      </c>
      <c r="B2242" s="13">
        <v>36908</v>
      </c>
      <c r="C2242">
        <v>8.19</v>
      </c>
      <c r="D2242" s="4">
        <f t="shared" si="110"/>
        <v>-6.7282007083322062E-2</v>
      </c>
      <c r="E2242" s="5">
        <f t="shared" si="108"/>
        <v>0.79467977634331455</v>
      </c>
    </row>
    <row r="2243" spans="1:5" x14ac:dyDescent="0.2">
      <c r="A2243" s="9">
        <f t="shared" si="109"/>
        <v>37</v>
      </c>
      <c r="B2243" s="13">
        <v>36909</v>
      </c>
      <c r="C2243">
        <v>7.86</v>
      </c>
      <c r="D2243" s="4">
        <f t="shared" si="110"/>
        <v>-4.1127291423862733E-2</v>
      </c>
      <c r="E2243" s="5">
        <f t="shared" ref="E2243:E2306" si="111">STDEV(D2234:D2243)*SQRT(365)</f>
        <v>0.79532105211012771</v>
      </c>
    </row>
    <row r="2244" spans="1:5" x14ac:dyDescent="0.2">
      <c r="A2244" s="9">
        <f t="shared" si="109"/>
        <v>37</v>
      </c>
      <c r="B2244" s="13">
        <v>36910</v>
      </c>
      <c r="C2244">
        <v>7.0650000000000004</v>
      </c>
      <c r="D2244" s="4">
        <f t="shared" si="110"/>
        <v>-0.10663359030462445</v>
      </c>
      <c r="E2244" s="5">
        <f t="shared" si="111"/>
        <v>0.77554269395532205</v>
      </c>
    </row>
    <row r="2245" spans="1:5" x14ac:dyDescent="0.2">
      <c r="A2245" s="9">
        <f t="shared" si="109"/>
        <v>37</v>
      </c>
      <c r="B2245" s="13">
        <v>36911</v>
      </c>
      <c r="C2245">
        <v>7.5750000000000002</v>
      </c>
      <c r="D2245" s="4">
        <f t="shared" si="110"/>
        <v>6.9700335258942064E-2</v>
      </c>
      <c r="E2245" s="5">
        <f t="shared" si="111"/>
        <v>1.0122929494194168</v>
      </c>
    </row>
    <row r="2246" spans="1:5" x14ac:dyDescent="0.2">
      <c r="A2246" s="9">
        <f t="shared" si="109"/>
        <v>37</v>
      </c>
      <c r="B2246" s="13">
        <v>36912</v>
      </c>
      <c r="C2246">
        <v>7.5750000000000002</v>
      </c>
      <c r="D2246" s="4">
        <f t="shared" si="110"/>
        <v>0</v>
      </c>
      <c r="E2246" s="5">
        <f t="shared" si="111"/>
        <v>1.0167757849414307</v>
      </c>
    </row>
    <row r="2247" spans="1:5" x14ac:dyDescent="0.2">
      <c r="A2247" s="9">
        <f t="shared" si="109"/>
        <v>37</v>
      </c>
      <c r="B2247" s="13">
        <v>36913</v>
      </c>
      <c r="C2247">
        <v>7.5750000000000002</v>
      </c>
      <c r="D2247" s="4">
        <f t="shared" si="110"/>
        <v>0</v>
      </c>
      <c r="E2247" s="5">
        <f t="shared" si="111"/>
        <v>0.90419078292582022</v>
      </c>
    </row>
    <row r="2248" spans="1:5" x14ac:dyDescent="0.2">
      <c r="A2248" s="9">
        <f t="shared" si="109"/>
        <v>37</v>
      </c>
      <c r="B2248" s="13">
        <v>36914</v>
      </c>
      <c r="C2248">
        <v>7.6749999999999998</v>
      </c>
      <c r="D2248" s="4">
        <f t="shared" si="110"/>
        <v>1.311494207782795E-2</v>
      </c>
      <c r="E2248" s="5">
        <f t="shared" si="111"/>
        <v>0.920013940629682</v>
      </c>
    </row>
    <row r="2249" spans="1:5" x14ac:dyDescent="0.2">
      <c r="A2249" s="9">
        <f t="shared" si="109"/>
        <v>37</v>
      </c>
      <c r="B2249" s="13">
        <v>36915</v>
      </c>
      <c r="C2249">
        <v>7.0650000000000004</v>
      </c>
      <c r="D2249" s="4">
        <f t="shared" si="110"/>
        <v>-8.281527733676998E-2</v>
      </c>
      <c r="E2249" s="5">
        <f t="shared" si="111"/>
        <v>1.0039600155383206</v>
      </c>
    </row>
    <row r="2250" spans="1:5" x14ac:dyDescent="0.2">
      <c r="A2250" s="9">
        <f t="shared" si="109"/>
        <v>37</v>
      </c>
      <c r="B2250" s="13">
        <v>36916</v>
      </c>
      <c r="C2250">
        <v>6.91</v>
      </c>
      <c r="D2250" s="4">
        <f t="shared" si="110"/>
        <v>-2.2183378356912305E-2</v>
      </c>
      <c r="E2250" s="5">
        <f t="shared" si="111"/>
        <v>0.99358159290083126</v>
      </c>
    </row>
    <row r="2251" spans="1:5" x14ac:dyDescent="0.2">
      <c r="A2251" s="9">
        <f t="shared" si="109"/>
        <v>37</v>
      </c>
      <c r="B2251" s="13">
        <v>36917</v>
      </c>
      <c r="C2251">
        <v>7.2949999999999999</v>
      </c>
      <c r="D2251" s="4">
        <f t="shared" si="110"/>
        <v>5.4219544195170374E-2</v>
      </c>
      <c r="E2251" s="5">
        <f t="shared" si="111"/>
        <v>1.094912384314449</v>
      </c>
    </row>
    <row r="2252" spans="1:5" x14ac:dyDescent="0.2">
      <c r="A2252" s="9">
        <f t="shared" si="109"/>
        <v>37</v>
      </c>
      <c r="B2252" s="13">
        <v>36918</v>
      </c>
      <c r="C2252">
        <v>7.0350000000000001</v>
      </c>
      <c r="D2252" s="4">
        <f t="shared" si="110"/>
        <v>-3.6291491408396589E-2</v>
      </c>
      <c r="E2252" s="5">
        <f t="shared" si="111"/>
        <v>1.0539283680644391</v>
      </c>
    </row>
    <row r="2253" spans="1:5" x14ac:dyDescent="0.2">
      <c r="A2253" s="9">
        <f t="shared" si="109"/>
        <v>37</v>
      </c>
      <c r="B2253" s="13">
        <v>36919</v>
      </c>
      <c r="C2253">
        <v>7.0350000000000001</v>
      </c>
      <c r="D2253" s="4">
        <f t="shared" si="110"/>
        <v>0</v>
      </c>
      <c r="E2253" s="5">
        <f t="shared" si="111"/>
        <v>1.0421219436371287</v>
      </c>
    </row>
    <row r="2254" spans="1:5" x14ac:dyDescent="0.2">
      <c r="A2254" s="9">
        <f t="shared" si="109"/>
        <v>37</v>
      </c>
      <c r="B2254" s="13">
        <v>36920</v>
      </c>
      <c r="C2254">
        <v>7.0350000000000001</v>
      </c>
      <c r="D2254" s="4">
        <f t="shared" si="110"/>
        <v>0</v>
      </c>
      <c r="E2254" s="5">
        <f t="shared" si="111"/>
        <v>0.82138132081949777</v>
      </c>
    </row>
    <row r="2255" spans="1:5" x14ac:dyDescent="0.2">
      <c r="A2255" s="9">
        <f t="shared" si="109"/>
        <v>37</v>
      </c>
      <c r="B2255" s="13">
        <v>36921</v>
      </c>
      <c r="C2255">
        <v>6.6</v>
      </c>
      <c r="D2255" s="4">
        <f t="shared" si="110"/>
        <v>-6.3828041533972646E-2</v>
      </c>
      <c r="E2255" s="5">
        <f t="shared" si="111"/>
        <v>0.75229535143229631</v>
      </c>
    </row>
    <row r="2256" spans="1:5" x14ac:dyDescent="0.2">
      <c r="A2256" s="9">
        <f t="shared" si="109"/>
        <v>37</v>
      </c>
      <c r="B2256" s="13">
        <v>36922</v>
      </c>
      <c r="C2256">
        <v>5.87</v>
      </c>
      <c r="D2256" s="4">
        <f t="shared" si="110"/>
        <v>-0.11721501519237477</v>
      </c>
      <c r="E2256" s="5">
        <f t="shared" si="111"/>
        <v>0.96769721401212661</v>
      </c>
    </row>
    <row r="2257" spans="1:5" x14ac:dyDescent="0.2">
      <c r="A2257" s="9">
        <f t="shared" si="109"/>
        <v>38</v>
      </c>
      <c r="B2257" s="13">
        <v>36923</v>
      </c>
      <c r="C2257">
        <v>5.8949999999999996</v>
      </c>
      <c r="D2257" s="4">
        <f t="shared" si="110"/>
        <v>4.2499001493291168E-3</v>
      </c>
      <c r="E2257" s="5">
        <f t="shared" si="111"/>
        <v>0.97256738286508715</v>
      </c>
    </row>
    <row r="2258" spans="1:5" x14ac:dyDescent="0.2">
      <c r="A2258" s="9">
        <f t="shared" si="109"/>
        <v>38</v>
      </c>
      <c r="B2258" s="13">
        <v>36924</v>
      </c>
      <c r="C2258">
        <v>5.84</v>
      </c>
      <c r="D2258" s="4">
        <f t="shared" si="110"/>
        <v>-9.3737371491984765E-3</v>
      </c>
      <c r="E2258" s="5">
        <f t="shared" si="111"/>
        <v>0.94587815731973035</v>
      </c>
    </row>
    <row r="2259" spans="1:5" x14ac:dyDescent="0.2">
      <c r="A2259" s="9">
        <f t="shared" si="109"/>
        <v>38</v>
      </c>
      <c r="B2259" s="13">
        <v>36925</v>
      </c>
      <c r="C2259">
        <v>6.6050000000000004</v>
      </c>
      <c r="D2259" s="4">
        <f t="shared" si="110"/>
        <v>0.123096141134153</v>
      </c>
      <c r="E2259" s="5">
        <f t="shared" si="111"/>
        <v>1.2310420867449692</v>
      </c>
    </row>
    <row r="2260" spans="1:5" x14ac:dyDescent="0.2">
      <c r="A2260" s="9">
        <f t="shared" si="109"/>
        <v>38</v>
      </c>
      <c r="B2260" s="13">
        <v>36926</v>
      </c>
      <c r="C2260">
        <v>6.6050000000000004</v>
      </c>
      <c r="D2260" s="4">
        <f t="shared" si="110"/>
        <v>0</v>
      </c>
      <c r="E2260" s="5">
        <f t="shared" si="111"/>
        <v>1.2270393211416537</v>
      </c>
    </row>
    <row r="2261" spans="1:5" x14ac:dyDescent="0.2">
      <c r="A2261" s="9">
        <f t="shared" si="109"/>
        <v>38</v>
      </c>
      <c r="B2261" s="13">
        <v>36927</v>
      </c>
      <c r="C2261">
        <v>6.6050000000000004</v>
      </c>
      <c r="D2261" s="4">
        <f t="shared" si="110"/>
        <v>0</v>
      </c>
      <c r="E2261" s="5">
        <f t="shared" si="111"/>
        <v>1.1638843117754789</v>
      </c>
    </row>
    <row r="2262" spans="1:5" x14ac:dyDescent="0.2">
      <c r="A2262" s="9">
        <f t="shared" si="109"/>
        <v>38</v>
      </c>
      <c r="B2262" s="13">
        <v>36928</v>
      </c>
      <c r="C2262">
        <v>5.7649999999999997</v>
      </c>
      <c r="D2262" s="4">
        <f t="shared" si="110"/>
        <v>-0.13602178425326639</v>
      </c>
      <c r="E2262" s="5">
        <f t="shared" si="111"/>
        <v>1.3895518805650895</v>
      </c>
    </row>
    <row r="2263" spans="1:5" x14ac:dyDescent="0.2">
      <c r="A2263" s="9">
        <f t="shared" si="109"/>
        <v>38</v>
      </c>
      <c r="B2263" s="13">
        <v>36929</v>
      </c>
      <c r="C2263">
        <v>5.58</v>
      </c>
      <c r="D2263" s="4">
        <f t="shared" si="110"/>
        <v>-3.2616377327802717E-2</v>
      </c>
      <c r="E2263" s="5">
        <f t="shared" si="111"/>
        <v>1.3845624634507749</v>
      </c>
    </row>
    <row r="2264" spans="1:5" x14ac:dyDescent="0.2">
      <c r="A2264" s="9">
        <f t="shared" si="109"/>
        <v>38</v>
      </c>
      <c r="B2264" s="13">
        <v>36930</v>
      </c>
      <c r="C2264">
        <v>5.67</v>
      </c>
      <c r="D2264" s="4">
        <f t="shared" si="110"/>
        <v>1.600034134644112E-2</v>
      </c>
      <c r="E2264" s="5">
        <f t="shared" si="111"/>
        <v>1.3987240340391254</v>
      </c>
    </row>
    <row r="2265" spans="1:5" x14ac:dyDescent="0.2">
      <c r="A2265" s="9">
        <f t="shared" si="109"/>
        <v>38</v>
      </c>
      <c r="B2265" s="13">
        <v>36931</v>
      </c>
      <c r="C2265">
        <v>6.2450000000000001</v>
      </c>
      <c r="D2265" s="4">
        <f t="shared" si="110"/>
        <v>9.6592025837880416E-2</v>
      </c>
      <c r="E2265" s="5">
        <f t="shared" si="111"/>
        <v>1.5316323357485864</v>
      </c>
    </row>
    <row r="2266" spans="1:5" x14ac:dyDescent="0.2">
      <c r="A2266" s="9">
        <f t="shared" si="109"/>
        <v>38</v>
      </c>
      <c r="B2266" s="13">
        <v>36932</v>
      </c>
      <c r="C2266">
        <v>6.08</v>
      </c>
      <c r="D2266" s="4">
        <f t="shared" si="110"/>
        <v>-2.6776447599465368E-2</v>
      </c>
      <c r="E2266" s="5">
        <f t="shared" si="111"/>
        <v>1.3509826203838431</v>
      </c>
    </row>
    <row r="2267" spans="1:5" x14ac:dyDescent="0.2">
      <c r="A2267" s="9">
        <f t="shared" si="109"/>
        <v>38</v>
      </c>
      <c r="B2267" s="13">
        <v>36933</v>
      </c>
      <c r="C2267">
        <v>6.08</v>
      </c>
      <c r="D2267" s="4">
        <f t="shared" si="110"/>
        <v>0</v>
      </c>
      <c r="E2267" s="5">
        <f t="shared" si="111"/>
        <v>1.3511328441468082</v>
      </c>
    </row>
    <row r="2268" spans="1:5" x14ac:dyDescent="0.2">
      <c r="A2268" s="9">
        <f t="shared" si="109"/>
        <v>38</v>
      </c>
      <c r="B2268" s="13">
        <v>36934</v>
      </c>
      <c r="C2268">
        <v>6.08</v>
      </c>
      <c r="D2268" s="4">
        <f t="shared" si="110"/>
        <v>0</v>
      </c>
      <c r="E2268" s="5">
        <f t="shared" si="111"/>
        <v>1.3488108603662508</v>
      </c>
    </row>
    <row r="2269" spans="1:5" x14ac:dyDescent="0.2">
      <c r="A2269" s="9">
        <f t="shared" si="109"/>
        <v>38</v>
      </c>
      <c r="B2269" s="13">
        <v>36935</v>
      </c>
      <c r="C2269">
        <v>5.63</v>
      </c>
      <c r="D2269" s="4">
        <f t="shared" si="110"/>
        <v>-7.689525382647662E-2</v>
      </c>
      <c r="E2269" s="5">
        <f t="shared" si="111"/>
        <v>1.1608998535139958</v>
      </c>
    </row>
    <row r="2270" spans="1:5" x14ac:dyDescent="0.2">
      <c r="A2270" s="9">
        <f t="shared" si="109"/>
        <v>38</v>
      </c>
      <c r="B2270" s="13">
        <v>36936</v>
      </c>
      <c r="C2270">
        <v>5.61</v>
      </c>
      <c r="D2270" s="4">
        <f t="shared" si="110"/>
        <v>-3.5587226169939952E-3</v>
      </c>
      <c r="E2270" s="5">
        <f t="shared" si="111"/>
        <v>1.1591119220293229</v>
      </c>
    </row>
    <row r="2271" spans="1:5" x14ac:dyDescent="0.2">
      <c r="A2271" s="9">
        <f t="shared" si="109"/>
        <v>38</v>
      </c>
      <c r="B2271" s="13">
        <v>36937</v>
      </c>
      <c r="C2271">
        <v>5.875</v>
      </c>
      <c r="D2271" s="4">
        <f t="shared" si="110"/>
        <v>4.6155340495617606E-2</v>
      </c>
      <c r="E2271" s="5">
        <f t="shared" si="111"/>
        <v>1.2175478876210033</v>
      </c>
    </row>
    <row r="2272" spans="1:5" x14ac:dyDescent="0.2">
      <c r="A2272" s="9">
        <f t="shared" si="109"/>
        <v>38</v>
      </c>
      <c r="B2272" s="13">
        <v>36938</v>
      </c>
      <c r="C2272">
        <v>5.3849999999999998</v>
      </c>
      <c r="D2272" s="4">
        <f t="shared" si="110"/>
        <v>-8.7088749421870809E-2</v>
      </c>
      <c r="E2272" s="5">
        <f t="shared" si="111"/>
        <v>1.037512991907513</v>
      </c>
    </row>
    <row r="2273" spans="1:5" x14ac:dyDescent="0.2">
      <c r="A2273" s="9">
        <f t="shared" si="109"/>
        <v>38</v>
      </c>
      <c r="B2273" s="13">
        <v>36939</v>
      </c>
      <c r="C2273">
        <v>5.47</v>
      </c>
      <c r="D2273" s="4">
        <f t="shared" si="110"/>
        <v>1.5661305825538006E-2</v>
      </c>
      <c r="E2273" s="5">
        <f t="shared" si="111"/>
        <v>1.0297986947499835</v>
      </c>
    </row>
    <row r="2274" spans="1:5" x14ac:dyDescent="0.2">
      <c r="A2274" s="9">
        <f t="shared" si="109"/>
        <v>38</v>
      </c>
      <c r="B2274" s="13">
        <v>36940</v>
      </c>
      <c r="C2274">
        <v>5.47</v>
      </c>
      <c r="D2274" s="4">
        <f t="shared" si="110"/>
        <v>0</v>
      </c>
      <c r="E2274" s="5">
        <f t="shared" si="111"/>
        <v>1.0229762795530302</v>
      </c>
    </row>
    <row r="2275" spans="1:5" x14ac:dyDescent="0.2">
      <c r="A2275" s="9">
        <f t="shared" si="109"/>
        <v>38</v>
      </c>
      <c r="B2275" s="13">
        <v>36941</v>
      </c>
      <c r="C2275">
        <v>5.47</v>
      </c>
      <c r="D2275" s="4">
        <f t="shared" si="110"/>
        <v>0</v>
      </c>
      <c r="E2275" s="5">
        <f t="shared" si="111"/>
        <v>0.77596596691374997</v>
      </c>
    </row>
    <row r="2276" spans="1:5" x14ac:dyDescent="0.2">
      <c r="A2276" s="9">
        <f t="shared" si="109"/>
        <v>38</v>
      </c>
      <c r="B2276" s="13">
        <v>36942</v>
      </c>
      <c r="C2276">
        <v>5.47</v>
      </c>
      <c r="D2276" s="4">
        <f t="shared" si="110"/>
        <v>0</v>
      </c>
      <c r="E2276" s="5">
        <f t="shared" si="111"/>
        <v>0.77389649320840259</v>
      </c>
    </row>
    <row r="2277" spans="1:5" x14ac:dyDescent="0.2">
      <c r="A2277" s="9">
        <f t="shared" si="109"/>
        <v>38</v>
      </c>
      <c r="B2277" s="13">
        <v>36943</v>
      </c>
      <c r="C2277">
        <v>5.2050000000000001</v>
      </c>
      <c r="D2277" s="4">
        <f t="shared" si="110"/>
        <v>-4.9658914366957595E-2</v>
      </c>
      <c r="E2277" s="5">
        <f t="shared" si="111"/>
        <v>0.80395259009822273</v>
      </c>
    </row>
    <row r="2278" spans="1:5" x14ac:dyDescent="0.2">
      <c r="A2278" s="9">
        <f t="shared" si="109"/>
        <v>38</v>
      </c>
      <c r="B2278" s="13">
        <v>36944</v>
      </c>
      <c r="C2278">
        <v>5.2</v>
      </c>
      <c r="D2278" s="4">
        <f t="shared" si="110"/>
        <v>-9.6107647955047816E-4</v>
      </c>
      <c r="E2278" s="5">
        <f t="shared" si="111"/>
        <v>0.80321989088883383</v>
      </c>
    </row>
    <row r="2279" spans="1:5" x14ac:dyDescent="0.2">
      <c r="A2279" s="9">
        <f t="shared" si="109"/>
        <v>38</v>
      </c>
      <c r="B2279" s="13">
        <v>36945</v>
      </c>
      <c r="C2279">
        <v>5.1100000000000003</v>
      </c>
      <c r="D2279" s="4">
        <f t="shared" si="110"/>
        <v>-1.7459221371768543E-2</v>
      </c>
      <c r="E2279" s="5">
        <f t="shared" si="111"/>
        <v>0.69193264546756128</v>
      </c>
    </row>
    <row r="2280" spans="1:5" x14ac:dyDescent="0.2">
      <c r="A2280" s="9">
        <f t="shared" si="109"/>
        <v>38</v>
      </c>
      <c r="B2280" s="13">
        <v>36946</v>
      </c>
      <c r="C2280">
        <v>5.0449999999999999</v>
      </c>
      <c r="D2280" s="4">
        <f t="shared" si="110"/>
        <v>-1.280175041004087E-2</v>
      </c>
      <c r="E2280" s="5">
        <f t="shared" si="111"/>
        <v>0.69086298537427249</v>
      </c>
    </row>
    <row r="2281" spans="1:5" x14ac:dyDescent="0.2">
      <c r="A2281" s="9">
        <f t="shared" si="109"/>
        <v>38</v>
      </c>
      <c r="B2281" s="13">
        <v>36947</v>
      </c>
      <c r="C2281">
        <v>5.0449999999999999</v>
      </c>
      <c r="D2281" s="4">
        <f t="shared" si="110"/>
        <v>0</v>
      </c>
      <c r="E2281" s="5">
        <f t="shared" si="111"/>
        <v>0.58524805473451247</v>
      </c>
    </row>
    <row r="2282" spans="1:5" x14ac:dyDescent="0.2">
      <c r="A2282" s="9">
        <f t="shared" si="109"/>
        <v>38</v>
      </c>
      <c r="B2282" s="13">
        <v>36948</v>
      </c>
      <c r="C2282">
        <v>5.0449999999999999</v>
      </c>
      <c r="D2282" s="4">
        <f t="shared" si="110"/>
        <v>0</v>
      </c>
      <c r="E2282" s="5">
        <f t="shared" si="111"/>
        <v>0.33429498516637191</v>
      </c>
    </row>
    <row r="2283" spans="1:5" x14ac:dyDescent="0.2">
      <c r="A2283" s="9">
        <f t="shared" si="109"/>
        <v>38</v>
      </c>
      <c r="B2283" s="13">
        <v>36949</v>
      </c>
      <c r="C2283">
        <v>5.0599999999999996</v>
      </c>
      <c r="D2283" s="4">
        <f t="shared" si="110"/>
        <v>2.9688294938018489E-3</v>
      </c>
      <c r="E2283" s="5">
        <f t="shared" si="111"/>
        <v>0.3078888629550347</v>
      </c>
    </row>
    <row r="2284" spans="1:5" x14ac:dyDescent="0.2">
      <c r="A2284" s="9">
        <f t="shared" si="109"/>
        <v>38</v>
      </c>
      <c r="B2284" s="13">
        <v>36950</v>
      </c>
      <c r="C2284">
        <v>5.0949999999999998</v>
      </c>
      <c r="D2284" s="4">
        <f t="shared" si="110"/>
        <v>6.8931833753140305E-3</v>
      </c>
      <c r="E2284" s="5">
        <f t="shared" si="111"/>
        <v>0.31762565967710626</v>
      </c>
    </row>
    <row r="2285" spans="1:5" x14ac:dyDescent="0.2">
      <c r="A2285" s="9">
        <f t="shared" si="109"/>
        <v>39</v>
      </c>
      <c r="B2285" s="13">
        <v>36951</v>
      </c>
      <c r="C2285">
        <v>5.165</v>
      </c>
      <c r="D2285" s="4">
        <f t="shared" si="110"/>
        <v>1.3645435896913791E-2</v>
      </c>
      <c r="E2285" s="5">
        <f t="shared" si="111"/>
        <v>0.33991563080397119</v>
      </c>
    </row>
    <row r="2286" spans="1:5" x14ac:dyDescent="0.2">
      <c r="A2286" s="9">
        <f t="shared" si="109"/>
        <v>39</v>
      </c>
      <c r="B2286" s="13">
        <v>36952</v>
      </c>
      <c r="C2286">
        <v>5.085</v>
      </c>
      <c r="D2286" s="4">
        <f t="shared" si="110"/>
        <v>-1.5610073071078574E-2</v>
      </c>
      <c r="E2286" s="5">
        <f t="shared" si="111"/>
        <v>0.34230454480428846</v>
      </c>
    </row>
    <row r="2287" spans="1:5" x14ac:dyDescent="0.2">
      <c r="A2287" s="9">
        <f t="shared" si="109"/>
        <v>39</v>
      </c>
      <c r="B2287" s="13">
        <v>36953</v>
      </c>
      <c r="C2287">
        <v>5.09</v>
      </c>
      <c r="D2287" s="4">
        <f t="shared" si="110"/>
        <v>9.8280106190807778E-4</v>
      </c>
      <c r="E2287" s="5">
        <f t="shared" si="111"/>
        <v>0.1917791148384646</v>
      </c>
    </row>
    <row r="2288" spans="1:5" x14ac:dyDescent="0.2">
      <c r="A2288" s="9">
        <f t="shared" si="109"/>
        <v>39</v>
      </c>
      <c r="B2288" s="13">
        <v>36954</v>
      </c>
      <c r="C2288">
        <v>5.09</v>
      </c>
      <c r="D2288" s="4">
        <f t="shared" si="110"/>
        <v>0</v>
      </c>
      <c r="E2288" s="5">
        <f t="shared" si="111"/>
        <v>0.1921254455177924</v>
      </c>
    </row>
    <row r="2289" spans="1:5" x14ac:dyDescent="0.2">
      <c r="A2289" s="9">
        <f t="shared" si="109"/>
        <v>39</v>
      </c>
      <c r="B2289" s="13">
        <v>36955</v>
      </c>
      <c r="C2289">
        <v>5.09</v>
      </c>
      <c r="D2289" s="4">
        <f t="shared" si="110"/>
        <v>0</v>
      </c>
      <c r="E2289" s="5">
        <f t="shared" si="111"/>
        <v>0.16230047538796932</v>
      </c>
    </row>
    <row r="2290" spans="1:5" x14ac:dyDescent="0.2">
      <c r="A2290" s="9">
        <f t="shared" si="109"/>
        <v>39</v>
      </c>
      <c r="B2290" s="13">
        <v>36956</v>
      </c>
      <c r="C2290">
        <v>5.3150000000000004</v>
      </c>
      <c r="D2290" s="4">
        <f t="shared" si="110"/>
        <v>4.3255181231479888E-2</v>
      </c>
      <c r="E2290" s="5">
        <f t="shared" si="111"/>
        <v>0.29088462487884664</v>
      </c>
    </row>
    <row r="2291" spans="1:5" x14ac:dyDescent="0.2">
      <c r="A2291" s="9">
        <f t="shared" si="109"/>
        <v>39</v>
      </c>
      <c r="B2291" s="13">
        <v>36957</v>
      </c>
      <c r="C2291">
        <v>5.26</v>
      </c>
      <c r="D2291" s="4">
        <f t="shared" si="110"/>
        <v>-1.0401985044292836E-2</v>
      </c>
      <c r="E2291" s="5">
        <f t="shared" si="111"/>
        <v>0.30489663608264239</v>
      </c>
    </row>
    <row r="2292" spans="1:5" x14ac:dyDescent="0.2">
      <c r="A2292" s="9">
        <f t="shared" si="109"/>
        <v>39</v>
      </c>
      <c r="B2292" s="13">
        <v>36958</v>
      </c>
      <c r="C2292">
        <v>5.2249999999999996</v>
      </c>
      <c r="D2292" s="4">
        <f t="shared" si="110"/>
        <v>-6.6762288987438209E-3</v>
      </c>
      <c r="E2292" s="5">
        <f t="shared" si="111"/>
        <v>0.31120534736368521</v>
      </c>
    </row>
    <row r="2293" spans="1:5" x14ac:dyDescent="0.2">
      <c r="A2293" s="9">
        <f t="shared" si="109"/>
        <v>39</v>
      </c>
      <c r="B2293" s="13">
        <v>36959</v>
      </c>
      <c r="C2293">
        <v>5.2450000000000001</v>
      </c>
      <c r="D2293" s="4">
        <f t="shared" si="110"/>
        <v>3.8204439973859492E-3</v>
      </c>
      <c r="E2293" s="5">
        <f t="shared" si="111"/>
        <v>0.3111882938248437</v>
      </c>
    </row>
    <row r="2294" spans="1:5" x14ac:dyDescent="0.2">
      <c r="A2294" s="9">
        <f t="shared" si="109"/>
        <v>39</v>
      </c>
      <c r="B2294" s="13">
        <v>36960</v>
      </c>
      <c r="C2294">
        <v>5.125</v>
      </c>
      <c r="D2294" s="4">
        <f t="shared" si="110"/>
        <v>-2.3144716823788689E-2</v>
      </c>
      <c r="E2294" s="5">
        <f t="shared" si="111"/>
        <v>0.34889173306231891</v>
      </c>
    </row>
    <row r="2295" spans="1:5" x14ac:dyDescent="0.2">
      <c r="A2295" s="9">
        <f t="shared" si="109"/>
        <v>39</v>
      </c>
      <c r="B2295" s="13">
        <v>36961</v>
      </c>
      <c r="C2295">
        <v>5.125</v>
      </c>
      <c r="D2295" s="4">
        <f t="shared" si="110"/>
        <v>0</v>
      </c>
      <c r="E2295" s="5">
        <f t="shared" si="111"/>
        <v>0.33774062502622748</v>
      </c>
    </row>
    <row r="2296" spans="1:5" x14ac:dyDescent="0.2">
      <c r="A2296" s="9">
        <f t="shared" si="109"/>
        <v>39</v>
      </c>
      <c r="B2296" s="13">
        <v>36962</v>
      </c>
      <c r="C2296">
        <v>5.125</v>
      </c>
      <c r="D2296" s="4">
        <f t="shared" si="110"/>
        <v>0</v>
      </c>
      <c r="E2296" s="5">
        <f t="shared" si="111"/>
        <v>0.32277317627013669</v>
      </c>
    </row>
    <row r="2297" spans="1:5" x14ac:dyDescent="0.2">
      <c r="A2297" s="9">
        <f t="shared" ref="A2297:A2360" si="112">MONTH(B2297)+(YEAR(B2297)-1998)*12</f>
        <v>39</v>
      </c>
      <c r="B2297" s="13">
        <v>36963</v>
      </c>
      <c r="C2297">
        <v>4.9800000000000004</v>
      </c>
      <c r="D2297" s="4">
        <f t="shared" si="110"/>
        <v>-2.8700633987910232E-2</v>
      </c>
      <c r="E2297" s="5">
        <f t="shared" si="111"/>
        <v>0.36859622175864459</v>
      </c>
    </row>
    <row r="2298" spans="1:5" x14ac:dyDescent="0.2">
      <c r="A2298" s="9">
        <f t="shared" si="112"/>
        <v>39</v>
      </c>
      <c r="B2298" s="13">
        <v>36964</v>
      </c>
      <c r="C2298">
        <v>5.0750000000000002</v>
      </c>
      <c r="D2298" s="4">
        <f t="shared" ref="D2298:D2361" si="113">LN(C2298/C2297)</f>
        <v>1.889663389128949E-2</v>
      </c>
      <c r="E2298" s="5">
        <f t="shared" si="111"/>
        <v>0.39018635099877125</v>
      </c>
    </row>
    <row r="2299" spans="1:5" x14ac:dyDescent="0.2">
      <c r="A2299" s="9">
        <f t="shared" si="112"/>
        <v>39</v>
      </c>
      <c r="B2299" s="13">
        <v>36965</v>
      </c>
      <c r="C2299">
        <v>4.99</v>
      </c>
      <c r="D2299" s="4">
        <f t="shared" si="113"/>
        <v>-1.6890615164423733E-2</v>
      </c>
      <c r="E2299" s="5">
        <f t="shared" si="111"/>
        <v>0.40280795037901634</v>
      </c>
    </row>
    <row r="2300" spans="1:5" x14ac:dyDescent="0.2">
      <c r="A2300" s="9">
        <f t="shared" si="112"/>
        <v>39</v>
      </c>
      <c r="B2300" s="13">
        <v>36966</v>
      </c>
      <c r="C2300">
        <v>4.915</v>
      </c>
      <c r="D2300" s="4">
        <f t="shared" si="113"/>
        <v>-1.5144156164297495E-2</v>
      </c>
      <c r="E2300" s="5">
        <f t="shared" si="111"/>
        <v>0.26915684401794526</v>
      </c>
    </row>
    <row r="2301" spans="1:5" x14ac:dyDescent="0.2">
      <c r="A2301" s="9">
        <f t="shared" si="112"/>
        <v>39</v>
      </c>
      <c r="B2301" s="13">
        <v>36967</v>
      </c>
      <c r="C2301">
        <v>4.9800000000000004</v>
      </c>
      <c r="D2301" s="4">
        <f t="shared" si="113"/>
        <v>1.3138137437431785E-2</v>
      </c>
      <c r="E2301" s="5">
        <f t="shared" si="111"/>
        <v>0.29622515949000477</v>
      </c>
    </row>
    <row r="2302" spans="1:5" x14ac:dyDescent="0.2">
      <c r="A2302" s="9">
        <f t="shared" si="112"/>
        <v>39</v>
      </c>
      <c r="B2302" s="13">
        <v>36968</v>
      </c>
      <c r="C2302">
        <v>4.9800000000000004</v>
      </c>
      <c r="D2302" s="4">
        <f t="shared" si="113"/>
        <v>0</v>
      </c>
      <c r="E2302" s="5">
        <f t="shared" si="111"/>
        <v>0.29786421928719198</v>
      </c>
    </row>
    <row r="2303" spans="1:5" x14ac:dyDescent="0.2">
      <c r="A2303" s="9">
        <f t="shared" si="112"/>
        <v>39</v>
      </c>
      <c r="B2303" s="13">
        <v>36969</v>
      </c>
      <c r="C2303">
        <v>4.9800000000000004</v>
      </c>
      <c r="D2303" s="4">
        <f t="shared" si="113"/>
        <v>0</v>
      </c>
      <c r="E2303" s="5">
        <f t="shared" si="111"/>
        <v>0.29425118624747015</v>
      </c>
    </row>
    <row r="2304" spans="1:5" x14ac:dyDescent="0.2">
      <c r="A2304" s="9">
        <f t="shared" si="112"/>
        <v>39</v>
      </c>
      <c r="B2304" s="13">
        <v>36970</v>
      </c>
      <c r="C2304">
        <v>5.0650000000000004</v>
      </c>
      <c r="D2304" s="4">
        <f t="shared" si="113"/>
        <v>1.6924246664085138E-2</v>
      </c>
      <c r="E2304" s="5">
        <f t="shared" si="111"/>
        <v>0.29464220971971178</v>
      </c>
    </row>
    <row r="2305" spans="1:5" x14ac:dyDescent="0.2">
      <c r="A2305" s="9">
        <f t="shared" si="112"/>
        <v>39</v>
      </c>
      <c r="B2305" s="13">
        <v>36971</v>
      </c>
      <c r="C2305">
        <v>5.08</v>
      </c>
      <c r="D2305" s="4">
        <f t="shared" si="113"/>
        <v>2.9571238897438627E-3</v>
      </c>
      <c r="E2305" s="5">
        <f t="shared" si="111"/>
        <v>0.2956614148488908</v>
      </c>
    </row>
    <row r="2306" spans="1:5" x14ac:dyDescent="0.2">
      <c r="A2306" s="9">
        <f t="shared" si="112"/>
        <v>39</v>
      </c>
      <c r="B2306" s="13">
        <v>36972</v>
      </c>
      <c r="C2306">
        <v>5.1749999999999998</v>
      </c>
      <c r="D2306" s="4">
        <f t="shared" si="113"/>
        <v>1.8528077561042213E-2</v>
      </c>
      <c r="E2306" s="5">
        <f t="shared" si="111"/>
        <v>0.31823125667751884</v>
      </c>
    </row>
    <row r="2307" spans="1:5" x14ac:dyDescent="0.2">
      <c r="A2307" s="9">
        <f t="shared" si="112"/>
        <v>39</v>
      </c>
      <c r="B2307" s="13">
        <v>36973</v>
      </c>
      <c r="C2307">
        <v>5.0250000000000004</v>
      </c>
      <c r="D2307" s="4">
        <f t="shared" si="113"/>
        <v>-2.9413885206293226E-2</v>
      </c>
      <c r="E2307" s="5">
        <f t="shared" ref="E2307:E2370" si="114">STDEV(D2298:D2307)*SQRT(365)</f>
        <v>0.32094590751403151</v>
      </c>
    </row>
    <row r="2308" spans="1:5" x14ac:dyDescent="0.2">
      <c r="A2308" s="9">
        <f t="shared" si="112"/>
        <v>39</v>
      </c>
      <c r="B2308" s="13">
        <v>36974</v>
      </c>
      <c r="C2308">
        <v>5.21</v>
      </c>
      <c r="D2308" s="4">
        <f t="shared" si="113"/>
        <v>3.6154401820136003E-2</v>
      </c>
      <c r="E2308" s="5">
        <f t="shared" si="114"/>
        <v>0.37292001981335354</v>
      </c>
    </row>
    <row r="2309" spans="1:5" x14ac:dyDescent="0.2">
      <c r="A2309" s="9">
        <f t="shared" si="112"/>
        <v>39</v>
      </c>
      <c r="B2309" s="13">
        <v>36975</v>
      </c>
      <c r="C2309">
        <v>5.21</v>
      </c>
      <c r="D2309" s="4">
        <f t="shared" si="113"/>
        <v>0</v>
      </c>
      <c r="E2309" s="5">
        <f t="shared" si="114"/>
        <v>0.35035033747875388</v>
      </c>
    </row>
    <row r="2310" spans="1:5" x14ac:dyDescent="0.2">
      <c r="A2310" s="9">
        <f t="shared" si="112"/>
        <v>39</v>
      </c>
      <c r="B2310" s="13">
        <v>36976</v>
      </c>
      <c r="C2310">
        <v>5.21</v>
      </c>
      <c r="D2310" s="4">
        <f t="shared" si="113"/>
        <v>0</v>
      </c>
      <c r="E2310" s="5">
        <f t="shared" si="114"/>
        <v>0.32743606403894365</v>
      </c>
    </row>
    <row r="2311" spans="1:5" x14ac:dyDescent="0.2">
      <c r="A2311" s="9">
        <f t="shared" si="112"/>
        <v>39</v>
      </c>
      <c r="B2311" s="13">
        <v>36977</v>
      </c>
      <c r="C2311">
        <v>5.2050000000000001</v>
      </c>
      <c r="D2311" s="4">
        <f t="shared" si="113"/>
        <v>-9.6015369834337038E-4</v>
      </c>
      <c r="E2311" s="5">
        <f t="shared" si="114"/>
        <v>0.32574646803621637</v>
      </c>
    </row>
    <row r="2312" spans="1:5" x14ac:dyDescent="0.2">
      <c r="A2312" s="9">
        <f t="shared" si="112"/>
        <v>39</v>
      </c>
      <c r="B2312" s="13">
        <v>36978</v>
      </c>
      <c r="C2312">
        <v>5.3949999999999996</v>
      </c>
      <c r="D2312" s="4">
        <f t="shared" si="113"/>
        <v>3.5852896643165606E-2</v>
      </c>
      <c r="E2312" s="5">
        <f t="shared" si="114"/>
        <v>0.3744038793391033</v>
      </c>
    </row>
    <row r="2313" spans="1:5" x14ac:dyDescent="0.2">
      <c r="A2313" s="9">
        <f t="shared" si="112"/>
        <v>39</v>
      </c>
      <c r="B2313" s="13">
        <v>36979</v>
      </c>
      <c r="C2313">
        <v>5.59</v>
      </c>
      <c r="D2313" s="4">
        <f t="shared" si="113"/>
        <v>3.5506688456909817E-2</v>
      </c>
      <c r="E2313" s="5">
        <f t="shared" si="114"/>
        <v>0.4039090606286414</v>
      </c>
    </row>
    <row r="2314" spans="1:5" x14ac:dyDescent="0.2">
      <c r="A2314" s="9">
        <f t="shared" si="112"/>
        <v>39</v>
      </c>
      <c r="B2314" s="13">
        <v>36980</v>
      </c>
      <c r="C2314">
        <v>5.33</v>
      </c>
      <c r="D2314" s="4">
        <f t="shared" si="113"/>
        <v>-4.7628048989254587E-2</v>
      </c>
      <c r="E2314" s="5">
        <f t="shared" si="114"/>
        <v>0.53584026363930604</v>
      </c>
    </row>
    <row r="2315" spans="1:5" x14ac:dyDescent="0.2">
      <c r="A2315" s="9">
        <f t="shared" si="112"/>
        <v>39</v>
      </c>
      <c r="B2315" s="13">
        <v>36981</v>
      </c>
      <c r="C2315">
        <v>5.2750000000000004</v>
      </c>
      <c r="D2315" s="4">
        <f t="shared" si="113"/>
        <v>-1.0372558815622936E-2</v>
      </c>
      <c r="E2315" s="5">
        <f t="shared" si="114"/>
        <v>0.54399141266488071</v>
      </c>
    </row>
    <row r="2316" spans="1:5" x14ac:dyDescent="0.2">
      <c r="A2316" s="9">
        <f t="shared" si="112"/>
        <v>40</v>
      </c>
      <c r="B2316" s="13">
        <v>36982</v>
      </c>
      <c r="C2316">
        <v>5.32</v>
      </c>
      <c r="D2316" s="4">
        <f t="shared" si="113"/>
        <v>8.4946239914227995E-3</v>
      </c>
      <c r="E2316" s="5">
        <f t="shared" si="114"/>
        <v>0.53627230144800131</v>
      </c>
    </row>
    <row r="2317" spans="1:5" x14ac:dyDescent="0.2">
      <c r="A2317" s="9">
        <f t="shared" si="112"/>
        <v>40</v>
      </c>
      <c r="B2317" s="13">
        <v>36983</v>
      </c>
      <c r="C2317">
        <v>5.32</v>
      </c>
      <c r="D2317" s="4">
        <f t="shared" si="113"/>
        <v>0</v>
      </c>
      <c r="E2317" s="5">
        <f t="shared" si="114"/>
        <v>0.4923399215600725</v>
      </c>
    </row>
    <row r="2318" spans="1:5" x14ac:dyDescent="0.2">
      <c r="A2318" s="9">
        <f t="shared" si="112"/>
        <v>40</v>
      </c>
      <c r="B2318" s="13">
        <v>36984</v>
      </c>
      <c r="C2318">
        <v>5.03</v>
      </c>
      <c r="D2318" s="4">
        <f t="shared" si="113"/>
        <v>-5.6053319241905188E-2</v>
      </c>
      <c r="E2318" s="5">
        <f t="shared" si="114"/>
        <v>0.57008454656744256</v>
      </c>
    </row>
    <row r="2319" spans="1:5" x14ac:dyDescent="0.2">
      <c r="A2319" s="9">
        <f t="shared" si="112"/>
        <v>40</v>
      </c>
      <c r="B2319" s="13">
        <v>36985</v>
      </c>
      <c r="C2319">
        <v>5.2350000000000003</v>
      </c>
      <c r="D2319" s="4">
        <f t="shared" si="113"/>
        <v>3.9946860210852357E-2</v>
      </c>
      <c r="E2319" s="5">
        <f t="shared" si="114"/>
        <v>0.6281986910541425</v>
      </c>
    </row>
    <row r="2320" spans="1:5" x14ac:dyDescent="0.2">
      <c r="A2320" s="9">
        <f t="shared" si="112"/>
        <v>40</v>
      </c>
      <c r="B2320" s="13">
        <v>36986</v>
      </c>
      <c r="C2320">
        <v>5.2249999999999996</v>
      </c>
      <c r="D2320" s="4">
        <f t="shared" si="113"/>
        <v>-1.9120464716256575E-3</v>
      </c>
      <c r="E2320" s="5">
        <f t="shared" si="114"/>
        <v>0.62836396867979871</v>
      </c>
    </row>
    <row r="2321" spans="1:5" x14ac:dyDescent="0.2">
      <c r="A2321" s="9">
        <f t="shared" si="112"/>
        <v>40</v>
      </c>
      <c r="B2321" s="13">
        <v>36987</v>
      </c>
      <c r="C2321">
        <v>5.2350000000000003</v>
      </c>
      <c r="D2321" s="4">
        <f t="shared" si="113"/>
        <v>1.9120464716256631E-3</v>
      </c>
      <c r="E2321" s="5">
        <f t="shared" si="114"/>
        <v>0.62837228129216038</v>
      </c>
    </row>
    <row r="2322" spans="1:5" x14ac:dyDescent="0.2">
      <c r="A2322" s="9">
        <f t="shared" si="112"/>
        <v>40</v>
      </c>
      <c r="B2322" s="13">
        <v>36988</v>
      </c>
      <c r="C2322">
        <v>5.3550000000000004</v>
      </c>
      <c r="D2322" s="4">
        <f t="shared" si="113"/>
        <v>2.266385957721187E-2</v>
      </c>
      <c r="E2322" s="5">
        <f t="shared" si="114"/>
        <v>0.60287736758032084</v>
      </c>
    </row>
    <row r="2323" spans="1:5" x14ac:dyDescent="0.2">
      <c r="A2323" s="9">
        <f t="shared" si="112"/>
        <v>40</v>
      </c>
      <c r="B2323" s="13">
        <v>36989</v>
      </c>
      <c r="C2323">
        <v>5.3550000000000004</v>
      </c>
      <c r="D2323" s="4">
        <f t="shared" si="113"/>
        <v>0</v>
      </c>
      <c r="E2323" s="5">
        <f t="shared" si="114"/>
        <v>0.5523364234117969</v>
      </c>
    </row>
    <row r="2324" spans="1:5" x14ac:dyDescent="0.2">
      <c r="A2324" s="9">
        <f t="shared" si="112"/>
        <v>40</v>
      </c>
      <c r="B2324" s="13">
        <v>36990</v>
      </c>
      <c r="C2324">
        <v>5.3550000000000004</v>
      </c>
      <c r="D2324" s="4">
        <f t="shared" si="113"/>
        <v>0</v>
      </c>
      <c r="E2324" s="5">
        <f t="shared" si="114"/>
        <v>0.46954236970052904</v>
      </c>
    </row>
    <row r="2325" spans="1:5" x14ac:dyDescent="0.2">
      <c r="A2325" s="9">
        <f t="shared" si="112"/>
        <v>40</v>
      </c>
      <c r="B2325" s="13">
        <v>36991</v>
      </c>
      <c r="C2325">
        <v>5.47</v>
      </c>
      <c r="D2325" s="4">
        <f t="shared" si="113"/>
        <v>2.1247912534177672E-2</v>
      </c>
      <c r="E2325" s="5">
        <f t="shared" si="114"/>
        <v>0.4787079439289203</v>
      </c>
    </row>
    <row r="2326" spans="1:5" x14ac:dyDescent="0.2">
      <c r="A2326" s="9">
        <f t="shared" si="112"/>
        <v>40</v>
      </c>
      <c r="B2326" s="13">
        <v>36992</v>
      </c>
      <c r="C2326">
        <v>5.5449999999999999</v>
      </c>
      <c r="D2326" s="4">
        <f t="shared" si="113"/>
        <v>1.3618004368440496E-2</v>
      </c>
      <c r="E2326" s="5">
        <f t="shared" si="114"/>
        <v>0.48181007229740674</v>
      </c>
    </row>
    <row r="2327" spans="1:5" x14ac:dyDescent="0.2">
      <c r="A2327" s="9">
        <f t="shared" si="112"/>
        <v>40</v>
      </c>
      <c r="B2327" s="13">
        <v>36993</v>
      </c>
      <c r="C2327">
        <v>5.47</v>
      </c>
      <c r="D2327" s="4">
        <f t="shared" si="113"/>
        <v>-1.3618004368440521E-2</v>
      </c>
      <c r="E2327" s="5">
        <f t="shared" si="114"/>
        <v>0.49344237128740764</v>
      </c>
    </row>
    <row r="2328" spans="1:5" x14ac:dyDescent="0.2">
      <c r="A2328" s="9">
        <f t="shared" si="112"/>
        <v>40</v>
      </c>
      <c r="B2328" s="13">
        <v>36994</v>
      </c>
      <c r="C2328">
        <v>5.3449999999999998</v>
      </c>
      <c r="D2328" s="4">
        <f t="shared" si="113"/>
        <v>-2.3117071956881251E-2</v>
      </c>
      <c r="E2328" s="5">
        <f t="shared" si="114"/>
        <v>0.35483245087680659</v>
      </c>
    </row>
    <row r="2329" spans="1:5" x14ac:dyDescent="0.2">
      <c r="A2329" s="9">
        <f t="shared" si="112"/>
        <v>40</v>
      </c>
      <c r="B2329" s="13">
        <v>36995</v>
      </c>
      <c r="C2329">
        <v>5.3449999999999998</v>
      </c>
      <c r="D2329" s="4">
        <f t="shared" si="113"/>
        <v>0</v>
      </c>
      <c r="E2329" s="5">
        <f t="shared" si="114"/>
        <v>0.27276160884551887</v>
      </c>
    </row>
    <row r="2330" spans="1:5" x14ac:dyDescent="0.2">
      <c r="A2330" s="9">
        <f t="shared" si="112"/>
        <v>40</v>
      </c>
      <c r="B2330" s="13">
        <v>36996</v>
      </c>
      <c r="C2330">
        <v>5.3449999999999998</v>
      </c>
      <c r="D2330" s="4">
        <f t="shared" si="113"/>
        <v>0</v>
      </c>
      <c r="E2330" s="5">
        <f t="shared" si="114"/>
        <v>0.271870004303575</v>
      </c>
    </row>
    <row r="2331" spans="1:5" x14ac:dyDescent="0.2">
      <c r="A2331" s="9">
        <f t="shared" si="112"/>
        <v>40</v>
      </c>
      <c r="B2331" s="13">
        <v>36997</v>
      </c>
      <c r="C2331">
        <v>5.3449999999999998</v>
      </c>
      <c r="D2331" s="4">
        <f t="shared" si="113"/>
        <v>0</v>
      </c>
      <c r="E2331" s="5">
        <f t="shared" si="114"/>
        <v>0.27221748545600516</v>
      </c>
    </row>
    <row r="2332" spans="1:5" x14ac:dyDescent="0.2">
      <c r="A2332" s="9">
        <f t="shared" si="112"/>
        <v>40</v>
      </c>
      <c r="B2332" s="13">
        <v>36998</v>
      </c>
      <c r="C2332">
        <v>5.48</v>
      </c>
      <c r="D2332" s="4">
        <f t="shared" si="113"/>
        <v>2.4943556482915786E-2</v>
      </c>
      <c r="E2332" s="5">
        <f t="shared" si="114"/>
        <v>0.27946070254598859</v>
      </c>
    </row>
    <row r="2333" spans="1:5" x14ac:dyDescent="0.2">
      <c r="A2333" s="9">
        <f t="shared" si="112"/>
        <v>40</v>
      </c>
      <c r="B2333" s="13">
        <v>36999</v>
      </c>
      <c r="C2333">
        <v>5.375</v>
      </c>
      <c r="D2333" s="4">
        <f t="shared" si="113"/>
        <v>-1.9346526946197744E-2</v>
      </c>
      <c r="E2333" s="5">
        <f t="shared" si="114"/>
        <v>0.30883762190015851</v>
      </c>
    </row>
    <row r="2334" spans="1:5" x14ac:dyDescent="0.2">
      <c r="A2334" s="9">
        <f t="shared" si="112"/>
        <v>40</v>
      </c>
      <c r="B2334" s="13">
        <v>37000</v>
      </c>
      <c r="C2334">
        <v>5.1550000000000002</v>
      </c>
      <c r="D2334" s="4">
        <f t="shared" si="113"/>
        <v>-4.1791456544803145E-2</v>
      </c>
      <c r="E2334" s="5">
        <f t="shared" si="114"/>
        <v>0.40049035592356835</v>
      </c>
    </row>
    <row r="2335" spans="1:5" x14ac:dyDescent="0.2">
      <c r="A2335" s="9">
        <f t="shared" si="112"/>
        <v>40</v>
      </c>
      <c r="B2335" s="13">
        <v>37001</v>
      </c>
      <c r="C2335">
        <v>5.07</v>
      </c>
      <c r="D2335" s="4">
        <f t="shared" si="113"/>
        <v>-1.6626299865831456E-2</v>
      </c>
      <c r="E2335" s="5">
        <f t="shared" si="114"/>
        <v>0.36848739400379826</v>
      </c>
    </row>
    <row r="2336" spans="1:5" x14ac:dyDescent="0.2">
      <c r="A2336" s="9">
        <f t="shared" si="112"/>
        <v>40</v>
      </c>
      <c r="B2336" s="13">
        <v>37002</v>
      </c>
      <c r="C2336">
        <v>5.01</v>
      </c>
      <c r="D2336" s="4">
        <f t="shared" si="113"/>
        <v>-1.1904902506318427E-2</v>
      </c>
      <c r="E2336" s="5">
        <f t="shared" si="114"/>
        <v>0.34006954123197108</v>
      </c>
    </row>
    <row r="2337" spans="1:5" x14ac:dyDescent="0.2">
      <c r="A2337" s="9">
        <f t="shared" si="112"/>
        <v>40</v>
      </c>
      <c r="B2337" s="13">
        <v>37003</v>
      </c>
      <c r="C2337">
        <v>5.01</v>
      </c>
      <c r="D2337" s="4">
        <f t="shared" si="113"/>
        <v>0</v>
      </c>
      <c r="E2337" s="5">
        <f t="shared" si="114"/>
        <v>0.34435624059890496</v>
      </c>
    </row>
    <row r="2338" spans="1:5" x14ac:dyDescent="0.2">
      <c r="A2338" s="9">
        <f t="shared" si="112"/>
        <v>40</v>
      </c>
      <c r="B2338" s="13">
        <v>37004</v>
      </c>
      <c r="C2338">
        <v>5.01</v>
      </c>
      <c r="D2338" s="4">
        <f t="shared" si="113"/>
        <v>0</v>
      </c>
      <c r="E2338" s="5">
        <f t="shared" si="114"/>
        <v>0.33348469906078071</v>
      </c>
    </row>
    <row r="2339" spans="1:5" x14ac:dyDescent="0.2">
      <c r="A2339" s="9">
        <f t="shared" si="112"/>
        <v>40</v>
      </c>
      <c r="B2339" s="13">
        <v>37005</v>
      </c>
      <c r="C2339">
        <v>5.07</v>
      </c>
      <c r="D2339" s="4">
        <f t="shared" si="113"/>
        <v>1.1904902506318458E-2</v>
      </c>
      <c r="E2339" s="5">
        <f t="shared" si="114"/>
        <v>0.35019295334809702</v>
      </c>
    </row>
    <row r="2340" spans="1:5" x14ac:dyDescent="0.2">
      <c r="A2340" s="9">
        <f t="shared" si="112"/>
        <v>40</v>
      </c>
      <c r="B2340" s="13">
        <v>37006</v>
      </c>
      <c r="C2340">
        <v>5.12</v>
      </c>
      <c r="D2340" s="4">
        <f t="shared" si="113"/>
        <v>9.8136214483246706E-3</v>
      </c>
      <c r="E2340" s="5">
        <f t="shared" si="114"/>
        <v>0.36104682926586573</v>
      </c>
    </row>
    <row r="2341" spans="1:5" x14ac:dyDescent="0.2">
      <c r="A2341" s="9">
        <f t="shared" si="112"/>
        <v>40</v>
      </c>
      <c r="B2341" s="13">
        <v>37007</v>
      </c>
      <c r="C2341">
        <v>4.9950000000000001</v>
      </c>
      <c r="D2341" s="4">
        <f t="shared" si="113"/>
        <v>-2.4717026950899574E-2</v>
      </c>
      <c r="E2341" s="5">
        <f t="shared" si="114"/>
        <v>0.37951500043214548</v>
      </c>
    </row>
    <row r="2342" spans="1:5" x14ac:dyDescent="0.2">
      <c r="A2342" s="9">
        <f t="shared" si="112"/>
        <v>40</v>
      </c>
      <c r="B2342" s="13">
        <v>37008</v>
      </c>
      <c r="C2342">
        <v>4.9249999999999998</v>
      </c>
      <c r="D2342" s="4">
        <f t="shared" si="113"/>
        <v>-1.4113137476464655E-2</v>
      </c>
      <c r="E2342" s="5">
        <f t="shared" si="114"/>
        <v>0.31501687280628687</v>
      </c>
    </row>
    <row r="2343" spans="1:5" x14ac:dyDescent="0.2">
      <c r="A2343" s="9">
        <f t="shared" si="112"/>
        <v>40</v>
      </c>
      <c r="B2343" s="13">
        <v>37009</v>
      </c>
      <c r="C2343">
        <v>4.82</v>
      </c>
      <c r="D2343" s="4">
        <f t="shared" si="113"/>
        <v>-2.1550346561543175E-2</v>
      </c>
      <c r="E2343" s="5">
        <f t="shared" si="114"/>
        <v>0.31774585039589792</v>
      </c>
    </row>
    <row r="2344" spans="1:5" x14ac:dyDescent="0.2">
      <c r="A2344" s="9">
        <f t="shared" si="112"/>
        <v>40</v>
      </c>
      <c r="B2344" s="13">
        <v>37010</v>
      </c>
      <c r="C2344">
        <v>4.82</v>
      </c>
      <c r="D2344" s="4">
        <f t="shared" si="113"/>
        <v>0</v>
      </c>
      <c r="E2344" s="5">
        <f t="shared" si="114"/>
        <v>0.24493071177559042</v>
      </c>
    </row>
    <row r="2345" spans="1:5" x14ac:dyDescent="0.2">
      <c r="A2345" s="9">
        <f t="shared" si="112"/>
        <v>40</v>
      </c>
      <c r="B2345" s="13">
        <v>37011</v>
      </c>
      <c r="C2345">
        <v>4.82</v>
      </c>
      <c r="D2345" s="4">
        <f t="shared" si="113"/>
        <v>0</v>
      </c>
      <c r="E2345" s="5">
        <f t="shared" si="114"/>
        <v>0.23816077738105546</v>
      </c>
    </row>
    <row r="2346" spans="1:5" x14ac:dyDescent="0.2">
      <c r="A2346" s="9">
        <f t="shared" si="112"/>
        <v>41</v>
      </c>
      <c r="B2346" s="13">
        <v>37012</v>
      </c>
      <c r="C2346">
        <v>4.7300000000000004</v>
      </c>
      <c r="D2346" s="4">
        <f t="shared" si="113"/>
        <v>-1.8848725558667269E-2</v>
      </c>
      <c r="E2346" s="5">
        <f t="shared" si="114"/>
        <v>0.24967483599120047</v>
      </c>
    </row>
    <row r="2347" spans="1:5" x14ac:dyDescent="0.2">
      <c r="A2347" s="9">
        <f t="shared" si="112"/>
        <v>41</v>
      </c>
      <c r="B2347" s="13">
        <v>37013</v>
      </c>
      <c r="C2347">
        <v>4.55</v>
      </c>
      <c r="D2347" s="4">
        <f t="shared" si="113"/>
        <v>-3.8797969540982656E-2</v>
      </c>
      <c r="E2347" s="5">
        <f t="shared" si="114"/>
        <v>0.31493176991950728</v>
      </c>
    </row>
    <row r="2348" spans="1:5" x14ac:dyDescent="0.2">
      <c r="A2348" s="9">
        <f t="shared" si="112"/>
        <v>41</v>
      </c>
      <c r="B2348" s="13">
        <v>37014</v>
      </c>
      <c r="C2348">
        <v>4.53</v>
      </c>
      <c r="D2348" s="4">
        <f t="shared" si="113"/>
        <v>-4.4052934679162685E-3</v>
      </c>
      <c r="E2348" s="5">
        <f t="shared" si="114"/>
        <v>0.31056251549890918</v>
      </c>
    </row>
    <row r="2349" spans="1:5" x14ac:dyDescent="0.2">
      <c r="A2349" s="9">
        <f t="shared" si="112"/>
        <v>41</v>
      </c>
      <c r="B2349" s="13">
        <v>37015</v>
      </c>
      <c r="C2349">
        <v>4.4450000000000003</v>
      </c>
      <c r="D2349" s="4">
        <f t="shared" si="113"/>
        <v>-1.8942070529074737E-2</v>
      </c>
      <c r="E2349" s="5">
        <f t="shared" si="114"/>
        <v>0.27603390929190874</v>
      </c>
    </row>
    <row r="2350" spans="1:5" x14ac:dyDescent="0.2">
      <c r="A2350" s="9">
        <f t="shared" si="112"/>
        <v>41</v>
      </c>
      <c r="B2350" s="13">
        <v>37016</v>
      </c>
      <c r="C2350">
        <v>4.4850000000000003</v>
      </c>
      <c r="D2350" s="4">
        <f t="shared" si="113"/>
        <v>8.9586265448914921E-3</v>
      </c>
      <c r="E2350" s="5">
        <f t="shared" si="114"/>
        <v>0.273182101980605</v>
      </c>
    </row>
    <row r="2351" spans="1:5" x14ac:dyDescent="0.2">
      <c r="A2351" s="9">
        <f t="shared" si="112"/>
        <v>41</v>
      </c>
      <c r="B2351" s="13">
        <v>37017</v>
      </c>
      <c r="C2351">
        <v>4.4850000000000003</v>
      </c>
      <c r="D2351" s="4">
        <f t="shared" si="113"/>
        <v>0</v>
      </c>
      <c r="E2351" s="5">
        <f t="shared" si="114"/>
        <v>0.2718845666895407</v>
      </c>
    </row>
    <row r="2352" spans="1:5" x14ac:dyDescent="0.2">
      <c r="A2352" s="9">
        <f t="shared" si="112"/>
        <v>41</v>
      </c>
      <c r="B2352" s="13">
        <v>37018</v>
      </c>
      <c r="C2352">
        <v>4.4850000000000003</v>
      </c>
      <c r="D2352" s="4">
        <f t="shared" si="113"/>
        <v>0</v>
      </c>
      <c r="E2352" s="5">
        <f t="shared" si="114"/>
        <v>0.27814418915578731</v>
      </c>
    </row>
    <row r="2353" spans="1:5" x14ac:dyDescent="0.2">
      <c r="A2353" s="9">
        <f t="shared" si="112"/>
        <v>41</v>
      </c>
      <c r="B2353" s="13">
        <v>37019</v>
      </c>
      <c r="C2353">
        <v>4.3150000000000004</v>
      </c>
      <c r="D2353" s="4">
        <f t="shared" si="113"/>
        <v>-3.8641170975368108E-2</v>
      </c>
      <c r="E2353" s="5">
        <f t="shared" si="114"/>
        <v>0.32392377751807799</v>
      </c>
    </row>
    <row r="2354" spans="1:5" x14ac:dyDescent="0.2">
      <c r="A2354" s="9">
        <f t="shared" si="112"/>
        <v>41</v>
      </c>
      <c r="B2354" s="13">
        <v>37020</v>
      </c>
      <c r="C2354">
        <v>4.2300000000000004</v>
      </c>
      <c r="D2354" s="4">
        <f t="shared" si="113"/>
        <v>-1.9895331477204615E-2</v>
      </c>
      <c r="E2354" s="5">
        <f t="shared" si="114"/>
        <v>0.31861254668544942</v>
      </c>
    </row>
    <row r="2355" spans="1:5" x14ac:dyDescent="0.2">
      <c r="A2355" s="9">
        <f t="shared" si="112"/>
        <v>41</v>
      </c>
      <c r="B2355" s="13">
        <v>37021</v>
      </c>
      <c r="C2355">
        <v>4.1449999999999996</v>
      </c>
      <c r="D2355" s="4">
        <f t="shared" si="113"/>
        <v>-2.0299204470928502E-2</v>
      </c>
      <c r="E2355" s="5">
        <f t="shared" si="114"/>
        <v>0.3083107345966849</v>
      </c>
    </row>
    <row r="2356" spans="1:5" x14ac:dyDescent="0.2">
      <c r="A2356" s="9">
        <f t="shared" si="112"/>
        <v>41</v>
      </c>
      <c r="B2356" s="13">
        <v>37022</v>
      </c>
      <c r="C2356">
        <v>4.165</v>
      </c>
      <c r="D2356" s="4">
        <f t="shared" si="113"/>
        <v>4.8134870315477201E-3</v>
      </c>
      <c r="E2356" s="5">
        <f t="shared" si="114"/>
        <v>0.32904760758964435</v>
      </c>
    </row>
    <row r="2357" spans="1:5" x14ac:dyDescent="0.2">
      <c r="A2357" s="9">
        <f t="shared" si="112"/>
        <v>41</v>
      </c>
      <c r="B2357" s="13">
        <v>37023</v>
      </c>
      <c r="C2357">
        <v>4.25</v>
      </c>
      <c r="D2357" s="4">
        <f t="shared" si="113"/>
        <v>2.0202707317519469E-2</v>
      </c>
      <c r="E2357" s="5">
        <f t="shared" si="114"/>
        <v>0.33247106889438921</v>
      </c>
    </row>
    <row r="2358" spans="1:5" x14ac:dyDescent="0.2">
      <c r="A2358" s="9">
        <f t="shared" si="112"/>
        <v>41</v>
      </c>
      <c r="B2358" s="13">
        <v>37024</v>
      </c>
      <c r="C2358">
        <v>4.25</v>
      </c>
      <c r="D2358" s="4">
        <f t="shared" si="113"/>
        <v>0</v>
      </c>
      <c r="E2358" s="5">
        <f t="shared" si="114"/>
        <v>0.33482602412641055</v>
      </c>
    </row>
    <row r="2359" spans="1:5" x14ac:dyDescent="0.2">
      <c r="A2359" s="9">
        <f t="shared" si="112"/>
        <v>41</v>
      </c>
      <c r="B2359" s="13">
        <v>37025</v>
      </c>
      <c r="C2359">
        <v>4.25</v>
      </c>
      <c r="D2359" s="4">
        <f t="shared" si="113"/>
        <v>0</v>
      </c>
      <c r="E2359" s="5">
        <f t="shared" si="114"/>
        <v>0.32542998359290332</v>
      </c>
    </row>
    <row r="2360" spans="1:5" x14ac:dyDescent="0.2">
      <c r="A2360" s="9">
        <f t="shared" si="112"/>
        <v>41</v>
      </c>
      <c r="B2360" s="13">
        <v>37026</v>
      </c>
      <c r="C2360">
        <v>4.2750000000000004</v>
      </c>
      <c r="D2360" s="4">
        <f t="shared" si="113"/>
        <v>5.8651194523980576E-3</v>
      </c>
      <c r="E2360" s="5">
        <f t="shared" si="114"/>
        <v>0.32074982946546904</v>
      </c>
    </row>
    <row r="2361" spans="1:5" x14ac:dyDescent="0.2">
      <c r="A2361" s="9">
        <f t="shared" ref="A2361:A2424" si="115">MONTH(B2361)+(YEAR(B2361)-1998)*12</f>
        <v>41</v>
      </c>
      <c r="B2361" s="13">
        <v>37027</v>
      </c>
      <c r="C2361">
        <v>4.4550000000000001</v>
      </c>
      <c r="D2361" s="4">
        <f t="shared" si="113"/>
        <v>4.1242958534049003E-2</v>
      </c>
      <c r="E2361" s="5">
        <f t="shared" si="114"/>
        <v>0.42545068383264867</v>
      </c>
    </row>
    <row r="2362" spans="1:5" x14ac:dyDescent="0.2">
      <c r="A2362" s="9">
        <f t="shared" si="115"/>
        <v>41</v>
      </c>
      <c r="B2362" s="13">
        <v>37028</v>
      </c>
      <c r="C2362">
        <v>4.47</v>
      </c>
      <c r="D2362" s="4">
        <f t="shared" ref="D2362:D2425" si="116">LN(C2362/C2361)</f>
        <v>3.3613477027047063E-3</v>
      </c>
      <c r="E2362" s="5">
        <f t="shared" si="114"/>
        <v>0.42614981841320138</v>
      </c>
    </row>
    <row r="2363" spans="1:5" x14ac:dyDescent="0.2">
      <c r="A2363" s="9">
        <f t="shared" si="115"/>
        <v>41</v>
      </c>
      <c r="B2363" s="13">
        <v>37029</v>
      </c>
      <c r="C2363">
        <v>4.18</v>
      </c>
      <c r="D2363" s="4">
        <f t="shared" si="116"/>
        <v>-6.7077162088812495E-2</v>
      </c>
      <c r="E2363" s="5">
        <f t="shared" si="114"/>
        <v>0.54723849565008331</v>
      </c>
    </row>
    <row r="2364" spans="1:5" x14ac:dyDescent="0.2">
      <c r="A2364" s="9">
        <f t="shared" si="115"/>
        <v>41</v>
      </c>
      <c r="B2364" s="13">
        <v>37030</v>
      </c>
      <c r="C2364">
        <v>4.1500000000000004</v>
      </c>
      <c r="D2364" s="4">
        <f t="shared" si="116"/>
        <v>-7.2029122940578854E-3</v>
      </c>
      <c r="E2364" s="5">
        <f t="shared" si="114"/>
        <v>0.53678694671448479</v>
      </c>
    </row>
    <row r="2365" spans="1:5" x14ac:dyDescent="0.2">
      <c r="A2365" s="9">
        <f t="shared" si="115"/>
        <v>41</v>
      </c>
      <c r="B2365" s="13">
        <v>37031</v>
      </c>
      <c r="C2365">
        <v>4.1500000000000004</v>
      </c>
      <c r="D2365" s="4">
        <f t="shared" si="116"/>
        <v>0</v>
      </c>
      <c r="E2365" s="5">
        <f t="shared" si="114"/>
        <v>0.52239987368279028</v>
      </c>
    </row>
    <row r="2366" spans="1:5" x14ac:dyDescent="0.2">
      <c r="A2366" s="9">
        <f t="shared" si="115"/>
        <v>41</v>
      </c>
      <c r="B2366" s="13">
        <v>37032</v>
      </c>
      <c r="C2366">
        <v>4.1500000000000004</v>
      </c>
      <c r="D2366" s="4">
        <f t="shared" si="116"/>
        <v>0</v>
      </c>
      <c r="E2366" s="5">
        <f t="shared" si="114"/>
        <v>0.52145476472487706</v>
      </c>
    </row>
    <row r="2367" spans="1:5" x14ac:dyDescent="0.2">
      <c r="A2367" s="9">
        <f t="shared" si="115"/>
        <v>41</v>
      </c>
      <c r="B2367" s="13">
        <v>37033</v>
      </c>
      <c r="C2367">
        <v>4.1500000000000004</v>
      </c>
      <c r="D2367" s="4">
        <f t="shared" si="116"/>
        <v>0</v>
      </c>
      <c r="E2367" s="5">
        <f t="shared" si="114"/>
        <v>0.50310620529149153</v>
      </c>
    </row>
    <row r="2368" spans="1:5" x14ac:dyDescent="0.2">
      <c r="A2368" s="9">
        <f t="shared" si="115"/>
        <v>41</v>
      </c>
      <c r="B2368" s="13">
        <v>37034</v>
      </c>
      <c r="C2368">
        <v>4.0350000000000001</v>
      </c>
      <c r="D2368" s="4">
        <f t="shared" si="116"/>
        <v>-2.8102032520694889E-2</v>
      </c>
      <c r="E2368" s="5">
        <f t="shared" si="114"/>
        <v>0.52584543333386924</v>
      </c>
    </row>
    <row r="2369" spans="1:5" x14ac:dyDescent="0.2">
      <c r="A2369" s="9">
        <f t="shared" si="115"/>
        <v>41</v>
      </c>
      <c r="B2369" s="13">
        <v>37035</v>
      </c>
      <c r="C2369">
        <v>4.0949999999999998</v>
      </c>
      <c r="D2369" s="4">
        <f t="shared" si="116"/>
        <v>1.4760415583120455E-2</v>
      </c>
      <c r="E2369" s="5">
        <f t="shared" si="114"/>
        <v>0.53914824596883004</v>
      </c>
    </row>
    <row r="2370" spans="1:5" x14ac:dyDescent="0.2">
      <c r="A2370" s="9">
        <f t="shared" si="115"/>
        <v>41</v>
      </c>
      <c r="B2370" s="13">
        <v>37036</v>
      </c>
      <c r="C2370">
        <v>4.125</v>
      </c>
      <c r="D2370" s="4">
        <f t="shared" si="116"/>
        <v>7.2993024816115351E-3</v>
      </c>
      <c r="E2370" s="5">
        <f t="shared" si="114"/>
        <v>0.54025028597204461</v>
      </c>
    </row>
    <row r="2371" spans="1:5" x14ac:dyDescent="0.2">
      <c r="A2371" s="9">
        <f t="shared" si="115"/>
        <v>41</v>
      </c>
      <c r="B2371" s="13">
        <v>37037</v>
      </c>
      <c r="C2371">
        <v>3.84</v>
      </c>
      <c r="D2371" s="4">
        <f t="shared" si="116"/>
        <v>-7.1593653187008818E-2</v>
      </c>
      <c r="E2371" s="5">
        <f t="shared" ref="E2371:E2434" si="117">STDEV(D2362:D2371)*SQRT(365)</f>
        <v>0.58858621595110938</v>
      </c>
    </row>
    <row r="2372" spans="1:5" x14ac:dyDescent="0.2">
      <c r="A2372" s="9">
        <f t="shared" si="115"/>
        <v>41</v>
      </c>
      <c r="B2372" s="13">
        <v>37038</v>
      </c>
      <c r="C2372">
        <v>3.84</v>
      </c>
      <c r="D2372" s="4">
        <f t="shared" si="116"/>
        <v>0</v>
      </c>
      <c r="E2372" s="5">
        <f t="shared" si="117"/>
        <v>0.58470458643224765</v>
      </c>
    </row>
    <row r="2373" spans="1:5" x14ac:dyDescent="0.2">
      <c r="A2373" s="9">
        <f t="shared" si="115"/>
        <v>41</v>
      </c>
      <c r="B2373" s="13">
        <v>37039</v>
      </c>
      <c r="C2373">
        <v>3.84</v>
      </c>
      <c r="D2373" s="4">
        <f t="shared" si="116"/>
        <v>0</v>
      </c>
      <c r="E2373" s="5">
        <f t="shared" si="117"/>
        <v>0.47308736234000892</v>
      </c>
    </row>
    <row r="2374" spans="1:5" x14ac:dyDescent="0.2">
      <c r="A2374" s="9">
        <f t="shared" si="115"/>
        <v>41</v>
      </c>
      <c r="B2374" s="13">
        <v>37040</v>
      </c>
      <c r="C2374">
        <v>3.84</v>
      </c>
      <c r="D2374" s="4">
        <f t="shared" si="116"/>
        <v>0</v>
      </c>
      <c r="E2374" s="5">
        <f t="shared" si="117"/>
        <v>0.4758715539061667</v>
      </c>
    </row>
    <row r="2375" spans="1:5" x14ac:dyDescent="0.2">
      <c r="A2375" s="9">
        <f t="shared" si="115"/>
        <v>41</v>
      </c>
      <c r="B2375" s="13">
        <v>37041</v>
      </c>
      <c r="C2375">
        <v>3.86</v>
      </c>
      <c r="D2375" s="4">
        <f t="shared" si="116"/>
        <v>5.19481687710393E-3</v>
      </c>
      <c r="E2375" s="5">
        <f t="shared" si="117"/>
        <v>0.48032278520818406</v>
      </c>
    </row>
    <row r="2376" spans="1:5" x14ac:dyDescent="0.2">
      <c r="A2376" s="9">
        <f t="shared" si="115"/>
        <v>41</v>
      </c>
      <c r="B2376" s="13">
        <v>37042</v>
      </c>
      <c r="C2376">
        <v>3.67</v>
      </c>
      <c r="D2376" s="4">
        <f t="shared" si="116"/>
        <v>-5.0475521410260543E-2</v>
      </c>
      <c r="E2376" s="5">
        <f t="shared" si="117"/>
        <v>0.54225968628582866</v>
      </c>
    </row>
    <row r="2377" spans="1:5" x14ac:dyDescent="0.2">
      <c r="A2377" s="9">
        <f t="shared" si="115"/>
        <v>42</v>
      </c>
      <c r="B2377" s="13">
        <v>37043</v>
      </c>
      <c r="C2377">
        <v>3.73</v>
      </c>
      <c r="D2377" s="4">
        <f t="shared" si="116"/>
        <v>1.6216571589245287E-2</v>
      </c>
      <c r="E2377" s="5">
        <f t="shared" si="117"/>
        <v>0.56551923698624862</v>
      </c>
    </row>
    <row r="2378" spans="1:5" x14ac:dyDescent="0.2">
      <c r="A2378" s="9">
        <f t="shared" si="115"/>
        <v>42</v>
      </c>
      <c r="B2378" s="13">
        <v>37044</v>
      </c>
      <c r="C2378">
        <v>3.7050000000000001</v>
      </c>
      <c r="D2378" s="4">
        <f t="shared" si="116"/>
        <v>-6.724974907673968E-3</v>
      </c>
      <c r="E2378" s="5">
        <f t="shared" si="117"/>
        <v>0.55341308960912183</v>
      </c>
    </row>
    <row r="2379" spans="1:5" x14ac:dyDescent="0.2">
      <c r="A2379" s="9">
        <f t="shared" si="115"/>
        <v>42</v>
      </c>
      <c r="B2379" s="13">
        <v>37045</v>
      </c>
      <c r="C2379">
        <v>3.7050000000000001</v>
      </c>
      <c r="D2379" s="4">
        <f t="shared" si="116"/>
        <v>0</v>
      </c>
      <c r="E2379" s="5">
        <f t="shared" si="117"/>
        <v>0.53509949405512924</v>
      </c>
    </row>
    <row r="2380" spans="1:5" x14ac:dyDescent="0.2">
      <c r="A2380" s="9">
        <f t="shared" si="115"/>
        <v>42</v>
      </c>
      <c r="B2380" s="13">
        <v>37046</v>
      </c>
      <c r="C2380">
        <v>3.7050000000000001</v>
      </c>
      <c r="D2380" s="4">
        <f t="shared" si="116"/>
        <v>0</v>
      </c>
      <c r="E2380" s="5">
        <f t="shared" si="117"/>
        <v>0.52728465762485333</v>
      </c>
    </row>
    <row r="2381" spans="1:5" x14ac:dyDescent="0.2">
      <c r="A2381" s="9">
        <f t="shared" si="115"/>
        <v>42</v>
      </c>
      <c r="B2381" s="13">
        <v>37047</v>
      </c>
      <c r="C2381">
        <v>3.9449999999999998</v>
      </c>
      <c r="D2381" s="4">
        <f t="shared" si="116"/>
        <v>6.2765695549787309E-2</v>
      </c>
      <c r="E2381" s="5">
        <f t="shared" si="117"/>
        <v>0.52320061033710263</v>
      </c>
    </row>
    <row r="2382" spans="1:5" x14ac:dyDescent="0.2">
      <c r="A2382" s="9">
        <f t="shared" si="115"/>
        <v>42</v>
      </c>
      <c r="B2382" s="13">
        <v>37048</v>
      </c>
      <c r="C2382">
        <v>3.9849999999999999</v>
      </c>
      <c r="D2382" s="4">
        <f t="shared" si="116"/>
        <v>1.0088357944340737E-2</v>
      </c>
      <c r="E2382" s="5">
        <f t="shared" si="117"/>
        <v>0.52463914293898484</v>
      </c>
    </row>
    <row r="2383" spans="1:5" x14ac:dyDescent="0.2">
      <c r="A2383" s="9">
        <f t="shared" si="115"/>
        <v>42</v>
      </c>
      <c r="B2383" s="13">
        <v>37049</v>
      </c>
      <c r="C2383">
        <v>3.75</v>
      </c>
      <c r="D2383" s="4">
        <f t="shared" si="116"/>
        <v>-6.0781472259858887E-2</v>
      </c>
      <c r="E2383" s="5">
        <f t="shared" si="117"/>
        <v>0.65449567075020709</v>
      </c>
    </row>
    <row r="2384" spans="1:5" x14ac:dyDescent="0.2">
      <c r="A2384" s="9">
        <f t="shared" si="115"/>
        <v>42</v>
      </c>
      <c r="B2384" s="13">
        <v>37050</v>
      </c>
      <c r="C2384">
        <v>3.68</v>
      </c>
      <c r="D2384" s="4">
        <f t="shared" si="116"/>
        <v>-1.8843087801479828E-2</v>
      </c>
      <c r="E2384" s="5">
        <f t="shared" si="117"/>
        <v>0.66158865544546275</v>
      </c>
    </row>
    <row r="2385" spans="1:5" x14ac:dyDescent="0.2">
      <c r="A2385" s="9">
        <f t="shared" si="115"/>
        <v>42</v>
      </c>
      <c r="B2385" s="13">
        <v>37051</v>
      </c>
      <c r="C2385">
        <v>3.625</v>
      </c>
      <c r="D2385" s="4">
        <f t="shared" si="116"/>
        <v>-1.50584638742015E-2</v>
      </c>
      <c r="E2385" s="5">
        <f t="shared" si="117"/>
        <v>0.66117037300206749</v>
      </c>
    </row>
    <row r="2386" spans="1:5" x14ac:dyDescent="0.2">
      <c r="A2386" s="9">
        <f t="shared" si="115"/>
        <v>42</v>
      </c>
      <c r="B2386" s="13">
        <v>37052</v>
      </c>
      <c r="C2386">
        <v>3.625</v>
      </c>
      <c r="D2386" s="4">
        <f t="shared" si="116"/>
        <v>0</v>
      </c>
      <c r="E2386" s="5">
        <f t="shared" si="117"/>
        <v>0.59093437147628358</v>
      </c>
    </row>
    <row r="2387" spans="1:5" x14ac:dyDescent="0.2">
      <c r="A2387" s="9">
        <f t="shared" si="115"/>
        <v>42</v>
      </c>
      <c r="B2387" s="13">
        <v>37053</v>
      </c>
      <c r="C2387">
        <v>3.625</v>
      </c>
      <c r="D2387" s="4">
        <f t="shared" si="116"/>
        <v>0</v>
      </c>
      <c r="E2387" s="5">
        <f t="shared" si="117"/>
        <v>0.57952475127311009</v>
      </c>
    </row>
    <row r="2388" spans="1:5" x14ac:dyDescent="0.2">
      <c r="A2388" s="9">
        <f t="shared" si="115"/>
        <v>42</v>
      </c>
      <c r="B2388" s="13">
        <v>37054</v>
      </c>
      <c r="C2388">
        <v>3.86</v>
      </c>
      <c r="D2388" s="4">
        <f t="shared" si="116"/>
        <v>6.2812895170101385E-2</v>
      </c>
      <c r="E2388" s="5">
        <f t="shared" si="117"/>
        <v>0.70037110015154536</v>
      </c>
    </row>
    <row r="2389" spans="1:5" x14ac:dyDescent="0.2">
      <c r="A2389" s="9">
        <f t="shared" si="115"/>
        <v>42</v>
      </c>
      <c r="B2389" s="13">
        <v>37055</v>
      </c>
      <c r="C2389">
        <v>3.9950000000000001</v>
      </c>
      <c r="D2389" s="4">
        <f t="shared" si="116"/>
        <v>3.4376395741498617E-2</v>
      </c>
      <c r="E2389" s="5">
        <f t="shared" si="117"/>
        <v>0.72265170320584404</v>
      </c>
    </row>
    <row r="2390" spans="1:5" x14ac:dyDescent="0.2">
      <c r="A2390" s="9">
        <f t="shared" si="115"/>
        <v>42</v>
      </c>
      <c r="B2390" s="13">
        <v>37056</v>
      </c>
      <c r="C2390">
        <v>4.1349999999999998</v>
      </c>
      <c r="D2390" s="4">
        <f t="shared" si="116"/>
        <v>3.4443749257416646E-2</v>
      </c>
      <c r="E2390" s="5">
        <f t="shared" si="117"/>
        <v>0.73788489011791247</v>
      </c>
    </row>
    <row r="2391" spans="1:5" x14ac:dyDescent="0.2">
      <c r="A2391" s="9">
        <f t="shared" si="115"/>
        <v>42</v>
      </c>
      <c r="B2391" s="13">
        <v>37057</v>
      </c>
      <c r="C2391">
        <v>3.94</v>
      </c>
      <c r="D2391" s="4">
        <f t="shared" si="116"/>
        <v>-4.83066051658122E-2</v>
      </c>
      <c r="E2391" s="5">
        <f t="shared" si="117"/>
        <v>0.72679622353249829</v>
      </c>
    </row>
    <row r="2392" spans="1:5" x14ac:dyDescent="0.2">
      <c r="A2392" s="9">
        <f t="shared" si="115"/>
        <v>42</v>
      </c>
      <c r="B2392" s="13">
        <v>37058</v>
      </c>
      <c r="C2392">
        <v>3.87</v>
      </c>
      <c r="D2392" s="4">
        <f t="shared" si="116"/>
        <v>-1.7926216268152009E-2</v>
      </c>
      <c r="E2392" s="5">
        <f t="shared" si="117"/>
        <v>0.73052492164022109</v>
      </c>
    </row>
    <row r="2393" spans="1:5" x14ac:dyDescent="0.2">
      <c r="A2393" s="9">
        <f t="shared" si="115"/>
        <v>42</v>
      </c>
      <c r="B2393" s="13">
        <v>37059</v>
      </c>
      <c r="C2393">
        <v>3.87</v>
      </c>
      <c r="D2393" s="4">
        <f t="shared" si="116"/>
        <v>0</v>
      </c>
      <c r="E2393" s="5">
        <f t="shared" si="117"/>
        <v>0.61910622118829084</v>
      </c>
    </row>
    <row r="2394" spans="1:5" x14ac:dyDescent="0.2">
      <c r="A2394" s="9">
        <f t="shared" si="115"/>
        <v>42</v>
      </c>
      <c r="B2394" s="13">
        <v>37060</v>
      </c>
      <c r="C2394">
        <v>3.87</v>
      </c>
      <c r="D2394" s="4">
        <f t="shared" si="116"/>
        <v>0</v>
      </c>
      <c r="E2394" s="5">
        <f t="shared" si="117"/>
        <v>0.60219481851831069</v>
      </c>
    </row>
    <row r="2395" spans="1:5" x14ac:dyDescent="0.2">
      <c r="A2395" s="9">
        <f t="shared" si="115"/>
        <v>42</v>
      </c>
      <c r="B2395" s="13">
        <v>37061</v>
      </c>
      <c r="C2395">
        <v>3.895</v>
      </c>
      <c r="D2395" s="4">
        <f t="shared" si="116"/>
        <v>6.4391722810212331E-3</v>
      </c>
      <c r="E2395" s="5">
        <f t="shared" si="117"/>
        <v>0.58691697582764724</v>
      </c>
    </row>
    <row r="2396" spans="1:5" x14ac:dyDescent="0.2">
      <c r="A2396" s="9">
        <f t="shared" si="115"/>
        <v>42</v>
      </c>
      <c r="B2396" s="13">
        <v>37062</v>
      </c>
      <c r="C2396">
        <v>3.9350000000000001</v>
      </c>
      <c r="D2396" s="4">
        <f t="shared" si="116"/>
        <v>1.0217202546654914E-2</v>
      </c>
      <c r="E2396" s="5">
        <f t="shared" si="117"/>
        <v>0.58508826699198169</v>
      </c>
    </row>
    <row r="2397" spans="1:5" x14ac:dyDescent="0.2">
      <c r="A2397" s="9">
        <f t="shared" si="115"/>
        <v>42</v>
      </c>
      <c r="B2397" s="13">
        <v>37063</v>
      </c>
      <c r="C2397">
        <v>3.82</v>
      </c>
      <c r="D2397" s="4">
        <f t="shared" si="116"/>
        <v>-2.9660459250882735E-2</v>
      </c>
      <c r="E2397" s="5">
        <f t="shared" si="117"/>
        <v>0.6278375667218653</v>
      </c>
    </row>
    <row r="2398" spans="1:5" x14ac:dyDescent="0.2">
      <c r="A2398" s="9">
        <f t="shared" si="115"/>
        <v>42</v>
      </c>
      <c r="B2398" s="13">
        <v>37064</v>
      </c>
      <c r="C2398">
        <v>3.6850000000000001</v>
      </c>
      <c r="D2398" s="4">
        <f t="shared" si="116"/>
        <v>-3.5979896977183824E-2</v>
      </c>
      <c r="E2398" s="5">
        <f t="shared" si="117"/>
        <v>0.53765673048975471</v>
      </c>
    </row>
    <row r="2399" spans="1:5" x14ac:dyDescent="0.2">
      <c r="A2399" s="9">
        <f t="shared" si="115"/>
        <v>42</v>
      </c>
      <c r="B2399" s="13">
        <v>37065</v>
      </c>
      <c r="C2399">
        <v>3.6850000000000001</v>
      </c>
      <c r="D2399" s="4">
        <f t="shared" si="116"/>
        <v>0</v>
      </c>
      <c r="E2399" s="5">
        <f t="shared" si="117"/>
        <v>0.47267257394649015</v>
      </c>
    </row>
    <row r="2400" spans="1:5" x14ac:dyDescent="0.2">
      <c r="A2400" s="9">
        <f t="shared" si="115"/>
        <v>42</v>
      </c>
      <c r="B2400" s="13">
        <v>37066</v>
      </c>
      <c r="C2400">
        <v>3.6850000000000001</v>
      </c>
      <c r="D2400" s="4">
        <f t="shared" si="116"/>
        <v>0</v>
      </c>
      <c r="E2400" s="5">
        <f t="shared" si="117"/>
        <v>0.38461390449668253</v>
      </c>
    </row>
    <row r="2401" spans="1:5" x14ac:dyDescent="0.2">
      <c r="A2401" s="9">
        <f t="shared" si="115"/>
        <v>42</v>
      </c>
      <c r="B2401" s="13">
        <v>37067</v>
      </c>
      <c r="C2401">
        <v>3.6850000000000001</v>
      </c>
      <c r="D2401" s="4">
        <f t="shared" si="116"/>
        <v>0</v>
      </c>
      <c r="E2401" s="5">
        <f t="shared" si="117"/>
        <v>0.29827981765736866</v>
      </c>
    </row>
    <row r="2402" spans="1:5" x14ac:dyDescent="0.2">
      <c r="A2402" s="9">
        <f t="shared" si="115"/>
        <v>42</v>
      </c>
      <c r="B2402" s="13">
        <v>37068</v>
      </c>
      <c r="C2402">
        <v>3.5550000000000002</v>
      </c>
      <c r="D2402" s="4">
        <f t="shared" si="116"/>
        <v>-3.5915462386095678E-2</v>
      </c>
      <c r="E2402" s="5">
        <f t="shared" si="117"/>
        <v>0.34231025419752975</v>
      </c>
    </row>
    <row r="2403" spans="1:5" x14ac:dyDescent="0.2">
      <c r="A2403" s="9">
        <f t="shared" si="115"/>
        <v>42</v>
      </c>
      <c r="B2403" s="13">
        <v>37069</v>
      </c>
      <c r="C2403">
        <v>3.4449999999999998</v>
      </c>
      <c r="D2403" s="4">
        <f t="shared" si="116"/>
        <v>-3.1431158789582449E-2</v>
      </c>
      <c r="E2403" s="5">
        <f t="shared" si="117"/>
        <v>0.36275460837485585</v>
      </c>
    </row>
    <row r="2404" spans="1:5" x14ac:dyDescent="0.2">
      <c r="A2404" s="9">
        <f t="shared" si="115"/>
        <v>42</v>
      </c>
      <c r="B2404" s="13">
        <v>37070</v>
      </c>
      <c r="C2404">
        <v>3.3849999999999998</v>
      </c>
      <c r="D2404" s="4">
        <f t="shared" si="116"/>
        <v>-1.7569998101383606E-2</v>
      </c>
      <c r="E2404" s="5">
        <f t="shared" si="117"/>
        <v>0.35535911613172871</v>
      </c>
    </row>
    <row r="2405" spans="1:5" x14ac:dyDescent="0.2">
      <c r="A2405" s="9">
        <f t="shared" si="115"/>
        <v>42</v>
      </c>
      <c r="B2405" s="13">
        <v>37071</v>
      </c>
      <c r="C2405">
        <v>3.2149999999999999</v>
      </c>
      <c r="D2405" s="4">
        <f t="shared" si="116"/>
        <v>-5.1526548674655566E-2</v>
      </c>
      <c r="E2405" s="5">
        <f t="shared" si="117"/>
        <v>0.39457650499754127</v>
      </c>
    </row>
    <row r="2406" spans="1:5" x14ac:dyDescent="0.2">
      <c r="A2406" s="9">
        <f t="shared" si="115"/>
        <v>42</v>
      </c>
      <c r="B2406" s="13">
        <v>37072</v>
      </c>
      <c r="C2406">
        <v>3.2149999999999999</v>
      </c>
      <c r="D2406" s="4">
        <f t="shared" si="116"/>
        <v>0</v>
      </c>
      <c r="E2406" s="5">
        <f t="shared" si="117"/>
        <v>0.3676045400155763</v>
      </c>
    </row>
    <row r="2407" spans="1:5" x14ac:dyDescent="0.2">
      <c r="A2407" s="9">
        <f t="shared" si="115"/>
        <v>43</v>
      </c>
      <c r="B2407" s="13">
        <v>37073</v>
      </c>
      <c r="C2407">
        <v>2.9950000000000001</v>
      </c>
      <c r="D2407" s="4">
        <f t="shared" si="116"/>
        <v>-7.0883126122169918E-2</v>
      </c>
      <c r="E2407" s="5">
        <f t="shared" si="117"/>
        <v>0.47829077774203771</v>
      </c>
    </row>
    <row r="2408" spans="1:5" x14ac:dyDescent="0.2">
      <c r="A2408" s="9">
        <f t="shared" si="115"/>
        <v>43</v>
      </c>
      <c r="B2408" s="13">
        <v>37074</v>
      </c>
      <c r="C2408">
        <v>2.9950000000000001</v>
      </c>
      <c r="D2408" s="4">
        <f t="shared" si="116"/>
        <v>0</v>
      </c>
      <c r="E2408" s="5">
        <f t="shared" si="117"/>
        <v>0.491951578669791</v>
      </c>
    </row>
    <row r="2409" spans="1:5" x14ac:dyDescent="0.2">
      <c r="A2409" s="9">
        <f t="shared" si="115"/>
        <v>43</v>
      </c>
      <c r="B2409" s="13">
        <v>37075</v>
      </c>
      <c r="C2409">
        <v>2.93</v>
      </c>
      <c r="D2409" s="4">
        <f t="shared" si="116"/>
        <v>-2.1941808538436757E-2</v>
      </c>
      <c r="E2409" s="5">
        <f t="shared" si="117"/>
        <v>0.47190110825849679</v>
      </c>
    </row>
    <row r="2410" spans="1:5" x14ac:dyDescent="0.2">
      <c r="A2410" s="9">
        <f t="shared" si="115"/>
        <v>43</v>
      </c>
      <c r="B2410" s="13">
        <v>37076</v>
      </c>
      <c r="C2410">
        <v>3</v>
      </c>
      <c r="D2410" s="4">
        <f t="shared" si="116"/>
        <v>2.3609865639133667E-2</v>
      </c>
      <c r="E2410" s="5">
        <f t="shared" si="117"/>
        <v>0.53566972293430404</v>
      </c>
    </row>
    <row r="2411" spans="1:5" x14ac:dyDescent="0.2">
      <c r="A2411" s="9">
        <f t="shared" si="115"/>
        <v>43</v>
      </c>
      <c r="B2411" s="13">
        <v>37077</v>
      </c>
      <c r="C2411">
        <v>3</v>
      </c>
      <c r="D2411" s="4">
        <f t="shared" si="116"/>
        <v>0</v>
      </c>
      <c r="E2411" s="5">
        <f t="shared" si="117"/>
        <v>0.53566972293430404</v>
      </c>
    </row>
    <row r="2412" spans="1:5" x14ac:dyDescent="0.2">
      <c r="A2412" s="9">
        <f t="shared" si="115"/>
        <v>43</v>
      </c>
      <c r="B2412" s="13">
        <v>37078</v>
      </c>
      <c r="C2412">
        <v>3.1</v>
      </c>
      <c r="D2412" s="4">
        <f t="shared" si="116"/>
        <v>3.278982282299097E-2</v>
      </c>
      <c r="E2412" s="5">
        <f t="shared" si="117"/>
        <v>0.6113079096462245</v>
      </c>
    </row>
    <row r="2413" spans="1:5" x14ac:dyDescent="0.2">
      <c r="A2413" s="9">
        <f t="shared" si="115"/>
        <v>43</v>
      </c>
      <c r="B2413" s="13">
        <v>37079</v>
      </c>
      <c r="C2413">
        <v>2.9950000000000001</v>
      </c>
      <c r="D2413" s="4">
        <f t="shared" si="116"/>
        <v>-3.4457879923687838E-2</v>
      </c>
      <c r="E2413" s="5">
        <f t="shared" si="117"/>
        <v>0.61513080362657646</v>
      </c>
    </row>
    <row r="2414" spans="1:5" x14ac:dyDescent="0.2">
      <c r="A2414" s="9">
        <f t="shared" si="115"/>
        <v>43</v>
      </c>
      <c r="B2414" s="13">
        <v>37080</v>
      </c>
      <c r="C2414">
        <v>2.9950000000000001</v>
      </c>
      <c r="D2414" s="4">
        <f t="shared" si="116"/>
        <v>0</v>
      </c>
      <c r="E2414" s="5">
        <f t="shared" si="117"/>
        <v>0.62013147964537474</v>
      </c>
    </row>
    <row r="2415" spans="1:5" x14ac:dyDescent="0.2">
      <c r="A2415" s="9">
        <f t="shared" si="115"/>
        <v>43</v>
      </c>
      <c r="B2415" s="13">
        <v>37081</v>
      </c>
      <c r="C2415">
        <v>2.9950000000000001</v>
      </c>
      <c r="D2415" s="4">
        <f t="shared" si="116"/>
        <v>0</v>
      </c>
      <c r="E2415" s="5">
        <f t="shared" si="117"/>
        <v>0.56327685240869629</v>
      </c>
    </row>
    <row r="2416" spans="1:5" x14ac:dyDescent="0.2">
      <c r="A2416" s="9">
        <f t="shared" si="115"/>
        <v>43</v>
      </c>
      <c r="B2416" s="13">
        <v>37082</v>
      </c>
      <c r="C2416">
        <v>3.1</v>
      </c>
      <c r="D2416" s="4">
        <f t="shared" si="116"/>
        <v>3.445787992368797E-2</v>
      </c>
      <c r="E2416" s="5">
        <f t="shared" si="117"/>
        <v>0.6167902136923924</v>
      </c>
    </row>
    <row r="2417" spans="1:5" x14ac:dyDescent="0.2">
      <c r="A2417" s="9">
        <f t="shared" si="115"/>
        <v>43</v>
      </c>
      <c r="B2417" s="13">
        <v>37083</v>
      </c>
      <c r="C2417">
        <v>3.18</v>
      </c>
      <c r="D2417" s="4">
        <f t="shared" si="116"/>
        <v>2.5479085300984968E-2</v>
      </c>
      <c r="E2417" s="5">
        <f t="shared" si="117"/>
        <v>0.44022914159907173</v>
      </c>
    </row>
    <row r="2418" spans="1:5" x14ac:dyDescent="0.2">
      <c r="A2418" s="9">
        <f t="shared" si="115"/>
        <v>43</v>
      </c>
      <c r="B2418" s="13">
        <v>37084</v>
      </c>
      <c r="C2418">
        <v>3.2050000000000001</v>
      </c>
      <c r="D2418" s="4">
        <f t="shared" si="116"/>
        <v>7.8308935805478392E-3</v>
      </c>
      <c r="E2418" s="5">
        <f t="shared" si="117"/>
        <v>0.43844378393756689</v>
      </c>
    </row>
    <row r="2419" spans="1:5" x14ac:dyDescent="0.2">
      <c r="A2419" s="9">
        <f t="shared" si="115"/>
        <v>43</v>
      </c>
      <c r="B2419" s="13">
        <v>37085</v>
      </c>
      <c r="C2419">
        <v>3.3</v>
      </c>
      <c r="D2419" s="4">
        <f t="shared" si="116"/>
        <v>2.9210378099801197E-2</v>
      </c>
      <c r="E2419" s="5">
        <f t="shared" si="117"/>
        <v>0.41058876328417393</v>
      </c>
    </row>
    <row r="2420" spans="1:5" x14ac:dyDescent="0.2">
      <c r="A2420" s="9">
        <f t="shared" si="115"/>
        <v>43</v>
      </c>
      <c r="B2420" s="13">
        <v>37086</v>
      </c>
      <c r="C2420">
        <v>3.1549999999999998</v>
      </c>
      <c r="D2420" s="4">
        <f t="shared" si="116"/>
        <v>-4.493397247925808E-2</v>
      </c>
      <c r="E2420" s="5">
        <f t="shared" si="117"/>
        <v>0.52433017849437002</v>
      </c>
    </row>
    <row r="2421" spans="1:5" x14ac:dyDescent="0.2">
      <c r="A2421" s="9">
        <f t="shared" si="115"/>
        <v>43</v>
      </c>
      <c r="B2421" s="13">
        <v>37087</v>
      </c>
      <c r="C2421">
        <v>3.1549999999999998</v>
      </c>
      <c r="D2421" s="4">
        <f t="shared" si="116"/>
        <v>0</v>
      </c>
      <c r="E2421" s="5">
        <f t="shared" si="117"/>
        <v>0.52433017849437002</v>
      </c>
    </row>
    <row r="2422" spans="1:5" x14ac:dyDescent="0.2">
      <c r="A2422" s="9">
        <f t="shared" si="115"/>
        <v>43</v>
      </c>
      <c r="B2422" s="13">
        <v>37088</v>
      </c>
      <c r="C2422">
        <v>3.1549999999999998</v>
      </c>
      <c r="D2422" s="4">
        <f t="shared" si="116"/>
        <v>0</v>
      </c>
      <c r="E2422" s="5">
        <f t="shared" si="117"/>
        <v>0.49026079661961713</v>
      </c>
    </row>
    <row r="2423" spans="1:5" x14ac:dyDescent="0.2">
      <c r="A2423" s="9">
        <f t="shared" si="115"/>
        <v>43</v>
      </c>
      <c r="B2423" s="13">
        <v>37089</v>
      </c>
      <c r="C2423">
        <v>3.0750000000000002</v>
      </c>
      <c r="D2423" s="4">
        <f t="shared" si="116"/>
        <v>-2.5683594734695118E-2</v>
      </c>
      <c r="E2423" s="5">
        <f t="shared" si="117"/>
        <v>0.4662517629910426</v>
      </c>
    </row>
    <row r="2424" spans="1:5" x14ac:dyDescent="0.2">
      <c r="A2424" s="9">
        <f t="shared" si="115"/>
        <v>43</v>
      </c>
      <c r="B2424" s="13">
        <v>37090</v>
      </c>
      <c r="C2424">
        <v>3.12</v>
      </c>
      <c r="D2424" s="4">
        <f t="shared" si="116"/>
        <v>1.4528100562909808E-2</v>
      </c>
      <c r="E2424" s="5">
        <f t="shared" si="117"/>
        <v>0.47115633159837939</v>
      </c>
    </row>
    <row r="2425" spans="1:5" x14ac:dyDescent="0.2">
      <c r="A2425" s="9">
        <f t="shared" ref="A2425:A2488" si="118">MONTH(B2425)+(YEAR(B2425)-1998)*12</f>
        <v>43</v>
      </c>
      <c r="B2425" s="13">
        <v>37091</v>
      </c>
      <c r="C2425">
        <v>3.145</v>
      </c>
      <c r="D2425" s="4">
        <f t="shared" si="116"/>
        <v>7.9808883310128319E-3</v>
      </c>
      <c r="E2425" s="5">
        <f t="shared" si="117"/>
        <v>0.47081445655564813</v>
      </c>
    </row>
    <row r="2426" spans="1:5" x14ac:dyDescent="0.2">
      <c r="A2426" s="9">
        <f t="shared" si="118"/>
        <v>43</v>
      </c>
      <c r="B2426" s="13">
        <v>37092</v>
      </c>
      <c r="C2426">
        <v>3.0249999999999999</v>
      </c>
      <c r="D2426" s="4">
        <f t="shared" ref="D2426:D2482" si="119">LN(C2426/C2425)</f>
        <v>-3.8902798669599142E-2</v>
      </c>
      <c r="E2426" s="5">
        <f t="shared" si="117"/>
        <v>0.49208108155231994</v>
      </c>
    </row>
    <row r="2427" spans="1:5" x14ac:dyDescent="0.2">
      <c r="A2427" s="9">
        <f t="shared" si="118"/>
        <v>43</v>
      </c>
      <c r="B2427" s="13">
        <v>37093</v>
      </c>
      <c r="C2427">
        <v>2.95</v>
      </c>
      <c r="D2427" s="4">
        <f t="shared" si="119"/>
        <v>-2.5105921131076243E-2</v>
      </c>
      <c r="E2427" s="5">
        <f t="shared" si="117"/>
        <v>0.47005535159117778</v>
      </c>
    </row>
    <row r="2428" spans="1:5" x14ac:dyDescent="0.2">
      <c r="A2428" s="9">
        <f t="shared" si="118"/>
        <v>43</v>
      </c>
      <c r="B2428" s="13">
        <v>37094</v>
      </c>
      <c r="C2428">
        <v>2.95</v>
      </c>
      <c r="D2428" s="4">
        <f t="shared" si="119"/>
        <v>0</v>
      </c>
      <c r="E2428" s="5">
        <f t="shared" si="117"/>
        <v>0.46200403518203509</v>
      </c>
    </row>
    <row r="2429" spans="1:5" x14ac:dyDescent="0.2">
      <c r="A2429" s="9">
        <f t="shared" si="118"/>
        <v>43</v>
      </c>
      <c r="B2429" s="13">
        <v>37095</v>
      </c>
      <c r="C2429">
        <v>2.95</v>
      </c>
      <c r="D2429" s="4">
        <f t="shared" si="119"/>
        <v>0</v>
      </c>
      <c r="E2429" s="5">
        <f t="shared" si="117"/>
        <v>0.39463964023990933</v>
      </c>
    </row>
    <row r="2430" spans="1:5" x14ac:dyDescent="0.2">
      <c r="A2430" s="9">
        <f t="shared" si="118"/>
        <v>43</v>
      </c>
      <c r="B2430" s="13">
        <v>37096</v>
      </c>
      <c r="C2430">
        <v>3.01</v>
      </c>
      <c r="D2430" s="4">
        <f t="shared" si="119"/>
        <v>2.0134908409055807E-2</v>
      </c>
      <c r="E2430" s="5">
        <f t="shared" si="117"/>
        <v>0.36373121273308284</v>
      </c>
    </row>
    <row r="2431" spans="1:5" x14ac:dyDescent="0.2">
      <c r="A2431" s="9">
        <f t="shared" si="118"/>
        <v>43</v>
      </c>
      <c r="B2431" s="13">
        <v>37097</v>
      </c>
      <c r="C2431">
        <v>3.01</v>
      </c>
      <c r="D2431" s="4">
        <f t="shared" si="119"/>
        <v>0</v>
      </c>
      <c r="E2431" s="5">
        <f t="shared" si="117"/>
        <v>0.36373121273308284</v>
      </c>
    </row>
    <row r="2432" spans="1:5" x14ac:dyDescent="0.2">
      <c r="A2432" s="9">
        <f t="shared" si="118"/>
        <v>43</v>
      </c>
      <c r="B2432" s="13">
        <v>37098</v>
      </c>
      <c r="C2432">
        <v>3.06</v>
      </c>
      <c r="D2432" s="4">
        <f t="shared" si="119"/>
        <v>1.6474837203505042E-2</v>
      </c>
      <c r="E2432" s="5">
        <f t="shared" si="117"/>
        <v>0.38534955384127728</v>
      </c>
    </row>
    <row r="2433" spans="1:5" x14ac:dyDescent="0.2">
      <c r="A2433" s="9">
        <f t="shared" si="118"/>
        <v>43</v>
      </c>
      <c r="B2433" s="13">
        <v>37099</v>
      </c>
      <c r="C2433">
        <v>3.2650000000000001</v>
      </c>
      <c r="D2433" s="4">
        <f t="shared" si="119"/>
        <v>6.4844846764104971E-2</v>
      </c>
      <c r="E2433" s="5">
        <f t="shared" si="117"/>
        <v>0.53055158772404598</v>
      </c>
    </row>
    <row r="2434" spans="1:5" x14ac:dyDescent="0.2">
      <c r="A2434" s="9">
        <f t="shared" si="118"/>
        <v>43</v>
      </c>
      <c r="B2434" s="13">
        <v>37100</v>
      </c>
      <c r="C2434">
        <v>3.0649999999999999</v>
      </c>
      <c r="D2434" s="4">
        <f t="shared" si="119"/>
        <v>-6.3212193340219755E-2</v>
      </c>
      <c r="E2434" s="5">
        <f t="shared" si="117"/>
        <v>0.66953074260340462</v>
      </c>
    </row>
    <row r="2435" spans="1:5" x14ac:dyDescent="0.2">
      <c r="A2435" s="9">
        <f t="shared" si="118"/>
        <v>43</v>
      </c>
      <c r="B2435" s="13">
        <v>37101</v>
      </c>
      <c r="C2435">
        <v>3.0649999999999999</v>
      </c>
      <c r="D2435" s="4">
        <f t="shared" si="119"/>
        <v>0</v>
      </c>
      <c r="E2435" s="5">
        <f t="shared" ref="E2435:E2482" si="120">STDEV(D2426:D2435)*SQRT(365)</f>
        <v>0.66654227882646944</v>
      </c>
    </row>
    <row r="2436" spans="1:5" x14ac:dyDescent="0.2">
      <c r="A2436" s="9">
        <f t="shared" si="118"/>
        <v>43</v>
      </c>
      <c r="B2436" s="13">
        <v>37102</v>
      </c>
      <c r="C2436">
        <v>3.0649999999999999</v>
      </c>
      <c r="D2436" s="4">
        <f t="shared" si="119"/>
        <v>0</v>
      </c>
      <c r="E2436" s="5">
        <f t="shared" si="120"/>
        <v>0.62039773362908546</v>
      </c>
    </row>
    <row r="2437" spans="1:5" x14ac:dyDescent="0.2">
      <c r="A2437" s="9">
        <f t="shared" si="118"/>
        <v>43</v>
      </c>
      <c r="B2437" s="13">
        <v>37103</v>
      </c>
      <c r="C2437">
        <v>3.27</v>
      </c>
      <c r="D2437" s="4">
        <f t="shared" si="119"/>
        <v>6.4742415520987237E-2</v>
      </c>
      <c r="E2437" s="5">
        <f t="shared" si="120"/>
        <v>0.69786095222767675</v>
      </c>
    </row>
    <row r="2438" spans="1:5" x14ac:dyDescent="0.2">
      <c r="A2438" s="9">
        <f t="shared" si="118"/>
        <v>44</v>
      </c>
      <c r="B2438" s="13">
        <v>37104</v>
      </c>
      <c r="C2438">
        <v>3.32</v>
      </c>
      <c r="D2438" s="4">
        <f t="shared" si="119"/>
        <v>1.5174798019235132E-2</v>
      </c>
      <c r="E2438" s="5">
        <f t="shared" si="120"/>
        <v>0.69479428329565529</v>
      </c>
    </row>
    <row r="2439" spans="1:5" x14ac:dyDescent="0.2">
      <c r="A2439" s="9">
        <f t="shared" si="118"/>
        <v>44</v>
      </c>
      <c r="B2439" s="13">
        <v>37105</v>
      </c>
      <c r="C2439">
        <v>3.26</v>
      </c>
      <c r="D2439" s="4">
        <f t="shared" si="119"/>
        <v>-1.8237587549780901E-2</v>
      </c>
      <c r="E2439" s="5">
        <f t="shared" si="120"/>
        <v>0.71579211730517434</v>
      </c>
    </row>
    <row r="2440" spans="1:5" x14ac:dyDescent="0.2">
      <c r="A2440" s="9">
        <f t="shared" si="118"/>
        <v>44</v>
      </c>
      <c r="B2440" s="13">
        <v>37106</v>
      </c>
      <c r="C2440">
        <v>3.15</v>
      </c>
      <c r="D2440" s="4">
        <f t="shared" si="119"/>
        <v>-3.4324742541074496E-2</v>
      </c>
      <c r="E2440" s="5">
        <f t="shared" si="120"/>
        <v>0.75882067090094141</v>
      </c>
    </row>
    <row r="2441" spans="1:5" x14ac:dyDescent="0.2">
      <c r="A2441" s="9">
        <f t="shared" si="118"/>
        <v>44</v>
      </c>
      <c r="B2441" s="13">
        <v>37107</v>
      </c>
      <c r="C2441">
        <v>3.0550000000000002</v>
      </c>
      <c r="D2441" s="4">
        <f t="shared" si="119"/>
        <v>-3.0622860213982937E-2</v>
      </c>
      <c r="E2441" s="5">
        <f t="shared" si="120"/>
        <v>0.7882443946931823</v>
      </c>
    </row>
    <row r="2442" spans="1:5" x14ac:dyDescent="0.2">
      <c r="A2442" s="9">
        <f t="shared" si="118"/>
        <v>44</v>
      </c>
      <c r="B2442" s="13">
        <v>37108</v>
      </c>
      <c r="C2442">
        <v>3.0550000000000002</v>
      </c>
      <c r="D2442" s="4">
        <f t="shared" si="119"/>
        <v>0</v>
      </c>
      <c r="E2442" s="5">
        <f t="shared" si="120"/>
        <v>0.78179527961984618</v>
      </c>
    </row>
    <row r="2443" spans="1:5" x14ac:dyDescent="0.2">
      <c r="A2443" s="9">
        <f t="shared" si="118"/>
        <v>44</v>
      </c>
      <c r="B2443" s="13">
        <v>37109</v>
      </c>
      <c r="C2443">
        <v>3.0550000000000002</v>
      </c>
      <c r="D2443" s="4">
        <f t="shared" si="119"/>
        <v>0</v>
      </c>
      <c r="E2443" s="5">
        <f t="shared" si="120"/>
        <v>0.65020037115713525</v>
      </c>
    </row>
    <row r="2444" spans="1:5" x14ac:dyDescent="0.2">
      <c r="A2444" s="9">
        <f t="shared" si="118"/>
        <v>44</v>
      </c>
      <c r="B2444" s="13">
        <v>37110</v>
      </c>
      <c r="C2444">
        <v>3.0550000000000002</v>
      </c>
      <c r="D2444" s="4">
        <f t="shared" si="119"/>
        <v>0</v>
      </c>
      <c r="E2444" s="5">
        <f t="shared" si="120"/>
        <v>0.5278163153511668</v>
      </c>
    </row>
    <row r="2445" spans="1:5" x14ac:dyDescent="0.2">
      <c r="A2445" s="9">
        <f t="shared" si="118"/>
        <v>44</v>
      </c>
      <c r="B2445" s="13">
        <v>37111</v>
      </c>
      <c r="C2445">
        <v>3.1349999999999998</v>
      </c>
      <c r="D2445" s="4">
        <f t="shared" si="119"/>
        <v>2.5849581461325311E-2</v>
      </c>
      <c r="E2445" s="5">
        <f t="shared" si="120"/>
        <v>0.55105769848547215</v>
      </c>
    </row>
    <row r="2446" spans="1:5" x14ac:dyDescent="0.2">
      <c r="A2446" s="9">
        <f t="shared" si="118"/>
        <v>44</v>
      </c>
      <c r="B2446" s="13">
        <v>37112</v>
      </c>
      <c r="C2446">
        <v>3.09</v>
      </c>
      <c r="D2446" s="4">
        <f t="shared" si="119"/>
        <v>-1.4458083175229888E-2</v>
      </c>
      <c r="E2446" s="5">
        <f t="shared" si="120"/>
        <v>0.5603057890883415</v>
      </c>
    </row>
    <row r="2447" spans="1:5" x14ac:dyDescent="0.2">
      <c r="A2447" s="9">
        <f t="shared" si="118"/>
        <v>44</v>
      </c>
      <c r="B2447" s="13">
        <v>37113</v>
      </c>
      <c r="C2447">
        <v>3.09</v>
      </c>
      <c r="D2447" s="4">
        <f t="shared" si="119"/>
        <v>0</v>
      </c>
      <c r="E2447" s="5">
        <f t="shared" si="120"/>
        <v>0.36223949040060321</v>
      </c>
    </row>
    <row r="2448" spans="1:5" x14ac:dyDescent="0.2">
      <c r="A2448" s="9">
        <f t="shared" si="118"/>
        <v>44</v>
      </c>
      <c r="B2448" s="13">
        <v>37114</v>
      </c>
      <c r="C2448">
        <v>2.98</v>
      </c>
      <c r="D2448" s="4">
        <f t="shared" si="119"/>
        <v>-3.6247790392340919E-2</v>
      </c>
      <c r="E2448" s="5">
        <f t="shared" si="120"/>
        <v>0.37526673427226387</v>
      </c>
    </row>
    <row r="2449" spans="1:5" x14ac:dyDescent="0.2">
      <c r="A2449" s="9">
        <f t="shared" si="118"/>
        <v>44</v>
      </c>
      <c r="B2449" s="13">
        <v>37115</v>
      </c>
      <c r="C2449">
        <v>2.98</v>
      </c>
      <c r="D2449" s="4">
        <f t="shared" si="119"/>
        <v>0</v>
      </c>
      <c r="E2449" s="5">
        <f t="shared" si="120"/>
        <v>0.376788138231194</v>
      </c>
    </row>
    <row r="2450" spans="1:5" x14ac:dyDescent="0.2">
      <c r="A2450" s="9">
        <f t="shared" si="118"/>
        <v>44</v>
      </c>
      <c r="B2450" s="13">
        <v>37116</v>
      </c>
      <c r="C2450">
        <v>2.98</v>
      </c>
      <c r="D2450" s="4">
        <f t="shared" si="119"/>
        <v>0</v>
      </c>
      <c r="E2450" s="5">
        <f t="shared" si="120"/>
        <v>0.33824767791060939</v>
      </c>
    </row>
    <row r="2451" spans="1:5" x14ac:dyDescent="0.2">
      <c r="A2451" s="9">
        <f t="shared" si="118"/>
        <v>44</v>
      </c>
      <c r="B2451" s="13">
        <v>37117</v>
      </c>
      <c r="C2451">
        <v>2.9950000000000001</v>
      </c>
      <c r="D2451" s="4">
        <f t="shared" si="119"/>
        <v>5.0209310500996642E-3</v>
      </c>
      <c r="E2451" s="5">
        <f t="shared" si="120"/>
        <v>0.29713573413952887</v>
      </c>
    </row>
    <row r="2452" spans="1:5" x14ac:dyDescent="0.2">
      <c r="A2452" s="9">
        <f t="shared" si="118"/>
        <v>44</v>
      </c>
      <c r="B2452" s="13">
        <v>37118</v>
      </c>
      <c r="C2452">
        <v>3.03</v>
      </c>
      <c r="D2452" s="4">
        <f t="shared" si="119"/>
        <v>1.1618387953865057E-2</v>
      </c>
      <c r="E2452" s="5">
        <f t="shared" si="120"/>
        <v>0.30836003830764813</v>
      </c>
    </row>
    <row r="2453" spans="1:5" x14ac:dyDescent="0.2">
      <c r="A2453" s="9">
        <f t="shared" si="118"/>
        <v>44</v>
      </c>
      <c r="B2453" s="13">
        <v>37119</v>
      </c>
      <c r="C2453">
        <v>3.145</v>
      </c>
      <c r="D2453" s="4">
        <f t="shared" si="119"/>
        <v>3.7251270631126251E-2</v>
      </c>
      <c r="E2453" s="5">
        <f t="shared" si="120"/>
        <v>0.38499110575035811</v>
      </c>
    </row>
    <row r="2454" spans="1:5" x14ac:dyDescent="0.2">
      <c r="A2454" s="9">
        <f t="shared" si="118"/>
        <v>44</v>
      </c>
      <c r="B2454" s="13">
        <v>37120</v>
      </c>
      <c r="C2454">
        <v>3.44</v>
      </c>
      <c r="D2454" s="4">
        <f t="shared" si="119"/>
        <v>8.9657581232903211E-2</v>
      </c>
      <c r="E2454" s="5">
        <f t="shared" si="120"/>
        <v>0.6484661459316976</v>
      </c>
    </row>
    <row r="2455" spans="1:5" x14ac:dyDescent="0.2">
      <c r="A2455" s="9">
        <f t="shared" si="118"/>
        <v>44</v>
      </c>
      <c r="B2455" s="13">
        <v>37121</v>
      </c>
      <c r="C2455">
        <v>3.23</v>
      </c>
      <c r="D2455" s="4">
        <f t="shared" si="119"/>
        <v>-6.2989334150741802E-2</v>
      </c>
      <c r="E2455" s="5">
        <f t="shared" si="120"/>
        <v>0.77964028913658678</v>
      </c>
    </row>
    <row r="2456" spans="1:5" x14ac:dyDescent="0.2">
      <c r="A2456" s="9">
        <f t="shared" si="118"/>
        <v>44</v>
      </c>
      <c r="B2456" s="13">
        <v>37122</v>
      </c>
      <c r="C2456">
        <v>3.23</v>
      </c>
      <c r="D2456" s="4">
        <f t="shared" si="119"/>
        <v>0</v>
      </c>
      <c r="E2456" s="5">
        <f t="shared" si="120"/>
        <v>0.77137069835603744</v>
      </c>
    </row>
    <row r="2457" spans="1:5" x14ac:dyDescent="0.2">
      <c r="A2457" s="9">
        <f t="shared" si="118"/>
        <v>44</v>
      </c>
      <c r="B2457" s="13">
        <v>37123</v>
      </c>
      <c r="C2457">
        <v>3.23</v>
      </c>
      <c r="D2457" s="4">
        <f t="shared" si="119"/>
        <v>0</v>
      </c>
      <c r="E2457" s="5">
        <f t="shared" si="120"/>
        <v>0.77137069835603744</v>
      </c>
    </row>
    <row r="2458" spans="1:5" x14ac:dyDescent="0.2">
      <c r="A2458" s="9">
        <f t="shared" si="118"/>
        <v>44</v>
      </c>
      <c r="B2458" s="13">
        <v>37124</v>
      </c>
      <c r="C2458">
        <v>3.16</v>
      </c>
      <c r="D2458" s="4">
        <f t="shared" si="119"/>
        <v>-2.1910109635744343E-2</v>
      </c>
      <c r="E2458" s="5">
        <f t="shared" si="120"/>
        <v>0.74512327815560242</v>
      </c>
    </row>
    <row r="2459" spans="1:5" x14ac:dyDescent="0.2">
      <c r="A2459" s="9">
        <f t="shared" si="118"/>
        <v>44</v>
      </c>
      <c r="B2459" s="13">
        <v>37125</v>
      </c>
      <c r="C2459">
        <v>3.165</v>
      </c>
      <c r="D2459" s="4">
        <f t="shared" si="119"/>
        <v>1.5810279973187732E-3</v>
      </c>
      <c r="E2459" s="5">
        <f t="shared" si="120"/>
        <v>0.74467968403342033</v>
      </c>
    </row>
    <row r="2460" spans="1:5" x14ac:dyDescent="0.2">
      <c r="A2460" s="9">
        <f t="shared" si="118"/>
        <v>44</v>
      </c>
      <c r="B2460" s="13">
        <v>37126</v>
      </c>
      <c r="C2460">
        <v>3.19</v>
      </c>
      <c r="D2460" s="4">
        <f t="shared" si="119"/>
        <v>7.8678612006137377E-3</v>
      </c>
      <c r="E2460" s="5">
        <f t="shared" si="120"/>
        <v>0.74361523113847905</v>
      </c>
    </row>
    <row r="2461" spans="1:5" x14ac:dyDescent="0.2">
      <c r="A2461" s="9">
        <f t="shared" si="118"/>
        <v>44</v>
      </c>
      <c r="B2461" s="13">
        <v>37127</v>
      </c>
      <c r="C2461">
        <v>2.86</v>
      </c>
      <c r="D2461" s="4">
        <f t="shared" si="119"/>
        <v>-0.10919929196499197</v>
      </c>
      <c r="E2461" s="5">
        <f t="shared" si="120"/>
        <v>1.0226068409797864</v>
      </c>
    </row>
    <row r="2462" spans="1:5" x14ac:dyDescent="0.2">
      <c r="A2462" s="9">
        <f t="shared" si="118"/>
        <v>44</v>
      </c>
      <c r="B2462" s="13">
        <v>37128</v>
      </c>
      <c r="C2462">
        <v>2.77</v>
      </c>
      <c r="D2462" s="4">
        <f t="shared" si="119"/>
        <v>-3.1974304632514078E-2</v>
      </c>
      <c r="E2462" s="5">
        <f t="shared" si="120"/>
        <v>1.0284441492228629</v>
      </c>
    </row>
    <row r="2463" spans="1:5" x14ac:dyDescent="0.2">
      <c r="A2463" s="9">
        <f t="shared" si="118"/>
        <v>44</v>
      </c>
      <c r="B2463" s="13">
        <v>37129</v>
      </c>
      <c r="C2463">
        <v>2.77</v>
      </c>
      <c r="D2463" s="4">
        <f t="shared" si="119"/>
        <v>0</v>
      </c>
      <c r="E2463" s="5">
        <f t="shared" si="120"/>
        <v>0.9842179812824674</v>
      </c>
    </row>
    <row r="2464" spans="1:5" x14ac:dyDescent="0.2">
      <c r="A2464" s="9">
        <f t="shared" si="118"/>
        <v>44</v>
      </c>
      <c r="B2464" s="13">
        <v>37130</v>
      </c>
      <c r="C2464">
        <v>2.77</v>
      </c>
      <c r="D2464" s="4">
        <f t="shared" si="119"/>
        <v>0</v>
      </c>
      <c r="E2464" s="5">
        <f t="shared" si="120"/>
        <v>0.71954601462434276</v>
      </c>
    </row>
    <row r="2465" spans="1:5" x14ac:dyDescent="0.2">
      <c r="A2465" s="9">
        <f t="shared" si="118"/>
        <v>44</v>
      </c>
      <c r="B2465" s="13">
        <v>37131</v>
      </c>
      <c r="C2465">
        <v>2.59</v>
      </c>
      <c r="D2465" s="4">
        <f t="shared" si="119"/>
        <v>-6.7189444487800787E-2</v>
      </c>
      <c r="E2465" s="5">
        <f t="shared" si="120"/>
        <v>0.72970503259854513</v>
      </c>
    </row>
    <row r="2466" spans="1:5" x14ac:dyDescent="0.2">
      <c r="A2466" s="9">
        <f t="shared" si="118"/>
        <v>44</v>
      </c>
      <c r="B2466" s="13">
        <v>37132</v>
      </c>
      <c r="C2466">
        <v>2.5550000000000002</v>
      </c>
      <c r="D2466" s="4">
        <f t="shared" si="119"/>
        <v>-1.3605652055778485E-2</v>
      </c>
      <c r="E2466" s="5">
        <f t="shared" si="120"/>
        <v>0.71753508200671445</v>
      </c>
    </row>
    <row r="2467" spans="1:5" x14ac:dyDescent="0.2">
      <c r="A2467" s="9">
        <f t="shared" si="118"/>
        <v>44</v>
      </c>
      <c r="B2467" s="13">
        <v>37133</v>
      </c>
      <c r="C2467">
        <v>2.4449999999999998</v>
      </c>
      <c r="D2467" s="4">
        <f t="shared" si="119"/>
        <v>-4.4007100728832522E-2</v>
      </c>
      <c r="E2467" s="5">
        <f t="shared" si="120"/>
        <v>0.70842393379115409</v>
      </c>
    </row>
    <row r="2468" spans="1:5" x14ac:dyDescent="0.2">
      <c r="A2468" s="9">
        <f t="shared" si="118"/>
        <v>44</v>
      </c>
      <c r="B2468" s="13">
        <v>37134</v>
      </c>
      <c r="C2468">
        <v>2.46</v>
      </c>
      <c r="D2468" s="4">
        <f t="shared" si="119"/>
        <v>6.1162270174360536E-3</v>
      </c>
      <c r="E2468" s="5">
        <f t="shared" si="120"/>
        <v>0.73757904591247125</v>
      </c>
    </row>
    <row r="2469" spans="1:5" x14ac:dyDescent="0.2">
      <c r="A2469" s="9">
        <f t="shared" si="118"/>
        <v>45</v>
      </c>
      <c r="B2469" s="13">
        <v>37135</v>
      </c>
      <c r="C2469">
        <v>2.15</v>
      </c>
      <c r="D2469" s="4">
        <f t="shared" si="119"/>
        <v>-0.1346935078047001</v>
      </c>
      <c r="E2469" s="5">
        <f t="shared" si="120"/>
        <v>0.96311529775630744</v>
      </c>
    </row>
    <row r="2470" spans="1:5" x14ac:dyDescent="0.2">
      <c r="A2470" s="9">
        <f t="shared" si="118"/>
        <v>45</v>
      </c>
      <c r="B2470" s="13">
        <v>37136</v>
      </c>
      <c r="C2470">
        <v>2.15</v>
      </c>
      <c r="D2470" s="4">
        <f t="shared" si="119"/>
        <v>0</v>
      </c>
      <c r="E2470" s="5">
        <f t="shared" si="120"/>
        <v>0.94876360433703921</v>
      </c>
    </row>
    <row r="2471" spans="1:5" x14ac:dyDescent="0.2">
      <c r="A2471" s="9">
        <f t="shared" si="118"/>
        <v>45</v>
      </c>
      <c r="B2471" s="13">
        <v>37137</v>
      </c>
      <c r="C2471">
        <v>2.15</v>
      </c>
      <c r="D2471" s="4">
        <f t="shared" si="119"/>
        <v>0</v>
      </c>
      <c r="E2471" s="5">
        <f t="shared" si="120"/>
        <v>0.84714483969314713</v>
      </c>
    </row>
    <row r="2472" spans="1:5" x14ac:dyDescent="0.2">
      <c r="A2472" s="9">
        <f t="shared" si="118"/>
        <v>45</v>
      </c>
      <c r="B2472" s="13">
        <v>37138</v>
      </c>
      <c r="C2472">
        <v>2.15</v>
      </c>
      <c r="D2472" s="4">
        <f t="shared" si="119"/>
        <v>0</v>
      </c>
      <c r="E2472" s="5">
        <f t="shared" si="120"/>
        <v>0.86374279855346026</v>
      </c>
    </row>
    <row r="2473" spans="1:5" x14ac:dyDescent="0.2">
      <c r="A2473" s="9">
        <f t="shared" si="118"/>
        <v>45</v>
      </c>
      <c r="B2473" s="13">
        <v>37139</v>
      </c>
      <c r="C2473">
        <v>2.2000000000000002</v>
      </c>
      <c r="D2473" s="4">
        <f t="shared" si="119"/>
        <v>2.2989518224698781E-2</v>
      </c>
      <c r="E2473" s="5">
        <f t="shared" si="120"/>
        <v>0.90143792599815453</v>
      </c>
    </row>
    <row r="2474" spans="1:5" x14ac:dyDescent="0.2">
      <c r="A2474" s="9">
        <f t="shared" si="118"/>
        <v>45</v>
      </c>
      <c r="B2474" s="13">
        <v>37140</v>
      </c>
      <c r="C2474">
        <v>2.335</v>
      </c>
      <c r="D2474" s="4">
        <f t="shared" si="119"/>
        <v>5.9554530756590389E-2</v>
      </c>
      <c r="E2474" s="5">
        <f t="shared" si="120"/>
        <v>1.0263221129097495</v>
      </c>
    </row>
    <row r="2475" spans="1:5" x14ac:dyDescent="0.2">
      <c r="A2475" s="9">
        <f t="shared" si="118"/>
        <v>45</v>
      </c>
      <c r="B2475" s="13">
        <v>37141</v>
      </c>
      <c r="C2475">
        <v>2.4</v>
      </c>
      <c r="D2475" s="4">
        <f t="shared" si="119"/>
        <v>2.7456846233039289E-2</v>
      </c>
      <c r="E2475" s="5">
        <f t="shared" si="120"/>
        <v>0.9978200688288047</v>
      </c>
    </row>
    <row r="2476" spans="1:5" x14ac:dyDescent="0.2">
      <c r="A2476" s="9">
        <f t="shared" si="118"/>
        <v>45</v>
      </c>
      <c r="B2476" s="13">
        <v>37142</v>
      </c>
      <c r="C2476">
        <v>2.3450000000000002</v>
      </c>
      <c r="D2476" s="4">
        <f t="shared" si="119"/>
        <v>-2.3183335455657164E-2</v>
      </c>
      <c r="E2476" s="5">
        <f t="shared" si="120"/>
        <v>1.001820315833305</v>
      </c>
    </row>
    <row r="2477" spans="1:5" x14ac:dyDescent="0.2">
      <c r="A2477" s="9">
        <f t="shared" si="118"/>
        <v>45</v>
      </c>
      <c r="B2477" s="13">
        <v>37143</v>
      </c>
      <c r="C2477">
        <v>2.3450000000000002</v>
      </c>
      <c r="D2477" s="4">
        <f t="shared" si="119"/>
        <v>0</v>
      </c>
      <c r="E2477" s="5">
        <f t="shared" si="120"/>
        <v>0.97358262177177191</v>
      </c>
    </row>
    <row r="2478" spans="1:5" x14ac:dyDescent="0.2">
      <c r="A2478" s="9">
        <f t="shared" si="118"/>
        <v>45</v>
      </c>
      <c r="B2478" s="13">
        <v>37144</v>
      </c>
      <c r="C2478">
        <v>2.3450000000000002</v>
      </c>
      <c r="D2478" s="4">
        <f t="shared" si="119"/>
        <v>0</v>
      </c>
      <c r="E2478" s="5">
        <f t="shared" si="120"/>
        <v>0.97165972644984977</v>
      </c>
    </row>
    <row r="2479" spans="1:5" x14ac:dyDescent="0.2">
      <c r="A2479" s="9">
        <f t="shared" si="118"/>
        <v>45</v>
      </c>
      <c r="B2479" s="13">
        <v>37145</v>
      </c>
      <c r="C2479">
        <v>2.3849999999999998</v>
      </c>
      <c r="D2479" s="4">
        <f t="shared" si="119"/>
        <v>1.6913722442061619E-2</v>
      </c>
      <c r="E2479" s="5">
        <f t="shared" si="120"/>
        <v>0.43082369438014834</v>
      </c>
    </row>
    <row r="2480" spans="1:5" x14ac:dyDescent="0.2">
      <c r="A2480" s="9">
        <f t="shared" si="118"/>
        <v>45</v>
      </c>
      <c r="B2480" s="13">
        <v>37146</v>
      </c>
      <c r="C2480">
        <v>2.44</v>
      </c>
      <c r="D2480" s="4">
        <f t="shared" si="119"/>
        <v>2.2798914964806027E-2</v>
      </c>
      <c r="E2480" s="5">
        <f t="shared" si="120"/>
        <v>0.43057978457418911</v>
      </c>
    </row>
    <row r="2481" spans="1:5" x14ac:dyDescent="0.2">
      <c r="A2481" s="9">
        <f t="shared" si="118"/>
        <v>45</v>
      </c>
      <c r="B2481" s="13">
        <v>37147</v>
      </c>
      <c r="C2481">
        <v>2.4449999999999998</v>
      </c>
      <c r="D2481" s="4">
        <f t="shared" si="119"/>
        <v>2.047083621724823E-3</v>
      </c>
      <c r="E2481" s="5">
        <f t="shared" si="120"/>
        <v>0.42831178256988056</v>
      </c>
    </row>
    <row r="2482" spans="1:5" x14ac:dyDescent="0.2">
      <c r="A2482" s="9">
        <f t="shared" si="118"/>
        <v>45</v>
      </c>
      <c r="B2482" s="13">
        <v>37148</v>
      </c>
      <c r="C2482">
        <v>2.39</v>
      </c>
      <c r="D2482" s="4">
        <f t="shared" si="119"/>
        <v>-2.2751756983415954E-2</v>
      </c>
      <c r="E2482" s="5">
        <f t="shared" si="120"/>
        <v>0.4754711816961788</v>
      </c>
    </row>
    <row r="2483" spans="1:5" x14ac:dyDescent="0.2">
      <c r="A2483" s="9">
        <f t="shared" si="118"/>
        <v>45</v>
      </c>
      <c r="B2483" s="13">
        <v>37149</v>
      </c>
      <c r="C2483">
        <v>2.4049999999999998</v>
      </c>
      <c r="D2483" s="4">
        <f t="shared" ref="D2483:D2496" si="121">LN(C2483/C2482)</f>
        <v>6.2565376143051375E-3</v>
      </c>
      <c r="E2483" s="5">
        <f t="shared" ref="E2483:E2496" si="122">STDEV(D2474:D2483)*SQRT(365)</f>
        <v>0.46845860188086269</v>
      </c>
    </row>
    <row r="2484" spans="1:5" x14ac:dyDescent="0.2">
      <c r="A2484" s="9">
        <f t="shared" si="118"/>
        <v>45</v>
      </c>
      <c r="B2484" s="13">
        <v>37150</v>
      </c>
      <c r="C2484">
        <v>2.4049999999999998</v>
      </c>
      <c r="D2484" s="4">
        <f t="shared" si="121"/>
        <v>0</v>
      </c>
      <c r="E2484" s="5">
        <f t="shared" si="122"/>
        <v>0.32290217034252905</v>
      </c>
    </row>
    <row r="2485" spans="1:5" x14ac:dyDescent="0.2">
      <c r="A2485" s="9">
        <f t="shared" si="118"/>
        <v>45</v>
      </c>
      <c r="B2485" s="13">
        <v>37151</v>
      </c>
      <c r="C2485">
        <v>2.4049999999999998</v>
      </c>
      <c r="D2485" s="4">
        <f t="shared" si="121"/>
        <v>0</v>
      </c>
      <c r="E2485" s="5">
        <f t="shared" si="122"/>
        <v>0.27787179966785319</v>
      </c>
    </row>
    <row r="2486" spans="1:5" x14ac:dyDescent="0.2">
      <c r="A2486" s="9">
        <f t="shared" si="118"/>
        <v>45</v>
      </c>
      <c r="B2486" s="13">
        <v>37152</v>
      </c>
      <c r="C2486">
        <v>2.3450000000000002</v>
      </c>
      <c r="D2486" s="4">
        <f t="shared" si="121"/>
        <v>-2.5264501659481704E-2</v>
      </c>
      <c r="E2486" s="5">
        <f t="shared" si="122"/>
        <v>0.28516563308580045</v>
      </c>
    </row>
    <row r="2487" spans="1:5" x14ac:dyDescent="0.2">
      <c r="A2487" s="9">
        <f t="shared" si="118"/>
        <v>45</v>
      </c>
      <c r="B2487" s="13">
        <v>37153</v>
      </c>
      <c r="C2487">
        <v>2.1800000000000002</v>
      </c>
      <c r="D2487" s="4">
        <f t="shared" si="121"/>
        <v>-7.2960525097245044E-2</v>
      </c>
      <c r="E2487" s="5">
        <f t="shared" si="122"/>
        <v>0.52499298415619255</v>
      </c>
    </row>
    <row r="2488" spans="1:5" x14ac:dyDescent="0.2">
      <c r="A2488" s="9">
        <f t="shared" si="118"/>
        <v>45</v>
      </c>
      <c r="B2488" s="13">
        <v>37154</v>
      </c>
      <c r="C2488">
        <v>2.125</v>
      </c>
      <c r="D2488" s="4">
        <f t="shared" si="121"/>
        <v>-2.5553074424617621E-2</v>
      </c>
      <c r="E2488" s="5">
        <f t="shared" si="122"/>
        <v>0.53322470094774044</v>
      </c>
    </row>
    <row r="2489" spans="1:5" x14ac:dyDescent="0.2">
      <c r="A2489" s="9">
        <f t="shared" ref="A2489:A2496" si="123">MONTH(B2489)+(YEAR(B2489)-1998)*12</f>
        <v>45</v>
      </c>
      <c r="B2489" s="13">
        <v>37155</v>
      </c>
      <c r="C2489">
        <v>2.0699999999999998</v>
      </c>
      <c r="D2489" s="4">
        <f t="shared" si="121"/>
        <v>-2.6223195099102557E-2</v>
      </c>
      <c r="E2489" s="5">
        <f t="shared" si="122"/>
        <v>0.50852694125467279</v>
      </c>
    </row>
    <row r="2490" spans="1:5" x14ac:dyDescent="0.2">
      <c r="A2490" s="9">
        <f t="shared" si="123"/>
        <v>45</v>
      </c>
      <c r="B2490" s="13">
        <v>37156</v>
      </c>
      <c r="C2490">
        <v>2.04</v>
      </c>
      <c r="D2490" s="4">
        <f t="shared" si="121"/>
        <v>-1.4598799421152636E-2</v>
      </c>
      <c r="E2490" s="5">
        <f t="shared" si="122"/>
        <v>0.44443532289869353</v>
      </c>
    </row>
    <row r="2491" spans="1:5" x14ac:dyDescent="0.2">
      <c r="A2491" s="9">
        <f t="shared" si="123"/>
        <v>45</v>
      </c>
      <c r="B2491" s="13">
        <v>37157</v>
      </c>
      <c r="C2491">
        <v>2.04</v>
      </c>
      <c r="D2491" s="4">
        <f t="shared" si="121"/>
        <v>0</v>
      </c>
      <c r="E2491" s="5">
        <f t="shared" si="122"/>
        <v>0.44086604800333051</v>
      </c>
    </row>
    <row r="2492" spans="1:5" x14ac:dyDescent="0.2">
      <c r="A2492" s="9">
        <f t="shared" si="123"/>
        <v>45</v>
      </c>
      <c r="B2492" s="13">
        <v>37158</v>
      </c>
      <c r="C2492">
        <v>2.04</v>
      </c>
      <c r="D2492" s="4">
        <f t="shared" si="121"/>
        <v>0</v>
      </c>
      <c r="E2492" s="5">
        <f t="shared" si="122"/>
        <v>0.45242675039878094</v>
      </c>
    </row>
    <row r="2493" spans="1:5" x14ac:dyDescent="0.2">
      <c r="A2493" s="9">
        <f t="shared" si="123"/>
        <v>45</v>
      </c>
      <c r="B2493" s="13">
        <v>37159</v>
      </c>
      <c r="C2493">
        <v>1.99</v>
      </c>
      <c r="D2493" s="4">
        <f t="shared" si="121"/>
        <v>-2.481516911972402E-2</v>
      </c>
      <c r="E2493" s="5">
        <f t="shared" si="122"/>
        <v>0.42924831381638978</v>
      </c>
    </row>
    <row r="2494" spans="1:5" x14ac:dyDescent="0.2">
      <c r="A2494" s="9">
        <f t="shared" si="123"/>
        <v>45</v>
      </c>
      <c r="B2494" s="13">
        <v>37160</v>
      </c>
      <c r="C2494">
        <v>1.9450000000000001</v>
      </c>
      <c r="D2494" s="4">
        <f t="shared" si="121"/>
        <v>-2.2872661665991341E-2</v>
      </c>
      <c r="E2494" s="5">
        <f t="shared" si="122"/>
        <v>0.41013238632895077</v>
      </c>
    </row>
    <row r="2495" spans="1:5" x14ac:dyDescent="0.2">
      <c r="A2495" s="9">
        <f t="shared" si="123"/>
        <v>45</v>
      </c>
      <c r="B2495" s="13">
        <v>37161</v>
      </c>
      <c r="C2495">
        <v>1.895</v>
      </c>
      <c r="D2495" s="4">
        <f t="shared" si="121"/>
        <v>-2.6043138536019979E-2</v>
      </c>
      <c r="E2495" s="5">
        <f t="shared" si="122"/>
        <v>0.38486500800242307</v>
      </c>
    </row>
    <row r="2496" spans="1:5" x14ac:dyDescent="0.2">
      <c r="A2496" s="9">
        <f t="shared" si="123"/>
        <v>45</v>
      </c>
      <c r="B2496" s="13">
        <v>37162</v>
      </c>
      <c r="C2496">
        <v>1.895</v>
      </c>
      <c r="D2496" s="4">
        <f t="shared" si="121"/>
        <v>0</v>
      </c>
      <c r="E2496" s="5">
        <f t="shared" si="122"/>
        <v>0.41046995385559687</v>
      </c>
    </row>
    <row r="2497" spans="1:7" x14ac:dyDescent="0.2">
      <c r="A2497" s="9"/>
      <c r="B2497" s="13"/>
      <c r="D2497" s="4"/>
      <c r="E2497" s="5"/>
    </row>
    <row r="2498" spans="1:7" x14ac:dyDescent="0.2">
      <c r="A2498" s="9"/>
      <c r="B2498" s="13"/>
      <c r="D2498" s="4"/>
      <c r="E2498" s="5"/>
    </row>
    <row r="2506" spans="1:7" x14ac:dyDescent="0.2">
      <c r="A2506" t="s">
        <v>3</v>
      </c>
    </row>
    <row r="2507" spans="1:7" x14ac:dyDescent="0.2">
      <c r="A2507">
        <v>1</v>
      </c>
      <c r="C2507" s="7">
        <f t="shared" ref="C2507:C2519" si="124">SUMIF($A$3:$A$2506,$A2507,$C$3:$C$2506)/COUNTIF($A$3:$A$2506,$A2507)</f>
        <v>2.1114516129032257</v>
      </c>
      <c r="D2507" s="17">
        <f ca="1">STDEV(OFFSET($A$2,MATCH($A2507,$A$3:$A$2506,0),3):OFFSET($A$2,MATCH($A2507+1,$A$3:$A$2506,0)-1,3))*SQRT(365)</f>
        <v>0.40032145957881843</v>
      </c>
      <c r="E2507" s="17">
        <f t="shared" ref="E2507:E2519" si="125">SUMIF($A$3:$A$2506,$A2507,$E$3:$E$2506)/COUNTIF($A$3:$A$2506,$A2507)</f>
        <v>0.55225541219453733</v>
      </c>
      <c r="G2507" s="17"/>
    </row>
    <row r="2508" spans="1:7" x14ac:dyDescent="0.2">
      <c r="A2508">
        <v>2</v>
      </c>
      <c r="C2508" s="7">
        <f t="shared" si="124"/>
        <v>2.218571428571428</v>
      </c>
      <c r="D2508" s="17">
        <f ca="1">STDEV(OFFSET($A$2,MATCH($A2508,$A$3:$A$2506,0),3):OFFSET($A$2,MATCH($A2508+1,$A$3:$A$2506,0)-1,3))*SQRT(365)</f>
        <v>0.36515497806177527</v>
      </c>
      <c r="E2508" s="17">
        <f t="shared" si="125"/>
        <v>0.34665238835652618</v>
      </c>
      <c r="G2508" s="17"/>
    </row>
    <row r="2509" spans="1:7" x14ac:dyDescent="0.2">
      <c r="A2509">
        <v>3</v>
      </c>
      <c r="C2509" s="7">
        <f t="shared" si="124"/>
        <v>2.2249999999999996</v>
      </c>
      <c r="D2509" s="17">
        <f ca="1">STDEV(OFFSET($A$2,MATCH($A2509,$A$3:$A$2506,0),3):OFFSET($A$2,MATCH($A2509+1,$A$3:$A$2506,0)-1,3))*SQRT(365)</f>
        <v>0.3043127883434556</v>
      </c>
      <c r="E2509" s="17">
        <f t="shared" si="125"/>
        <v>0.29238354030030433</v>
      </c>
      <c r="G2509" s="17"/>
    </row>
    <row r="2510" spans="1:7" x14ac:dyDescent="0.2">
      <c r="A2510">
        <v>4</v>
      </c>
      <c r="C2510" s="7">
        <f t="shared" si="124"/>
        <v>2.4413333333333336</v>
      </c>
      <c r="D2510" s="17">
        <f ca="1">STDEV(OFFSET($A$2,MATCH($A2510,$A$3:$A$2506,0),3):OFFSET($A$2,MATCH($A2510+1,$A$3:$A$2506,0)-1,3))*SQRT(365)</f>
        <v>0.53363129227639161</v>
      </c>
      <c r="E2510" s="17">
        <f t="shared" si="125"/>
        <v>0.50859696455755565</v>
      </c>
      <c r="G2510" s="17"/>
    </row>
    <row r="2511" spans="1:7" x14ac:dyDescent="0.2">
      <c r="A2511">
        <v>5</v>
      </c>
      <c r="C2511" s="7">
        <f t="shared" si="124"/>
        <v>2.1232258064516123</v>
      </c>
      <c r="D2511" s="17">
        <f ca="1">STDEV(OFFSET($A$2,MATCH($A2511,$A$3:$A$2506,0),3):OFFSET($A$2,MATCH($A2511+1,$A$3:$A$2506,0)-1,3))*SQRT(365)</f>
        <v>0.44653635941181624</v>
      </c>
      <c r="E2511" s="17">
        <f t="shared" si="125"/>
        <v>0.44476996267599306</v>
      </c>
      <c r="G2511" s="17"/>
    </row>
    <row r="2512" spans="1:7" x14ac:dyDescent="0.2">
      <c r="A2512">
        <v>6</v>
      </c>
      <c r="C2512" s="7">
        <f t="shared" si="124"/>
        <v>2.1554999999999995</v>
      </c>
      <c r="D2512" s="17">
        <f ca="1">STDEV(OFFSET($A$2,MATCH($A2512,$A$3:$A$2506,0),3):OFFSET($A$2,MATCH($A2512+1,$A$3:$A$2506,0)-1,3))*SQRT(365)</f>
        <v>0.43698242177054669</v>
      </c>
      <c r="E2512" s="17">
        <f t="shared" si="125"/>
        <v>0.40497548346856665</v>
      </c>
      <c r="G2512" s="17"/>
    </row>
    <row r="2513" spans="1:7" x14ac:dyDescent="0.2">
      <c r="A2513">
        <v>7</v>
      </c>
      <c r="C2513" s="7">
        <f t="shared" si="124"/>
        <v>2.1961290322580655</v>
      </c>
      <c r="D2513" s="17">
        <f ca="1">STDEV(OFFSET($A$2,MATCH($A2513,$A$3:$A$2506,0),3):OFFSET($A$2,MATCH($A2513+1,$A$3:$A$2506,0)-1,3))*SQRT(365)</f>
        <v>0.36208773017818063</v>
      </c>
      <c r="E2513" s="17">
        <f t="shared" si="125"/>
        <v>0.35351201308477215</v>
      </c>
      <c r="G2513" s="17"/>
    </row>
    <row r="2514" spans="1:7" x14ac:dyDescent="0.2">
      <c r="A2514">
        <v>8</v>
      </c>
      <c r="C2514" s="7">
        <f t="shared" si="124"/>
        <v>1.8406451612903227</v>
      </c>
      <c r="D2514" s="17">
        <f ca="1">STDEV(OFFSET($A$2,MATCH($A2514,$A$3:$A$2506,0),3):OFFSET($A$2,MATCH($A2514+1,$A$3:$A$2506,0)-1,3))*SQRT(365)</f>
        <v>0.48133319881054965</v>
      </c>
      <c r="E2514" s="17">
        <f t="shared" si="125"/>
        <v>0.43119849204532507</v>
      </c>
      <c r="G2514" s="17"/>
    </row>
    <row r="2515" spans="1:7" x14ac:dyDescent="0.2">
      <c r="A2515">
        <v>9</v>
      </c>
      <c r="C2515" s="7">
        <f t="shared" si="124"/>
        <v>1.9883333333333331</v>
      </c>
      <c r="D2515" s="17">
        <f ca="1">STDEV(OFFSET($A$2,MATCH($A2515,$A$3:$A$2506,0),3):OFFSET($A$2,MATCH($A2515+1,$A$3:$A$2506,0)-1,3))*SQRT(365)</f>
        <v>0.94900130622283652</v>
      </c>
      <c r="E2515" s="17">
        <f t="shared" si="125"/>
        <v>0.88264108519318119</v>
      </c>
      <c r="G2515" s="17"/>
    </row>
    <row r="2516" spans="1:7" x14ac:dyDescent="0.2">
      <c r="A2516">
        <v>10</v>
      </c>
      <c r="C2516" s="7">
        <f t="shared" si="124"/>
        <v>1.8832258064516132</v>
      </c>
      <c r="D2516" s="17">
        <f ca="1">STDEV(OFFSET($A$2,MATCH($A2516,$A$3:$A$2506,0),3):OFFSET($A$2,MATCH($A2516+1,$A$3:$A$2506,0)-1,3))*SQRT(365)</f>
        <v>0.95738850957377719</v>
      </c>
      <c r="E2516" s="17">
        <f t="shared" si="125"/>
        <v>0.96519447079940979</v>
      </c>
      <c r="G2516" s="17"/>
    </row>
    <row r="2517" spans="1:7" x14ac:dyDescent="0.2">
      <c r="A2517">
        <v>11</v>
      </c>
      <c r="C2517" s="7">
        <f t="shared" si="124"/>
        <v>2.0839999999999996</v>
      </c>
      <c r="D2517" s="17">
        <f ca="1">STDEV(OFFSET($A$2,MATCH($A2517,$A$3:$A$2506,0),3):OFFSET($A$2,MATCH($A2517+1,$A$3:$A$2506,0)-1,3))*SQRT(365)</f>
        <v>0.68217818691412724</v>
      </c>
      <c r="E2517" s="17">
        <f t="shared" si="125"/>
        <v>0.62334999481447306</v>
      </c>
      <c r="G2517" s="17"/>
    </row>
    <row r="2518" spans="1:7" x14ac:dyDescent="0.2">
      <c r="A2518">
        <v>12</v>
      </c>
      <c r="C2518" s="7">
        <f t="shared" si="124"/>
        <v>1.6830645161290323</v>
      </c>
      <c r="D2518" s="17">
        <f ca="1">STDEV(OFFSET($A$2,MATCH($A2518,$A$3:$A$2506,0),3):OFFSET($A$2,MATCH($A2518+1,$A$3:$A$2506,0)-1,3))*SQRT(365)</f>
        <v>2.0528477212682978</v>
      </c>
      <c r="E2518" s="17">
        <f t="shared" si="125"/>
        <v>1.6944864252518677</v>
      </c>
      <c r="G2518" s="17"/>
    </row>
    <row r="2519" spans="1:7" x14ac:dyDescent="0.2">
      <c r="A2519">
        <v>13</v>
      </c>
      <c r="C2519" s="7">
        <f t="shared" si="124"/>
        <v>1.8438709677419356</v>
      </c>
      <c r="D2519" s="17">
        <f ca="1">STDEV(OFFSET($A$2,MATCH($A2519,$A$3:$A$2506,0),3):OFFSET($A$2,MATCH($A2519+1,$A$3:$A$2506,0)-1,3))*SQRT(365)</f>
        <v>0.5758118355705778</v>
      </c>
      <c r="E2519" s="17">
        <f t="shared" si="125"/>
        <v>0.54811621154961077</v>
      </c>
      <c r="G2519" s="17"/>
    </row>
    <row r="2520" spans="1:7" x14ac:dyDescent="0.2">
      <c r="A2520">
        <v>14</v>
      </c>
      <c r="C2520" s="7">
        <f t="shared" ref="C2520:C2551" si="126">SUMIF($A$3:$A$2506,$A2520,$C$3:$C$2506)/COUNTIF($A$3:$A$2506,$A2520)</f>
        <v>1.779821428571428</v>
      </c>
      <c r="D2520" s="17">
        <f ca="1">STDEV(OFFSET($A$2,MATCH($A2520,$A$3:$A$2506,0),3):OFFSET($A$2,MATCH($A2520+1,$A$3:$A$2506,0)-1,3))*SQRT(365)</f>
        <v>0.23326746959432887</v>
      </c>
      <c r="E2520" s="17">
        <f t="shared" ref="E2520:E2551" si="127">SUMIF($A$3:$A$2506,$A2520,$E$3:$E$2506)/COUNTIF($A$3:$A$2506,$A2520)</f>
        <v>0.24931984301292046</v>
      </c>
    </row>
    <row r="2521" spans="1:7" x14ac:dyDescent="0.2">
      <c r="A2521">
        <v>15</v>
      </c>
      <c r="C2521" s="7">
        <f t="shared" si="126"/>
        <v>1.7741935483870972</v>
      </c>
      <c r="D2521" s="17">
        <f ca="1">STDEV(OFFSET($A$2,MATCH($A2521,$A$3:$A$2506,0),3):OFFSET($A$2,MATCH($A2521+1,$A$3:$A$2506,0)-1,3))*SQRT(365)</f>
        <v>0.48694412259276498</v>
      </c>
      <c r="E2521" s="17">
        <f t="shared" si="127"/>
        <v>0.43660839581190131</v>
      </c>
    </row>
    <row r="2522" spans="1:7" x14ac:dyDescent="0.2">
      <c r="A2522">
        <v>16</v>
      </c>
      <c r="C2522" s="7">
        <f t="shared" si="126"/>
        <v>2.1244999999999994</v>
      </c>
      <c r="D2522" s="17">
        <f ca="1">STDEV(OFFSET($A$2,MATCH($A2522,$A$3:$A$2506,0),3):OFFSET($A$2,MATCH($A2522+1,$A$3:$A$2506,0)-1,3))*SQRT(365)</f>
        <v>0.41175584494988587</v>
      </c>
      <c r="E2522" s="17">
        <f t="shared" si="127"/>
        <v>0.41996903447614042</v>
      </c>
    </row>
    <row r="2523" spans="1:7" x14ac:dyDescent="0.2">
      <c r="A2523">
        <v>17</v>
      </c>
      <c r="C2523" s="7">
        <f t="shared" si="126"/>
        <v>2.254838709677419</v>
      </c>
      <c r="D2523" s="17">
        <f ca="1">STDEV(OFFSET($A$2,MATCH($A2523,$A$3:$A$2506,0),3):OFFSET($A$2,MATCH($A2523+1,$A$3:$A$2506,0)-1,3))*SQRT(365)</f>
        <v>0.34710545763982659</v>
      </c>
      <c r="E2523" s="17">
        <f t="shared" si="127"/>
        <v>0.36576401799561448</v>
      </c>
    </row>
    <row r="2524" spans="1:7" x14ac:dyDescent="0.2">
      <c r="A2524">
        <v>18</v>
      </c>
      <c r="C2524" s="7">
        <f t="shared" si="126"/>
        <v>2.2951666666666664</v>
      </c>
      <c r="D2524" s="17">
        <f ca="1">STDEV(OFFSET($A$2,MATCH($A2524,$A$3:$A$2506,0),3):OFFSET($A$2,MATCH($A2524+1,$A$3:$A$2506,0)-1,3))*SQRT(365)</f>
        <v>0.2675449392996635</v>
      </c>
      <c r="E2524" s="17">
        <f t="shared" si="127"/>
        <v>0.24093189119684708</v>
      </c>
    </row>
    <row r="2525" spans="1:7" x14ac:dyDescent="0.2">
      <c r="A2525">
        <v>19</v>
      </c>
      <c r="C2525" s="7">
        <f t="shared" si="126"/>
        <v>2.2893548387096767</v>
      </c>
      <c r="D2525" s="17">
        <f ca="1">STDEV(OFFSET($A$2,MATCH($A2525,$A$3:$A$2506,0),3):OFFSET($A$2,MATCH($A2525+1,$A$3:$A$2506,0)-1,3))*SQRT(365)</f>
        <v>0.37747701898066127</v>
      </c>
      <c r="E2525" s="17">
        <f t="shared" si="127"/>
        <v>0.27687394500461754</v>
      </c>
    </row>
    <row r="2526" spans="1:7" x14ac:dyDescent="0.2">
      <c r="A2526">
        <v>20</v>
      </c>
      <c r="C2526" s="7">
        <f t="shared" si="126"/>
        <v>2.7796774193548388</v>
      </c>
      <c r="D2526" s="17">
        <f ca="1">STDEV(OFFSET($A$2,MATCH($A2526,$A$3:$A$2506,0),3):OFFSET($A$2,MATCH($A2526+1,$A$3:$A$2506,0)-1,3))*SQRT(365)</f>
        <v>0.33905633265979818</v>
      </c>
      <c r="E2526" s="17">
        <f t="shared" si="127"/>
        <v>0.36226784794563344</v>
      </c>
    </row>
    <row r="2527" spans="1:7" x14ac:dyDescent="0.2">
      <c r="A2527">
        <v>21</v>
      </c>
      <c r="C2527" s="7">
        <f t="shared" si="126"/>
        <v>2.5736666666666665</v>
      </c>
      <c r="D2527" s="17">
        <f ca="1">STDEV(OFFSET($A$2,MATCH($A2527,$A$3:$A$2506,0),3):OFFSET($A$2,MATCH($A2527+1,$A$3:$A$2506,0)-1,3))*SQRT(365)</f>
        <v>0.64864202561114348</v>
      </c>
      <c r="E2527" s="17">
        <f t="shared" si="127"/>
        <v>0.6050784726479006</v>
      </c>
    </row>
    <row r="2528" spans="1:7" x14ac:dyDescent="0.2">
      <c r="A2528">
        <v>22</v>
      </c>
      <c r="C2528" s="7">
        <f t="shared" si="126"/>
        <v>2.6833870967741937</v>
      </c>
      <c r="D2528" s="17">
        <f ca="1">STDEV(OFFSET($A$2,MATCH($A2528,$A$3:$A$2506,0),3):OFFSET($A$2,MATCH($A2528+1,$A$3:$A$2506,0)-1,3))*SQRT(365)</f>
        <v>0.6627301294509248</v>
      </c>
      <c r="E2528" s="17">
        <f t="shared" si="127"/>
        <v>0.62898737426106321</v>
      </c>
    </row>
    <row r="2529" spans="1:5" x14ac:dyDescent="0.2">
      <c r="A2529">
        <v>23</v>
      </c>
      <c r="C2529" s="7">
        <f t="shared" si="126"/>
        <v>2.3123333333333331</v>
      </c>
      <c r="D2529" s="17">
        <f ca="1">STDEV(OFFSET($A$2,MATCH($A2529,$A$3:$A$2506,0),3):OFFSET($A$2,MATCH($A2529+1,$A$3:$A$2506,0)-1,3))*SQRT(365)</f>
        <v>0.79344736066866739</v>
      </c>
      <c r="E2529" s="17">
        <f t="shared" si="127"/>
        <v>0.64929732866194034</v>
      </c>
    </row>
    <row r="2530" spans="1:5" x14ac:dyDescent="0.2">
      <c r="A2530">
        <v>24</v>
      </c>
      <c r="C2530" s="7">
        <f t="shared" si="126"/>
        <v>2.3546774193548381</v>
      </c>
      <c r="D2530" s="17">
        <f ca="1">STDEV(OFFSET($A$2,MATCH($A2530,$A$3:$A$2506,0),3):OFFSET($A$2,MATCH($A2530+1,$A$3:$A$2506,0)-1,3))*SQRT(365)</f>
        <v>0.4294380324476792</v>
      </c>
      <c r="E2530" s="17">
        <f t="shared" si="127"/>
        <v>0.55692185812944273</v>
      </c>
    </row>
    <row r="2531" spans="1:5" x14ac:dyDescent="0.2">
      <c r="A2531">
        <v>25</v>
      </c>
      <c r="C2531" s="7">
        <f t="shared" si="126"/>
        <v>2.3987096774193541</v>
      </c>
      <c r="D2531" s="17">
        <f ca="1">STDEV(OFFSET($A$2,MATCH($A2531,$A$3:$A$2506,0),3):OFFSET($A$2,MATCH($A2531+1,$A$3:$A$2506,0)-1,3))*SQRT(365)</f>
        <v>0.3703706651507328</v>
      </c>
      <c r="E2531" s="17">
        <f t="shared" si="127"/>
        <v>0.31436307323044466</v>
      </c>
    </row>
    <row r="2532" spans="1:5" x14ac:dyDescent="0.2">
      <c r="A2532">
        <v>26</v>
      </c>
      <c r="C2532" s="7">
        <f t="shared" si="126"/>
        <v>2.656896551724139</v>
      </c>
      <c r="D2532" s="17">
        <f ca="1">STDEV(OFFSET($A$2,MATCH($A2532,$A$3:$A$2506,0),3):OFFSET($A$2,MATCH($A2532+1,$A$3:$A$2506,0)-1,3))*SQRT(365)</f>
        <v>0.45715648484627092</v>
      </c>
      <c r="E2532" s="17">
        <f t="shared" si="127"/>
        <v>0.4326368084369881</v>
      </c>
    </row>
    <row r="2533" spans="1:5" x14ac:dyDescent="0.2">
      <c r="A2533">
        <v>27</v>
      </c>
      <c r="C2533" s="7">
        <f t="shared" si="126"/>
        <v>2.7814516129032247</v>
      </c>
      <c r="D2533" s="17">
        <f ca="1">STDEV(OFFSET($A$2,MATCH($A2533,$A$3:$A$2506,0),3):OFFSET($A$2,MATCH($A2533+1,$A$3:$A$2506,0)-1,3))*SQRT(365)</f>
        <v>0.34903940983409726</v>
      </c>
      <c r="E2533" s="17">
        <f t="shared" si="127"/>
        <v>0.3444084023182411</v>
      </c>
    </row>
    <row r="2534" spans="1:5" x14ac:dyDescent="0.2">
      <c r="A2534">
        <v>28</v>
      </c>
      <c r="C2534" s="7">
        <f t="shared" si="126"/>
        <v>3.0200000000000014</v>
      </c>
      <c r="D2534" s="17">
        <f ca="1">STDEV(OFFSET($A$2,MATCH($A2534,$A$3:$A$2506,0),3):OFFSET($A$2,MATCH($A2534+1,$A$3:$A$2506,0)-1,3))*SQRT(365)</f>
        <v>0.21776434444217344</v>
      </c>
      <c r="E2534" s="17">
        <f t="shared" si="127"/>
        <v>0.25457678199351796</v>
      </c>
    </row>
    <row r="2535" spans="1:5" x14ac:dyDescent="0.2">
      <c r="A2535">
        <v>29</v>
      </c>
      <c r="C2535" s="7">
        <f t="shared" si="126"/>
        <v>3.5748387096774188</v>
      </c>
      <c r="D2535" s="17">
        <f ca="1">STDEV(OFFSET($A$2,MATCH($A2535,$A$3:$A$2506,0),3):OFFSET($A$2,MATCH($A2535+1,$A$3:$A$2506,0)-1,3))*SQRT(365)</f>
        <v>0.45096506087882626</v>
      </c>
      <c r="E2535" s="17">
        <f t="shared" si="127"/>
        <v>0.41655469712012233</v>
      </c>
    </row>
    <row r="2536" spans="1:5" x14ac:dyDescent="0.2">
      <c r="A2536">
        <v>30</v>
      </c>
      <c r="C2536" s="7">
        <f t="shared" si="126"/>
        <v>4.3011666666666661</v>
      </c>
      <c r="D2536" s="17">
        <f ca="1">STDEV(OFFSET($A$2,MATCH($A2536,$A$3:$A$2506,0),3):OFFSET($A$2,MATCH($A2536+1,$A$3:$A$2506,0)-1,3))*SQRT(365)</f>
        <v>0.71300030421674965</v>
      </c>
      <c r="E2536" s="17">
        <f t="shared" si="127"/>
        <v>0.69398430628029284</v>
      </c>
    </row>
    <row r="2537" spans="1:5" x14ac:dyDescent="0.2">
      <c r="A2537">
        <v>31</v>
      </c>
      <c r="C2537" s="7">
        <f t="shared" si="126"/>
        <v>4.0396774193548382</v>
      </c>
      <c r="D2537" s="17">
        <f ca="1">STDEV(OFFSET($A$2,MATCH($A2537,$A$3:$A$2506,0),3):OFFSET($A$2,MATCH($A2537+1,$A$3:$A$2506,0)-1,3))*SQRT(365)</f>
        <v>0.48695925214459673</v>
      </c>
      <c r="E2537" s="17">
        <f t="shared" si="127"/>
        <v>0.50481999654713927</v>
      </c>
    </row>
    <row r="2538" spans="1:5" x14ac:dyDescent="0.2">
      <c r="A2538">
        <v>32</v>
      </c>
      <c r="C2538" s="7">
        <f t="shared" si="126"/>
        <v>4.3846774193548388</v>
      </c>
      <c r="D2538" s="17">
        <f ca="1">STDEV(OFFSET($A$2,MATCH($A2538,$A$3:$A$2506,0),3):OFFSET($A$2,MATCH($A2538+1,$A$3:$A$2506,0)-1,3))*SQRT(365)</f>
        <v>0.48466927377228453</v>
      </c>
      <c r="E2538" s="17">
        <f t="shared" si="127"/>
        <v>0.48996371310951464</v>
      </c>
    </row>
    <row r="2539" spans="1:5" x14ac:dyDescent="0.2">
      <c r="A2539">
        <v>33</v>
      </c>
      <c r="C2539" s="7">
        <f t="shared" si="126"/>
        <v>5.0165000000000015</v>
      </c>
      <c r="D2539" s="17">
        <f ca="1">STDEV(OFFSET($A$2,MATCH($A2539,$A$3:$A$2506,0),3):OFFSET($A$2,MATCH($A2539+1,$A$3:$A$2506,0)-1,3))*SQRT(365)</f>
        <v>0.36513597116737662</v>
      </c>
      <c r="E2539" s="17">
        <f t="shared" si="127"/>
        <v>0.35782782839419958</v>
      </c>
    </row>
    <row r="2540" spans="1:5" x14ac:dyDescent="0.2">
      <c r="A2540">
        <v>34</v>
      </c>
      <c r="C2540" s="7">
        <f t="shared" si="126"/>
        <v>5.0320967741935494</v>
      </c>
      <c r="D2540" s="17">
        <f ca="1">STDEV(OFFSET($A$2,MATCH($A2540,$A$3:$A$2506,0),3):OFFSET($A$2,MATCH($A2540+1,$A$3:$A$2506,0)-1,3))*SQRT(365)</f>
        <v>0.45070176352177965</v>
      </c>
      <c r="E2540" s="17">
        <f t="shared" si="127"/>
        <v>0.43626003139719038</v>
      </c>
    </row>
    <row r="2541" spans="1:5" x14ac:dyDescent="0.2">
      <c r="A2541">
        <v>35</v>
      </c>
      <c r="C2541" s="7">
        <f t="shared" si="126"/>
        <v>5.4935</v>
      </c>
      <c r="D2541" s="17">
        <f ca="1">STDEV(OFFSET($A$2,MATCH($A2541,$A$3:$A$2506,0),3):OFFSET($A$2,MATCH($A2541+1,$A$3:$A$2506,0)-1,3))*SQRT(365)</f>
        <v>0.6416547045527371</v>
      </c>
      <c r="E2541" s="17">
        <f t="shared" si="127"/>
        <v>0.59994418794224436</v>
      </c>
    </row>
    <row r="2542" spans="1:5" x14ac:dyDescent="0.2">
      <c r="A2542">
        <v>36</v>
      </c>
      <c r="C2542" s="7">
        <f t="shared" si="126"/>
        <v>8.689516129032258</v>
      </c>
      <c r="D2542" s="17">
        <f ca="1">STDEV(OFFSET($A$2,MATCH($A2542,$A$3:$A$2506,0),3):OFFSET($A$2,MATCH($A2542+1,$A$3:$A$2506,0)-1,3))*SQRT(365)</f>
        <v>1.3871116228198064</v>
      </c>
      <c r="E2542" s="17">
        <f t="shared" si="127"/>
        <v>1.3012051747001108</v>
      </c>
    </row>
    <row r="2543" spans="1:5" x14ac:dyDescent="0.2">
      <c r="A2543">
        <v>37</v>
      </c>
      <c r="C2543" s="7">
        <f t="shared" si="126"/>
        <v>8.449193548387095</v>
      </c>
      <c r="D2543" s="17">
        <f ca="1">STDEV(OFFSET($A$2,MATCH($A2543,$A$3:$A$2506,0),3):OFFSET($A$2,MATCH($A2543+1,$A$3:$A$2506,0)-1,3))*SQRT(365)</f>
        <v>0.97127063815329928</v>
      </c>
      <c r="E2543" s="17">
        <f t="shared" si="127"/>
        <v>0.89804103820410797</v>
      </c>
    </row>
    <row r="2544" spans="1:5" x14ac:dyDescent="0.2">
      <c r="A2544">
        <v>38</v>
      </c>
      <c r="C2544" s="7">
        <f t="shared" si="126"/>
        <v>5.6512499999999983</v>
      </c>
      <c r="D2544" s="17">
        <f ca="1">STDEV(OFFSET($A$2,MATCH($A2544,$A$3:$A$2506,0),3):OFFSET($A$2,MATCH($A2544+1,$A$3:$A$2506,0)-1,3))*SQRT(365)</f>
        <v>0.92497120581430148</v>
      </c>
      <c r="E2544" s="17">
        <f t="shared" si="127"/>
        <v>1.0003051450859397</v>
      </c>
    </row>
    <row r="2545" spans="1:5" x14ac:dyDescent="0.2">
      <c r="A2545">
        <v>39</v>
      </c>
      <c r="C2545" s="7">
        <f t="shared" si="126"/>
        <v>5.1487096774193564</v>
      </c>
      <c r="D2545" s="17">
        <f ca="1">STDEV(OFFSET($A$2,MATCH($A2545,$A$3:$A$2506,0),3):OFFSET($A$2,MATCH($A2545+1,$A$3:$A$2506,0)-1,3))*SQRT(365)</f>
        <v>0.39103715316328702</v>
      </c>
      <c r="E2545" s="17">
        <f t="shared" si="127"/>
        <v>0.33029586691740598</v>
      </c>
    </row>
    <row r="2546" spans="1:5" x14ac:dyDescent="0.2">
      <c r="A2546">
        <v>40</v>
      </c>
      <c r="C2546" s="7">
        <f t="shared" si="126"/>
        <v>5.1991666666666676</v>
      </c>
      <c r="D2546" s="17">
        <f ca="1">STDEV(OFFSET($A$2,MATCH($A2546,$A$3:$A$2506,0),3):OFFSET($A$2,MATCH($A2546+1,$A$3:$A$2506,0)-1,3))*SQRT(365)</f>
        <v>0.37360729094614542</v>
      </c>
      <c r="E2546" s="17">
        <f t="shared" si="127"/>
        <v>0.41052751196533394</v>
      </c>
    </row>
    <row r="2547" spans="1:5" x14ac:dyDescent="0.2">
      <c r="A2547">
        <v>41</v>
      </c>
      <c r="C2547" s="7">
        <f t="shared" si="126"/>
        <v>4.2077419354838721</v>
      </c>
      <c r="D2547" s="17">
        <f ca="1">STDEV(OFFSET($A$2,MATCH($A2547,$A$3:$A$2506,0),3):OFFSET($A$2,MATCH($A2547+1,$A$3:$A$2506,0)-1,3))*SQRT(365)</f>
        <v>0.46423841509718167</v>
      </c>
      <c r="E2547" s="17">
        <f t="shared" si="127"/>
        <v>0.41291769047433391</v>
      </c>
    </row>
    <row r="2548" spans="1:5" x14ac:dyDescent="0.2">
      <c r="A2548">
        <v>42</v>
      </c>
      <c r="C2548" s="7">
        <f t="shared" si="126"/>
        <v>3.7275</v>
      </c>
      <c r="D2548" s="17">
        <f ca="1">STDEV(OFFSET($A$2,MATCH($A2548,$A$3:$A$2506,0),3):OFFSET($A$2,MATCH($A2548+1,$A$3:$A$2506,0)-1,3))*SQRT(365)</f>
        <v>0.55611701839430949</v>
      </c>
      <c r="E2548" s="17">
        <f t="shared" si="127"/>
        <v>0.55106902639007371</v>
      </c>
    </row>
    <row r="2549" spans="1:5" x14ac:dyDescent="0.2">
      <c r="A2549">
        <v>43</v>
      </c>
      <c r="C2549" s="7">
        <f t="shared" si="126"/>
        <v>3.0735483870967748</v>
      </c>
      <c r="D2549" s="17">
        <f ca="1">STDEV(OFFSET($A$2,MATCH($A2549,$A$3:$A$2506,0),3):OFFSET($A$2,MATCH($A2549+1,$A$3:$A$2506,0)-1,3))*SQRT(365)</f>
        <v>0.59638814840634313</v>
      </c>
      <c r="E2549" s="17">
        <f t="shared" si="127"/>
        <v>0.51267744987148389</v>
      </c>
    </row>
    <row r="2550" spans="1:5" x14ac:dyDescent="0.2">
      <c r="A2550">
        <v>44</v>
      </c>
      <c r="C2550" s="7">
        <f t="shared" si="126"/>
        <v>3.0077419354838697</v>
      </c>
      <c r="D2550" s="17">
        <f ca="1">STDEV(OFFSET($A$2,MATCH($A2550,$A$3:$A$2506,0),3):OFFSET($A$2,MATCH($A2550+1,$A$3:$A$2506,0)-1,3))*SQRT(365)</f>
        <v>0.66159036352632872</v>
      </c>
      <c r="E2550" s="17">
        <f t="shared" si="127"/>
        <v>0.65561870788501053</v>
      </c>
    </row>
    <row r="2551" spans="1:5" x14ac:dyDescent="0.2">
      <c r="A2551">
        <v>45</v>
      </c>
      <c r="C2551" s="7">
        <f t="shared" si="126"/>
        <v>2.2146428571428571</v>
      </c>
      <c r="D2551" s="17" t="e">
        <f ca="1">STDEV(OFFSET($A$2,MATCH($A2551,$A$3:$A$2506,0),3):OFFSET($A$2,MATCH($A2551+1,$A$3:$A$2506,0)-1,3))*SQRT(365)</f>
        <v>#N/A</v>
      </c>
      <c r="E2551" s="17">
        <f t="shared" si="127"/>
        <v>0.61264937035684974</v>
      </c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"/>
  <sheetViews>
    <sheetView workbookViewId="0"/>
  </sheetViews>
  <sheetFormatPr defaultRowHeight="12.75" x14ac:dyDescent="0.2"/>
  <sheetData>
    <row r="1" spans="1:30" x14ac:dyDescent="0.2">
      <c r="A1" t="s">
        <v>50</v>
      </c>
      <c r="B1" t="s">
        <v>51</v>
      </c>
      <c r="C1" t="s">
        <v>52</v>
      </c>
      <c r="D1" t="s">
        <v>53</v>
      </c>
      <c r="E1" t="s">
        <v>55</v>
      </c>
      <c r="F1" t="s">
        <v>63</v>
      </c>
      <c r="G1" t="s">
        <v>64</v>
      </c>
      <c r="H1" t="s">
        <v>65</v>
      </c>
      <c r="I1" t="s">
        <v>58</v>
      </c>
      <c r="J1" t="s">
        <v>59</v>
      </c>
      <c r="K1" t="s">
        <v>62</v>
      </c>
      <c r="L1" t="s">
        <v>61</v>
      </c>
      <c r="M1" t="s">
        <v>60</v>
      </c>
      <c r="N1" t="s">
        <v>57</v>
      </c>
      <c r="O1" t="s">
        <v>56</v>
      </c>
      <c r="P1" t="s">
        <v>67</v>
      </c>
      <c r="Q1" t="s">
        <v>67</v>
      </c>
      <c r="R1" t="s">
        <v>66</v>
      </c>
      <c r="S1" t="s">
        <v>67</v>
      </c>
      <c r="T1" t="s">
        <v>66</v>
      </c>
      <c r="U1" t="s">
        <v>54</v>
      </c>
      <c r="V1" t="s">
        <v>67</v>
      </c>
      <c r="W1" t="s">
        <v>68</v>
      </c>
      <c r="X1" t="s">
        <v>69</v>
      </c>
      <c r="Y1" t="s">
        <v>70</v>
      </c>
      <c r="Z1" t="s">
        <v>51</v>
      </c>
      <c r="AA1" t="s">
        <v>51</v>
      </c>
      <c r="AB1" t="s">
        <v>51</v>
      </c>
      <c r="AC1" t="s">
        <v>51</v>
      </c>
      <c r="AD1" t="s">
        <v>67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52"/>
  <sheetViews>
    <sheetView workbookViewId="0">
      <pane xSplit="2" ySplit="2" topLeftCell="W1006" activePane="bottomRight" state="frozen"/>
      <selection activeCell="X974" sqref="X974"/>
      <selection pane="topRight" activeCell="X974" sqref="X974"/>
      <selection pane="bottomLeft" activeCell="X974" sqref="X974"/>
      <selection pane="bottomRight" activeCell="Y1022" sqref="Y1022"/>
    </sheetView>
  </sheetViews>
  <sheetFormatPr defaultRowHeight="12.75" x14ac:dyDescent="0.2"/>
  <cols>
    <col min="2" max="2" width="9.85546875" bestFit="1" customWidth="1"/>
    <col min="23" max="23" width="9.140625" style="42"/>
  </cols>
  <sheetData>
    <row r="1" spans="1:111" x14ac:dyDescent="0.2">
      <c r="B1" t="s">
        <v>4</v>
      </c>
      <c r="C1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U1" t="s">
        <v>14</v>
      </c>
      <c r="W1" s="42" t="s">
        <v>14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111" x14ac:dyDescent="0.2">
      <c r="A2" t="s">
        <v>2</v>
      </c>
      <c r="C2" t="s">
        <v>5</v>
      </c>
      <c r="D2" t="s">
        <v>7</v>
      </c>
      <c r="E2" t="s">
        <v>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20</v>
      </c>
      <c r="N2">
        <v>25</v>
      </c>
      <c r="O2">
        <v>30</v>
      </c>
      <c r="P2">
        <v>35</v>
      </c>
      <c r="Q2">
        <v>40</v>
      </c>
      <c r="R2">
        <v>50</v>
      </c>
      <c r="S2" s="43">
        <v>100.00001</v>
      </c>
      <c r="T2" t="s">
        <v>2</v>
      </c>
      <c r="U2" t="s">
        <v>15</v>
      </c>
      <c r="V2" t="s">
        <v>16</v>
      </c>
      <c r="W2" s="42" t="s">
        <v>17</v>
      </c>
      <c r="X2" s="102"/>
      <c r="Y2" s="102"/>
      <c r="Z2">
        <v>20</v>
      </c>
      <c r="AA2">
        <v>25</v>
      </c>
      <c r="AB2">
        <v>30</v>
      </c>
      <c r="AC2">
        <v>35</v>
      </c>
      <c r="AD2">
        <v>40</v>
      </c>
      <c r="AE2">
        <v>50</v>
      </c>
      <c r="AF2">
        <v>20</v>
      </c>
      <c r="AG2">
        <v>25</v>
      </c>
      <c r="AH2">
        <v>30</v>
      </c>
      <c r="AI2">
        <v>35</v>
      </c>
      <c r="AJ2">
        <v>40</v>
      </c>
      <c r="AK2">
        <v>50</v>
      </c>
      <c r="AL2" s="102"/>
      <c r="AM2" s="102"/>
      <c r="AN2" s="102"/>
      <c r="AO2" s="102"/>
      <c r="AP2" s="102"/>
      <c r="AQ2" s="102"/>
      <c r="AR2" s="102"/>
      <c r="AS2" s="102"/>
      <c r="AT2" s="102"/>
      <c r="AU2" s="102"/>
      <c r="AV2" s="102"/>
      <c r="AW2" s="102"/>
      <c r="AX2" s="102"/>
      <c r="AY2" s="102"/>
      <c r="AZ2" s="102"/>
      <c r="BA2" s="102"/>
      <c r="BB2" s="102"/>
      <c r="BC2" s="102"/>
      <c r="BD2" s="102"/>
      <c r="BE2" s="102"/>
      <c r="BF2" s="102"/>
      <c r="BG2" s="102"/>
      <c r="BH2" s="102"/>
      <c r="BI2" s="102"/>
      <c r="BJ2" s="102"/>
      <c r="BK2" s="102"/>
      <c r="BL2" s="102"/>
      <c r="BM2" s="102"/>
      <c r="BN2" s="102"/>
      <c r="BO2" s="102"/>
      <c r="BP2" s="102"/>
      <c r="BQ2" s="102"/>
      <c r="BR2" s="102"/>
      <c r="BS2" s="102"/>
      <c r="BT2" s="102"/>
      <c r="BU2" s="102"/>
      <c r="BV2" s="102"/>
      <c r="BW2" s="102"/>
      <c r="BX2" s="102"/>
      <c r="BY2" s="102"/>
      <c r="BZ2" s="102"/>
      <c r="CA2" s="102"/>
      <c r="CB2" s="102"/>
      <c r="CC2" s="102"/>
      <c r="CD2" s="102"/>
      <c r="CE2" s="102"/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">
      <c r="B3" s="91">
        <v>35737</v>
      </c>
      <c r="C3" s="92">
        <v>34</v>
      </c>
      <c r="S3" s="43"/>
    </row>
    <row r="4" spans="1:111" x14ac:dyDescent="0.2">
      <c r="B4" s="91">
        <v>35738</v>
      </c>
      <c r="C4" s="92">
        <v>32.880000000000003</v>
      </c>
      <c r="D4" s="4">
        <f t="shared" ref="D4:D67" si="0">LN(C4/C3)</f>
        <v>-3.3495954428182123E-2</v>
      </c>
      <c r="G4" s="8">
        <f t="shared" ref="G4:S13" si="1">IF(G$1="P",MAX(0,G$2-$C4),IF(G$1="C",MAX(0,$C4-G$2)))</f>
        <v>0</v>
      </c>
      <c r="H4" s="8">
        <f t="shared" si="1"/>
        <v>0</v>
      </c>
      <c r="I4" s="8">
        <f t="shared" si="1"/>
        <v>0</v>
      </c>
      <c r="J4" s="8">
        <f t="shared" si="1"/>
        <v>2.1199999999999974</v>
      </c>
      <c r="K4" s="8">
        <f t="shared" si="1"/>
        <v>7.1199999999999974</v>
      </c>
      <c r="L4" s="8">
        <f t="shared" si="1"/>
        <v>17.119999999999997</v>
      </c>
      <c r="M4" s="8">
        <f t="shared" si="1"/>
        <v>12.880000000000003</v>
      </c>
      <c r="N4" s="8">
        <f t="shared" si="1"/>
        <v>7.8800000000000026</v>
      </c>
      <c r="O4" s="8">
        <f t="shared" si="1"/>
        <v>2.8800000000000026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8">
        <f t="shared" si="1"/>
        <v>0</v>
      </c>
      <c r="T4" s="21">
        <f t="shared" ref="T4:T67" si="2">A4</f>
        <v>0</v>
      </c>
      <c r="U4" s="19">
        <f>VLOOKUP($B4,Gas!$B$3:$E$2506,2)</f>
        <v>3.24</v>
      </c>
      <c r="V4" s="44">
        <f t="shared" ref="V4:V67" si="3">C4/U4</f>
        <v>10.148148148148149</v>
      </c>
    </row>
    <row r="5" spans="1:111" x14ac:dyDescent="0.2">
      <c r="B5" s="91">
        <v>35739</v>
      </c>
      <c r="C5" s="92">
        <v>34</v>
      </c>
      <c r="D5" s="4">
        <f t="shared" si="0"/>
        <v>3.3495954428182186E-2</v>
      </c>
      <c r="G5" s="8">
        <f t="shared" si="1"/>
        <v>0</v>
      </c>
      <c r="H5" s="8">
        <f t="shared" si="1"/>
        <v>0</v>
      </c>
      <c r="I5" s="8">
        <f t="shared" si="1"/>
        <v>0</v>
      </c>
      <c r="J5" s="8">
        <f t="shared" si="1"/>
        <v>1</v>
      </c>
      <c r="K5" s="8">
        <f t="shared" si="1"/>
        <v>6</v>
      </c>
      <c r="L5" s="8">
        <f t="shared" si="1"/>
        <v>16</v>
      </c>
      <c r="M5" s="8">
        <f t="shared" si="1"/>
        <v>14</v>
      </c>
      <c r="N5" s="8">
        <f t="shared" si="1"/>
        <v>9</v>
      </c>
      <c r="O5" s="8">
        <f t="shared" si="1"/>
        <v>4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8">
        <f t="shared" si="1"/>
        <v>0</v>
      </c>
      <c r="T5" s="21">
        <f t="shared" si="2"/>
        <v>0</v>
      </c>
      <c r="U5" s="19">
        <f>VLOOKUP($B5,Gas!$B$3:$E$2506,2)</f>
        <v>3.1349999999999998</v>
      </c>
      <c r="V5" s="44">
        <f t="shared" si="3"/>
        <v>10.845295055821373</v>
      </c>
    </row>
    <row r="6" spans="1:111" x14ac:dyDescent="0.2">
      <c r="B6" s="91">
        <v>35740</v>
      </c>
      <c r="C6" s="92">
        <v>33.380000000000003</v>
      </c>
      <c r="D6" s="4">
        <f t="shared" si="0"/>
        <v>-1.8403606382472328E-2</v>
      </c>
      <c r="G6" s="8">
        <f t="shared" si="1"/>
        <v>0</v>
      </c>
      <c r="H6" s="8">
        <f t="shared" si="1"/>
        <v>0</v>
      </c>
      <c r="I6" s="8">
        <f t="shared" si="1"/>
        <v>0</v>
      </c>
      <c r="J6" s="8">
        <f t="shared" si="1"/>
        <v>1.6199999999999974</v>
      </c>
      <c r="K6" s="8">
        <f t="shared" si="1"/>
        <v>6.6199999999999974</v>
      </c>
      <c r="L6" s="8">
        <f t="shared" si="1"/>
        <v>16.619999999999997</v>
      </c>
      <c r="M6" s="8">
        <f t="shared" si="1"/>
        <v>13.380000000000003</v>
      </c>
      <c r="N6" s="8">
        <f t="shared" si="1"/>
        <v>8.3800000000000026</v>
      </c>
      <c r="O6" s="8">
        <f t="shared" si="1"/>
        <v>3.3800000000000026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8">
        <f t="shared" si="1"/>
        <v>0</v>
      </c>
      <c r="T6" s="21">
        <f t="shared" si="2"/>
        <v>0</v>
      </c>
      <c r="U6" s="19">
        <f>VLOOKUP($B6,Gas!$B$3:$E$2506,2)</f>
        <v>3.1850000000000001</v>
      </c>
      <c r="V6" s="44">
        <f t="shared" si="3"/>
        <v>10.480376766091052</v>
      </c>
    </row>
    <row r="7" spans="1:111" x14ac:dyDescent="0.2">
      <c r="B7" s="91">
        <v>35741</v>
      </c>
      <c r="C7" s="92">
        <v>33.25</v>
      </c>
      <c r="D7" s="4">
        <f t="shared" si="0"/>
        <v>-3.9021511318259382E-3</v>
      </c>
      <c r="G7" s="8">
        <f t="shared" si="1"/>
        <v>0</v>
      </c>
      <c r="H7" s="8">
        <f t="shared" si="1"/>
        <v>0</v>
      </c>
      <c r="I7" s="8">
        <f t="shared" si="1"/>
        <v>0</v>
      </c>
      <c r="J7" s="8">
        <f t="shared" si="1"/>
        <v>1.75</v>
      </c>
      <c r="K7" s="8">
        <f t="shared" si="1"/>
        <v>6.75</v>
      </c>
      <c r="L7" s="8">
        <f t="shared" si="1"/>
        <v>16.75</v>
      </c>
      <c r="M7" s="8">
        <f t="shared" si="1"/>
        <v>13.25</v>
      </c>
      <c r="N7" s="8">
        <f t="shared" si="1"/>
        <v>8.25</v>
      </c>
      <c r="O7" s="8">
        <f t="shared" si="1"/>
        <v>3.25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8">
        <f t="shared" si="1"/>
        <v>0</v>
      </c>
      <c r="T7" s="21">
        <f t="shared" si="2"/>
        <v>0</v>
      </c>
      <c r="U7" s="19">
        <f>VLOOKUP($B7,Gas!$B$3:$E$2506,2)</f>
        <v>3.23</v>
      </c>
      <c r="V7" s="44">
        <f t="shared" si="3"/>
        <v>10.294117647058824</v>
      </c>
    </row>
    <row r="8" spans="1:111" x14ac:dyDescent="0.2">
      <c r="B8" s="91">
        <v>35744</v>
      </c>
      <c r="C8" s="92">
        <v>34.33</v>
      </c>
      <c r="D8" s="4">
        <f t="shared" si="0"/>
        <v>3.1964840367737522E-2</v>
      </c>
      <c r="G8" s="8">
        <f t="shared" si="1"/>
        <v>0</v>
      </c>
      <c r="H8" s="8">
        <f t="shared" si="1"/>
        <v>0</v>
      </c>
      <c r="I8" s="8">
        <f t="shared" si="1"/>
        <v>0</v>
      </c>
      <c r="J8" s="8">
        <f t="shared" si="1"/>
        <v>0.67000000000000171</v>
      </c>
      <c r="K8" s="8">
        <f t="shared" si="1"/>
        <v>5.6700000000000017</v>
      </c>
      <c r="L8" s="8">
        <f t="shared" si="1"/>
        <v>15.670000000000002</v>
      </c>
      <c r="M8" s="8">
        <f t="shared" si="1"/>
        <v>14.329999999999998</v>
      </c>
      <c r="N8" s="8">
        <f t="shared" si="1"/>
        <v>9.3299999999999983</v>
      </c>
      <c r="O8" s="8">
        <f t="shared" si="1"/>
        <v>4.3299999999999983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8">
        <f t="shared" si="1"/>
        <v>0</v>
      </c>
      <c r="T8" s="21">
        <f t="shared" si="2"/>
        <v>0</v>
      </c>
      <c r="U8" s="19">
        <f>VLOOKUP($B8,Gas!$B$3:$E$2506,2)</f>
        <v>3.0750000000000002</v>
      </c>
      <c r="V8" s="44">
        <f t="shared" si="3"/>
        <v>11.164227642276421</v>
      </c>
    </row>
    <row r="9" spans="1:111" x14ac:dyDescent="0.2">
      <c r="B9" s="91">
        <v>35745</v>
      </c>
      <c r="C9" s="92">
        <v>32.9</v>
      </c>
      <c r="D9" s="4">
        <f t="shared" si="0"/>
        <v>-4.254694969827446E-2</v>
      </c>
      <c r="G9" s="8">
        <f t="shared" si="1"/>
        <v>0</v>
      </c>
      <c r="H9" s="8">
        <f t="shared" si="1"/>
        <v>0</v>
      </c>
      <c r="I9" s="8">
        <f t="shared" si="1"/>
        <v>0</v>
      </c>
      <c r="J9" s="8">
        <f t="shared" si="1"/>
        <v>2.1000000000000014</v>
      </c>
      <c r="K9" s="8">
        <f t="shared" si="1"/>
        <v>7.1000000000000014</v>
      </c>
      <c r="L9" s="8">
        <f t="shared" si="1"/>
        <v>17.100000000000001</v>
      </c>
      <c r="M9" s="8">
        <f t="shared" si="1"/>
        <v>12.899999999999999</v>
      </c>
      <c r="N9" s="8">
        <f t="shared" si="1"/>
        <v>7.8999999999999986</v>
      </c>
      <c r="O9" s="8">
        <f t="shared" si="1"/>
        <v>2.8999999999999986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8">
        <f t="shared" si="1"/>
        <v>0</v>
      </c>
      <c r="T9" s="21">
        <f t="shared" si="2"/>
        <v>0</v>
      </c>
      <c r="U9" s="19">
        <f>VLOOKUP($B9,Gas!$B$3:$E$2506,2)</f>
        <v>3.1850000000000001</v>
      </c>
      <c r="V9" s="44">
        <f t="shared" si="3"/>
        <v>10.329670329670328</v>
      </c>
    </row>
    <row r="10" spans="1:111" x14ac:dyDescent="0.2">
      <c r="B10" s="91">
        <v>35746</v>
      </c>
      <c r="C10" s="92">
        <v>32.9</v>
      </c>
      <c r="D10" s="4">
        <f t="shared" si="0"/>
        <v>0</v>
      </c>
      <c r="G10" s="8">
        <f t="shared" si="1"/>
        <v>0</v>
      </c>
      <c r="H10" s="8">
        <f t="shared" si="1"/>
        <v>0</v>
      </c>
      <c r="I10" s="8">
        <f t="shared" si="1"/>
        <v>0</v>
      </c>
      <c r="J10" s="8">
        <f t="shared" si="1"/>
        <v>2.1000000000000014</v>
      </c>
      <c r="K10" s="8">
        <f t="shared" si="1"/>
        <v>7.1000000000000014</v>
      </c>
      <c r="L10" s="8">
        <f t="shared" si="1"/>
        <v>17.100000000000001</v>
      </c>
      <c r="M10" s="8">
        <f t="shared" si="1"/>
        <v>12.899999999999999</v>
      </c>
      <c r="N10" s="8">
        <f t="shared" si="1"/>
        <v>7.8999999999999986</v>
      </c>
      <c r="O10" s="8">
        <f t="shared" si="1"/>
        <v>2.8999999999999986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21">
        <f t="shared" si="2"/>
        <v>0</v>
      </c>
      <c r="U10" s="19">
        <f>VLOOKUP($B10,Gas!$B$3:$E$2506,2)</f>
        <v>3.2549999999999999</v>
      </c>
      <c r="V10" s="44">
        <f t="shared" si="3"/>
        <v>10.10752688172043</v>
      </c>
    </row>
    <row r="11" spans="1:111" x14ac:dyDescent="0.2">
      <c r="B11" s="91">
        <v>35747</v>
      </c>
      <c r="C11" s="92">
        <v>32.880000000000003</v>
      </c>
      <c r="D11" s="4">
        <f t="shared" si="0"/>
        <v>-6.0808758334694659E-4</v>
      </c>
      <c r="G11" s="8">
        <f t="shared" si="1"/>
        <v>0</v>
      </c>
      <c r="H11" s="8">
        <f t="shared" si="1"/>
        <v>0</v>
      </c>
      <c r="I11" s="8">
        <f t="shared" si="1"/>
        <v>0</v>
      </c>
      <c r="J11" s="8">
        <f t="shared" si="1"/>
        <v>2.1199999999999974</v>
      </c>
      <c r="K11" s="8">
        <f t="shared" si="1"/>
        <v>7.1199999999999974</v>
      </c>
      <c r="L11" s="8">
        <f t="shared" si="1"/>
        <v>17.119999999999997</v>
      </c>
      <c r="M11" s="8">
        <f t="shared" si="1"/>
        <v>12.880000000000003</v>
      </c>
      <c r="N11" s="8">
        <f t="shared" si="1"/>
        <v>7.8800000000000026</v>
      </c>
      <c r="O11" s="8">
        <f t="shared" si="1"/>
        <v>2.8800000000000026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8">
        <f t="shared" si="1"/>
        <v>0</v>
      </c>
      <c r="T11" s="21">
        <f t="shared" si="2"/>
        <v>0</v>
      </c>
      <c r="U11" s="19">
        <f>VLOOKUP($B11,Gas!$B$3:$E$2506,2)</f>
        <v>3.2749999999999999</v>
      </c>
      <c r="V11" s="44">
        <f t="shared" si="3"/>
        <v>10.039694656488551</v>
      </c>
    </row>
    <row r="12" spans="1:111" x14ac:dyDescent="0.2">
      <c r="B12" s="91">
        <v>35748</v>
      </c>
      <c r="C12" s="92">
        <v>32.880000000000003</v>
      </c>
      <c r="D12" s="4">
        <f t="shared" si="0"/>
        <v>0</v>
      </c>
      <c r="E12" s="5"/>
      <c r="G12" s="8">
        <f t="shared" si="1"/>
        <v>0</v>
      </c>
      <c r="H12" s="8">
        <f t="shared" si="1"/>
        <v>0</v>
      </c>
      <c r="I12" s="8">
        <f t="shared" si="1"/>
        <v>0</v>
      </c>
      <c r="J12" s="8">
        <f t="shared" si="1"/>
        <v>2.1199999999999974</v>
      </c>
      <c r="K12" s="8">
        <f t="shared" si="1"/>
        <v>7.1199999999999974</v>
      </c>
      <c r="L12" s="8">
        <f t="shared" si="1"/>
        <v>17.119999999999997</v>
      </c>
      <c r="M12" s="8">
        <f t="shared" si="1"/>
        <v>12.880000000000003</v>
      </c>
      <c r="N12" s="8">
        <f t="shared" si="1"/>
        <v>7.8800000000000026</v>
      </c>
      <c r="O12" s="8">
        <f t="shared" si="1"/>
        <v>2.8800000000000026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8">
        <f t="shared" si="1"/>
        <v>0</v>
      </c>
      <c r="T12" s="21">
        <f t="shared" si="2"/>
        <v>0</v>
      </c>
      <c r="U12" s="19">
        <f>VLOOKUP($B12,Gas!$B$3:$E$2506,2)</f>
        <v>3.26</v>
      </c>
      <c r="V12" s="44">
        <f t="shared" si="3"/>
        <v>10.085889570552149</v>
      </c>
    </row>
    <row r="13" spans="1:111" x14ac:dyDescent="0.2">
      <c r="B13" s="91">
        <v>35751</v>
      </c>
      <c r="C13" s="92">
        <v>34.5</v>
      </c>
      <c r="D13" s="4">
        <f t="shared" si="0"/>
        <v>4.8094753849334877E-2</v>
      </c>
      <c r="E13" s="100">
        <f t="shared" ref="E13:E76" si="4">STDEV(D4:D13)*SQRT(trade_day)</f>
        <v>0.46314246697281569</v>
      </c>
      <c r="G13" s="8">
        <f t="shared" si="1"/>
        <v>0</v>
      </c>
      <c r="H13" s="8">
        <f t="shared" si="1"/>
        <v>0</v>
      </c>
      <c r="I13" s="8">
        <f t="shared" si="1"/>
        <v>0</v>
      </c>
      <c r="J13" s="8">
        <f t="shared" si="1"/>
        <v>0.5</v>
      </c>
      <c r="K13" s="8">
        <f t="shared" si="1"/>
        <v>5.5</v>
      </c>
      <c r="L13" s="8">
        <f t="shared" si="1"/>
        <v>15.5</v>
      </c>
      <c r="M13" s="8">
        <f t="shared" si="1"/>
        <v>14.5</v>
      </c>
      <c r="N13" s="8">
        <f t="shared" si="1"/>
        <v>9.5</v>
      </c>
      <c r="O13" s="8">
        <f t="shared" si="1"/>
        <v>4.5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8">
        <f t="shared" si="1"/>
        <v>0</v>
      </c>
      <c r="T13" s="21">
        <f t="shared" si="2"/>
        <v>0</v>
      </c>
      <c r="U13" s="19">
        <f>VLOOKUP($B13,Gas!$B$3:$E$2506,2)</f>
        <v>3.2250000000000001</v>
      </c>
      <c r="V13" s="44">
        <f t="shared" si="3"/>
        <v>10.697674418604651</v>
      </c>
    </row>
    <row r="14" spans="1:111" x14ac:dyDescent="0.2">
      <c r="B14" s="91">
        <v>35752</v>
      </c>
      <c r="C14" s="92">
        <v>33.5</v>
      </c>
      <c r="D14" s="4">
        <f t="shared" si="0"/>
        <v>-2.9413885206293341E-2</v>
      </c>
      <c r="E14" s="100">
        <f t="shared" si="4"/>
        <v>0.45496174133089234</v>
      </c>
      <c r="G14" s="8">
        <f t="shared" ref="G14:S23" si="5">IF(G$1="P",MAX(0,G$2-$C14),IF(G$1="C",MAX(0,$C14-G$2)))</f>
        <v>0</v>
      </c>
      <c r="H14" s="8">
        <f t="shared" si="5"/>
        <v>0</v>
      </c>
      <c r="I14" s="8">
        <f t="shared" si="5"/>
        <v>0</v>
      </c>
      <c r="J14" s="8">
        <f t="shared" si="5"/>
        <v>1.5</v>
      </c>
      <c r="K14" s="8">
        <f t="shared" si="5"/>
        <v>6.5</v>
      </c>
      <c r="L14" s="8">
        <f t="shared" si="5"/>
        <v>16.5</v>
      </c>
      <c r="M14" s="8">
        <f t="shared" si="5"/>
        <v>13.5</v>
      </c>
      <c r="N14" s="8">
        <f t="shared" si="5"/>
        <v>8.5</v>
      </c>
      <c r="O14" s="8">
        <f t="shared" si="5"/>
        <v>3.5</v>
      </c>
      <c r="P14" s="8">
        <f t="shared" si="5"/>
        <v>0</v>
      </c>
      <c r="Q14" s="8">
        <f t="shared" si="5"/>
        <v>0</v>
      </c>
      <c r="R14" s="8">
        <f t="shared" si="5"/>
        <v>0</v>
      </c>
      <c r="S14" s="8">
        <f t="shared" si="5"/>
        <v>0</v>
      </c>
      <c r="T14" s="21">
        <f t="shared" si="2"/>
        <v>0</v>
      </c>
      <c r="U14" s="19">
        <f>VLOOKUP($B14,Gas!$B$3:$E$2506,2)</f>
        <v>3.0950000000000002</v>
      </c>
      <c r="V14" s="44">
        <f t="shared" si="3"/>
        <v>10.823909531502423</v>
      </c>
    </row>
    <row r="15" spans="1:111" x14ac:dyDescent="0.2">
      <c r="B15" s="91">
        <v>35753</v>
      </c>
      <c r="C15" s="92">
        <v>33.380000000000003</v>
      </c>
      <c r="D15" s="4">
        <f t="shared" si="0"/>
        <v>-3.588520597331636E-3</v>
      </c>
      <c r="E15" s="100">
        <f t="shared" si="4"/>
        <v>0.41977419287882672</v>
      </c>
      <c r="G15" s="8">
        <f t="shared" si="5"/>
        <v>0</v>
      </c>
      <c r="H15" s="8">
        <f t="shared" si="5"/>
        <v>0</v>
      </c>
      <c r="I15" s="8">
        <f t="shared" si="5"/>
        <v>0</v>
      </c>
      <c r="J15" s="8">
        <f t="shared" si="5"/>
        <v>1.6199999999999974</v>
      </c>
      <c r="K15" s="8">
        <f t="shared" si="5"/>
        <v>6.6199999999999974</v>
      </c>
      <c r="L15" s="8">
        <f t="shared" si="5"/>
        <v>16.619999999999997</v>
      </c>
      <c r="M15" s="8">
        <f t="shared" si="5"/>
        <v>13.380000000000003</v>
      </c>
      <c r="N15" s="8">
        <f t="shared" si="5"/>
        <v>8.3800000000000026</v>
      </c>
      <c r="O15" s="8">
        <f t="shared" si="5"/>
        <v>3.3800000000000026</v>
      </c>
      <c r="P15" s="8">
        <f t="shared" si="5"/>
        <v>0</v>
      </c>
      <c r="Q15" s="8">
        <f t="shared" si="5"/>
        <v>0</v>
      </c>
      <c r="R15" s="8">
        <f t="shared" si="5"/>
        <v>0</v>
      </c>
      <c r="S15" s="8">
        <f t="shared" si="5"/>
        <v>0</v>
      </c>
      <c r="T15" s="21">
        <f t="shared" si="2"/>
        <v>0</v>
      </c>
      <c r="U15" s="19">
        <f>VLOOKUP($B15,Gas!$B$3:$E$2506,2)</f>
        <v>2.9950000000000001</v>
      </c>
      <c r="V15" s="44">
        <f t="shared" si="3"/>
        <v>11.145242070116861</v>
      </c>
    </row>
    <row r="16" spans="1:111" x14ac:dyDescent="0.2">
      <c r="B16" s="91">
        <v>35754</v>
      </c>
      <c r="C16" s="92">
        <v>34.33</v>
      </c>
      <c r="D16" s="4">
        <f t="shared" si="0"/>
        <v>2.8062689235911643E-2</v>
      </c>
      <c r="E16" s="100">
        <f t="shared" si="4"/>
        <v>0.43293292550790102</v>
      </c>
      <c r="G16" s="8">
        <f t="shared" si="5"/>
        <v>0</v>
      </c>
      <c r="H16" s="8">
        <f t="shared" si="5"/>
        <v>0</v>
      </c>
      <c r="I16" s="8">
        <f t="shared" si="5"/>
        <v>0</v>
      </c>
      <c r="J16" s="8">
        <f t="shared" si="5"/>
        <v>0.67000000000000171</v>
      </c>
      <c r="K16" s="8">
        <f t="shared" si="5"/>
        <v>5.6700000000000017</v>
      </c>
      <c r="L16" s="8">
        <f t="shared" si="5"/>
        <v>15.670000000000002</v>
      </c>
      <c r="M16" s="8">
        <f t="shared" si="5"/>
        <v>14.329999999999998</v>
      </c>
      <c r="N16" s="8">
        <f t="shared" si="5"/>
        <v>9.3299999999999983</v>
      </c>
      <c r="O16" s="8">
        <f t="shared" si="5"/>
        <v>4.3299999999999983</v>
      </c>
      <c r="P16" s="8">
        <f t="shared" si="5"/>
        <v>0</v>
      </c>
      <c r="Q16" s="8">
        <f t="shared" si="5"/>
        <v>0</v>
      </c>
      <c r="R16" s="8">
        <f t="shared" si="5"/>
        <v>0</v>
      </c>
      <c r="S16" s="8">
        <f t="shared" si="5"/>
        <v>0</v>
      </c>
      <c r="T16" s="21">
        <f t="shared" si="2"/>
        <v>0</v>
      </c>
      <c r="U16" s="19">
        <f>VLOOKUP($B16,Gas!$B$3:$E$2506,2)</f>
        <v>2.98</v>
      </c>
      <c r="V16" s="44">
        <f t="shared" si="3"/>
        <v>11.520134228187919</v>
      </c>
    </row>
    <row r="17" spans="1:22" x14ac:dyDescent="0.2">
      <c r="B17" s="91">
        <v>35755</v>
      </c>
      <c r="C17" s="92">
        <v>33.5</v>
      </c>
      <c r="D17" s="4">
        <f t="shared" si="0"/>
        <v>-2.4474168638579898E-2</v>
      </c>
      <c r="E17" s="100">
        <f t="shared" si="4"/>
        <v>0.45351747580905022</v>
      </c>
      <c r="G17" s="8">
        <f t="shared" si="5"/>
        <v>0</v>
      </c>
      <c r="H17" s="8">
        <f t="shared" si="5"/>
        <v>0</v>
      </c>
      <c r="I17" s="8">
        <f t="shared" si="5"/>
        <v>0</v>
      </c>
      <c r="J17" s="8">
        <f t="shared" si="5"/>
        <v>1.5</v>
      </c>
      <c r="K17" s="8">
        <f t="shared" si="5"/>
        <v>6.5</v>
      </c>
      <c r="L17" s="8">
        <f t="shared" si="5"/>
        <v>16.5</v>
      </c>
      <c r="M17" s="8">
        <f t="shared" si="5"/>
        <v>13.5</v>
      </c>
      <c r="N17" s="8">
        <f t="shared" si="5"/>
        <v>8.5</v>
      </c>
      <c r="O17" s="8">
        <f t="shared" si="5"/>
        <v>3.5</v>
      </c>
      <c r="P17" s="8">
        <f t="shared" si="5"/>
        <v>0</v>
      </c>
      <c r="Q17" s="8">
        <f t="shared" si="5"/>
        <v>0</v>
      </c>
      <c r="R17" s="8">
        <f t="shared" si="5"/>
        <v>0</v>
      </c>
      <c r="S17" s="8">
        <f t="shared" si="5"/>
        <v>0</v>
      </c>
      <c r="T17" s="21">
        <f t="shared" si="2"/>
        <v>0</v>
      </c>
      <c r="U17" s="19">
        <f>VLOOKUP($B17,Gas!$B$3:$E$2506,2)</f>
        <v>2.76</v>
      </c>
      <c r="V17" s="44">
        <f t="shared" si="3"/>
        <v>12.137681159420291</v>
      </c>
    </row>
    <row r="18" spans="1:22" x14ac:dyDescent="0.2">
      <c r="B18" s="91">
        <v>35758</v>
      </c>
      <c r="C18" s="92">
        <v>33</v>
      </c>
      <c r="D18" s="4">
        <f t="shared" si="0"/>
        <v>-1.5037877364540559E-2</v>
      </c>
      <c r="E18" s="100">
        <f t="shared" si="4"/>
        <v>0.42355273859500381</v>
      </c>
      <c r="G18" s="8">
        <f t="shared" si="5"/>
        <v>0</v>
      </c>
      <c r="H18" s="8">
        <f t="shared" si="5"/>
        <v>0</v>
      </c>
      <c r="I18" s="8">
        <f t="shared" si="5"/>
        <v>0</v>
      </c>
      <c r="J18" s="8">
        <f t="shared" si="5"/>
        <v>2</v>
      </c>
      <c r="K18" s="8">
        <f t="shared" si="5"/>
        <v>7</v>
      </c>
      <c r="L18" s="8">
        <f t="shared" si="5"/>
        <v>17</v>
      </c>
      <c r="M18" s="8">
        <f t="shared" si="5"/>
        <v>13</v>
      </c>
      <c r="N18" s="8">
        <f t="shared" si="5"/>
        <v>8</v>
      </c>
      <c r="O18" s="8">
        <f t="shared" si="5"/>
        <v>3</v>
      </c>
      <c r="P18" s="8">
        <f t="shared" si="5"/>
        <v>0</v>
      </c>
      <c r="Q18" s="8">
        <f t="shared" si="5"/>
        <v>0</v>
      </c>
      <c r="R18" s="8">
        <f t="shared" si="5"/>
        <v>0</v>
      </c>
      <c r="S18" s="8">
        <f t="shared" si="5"/>
        <v>0</v>
      </c>
      <c r="T18" s="21">
        <f t="shared" si="2"/>
        <v>0</v>
      </c>
      <c r="U18" s="19">
        <f>VLOOKUP($B18,Gas!$B$3:$E$2506,2)</f>
        <v>2.57</v>
      </c>
      <c r="V18" s="44">
        <f t="shared" si="3"/>
        <v>12.840466926070039</v>
      </c>
    </row>
    <row r="19" spans="1:22" x14ac:dyDescent="0.2">
      <c r="B19" s="91">
        <v>35759</v>
      </c>
      <c r="C19" s="92">
        <v>33.25</v>
      </c>
      <c r="D19" s="4">
        <f t="shared" si="0"/>
        <v>7.5472056353829038E-3</v>
      </c>
      <c r="E19" s="100">
        <f t="shared" si="4"/>
        <v>0.36704255974046496</v>
      </c>
      <c r="G19" s="8">
        <f t="shared" si="5"/>
        <v>0</v>
      </c>
      <c r="H19" s="8">
        <f t="shared" si="5"/>
        <v>0</v>
      </c>
      <c r="I19" s="8">
        <f t="shared" si="5"/>
        <v>0</v>
      </c>
      <c r="J19" s="8">
        <f t="shared" si="5"/>
        <v>1.75</v>
      </c>
      <c r="K19" s="8">
        <f t="shared" si="5"/>
        <v>6.75</v>
      </c>
      <c r="L19" s="8">
        <f t="shared" si="5"/>
        <v>16.75</v>
      </c>
      <c r="M19" s="8">
        <f t="shared" si="5"/>
        <v>13.25</v>
      </c>
      <c r="N19" s="8">
        <f t="shared" si="5"/>
        <v>8.25</v>
      </c>
      <c r="O19" s="8">
        <f t="shared" si="5"/>
        <v>3.25</v>
      </c>
      <c r="P19" s="8">
        <f t="shared" si="5"/>
        <v>0</v>
      </c>
      <c r="Q19" s="8">
        <f t="shared" si="5"/>
        <v>0</v>
      </c>
      <c r="R19" s="8">
        <f t="shared" si="5"/>
        <v>0</v>
      </c>
      <c r="S19" s="8">
        <f t="shared" si="5"/>
        <v>0</v>
      </c>
      <c r="T19" s="21">
        <f t="shared" si="2"/>
        <v>0</v>
      </c>
      <c r="U19" s="19">
        <f>VLOOKUP($B19,Gas!$B$3:$E$2506,2)</f>
        <v>2.5950000000000002</v>
      </c>
      <c r="V19" s="44">
        <f t="shared" si="3"/>
        <v>12.813102119460501</v>
      </c>
    </row>
    <row r="20" spans="1:22" x14ac:dyDescent="0.2">
      <c r="B20" s="91">
        <v>35760</v>
      </c>
      <c r="C20" s="92">
        <v>34.67</v>
      </c>
      <c r="D20" s="4">
        <f t="shared" si="0"/>
        <v>4.1819992595069043E-2</v>
      </c>
      <c r="E20" s="100">
        <f t="shared" si="4"/>
        <v>0.41950501651111904</v>
      </c>
      <c r="G20" s="8">
        <f t="shared" si="5"/>
        <v>0</v>
      </c>
      <c r="H20" s="8">
        <f t="shared" si="5"/>
        <v>0</v>
      </c>
      <c r="I20" s="8">
        <f t="shared" si="5"/>
        <v>0</v>
      </c>
      <c r="J20" s="8">
        <f t="shared" si="5"/>
        <v>0.32999999999999829</v>
      </c>
      <c r="K20" s="8">
        <f t="shared" si="5"/>
        <v>5.3299999999999983</v>
      </c>
      <c r="L20" s="8">
        <f t="shared" si="5"/>
        <v>15.329999999999998</v>
      </c>
      <c r="M20" s="8">
        <f t="shared" si="5"/>
        <v>14.670000000000002</v>
      </c>
      <c r="N20" s="8">
        <f t="shared" si="5"/>
        <v>9.6700000000000017</v>
      </c>
      <c r="O20" s="8">
        <f t="shared" si="5"/>
        <v>4.6700000000000017</v>
      </c>
      <c r="P20" s="8">
        <f t="shared" si="5"/>
        <v>0</v>
      </c>
      <c r="Q20" s="8">
        <f t="shared" si="5"/>
        <v>0</v>
      </c>
      <c r="R20" s="8">
        <f t="shared" si="5"/>
        <v>0</v>
      </c>
      <c r="S20" s="8">
        <f t="shared" si="5"/>
        <v>0</v>
      </c>
      <c r="T20" s="21">
        <f t="shared" si="2"/>
        <v>0</v>
      </c>
      <c r="U20" s="19">
        <f>VLOOKUP($B20,Gas!$B$3:$E$2506,2)</f>
        <v>2.4700000000000002</v>
      </c>
      <c r="V20" s="44">
        <f t="shared" si="3"/>
        <v>14.036437246963562</v>
      </c>
    </row>
    <row r="21" spans="1:22" x14ac:dyDescent="0.2">
      <c r="B21" s="91">
        <v>35762</v>
      </c>
      <c r="C21" s="92">
        <v>32.5</v>
      </c>
      <c r="D21" s="4">
        <f t="shared" si="0"/>
        <v>-6.4634670361240334E-2</v>
      </c>
      <c r="E21" s="100">
        <f t="shared" si="4"/>
        <v>0.54705769894039646</v>
      </c>
      <c r="G21" s="8">
        <f t="shared" si="5"/>
        <v>0</v>
      </c>
      <c r="H21" s="8">
        <f t="shared" si="5"/>
        <v>0</v>
      </c>
      <c r="I21" s="8">
        <f t="shared" si="5"/>
        <v>0</v>
      </c>
      <c r="J21" s="8">
        <f t="shared" si="5"/>
        <v>2.5</v>
      </c>
      <c r="K21" s="8">
        <f t="shared" si="5"/>
        <v>7.5</v>
      </c>
      <c r="L21" s="8">
        <f t="shared" si="5"/>
        <v>17.5</v>
      </c>
      <c r="M21" s="8">
        <f t="shared" si="5"/>
        <v>12.5</v>
      </c>
      <c r="N21" s="8">
        <f t="shared" si="5"/>
        <v>7.5</v>
      </c>
      <c r="O21" s="8">
        <f t="shared" si="5"/>
        <v>2.5</v>
      </c>
      <c r="P21" s="8">
        <f t="shared" si="5"/>
        <v>0</v>
      </c>
      <c r="Q21" s="8">
        <f t="shared" si="5"/>
        <v>0</v>
      </c>
      <c r="R21" s="8">
        <f t="shared" si="5"/>
        <v>0</v>
      </c>
      <c r="S21" s="8">
        <f t="shared" si="5"/>
        <v>0</v>
      </c>
      <c r="T21" s="21">
        <f t="shared" si="2"/>
        <v>0</v>
      </c>
      <c r="U21" s="19">
        <f>VLOOKUP($B21,Gas!$B$3:$E$2506,2)</f>
        <v>2.4300000000000002</v>
      </c>
      <c r="V21" s="44">
        <f t="shared" si="3"/>
        <v>13.374485596707817</v>
      </c>
    </row>
    <row r="22" spans="1:22" x14ac:dyDescent="0.2">
      <c r="B22" s="91">
        <v>35765</v>
      </c>
      <c r="C22" s="92">
        <v>34</v>
      </c>
      <c r="D22" s="4">
        <f t="shared" si="0"/>
        <v>4.5120435280469641E-2</v>
      </c>
      <c r="E22" s="100">
        <f t="shared" si="4"/>
        <v>0.59420734255394336</v>
      </c>
      <c r="G22" s="8">
        <f t="shared" si="5"/>
        <v>0</v>
      </c>
      <c r="H22" s="8">
        <f t="shared" si="5"/>
        <v>0</v>
      </c>
      <c r="I22" s="8">
        <f t="shared" si="5"/>
        <v>0</v>
      </c>
      <c r="J22" s="8">
        <f t="shared" si="5"/>
        <v>1</v>
      </c>
      <c r="K22" s="8">
        <f t="shared" si="5"/>
        <v>6</v>
      </c>
      <c r="L22" s="8">
        <f t="shared" si="5"/>
        <v>16</v>
      </c>
      <c r="M22" s="8">
        <f t="shared" si="5"/>
        <v>14</v>
      </c>
      <c r="N22" s="8">
        <f t="shared" si="5"/>
        <v>9</v>
      </c>
      <c r="O22" s="8">
        <f t="shared" si="5"/>
        <v>4</v>
      </c>
      <c r="P22" s="8">
        <f t="shared" si="5"/>
        <v>0</v>
      </c>
      <c r="Q22" s="8">
        <f t="shared" si="5"/>
        <v>0</v>
      </c>
      <c r="R22" s="8">
        <f t="shared" si="5"/>
        <v>0</v>
      </c>
      <c r="S22" s="8">
        <f t="shared" si="5"/>
        <v>0</v>
      </c>
      <c r="T22" s="21">
        <f t="shared" si="2"/>
        <v>0</v>
      </c>
      <c r="U22" s="19">
        <f>VLOOKUP($B22,Gas!$B$3:$E$2506,2)</f>
        <v>2.4300000000000002</v>
      </c>
      <c r="V22" s="44">
        <f t="shared" si="3"/>
        <v>13.991769547325102</v>
      </c>
    </row>
    <row r="23" spans="1:22" x14ac:dyDescent="0.2">
      <c r="B23" s="91">
        <v>35766</v>
      </c>
      <c r="C23" s="92">
        <v>33</v>
      </c>
      <c r="D23" s="4">
        <f t="shared" si="0"/>
        <v>-2.985296314968116E-2</v>
      </c>
      <c r="E23" s="100">
        <f t="shared" si="4"/>
        <v>0.557864509928235</v>
      </c>
      <c r="G23" s="8">
        <f t="shared" si="5"/>
        <v>0</v>
      </c>
      <c r="H23" s="8">
        <f t="shared" si="5"/>
        <v>0</v>
      </c>
      <c r="I23" s="8">
        <f t="shared" si="5"/>
        <v>0</v>
      </c>
      <c r="J23" s="8">
        <f t="shared" si="5"/>
        <v>2</v>
      </c>
      <c r="K23" s="8">
        <f t="shared" si="5"/>
        <v>7</v>
      </c>
      <c r="L23" s="8">
        <f t="shared" si="5"/>
        <v>17</v>
      </c>
      <c r="M23" s="8">
        <f t="shared" si="5"/>
        <v>13</v>
      </c>
      <c r="N23" s="8">
        <f t="shared" si="5"/>
        <v>8</v>
      </c>
      <c r="O23" s="8">
        <f t="shared" si="5"/>
        <v>3</v>
      </c>
      <c r="P23" s="8">
        <f t="shared" si="5"/>
        <v>0</v>
      </c>
      <c r="Q23" s="8">
        <f t="shared" si="5"/>
        <v>0</v>
      </c>
      <c r="R23" s="8">
        <f t="shared" si="5"/>
        <v>0</v>
      </c>
      <c r="S23" s="8">
        <f t="shared" si="5"/>
        <v>0</v>
      </c>
      <c r="T23" s="21">
        <f t="shared" si="2"/>
        <v>0</v>
      </c>
      <c r="U23" s="19">
        <f>VLOOKUP($B23,Gas!$B$3:$E$2506,2)</f>
        <v>2.33</v>
      </c>
      <c r="V23" s="44">
        <f t="shared" si="3"/>
        <v>14.163090128755364</v>
      </c>
    </row>
    <row r="24" spans="1:22" x14ac:dyDescent="0.2">
      <c r="B24" s="91">
        <v>35767</v>
      </c>
      <c r="C24" s="92">
        <v>33.57</v>
      </c>
      <c r="D24" s="4">
        <f t="shared" si="0"/>
        <v>1.7125249525463376E-2</v>
      </c>
      <c r="E24" s="100">
        <f t="shared" si="4"/>
        <v>0.54845538022302154</v>
      </c>
      <c r="G24" s="8">
        <f t="shared" ref="G24:S33" si="6">IF(G$1="P",MAX(0,G$2-$C24),IF(G$1="C",MAX(0,$C24-G$2)))</f>
        <v>0</v>
      </c>
      <c r="H24" s="8">
        <f t="shared" si="6"/>
        <v>0</v>
      </c>
      <c r="I24" s="8">
        <f t="shared" si="6"/>
        <v>0</v>
      </c>
      <c r="J24" s="8">
        <f t="shared" si="6"/>
        <v>1.4299999999999997</v>
      </c>
      <c r="K24" s="8">
        <f t="shared" si="6"/>
        <v>6.43</v>
      </c>
      <c r="L24" s="8">
        <f t="shared" si="6"/>
        <v>16.43</v>
      </c>
      <c r="M24" s="8">
        <f t="shared" si="6"/>
        <v>13.57</v>
      </c>
      <c r="N24" s="8">
        <f t="shared" si="6"/>
        <v>8.57</v>
      </c>
      <c r="O24" s="8">
        <f t="shared" si="6"/>
        <v>3.5700000000000003</v>
      </c>
      <c r="P24" s="8">
        <f t="shared" si="6"/>
        <v>0</v>
      </c>
      <c r="Q24" s="8">
        <f t="shared" si="6"/>
        <v>0</v>
      </c>
      <c r="R24" s="8">
        <f t="shared" si="6"/>
        <v>0</v>
      </c>
      <c r="S24" s="8">
        <f t="shared" si="6"/>
        <v>0</v>
      </c>
      <c r="T24" s="21">
        <f t="shared" si="2"/>
        <v>0</v>
      </c>
      <c r="U24" s="19">
        <f>VLOOKUP($B24,Gas!$B$3:$E$2506,2)</f>
        <v>2.65</v>
      </c>
      <c r="V24" s="44">
        <f t="shared" si="3"/>
        <v>12.667924528301887</v>
      </c>
    </row>
    <row r="25" spans="1:22" x14ac:dyDescent="0.2">
      <c r="A25" s="43">
        <f t="shared" ref="A25:A88" si="7">MONTH(B25)+(YEAR(B25)-1998)*12</f>
        <v>0</v>
      </c>
      <c r="B25" s="91">
        <v>35768</v>
      </c>
      <c r="C25" s="92">
        <v>32.67</v>
      </c>
      <c r="D25" s="4">
        <f t="shared" si="0"/>
        <v>-2.7175585378964667E-2</v>
      </c>
      <c r="E25" s="100">
        <f t="shared" si="4"/>
        <v>0.56540953549981254</v>
      </c>
      <c r="G25" s="8">
        <f t="shared" si="6"/>
        <v>0</v>
      </c>
      <c r="H25" s="8">
        <f t="shared" si="6"/>
        <v>0</v>
      </c>
      <c r="I25" s="8">
        <f t="shared" si="6"/>
        <v>0</v>
      </c>
      <c r="J25" s="8">
        <f t="shared" si="6"/>
        <v>2.3299999999999983</v>
      </c>
      <c r="K25" s="8">
        <f t="shared" si="6"/>
        <v>7.3299999999999983</v>
      </c>
      <c r="L25" s="8">
        <f t="shared" si="6"/>
        <v>17.329999999999998</v>
      </c>
      <c r="M25" s="8">
        <f t="shared" si="6"/>
        <v>12.670000000000002</v>
      </c>
      <c r="N25" s="8">
        <f t="shared" si="6"/>
        <v>7.6700000000000017</v>
      </c>
      <c r="O25" s="8">
        <f t="shared" si="6"/>
        <v>2.6700000000000017</v>
      </c>
      <c r="P25" s="8">
        <f t="shared" si="6"/>
        <v>0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21">
        <f t="shared" si="2"/>
        <v>0</v>
      </c>
      <c r="U25" s="19">
        <f>VLOOKUP($B25,Gas!$B$3:$E$2506,2)</f>
        <v>2.5299999999999998</v>
      </c>
      <c r="V25" s="44">
        <f t="shared" si="3"/>
        <v>12.913043478260871</v>
      </c>
    </row>
    <row r="26" spans="1:22" x14ac:dyDescent="0.2">
      <c r="A26" s="43">
        <f t="shared" si="7"/>
        <v>0</v>
      </c>
      <c r="B26" s="91">
        <v>35769</v>
      </c>
      <c r="C26" s="92">
        <v>33.71</v>
      </c>
      <c r="D26" s="4">
        <f t="shared" si="0"/>
        <v>3.1337303632990539E-2</v>
      </c>
      <c r="E26" s="100">
        <f t="shared" si="4"/>
        <v>0.570484354262911</v>
      </c>
      <c r="G26" s="8">
        <f t="shared" si="6"/>
        <v>0</v>
      </c>
      <c r="H26" s="8">
        <f t="shared" si="6"/>
        <v>0</v>
      </c>
      <c r="I26" s="8">
        <f t="shared" si="6"/>
        <v>0</v>
      </c>
      <c r="J26" s="8">
        <f t="shared" si="6"/>
        <v>1.2899999999999991</v>
      </c>
      <c r="K26" s="8">
        <f t="shared" si="6"/>
        <v>6.2899999999999991</v>
      </c>
      <c r="L26" s="8">
        <f t="shared" si="6"/>
        <v>16.29</v>
      </c>
      <c r="M26" s="8">
        <f t="shared" si="6"/>
        <v>13.71</v>
      </c>
      <c r="N26" s="8">
        <f t="shared" si="6"/>
        <v>8.7100000000000009</v>
      </c>
      <c r="O26" s="8">
        <f t="shared" si="6"/>
        <v>3.7100000000000009</v>
      </c>
      <c r="P26" s="8">
        <f t="shared" si="6"/>
        <v>0</v>
      </c>
      <c r="Q26" s="8">
        <f t="shared" si="6"/>
        <v>0</v>
      </c>
      <c r="R26" s="8">
        <f t="shared" si="6"/>
        <v>0</v>
      </c>
      <c r="S26" s="8">
        <f t="shared" si="6"/>
        <v>0</v>
      </c>
      <c r="T26" s="21">
        <f t="shared" si="2"/>
        <v>0</v>
      </c>
      <c r="U26" s="19">
        <f>VLOOKUP($B26,Gas!$B$3:$E$2506,2)</f>
        <v>2.5299999999999998</v>
      </c>
      <c r="V26" s="44">
        <f t="shared" si="3"/>
        <v>13.32411067193676</v>
      </c>
    </row>
    <row r="27" spans="1:22" x14ac:dyDescent="0.2">
      <c r="A27" s="43">
        <f t="shared" si="7"/>
        <v>0</v>
      </c>
      <c r="B27" s="91">
        <v>35772</v>
      </c>
      <c r="C27" s="92">
        <v>33.380000000000003</v>
      </c>
      <c r="D27" s="4">
        <f t="shared" si="0"/>
        <v>-9.8376110122802615E-3</v>
      </c>
      <c r="E27" s="100">
        <f t="shared" si="4"/>
        <v>0.55891779369731387</v>
      </c>
      <c r="G27" s="8">
        <f t="shared" si="6"/>
        <v>0</v>
      </c>
      <c r="H27" s="8">
        <f t="shared" si="6"/>
        <v>0</v>
      </c>
      <c r="I27" s="8">
        <f t="shared" si="6"/>
        <v>0</v>
      </c>
      <c r="J27" s="8">
        <f t="shared" si="6"/>
        <v>1.6199999999999974</v>
      </c>
      <c r="K27" s="8">
        <f t="shared" si="6"/>
        <v>6.6199999999999974</v>
      </c>
      <c r="L27" s="8">
        <f t="shared" si="6"/>
        <v>16.619999999999997</v>
      </c>
      <c r="M27" s="8">
        <f t="shared" si="6"/>
        <v>13.380000000000003</v>
      </c>
      <c r="N27" s="8">
        <f t="shared" si="6"/>
        <v>8.3800000000000026</v>
      </c>
      <c r="O27" s="8">
        <f t="shared" si="6"/>
        <v>3.3800000000000026</v>
      </c>
      <c r="P27" s="8">
        <f t="shared" si="6"/>
        <v>0</v>
      </c>
      <c r="Q27" s="8">
        <f t="shared" si="6"/>
        <v>0</v>
      </c>
      <c r="R27" s="8">
        <f t="shared" si="6"/>
        <v>0</v>
      </c>
      <c r="S27" s="8">
        <f t="shared" si="6"/>
        <v>0</v>
      </c>
      <c r="T27" s="21">
        <f t="shared" si="2"/>
        <v>0</v>
      </c>
      <c r="U27" s="19">
        <f>VLOOKUP($B27,Gas!$B$3:$E$2506,2)</f>
        <v>2.4750000000000001</v>
      </c>
      <c r="V27" s="44">
        <f t="shared" si="3"/>
        <v>13.486868686868688</v>
      </c>
    </row>
    <row r="28" spans="1:22" x14ac:dyDescent="0.2">
      <c r="A28" s="43">
        <f t="shared" si="7"/>
        <v>0</v>
      </c>
      <c r="B28" s="91">
        <v>35773</v>
      </c>
      <c r="C28" s="92">
        <v>33.71</v>
      </c>
      <c r="D28" s="4">
        <f t="shared" si="0"/>
        <v>9.8376110122803881E-3</v>
      </c>
      <c r="E28" s="100">
        <f t="shared" si="4"/>
        <v>0.55459251024449008</v>
      </c>
      <c r="G28" s="8">
        <f t="shared" si="6"/>
        <v>0</v>
      </c>
      <c r="H28" s="8">
        <f t="shared" si="6"/>
        <v>0</v>
      </c>
      <c r="I28" s="8">
        <f t="shared" si="6"/>
        <v>0</v>
      </c>
      <c r="J28" s="8">
        <f t="shared" si="6"/>
        <v>1.2899999999999991</v>
      </c>
      <c r="K28" s="8">
        <f t="shared" si="6"/>
        <v>6.2899999999999991</v>
      </c>
      <c r="L28" s="8">
        <f t="shared" si="6"/>
        <v>16.29</v>
      </c>
      <c r="M28" s="8">
        <f t="shared" si="6"/>
        <v>13.71</v>
      </c>
      <c r="N28" s="8">
        <f t="shared" si="6"/>
        <v>8.7100000000000009</v>
      </c>
      <c r="O28" s="8">
        <f t="shared" si="6"/>
        <v>3.7100000000000009</v>
      </c>
      <c r="P28" s="8">
        <f t="shared" si="6"/>
        <v>0</v>
      </c>
      <c r="Q28" s="8">
        <f t="shared" si="6"/>
        <v>0</v>
      </c>
      <c r="R28" s="8">
        <f t="shared" si="6"/>
        <v>0</v>
      </c>
      <c r="S28" s="8">
        <f t="shared" si="6"/>
        <v>0</v>
      </c>
      <c r="T28" s="21">
        <f t="shared" si="2"/>
        <v>0</v>
      </c>
      <c r="U28" s="19">
        <f>VLOOKUP($B28,Gas!$B$3:$E$2506,2)</f>
        <v>2.4350000000000001</v>
      </c>
      <c r="V28" s="44">
        <f t="shared" si="3"/>
        <v>13.843942505133469</v>
      </c>
    </row>
    <row r="29" spans="1:22" x14ac:dyDescent="0.2">
      <c r="A29" s="43">
        <f t="shared" si="7"/>
        <v>0</v>
      </c>
      <c r="B29" s="91">
        <v>35774</v>
      </c>
      <c r="C29" s="92">
        <v>33.299999999999997</v>
      </c>
      <c r="D29" s="4">
        <f t="shared" si="0"/>
        <v>-1.2237132259571314E-2</v>
      </c>
      <c r="E29" s="100">
        <f t="shared" si="4"/>
        <v>0.55803468356459252</v>
      </c>
      <c r="G29" s="8">
        <f t="shared" si="6"/>
        <v>0</v>
      </c>
      <c r="H29" s="8">
        <f t="shared" si="6"/>
        <v>0</v>
      </c>
      <c r="I29" s="8">
        <f t="shared" si="6"/>
        <v>0</v>
      </c>
      <c r="J29" s="8">
        <f t="shared" si="6"/>
        <v>1.7000000000000028</v>
      </c>
      <c r="K29" s="8">
        <f t="shared" si="6"/>
        <v>6.7000000000000028</v>
      </c>
      <c r="L29" s="8">
        <f t="shared" si="6"/>
        <v>16.700000000000003</v>
      </c>
      <c r="M29" s="8">
        <f t="shared" si="6"/>
        <v>13.299999999999997</v>
      </c>
      <c r="N29" s="8">
        <f t="shared" si="6"/>
        <v>8.2999999999999972</v>
      </c>
      <c r="O29" s="8">
        <f t="shared" si="6"/>
        <v>3.2999999999999972</v>
      </c>
      <c r="P29" s="8">
        <f t="shared" si="6"/>
        <v>0</v>
      </c>
      <c r="Q29" s="8">
        <f t="shared" si="6"/>
        <v>0</v>
      </c>
      <c r="R29" s="8">
        <f t="shared" si="6"/>
        <v>0</v>
      </c>
      <c r="S29" s="8">
        <f t="shared" si="6"/>
        <v>0</v>
      </c>
      <c r="T29" s="21">
        <f t="shared" si="2"/>
        <v>0</v>
      </c>
      <c r="U29" s="19">
        <f>VLOOKUP($B29,Gas!$B$3:$E$2506,2)</f>
        <v>2.3050000000000002</v>
      </c>
      <c r="V29" s="44">
        <f t="shared" si="3"/>
        <v>14.446854663774401</v>
      </c>
    </row>
    <row r="30" spans="1:22" x14ac:dyDescent="0.2">
      <c r="A30" s="43">
        <f t="shared" si="7"/>
        <v>0</v>
      </c>
      <c r="B30" s="91">
        <v>35775</v>
      </c>
      <c r="C30" s="92">
        <v>32.880000000000003</v>
      </c>
      <c r="D30" s="4">
        <f t="shared" si="0"/>
        <v>-1.2692826798418846E-2</v>
      </c>
      <c r="E30" s="100">
        <f t="shared" si="4"/>
        <v>0.50940900758078267</v>
      </c>
      <c r="G30" s="8">
        <f t="shared" si="6"/>
        <v>0</v>
      </c>
      <c r="H30" s="8">
        <f t="shared" si="6"/>
        <v>0</v>
      </c>
      <c r="I30" s="8">
        <f t="shared" si="6"/>
        <v>0</v>
      </c>
      <c r="J30" s="8">
        <f t="shared" si="6"/>
        <v>2.1199999999999974</v>
      </c>
      <c r="K30" s="8">
        <f t="shared" si="6"/>
        <v>7.1199999999999974</v>
      </c>
      <c r="L30" s="8">
        <f t="shared" si="6"/>
        <v>17.119999999999997</v>
      </c>
      <c r="M30" s="8">
        <f t="shared" si="6"/>
        <v>12.880000000000003</v>
      </c>
      <c r="N30" s="8">
        <f t="shared" si="6"/>
        <v>7.8800000000000026</v>
      </c>
      <c r="O30" s="8">
        <f t="shared" si="6"/>
        <v>2.8800000000000026</v>
      </c>
      <c r="P30" s="8">
        <f t="shared" si="6"/>
        <v>0</v>
      </c>
      <c r="Q30" s="8">
        <f t="shared" si="6"/>
        <v>0</v>
      </c>
      <c r="R30" s="8">
        <f t="shared" si="6"/>
        <v>0</v>
      </c>
      <c r="S30" s="8">
        <f t="shared" si="6"/>
        <v>0</v>
      </c>
      <c r="T30" s="21">
        <f t="shared" si="2"/>
        <v>0</v>
      </c>
      <c r="U30" s="19">
        <f>VLOOKUP($B30,Gas!$B$3:$E$2506,2)</f>
        <v>2.46</v>
      </c>
      <c r="V30" s="44">
        <f t="shared" si="3"/>
        <v>13.365853658536587</v>
      </c>
    </row>
    <row r="31" spans="1:22" x14ac:dyDescent="0.2">
      <c r="A31" s="43">
        <f t="shared" si="7"/>
        <v>0</v>
      </c>
      <c r="B31" s="91">
        <v>35776</v>
      </c>
      <c r="C31" s="92">
        <v>33.5</v>
      </c>
      <c r="D31" s="4">
        <f t="shared" si="0"/>
        <v>1.8680868643041533E-2</v>
      </c>
      <c r="E31" s="100">
        <f t="shared" si="4"/>
        <v>0.39799539957859931</v>
      </c>
      <c r="G31" s="8">
        <f t="shared" si="6"/>
        <v>0</v>
      </c>
      <c r="H31" s="8">
        <f t="shared" si="6"/>
        <v>0</v>
      </c>
      <c r="I31" s="8">
        <f t="shared" si="6"/>
        <v>0</v>
      </c>
      <c r="J31" s="8">
        <f t="shared" si="6"/>
        <v>1.5</v>
      </c>
      <c r="K31" s="8">
        <f t="shared" si="6"/>
        <v>6.5</v>
      </c>
      <c r="L31" s="8">
        <f t="shared" si="6"/>
        <v>16.5</v>
      </c>
      <c r="M31" s="8">
        <f t="shared" si="6"/>
        <v>13.5</v>
      </c>
      <c r="N31" s="8">
        <f t="shared" si="6"/>
        <v>8.5</v>
      </c>
      <c r="O31" s="8">
        <f t="shared" si="6"/>
        <v>3.5</v>
      </c>
      <c r="P31" s="8">
        <f t="shared" si="6"/>
        <v>0</v>
      </c>
      <c r="Q31" s="8">
        <f t="shared" si="6"/>
        <v>0</v>
      </c>
      <c r="R31" s="8">
        <f t="shared" si="6"/>
        <v>0</v>
      </c>
      <c r="S31" s="8">
        <f t="shared" si="6"/>
        <v>0</v>
      </c>
      <c r="T31" s="21">
        <f t="shared" si="2"/>
        <v>0</v>
      </c>
      <c r="U31" s="19">
        <f>VLOOKUP($B31,Gas!$B$3:$E$2506,2)</f>
        <v>2.46</v>
      </c>
      <c r="V31" s="44">
        <f t="shared" si="3"/>
        <v>13.617886178861788</v>
      </c>
    </row>
    <row r="32" spans="1:22" x14ac:dyDescent="0.2">
      <c r="A32" s="43">
        <f t="shared" si="7"/>
        <v>0</v>
      </c>
      <c r="B32" s="91">
        <v>35779</v>
      </c>
      <c r="C32" s="92">
        <v>32.75</v>
      </c>
      <c r="D32" s="4">
        <f t="shared" si="0"/>
        <v>-2.2642476749759777E-2</v>
      </c>
      <c r="E32" s="100">
        <f t="shared" si="4"/>
        <v>0.33873845885417314</v>
      </c>
      <c r="G32" s="8">
        <f t="shared" si="6"/>
        <v>0</v>
      </c>
      <c r="H32" s="8">
        <f t="shared" si="6"/>
        <v>0</v>
      </c>
      <c r="I32" s="8">
        <f t="shared" si="6"/>
        <v>0</v>
      </c>
      <c r="J32" s="8">
        <f t="shared" si="6"/>
        <v>2.25</v>
      </c>
      <c r="K32" s="8">
        <f t="shared" si="6"/>
        <v>7.25</v>
      </c>
      <c r="L32" s="8">
        <f t="shared" si="6"/>
        <v>17.25</v>
      </c>
      <c r="M32" s="8">
        <f t="shared" si="6"/>
        <v>12.75</v>
      </c>
      <c r="N32" s="8">
        <f t="shared" si="6"/>
        <v>7.75</v>
      </c>
      <c r="O32" s="8">
        <f t="shared" si="6"/>
        <v>2.75</v>
      </c>
      <c r="P32" s="8">
        <f t="shared" si="6"/>
        <v>0</v>
      </c>
      <c r="Q32" s="8">
        <f t="shared" si="6"/>
        <v>0</v>
      </c>
      <c r="R32" s="8">
        <f t="shared" si="6"/>
        <v>0</v>
      </c>
      <c r="S32" s="8">
        <f t="shared" si="6"/>
        <v>0</v>
      </c>
      <c r="T32" s="21">
        <f t="shared" si="2"/>
        <v>0</v>
      </c>
      <c r="U32" s="19">
        <f>VLOOKUP($B32,Gas!$B$3:$E$2506,2)</f>
        <v>2.2850000000000001</v>
      </c>
      <c r="V32" s="44">
        <f t="shared" si="3"/>
        <v>14.332603938730852</v>
      </c>
    </row>
    <row r="33" spans="1:22" x14ac:dyDescent="0.2">
      <c r="A33" s="43">
        <f t="shared" si="7"/>
        <v>0</v>
      </c>
      <c r="B33" s="91">
        <v>35780</v>
      </c>
      <c r="C33" s="92">
        <v>32.33</v>
      </c>
      <c r="D33" s="4">
        <f t="shared" si="0"/>
        <v>-1.2907370343919236E-2</v>
      </c>
      <c r="E33" s="100">
        <f t="shared" si="4"/>
        <v>0.31200108509052604</v>
      </c>
      <c r="G33" s="8">
        <f t="shared" si="6"/>
        <v>0</v>
      </c>
      <c r="H33" s="8">
        <f t="shared" si="6"/>
        <v>0</v>
      </c>
      <c r="I33" s="8">
        <f t="shared" si="6"/>
        <v>0</v>
      </c>
      <c r="J33" s="8">
        <f t="shared" si="6"/>
        <v>2.6700000000000017</v>
      </c>
      <c r="K33" s="8">
        <f t="shared" si="6"/>
        <v>7.6700000000000017</v>
      </c>
      <c r="L33" s="8">
        <f t="shared" si="6"/>
        <v>17.670000000000002</v>
      </c>
      <c r="M33" s="8">
        <f t="shared" si="6"/>
        <v>12.329999999999998</v>
      </c>
      <c r="N33" s="8">
        <f t="shared" si="6"/>
        <v>7.3299999999999983</v>
      </c>
      <c r="O33" s="8">
        <f t="shared" si="6"/>
        <v>2.3299999999999983</v>
      </c>
      <c r="P33" s="8">
        <f t="shared" si="6"/>
        <v>0</v>
      </c>
      <c r="Q33" s="8">
        <f t="shared" si="6"/>
        <v>0</v>
      </c>
      <c r="R33" s="8">
        <f t="shared" si="6"/>
        <v>0</v>
      </c>
      <c r="S33" s="8">
        <f t="shared" si="6"/>
        <v>0</v>
      </c>
      <c r="T33" s="21">
        <f t="shared" si="2"/>
        <v>0</v>
      </c>
      <c r="U33" s="19">
        <f>VLOOKUP($B33,Gas!$B$3:$E$2506,2)</f>
        <v>2.29</v>
      </c>
      <c r="V33" s="44">
        <f t="shared" si="3"/>
        <v>14.117903930131003</v>
      </c>
    </row>
    <row r="34" spans="1:22" x14ac:dyDescent="0.2">
      <c r="A34" s="43">
        <f t="shared" si="7"/>
        <v>0</v>
      </c>
      <c r="B34" s="91">
        <v>35781</v>
      </c>
      <c r="C34" s="92">
        <v>33.67</v>
      </c>
      <c r="D34" s="4">
        <f t="shared" si="0"/>
        <v>4.0611641435641575E-2</v>
      </c>
      <c r="E34" s="100">
        <f t="shared" si="4"/>
        <v>0.36899371403067671</v>
      </c>
      <c r="G34" s="8">
        <f t="shared" ref="G34:S43" si="8">IF(G$1="P",MAX(0,G$2-$C34),IF(G$1="C",MAX(0,$C34-G$2)))</f>
        <v>0</v>
      </c>
      <c r="H34" s="8">
        <f t="shared" si="8"/>
        <v>0</v>
      </c>
      <c r="I34" s="8">
        <f t="shared" si="8"/>
        <v>0</v>
      </c>
      <c r="J34" s="8">
        <f t="shared" si="8"/>
        <v>1.3299999999999983</v>
      </c>
      <c r="K34" s="8">
        <f t="shared" si="8"/>
        <v>6.3299999999999983</v>
      </c>
      <c r="L34" s="8">
        <f t="shared" si="8"/>
        <v>16.329999999999998</v>
      </c>
      <c r="M34" s="8">
        <f t="shared" si="8"/>
        <v>13.670000000000002</v>
      </c>
      <c r="N34" s="8">
        <f t="shared" si="8"/>
        <v>8.6700000000000017</v>
      </c>
      <c r="O34" s="8">
        <f t="shared" si="8"/>
        <v>3.6700000000000017</v>
      </c>
      <c r="P34" s="8">
        <f t="shared" si="8"/>
        <v>0</v>
      </c>
      <c r="Q34" s="8">
        <f t="shared" si="8"/>
        <v>0</v>
      </c>
      <c r="R34" s="8">
        <f t="shared" si="8"/>
        <v>0</v>
      </c>
      <c r="S34" s="8">
        <f t="shared" si="8"/>
        <v>0</v>
      </c>
      <c r="T34" s="21">
        <f t="shared" si="2"/>
        <v>0</v>
      </c>
      <c r="U34" s="19">
        <f>VLOOKUP($B34,Gas!$B$3:$E$2506,2)</f>
        <v>2.2400000000000002</v>
      </c>
      <c r="V34" s="44">
        <f t="shared" si="3"/>
        <v>15.03125</v>
      </c>
    </row>
    <row r="35" spans="1:22" x14ac:dyDescent="0.2">
      <c r="A35" s="43">
        <f t="shared" si="7"/>
        <v>0</v>
      </c>
      <c r="B35" s="91">
        <v>35782</v>
      </c>
      <c r="C35" s="92">
        <v>33.17</v>
      </c>
      <c r="D35" s="4">
        <f t="shared" si="0"/>
        <v>-1.4961380214022019E-2</v>
      </c>
      <c r="E35" s="100">
        <f t="shared" si="4"/>
        <v>0.34820072163409754</v>
      </c>
      <c r="G35" s="8">
        <f t="shared" si="8"/>
        <v>0</v>
      </c>
      <c r="H35" s="8">
        <f t="shared" si="8"/>
        <v>0</v>
      </c>
      <c r="I35" s="8">
        <f t="shared" si="8"/>
        <v>0</v>
      </c>
      <c r="J35" s="8">
        <f t="shared" si="8"/>
        <v>1.8299999999999983</v>
      </c>
      <c r="K35" s="8">
        <f t="shared" si="8"/>
        <v>6.8299999999999983</v>
      </c>
      <c r="L35" s="8">
        <f t="shared" si="8"/>
        <v>16.829999999999998</v>
      </c>
      <c r="M35" s="8">
        <f t="shared" si="8"/>
        <v>13.170000000000002</v>
      </c>
      <c r="N35" s="8">
        <f t="shared" si="8"/>
        <v>8.1700000000000017</v>
      </c>
      <c r="O35" s="8">
        <f t="shared" si="8"/>
        <v>3.1700000000000017</v>
      </c>
      <c r="P35" s="8">
        <f t="shared" si="8"/>
        <v>0</v>
      </c>
      <c r="Q35" s="8">
        <f t="shared" si="8"/>
        <v>0</v>
      </c>
      <c r="R35" s="8">
        <f t="shared" si="8"/>
        <v>0</v>
      </c>
      <c r="S35" s="8">
        <f t="shared" si="8"/>
        <v>0</v>
      </c>
      <c r="T35" s="21">
        <f t="shared" si="2"/>
        <v>0</v>
      </c>
      <c r="U35" s="19">
        <f>VLOOKUP($B35,Gas!$B$3:$E$2506,2)</f>
        <v>2.36</v>
      </c>
      <c r="V35" s="44">
        <f t="shared" si="3"/>
        <v>14.055084745762713</v>
      </c>
    </row>
    <row r="36" spans="1:22" x14ac:dyDescent="0.2">
      <c r="A36" s="43">
        <f t="shared" si="7"/>
        <v>0</v>
      </c>
      <c r="B36" s="91">
        <v>35783</v>
      </c>
      <c r="C36" s="92">
        <v>32.630000000000003</v>
      </c>
      <c r="D36" s="4">
        <f t="shared" si="0"/>
        <v>-1.6413742353731737E-2</v>
      </c>
      <c r="E36" s="100">
        <f t="shared" si="4"/>
        <v>0.31487199339284888</v>
      </c>
      <c r="G36" s="8">
        <f t="shared" si="8"/>
        <v>0</v>
      </c>
      <c r="H36" s="8">
        <f t="shared" si="8"/>
        <v>0</v>
      </c>
      <c r="I36" s="8">
        <f t="shared" si="8"/>
        <v>0</v>
      </c>
      <c r="J36" s="8">
        <f t="shared" si="8"/>
        <v>2.3699999999999974</v>
      </c>
      <c r="K36" s="8">
        <f t="shared" si="8"/>
        <v>7.3699999999999974</v>
      </c>
      <c r="L36" s="8">
        <f t="shared" si="8"/>
        <v>17.369999999999997</v>
      </c>
      <c r="M36" s="8">
        <f t="shared" si="8"/>
        <v>12.630000000000003</v>
      </c>
      <c r="N36" s="8">
        <f t="shared" si="8"/>
        <v>7.6300000000000026</v>
      </c>
      <c r="O36" s="8">
        <f t="shared" si="8"/>
        <v>2.6300000000000026</v>
      </c>
      <c r="P36" s="8">
        <f t="shared" si="8"/>
        <v>0</v>
      </c>
      <c r="Q36" s="8">
        <f t="shared" si="8"/>
        <v>0</v>
      </c>
      <c r="R36" s="8">
        <f t="shared" si="8"/>
        <v>0</v>
      </c>
      <c r="S36" s="8">
        <f t="shared" si="8"/>
        <v>0</v>
      </c>
      <c r="T36" s="21">
        <f t="shared" si="2"/>
        <v>0</v>
      </c>
      <c r="U36" s="19">
        <f>VLOOKUP($B36,Gas!$B$3:$E$2506,2)</f>
        <v>2.36</v>
      </c>
      <c r="V36" s="44">
        <f t="shared" si="3"/>
        <v>13.82627118644068</v>
      </c>
    </row>
    <row r="37" spans="1:22" x14ac:dyDescent="0.2">
      <c r="A37" s="43">
        <f t="shared" si="7"/>
        <v>0</v>
      </c>
      <c r="B37" s="91">
        <v>35786</v>
      </c>
      <c r="C37" s="92">
        <v>33.58</v>
      </c>
      <c r="D37" s="4">
        <f t="shared" si="0"/>
        <v>2.8698541044165284E-2</v>
      </c>
      <c r="E37" s="100">
        <f t="shared" si="4"/>
        <v>0.34954286135810037</v>
      </c>
      <c r="G37" s="8">
        <f t="shared" si="8"/>
        <v>0</v>
      </c>
      <c r="H37" s="8">
        <f t="shared" si="8"/>
        <v>0</v>
      </c>
      <c r="I37" s="8">
        <f t="shared" si="8"/>
        <v>0</v>
      </c>
      <c r="J37" s="8">
        <f t="shared" si="8"/>
        <v>1.4200000000000017</v>
      </c>
      <c r="K37" s="8">
        <f t="shared" si="8"/>
        <v>6.4200000000000017</v>
      </c>
      <c r="L37" s="8">
        <f t="shared" si="8"/>
        <v>16.420000000000002</v>
      </c>
      <c r="M37" s="8">
        <f t="shared" si="8"/>
        <v>13.579999999999998</v>
      </c>
      <c r="N37" s="8">
        <f t="shared" si="8"/>
        <v>8.5799999999999983</v>
      </c>
      <c r="O37" s="8">
        <f t="shared" si="8"/>
        <v>3.5799999999999983</v>
      </c>
      <c r="P37" s="8">
        <f t="shared" si="8"/>
        <v>0</v>
      </c>
      <c r="Q37" s="8">
        <f t="shared" si="8"/>
        <v>0</v>
      </c>
      <c r="R37" s="8">
        <f t="shared" si="8"/>
        <v>0</v>
      </c>
      <c r="S37" s="8">
        <f t="shared" si="8"/>
        <v>0</v>
      </c>
      <c r="T37" s="21">
        <f t="shared" si="2"/>
        <v>0</v>
      </c>
      <c r="U37" s="19">
        <f>VLOOKUP($B37,Gas!$B$3:$E$2506,2)</f>
        <v>2.35</v>
      </c>
      <c r="V37" s="44">
        <f t="shared" si="3"/>
        <v>14.289361702127659</v>
      </c>
    </row>
    <row r="38" spans="1:22" x14ac:dyDescent="0.2">
      <c r="A38" s="43">
        <f t="shared" si="7"/>
        <v>0</v>
      </c>
      <c r="B38" s="91">
        <v>35787</v>
      </c>
      <c r="C38" s="92">
        <v>33</v>
      </c>
      <c r="D38" s="4">
        <f t="shared" si="0"/>
        <v>-1.7423090182914512E-2</v>
      </c>
      <c r="E38" s="100">
        <f t="shared" si="4"/>
        <v>0.35604026612993184</v>
      </c>
      <c r="G38" s="8">
        <f t="shared" si="8"/>
        <v>0</v>
      </c>
      <c r="H38" s="8">
        <f t="shared" si="8"/>
        <v>0</v>
      </c>
      <c r="I38" s="8">
        <f t="shared" si="8"/>
        <v>0</v>
      </c>
      <c r="J38" s="8">
        <f t="shared" si="8"/>
        <v>2</v>
      </c>
      <c r="K38" s="8">
        <f t="shared" si="8"/>
        <v>7</v>
      </c>
      <c r="L38" s="8">
        <f t="shared" si="8"/>
        <v>17</v>
      </c>
      <c r="M38" s="8">
        <f t="shared" si="8"/>
        <v>13</v>
      </c>
      <c r="N38" s="8">
        <f t="shared" si="8"/>
        <v>8</v>
      </c>
      <c r="O38" s="8">
        <f t="shared" si="8"/>
        <v>3</v>
      </c>
      <c r="P38" s="8">
        <f t="shared" si="8"/>
        <v>0</v>
      </c>
      <c r="Q38" s="8">
        <f t="shared" si="8"/>
        <v>0</v>
      </c>
      <c r="R38" s="8">
        <f t="shared" si="8"/>
        <v>0</v>
      </c>
      <c r="S38" s="8">
        <f t="shared" si="8"/>
        <v>0</v>
      </c>
      <c r="T38" s="21">
        <f t="shared" si="2"/>
        <v>0</v>
      </c>
      <c r="U38" s="19">
        <f>VLOOKUP($B38,Gas!$B$3:$E$2506,2)</f>
        <v>2.35</v>
      </c>
      <c r="V38" s="44">
        <f t="shared" si="3"/>
        <v>14.042553191489361</v>
      </c>
    </row>
    <row r="39" spans="1:22" x14ac:dyDescent="0.2">
      <c r="A39" s="43">
        <f t="shared" si="7"/>
        <v>0</v>
      </c>
      <c r="B39" s="91">
        <v>35788</v>
      </c>
      <c r="C39" s="92">
        <v>32.25</v>
      </c>
      <c r="D39" s="4">
        <f t="shared" si="0"/>
        <v>-2.2989518224698718E-2</v>
      </c>
      <c r="E39" s="100">
        <f t="shared" si="4"/>
        <v>0.3683657671604017</v>
      </c>
      <c r="G39" s="8">
        <f t="shared" si="8"/>
        <v>0</v>
      </c>
      <c r="H39" s="8">
        <f t="shared" si="8"/>
        <v>0</v>
      </c>
      <c r="I39" s="8">
        <f t="shared" si="8"/>
        <v>0</v>
      </c>
      <c r="J39" s="8">
        <f t="shared" si="8"/>
        <v>2.75</v>
      </c>
      <c r="K39" s="8">
        <f t="shared" si="8"/>
        <v>7.75</v>
      </c>
      <c r="L39" s="8">
        <f t="shared" si="8"/>
        <v>17.75</v>
      </c>
      <c r="M39" s="8">
        <f t="shared" si="8"/>
        <v>12.25</v>
      </c>
      <c r="N39" s="8">
        <f t="shared" si="8"/>
        <v>7.25</v>
      </c>
      <c r="O39" s="8">
        <f t="shared" si="8"/>
        <v>2.25</v>
      </c>
      <c r="P39" s="8">
        <f t="shared" si="8"/>
        <v>0</v>
      </c>
      <c r="Q39" s="8">
        <f t="shared" si="8"/>
        <v>0</v>
      </c>
      <c r="R39" s="8">
        <f t="shared" si="8"/>
        <v>0</v>
      </c>
      <c r="S39" s="8">
        <f t="shared" si="8"/>
        <v>0</v>
      </c>
      <c r="T39" s="21">
        <f t="shared" si="2"/>
        <v>0</v>
      </c>
      <c r="U39" s="19">
        <f>VLOOKUP($B39,Gas!$B$3:$E$2506,2)</f>
        <v>2.35</v>
      </c>
      <c r="V39" s="44">
        <f t="shared" si="3"/>
        <v>13.723404255319148</v>
      </c>
    </row>
    <row r="40" spans="1:22" x14ac:dyDescent="0.2">
      <c r="A40" s="43">
        <f t="shared" si="7"/>
        <v>0</v>
      </c>
      <c r="B40" s="91">
        <v>35790</v>
      </c>
      <c r="C40" s="92">
        <v>31.5</v>
      </c>
      <c r="D40" s="4">
        <f t="shared" si="0"/>
        <v>-2.3530497410194161E-2</v>
      </c>
      <c r="E40" s="100">
        <f t="shared" si="4"/>
        <v>0.37992487328535185</v>
      </c>
      <c r="G40" s="8">
        <f t="shared" si="8"/>
        <v>0</v>
      </c>
      <c r="H40" s="8">
        <f t="shared" si="8"/>
        <v>0</v>
      </c>
      <c r="I40" s="8">
        <f t="shared" si="8"/>
        <v>0</v>
      </c>
      <c r="J40" s="8">
        <f t="shared" si="8"/>
        <v>3.5</v>
      </c>
      <c r="K40" s="8">
        <f t="shared" si="8"/>
        <v>8.5</v>
      </c>
      <c r="L40" s="8">
        <f t="shared" si="8"/>
        <v>18.5</v>
      </c>
      <c r="M40" s="8">
        <f t="shared" si="8"/>
        <v>11.5</v>
      </c>
      <c r="N40" s="8">
        <f t="shared" si="8"/>
        <v>6.5</v>
      </c>
      <c r="O40" s="8">
        <f t="shared" si="8"/>
        <v>1.5</v>
      </c>
      <c r="P40" s="8">
        <f t="shared" si="8"/>
        <v>0</v>
      </c>
      <c r="Q40" s="8">
        <f t="shared" si="8"/>
        <v>0</v>
      </c>
      <c r="R40" s="8">
        <f t="shared" si="8"/>
        <v>0</v>
      </c>
      <c r="S40" s="8">
        <f t="shared" si="8"/>
        <v>0</v>
      </c>
      <c r="T40" s="21">
        <f t="shared" si="2"/>
        <v>0</v>
      </c>
      <c r="U40" s="19">
        <f>VLOOKUP($B40,Gas!$B$3:$E$2506,2)</f>
        <v>2.08</v>
      </c>
      <c r="V40" s="44">
        <f t="shared" si="3"/>
        <v>15.144230769230768</v>
      </c>
    </row>
    <row r="41" spans="1:22" x14ac:dyDescent="0.2">
      <c r="A41" s="43">
        <f t="shared" si="7"/>
        <v>0</v>
      </c>
      <c r="B41" s="91">
        <v>35793</v>
      </c>
      <c r="C41" s="92">
        <v>31.5</v>
      </c>
      <c r="D41" s="4">
        <f t="shared" si="0"/>
        <v>0</v>
      </c>
      <c r="E41" s="100">
        <f t="shared" si="4"/>
        <v>0.35948560416727499</v>
      </c>
      <c r="G41" s="8">
        <f t="shared" si="8"/>
        <v>0</v>
      </c>
      <c r="H41" s="8">
        <f t="shared" si="8"/>
        <v>0</v>
      </c>
      <c r="I41" s="8">
        <f t="shared" si="8"/>
        <v>0</v>
      </c>
      <c r="J41" s="8">
        <f t="shared" si="8"/>
        <v>3.5</v>
      </c>
      <c r="K41" s="8">
        <f t="shared" si="8"/>
        <v>8.5</v>
      </c>
      <c r="L41" s="8">
        <f t="shared" si="8"/>
        <v>18.5</v>
      </c>
      <c r="M41" s="8">
        <f t="shared" si="8"/>
        <v>11.5</v>
      </c>
      <c r="N41" s="8">
        <f t="shared" si="8"/>
        <v>6.5</v>
      </c>
      <c r="O41" s="8">
        <f t="shared" si="8"/>
        <v>1.5</v>
      </c>
      <c r="P41" s="8">
        <f t="shared" si="8"/>
        <v>0</v>
      </c>
      <c r="Q41" s="8">
        <f t="shared" si="8"/>
        <v>0</v>
      </c>
      <c r="R41" s="8">
        <f t="shared" si="8"/>
        <v>0</v>
      </c>
      <c r="S41" s="8">
        <f t="shared" si="8"/>
        <v>0</v>
      </c>
      <c r="T41" s="21">
        <f t="shared" si="2"/>
        <v>0</v>
      </c>
      <c r="U41" s="19">
        <f>VLOOKUP($B41,Gas!$B$3:$E$2506,2)</f>
        <v>2.2149999999999999</v>
      </c>
      <c r="V41" s="44">
        <f t="shared" si="3"/>
        <v>14.221218961625283</v>
      </c>
    </row>
    <row r="42" spans="1:22" x14ac:dyDescent="0.2">
      <c r="A42" s="43">
        <f t="shared" si="7"/>
        <v>0</v>
      </c>
      <c r="B42" s="91">
        <v>35794</v>
      </c>
      <c r="C42" s="92">
        <v>32.33</v>
      </c>
      <c r="D42" s="4">
        <f t="shared" si="0"/>
        <v>2.6008045905754333E-2</v>
      </c>
      <c r="E42" s="100">
        <f t="shared" si="4"/>
        <v>0.37926429081447566</v>
      </c>
      <c r="G42" s="8">
        <f t="shared" si="8"/>
        <v>0</v>
      </c>
      <c r="H42" s="8">
        <f t="shared" si="8"/>
        <v>0</v>
      </c>
      <c r="I42" s="8">
        <f t="shared" si="8"/>
        <v>0</v>
      </c>
      <c r="J42" s="8">
        <f t="shared" si="8"/>
        <v>2.6700000000000017</v>
      </c>
      <c r="K42" s="8">
        <f t="shared" si="8"/>
        <v>7.6700000000000017</v>
      </c>
      <c r="L42" s="8">
        <f t="shared" si="8"/>
        <v>17.670000000000002</v>
      </c>
      <c r="M42" s="8">
        <f t="shared" si="8"/>
        <v>12.329999999999998</v>
      </c>
      <c r="N42" s="8">
        <f t="shared" si="8"/>
        <v>7.3299999999999983</v>
      </c>
      <c r="O42" s="8">
        <f t="shared" si="8"/>
        <v>2.3299999999999983</v>
      </c>
      <c r="P42" s="8">
        <f t="shared" si="8"/>
        <v>0</v>
      </c>
      <c r="Q42" s="8">
        <f t="shared" si="8"/>
        <v>0</v>
      </c>
      <c r="R42" s="8">
        <f t="shared" si="8"/>
        <v>0</v>
      </c>
      <c r="S42" s="8">
        <f t="shared" si="8"/>
        <v>0</v>
      </c>
      <c r="T42" s="21">
        <f t="shared" si="2"/>
        <v>0</v>
      </c>
      <c r="U42" s="19">
        <f>VLOOKUP($B42,Gas!$B$3:$E$2506,2)</f>
        <v>2.08</v>
      </c>
      <c r="V42" s="44">
        <f t="shared" si="3"/>
        <v>15.54326923076923</v>
      </c>
    </row>
    <row r="43" spans="1:22" x14ac:dyDescent="0.2">
      <c r="A43" s="43">
        <f t="shared" si="7"/>
        <v>0</v>
      </c>
      <c r="B43" s="91">
        <v>35795</v>
      </c>
      <c r="C43" s="92">
        <v>32</v>
      </c>
      <c r="D43" s="4">
        <f t="shared" si="0"/>
        <v>-1.0259688937615131E-2</v>
      </c>
      <c r="E43" s="100">
        <f t="shared" si="4"/>
        <v>0.37723722971698537</v>
      </c>
      <c r="G43" s="8">
        <f t="shared" si="8"/>
        <v>0</v>
      </c>
      <c r="H43" s="8">
        <f t="shared" si="8"/>
        <v>0</v>
      </c>
      <c r="I43" s="8">
        <f t="shared" si="8"/>
        <v>0</v>
      </c>
      <c r="J43" s="8">
        <f t="shared" si="8"/>
        <v>3</v>
      </c>
      <c r="K43" s="8">
        <f t="shared" si="8"/>
        <v>8</v>
      </c>
      <c r="L43" s="8">
        <f t="shared" si="8"/>
        <v>18</v>
      </c>
      <c r="M43" s="8">
        <f t="shared" si="8"/>
        <v>12</v>
      </c>
      <c r="N43" s="8">
        <f t="shared" si="8"/>
        <v>7</v>
      </c>
      <c r="O43" s="8">
        <f t="shared" si="8"/>
        <v>2</v>
      </c>
      <c r="P43" s="8">
        <f t="shared" si="8"/>
        <v>0</v>
      </c>
      <c r="Q43" s="8">
        <f t="shared" si="8"/>
        <v>0</v>
      </c>
      <c r="R43" s="8">
        <f t="shared" si="8"/>
        <v>0</v>
      </c>
      <c r="S43" s="8">
        <f t="shared" si="8"/>
        <v>0</v>
      </c>
      <c r="T43" s="21">
        <f t="shared" si="2"/>
        <v>0</v>
      </c>
      <c r="U43" s="19">
        <f>VLOOKUP($B43,Gas!$B$3:$E$2506,2)</f>
        <v>2.29</v>
      </c>
      <c r="V43" s="44">
        <f t="shared" si="3"/>
        <v>13.973799126637555</v>
      </c>
    </row>
    <row r="44" spans="1:22" x14ac:dyDescent="0.2">
      <c r="A44" s="43">
        <f t="shared" si="7"/>
        <v>1</v>
      </c>
      <c r="B44" s="91">
        <v>35797</v>
      </c>
      <c r="C44" s="92">
        <v>33</v>
      </c>
      <c r="D44" s="4">
        <f t="shared" si="0"/>
        <v>3.0771658666753687E-2</v>
      </c>
      <c r="E44" s="100">
        <f t="shared" si="4"/>
        <v>0.34923731933904761</v>
      </c>
      <c r="G44" s="8">
        <f t="shared" ref="G44:S53" si="9">IF(G$1="P",MAX(0,G$2-$C44),IF(G$1="C",MAX(0,$C44-G$2)))</f>
        <v>0</v>
      </c>
      <c r="H44" s="8">
        <f t="shared" si="9"/>
        <v>0</v>
      </c>
      <c r="I44" s="8">
        <f t="shared" si="9"/>
        <v>0</v>
      </c>
      <c r="J44" s="8">
        <f t="shared" si="9"/>
        <v>2</v>
      </c>
      <c r="K44" s="8">
        <f t="shared" si="9"/>
        <v>7</v>
      </c>
      <c r="L44" s="8">
        <f t="shared" si="9"/>
        <v>17</v>
      </c>
      <c r="M44" s="8">
        <f t="shared" si="9"/>
        <v>13</v>
      </c>
      <c r="N44" s="8">
        <f t="shared" si="9"/>
        <v>8</v>
      </c>
      <c r="O44" s="8">
        <f t="shared" si="9"/>
        <v>3</v>
      </c>
      <c r="P44" s="8">
        <f t="shared" si="9"/>
        <v>0</v>
      </c>
      <c r="Q44" s="8">
        <f t="shared" si="9"/>
        <v>0</v>
      </c>
      <c r="R44" s="8">
        <f t="shared" si="9"/>
        <v>0</v>
      </c>
      <c r="S44" s="8">
        <f t="shared" si="9"/>
        <v>0</v>
      </c>
      <c r="T44" s="21">
        <f t="shared" si="2"/>
        <v>1</v>
      </c>
      <c r="U44" s="19">
        <f>VLOOKUP($B44,Gas!$B$3:$E$2506,2)</f>
        <v>2.27</v>
      </c>
      <c r="V44" s="44">
        <f t="shared" si="3"/>
        <v>14.537444933920705</v>
      </c>
    </row>
    <row r="45" spans="1:22" x14ac:dyDescent="0.2">
      <c r="A45" s="43">
        <f t="shared" si="7"/>
        <v>1</v>
      </c>
      <c r="B45" s="91">
        <v>35800</v>
      </c>
      <c r="C45" s="92">
        <v>32.75</v>
      </c>
      <c r="D45" s="4">
        <f t="shared" si="0"/>
        <v>-7.6045993852193036E-3</v>
      </c>
      <c r="E45" s="100">
        <f t="shared" si="4"/>
        <v>0.34354968811207043</v>
      </c>
      <c r="G45" s="8">
        <f t="shared" si="9"/>
        <v>0</v>
      </c>
      <c r="H45" s="8">
        <f t="shared" si="9"/>
        <v>0</v>
      </c>
      <c r="I45" s="8">
        <f t="shared" si="9"/>
        <v>0</v>
      </c>
      <c r="J45" s="8">
        <f t="shared" si="9"/>
        <v>2.25</v>
      </c>
      <c r="K45" s="8">
        <f t="shared" si="9"/>
        <v>7.25</v>
      </c>
      <c r="L45" s="8">
        <f t="shared" si="9"/>
        <v>17.25</v>
      </c>
      <c r="M45" s="8">
        <f t="shared" si="9"/>
        <v>12.75</v>
      </c>
      <c r="N45" s="8">
        <f t="shared" si="9"/>
        <v>7.75</v>
      </c>
      <c r="O45" s="8">
        <f t="shared" si="9"/>
        <v>2.75</v>
      </c>
      <c r="P45" s="8">
        <f t="shared" si="9"/>
        <v>0</v>
      </c>
      <c r="Q45" s="8">
        <f t="shared" si="9"/>
        <v>0</v>
      </c>
      <c r="R45" s="8">
        <f t="shared" si="9"/>
        <v>0</v>
      </c>
      <c r="S45" s="8">
        <f t="shared" si="9"/>
        <v>0</v>
      </c>
      <c r="T45" s="21">
        <f t="shared" si="2"/>
        <v>1</v>
      </c>
      <c r="U45" s="19">
        <f>VLOOKUP($B45,Gas!$B$3:$E$2506,2)</f>
        <v>2.1800000000000002</v>
      </c>
      <c r="V45" s="44">
        <f t="shared" si="3"/>
        <v>15.022935779816512</v>
      </c>
    </row>
    <row r="46" spans="1:22" x14ac:dyDescent="0.2">
      <c r="A46" s="43">
        <f t="shared" si="7"/>
        <v>1</v>
      </c>
      <c r="B46" s="91">
        <v>35801</v>
      </c>
      <c r="C46" s="92">
        <v>31.67</v>
      </c>
      <c r="D46" s="4">
        <f t="shared" si="0"/>
        <v>-3.3533101530712435E-2</v>
      </c>
      <c r="E46" s="100">
        <f t="shared" si="4"/>
        <v>0.3738341382233154</v>
      </c>
      <c r="G46" s="8">
        <f t="shared" si="9"/>
        <v>0</v>
      </c>
      <c r="H46" s="8">
        <f t="shared" si="9"/>
        <v>0</v>
      </c>
      <c r="I46" s="8">
        <f t="shared" si="9"/>
        <v>0</v>
      </c>
      <c r="J46" s="8">
        <f t="shared" si="9"/>
        <v>3.3299999999999983</v>
      </c>
      <c r="K46" s="8">
        <f t="shared" si="9"/>
        <v>8.3299999999999983</v>
      </c>
      <c r="L46" s="8">
        <f t="shared" si="9"/>
        <v>18.329999999999998</v>
      </c>
      <c r="M46" s="8">
        <f t="shared" si="9"/>
        <v>11.670000000000002</v>
      </c>
      <c r="N46" s="8">
        <f t="shared" si="9"/>
        <v>6.6700000000000017</v>
      </c>
      <c r="O46" s="8">
        <f t="shared" si="9"/>
        <v>1.6700000000000017</v>
      </c>
      <c r="P46" s="8">
        <f t="shared" si="9"/>
        <v>0</v>
      </c>
      <c r="Q46" s="8">
        <f t="shared" si="9"/>
        <v>0</v>
      </c>
      <c r="R46" s="8">
        <f t="shared" si="9"/>
        <v>0</v>
      </c>
      <c r="S46" s="8">
        <f t="shared" si="9"/>
        <v>0</v>
      </c>
      <c r="T46" s="21">
        <f t="shared" si="2"/>
        <v>1</v>
      </c>
      <c r="U46" s="19">
        <f>VLOOKUP($B46,Gas!$B$3:$E$2506,2)</f>
        <v>2.04</v>
      </c>
      <c r="V46" s="44">
        <f t="shared" si="3"/>
        <v>15.524509803921569</v>
      </c>
    </row>
    <row r="47" spans="1:22" x14ac:dyDescent="0.2">
      <c r="A47" s="43">
        <f t="shared" si="7"/>
        <v>1</v>
      </c>
      <c r="B47" s="91">
        <v>35802</v>
      </c>
      <c r="C47" s="92">
        <v>29</v>
      </c>
      <c r="D47" s="4">
        <f t="shared" si="0"/>
        <v>-8.8074030564074451E-2</v>
      </c>
      <c r="E47" s="100">
        <f t="shared" si="4"/>
        <v>0.52449704934031627</v>
      </c>
      <c r="G47" s="8">
        <f t="shared" si="9"/>
        <v>0</v>
      </c>
      <c r="H47" s="8">
        <f t="shared" si="9"/>
        <v>0</v>
      </c>
      <c r="I47" s="8">
        <f t="shared" si="9"/>
        <v>1</v>
      </c>
      <c r="J47" s="8">
        <f t="shared" si="9"/>
        <v>6</v>
      </c>
      <c r="K47" s="8">
        <f t="shared" si="9"/>
        <v>11</v>
      </c>
      <c r="L47" s="8">
        <f t="shared" si="9"/>
        <v>21</v>
      </c>
      <c r="M47" s="8">
        <f t="shared" si="9"/>
        <v>9</v>
      </c>
      <c r="N47" s="8">
        <f t="shared" si="9"/>
        <v>4</v>
      </c>
      <c r="O47" s="8">
        <f t="shared" si="9"/>
        <v>0</v>
      </c>
      <c r="P47" s="8">
        <f t="shared" si="9"/>
        <v>0</v>
      </c>
      <c r="Q47" s="8">
        <f t="shared" si="9"/>
        <v>0</v>
      </c>
      <c r="R47" s="8">
        <f t="shared" si="9"/>
        <v>0</v>
      </c>
      <c r="S47" s="8">
        <f t="shared" si="9"/>
        <v>0</v>
      </c>
      <c r="T47" s="21">
        <f t="shared" si="2"/>
        <v>1</v>
      </c>
      <c r="U47" s="19">
        <f>VLOOKUP($B47,Gas!$B$3:$E$2506,2)</f>
        <v>2.145</v>
      </c>
      <c r="V47" s="44">
        <f t="shared" si="3"/>
        <v>13.519813519813519</v>
      </c>
    </row>
    <row r="48" spans="1:22" x14ac:dyDescent="0.2">
      <c r="A48" s="43">
        <f t="shared" si="7"/>
        <v>1</v>
      </c>
      <c r="B48" s="91">
        <v>35803</v>
      </c>
      <c r="C48" s="92">
        <v>30.59</v>
      </c>
      <c r="D48" s="4">
        <f t="shared" si="0"/>
        <v>5.337732817633805E-2</v>
      </c>
      <c r="E48" s="100">
        <f t="shared" si="4"/>
        <v>0.62414750934759378</v>
      </c>
      <c r="G48" s="8">
        <f t="shared" si="9"/>
        <v>0</v>
      </c>
      <c r="H48" s="8">
        <f t="shared" si="9"/>
        <v>0</v>
      </c>
      <c r="I48" s="8">
        <f t="shared" si="9"/>
        <v>0</v>
      </c>
      <c r="J48" s="8">
        <f t="shared" si="9"/>
        <v>4.41</v>
      </c>
      <c r="K48" s="8">
        <f t="shared" si="9"/>
        <v>9.41</v>
      </c>
      <c r="L48" s="8">
        <f t="shared" si="9"/>
        <v>19.41</v>
      </c>
      <c r="M48" s="8">
        <f t="shared" si="9"/>
        <v>10.59</v>
      </c>
      <c r="N48" s="8">
        <f t="shared" si="9"/>
        <v>5.59</v>
      </c>
      <c r="O48" s="8">
        <f t="shared" si="9"/>
        <v>0.58999999999999986</v>
      </c>
      <c r="P48" s="8">
        <f t="shared" si="9"/>
        <v>0</v>
      </c>
      <c r="Q48" s="8">
        <f t="shared" si="9"/>
        <v>0</v>
      </c>
      <c r="R48" s="8">
        <f t="shared" si="9"/>
        <v>0</v>
      </c>
      <c r="S48" s="8">
        <f t="shared" si="9"/>
        <v>0</v>
      </c>
      <c r="T48" s="21">
        <f t="shared" si="2"/>
        <v>1</v>
      </c>
      <c r="U48" s="19">
        <f>VLOOKUP($B48,Gas!$B$3:$E$2506,2)</f>
        <v>2.1349999999999998</v>
      </c>
      <c r="V48" s="44">
        <f t="shared" si="3"/>
        <v>14.327868852459018</v>
      </c>
    </row>
    <row r="49" spans="1:22" x14ac:dyDescent="0.2">
      <c r="A49" s="43">
        <f t="shared" si="7"/>
        <v>1</v>
      </c>
      <c r="B49" s="91">
        <v>35804</v>
      </c>
      <c r="C49" s="92">
        <v>30</v>
      </c>
      <c r="D49" s="4">
        <f t="shared" si="0"/>
        <v>-1.9475776500656714E-2</v>
      </c>
      <c r="E49" s="100">
        <f t="shared" si="4"/>
        <v>0.6219818206682306</v>
      </c>
      <c r="G49" s="8">
        <f t="shared" si="9"/>
        <v>0</v>
      </c>
      <c r="H49" s="8">
        <f t="shared" si="9"/>
        <v>0</v>
      </c>
      <c r="I49" s="8">
        <f t="shared" si="9"/>
        <v>0</v>
      </c>
      <c r="J49" s="8">
        <f t="shared" si="9"/>
        <v>5</v>
      </c>
      <c r="K49" s="8">
        <f t="shared" si="9"/>
        <v>10</v>
      </c>
      <c r="L49" s="8">
        <f t="shared" si="9"/>
        <v>20</v>
      </c>
      <c r="M49" s="8">
        <f t="shared" si="9"/>
        <v>10</v>
      </c>
      <c r="N49" s="8">
        <f t="shared" si="9"/>
        <v>5</v>
      </c>
      <c r="O49" s="8">
        <f t="shared" si="9"/>
        <v>0</v>
      </c>
      <c r="P49" s="8">
        <f t="shared" si="9"/>
        <v>0</v>
      </c>
      <c r="Q49" s="8">
        <f t="shared" si="9"/>
        <v>0</v>
      </c>
      <c r="R49" s="8">
        <f t="shared" si="9"/>
        <v>0</v>
      </c>
      <c r="S49" s="8">
        <f t="shared" si="9"/>
        <v>0</v>
      </c>
      <c r="T49" s="21">
        <f t="shared" si="2"/>
        <v>1</v>
      </c>
      <c r="U49" s="19">
        <f>VLOOKUP($B49,Gas!$B$3:$E$2506,2)</f>
        <v>2.1150000000000002</v>
      </c>
      <c r="V49" s="44">
        <f t="shared" si="3"/>
        <v>14.184397163120567</v>
      </c>
    </row>
    <row r="50" spans="1:22" x14ac:dyDescent="0.2">
      <c r="A50" s="43">
        <f t="shared" si="7"/>
        <v>1</v>
      </c>
      <c r="B50" s="91">
        <v>35807</v>
      </c>
      <c r="C50" s="92">
        <v>31.67</v>
      </c>
      <c r="D50" s="4">
        <f t="shared" si="0"/>
        <v>5.4172478888393133E-2</v>
      </c>
      <c r="E50" s="100">
        <f t="shared" si="4"/>
        <v>0.68370140305066118</v>
      </c>
      <c r="G50" s="8">
        <f t="shared" si="9"/>
        <v>0</v>
      </c>
      <c r="H50" s="8">
        <f t="shared" si="9"/>
        <v>0</v>
      </c>
      <c r="I50" s="8">
        <f t="shared" si="9"/>
        <v>0</v>
      </c>
      <c r="J50" s="8">
        <f t="shared" si="9"/>
        <v>3.3299999999999983</v>
      </c>
      <c r="K50" s="8">
        <f t="shared" si="9"/>
        <v>8.3299999999999983</v>
      </c>
      <c r="L50" s="8">
        <f t="shared" si="9"/>
        <v>18.329999999999998</v>
      </c>
      <c r="M50" s="8">
        <f t="shared" si="9"/>
        <v>11.670000000000002</v>
      </c>
      <c r="N50" s="8">
        <f t="shared" si="9"/>
        <v>6.6700000000000017</v>
      </c>
      <c r="O50" s="8">
        <f t="shared" si="9"/>
        <v>1.6700000000000017</v>
      </c>
      <c r="P50" s="8">
        <f t="shared" si="9"/>
        <v>0</v>
      </c>
      <c r="Q50" s="8">
        <f t="shared" si="9"/>
        <v>0</v>
      </c>
      <c r="R50" s="8">
        <f t="shared" si="9"/>
        <v>0</v>
      </c>
      <c r="S50" s="8">
        <f t="shared" si="9"/>
        <v>0</v>
      </c>
      <c r="T50" s="21">
        <f t="shared" si="2"/>
        <v>1</v>
      </c>
      <c r="U50" s="19">
        <f>VLOOKUP($B50,Gas!$B$3:$E$2506,2)</f>
        <v>2.08</v>
      </c>
      <c r="V50" s="44">
        <f t="shared" si="3"/>
        <v>15.225961538461538</v>
      </c>
    </row>
    <row r="51" spans="1:22" x14ac:dyDescent="0.2">
      <c r="A51" s="43">
        <f t="shared" si="7"/>
        <v>1</v>
      </c>
      <c r="B51" s="91">
        <v>35808</v>
      </c>
      <c r="C51" s="92">
        <v>31.13</v>
      </c>
      <c r="D51" s="4">
        <f t="shared" si="0"/>
        <v>-1.7197876097031703E-2</v>
      </c>
      <c r="E51" s="100">
        <f t="shared" si="4"/>
        <v>0.68946067955641754</v>
      </c>
      <c r="G51" s="8">
        <f t="shared" si="9"/>
        <v>0</v>
      </c>
      <c r="H51" s="8">
        <f t="shared" si="9"/>
        <v>0</v>
      </c>
      <c r="I51" s="8">
        <f t="shared" si="9"/>
        <v>0</v>
      </c>
      <c r="J51" s="8">
        <f t="shared" si="9"/>
        <v>3.870000000000001</v>
      </c>
      <c r="K51" s="8">
        <f t="shared" si="9"/>
        <v>8.870000000000001</v>
      </c>
      <c r="L51" s="8">
        <f t="shared" si="9"/>
        <v>18.87</v>
      </c>
      <c r="M51" s="8">
        <f t="shared" si="9"/>
        <v>11.129999999999999</v>
      </c>
      <c r="N51" s="8">
        <f t="shared" si="9"/>
        <v>6.129999999999999</v>
      </c>
      <c r="O51" s="8">
        <f t="shared" si="9"/>
        <v>1.129999999999999</v>
      </c>
      <c r="P51" s="8">
        <f t="shared" si="9"/>
        <v>0</v>
      </c>
      <c r="Q51" s="8">
        <f t="shared" si="9"/>
        <v>0</v>
      </c>
      <c r="R51" s="8">
        <f t="shared" si="9"/>
        <v>0</v>
      </c>
      <c r="S51" s="8">
        <f t="shared" si="9"/>
        <v>0</v>
      </c>
      <c r="T51" s="21">
        <f t="shared" si="2"/>
        <v>1</v>
      </c>
      <c r="U51" s="19">
        <f>VLOOKUP($B51,Gas!$B$3:$E$2506,2)</f>
        <v>1.9950000000000001</v>
      </c>
      <c r="V51" s="44">
        <f t="shared" si="3"/>
        <v>15.604010025062655</v>
      </c>
    </row>
    <row r="52" spans="1:22" x14ac:dyDescent="0.2">
      <c r="A52" s="43">
        <f t="shared" si="7"/>
        <v>1</v>
      </c>
      <c r="B52" s="91">
        <v>35809</v>
      </c>
      <c r="C52" s="92">
        <v>32.81</v>
      </c>
      <c r="D52" s="4">
        <f t="shared" si="0"/>
        <v>5.2561362519493462E-2</v>
      </c>
      <c r="E52" s="100">
        <f t="shared" si="4"/>
        <v>0.73013195184457591</v>
      </c>
      <c r="G52" s="8">
        <f t="shared" si="9"/>
        <v>0</v>
      </c>
      <c r="H52" s="8">
        <f t="shared" si="9"/>
        <v>0</v>
      </c>
      <c r="I52" s="8">
        <f t="shared" si="9"/>
        <v>0</v>
      </c>
      <c r="J52" s="8">
        <f t="shared" si="9"/>
        <v>2.1899999999999977</v>
      </c>
      <c r="K52" s="8">
        <f t="shared" si="9"/>
        <v>7.1899999999999977</v>
      </c>
      <c r="L52" s="8">
        <f t="shared" si="9"/>
        <v>17.189999999999998</v>
      </c>
      <c r="M52" s="8">
        <f t="shared" si="9"/>
        <v>12.810000000000002</v>
      </c>
      <c r="N52" s="8">
        <f t="shared" si="9"/>
        <v>7.8100000000000023</v>
      </c>
      <c r="O52" s="8">
        <f t="shared" si="9"/>
        <v>2.8100000000000023</v>
      </c>
      <c r="P52" s="8">
        <f t="shared" si="9"/>
        <v>0</v>
      </c>
      <c r="Q52" s="8">
        <f t="shared" si="9"/>
        <v>0</v>
      </c>
      <c r="R52" s="8">
        <f t="shared" si="9"/>
        <v>0</v>
      </c>
      <c r="S52" s="8">
        <f t="shared" si="9"/>
        <v>0</v>
      </c>
      <c r="T52" s="21">
        <f t="shared" si="2"/>
        <v>1</v>
      </c>
      <c r="U52" s="19">
        <f>VLOOKUP($B52,Gas!$B$3:$E$2506,2)</f>
        <v>2.02</v>
      </c>
      <c r="V52" s="44">
        <f t="shared" si="3"/>
        <v>16.242574257425744</v>
      </c>
    </row>
    <row r="53" spans="1:22" x14ac:dyDescent="0.2">
      <c r="A53" s="43">
        <f t="shared" si="7"/>
        <v>1</v>
      </c>
      <c r="B53" s="91">
        <v>35810</v>
      </c>
      <c r="C53" s="92">
        <v>33</v>
      </c>
      <c r="D53" s="4">
        <f t="shared" si="0"/>
        <v>5.774214493469927E-3</v>
      </c>
      <c r="E53" s="100">
        <f t="shared" si="4"/>
        <v>0.72737058789606512</v>
      </c>
      <c r="G53" s="8">
        <f t="shared" si="9"/>
        <v>0</v>
      </c>
      <c r="H53" s="8">
        <f t="shared" si="9"/>
        <v>0</v>
      </c>
      <c r="I53" s="8">
        <f t="shared" si="9"/>
        <v>0</v>
      </c>
      <c r="J53" s="8">
        <f t="shared" si="9"/>
        <v>2</v>
      </c>
      <c r="K53" s="8">
        <f t="shared" si="9"/>
        <v>7</v>
      </c>
      <c r="L53" s="8">
        <f t="shared" si="9"/>
        <v>17</v>
      </c>
      <c r="M53" s="8">
        <f t="shared" si="9"/>
        <v>13</v>
      </c>
      <c r="N53" s="8">
        <f t="shared" si="9"/>
        <v>8</v>
      </c>
      <c r="O53" s="8">
        <f t="shared" si="9"/>
        <v>3</v>
      </c>
      <c r="P53" s="8">
        <f t="shared" si="9"/>
        <v>0</v>
      </c>
      <c r="Q53" s="8">
        <f t="shared" si="9"/>
        <v>0</v>
      </c>
      <c r="R53" s="8">
        <f t="shared" si="9"/>
        <v>0</v>
      </c>
      <c r="S53" s="8">
        <f t="shared" si="9"/>
        <v>0</v>
      </c>
      <c r="T53" s="21">
        <f t="shared" si="2"/>
        <v>1</v>
      </c>
      <c r="U53" s="19">
        <f>VLOOKUP($B53,Gas!$B$3:$E$2506,2)</f>
        <v>2.04</v>
      </c>
      <c r="V53" s="44">
        <f t="shared" si="3"/>
        <v>16.176470588235293</v>
      </c>
    </row>
    <row r="54" spans="1:22" x14ac:dyDescent="0.2">
      <c r="A54" s="43">
        <f t="shared" si="7"/>
        <v>1</v>
      </c>
      <c r="B54" s="91">
        <v>35811</v>
      </c>
      <c r="C54" s="92">
        <v>32.5</v>
      </c>
      <c r="D54" s="4">
        <f t="shared" si="0"/>
        <v>-1.5267472130788421E-2</v>
      </c>
      <c r="E54" s="100">
        <f t="shared" si="4"/>
        <v>0.71499859464218363</v>
      </c>
      <c r="G54" s="8">
        <f t="shared" ref="G54:S63" si="10">IF(G$1="P",MAX(0,G$2-$C54),IF(G$1="C",MAX(0,$C54-G$2)))</f>
        <v>0</v>
      </c>
      <c r="H54" s="8">
        <f t="shared" si="10"/>
        <v>0</v>
      </c>
      <c r="I54" s="8">
        <f t="shared" si="10"/>
        <v>0</v>
      </c>
      <c r="J54" s="8">
        <f t="shared" si="10"/>
        <v>2.5</v>
      </c>
      <c r="K54" s="8">
        <f t="shared" si="10"/>
        <v>7.5</v>
      </c>
      <c r="L54" s="8">
        <f t="shared" si="10"/>
        <v>17.5</v>
      </c>
      <c r="M54" s="8">
        <f t="shared" si="10"/>
        <v>12.5</v>
      </c>
      <c r="N54" s="8">
        <f t="shared" si="10"/>
        <v>7.5</v>
      </c>
      <c r="O54" s="8">
        <f t="shared" si="10"/>
        <v>2.5</v>
      </c>
      <c r="P54" s="8">
        <f t="shared" si="10"/>
        <v>0</v>
      </c>
      <c r="Q54" s="8">
        <f t="shared" si="10"/>
        <v>0</v>
      </c>
      <c r="R54" s="8">
        <f t="shared" si="10"/>
        <v>0</v>
      </c>
      <c r="S54" s="8">
        <f t="shared" si="10"/>
        <v>0</v>
      </c>
      <c r="T54" s="21">
        <f t="shared" si="2"/>
        <v>1</v>
      </c>
      <c r="U54" s="19">
        <f>VLOOKUP($B54,Gas!$B$3:$E$2506,2)</f>
        <v>2.0750000000000002</v>
      </c>
      <c r="V54" s="44">
        <f t="shared" si="3"/>
        <v>15.662650602409638</v>
      </c>
    </row>
    <row r="55" spans="1:22" x14ac:dyDescent="0.2">
      <c r="A55" s="43">
        <f t="shared" si="7"/>
        <v>1</v>
      </c>
      <c r="B55" s="91">
        <v>35814</v>
      </c>
      <c r="C55" s="92">
        <v>31.52</v>
      </c>
      <c r="D55" s="4">
        <f t="shared" si="0"/>
        <v>-3.061782434601347E-2</v>
      </c>
      <c r="E55" s="100">
        <f t="shared" si="4"/>
        <v>0.72954356510060192</v>
      </c>
      <c r="G55" s="8">
        <f t="shared" si="10"/>
        <v>0</v>
      </c>
      <c r="H55" s="8">
        <f t="shared" si="10"/>
        <v>0</v>
      </c>
      <c r="I55" s="8">
        <f t="shared" si="10"/>
        <v>0</v>
      </c>
      <c r="J55" s="8">
        <f t="shared" si="10"/>
        <v>3.4800000000000004</v>
      </c>
      <c r="K55" s="8">
        <f t="shared" si="10"/>
        <v>8.48</v>
      </c>
      <c r="L55" s="8">
        <f t="shared" si="10"/>
        <v>18.48</v>
      </c>
      <c r="M55" s="8">
        <f t="shared" si="10"/>
        <v>11.52</v>
      </c>
      <c r="N55" s="8">
        <f t="shared" si="10"/>
        <v>6.52</v>
      </c>
      <c r="O55" s="8">
        <f t="shared" si="10"/>
        <v>1.5199999999999996</v>
      </c>
      <c r="P55" s="8">
        <f t="shared" si="10"/>
        <v>0</v>
      </c>
      <c r="Q55" s="8">
        <f t="shared" si="10"/>
        <v>0</v>
      </c>
      <c r="R55" s="8">
        <f t="shared" si="10"/>
        <v>0</v>
      </c>
      <c r="S55" s="8">
        <f t="shared" si="10"/>
        <v>0</v>
      </c>
      <c r="T55" s="21">
        <f t="shared" si="2"/>
        <v>1</v>
      </c>
      <c r="U55" s="19">
        <f>VLOOKUP($B55,Gas!$B$3:$E$2506,2)</f>
        <v>2.11</v>
      </c>
      <c r="V55" s="44">
        <f t="shared" si="3"/>
        <v>14.938388625592419</v>
      </c>
    </row>
    <row r="56" spans="1:22" x14ac:dyDescent="0.2">
      <c r="A56" s="43">
        <f t="shared" si="7"/>
        <v>1</v>
      </c>
      <c r="B56" s="91">
        <v>35815</v>
      </c>
      <c r="C56" s="92">
        <v>29.5</v>
      </c>
      <c r="D56" s="4">
        <f t="shared" si="0"/>
        <v>-6.6232001643904276E-2</v>
      </c>
      <c r="E56" s="100">
        <f t="shared" si="4"/>
        <v>0.78289628375462139</v>
      </c>
      <c r="G56" s="8">
        <f t="shared" si="10"/>
        <v>0</v>
      </c>
      <c r="H56" s="8">
        <f t="shared" si="10"/>
        <v>0</v>
      </c>
      <c r="I56" s="8">
        <f t="shared" si="10"/>
        <v>0.5</v>
      </c>
      <c r="J56" s="8">
        <f t="shared" si="10"/>
        <v>5.5</v>
      </c>
      <c r="K56" s="8">
        <f t="shared" si="10"/>
        <v>10.5</v>
      </c>
      <c r="L56" s="8">
        <f t="shared" si="10"/>
        <v>20.5</v>
      </c>
      <c r="M56" s="8">
        <f t="shared" si="10"/>
        <v>9.5</v>
      </c>
      <c r="N56" s="8">
        <f t="shared" si="10"/>
        <v>4.5</v>
      </c>
      <c r="O56" s="8">
        <f t="shared" si="10"/>
        <v>0</v>
      </c>
      <c r="P56" s="8">
        <f t="shared" si="10"/>
        <v>0</v>
      </c>
      <c r="Q56" s="8">
        <f t="shared" si="10"/>
        <v>0</v>
      </c>
      <c r="R56" s="8">
        <f t="shared" si="10"/>
        <v>0</v>
      </c>
      <c r="S56" s="8">
        <f t="shared" si="10"/>
        <v>0</v>
      </c>
      <c r="T56" s="21">
        <f t="shared" si="2"/>
        <v>1</v>
      </c>
      <c r="U56" s="19">
        <f>VLOOKUP($B56,Gas!$B$3:$E$2506,2)</f>
        <v>2.1349999999999998</v>
      </c>
      <c r="V56" s="44">
        <f t="shared" si="3"/>
        <v>13.817330210772836</v>
      </c>
    </row>
    <row r="57" spans="1:22" x14ac:dyDescent="0.2">
      <c r="A57" s="43">
        <f t="shared" si="7"/>
        <v>1</v>
      </c>
      <c r="B57" s="91">
        <v>35816</v>
      </c>
      <c r="C57" s="92">
        <v>29.5</v>
      </c>
      <c r="D57" s="4">
        <f t="shared" si="0"/>
        <v>0</v>
      </c>
      <c r="E57" s="100">
        <f t="shared" si="4"/>
        <v>0.64080918413862598</v>
      </c>
      <c r="G57" s="8">
        <f t="shared" si="10"/>
        <v>0</v>
      </c>
      <c r="H57" s="8">
        <f t="shared" si="10"/>
        <v>0</v>
      </c>
      <c r="I57" s="8">
        <f t="shared" si="10"/>
        <v>0.5</v>
      </c>
      <c r="J57" s="8">
        <f t="shared" si="10"/>
        <v>5.5</v>
      </c>
      <c r="K57" s="8">
        <f t="shared" si="10"/>
        <v>10.5</v>
      </c>
      <c r="L57" s="8">
        <f t="shared" si="10"/>
        <v>20.5</v>
      </c>
      <c r="M57" s="8">
        <f t="shared" si="10"/>
        <v>9.5</v>
      </c>
      <c r="N57" s="8">
        <f t="shared" si="10"/>
        <v>4.5</v>
      </c>
      <c r="O57" s="8">
        <f t="shared" si="10"/>
        <v>0</v>
      </c>
      <c r="P57" s="8">
        <f t="shared" si="10"/>
        <v>0</v>
      </c>
      <c r="Q57" s="8">
        <f t="shared" si="10"/>
        <v>0</v>
      </c>
      <c r="R57" s="8">
        <f t="shared" si="10"/>
        <v>0</v>
      </c>
      <c r="S57" s="8">
        <f t="shared" si="10"/>
        <v>0</v>
      </c>
      <c r="T57" s="21">
        <f t="shared" si="2"/>
        <v>1</v>
      </c>
      <c r="U57" s="19">
        <f>VLOOKUP($B57,Gas!$B$3:$E$2506,2)</f>
        <v>2.1150000000000002</v>
      </c>
      <c r="V57" s="44">
        <f t="shared" si="3"/>
        <v>13.947990543735223</v>
      </c>
    </row>
    <row r="58" spans="1:22" x14ac:dyDescent="0.2">
      <c r="A58" s="43">
        <f t="shared" si="7"/>
        <v>1</v>
      </c>
      <c r="B58" s="91">
        <v>35817</v>
      </c>
      <c r="C58" s="92">
        <v>31.17</v>
      </c>
      <c r="D58" s="4">
        <f t="shared" si="0"/>
        <v>5.5065830433471678E-2</v>
      </c>
      <c r="E58" s="100">
        <f t="shared" si="4"/>
        <v>0.64463511197732404</v>
      </c>
      <c r="G58" s="8">
        <f t="shared" si="10"/>
        <v>0</v>
      </c>
      <c r="H58" s="8">
        <f t="shared" si="10"/>
        <v>0</v>
      </c>
      <c r="I58" s="8">
        <f t="shared" si="10"/>
        <v>0</v>
      </c>
      <c r="J58" s="8">
        <f t="shared" si="10"/>
        <v>3.8299999999999983</v>
      </c>
      <c r="K58" s="8">
        <f t="shared" si="10"/>
        <v>8.8299999999999983</v>
      </c>
      <c r="L58" s="8">
        <f t="shared" si="10"/>
        <v>18.829999999999998</v>
      </c>
      <c r="M58" s="8">
        <f t="shared" si="10"/>
        <v>11.170000000000002</v>
      </c>
      <c r="N58" s="8">
        <f t="shared" si="10"/>
        <v>6.1700000000000017</v>
      </c>
      <c r="O58" s="8">
        <f t="shared" si="10"/>
        <v>1.1700000000000017</v>
      </c>
      <c r="P58" s="8">
        <f t="shared" si="10"/>
        <v>0</v>
      </c>
      <c r="Q58" s="8">
        <f t="shared" si="10"/>
        <v>0</v>
      </c>
      <c r="R58" s="8">
        <f t="shared" si="10"/>
        <v>0</v>
      </c>
      <c r="S58" s="8">
        <f t="shared" si="10"/>
        <v>0</v>
      </c>
      <c r="T58" s="21">
        <f t="shared" si="2"/>
        <v>1</v>
      </c>
      <c r="U58" s="19">
        <f>VLOOKUP($B58,Gas!$B$3:$E$2506,2)</f>
        <v>2.0750000000000002</v>
      </c>
      <c r="V58" s="44">
        <f t="shared" si="3"/>
        <v>15.021686746987951</v>
      </c>
    </row>
    <row r="59" spans="1:22" x14ac:dyDescent="0.2">
      <c r="A59" s="43">
        <f t="shared" si="7"/>
        <v>1</v>
      </c>
      <c r="B59" s="91">
        <v>35818</v>
      </c>
      <c r="C59" s="92">
        <v>30</v>
      </c>
      <c r="D59" s="4">
        <f t="shared" si="0"/>
        <v>-3.8258712117090428E-2</v>
      </c>
      <c r="E59" s="100">
        <f t="shared" si="4"/>
        <v>0.6683242402327505</v>
      </c>
      <c r="G59" s="8">
        <f t="shared" si="10"/>
        <v>0</v>
      </c>
      <c r="H59" s="8">
        <f t="shared" si="10"/>
        <v>0</v>
      </c>
      <c r="I59" s="8">
        <f t="shared" si="10"/>
        <v>0</v>
      </c>
      <c r="J59" s="8">
        <f t="shared" si="10"/>
        <v>5</v>
      </c>
      <c r="K59" s="8">
        <f t="shared" si="10"/>
        <v>10</v>
      </c>
      <c r="L59" s="8">
        <f t="shared" si="10"/>
        <v>20</v>
      </c>
      <c r="M59" s="8">
        <f t="shared" si="10"/>
        <v>10</v>
      </c>
      <c r="N59" s="8">
        <f t="shared" si="10"/>
        <v>5</v>
      </c>
      <c r="O59" s="8">
        <f t="shared" si="10"/>
        <v>0</v>
      </c>
      <c r="P59" s="8">
        <f t="shared" si="10"/>
        <v>0</v>
      </c>
      <c r="Q59" s="8">
        <f t="shared" si="10"/>
        <v>0</v>
      </c>
      <c r="R59" s="8">
        <f t="shared" si="10"/>
        <v>0</v>
      </c>
      <c r="S59" s="8">
        <f t="shared" si="10"/>
        <v>0</v>
      </c>
      <c r="T59" s="21">
        <f t="shared" si="2"/>
        <v>1</v>
      </c>
      <c r="U59" s="19">
        <f>VLOOKUP($B59,Gas!$B$3:$E$2506,2)</f>
        <v>2.09</v>
      </c>
      <c r="V59" s="44">
        <f t="shared" si="3"/>
        <v>14.354066985645934</v>
      </c>
    </row>
    <row r="60" spans="1:22" x14ac:dyDescent="0.2">
      <c r="A60" s="43">
        <f t="shared" si="7"/>
        <v>1</v>
      </c>
      <c r="B60" s="91">
        <v>35821</v>
      </c>
      <c r="C60" s="92">
        <v>30.83</v>
      </c>
      <c r="D60" s="4">
        <f t="shared" si="0"/>
        <v>2.729086023590346E-2</v>
      </c>
      <c r="E60" s="100">
        <f t="shared" si="4"/>
        <v>0.61953239275774719</v>
      </c>
      <c r="G60" s="8">
        <f t="shared" si="10"/>
        <v>0</v>
      </c>
      <c r="H60" s="8">
        <f t="shared" si="10"/>
        <v>0</v>
      </c>
      <c r="I60" s="8">
        <f t="shared" si="10"/>
        <v>0</v>
      </c>
      <c r="J60" s="8">
        <f t="shared" si="10"/>
        <v>4.1700000000000017</v>
      </c>
      <c r="K60" s="8">
        <f t="shared" si="10"/>
        <v>9.1700000000000017</v>
      </c>
      <c r="L60" s="8">
        <f t="shared" si="10"/>
        <v>19.170000000000002</v>
      </c>
      <c r="M60" s="8">
        <f t="shared" si="10"/>
        <v>10.829999999999998</v>
      </c>
      <c r="N60" s="8">
        <f t="shared" si="10"/>
        <v>5.8299999999999983</v>
      </c>
      <c r="O60" s="8">
        <f t="shared" si="10"/>
        <v>0.82999999999999829</v>
      </c>
      <c r="P60" s="8">
        <f t="shared" si="10"/>
        <v>0</v>
      </c>
      <c r="Q60" s="8">
        <f t="shared" si="10"/>
        <v>0</v>
      </c>
      <c r="R60" s="8">
        <f t="shared" si="10"/>
        <v>0</v>
      </c>
      <c r="S60" s="8">
        <f t="shared" si="10"/>
        <v>0</v>
      </c>
      <c r="T60" s="21">
        <f t="shared" si="2"/>
        <v>1</v>
      </c>
      <c r="U60" s="19">
        <f>VLOOKUP($B60,Gas!$B$3:$E$2506,2)</f>
        <v>2.125</v>
      </c>
      <c r="V60" s="44">
        <f t="shared" si="3"/>
        <v>14.508235294117647</v>
      </c>
    </row>
    <row r="61" spans="1:22" x14ac:dyDescent="0.2">
      <c r="A61" s="43">
        <f t="shared" si="7"/>
        <v>1</v>
      </c>
      <c r="B61" s="91">
        <v>35822</v>
      </c>
      <c r="C61" s="92">
        <v>31</v>
      </c>
      <c r="D61" s="4">
        <f t="shared" si="0"/>
        <v>5.4989625870872404E-3</v>
      </c>
      <c r="E61" s="100">
        <f t="shared" si="4"/>
        <v>0.61514488888178431</v>
      </c>
      <c r="G61" s="8">
        <f t="shared" si="10"/>
        <v>0</v>
      </c>
      <c r="H61" s="8">
        <f t="shared" si="10"/>
        <v>0</v>
      </c>
      <c r="I61" s="8">
        <f t="shared" si="10"/>
        <v>0</v>
      </c>
      <c r="J61" s="8">
        <f t="shared" si="10"/>
        <v>4</v>
      </c>
      <c r="K61" s="8">
        <f t="shared" si="10"/>
        <v>9</v>
      </c>
      <c r="L61" s="8">
        <f t="shared" si="10"/>
        <v>19</v>
      </c>
      <c r="M61" s="8">
        <f t="shared" si="10"/>
        <v>11</v>
      </c>
      <c r="N61" s="8">
        <f t="shared" si="10"/>
        <v>6</v>
      </c>
      <c r="O61" s="8">
        <f t="shared" si="10"/>
        <v>1</v>
      </c>
      <c r="P61" s="8">
        <f t="shared" si="10"/>
        <v>0</v>
      </c>
      <c r="Q61" s="8">
        <f t="shared" si="10"/>
        <v>0</v>
      </c>
      <c r="R61" s="8">
        <f t="shared" si="10"/>
        <v>0</v>
      </c>
      <c r="S61" s="8">
        <f t="shared" si="10"/>
        <v>0</v>
      </c>
      <c r="T61" s="21">
        <f t="shared" si="2"/>
        <v>1</v>
      </c>
      <c r="U61" s="19">
        <f>VLOOKUP($B61,Gas!$B$3:$E$2506,2)</f>
        <v>2.08</v>
      </c>
      <c r="V61" s="44">
        <f t="shared" si="3"/>
        <v>14.903846153846153</v>
      </c>
    </row>
    <row r="62" spans="1:22" x14ac:dyDescent="0.2">
      <c r="A62" s="43">
        <f t="shared" si="7"/>
        <v>1</v>
      </c>
      <c r="B62" s="91">
        <v>35823</v>
      </c>
      <c r="C62" s="92">
        <v>31.5</v>
      </c>
      <c r="D62" s="4">
        <f t="shared" si="0"/>
        <v>1.600034134644112E-2</v>
      </c>
      <c r="E62" s="100">
        <f t="shared" si="4"/>
        <v>0.55155234807454345</v>
      </c>
      <c r="G62" s="8">
        <f t="shared" si="10"/>
        <v>0</v>
      </c>
      <c r="H62" s="8">
        <f t="shared" si="10"/>
        <v>0</v>
      </c>
      <c r="I62" s="8">
        <f t="shared" si="10"/>
        <v>0</v>
      </c>
      <c r="J62" s="8">
        <f t="shared" si="10"/>
        <v>3.5</v>
      </c>
      <c r="K62" s="8">
        <f t="shared" si="10"/>
        <v>8.5</v>
      </c>
      <c r="L62" s="8">
        <f t="shared" si="10"/>
        <v>18.5</v>
      </c>
      <c r="M62" s="8">
        <f t="shared" si="10"/>
        <v>11.5</v>
      </c>
      <c r="N62" s="8">
        <f t="shared" si="10"/>
        <v>6.5</v>
      </c>
      <c r="O62" s="8">
        <f t="shared" si="10"/>
        <v>1.5</v>
      </c>
      <c r="P62" s="8">
        <f t="shared" si="10"/>
        <v>0</v>
      </c>
      <c r="Q62" s="8">
        <f t="shared" si="10"/>
        <v>0</v>
      </c>
      <c r="R62" s="8">
        <f t="shared" si="10"/>
        <v>0</v>
      </c>
      <c r="S62" s="8">
        <f t="shared" si="10"/>
        <v>0</v>
      </c>
      <c r="T62" s="21">
        <f t="shared" si="2"/>
        <v>1</v>
      </c>
      <c r="U62" s="19">
        <f>VLOOKUP($B62,Gas!$B$3:$E$2506,2)</f>
        <v>2.06</v>
      </c>
      <c r="V62" s="44">
        <f t="shared" si="3"/>
        <v>15.291262135922329</v>
      </c>
    </row>
    <row r="63" spans="1:22" x14ac:dyDescent="0.2">
      <c r="A63" s="43">
        <f t="shared" si="7"/>
        <v>1</v>
      </c>
      <c r="B63" s="91">
        <v>35824</v>
      </c>
      <c r="C63" s="92">
        <v>30</v>
      </c>
      <c r="D63" s="4">
        <f t="shared" si="0"/>
        <v>-4.8790164169432056E-2</v>
      </c>
      <c r="E63" s="100">
        <f t="shared" si="4"/>
        <v>0.59058157062648886</v>
      </c>
      <c r="G63" s="8">
        <f t="shared" si="10"/>
        <v>0</v>
      </c>
      <c r="H63" s="8">
        <f t="shared" si="10"/>
        <v>0</v>
      </c>
      <c r="I63" s="8">
        <f t="shared" si="10"/>
        <v>0</v>
      </c>
      <c r="J63" s="8">
        <f t="shared" si="10"/>
        <v>5</v>
      </c>
      <c r="K63" s="8">
        <f t="shared" si="10"/>
        <v>10</v>
      </c>
      <c r="L63" s="8">
        <f t="shared" si="10"/>
        <v>20</v>
      </c>
      <c r="M63" s="8">
        <f t="shared" si="10"/>
        <v>10</v>
      </c>
      <c r="N63" s="8">
        <f t="shared" si="10"/>
        <v>5</v>
      </c>
      <c r="O63" s="8">
        <f t="shared" si="10"/>
        <v>0</v>
      </c>
      <c r="P63" s="8">
        <f t="shared" si="10"/>
        <v>0</v>
      </c>
      <c r="Q63" s="8">
        <f t="shared" si="10"/>
        <v>0</v>
      </c>
      <c r="R63" s="8">
        <f t="shared" si="10"/>
        <v>0</v>
      </c>
      <c r="S63" s="8">
        <f t="shared" si="10"/>
        <v>0</v>
      </c>
      <c r="T63" s="21">
        <f t="shared" si="2"/>
        <v>1</v>
      </c>
      <c r="U63" s="19">
        <f>VLOOKUP($B63,Gas!$B$3:$E$2506,2)</f>
        <v>2.0950000000000002</v>
      </c>
      <c r="V63" s="44">
        <f t="shared" si="3"/>
        <v>14.319809069212409</v>
      </c>
    </row>
    <row r="64" spans="1:22" x14ac:dyDescent="0.2">
      <c r="A64" s="43">
        <f t="shared" si="7"/>
        <v>1</v>
      </c>
      <c r="B64" s="91">
        <v>35825</v>
      </c>
      <c r="C64" s="92">
        <v>30</v>
      </c>
      <c r="D64" s="4">
        <f t="shared" si="0"/>
        <v>0</v>
      </c>
      <c r="E64" s="100">
        <f t="shared" si="4"/>
        <v>0.59139526928764852</v>
      </c>
      <c r="G64" s="8">
        <f t="shared" ref="G64:S73" si="11">IF(G$1="P",MAX(0,G$2-$C64),IF(G$1="C",MAX(0,$C64-G$2)))</f>
        <v>0</v>
      </c>
      <c r="H64" s="8">
        <f t="shared" si="11"/>
        <v>0</v>
      </c>
      <c r="I64" s="8">
        <f t="shared" si="11"/>
        <v>0</v>
      </c>
      <c r="J64" s="8">
        <f t="shared" si="11"/>
        <v>5</v>
      </c>
      <c r="K64" s="8">
        <f t="shared" si="11"/>
        <v>10</v>
      </c>
      <c r="L64" s="8">
        <f t="shared" si="11"/>
        <v>20</v>
      </c>
      <c r="M64" s="8">
        <f t="shared" si="11"/>
        <v>10</v>
      </c>
      <c r="N64" s="8">
        <f t="shared" si="11"/>
        <v>5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21">
        <f t="shared" si="2"/>
        <v>1</v>
      </c>
      <c r="U64" s="19">
        <f>VLOOKUP($B64,Gas!$B$3:$E$2506,2)</f>
        <v>2.11</v>
      </c>
      <c r="V64" s="44">
        <f t="shared" si="3"/>
        <v>14.218009478672986</v>
      </c>
    </row>
    <row r="65" spans="1:22" x14ac:dyDescent="0.2">
      <c r="A65" s="43">
        <f t="shared" si="7"/>
        <v>2</v>
      </c>
      <c r="B65" s="91">
        <v>35828</v>
      </c>
      <c r="C65" s="92">
        <v>30</v>
      </c>
      <c r="D65" s="4">
        <f t="shared" si="0"/>
        <v>0</v>
      </c>
      <c r="E65" s="100">
        <f t="shared" si="4"/>
        <v>0.57854922847256085</v>
      </c>
      <c r="G65" s="8">
        <f t="shared" si="11"/>
        <v>0</v>
      </c>
      <c r="H65" s="8">
        <f t="shared" si="11"/>
        <v>0</v>
      </c>
      <c r="I65" s="8">
        <f t="shared" si="11"/>
        <v>0</v>
      </c>
      <c r="J65" s="8">
        <f t="shared" si="11"/>
        <v>5</v>
      </c>
      <c r="K65" s="8">
        <f t="shared" si="11"/>
        <v>10</v>
      </c>
      <c r="L65" s="8">
        <f t="shared" si="11"/>
        <v>20</v>
      </c>
      <c r="M65" s="8">
        <f t="shared" si="11"/>
        <v>10</v>
      </c>
      <c r="N65" s="8">
        <f t="shared" si="11"/>
        <v>5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21">
        <f t="shared" si="2"/>
        <v>2</v>
      </c>
      <c r="U65" s="19">
        <f>VLOOKUP($B65,Gas!$B$3:$E$2506,2)</f>
        <v>2.105</v>
      </c>
      <c r="V65" s="44">
        <f t="shared" si="3"/>
        <v>14.251781472684085</v>
      </c>
    </row>
    <row r="66" spans="1:22" x14ac:dyDescent="0.2">
      <c r="A66" s="43">
        <f t="shared" si="7"/>
        <v>2</v>
      </c>
      <c r="B66" s="91">
        <v>35829</v>
      </c>
      <c r="C66" s="92">
        <v>28.5</v>
      </c>
      <c r="D66" s="4">
        <f t="shared" si="0"/>
        <v>-5.1293294387550578E-2</v>
      </c>
      <c r="E66" s="100">
        <f t="shared" si="4"/>
        <v>0.53798925624716454</v>
      </c>
      <c r="G66" s="8">
        <f t="shared" si="11"/>
        <v>0</v>
      </c>
      <c r="H66" s="8">
        <f t="shared" si="11"/>
        <v>0</v>
      </c>
      <c r="I66" s="8">
        <f t="shared" si="11"/>
        <v>1.5</v>
      </c>
      <c r="J66" s="8">
        <f t="shared" si="11"/>
        <v>6.5</v>
      </c>
      <c r="K66" s="8">
        <f t="shared" si="11"/>
        <v>11.5</v>
      </c>
      <c r="L66" s="8">
        <f t="shared" si="11"/>
        <v>21.5</v>
      </c>
      <c r="M66" s="8">
        <f t="shared" si="11"/>
        <v>8.5</v>
      </c>
      <c r="N66" s="8">
        <f t="shared" si="11"/>
        <v>3.5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21">
        <f t="shared" si="2"/>
        <v>2</v>
      </c>
      <c r="U66" s="19">
        <f>VLOOKUP($B66,Gas!$B$3:$E$2506,2)</f>
        <v>2.2200000000000002</v>
      </c>
      <c r="V66" s="44">
        <f t="shared" si="3"/>
        <v>12.837837837837837</v>
      </c>
    </row>
    <row r="67" spans="1:22" x14ac:dyDescent="0.2">
      <c r="A67" s="43">
        <f t="shared" si="7"/>
        <v>2</v>
      </c>
      <c r="B67" s="91">
        <v>35830</v>
      </c>
      <c r="C67" s="92">
        <v>27.65</v>
      </c>
      <c r="D67" s="4">
        <f t="shared" si="0"/>
        <v>-3.0278359306261132E-2</v>
      </c>
      <c r="E67" s="100">
        <f t="shared" si="4"/>
        <v>0.55367037943167041</v>
      </c>
      <c r="G67" s="8">
        <f t="shared" si="11"/>
        <v>0</v>
      </c>
      <c r="H67" s="8">
        <f t="shared" si="11"/>
        <v>0</v>
      </c>
      <c r="I67" s="8">
        <f t="shared" si="11"/>
        <v>2.3500000000000014</v>
      </c>
      <c r="J67" s="8">
        <f t="shared" si="11"/>
        <v>7.3500000000000014</v>
      </c>
      <c r="K67" s="8">
        <f t="shared" si="11"/>
        <v>12.350000000000001</v>
      </c>
      <c r="L67" s="8">
        <f t="shared" si="11"/>
        <v>22.35</v>
      </c>
      <c r="M67" s="8">
        <f t="shared" si="11"/>
        <v>7.6499999999999986</v>
      </c>
      <c r="N67" s="8">
        <f t="shared" si="11"/>
        <v>2.6499999999999986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21">
        <f t="shared" si="2"/>
        <v>2</v>
      </c>
      <c r="U67" s="19">
        <f>VLOOKUP($B67,Gas!$B$3:$E$2506,2)</f>
        <v>2.2599999999999998</v>
      </c>
      <c r="V67" s="44">
        <f t="shared" si="3"/>
        <v>12.234513274336283</v>
      </c>
    </row>
    <row r="68" spans="1:22" x14ac:dyDescent="0.2">
      <c r="A68" s="43">
        <f t="shared" si="7"/>
        <v>2</v>
      </c>
      <c r="B68" s="91">
        <v>35831</v>
      </c>
      <c r="C68" s="92">
        <v>27.75</v>
      </c>
      <c r="D68" s="4">
        <f t="shared" ref="D68:D131" si="12">LN(C68/C67)</f>
        <v>3.6101122240997934E-3</v>
      </c>
      <c r="E68" s="100">
        <f t="shared" si="4"/>
        <v>0.44363864815706056</v>
      </c>
      <c r="G68" s="8">
        <f t="shared" si="11"/>
        <v>0</v>
      </c>
      <c r="H68" s="8">
        <f t="shared" si="11"/>
        <v>0</v>
      </c>
      <c r="I68" s="8">
        <f t="shared" si="11"/>
        <v>2.25</v>
      </c>
      <c r="J68" s="8">
        <f t="shared" si="11"/>
        <v>7.25</v>
      </c>
      <c r="K68" s="8">
        <f t="shared" si="11"/>
        <v>12.25</v>
      </c>
      <c r="L68" s="8">
        <f t="shared" si="11"/>
        <v>22.25</v>
      </c>
      <c r="M68" s="8">
        <f t="shared" si="11"/>
        <v>7.75</v>
      </c>
      <c r="N68" s="8">
        <f t="shared" si="11"/>
        <v>2.75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21">
        <f t="shared" ref="T68:T131" si="13">A68</f>
        <v>2</v>
      </c>
      <c r="U68" s="19">
        <f>VLOOKUP($B68,Gas!$B$3:$E$2506,2)</f>
        <v>2.2149999999999999</v>
      </c>
      <c r="V68" s="44">
        <f t="shared" ref="V68:V131" si="14">C68/U68</f>
        <v>12.528216704288941</v>
      </c>
    </row>
    <row r="69" spans="1:22" x14ac:dyDescent="0.2">
      <c r="A69" s="43">
        <f t="shared" si="7"/>
        <v>2</v>
      </c>
      <c r="B69" s="91">
        <v>35832</v>
      </c>
      <c r="C69" s="92">
        <v>27.67</v>
      </c>
      <c r="D69" s="4">
        <f t="shared" si="12"/>
        <v>-2.8870463936089496E-3</v>
      </c>
      <c r="E69" s="100">
        <f t="shared" si="4"/>
        <v>0.41922614910755096</v>
      </c>
      <c r="G69" s="8">
        <f t="shared" si="11"/>
        <v>0</v>
      </c>
      <c r="H69" s="8">
        <f t="shared" si="11"/>
        <v>0</v>
      </c>
      <c r="I69" s="8">
        <f t="shared" si="11"/>
        <v>2.3299999999999983</v>
      </c>
      <c r="J69" s="8">
        <f t="shared" si="11"/>
        <v>7.3299999999999983</v>
      </c>
      <c r="K69" s="8">
        <f t="shared" si="11"/>
        <v>12.329999999999998</v>
      </c>
      <c r="L69" s="8">
        <f t="shared" si="11"/>
        <v>22.33</v>
      </c>
      <c r="M69" s="8">
        <f t="shared" si="11"/>
        <v>7.6700000000000017</v>
      </c>
      <c r="N69" s="8">
        <f t="shared" si="11"/>
        <v>2.6700000000000017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21">
        <f t="shared" si="13"/>
        <v>2</v>
      </c>
      <c r="U69" s="19">
        <f>VLOOKUP($B69,Gas!$B$3:$E$2506,2)</f>
        <v>2.3050000000000002</v>
      </c>
      <c r="V69" s="44">
        <f t="shared" si="14"/>
        <v>12.004338394793926</v>
      </c>
    </row>
    <row r="70" spans="1:22" x14ac:dyDescent="0.2">
      <c r="A70" s="43">
        <f t="shared" si="7"/>
        <v>2</v>
      </c>
      <c r="B70" s="91">
        <v>35835</v>
      </c>
      <c r="C70" s="92">
        <v>29.74</v>
      </c>
      <c r="D70" s="4">
        <f t="shared" si="12"/>
        <v>7.2144147233174416E-2</v>
      </c>
      <c r="E70" s="100">
        <f t="shared" si="4"/>
        <v>0.56053274467072778</v>
      </c>
      <c r="G70" s="8">
        <f t="shared" si="11"/>
        <v>0</v>
      </c>
      <c r="H70" s="8">
        <f t="shared" si="11"/>
        <v>0</v>
      </c>
      <c r="I70" s="8">
        <f t="shared" si="11"/>
        <v>0.26000000000000156</v>
      </c>
      <c r="J70" s="8">
        <f t="shared" si="11"/>
        <v>5.2600000000000016</v>
      </c>
      <c r="K70" s="8">
        <f t="shared" si="11"/>
        <v>10.260000000000002</v>
      </c>
      <c r="L70" s="8">
        <f t="shared" si="11"/>
        <v>20.260000000000002</v>
      </c>
      <c r="M70" s="8">
        <f t="shared" si="11"/>
        <v>9.7399999999999984</v>
      </c>
      <c r="N70" s="8">
        <f t="shared" si="11"/>
        <v>4.7399999999999984</v>
      </c>
      <c r="O70" s="8">
        <f t="shared" si="11"/>
        <v>0</v>
      </c>
      <c r="P70" s="8">
        <f t="shared" si="11"/>
        <v>0</v>
      </c>
      <c r="Q70" s="8">
        <f t="shared" si="11"/>
        <v>0</v>
      </c>
      <c r="R70" s="8">
        <f t="shared" si="11"/>
        <v>0</v>
      </c>
      <c r="S70" s="8">
        <f t="shared" si="11"/>
        <v>0</v>
      </c>
      <c r="T70" s="21">
        <f t="shared" si="13"/>
        <v>2</v>
      </c>
      <c r="U70" s="19">
        <f>VLOOKUP($B70,Gas!$B$3:$E$2506,2)</f>
        <v>2.35</v>
      </c>
      <c r="V70" s="44">
        <f t="shared" si="14"/>
        <v>12.655319148936169</v>
      </c>
    </row>
    <row r="71" spans="1:22" x14ac:dyDescent="0.2">
      <c r="A71" s="43">
        <f t="shared" si="7"/>
        <v>2</v>
      </c>
      <c r="B71" s="91">
        <v>35836</v>
      </c>
      <c r="C71" s="92">
        <v>29.93</v>
      </c>
      <c r="D71" s="4">
        <f t="shared" si="12"/>
        <v>6.3683808325985958E-3</v>
      </c>
      <c r="E71" s="100">
        <f t="shared" si="4"/>
        <v>0.56094145993050915</v>
      </c>
      <c r="G71" s="8">
        <f t="shared" si="11"/>
        <v>0</v>
      </c>
      <c r="H71" s="8">
        <f t="shared" si="11"/>
        <v>0</v>
      </c>
      <c r="I71" s="8">
        <f t="shared" si="11"/>
        <v>7.0000000000000284E-2</v>
      </c>
      <c r="J71" s="8">
        <f t="shared" si="11"/>
        <v>5.07</v>
      </c>
      <c r="K71" s="8">
        <f t="shared" si="11"/>
        <v>10.07</v>
      </c>
      <c r="L71" s="8">
        <f t="shared" si="11"/>
        <v>20.07</v>
      </c>
      <c r="M71" s="8">
        <f t="shared" si="11"/>
        <v>9.93</v>
      </c>
      <c r="N71" s="8">
        <f t="shared" si="11"/>
        <v>4.93</v>
      </c>
      <c r="O71" s="8">
        <f t="shared" si="11"/>
        <v>0</v>
      </c>
      <c r="P71" s="8">
        <f t="shared" si="11"/>
        <v>0</v>
      </c>
      <c r="Q71" s="8">
        <f t="shared" si="11"/>
        <v>0</v>
      </c>
      <c r="R71" s="8">
        <f t="shared" si="11"/>
        <v>0</v>
      </c>
      <c r="S71" s="8">
        <f t="shared" si="11"/>
        <v>0</v>
      </c>
      <c r="T71" s="21">
        <f t="shared" si="13"/>
        <v>2</v>
      </c>
      <c r="U71" s="19">
        <f>VLOOKUP($B71,Gas!$B$3:$E$2506,2)</f>
        <v>2.25</v>
      </c>
      <c r="V71" s="44">
        <f t="shared" si="14"/>
        <v>13.302222222222222</v>
      </c>
    </row>
    <row r="72" spans="1:22" x14ac:dyDescent="0.2">
      <c r="A72" s="43">
        <f t="shared" si="7"/>
        <v>2</v>
      </c>
      <c r="B72" s="91">
        <v>35837</v>
      </c>
      <c r="C72" s="92">
        <v>28.87</v>
      </c>
      <c r="D72" s="4">
        <f t="shared" si="12"/>
        <v>-3.6058328189763809E-2</v>
      </c>
      <c r="E72" s="100">
        <f t="shared" si="4"/>
        <v>0.57094103195784074</v>
      </c>
      <c r="G72" s="8">
        <f t="shared" si="11"/>
        <v>0</v>
      </c>
      <c r="H72" s="8">
        <f t="shared" si="11"/>
        <v>0</v>
      </c>
      <c r="I72" s="8">
        <f t="shared" si="11"/>
        <v>1.129999999999999</v>
      </c>
      <c r="J72" s="8">
        <f t="shared" si="11"/>
        <v>6.129999999999999</v>
      </c>
      <c r="K72" s="8">
        <f t="shared" si="11"/>
        <v>11.129999999999999</v>
      </c>
      <c r="L72" s="8">
        <f t="shared" si="11"/>
        <v>21.13</v>
      </c>
      <c r="M72" s="8">
        <f t="shared" si="11"/>
        <v>8.870000000000001</v>
      </c>
      <c r="N72" s="8">
        <f t="shared" si="11"/>
        <v>3.870000000000001</v>
      </c>
      <c r="O72" s="8">
        <f t="shared" si="11"/>
        <v>0</v>
      </c>
      <c r="P72" s="8">
        <f t="shared" si="11"/>
        <v>0</v>
      </c>
      <c r="Q72" s="8">
        <f t="shared" si="11"/>
        <v>0</v>
      </c>
      <c r="R72" s="8">
        <f t="shared" si="11"/>
        <v>0</v>
      </c>
      <c r="S72" s="8">
        <f t="shared" si="11"/>
        <v>0</v>
      </c>
      <c r="T72" s="21">
        <f t="shared" si="13"/>
        <v>2</v>
      </c>
      <c r="U72" s="19">
        <f>VLOOKUP($B72,Gas!$B$3:$E$2506,2)</f>
        <v>2.1850000000000001</v>
      </c>
      <c r="V72" s="44">
        <f t="shared" si="14"/>
        <v>13.212814645308924</v>
      </c>
    </row>
    <row r="73" spans="1:22" x14ac:dyDescent="0.2">
      <c r="A73" s="43">
        <f t="shared" si="7"/>
        <v>2</v>
      </c>
      <c r="B73" s="91">
        <v>35838</v>
      </c>
      <c r="C73" s="92">
        <v>27.87</v>
      </c>
      <c r="D73" s="4">
        <f t="shared" si="12"/>
        <v>-3.5252152180986901E-2</v>
      </c>
      <c r="E73" s="100">
        <f t="shared" si="4"/>
        <v>0.54810327672254011</v>
      </c>
      <c r="G73" s="8">
        <f t="shared" si="11"/>
        <v>0</v>
      </c>
      <c r="H73" s="8">
        <f t="shared" si="11"/>
        <v>0</v>
      </c>
      <c r="I73" s="8">
        <f t="shared" si="11"/>
        <v>2.129999999999999</v>
      </c>
      <c r="J73" s="8">
        <f t="shared" si="11"/>
        <v>7.129999999999999</v>
      </c>
      <c r="K73" s="8">
        <f t="shared" si="11"/>
        <v>12.129999999999999</v>
      </c>
      <c r="L73" s="8">
        <f t="shared" si="11"/>
        <v>22.13</v>
      </c>
      <c r="M73" s="8">
        <f t="shared" si="11"/>
        <v>7.870000000000001</v>
      </c>
      <c r="N73" s="8">
        <f t="shared" si="11"/>
        <v>2.870000000000001</v>
      </c>
      <c r="O73" s="8">
        <f t="shared" si="11"/>
        <v>0</v>
      </c>
      <c r="P73" s="8">
        <f t="shared" si="11"/>
        <v>0</v>
      </c>
      <c r="Q73" s="8">
        <f t="shared" si="11"/>
        <v>0</v>
      </c>
      <c r="R73" s="8">
        <f t="shared" si="11"/>
        <v>0</v>
      </c>
      <c r="S73" s="8">
        <f t="shared" si="11"/>
        <v>0</v>
      </c>
      <c r="T73" s="21">
        <f t="shared" si="13"/>
        <v>2</v>
      </c>
      <c r="U73" s="19">
        <f>VLOOKUP($B73,Gas!$B$3:$E$2506,2)</f>
        <v>2.2149999999999999</v>
      </c>
      <c r="V73" s="44">
        <f t="shared" si="14"/>
        <v>12.582392776523703</v>
      </c>
    </row>
    <row r="74" spans="1:22" x14ac:dyDescent="0.2">
      <c r="A74" s="43">
        <f t="shared" si="7"/>
        <v>2</v>
      </c>
      <c r="B74" s="91">
        <v>35839</v>
      </c>
      <c r="C74" s="92">
        <v>26.18</v>
      </c>
      <c r="D74" s="4">
        <f t="shared" si="12"/>
        <v>-6.2555081012103012E-2</v>
      </c>
      <c r="E74" s="100">
        <f t="shared" si="4"/>
        <v>0.61045180348095374</v>
      </c>
      <c r="G74" s="8">
        <f t="shared" ref="G74:S83" si="15">IF(G$1="P",MAX(0,G$2-$C74),IF(G$1="C",MAX(0,$C74-G$2)))</f>
        <v>0</v>
      </c>
      <c r="H74" s="8">
        <f t="shared" si="15"/>
        <v>0</v>
      </c>
      <c r="I74" s="8">
        <f t="shared" si="15"/>
        <v>3.8200000000000003</v>
      </c>
      <c r="J74" s="8">
        <f t="shared" si="15"/>
        <v>8.82</v>
      </c>
      <c r="K74" s="8">
        <f t="shared" si="15"/>
        <v>13.82</v>
      </c>
      <c r="L74" s="8">
        <f t="shared" si="15"/>
        <v>23.82</v>
      </c>
      <c r="M74" s="8">
        <f t="shared" si="15"/>
        <v>6.18</v>
      </c>
      <c r="N74" s="8">
        <f t="shared" si="15"/>
        <v>1.1799999999999997</v>
      </c>
      <c r="O74" s="8">
        <f t="shared" si="15"/>
        <v>0</v>
      </c>
      <c r="P74" s="8">
        <f t="shared" si="15"/>
        <v>0</v>
      </c>
      <c r="Q74" s="8">
        <f t="shared" si="15"/>
        <v>0</v>
      </c>
      <c r="R74" s="8">
        <f t="shared" si="15"/>
        <v>0</v>
      </c>
      <c r="S74" s="8">
        <f t="shared" si="15"/>
        <v>0</v>
      </c>
      <c r="T74" s="21">
        <f t="shared" si="13"/>
        <v>2</v>
      </c>
      <c r="U74" s="19">
        <f>VLOOKUP($B74,Gas!$B$3:$E$2506,2)</f>
        <v>2.1949999999999998</v>
      </c>
      <c r="V74" s="44">
        <f t="shared" si="14"/>
        <v>11.927107061503417</v>
      </c>
    </row>
    <row r="75" spans="1:22" x14ac:dyDescent="0.2">
      <c r="A75" s="43">
        <f t="shared" si="7"/>
        <v>2</v>
      </c>
      <c r="B75" s="91">
        <v>35842</v>
      </c>
      <c r="C75" s="92">
        <v>26.78</v>
      </c>
      <c r="D75" s="4">
        <f t="shared" si="12"/>
        <v>2.2659579781272636E-2</v>
      </c>
      <c r="E75" s="100">
        <f t="shared" si="4"/>
        <v>0.63453429462537581</v>
      </c>
      <c r="G75" s="8">
        <f t="shared" si="15"/>
        <v>0</v>
      </c>
      <c r="H75" s="8">
        <f t="shared" si="15"/>
        <v>0</v>
      </c>
      <c r="I75" s="8">
        <f t="shared" si="15"/>
        <v>3.2199999999999989</v>
      </c>
      <c r="J75" s="8">
        <f t="shared" si="15"/>
        <v>8.2199999999999989</v>
      </c>
      <c r="K75" s="8">
        <f t="shared" si="15"/>
        <v>13.219999999999999</v>
      </c>
      <c r="L75" s="8">
        <f t="shared" si="15"/>
        <v>23.22</v>
      </c>
      <c r="M75" s="8">
        <f t="shared" si="15"/>
        <v>6.7800000000000011</v>
      </c>
      <c r="N75" s="8">
        <f t="shared" si="15"/>
        <v>1.7800000000000011</v>
      </c>
      <c r="O75" s="8">
        <f t="shared" si="15"/>
        <v>0</v>
      </c>
      <c r="P75" s="8">
        <f t="shared" si="15"/>
        <v>0</v>
      </c>
      <c r="Q75" s="8">
        <f t="shared" si="15"/>
        <v>0</v>
      </c>
      <c r="R75" s="8">
        <f t="shared" si="15"/>
        <v>0</v>
      </c>
      <c r="S75" s="8">
        <f t="shared" si="15"/>
        <v>0</v>
      </c>
      <c r="T75" s="21">
        <f t="shared" si="13"/>
        <v>2</v>
      </c>
      <c r="U75" s="19">
        <f>VLOOKUP($B75,Gas!$B$3:$E$2506,2)</f>
        <v>2.2200000000000002</v>
      </c>
      <c r="V75" s="44">
        <f t="shared" si="14"/>
        <v>12.063063063063062</v>
      </c>
    </row>
    <row r="76" spans="1:22" x14ac:dyDescent="0.2">
      <c r="A76" s="43">
        <f t="shared" si="7"/>
        <v>2</v>
      </c>
      <c r="B76" s="91">
        <v>35844</v>
      </c>
      <c r="C76" s="92">
        <v>26.42</v>
      </c>
      <c r="D76" s="4">
        <f t="shared" si="12"/>
        <v>-1.3534041168847155E-2</v>
      </c>
      <c r="E76" s="100">
        <f t="shared" si="4"/>
        <v>0.59539576933952043</v>
      </c>
      <c r="G76" s="8">
        <f t="shared" si="15"/>
        <v>0</v>
      </c>
      <c r="H76" s="8">
        <f t="shared" si="15"/>
        <v>0</v>
      </c>
      <c r="I76" s="8">
        <f t="shared" si="15"/>
        <v>3.5799999999999983</v>
      </c>
      <c r="J76" s="8">
        <f t="shared" si="15"/>
        <v>8.5799999999999983</v>
      </c>
      <c r="K76" s="8">
        <f t="shared" si="15"/>
        <v>13.579999999999998</v>
      </c>
      <c r="L76" s="8">
        <f t="shared" si="15"/>
        <v>23.58</v>
      </c>
      <c r="M76" s="8">
        <f t="shared" si="15"/>
        <v>6.4200000000000017</v>
      </c>
      <c r="N76" s="8">
        <f t="shared" si="15"/>
        <v>1.4200000000000017</v>
      </c>
      <c r="O76" s="8">
        <f t="shared" si="15"/>
        <v>0</v>
      </c>
      <c r="P76" s="8">
        <f t="shared" si="15"/>
        <v>0</v>
      </c>
      <c r="Q76" s="8">
        <f t="shared" si="15"/>
        <v>0</v>
      </c>
      <c r="R76" s="8">
        <f t="shared" si="15"/>
        <v>0</v>
      </c>
      <c r="S76" s="8">
        <f t="shared" si="15"/>
        <v>0</v>
      </c>
      <c r="T76" s="21">
        <f t="shared" si="13"/>
        <v>2</v>
      </c>
      <c r="U76" s="19">
        <f>VLOOKUP($B76,Gas!$B$3:$E$2506,2)</f>
        <v>2.1749999999999998</v>
      </c>
      <c r="V76" s="44">
        <f t="shared" si="14"/>
        <v>12.147126436781612</v>
      </c>
    </row>
    <row r="77" spans="1:22" x14ac:dyDescent="0.2">
      <c r="A77" s="43">
        <f t="shared" si="7"/>
        <v>2</v>
      </c>
      <c r="B77" s="91">
        <v>35845</v>
      </c>
      <c r="C77" s="92">
        <v>26.43</v>
      </c>
      <c r="D77" s="4">
        <f t="shared" si="12"/>
        <v>3.7842952201847137E-4</v>
      </c>
      <c r="E77" s="100">
        <f t="shared" ref="E77:E140" si="16">STDEV(D68:D77)*SQRT(trade_day)</f>
        <v>0.58252067394445817</v>
      </c>
      <c r="G77" s="8">
        <f t="shared" si="15"/>
        <v>0</v>
      </c>
      <c r="H77" s="8">
        <f t="shared" si="15"/>
        <v>0</v>
      </c>
      <c r="I77" s="8">
        <f t="shared" si="15"/>
        <v>3.5700000000000003</v>
      </c>
      <c r="J77" s="8">
        <f t="shared" si="15"/>
        <v>8.57</v>
      </c>
      <c r="K77" s="8">
        <f t="shared" si="15"/>
        <v>13.57</v>
      </c>
      <c r="L77" s="8">
        <f t="shared" si="15"/>
        <v>23.57</v>
      </c>
      <c r="M77" s="8">
        <f t="shared" si="15"/>
        <v>6.43</v>
      </c>
      <c r="N77" s="8">
        <f t="shared" si="15"/>
        <v>1.4299999999999997</v>
      </c>
      <c r="O77" s="8">
        <f t="shared" si="15"/>
        <v>0</v>
      </c>
      <c r="P77" s="8">
        <f t="shared" si="15"/>
        <v>0</v>
      </c>
      <c r="Q77" s="8">
        <f t="shared" si="15"/>
        <v>0</v>
      </c>
      <c r="R77" s="8">
        <f t="shared" si="15"/>
        <v>0</v>
      </c>
      <c r="S77" s="8">
        <f t="shared" si="15"/>
        <v>0</v>
      </c>
      <c r="T77" s="21">
        <f t="shared" si="13"/>
        <v>2</v>
      </c>
      <c r="U77" s="19">
        <f>VLOOKUP($B77,Gas!$B$3:$E$2506,2)</f>
        <v>2.1800000000000002</v>
      </c>
      <c r="V77" s="44">
        <f t="shared" si="14"/>
        <v>12.123853211009173</v>
      </c>
    </row>
    <row r="78" spans="1:22" x14ac:dyDescent="0.2">
      <c r="A78" s="43">
        <f t="shared" si="7"/>
        <v>2</v>
      </c>
      <c r="B78" s="91">
        <v>35846</v>
      </c>
      <c r="C78" s="92">
        <v>26.75</v>
      </c>
      <c r="D78" s="4">
        <f t="shared" si="12"/>
        <v>1.2034744725817795E-2</v>
      </c>
      <c r="E78" s="100">
        <f t="shared" si="16"/>
        <v>0.58728733266336097</v>
      </c>
      <c r="G78" s="8">
        <f t="shared" si="15"/>
        <v>0</v>
      </c>
      <c r="H78" s="8">
        <f t="shared" si="15"/>
        <v>0</v>
      </c>
      <c r="I78" s="8">
        <f t="shared" si="15"/>
        <v>3.25</v>
      </c>
      <c r="J78" s="8">
        <f t="shared" si="15"/>
        <v>8.25</v>
      </c>
      <c r="K78" s="8">
        <f t="shared" si="15"/>
        <v>13.25</v>
      </c>
      <c r="L78" s="8">
        <f t="shared" si="15"/>
        <v>23.25</v>
      </c>
      <c r="M78" s="8">
        <f t="shared" si="15"/>
        <v>6.75</v>
      </c>
      <c r="N78" s="8">
        <f t="shared" si="15"/>
        <v>1.75</v>
      </c>
      <c r="O78" s="8">
        <f t="shared" si="15"/>
        <v>0</v>
      </c>
      <c r="P78" s="8">
        <f t="shared" si="15"/>
        <v>0</v>
      </c>
      <c r="Q78" s="8">
        <f t="shared" si="15"/>
        <v>0</v>
      </c>
      <c r="R78" s="8">
        <f t="shared" si="15"/>
        <v>0</v>
      </c>
      <c r="S78" s="8">
        <f t="shared" si="15"/>
        <v>0</v>
      </c>
      <c r="T78" s="21">
        <f t="shared" si="13"/>
        <v>2</v>
      </c>
      <c r="U78" s="19">
        <f>VLOOKUP($B78,Gas!$B$3:$E$2506,2)</f>
        <v>2.2200000000000002</v>
      </c>
      <c r="V78" s="44">
        <f t="shared" si="14"/>
        <v>12.049549549549548</v>
      </c>
    </row>
    <row r="79" spans="1:22" x14ac:dyDescent="0.2">
      <c r="A79" s="43">
        <f t="shared" si="7"/>
        <v>2</v>
      </c>
      <c r="B79" s="91">
        <v>35849</v>
      </c>
      <c r="C79" s="92">
        <v>23.5</v>
      </c>
      <c r="D79" s="4">
        <f t="shared" si="12"/>
        <v>-0.12953405219190228</v>
      </c>
      <c r="E79" s="100">
        <f t="shared" si="16"/>
        <v>0.86045524753522284</v>
      </c>
      <c r="G79" s="8">
        <f t="shared" si="15"/>
        <v>0</v>
      </c>
      <c r="H79" s="8">
        <f t="shared" si="15"/>
        <v>1.5</v>
      </c>
      <c r="I79" s="8">
        <f t="shared" si="15"/>
        <v>6.5</v>
      </c>
      <c r="J79" s="8">
        <f t="shared" si="15"/>
        <v>11.5</v>
      </c>
      <c r="K79" s="8">
        <f t="shared" si="15"/>
        <v>16.5</v>
      </c>
      <c r="L79" s="8">
        <f t="shared" si="15"/>
        <v>26.5</v>
      </c>
      <c r="M79" s="8">
        <f t="shared" si="15"/>
        <v>3.5</v>
      </c>
      <c r="N79" s="8">
        <f t="shared" si="15"/>
        <v>0</v>
      </c>
      <c r="O79" s="8">
        <f t="shared" si="15"/>
        <v>0</v>
      </c>
      <c r="P79" s="8">
        <f t="shared" si="15"/>
        <v>0</v>
      </c>
      <c r="Q79" s="8">
        <f t="shared" si="15"/>
        <v>0</v>
      </c>
      <c r="R79" s="8">
        <f t="shared" si="15"/>
        <v>0</v>
      </c>
      <c r="S79" s="8">
        <f t="shared" si="15"/>
        <v>0</v>
      </c>
      <c r="T79" s="21">
        <f t="shared" si="13"/>
        <v>2</v>
      </c>
      <c r="U79" s="19">
        <f>VLOOKUP($B79,Gas!$B$3:$E$2506,2)</f>
        <v>2.19</v>
      </c>
      <c r="V79" s="44">
        <f t="shared" si="14"/>
        <v>10.730593607305936</v>
      </c>
    </row>
    <row r="80" spans="1:22" x14ac:dyDescent="0.2">
      <c r="A80" s="43">
        <f t="shared" si="7"/>
        <v>2</v>
      </c>
      <c r="B80" s="91">
        <v>35850</v>
      </c>
      <c r="C80" s="92">
        <v>25.16</v>
      </c>
      <c r="D80" s="4">
        <f t="shared" si="12"/>
        <v>6.8255010682126402E-2</v>
      </c>
      <c r="E80" s="100">
        <f t="shared" si="16"/>
        <v>0.84949650983476288</v>
      </c>
      <c r="G80" s="8">
        <f t="shared" si="15"/>
        <v>0</v>
      </c>
      <c r="H80" s="8">
        <f t="shared" si="15"/>
        <v>0</v>
      </c>
      <c r="I80" s="8">
        <f t="shared" si="15"/>
        <v>4.84</v>
      </c>
      <c r="J80" s="8">
        <f t="shared" si="15"/>
        <v>9.84</v>
      </c>
      <c r="K80" s="8">
        <f t="shared" si="15"/>
        <v>14.84</v>
      </c>
      <c r="L80" s="8">
        <f t="shared" si="15"/>
        <v>24.84</v>
      </c>
      <c r="M80" s="8">
        <f t="shared" si="15"/>
        <v>5.16</v>
      </c>
      <c r="N80" s="8">
        <f t="shared" si="15"/>
        <v>0.16000000000000014</v>
      </c>
      <c r="O80" s="8">
        <f t="shared" si="15"/>
        <v>0</v>
      </c>
      <c r="P80" s="8">
        <f t="shared" si="15"/>
        <v>0</v>
      </c>
      <c r="Q80" s="8">
        <f t="shared" si="15"/>
        <v>0</v>
      </c>
      <c r="R80" s="8">
        <f t="shared" si="15"/>
        <v>0</v>
      </c>
      <c r="S80" s="8">
        <f t="shared" si="15"/>
        <v>0</v>
      </c>
      <c r="T80" s="21">
        <f t="shared" si="13"/>
        <v>2</v>
      </c>
      <c r="U80" s="19">
        <f>VLOOKUP($B80,Gas!$B$3:$E$2506,2)</f>
        <v>2.19</v>
      </c>
      <c r="V80" s="44">
        <f t="shared" si="14"/>
        <v>11.488584474885846</v>
      </c>
    </row>
    <row r="81" spans="1:22" x14ac:dyDescent="0.2">
      <c r="A81" s="43">
        <f t="shared" si="7"/>
        <v>2</v>
      </c>
      <c r="B81" s="91">
        <v>35851</v>
      </c>
      <c r="C81" s="92">
        <v>24.5</v>
      </c>
      <c r="D81" s="4">
        <f t="shared" si="12"/>
        <v>-2.6582314281558474E-2</v>
      </c>
      <c r="E81" s="100">
        <f t="shared" si="16"/>
        <v>0.84054488643110681</v>
      </c>
      <c r="G81" s="8">
        <f t="shared" si="15"/>
        <v>0</v>
      </c>
      <c r="H81" s="8">
        <f t="shared" si="15"/>
        <v>0.5</v>
      </c>
      <c r="I81" s="8">
        <f t="shared" si="15"/>
        <v>5.5</v>
      </c>
      <c r="J81" s="8">
        <f t="shared" si="15"/>
        <v>10.5</v>
      </c>
      <c r="K81" s="8">
        <f t="shared" si="15"/>
        <v>15.5</v>
      </c>
      <c r="L81" s="8">
        <f t="shared" si="15"/>
        <v>25.5</v>
      </c>
      <c r="M81" s="8">
        <f t="shared" si="15"/>
        <v>4.5</v>
      </c>
      <c r="N81" s="8">
        <f t="shared" si="15"/>
        <v>0</v>
      </c>
      <c r="O81" s="8">
        <f t="shared" si="15"/>
        <v>0</v>
      </c>
      <c r="P81" s="8">
        <f t="shared" si="15"/>
        <v>0</v>
      </c>
      <c r="Q81" s="8">
        <f t="shared" si="15"/>
        <v>0</v>
      </c>
      <c r="R81" s="8">
        <f t="shared" si="15"/>
        <v>0</v>
      </c>
      <c r="S81" s="8">
        <f t="shared" si="15"/>
        <v>0</v>
      </c>
      <c r="T81" s="21">
        <f t="shared" si="13"/>
        <v>2</v>
      </c>
      <c r="U81" s="19">
        <f>VLOOKUP($B81,Gas!$B$3:$E$2506,2)</f>
        <v>2.1850000000000001</v>
      </c>
      <c r="V81" s="44">
        <f t="shared" si="14"/>
        <v>11.212814645308924</v>
      </c>
    </row>
    <row r="82" spans="1:22" x14ac:dyDescent="0.2">
      <c r="A82" s="43">
        <f t="shared" si="7"/>
        <v>2</v>
      </c>
      <c r="B82" s="91">
        <v>35852</v>
      </c>
      <c r="C82" s="92">
        <v>25.2</v>
      </c>
      <c r="D82" s="4">
        <f t="shared" si="12"/>
        <v>2.8170876966696224E-2</v>
      </c>
      <c r="E82" s="100">
        <f t="shared" si="16"/>
        <v>0.86741966433149709</v>
      </c>
      <c r="G82" s="8">
        <f t="shared" si="15"/>
        <v>0</v>
      </c>
      <c r="H82" s="8">
        <f t="shared" si="15"/>
        <v>0</v>
      </c>
      <c r="I82" s="8">
        <f t="shared" si="15"/>
        <v>4.8000000000000007</v>
      </c>
      <c r="J82" s="8">
        <f t="shared" si="15"/>
        <v>9.8000000000000007</v>
      </c>
      <c r="K82" s="8">
        <f t="shared" si="15"/>
        <v>14.8</v>
      </c>
      <c r="L82" s="8">
        <f t="shared" si="15"/>
        <v>24.8</v>
      </c>
      <c r="M82" s="8">
        <f t="shared" si="15"/>
        <v>5.1999999999999993</v>
      </c>
      <c r="N82" s="8">
        <f t="shared" si="15"/>
        <v>0.19999999999999929</v>
      </c>
      <c r="O82" s="8">
        <f t="shared" si="15"/>
        <v>0</v>
      </c>
      <c r="P82" s="8">
        <f t="shared" si="15"/>
        <v>0</v>
      </c>
      <c r="Q82" s="8">
        <f t="shared" si="15"/>
        <v>0</v>
      </c>
      <c r="R82" s="8">
        <f t="shared" si="15"/>
        <v>0</v>
      </c>
      <c r="S82" s="8">
        <f t="shared" si="15"/>
        <v>0</v>
      </c>
      <c r="T82" s="21">
        <f t="shared" si="13"/>
        <v>2</v>
      </c>
      <c r="U82" s="19">
        <f>VLOOKUP($B82,Gas!$B$3:$E$2506,2)</f>
        <v>2.2050000000000001</v>
      </c>
      <c r="V82" s="44">
        <f t="shared" si="14"/>
        <v>11.428571428571427</v>
      </c>
    </row>
    <row r="83" spans="1:22" x14ac:dyDescent="0.2">
      <c r="A83" s="43">
        <f t="shared" si="7"/>
        <v>2</v>
      </c>
      <c r="B83" s="91">
        <v>35853</v>
      </c>
      <c r="C83" s="92">
        <v>24.25</v>
      </c>
      <c r="D83" s="4">
        <f t="shared" si="12"/>
        <v>-3.8427377133885395E-2</v>
      </c>
      <c r="E83" s="100">
        <f t="shared" si="16"/>
        <v>0.86976382905220451</v>
      </c>
      <c r="G83" s="8">
        <f t="shared" si="15"/>
        <v>0</v>
      </c>
      <c r="H83" s="8">
        <f t="shared" si="15"/>
        <v>0.75</v>
      </c>
      <c r="I83" s="8">
        <f t="shared" si="15"/>
        <v>5.75</v>
      </c>
      <c r="J83" s="8">
        <f t="shared" si="15"/>
        <v>10.75</v>
      </c>
      <c r="K83" s="8">
        <f t="shared" si="15"/>
        <v>15.75</v>
      </c>
      <c r="L83" s="8">
        <f t="shared" si="15"/>
        <v>25.75</v>
      </c>
      <c r="M83" s="8">
        <f t="shared" si="15"/>
        <v>4.25</v>
      </c>
      <c r="N83" s="8">
        <f t="shared" si="15"/>
        <v>0</v>
      </c>
      <c r="O83" s="8">
        <f t="shared" si="15"/>
        <v>0</v>
      </c>
      <c r="P83" s="8">
        <f t="shared" si="15"/>
        <v>0</v>
      </c>
      <c r="Q83" s="8">
        <f t="shared" si="15"/>
        <v>0</v>
      </c>
      <c r="R83" s="8">
        <f t="shared" si="15"/>
        <v>0</v>
      </c>
      <c r="S83" s="8">
        <f t="shared" si="15"/>
        <v>0</v>
      </c>
      <c r="T83" s="21">
        <f t="shared" si="13"/>
        <v>2</v>
      </c>
      <c r="U83" s="19">
        <f>VLOOKUP($B83,Gas!$B$3:$E$2506,2)</f>
        <v>2.2200000000000002</v>
      </c>
      <c r="V83" s="44">
        <f t="shared" si="14"/>
        <v>10.923423423423422</v>
      </c>
    </row>
    <row r="84" spans="1:22" x14ac:dyDescent="0.2">
      <c r="A84" s="43">
        <f t="shared" si="7"/>
        <v>3</v>
      </c>
      <c r="B84" s="91">
        <v>35856</v>
      </c>
      <c r="C84" s="92">
        <v>25.78</v>
      </c>
      <c r="D84" s="4">
        <f t="shared" si="12"/>
        <v>6.1182380127549167E-2</v>
      </c>
      <c r="E84" s="100">
        <f t="shared" si="16"/>
        <v>0.89715415711005519</v>
      </c>
      <c r="G84" s="8">
        <f t="shared" ref="G84:S93" si="17">IF(G$1="P",MAX(0,G$2-$C84),IF(G$1="C",MAX(0,$C84-G$2)))</f>
        <v>0</v>
      </c>
      <c r="H84" s="8">
        <f t="shared" si="17"/>
        <v>0</v>
      </c>
      <c r="I84" s="8">
        <f t="shared" si="17"/>
        <v>4.2199999999999989</v>
      </c>
      <c r="J84" s="8">
        <f t="shared" si="17"/>
        <v>9.2199999999999989</v>
      </c>
      <c r="K84" s="8">
        <f t="shared" si="17"/>
        <v>14.219999999999999</v>
      </c>
      <c r="L84" s="8">
        <f t="shared" si="17"/>
        <v>24.22</v>
      </c>
      <c r="M84" s="8">
        <f t="shared" si="17"/>
        <v>5.7800000000000011</v>
      </c>
      <c r="N84" s="8">
        <f t="shared" si="17"/>
        <v>0.78000000000000114</v>
      </c>
      <c r="O84" s="8">
        <f t="shared" si="17"/>
        <v>0</v>
      </c>
      <c r="P84" s="8">
        <f t="shared" si="17"/>
        <v>0</v>
      </c>
      <c r="Q84" s="8">
        <f t="shared" si="17"/>
        <v>0</v>
      </c>
      <c r="R84" s="8">
        <f t="shared" si="17"/>
        <v>0</v>
      </c>
      <c r="S84" s="8">
        <f t="shared" si="17"/>
        <v>0</v>
      </c>
      <c r="T84" s="21">
        <f t="shared" si="13"/>
        <v>3</v>
      </c>
      <c r="U84" s="19">
        <f>VLOOKUP($B84,Gas!$B$3:$E$2506,2)</f>
        <v>2.23</v>
      </c>
      <c r="V84" s="44">
        <f t="shared" si="14"/>
        <v>11.560538116591928</v>
      </c>
    </row>
    <row r="85" spans="1:22" x14ac:dyDescent="0.2">
      <c r="A85" s="43">
        <f t="shared" si="7"/>
        <v>3</v>
      </c>
      <c r="B85" s="91">
        <v>35857</v>
      </c>
      <c r="C85" s="92">
        <v>23.81</v>
      </c>
      <c r="D85" s="4">
        <f t="shared" si="12"/>
        <v>-7.9493337012269974E-2</v>
      </c>
      <c r="E85" s="100">
        <f t="shared" si="16"/>
        <v>0.96355142170235908</v>
      </c>
      <c r="G85" s="8">
        <f t="shared" si="17"/>
        <v>0</v>
      </c>
      <c r="H85" s="8">
        <f t="shared" si="17"/>
        <v>1.1900000000000013</v>
      </c>
      <c r="I85" s="8">
        <f t="shared" si="17"/>
        <v>6.1900000000000013</v>
      </c>
      <c r="J85" s="8">
        <f t="shared" si="17"/>
        <v>11.190000000000001</v>
      </c>
      <c r="K85" s="8">
        <f t="shared" si="17"/>
        <v>16.190000000000001</v>
      </c>
      <c r="L85" s="8">
        <f t="shared" si="17"/>
        <v>26.19</v>
      </c>
      <c r="M85" s="8">
        <f t="shared" si="17"/>
        <v>3.8099999999999987</v>
      </c>
      <c r="N85" s="8">
        <f t="shared" si="17"/>
        <v>0</v>
      </c>
      <c r="O85" s="8">
        <f t="shared" si="17"/>
        <v>0</v>
      </c>
      <c r="P85" s="8">
        <f t="shared" si="17"/>
        <v>0</v>
      </c>
      <c r="Q85" s="8">
        <f t="shared" si="17"/>
        <v>0</v>
      </c>
      <c r="R85" s="8">
        <f t="shared" si="17"/>
        <v>0</v>
      </c>
      <c r="S85" s="8">
        <f t="shared" si="17"/>
        <v>0</v>
      </c>
      <c r="T85" s="21">
        <f t="shared" si="13"/>
        <v>3</v>
      </c>
      <c r="U85" s="19">
        <f>VLOOKUP($B85,Gas!$B$3:$E$2506,2)</f>
        <v>2.2749999999999999</v>
      </c>
      <c r="V85" s="44">
        <f t="shared" si="14"/>
        <v>10.465934065934066</v>
      </c>
    </row>
    <row r="86" spans="1:22" x14ac:dyDescent="0.2">
      <c r="A86" s="43">
        <f t="shared" si="7"/>
        <v>3</v>
      </c>
      <c r="B86" s="91">
        <v>35858</v>
      </c>
      <c r="C86" s="92">
        <v>24.65</v>
      </c>
      <c r="D86" s="4">
        <f t="shared" si="12"/>
        <v>3.4671239989927799E-2</v>
      </c>
      <c r="E86" s="100">
        <f t="shared" si="16"/>
        <v>0.99083832481330869</v>
      </c>
      <c r="G86" s="8">
        <f t="shared" si="17"/>
        <v>0</v>
      </c>
      <c r="H86" s="8">
        <f t="shared" si="17"/>
        <v>0.35000000000000142</v>
      </c>
      <c r="I86" s="8">
        <f t="shared" si="17"/>
        <v>5.3500000000000014</v>
      </c>
      <c r="J86" s="8">
        <f t="shared" si="17"/>
        <v>10.350000000000001</v>
      </c>
      <c r="K86" s="8">
        <f t="shared" si="17"/>
        <v>15.350000000000001</v>
      </c>
      <c r="L86" s="8">
        <f t="shared" si="17"/>
        <v>25.35</v>
      </c>
      <c r="M86" s="8">
        <f t="shared" si="17"/>
        <v>4.6499999999999986</v>
      </c>
      <c r="N86" s="8">
        <f t="shared" si="17"/>
        <v>0</v>
      </c>
      <c r="O86" s="8">
        <f t="shared" si="17"/>
        <v>0</v>
      </c>
      <c r="P86" s="8">
        <f t="shared" si="17"/>
        <v>0</v>
      </c>
      <c r="Q86" s="8">
        <f t="shared" si="17"/>
        <v>0</v>
      </c>
      <c r="R86" s="8">
        <f t="shared" si="17"/>
        <v>0</v>
      </c>
      <c r="S86" s="8">
        <f t="shared" si="17"/>
        <v>0</v>
      </c>
      <c r="T86" s="21">
        <f t="shared" si="13"/>
        <v>3</v>
      </c>
      <c r="U86" s="19">
        <f>VLOOKUP($B86,Gas!$B$3:$E$2506,2)</f>
        <v>2.2349999999999999</v>
      </c>
      <c r="V86" s="44">
        <f t="shared" si="14"/>
        <v>11.029082774049217</v>
      </c>
    </row>
    <row r="87" spans="1:22" x14ac:dyDescent="0.2">
      <c r="A87" s="43">
        <f t="shared" si="7"/>
        <v>3</v>
      </c>
      <c r="B87" s="91">
        <v>35859</v>
      </c>
      <c r="C87" s="92">
        <v>25.87</v>
      </c>
      <c r="D87" s="4">
        <f t="shared" si="12"/>
        <v>4.830709570923878E-2</v>
      </c>
      <c r="E87" s="100">
        <f t="shared" si="16"/>
        <v>1.0289127835613037</v>
      </c>
      <c r="G87" s="8">
        <f t="shared" si="17"/>
        <v>0</v>
      </c>
      <c r="H87" s="8">
        <f t="shared" si="17"/>
        <v>0</v>
      </c>
      <c r="I87" s="8">
        <f t="shared" si="17"/>
        <v>4.129999999999999</v>
      </c>
      <c r="J87" s="8">
        <f t="shared" si="17"/>
        <v>9.129999999999999</v>
      </c>
      <c r="K87" s="8">
        <f t="shared" si="17"/>
        <v>14.129999999999999</v>
      </c>
      <c r="L87" s="8">
        <f t="shared" si="17"/>
        <v>24.13</v>
      </c>
      <c r="M87" s="8">
        <f t="shared" si="17"/>
        <v>5.870000000000001</v>
      </c>
      <c r="N87" s="8">
        <f t="shared" si="17"/>
        <v>0.87000000000000099</v>
      </c>
      <c r="O87" s="8">
        <f t="shared" si="17"/>
        <v>0</v>
      </c>
      <c r="P87" s="8">
        <f t="shared" si="17"/>
        <v>0</v>
      </c>
      <c r="Q87" s="8">
        <f t="shared" si="17"/>
        <v>0</v>
      </c>
      <c r="R87" s="8">
        <f t="shared" si="17"/>
        <v>0</v>
      </c>
      <c r="S87" s="8">
        <f t="shared" si="17"/>
        <v>0</v>
      </c>
      <c r="T87" s="21">
        <f t="shared" si="13"/>
        <v>3</v>
      </c>
      <c r="U87" s="19">
        <f>VLOOKUP($B87,Gas!$B$3:$E$2506,2)</f>
        <v>2.19</v>
      </c>
      <c r="V87" s="44">
        <f t="shared" si="14"/>
        <v>11.812785388127855</v>
      </c>
    </row>
    <row r="88" spans="1:22" x14ac:dyDescent="0.2">
      <c r="A88" s="43">
        <f t="shared" si="7"/>
        <v>3</v>
      </c>
      <c r="B88" s="91">
        <v>35860</v>
      </c>
      <c r="C88" s="92">
        <v>25.63</v>
      </c>
      <c r="D88" s="4">
        <f t="shared" si="12"/>
        <v>-9.3204558219580885E-3</v>
      </c>
      <c r="E88" s="100">
        <f t="shared" si="16"/>
        <v>1.0262766911844667</v>
      </c>
      <c r="G88" s="8">
        <f t="shared" si="17"/>
        <v>0</v>
      </c>
      <c r="H88" s="8">
        <f t="shared" si="17"/>
        <v>0</v>
      </c>
      <c r="I88" s="8">
        <f t="shared" si="17"/>
        <v>4.370000000000001</v>
      </c>
      <c r="J88" s="8">
        <f t="shared" si="17"/>
        <v>9.370000000000001</v>
      </c>
      <c r="K88" s="8">
        <f t="shared" si="17"/>
        <v>14.370000000000001</v>
      </c>
      <c r="L88" s="8">
        <f t="shared" si="17"/>
        <v>24.37</v>
      </c>
      <c r="M88" s="8">
        <f t="shared" si="17"/>
        <v>5.629999999999999</v>
      </c>
      <c r="N88" s="8">
        <f t="shared" si="17"/>
        <v>0.62999999999999901</v>
      </c>
      <c r="O88" s="8">
        <f t="shared" si="17"/>
        <v>0</v>
      </c>
      <c r="P88" s="8">
        <f t="shared" si="17"/>
        <v>0</v>
      </c>
      <c r="Q88" s="8">
        <f t="shared" si="17"/>
        <v>0</v>
      </c>
      <c r="R88" s="8">
        <f t="shared" si="17"/>
        <v>0</v>
      </c>
      <c r="S88" s="8">
        <f t="shared" si="17"/>
        <v>0</v>
      </c>
      <c r="T88" s="21">
        <f t="shared" si="13"/>
        <v>3</v>
      </c>
      <c r="U88" s="19">
        <f>VLOOKUP($B88,Gas!$B$3:$E$2506,2)</f>
        <v>2.1150000000000002</v>
      </c>
      <c r="V88" s="44">
        <f t="shared" si="14"/>
        <v>12.118203309692669</v>
      </c>
    </row>
    <row r="89" spans="1:22" x14ac:dyDescent="0.2">
      <c r="A89" s="43">
        <f t="shared" ref="A89:A152" si="18">MONTH(B89)+(YEAR(B89)-1998)*12</f>
        <v>3</v>
      </c>
      <c r="B89" s="91">
        <v>35863</v>
      </c>
      <c r="C89" s="92">
        <v>23.46</v>
      </c>
      <c r="D89" s="4">
        <f t="shared" si="12"/>
        <v>-8.8466697150650253E-2</v>
      </c>
      <c r="E89" s="100">
        <f t="shared" si="16"/>
        <v>0.89979487427323102</v>
      </c>
      <c r="G89" s="8">
        <f t="shared" si="17"/>
        <v>0</v>
      </c>
      <c r="H89" s="8">
        <f t="shared" si="17"/>
        <v>1.5399999999999991</v>
      </c>
      <c r="I89" s="8">
        <f t="shared" si="17"/>
        <v>6.5399999999999991</v>
      </c>
      <c r="J89" s="8">
        <f t="shared" si="17"/>
        <v>11.54</v>
      </c>
      <c r="K89" s="8">
        <f t="shared" si="17"/>
        <v>16.54</v>
      </c>
      <c r="L89" s="8">
        <f t="shared" si="17"/>
        <v>26.54</v>
      </c>
      <c r="M89" s="8">
        <f t="shared" si="17"/>
        <v>3.4600000000000009</v>
      </c>
      <c r="N89" s="8">
        <f t="shared" si="17"/>
        <v>0</v>
      </c>
      <c r="O89" s="8">
        <f t="shared" si="17"/>
        <v>0</v>
      </c>
      <c r="P89" s="8">
        <f t="shared" si="17"/>
        <v>0</v>
      </c>
      <c r="Q89" s="8">
        <f t="shared" si="17"/>
        <v>0</v>
      </c>
      <c r="R89" s="8">
        <f t="shared" si="17"/>
        <v>0</v>
      </c>
      <c r="S89" s="8">
        <f t="shared" si="17"/>
        <v>0</v>
      </c>
      <c r="T89" s="21">
        <f t="shared" si="13"/>
        <v>3</v>
      </c>
      <c r="U89" s="19">
        <f>VLOOKUP($B89,Gas!$B$3:$E$2506,2)</f>
        <v>2.09</v>
      </c>
      <c r="V89" s="44">
        <f t="shared" si="14"/>
        <v>11.224880382775121</v>
      </c>
    </row>
    <row r="90" spans="1:22" x14ac:dyDescent="0.2">
      <c r="A90" s="43">
        <f t="shared" si="18"/>
        <v>3</v>
      </c>
      <c r="B90" s="91">
        <v>35864</v>
      </c>
      <c r="C90" s="92">
        <v>24.58</v>
      </c>
      <c r="D90" s="4">
        <f t="shared" si="12"/>
        <v>4.6636260912559221E-2</v>
      </c>
      <c r="E90" s="100">
        <f t="shared" si="16"/>
        <v>0.85972865288375033</v>
      </c>
      <c r="G90" s="8">
        <f t="shared" si="17"/>
        <v>0</v>
      </c>
      <c r="H90" s="8">
        <f t="shared" si="17"/>
        <v>0.42000000000000171</v>
      </c>
      <c r="I90" s="8">
        <f t="shared" si="17"/>
        <v>5.4200000000000017</v>
      </c>
      <c r="J90" s="8">
        <f t="shared" si="17"/>
        <v>10.420000000000002</v>
      </c>
      <c r="K90" s="8">
        <f t="shared" si="17"/>
        <v>15.420000000000002</v>
      </c>
      <c r="L90" s="8">
        <f t="shared" si="17"/>
        <v>25.42</v>
      </c>
      <c r="M90" s="8">
        <f t="shared" si="17"/>
        <v>4.5799999999999983</v>
      </c>
      <c r="N90" s="8">
        <f t="shared" si="17"/>
        <v>0</v>
      </c>
      <c r="O90" s="8">
        <f t="shared" si="17"/>
        <v>0</v>
      </c>
      <c r="P90" s="8">
        <f t="shared" si="17"/>
        <v>0</v>
      </c>
      <c r="Q90" s="8">
        <f t="shared" si="17"/>
        <v>0</v>
      </c>
      <c r="R90" s="8">
        <f t="shared" si="17"/>
        <v>0</v>
      </c>
      <c r="S90" s="8">
        <f t="shared" si="17"/>
        <v>0</v>
      </c>
      <c r="T90" s="21">
        <f t="shared" si="13"/>
        <v>3</v>
      </c>
      <c r="U90" s="19">
        <f>VLOOKUP($B90,Gas!$B$3:$E$2506,2)</f>
        <v>2.165</v>
      </c>
      <c r="V90" s="44">
        <f t="shared" si="14"/>
        <v>11.353348729792147</v>
      </c>
    </row>
    <row r="91" spans="1:22" x14ac:dyDescent="0.2">
      <c r="A91" s="43">
        <f t="shared" si="18"/>
        <v>3</v>
      </c>
      <c r="B91" s="91">
        <v>35865</v>
      </c>
      <c r="C91" s="92">
        <v>25.38</v>
      </c>
      <c r="D91" s="4">
        <f t="shared" si="12"/>
        <v>3.2028358148352858E-2</v>
      </c>
      <c r="E91" s="100">
        <f t="shared" si="16"/>
        <v>0.86374288065600169</v>
      </c>
      <c r="G91" s="8">
        <f t="shared" si="17"/>
        <v>0</v>
      </c>
      <c r="H91" s="8">
        <f t="shared" si="17"/>
        <v>0</v>
      </c>
      <c r="I91" s="8">
        <f t="shared" si="17"/>
        <v>4.620000000000001</v>
      </c>
      <c r="J91" s="8">
        <f t="shared" si="17"/>
        <v>9.620000000000001</v>
      </c>
      <c r="K91" s="8">
        <f t="shared" si="17"/>
        <v>14.620000000000001</v>
      </c>
      <c r="L91" s="8">
        <f t="shared" si="17"/>
        <v>24.62</v>
      </c>
      <c r="M91" s="8">
        <f t="shared" si="17"/>
        <v>5.379999999999999</v>
      </c>
      <c r="N91" s="8">
        <f t="shared" si="17"/>
        <v>0.37999999999999901</v>
      </c>
      <c r="O91" s="8">
        <f t="shared" si="17"/>
        <v>0</v>
      </c>
      <c r="P91" s="8">
        <f t="shared" si="17"/>
        <v>0</v>
      </c>
      <c r="Q91" s="8">
        <f t="shared" si="17"/>
        <v>0</v>
      </c>
      <c r="R91" s="8">
        <f t="shared" si="17"/>
        <v>0</v>
      </c>
      <c r="S91" s="8">
        <f t="shared" si="17"/>
        <v>0</v>
      </c>
      <c r="T91" s="21">
        <f t="shared" si="13"/>
        <v>3</v>
      </c>
      <c r="U91" s="19">
        <f>VLOOKUP($B91,Gas!$B$3:$E$2506,2)</f>
        <v>2.23</v>
      </c>
      <c r="V91" s="44">
        <f t="shared" si="14"/>
        <v>11.381165919282511</v>
      </c>
    </row>
    <row r="92" spans="1:22" x14ac:dyDescent="0.2">
      <c r="A92" s="43">
        <f t="shared" si="18"/>
        <v>3</v>
      </c>
      <c r="B92" s="91">
        <v>35866</v>
      </c>
      <c r="C92" s="92">
        <v>25.61</v>
      </c>
      <c r="D92" s="4">
        <f t="shared" si="12"/>
        <v>9.0214379251923396E-3</v>
      </c>
      <c r="E92" s="100">
        <f t="shared" si="16"/>
        <v>0.85381711274696315</v>
      </c>
      <c r="G92" s="8">
        <f t="shared" si="17"/>
        <v>0</v>
      </c>
      <c r="H92" s="8">
        <f t="shared" si="17"/>
        <v>0</v>
      </c>
      <c r="I92" s="8">
        <f t="shared" si="17"/>
        <v>4.3900000000000006</v>
      </c>
      <c r="J92" s="8">
        <f t="shared" si="17"/>
        <v>9.39</v>
      </c>
      <c r="K92" s="8">
        <f t="shared" si="17"/>
        <v>14.39</v>
      </c>
      <c r="L92" s="8">
        <f t="shared" si="17"/>
        <v>24.39</v>
      </c>
      <c r="M92" s="8">
        <f t="shared" si="17"/>
        <v>5.6099999999999994</v>
      </c>
      <c r="N92" s="8">
        <f t="shared" si="17"/>
        <v>0.60999999999999943</v>
      </c>
      <c r="O92" s="8">
        <f t="shared" si="17"/>
        <v>0</v>
      </c>
      <c r="P92" s="8">
        <f t="shared" si="17"/>
        <v>0</v>
      </c>
      <c r="Q92" s="8">
        <f t="shared" si="17"/>
        <v>0</v>
      </c>
      <c r="R92" s="8">
        <f t="shared" si="17"/>
        <v>0</v>
      </c>
      <c r="S92" s="8">
        <f t="shared" si="17"/>
        <v>0</v>
      </c>
      <c r="T92" s="21">
        <f t="shared" si="13"/>
        <v>3</v>
      </c>
      <c r="U92" s="19">
        <f>VLOOKUP($B92,Gas!$B$3:$E$2506,2)</f>
        <v>2.25</v>
      </c>
      <c r="V92" s="44">
        <f t="shared" si="14"/>
        <v>11.382222222222222</v>
      </c>
    </row>
    <row r="93" spans="1:22" x14ac:dyDescent="0.2">
      <c r="A93" s="43">
        <f t="shared" si="18"/>
        <v>3</v>
      </c>
      <c r="B93" s="91">
        <v>35867</v>
      </c>
      <c r="C93" s="92">
        <v>26.6</v>
      </c>
      <c r="D93" s="4">
        <f t="shared" si="12"/>
        <v>3.7928315576219507E-2</v>
      </c>
      <c r="E93" s="100">
        <f t="shared" si="16"/>
        <v>0.8395856616356312</v>
      </c>
      <c r="G93" s="8">
        <f t="shared" si="17"/>
        <v>0</v>
      </c>
      <c r="H93" s="8">
        <f t="shared" si="17"/>
        <v>0</v>
      </c>
      <c r="I93" s="8">
        <f t="shared" si="17"/>
        <v>3.3999999999999986</v>
      </c>
      <c r="J93" s="8">
        <f t="shared" si="17"/>
        <v>8.3999999999999986</v>
      </c>
      <c r="K93" s="8">
        <f t="shared" si="17"/>
        <v>13.399999999999999</v>
      </c>
      <c r="L93" s="8">
        <f t="shared" si="17"/>
        <v>23.4</v>
      </c>
      <c r="M93" s="8">
        <f t="shared" si="17"/>
        <v>6.6000000000000014</v>
      </c>
      <c r="N93" s="8">
        <f t="shared" si="17"/>
        <v>1.6000000000000014</v>
      </c>
      <c r="O93" s="8">
        <f t="shared" si="17"/>
        <v>0</v>
      </c>
      <c r="P93" s="8">
        <f t="shared" si="17"/>
        <v>0</v>
      </c>
      <c r="Q93" s="8">
        <f t="shared" si="17"/>
        <v>0</v>
      </c>
      <c r="R93" s="8">
        <f t="shared" si="17"/>
        <v>0</v>
      </c>
      <c r="S93" s="8">
        <f t="shared" si="17"/>
        <v>0</v>
      </c>
      <c r="T93" s="21">
        <f t="shared" si="13"/>
        <v>3</v>
      </c>
      <c r="U93" s="19">
        <f>VLOOKUP($B93,Gas!$B$3:$E$2506,2)</f>
        <v>2.2450000000000001</v>
      </c>
      <c r="V93" s="44">
        <f t="shared" si="14"/>
        <v>11.848552338530068</v>
      </c>
    </row>
    <row r="94" spans="1:22" x14ac:dyDescent="0.2">
      <c r="A94" s="43">
        <f t="shared" si="18"/>
        <v>3</v>
      </c>
      <c r="B94" s="91">
        <v>35870</v>
      </c>
      <c r="C94" s="92">
        <v>25.85</v>
      </c>
      <c r="D94" s="4">
        <f t="shared" si="12"/>
        <v>-2.8600614833215295E-2</v>
      </c>
      <c r="E94" s="100">
        <f t="shared" si="16"/>
        <v>0.80460563702741217</v>
      </c>
      <c r="G94" s="8">
        <f t="shared" ref="G94:S103" si="19">IF(G$1="P",MAX(0,G$2-$C94),IF(G$1="C",MAX(0,$C94-G$2)))</f>
        <v>0</v>
      </c>
      <c r="H94" s="8">
        <f t="shared" si="19"/>
        <v>0</v>
      </c>
      <c r="I94" s="8">
        <f t="shared" si="19"/>
        <v>4.1499999999999986</v>
      </c>
      <c r="J94" s="8">
        <f t="shared" si="19"/>
        <v>9.1499999999999986</v>
      </c>
      <c r="K94" s="8">
        <f t="shared" si="19"/>
        <v>14.149999999999999</v>
      </c>
      <c r="L94" s="8">
        <f t="shared" si="19"/>
        <v>24.15</v>
      </c>
      <c r="M94" s="8">
        <f t="shared" si="19"/>
        <v>5.8500000000000014</v>
      </c>
      <c r="N94" s="8">
        <f t="shared" si="19"/>
        <v>0.85000000000000142</v>
      </c>
      <c r="O94" s="8">
        <f t="shared" si="19"/>
        <v>0</v>
      </c>
      <c r="P94" s="8">
        <f t="shared" si="19"/>
        <v>0</v>
      </c>
      <c r="Q94" s="8">
        <f t="shared" si="19"/>
        <v>0</v>
      </c>
      <c r="R94" s="8">
        <f t="shared" si="19"/>
        <v>0</v>
      </c>
      <c r="S94" s="8">
        <f t="shared" si="19"/>
        <v>0</v>
      </c>
      <c r="T94" s="21">
        <f t="shared" si="13"/>
        <v>3</v>
      </c>
      <c r="U94" s="19">
        <f>VLOOKUP($B94,Gas!$B$3:$E$2506,2)</f>
        <v>2.2050000000000001</v>
      </c>
      <c r="V94" s="44">
        <f t="shared" si="14"/>
        <v>11.723356009070296</v>
      </c>
    </row>
    <row r="95" spans="1:22" x14ac:dyDescent="0.2">
      <c r="A95" s="43">
        <f t="shared" si="18"/>
        <v>3</v>
      </c>
      <c r="B95" s="91">
        <v>35871</v>
      </c>
      <c r="C95" s="92">
        <v>25.75</v>
      </c>
      <c r="D95" s="4">
        <f t="shared" si="12"/>
        <v>-3.875973844693072E-3</v>
      </c>
      <c r="E95" s="100">
        <f t="shared" si="16"/>
        <v>0.6747236768381123</v>
      </c>
      <c r="G95" s="8">
        <f t="shared" si="19"/>
        <v>0</v>
      </c>
      <c r="H95" s="8">
        <f t="shared" si="19"/>
        <v>0</v>
      </c>
      <c r="I95" s="8">
        <f t="shared" si="19"/>
        <v>4.25</v>
      </c>
      <c r="J95" s="8">
        <f t="shared" si="19"/>
        <v>9.25</v>
      </c>
      <c r="K95" s="8">
        <f t="shared" si="19"/>
        <v>14.25</v>
      </c>
      <c r="L95" s="8">
        <f t="shared" si="19"/>
        <v>24.25</v>
      </c>
      <c r="M95" s="8">
        <f t="shared" si="19"/>
        <v>5.75</v>
      </c>
      <c r="N95" s="8">
        <f t="shared" si="19"/>
        <v>0.75</v>
      </c>
      <c r="O95" s="8">
        <f t="shared" si="19"/>
        <v>0</v>
      </c>
      <c r="P95" s="8">
        <f t="shared" si="19"/>
        <v>0</v>
      </c>
      <c r="Q95" s="8">
        <f t="shared" si="19"/>
        <v>0</v>
      </c>
      <c r="R95" s="8">
        <f t="shared" si="19"/>
        <v>0</v>
      </c>
      <c r="S95" s="8">
        <f t="shared" si="19"/>
        <v>0</v>
      </c>
      <c r="T95" s="21">
        <f t="shared" si="13"/>
        <v>3</v>
      </c>
      <c r="U95" s="19">
        <f>VLOOKUP($B95,Gas!$B$3:$E$2506,2)</f>
        <v>2.2000000000000002</v>
      </c>
      <c r="V95" s="44">
        <f t="shared" si="14"/>
        <v>11.704545454545453</v>
      </c>
    </row>
    <row r="96" spans="1:22" x14ac:dyDescent="0.2">
      <c r="A96" s="43">
        <f t="shared" si="18"/>
        <v>3</v>
      </c>
      <c r="B96" s="91">
        <v>35872</v>
      </c>
      <c r="C96" s="92">
        <v>26.5</v>
      </c>
      <c r="D96" s="4">
        <f t="shared" si="12"/>
        <v>2.871010588243136E-2</v>
      </c>
      <c r="E96" s="100">
        <f t="shared" si="16"/>
        <v>0.66876920789329919</v>
      </c>
      <c r="G96" s="8">
        <f t="shared" si="19"/>
        <v>0</v>
      </c>
      <c r="H96" s="8">
        <f t="shared" si="19"/>
        <v>0</v>
      </c>
      <c r="I96" s="8">
        <f t="shared" si="19"/>
        <v>3.5</v>
      </c>
      <c r="J96" s="8">
        <f t="shared" si="19"/>
        <v>8.5</v>
      </c>
      <c r="K96" s="8">
        <f t="shared" si="19"/>
        <v>13.5</v>
      </c>
      <c r="L96" s="8">
        <f t="shared" si="19"/>
        <v>23.5</v>
      </c>
      <c r="M96" s="8">
        <f t="shared" si="19"/>
        <v>6.5</v>
      </c>
      <c r="N96" s="8">
        <f t="shared" si="19"/>
        <v>1.5</v>
      </c>
      <c r="O96" s="8">
        <f t="shared" si="19"/>
        <v>0</v>
      </c>
      <c r="P96" s="8">
        <f t="shared" si="19"/>
        <v>0</v>
      </c>
      <c r="Q96" s="8">
        <f t="shared" si="19"/>
        <v>0</v>
      </c>
      <c r="R96" s="8">
        <f t="shared" si="19"/>
        <v>0</v>
      </c>
      <c r="S96" s="8">
        <f t="shared" si="19"/>
        <v>0</v>
      </c>
      <c r="T96" s="21">
        <f t="shared" si="13"/>
        <v>3</v>
      </c>
      <c r="U96" s="19">
        <f>VLOOKUP($B96,Gas!$B$3:$E$2506,2)</f>
        <v>2.2050000000000001</v>
      </c>
      <c r="V96" s="44">
        <f t="shared" si="14"/>
        <v>12.01814058956916</v>
      </c>
    </row>
    <row r="97" spans="1:22" x14ac:dyDescent="0.2">
      <c r="A97" s="43">
        <f t="shared" si="18"/>
        <v>3</v>
      </c>
      <c r="B97" s="91">
        <v>35873</v>
      </c>
      <c r="C97" s="92">
        <v>24</v>
      </c>
      <c r="D97" s="4">
        <f t="shared" si="12"/>
        <v>-9.9090902644230885E-2</v>
      </c>
      <c r="E97" s="100">
        <f t="shared" si="16"/>
        <v>0.80875882879791317</v>
      </c>
      <c r="G97" s="8">
        <f t="shared" si="19"/>
        <v>0</v>
      </c>
      <c r="H97" s="8">
        <f t="shared" si="19"/>
        <v>1</v>
      </c>
      <c r="I97" s="8">
        <f t="shared" si="19"/>
        <v>6</v>
      </c>
      <c r="J97" s="8">
        <f t="shared" si="19"/>
        <v>11</v>
      </c>
      <c r="K97" s="8">
        <f t="shared" si="19"/>
        <v>16</v>
      </c>
      <c r="L97" s="8">
        <f t="shared" si="19"/>
        <v>26</v>
      </c>
      <c r="M97" s="8">
        <f t="shared" si="19"/>
        <v>4</v>
      </c>
      <c r="N97" s="8">
        <f t="shared" si="19"/>
        <v>0</v>
      </c>
      <c r="O97" s="8">
        <f t="shared" si="19"/>
        <v>0</v>
      </c>
      <c r="P97" s="8">
        <f t="shared" si="19"/>
        <v>0</v>
      </c>
      <c r="Q97" s="8">
        <f t="shared" si="19"/>
        <v>0</v>
      </c>
      <c r="R97" s="8">
        <f t="shared" si="19"/>
        <v>0</v>
      </c>
      <c r="S97" s="8">
        <f t="shared" si="19"/>
        <v>0</v>
      </c>
      <c r="T97" s="21">
        <f t="shared" si="13"/>
        <v>3</v>
      </c>
      <c r="U97" s="19">
        <f>VLOOKUP($B97,Gas!$B$3:$E$2506,2)</f>
        <v>2.2050000000000001</v>
      </c>
      <c r="V97" s="44">
        <f t="shared" si="14"/>
        <v>10.884353741496598</v>
      </c>
    </row>
    <row r="98" spans="1:22" x14ac:dyDescent="0.2">
      <c r="A98" s="43">
        <f t="shared" si="18"/>
        <v>3</v>
      </c>
      <c r="B98" s="91">
        <v>35874</v>
      </c>
      <c r="C98" s="92">
        <v>24.55</v>
      </c>
      <c r="D98" s="4">
        <f t="shared" si="12"/>
        <v>2.2658023892583996E-2</v>
      </c>
      <c r="E98" s="100">
        <f t="shared" si="16"/>
        <v>0.82245218223941685</v>
      </c>
      <c r="G98" s="8">
        <f t="shared" si="19"/>
        <v>0</v>
      </c>
      <c r="H98" s="8">
        <f t="shared" si="19"/>
        <v>0.44999999999999929</v>
      </c>
      <c r="I98" s="8">
        <f t="shared" si="19"/>
        <v>5.4499999999999993</v>
      </c>
      <c r="J98" s="8">
        <f t="shared" si="19"/>
        <v>10.45</v>
      </c>
      <c r="K98" s="8">
        <f t="shared" si="19"/>
        <v>15.45</v>
      </c>
      <c r="L98" s="8">
        <f t="shared" si="19"/>
        <v>25.45</v>
      </c>
      <c r="M98" s="8">
        <f t="shared" si="19"/>
        <v>4.5500000000000007</v>
      </c>
      <c r="N98" s="8">
        <f t="shared" si="19"/>
        <v>0</v>
      </c>
      <c r="O98" s="8">
        <f t="shared" si="19"/>
        <v>0</v>
      </c>
      <c r="P98" s="8">
        <f t="shared" si="19"/>
        <v>0</v>
      </c>
      <c r="Q98" s="8">
        <f t="shared" si="19"/>
        <v>0</v>
      </c>
      <c r="R98" s="8">
        <f t="shared" si="19"/>
        <v>0</v>
      </c>
      <c r="S98" s="8">
        <f t="shared" si="19"/>
        <v>0</v>
      </c>
      <c r="T98" s="21">
        <f t="shared" si="13"/>
        <v>3</v>
      </c>
      <c r="U98" s="19">
        <f>VLOOKUP($B98,Gas!$B$3:$E$2506,2)</f>
        <v>2.2349999999999999</v>
      </c>
      <c r="V98" s="44">
        <f t="shared" si="14"/>
        <v>10.98434004474273</v>
      </c>
    </row>
    <row r="99" spans="1:22" x14ac:dyDescent="0.2">
      <c r="A99" s="43">
        <f t="shared" si="18"/>
        <v>3</v>
      </c>
      <c r="B99" s="91">
        <v>35877</v>
      </c>
      <c r="C99" s="92">
        <v>24.25</v>
      </c>
      <c r="D99" s="4">
        <f t="shared" si="12"/>
        <v>-1.2295236857037466E-2</v>
      </c>
      <c r="E99" s="100">
        <f t="shared" si="16"/>
        <v>0.68215065302161126</v>
      </c>
      <c r="G99" s="8">
        <f t="shared" si="19"/>
        <v>0</v>
      </c>
      <c r="H99" s="8">
        <f t="shared" si="19"/>
        <v>0.75</v>
      </c>
      <c r="I99" s="8">
        <f t="shared" si="19"/>
        <v>5.75</v>
      </c>
      <c r="J99" s="8">
        <f t="shared" si="19"/>
        <v>10.75</v>
      </c>
      <c r="K99" s="8">
        <f t="shared" si="19"/>
        <v>15.75</v>
      </c>
      <c r="L99" s="8">
        <f t="shared" si="19"/>
        <v>25.75</v>
      </c>
      <c r="M99" s="8">
        <f t="shared" si="19"/>
        <v>4.25</v>
      </c>
      <c r="N99" s="8">
        <f t="shared" si="19"/>
        <v>0</v>
      </c>
      <c r="O99" s="8">
        <f t="shared" si="19"/>
        <v>0</v>
      </c>
      <c r="P99" s="8">
        <f t="shared" si="19"/>
        <v>0</v>
      </c>
      <c r="Q99" s="8">
        <f t="shared" si="19"/>
        <v>0</v>
      </c>
      <c r="R99" s="8">
        <f t="shared" si="19"/>
        <v>0</v>
      </c>
      <c r="S99" s="8">
        <f t="shared" si="19"/>
        <v>0</v>
      </c>
      <c r="T99" s="21">
        <f t="shared" si="13"/>
        <v>3</v>
      </c>
      <c r="U99" s="19">
        <f>VLOOKUP($B99,Gas!$B$3:$E$2506,2)</f>
        <v>2.2850000000000001</v>
      </c>
      <c r="V99" s="44">
        <f t="shared" si="14"/>
        <v>10.612691466083151</v>
      </c>
    </row>
    <row r="100" spans="1:22" x14ac:dyDescent="0.2">
      <c r="A100" s="43">
        <f t="shared" si="18"/>
        <v>3</v>
      </c>
      <c r="B100" s="91">
        <v>35878</v>
      </c>
      <c r="C100" s="92">
        <v>26.44</v>
      </c>
      <c r="D100" s="4">
        <f t="shared" si="12"/>
        <v>8.646139759999337E-2</v>
      </c>
      <c r="E100" s="100">
        <f t="shared" si="16"/>
        <v>0.77513602512868296</v>
      </c>
      <c r="G100" s="8">
        <f t="shared" si="19"/>
        <v>0</v>
      </c>
      <c r="H100" s="8">
        <f t="shared" si="19"/>
        <v>0</v>
      </c>
      <c r="I100" s="8">
        <f t="shared" si="19"/>
        <v>3.5599999999999987</v>
      </c>
      <c r="J100" s="8">
        <f t="shared" si="19"/>
        <v>8.5599999999999987</v>
      </c>
      <c r="K100" s="8">
        <f t="shared" si="19"/>
        <v>13.559999999999999</v>
      </c>
      <c r="L100" s="8">
        <f t="shared" si="19"/>
        <v>23.56</v>
      </c>
      <c r="M100" s="8">
        <f t="shared" si="19"/>
        <v>6.4400000000000013</v>
      </c>
      <c r="N100" s="8">
        <f t="shared" si="19"/>
        <v>1.4400000000000013</v>
      </c>
      <c r="O100" s="8">
        <f t="shared" si="19"/>
        <v>0</v>
      </c>
      <c r="P100" s="8">
        <f t="shared" si="19"/>
        <v>0</v>
      </c>
      <c r="Q100" s="8">
        <f t="shared" si="19"/>
        <v>0</v>
      </c>
      <c r="R100" s="8">
        <f t="shared" si="19"/>
        <v>0</v>
      </c>
      <c r="S100" s="8">
        <f t="shared" si="19"/>
        <v>0</v>
      </c>
      <c r="T100" s="21">
        <f t="shared" si="13"/>
        <v>3</v>
      </c>
      <c r="U100" s="19">
        <f>VLOOKUP($B100,Gas!$B$3:$E$2506,2)</f>
        <v>2.3250000000000002</v>
      </c>
      <c r="V100" s="44">
        <f t="shared" si="14"/>
        <v>11.372043010752687</v>
      </c>
    </row>
    <row r="101" spans="1:22" x14ac:dyDescent="0.2">
      <c r="A101" s="43">
        <f t="shared" si="18"/>
        <v>3</v>
      </c>
      <c r="B101" s="91">
        <v>35879</v>
      </c>
      <c r="C101" s="92">
        <v>24.56</v>
      </c>
      <c r="D101" s="4">
        <f t="shared" si="12"/>
        <v>-7.3758911704543975E-2</v>
      </c>
      <c r="E101" s="100">
        <f t="shared" si="16"/>
        <v>0.85746535637425336</v>
      </c>
      <c r="G101" s="8">
        <f t="shared" si="19"/>
        <v>0</v>
      </c>
      <c r="H101" s="8">
        <f t="shared" si="19"/>
        <v>0.44000000000000128</v>
      </c>
      <c r="I101" s="8">
        <f t="shared" si="19"/>
        <v>5.4400000000000013</v>
      </c>
      <c r="J101" s="8">
        <f t="shared" si="19"/>
        <v>10.440000000000001</v>
      </c>
      <c r="K101" s="8">
        <f t="shared" si="19"/>
        <v>15.440000000000001</v>
      </c>
      <c r="L101" s="8">
        <f t="shared" si="19"/>
        <v>25.44</v>
      </c>
      <c r="M101" s="8">
        <f t="shared" si="19"/>
        <v>4.5599999999999987</v>
      </c>
      <c r="N101" s="8">
        <f t="shared" si="19"/>
        <v>0</v>
      </c>
      <c r="O101" s="8">
        <f t="shared" si="19"/>
        <v>0</v>
      </c>
      <c r="P101" s="8">
        <f t="shared" si="19"/>
        <v>0</v>
      </c>
      <c r="Q101" s="8">
        <f t="shared" si="19"/>
        <v>0</v>
      </c>
      <c r="R101" s="8">
        <f t="shared" si="19"/>
        <v>0</v>
      </c>
      <c r="S101" s="8">
        <f t="shared" si="19"/>
        <v>0</v>
      </c>
      <c r="T101" s="21">
        <f t="shared" si="13"/>
        <v>3</v>
      </c>
      <c r="U101" s="19">
        <f>VLOOKUP($B101,Gas!$B$3:$E$2506,2)</f>
        <v>2.2799999999999998</v>
      </c>
      <c r="V101" s="44">
        <f t="shared" si="14"/>
        <v>10.771929824561404</v>
      </c>
    </row>
    <row r="102" spans="1:22" x14ac:dyDescent="0.2">
      <c r="A102" s="43">
        <f t="shared" si="18"/>
        <v>3</v>
      </c>
      <c r="B102" s="91">
        <v>35880</v>
      </c>
      <c r="C102" s="92">
        <v>27</v>
      </c>
      <c r="D102" s="4">
        <f t="shared" si="12"/>
        <v>9.47177627253874E-2</v>
      </c>
      <c r="E102" s="100">
        <f t="shared" si="16"/>
        <v>0.98865034634386495</v>
      </c>
      <c r="G102" s="8">
        <f t="shared" si="19"/>
        <v>0</v>
      </c>
      <c r="H102" s="8">
        <f t="shared" si="19"/>
        <v>0</v>
      </c>
      <c r="I102" s="8">
        <f t="shared" si="19"/>
        <v>3</v>
      </c>
      <c r="J102" s="8">
        <f t="shared" si="19"/>
        <v>8</v>
      </c>
      <c r="K102" s="8">
        <f t="shared" si="19"/>
        <v>13</v>
      </c>
      <c r="L102" s="8">
        <f t="shared" si="19"/>
        <v>23</v>
      </c>
      <c r="M102" s="8">
        <f t="shared" si="19"/>
        <v>7</v>
      </c>
      <c r="N102" s="8">
        <f t="shared" si="19"/>
        <v>2</v>
      </c>
      <c r="O102" s="8">
        <f t="shared" si="19"/>
        <v>0</v>
      </c>
      <c r="P102" s="8">
        <f t="shared" si="19"/>
        <v>0</v>
      </c>
      <c r="Q102" s="8">
        <f t="shared" si="19"/>
        <v>0</v>
      </c>
      <c r="R102" s="8">
        <f t="shared" si="19"/>
        <v>0</v>
      </c>
      <c r="S102" s="8">
        <f t="shared" si="19"/>
        <v>0</v>
      </c>
      <c r="T102" s="21">
        <f t="shared" si="13"/>
        <v>3</v>
      </c>
      <c r="U102" s="19">
        <f>VLOOKUP($B102,Gas!$B$3:$E$2506,2)</f>
        <v>2.3250000000000002</v>
      </c>
      <c r="V102" s="44">
        <f t="shared" si="14"/>
        <v>11.61290322580645</v>
      </c>
    </row>
    <row r="103" spans="1:22" x14ac:dyDescent="0.2">
      <c r="A103" s="43">
        <f t="shared" si="18"/>
        <v>3</v>
      </c>
      <c r="B103" s="91">
        <v>35881</v>
      </c>
      <c r="C103" s="92">
        <v>25.5</v>
      </c>
      <c r="D103" s="4">
        <f t="shared" si="12"/>
        <v>-5.7158413839948637E-2</v>
      </c>
      <c r="E103" s="100">
        <f t="shared" si="16"/>
        <v>1.015395146833346</v>
      </c>
      <c r="G103" s="8">
        <f t="shared" si="19"/>
        <v>0</v>
      </c>
      <c r="H103" s="8">
        <f t="shared" si="19"/>
        <v>0</v>
      </c>
      <c r="I103" s="8">
        <f t="shared" si="19"/>
        <v>4.5</v>
      </c>
      <c r="J103" s="8">
        <f t="shared" si="19"/>
        <v>9.5</v>
      </c>
      <c r="K103" s="8">
        <f t="shared" si="19"/>
        <v>14.5</v>
      </c>
      <c r="L103" s="8">
        <f t="shared" si="19"/>
        <v>24.5</v>
      </c>
      <c r="M103" s="8">
        <f t="shared" si="19"/>
        <v>5.5</v>
      </c>
      <c r="N103" s="8">
        <f t="shared" si="19"/>
        <v>0.5</v>
      </c>
      <c r="O103" s="8">
        <f t="shared" si="19"/>
        <v>0</v>
      </c>
      <c r="P103" s="8">
        <f t="shared" si="19"/>
        <v>0</v>
      </c>
      <c r="Q103" s="8">
        <f t="shared" si="19"/>
        <v>0</v>
      </c>
      <c r="R103" s="8">
        <f t="shared" si="19"/>
        <v>0</v>
      </c>
      <c r="S103" s="8">
        <f t="shared" si="19"/>
        <v>0</v>
      </c>
      <c r="T103" s="21">
        <f t="shared" si="13"/>
        <v>3</v>
      </c>
      <c r="U103" s="19">
        <f>VLOOKUP($B103,Gas!$B$3:$E$2506,2)</f>
        <v>2.2850000000000001</v>
      </c>
      <c r="V103" s="44">
        <f t="shared" si="14"/>
        <v>11.159737417943106</v>
      </c>
    </row>
    <row r="104" spans="1:22" x14ac:dyDescent="0.2">
      <c r="A104" s="43">
        <f t="shared" si="18"/>
        <v>3</v>
      </c>
      <c r="B104" s="91">
        <v>35884</v>
      </c>
      <c r="C104" s="92">
        <v>25.17</v>
      </c>
      <c r="D104" s="4">
        <f t="shared" si="12"/>
        <v>-1.3025643017155848E-2</v>
      </c>
      <c r="E104" s="100">
        <f t="shared" si="16"/>
        <v>1.0079675921371065</v>
      </c>
      <c r="G104" s="8">
        <f t="shared" ref="G104:S113" si="20">IF(G$1="P",MAX(0,G$2-$C104),IF(G$1="C",MAX(0,$C104-G$2)))</f>
        <v>0</v>
      </c>
      <c r="H104" s="8">
        <f t="shared" si="20"/>
        <v>0</v>
      </c>
      <c r="I104" s="8">
        <f t="shared" si="20"/>
        <v>4.8299999999999983</v>
      </c>
      <c r="J104" s="8">
        <f t="shared" si="20"/>
        <v>9.8299999999999983</v>
      </c>
      <c r="K104" s="8">
        <f t="shared" si="20"/>
        <v>14.829999999999998</v>
      </c>
      <c r="L104" s="8">
        <f t="shared" si="20"/>
        <v>24.83</v>
      </c>
      <c r="M104" s="8">
        <f t="shared" si="20"/>
        <v>5.1700000000000017</v>
      </c>
      <c r="N104" s="8">
        <f t="shared" si="20"/>
        <v>0.17000000000000171</v>
      </c>
      <c r="O104" s="8">
        <f t="shared" si="20"/>
        <v>0</v>
      </c>
      <c r="P104" s="8">
        <f t="shared" si="20"/>
        <v>0</v>
      </c>
      <c r="Q104" s="8">
        <f t="shared" si="20"/>
        <v>0</v>
      </c>
      <c r="R104" s="8">
        <f t="shared" si="20"/>
        <v>0</v>
      </c>
      <c r="S104" s="8">
        <f t="shared" si="20"/>
        <v>0</v>
      </c>
      <c r="T104" s="21">
        <f t="shared" si="13"/>
        <v>3</v>
      </c>
      <c r="U104" s="19">
        <f>VLOOKUP($B104,Gas!$B$3:$E$2506,2)</f>
        <v>2.25</v>
      </c>
      <c r="V104" s="44">
        <f t="shared" si="14"/>
        <v>11.186666666666667</v>
      </c>
    </row>
    <row r="105" spans="1:22" x14ac:dyDescent="0.2">
      <c r="A105" s="43">
        <f t="shared" si="18"/>
        <v>3</v>
      </c>
      <c r="B105" s="91">
        <v>35885</v>
      </c>
      <c r="C105" s="92">
        <v>24.07</v>
      </c>
      <c r="D105" s="4">
        <f t="shared" si="12"/>
        <v>-4.4686557352243958E-2</v>
      </c>
      <c r="E105" s="100">
        <f t="shared" si="16"/>
        <v>1.029747580439353</v>
      </c>
      <c r="G105" s="8">
        <f t="shared" si="20"/>
        <v>0</v>
      </c>
      <c r="H105" s="8">
        <f t="shared" si="20"/>
        <v>0.92999999999999972</v>
      </c>
      <c r="I105" s="8">
        <f t="shared" si="20"/>
        <v>5.93</v>
      </c>
      <c r="J105" s="8">
        <f t="shared" si="20"/>
        <v>10.93</v>
      </c>
      <c r="K105" s="8">
        <f t="shared" si="20"/>
        <v>15.93</v>
      </c>
      <c r="L105" s="8">
        <f t="shared" si="20"/>
        <v>25.93</v>
      </c>
      <c r="M105" s="8">
        <f t="shared" si="20"/>
        <v>4.07</v>
      </c>
      <c r="N105" s="8">
        <f t="shared" si="20"/>
        <v>0</v>
      </c>
      <c r="O105" s="8">
        <f t="shared" si="20"/>
        <v>0</v>
      </c>
      <c r="P105" s="8">
        <f t="shared" si="20"/>
        <v>0</v>
      </c>
      <c r="Q105" s="8">
        <f t="shared" si="20"/>
        <v>0</v>
      </c>
      <c r="R105" s="8">
        <f t="shared" si="20"/>
        <v>0</v>
      </c>
      <c r="S105" s="8">
        <f t="shared" si="20"/>
        <v>0</v>
      </c>
      <c r="T105" s="21">
        <f t="shared" si="13"/>
        <v>3</v>
      </c>
      <c r="U105" s="19">
        <f>VLOOKUP($B105,Gas!$B$3:$E$2506,2)</f>
        <v>2.2599999999999998</v>
      </c>
      <c r="V105" s="44">
        <f t="shared" si="14"/>
        <v>10.650442477876107</v>
      </c>
    </row>
    <row r="106" spans="1:22" x14ac:dyDescent="0.2">
      <c r="A106" s="43">
        <f t="shared" si="18"/>
        <v>4</v>
      </c>
      <c r="B106" s="91">
        <v>35886</v>
      </c>
      <c r="C106" s="92">
        <v>25.2</v>
      </c>
      <c r="D106" s="4">
        <f t="shared" si="12"/>
        <v>4.5877742722396968E-2</v>
      </c>
      <c r="E106" s="100">
        <f t="shared" si="16"/>
        <v>1.0495549545497536</v>
      </c>
      <c r="G106" s="8">
        <f t="shared" si="20"/>
        <v>0</v>
      </c>
      <c r="H106" s="8">
        <f t="shared" si="20"/>
        <v>0</v>
      </c>
      <c r="I106" s="8">
        <f t="shared" si="20"/>
        <v>4.8000000000000007</v>
      </c>
      <c r="J106" s="8">
        <f t="shared" si="20"/>
        <v>9.8000000000000007</v>
      </c>
      <c r="K106" s="8">
        <f t="shared" si="20"/>
        <v>14.8</v>
      </c>
      <c r="L106" s="8">
        <f t="shared" si="20"/>
        <v>24.8</v>
      </c>
      <c r="M106" s="8">
        <f t="shared" si="20"/>
        <v>5.1999999999999993</v>
      </c>
      <c r="N106" s="8">
        <f t="shared" si="20"/>
        <v>0.19999999999999929</v>
      </c>
      <c r="O106" s="8">
        <f t="shared" si="20"/>
        <v>0</v>
      </c>
      <c r="P106" s="8">
        <f t="shared" si="20"/>
        <v>0</v>
      </c>
      <c r="Q106" s="8">
        <f t="shared" si="20"/>
        <v>0</v>
      </c>
      <c r="R106" s="8">
        <f t="shared" si="20"/>
        <v>0</v>
      </c>
      <c r="S106" s="8">
        <f t="shared" si="20"/>
        <v>0</v>
      </c>
      <c r="T106" s="21">
        <f t="shared" si="13"/>
        <v>4</v>
      </c>
      <c r="U106" s="19">
        <f>VLOOKUP($B106,Gas!$B$3:$E$2506,2)</f>
        <v>2.31</v>
      </c>
      <c r="V106" s="44">
        <f t="shared" si="14"/>
        <v>10.909090909090908</v>
      </c>
    </row>
    <row r="107" spans="1:22" x14ac:dyDescent="0.2">
      <c r="A107" s="43">
        <f t="shared" si="18"/>
        <v>4</v>
      </c>
      <c r="B107" s="91">
        <v>35887</v>
      </c>
      <c r="C107" s="92">
        <v>24.04</v>
      </c>
      <c r="D107" s="4">
        <f t="shared" si="12"/>
        <v>-4.7124884850370856E-2</v>
      </c>
      <c r="E107" s="100">
        <f t="shared" si="16"/>
        <v>0.94737720683679449</v>
      </c>
      <c r="G107" s="8">
        <f t="shared" si="20"/>
        <v>0</v>
      </c>
      <c r="H107" s="8">
        <f t="shared" si="20"/>
        <v>0.96000000000000085</v>
      </c>
      <c r="I107" s="8">
        <f t="shared" si="20"/>
        <v>5.9600000000000009</v>
      </c>
      <c r="J107" s="8">
        <f t="shared" si="20"/>
        <v>10.96</v>
      </c>
      <c r="K107" s="8">
        <f t="shared" si="20"/>
        <v>15.96</v>
      </c>
      <c r="L107" s="8">
        <f t="shared" si="20"/>
        <v>25.96</v>
      </c>
      <c r="M107" s="8">
        <f t="shared" si="20"/>
        <v>4.0399999999999991</v>
      </c>
      <c r="N107" s="8">
        <f t="shared" si="20"/>
        <v>0</v>
      </c>
      <c r="O107" s="8">
        <f t="shared" si="20"/>
        <v>0</v>
      </c>
      <c r="P107" s="8">
        <f t="shared" si="20"/>
        <v>0</v>
      </c>
      <c r="Q107" s="8">
        <f t="shared" si="20"/>
        <v>0</v>
      </c>
      <c r="R107" s="8">
        <f t="shared" si="20"/>
        <v>0</v>
      </c>
      <c r="S107" s="8">
        <f t="shared" si="20"/>
        <v>0</v>
      </c>
      <c r="T107" s="21">
        <f t="shared" si="13"/>
        <v>4</v>
      </c>
      <c r="U107" s="19">
        <f>VLOOKUP($B107,Gas!$B$3:$E$2506,2)</f>
        <v>2.46</v>
      </c>
      <c r="V107" s="44">
        <f t="shared" si="14"/>
        <v>9.772357723577235</v>
      </c>
    </row>
    <row r="108" spans="1:22" x14ac:dyDescent="0.2">
      <c r="A108" s="43">
        <f t="shared" si="18"/>
        <v>4</v>
      </c>
      <c r="B108" s="91">
        <v>35888</v>
      </c>
      <c r="C108" s="92">
        <v>26</v>
      </c>
      <c r="D108" s="4">
        <f t="shared" si="12"/>
        <v>7.8377428354475143E-2</v>
      </c>
      <c r="E108" s="100">
        <f t="shared" si="16"/>
        <v>1.0221363920759976</v>
      </c>
      <c r="G108" s="8">
        <f t="shared" si="20"/>
        <v>0</v>
      </c>
      <c r="H108" s="8">
        <f t="shared" si="20"/>
        <v>0</v>
      </c>
      <c r="I108" s="8">
        <f t="shared" si="20"/>
        <v>4</v>
      </c>
      <c r="J108" s="8">
        <f t="shared" si="20"/>
        <v>9</v>
      </c>
      <c r="K108" s="8">
        <f t="shared" si="20"/>
        <v>14</v>
      </c>
      <c r="L108" s="8">
        <f t="shared" si="20"/>
        <v>24</v>
      </c>
      <c r="M108" s="8">
        <f t="shared" si="20"/>
        <v>6</v>
      </c>
      <c r="N108" s="8">
        <f t="shared" si="20"/>
        <v>1</v>
      </c>
      <c r="O108" s="8">
        <f t="shared" si="20"/>
        <v>0</v>
      </c>
      <c r="P108" s="8">
        <f t="shared" si="20"/>
        <v>0</v>
      </c>
      <c r="Q108" s="8">
        <f t="shared" si="20"/>
        <v>0</v>
      </c>
      <c r="R108" s="8">
        <f t="shared" si="20"/>
        <v>0</v>
      </c>
      <c r="S108" s="8">
        <f t="shared" si="20"/>
        <v>0</v>
      </c>
      <c r="T108" s="21">
        <f t="shared" si="13"/>
        <v>4</v>
      </c>
      <c r="U108" s="19">
        <f>VLOOKUP($B108,Gas!$B$3:$E$2506,2)</f>
        <v>2.4</v>
      </c>
      <c r="V108" s="44">
        <f t="shared" si="14"/>
        <v>10.833333333333334</v>
      </c>
    </row>
    <row r="109" spans="1:22" x14ac:dyDescent="0.2">
      <c r="A109" s="43">
        <f t="shared" si="18"/>
        <v>4</v>
      </c>
      <c r="B109" s="91">
        <v>35891</v>
      </c>
      <c r="C109" s="92">
        <v>25.26</v>
      </c>
      <c r="D109" s="4">
        <f t="shared" si="12"/>
        <v>-2.887442109913696E-2</v>
      </c>
      <c r="E109" s="100">
        <f t="shared" si="16"/>
        <v>1.0335592710341484</v>
      </c>
      <c r="G109" s="8">
        <f t="shared" si="20"/>
        <v>0</v>
      </c>
      <c r="H109" s="8">
        <f t="shared" si="20"/>
        <v>0</v>
      </c>
      <c r="I109" s="8">
        <f t="shared" si="20"/>
        <v>4.7399999999999984</v>
      </c>
      <c r="J109" s="8">
        <f t="shared" si="20"/>
        <v>9.7399999999999984</v>
      </c>
      <c r="K109" s="8">
        <f t="shared" si="20"/>
        <v>14.739999999999998</v>
      </c>
      <c r="L109" s="8">
        <f t="shared" si="20"/>
        <v>24.74</v>
      </c>
      <c r="M109" s="8">
        <f t="shared" si="20"/>
        <v>5.2600000000000016</v>
      </c>
      <c r="N109" s="8">
        <f t="shared" si="20"/>
        <v>0.26000000000000156</v>
      </c>
      <c r="O109" s="8">
        <f t="shared" si="20"/>
        <v>0</v>
      </c>
      <c r="P109" s="8">
        <f t="shared" si="20"/>
        <v>0</v>
      </c>
      <c r="Q109" s="8">
        <f t="shared" si="20"/>
        <v>0</v>
      </c>
      <c r="R109" s="8">
        <f t="shared" si="20"/>
        <v>0</v>
      </c>
      <c r="S109" s="8">
        <f t="shared" si="20"/>
        <v>0</v>
      </c>
      <c r="T109" s="21">
        <f t="shared" si="13"/>
        <v>4</v>
      </c>
      <c r="U109" s="19">
        <f>VLOOKUP($B109,Gas!$B$3:$E$2506,2)</f>
        <v>2.5049999999999999</v>
      </c>
      <c r="V109" s="44">
        <f t="shared" si="14"/>
        <v>10.083832335329342</v>
      </c>
    </row>
    <row r="110" spans="1:22" x14ac:dyDescent="0.2">
      <c r="A110" s="43">
        <f t="shared" si="18"/>
        <v>4</v>
      </c>
      <c r="B110" s="91">
        <v>35892</v>
      </c>
      <c r="C110" s="92">
        <v>25.13</v>
      </c>
      <c r="D110" s="4">
        <f t="shared" si="12"/>
        <v>-5.159765366844332E-3</v>
      </c>
      <c r="E110" s="100">
        <f t="shared" si="16"/>
        <v>0.92670484364792183</v>
      </c>
      <c r="G110" s="8">
        <f t="shared" si="20"/>
        <v>0</v>
      </c>
      <c r="H110" s="8">
        <f t="shared" si="20"/>
        <v>0</v>
      </c>
      <c r="I110" s="8">
        <f t="shared" si="20"/>
        <v>4.870000000000001</v>
      </c>
      <c r="J110" s="8">
        <f t="shared" si="20"/>
        <v>9.870000000000001</v>
      </c>
      <c r="K110" s="8">
        <f t="shared" si="20"/>
        <v>14.870000000000001</v>
      </c>
      <c r="L110" s="8">
        <f t="shared" si="20"/>
        <v>24.87</v>
      </c>
      <c r="M110" s="8">
        <f t="shared" si="20"/>
        <v>5.129999999999999</v>
      </c>
      <c r="N110" s="8">
        <f t="shared" si="20"/>
        <v>0.12999999999999901</v>
      </c>
      <c r="O110" s="8">
        <f t="shared" si="20"/>
        <v>0</v>
      </c>
      <c r="P110" s="8">
        <f t="shared" si="20"/>
        <v>0</v>
      </c>
      <c r="Q110" s="8">
        <f t="shared" si="20"/>
        <v>0</v>
      </c>
      <c r="R110" s="8">
        <f t="shared" si="20"/>
        <v>0</v>
      </c>
      <c r="S110" s="8">
        <f t="shared" si="20"/>
        <v>0</v>
      </c>
      <c r="T110" s="21">
        <f t="shared" si="13"/>
        <v>4</v>
      </c>
      <c r="U110" s="19">
        <f>VLOOKUP($B110,Gas!$B$3:$E$2506,2)</f>
        <v>2.5049999999999999</v>
      </c>
      <c r="V110" s="44">
        <f t="shared" si="14"/>
        <v>10.031936127744512</v>
      </c>
    </row>
    <row r="111" spans="1:22" x14ac:dyDescent="0.2">
      <c r="A111" s="43">
        <f t="shared" si="18"/>
        <v>4</v>
      </c>
      <c r="B111" s="91">
        <v>35893</v>
      </c>
      <c r="C111" s="92">
        <v>25.1</v>
      </c>
      <c r="D111" s="4">
        <f t="shared" si="12"/>
        <v>-1.1945054177625106E-3</v>
      </c>
      <c r="E111" s="100">
        <f t="shared" si="16"/>
        <v>0.84472413957624626</v>
      </c>
      <c r="G111" s="8">
        <f t="shared" si="20"/>
        <v>0</v>
      </c>
      <c r="H111" s="8">
        <f t="shared" si="20"/>
        <v>0</v>
      </c>
      <c r="I111" s="8">
        <f t="shared" si="20"/>
        <v>4.8999999999999986</v>
      </c>
      <c r="J111" s="8">
        <f t="shared" si="20"/>
        <v>9.8999999999999986</v>
      </c>
      <c r="K111" s="8">
        <f t="shared" si="20"/>
        <v>14.899999999999999</v>
      </c>
      <c r="L111" s="8">
        <f t="shared" si="20"/>
        <v>24.9</v>
      </c>
      <c r="M111" s="8">
        <f t="shared" si="20"/>
        <v>5.1000000000000014</v>
      </c>
      <c r="N111" s="8">
        <f t="shared" si="20"/>
        <v>0.10000000000000142</v>
      </c>
      <c r="O111" s="8">
        <f t="shared" si="20"/>
        <v>0</v>
      </c>
      <c r="P111" s="8">
        <f t="shared" si="20"/>
        <v>0</v>
      </c>
      <c r="Q111" s="8">
        <f t="shared" si="20"/>
        <v>0</v>
      </c>
      <c r="R111" s="8">
        <f t="shared" si="20"/>
        <v>0</v>
      </c>
      <c r="S111" s="8">
        <f t="shared" si="20"/>
        <v>0</v>
      </c>
      <c r="T111" s="21">
        <f t="shared" si="13"/>
        <v>4</v>
      </c>
      <c r="U111" s="19">
        <f>VLOOKUP($B111,Gas!$B$3:$E$2506,2)</f>
        <v>2.5</v>
      </c>
      <c r="V111" s="44">
        <f t="shared" si="14"/>
        <v>10.040000000000001</v>
      </c>
    </row>
    <row r="112" spans="1:22" x14ac:dyDescent="0.2">
      <c r="A112" s="43">
        <f t="shared" si="18"/>
        <v>4</v>
      </c>
      <c r="B112" s="91">
        <v>35894</v>
      </c>
      <c r="C112" s="92">
        <v>24.68</v>
      </c>
      <c r="D112" s="4">
        <f t="shared" si="12"/>
        <v>-1.6874647100551258E-2</v>
      </c>
      <c r="E112" s="100">
        <f t="shared" si="16"/>
        <v>0.67167971167296414</v>
      </c>
      <c r="G112" s="8">
        <f t="shared" si="20"/>
        <v>0</v>
      </c>
      <c r="H112" s="8">
        <f t="shared" si="20"/>
        <v>0.32000000000000028</v>
      </c>
      <c r="I112" s="8">
        <f t="shared" si="20"/>
        <v>5.32</v>
      </c>
      <c r="J112" s="8">
        <f t="shared" si="20"/>
        <v>10.32</v>
      </c>
      <c r="K112" s="8">
        <f t="shared" si="20"/>
        <v>15.32</v>
      </c>
      <c r="L112" s="8">
        <f t="shared" si="20"/>
        <v>25.32</v>
      </c>
      <c r="M112" s="8">
        <f t="shared" si="20"/>
        <v>4.68</v>
      </c>
      <c r="N112" s="8">
        <f t="shared" si="20"/>
        <v>0</v>
      </c>
      <c r="O112" s="8">
        <f t="shared" si="20"/>
        <v>0</v>
      </c>
      <c r="P112" s="8">
        <f t="shared" si="20"/>
        <v>0</v>
      </c>
      <c r="Q112" s="8">
        <f t="shared" si="20"/>
        <v>0</v>
      </c>
      <c r="R112" s="8">
        <f t="shared" si="20"/>
        <v>0</v>
      </c>
      <c r="S112" s="8">
        <f t="shared" si="20"/>
        <v>0</v>
      </c>
      <c r="T112" s="21">
        <f t="shared" si="13"/>
        <v>4</v>
      </c>
      <c r="U112" s="19">
        <f>VLOOKUP($B112,Gas!$B$3:$E$2506,2)</f>
        <v>2.65</v>
      </c>
      <c r="V112" s="44">
        <f t="shared" si="14"/>
        <v>9.3132075471698119</v>
      </c>
    </row>
    <row r="113" spans="1:22" x14ac:dyDescent="0.2">
      <c r="A113" s="43">
        <f t="shared" si="18"/>
        <v>4</v>
      </c>
      <c r="B113" s="91">
        <v>35898</v>
      </c>
      <c r="C113" s="92">
        <v>25</v>
      </c>
      <c r="D113" s="4">
        <f t="shared" si="12"/>
        <v>1.288262583101361E-2</v>
      </c>
      <c r="E113" s="100">
        <f t="shared" si="16"/>
        <v>0.62156573539152249</v>
      </c>
      <c r="G113" s="8">
        <f t="shared" si="20"/>
        <v>0</v>
      </c>
      <c r="H113" s="8">
        <f t="shared" si="20"/>
        <v>0</v>
      </c>
      <c r="I113" s="8">
        <f t="shared" si="20"/>
        <v>5</v>
      </c>
      <c r="J113" s="8">
        <f t="shared" si="20"/>
        <v>10</v>
      </c>
      <c r="K113" s="8">
        <f t="shared" si="20"/>
        <v>15</v>
      </c>
      <c r="L113" s="8">
        <f t="shared" si="20"/>
        <v>25</v>
      </c>
      <c r="M113" s="8">
        <f t="shared" si="20"/>
        <v>5</v>
      </c>
      <c r="N113" s="8">
        <f t="shared" si="20"/>
        <v>0</v>
      </c>
      <c r="O113" s="8">
        <f t="shared" si="20"/>
        <v>0</v>
      </c>
      <c r="P113" s="8">
        <f t="shared" si="20"/>
        <v>0</v>
      </c>
      <c r="Q113" s="8">
        <f t="shared" si="20"/>
        <v>0</v>
      </c>
      <c r="R113" s="8">
        <f t="shared" si="20"/>
        <v>0</v>
      </c>
      <c r="S113" s="8">
        <f t="shared" si="20"/>
        <v>0</v>
      </c>
      <c r="T113" s="21">
        <f t="shared" si="13"/>
        <v>4</v>
      </c>
      <c r="U113" s="19">
        <f>VLOOKUP($B113,Gas!$B$3:$E$2506,2)</f>
        <v>2.59</v>
      </c>
      <c r="V113" s="44">
        <f t="shared" si="14"/>
        <v>9.6525096525096536</v>
      </c>
    </row>
    <row r="114" spans="1:22" x14ac:dyDescent="0.2">
      <c r="A114" s="43">
        <f t="shared" si="18"/>
        <v>4</v>
      </c>
      <c r="B114" s="91">
        <v>35899</v>
      </c>
      <c r="C114" s="92">
        <v>25.33</v>
      </c>
      <c r="D114" s="4">
        <f t="shared" si="12"/>
        <v>1.3113639145382983E-2</v>
      </c>
      <c r="E114" s="100">
        <f t="shared" si="16"/>
        <v>0.62240309205038091</v>
      </c>
      <c r="G114" s="8">
        <f t="shared" ref="G114:S123" si="21">IF(G$1="P",MAX(0,G$2-$C114),IF(G$1="C",MAX(0,$C114-G$2)))</f>
        <v>0</v>
      </c>
      <c r="H114" s="8">
        <f t="shared" si="21"/>
        <v>0</v>
      </c>
      <c r="I114" s="8">
        <f t="shared" si="21"/>
        <v>4.6700000000000017</v>
      </c>
      <c r="J114" s="8">
        <f t="shared" si="21"/>
        <v>9.6700000000000017</v>
      </c>
      <c r="K114" s="8">
        <f t="shared" si="21"/>
        <v>14.670000000000002</v>
      </c>
      <c r="L114" s="8">
        <f t="shared" si="21"/>
        <v>24.67</v>
      </c>
      <c r="M114" s="8">
        <f t="shared" si="21"/>
        <v>5.3299999999999983</v>
      </c>
      <c r="N114" s="8">
        <f t="shared" si="21"/>
        <v>0.32999999999999829</v>
      </c>
      <c r="O114" s="8">
        <f t="shared" si="21"/>
        <v>0</v>
      </c>
      <c r="P114" s="8">
        <f t="shared" si="21"/>
        <v>0</v>
      </c>
      <c r="Q114" s="8">
        <f t="shared" si="21"/>
        <v>0</v>
      </c>
      <c r="R114" s="8">
        <f t="shared" si="21"/>
        <v>0</v>
      </c>
      <c r="S114" s="8">
        <f t="shared" si="21"/>
        <v>0</v>
      </c>
      <c r="T114" s="21">
        <f t="shared" si="13"/>
        <v>4</v>
      </c>
      <c r="U114" s="19">
        <f>VLOOKUP($B114,Gas!$B$3:$E$2506,2)</f>
        <v>2.5499999999999998</v>
      </c>
      <c r="V114" s="44">
        <f t="shared" si="14"/>
        <v>9.9333333333333336</v>
      </c>
    </row>
    <row r="115" spans="1:22" x14ac:dyDescent="0.2">
      <c r="A115" s="43">
        <f t="shared" si="18"/>
        <v>4</v>
      </c>
      <c r="B115" s="91">
        <v>35900</v>
      </c>
      <c r="C115" s="92">
        <v>24.5</v>
      </c>
      <c r="D115" s="4">
        <f t="shared" si="12"/>
        <v>-3.3316346462902498E-2</v>
      </c>
      <c r="E115" s="100">
        <f t="shared" si="16"/>
        <v>0.60165592020459957</v>
      </c>
      <c r="G115" s="8">
        <f t="shared" si="21"/>
        <v>0</v>
      </c>
      <c r="H115" s="8">
        <f t="shared" si="21"/>
        <v>0.5</v>
      </c>
      <c r="I115" s="8">
        <f t="shared" si="21"/>
        <v>5.5</v>
      </c>
      <c r="J115" s="8">
        <f t="shared" si="21"/>
        <v>10.5</v>
      </c>
      <c r="K115" s="8">
        <f t="shared" si="21"/>
        <v>15.5</v>
      </c>
      <c r="L115" s="8">
        <f t="shared" si="21"/>
        <v>25.5</v>
      </c>
      <c r="M115" s="8">
        <f t="shared" si="21"/>
        <v>4.5</v>
      </c>
      <c r="N115" s="8">
        <f t="shared" si="21"/>
        <v>0</v>
      </c>
      <c r="O115" s="8">
        <f t="shared" si="21"/>
        <v>0</v>
      </c>
      <c r="P115" s="8">
        <f t="shared" si="21"/>
        <v>0</v>
      </c>
      <c r="Q115" s="8">
        <f t="shared" si="21"/>
        <v>0</v>
      </c>
      <c r="R115" s="8">
        <f t="shared" si="21"/>
        <v>0</v>
      </c>
      <c r="S115" s="8">
        <f t="shared" si="21"/>
        <v>0</v>
      </c>
      <c r="T115" s="21">
        <f t="shared" si="13"/>
        <v>4</v>
      </c>
      <c r="U115" s="19">
        <f>VLOOKUP($B115,Gas!$B$3:$E$2506,2)</f>
        <v>2.415</v>
      </c>
      <c r="V115" s="44">
        <f t="shared" si="14"/>
        <v>10.144927536231885</v>
      </c>
    </row>
    <row r="116" spans="1:22" x14ac:dyDescent="0.2">
      <c r="A116" s="43">
        <f t="shared" si="18"/>
        <v>4</v>
      </c>
      <c r="B116" s="91">
        <v>35901</v>
      </c>
      <c r="C116" s="92">
        <v>24.5</v>
      </c>
      <c r="D116" s="4">
        <f t="shared" si="12"/>
        <v>0</v>
      </c>
      <c r="E116" s="100">
        <f t="shared" si="16"/>
        <v>0.54971863178407698</v>
      </c>
      <c r="G116" s="8">
        <f t="shared" si="21"/>
        <v>0</v>
      </c>
      <c r="H116" s="8">
        <f t="shared" si="21"/>
        <v>0.5</v>
      </c>
      <c r="I116" s="8">
        <f t="shared" si="21"/>
        <v>5.5</v>
      </c>
      <c r="J116" s="8">
        <f t="shared" si="21"/>
        <v>10.5</v>
      </c>
      <c r="K116" s="8">
        <f t="shared" si="21"/>
        <v>15.5</v>
      </c>
      <c r="L116" s="8">
        <f t="shared" si="21"/>
        <v>25.5</v>
      </c>
      <c r="M116" s="8">
        <f t="shared" si="21"/>
        <v>4.5</v>
      </c>
      <c r="N116" s="8">
        <f t="shared" si="21"/>
        <v>0</v>
      </c>
      <c r="O116" s="8">
        <f t="shared" si="21"/>
        <v>0</v>
      </c>
      <c r="P116" s="8">
        <f t="shared" si="21"/>
        <v>0</v>
      </c>
      <c r="Q116" s="8">
        <f t="shared" si="21"/>
        <v>0</v>
      </c>
      <c r="R116" s="8">
        <f t="shared" si="21"/>
        <v>0</v>
      </c>
      <c r="S116" s="8">
        <f t="shared" si="21"/>
        <v>0</v>
      </c>
      <c r="T116" s="21">
        <f t="shared" si="13"/>
        <v>4</v>
      </c>
      <c r="U116" s="19">
        <f>VLOOKUP($B116,Gas!$B$3:$E$2506,2)</f>
        <v>2.48</v>
      </c>
      <c r="V116" s="44">
        <f t="shared" si="14"/>
        <v>9.879032258064516</v>
      </c>
    </row>
    <row r="117" spans="1:22" x14ac:dyDescent="0.2">
      <c r="A117" s="43">
        <f t="shared" si="18"/>
        <v>4</v>
      </c>
      <c r="B117" s="91">
        <v>35902</v>
      </c>
      <c r="C117" s="92">
        <v>25</v>
      </c>
      <c r="D117" s="4">
        <f t="shared" si="12"/>
        <v>2.0202707317519469E-2</v>
      </c>
      <c r="E117" s="100">
        <f t="shared" si="16"/>
        <v>0.49978579511263443</v>
      </c>
      <c r="G117" s="8">
        <f t="shared" si="21"/>
        <v>0</v>
      </c>
      <c r="H117" s="8">
        <f t="shared" si="21"/>
        <v>0</v>
      </c>
      <c r="I117" s="8">
        <f t="shared" si="21"/>
        <v>5</v>
      </c>
      <c r="J117" s="8">
        <f t="shared" si="21"/>
        <v>10</v>
      </c>
      <c r="K117" s="8">
        <f t="shared" si="21"/>
        <v>15</v>
      </c>
      <c r="L117" s="8">
        <f t="shared" si="21"/>
        <v>25</v>
      </c>
      <c r="M117" s="8">
        <f t="shared" si="21"/>
        <v>5</v>
      </c>
      <c r="N117" s="8">
        <f t="shared" si="21"/>
        <v>0</v>
      </c>
      <c r="O117" s="8">
        <f t="shared" si="21"/>
        <v>0</v>
      </c>
      <c r="P117" s="8">
        <f t="shared" si="21"/>
        <v>0</v>
      </c>
      <c r="Q117" s="8">
        <f t="shared" si="21"/>
        <v>0</v>
      </c>
      <c r="R117" s="8">
        <f t="shared" si="21"/>
        <v>0</v>
      </c>
      <c r="S117" s="8">
        <f t="shared" si="21"/>
        <v>0</v>
      </c>
      <c r="T117" s="21">
        <f t="shared" si="13"/>
        <v>4</v>
      </c>
      <c r="U117" s="19">
        <f>VLOOKUP($B117,Gas!$B$3:$E$2506,2)</f>
        <v>2.4750000000000001</v>
      </c>
      <c r="V117" s="44">
        <f t="shared" si="14"/>
        <v>10.1010101010101</v>
      </c>
    </row>
    <row r="118" spans="1:22" x14ac:dyDescent="0.2">
      <c r="A118" s="43">
        <f t="shared" si="18"/>
        <v>4</v>
      </c>
      <c r="B118" s="91">
        <v>35905</v>
      </c>
      <c r="C118" s="92">
        <v>24.15</v>
      </c>
      <c r="D118" s="4">
        <f t="shared" si="12"/>
        <v>-3.459144476961909E-2</v>
      </c>
      <c r="E118" s="100">
        <f t="shared" si="16"/>
        <v>0.31860539946552818</v>
      </c>
      <c r="G118" s="8">
        <f t="shared" si="21"/>
        <v>0</v>
      </c>
      <c r="H118" s="8">
        <f t="shared" si="21"/>
        <v>0.85000000000000142</v>
      </c>
      <c r="I118" s="8">
        <f t="shared" si="21"/>
        <v>5.8500000000000014</v>
      </c>
      <c r="J118" s="8">
        <f t="shared" si="21"/>
        <v>10.850000000000001</v>
      </c>
      <c r="K118" s="8">
        <f t="shared" si="21"/>
        <v>15.850000000000001</v>
      </c>
      <c r="L118" s="8">
        <f t="shared" si="21"/>
        <v>25.85</v>
      </c>
      <c r="M118" s="8">
        <f t="shared" si="21"/>
        <v>4.1499999999999986</v>
      </c>
      <c r="N118" s="8">
        <f t="shared" si="21"/>
        <v>0</v>
      </c>
      <c r="O118" s="8">
        <f t="shared" si="21"/>
        <v>0</v>
      </c>
      <c r="P118" s="8">
        <f t="shared" si="21"/>
        <v>0</v>
      </c>
      <c r="Q118" s="8">
        <f t="shared" si="21"/>
        <v>0</v>
      </c>
      <c r="R118" s="8">
        <f t="shared" si="21"/>
        <v>0</v>
      </c>
      <c r="S118" s="8">
        <f t="shared" si="21"/>
        <v>0</v>
      </c>
      <c r="T118" s="21">
        <f t="shared" si="13"/>
        <v>4</v>
      </c>
      <c r="U118" s="19">
        <f>VLOOKUP($B118,Gas!$B$3:$E$2506,2)</f>
        <v>2.39</v>
      </c>
      <c r="V118" s="44">
        <f t="shared" si="14"/>
        <v>10.10460251046025</v>
      </c>
    </row>
    <row r="119" spans="1:22" x14ac:dyDescent="0.2">
      <c r="A119" s="43">
        <f t="shared" si="18"/>
        <v>4</v>
      </c>
      <c r="B119" s="91">
        <v>35906</v>
      </c>
      <c r="C119" s="92">
        <v>24.67</v>
      </c>
      <c r="D119" s="4">
        <f t="shared" si="12"/>
        <v>2.1303550442683835E-2</v>
      </c>
      <c r="E119" s="100">
        <f t="shared" si="16"/>
        <v>0.32332532108873652</v>
      </c>
      <c r="G119" s="8">
        <f t="shared" si="21"/>
        <v>0</v>
      </c>
      <c r="H119" s="8">
        <f t="shared" si="21"/>
        <v>0.32999999999999829</v>
      </c>
      <c r="I119" s="8">
        <f t="shared" si="21"/>
        <v>5.3299999999999983</v>
      </c>
      <c r="J119" s="8">
        <f t="shared" si="21"/>
        <v>10.329999999999998</v>
      </c>
      <c r="K119" s="8">
        <f t="shared" si="21"/>
        <v>15.329999999999998</v>
      </c>
      <c r="L119" s="8">
        <f t="shared" si="21"/>
        <v>25.33</v>
      </c>
      <c r="M119" s="8">
        <f t="shared" si="21"/>
        <v>4.6700000000000017</v>
      </c>
      <c r="N119" s="8">
        <f t="shared" si="21"/>
        <v>0</v>
      </c>
      <c r="O119" s="8">
        <f t="shared" si="21"/>
        <v>0</v>
      </c>
      <c r="P119" s="8">
        <f t="shared" si="21"/>
        <v>0</v>
      </c>
      <c r="Q119" s="8">
        <f t="shared" si="21"/>
        <v>0</v>
      </c>
      <c r="R119" s="8">
        <f t="shared" si="21"/>
        <v>0</v>
      </c>
      <c r="S119" s="8">
        <f t="shared" si="21"/>
        <v>0</v>
      </c>
      <c r="T119" s="21">
        <f t="shared" si="13"/>
        <v>4</v>
      </c>
      <c r="U119" s="19">
        <f>VLOOKUP($B119,Gas!$B$3:$E$2506,2)</f>
        <v>2.4</v>
      </c>
      <c r="V119" s="44">
        <f t="shared" si="14"/>
        <v>10.279166666666669</v>
      </c>
    </row>
    <row r="120" spans="1:22" x14ac:dyDescent="0.2">
      <c r="A120" s="43">
        <f t="shared" si="18"/>
        <v>4</v>
      </c>
      <c r="B120" s="91">
        <v>35907</v>
      </c>
      <c r="C120" s="92">
        <v>25</v>
      </c>
      <c r="D120" s="4">
        <f t="shared" si="12"/>
        <v>1.3287894326935371E-2</v>
      </c>
      <c r="E120" s="100">
        <f t="shared" si="16"/>
        <v>0.33193564909069989</v>
      </c>
      <c r="G120" s="8">
        <f t="shared" si="21"/>
        <v>0</v>
      </c>
      <c r="H120" s="8">
        <f t="shared" si="21"/>
        <v>0</v>
      </c>
      <c r="I120" s="8">
        <f t="shared" si="21"/>
        <v>5</v>
      </c>
      <c r="J120" s="8">
        <f t="shared" si="21"/>
        <v>10</v>
      </c>
      <c r="K120" s="8">
        <f t="shared" si="21"/>
        <v>15</v>
      </c>
      <c r="L120" s="8">
        <f t="shared" si="21"/>
        <v>25</v>
      </c>
      <c r="M120" s="8">
        <f t="shared" si="21"/>
        <v>5</v>
      </c>
      <c r="N120" s="8">
        <f t="shared" si="21"/>
        <v>0</v>
      </c>
      <c r="O120" s="8">
        <f t="shared" si="21"/>
        <v>0</v>
      </c>
      <c r="P120" s="8">
        <f t="shared" si="21"/>
        <v>0</v>
      </c>
      <c r="Q120" s="8">
        <f t="shared" si="21"/>
        <v>0</v>
      </c>
      <c r="R120" s="8">
        <f t="shared" si="21"/>
        <v>0</v>
      </c>
      <c r="S120" s="8">
        <f t="shared" si="21"/>
        <v>0</v>
      </c>
      <c r="T120" s="21">
        <f t="shared" si="13"/>
        <v>4</v>
      </c>
      <c r="U120" s="19">
        <f>VLOOKUP($B120,Gas!$B$3:$E$2506,2)</f>
        <v>2.4550000000000001</v>
      </c>
      <c r="V120" s="44">
        <f t="shared" si="14"/>
        <v>10.183299389002036</v>
      </c>
    </row>
    <row r="121" spans="1:22" x14ac:dyDescent="0.2">
      <c r="A121" s="43">
        <f t="shared" si="18"/>
        <v>4</v>
      </c>
      <c r="B121" s="91">
        <v>35908</v>
      </c>
      <c r="C121" s="92">
        <v>24.63</v>
      </c>
      <c r="D121" s="4">
        <f t="shared" si="12"/>
        <v>-1.4910612735754241E-2</v>
      </c>
      <c r="E121" s="100">
        <f t="shared" si="16"/>
        <v>0.33970512059800118</v>
      </c>
      <c r="G121" s="8">
        <f t="shared" si="21"/>
        <v>0</v>
      </c>
      <c r="H121" s="8">
        <f t="shared" si="21"/>
        <v>0.37000000000000099</v>
      </c>
      <c r="I121" s="8">
        <f t="shared" si="21"/>
        <v>5.370000000000001</v>
      </c>
      <c r="J121" s="8">
        <f t="shared" si="21"/>
        <v>10.370000000000001</v>
      </c>
      <c r="K121" s="8">
        <f t="shared" si="21"/>
        <v>15.370000000000001</v>
      </c>
      <c r="L121" s="8">
        <f t="shared" si="21"/>
        <v>25.37</v>
      </c>
      <c r="M121" s="8">
        <f t="shared" si="21"/>
        <v>4.629999999999999</v>
      </c>
      <c r="N121" s="8">
        <f t="shared" si="21"/>
        <v>0</v>
      </c>
      <c r="O121" s="8">
        <f t="shared" si="21"/>
        <v>0</v>
      </c>
      <c r="P121" s="8">
        <f t="shared" si="21"/>
        <v>0</v>
      </c>
      <c r="Q121" s="8">
        <f t="shared" si="21"/>
        <v>0</v>
      </c>
      <c r="R121" s="8">
        <f t="shared" si="21"/>
        <v>0</v>
      </c>
      <c r="S121" s="8">
        <f t="shared" si="21"/>
        <v>0</v>
      </c>
      <c r="T121" s="21">
        <f t="shared" si="13"/>
        <v>4</v>
      </c>
      <c r="U121" s="19">
        <f>VLOOKUP($B121,Gas!$B$3:$E$2506,2)</f>
        <v>2.5099999999999998</v>
      </c>
      <c r="V121" s="44">
        <f t="shared" si="14"/>
        <v>9.8127490039840648</v>
      </c>
    </row>
    <row r="122" spans="1:22" x14ac:dyDescent="0.2">
      <c r="A122" s="43">
        <f t="shared" si="18"/>
        <v>4</v>
      </c>
      <c r="B122" s="91">
        <v>35909</v>
      </c>
      <c r="C122" s="92">
        <v>26.25</v>
      </c>
      <c r="D122" s="4">
        <f t="shared" si="12"/>
        <v>6.3700776905186288E-2</v>
      </c>
      <c r="E122" s="100">
        <f t="shared" si="16"/>
        <v>0.45894799392875285</v>
      </c>
      <c r="G122" s="8">
        <f t="shared" si="21"/>
        <v>0</v>
      </c>
      <c r="H122" s="8">
        <f t="shared" si="21"/>
        <v>0</v>
      </c>
      <c r="I122" s="8">
        <f t="shared" si="21"/>
        <v>3.75</v>
      </c>
      <c r="J122" s="8">
        <f t="shared" si="21"/>
        <v>8.75</v>
      </c>
      <c r="K122" s="8">
        <f t="shared" si="21"/>
        <v>13.75</v>
      </c>
      <c r="L122" s="8">
        <f t="shared" si="21"/>
        <v>23.75</v>
      </c>
      <c r="M122" s="8">
        <f t="shared" si="21"/>
        <v>6.25</v>
      </c>
      <c r="N122" s="8">
        <f t="shared" si="21"/>
        <v>1.25</v>
      </c>
      <c r="O122" s="8">
        <f t="shared" si="21"/>
        <v>0</v>
      </c>
      <c r="P122" s="8">
        <f t="shared" si="21"/>
        <v>0</v>
      </c>
      <c r="Q122" s="8">
        <f t="shared" si="21"/>
        <v>0</v>
      </c>
      <c r="R122" s="8">
        <f t="shared" si="21"/>
        <v>0</v>
      </c>
      <c r="S122" s="8">
        <f t="shared" si="21"/>
        <v>0</v>
      </c>
      <c r="T122" s="21">
        <f t="shared" si="13"/>
        <v>4</v>
      </c>
      <c r="U122" s="19">
        <f>VLOOKUP($B122,Gas!$B$3:$E$2506,2)</f>
        <v>2.335</v>
      </c>
      <c r="V122" s="44">
        <f t="shared" si="14"/>
        <v>11.241970021413277</v>
      </c>
    </row>
    <row r="123" spans="1:22" x14ac:dyDescent="0.2">
      <c r="A123" s="43">
        <f t="shared" si="18"/>
        <v>4</v>
      </c>
      <c r="B123" s="91">
        <v>35912</v>
      </c>
      <c r="C123" s="92">
        <v>25.1</v>
      </c>
      <c r="D123" s="4">
        <f t="shared" si="12"/>
        <v>-4.4798142899894478E-2</v>
      </c>
      <c r="E123" s="100">
        <f t="shared" si="16"/>
        <v>0.52181490542794451</v>
      </c>
      <c r="G123" s="8">
        <f t="shared" si="21"/>
        <v>0</v>
      </c>
      <c r="H123" s="8">
        <f t="shared" si="21"/>
        <v>0</v>
      </c>
      <c r="I123" s="8">
        <f t="shared" si="21"/>
        <v>4.8999999999999986</v>
      </c>
      <c r="J123" s="8">
        <f t="shared" si="21"/>
        <v>9.8999999999999986</v>
      </c>
      <c r="K123" s="8">
        <f t="shared" si="21"/>
        <v>14.899999999999999</v>
      </c>
      <c r="L123" s="8">
        <f t="shared" si="21"/>
        <v>24.9</v>
      </c>
      <c r="M123" s="8">
        <f t="shared" si="21"/>
        <v>5.1000000000000014</v>
      </c>
      <c r="N123" s="8">
        <f t="shared" si="21"/>
        <v>0.10000000000000142</v>
      </c>
      <c r="O123" s="8">
        <f t="shared" si="21"/>
        <v>0</v>
      </c>
      <c r="P123" s="8">
        <f t="shared" si="21"/>
        <v>0</v>
      </c>
      <c r="Q123" s="8">
        <f t="shared" si="21"/>
        <v>0</v>
      </c>
      <c r="R123" s="8">
        <f t="shared" si="21"/>
        <v>0</v>
      </c>
      <c r="S123" s="8">
        <f t="shared" si="21"/>
        <v>0</v>
      </c>
      <c r="T123" s="21">
        <f t="shared" si="13"/>
        <v>4</v>
      </c>
      <c r="U123" s="19">
        <f>VLOOKUP($B123,Gas!$B$3:$E$2506,2)</f>
        <v>2.3050000000000002</v>
      </c>
      <c r="V123" s="44">
        <f t="shared" si="14"/>
        <v>10.889370932754881</v>
      </c>
    </row>
    <row r="124" spans="1:22" x14ac:dyDescent="0.2">
      <c r="A124" s="43">
        <f t="shared" si="18"/>
        <v>4</v>
      </c>
      <c r="B124" s="91">
        <v>35913</v>
      </c>
      <c r="C124" s="92">
        <v>27.2</v>
      </c>
      <c r="D124" s="4">
        <f t="shared" si="12"/>
        <v>8.0349127164213358E-2</v>
      </c>
      <c r="E124" s="100">
        <f t="shared" si="16"/>
        <v>0.65787412589547956</v>
      </c>
      <c r="G124" s="8">
        <f t="shared" ref="G124:S133" si="22">IF(G$1="P",MAX(0,G$2-$C124),IF(G$1="C",MAX(0,$C124-G$2)))</f>
        <v>0</v>
      </c>
      <c r="H124" s="8">
        <f t="shared" si="22"/>
        <v>0</v>
      </c>
      <c r="I124" s="8">
        <f t="shared" si="22"/>
        <v>2.8000000000000007</v>
      </c>
      <c r="J124" s="8">
        <f t="shared" si="22"/>
        <v>7.8000000000000007</v>
      </c>
      <c r="K124" s="8">
        <f t="shared" si="22"/>
        <v>12.8</v>
      </c>
      <c r="L124" s="8">
        <f t="shared" si="22"/>
        <v>22.8</v>
      </c>
      <c r="M124" s="8">
        <f t="shared" si="22"/>
        <v>7.1999999999999993</v>
      </c>
      <c r="N124" s="8">
        <f t="shared" si="22"/>
        <v>2.1999999999999993</v>
      </c>
      <c r="O124" s="8">
        <f t="shared" si="22"/>
        <v>0</v>
      </c>
      <c r="P124" s="8">
        <f t="shared" si="22"/>
        <v>0</v>
      </c>
      <c r="Q124" s="8">
        <f t="shared" si="22"/>
        <v>0</v>
      </c>
      <c r="R124" s="8">
        <f t="shared" si="22"/>
        <v>0</v>
      </c>
      <c r="S124" s="8">
        <f t="shared" si="22"/>
        <v>0</v>
      </c>
      <c r="T124" s="21">
        <f t="shared" si="13"/>
        <v>4</v>
      </c>
      <c r="U124" s="19">
        <f>VLOOKUP($B124,Gas!$B$3:$E$2506,2)</f>
        <v>2.2799999999999998</v>
      </c>
      <c r="V124" s="44">
        <f t="shared" si="14"/>
        <v>11.92982456140351</v>
      </c>
    </row>
    <row r="125" spans="1:22" x14ac:dyDescent="0.2">
      <c r="A125" s="43">
        <f t="shared" si="18"/>
        <v>4</v>
      </c>
      <c r="B125" s="91">
        <v>35914</v>
      </c>
      <c r="C125" s="92">
        <v>25.33</v>
      </c>
      <c r="D125" s="4">
        <f t="shared" si="12"/>
        <v>-7.122750928836788E-2</v>
      </c>
      <c r="E125" s="100">
        <f t="shared" si="16"/>
        <v>0.74424566975909501</v>
      </c>
      <c r="G125" s="8">
        <f t="shared" si="22"/>
        <v>0</v>
      </c>
      <c r="H125" s="8">
        <f t="shared" si="22"/>
        <v>0</v>
      </c>
      <c r="I125" s="8">
        <f t="shared" si="22"/>
        <v>4.6700000000000017</v>
      </c>
      <c r="J125" s="8">
        <f t="shared" si="22"/>
        <v>9.6700000000000017</v>
      </c>
      <c r="K125" s="8">
        <f t="shared" si="22"/>
        <v>14.670000000000002</v>
      </c>
      <c r="L125" s="8">
        <f t="shared" si="22"/>
        <v>24.67</v>
      </c>
      <c r="M125" s="8">
        <f t="shared" si="22"/>
        <v>5.3299999999999983</v>
      </c>
      <c r="N125" s="8">
        <f t="shared" si="22"/>
        <v>0.32999999999999829</v>
      </c>
      <c r="O125" s="8">
        <f t="shared" si="22"/>
        <v>0</v>
      </c>
      <c r="P125" s="8">
        <f t="shared" si="22"/>
        <v>0</v>
      </c>
      <c r="Q125" s="8">
        <f t="shared" si="22"/>
        <v>0</v>
      </c>
      <c r="R125" s="8">
        <f t="shared" si="22"/>
        <v>0</v>
      </c>
      <c r="S125" s="8">
        <f t="shared" si="22"/>
        <v>0</v>
      </c>
      <c r="T125" s="21">
        <f t="shared" si="13"/>
        <v>4</v>
      </c>
      <c r="U125" s="19">
        <f>VLOOKUP($B125,Gas!$B$3:$E$2506,2)</f>
        <v>2.2650000000000001</v>
      </c>
      <c r="V125" s="44">
        <f t="shared" si="14"/>
        <v>11.183222958057394</v>
      </c>
    </row>
    <row r="126" spans="1:22" x14ac:dyDescent="0.2">
      <c r="A126" s="43">
        <f t="shared" si="18"/>
        <v>4</v>
      </c>
      <c r="B126" s="91">
        <v>35915</v>
      </c>
      <c r="C126" s="92">
        <v>28.38</v>
      </c>
      <c r="D126" s="4">
        <f t="shared" si="12"/>
        <v>0.11369520771831274</v>
      </c>
      <c r="E126" s="100">
        <f t="shared" si="16"/>
        <v>0.92521493983803804</v>
      </c>
      <c r="G126" s="8">
        <f t="shared" si="22"/>
        <v>0</v>
      </c>
      <c r="H126" s="8">
        <f t="shared" si="22"/>
        <v>0</v>
      </c>
      <c r="I126" s="8">
        <f t="shared" si="22"/>
        <v>1.620000000000001</v>
      </c>
      <c r="J126" s="8">
        <f t="shared" si="22"/>
        <v>6.620000000000001</v>
      </c>
      <c r="K126" s="8">
        <f t="shared" si="22"/>
        <v>11.620000000000001</v>
      </c>
      <c r="L126" s="8">
        <f t="shared" si="22"/>
        <v>21.62</v>
      </c>
      <c r="M126" s="8">
        <f t="shared" si="22"/>
        <v>8.379999999999999</v>
      </c>
      <c r="N126" s="8">
        <f t="shared" si="22"/>
        <v>3.379999999999999</v>
      </c>
      <c r="O126" s="8">
        <f t="shared" si="22"/>
        <v>0</v>
      </c>
      <c r="P126" s="8">
        <f t="shared" si="22"/>
        <v>0</v>
      </c>
      <c r="Q126" s="8">
        <f t="shared" si="22"/>
        <v>0</v>
      </c>
      <c r="R126" s="8">
        <f t="shared" si="22"/>
        <v>0</v>
      </c>
      <c r="S126" s="8">
        <f t="shared" si="22"/>
        <v>0</v>
      </c>
      <c r="T126" s="21">
        <f t="shared" si="13"/>
        <v>4</v>
      </c>
      <c r="U126" s="19">
        <f>VLOOKUP($B126,Gas!$B$3:$E$2506,2)</f>
        <v>2.29</v>
      </c>
      <c r="V126" s="44">
        <f t="shared" si="14"/>
        <v>12.393013100436681</v>
      </c>
    </row>
    <row r="127" spans="1:22" x14ac:dyDescent="0.2">
      <c r="A127" s="43">
        <f t="shared" si="18"/>
        <v>5</v>
      </c>
      <c r="B127" s="91">
        <v>35916</v>
      </c>
      <c r="C127" s="92">
        <v>27.63</v>
      </c>
      <c r="D127" s="4">
        <f t="shared" si="12"/>
        <v>-2.6782532796571397E-2</v>
      </c>
      <c r="E127" s="100">
        <f t="shared" si="16"/>
        <v>0.94702288914196142</v>
      </c>
      <c r="G127" s="8">
        <f t="shared" si="22"/>
        <v>0</v>
      </c>
      <c r="H127" s="8">
        <f t="shared" si="22"/>
        <v>0</v>
      </c>
      <c r="I127" s="8">
        <f t="shared" si="22"/>
        <v>2.370000000000001</v>
      </c>
      <c r="J127" s="8">
        <f t="shared" si="22"/>
        <v>7.370000000000001</v>
      </c>
      <c r="K127" s="8">
        <f t="shared" si="22"/>
        <v>12.370000000000001</v>
      </c>
      <c r="L127" s="8">
        <f t="shared" si="22"/>
        <v>22.37</v>
      </c>
      <c r="M127" s="8">
        <f t="shared" si="22"/>
        <v>7.629999999999999</v>
      </c>
      <c r="N127" s="8">
        <f t="shared" si="22"/>
        <v>2.629999999999999</v>
      </c>
      <c r="O127" s="8">
        <f t="shared" si="22"/>
        <v>0</v>
      </c>
      <c r="P127" s="8">
        <f t="shared" si="22"/>
        <v>0</v>
      </c>
      <c r="Q127" s="8">
        <f t="shared" si="22"/>
        <v>0</v>
      </c>
      <c r="R127" s="8">
        <f t="shared" si="22"/>
        <v>0</v>
      </c>
      <c r="S127" s="8">
        <f t="shared" si="22"/>
        <v>0</v>
      </c>
      <c r="T127" s="21">
        <f t="shared" si="13"/>
        <v>5</v>
      </c>
      <c r="U127" s="19">
        <f>VLOOKUP($B127,Gas!$B$3:$E$2506,2)</f>
        <v>2.1749999999999998</v>
      </c>
      <c r="V127" s="44">
        <f t="shared" si="14"/>
        <v>12.703448275862069</v>
      </c>
    </row>
    <row r="128" spans="1:22" x14ac:dyDescent="0.2">
      <c r="A128" s="43">
        <f t="shared" si="18"/>
        <v>5</v>
      </c>
      <c r="B128" s="91">
        <v>35919</v>
      </c>
      <c r="C128" s="92">
        <v>25.5</v>
      </c>
      <c r="D128" s="4">
        <f t="shared" si="12"/>
        <v>-8.0223686770944616E-2</v>
      </c>
      <c r="E128" s="100">
        <f t="shared" si="16"/>
        <v>1.0305151274293325</v>
      </c>
      <c r="G128" s="8">
        <f t="shared" si="22"/>
        <v>0</v>
      </c>
      <c r="H128" s="8">
        <f t="shared" si="22"/>
        <v>0</v>
      </c>
      <c r="I128" s="8">
        <f t="shared" si="22"/>
        <v>4.5</v>
      </c>
      <c r="J128" s="8">
        <f t="shared" si="22"/>
        <v>9.5</v>
      </c>
      <c r="K128" s="8">
        <f t="shared" si="22"/>
        <v>14.5</v>
      </c>
      <c r="L128" s="8">
        <f t="shared" si="22"/>
        <v>24.5</v>
      </c>
      <c r="M128" s="8">
        <f t="shared" si="22"/>
        <v>5.5</v>
      </c>
      <c r="N128" s="8">
        <f t="shared" si="22"/>
        <v>0.5</v>
      </c>
      <c r="O128" s="8">
        <f t="shared" si="22"/>
        <v>0</v>
      </c>
      <c r="P128" s="8">
        <f t="shared" si="22"/>
        <v>0</v>
      </c>
      <c r="Q128" s="8">
        <f t="shared" si="22"/>
        <v>0</v>
      </c>
      <c r="R128" s="8">
        <f t="shared" si="22"/>
        <v>0</v>
      </c>
      <c r="S128" s="8">
        <f t="shared" si="22"/>
        <v>0</v>
      </c>
      <c r="T128" s="21">
        <f t="shared" si="13"/>
        <v>5</v>
      </c>
      <c r="U128" s="19">
        <f>VLOOKUP($B128,Gas!$B$3:$E$2506,2)</f>
        <v>2.1150000000000002</v>
      </c>
      <c r="V128" s="44">
        <f t="shared" si="14"/>
        <v>12.056737588652481</v>
      </c>
    </row>
    <row r="129" spans="1:22" x14ac:dyDescent="0.2">
      <c r="A129" s="43">
        <f t="shared" si="18"/>
        <v>5</v>
      </c>
      <c r="B129" s="91">
        <v>35920</v>
      </c>
      <c r="C129" s="92">
        <v>26.17</v>
      </c>
      <c r="D129" s="4">
        <f t="shared" si="12"/>
        <v>2.593526437767411E-2</v>
      </c>
      <c r="E129" s="100">
        <f t="shared" si="16"/>
        <v>1.0327535368850604</v>
      </c>
      <c r="G129" s="8">
        <f t="shared" si="22"/>
        <v>0</v>
      </c>
      <c r="H129" s="8">
        <f t="shared" si="22"/>
        <v>0</v>
      </c>
      <c r="I129" s="8">
        <f t="shared" si="22"/>
        <v>3.8299999999999983</v>
      </c>
      <c r="J129" s="8">
        <f t="shared" si="22"/>
        <v>8.8299999999999983</v>
      </c>
      <c r="K129" s="8">
        <f t="shared" si="22"/>
        <v>13.829999999999998</v>
      </c>
      <c r="L129" s="8">
        <f t="shared" si="22"/>
        <v>23.83</v>
      </c>
      <c r="M129" s="8">
        <f t="shared" si="22"/>
        <v>6.1700000000000017</v>
      </c>
      <c r="N129" s="8">
        <f t="shared" si="22"/>
        <v>1.1700000000000017</v>
      </c>
      <c r="O129" s="8">
        <f t="shared" si="22"/>
        <v>0</v>
      </c>
      <c r="P129" s="8">
        <f t="shared" si="22"/>
        <v>0</v>
      </c>
      <c r="Q129" s="8">
        <f t="shared" si="22"/>
        <v>0</v>
      </c>
      <c r="R129" s="8">
        <f t="shared" si="22"/>
        <v>0</v>
      </c>
      <c r="S129" s="8">
        <f t="shared" si="22"/>
        <v>0</v>
      </c>
      <c r="T129" s="21">
        <f t="shared" si="13"/>
        <v>5</v>
      </c>
      <c r="U129" s="19">
        <f>VLOOKUP($B129,Gas!$B$3:$E$2506,2)</f>
        <v>2.0550000000000002</v>
      </c>
      <c r="V129" s="44">
        <f t="shared" si="14"/>
        <v>12.734793187347933</v>
      </c>
    </row>
    <row r="130" spans="1:22" x14ac:dyDescent="0.2">
      <c r="A130" s="43">
        <f t="shared" si="18"/>
        <v>5</v>
      </c>
      <c r="B130" s="91">
        <v>35921</v>
      </c>
      <c r="C130" s="92">
        <v>28.38</v>
      </c>
      <c r="D130" s="4">
        <f t="shared" si="12"/>
        <v>8.1070955189841948E-2</v>
      </c>
      <c r="E130" s="100">
        <f t="shared" si="16"/>
        <v>1.0996610950514394</v>
      </c>
      <c r="G130" s="8">
        <f t="shared" si="22"/>
        <v>0</v>
      </c>
      <c r="H130" s="8">
        <f t="shared" si="22"/>
        <v>0</v>
      </c>
      <c r="I130" s="8">
        <f t="shared" si="22"/>
        <v>1.620000000000001</v>
      </c>
      <c r="J130" s="8">
        <f t="shared" si="22"/>
        <v>6.620000000000001</v>
      </c>
      <c r="K130" s="8">
        <f t="shared" si="22"/>
        <v>11.620000000000001</v>
      </c>
      <c r="L130" s="8">
        <f t="shared" si="22"/>
        <v>21.62</v>
      </c>
      <c r="M130" s="8">
        <f t="shared" si="22"/>
        <v>8.379999999999999</v>
      </c>
      <c r="N130" s="8">
        <f t="shared" si="22"/>
        <v>3.379999999999999</v>
      </c>
      <c r="O130" s="8">
        <f t="shared" si="22"/>
        <v>0</v>
      </c>
      <c r="P130" s="8">
        <f t="shared" si="22"/>
        <v>0</v>
      </c>
      <c r="Q130" s="8">
        <f t="shared" si="22"/>
        <v>0</v>
      </c>
      <c r="R130" s="8">
        <f t="shared" si="22"/>
        <v>0</v>
      </c>
      <c r="S130" s="8">
        <f t="shared" si="22"/>
        <v>0</v>
      </c>
      <c r="T130" s="21">
        <f t="shared" si="13"/>
        <v>5</v>
      </c>
      <c r="U130" s="19">
        <f>VLOOKUP($B130,Gas!$B$3:$E$2506,2)</f>
        <v>2.1749999999999998</v>
      </c>
      <c r="V130" s="44">
        <f t="shared" si="14"/>
        <v>13.048275862068966</v>
      </c>
    </row>
    <row r="131" spans="1:22" x14ac:dyDescent="0.2">
      <c r="A131" s="43">
        <f t="shared" si="18"/>
        <v>5</v>
      </c>
      <c r="B131" s="91">
        <v>35922</v>
      </c>
      <c r="C131" s="92">
        <v>28.33</v>
      </c>
      <c r="D131" s="4">
        <f t="shared" si="12"/>
        <v>-1.7633578894713996E-3</v>
      </c>
      <c r="E131" s="100">
        <f t="shared" si="16"/>
        <v>1.0924389538691455</v>
      </c>
      <c r="G131" s="8">
        <f t="shared" si="22"/>
        <v>0</v>
      </c>
      <c r="H131" s="8">
        <f t="shared" si="22"/>
        <v>0</v>
      </c>
      <c r="I131" s="8">
        <f t="shared" si="22"/>
        <v>1.6700000000000017</v>
      </c>
      <c r="J131" s="8">
        <f t="shared" si="22"/>
        <v>6.6700000000000017</v>
      </c>
      <c r="K131" s="8">
        <f t="shared" si="22"/>
        <v>11.670000000000002</v>
      </c>
      <c r="L131" s="8">
        <f t="shared" si="22"/>
        <v>21.67</v>
      </c>
      <c r="M131" s="8">
        <f t="shared" si="22"/>
        <v>8.3299999999999983</v>
      </c>
      <c r="N131" s="8">
        <f t="shared" si="22"/>
        <v>3.3299999999999983</v>
      </c>
      <c r="O131" s="8">
        <f t="shared" si="22"/>
        <v>0</v>
      </c>
      <c r="P131" s="8">
        <f t="shared" si="22"/>
        <v>0</v>
      </c>
      <c r="Q131" s="8">
        <f t="shared" si="22"/>
        <v>0</v>
      </c>
      <c r="R131" s="8">
        <f t="shared" si="22"/>
        <v>0</v>
      </c>
      <c r="S131" s="8">
        <f t="shared" si="22"/>
        <v>0</v>
      </c>
      <c r="T131" s="21">
        <f t="shared" si="13"/>
        <v>5</v>
      </c>
      <c r="U131" s="19">
        <f>VLOOKUP($B131,Gas!$B$3:$E$2506,2)</f>
        <v>2.1150000000000002</v>
      </c>
      <c r="V131" s="44">
        <f t="shared" si="14"/>
        <v>13.39479905437352</v>
      </c>
    </row>
    <row r="132" spans="1:22" x14ac:dyDescent="0.2">
      <c r="A132" s="43">
        <f t="shared" si="18"/>
        <v>5</v>
      </c>
      <c r="B132" s="91">
        <v>35923</v>
      </c>
      <c r="C132" s="92">
        <v>27.63</v>
      </c>
      <c r="D132" s="4">
        <f t="shared" ref="D132:D195" si="23">LN(C132/C131)</f>
        <v>-2.5019174907099949E-2</v>
      </c>
      <c r="E132" s="100">
        <f t="shared" si="16"/>
        <v>1.070146019568837</v>
      </c>
      <c r="G132" s="8">
        <f t="shared" si="22"/>
        <v>0</v>
      </c>
      <c r="H132" s="8">
        <f t="shared" si="22"/>
        <v>0</v>
      </c>
      <c r="I132" s="8">
        <f t="shared" si="22"/>
        <v>2.370000000000001</v>
      </c>
      <c r="J132" s="8">
        <f t="shared" si="22"/>
        <v>7.370000000000001</v>
      </c>
      <c r="K132" s="8">
        <f t="shared" si="22"/>
        <v>12.370000000000001</v>
      </c>
      <c r="L132" s="8">
        <f t="shared" si="22"/>
        <v>22.37</v>
      </c>
      <c r="M132" s="8">
        <f t="shared" si="22"/>
        <v>7.629999999999999</v>
      </c>
      <c r="N132" s="8">
        <f t="shared" si="22"/>
        <v>2.629999999999999</v>
      </c>
      <c r="O132" s="8">
        <f t="shared" si="22"/>
        <v>0</v>
      </c>
      <c r="P132" s="8">
        <f t="shared" si="22"/>
        <v>0</v>
      </c>
      <c r="Q132" s="8">
        <f t="shared" si="22"/>
        <v>0</v>
      </c>
      <c r="R132" s="8">
        <f t="shared" si="22"/>
        <v>0</v>
      </c>
      <c r="S132" s="8">
        <f t="shared" si="22"/>
        <v>0</v>
      </c>
      <c r="T132" s="21">
        <f t="shared" ref="T132:T195" si="24">A132</f>
        <v>5</v>
      </c>
      <c r="U132" s="19">
        <f>VLOOKUP($B132,Gas!$B$3:$E$2506,2)</f>
        <v>2.15</v>
      </c>
      <c r="V132" s="44">
        <f t="shared" ref="V132:V195" si="25">C132/U132</f>
        <v>12.851162790697675</v>
      </c>
    </row>
    <row r="133" spans="1:22" x14ac:dyDescent="0.2">
      <c r="A133" s="43">
        <f t="shared" si="18"/>
        <v>5</v>
      </c>
      <c r="B133" s="91">
        <v>35926</v>
      </c>
      <c r="C133" s="92">
        <v>27.92</v>
      </c>
      <c r="D133" s="4">
        <f t="shared" si="23"/>
        <v>1.044113895884656E-2</v>
      </c>
      <c r="E133" s="100">
        <f t="shared" si="16"/>
        <v>1.0335833896302691</v>
      </c>
      <c r="G133" s="8">
        <f t="shared" si="22"/>
        <v>0</v>
      </c>
      <c r="H133" s="8">
        <f t="shared" si="22"/>
        <v>0</v>
      </c>
      <c r="I133" s="8">
        <f t="shared" si="22"/>
        <v>2.0799999999999983</v>
      </c>
      <c r="J133" s="8">
        <f t="shared" si="22"/>
        <v>7.0799999999999983</v>
      </c>
      <c r="K133" s="8">
        <f t="shared" si="22"/>
        <v>12.079999999999998</v>
      </c>
      <c r="L133" s="8">
        <f t="shared" si="22"/>
        <v>22.08</v>
      </c>
      <c r="M133" s="8">
        <f t="shared" si="22"/>
        <v>7.9200000000000017</v>
      </c>
      <c r="N133" s="8">
        <f t="shared" si="22"/>
        <v>2.9200000000000017</v>
      </c>
      <c r="O133" s="8">
        <f t="shared" si="22"/>
        <v>0</v>
      </c>
      <c r="P133" s="8">
        <f t="shared" si="22"/>
        <v>0</v>
      </c>
      <c r="Q133" s="8">
        <f t="shared" si="22"/>
        <v>0</v>
      </c>
      <c r="R133" s="8">
        <f t="shared" si="22"/>
        <v>0</v>
      </c>
      <c r="S133" s="8">
        <f t="shared" si="22"/>
        <v>0</v>
      </c>
      <c r="T133" s="21">
        <f t="shared" si="24"/>
        <v>5</v>
      </c>
      <c r="U133" s="19">
        <f>VLOOKUP($B133,Gas!$B$3:$E$2506,2)</f>
        <v>2.11</v>
      </c>
      <c r="V133" s="44">
        <f t="shared" si="25"/>
        <v>13.23222748815166</v>
      </c>
    </row>
    <row r="134" spans="1:22" x14ac:dyDescent="0.2">
      <c r="A134" s="43">
        <f t="shared" si="18"/>
        <v>5</v>
      </c>
      <c r="B134" s="91">
        <v>35927</v>
      </c>
      <c r="C134" s="92">
        <v>27.56</v>
      </c>
      <c r="D134" s="4">
        <f t="shared" si="23"/>
        <v>-1.2977831748713989E-2</v>
      </c>
      <c r="E134" s="100">
        <f t="shared" si="16"/>
        <v>0.96158812277908168</v>
      </c>
      <c r="G134" s="8">
        <f t="shared" ref="G134:S143" si="26">IF(G$1="P",MAX(0,G$2-$C134),IF(G$1="C",MAX(0,$C134-G$2)))</f>
        <v>0</v>
      </c>
      <c r="H134" s="8">
        <f t="shared" si="26"/>
        <v>0</v>
      </c>
      <c r="I134" s="8">
        <f t="shared" si="26"/>
        <v>2.4400000000000013</v>
      </c>
      <c r="J134" s="8">
        <f t="shared" si="26"/>
        <v>7.4400000000000013</v>
      </c>
      <c r="K134" s="8">
        <f t="shared" si="26"/>
        <v>12.440000000000001</v>
      </c>
      <c r="L134" s="8">
        <f t="shared" si="26"/>
        <v>22.44</v>
      </c>
      <c r="M134" s="8">
        <f t="shared" si="26"/>
        <v>7.5599999999999987</v>
      </c>
      <c r="N134" s="8">
        <f t="shared" si="26"/>
        <v>2.5599999999999987</v>
      </c>
      <c r="O134" s="8">
        <f t="shared" si="26"/>
        <v>0</v>
      </c>
      <c r="P134" s="8">
        <f t="shared" si="26"/>
        <v>0</v>
      </c>
      <c r="Q134" s="8">
        <f t="shared" si="26"/>
        <v>0</v>
      </c>
      <c r="R134" s="8">
        <f t="shared" si="26"/>
        <v>0</v>
      </c>
      <c r="S134" s="8">
        <f t="shared" si="26"/>
        <v>0</v>
      </c>
      <c r="T134" s="21">
        <f t="shared" si="24"/>
        <v>5</v>
      </c>
      <c r="U134" s="19">
        <f>VLOOKUP($B134,Gas!$B$3:$E$2506,2)</f>
        <v>2.1749999999999998</v>
      </c>
      <c r="V134" s="44">
        <f t="shared" si="25"/>
        <v>12.671264367816093</v>
      </c>
    </row>
    <row r="135" spans="1:22" x14ac:dyDescent="0.2">
      <c r="A135" s="43">
        <f t="shared" si="18"/>
        <v>5</v>
      </c>
      <c r="B135" s="91">
        <v>35928</v>
      </c>
      <c r="C135" s="92">
        <v>26.38</v>
      </c>
      <c r="D135" s="4">
        <f t="shared" si="23"/>
        <v>-4.3759298856289264E-2</v>
      </c>
      <c r="E135" s="100">
        <f t="shared" si="16"/>
        <v>0.9125863237412265</v>
      </c>
      <c r="G135" s="8">
        <f t="shared" si="26"/>
        <v>0</v>
      </c>
      <c r="H135" s="8">
        <f t="shared" si="26"/>
        <v>0</v>
      </c>
      <c r="I135" s="8">
        <f t="shared" si="26"/>
        <v>3.620000000000001</v>
      </c>
      <c r="J135" s="8">
        <f t="shared" si="26"/>
        <v>8.620000000000001</v>
      </c>
      <c r="K135" s="8">
        <f t="shared" si="26"/>
        <v>13.620000000000001</v>
      </c>
      <c r="L135" s="8">
        <f t="shared" si="26"/>
        <v>23.62</v>
      </c>
      <c r="M135" s="8">
        <f t="shared" si="26"/>
        <v>6.379999999999999</v>
      </c>
      <c r="N135" s="8">
        <f t="shared" si="26"/>
        <v>1.379999999999999</v>
      </c>
      <c r="O135" s="8">
        <f t="shared" si="26"/>
        <v>0</v>
      </c>
      <c r="P135" s="8">
        <f t="shared" si="26"/>
        <v>0</v>
      </c>
      <c r="Q135" s="8">
        <f t="shared" si="26"/>
        <v>0</v>
      </c>
      <c r="R135" s="8">
        <f t="shared" si="26"/>
        <v>0</v>
      </c>
      <c r="S135" s="8">
        <f t="shared" si="26"/>
        <v>0</v>
      </c>
      <c r="T135" s="21">
        <f t="shared" si="24"/>
        <v>5</v>
      </c>
      <c r="U135" s="19">
        <f>VLOOKUP($B135,Gas!$B$3:$E$2506,2)</f>
        <v>2.23</v>
      </c>
      <c r="V135" s="44">
        <f t="shared" si="25"/>
        <v>11.829596412556054</v>
      </c>
    </row>
    <row r="136" spans="1:22" x14ac:dyDescent="0.2">
      <c r="A136" s="43">
        <f t="shared" si="18"/>
        <v>5</v>
      </c>
      <c r="B136" s="91">
        <v>35929</v>
      </c>
      <c r="C136" s="92">
        <v>26.5</v>
      </c>
      <c r="D136" s="4">
        <f t="shared" si="23"/>
        <v>4.5385857030080376E-3</v>
      </c>
      <c r="E136" s="100">
        <f t="shared" si="16"/>
        <v>0.68252990198888996</v>
      </c>
      <c r="G136" s="8">
        <f t="shared" si="26"/>
        <v>0</v>
      </c>
      <c r="H136" s="8">
        <f t="shared" si="26"/>
        <v>0</v>
      </c>
      <c r="I136" s="8">
        <f t="shared" si="26"/>
        <v>3.5</v>
      </c>
      <c r="J136" s="8">
        <f t="shared" si="26"/>
        <v>8.5</v>
      </c>
      <c r="K136" s="8">
        <f t="shared" si="26"/>
        <v>13.5</v>
      </c>
      <c r="L136" s="8">
        <f t="shared" si="26"/>
        <v>23.5</v>
      </c>
      <c r="M136" s="8">
        <f t="shared" si="26"/>
        <v>6.5</v>
      </c>
      <c r="N136" s="8">
        <f t="shared" si="26"/>
        <v>1.5</v>
      </c>
      <c r="O136" s="8">
        <f t="shared" si="26"/>
        <v>0</v>
      </c>
      <c r="P136" s="8">
        <f t="shared" si="26"/>
        <v>0</v>
      </c>
      <c r="Q136" s="8">
        <f t="shared" si="26"/>
        <v>0</v>
      </c>
      <c r="R136" s="8">
        <f t="shared" si="26"/>
        <v>0</v>
      </c>
      <c r="S136" s="8">
        <f t="shared" si="26"/>
        <v>0</v>
      </c>
      <c r="T136" s="21">
        <f t="shared" si="24"/>
        <v>5</v>
      </c>
      <c r="U136" s="19">
        <f>VLOOKUP($B136,Gas!$B$3:$E$2506,2)</f>
        <v>2.2349999999999999</v>
      </c>
      <c r="V136" s="44">
        <f t="shared" si="25"/>
        <v>11.856823266219241</v>
      </c>
    </row>
    <row r="137" spans="1:22" x14ac:dyDescent="0.2">
      <c r="A137" s="43">
        <f t="shared" si="18"/>
        <v>5</v>
      </c>
      <c r="B137" s="91">
        <v>35930</v>
      </c>
      <c r="C137" s="92">
        <v>29</v>
      </c>
      <c r="D137" s="4">
        <f t="shared" si="23"/>
        <v>9.0151096994297478E-2</v>
      </c>
      <c r="E137" s="100">
        <f t="shared" si="16"/>
        <v>0.82354228166917842</v>
      </c>
      <c r="G137" s="8">
        <f t="shared" si="26"/>
        <v>0</v>
      </c>
      <c r="H137" s="8">
        <f t="shared" si="26"/>
        <v>0</v>
      </c>
      <c r="I137" s="8">
        <f t="shared" si="26"/>
        <v>1</v>
      </c>
      <c r="J137" s="8">
        <f t="shared" si="26"/>
        <v>6</v>
      </c>
      <c r="K137" s="8">
        <f t="shared" si="26"/>
        <v>11</v>
      </c>
      <c r="L137" s="8">
        <f t="shared" si="26"/>
        <v>21</v>
      </c>
      <c r="M137" s="8">
        <f t="shared" si="26"/>
        <v>9</v>
      </c>
      <c r="N137" s="8">
        <f t="shared" si="26"/>
        <v>4</v>
      </c>
      <c r="O137" s="8">
        <f t="shared" si="26"/>
        <v>0</v>
      </c>
      <c r="P137" s="8">
        <f t="shared" si="26"/>
        <v>0</v>
      </c>
      <c r="Q137" s="8">
        <f t="shared" si="26"/>
        <v>0</v>
      </c>
      <c r="R137" s="8">
        <f t="shared" si="26"/>
        <v>0</v>
      </c>
      <c r="S137" s="8">
        <f t="shared" si="26"/>
        <v>0</v>
      </c>
      <c r="T137" s="21">
        <f t="shared" si="24"/>
        <v>5</v>
      </c>
      <c r="U137" s="19">
        <f>VLOOKUP($B137,Gas!$B$3:$E$2506,2)</f>
        <v>2.17</v>
      </c>
      <c r="V137" s="44">
        <f t="shared" si="25"/>
        <v>13.364055299539171</v>
      </c>
    </row>
    <row r="138" spans="1:22" x14ac:dyDescent="0.2">
      <c r="A138" s="43">
        <f t="shared" si="18"/>
        <v>5</v>
      </c>
      <c r="B138" s="91">
        <v>35933</v>
      </c>
      <c r="C138" s="92">
        <v>26.25</v>
      </c>
      <c r="D138" s="4">
        <f t="shared" si="23"/>
        <v>-9.9629840948841294E-2</v>
      </c>
      <c r="E138" s="100">
        <f t="shared" si="16"/>
        <v>0.88280519622605313</v>
      </c>
      <c r="G138" s="8">
        <f t="shared" si="26"/>
        <v>0</v>
      </c>
      <c r="H138" s="8">
        <f t="shared" si="26"/>
        <v>0</v>
      </c>
      <c r="I138" s="8">
        <f t="shared" si="26"/>
        <v>3.75</v>
      </c>
      <c r="J138" s="8">
        <f t="shared" si="26"/>
        <v>8.75</v>
      </c>
      <c r="K138" s="8">
        <f t="shared" si="26"/>
        <v>13.75</v>
      </c>
      <c r="L138" s="8">
        <f t="shared" si="26"/>
        <v>23.75</v>
      </c>
      <c r="M138" s="8">
        <f t="shared" si="26"/>
        <v>6.25</v>
      </c>
      <c r="N138" s="8">
        <f t="shared" si="26"/>
        <v>1.25</v>
      </c>
      <c r="O138" s="8">
        <f t="shared" si="26"/>
        <v>0</v>
      </c>
      <c r="P138" s="8">
        <f t="shared" si="26"/>
        <v>0</v>
      </c>
      <c r="Q138" s="8">
        <f t="shared" si="26"/>
        <v>0</v>
      </c>
      <c r="R138" s="8">
        <f t="shared" si="26"/>
        <v>0</v>
      </c>
      <c r="S138" s="8">
        <f t="shared" si="26"/>
        <v>0</v>
      </c>
      <c r="T138" s="21">
        <f t="shared" si="24"/>
        <v>5</v>
      </c>
      <c r="U138" s="19">
        <f>VLOOKUP($B138,Gas!$B$3:$E$2506,2)</f>
        <v>2.17</v>
      </c>
      <c r="V138" s="44">
        <f t="shared" si="25"/>
        <v>12.096774193548388</v>
      </c>
    </row>
    <row r="139" spans="1:22" x14ac:dyDescent="0.2">
      <c r="A139" s="43">
        <f t="shared" si="18"/>
        <v>5</v>
      </c>
      <c r="B139" s="91">
        <v>35934</v>
      </c>
      <c r="C139" s="92">
        <v>29.25</v>
      </c>
      <c r="D139" s="4">
        <f t="shared" si="23"/>
        <v>0.10821358464023279</v>
      </c>
      <c r="E139" s="100">
        <f t="shared" si="16"/>
        <v>1.0265906508214466</v>
      </c>
      <c r="G139" s="8">
        <f t="shared" si="26"/>
        <v>0</v>
      </c>
      <c r="H139" s="8">
        <f t="shared" si="26"/>
        <v>0</v>
      </c>
      <c r="I139" s="8">
        <f t="shared" si="26"/>
        <v>0.75</v>
      </c>
      <c r="J139" s="8">
        <f t="shared" si="26"/>
        <v>5.75</v>
      </c>
      <c r="K139" s="8">
        <f t="shared" si="26"/>
        <v>10.75</v>
      </c>
      <c r="L139" s="8">
        <f t="shared" si="26"/>
        <v>20.75</v>
      </c>
      <c r="M139" s="8">
        <f t="shared" si="26"/>
        <v>9.25</v>
      </c>
      <c r="N139" s="8">
        <f t="shared" si="26"/>
        <v>4.25</v>
      </c>
      <c r="O139" s="8">
        <f t="shared" si="26"/>
        <v>0</v>
      </c>
      <c r="P139" s="8">
        <f t="shared" si="26"/>
        <v>0</v>
      </c>
      <c r="Q139" s="8">
        <f t="shared" si="26"/>
        <v>0</v>
      </c>
      <c r="R139" s="8">
        <f t="shared" si="26"/>
        <v>0</v>
      </c>
      <c r="S139" s="8">
        <f t="shared" si="26"/>
        <v>0</v>
      </c>
      <c r="T139" s="21">
        <f t="shared" si="24"/>
        <v>5</v>
      </c>
      <c r="U139" s="19">
        <f>VLOOKUP($B139,Gas!$B$3:$E$2506,2)</f>
        <v>2.19</v>
      </c>
      <c r="V139" s="44">
        <f t="shared" si="25"/>
        <v>13.356164383561644</v>
      </c>
    </row>
    <row r="140" spans="1:22" x14ac:dyDescent="0.2">
      <c r="A140" s="43">
        <f t="shared" si="18"/>
        <v>5</v>
      </c>
      <c r="B140" s="91">
        <v>35935</v>
      </c>
      <c r="C140" s="92">
        <v>30</v>
      </c>
      <c r="D140" s="4">
        <f t="shared" si="23"/>
        <v>2.5317807984289786E-2</v>
      </c>
      <c r="E140" s="100">
        <f t="shared" si="16"/>
        <v>0.95653186829812731</v>
      </c>
      <c r="G140" s="8">
        <f t="shared" si="26"/>
        <v>0</v>
      </c>
      <c r="H140" s="8">
        <f t="shared" si="26"/>
        <v>0</v>
      </c>
      <c r="I140" s="8">
        <f t="shared" si="26"/>
        <v>0</v>
      </c>
      <c r="J140" s="8">
        <f t="shared" si="26"/>
        <v>5</v>
      </c>
      <c r="K140" s="8">
        <f t="shared" si="26"/>
        <v>10</v>
      </c>
      <c r="L140" s="8">
        <f t="shared" si="26"/>
        <v>20</v>
      </c>
      <c r="M140" s="8">
        <f t="shared" si="26"/>
        <v>10</v>
      </c>
      <c r="N140" s="8">
        <f t="shared" si="26"/>
        <v>5</v>
      </c>
      <c r="O140" s="8">
        <f t="shared" si="26"/>
        <v>0</v>
      </c>
      <c r="P140" s="8">
        <f t="shared" si="26"/>
        <v>0</v>
      </c>
      <c r="Q140" s="8">
        <f t="shared" si="26"/>
        <v>0</v>
      </c>
      <c r="R140" s="8">
        <f t="shared" si="26"/>
        <v>0</v>
      </c>
      <c r="S140" s="8">
        <f t="shared" si="26"/>
        <v>0</v>
      </c>
      <c r="T140" s="21">
        <f t="shared" si="24"/>
        <v>5</v>
      </c>
      <c r="U140" s="19">
        <f>VLOOKUP($B140,Gas!$B$3:$E$2506,2)</f>
        <v>2.16</v>
      </c>
      <c r="V140" s="44">
        <f t="shared" si="25"/>
        <v>13.888888888888888</v>
      </c>
    </row>
    <row r="141" spans="1:22" x14ac:dyDescent="0.2">
      <c r="A141" s="43">
        <f t="shared" si="18"/>
        <v>5</v>
      </c>
      <c r="B141" s="91">
        <v>35936</v>
      </c>
      <c r="C141" s="92">
        <v>28.63</v>
      </c>
      <c r="D141" s="4">
        <f t="shared" si="23"/>
        <v>-4.6742262552131771E-2</v>
      </c>
      <c r="E141" s="100">
        <f t="shared" ref="E141:E204" si="27">STDEV(D132:D141)*SQRT(trade_day)</f>
        <v>0.99187134317748082</v>
      </c>
      <c r="G141" s="8">
        <f t="shared" si="26"/>
        <v>0</v>
      </c>
      <c r="H141" s="8">
        <f t="shared" si="26"/>
        <v>0</v>
      </c>
      <c r="I141" s="8">
        <f t="shared" si="26"/>
        <v>1.370000000000001</v>
      </c>
      <c r="J141" s="8">
        <f t="shared" si="26"/>
        <v>6.370000000000001</v>
      </c>
      <c r="K141" s="8">
        <f t="shared" si="26"/>
        <v>11.370000000000001</v>
      </c>
      <c r="L141" s="8">
        <f t="shared" si="26"/>
        <v>21.37</v>
      </c>
      <c r="M141" s="8">
        <f t="shared" si="26"/>
        <v>8.629999999999999</v>
      </c>
      <c r="N141" s="8">
        <f t="shared" si="26"/>
        <v>3.629999999999999</v>
      </c>
      <c r="O141" s="8">
        <f t="shared" si="26"/>
        <v>0</v>
      </c>
      <c r="P141" s="8">
        <f t="shared" si="26"/>
        <v>0</v>
      </c>
      <c r="Q141" s="8">
        <f t="shared" si="26"/>
        <v>0</v>
      </c>
      <c r="R141" s="8">
        <f t="shared" si="26"/>
        <v>0</v>
      </c>
      <c r="S141" s="8">
        <f t="shared" si="26"/>
        <v>0</v>
      </c>
      <c r="T141" s="21">
        <f t="shared" si="24"/>
        <v>5</v>
      </c>
      <c r="U141" s="19">
        <f>VLOOKUP($B141,Gas!$B$3:$E$2506,2)</f>
        <v>2.1749999999999998</v>
      </c>
      <c r="V141" s="44">
        <f t="shared" si="25"/>
        <v>13.163218390804598</v>
      </c>
    </row>
    <row r="142" spans="1:22" x14ac:dyDescent="0.2">
      <c r="A142" s="43">
        <f t="shared" si="18"/>
        <v>5</v>
      </c>
      <c r="B142" s="91">
        <v>35937</v>
      </c>
      <c r="C142" s="92">
        <v>28.25</v>
      </c>
      <c r="D142" s="4">
        <f t="shared" si="23"/>
        <v>-1.3361661517573682E-2</v>
      </c>
      <c r="E142" s="100">
        <f t="shared" si="27"/>
        <v>0.98504851740982668</v>
      </c>
      <c r="G142" s="8">
        <f t="shared" si="26"/>
        <v>0</v>
      </c>
      <c r="H142" s="8">
        <f t="shared" si="26"/>
        <v>0</v>
      </c>
      <c r="I142" s="8">
        <f t="shared" si="26"/>
        <v>1.75</v>
      </c>
      <c r="J142" s="8">
        <f t="shared" si="26"/>
        <v>6.75</v>
      </c>
      <c r="K142" s="8">
        <f t="shared" si="26"/>
        <v>11.75</v>
      </c>
      <c r="L142" s="8">
        <f t="shared" si="26"/>
        <v>21.75</v>
      </c>
      <c r="M142" s="8">
        <f t="shared" si="26"/>
        <v>8.25</v>
      </c>
      <c r="N142" s="8">
        <f t="shared" si="26"/>
        <v>3.25</v>
      </c>
      <c r="O142" s="8">
        <f t="shared" si="26"/>
        <v>0</v>
      </c>
      <c r="P142" s="8">
        <f t="shared" si="26"/>
        <v>0</v>
      </c>
      <c r="Q142" s="8">
        <f t="shared" si="26"/>
        <v>0</v>
      </c>
      <c r="R142" s="8">
        <f t="shared" si="26"/>
        <v>0</v>
      </c>
      <c r="S142" s="8">
        <f t="shared" si="26"/>
        <v>0</v>
      </c>
      <c r="T142" s="21">
        <f t="shared" si="24"/>
        <v>5</v>
      </c>
      <c r="U142" s="19">
        <f>VLOOKUP($B142,Gas!$B$3:$E$2506,2)</f>
        <v>2.105</v>
      </c>
      <c r="V142" s="44">
        <f t="shared" si="25"/>
        <v>13.420427553444181</v>
      </c>
    </row>
    <row r="143" spans="1:22" x14ac:dyDescent="0.2">
      <c r="A143" s="43">
        <f t="shared" si="18"/>
        <v>5</v>
      </c>
      <c r="B143" s="91">
        <v>35941</v>
      </c>
      <c r="C143" s="92">
        <v>27</v>
      </c>
      <c r="D143" s="4">
        <f t="shared" si="23"/>
        <v>-4.5256591588120829E-2</v>
      </c>
      <c r="E143" s="100">
        <f t="shared" si="27"/>
        <v>1.0111552817537168</v>
      </c>
      <c r="G143" s="8">
        <f t="shared" si="26"/>
        <v>0</v>
      </c>
      <c r="H143" s="8">
        <f t="shared" si="26"/>
        <v>0</v>
      </c>
      <c r="I143" s="8">
        <f t="shared" si="26"/>
        <v>3</v>
      </c>
      <c r="J143" s="8">
        <f t="shared" si="26"/>
        <v>8</v>
      </c>
      <c r="K143" s="8">
        <f t="shared" si="26"/>
        <v>13</v>
      </c>
      <c r="L143" s="8">
        <f t="shared" si="26"/>
        <v>23</v>
      </c>
      <c r="M143" s="8">
        <f t="shared" si="26"/>
        <v>7</v>
      </c>
      <c r="N143" s="8">
        <f t="shared" si="26"/>
        <v>2</v>
      </c>
      <c r="O143" s="8">
        <f t="shared" si="26"/>
        <v>0</v>
      </c>
      <c r="P143" s="8">
        <f t="shared" si="26"/>
        <v>0</v>
      </c>
      <c r="Q143" s="8">
        <f t="shared" si="26"/>
        <v>0</v>
      </c>
      <c r="R143" s="8">
        <f t="shared" si="26"/>
        <v>0</v>
      </c>
      <c r="S143" s="8">
        <f t="shared" si="26"/>
        <v>0</v>
      </c>
      <c r="T143" s="21">
        <f t="shared" si="24"/>
        <v>5</v>
      </c>
      <c r="U143" s="19">
        <f>VLOOKUP($B143,Gas!$B$3:$E$2506,2)</f>
        <v>2.0099999999999998</v>
      </c>
      <c r="V143" s="44">
        <f t="shared" si="25"/>
        <v>13.432835820895523</v>
      </c>
    </row>
    <row r="144" spans="1:22" x14ac:dyDescent="0.2">
      <c r="A144" s="43">
        <f t="shared" si="18"/>
        <v>5</v>
      </c>
      <c r="B144" s="91">
        <v>35942</v>
      </c>
      <c r="C144" s="92">
        <v>27</v>
      </c>
      <c r="D144" s="4">
        <f t="shared" si="23"/>
        <v>0</v>
      </c>
      <c r="E144" s="100">
        <f t="shared" si="27"/>
        <v>1.0098041851445747</v>
      </c>
      <c r="G144" s="8">
        <f t="shared" ref="G144:S153" si="28">IF(G$1="P",MAX(0,G$2-$C144),IF(G$1="C",MAX(0,$C144-G$2)))</f>
        <v>0</v>
      </c>
      <c r="H144" s="8">
        <f t="shared" si="28"/>
        <v>0</v>
      </c>
      <c r="I144" s="8">
        <f t="shared" si="28"/>
        <v>3</v>
      </c>
      <c r="J144" s="8">
        <f t="shared" si="28"/>
        <v>8</v>
      </c>
      <c r="K144" s="8">
        <f t="shared" si="28"/>
        <v>13</v>
      </c>
      <c r="L144" s="8">
        <f t="shared" si="28"/>
        <v>23</v>
      </c>
      <c r="M144" s="8">
        <f t="shared" si="28"/>
        <v>7</v>
      </c>
      <c r="N144" s="8">
        <f t="shared" si="28"/>
        <v>2</v>
      </c>
      <c r="O144" s="8">
        <f t="shared" si="28"/>
        <v>0</v>
      </c>
      <c r="P144" s="8">
        <f t="shared" si="28"/>
        <v>0</v>
      </c>
      <c r="Q144" s="8">
        <f t="shared" si="28"/>
        <v>0</v>
      </c>
      <c r="R144" s="8">
        <f t="shared" si="28"/>
        <v>0</v>
      </c>
      <c r="S144" s="8">
        <f t="shared" si="28"/>
        <v>0</v>
      </c>
      <c r="T144" s="21">
        <f t="shared" si="24"/>
        <v>5</v>
      </c>
      <c r="U144" s="19">
        <f>VLOOKUP($B144,Gas!$B$3:$E$2506,2)</f>
        <v>2.09</v>
      </c>
      <c r="V144" s="44">
        <f t="shared" si="25"/>
        <v>12.918660287081341</v>
      </c>
    </row>
    <row r="145" spans="1:22" x14ac:dyDescent="0.2">
      <c r="A145" s="43">
        <f t="shared" si="18"/>
        <v>5</v>
      </c>
      <c r="B145" s="91">
        <v>35943</v>
      </c>
      <c r="C145" s="92">
        <v>28</v>
      </c>
      <c r="D145" s="4">
        <f t="shared" si="23"/>
        <v>3.6367644170874791E-2</v>
      </c>
      <c r="E145" s="100">
        <f t="shared" si="27"/>
        <v>0.99727457498221939</v>
      </c>
      <c r="G145" s="8">
        <f t="shared" si="28"/>
        <v>0</v>
      </c>
      <c r="H145" s="8">
        <f t="shared" si="28"/>
        <v>0</v>
      </c>
      <c r="I145" s="8">
        <f t="shared" si="28"/>
        <v>2</v>
      </c>
      <c r="J145" s="8">
        <f t="shared" si="28"/>
        <v>7</v>
      </c>
      <c r="K145" s="8">
        <f t="shared" si="28"/>
        <v>12</v>
      </c>
      <c r="L145" s="8">
        <f t="shared" si="28"/>
        <v>22</v>
      </c>
      <c r="M145" s="8">
        <f t="shared" si="28"/>
        <v>8</v>
      </c>
      <c r="N145" s="8">
        <f t="shared" si="28"/>
        <v>3</v>
      </c>
      <c r="O145" s="8">
        <f t="shared" si="28"/>
        <v>0</v>
      </c>
      <c r="P145" s="8">
        <f t="shared" si="28"/>
        <v>0</v>
      </c>
      <c r="Q145" s="8">
        <f t="shared" si="28"/>
        <v>0</v>
      </c>
      <c r="R145" s="8">
        <f t="shared" si="28"/>
        <v>0</v>
      </c>
      <c r="S145" s="8">
        <f t="shared" si="28"/>
        <v>0</v>
      </c>
      <c r="T145" s="21">
        <f t="shared" si="24"/>
        <v>5</v>
      </c>
      <c r="U145" s="19">
        <f>VLOOKUP($B145,Gas!$B$3:$E$2506,2)</f>
        <v>2.08</v>
      </c>
      <c r="V145" s="44">
        <f t="shared" si="25"/>
        <v>13.461538461538462</v>
      </c>
    </row>
    <row r="146" spans="1:22" x14ac:dyDescent="0.2">
      <c r="A146" s="43">
        <f t="shared" si="18"/>
        <v>5</v>
      </c>
      <c r="B146" s="91">
        <v>35944</v>
      </c>
      <c r="C146" s="92">
        <v>26.75</v>
      </c>
      <c r="D146" s="4">
        <f t="shared" si="23"/>
        <v>-4.5670036833188321E-2</v>
      </c>
      <c r="E146" s="100">
        <f t="shared" si="27"/>
        <v>1.0303123861811934</v>
      </c>
      <c r="G146" s="8">
        <f t="shared" si="28"/>
        <v>0</v>
      </c>
      <c r="H146" s="8">
        <f t="shared" si="28"/>
        <v>0</v>
      </c>
      <c r="I146" s="8">
        <f t="shared" si="28"/>
        <v>3.25</v>
      </c>
      <c r="J146" s="8">
        <f t="shared" si="28"/>
        <v>8.25</v>
      </c>
      <c r="K146" s="8">
        <f t="shared" si="28"/>
        <v>13.25</v>
      </c>
      <c r="L146" s="8">
        <f t="shared" si="28"/>
        <v>23.25</v>
      </c>
      <c r="M146" s="8">
        <f t="shared" si="28"/>
        <v>6.75</v>
      </c>
      <c r="N146" s="8">
        <f t="shared" si="28"/>
        <v>1.75</v>
      </c>
      <c r="O146" s="8">
        <f t="shared" si="28"/>
        <v>0</v>
      </c>
      <c r="P146" s="8">
        <f t="shared" si="28"/>
        <v>0</v>
      </c>
      <c r="Q146" s="8">
        <f t="shared" si="28"/>
        <v>0</v>
      </c>
      <c r="R146" s="8">
        <f t="shared" si="28"/>
        <v>0</v>
      </c>
      <c r="S146" s="8">
        <f t="shared" si="28"/>
        <v>0</v>
      </c>
      <c r="T146" s="21">
        <f t="shared" si="24"/>
        <v>5</v>
      </c>
      <c r="U146" s="19">
        <f>VLOOKUP($B146,Gas!$B$3:$E$2506,2)</f>
        <v>2.085</v>
      </c>
      <c r="V146" s="44">
        <f t="shared" si="25"/>
        <v>12.829736211031175</v>
      </c>
    </row>
    <row r="147" spans="1:22" x14ac:dyDescent="0.2">
      <c r="A147" s="43">
        <f t="shared" si="18"/>
        <v>6</v>
      </c>
      <c r="B147" s="91">
        <v>35947</v>
      </c>
      <c r="C147" s="92">
        <v>27.13</v>
      </c>
      <c r="D147" s="4">
        <f t="shared" si="23"/>
        <v>1.410565332882477E-2</v>
      </c>
      <c r="E147" s="100">
        <f t="shared" si="27"/>
        <v>0.91061392115968109</v>
      </c>
      <c r="G147" s="8">
        <f t="shared" si="28"/>
        <v>0</v>
      </c>
      <c r="H147" s="8">
        <f t="shared" si="28"/>
        <v>0</v>
      </c>
      <c r="I147" s="8">
        <f t="shared" si="28"/>
        <v>2.870000000000001</v>
      </c>
      <c r="J147" s="8">
        <f t="shared" si="28"/>
        <v>7.870000000000001</v>
      </c>
      <c r="K147" s="8">
        <f t="shared" si="28"/>
        <v>12.870000000000001</v>
      </c>
      <c r="L147" s="8">
        <f t="shared" si="28"/>
        <v>22.87</v>
      </c>
      <c r="M147" s="8">
        <f t="shared" si="28"/>
        <v>7.129999999999999</v>
      </c>
      <c r="N147" s="8">
        <f t="shared" si="28"/>
        <v>2.129999999999999</v>
      </c>
      <c r="O147" s="8">
        <f t="shared" si="28"/>
        <v>0</v>
      </c>
      <c r="P147" s="8">
        <f t="shared" si="28"/>
        <v>0</v>
      </c>
      <c r="Q147" s="8">
        <f t="shared" si="28"/>
        <v>0</v>
      </c>
      <c r="R147" s="8">
        <f t="shared" si="28"/>
        <v>0</v>
      </c>
      <c r="S147" s="8">
        <f t="shared" si="28"/>
        <v>0</v>
      </c>
      <c r="T147" s="21">
        <f t="shared" si="24"/>
        <v>6</v>
      </c>
      <c r="U147" s="19">
        <f>VLOOKUP($B147,Gas!$B$3:$E$2506,2)</f>
        <v>2.1150000000000002</v>
      </c>
      <c r="V147" s="44">
        <f t="shared" si="25"/>
        <v>12.827423167848698</v>
      </c>
    </row>
    <row r="148" spans="1:22" x14ac:dyDescent="0.2">
      <c r="A148" s="43">
        <f t="shared" si="18"/>
        <v>6</v>
      </c>
      <c r="B148" s="91">
        <v>35948</v>
      </c>
      <c r="C148" s="92">
        <v>28.2</v>
      </c>
      <c r="D148" s="4">
        <f t="shared" si="23"/>
        <v>3.8681851273227638E-2</v>
      </c>
      <c r="E148" s="100">
        <f t="shared" si="27"/>
        <v>0.77015255157338991</v>
      </c>
      <c r="G148" s="8">
        <f t="shared" si="28"/>
        <v>0</v>
      </c>
      <c r="H148" s="8">
        <f t="shared" si="28"/>
        <v>0</v>
      </c>
      <c r="I148" s="8">
        <f t="shared" si="28"/>
        <v>1.8000000000000007</v>
      </c>
      <c r="J148" s="8">
        <f t="shared" si="28"/>
        <v>6.8000000000000007</v>
      </c>
      <c r="K148" s="8">
        <f t="shared" si="28"/>
        <v>11.8</v>
      </c>
      <c r="L148" s="8">
        <f t="shared" si="28"/>
        <v>21.8</v>
      </c>
      <c r="M148" s="8">
        <f t="shared" si="28"/>
        <v>8.1999999999999993</v>
      </c>
      <c r="N148" s="8">
        <f t="shared" si="28"/>
        <v>3.1999999999999993</v>
      </c>
      <c r="O148" s="8">
        <f t="shared" si="28"/>
        <v>0</v>
      </c>
      <c r="P148" s="8">
        <f t="shared" si="28"/>
        <v>0</v>
      </c>
      <c r="Q148" s="8">
        <f t="shared" si="28"/>
        <v>0</v>
      </c>
      <c r="R148" s="8">
        <f t="shared" si="28"/>
        <v>0</v>
      </c>
      <c r="S148" s="8">
        <f t="shared" si="28"/>
        <v>0</v>
      </c>
      <c r="T148" s="21">
        <f t="shared" si="24"/>
        <v>6</v>
      </c>
      <c r="U148" s="19">
        <f>VLOOKUP($B148,Gas!$B$3:$E$2506,2)</f>
        <v>2.165</v>
      </c>
      <c r="V148" s="44">
        <f t="shared" si="25"/>
        <v>13.02540415704388</v>
      </c>
    </row>
    <row r="149" spans="1:22" x14ac:dyDescent="0.2">
      <c r="A149" s="43">
        <f t="shared" si="18"/>
        <v>6</v>
      </c>
      <c r="B149" s="91">
        <v>35949</v>
      </c>
      <c r="C149" s="92">
        <v>27.5</v>
      </c>
      <c r="D149" s="4">
        <f t="shared" si="23"/>
        <v>-2.5135973271542274E-2</v>
      </c>
      <c r="E149" s="100">
        <f t="shared" si="27"/>
        <v>0.5376735889612565</v>
      </c>
      <c r="G149" s="8">
        <f t="shared" si="28"/>
        <v>0</v>
      </c>
      <c r="H149" s="8">
        <f t="shared" si="28"/>
        <v>0</v>
      </c>
      <c r="I149" s="8">
        <f t="shared" si="28"/>
        <v>2.5</v>
      </c>
      <c r="J149" s="8">
        <f t="shared" si="28"/>
        <v>7.5</v>
      </c>
      <c r="K149" s="8">
        <f t="shared" si="28"/>
        <v>12.5</v>
      </c>
      <c r="L149" s="8">
        <f t="shared" si="28"/>
        <v>22.5</v>
      </c>
      <c r="M149" s="8">
        <f t="shared" si="28"/>
        <v>7.5</v>
      </c>
      <c r="N149" s="8">
        <f t="shared" si="28"/>
        <v>2.5</v>
      </c>
      <c r="O149" s="8">
        <f t="shared" si="28"/>
        <v>0</v>
      </c>
      <c r="P149" s="8">
        <f t="shared" si="28"/>
        <v>0</v>
      </c>
      <c r="Q149" s="8">
        <f t="shared" si="28"/>
        <v>0</v>
      </c>
      <c r="R149" s="8">
        <f t="shared" si="28"/>
        <v>0</v>
      </c>
      <c r="S149" s="8">
        <f t="shared" si="28"/>
        <v>0</v>
      </c>
      <c r="T149" s="21">
        <f t="shared" si="24"/>
        <v>6</v>
      </c>
      <c r="U149" s="19">
        <f>VLOOKUP($B149,Gas!$B$3:$E$2506,2)</f>
        <v>2.19</v>
      </c>
      <c r="V149" s="44">
        <f t="shared" si="25"/>
        <v>12.557077625570777</v>
      </c>
    </row>
    <row r="150" spans="1:22" x14ac:dyDescent="0.2">
      <c r="A150" s="43">
        <f t="shared" si="18"/>
        <v>6</v>
      </c>
      <c r="B150" s="91">
        <v>35950</v>
      </c>
      <c r="C150" s="92">
        <v>26.67</v>
      </c>
      <c r="D150" s="4">
        <f t="shared" si="23"/>
        <v>-3.0646666478602612E-2</v>
      </c>
      <c r="E150" s="100">
        <f t="shared" si="27"/>
        <v>0.51912958318866609</v>
      </c>
      <c r="G150" s="8">
        <f t="shared" si="28"/>
        <v>0</v>
      </c>
      <c r="H150" s="8">
        <f t="shared" si="28"/>
        <v>0</v>
      </c>
      <c r="I150" s="8">
        <f t="shared" si="28"/>
        <v>3.3299999999999983</v>
      </c>
      <c r="J150" s="8">
        <f t="shared" si="28"/>
        <v>8.3299999999999983</v>
      </c>
      <c r="K150" s="8">
        <f t="shared" si="28"/>
        <v>13.329999999999998</v>
      </c>
      <c r="L150" s="8">
        <f t="shared" si="28"/>
        <v>23.33</v>
      </c>
      <c r="M150" s="8">
        <f t="shared" si="28"/>
        <v>6.6700000000000017</v>
      </c>
      <c r="N150" s="8">
        <f t="shared" si="28"/>
        <v>1.6700000000000017</v>
      </c>
      <c r="O150" s="8">
        <f t="shared" si="28"/>
        <v>0</v>
      </c>
      <c r="P150" s="8">
        <f t="shared" si="28"/>
        <v>0</v>
      </c>
      <c r="Q150" s="8">
        <f t="shared" si="28"/>
        <v>0</v>
      </c>
      <c r="R150" s="8">
        <f t="shared" si="28"/>
        <v>0</v>
      </c>
      <c r="S150" s="8">
        <f t="shared" si="28"/>
        <v>0</v>
      </c>
      <c r="T150" s="21">
        <f t="shared" si="24"/>
        <v>6</v>
      </c>
      <c r="U150" s="19">
        <f>VLOOKUP($B150,Gas!$B$3:$E$2506,2)</f>
        <v>2.12</v>
      </c>
      <c r="V150" s="44">
        <f t="shared" si="25"/>
        <v>12.580188679245284</v>
      </c>
    </row>
    <row r="151" spans="1:22" x14ac:dyDescent="0.2">
      <c r="A151" s="43">
        <f t="shared" si="18"/>
        <v>6</v>
      </c>
      <c r="B151" s="91">
        <v>35951</v>
      </c>
      <c r="C151" s="92">
        <v>26.38</v>
      </c>
      <c r="D151" s="4">
        <f t="shared" si="23"/>
        <v>-1.0933190904754444E-2</v>
      </c>
      <c r="E151" s="100">
        <f t="shared" si="27"/>
        <v>0.48163352032520229</v>
      </c>
      <c r="G151" s="8">
        <f t="shared" si="28"/>
        <v>0</v>
      </c>
      <c r="H151" s="8">
        <f t="shared" si="28"/>
        <v>0</v>
      </c>
      <c r="I151" s="8">
        <f t="shared" si="28"/>
        <v>3.620000000000001</v>
      </c>
      <c r="J151" s="8">
        <f t="shared" si="28"/>
        <v>8.620000000000001</v>
      </c>
      <c r="K151" s="8">
        <f t="shared" si="28"/>
        <v>13.620000000000001</v>
      </c>
      <c r="L151" s="8">
        <f t="shared" si="28"/>
        <v>23.62</v>
      </c>
      <c r="M151" s="8">
        <f t="shared" si="28"/>
        <v>6.379999999999999</v>
      </c>
      <c r="N151" s="8">
        <f t="shared" si="28"/>
        <v>1.379999999999999</v>
      </c>
      <c r="O151" s="8">
        <f t="shared" si="28"/>
        <v>0</v>
      </c>
      <c r="P151" s="8">
        <f t="shared" si="28"/>
        <v>0</v>
      </c>
      <c r="Q151" s="8">
        <f t="shared" si="28"/>
        <v>0</v>
      </c>
      <c r="R151" s="8">
        <f t="shared" si="28"/>
        <v>0</v>
      </c>
      <c r="S151" s="8">
        <f t="shared" si="28"/>
        <v>0</v>
      </c>
      <c r="T151" s="21">
        <f t="shared" si="24"/>
        <v>6</v>
      </c>
      <c r="U151" s="19">
        <f>VLOOKUP($B151,Gas!$B$3:$E$2506,2)</f>
        <v>2.0350000000000001</v>
      </c>
      <c r="V151" s="44">
        <f t="shared" si="25"/>
        <v>12.963144963144961</v>
      </c>
    </row>
    <row r="152" spans="1:22" x14ac:dyDescent="0.2">
      <c r="A152" s="43">
        <f t="shared" si="18"/>
        <v>6</v>
      </c>
      <c r="B152" s="91">
        <v>35954</v>
      </c>
      <c r="C152" s="92">
        <v>26</v>
      </c>
      <c r="D152" s="4">
        <f t="shared" si="23"/>
        <v>-1.4509609267686402E-2</v>
      </c>
      <c r="E152" s="100">
        <f t="shared" si="27"/>
        <v>0.48201031109324244</v>
      </c>
      <c r="G152" s="8">
        <f t="shared" si="28"/>
        <v>0</v>
      </c>
      <c r="H152" s="8">
        <f t="shared" si="28"/>
        <v>0</v>
      </c>
      <c r="I152" s="8">
        <f t="shared" si="28"/>
        <v>4</v>
      </c>
      <c r="J152" s="8">
        <f t="shared" si="28"/>
        <v>9</v>
      </c>
      <c r="K152" s="8">
        <f t="shared" si="28"/>
        <v>14</v>
      </c>
      <c r="L152" s="8">
        <f t="shared" si="28"/>
        <v>24</v>
      </c>
      <c r="M152" s="8">
        <f t="shared" si="28"/>
        <v>6</v>
      </c>
      <c r="N152" s="8">
        <f t="shared" si="28"/>
        <v>1</v>
      </c>
      <c r="O152" s="8">
        <f t="shared" si="28"/>
        <v>0</v>
      </c>
      <c r="P152" s="8">
        <f t="shared" si="28"/>
        <v>0</v>
      </c>
      <c r="Q152" s="8">
        <f t="shared" si="28"/>
        <v>0</v>
      </c>
      <c r="R152" s="8">
        <f t="shared" si="28"/>
        <v>0</v>
      </c>
      <c r="S152" s="8">
        <f t="shared" si="28"/>
        <v>0</v>
      </c>
      <c r="T152" s="21">
        <f t="shared" si="24"/>
        <v>6</v>
      </c>
      <c r="U152" s="19">
        <f>VLOOKUP($B152,Gas!$B$3:$E$2506,2)</f>
        <v>2.0099999999999998</v>
      </c>
      <c r="V152" s="44">
        <f t="shared" si="25"/>
        <v>12.935323383084578</v>
      </c>
    </row>
    <row r="153" spans="1:22" x14ac:dyDescent="0.2">
      <c r="A153" s="43">
        <f t="shared" ref="A153:A216" si="29">MONTH(B153)+(YEAR(B153)-1998)*12</f>
        <v>6</v>
      </c>
      <c r="B153" s="91">
        <v>35955</v>
      </c>
      <c r="C153" s="92">
        <v>26.2</v>
      </c>
      <c r="D153" s="4">
        <f t="shared" si="23"/>
        <v>7.6628727455690972E-3</v>
      </c>
      <c r="E153" s="100">
        <f t="shared" si="27"/>
        <v>0.44010623436658575</v>
      </c>
      <c r="G153" s="8">
        <f t="shared" si="28"/>
        <v>0</v>
      </c>
      <c r="H153" s="8">
        <f t="shared" si="28"/>
        <v>0</v>
      </c>
      <c r="I153" s="8">
        <f t="shared" si="28"/>
        <v>3.8000000000000007</v>
      </c>
      <c r="J153" s="8">
        <f t="shared" si="28"/>
        <v>8.8000000000000007</v>
      </c>
      <c r="K153" s="8">
        <f t="shared" si="28"/>
        <v>13.8</v>
      </c>
      <c r="L153" s="8">
        <f t="shared" si="28"/>
        <v>23.8</v>
      </c>
      <c r="M153" s="8">
        <f t="shared" si="28"/>
        <v>6.1999999999999993</v>
      </c>
      <c r="N153" s="8">
        <f t="shared" si="28"/>
        <v>1.1999999999999993</v>
      </c>
      <c r="O153" s="8">
        <f t="shared" si="28"/>
        <v>0</v>
      </c>
      <c r="P153" s="8">
        <f t="shared" si="28"/>
        <v>0</v>
      </c>
      <c r="Q153" s="8">
        <f t="shared" si="28"/>
        <v>0</v>
      </c>
      <c r="R153" s="8">
        <f t="shared" si="28"/>
        <v>0</v>
      </c>
      <c r="S153" s="8">
        <f t="shared" si="28"/>
        <v>0</v>
      </c>
      <c r="T153" s="21">
        <f t="shared" si="24"/>
        <v>6</v>
      </c>
      <c r="U153" s="19">
        <f>VLOOKUP($B153,Gas!$B$3:$E$2506,2)</f>
        <v>2</v>
      </c>
      <c r="V153" s="44">
        <f t="shared" si="25"/>
        <v>13.1</v>
      </c>
    </row>
    <row r="154" spans="1:22" x14ac:dyDescent="0.2">
      <c r="A154" s="43">
        <f t="shared" si="29"/>
        <v>6</v>
      </c>
      <c r="B154" s="91">
        <v>35956</v>
      </c>
      <c r="C154" s="92">
        <v>27</v>
      </c>
      <c r="D154" s="4">
        <f t="shared" si="23"/>
        <v>3.0077455237277954E-2</v>
      </c>
      <c r="E154" s="100">
        <f t="shared" si="27"/>
        <v>0.47046326329379273</v>
      </c>
      <c r="G154" s="8">
        <f t="shared" ref="G154:S163" si="30">IF(G$1="P",MAX(0,G$2-$C154),IF(G$1="C",MAX(0,$C154-G$2)))</f>
        <v>0</v>
      </c>
      <c r="H154" s="8">
        <f t="shared" si="30"/>
        <v>0</v>
      </c>
      <c r="I154" s="8">
        <f t="shared" si="30"/>
        <v>3</v>
      </c>
      <c r="J154" s="8">
        <f t="shared" si="30"/>
        <v>8</v>
      </c>
      <c r="K154" s="8">
        <f t="shared" si="30"/>
        <v>13</v>
      </c>
      <c r="L154" s="8">
        <f t="shared" si="30"/>
        <v>23</v>
      </c>
      <c r="M154" s="8">
        <f t="shared" si="30"/>
        <v>7</v>
      </c>
      <c r="N154" s="8">
        <f t="shared" si="30"/>
        <v>2</v>
      </c>
      <c r="O154" s="8">
        <f t="shared" si="30"/>
        <v>0</v>
      </c>
      <c r="P154" s="8">
        <f t="shared" si="30"/>
        <v>0</v>
      </c>
      <c r="Q154" s="8">
        <f t="shared" si="30"/>
        <v>0</v>
      </c>
      <c r="R154" s="8">
        <f t="shared" si="30"/>
        <v>0</v>
      </c>
      <c r="S154" s="8">
        <f t="shared" si="30"/>
        <v>0</v>
      </c>
      <c r="T154" s="21">
        <f t="shared" si="24"/>
        <v>6</v>
      </c>
      <c r="U154" s="19">
        <f>VLOOKUP($B154,Gas!$B$3:$E$2506,2)</f>
        <v>2.0049999999999999</v>
      </c>
      <c r="V154" s="44">
        <f t="shared" si="25"/>
        <v>13.466334164588529</v>
      </c>
    </row>
    <row r="155" spans="1:22" x14ac:dyDescent="0.2">
      <c r="A155" s="43">
        <f t="shared" si="29"/>
        <v>6</v>
      </c>
      <c r="B155" s="91">
        <v>35957</v>
      </c>
      <c r="C155" s="92">
        <v>27</v>
      </c>
      <c r="D155" s="4">
        <f t="shared" si="23"/>
        <v>0</v>
      </c>
      <c r="E155" s="100">
        <f t="shared" si="27"/>
        <v>0.42535013221568108</v>
      </c>
      <c r="G155" s="8">
        <f t="shared" si="30"/>
        <v>0</v>
      </c>
      <c r="H155" s="8">
        <f t="shared" si="30"/>
        <v>0</v>
      </c>
      <c r="I155" s="8">
        <f t="shared" si="30"/>
        <v>3</v>
      </c>
      <c r="J155" s="8">
        <f t="shared" si="30"/>
        <v>8</v>
      </c>
      <c r="K155" s="8">
        <f t="shared" si="30"/>
        <v>13</v>
      </c>
      <c r="L155" s="8">
        <f t="shared" si="30"/>
        <v>23</v>
      </c>
      <c r="M155" s="8">
        <f t="shared" si="30"/>
        <v>7</v>
      </c>
      <c r="N155" s="8">
        <f t="shared" si="30"/>
        <v>2</v>
      </c>
      <c r="O155" s="8">
        <f t="shared" si="30"/>
        <v>0</v>
      </c>
      <c r="P155" s="8">
        <f t="shared" si="30"/>
        <v>0</v>
      </c>
      <c r="Q155" s="8">
        <f t="shared" si="30"/>
        <v>0</v>
      </c>
      <c r="R155" s="8">
        <f t="shared" si="30"/>
        <v>0</v>
      </c>
      <c r="S155" s="8">
        <f t="shared" si="30"/>
        <v>0</v>
      </c>
      <c r="T155" s="21">
        <f t="shared" si="24"/>
        <v>6</v>
      </c>
      <c r="U155" s="19">
        <f>VLOOKUP($B155,Gas!$B$3:$E$2506,2)</f>
        <v>1.97</v>
      </c>
      <c r="V155" s="44">
        <f t="shared" si="25"/>
        <v>13.705583756345177</v>
      </c>
    </row>
    <row r="156" spans="1:22" x14ac:dyDescent="0.2">
      <c r="A156" s="43">
        <f t="shared" si="29"/>
        <v>6</v>
      </c>
      <c r="B156" s="91">
        <v>35958</v>
      </c>
      <c r="C156" s="92">
        <v>29.75</v>
      </c>
      <c r="D156" s="4">
        <f t="shared" si="23"/>
        <v>9.69922659873097E-2</v>
      </c>
      <c r="E156" s="100">
        <f t="shared" si="27"/>
        <v>0.59715461809062342</v>
      </c>
      <c r="G156" s="8">
        <f t="shared" si="30"/>
        <v>0</v>
      </c>
      <c r="H156" s="8">
        <f t="shared" si="30"/>
        <v>0</v>
      </c>
      <c r="I156" s="8">
        <f t="shared" si="30"/>
        <v>0.25</v>
      </c>
      <c r="J156" s="8">
        <f t="shared" si="30"/>
        <v>5.25</v>
      </c>
      <c r="K156" s="8">
        <f t="shared" si="30"/>
        <v>10.25</v>
      </c>
      <c r="L156" s="8">
        <f t="shared" si="30"/>
        <v>20.25</v>
      </c>
      <c r="M156" s="8">
        <f t="shared" si="30"/>
        <v>9.75</v>
      </c>
      <c r="N156" s="8">
        <f t="shared" si="30"/>
        <v>4.75</v>
      </c>
      <c r="O156" s="8">
        <f t="shared" si="30"/>
        <v>0</v>
      </c>
      <c r="P156" s="8">
        <f t="shared" si="30"/>
        <v>0</v>
      </c>
      <c r="Q156" s="8">
        <f t="shared" si="30"/>
        <v>0</v>
      </c>
      <c r="R156" s="8">
        <f t="shared" si="30"/>
        <v>0</v>
      </c>
      <c r="S156" s="8">
        <f t="shared" si="30"/>
        <v>0</v>
      </c>
      <c r="T156" s="21">
        <f t="shared" si="24"/>
        <v>6</v>
      </c>
      <c r="U156" s="19">
        <f>VLOOKUP($B156,Gas!$B$3:$E$2506,2)</f>
        <v>1.99</v>
      </c>
      <c r="V156" s="44">
        <f t="shared" si="25"/>
        <v>14.949748743718594</v>
      </c>
    </row>
    <row r="157" spans="1:22" x14ac:dyDescent="0.2">
      <c r="A157" s="43">
        <f t="shared" si="29"/>
        <v>6</v>
      </c>
      <c r="B157" s="91">
        <v>35961</v>
      </c>
      <c r="C157" s="92">
        <v>26.5</v>
      </c>
      <c r="D157" s="4">
        <f t="shared" si="23"/>
        <v>-0.11568439899946217</v>
      </c>
      <c r="E157" s="100">
        <f t="shared" si="27"/>
        <v>0.86756257817866977</v>
      </c>
      <c r="G157" s="8">
        <f t="shared" si="30"/>
        <v>0</v>
      </c>
      <c r="H157" s="8">
        <f t="shared" si="30"/>
        <v>0</v>
      </c>
      <c r="I157" s="8">
        <f t="shared" si="30"/>
        <v>3.5</v>
      </c>
      <c r="J157" s="8">
        <f t="shared" si="30"/>
        <v>8.5</v>
      </c>
      <c r="K157" s="8">
        <f t="shared" si="30"/>
        <v>13.5</v>
      </c>
      <c r="L157" s="8">
        <f t="shared" si="30"/>
        <v>23.5</v>
      </c>
      <c r="M157" s="8">
        <f t="shared" si="30"/>
        <v>6.5</v>
      </c>
      <c r="N157" s="8">
        <f t="shared" si="30"/>
        <v>1.5</v>
      </c>
      <c r="O157" s="8">
        <f t="shared" si="30"/>
        <v>0</v>
      </c>
      <c r="P157" s="8">
        <f t="shared" si="30"/>
        <v>0</v>
      </c>
      <c r="Q157" s="8">
        <f t="shared" si="30"/>
        <v>0</v>
      </c>
      <c r="R157" s="8">
        <f t="shared" si="30"/>
        <v>0</v>
      </c>
      <c r="S157" s="8">
        <f t="shared" si="30"/>
        <v>0</v>
      </c>
      <c r="T157" s="21">
        <f t="shared" si="24"/>
        <v>6</v>
      </c>
      <c r="U157" s="19">
        <f>VLOOKUP($B157,Gas!$B$3:$E$2506,2)</f>
        <v>2.0049999999999999</v>
      </c>
      <c r="V157" s="44">
        <f t="shared" si="25"/>
        <v>13.216957605985039</v>
      </c>
    </row>
    <row r="158" spans="1:22" x14ac:dyDescent="0.2">
      <c r="A158" s="43">
        <f t="shared" si="29"/>
        <v>6</v>
      </c>
      <c r="B158" s="91">
        <v>35962</v>
      </c>
      <c r="C158" s="92">
        <v>27</v>
      </c>
      <c r="D158" s="4">
        <f t="shared" si="23"/>
        <v>1.8692133012152546E-2</v>
      </c>
      <c r="E158" s="100">
        <f t="shared" si="27"/>
        <v>0.84681022157346808</v>
      </c>
      <c r="G158" s="8">
        <f t="shared" si="30"/>
        <v>0</v>
      </c>
      <c r="H158" s="8">
        <f t="shared" si="30"/>
        <v>0</v>
      </c>
      <c r="I158" s="8">
        <f t="shared" si="30"/>
        <v>3</v>
      </c>
      <c r="J158" s="8">
        <f t="shared" si="30"/>
        <v>8</v>
      </c>
      <c r="K158" s="8">
        <f t="shared" si="30"/>
        <v>13</v>
      </c>
      <c r="L158" s="8">
        <f t="shared" si="30"/>
        <v>23</v>
      </c>
      <c r="M158" s="8">
        <f t="shared" si="30"/>
        <v>7</v>
      </c>
      <c r="N158" s="8">
        <f t="shared" si="30"/>
        <v>2</v>
      </c>
      <c r="O158" s="8">
        <f t="shared" si="30"/>
        <v>0</v>
      </c>
      <c r="P158" s="8">
        <f t="shared" si="30"/>
        <v>0</v>
      </c>
      <c r="Q158" s="8">
        <f t="shared" si="30"/>
        <v>0</v>
      </c>
      <c r="R158" s="8">
        <f t="shared" si="30"/>
        <v>0</v>
      </c>
      <c r="S158" s="8">
        <f t="shared" si="30"/>
        <v>0</v>
      </c>
      <c r="T158" s="21">
        <f t="shared" si="24"/>
        <v>6</v>
      </c>
      <c r="U158" s="19">
        <f>VLOOKUP($B158,Gas!$B$3:$E$2506,2)</f>
        <v>2.085</v>
      </c>
      <c r="V158" s="44">
        <f t="shared" si="25"/>
        <v>12.949640287769784</v>
      </c>
    </row>
    <row r="159" spans="1:22" x14ac:dyDescent="0.2">
      <c r="A159" s="43">
        <f t="shared" si="29"/>
        <v>6</v>
      </c>
      <c r="B159" s="91">
        <v>35963</v>
      </c>
      <c r="C159" s="92">
        <v>26.91</v>
      </c>
      <c r="D159" s="4">
        <f t="shared" si="23"/>
        <v>-3.3389012655145986E-3</v>
      </c>
      <c r="E159" s="100">
        <f t="shared" si="27"/>
        <v>0.83892360509671238</v>
      </c>
      <c r="G159" s="8">
        <f t="shared" si="30"/>
        <v>0</v>
      </c>
      <c r="H159" s="8">
        <f t="shared" si="30"/>
        <v>0</v>
      </c>
      <c r="I159" s="8">
        <f t="shared" si="30"/>
        <v>3.09</v>
      </c>
      <c r="J159" s="8">
        <f t="shared" si="30"/>
        <v>8.09</v>
      </c>
      <c r="K159" s="8">
        <f t="shared" si="30"/>
        <v>13.09</v>
      </c>
      <c r="L159" s="8">
        <f t="shared" si="30"/>
        <v>23.09</v>
      </c>
      <c r="M159" s="8">
        <f t="shared" si="30"/>
        <v>6.91</v>
      </c>
      <c r="N159" s="8">
        <f t="shared" si="30"/>
        <v>1.9100000000000001</v>
      </c>
      <c r="O159" s="8">
        <f t="shared" si="30"/>
        <v>0</v>
      </c>
      <c r="P159" s="8">
        <f t="shared" si="30"/>
        <v>0</v>
      </c>
      <c r="Q159" s="8">
        <f t="shared" si="30"/>
        <v>0</v>
      </c>
      <c r="R159" s="8">
        <f t="shared" si="30"/>
        <v>0</v>
      </c>
      <c r="S159" s="8">
        <f t="shared" si="30"/>
        <v>0</v>
      </c>
      <c r="T159" s="21">
        <f t="shared" si="24"/>
        <v>6</v>
      </c>
      <c r="U159" s="19">
        <f>VLOOKUP($B159,Gas!$B$3:$E$2506,2)</f>
        <v>2.09</v>
      </c>
      <c r="V159" s="44">
        <f t="shared" si="25"/>
        <v>12.875598086124404</v>
      </c>
    </row>
    <row r="160" spans="1:22" x14ac:dyDescent="0.2">
      <c r="A160" s="43">
        <f t="shared" si="29"/>
        <v>6</v>
      </c>
      <c r="B160" s="91">
        <v>35964</v>
      </c>
      <c r="C160" s="92">
        <v>27</v>
      </c>
      <c r="D160" s="4">
        <f t="shared" si="23"/>
        <v>3.3389012655146303E-3</v>
      </c>
      <c r="E160" s="100">
        <f t="shared" si="27"/>
        <v>0.8239536399914662</v>
      </c>
      <c r="G160" s="8">
        <f t="shared" si="30"/>
        <v>0</v>
      </c>
      <c r="H160" s="8">
        <f t="shared" si="30"/>
        <v>0</v>
      </c>
      <c r="I160" s="8">
        <f t="shared" si="30"/>
        <v>3</v>
      </c>
      <c r="J160" s="8">
        <f t="shared" si="30"/>
        <v>8</v>
      </c>
      <c r="K160" s="8">
        <f t="shared" si="30"/>
        <v>13</v>
      </c>
      <c r="L160" s="8">
        <f t="shared" si="30"/>
        <v>23</v>
      </c>
      <c r="M160" s="8">
        <f t="shared" si="30"/>
        <v>7</v>
      </c>
      <c r="N160" s="8">
        <f t="shared" si="30"/>
        <v>2</v>
      </c>
      <c r="O160" s="8">
        <f t="shared" si="30"/>
        <v>0</v>
      </c>
      <c r="P160" s="8">
        <f t="shared" si="30"/>
        <v>0</v>
      </c>
      <c r="Q160" s="8">
        <f t="shared" si="30"/>
        <v>0</v>
      </c>
      <c r="R160" s="8">
        <f t="shared" si="30"/>
        <v>0</v>
      </c>
      <c r="S160" s="8">
        <f t="shared" si="30"/>
        <v>0</v>
      </c>
      <c r="T160" s="21">
        <f t="shared" si="24"/>
        <v>6</v>
      </c>
      <c r="U160" s="19">
        <f>VLOOKUP($B160,Gas!$B$3:$E$2506,2)</f>
        <v>2.0249999999999999</v>
      </c>
      <c r="V160" s="44">
        <f t="shared" si="25"/>
        <v>13.333333333333334</v>
      </c>
    </row>
    <row r="161" spans="1:22" x14ac:dyDescent="0.2">
      <c r="A161" s="43">
        <f t="shared" si="29"/>
        <v>6</v>
      </c>
      <c r="B161" s="91">
        <v>35965</v>
      </c>
      <c r="C161" s="92">
        <v>27</v>
      </c>
      <c r="D161" s="4">
        <f t="shared" si="23"/>
        <v>0</v>
      </c>
      <c r="E161" s="100">
        <f t="shared" si="27"/>
        <v>0.82127961230646718</v>
      </c>
      <c r="G161" s="8">
        <f t="shared" si="30"/>
        <v>0</v>
      </c>
      <c r="H161" s="8">
        <f t="shared" si="30"/>
        <v>0</v>
      </c>
      <c r="I161" s="8">
        <f t="shared" si="30"/>
        <v>3</v>
      </c>
      <c r="J161" s="8">
        <f t="shared" si="30"/>
        <v>8</v>
      </c>
      <c r="K161" s="8">
        <f t="shared" si="30"/>
        <v>13</v>
      </c>
      <c r="L161" s="8">
        <f t="shared" si="30"/>
        <v>23</v>
      </c>
      <c r="M161" s="8">
        <f t="shared" si="30"/>
        <v>7</v>
      </c>
      <c r="N161" s="8">
        <f t="shared" si="30"/>
        <v>2</v>
      </c>
      <c r="O161" s="8">
        <f t="shared" si="30"/>
        <v>0</v>
      </c>
      <c r="P161" s="8">
        <f t="shared" si="30"/>
        <v>0</v>
      </c>
      <c r="Q161" s="8">
        <f t="shared" si="30"/>
        <v>0</v>
      </c>
      <c r="R161" s="8">
        <f t="shared" si="30"/>
        <v>0</v>
      </c>
      <c r="S161" s="8">
        <f t="shared" si="30"/>
        <v>0</v>
      </c>
      <c r="T161" s="21">
        <f t="shared" si="24"/>
        <v>6</v>
      </c>
      <c r="U161" s="19">
        <f>VLOOKUP($B161,Gas!$B$3:$E$2506,2)</f>
        <v>2.15</v>
      </c>
      <c r="V161" s="44">
        <f t="shared" si="25"/>
        <v>12.558139534883722</v>
      </c>
    </row>
    <row r="162" spans="1:22" x14ac:dyDescent="0.2">
      <c r="A162" s="43">
        <f t="shared" si="29"/>
        <v>6</v>
      </c>
      <c r="B162" s="91">
        <v>35968</v>
      </c>
      <c r="C162" s="92">
        <v>26.5</v>
      </c>
      <c r="D162" s="4">
        <f t="shared" si="23"/>
        <v>-1.8692133012152522E-2</v>
      </c>
      <c r="E162" s="100">
        <f t="shared" si="27"/>
        <v>0.82392282521434212</v>
      </c>
      <c r="G162" s="8">
        <f t="shared" si="30"/>
        <v>0</v>
      </c>
      <c r="H162" s="8">
        <f t="shared" si="30"/>
        <v>0</v>
      </c>
      <c r="I162" s="8">
        <f t="shared" si="30"/>
        <v>3.5</v>
      </c>
      <c r="J162" s="8">
        <f t="shared" si="30"/>
        <v>8.5</v>
      </c>
      <c r="K162" s="8">
        <f t="shared" si="30"/>
        <v>13.5</v>
      </c>
      <c r="L162" s="8">
        <f t="shared" si="30"/>
        <v>23.5</v>
      </c>
      <c r="M162" s="8">
        <f t="shared" si="30"/>
        <v>6.5</v>
      </c>
      <c r="N162" s="8">
        <f t="shared" si="30"/>
        <v>1.5</v>
      </c>
      <c r="O162" s="8">
        <f t="shared" si="30"/>
        <v>0</v>
      </c>
      <c r="P162" s="8">
        <f t="shared" si="30"/>
        <v>0</v>
      </c>
      <c r="Q162" s="8">
        <f t="shared" si="30"/>
        <v>0</v>
      </c>
      <c r="R162" s="8">
        <f t="shared" si="30"/>
        <v>0</v>
      </c>
      <c r="S162" s="8">
        <f t="shared" si="30"/>
        <v>0</v>
      </c>
      <c r="T162" s="21">
        <f t="shared" si="24"/>
        <v>6</v>
      </c>
      <c r="U162" s="19">
        <f>VLOOKUP($B162,Gas!$B$3:$E$2506,2)</f>
        <v>2.1949999999999998</v>
      </c>
      <c r="V162" s="44">
        <f t="shared" si="25"/>
        <v>12.072892938496585</v>
      </c>
    </row>
    <row r="163" spans="1:22" x14ac:dyDescent="0.2">
      <c r="A163" s="43">
        <f t="shared" si="29"/>
        <v>6</v>
      </c>
      <c r="B163" s="91">
        <v>35969</v>
      </c>
      <c r="C163" s="92">
        <v>27</v>
      </c>
      <c r="D163" s="4">
        <f t="shared" si="23"/>
        <v>1.8692133012152546E-2</v>
      </c>
      <c r="E163" s="100">
        <f t="shared" si="27"/>
        <v>0.82789981694594972</v>
      </c>
      <c r="G163" s="8">
        <f t="shared" si="30"/>
        <v>0</v>
      </c>
      <c r="H163" s="8">
        <f t="shared" si="30"/>
        <v>0</v>
      </c>
      <c r="I163" s="8">
        <f t="shared" si="30"/>
        <v>3</v>
      </c>
      <c r="J163" s="8">
        <f t="shared" si="30"/>
        <v>8</v>
      </c>
      <c r="K163" s="8">
        <f t="shared" si="30"/>
        <v>13</v>
      </c>
      <c r="L163" s="8">
        <f t="shared" si="30"/>
        <v>23</v>
      </c>
      <c r="M163" s="8">
        <f t="shared" si="30"/>
        <v>7</v>
      </c>
      <c r="N163" s="8">
        <f t="shared" si="30"/>
        <v>2</v>
      </c>
      <c r="O163" s="8">
        <f t="shared" si="30"/>
        <v>0</v>
      </c>
      <c r="P163" s="8">
        <f t="shared" si="30"/>
        <v>0</v>
      </c>
      <c r="Q163" s="8">
        <f t="shared" si="30"/>
        <v>0</v>
      </c>
      <c r="R163" s="8">
        <f t="shared" si="30"/>
        <v>0</v>
      </c>
      <c r="S163" s="8">
        <f t="shared" si="30"/>
        <v>0</v>
      </c>
      <c r="T163" s="21">
        <f t="shared" si="24"/>
        <v>6</v>
      </c>
      <c r="U163" s="19">
        <f>VLOOKUP($B163,Gas!$B$3:$E$2506,2)</f>
        <v>2.3450000000000002</v>
      </c>
      <c r="V163" s="44">
        <f t="shared" si="25"/>
        <v>11.513859275053305</v>
      </c>
    </row>
    <row r="164" spans="1:22" x14ac:dyDescent="0.2">
      <c r="A164" s="43">
        <f t="shared" si="29"/>
        <v>6</v>
      </c>
      <c r="B164" s="91">
        <v>35970</v>
      </c>
      <c r="C164" s="92">
        <v>29.33</v>
      </c>
      <c r="D164" s="4">
        <f t="shared" si="23"/>
        <v>8.2774016985030605E-2</v>
      </c>
      <c r="E164" s="100">
        <f t="shared" si="27"/>
        <v>0.9132853996732504</v>
      </c>
      <c r="G164" s="8">
        <f t="shared" ref="G164:S173" si="31">IF(G$1="P",MAX(0,G$2-$C164),IF(G$1="C",MAX(0,$C164-G$2)))</f>
        <v>0</v>
      </c>
      <c r="H164" s="8">
        <f t="shared" si="31"/>
        <v>0</v>
      </c>
      <c r="I164" s="8">
        <f t="shared" si="31"/>
        <v>0.67000000000000171</v>
      </c>
      <c r="J164" s="8">
        <f t="shared" si="31"/>
        <v>5.6700000000000017</v>
      </c>
      <c r="K164" s="8">
        <f t="shared" si="31"/>
        <v>10.670000000000002</v>
      </c>
      <c r="L164" s="8">
        <f t="shared" si="31"/>
        <v>20.67</v>
      </c>
      <c r="M164" s="8">
        <f t="shared" si="31"/>
        <v>9.3299999999999983</v>
      </c>
      <c r="N164" s="8">
        <f t="shared" si="31"/>
        <v>4.3299999999999983</v>
      </c>
      <c r="O164" s="8">
        <f t="shared" si="31"/>
        <v>0</v>
      </c>
      <c r="P164" s="8">
        <f t="shared" si="31"/>
        <v>0</v>
      </c>
      <c r="Q164" s="8">
        <f t="shared" si="31"/>
        <v>0</v>
      </c>
      <c r="R164" s="8">
        <f t="shared" si="31"/>
        <v>0</v>
      </c>
      <c r="S164" s="8">
        <f t="shared" si="31"/>
        <v>0</v>
      </c>
      <c r="T164" s="21">
        <f t="shared" si="24"/>
        <v>6</v>
      </c>
      <c r="U164" s="19">
        <f>VLOOKUP($B164,Gas!$B$3:$E$2506,2)</f>
        <v>2.37</v>
      </c>
      <c r="V164" s="44">
        <f t="shared" si="25"/>
        <v>12.375527426160335</v>
      </c>
    </row>
    <row r="165" spans="1:22" x14ac:dyDescent="0.2">
      <c r="A165" s="43">
        <f t="shared" si="29"/>
        <v>6</v>
      </c>
      <c r="B165" s="91">
        <v>35971</v>
      </c>
      <c r="C165" s="92">
        <v>28.5</v>
      </c>
      <c r="D165" s="4">
        <f t="shared" si="23"/>
        <v>-2.8706795714754714E-2</v>
      </c>
      <c r="E165" s="100">
        <f t="shared" si="27"/>
        <v>0.93160786088460179</v>
      </c>
      <c r="G165" s="8">
        <f t="shared" si="31"/>
        <v>0</v>
      </c>
      <c r="H165" s="8">
        <f t="shared" si="31"/>
        <v>0</v>
      </c>
      <c r="I165" s="8">
        <f t="shared" si="31"/>
        <v>1.5</v>
      </c>
      <c r="J165" s="8">
        <f t="shared" si="31"/>
        <v>6.5</v>
      </c>
      <c r="K165" s="8">
        <f t="shared" si="31"/>
        <v>11.5</v>
      </c>
      <c r="L165" s="8">
        <f t="shared" si="31"/>
        <v>21.5</v>
      </c>
      <c r="M165" s="8">
        <f t="shared" si="31"/>
        <v>8.5</v>
      </c>
      <c r="N165" s="8">
        <f t="shared" si="31"/>
        <v>3.5</v>
      </c>
      <c r="O165" s="8">
        <f t="shared" si="31"/>
        <v>0</v>
      </c>
      <c r="P165" s="8">
        <f t="shared" si="31"/>
        <v>0</v>
      </c>
      <c r="Q165" s="8">
        <f t="shared" si="31"/>
        <v>0</v>
      </c>
      <c r="R165" s="8">
        <f t="shared" si="31"/>
        <v>0</v>
      </c>
      <c r="S165" s="8">
        <f t="shared" si="31"/>
        <v>0</v>
      </c>
      <c r="T165" s="21">
        <f t="shared" si="24"/>
        <v>6</v>
      </c>
      <c r="U165" s="19">
        <f>VLOOKUP($B165,Gas!$B$3:$E$2506,2)</f>
        <v>2.4049999999999998</v>
      </c>
      <c r="V165" s="44">
        <f t="shared" si="25"/>
        <v>11.850311850311851</v>
      </c>
    </row>
    <row r="166" spans="1:22" x14ac:dyDescent="0.2">
      <c r="A166" s="43">
        <f t="shared" si="29"/>
        <v>6</v>
      </c>
      <c r="B166" s="91">
        <v>35972</v>
      </c>
      <c r="C166" s="92">
        <v>39.200000000000003</v>
      </c>
      <c r="D166" s="4">
        <f t="shared" si="23"/>
        <v>0.31877265952181205</v>
      </c>
      <c r="E166" s="100">
        <f t="shared" si="27"/>
        <v>1.7961053545884578</v>
      </c>
      <c r="G166" s="8">
        <f t="shared" si="31"/>
        <v>0</v>
      </c>
      <c r="H166" s="8">
        <f t="shared" si="31"/>
        <v>0</v>
      </c>
      <c r="I166" s="8">
        <f t="shared" si="31"/>
        <v>0</v>
      </c>
      <c r="J166" s="8">
        <f t="shared" si="31"/>
        <v>0</v>
      </c>
      <c r="K166" s="8">
        <f t="shared" si="31"/>
        <v>0.79999999999999716</v>
      </c>
      <c r="L166" s="8">
        <f t="shared" si="31"/>
        <v>10.799999999999997</v>
      </c>
      <c r="M166" s="8">
        <f t="shared" si="31"/>
        <v>19.200000000000003</v>
      </c>
      <c r="N166" s="8">
        <f t="shared" si="31"/>
        <v>14.200000000000003</v>
      </c>
      <c r="O166" s="8">
        <f t="shared" si="31"/>
        <v>9.2000000000000028</v>
      </c>
      <c r="P166" s="8">
        <f t="shared" si="31"/>
        <v>4.2000000000000028</v>
      </c>
      <c r="Q166" s="8">
        <f t="shared" si="31"/>
        <v>0</v>
      </c>
      <c r="R166" s="8">
        <f t="shared" si="31"/>
        <v>0</v>
      </c>
      <c r="S166" s="8">
        <f t="shared" si="31"/>
        <v>0</v>
      </c>
      <c r="T166" s="21">
        <f t="shared" si="24"/>
        <v>6</v>
      </c>
      <c r="U166" s="19">
        <f>VLOOKUP($B166,Gas!$B$3:$E$2506,2)</f>
        <v>2.38</v>
      </c>
      <c r="V166" s="44">
        <f t="shared" si="25"/>
        <v>16.47058823529412</v>
      </c>
    </row>
    <row r="167" spans="1:22" x14ac:dyDescent="0.2">
      <c r="A167" s="43">
        <f t="shared" si="29"/>
        <v>6</v>
      </c>
      <c r="B167" s="91">
        <v>35975</v>
      </c>
      <c r="C167" s="92">
        <v>43</v>
      </c>
      <c r="D167" s="4">
        <f t="shared" si="23"/>
        <v>9.2523368897145519E-2</v>
      </c>
      <c r="E167" s="100">
        <f t="shared" si="27"/>
        <v>1.628664440401913</v>
      </c>
      <c r="G167" s="8">
        <f t="shared" si="31"/>
        <v>0</v>
      </c>
      <c r="H167" s="8">
        <f t="shared" si="31"/>
        <v>0</v>
      </c>
      <c r="I167" s="8">
        <f t="shared" si="31"/>
        <v>0</v>
      </c>
      <c r="J167" s="8">
        <f t="shared" si="31"/>
        <v>0</v>
      </c>
      <c r="K167" s="8">
        <f t="shared" si="31"/>
        <v>0</v>
      </c>
      <c r="L167" s="8">
        <f t="shared" si="31"/>
        <v>7</v>
      </c>
      <c r="M167" s="8">
        <f t="shared" si="31"/>
        <v>23</v>
      </c>
      <c r="N167" s="8">
        <f t="shared" si="31"/>
        <v>18</v>
      </c>
      <c r="O167" s="8">
        <f t="shared" si="31"/>
        <v>13</v>
      </c>
      <c r="P167" s="8">
        <f t="shared" si="31"/>
        <v>8</v>
      </c>
      <c r="Q167" s="8">
        <f t="shared" si="31"/>
        <v>3</v>
      </c>
      <c r="R167" s="8">
        <f t="shared" si="31"/>
        <v>0</v>
      </c>
      <c r="S167" s="8">
        <f t="shared" si="31"/>
        <v>0</v>
      </c>
      <c r="T167" s="21">
        <f t="shared" si="24"/>
        <v>6</v>
      </c>
      <c r="U167" s="19">
        <f>VLOOKUP($B167,Gas!$B$3:$E$2506,2)</f>
        <v>2.4049999999999998</v>
      </c>
      <c r="V167" s="44">
        <f t="shared" si="25"/>
        <v>17.879417879417883</v>
      </c>
    </row>
    <row r="168" spans="1:22" x14ac:dyDescent="0.2">
      <c r="A168" s="43">
        <f t="shared" si="29"/>
        <v>6</v>
      </c>
      <c r="B168" s="91">
        <v>35976</v>
      </c>
      <c r="C168" s="92">
        <v>29</v>
      </c>
      <c r="D168" s="4">
        <f t="shared" si="23"/>
        <v>-0.39390428570708841</v>
      </c>
      <c r="E168" s="100">
        <f t="shared" si="27"/>
        <v>2.7549109503667077</v>
      </c>
      <c r="G168" s="8">
        <f t="shared" si="31"/>
        <v>0</v>
      </c>
      <c r="H168" s="8">
        <f t="shared" si="31"/>
        <v>0</v>
      </c>
      <c r="I168" s="8">
        <f t="shared" si="31"/>
        <v>1</v>
      </c>
      <c r="J168" s="8">
        <f t="shared" si="31"/>
        <v>6</v>
      </c>
      <c r="K168" s="8">
        <f t="shared" si="31"/>
        <v>11</v>
      </c>
      <c r="L168" s="8">
        <f t="shared" si="31"/>
        <v>21</v>
      </c>
      <c r="M168" s="8">
        <f t="shared" si="31"/>
        <v>9</v>
      </c>
      <c r="N168" s="8">
        <f t="shared" si="31"/>
        <v>4</v>
      </c>
      <c r="O168" s="8">
        <f t="shared" si="31"/>
        <v>0</v>
      </c>
      <c r="P168" s="8">
        <f t="shared" si="31"/>
        <v>0</v>
      </c>
      <c r="Q168" s="8">
        <f t="shared" si="31"/>
        <v>0</v>
      </c>
      <c r="R168" s="8">
        <f t="shared" si="31"/>
        <v>0</v>
      </c>
      <c r="S168" s="8">
        <f t="shared" si="31"/>
        <v>0</v>
      </c>
      <c r="T168" s="21">
        <f t="shared" si="24"/>
        <v>6</v>
      </c>
      <c r="U168" s="19">
        <f>VLOOKUP($B168,Gas!$B$3:$E$2506,2)</f>
        <v>2.38</v>
      </c>
      <c r="V168" s="44">
        <f t="shared" si="25"/>
        <v>12.184873949579833</v>
      </c>
    </row>
    <row r="169" spans="1:22" x14ac:dyDescent="0.2">
      <c r="A169" s="43">
        <f t="shared" si="29"/>
        <v>7</v>
      </c>
      <c r="B169" s="91">
        <v>35977</v>
      </c>
      <c r="C169" s="92">
        <v>30.5</v>
      </c>
      <c r="D169" s="4">
        <f t="shared" si="23"/>
        <v>5.0430853626891904E-2</v>
      </c>
      <c r="E169" s="100">
        <f t="shared" si="27"/>
        <v>2.7623348331033215</v>
      </c>
      <c r="G169" s="8">
        <f t="shared" si="31"/>
        <v>0</v>
      </c>
      <c r="H169" s="8">
        <f t="shared" si="31"/>
        <v>0</v>
      </c>
      <c r="I169" s="8">
        <f t="shared" si="31"/>
        <v>0</v>
      </c>
      <c r="J169" s="8">
        <f t="shared" si="31"/>
        <v>4.5</v>
      </c>
      <c r="K169" s="8">
        <f t="shared" si="31"/>
        <v>9.5</v>
      </c>
      <c r="L169" s="8">
        <f t="shared" si="31"/>
        <v>19.5</v>
      </c>
      <c r="M169" s="8">
        <f t="shared" si="31"/>
        <v>10.5</v>
      </c>
      <c r="N169" s="8">
        <f t="shared" si="31"/>
        <v>5.5</v>
      </c>
      <c r="O169" s="8">
        <f t="shared" si="31"/>
        <v>0.5</v>
      </c>
      <c r="P169" s="8">
        <f t="shared" si="31"/>
        <v>0</v>
      </c>
      <c r="Q169" s="8">
        <f t="shared" si="31"/>
        <v>0</v>
      </c>
      <c r="R169" s="8">
        <f t="shared" si="31"/>
        <v>0</v>
      </c>
      <c r="S169" s="8">
        <f t="shared" si="31"/>
        <v>0</v>
      </c>
      <c r="T169" s="21">
        <f t="shared" si="24"/>
        <v>7</v>
      </c>
      <c r="U169" s="19">
        <f>VLOOKUP($B169,Gas!$B$3:$E$2506,2)</f>
        <v>2.3650000000000002</v>
      </c>
      <c r="V169" s="44">
        <f t="shared" si="25"/>
        <v>12.896405919661733</v>
      </c>
    </row>
    <row r="170" spans="1:22" x14ac:dyDescent="0.2">
      <c r="A170" s="43">
        <f t="shared" si="29"/>
        <v>7</v>
      </c>
      <c r="B170" s="91">
        <v>35978</v>
      </c>
      <c r="C170" s="92">
        <v>30.5</v>
      </c>
      <c r="D170" s="4">
        <f t="shared" si="23"/>
        <v>0</v>
      </c>
      <c r="E170" s="100">
        <f t="shared" si="27"/>
        <v>2.7626936154578345</v>
      </c>
      <c r="G170" s="8">
        <f t="shared" si="31"/>
        <v>0</v>
      </c>
      <c r="H170" s="8">
        <f t="shared" si="31"/>
        <v>0</v>
      </c>
      <c r="I170" s="8">
        <f t="shared" si="31"/>
        <v>0</v>
      </c>
      <c r="J170" s="8">
        <f t="shared" si="31"/>
        <v>4.5</v>
      </c>
      <c r="K170" s="8">
        <f t="shared" si="31"/>
        <v>9.5</v>
      </c>
      <c r="L170" s="8">
        <f t="shared" si="31"/>
        <v>19.5</v>
      </c>
      <c r="M170" s="8">
        <f t="shared" si="31"/>
        <v>10.5</v>
      </c>
      <c r="N170" s="8">
        <f t="shared" si="31"/>
        <v>5.5</v>
      </c>
      <c r="O170" s="8">
        <f t="shared" si="31"/>
        <v>0.5</v>
      </c>
      <c r="P170" s="8">
        <f t="shared" si="31"/>
        <v>0</v>
      </c>
      <c r="Q170" s="8">
        <f t="shared" si="31"/>
        <v>0</v>
      </c>
      <c r="R170" s="8">
        <f t="shared" si="31"/>
        <v>0</v>
      </c>
      <c r="S170" s="8">
        <f t="shared" si="31"/>
        <v>0</v>
      </c>
      <c r="T170" s="21">
        <f t="shared" si="24"/>
        <v>7</v>
      </c>
      <c r="U170" s="19">
        <f>VLOOKUP($B170,Gas!$B$3:$E$2506,2)</f>
        <v>2.4649999999999999</v>
      </c>
      <c r="V170" s="44">
        <f t="shared" si="25"/>
        <v>12.373225152129818</v>
      </c>
    </row>
    <row r="171" spans="1:22" x14ac:dyDescent="0.2">
      <c r="A171" s="43">
        <f t="shared" si="29"/>
        <v>7</v>
      </c>
      <c r="B171" s="91">
        <v>35982</v>
      </c>
      <c r="C171" s="92">
        <v>27.5</v>
      </c>
      <c r="D171" s="4">
        <f t="shared" si="23"/>
        <v>-0.10354067894084033</v>
      </c>
      <c r="E171" s="100">
        <f t="shared" si="27"/>
        <v>2.8232263475120951</v>
      </c>
      <c r="G171" s="8">
        <f t="shared" si="31"/>
        <v>0</v>
      </c>
      <c r="H171" s="8">
        <f t="shared" si="31"/>
        <v>0</v>
      </c>
      <c r="I171" s="8">
        <f t="shared" si="31"/>
        <v>2.5</v>
      </c>
      <c r="J171" s="8">
        <f t="shared" si="31"/>
        <v>7.5</v>
      </c>
      <c r="K171" s="8">
        <f t="shared" si="31"/>
        <v>12.5</v>
      </c>
      <c r="L171" s="8">
        <f t="shared" si="31"/>
        <v>22.5</v>
      </c>
      <c r="M171" s="8">
        <f t="shared" si="31"/>
        <v>7.5</v>
      </c>
      <c r="N171" s="8">
        <f t="shared" si="31"/>
        <v>2.5</v>
      </c>
      <c r="O171" s="8">
        <f t="shared" si="31"/>
        <v>0</v>
      </c>
      <c r="P171" s="8">
        <f t="shared" si="31"/>
        <v>0</v>
      </c>
      <c r="Q171" s="8">
        <f t="shared" si="31"/>
        <v>0</v>
      </c>
      <c r="R171" s="8">
        <f t="shared" si="31"/>
        <v>0</v>
      </c>
      <c r="S171" s="8">
        <f t="shared" si="31"/>
        <v>0</v>
      </c>
      <c r="T171" s="21">
        <f t="shared" si="24"/>
        <v>7</v>
      </c>
      <c r="U171" s="19">
        <f>VLOOKUP($B171,Gas!$B$3:$E$2506,2)</f>
        <v>2.36</v>
      </c>
      <c r="V171" s="44">
        <f t="shared" si="25"/>
        <v>11.652542372881356</v>
      </c>
    </row>
    <row r="172" spans="1:22" x14ac:dyDescent="0.2">
      <c r="A172" s="43">
        <f t="shared" si="29"/>
        <v>7</v>
      </c>
      <c r="B172" s="91">
        <v>35983</v>
      </c>
      <c r="C172" s="92">
        <v>29.03</v>
      </c>
      <c r="D172" s="4">
        <f t="shared" si="23"/>
        <v>5.4143773364012979E-2</v>
      </c>
      <c r="E172" s="100">
        <f t="shared" si="27"/>
        <v>2.8319908708699923</v>
      </c>
      <c r="G172" s="8">
        <f t="shared" si="31"/>
        <v>0</v>
      </c>
      <c r="H172" s="8">
        <f t="shared" si="31"/>
        <v>0</v>
      </c>
      <c r="I172" s="8">
        <f t="shared" si="31"/>
        <v>0.96999999999999886</v>
      </c>
      <c r="J172" s="8">
        <f t="shared" si="31"/>
        <v>5.9699999999999989</v>
      </c>
      <c r="K172" s="8">
        <f t="shared" si="31"/>
        <v>10.969999999999999</v>
      </c>
      <c r="L172" s="8">
        <f t="shared" si="31"/>
        <v>20.97</v>
      </c>
      <c r="M172" s="8">
        <f t="shared" si="31"/>
        <v>9.0300000000000011</v>
      </c>
      <c r="N172" s="8">
        <f t="shared" si="31"/>
        <v>4.0300000000000011</v>
      </c>
      <c r="O172" s="8">
        <f t="shared" si="31"/>
        <v>0</v>
      </c>
      <c r="P172" s="8">
        <f t="shared" si="31"/>
        <v>0</v>
      </c>
      <c r="Q172" s="8">
        <f t="shared" si="31"/>
        <v>0</v>
      </c>
      <c r="R172" s="8">
        <f t="shared" si="31"/>
        <v>0</v>
      </c>
      <c r="S172" s="8">
        <f t="shared" si="31"/>
        <v>0</v>
      </c>
      <c r="T172" s="21">
        <f t="shared" si="24"/>
        <v>7</v>
      </c>
      <c r="U172" s="19">
        <f>VLOOKUP($B172,Gas!$B$3:$E$2506,2)</f>
        <v>2.37</v>
      </c>
      <c r="V172" s="44">
        <f t="shared" si="25"/>
        <v>12.248945147679326</v>
      </c>
    </row>
    <row r="173" spans="1:22" x14ac:dyDescent="0.2">
      <c r="A173" s="43">
        <f t="shared" si="29"/>
        <v>7</v>
      </c>
      <c r="B173" s="91">
        <v>35984</v>
      </c>
      <c r="C173" s="92">
        <v>29.11</v>
      </c>
      <c r="D173" s="4">
        <f t="shared" si="23"/>
        <v>2.751979720993327E-3</v>
      </c>
      <c r="E173" s="100">
        <f t="shared" si="27"/>
        <v>2.8316155182902367</v>
      </c>
      <c r="G173" s="8">
        <f t="shared" si="31"/>
        <v>0</v>
      </c>
      <c r="H173" s="8">
        <f t="shared" si="31"/>
        <v>0</v>
      </c>
      <c r="I173" s="8">
        <f t="shared" si="31"/>
        <v>0.89000000000000057</v>
      </c>
      <c r="J173" s="8">
        <f t="shared" si="31"/>
        <v>5.8900000000000006</v>
      </c>
      <c r="K173" s="8">
        <f t="shared" si="31"/>
        <v>10.89</v>
      </c>
      <c r="L173" s="8">
        <f t="shared" si="31"/>
        <v>20.89</v>
      </c>
      <c r="M173" s="8">
        <f t="shared" si="31"/>
        <v>9.11</v>
      </c>
      <c r="N173" s="8">
        <f t="shared" si="31"/>
        <v>4.1099999999999994</v>
      </c>
      <c r="O173" s="8">
        <f t="shared" si="31"/>
        <v>0</v>
      </c>
      <c r="P173" s="8">
        <f t="shared" si="31"/>
        <v>0</v>
      </c>
      <c r="Q173" s="8">
        <f t="shared" si="31"/>
        <v>0</v>
      </c>
      <c r="R173" s="8">
        <f t="shared" si="31"/>
        <v>0</v>
      </c>
      <c r="S173" s="8">
        <f t="shared" si="31"/>
        <v>0</v>
      </c>
      <c r="T173" s="21">
        <f t="shared" si="24"/>
        <v>7</v>
      </c>
      <c r="U173" s="19">
        <f>VLOOKUP($B173,Gas!$B$3:$E$2506,2)</f>
        <v>2.34</v>
      </c>
      <c r="V173" s="44">
        <f t="shared" si="25"/>
        <v>12.44017094017094</v>
      </c>
    </row>
    <row r="174" spans="1:22" x14ac:dyDescent="0.2">
      <c r="A174" s="43">
        <f t="shared" si="29"/>
        <v>7</v>
      </c>
      <c r="B174" s="91">
        <v>35985</v>
      </c>
      <c r="C174" s="92">
        <v>28.78</v>
      </c>
      <c r="D174" s="4">
        <f t="shared" si="23"/>
        <v>-1.1401056298310031E-2</v>
      </c>
      <c r="E174" s="100">
        <f t="shared" si="27"/>
        <v>2.8010834330283547</v>
      </c>
      <c r="G174" s="8">
        <f t="shared" ref="G174:S183" si="32">IF(G$1="P",MAX(0,G$2-$C174),IF(G$1="C",MAX(0,$C174-G$2)))</f>
        <v>0</v>
      </c>
      <c r="H174" s="8">
        <f t="shared" si="32"/>
        <v>0</v>
      </c>
      <c r="I174" s="8">
        <f t="shared" si="32"/>
        <v>1.2199999999999989</v>
      </c>
      <c r="J174" s="8">
        <f t="shared" si="32"/>
        <v>6.2199999999999989</v>
      </c>
      <c r="K174" s="8">
        <f t="shared" si="32"/>
        <v>11.219999999999999</v>
      </c>
      <c r="L174" s="8">
        <f t="shared" si="32"/>
        <v>21.22</v>
      </c>
      <c r="M174" s="8">
        <f t="shared" si="32"/>
        <v>8.7800000000000011</v>
      </c>
      <c r="N174" s="8">
        <f t="shared" si="32"/>
        <v>3.7800000000000011</v>
      </c>
      <c r="O174" s="8">
        <f t="shared" si="32"/>
        <v>0</v>
      </c>
      <c r="P174" s="8">
        <f t="shared" si="32"/>
        <v>0</v>
      </c>
      <c r="Q174" s="8">
        <f t="shared" si="32"/>
        <v>0</v>
      </c>
      <c r="R174" s="8">
        <f t="shared" si="32"/>
        <v>0</v>
      </c>
      <c r="S174" s="8">
        <f t="shared" si="32"/>
        <v>0</v>
      </c>
      <c r="T174" s="21">
        <f t="shared" si="24"/>
        <v>7</v>
      </c>
      <c r="U174" s="19">
        <f>VLOOKUP($B174,Gas!$B$3:$E$2506,2)</f>
        <v>2.38</v>
      </c>
      <c r="V174" s="44">
        <f t="shared" si="25"/>
        <v>12.092436974789917</v>
      </c>
    </row>
    <row r="175" spans="1:22" x14ac:dyDescent="0.2">
      <c r="A175" s="43">
        <f t="shared" si="29"/>
        <v>7</v>
      </c>
      <c r="B175" s="91">
        <v>35986</v>
      </c>
      <c r="C175" s="92">
        <v>29.18</v>
      </c>
      <c r="D175" s="4">
        <f t="shared" si="23"/>
        <v>1.3802841635417682E-2</v>
      </c>
      <c r="E175" s="100">
        <f t="shared" si="27"/>
        <v>2.79784210884476</v>
      </c>
      <c r="G175" s="8">
        <f t="shared" si="32"/>
        <v>0</v>
      </c>
      <c r="H175" s="8">
        <f t="shared" si="32"/>
        <v>0</v>
      </c>
      <c r="I175" s="8">
        <f t="shared" si="32"/>
        <v>0.82000000000000028</v>
      </c>
      <c r="J175" s="8">
        <f t="shared" si="32"/>
        <v>5.82</v>
      </c>
      <c r="K175" s="8">
        <f t="shared" si="32"/>
        <v>10.82</v>
      </c>
      <c r="L175" s="8">
        <f t="shared" si="32"/>
        <v>20.82</v>
      </c>
      <c r="M175" s="8">
        <f t="shared" si="32"/>
        <v>9.18</v>
      </c>
      <c r="N175" s="8">
        <f t="shared" si="32"/>
        <v>4.18</v>
      </c>
      <c r="O175" s="8">
        <f t="shared" si="32"/>
        <v>0</v>
      </c>
      <c r="P175" s="8">
        <f t="shared" si="32"/>
        <v>0</v>
      </c>
      <c r="Q175" s="8">
        <f t="shared" si="32"/>
        <v>0</v>
      </c>
      <c r="R175" s="8">
        <f t="shared" si="32"/>
        <v>0</v>
      </c>
      <c r="S175" s="8">
        <f t="shared" si="32"/>
        <v>0</v>
      </c>
      <c r="T175" s="21">
        <f t="shared" si="24"/>
        <v>7</v>
      </c>
      <c r="U175" s="19">
        <f>VLOOKUP($B175,Gas!$B$3:$E$2506,2)</f>
        <v>2.37</v>
      </c>
      <c r="V175" s="44">
        <f t="shared" si="25"/>
        <v>12.312236286919831</v>
      </c>
    </row>
    <row r="176" spans="1:22" x14ac:dyDescent="0.2">
      <c r="A176" s="43">
        <f t="shared" si="29"/>
        <v>7</v>
      </c>
      <c r="B176" s="91">
        <v>35989</v>
      </c>
      <c r="C176" s="92">
        <v>30</v>
      </c>
      <c r="D176" s="4">
        <f t="shared" si="23"/>
        <v>2.7713838567515851E-2</v>
      </c>
      <c r="E176" s="100">
        <f t="shared" si="27"/>
        <v>2.1975887237988796</v>
      </c>
      <c r="G176" s="8">
        <f t="shared" si="32"/>
        <v>0</v>
      </c>
      <c r="H176" s="8">
        <f t="shared" si="32"/>
        <v>0</v>
      </c>
      <c r="I176" s="8">
        <f t="shared" si="32"/>
        <v>0</v>
      </c>
      <c r="J176" s="8">
        <f t="shared" si="32"/>
        <v>5</v>
      </c>
      <c r="K176" s="8">
        <f t="shared" si="32"/>
        <v>10</v>
      </c>
      <c r="L176" s="8">
        <f t="shared" si="32"/>
        <v>20</v>
      </c>
      <c r="M176" s="8">
        <f t="shared" si="32"/>
        <v>10</v>
      </c>
      <c r="N176" s="8">
        <f t="shared" si="32"/>
        <v>5</v>
      </c>
      <c r="O176" s="8">
        <f t="shared" si="32"/>
        <v>0</v>
      </c>
      <c r="P176" s="8">
        <f t="shared" si="32"/>
        <v>0</v>
      </c>
      <c r="Q176" s="8">
        <f t="shared" si="32"/>
        <v>0</v>
      </c>
      <c r="R176" s="8">
        <f t="shared" si="32"/>
        <v>0</v>
      </c>
      <c r="S176" s="8">
        <f t="shared" si="32"/>
        <v>0</v>
      </c>
      <c r="T176" s="21">
        <f t="shared" si="24"/>
        <v>7</v>
      </c>
      <c r="U176" s="19">
        <f>VLOOKUP($B176,Gas!$B$3:$E$2506,2)</f>
        <v>2.3149999999999999</v>
      </c>
      <c r="V176" s="44">
        <f t="shared" si="25"/>
        <v>12.958963282937365</v>
      </c>
    </row>
    <row r="177" spans="1:22" x14ac:dyDescent="0.2">
      <c r="A177" s="43">
        <f t="shared" si="29"/>
        <v>7</v>
      </c>
      <c r="B177" s="91">
        <v>35990</v>
      </c>
      <c r="C177" s="92">
        <v>29.22</v>
      </c>
      <c r="D177" s="4">
        <f t="shared" si="23"/>
        <v>-2.6343975339601977E-2</v>
      </c>
      <c r="E177" s="100">
        <f t="shared" si="27"/>
        <v>2.0964244527590958</v>
      </c>
      <c r="G177" s="8">
        <f t="shared" si="32"/>
        <v>0</v>
      </c>
      <c r="H177" s="8">
        <f t="shared" si="32"/>
        <v>0</v>
      </c>
      <c r="I177" s="8">
        <f t="shared" si="32"/>
        <v>0.78000000000000114</v>
      </c>
      <c r="J177" s="8">
        <f t="shared" si="32"/>
        <v>5.7800000000000011</v>
      </c>
      <c r="K177" s="8">
        <f t="shared" si="32"/>
        <v>10.780000000000001</v>
      </c>
      <c r="L177" s="8">
        <f t="shared" si="32"/>
        <v>20.78</v>
      </c>
      <c r="M177" s="8">
        <f t="shared" si="32"/>
        <v>9.2199999999999989</v>
      </c>
      <c r="N177" s="8">
        <f t="shared" si="32"/>
        <v>4.2199999999999989</v>
      </c>
      <c r="O177" s="8">
        <f t="shared" si="32"/>
        <v>0</v>
      </c>
      <c r="P177" s="8">
        <f t="shared" si="32"/>
        <v>0</v>
      </c>
      <c r="Q177" s="8">
        <f t="shared" si="32"/>
        <v>0</v>
      </c>
      <c r="R177" s="8">
        <f t="shared" si="32"/>
        <v>0</v>
      </c>
      <c r="S177" s="8">
        <f t="shared" si="32"/>
        <v>0</v>
      </c>
      <c r="T177" s="21">
        <f t="shared" si="24"/>
        <v>7</v>
      </c>
      <c r="U177" s="19">
        <f>VLOOKUP($B177,Gas!$B$3:$E$2506,2)</f>
        <v>2.2749999999999999</v>
      </c>
      <c r="V177" s="44">
        <f t="shared" si="25"/>
        <v>12.843956043956045</v>
      </c>
    </row>
    <row r="178" spans="1:22" x14ac:dyDescent="0.2">
      <c r="A178" s="43">
        <f t="shared" si="29"/>
        <v>7</v>
      </c>
      <c r="B178" s="91">
        <v>35991</v>
      </c>
      <c r="C178" s="92">
        <v>32</v>
      </c>
      <c r="D178" s="4">
        <f t="shared" si="23"/>
        <v>9.0882496477173072E-2</v>
      </c>
      <c r="E178" s="100">
        <f t="shared" si="27"/>
        <v>0.83792423017787443</v>
      </c>
      <c r="G178" s="8">
        <f t="shared" si="32"/>
        <v>0</v>
      </c>
      <c r="H178" s="8">
        <f t="shared" si="32"/>
        <v>0</v>
      </c>
      <c r="I178" s="8">
        <f t="shared" si="32"/>
        <v>0</v>
      </c>
      <c r="J178" s="8">
        <f t="shared" si="32"/>
        <v>3</v>
      </c>
      <c r="K178" s="8">
        <f t="shared" si="32"/>
        <v>8</v>
      </c>
      <c r="L178" s="8">
        <f t="shared" si="32"/>
        <v>18</v>
      </c>
      <c r="M178" s="8">
        <f t="shared" si="32"/>
        <v>12</v>
      </c>
      <c r="N178" s="8">
        <f t="shared" si="32"/>
        <v>7</v>
      </c>
      <c r="O178" s="8">
        <f t="shared" si="32"/>
        <v>2</v>
      </c>
      <c r="P178" s="8">
        <f t="shared" si="32"/>
        <v>0</v>
      </c>
      <c r="Q178" s="8">
        <f t="shared" si="32"/>
        <v>0</v>
      </c>
      <c r="R178" s="8">
        <f t="shared" si="32"/>
        <v>0</v>
      </c>
      <c r="S178" s="8">
        <f t="shared" si="32"/>
        <v>0</v>
      </c>
      <c r="T178" s="21">
        <f t="shared" si="24"/>
        <v>7</v>
      </c>
      <c r="U178" s="19">
        <f>VLOOKUP($B178,Gas!$B$3:$E$2506,2)</f>
        <v>2.2349999999999999</v>
      </c>
      <c r="V178" s="44">
        <f t="shared" si="25"/>
        <v>14.317673378076064</v>
      </c>
    </row>
    <row r="179" spans="1:22" x14ac:dyDescent="0.2">
      <c r="A179" s="43">
        <f t="shared" si="29"/>
        <v>7</v>
      </c>
      <c r="B179" s="91">
        <v>35992</v>
      </c>
      <c r="C179" s="92">
        <v>35.159999999999997</v>
      </c>
      <c r="D179" s="4">
        <f t="shared" si="23"/>
        <v>9.4173170017249605E-2</v>
      </c>
      <c r="E179" s="100">
        <f t="shared" si="27"/>
        <v>0.92118566601591356</v>
      </c>
      <c r="G179" s="8">
        <f t="shared" si="32"/>
        <v>0</v>
      </c>
      <c r="H179" s="8">
        <f t="shared" si="32"/>
        <v>0</v>
      </c>
      <c r="I179" s="8">
        <f t="shared" si="32"/>
        <v>0</v>
      </c>
      <c r="J179" s="8">
        <f t="shared" si="32"/>
        <v>0</v>
      </c>
      <c r="K179" s="8">
        <f t="shared" si="32"/>
        <v>4.8400000000000034</v>
      </c>
      <c r="L179" s="8">
        <f t="shared" si="32"/>
        <v>14.840000000000003</v>
      </c>
      <c r="M179" s="8">
        <f t="shared" si="32"/>
        <v>15.159999999999997</v>
      </c>
      <c r="N179" s="8">
        <f t="shared" si="32"/>
        <v>10.159999999999997</v>
      </c>
      <c r="O179" s="8">
        <f t="shared" si="32"/>
        <v>5.1599999999999966</v>
      </c>
      <c r="P179" s="8">
        <f t="shared" si="32"/>
        <v>0.15999999999999659</v>
      </c>
      <c r="Q179" s="8">
        <f t="shared" si="32"/>
        <v>0</v>
      </c>
      <c r="R179" s="8">
        <f t="shared" si="32"/>
        <v>0</v>
      </c>
      <c r="S179" s="8">
        <f t="shared" si="32"/>
        <v>0</v>
      </c>
      <c r="T179" s="21">
        <f t="shared" si="24"/>
        <v>7</v>
      </c>
      <c r="U179" s="19">
        <f>VLOOKUP($B179,Gas!$B$3:$E$2506,2)</f>
        <v>2.2149999999999999</v>
      </c>
      <c r="V179" s="44">
        <f t="shared" si="25"/>
        <v>15.873589164785553</v>
      </c>
    </row>
    <row r="180" spans="1:22" x14ac:dyDescent="0.2">
      <c r="A180" s="43">
        <f t="shared" si="29"/>
        <v>7</v>
      </c>
      <c r="B180" s="91">
        <v>35993</v>
      </c>
      <c r="C180" s="92">
        <v>31.14</v>
      </c>
      <c r="D180" s="4">
        <f t="shared" si="23"/>
        <v>-0.12141590641112389</v>
      </c>
      <c r="E180" s="100">
        <f t="shared" si="27"/>
        <v>1.1458775137504029</v>
      </c>
      <c r="G180" s="8">
        <f t="shared" si="32"/>
        <v>0</v>
      </c>
      <c r="H180" s="8">
        <f t="shared" si="32"/>
        <v>0</v>
      </c>
      <c r="I180" s="8">
        <f t="shared" si="32"/>
        <v>0</v>
      </c>
      <c r="J180" s="8">
        <f t="shared" si="32"/>
        <v>3.8599999999999994</v>
      </c>
      <c r="K180" s="8">
        <f t="shared" si="32"/>
        <v>8.86</v>
      </c>
      <c r="L180" s="8">
        <f t="shared" si="32"/>
        <v>18.86</v>
      </c>
      <c r="M180" s="8">
        <f t="shared" si="32"/>
        <v>11.14</v>
      </c>
      <c r="N180" s="8">
        <f t="shared" si="32"/>
        <v>6.1400000000000006</v>
      </c>
      <c r="O180" s="8">
        <f t="shared" si="32"/>
        <v>1.1400000000000006</v>
      </c>
      <c r="P180" s="8">
        <f t="shared" si="32"/>
        <v>0</v>
      </c>
      <c r="Q180" s="8">
        <f t="shared" si="32"/>
        <v>0</v>
      </c>
      <c r="R180" s="8">
        <f t="shared" si="32"/>
        <v>0</v>
      </c>
      <c r="S180" s="8">
        <f t="shared" si="32"/>
        <v>0</v>
      </c>
      <c r="T180" s="21">
        <f t="shared" si="24"/>
        <v>7</v>
      </c>
      <c r="U180" s="19">
        <f>VLOOKUP($B180,Gas!$B$3:$E$2506,2)</f>
        <v>2.145</v>
      </c>
      <c r="V180" s="44">
        <f t="shared" si="25"/>
        <v>14.517482517482518</v>
      </c>
    </row>
    <row r="181" spans="1:22" x14ac:dyDescent="0.2">
      <c r="A181" s="43">
        <f t="shared" si="29"/>
        <v>7</v>
      </c>
      <c r="B181" s="91">
        <v>35996</v>
      </c>
      <c r="C181" s="92">
        <v>34.07</v>
      </c>
      <c r="D181" s="4">
        <f t="shared" si="23"/>
        <v>8.992406526702286E-2</v>
      </c>
      <c r="E181" s="100">
        <f t="shared" si="27"/>
        <v>1.0552587635773423</v>
      </c>
      <c r="G181" s="8">
        <f t="shared" si="32"/>
        <v>0</v>
      </c>
      <c r="H181" s="8">
        <f t="shared" si="32"/>
        <v>0</v>
      </c>
      <c r="I181" s="8">
        <f t="shared" si="32"/>
        <v>0</v>
      </c>
      <c r="J181" s="8">
        <f t="shared" si="32"/>
        <v>0.92999999999999972</v>
      </c>
      <c r="K181" s="8">
        <f t="shared" si="32"/>
        <v>5.93</v>
      </c>
      <c r="L181" s="8">
        <f t="shared" si="32"/>
        <v>15.93</v>
      </c>
      <c r="M181" s="8">
        <f t="shared" si="32"/>
        <v>14.07</v>
      </c>
      <c r="N181" s="8">
        <f t="shared" si="32"/>
        <v>9.07</v>
      </c>
      <c r="O181" s="8">
        <f t="shared" si="32"/>
        <v>4.07</v>
      </c>
      <c r="P181" s="8">
        <f t="shared" si="32"/>
        <v>0</v>
      </c>
      <c r="Q181" s="8">
        <f t="shared" si="32"/>
        <v>0</v>
      </c>
      <c r="R181" s="8">
        <f t="shared" si="32"/>
        <v>0</v>
      </c>
      <c r="S181" s="8">
        <f t="shared" si="32"/>
        <v>0</v>
      </c>
      <c r="T181" s="21">
        <f t="shared" si="24"/>
        <v>7</v>
      </c>
      <c r="U181" s="19">
        <f>VLOOKUP($B181,Gas!$B$3:$E$2506,2)</f>
        <v>2.1549999999999998</v>
      </c>
      <c r="V181" s="44">
        <f t="shared" si="25"/>
        <v>15.809744779582369</v>
      </c>
    </row>
    <row r="182" spans="1:22" x14ac:dyDescent="0.2">
      <c r="A182" s="43">
        <f t="shared" si="29"/>
        <v>7</v>
      </c>
      <c r="B182" s="91">
        <v>35997</v>
      </c>
      <c r="C182" s="92">
        <v>33.880000000000003</v>
      </c>
      <c r="D182" s="4">
        <f t="shared" si="23"/>
        <v>-5.5923618890214377E-3</v>
      </c>
      <c r="E182" s="100">
        <f t="shared" si="27"/>
        <v>1.046036340643079</v>
      </c>
      <c r="G182" s="8">
        <f t="shared" si="32"/>
        <v>0</v>
      </c>
      <c r="H182" s="8">
        <f t="shared" si="32"/>
        <v>0</v>
      </c>
      <c r="I182" s="8">
        <f t="shared" si="32"/>
        <v>0</v>
      </c>
      <c r="J182" s="8">
        <f t="shared" si="32"/>
        <v>1.1199999999999974</v>
      </c>
      <c r="K182" s="8">
        <f t="shared" si="32"/>
        <v>6.1199999999999974</v>
      </c>
      <c r="L182" s="8">
        <f t="shared" si="32"/>
        <v>16.119999999999997</v>
      </c>
      <c r="M182" s="8">
        <f t="shared" si="32"/>
        <v>13.880000000000003</v>
      </c>
      <c r="N182" s="8">
        <f t="shared" si="32"/>
        <v>8.8800000000000026</v>
      </c>
      <c r="O182" s="8">
        <f t="shared" si="32"/>
        <v>3.8800000000000026</v>
      </c>
      <c r="P182" s="8">
        <f t="shared" si="32"/>
        <v>0</v>
      </c>
      <c r="Q182" s="8">
        <f t="shared" si="32"/>
        <v>0</v>
      </c>
      <c r="R182" s="8">
        <f t="shared" si="32"/>
        <v>0</v>
      </c>
      <c r="S182" s="8">
        <f t="shared" si="32"/>
        <v>0</v>
      </c>
      <c r="T182" s="21">
        <f t="shared" si="24"/>
        <v>7</v>
      </c>
      <c r="U182" s="19">
        <f>VLOOKUP($B182,Gas!$B$3:$E$2506,2)</f>
        <v>2.1800000000000002</v>
      </c>
      <c r="V182" s="44">
        <f t="shared" si="25"/>
        <v>15.541284403669724</v>
      </c>
    </row>
    <row r="183" spans="1:22" x14ac:dyDescent="0.2">
      <c r="A183" s="43">
        <f t="shared" si="29"/>
        <v>7</v>
      </c>
      <c r="B183" s="91">
        <v>35998</v>
      </c>
      <c r="C183" s="92">
        <v>36.57</v>
      </c>
      <c r="D183" s="4">
        <f t="shared" si="23"/>
        <v>7.6403362377436126E-2</v>
      </c>
      <c r="E183" s="100">
        <f t="shared" si="27"/>
        <v>1.0852880478288094</v>
      </c>
      <c r="G183" s="8">
        <f t="shared" si="32"/>
        <v>0</v>
      </c>
      <c r="H183" s="8">
        <f t="shared" si="32"/>
        <v>0</v>
      </c>
      <c r="I183" s="8">
        <f t="shared" si="32"/>
        <v>0</v>
      </c>
      <c r="J183" s="8">
        <f t="shared" si="32"/>
        <v>0</v>
      </c>
      <c r="K183" s="8">
        <f t="shared" si="32"/>
        <v>3.4299999999999997</v>
      </c>
      <c r="L183" s="8">
        <f t="shared" si="32"/>
        <v>13.43</v>
      </c>
      <c r="M183" s="8">
        <f t="shared" si="32"/>
        <v>16.57</v>
      </c>
      <c r="N183" s="8">
        <f t="shared" si="32"/>
        <v>11.57</v>
      </c>
      <c r="O183" s="8">
        <f t="shared" si="32"/>
        <v>6.57</v>
      </c>
      <c r="P183" s="8">
        <f t="shared" si="32"/>
        <v>1.5700000000000003</v>
      </c>
      <c r="Q183" s="8">
        <f t="shared" si="32"/>
        <v>0</v>
      </c>
      <c r="R183" s="8">
        <f t="shared" si="32"/>
        <v>0</v>
      </c>
      <c r="S183" s="8">
        <f t="shared" si="32"/>
        <v>0</v>
      </c>
      <c r="T183" s="21">
        <f t="shared" si="24"/>
        <v>7</v>
      </c>
      <c r="U183" s="19">
        <f>VLOOKUP($B183,Gas!$B$3:$E$2506,2)</f>
        <v>2.0699999999999998</v>
      </c>
      <c r="V183" s="44">
        <f t="shared" si="25"/>
        <v>17.666666666666668</v>
      </c>
    </row>
    <row r="184" spans="1:22" x14ac:dyDescent="0.2">
      <c r="A184" s="43">
        <f t="shared" si="29"/>
        <v>7</v>
      </c>
      <c r="B184" s="91">
        <v>35999</v>
      </c>
      <c r="C184" s="92">
        <v>39.229999999999997</v>
      </c>
      <c r="D184" s="4">
        <f t="shared" si="23"/>
        <v>7.021352806017124E-2</v>
      </c>
      <c r="E184" s="100">
        <f t="shared" si="27"/>
        <v>1.0905204000720352</v>
      </c>
      <c r="G184" s="8">
        <f t="shared" ref="G184:S193" si="33">IF(G$1="P",MAX(0,G$2-$C184),IF(G$1="C",MAX(0,$C184-G$2)))</f>
        <v>0</v>
      </c>
      <c r="H184" s="8">
        <f t="shared" si="33"/>
        <v>0</v>
      </c>
      <c r="I184" s="8">
        <f t="shared" si="33"/>
        <v>0</v>
      </c>
      <c r="J184" s="8">
        <f t="shared" si="33"/>
        <v>0</v>
      </c>
      <c r="K184" s="8">
        <f t="shared" si="33"/>
        <v>0.77000000000000313</v>
      </c>
      <c r="L184" s="8">
        <f t="shared" si="33"/>
        <v>10.770000000000003</v>
      </c>
      <c r="M184" s="8">
        <f t="shared" si="33"/>
        <v>19.229999999999997</v>
      </c>
      <c r="N184" s="8">
        <f t="shared" si="33"/>
        <v>14.229999999999997</v>
      </c>
      <c r="O184" s="8">
        <f t="shared" si="33"/>
        <v>9.2299999999999969</v>
      </c>
      <c r="P184" s="8">
        <f t="shared" si="33"/>
        <v>4.2299999999999969</v>
      </c>
      <c r="Q184" s="8">
        <f t="shared" si="33"/>
        <v>0</v>
      </c>
      <c r="R184" s="8">
        <f t="shared" si="33"/>
        <v>0</v>
      </c>
      <c r="S184" s="8">
        <f t="shared" si="33"/>
        <v>0</v>
      </c>
      <c r="T184" s="21">
        <f t="shared" si="24"/>
        <v>7</v>
      </c>
      <c r="U184" s="19">
        <f>VLOOKUP($B184,Gas!$B$3:$E$2506,2)</f>
        <v>2.0049999999999999</v>
      </c>
      <c r="V184" s="44">
        <f t="shared" si="25"/>
        <v>19.566084788029926</v>
      </c>
    </row>
    <row r="185" spans="1:22" x14ac:dyDescent="0.2">
      <c r="A185" s="43">
        <f t="shared" si="29"/>
        <v>7</v>
      </c>
      <c r="B185" s="91">
        <v>36000</v>
      </c>
      <c r="C185" s="92">
        <v>31.44</v>
      </c>
      <c r="D185" s="4">
        <f t="shared" si="23"/>
        <v>-0.2213607926604553</v>
      </c>
      <c r="E185" s="100">
        <f t="shared" si="27"/>
        <v>1.6721679758121331</v>
      </c>
      <c r="G185" s="8">
        <f t="shared" si="33"/>
        <v>0</v>
      </c>
      <c r="H185" s="8">
        <f t="shared" si="33"/>
        <v>0</v>
      </c>
      <c r="I185" s="8">
        <f t="shared" si="33"/>
        <v>0</v>
      </c>
      <c r="J185" s="8">
        <f t="shared" si="33"/>
        <v>3.5599999999999987</v>
      </c>
      <c r="K185" s="8">
        <f t="shared" si="33"/>
        <v>8.5599999999999987</v>
      </c>
      <c r="L185" s="8">
        <f t="shared" si="33"/>
        <v>18.559999999999999</v>
      </c>
      <c r="M185" s="8">
        <f t="shared" si="33"/>
        <v>11.440000000000001</v>
      </c>
      <c r="N185" s="8">
        <f t="shared" si="33"/>
        <v>6.4400000000000013</v>
      </c>
      <c r="O185" s="8">
        <f t="shared" si="33"/>
        <v>1.4400000000000013</v>
      </c>
      <c r="P185" s="8">
        <f t="shared" si="33"/>
        <v>0</v>
      </c>
      <c r="Q185" s="8">
        <f t="shared" si="33"/>
        <v>0</v>
      </c>
      <c r="R185" s="8">
        <f t="shared" si="33"/>
        <v>0</v>
      </c>
      <c r="S185" s="8">
        <f t="shared" si="33"/>
        <v>0</v>
      </c>
      <c r="T185" s="21">
        <f t="shared" si="24"/>
        <v>7</v>
      </c>
      <c r="U185" s="19">
        <f>VLOOKUP($B185,Gas!$B$3:$E$2506,2)</f>
        <v>1.9850000000000001</v>
      </c>
      <c r="V185" s="44">
        <f t="shared" si="25"/>
        <v>15.838790931989925</v>
      </c>
    </row>
    <row r="186" spans="1:22" x14ac:dyDescent="0.2">
      <c r="A186" s="43">
        <f t="shared" si="29"/>
        <v>7</v>
      </c>
      <c r="B186" s="91">
        <v>36003</v>
      </c>
      <c r="C186" s="92">
        <v>29.63</v>
      </c>
      <c r="D186" s="4">
        <f t="shared" si="23"/>
        <v>-5.9293605975532022E-2</v>
      </c>
      <c r="E186" s="100">
        <f t="shared" si="27"/>
        <v>1.699264532012843</v>
      </c>
      <c r="G186" s="8">
        <f t="shared" si="33"/>
        <v>0</v>
      </c>
      <c r="H186" s="8">
        <f t="shared" si="33"/>
        <v>0</v>
      </c>
      <c r="I186" s="8">
        <f t="shared" si="33"/>
        <v>0.37000000000000099</v>
      </c>
      <c r="J186" s="8">
        <f t="shared" si="33"/>
        <v>5.370000000000001</v>
      </c>
      <c r="K186" s="8">
        <f t="shared" si="33"/>
        <v>10.370000000000001</v>
      </c>
      <c r="L186" s="8">
        <f t="shared" si="33"/>
        <v>20.37</v>
      </c>
      <c r="M186" s="8">
        <f t="shared" si="33"/>
        <v>9.629999999999999</v>
      </c>
      <c r="N186" s="8">
        <f t="shared" si="33"/>
        <v>4.629999999999999</v>
      </c>
      <c r="O186" s="8">
        <f t="shared" si="33"/>
        <v>0</v>
      </c>
      <c r="P186" s="8">
        <f t="shared" si="33"/>
        <v>0</v>
      </c>
      <c r="Q186" s="8">
        <f t="shared" si="33"/>
        <v>0</v>
      </c>
      <c r="R186" s="8">
        <f t="shared" si="33"/>
        <v>0</v>
      </c>
      <c r="S186" s="8">
        <f t="shared" si="33"/>
        <v>0</v>
      </c>
      <c r="T186" s="21">
        <f t="shared" si="24"/>
        <v>7</v>
      </c>
      <c r="U186" s="19">
        <f>VLOOKUP($B186,Gas!$B$3:$E$2506,2)</f>
        <v>1.9650000000000001</v>
      </c>
      <c r="V186" s="44">
        <f t="shared" si="25"/>
        <v>15.07888040712468</v>
      </c>
    </row>
    <row r="187" spans="1:22" x14ac:dyDescent="0.2">
      <c r="A187" s="43">
        <f t="shared" si="29"/>
        <v>7</v>
      </c>
      <c r="B187" s="91">
        <v>36004</v>
      </c>
      <c r="C187" s="92">
        <v>29.47</v>
      </c>
      <c r="D187" s="4">
        <f t="shared" si="23"/>
        <v>-5.4145648358704746E-3</v>
      </c>
      <c r="E187" s="100">
        <f t="shared" si="27"/>
        <v>1.6938897832882518</v>
      </c>
      <c r="G187" s="8">
        <f t="shared" si="33"/>
        <v>0</v>
      </c>
      <c r="H187" s="8">
        <f t="shared" si="33"/>
        <v>0</v>
      </c>
      <c r="I187" s="8">
        <f t="shared" si="33"/>
        <v>0.53000000000000114</v>
      </c>
      <c r="J187" s="8">
        <f t="shared" si="33"/>
        <v>5.5300000000000011</v>
      </c>
      <c r="K187" s="8">
        <f t="shared" si="33"/>
        <v>10.530000000000001</v>
      </c>
      <c r="L187" s="8">
        <f t="shared" si="33"/>
        <v>20.53</v>
      </c>
      <c r="M187" s="8">
        <f t="shared" si="33"/>
        <v>9.4699999999999989</v>
      </c>
      <c r="N187" s="8">
        <f t="shared" si="33"/>
        <v>4.4699999999999989</v>
      </c>
      <c r="O187" s="8">
        <f t="shared" si="33"/>
        <v>0</v>
      </c>
      <c r="P187" s="8">
        <f t="shared" si="33"/>
        <v>0</v>
      </c>
      <c r="Q187" s="8">
        <f t="shared" si="33"/>
        <v>0</v>
      </c>
      <c r="R187" s="8">
        <f t="shared" si="33"/>
        <v>0</v>
      </c>
      <c r="S187" s="8">
        <f t="shared" si="33"/>
        <v>0</v>
      </c>
      <c r="T187" s="21">
        <f t="shared" si="24"/>
        <v>7</v>
      </c>
      <c r="U187" s="19">
        <f>VLOOKUP($B187,Gas!$B$3:$E$2506,2)</f>
        <v>2.0049999999999999</v>
      </c>
      <c r="V187" s="44">
        <f t="shared" si="25"/>
        <v>14.698254364089776</v>
      </c>
    </row>
    <row r="188" spans="1:22" x14ac:dyDescent="0.2">
      <c r="A188" s="43">
        <f t="shared" si="29"/>
        <v>7</v>
      </c>
      <c r="B188" s="91">
        <v>36005</v>
      </c>
      <c r="C188" s="92">
        <v>30.17</v>
      </c>
      <c r="D188" s="4">
        <f t="shared" si="23"/>
        <v>2.3475256421366449E-2</v>
      </c>
      <c r="E188" s="100">
        <f t="shared" si="27"/>
        <v>1.6265624381010129</v>
      </c>
      <c r="G188" s="8">
        <f t="shared" si="33"/>
        <v>0</v>
      </c>
      <c r="H188" s="8">
        <f t="shared" si="33"/>
        <v>0</v>
      </c>
      <c r="I188" s="8">
        <f t="shared" si="33"/>
        <v>0</v>
      </c>
      <c r="J188" s="8">
        <f t="shared" si="33"/>
        <v>4.8299999999999983</v>
      </c>
      <c r="K188" s="8">
        <f t="shared" si="33"/>
        <v>9.8299999999999983</v>
      </c>
      <c r="L188" s="8">
        <f t="shared" si="33"/>
        <v>19.829999999999998</v>
      </c>
      <c r="M188" s="8">
        <f t="shared" si="33"/>
        <v>10.170000000000002</v>
      </c>
      <c r="N188" s="8">
        <f t="shared" si="33"/>
        <v>5.1700000000000017</v>
      </c>
      <c r="O188" s="8">
        <f t="shared" si="33"/>
        <v>0.17000000000000171</v>
      </c>
      <c r="P188" s="8">
        <f t="shared" si="33"/>
        <v>0</v>
      </c>
      <c r="Q188" s="8">
        <f t="shared" si="33"/>
        <v>0</v>
      </c>
      <c r="R188" s="8">
        <f t="shared" si="33"/>
        <v>0</v>
      </c>
      <c r="S188" s="8">
        <f t="shared" si="33"/>
        <v>0</v>
      </c>
      <c r="T188" s="21">
        <f t="shared" si="24"/>
        <v>7</v>
      </c>
      <c r="U188" s="19">
        <f>VLOOKUP($B188,Gas!$B$3:$E$2506,2)</f>
        <v>1.9550000000000001</v>
      </c>
      <c r="V188" s="44">
        <f t="shared" si="25"/>
        <v>15.432225063938619</v>
      </c>
    </row>
    <row r="189" spans="1:22" x14ac:dyDescent="0.2">
      <c r="A189" s="43">
        <f t="shared" si="29"/>
        <v>7</v>
      </c>
      <c r="B189" s="91">
        <v>36006</v>
      </c>
      <c r="C189" s="92">
        <v>31.42</v>
      </c>
      <c r="D189" s="4">
        <f t="shared" si="23"/>
        <v>4.0596579656505392E-2</v>
      </c>
      <c r="E189" s="100">
        <f t="shared" si="27"/>
        <v>1.5555174409480088</v>
      </c>
      <c r="G189" s="8">
        <f t="shared" si="33"/>
        <v>0</v>
      </c>
      <c r="H189" s="8">
        <f t="shared" si="33"/>
        <v>0</v>
      </c>
      <c r="I189" s="8">
        <f t="shared" si="33"/>
        <v>0</v>
      </c>
      <c r="J189" s="8">
        <f t="shared" si="33"/>
        <v>3.5799999999999983</v>
      </c>
      <c r="K189" s="8">
        <f t="shared" si="33"/>
        <v>8.5799999999999983</v>
      </c>
      <c r="L189" s="8">
        <f t="shared" si="33"/>
        <v>18.579999999999998</v>
      </c>
      <c r="M189" s="8">
        <f t="shared" si="33"/>
        <v>11.420000000000002</v>
      </c>
      <c r="N189" s="8">
        <f t="shared" si="33"/>
        <v>6.4200000000000017</v>
      </c>
      <c r="O189" s="8">
        <f t="shared" si="33"/>
        <v>1.4200000000000017</v>
      </c>
      <c r="P189" s="8">
        <f t="shared" si="33"/>
        <v>0</v>
      </c>
      <c r="Q189" s="8">
        <f t="shared" si="33"/>
        <v>0</v>
      </c>
      <c r="R189" s="8">
        <f t="shared" si="33"/>
        <v>0</v>
      </c>
      <c r="S189" s="8">
        <f t="shared" si="33"/>
        <v>0</v>
      </c>
      <c r="T189" s="21">
        <f t="shared" si="24"/>
        <v>7</v>
      </c>
      <c r="U189" s="19">
        <f>VLOOKUP($B189,Gas!$B$3:$E$2506,2)</f>
        <v>1.99</v>
      </c>
      <c r="V189" s="44">
        <f t="shared" si="25"/>
        <v>15.788944723618091</v>
      </c>
    </row>
    <row r="190" spans="1:22" x14ac:dyDescent="0.2">
      <c r="A190" s="43">
        <f t="shared" si="29"/>
        <v>7</v>
      </c>
      <c r="B190" s="91">
        <v>36007</v>
      </c>
      <c r="C190" s="92">
        <v>31.34</v>
      </c>
      <c r="D190" s="4">
        <f t="shared" si="23"/>
        <v>-2.5493958996003823E-3</v>
      </c>
      <c r="E190" s="100">
        <f t="shared" si="27"/>
        <v>1.4301538941345935</v>
      </c>
      <c r="G190" s="8">
        <f t="shared" si="33"/>
        <v>0</v>
      </c>
      <c r="H190" s="8">
        <f t="shared" si="33"/>
        <v>0</v>
      </c>
      <c r="I190" s="8">
        <f t="shared" si="33"/>
        <v>0</v>
      </c>
      <c r="J190" s="8">
        <f t="shared" si="33"/>
        <v>3.66</v>
      </c>
      <c r="K190" s="8">
        <f t="shared" si="33"/>
        <v>8.66</v>
      </c>
      <c r="L190" s="8">
        <f t="shared" si="33"/>
        <v>18.66</v>
      </c>
      <c r="M190" s="8">
        <f t="shared" si="33"/>
        <v>11.34</v>
      </c>
      <c r="N190" s="8">
        <f t="shared" si="33"/>
        <v>6.34</v>
      </c>
      <c r="O190" s="8">
        <f t="shared" si="33"/>
        <v>1.3399999999999999</v>
      </c>
      <c r="P190" s="8">
        <f t="shared" si="33"/>
        <v>0</v>
      </c>
      <c r="Q190" s="8">
        <f t="shared" si="33"/>
        <v>0</v>
      </c>
      <c r="R190" s="8">
        <f t="shared" si="33"/>
        <v>0</v>
      </c>
      <c r="S190" s="8">
        <f t="shared" si="33"/>
        <v>0</v>
      </c>
      <c r="T190" s="21">
        <f t="shared" si="24"/>
        <v>7</v>
      </c>
      <c r="U190" s="19">
        <f>VLOOKUP($B190,Gas!$B$3:$E$2506,2)</f>
        <v>1.9850000000000001</v>
      </c>
      <c r="V190" s="44">
        <f t="shared" si="25"/>
        <v>15.788413098236775</v>
      </c>
    </row>
    <row r="191" spans="1:22" x14ac:dyDescent="0.2">
      <c r="A191" s="43">
        <f t="shared" si="29"/>
        <v>8</v>
      </c>
      <c r="B191" s="91">
        <v>36010</v>
      </c>
      <c r="C191" s="92">
        <v>27.89</v>
      </c>
      <c r="D191" s="4">
        <f t="shared" si="23"/>
        <v>-0.11662703528847709</v>
      </c>
      <c r="E191" s="100">
        <f t="shared" si="27"/>
        <v>1.4447789995079883</v>
      </c>
      <c r="G191" s="8">
        <f t="shared" si="33"/>
        <v>0</v>
      </c>
      <c r="H191" s="8">
        <f t="shared" si="33"/>
        <v>0</v>
      </c>
      <c r="I191" s="8">
        <f t="shared" si="33"/>
        <v>2.1099999999999994</v>
      </c>
      <c r="J191" s="8">
        <f t="shared" si="33"/>
        <v>7.1099999999999994</v>
      </c>
      <c r="K191" s="8">
        <f t="shared" si="33"/>
        <v>12.11</v>
      </c>
      <c r="L191" s="8">
        <f t="shared" si="33"/>
        <v>22.11</v>
      </c>
      <c r="M191" s="8">
        <f t="shared" si="33"/>
        <v>7.8900000000000006</v>
      </c>
      <c r="N191" s="8">
        <f t="shared" si="33"/>
        <v>2.8900000000000006</v>
      </c>
      <c r="O191" s="8">
        <f t="shared" si="33"/>
        <v>0</v>
      </c>
      <c r="P191" s="8">
        <f t="shared" si="33"/>
        <v>0</v>
      </c>
      <c r="Q191" s="8">
        <f t="shared" si="33"/>
        <v>0</v>
      </c>
      <c r="R191" s="8">
        <f t="shared" si="33"/>
        <v>0</v>
      </c>
      <c r="S191" s="8">
        <f t="shared" si="33"/>
        <v>0</v>
      </c>
      <c r="T191" s="21">
        <f t="shared" si="24"/>
        <v>8</v>
      </c>
      <c r="U191" s="19">
        <f>VLOOKUP($B191,Gas!$B$3:$E$2506,2)</f>
        <v>1.845</v>
      </c>
      <c r="V191" s="44">
        <f t="shared" si="25"/>
        <v>15.116531165311654</v>
      </c>
    </row>
    <row r="192" spans="1:22" x14ac:dyDescent="0.2">
      <c r="A192" s="43">
        <f t="shared" si="29"/>
        <v>8</v>
      </c>
      <c r="B192" s="91">
        <v>36011</v>
      </c>
      <c r="C192" s="92">
        <v>27.53</v>
      </c>
      <c r="D192" s="4">
        <f t="shared" si="23"/>
        <v>-1.2991882484881609E-2</v>
      </c>
      <c r="E192" s="100">
        <f t="shared" si="27"/>
        <v>1.4432000198401547</v>
      </c>
      <c r="G192" s="8">
        <f t="shared" si="33"/>
        <v>0</v>
      </c>
      <c r="H192" s="8">
        <f t="shared" si="33"/>
        <v>0</v>
      </c>
      <c r="I192" s="8">
        <f t="shared" si="33"/>
        <v>2.4699999999999989</v>
      </c>
      <c r="J192" s="8">
        <f t="shared" si="33"/>
        <v>7.4699999999999989</v>
      </c>
      <c r="K192" s="8">
        <f t="shared" si="33"/>
        <v>12.469999999999999</v>
      </c>
      <c r="L192" s="8">
        <f t="shared" si="33"/>
        <v>22.47</v>
      </c>
      <c r="M192" s="8">
        <f t="shared" si="33"/>
        <v>7.5300000000000011</v>
      </c>
      <c r="N192" s="8">
        <f t="shared" si="33"/>
        <v>2.5300000000000011</v>
      </c>
      <c r="O192" s="8">
        <f t="shared" si="33"/>
        <v>0</v>
      </c>
      <c r="P192" s="8">
        <f t="shared" si="33"/>
        <v>0</v>
      </c>
      <c r="Q192" s="8">
        <f t="shared" si="33"/>
        <v>0</v>
      </c>
      <c r="R192" s="8">
        <f t="shared" si="33"/>
        <v>0</v>
      </c>
      <c r="S192" s="8">
        <f t="shared" si="33"/>
        <v>0</v>
      </c>
      <c r="T192" s="21">
        <f t="shared" si="24"/>
        <v>8</v>
      </c>
      <c r="U192" s="19">
        <f>VLOOKUP($B192,Gas!$B$3:$E$2506,2)</f>
        <v>1.825</v>
      </c>
      <c r="V192" s="44">
        <f t="shared" si="25"/>
        <v>15.084931506849315</v>
      </c>
    </row>
    <row r="193" spans="1:22" x14ac:dyDescent="0.2">
      <c r="A193" s="43">
        <f t="shared" si="29"/>
        <v>8</v>
      </c>
      <c r="B193" s="91">
        <v>36012</v>
      </c>
      <c r="C193" s="92">
        <v>28.92</v>
      </c>
      <c r="D193" s="4">
        <f t="shared" si="23"/>
        <v>4.9257078136048071E-2</v>
      </c>
      <c r="E193" s="100">
        <f t="shared" si="27"/>
        <v>1.3981138703511273</v>
      </c>
      <c r="G193" s="8">
        <f t="shared" si="33"/>
        <v>0</v>
      </c>
      <c r="H193" s="8">
        <f t="shared" si="33"/>
        <v>0</v>
      </c>
      <c r="I193" s="8">
        <f t="shared" si="33"/>
        <v>1.0799999999999983</v>
      </c>
      <c r="J193" s="8">
        <f t="shared" si="33"/>
        <v>6.0799999999999983</v>
      </c>
      <c r="K193" s="8">
        <f t="shared" si="33"/>
        <v>11.079999999999998</v>
      </c>
      <c r="L193" s="8">
        <f t="shared" si="33"/>
        <v>21.08</v>
      </c>
      <c r="M193" s="8">
        <f t="shared" si="33"/>
        <v>8.9200000000000017</v>
      </c>
      <c r="N193" s="8">
        <f t="shared" si="33"/>
        <v>3.9200000000000017</v>
      </c>
      <c r="O193" s="8">
        <f t="shared" si="33"/>
        <v>0</v>
      </c>
      <c r="P193" s="8">
        <f t="shared" si="33"/>
        <v>0</v>
      </c>
      <c r="Q193" s="8">
        <f t="shared" si="33"/>
        <v>0</v>
      </c>
      <c r="R193" s="8">
        <f t="shared" si="33"/>
        <v>0</v>
      </c>
      <c r="S193" s="8">
        <f t="shared" si="33"/>
        <v>0</v>
      </c>
      <c r="T193" s="21">
        <f t="shared" si="24"/>
        <v>8</v>
      </c>
      <c r="U193" s="19">
        <f>VLOOKUP($B193,Gas!$B$3:$E$2506,2)</f>
        <v>1.9</v>
      </c>
      <c r="V193" s="44">
        <f t="shared" si="25"/>
        <v>15.221052631578949</v>
      </c>
    </row>
    <row r="194" spans="1:22" x14ac:dyDescent="0.2">
      <c r="A194" s="43">
        <f t="shared" si="29"/>
        <v>8</v>
      </c>
      <c r="B194" s="91">
        <v>36013</v>
      </c>
      <c r="C194" s="92">
        <v>28.07</v>
      </c>
      <c r="D194" s="4">
        <f t="shared" si="23"/>
        <v>-2.9832006916772822E-2</v>
      </c>
      <c r="E194" s="100">
        <f t="shared" si="27"/>
        <v>1.2977873300545655</v>
      </c>
      <c r="G194" s="8">
        <f t="shared" ref="G194:S203" si="34">IF(G$1="P",MAX(0,G$2-$C194),IF(G$1="C",MAX(0,$C194-G$2)))</f>
        <v>0</v>
      </c>
      <c r="H194" s="8">
        <f t="shared" si="34"/>
        <v>0</v>
      </c>
      <c r="I194" s="8">
        <f t="shared" si="34"/>
        <v>1.9299999999999997</v>
      </c>
      <c r="J194" s="8">
        <f t="shared" si="34"/>
        <v>6.93</v>
      </c>
      <c r="K194" s="8">
        <f t="shared" si="34"/>
        <v>11.93</v>
      </c>
      <c r="L194" s="8">
        <f t="shared" si="34"/>
        <v>21.93</v>
      </c>
      <c r="M194" s="8">
        <f t="shared" si="34"/>
        <v>8.07</v>
      </c>
      <c r="N194" s="8">
        <f t="shared" si="34"/>
        <v>3.0700000000000003</v>
      </c>
      <c r="O194" s="8">
        <f t="shared" si="34"/>
        <v>0</v>
      </c>
      <c r="P194" s="8">
        <f t="shared" si="34"/>
        <v>0</v>
      </c>
      <c r="Q194" s="8">
        <f t="shared" si="34"/>
        <v>0</v>
      </c>
      <c r="R194" s="8">
        <f t="shared" si="34"/>
        <v>0</v>
      </c>
      <c r="S194" s="8">
        <f t="shared" si="34"/>
        <v>0</v>
      </c>
      <c r="T194" s="21">
        <f t="shared" si="24"/>
        <v>8</v>
      </c>
      <c r="U194" s="19">
        <f>VLOOKUP($B194,Gas!$B$3:$E$2506,2)</f>
        <v>1.91</v>
      </c>
      <c r="V194" s="44">
        <f t="shared" si="25"/>
        <v>14.696335078534032</v>
      </c>
    </row>
    <row r="195" spans="1:22" x14ac:dyDescent="0.2">
      <c r="A195" s="43">
        <f t="shared" si="29"/>
        <v>8</v>
      </c>
      <c r="B195" s="91">
        <v>36014</v>
      </c>
      <c r="C195" s="92">
        <v>28.5</v>
      </c>
      <c r="D195" s="4">
        <f t="shared" si="23"/>
        <v>1.5202696900813795E-2</v>
      </c>
      <c r="E195" s="100">
        <f t="shared" si="27"/>
        <v>0.78359629185458213</v>
      </c>
      <c r="G195" s="8">
        <f t="shared" si="34"/>
        <v>0</v>
      </c>
      <c r="H195" s="8">
        <f t="shared" si="34"/>
        <v>0</v>
      </c>
      <c r="I195" s="8">
        <f t="shared" si="34"/>
        <v>1.5</v>
      </c>
      <c r="J195" s="8">
        <f t="shared" si="34"/>
        <v>6.5</v>
      </c>
      <c r="K195" s="8">
        <f t="shared" si="34"/>
        <v>11.5</v>
      </c>
      <c r="L195" s="8">
        <f t="shared" si="34"/>
        <v>21.5</v>
      </c>
      <c r="M195" s="8">
        <f t="shared" si="34"/>
        <v>8.5</v>
      </c>
      <c r="N195" s="8">
        <f t="shared" si="34"/>
        <v>3.5</v>
      </c>
      <c r="O195" s="8">
        <f t="shared" si="34"/>
        <v>0</v>
      </c>
      <c r="P195" s="8">
        <f t="shared" si="34"/>
        <v>0</v>
      </c>
      <c r="Q195" s="8">
        <f t="shared" si="34"/>
        <v>0</v>
      </c>
      <c r="R195" s="8">
        <f t="shared" si="34"/>
        <v>0</v>
      </c>
      <c r="S195" s="8">
        <f t="shared" si="34"/>
        <v>0</v>
      </c>
      <c r="T195" s="21">
        <f t="shared" si="24"/>
        <v>8</v>
      </c>
      <c r="U195" s="19">
        <f>VLOOKUP($B195,Gas!$B$3:$E$2506,2)</f>
        <v>1.845</v>
      </c>
      <c r="V195" s="44">
        <f t="shared" si="25"/>
        <v>15.447154471544716</v>
      </c>
    </row>
    <row r="196" spans="1:22" x14ac:dyDescent="0.2">
      <c r="A196" s="43">
        <f t="shared" si="29"/>
        <v>8</v>
      </c>
      <c r="B196" s="91">
        <v>36017</v>
      </c>
      <c r="C196" s="92">
        <v>27.5</v>
      </c>
      <c r="D196" s="4">
        <f t="shared" ref="D196:D259" si="35">LN(C196/C195)</f>
        <v>-3.5718082602079232E-2</v>
      </c>
      <c r="E196" s="100">
        <f t="shared" si="27"/>
        <v>0.75041130947627055</v>
      </c>
      <c r="G196" s="8">
        <f t="shared" si="34"/>
        <v>0</v>
      </c>
      <c r="H196" s="8">
        <f t="shared" si="34"/>
        <v>0</v>
      </c>
      <c r="I196" s="8">
        <f t="shared" si="34"/>
        <v>2.5</v>
      </c>
      <c r="J196" s="8">
        <f t="shared" si="34"/>
        <v>7.5</v>
      </c>
      <c r="K196" s="8">
        <f t="shared" si="34"/>
        <v>12.5</v>
      </c>
      <c r="L196" s="8">
        <f t="shared" si="34"/>
        <v>22.5</v>
      </c>
      <c r="M196" s="8">
        <f t="shared" si="34"/>
        <v>7.5</v>
      </c>
      <c r="N196" s="8">
        <f t="shared" si="34"/>
        <v>2.5</v>
      </c>
      <c r="O196" s="8">
        <f t="shared" si="34"/>
        <v>0</v>
      </c>
      <c r="P196" s="8">
        <f t="shared" si="34"/>
        <v>0</v>
      </c>
      <c r="Q196" s="8">
        <f t="shared" si="34"/>
        <v>0</v>
      </c>
      <c r="R196" s="8">
        <f t="shared" si="34"/>
        <v>0</v>
      </c>
      <c r="S196" s="8">
        <f t="shared" si="34"/>
        <v>0</v>
      </c>
      <c r="T196" s="21">
        <f t="shared" ref="T196:T259" si="36">A196</f>
        <v>8</v>
      </c>
      <c r="U196" s="19">
        <f>VLOOKUP($B196,Gas!$B$3:$E$2506,2)</f>
        <v>1.8149999999999999</v>
      </c>
      <c r="V196" s="44">
        <f t="shared" ref="V196:V259" si="37">C196/U196</f>
        <v>15.151515151515152</v>
      </c>
    </row>
    <row r="197" spans="1:22" x14ac:dyDescent="0.2">
      <c r="A197" s="43">
        <f t="shared" si="29"/>
        <v>8</v>
      </c>
      <c r="B197" s="91">
        <v>36018</v>
      </c>
      <c r="C197" s="92">
        <v>28.41</v>
      </c>
      <c r="D197" s="4">
        <f t="shared" si="35"/>
        <v>3.2555191193570927E-2</v>
      </c>
      <c r="E197" s="100">
        <f t="shared" si="27"/>
        <v>0.77683632965024407</v>
      </c>
      <c r="G197" s="8">
        <f t="shared" si="34"/>
        <v>0</v>
      </c>
      <c r="H197" s="8">
        <f t="shared" si="34"/>
        <v>0</v>
      </c>
      <c r="I197" s="8">
        <f t="shared" si="34"/>
        <v>1.5899999999999999</v>
      </c>
      <c r="J197" s="8">
        <f t="shared" si="34"/>
        <v>6.59</v>
      </c>
      <c r="K197" s="8">
        <f t="shared" si="34"/>
        <v>11.59</v>
      </c>
      <c r="L197" s="8">
        <f t="shared" si="34"/>
        <v>21.59</v>
      </c>
      <c r="M197" s="8">
        <f t="shared" si="34"/>
        <v>8.41</v>
      </c>
      <c r="N197" s="8">
        <f t="shared" si="34"/>
        <v>3.41</v>
      </c>
      <c r="O197" s="8">
        <f t="shared" si="34"/>
        <v>0</v>
      </c>
      <c r="P197" s="8">
        <f t="shared" si="34"/>
        <v>0</v>
      </c>
      <c r="Q197" s="8">
        <f t="shared" si="34"/>
        <v>0</v>
      </c>
      <c r="R197" s="8">
        <f t="shared" si="34"/>
        <v>0</v>
      </c>
      <c r="S197" s="8">
        <f t="shared" si="34"/>
        <v>0</v>
      </c>
      <c r="T197" s="21">
        <f t="shared" si="36"/>
        <v>8</v>
      </c>
      <c r="U197" s="19">
        <f>VLOOKUP($B197,Gas!$B$3:$E$2506,2)</f>
        <v>1.855</v>
      </c>
      <c r="V197" s="44">
        <f t="shared" si="37"/>
        <v>15.315363881401618</v>
      </c>
    </row>
    <row r="198" spans="1:22" x14ac:dyDescent="0.2">
      <c r="A198" s="43">
        <f t="shared" si="29"/>
        <v>8</v>
      </c>
      <c r="B198" s="91">
        <v>36019</v>
      </c>
      <c r="C198" s="92">
        <v>27.3</v>
      </c>
      <c r="D198" s="4">
        <f t="shared" si="35"/>
        <v>-3.9854493675182505E-2</v>
      </c>
      <c r="E198" s="100">
        <f t="shared" si="27"/>
        <v>0.77990992787860469</v>
      </c>
      <c r="G198" s="8">
        <f t="shared" si="34"/>
        <v>0</v>
      </c>
      <c r="H198" s="8">
        <f t="shared" si="34"/>
        <v>0</v>
      </c>
      <c r="I198" s="8">
        <f t="shared" si="34"/>
        <v>2.6999999999999993</v>
      </c>
      <c r="J198" s="8">
        <f t="shared" si="34"/>
        <v>7.6999999999999993</v>
      </c>
      <c r="K198" s="8">
        <f t="shared" si="34"/>
        <v>12.7</v>
      </c>
      <c r="L198" s="8">
        <f t="shared" si="34"/>
        <v>22.7</v>
      </c>
      <c r="M198" s="8">
        <f t="shared" si="34"/>
        <v>7.3000000000000007</v>
      </c>
      <c r="N198" s="8">
        <f t="shared" si="34"/>
        <v>2.3000000000000007</v>
      </c>
      <c r="O198" s="8">
        <f t="shared" si="34"/>
        <v>0</v>
      </c>
      <c r="P198" s="8">
        <f t="shared" si="34"/>
        <v>0</v>
      </c>
      <c r="Q198" s="8">
        <f t="shared" si="34"/>
        <v>0</v>
      </c>
      <c r="R198" s="8">
        <f t="shared" si="34"/>
        <v>0</v>
      </c>
      <c r="S198" s="8">
        <f t="shared" si="34"/>
        <v>0</v>
      </c>
      <c r="T198" s="21">
        <f t="shared" si="36"/>
        <v>8</v>
      </c>
      <c r="U198" s="19">
        <f>VLOOKUP($B198,Gas!$B$3:$E$2506,2)</f>
        <v>1.87</v>
      </c>
      <c r="V198" s="44">
        <f t="shared" si="37"/>
        <v>14.598930481283421</v>
      </c>
    </row>
    <row r="199" spans="1:22" x14ac:dyDescent="0.2">
      <c r="A199" s="43">
        <f t="shared" si="29"/>
        <v>8</v>
      </c>
      <c r="B199" s="91">
        <v>36020</v>
      </c>
      <c r="C199" s="92">
        <v>28.21</v>
      </c>
      <c r="D199" s="4">
        <f t="shared" si="35"/>
        <v>3.278982282299097E-2</v>
      </c>
      <c r="E199" s="100">
        <f t="shared" si="27"/>
        <v>0.76670765661238882</v>
      </c>
      <c r="G199" s="8">
        <f t="shared" si="34"/>
        <v>0</v>
      </c>
      <c r="H199" s="8">
        <f t="shared" si="34"/>
        <v>0</v>
      </c>
      <c r="I199" s="8">
        <f t="shared" si="34"/>
        <v>1.7899999999999991</v>
      </c>
      <c r="J199" s="8">
        <f t="shared" si="34"/>
        <v>6.7899999999999991</v>
      </c>
      <c r="K199" s="8">
        <f t="shared" si="34"/>
        <v>11.79</v>
      </c>
      <c r="L199" s="8">
        <f t="shared" si="34"/>
        <v>21.79</v>
      </c>
      <c r="M199" s="8">
        <f t="shared" si="34"/>
        <v>8.2100000000000009</v>
      </c>
      <c r="N199" s="8">
        <f t="shared" si="34"/>
        <v>3.2100000000000009</v>
      </c>
      <c r="O199" s="8">
        <f t="shared" si="34"/>
        <v>0</v>
      </c>
      <c r="P199" s="8">
        <f t="shared" si="34"/>
        <v>0</v>
      </c>
      <c r="Q199" s="8">
        <f t="shared" si="34"/>
        <v>0</v>
      </c>
      <c r="R199" s="8">
        <f t="shared" si="34"/>
        <v>0</v>
      </c>
      <c r="S199" s="8">
        <f t="shared" si="34"/>
        <v>0</v>
      </c>
      <c r="T199" s="21">
        <f t="shared" si="36"/>
        <v>8</v>
      </c>
      <c r="U199" s="19">
        <f>VLOOKUP($B199,Gas!$B$3:$E$2506,2)</f>
        <v>1.835</v>
      </c>
      <c r="V199" s="44">
        <f t="shared" si="37"/>
        <v>15.373297002724797</v>
      </c>
    </row>
    <row r="200" spans="1:22" x14ac:dyDescent="0.2">
      <c r="A200" s="43">
        <f t="shared" si="29"/>
        <v>8</v>
      </c>
      <c r="B200" s="91">
        <v>36021</v>
      </c>
      <c r="C200" s="92">
        <v>28.82</v>
      </c>
      <c r="D200" s="4">
        <f t="shared" si="35"/>
        <v>2.1393065557471079E-2</v>
      </c>
      <c r="E200" s="100">
        <f t="shared" si="27"/>
        <v>0.78301676488804783</v>
      </c>
      <c r="G200" s="8">
        <f t="shared" si="34"/>
        <v>0</v>
      </c>
      <c r="H200" s="8">
        <f t="shared" si="34"/>
        <v>0</v>
      </c>
      <c r="I200" s="8">
        <f t="shared" si="34"/>
        <v>1.1799999999999997</v>
      </c>
      <c r="J200" s="8">
        <f t="shared" si="34"/>
        <v>6.18</v>
      </c>
      <c r="K200" s="8">
        <f t="shared" si="34"/>
        <v>11.18</v>
      </c>
      <c r="L200" s="8">
        <f t="shared" si="34"/>
        <v>21.18</v>
      </c>
      <c r="M200" s="8">
        <f t="shared" si="34"/>
        <v>8.82</v>
      </c>
      <c r="N200" s="8">
        <f t="shared" si="34"/>
        <v>3.8200000000000003</v>
      </c>
      <c r="O200" s="8">
        <f t="shared" si="34"/>
        <v>0</v>
      </c>
      <c r="P200" s="8">
        <f t="shared" si="34"/>
        <v>0</v>
      </c>
      <c r="Q200" s="8">
        <f t="shared" si="34"/>
        <v>0</v>
      </c>
      <c r="R200" s="8">
        <f t="shared" si="34"/>
        <v>0</v>
      </c>
      <c r="S200" s="8">
        <f t="shared" si="34"/>
        <v>0</v>
      </c>
      <c r="T200" s="21">
        <f t="shared" si="36"/>
        <v>8</v>
      </c>
      <c r="U200" s="19">
        <f>VLOOKUP($B200,Gas!$B$3:$E$2506,2)</f>
        <v>1.825</v>
      </c>
      <c r="V200" s="44">
        <f t="shared" si="37"/>
        <v>15.79178082191781</v>
      </c>
    </row>
    <row r="201" spans="1:22" x14ac:dyDescent="0.2">
      <c r="A201" s="43">
        <f t="shared" si="29"/>
        <v>8</v>
      </c>
      <c r="B201" s="91">
        <v>36024</v>
      </c>
      <c r="C201" s="92">
        <v>31.08</v>
      </c>
      <c r="D201" s="4">
        <f t="shared" si="35"/>
        <v>7.5494934928070606E-2</v>
      </c>
      <c r="E201" s="100">
        <f t="shared" si="27"/>
        <v>0.61688359944718918</v>
      </c>
      <c r="G201" s="8">
        <f t="shared" si="34"/>
        <v>0</v>
      </c>
      <c r="H201" s="8">
        <f t="shared" si="34"/>
        <v>0</v>
      </c>
      <c r="I201" s="8">
        <f t="shared" si="34"/>
        <v>0</v>
      </c>
      <c r="J201" s="8">
        <f t="shared" si="34"/>
        <v>3.9200000000000017</v>
      </c>
      <c r="K201" s="8">
        <f t="shared" si="34"/>
        <v>8.9200000000000017</v>
      </c>
      <c r="L201" s="8">
        <f t="shared" si="34"/>
        <v>18.920000000000002</v>
      </c>
      <c r="M201" s="8">
        <f t="shared" si="34"/>
        <v>11.079999999999998</v>
      </c>
      <c r="N201" s="8">
        <f t="shared" si="34"/>
        <v>6.0799999999999983</v>
      </c>
      <c r="O201" s="8">
        <f t="shared" si="34"/>
        <v>1.0799999999999983</v>
      </c>
      <c r="P201" s="8">
        <f t="shared" si="34"/>
        <v>0</v>
      </c>
      <c r="Q201" s="8">
        <f t="shared" si="34"/>
        <v>0</v>
      </c>
      <c r="R201" s="8">
        <f t="shared" si="34"/>
        <v>0</v>
      </c>
      <c r="S201" s="8">
        <f t="shared" si="34"/>
        <v>0</v>
      </c>
      <c r="T201" s="21">
        <f t="shared" si="36"/>
        <v>8</v>
      </c>
      <c r="U201" s="19">
        <f>VLOOKUP($B201,Gas!$B$3:$E$2506,2)</f>
        <v>1.825</v>
      </c>
      <c r="V201" s="44">
        <f t="shared" si="37"/>
        <v>17.030136986301368</v>
      </c>
    </row>
    <row r="202" spans="1:22" x14ac:dyDescent="0.2">
      <c r="A202" s="43">
        <f t="shared" si="29"/>
        <v>8</v>
      </c>
      <c r="B202" s="91">
        <v>36025</v>
      </c>
      <c r="C202" s="92">
        <v>29.11</v>
      </c>
      <c r="D202" s="4">
        <f t="shared" si="35"/>
        <v>-6.5482767741914832E-2</v>
      </c>
      <c r="E202" s="100">
        <f t="shared" si="27"/>
        <v>0.7203437074804846</v>
      </c>
      <c r="G202" s="8">
        <f t="shared" si="34"/>
        <v>0</v>
      </c>
      <c r="H202" s="8">
        <f t="shared" si="34"/>
        <v>0</v>
      </c>
      <c r="I202" s="8">
        <f t="shared" si="34"/>
        <v>0.89000000000000057</v>
      </c>
      <c r="J202" s="8">
        <f t="shared" si="34"/>
        <v>5.8900000000000006</v>
      </c>
      <c r="K202" s="8">
        <f t="shared" si="34"/>
        <v>10.89</v>
      </c>
      <c r="L202" s="8">
        <f t="shared" si="34"/>
        <v>20.89</v>
      </c>
      <c r="M202" s="8">
        <f t="shared" si="34"/>
        <v>9.11</v>
      </c>
      <c r="N202" s="8">
        <f t="shared" si="34"/>
        <v>4.1099999999999994</v>
      </c>
      <c r="O202" s="8">
        <f t="shared" si="34"/>
        <v>0</v>
      </c>
      <c r="P202" s="8">
        <f t="shared" si="34"/>
        <v>0</v>
      </c>
      <c r="Q202" s="8">
        <f t="shared" si="34"/>
        <v>0</v>
      </c>
      <c r="R202" s="8">
        <f t="shared" si="34"/>
        <v>0</v>
      </c>
      <c r="S202" s="8">
        <f t="shared" si="34"/>
        <v>0</v>
      </c>
      <c r="T202" s="21">
        <f t="shared" si="36"/>
        <v>8</v>
      </c>
      <c r="U202" s="19">
        <f>VLOOKUP($B202,Gas!$B$3:$E$2506,2)</f>
        <v>1.895</v>
      </c>
      <c r="V202" s="44">
        <f t="shared" si="37"/>
        <v>15.361477572559366</v>
      </c>
    </row>
    <row r="203" spans="1:22" x14ac:dyDescent="0.2">
      <c r="A203" s="43">
        <f t="shared" si="29"/>
        <v>8</v>
      </c>
      <c r="B203" s="91">
        <v>36026</v>
      </c>
      <c r="C203" s="92">
        <v>27.7</v>
      </c>
      <c r="D203" s="4">
        <f t="shared" si="35"/>
        <v>-4.9649344564239008E-2</v>
      </c>
      <c r="E203" s="100">
        <f t="shared" si="27"/>
        <v>0.7235075622071242</v>
      </c>
      <c r="G203" s="8">
        <f t="shared" si="34"/>
        <v>0</v>
      </c>
      <c r="H203" s="8">
        <f t="shared" si="34"/>
        <v>0</v>
      </c>
      <c r="I203" s="8">
        <f t="shared" si="34"/>
        <v>2.3000000000000007</v>
      </c>
      <c r="J203" s="8">
        <f t="shared" si="34"/>
        <v>7.3000000000000007</v>
      </c>
      <c r="K203" s="8">
        <f t="shared" si="34"/>
        <v>12.3</v>
      </c>
      <c r="L203" s="8">
        <f t="shared" si="34"/>
        <v>22.3</v>
      </c>
      <c r="M203" s="8">
        <f t="shared" si="34"/>
        <v>7.6999999999999993</v>
      </c>
      <c r="N203" s="8">
        <f t="shared" si="34"/>
        <v>2.6999999999999993</v>
      </c>
      <c r="O203" s="8">
        <f t="shared" si="34"/>
        <v>0</v>
      </c>
      <c r="P203" s="8">
        <f t="shared" si="34"/>
        <v>0</v>
      </c>
      <c r="Q203" s="8">
        <f t="shared" si="34"/>
        <v>0</v>
      </c>
      <c r="R203" s="8">
        <f t="shared" si="34"/>
        <v>0</v>
      </c>
      <c r="S203" s="8">
        <f t="shared" si="34"/>
        <v>0</v>
      </c>
      <c r="T203" s="21">
        <f t="shared" si="36"/>
        <v>8</v>
      </c>
      <c r="U203" s="19">
        <f>VLOOKUP($B203,Gas!$B$3:$E$2506,2)</f>
        <v>1.94</v>
      </c>
      <c r="V203" s="44">
        <f t="shared" si="37"/>
        <v>14.278350515463918</v>
      </c>
    </row>
    <row r="204" spans="1:22" x14ac:dyDescent="0.2">
      <c r="A204" s="43">
        <f t="shared" si="29"/>
        <v>8</v>
      </c>
      <c r="B204" s="91">
        <v>36027</v>
      </c>
      <c r="C204" s="92">
        <v>26.95</v>
      </c>
      <c r="D204" s="4">
        <f t="shared" si="35"/>
        <v>-2.7449115838286707E-2</v>
      </c>
      <c r="E204" s="100">
        <f t="shared" si="27"/>
        <v>0.72126727649788247</v>
      </c>
      <c r="G204" s="8">
        <f t="shared" ref="G204:S213" si="38">IF(G$1="P",MAX(0,G$2-$C204),IF(G$1="C",MAX(0,$C204-G$2)))</f>
        <v>0</v>
      </c>
      <c r="H204" s="8">
        <f t="shared" si="38"/>
        <v>0</v>
      </c>
      <c r="I204" s="8">
        <f t="shared" si="38"/>
        <v>3.0500000000000007</v>
      </c>
      <c r="J204" s="8">
        <f t="shared" si="38"/>
        <v>8.0500000000000007</v>
      </c>
      <c r="K204" s="8">
        <f t="shared" si="38"/>
        <v>13.05</v>
      </c>
      <c r="L204" s="8">
        <f t="shared" si="38"/>
        <v>23.05</v>
      </c>
      <c r="M204" s="8">
        <f t="shared" si="38"/>
        <v>6.9499999999999993</v>
      </c>
      <c r="N204" s="8">
        <f t="shared" si="38"/>
        <v>1.9499999999999993</v>
      </c>
      <c r="O204" s="8">
        <f t="shared" si="38"/>
        <v>0</v>
      </c>
      <c r="P204" s="8">
        <f t="shared" si="38"/>
        <v>0</v>
      </c>
      <c r="Q204" s="8">
        <f t="shared" si="38"/>
        <v>0</v>
      </c>
      <c r="R204" s="8">
        <f t="shared" si="38"/>
        <v>0</v>
      </c>
      <c r="S204" s="8">
        <f t="shared" si="38"/>
        <v>0</v>
      </c>
      <c r="T204" s="21">
        <f t="shared" si="36"/>
        <v>8</v>
      </c>
      <c r="U204" s="19">
        <f>VLOOKUP($B204,Gas!$B$3:$E$2506,2)</f>
        <v>1.96</v>
      </c>
      <c r="V204" s="44">
        <f t="shared" si="37"/>
        <v>13.75</v>
      </c>
    </row>
    <row r="205" spans="1:22" x14ac:dyDescent="0.2">
      <c r="A205" s="43">
        <f t="shared" si="29"/>
        <v>8</v>
      </c>
      <c r="B205" s="91">
        <v>36028</v>
      </c>
      <c r="C205" s="92">
        <v>25.6</v>
      </c>
      <c r="D205" s="4">
        <f t="shared" si="35"/>
        <v>-5.1390945869489238E-2</v>
      </c>
      <c r="E205" s="100">
        <f t="shared" ref="E205:E268" si="39">STDEV(D196:D205)*SQRT(trade_day)</f>
        <v>0.7481881113672203</v>
      </c>
      <c r="G205" s="8">
        <f t="shared" si="38"/>
        <v>0</v>
      </c>
      <c r="H205" s="8">
        <f t="shared" si="38"/>
        <v>0</v>
      </c>
      <c r="I205" s="8">
        <f t="shared" si="38"/>
        <v>4.3999999999999986</v>
      </c>
      <c r="J205" s="8">
        <f t="shared" si="38"/>
        <v>9.3999999999999986</v>
      </c>
      <c r="K205" s="8">
        <f t="shared" si="38"/>
        <v>14.399999999999999</v>
      </c>
      <c r="L205" s="8">
        <f t="shared" si="38"/>
        <v>24.4</v>
      </c>
      <c r="M205" s="8">
        <f t="shared" si="38"/>
        <v>5.6000000000000014</v>
      </c>
      <c r="N205" s="8">
        <f t="shared" si="38"/>
        <v>0.60000000000000142</v>
      </c>
      <c r="O205" s="8">
        <f t="shared" si="38"/>
        <v>0</v>
      </c>
      <c r="P205" s="8">
        <f t="shared" si="38"/>
        <v>0</v>
      </c>
      <c r="Q205" s="8">
        <f t="shared" si="38"/>
        <v>0</v>
      </c>
      <c r="R205" s="8">
        <f t="shared" si="38"/>
        <v>0</v>
      </c>
      <c r="S205" s="8">
        <f t="shared" si="38"/>
        <v>0</v>
      </c>
      <c r="T205" s="21">
        <f t="shared" si="36"/>
        <v>8</v>
      </c>
      <c r="U205" s="19">
        <f>VLOOKUP($B205,Gas!$B$3:$E$2506,2)</f>
        <v>1.895</v>
      </c>
      <c r="V205" s="44">
        <f t="shared" si="37"/>
        <v>13.509234828496043</v>
      </c>
    </row>
    <row r="206" spans="1:22" x14ac:dyDescent="0.2">
      <c r="A206" s="43">
        <f t="shared" si="29"/>
        <v>8</v>
      </c>
      <c r="B206" s="91">
        <v>36031</v>
      </c>
      <c r="C206" s="92">
        <v>27.13</v>
      </c>
      <c r="D206" s="4">
        <f t="shared" si="35"/>
        <v>5.8047775185323419E-2</v>
      </c>
      <c r="E206" s="100">
        <f t="shared" si="39"/>
        <v>0.80586859215529516</v>
      </c>
      <c r="G206" s="8">
        <f t="shared" si="38"/>
        <v>0</v>
      </c>
      <c r="H206" s="8">
        <f t="shared" si="38"/>
        <v>0</v>
      </c>
      <c r="I206" s="8">
        <f t="shared" si="38"/>
        <v>2.870000000000001</v>
      </c>
      <c r="J206" s="8">
        <f t="shared" si="38"/>
        <v>7.870000000000001</v>
      </c>
      <c r="K206" s="8">
        <f t="shared" si="38"/>
        <v>12.870000000000001</v>
      </c>
      <c r="L206" s="8">
        <f t="shared" si="38"/>
        <v>22.87</v>
      </c>
      <c r="M206" s="8">
        <f t="shared" si="38"/>
        <v>7.129999999999999</v>
      </c>
      <c r="N206" s="8">
        <f t="shared" si="38"/>
        <v>2.129999999999999</v>
      </c>
      <c r="O206" s="8">
        <f t="shared" si="38"/>
        <v>0</v>
      </c>
      <c r="P206" s="8">
        <f t="shared" si="38"/>
        <v>0</v>
      </c>
      <c r="Q206" s="8">
        <f t="shared" si="38"/>
        <v>0</v>
      </c>
      <c r="R206" s="8">
        <f t="shared" si="38"/>
        <v>0</v>
      </c>
      <c r="S206" s="8">
        <f t="shared" si="38"/>
        <v>0</v>
      </c>
      <c r="T206" s="21">
        <f t="shared" si="36"/>
        <v>8</v>
      </c>
      <c r="U206" s="19">
        <f>VLOOKUP($B206,Gas!$B$3:$E$2506,2)</f>
        <v>1.925</v>
      </c>
      <c r="V206" s="44">
        <f t="shared" si="37"/>
        <v>14.093506493506492</v>
      </c>
    </row>
    <row r="207" spans="1:22" x14ac:dyDescent="0.2">
      <c r="A207" s="43">
        <f t="shared" si="29"/>
        <v>8</v>
      </c>
      <c r="B207" s="91">
        <v>36032</v>
      </c>
      <c r="C207" s="92">
        <v>29.9</v>
      </c>
      <c r="D207" s="4">
        <f t="shared" si="35"/>
        <v>9.7218353725800372E-2</v>
      </c>
      <c r="E207" s="100">
        <f t="shared" si="39"/>
        <v>0.9358283614058448</v>
      </c>
      <c r="G207" s="8">
        <f t="shared" si="38"/>
        <v>0</v>
      </c>
      <c r="H207" s="8">
        <f t="shared" si="38"/>
        <v>0</v>
      </c>
      <c r="I207" s="8">
        <f t="shared" si="38"/>
        <v>0.10000000000000142</v>
      </c>
      <c r="J207" s="8">
        <f t="shared" si="38"/>
        <v>5.1000000000000014</v>
      </c>
      <c r="K207" s="8">
        <f t="shared" si="38"/>
        <v>10.100000000000001</v>
      </c>
      <c r="L207" s="8">
        <f t="shared" si="38"/>
        <v>20.100000000000001</v>
      </c>
      <c r="M207" s="8">
        <f t="shared" si="38"/>
        <v>9.8999999999999986</v>
      </c>
      <c r="N207" s="8">
        <f t="shared" si="38"/>
        <v>4.8999999999999986</v>
      </c>
      <c r="O207" s="8">
        <f t="shared" si="38"/>
        <v>0</v>
      </c>
      <c r="P207" s="8">
        <f t="shared" si="38"/>
        <v>0</v>
      </c>
      <c r="Q207" s="8">
        <f t="shared" si="38"/>
        <v>0</v>
      </c>
      <c r="R207" s="8">
        <f t="shared" si="38"/>
        <v>0</v>
      </c>
      <c r="S207" s="8">
        <f t="shared" si="38"/>
        <v>0</v>
      </c>
      <c r="T207" s="21">
        <f t="shared" si="36"/>
        <v>8</v>
      </c>
      <c r="U207" s="19">
        <f>VLOOKUP($B207,Gas!$B$3:$E$2506,2)</f>
        <v>1.895</v>
      </c>
      <c r="V207" s="44">
        <f t="shared" si="37"/>
        <v>15.778364116094986</v>
      </c>
    </row>
    <row r="208" spans="1:22" x14ac:dyDescent="0.2">
      <c r="A208" s="43">
        <f t="shared" si="29"/>
        <v>8</v>
      </c>
      <c r="B208" s="91">
        <v>36033</v>
      </c>
      <c r="C208" s="92">
        <v>32.9</v>
      </c>
      <c r="D208" s="4">
        <f t="shared" si="35"/>
        <v>9.5614177374685402E-2</v>
      </c>
      <c r="E208" s="100">
        <f t="shared" si="39"/>
        <v>0.99807378425117366</v>
      </c>
      <c r="G208" s="8">
        <f t="shared" si="38"/>
        <v>0</v>
      </c>
      <c r="H208" s="8">
        <f t="shared" si="38"/>
        <v>0</v>
      </c>
      <c r="I208" s="8">
        <f t="shared" si="38"/>
        <v>0</v>
      </c>
      <c r="J208" s="8">
        <f t="shared" si="38"/>
        <v>2.1000000000000014</v>
      </c>
      <c r="K208" s="8">
        <f t="shared" si="38"/>
        <v>7.1000000000000014</v>
      </c>
      <c r="L208" s="8">
        <f t="shared" si="38"/>
        <v>17.100000000000001</v>
      </c>
      <c r="M208" s="8">
        <f t="shared" si="38"/>
        <v>12.899999999999999</v>
      </c>
      <c r="N208" s="8">
        <f t="shared" si="38"/>
        <v>7.8999999999999986</v>
      </c>
      <c r="O208" s="8">
        <f t="shared" si="38"/>
        <v>2.8999999999999986</v>
      </c>
      <c r="P208" s="8">
        <f t="shared" si="38"/>
        <v>0</v>
      </c>
      <c r="Q208" s="8">
        <f t="shared" si="38"/>
        <v>0</v>
      </c>
      <c r="R208" s="8">
        <f t="shared" si="38"/>
        <v>0</v>
      </c>
      <c r="S208" s="8">
        <f t="shared" si="38"/>
        <v>0</v>
      </c>
      <c r="T208" s="21">
        <f t="shared" si="36"/>
        <v>8</v>
      </c>
      <c r="U208" s="19">
        <f>VLOOKUP($B208,Gas!$B$3:$E$2506,2)</f>
        <v>1.88</v>
      </c>
      <c r="V208" s="44">
        <f t="shared" si="37"/>
        <v>17.5</v>
      </c>
    </row>
    <row r="209" spans="1:24" x14ac:dyDescent="0.2">
      <c r="A209" s="43">
        <f t="shared" si="29"/>
        <v>8</v>
      </c>
      <c r="B209" s="91">
        <v>36034</v>
      </c>
      <c r="C209" s="92">
        <v>30</v>
      </c>
      <c r="D209" s="4">
        <f t="shared" si="35"/>
        <v>-9.2275276109170815E-2</v>
      </c>
      <c r="E209" s="100">
        <f t="shared" si="39"/>
        <v>1.1353407520690426</v>
      </c>
      <c r="G209" s="8">
        <f t="shared" si="38"/>
        <v>0</v>
      </c>
      <c r="H209" s="8">
        <f t="shared" si="38"/>
        <v>0</v>
      </c>
      <c r="I209" s="8">
        <f t="shared" si="38"/>
        <v>0</v>
      </c>
      <c r="J209" s="8">
        <f t="shared" si="38"/>
        <v>5</v>
      </c>
      <c r="K209" s="8">
        <f t="shared" si="38"/>
        <v>10</v>
      </c>
      <c r="L209" s="8">
        <f t="shared" si="38"/>
        <v>20</v>
      </c>
      <c r="M209" s="8">
        <f t="shared" si="38"/>
        <v>10</v>
      </c>
      <c r="N209" s="8">
        <f t="shared" si="38"/>
        <v>5</v>
      </c>
      <c r="O209" s="8">
        <f t="shared" si="38"/>
        <v>0</v>
      </c>
      <c r="P209" s="8">
        <f t="shared" si="38"/>
        <v>0</v>
      </c>
      <c r="Q209" s="8">
        <f t="shared" si="38"/>
        <v>0</v>
      </c>
      <c r="R209" s="8">
        <f t="shared" si="38"/>
        <v>0</v>
      </c>
      <c r="S209" s="8">
        <f t="shared" si="38"/>
        <v>0</v>
      </c>
      <c r="T209" s="21">
        <f t="shared" si="36"/>
        <v>8</v>
      </c>
      <c r="U209" s="19">
        <f>VLOOKUP($B209,Gas!$B$3:$E$2506,2)</f>
        <v>1.83</v>
      </c>
      <c r="V209" s="44">
        <f t="shared" si="37"/>
        <v>16.393442622950818</v>
      </c>
    </row>
    <row r="210" spans="1:24" x14ac:dyDescent="0.2">
      <c r="A210" s="43">
        <f t="shared" si="29"/>
        <v>8</v>
      </c>
      <c r="B210" s="91">
        <v>36035</v>
      </c>
      <c r="C210" s="92">
        <v>27.32</v>
      </c>
      <c r="D210" s="4">
        <f t="shared" si="35"/>
        <v>-9.3578346959566114E-2</v>
      </c>
      <c r="E210" s="100">
        <f t="shared" si="39"/>
        <v>1.2337384423961302</v>
      </c>
      <c r="G210" s="8">
        <f t="shared" si="38"/>
        <v>0</v>
      </c>
      <c r="H210" s="8">
        <f t="shared" si="38"/>
        <v>0</v>
      </c>
      <c r="I210" s="8">
        <f t="shared" si="38"/>
        <v>2.6799999999999997</v>
      </c>
      <c r="J210" s="8">
        <f t="shared" si="38"/>
        <v>7.68</v>
      </c>
      <c r="K210" s="8">
        <f t="shared" si="38"/>
        <v>12.68</v>
      </c>
      <c r="L210" s="8">
        <f t="shared" si="38"/>
        <v>22.68</v>
      </c>
      <c r="M210" s="8">
        <f t="shared" si="38"/>
        <v>7.32</v>
      </c>
      <c r="N210" s="8">
        <f t="shared" si="38"/>
        <v>2.3200000000000003</v>
      </c>
      <c r="O210" s="8">
        <f t="shared" si="38"/>
        <v>0</v>
      </c>
      <c r="P210" s="8">
        <f t="shared" si="38"/>
        <v>0</v>
      </c>
      <c r="Q210" s="8">
        <f t="shared" si="38"/>
        <v>0</v>
      </c>
      <c r="R210" s="8">
        <f t="shared" si="38"/>
        <v>0</v>
      </c>
      <c r="S210" s="8">
        <f t="shared" si="38"/>
        <v>0</v>
      </c>
      <c r="T210" s="21">
        <f t="shared" si="36"/>
        <v>8</v>
      </c>
      <c r="U210" s="19">
        <f>VLOOKUP($B210,Gas!$B$3:$E$2506,2)</f>
        <v>1.75</v>
      </c>
      <c r="V210" s="44">
        <f t="shared" si="37"/>
        <v>15.611428571428572</v>
      </c>
    </row>
    <row r="211" spans="1:24" x14ac:dyDescent="0.2">
      <c r="A211" s="43">
        <f t="shared" si="29"/>
        <v>8</v>
      </c>
      <c r="B211" s="91">
        <v>36038</v>
      </c>
      <c r="C211" s="92">
        <v>27</v>
      </c>
      <c r="D211" s="4">
        <f t="shared" si="35"/>
        <v>-1.178216869826024E-2</v>
      </c>
      <c r="E211" s="100">
        <f t="shared" si="39"/>
        <v>1.1491613206289544</v>
      </c>
      <c r="G211" s="8">
        <f t="shared" si="38"/>
        <v>0</v>
      </c>
      <c r="H211" s="8">
        <f t="shared" si="38"/>
        <v>0</v>
      </c>
      <c r="I211" s="8">
        <f t="shared" si="38"/>
        <v>3</v>
      </c>
      <c r="J211" s="8">
        <f t="shared" si="38"/>
        <v>8</v>
      </c>
      <c r="K211" s="8">
        <f t="shared" si="38"/>
        <v>13</v>
      </c>
      <c r="L211" s="8">
        <f t="shared" si="38"/>
        <v>23</v>
      </c>
      <c r="M211" s="8">
        <f t="shared" si="38"/>
        <v>7</v>
      </c>
      <c r="N211" s="8">
        <f t="shared" si="38"/>
        <v>2</v>
      </c>
      <c r="O211" s="8">
        <f t="shared" si="38"/>
        <v>0</v>
      </c>
      <c r="P211" s="8">
        <f t="shared" si="38"/>
        <v>0</v>
      </c>
      <c r="Q211" s="8">
        <f t="shared" si="38"/>
        <v>0</v>
      </c>
      <c r="R211" s="8">
        <f t="shared" si="38"/>
        <v>0</v>
      </c>
      <c r="S211" s="8">
        <f t="shared" si="38"/>
        <v>0</v>
      </c>
      <c r="T211" s="21">
        <f t="shared" si="36"/>
        <v>8</v>
      </c>
      <c r="U211" s="19">
        <f>VLOOKUP($B211,Gas!$B$3:$E$2506,2)</f>
        <v>1.64</v>
      </c>
      <c r="V211" s="44">
        <f t="shared" si="37"/>
        <v>16.463414634146343</v>
      </c>
    </row>
    <row r="212" spans="1:24" x14ac:dyDescent="0.2">
      <c r="A212" s="43">
        <f t="shared" si="29"/>
        <v>9</v>
      </c>
      <c r="B212" s="91">
        <v>36039</v>
      </c>
      <c r="C212" s="92">
        <v>24.51</v>
      </c>
      <c r="D212" s="4">
        <f t="shared" si="35"/>
        <v>-9.6755668464307845E-2</v>
      </c>
      <c r="E212" s="100">
        <f t="shared" si="39"/>
        <v>1.1976395455910311</v>
      </c>
      <c r="G212" s="8">
        <f t="shared" si="38"/>
        <v>0</v>
      </c>
      <c r="H212" s="8">
        <f t="shared" si="38"/>
        <v>0.48999999999999844</v>
      </c>
      <c r="I212" s="8">
        <f t="shared" si="38"/>
        <v>5.4899999999999984</v>
      </c>
      <c r="J212" s="8">
        <f t="shared" si="38"/>
        <v>10.489999999999998</v>
      </c>
      <c r="K212" s="8">
        <f t="shared" si="38"/>
        <v>15.489999999999998</v>
      </c>
      <c r="L212" s="8">
        <f t="shared" si="38"/>
        <v>25.49</v>
      </c>
      <c r="M212" s="8">
        <f t="shared" si="38"/>
        <v>4.5100000000000016</v>
      </c>
      <c r="N212" s="8">
        <f t="shared" si="38"/>
        <v>0</v>
      </c>
      <c r="O212" s="8">
        <f t="shared" si="38"/>
        <v>0</v>
      </c>
      <c r="P212" s="8">
        <f t="shared" si="38"/>
        <v>0</v>
      </c>
      <c r="Q212" s="8">
        <f t="shared" si="38"/>
        <v>0</v>
      </c>
      <c r="R212" s="8">
        <f t="shared" si="38"/>
        <v>0</v>
      </c>
      <c r="S212" s="8">
        <f t="shared" si="38"/>
        <v>0</v>
      </c>
      <c r="T212" s="21">
        <f t="shared" si="36"/>
        <v>9</v>
      </c>
      <c r="U212" s="19">
        <f>VLOOKUP($B212,Gas!$B$3:$E$2506,2)</f>
        <v>1.57</v>
      </c>
      <c r="V212" s="44">
        <f t="shared" si="37"/>
        <v>15.611464968152866</v>
      </c>
    </row>
    <row r="213" spans="1:24" x14ac:dyDescent="0.2">
      <c r="A213" s="43">
        <f t="shared" si="29"/>
        <v>9</v>
      </c>
      <c r="B213" s="91">
        <v>36040</v>
      </c>
      <c r="C213" s="92">
        <v>24.44</v>
      </c>
      <c r="D213" s="4">
        <f t="shared" si="35"/>
        <v>-2.8600632366266266E-3</v>
      </c>
      <c r="E213" s="100">
        <f t="shared" si="39"/>
        <v>1.185209928701499</v>
      </c>
      <c r="G213" s="8">
        <f t="shared" si="38"/>
        <v>0</v>
      </c>
      <c r="H213" s="8">
        <f t="shared" si="38"/>
        <v>0.55999999999999872</v>
      </c>
      <c r="I213" s="8">
        <f t="shared" si="38"/>
        <v>5.5599999999999987</v>
      </c>
      <c r="J213" s="8">
        <f t="shared" si="38"/>
        <v>10.559999999999999</v>
      </c>
      <c r="K213" s="8">
        <f t="shared" si="38"/>
        <v>15.559999999999999</v>
      </c>
      <c r="L213" s="8">
        <f t="shared" si="38"/>
        <v>25.56</v>
      </c>
      <c r="M213" s="8">
        <f t="shared" si="38"/>
        <v>4.4400000000000013</v>
      </c>
      <c r="N213" s="8">
        <f t="shared" si="38"/>
        <v>0</v>
      </c>
      <c r="O213" s="8">
        <f t="shared" si="38"/>
        <v>0</v>
      </c>
      <c r="P213" s="8">
        <f t="shared" si="38"/>
        <v>0</v>
      </c>
      <c r="Q213" s="8">
        <f t="shared" si="38"/>
        <v>0</v>
      </c>
      <c r="R213" s="8">
        <f t="shared" si="38"/>
        <v>0</v>
      </c>
      <c r="S213" s="8">
        <f t="shared" si="38"/>
        <v>0</v>
      </c>
      <c r="T213" s="21">
        <f t="shared" si="36"/>
        <v>9</v>
      </c>
      <c r="U213" s="19">
        <f>VLOOKUP($B213,Gas!$B$3:$E$2506,2)</f>
        <v>1.84</v>
      </c>
      <c r="V213" s="44">
        <f t="shared" si="37"/>
        <v>13.282608695652174</v>
      </c>
    </row>
    <row r="214" spans="1:24" x14ac:dyDescent="0.2">
      <c r="A214" s="43">
        <f t="shared" si="29"/>
        <v>9</v>
      </c>
      <c r="B214" s="91">
        <v>36041</v>
      </c>
      <c r="C214" s="92">
        <v>23.93</v>
      </c>
      <c r="D214" s="4">
        <f t="shared" si="35"/>
        <v>-2.108823238311263E-2</v>
      </c>
      <c r="E214" s="100">
        <f t="shared" si="39"/>
        <v>1.1834098223483493</v>
      </c>
      <c r="G214" s="8">
        <f t="shared" ref="G214:S223" si="40">IF(G$1="P",MAX(0,G$2-$C214),IF(G$1="C",MAX(0,$C214-G$2)))</f>
        <v>0</v>
      </c>
      <c r="H214" s="8">
        <f t="shared" si="40"/>
        <v>1.0700000000000003</v>
      </c>
      <c r="I214" s="8">
        <f t="shared" si="40"/>
        <v>6.07</v>
      </c>
      <c r="J214" s="8">
        <f t="shared" si="40"/>
        <v>11.07</v>
      </c>
      <c r="K214" s="8">
        <f t="shared" si="40"/>
        <v>16.07</v>
      </c>
      <c r="L214" s="8">
        <f t="shared" si="40"/>
        <v>26.07</v>
      </c>
      <c r="M214" s="8">
        <f t="shared" si="40"/>
        <v>3.9299999999999997</v>
      </c>
      <c r="N214" s="8">
        <f t="shared" si="40"/>
        <v>0</v>
      </c>
      <c r="O214" s="8">
        <f t="shared" si="40"/>
        <v>0</v>
      </c>
      <c r="P214" s="8">
        <f t="shared" si="40"/>
        <v>0</v>
      </c>
      <c r="Q214" s="8">
        <f t="shared" si="40"/>
        <v>0</v>
      </c>
      <c r="R214" s="8">
        <f t="shared" si="40"/>
        <v>0</v>
      </c>
      <c r="S214" s="8">
        <f t="shared" si="40"/>
        <v>0</v>
      </c>
      <c r="T214" s="21">
        <f t="shared" si="36"/>
        <v>9</v>
      </c>
      <c r="U214" s="19">
        <f>VLOOKUP($B214,Gas!$B$3:$E$2506,2)</f>
        <v>1.72</v>
      </c>
      <c r="V214" s="44">
        <f t="shared" si="37"/>
        <v>13.912790697674419</v>
      </c>
    </row>
    <row r="215" spans="1:24" x14ac:dyDescent="0.2">
      <c r="A215" s="43">
        <f t="shared" si="29"/>
        <v>9</v>
      </c>
      <c r="B215" s="91">
        <v>36042</v>
      </c>
      <c r="C215" s="92">
        <v>23.25</v>
      </c>
      <c r="D215" s="4">
        <f t="shared" si="35"/>
        <v>-2.8827769886916661E-2</v>
      </c>
      <c r="E215" s="100">
        <f t="shared" si="39"/>
        <v>1.1677607591324857</v>
      </c>
      <c r="G215" s="8">
        <f t="shared" si="40"/>
        <v>0</v>
      </c>
      <c r="H215" s="8">
        <f t="shared" si="40"/>
        <v>1.75</v>
      </c>
      <c r="I215" s="8">
        <f t="shared" si="40"/>
        <v>6.75</v>
      </c>
      <c r="J215" s="8">
        <f t="shared" si="40"/>
        <v>11.75</v>
      </c>
      <c r="K215" s="8">
        <f t="shared" si="40"/>
        <v>16.75</v>
      </c>
      <c r="L215" s="8">
        <f t="shared" si="40"/>
        <v>26.75</v>
      </c>
      <c r="M215" s="8">
        <f t="shared" si="40"/>
        <v>3.25</v>
      </c>
      <c r="N215" s="8">
        <f t="shared" si="40"/>
        <v>0</v>
      </c>
      <c r="O215" s="8">
        <f t="shared" si="40"/>
        <v>0</v>
      </c>
      <c r="P215" s="8">
        <f t="shared" si="40"/>
        <v>0</v>
      </c>
      <c r="Q215" s="8">
        <f t="shared" si="40"/>
        <v>0</v>
      </c>
      <c r="R215" s="8">
        <f t="shared" si="40"/>
        <v>0</v>
      </c>
      <c r="S215" s="8">
        <f t="shared" si="40"/>
        <v>0</v>
      </c>
      <c r="T215" s="21">
        <f t="shared" si="36"/>
        <v>9</v>
      </c>
      <c r="U215" s="19">
        <f>VLOOKUP($B215,Gas!$B$3:$E$2506,2)</f>
        <v>1.6850000000000001</v>
      </c>
      <c r="V215" s="44">
        <f t="shared" si="37"/>
        <v>13.798219584569733</v>
      </c>
    </row>
    <row r="216" spans="1:24" x14ac:dyDescent="0.2">
      <c r="A216" s="43">
        <f t="shared" si="29"/>
        <v>9</v>
      </c>
      <c r="B216" s="91">
        <v>36046</v>
      </c>
      <c r="C216" s="92">
        <v>22.52</v>
      </c>
      <c r="D216" s="4">
        <f t="shared" si="35"/>
        <v>-3.1901328761875659E-2</v>
      </c>
      <c r="E216" s="100">
        <f t="shared" si="39"/>
        <v>1.1080365953765021</v>
      </c>
      <c r="G216" s="8">
        <f t="shared" si="40"/>
        <v>0</v>
      </c>
      <c r="H216" s="8">
        <f t="shared" si="40"/>
        <v>2.4800000000000004</v>
      </c>
      <c r="I216" s="8">
        <f t="shared" si="40"/>
        <v>7.48</v>
      </c>
      <c r="J216" s="8">
        <f t="shared" si="40"/>
        <v>12.48</v>
      </c>
      <c r="K216" s="8">
        <f t="shared" si="40"/>
        <v>17.48</v>
      </c>
      <c r="L216" s="8">
        <f t="shared" si="40"/>
        <v>27.48</v>
      </c>
      <c r="M216" s="8">
        <f t="shared" si="40"/>
        <v>2.5199999999999996</v>
      </c>
      <c r="N216" s="8">
        <f t="shared" si="40"/>
        <v>0</v>
      </c>
      <c r="O216" s="8">
        <f t="shared" si="40"/>
        <v>0</v>
      </c>
      <c r="P216" s="8">
        <f t="shared" si="40"/>
        <v>0</v>
      </c>
      <c r="Q216" s="8">
        <f t="shared" si="40"/>
        <v>0</v>
      </c>
      <c r="R216" s="8">
        <f t="shared" si="40"/>
        <v>0</v>
      </c>
      <c r="S216" s="8">
        <f t="shared" si="40"/>
        <v>0</v>
      </c>
      <c r="T216" s="21">
        <f t="shared" si="36"/>
        <v>9</v>
      </c>
      <c r="U216" s="19">
        <f>VLOOKUP($B216,Gas!$B$3:$E$2506,2)</f>
        <v>1.69</v>
      </c>
      <c r="V216" s="44">
        <f t="shared" si="37"/>
        <v>13.325443786982248</v>
      </c>
    </row>
    <row r="217" spans="1:24" x14ac:dyDescent="0.2">
      <c r="A217" s="43">
        <f t="shared" ref="A217:A280" si="41">MONTH(B217)+(YEAR(B217)-1998)*12</f>
        <v>9</v>
      </c>
      <c r="B217" s="91">
        <v>36047</v>
      </c>
      <c r="C217" s="92">
        <v>22.02</v>
      </c>
      <c r="D217" s="4">
        <f t="shared" si="35"/>
        <v>-2.2452671976955729E-2</v>
      </c>
      <c r="E217" s="100">
        <f t="shared" si="39"/>
        <v>0.90311196319818798</v>
      </c>
      <c r="G217" s="8">
        <f t="shared" si="40"/>
        <v>0</v>
      </c>
      <c r="H217" s="8">
        <f t="shared" si="40"/>
        <v>2.9800000000000004</v>
      </c>
      <c r="I217" s="8">
        <f t="shared" si="40"/>
        <v>7.98</v>
      </c>
      <c r="J217" s="8">
        <f t="shared" si="40"/>
        <v>12.98</v>
      </c>
      <c r="K217" s="8">
        <f t="shared" si="40"/>
        <v>17.98</v>
      </c>
      <c r="L217" s="8">
        <f t="shared" si="40"/>
        <v>27.98</v>
      </c>
      <c r="M217" s="8">
        <f t="shared" si="40"/>
        <v>2.0199999999999996</v>
      </c>
      <c r="N217" s="8">
        <f t="shared" si="40"/>
        <v>0</v>
      </c>
      <c r="O217" s="8">
        <f t="shared" si="40"/>
        <v>0</v>
      </c>
      <c r="P217" s="8">
        <f t="shared" si="40"/>
        <v>0</v>
      </c>
      <c r="Q217" s="8">
        <f t="shared" si="40"/>
        <v>0</v>
      </c>
      <c r="R217" s="8">
        <f t="shared" si="40"/>
        <v>0</v>
      </c>
      <c r="S217" s="8">
        <f t="shared" si="40"/>
        <v>0</v>
      </c>
      <c r="T217" s="21">
        <f t="shared" si="36"/>
        <v>9</v>
      </c>
      <c r="U217" s="19">
        <f>VLOOKUP($B217,Gas!$B$3:$E$2506,2)</f>
        <v>1.7949999999999999</v>
      </c>
      <c r="V217" s="44">
        <f t="shared" si="37"/>
        <v>12.267409470752089</v>
      </c>
    </row>
    <row r="218" spans="1:24" x14ac:dyDescent="0.2">
      <c r="A218" s="43">
        <f t="shared" si="41"/>
        <v>9</v>
      </c>
      <c r="B218" s="91">
        <v>36048</v>
      </c>
      <c r="C218" s="92">
        <v>22.36</v>
      </c>
      <c r="D218" s="4">
        <f t="shared" si="35"/>
        <v>1.5322516992364402E-2</v>
      </c>
      <c r="E218" s="100">
        <f t="shared" si="39"/>
        <v>0.64329178607889448</v>
      </c>
      <c r="G218" s="8">
        <f t="shared" si="40"/>
        <v>0</v>
      </c>
      <c r="H218" s="8">
        <f t="shared" si="40"/>
        <v>2.6400000000000006</v>
      </c>
      <c r="I218" s="8">
        <f t="shared" si="40"/>
        <v>7.6400000000000006</v>
      </c>
      <c r="J218" s="8">
        <f t="shared" si="40"/>
        <v>12.64</v>
      </c>
      <c r="K218" s="8">
        <f t="shared" si="40"/>
        <v>17.64</v>
      </c>
      <c r="L218" s="8">
        <f t="shared" si="40"/>
        <v>27.64</v>
      </c>
      <c r="M218" s="8">
        <f t="shared" si="40"/>
        <v>2.3599999999999994</v>
      </c>
      <c r="N218" s="8">
        <f t="shared" si="40"/>
        <v>0</v>
      </c>
      <c r="O218" s="8">
        <f t="shared" si="40"/>
        <v>0</v>
      </c>
      <c r="P218" s="8">
        <f t="shared" si="40"/>
        <v>0</v>
      </c>
      <c r="Q218" s="8">
        <f t="shared" si="40"/>
        <v>0</v>
      </c>
      <c r="R218" s="8">
        <f t="shared" si="40"/>
        <v>0</v>
      </c>
      <c r="S218" s="8">
        <f t="shared" si="40"/>
        <v>0</v>
      </c>
      <c r="T218" s="21">
        <f t="shared" si="36"/>
        <v>9</v>
      </c>
      <c r="U218" s="19">
        <f>VLOOKUP($B218,Gas!$B$3:$E$2506,2)</f>
        <v>1.7749999999999999</v>
      </c>
      <c r="V218" s="44">
        <f t="shared" si="37"/>
        <v>12.59718309859155</v>
      </c>
      <c r="X218" s="17"/>
    </row>
    <row r="219" spans="1:24" x14ac:dyDescent="0.2">
      <c r="A219" s="43">
        <f t="shared" si="41"/>
        <v>9</v>
      </c>
      <c r="B219" s="91">
        <v>36049</v>
      </c>
      <c r="C219" s="92">
        <v>21.54</v>
      </c>
      <c r="D219" s="4">
        <f t="shared" si="35"/>
        <v>-3.7361976558655863E-2</v>
      </c>
      <c r="E219" s="100">
        <f t="shared" si="39"/>
        <v>0.57054583116852431</v>
      </c>
      <c r="G219" s="8">
        <f t="shared" si="40"/>
        <v>0</v>
      </c>
      <c r="H219" s="8">
        <f t="shared" si="40"/>
        <v>3.4600000000000009</v>
      </c>
      <c r="I219" s="8">
        <f t="shared" si="40"/>
        <v>8.4600000000000009</v>
      </c>
      <c r="J219" s="8">
        <f t="shared" si="40"/>
        <v>13.46</v>
      </c>
      <c r="K219" s="8">
        <f t="shared" si="40"/>
        <v>18.46</v>
      </c>
      <c r="L219" s="8">
        <f t="shared" si="40"/>
        <v>28.46</v>
      </c>
      <c r="M219" s="8">
        <f t="shared" si="40"/>
        <v>1.5399999999999991</v>
      </c>
      <c r="N219" s="8">
        <f t="shared" si="40"/>
        <v>0</v>
      </c>
      <c r="O219" s="8">
        <f t="shared" si="40"/>
        <v>0</v>
      </c>
      <c r="P219" s="8">
        <f t="shared" si="40"/>
        <v>0</v>
      </c>
      <c r="Q219" s="8">
        <f t="shared" si="40"/>
        <v>0</v>
      </c>
      <c r="R219" s="8">
        <f t="shared" si="40"/>
        <v>0</v>
      </c>
      <c r="S219" s="8">
        <f t="shared" si="40"/>
        <v>0</v>
      </c>
      <c r="T219" s="21">
        <f t="shared" si="36"/>
        <v>9</v>
      </c>
      <c r="U219" s="19">
        <f>VLOOKUP($B219,Gas!$B$3:$E$2506,2)</f>
        <v>1.87</v>
      </c>
      <c r="V219" s="44">
        <f t="shared" si="37"/>
        <v>11.518716577540106</v>
      </c>
    </row>
    <row r="220" spans="1:24" x14ac:dyDescent="0.2">
      <c r="A220" s="43">
        <f t="shared" si="41"/>
        <v>9</v>
      </c>
      <c r="B220" s="91">
        <v>36052</v>
      </c>
      <c r="C220" s="92">
        <v>22.05</v>
      </c>
      <c r="D220" s="4">
        <f t="shared" si="35"/>
        <v>2.3400930164612577E-2</v>
      </c>
      <c r="E220" s="100">
        <f t="shared" si="39"/>
        <v>0.52418734977366677</v>
      </c>
      <c r="G220" s="8">
        <f t="shared" si="40"/>
        <v>0</v>
      </c>
      <c r="H220" s="8">
        <f t="shared" si="40"/>
        <v>2.9499999999999993</v>
      </c>
      <c r="I220" s="8">
        <f t="shared" si="40"/>
        <v>7.9499999999999993</v>
      </c>
      <c r="J220" s="8">
        <f t="shared" si="40"/>
        <v>12.95</v>
      </c>
      <c r="K220" s="8">
        <f t="shared" si="40"/>
        <v>17.95</v>
      </c>
      <c r="L220" s="8">
        <f t="shared" si="40"/>
        <v>27.95</v>
      </c>
      <c r="M220" s="8">
        <f t="shared" si="40"/>
        <v>2.0500000000000007</v>
      </c>
      <c r="N220" s="8">
        <f t="shared" si="40"/>
        <v>0</v>
      </c>
      <c r="O220" s="8">
        <f t="shared" si="40"/>
        <v>0</v>
      </c>
      <c r="P220" s="8">
        <f t="shared" si="40"/>
        <v>0</v>
      </c>
      <c r="Q220" s="8">
        <f t="shared" si="40"/>
        <v>0</v>
      </c>
      <c r="R220" s="8">
        <f t="shared" si="40"/>
        <v>0</v>
      </c>
      <c r="S220" s="8">
        <f t="shared" si="40"/>
        <v>0</v>
      </c>
      <c r="T220" s="21">
        <f t="shared" si="36"/>
        <v>9</v>
      </c>
      <c r="U220" s="19">
        <f>VLOOKUP($B220,Gas!$B$3:$E$2506,2)</f>
        <v>1.845</v>
      </c>
      <c r="V220" s="44">
        <f t="shared" si="37"/>
        <v>11.951219512195122</v>
      </c>
    </row>
    <row r="221" spans="1:24" x14ac:dyDescent="0.2">
      <c r="A221" s="43">
        <f t="shared" si="41"/>
        <v>9</v>
      </c>
      <c r="B221" s="91">
        <v>36053</v>
      </c>
      <c r="C221" s="92">
        <v>23.26</v>
      </c>
      <c r="D221" s="4">
        <f t="shared" si="35"/>
        <v>5.342254519766345E-2</v>
      </c>
      <c r="E221" s="100">
        <f t="shared" si="39"/>
        <v>0.64499239633930749</v>
      </c>
      <c r="G221" s="8">
        <f t="shared" si="40"/>
        <v>0</v>
      </c>
      <c r="H221" s="8">
        <f t="shared" si="40"/>
        <v>1.7399999999999984</v>
      </c>
      <c r="I221" s="8">
        <f t="shared" si="40"/>
        <v>6.7399999999999984</v>
      </c>
      <c r="J221" s="8">
        <f t="shared" si="40"/>
        <v>11.739999999999998</v>
      </c>
      <c r="K221" s="8">
        <f t="shared" si="40"/>
        <v>16.739999999999998</v>
      </c>
      <c r="L221" s="8">
        <f t="shared" si="40"/>
        <v>26.74</v>
      </c>
      <c r="M221" s="8">
        <f t="shared" si="40"/>
        <v>3.2600000000000016</v>
      </c>
      <c r="N221" s="8">
        <f t="shared" si="40"/>
        <v>0</v>
      </c>
      <c r="O221" s="8">
        <f t="shared" si="40"/>
        <v>0</v>
      </c>
      <c r="P221" s="8">
        <f t="shared" si="40"/>
        <v>0</v>
      </c>
      <c r="Q221" s="8">
        <f t="shared" si="40"/>
        <v>0</v>
      </c>
      <c r="R221" s="8">
        <f t="shared" si="40"/>
        <v>0</v>
      </c>
      <c r="S221" s="8">
        <f t="shared" si="40"/>
        <v>0</v>
      </c>
      <c r="T221" s="21">
        <f t="shared" si="36"/>
        <v>9</v>
      </c>
      <c r="U221" s="19">
        <f>VLOOKUP($B221,Gas!$B$3:$E$2506,2)</f>
        <v>1.83</v>
      </c>
      <c r="V221" s="44">
        <f t="shared" si="37"/>
        <v>12.710382513661203</v>
      </c>
    </row>
    <row r="222" spans="1:24" x14ac:dyDescent="0.2">
      <c r="A222" s="43">
        <f t="shared" si="41"/>
        <v>9</v>
      </c>
      <c r="B222" s="91">
        <v>36054</v>
      </c>
      <c r="C222" s="92">
        <v>23.33</v>
      </c>
      <c r="D222" s="4">
        <f t="shared" si="35"/>
        <v>3.0049389428199931E-3</v>
      </c>
      <c r="E222" s="100">
        <f t="shared" si="39"/>
        <v>0.45957694604167187</v>
      </c>
      <c r="G222" s="8">
        <f t="shared" si="40"/>
        <v>0</v>
      </c>
      <c r="H222" s="8">
        <f t="shared" si="40"/>
        <v>1.6700000000000017</v>
      </c>
      <c r="I222" s="8">
        <f t="shared" si="40"/>
        <v>6.6700000000000017</v>
      </c>
      <c r="J222" s="8">
        <f t="shared" si="40"/>
        <v>11.670000000000002</v>
      </c>
      <c r="K222" s="8">
        <f t="shared" si="40"/>
        <v>16.670000000000002</v>
      </c>
      <c r="L222" s="8">
        <f t="shared" si="40"/>
        <v>26.67</v>
      </c>
      <c r="M222" s="8">
        <f t="shared" si="40"/>
        <v>3.3299999999999983</v>
      </c>
      <c r="N222" s="8">
        <f t="shared" si="40"/>
        <v>0</v>
      </c>
      <c r="O222" s="8">
        <f t="shared" si="40"/>
        <v>0</v>
      </c>
      <c r="P222" s="8">
        <f t="shared" si="40"/>
        <v>0</v>
      </c>
      <c r="Q222" s="8">
        <f t="shared" si="40"/>
        <v>0</v>
      </c>
      <c r="R222" s="8">
        <f t="shared" si="40"/>
        <v>0</v>
      </c>
      <c r="S222" s="8">
        <f t="shared" si="40"/>
        <v>0</v>
      </c>
      <c r="T222" s="21">
        <f t="shared" si="36"/>
        <v>9</v>
      </c>
      <c r="U222" s="19">
        <f>VLOOKUP($B222,Gas!$B$3:$E$2506,2)</f>
        <v>1.9350000000000001</v>
      </c>
      <c r="V222" s="44">
        <f t="shared" si="37"/>
        <v>12.056847545219638</v>
      </c>
    </row>
    <row r="223" spans="1:24" x14ac:dyDescent="0.2">
      <c r="A223" s="43">
        <f t="shared" si="41"/>
        <v>9</v>
      </c>
      <c r="B223" s="91">
        <v>36055</v>
      </c>
      <c r="C223" s="92">
        <v>23.23</v>
      </c>
      <c r="D223" s="4">
        <f t="shared" si="35"/>
        <v>-4.2955392510207824E-3</v>
      </c>
      <c r="E223" s="100">
        <f t="shared" si="39"/>
        <v>0.45945302432379431</v>
      </c>
      <c r="G223" s="8">
        <f t="shared" si="40"/>
        <v>0</v>
      </c>
      <c r="H223" s="8">
        <f t="shared" si="40"/>
        <v>1.7699999999999996</v>
      </c>
      <c r="I223" s="8">
        <f t="shared" si="40"/>
        <v>6.77</v>
      </c>
      <c r="J223" s="8">
        <f t="shared" si="40"/>
        <v>11.77</v>
      </c>
      <c r="K223" s="8">
        <f t="shared" si="40"/>
        <v>16.77</v>
      </c>
      <c r="L223" s="8">
        <f t="shared" si="40"/>
        <v>26.77</v>
      </c>
      <c r="M223" s="8">
        <f t="shared" si="40"/>
        <v>3.2300000000000004</v>
      </c>
      <c r="N223" s="8">
        <f t="shared" si="40"/>
        <v>0</v>
      </c>
      <c r="O223" s="8">
        <f t="shared" si="40"/>
        <v>0</v>
      </c>
      <c r="P223" s="8">
        <f t="shared" si="40"/>
        <v>0</v>
      </c>
      <c r="Q223" s="8">
        <f t="shared" si="40"/>
        <v>0</v>
      </c>
      <c r="R223" s="8">
        <f t="shared" si="40"/>
        <v>0</v>
      </c>
      <c r="S223" s="8">
        <f t="shared" si="40"/>
        <v>0</v>
      </c>
      <c r="T223" s="21">
        <f t="shared" si="36"/>
        <v>9</v>
      </c>
      <c r="U223" s="19">
        <f>VLOOKUP($B223,Gas!$B$3:$E$2506,2)</f>
        <v>2.12</v>
      </c>
      <c r="V223" s="44">
        <f t="shared" si="37"/>
        <v>10.95754716981132</v>
      </c>
    </row>
    <row r="224" spans="1:24" x14ac:dyDescent="0.2">
      <c r="A224" s="43">
        <f t="shared" si="41"/>
        <v>9</v>
      </c>
      <c r="B224" s="91">
        <v>36056</v>
      </c>
      <c r="C224" s="92">
        <v>23.59</v>
      </c>
      <c r="D224" s="4">
        <f t="shared" si="35"/>
        <v>1.5378346637265854E-2</v>
      </c>
      <c r="E224" s="100">
        <f t="shared" si="39"/>
        <v>0.46033271440102663</v>
      </c>
      <c r="G224" s="8">
        <f t="shared" ref="G224:S233" si="42">IF(G$1="P",MAX(0,G$2-$C224),IF(G$1="C",MAX(0,$C224-G$2)))</f>
        <v>0</v>
      </c>
      <c r="H224" s="8">
        <f t="shared" si="42"/>
        <v>1.4100000000000001</v>
      </c>
      <c r="I224" s="8">
        <f t="shared" si="42"/>
        <v>6.41</v>
      </c>
      <c r="J224" s="8">
        <f t="shared" si="42"/>
        <v>11.41</v>
      </c>
      <c r="K224" s="8">
        <f t="shared" si="42"/>
        <v>16.41</v>
      </c>
      <c r="L224" s="8">
        <f t="shared" si="42"/>
        <v>26.41</v>
      </c>
      <c r="M224" s="8">
        <f t="shared" si="42"/>
        <v>3.59</v>
      </c>
      <c r="N224" s="8">
        <f t="shared" si="42"/>
        <v>0</v>
      </c>
      <c r="O224" s="8">
        <f t="shared" si="42"/>
        <v>0</v>
      </c>
      <c r="P224" s="8">
        <f t="shared" si="42"/>
        <v>0</v>
      </c>
      <c r="Q224" s="8">
        <f t="shared" si="42"/>
        <v>0</v>
      </c>
      <c r="R224" s="8">
        <f t="shared" si="42"/>
        <v>0</v>
      </c>
      <c r="S224" s="8">
        <f t="shared" si="42"/>
        <v>0</v>
      </c>
      <c r="T224" s="21">
        <f t="shared" si="36"/>
        <v>9</v>
      </c>
      <c r="U224" s="19">
        <f>VLOOKUP($B224,Gas!$B$3:$E$2506,2)</f>
        <v>2.1150000000000002</v>
      </c>
      <c r="V224" s="44">
        <f t="shared" si="37"/>
        <v>11.153664302600472</v>
      </c>
    </row>
    <row r="225" spans="1:22" x14ac:dyDescent="0.2">
      <c r="A225" s="43">
        <f t="shared" si="41"/>
        <v>9</v>
      </c>
      <c r="B225" s="91">
        <v>36059</v>
      </c>
      <c r="C225" s="92">
        <v>22.92</v>
      </c>
      <c r="D225" s="4">
        <f t="shared" si="35"/>
        <v>-2.8813001573044714E-2</v>
      </c>
      <c r="E225" s="100">
        <f t="shared" si="39"/>
        <v>0.46030830472164624</v>
      </c>
      <c r="G225" s="8">
        <f t="shared" si="42"/>
        <v>0</v>
      </c>
      <c r="H225" s="8">
        <f t="shared" si="42"/>
        <v>2.0799999999999983</v>
      </c>
      <c r="I225" s="8">
        <f t="shared" si="42"/>
        <v>7.0799999999999983</v>
      </c>
      <c r="J225" s="8">
        <f t="shared" si="42"/>
        <v>12.079999999999998</v>
      </c>
      <c r="K225" s="8">
        <f t="shared" si="42"/>
        <v>17.079999999999998</v>
      </c>
      <c r="L225" s="8">
        <f t="shared" si="42"/>
        <v>27.08</v>
      </c>
      <c r="M225" s="8">
        <f t="shared" si="42"/>
        <v>2.9200000000000017</v>
      </c>
      <c r="N225" s="8">
        <f t="shared" si="42"/>
        <v>0</v>
      </c>
      <c r="O225" s="8">
        <f t="shared" si="42"/>
        <v>0</v>
      </c>
      <c r="P225" s="8">
        <f t="shared" si="42"/>
        <v>0</v>
      </c>
      <c r="Q225" s="8">
        <f t="shared" si="42"/>
        <v>0</v>
      </c>
      <c r="R225" s="8">
        <f t="shared" si="42"/>
        <v>0</v>
      </c>
      <c r="S225" s="8">
        <f t="shared" si="42"/>
        <v>0</v>
      </c>
      <c r="T225" s="21">
        <f t="shared" si="36"/>
        <v>9</v>
      </c>
      <c r="U225" s="19">
        <f>VLOOKUP($B225,Gas!$B$3:$E$2506,2)</f>
        <v>2.2450000000000001</v>
      </c>
      <c r="V225" s="44">
        <f t="shared" si="37"/>
        <v>10.20935412026726</v>
      </c>
    </row>
    <row r="226" spans="1:22" x14ac:dyDescent="0.2">
      <c r="A226" s="43">
        <f t="shared" si="41"/>
        <v>9</v>
      </c>
      <c r="B226" s="91">
        <v>36060</v>
      </c>
      <c r="C226" s="92">
        <v>24.37</v>
      </c>
      <c r="D226" s="4">
        <f t="shared" si="35"/>
        <v>6.134297579057605E-2</v>
      </c>
      <c r="E226" s="100">
        <f t="shared" si="39"/>
        <v>0.52095585996359828</v>
      </c>
      <c r="G226" s="8">
        <f t="shared" si="42"/>
        <v>0</v>
      </c>
      <c r="H226" s="8">
        <f t="shared" si="42"/>
        <v>0.62999999999999901</v>
      </c>
      <c r="I226" s="8">
        <f t="shared" si="42"/>
        <v>5.629999999999999</v>
      </c>
      <c r="J226" s="8">
        <f t="shared" si="42"/>
        <v>10.629999999999999</v>
      </c>
      <c r="K226" s="8">
        <f t="shared" si="42"/>
        <v>15.629999999999999</v>
      </c>
      <c r="L226" s="8">
        <f t="shared" si="42"/>
        <v>25.63</v>
      </c>
      <c r="M226" s="8">
        <f t="shared" si="42"/>
        <v>4.370000000000001</v>
      </c>
      <c r="N226" s="8">
        <f t="shared" si="42"/>
        <v>0</v>
      </c>
      <c r="O226" s="8">
        <f t="shared" si="42"/>
        <v>0</v>
      </c>
      <c r="P226" s="8">
        <f t="shared" si="42"/>
        <v>0</v>
      </c>
      <c r="Q226" s="8">
        <f t="shared" si="42"/>
        <v>0</v>
      </c>
      <c r="R226" s="8">
        <f t="shared" si="42"/>
        <v>0</v>
      </c>
      <c r="S226" s="8">
        <f t="shared" si="42"/>
        <v>0</v>
      </c>
      <c r="T226" s="21">
        <f t="shared" si="36"/>
        <v>9</v>
      </c>
      <c r="U226" s="19">
        <f>VLOOKUP($B226,Gas!$B$3:$E$2506,2)</f>
        <v>2.17</v>
      </c>
      <c r="V226" s="44">
        <f t="shared" si="37"/>
        <v>11.230414746543779</v>
      </c>
    </row>
    <row r="227" spans="1:22" x14ac:dyDescent="0.2">
      <c r="A227" s="43">
        <f t="shared" si="41"/>
        <v>9</v>
      </c>
      <c r="B227" s="91">
        <v>36061</v>
      </c>
      <c r="C227" s="92">
        <v>23.33</v>
      </c>
      <c r="D227" s="4">
        <f t="shared" si="35"/>
        <v>-4.3612781603776359E-2</v>
      </c>
      <c r="E227" s="100">
        <f t="shared" si="39"/>
        <v>0.56414910550829567</v>
      </c>
      <c r="G227" s="8">
        <f t="shared" si="42"/>
        <v>0</v>
      </c>
      <c r="H227" s="8">
        <f t="shared" si="42"/>
        <v>1.6700000000000017</v>
      </c>
      <c r="I227" s="8">
        <f t="shared" si="42"/>
        <v>6.6700000000000017</v>
      </c>
      <c r="J227" s="8">
        <f t="shared" si="42"/>
        <v>11.670000000000002</v>
      </c>
      <c r="K227" s="8">
        <f t="shared" si="42"/>
        <v>16.670000000000002</v>
      </c>
      <c r="L227" s="8">
        <f t="shared" si="42"/>
        <v>26.67</v>
      </c>
      <c r="M227" s="8">
        <f t="shared" si="42"/>
        <v>3.3299999999999983</v>
      </c>
      <c r="N227" s="8">
        <f t="shared" si="42"/>
        <v>0</v>
      </c>
      <c r="O227" s="8">
        <f t="shared" si="42"/>
        <v>0</v>
      </c>
      <c r="P227" s="8">
        <f t="shared" si="42"/>
        <v>0</v>
      </c>
      <c r="Q227" s="8">
        <f t="shared" si="42"/>
        <v>0</v>
      </c>
      <c r="R227" s="8">
        <f t="shared" si="42"/>
        <v>0</v>
      </c>
      <c r="S227" s="8">
        <f t="shared" si="42"/>
        <v>0</v>
      </c>
      <c r="T227" s="21">
        <f t="shared" si="36"/>
        <v>9</v>
      </c>
      <c r="U227" s="19">
        <f>VLOOKUP($B227,Gas!$B$3:$E$2506,2)</f>
        <v>2.2850000000000001</v>
      </c>
      <c r="V227" s="44">
        <f t="shared" si="37"/>
        <v>10.210065645514222</v>
      </c>
    </row>
    <row r="228" spans="1:22" x14ac:dyDescent="0.2">
      <c r="A228" s="43">
        <f t="shared" si="41"/>
        <v>9</v>
      </c>
      <c r="B228" s="91">
        <v>36062</v>
      </c>
      <c r="C228" s="92">
        <v>22.42</v>
      </c>
      <c r="D228" s="4">
        <f t="shared" si="35"/>
        <v>-3.9786668389324549E-2</v>
      </c>
      <c r="E228" s="100">
        <f t="shared" si="39"/>
        <v>0.60412814461074527</v>
      </c>
      <c r="G228" s="8">
        <f t="shared" si="42"/>
        <v>0</v>
      </c>
      <c r="H228" s="8">
        <f t="shared" si="42"/>
        <v>2.5799999999999983</v>
      </c>
      <c r="I228" s="8">
        <f t="shared" si="42"/>
        <v>7.5799999999999983</v>
      </c>
      <c r="J228" s="8">
        <f t="shared" si="42"/>
        <v>12.579999999999998</v>
      </c>
      <c r="K228" s="8">
        <f t="shared" si="42"/>
        <v>17.579999999999998</v>
      </c>
      <c r="L228" s="8">
        <f t="shared" si="42"/>
        <v>27.58</v>
      </c>
      <c r="M228" s="8">
        <f t="shared" si="42"/>
        <v>2.4200000000000017</v>
      </c>
      <c r="N228" s="8">
        <f t="shared" si="42"/>
        <v>0</v>
      </c>
      <c r="O228" s="8">
        <f t="shared" si="42"/>
        <v>0</v>
      </c>
      <c r="P228" s="8">
        <f t="shared" si="42"/>
        <v>0</v>
      </c>
      <c r="Q228" s="8">
        <f t="shared" si="42"/>
        <v>0</v>
      </c>
      <c r="R228" s="8">
        <f t="shared" si="42"/>
        <v>0</v>
      </c>
      <c r="S228" s="8">
        <f t="shared" si="42"/>
        <v>0</v>
      </c>
      <c r="T228" s="21">
        <f t="shared" si="36"/>
        <v>9</v>
      </c>
      <c r="U228" s="19">
        <f>VLOOKUP($B228,Gas!$B$3:$E$2506,2)</f>
        <v>2.1850000000000001</v>
      </c>
      <c r="V228" s="44">
        <f t="shared" si="37"/>
        <v>10.260869565217392</v>
      </c>
    </row>
    <row r="229" spans="1:22" x14ac:dyDescent="0.2">
      <c r="A229" s="43">
        <f t="shared" si="41"/>
        <v>9</v>
      </c>
      <c r="B229" s="91">
        <v>36063</v>
      </c>
      <c r="C229" s="92">
        <v>22.76</v>
      </c>
      <c r="D229" s="4">
        <f t="shared" si="35"/>
        <v>1.5051191614116418E-2</v>
      </c>
      <c r="E229" s="100">
        <f t="shared" si="39"/>
        <v>0.56927745042969435</v>
      </c>
      <c r="G229" s="8">
        <f t="shared" si="42"/>
        <v>0</v>
      </c>
      <c r="H229" s="8">
        <f t="shared" si="42"/>
        <v>2.2399999999999984</v>
      </c>
      <c r="I229" s="8">
        <f t="shared" si="42"/>
        <v>7.2399999999999984</v>
      </c>
      <c r="J229" s="8">
        <f t="shared" si="42"/>
        <v>12.239999999999998</v>
      </c>
      <c r="K229" s="8">
        <f t="shared" si="42"/>
        <v>17.239999999999998</v>
      </c>
      <c r="L229" s="8">
        <f t="shared" si="42"/>
        <v>27.24</v>
      </c>
      <c r="M229" s="8">
        <f t="shared" si="42"/>
        <v>2.7600000000000016</v>
      </c>
      <c r="N229" s="8">
        <f t="shared" si="42"/>
        <v>0</v>
      </c>
      <c r="O229" s="8">
        <f t="shared" si="42"/>
        <v>0</v>
      </c>
      <c r="P229" s="8">
        <f t="shared" si="42"/>
        <v>0</v>
      </c>
      <c r="Q229" s="8">
        <f t="shared" si="42"/>
        <v>0</v>
      </c>
      <c r="R229" s="8">
        <f t="shared" si="42"/>
        <v>0</v>
      </c>
      <c r="S229" s="8">
        <f t="shared" si="42"/>
        <v>0</v>
      </c>
      <c r="T229" s="21">
        <f t="shared" si="36"/>
        <v>9</v>
      </c>
      <c r="U229" s="19">
        <f>VLOOKUP($B229,Gas!$B$3:$E$2506,2)</f>
        <v>2.165</v>
      </c>
      <c r="V229" s="44">
        <f t="shared" si="37"/>
        <v>10.51270207852194</v>
      </c>
    </row>
    <row r="230" spans="1:22" x14ac:dyDescent="0.2">
      <c r="A230" s="43">
        <f t="shared" si="41"/>
        <v>9</v>
      </c>
      <c r="B230" s="91">
        <v>36066</v>
      </c>
      <c r="C230" s="92">
        <v>24.19</v>
      </c>
      <c r="D230" s="4">
        <f t="shared" si="35"/>
        <v>6.093471536380568E-2</v>
      </c>
      <c r="E230" s="100">
        <f t="shared" si="39"/>
        <v>0.62976524648632937</v>
      </c>
      <c r="G230" s="8">
        <f t="shared" si="42"/>
        <v>0</v>
      </c>
      <c r="H230" s="8">
        <f t="shared" si="42"/>
        <v>0.80999999999999872</v>
      </c>
      <c r="I230" s="8">
        <f t="shared" si="42"/>
        <v>5.8099999999999987</v>
      </c>
      <c r="J230" s="8">
        <f t="shared" si="42"/>
        <v>10.809999999999999</v>
      </c>
      <c r="K230" s="8">
        <f t="shared" si="42"/>
        <v>15.809999999999999</v>
      </c>
      <c r="L230" s="8">
        <f t="shared" si="42"/>
        <v>25.81</v>
      </c>
      <c r="M230" s="8">
        <f t="shared" si="42"/>
        <v>4.1900000000000013</v>
      </c>
      <c r="N230" s="8">
        <f t="shared" si="42"/>
        <v>0</v>
      </c>
      <c r="O230" s="8">
        <f t="shared" si="42"/>
        <v>0</v>
      </c>
      <c r="P230" s="8">
        <f t="shared" si="42"/>
        <v>0</v>
      </c>
      <c r="Q230" s="8">
        <f t="shared" si="42"/>
        <v>0</v>
      </c>
      <c r="R230" s="8">
        <f t="shared" si="42"/>
        <v>0</v>
      </c>
      <c r="S230" s="8">
        <f t="shared" si="42"/>
        <v>0</v>
      </c>
      <c r="T230" s="21">
        <f t="shared" si="36"/>
        <v>9</v>
      </c>
      <c r="U230" s="19">
        <f>VLOOKUP($B230,Gas!$B$3:$E$2506,2)</f>
        <v>2.3849999999999998</v>
      </c>
      <c r="V230" s="44">
        <f t="shared" si="37"/>
        <v>10.142557651991616</v>
      </c>
    </row>
    <row r="231" spans="1:22" x14ac:dyDescent="0.2">
      <c r="A231" s="43">
        <f t="shared" si="41"/>
        <v>9</v>
      </c>
      <c r="B231" s="91">
        <v>36067</v>
      </c>
      <c r="C231" s="92">
        <v>24.63</v>
      </c>
      <c r="D231" s="4">
        <f t="shared" si="35"/>
        <v>1.8025887510510551E-2</v>
      </c>
      <c r="E231" s="100">
        <f t="shared" si="39"/>
        <v>0.58402722519253714</v>
      </c>
      <c r="G231" s="8">
        <f t="shared" si="42"/>
        <v>0</v>
      </c>
      <c r="H231" s="8">
        <f t="shared" si="42"/>
        <v>0.37000000000000099</v>
      </c>
      <c r="I231" s="8">
        <f t="shared" si="42"/>
        <v>5.370000000000001</v>
      </c>
      <c r="J231" s="8">
        <f t="shared" si="42"/>
        <v>10.370000000000001</v>
      </c>
      <c r="K231" s="8">
        <f t="shared" si="42"/>
        <v>15.370000000000001</v>
      </c>
      <c r="L231" s="8">
        <f t="shared" si="42"/>
        <v>25.37</v>
      </c>
      <c r="M231" s="8">
        <f t="shared" si="42"/>
        <v>4.629999999999999</v>
      </c>
      <c r="N231" s="8">
        <f t="shared" si="42"/>
        <v>0</v>
      </c>
      <c r="O231" s="8">
        <f t="shared" si="42"/>
        <v>0</v>
      </c>
      <c r="P231" s="8">
        <f t="shared" si="42"/>
        <v>0</v>
      </c>
      <c r="Q231" s="8">
        <f t="shared" si="42"/>
        <v>0</v>
      </c>
      <c r="R231" s="8">
        <f t="shared" si="42"/>
        <v>0</v>
      </c>
      <c r="S231" s="8">
        <f t="shared" si="42"/>
        <v>0</v>
      </c>
      <c r="T231" s="21">
        <f t="shared" si="36"/>
        <v>9</v>
      </c>
      <c r="U231" s="19">
        <f>VLOOKUP($B231,Gas!$B$3:$E$2506,2)</f>
        <v>2.2349999999999999</v>
      </c>
      <c r="V231" s="44">
        <f t="shared" si="37"/>
        <v>11.020134228187919</v>
      </c>
    </row>
    <row r="232" spans="1:22" x14ac:dyDescent="0.2">
      <c r="A232" s="43">
        <f t="shared" si="41"/>
        <v>9</v>
      </c>
      <c r="B232" s="91">
        <v>36068</v>
      </c>
      <c r="C232" s="92">
        <v>24.58</v>
      </c>
      <c r="D232" s="4">
        <f t="shared" si="35"/>
        <v>-2.0321079945577959E-3</v>
      </c>
      <c r="E232" s="100">
        <f t="shared" si="39"/>
        <v>0.58522022248549521</v>
      </c>
      <c r="G232" s="8">
        <f t="shared" si="42"/>
        <v>0</v>
      </c>
      <c r="H232" s="8">
        <f t="shared" si="42"/>
        <v>0.42000000000000171</v>
      </c>
      <c r="I232" s="8">
        <f t="shared" si="42"/>
        <v>5.4200000000000017</v>
      </c>
      <c r="J232" s="8">
        <f t="shared" si="42"/>
        <v>10.420000000000002</v>
      </c>
      <c r="K232" s="8">
        <f t="shared" si="42"/>
        <v>15.420000000000002</v>
      </c>
      <c r="L232" s="8">
        <f t="shared" si="42"/>
        <v>25.42</v>
      </c>
      <c r="M232" s="8">
        <f t="shared" si="42"/>
        <v>4.5799999999999983</v>
      </c>
      <c r="N232" s="8">
        <f t="shared" si="42"/>
        <v>0</v>
      </c>
      <c r="O232" s="8">
        <f t="shared" si="42"/>
        <v>0</v>
      </c>
      <c r="P232" s="8">
        <f t="shared" si="42"/>
        <v>0</v>
      </c>
      <c r="Q232" s="8">
        <f t="shared" si="42"/>
        <v>0</v>
      </c>
      <c r="R232" s="8">
        <f t="shared" si="42"/>
        <v>0</v>
      </c>
      <c r="S232" s="8">
        <f t="shared" si="42"/>
        <v>0</v>
      </c>
      <c r="T232" s="21">
        <f t="shared" si="36"/>
        <v>9</v>
      </c>
      <c r="U232" s="19">
        <f>VLOOKUP($B232,Gas!$B$3:$E$2506,2)</f>
        <v>2.17</v>
      </c>
      <c r="V232" s="44">
        <f t="shared" si="37"/>
        <v>11.327188940092165</v>
      </c>
    </row>
    <row r="233" spans="1:22" x14ac:dyDescent="0.2">
      <c r="A233" s="43">
        <f t="shared" si="41"/>
        <v>10</v>
      </c>
      <c r="B233" s="91">
        <v>36069</v>
      </c>
      <c r="C233" s="92">
        <v>23.3</v>
      </c>
      <c r="D233" s="4">
        <f t="shared" si="35"/>
        <v>-5.3479743566233813E-2</v>
      </c>
      <c r="E233" s="100">
        <f t="shared" si="39"/>
        <v>0.65494941809171581</v>
      </c>
      <c r="G233" s="8">
        <f t="shared" si="42"/>
        <v>0</v>
      </c>
      <c r="H233" s="8">
        <f t="shared" si="42"/>
        <v>1.6999999999999993</v>
      </c>
      <c r="I233" s="8">
        <f t="shared" si="42"/>
        <v>6.6999999999999993</v>
      </c>
      <c r="J233" s="8">
        <f t="shared" si="42"/>
        <v>11.7</v>
      </c>
      <c r="K233" s="8">
        <f t="shared" si="42"/>
        <v>16.7</v>
      </c>
      <c r="L233" s="8">
        <f t="shared" si="42"/>
        <v>26.7</v>
      </c>
      <c r="M233" s="8">
        <f t="shared" si="42"/>
        <v>3.3000000000000007</v>
      </c>
      <c r="N233" s="8">
        <f t="shared" si="42"/>
        <v>0</v>
      </c>
      <c r="O233" s="8">
        <f t="shared" si="42"/>
        <v>0</v>
      </c>
      <c r="P233" s="8">
        <f t="shared" si="42"/>
        <v>0</v>
      </c>
      <c r="Q233" s="8">
        <f t="shared" si="42"/>
        <v>0</v>
      </c>
      <c r="R233" s="8">
        <f t="shared" si="42"/>
        <v>0</v>
      </c>
      <c r="S233" s="8">
        <f t="shared" si="42"/>
        <v>0</v>
      </c>
      <c r="T233" s="21">
        <f t="shared" si="36"/>
        <v>10</v>
      </c>
      <c r="U233" s="19">
        <f>VLOOKUP($B233,Gas!$B$3:$E$2506,2)</f>
        <v>2.1749999999999998</v>
      </c>
      <c r="V233" s="44">
        <f t="shared" si="37"/>
        <v>10.712643678160921</v>
      </c>
    </row>
    <row r="234" spans="1:22" x14ac:dyDescent="0.2">
      <c r="A234" s="43">
        <f t="shared" si="41"/>
        <v>10</v>
      </c>
      <c r="B234" s="91">
        <v>36070</v>
      </c>
      <c r="C234" s="92">
        <v>22.8</v>
      </c>
      <c r="D234" s="4">
        <f t="shared" si="35"/>
        <v>-2.1692824611259785E-2</v>
      </c>
      <c r="E234" s="100">
        <f t="shared" si="39"/>
        <v>0.65746737604118866</v>
      </c>
      <c r="G234" s="8">
        <f t="shared" ref="G234:S243" si="43">IF(G$1="P",MAX(0,G$2-$C234),IF(G$1="C",MAX(0,$C234-G$2)))</f>
        <v>0</v>
      </c>
      <c r="H234" s="8">
        <f t="shared" si="43"/>
        <v>2.1999999999999993</v>
      </c>
      <c r="I234" s="8">
        <f t="shared" si="43"/>
        <v>7.1999999999999993</v>
      </c>
      <c r="J234" s="8">
        <f t="shared" si="43"/>
        <v>12.2</v>
      </c>
      <c r="K234" s="8">
        <f t="shared" si="43"/>
        <v>17.2</v>
      </c>
      <c r="L234" s="8">
        <f t="shared" si="43"/>
        <v>27.2</v>
      </c>
      <c r="M234" s="8">
        <f t="shared" si="43"/>
        <v>2.8000000000000007</v>
      </c>
      <c r="N234" s="8">
        <f t="shared" si="43"/>
        <v>0</v>
      </c>
      <c r="O234" s="8">
        <f t="shared" si="43"/>
        <v>0</v>
      </c>
      <c r="P234" s="8">
        <f t="shared" si="43"/>
        <v>0</v>
      </c>
      <c r="Q234" s="8">
        <f t="shared" si="43"/>
        <v>0</v>
      </c>
      <c r="R234" s="8">
        <f t="shared" si="43"/>
        <v>0</v>
      </c>
      <c r="S234" s="8">
        <f t="shared" si="43"/>
        <v>0</v>
      </c>
      <c r="T234" s="21">
        <f t="shared" si="36"/>
        <v>10</v>
      </c>
      <c r="U234" s="19">
        <f>VLOOKUP($B234,Gas!$B$3:$E$2506,2)</f>
        <v>2.3250000000000002</v>
      </c>
      <c r="V234" s="44">
        <f t="shared" si="37"/>
        <v>9.806451612903226</v>
      </c>
    </row>
    <row r="235" spans="1:22" x14ac:dyDescent="0.2">
      <c r="A235" s="43">
        <f t="shared" si="41"/>
        <v>10</v>
      </c>
      <c r="B235" s="91">
        <v>36073</v>
      </c>
      <c r="C235" s="92">
        <v>22.44</v>
      </c>
      <c r="D235" s="4">
        <f t="shared" si="35"/>
        <v>-1.5915455305899457E-2</v>
      </c>
      <c r="E235" s="100">
        <f t="shared" si="39"/>
        <v>0.64669722381282124</v>
      </c>
      <c r="G235" s="8">
        <f t="shared" si="43"/>
        <v>0</v>
      </c>
      <c r="H235" s="8">
        <f t="shared" si="43"/>
        <v>2.5599999999999987</v>
      </c>
      <c r="I235" s="8">
        <f t="shared" si="43"/>
        <v>7.5599999999999987</v>
      </c>
      <c r="J235" s="8">
        <f t="shared" si="43"/>
        <v>12.559999999999999</v>
      </c>
      <c r="K235" s="8">
        <f t="shared" si="43"/>
        <v>17.559999999999999</v>
      </c>
      <c r="L235" s="8">
        <f t="shared" si="43"/>
        <v>27.56</v>
      </c>
      <c r="M235" s="8">
        <f t="shared" si="43"/>
        <v>2.4400000000000013</v>
      </c>
      <c r="N235" s="8">
        <f t="shared" si="43"/>
        <v>0</v>
      </c>
      <c r="O235" s="8">
        <f t="shared" si="43"/>
        <v>0</v>
      </c>
      <c r="P235" s="8">
        <f t="shared" si="43"/>
        <v>0</v>
      </c>
      <c r="Q235" s="8">
        <f t="shared" si="43"/>
        <v>0</v>
      </c>
      <c r="R235" s="8">
        <f t="shared" si="43"/>
        <v>0</v>
      </c>
      <c r="S235" s="8">
        <f t="shared" si="43"/>
        <v>0</v>
      </c>
      <c r="T235" s="21">
        <f t="shared" si="36"/>
        <v>10</v>
      </c>
      <c r="U235" s="19">
        <f>VLOOKUP($B235,Gas!$B$3:$E$2506,2)</f>
        <v>2.125</v>
      </c>
      <c r="V235" s="44">
        <f t="shared" si="37"/>
        <v>10.56</v>
      </c>
    </row>
    <row r="236" spans="1:22" x14ac:dyDescent="0.2">
      <c r="A236" s="43">
        <f t="shared" si="41"/>
        <v>10</v>
      </c>
      <c r="B236" s="91">
        <v>36074</v>
      </c>
      <c r="C236" s="92">
        <v>22.13</v>
      </c>
      <c r="D236" s="4">
        <f t="shared" si="35"/>
        <v>-1.391092659153737E-2</v>
      </c>
      <c r="E236" s="100">
        <f t="shared" si="39"/>
        <v>0.54266610525875614</v>
      </c>
      <c r="G236" s="8">
        <f t="shared" si="43"/>
        <v>0</v>
      </c>
      <c r="H236" s="8">
        <f t="shared" si="43"/>
        <v>2.870000000000001</v>
      </c>
      <c r="I236" s="8">
        <f t="shared" si="43"/>
        <v>7.870000000000001</v>
      </c>
      <c r="J236" s="8">
        <f t="shared" si="43"/>
        <v>12.870000000000001</v>
      </c>
      <c r="K236" s="8">
        <f t="shared" si="43"/>
        <v>17.87</v>
      </c>
      <c r="L236" s="8">
        <f t="shared" si="43"/>
        <v>27.87</v>
      </c>
      <c r="M236" s="8">
        <f t="shared" si="43"/>
        <v>2.129999999999999</v>
      </c>
      <c r="N236" s="8">
        <f t="shared" si="43"/>
        <v>0</v>
      </c>
      <c r="O236" s="8">
        <f t="shared" si="43"/>
        <v>0</v>
      </c>
      <c r="P236" s="8">
        <f t="shared" si="43"/>
        <v>0</v>
      </c>
      <c r="Q236" s="8">
        <f t="shared" si="43"/>
        <v>0</v>
      </c>
      <c r="R236" s="8">
        <f t="shared" si="43"/>
        <v>0</v>
      </c>
      <c r="S236" s="8">
        <f t="shared" si="43"/>
        <v>0</v>
      </c>
      <c r="T236" s="21">
        <f t="shared" si="36"/>
        <v>10</v>
      </c>
      <c r="U236" s="19">
        <f>VLOOKUP($B236,Gas!$B$3:$E$2506,2)</f>
        <v>2.0699999999999998</v>
      </c>
      <c r="V236" s="44">
        <f t="shared" si="37"/>
        <v>10.690821256038648</v>
      </c>
    </row>
    <row r="237" spans="1:22" x14ac:dyDescent="0.2">
      <c r="A237" s="43">
        <f t="shared" si="41"/>
        <v>10</v>
      </c>
      <c r="B237" s="91">
        <v>36075</v>
      </c>
      <c r="C237" s="92">
        <v>22.92</v>
      </c>
      <c r="D237" s="4">
        <f t="shared" si="35"/>
        <v>3.5075737783580689E-2</v>
      </c>
      <c r="E237" s="100">
        <f t="shared" si="39"/>
        <v>0.54843128762013982</v>
      </c>
      <c r="G237" s="8">
        <f t="shared" si="43"/>
        <v>0</v>
      </c>
      <c r="H237" s="8">
        <f t="shared" si="43"/>
        <v>2.0799999999999983</v>
      </c>
      <c r="I237" s="8">
        <f t="shared" si="43"/>
        <v>7.0799999999999983</v>
      </c>
      <c r="J237" s="8">
        <f t="shared" si="43"/>
        <v>12.079999999999998</v>
      </c>
      <c r="K237" s="8">
        <f t="shared" si="43"/>
        <v>17.079999999999998</v>
      </c>
      <c r="L237" s="8">
        <f t="shared" si="43"/>
        <v>27.08</v>
      </c>
      <c r="M237" s="8">
        <f t="shared" si="43"/>
        <v>2.9200000000000017</v>
      </c>
      <c r="N237" s="8">
        <f t="shared" si="43"/>
        <v>0</v>
      </c>
      <c r="O237" s="8">
        <f t="shared" si="43"/>
        <v>0</v>
      </c>
      <c r="P237" s="8">
        <f t="shared" si="43"/>
        <v>0</v>
      </c>
      <c r="Q237" s="8">
        <f t="shared" si="43"/>
        <v>0</v>
      </c>
      <c r="R237" s="8">
        <f t="shared" si="43"/>
        <v>0</v>
      </c>
      <c r="S237" s="8">
        <f t="shared" si="43"/>
        <v>0</v>
      </c>
      <c r="T237" s="21">
        <f t="shared" si="36"/>
        <v>10</v>
      </c>
      <c r="U237" s="19">
        <f>VLOOKUP($B237,Gas!$B$3:$E$2506,2)</f>
        <v>1.9950000000000001</v>
      </c>
      <c r="V237" s="44">
        <f t="shared" si="37"/>
        <v>11.488721804511279</v>
      </c>
    </row>
    <row r="238" spans="1:22" x14ac:dyDescent="0.2">
      <c r="A238" s="43">
        <f t="shared" si="41"/>
        <v>10</v>
      </c>
      <c r="B238" s="91">
        <v>36076</v>
      </c>
      <c r="C238" s="92">
        <v>22.61</v>
      </c>
      <c r="D238" s="4">
        <f t="shared" si="35"/>
        <v>-1.3617605556660488E-2</v>
      </c>
      <c r="E238" s="100">
        <f t="shared" si="39"/>
        <v>0.51247607826087582</v>
      </c>
      <c r="G238" s="8">
        <f t="shared" si="43"/>
        <v>0</v>
      </c>
      <c r="H238" s="8">
        <f t="shared" si="43"/>
        <v>2.3900000000000006</v>
      </c>
      <c r="I238" s="8">
        <f t="shared" si="43"/>
        <v>7.3900000000000006</v>
      </c>
      <c r="J238" s="8">
        <f t="shared" si="43"/>
        <v>12.39</v>
      </c>
      <c r="K238" s="8">
        <f t="shared" si="43"/>
        <v>17.39</v>
      </c>
      <c r="L238" s="8">
        <f t="shared" si="43"/>
        <v>27.39</v>
      </c>
      <c r="M238" s="8">
        <f t="shared" si="43"/>
        <v>2.6099999999999994</v>
      </c>
      <c r="N238" s="8">
        <f t="shared" si="43"/>
        <v>0</v>
      </c>
      <c r="O238" s="8">
        <f t="shared" si="43"/>
        <v>0</v>
      </c>
      <c r="P238" s="8">
        <f t="shared" si="43"/>
        <v>0</v>
      </c>
      <c r="Q238" s="8">
        <f t="shared" si="43"/>
        <v>0</v>
      </c>
      <c r="R238" s="8">
        <f t="shared" si="43"/>
        <v>0</v>
      </c>
      <c r="S238" s="8">
        <f t="shared" si="43"/>
        <v>0</v>
      </c>
      <c r="T238" s="21">
        <f t="shared" si="36"/>
        <v>10</v>
      </c>
      <c r="U238" s="19">
        <f>VLOOKUP($B238,Gas!$B$3:$E$2506,2)</f>
        <v>2.0449999999999999</v>
      </c>
      <c r="V238" s="44">
        <f t="shared" si="37"/>
        <v>11.056234718826406</v>
      </c>
    </row>
    <row r="239" spans="1:22" x14ac:dyDescent="0.2">
      <c r="A239" s="43">
        <f t="shared" si="41"/>
        <v>10</v>
      </c>
      <c r="B239" s="91">
        <v>36077</v>
      </c>
      <c r="C239" s="92">
        <v>22.12</v>
      </c>
      <c r="D239" s="4">
        <f t="shared" si="35"/>
        <v>-2.1910109635744343E-2</v>
      </c>
      <c r="E239" s="100">
        <f t="shared" si="39"/>
        <v>0.51731210700413466</v>
      </c>
      <c r="G239" s="8">
        <f t="shared" si="43"/>
        <v>0</v>
      </c>
      <c r="H239" s="8">
        <f t="shared" si="43"/>
        <v>2.879999999999999</v>
      </c>
      <c r="I239" s="8">
        <f t="shared" si="43"/>
        <v>7.879999999999999</v>
      </c>
      <c r="J239" s="8">
        <f t="shared" si="43"/>
        <v>12.879999999999999</v>
      </c>
      <c r="K239" s="8">
        <f t="shared" si="43"/>
        <v>17.88</v>
      </c>
      <c r="L239" s="8">
        <f t="shared" si="43"/>
        <v>27.88</v>
      </c>
      <c r="M239" s="8">
        <f t="shared" si="43"/>
        <v>2.120000000000001</v>
      </c>
      <c r="N239" s="8">
        <f t="shared" si="43"/>
        <v>0</v>
      </c>
      <c r="O239" s="8">
        <f t="shared" si="43"/>
        <v>0</v>
      </c>
      <c r="P239" s="8">
        <f t="shared" si="43"/>
        <v>0</v>
      </c>
      <c r="Q239" s="8">
        <f t="shared" si="43"/>
        <v>0</v>
      </c>
      <c r="R239" s="8">
        <f t="shared" si="43"/>
        <v>0</v>
      </c>
      <c r="S239" s="8">
        <f t="shared" si="43"/>
        <v>0</v>
      </c>
      <c r="T239" s="21">
        <f t="shared" si="36"/>
        <v>10</v>
      </c>
      <c r="U239" s="19">
        <f>VLOOKUP($B239,Gas!$B$3:$E$2506,2)</f>
        <v>2.0249999999999999</v>
      </c>
      <c r="V239" s="44">
        <f t="shared" si="37"/>
        <v>10.923456790123458</v>
      </c>
    </row>
    <row r="240" spans="1:22" x14ac:dyDescent="0.2">
      <c r="A240" s="43">
        <f t="shared" si="41"/>
        <v>10</v>
      </c>
      <c r="B240" s="91">
        <v>36080</v>
      </c>
      <c r="C240" s="92">
        <v>20.97</v>
      </c>
      <c r="D240" s="4">
        <f t="shared" si="35"/>
        <v>-5.3389331740305614E-2</v>
      </c>
      <c r="E240" s="100">
        <f t="shared" si="39"/>
        <v>0.43500471979506922</v>
      </c>
      <c r="G240" s="8">
        <f t="shared" si="43"/>
        <v>0</v>
      </c>
      <c r="H240" s="8">
        <f t="shared" si="43"/>
        <v>4.0300000000000011</v>
      </c>
      <c r="I240" s="8">
        <f t="shared" si="43"/>
        <v>9.0300000000000011</v>
      </c>
      <c r="J240" s="8">
        <f t="shared" si="43"/>
        <v>14.030000000000001</v>
      </c>
      <c r="K240" s="8">
        <f t="shared" si="43"/>
        <v>19.03</v>
      </c>
      <c r="L240" s="8">
        <f t="shared" si="43"/>
        <v>29.03</v>
      </c>
      <c r="M240" s="8">
        <f t="shared" si="43"/>
        <v>0.96999999999999886</v>
      </c>
      <c r="N240" s="8">
        <f t="shared" si="43"/>
        <v>0</v>
      </c>
      <c r="O240" s="8">
        <f t="shared" si="43"/>
        <v>0</v>
      </c>
      <c r="P240" s="8">
        <f t="shared" si="43"/>
        <v>0</v>
      </c>
      <c r="Q240" s="8">
        <f t="shared" si="43"/>
        <v>0</v>
      </c>
      <c r="R240" s="8">
        <f t="shared" si="43"/>
        <v>0</v>
      </c>
      <c r="S240" s="8">
        <f t="shared" si="43"/>
        <v>0</v>
      </c>
      <c r="T240" s="21">
        <f t="shared" si="36"/>
        <v>10</v>
      </c>
      <c r="U240" s="19">
        <f>VLOOKUP($B240,Gas!$B$3:$E$2506,2)</f>
        <v>1.7949999999999999</v>
      </c>
      <c r="V240" s="44">
        <f t="shared" si="37"/>
        <v>11.682451253481894</v>
      </c>
    </row>
    <row r="241" spans="1:22" x14ac:dyDescent="0.2">
      <c r="A241" s="43">
        <f t="shared" si="41"/>
        <v>10</v>
      </c>
      <c r="B241" s="91">
        <v>36081</v>
      </c>
      <c r="C241" s="92">
        <v>21.39</v>
      </c>
      <c r="D241" s="4">
        <f t="shared" si="35"/>
        <v>1.9830678180485714E-2</v>
      </c>
      <c r="E241" s="100">
        <f t="shared" si="39"/>
        <v>0.43880541350500962</v>
      </c>
      <c r="G241" s="8">
        <f t="shared" si="43"/>
        <v>0</v>
      </c>
      <c r="H241" s="8">
        <f t="shared" si="43"/>
        <v>3.6099999999999994</v>
      </c>
      <c r="I241" s="8">
        <f t="shared" si="43"/>
        <v>8.61</v>
      </c>
      <c r="J241" s="8">
        <f t="shared" si="43"/>
        <v>13.61</v>
      </c>
      <c r="K241" s="8">
        <f t="shared" si="43"/>
        <v>18.61</v>
      </c>
      <c r="L241" s="8">
        <f t="shared" si="43"/>
        <v>28.61</v>
      </c>
      <c r="M241" s="8">
        <f t="shared" si="43"/>
        <v>1.3900000000000006</v>
      </c>
      <c r="N241" s="8">
        <f t="shared" si="43"/>
        <v>0</v>
      </c>
      <c r="O241" s="8">
        <f t="shared" si="43"/>
        <v>0</v>
      </c>
      <c r="P241" s="8">
        <f t="shared" si="43"/>
        <v>0</v>
      </c>
      <c r="Q241" s="8">
        <f t="shared" si="43"/>
        <v>0</v>
      </c>
      <c r="R241" s="8">
        <f t="shared" si="43"/>
        <v>0</v>
      </c>
      <c r="S241" s="8">
        <f t="shared" si="43"/>
        <v>0</v>
      </c>
      <c r="T241" s="21">
        <f t="shared" si="36"/>
        <v>10</v>
      </c>
      <c r="U241" s="19">
        <f>VLOOKUP($B241,Gas!$B$3:$E$2506,2)</f>
        <v>1.7350000000000001</v>
      </c>
      <c r="V241" s="44">
        <f t="shared" si="37"/>
        <v>12.328530259365994</v>
      </c>
    </row>
    <row r="242" spans="1:22" x14ac:dyDescent="0.2">
      <c r="A242" s="43">
        <f t="shared" si="41"/>
        <v>10</v>
      </c>
      <c r="B242" s="91">
        <v>36082</v>
      </c>
      <c r="C242" s="92">
        <v>22.5</v>
      </c>
      <c r="D242" s="4">
        <f t="shared" si="35"/>
        <v>5.0591786116060106E-2</v>
      </c>
      <c r="E242" s="100">
        <f t="shared" si="39"/>
        <v>0.54504615990470207</v>
      </c>
      <c r="G242" s="8">
        <f t="shared" si="43"/>
        <v>0</v>
      </c>
      <c r="H242" s="8">
        <f t="shared" si="43"/>
        <v>2.5</v>
      </c>
      <c r="I242" s="8">
        <f t="shared" si="43"/>
        <v>7.5</v>
      </c>
      <c r="J242" s="8">
        <f t="shared" si="43"/>
        <v>12.5</v>
      </c>
      <c r="K242" s="8">
        <f t="shared" si="43"/>
        <v>17.5</v>
      </c>
      <c r="L242" s="8">
        <f t="shared" si="43"/>
        <v>27.5</v>
      </c>
      <c r="M242" s="8">
        <f t="shared" si="43"/>
        <v>2.5</v>
      </c>
      <c r="N242" s="8">
        <f t="shared" si="43"/>
        <v>0</v>
      </c>
      <c r="O242" s="8">
        <f t="shared" si="43"/>
        <v>0</v>
      </c>
      <c r="P242" s="8">
        <f t="shared" si="43"/>
        <v>0</v>
      </c>
      <c r="Q242" s="8">
        <f t="shared" si="43"/>
        <v>0</v>
      </c>
      <c r="R242" s="8">
        <f t="shared" si="43"/>
        <v>0</v>
      </c>
      <c r="S242" s="8">
        <f t="shared" si="43"/>
        <v>0</v>
      </c>
      <c r="T242" s="21">
        <f t="shared" si="36"/>
        <v>10</v>
      </c>
      <c r="U242" s="19">
        <f>VLOOKUP($B242,Gas!$B$3:$E$2506,2)</f>
        <v>1.675</v>
      </c>
      <c r="V242" s="44">
        <f t="shared" si="37"/>
        <v>13.432835820895521</v>
      </c>
    </row>
    <row r="243" spans="1:22" x14ac:dyDescent="0.2">
      <c r="A243" s="43">
        <f t="shared" si="41"/>
        <v>10</v>
      </c>
      <c r="B243" s="91">
        <v>36083</v>
      </c>
      <c r="C243" s="92">
        <v>23.13</v>
      </c>
      <c r="D243" s="4">
        <f t="shared" si="35"/>
        <v>2.7615167032973391E-2</v>
      </c>
      <c r="E243" s="100">
        <f t="shared" si="39"/>
        <v>0.51027318533560884</v>
      </c>
      <c r="G243" s="8">
        <f t="shared" si="43"/>
        <v>0</v>
      </c>
      <c r="H243" s="8">
        <f t="shared" si="43"/>
        <v>1.870000000000001</v>
      </c>
      <c r="I243" s="8">
        <f t="shared" si="43"/>
        <v>6.870000000000001</v>
      </c>
      <c r="J243" s="8">
        <f t="shared" si="43"/>
        <v>11.870000000000001</v>
      </c>
      <c r="K243" s="8">
        <f t="shared" si="43"/>
        <v>16.87</v>
      </c>
      <c r="L243" s="8">
        <f t="shared" si="43"/>
        <v>26.87</v>
      </c>
      <c r="M243" s="8">
        <f t="shared" si="43"/>
        <v>3.129999999999999</v>
      </c>
      <c r="N243" s="8">
        <f t="shared" si="43"/>
        <v>0</v>
      </c>
      <c r="O243" s="8">
        <f t="shared" si="43"/>
        <v>0</v>
      </c>
      <c r="P243" s="8">
        <f t="shared" si="43"/>
        <v>0</v>
      </c>
      <c r="Q243" s="8">
        <f t="shared" si="43"/>
        <v>0</v>
      </c>
      <c r="R243" s="8">
        <f t="shared" si="43"/>
        <v>0</v>
      </c>
      <c r="S243" s="8">
        <f t="shared" si="43"/>
        <v>0</v>
      </c>
      <c r="T243" s="21">
        <f t="shared" si="36"/>
        <v>10</v>
      </c>
      <c r="U243" s="19">
        <f>VLOOKUP($B243,Gas!$B$3:$E$2506,2)</f>
        <v>1.7949999999999999</v>
      </c>
      <c r="V243" s="44">
        <f t="shared" si="37"/>
        <v>12.885793871866296</v>
      </c>
    </row>
    <row r="244" spans="1:22" x14ac:dyDescent="0.2">
      <c r="A244" s="43">
        <f t="shared" si="41"/>
        <v>10</v>
      </c>
      <c r="B244" s="91">
        <v>36084</v>
      </c>
      <c r="C244" s="92">
        <v>22.52</v>
      </c>
      <c r="D244" s="4">
        <f t="shared" si="35"/>
        <v>-2.6726672971858198E-2</v>
      </c>
      <c r="E244" s="100">
        <f t="shared" si="39"/>
        <v>0.51659849119976897</v>
      </c>
      <c r="G244" s="8">
        <f t="shared" ref="G244:S253" si="44">IF(G$1="P",MAX(0,G$2-$C244),IF(G$1="C",MAX(0,$C244-G$2)))</f>
        <v>0</v>
      </c>
      <c r="H244" s="8">
        <f t="shared" si="44"/>
        <v>2.4800000000000004</v>
      </c>
      <c r="I244" s="8">
        <f t="shared" si="44"/>
        <v>7.48</v>
      </c>
      <c r="J244" s="8">
        <f t="shared" si="44"/>
        <v>12.48</v>
      </c>
      <c r="K244" s="8">
        <f t="shared" si="44"/>
        <v>17.48</v>
      </c>
      <c r="L244" s="8">
        <f t="shared" si="44"/>
        <v>27.48</v>
      </c>
      <c r="M244" s="8">
        <f t="shared" si="44"/>
        <v>2.5199999999999996</v>
      </c>
      <c r="N244" s="8">
        <f t="shared" si="44"/>
        <v>0</v>
      </c>
      <c r="O244" s="8">
        <f t="shared" si="44"/>
        <v>0</v>
      </c>
      <c r="P244" s="8">
        <f t="shared" si="44"/>
        <v>0</v>
      </c>
      <c r="Q244" s="8">
        <f t="shared" si="44"/>
        <v>0</v>
      </c>
      <c r="R244" s="8">
        <f t="shared" si="44"/>
        <v>0</v>
      </c>
      <c r="S244" s="8">
        <f t="shared" si="44"/>
        <v>0</v>
      </c>
      <c r="T244" s="21">
        <f t="shared" si="36"/>
        <v>10</v>
      </c>
      <c r="U244" s="19">
        <f>VLOOKUP($B244,Gas!$B$3:$E$2506,2)</f>
        <v>1.75</v>
      </c>
      <c r="V244" s="44">
        <f t="shared" si="37"/>
        <v>12.868571428571428</v>
      </c>
    </row>
    <row r="245" spans="1:22" x14ac:dyDescent="0.2">
      <c r="A245" s="43">
        <f t="shared" si="41"/>
        <v>10</v>
      </c>
      <c r="B245" s="91">
        <v>36087</v>
      </c>
      <c r="C245" s="92">
        <v>24.13</v>
      </c>
      <c r="D245" s="4">
        <f t="shared" si="35"/>
        <v>6.9052076365450743E-2</v>
      </c>
      <c r="E245" s="100">
        <f t="shared" si="39"/>
        <v>0.61487098113997252</v>
      </c>
      <c r="G245" s="8">
        <f t="shared" si="44"/>
        <v>0</v>
      </c>
      <c r="H245" s="8">
        <f t="shared" si="44"/>
        <v>0.87000000000000099</v>
      </c>
      <c r="I245" s="8">
        <f t="shared" si="44"/>
        <v>5.870000000000001</v>
      </c>
      <c r="J245" s="8">
        <f t="shared" si="44"/>
        <v>10.870000000000001</v>
      </c>
      <c r="K245" s="8">
        <f t="shared" si="44"/>
        <v>15.870000000000001</v>
      </c>
      <c r="L245" s="8">
        <f t="shared" si="44"/>
        <v>25.87</v>
      </c>
      <c r="M245" s="8">
        <f t="shared" si="44"/>
        <v>4.129999999999999</v>
      </c>
      <c r="N245" s="8">
        <f t="shared" si="44"/>
        <v>0</v>
      </c>
      <c r="O245" s="8">
        <f t="shared" si="44"/>
        <v>0</v>
      </c>
      <c r="P245" s="8">
        <f t="shared" si="44"/>
        <v>0</v>
      </c>
      <c r="Q245" s="8">
        <f t="shared" si="44"/>
        <v>0</v>
      </c>
      <c r="R245" s="8">
        <f t="shared" si="44"/>
        <v>0</v>
      </c>
      <c r="S245" s="8">
        <f t="shared" si="44"/>
        <v>0</v>
      </c>
      <c r="T245" s="21">
        <f t="shared" si="36"/>
        <v>10</v>
      </c>
      <c r="U245" s="19">
        <f>VLOOKUP($B245,Gas!$B$3:$E$2506,2)</f>
        <v>1.63</v>
      </c>
      <c r="V245" s="44">
        <f t="shared" si="37"/>
        <v>14.803680981595093</v>
      </c>
    </row>
    <row r="246" spans="1:22" x14ac:dyDescent="0.2">
      <c r="A246" s="43">
        <f t="shared" si="41"/>
        <v>10</v>
      </c>
      <c r="B246" s="91">
        <v>36088</v>
      </c>
      <c r="C246" s="92">
        <v>23.77</v>
      </c>
      <c r="D246" s="4">
        <f t="shared" si="35"/>
        <v>-1.5031598264837794E-2</v>
      </c>
      <c r="E246" s="100">
        <f t="shared" si="39"/>
        <v>0.61596743453125624</v>
      </c>
      <c r="G246" s="8">
        <f t="shared" si="44"/>
        <v>0</v>
      </c>
      <c r="H246" s="8">
        <f t="shared" si="44"/>
        <v>1.2300000000000004</v>
      </c>
      <c r="I246" s="8">
        <f t="shared" si="44"/>
        <v>6.23</v>
      </c>
      <c r="J246" s="8">
        <f t="shared" si="44"/>
        <v>11.23</v>
      </c>
      <c r="K246" s="8">
        <f t="shared" si="44"/>
        <v>16.23</v>
      </c>
      <c r="L246" s="8">
        <f t="shared" si="44"/>
        <v>26.23</v>
      </c>
      <c r="M246" s="8">
        <f t="shared" si="44"/>
        <v>3.7699999999999996</v>
      </c>
      <c r="N246" s="8">
        <f t="shared" si="44"/>
        <v>0</v>
      </c>
      <c r="O246" s="8">
        <f t="shared" si="44"/>
        <v>0</v>
      </c>
      <c r="P246" s="8">
        <f t="shared" si="44"/>
        <v>0</v>
      </c>
      <c r="Q246" s="8">
        <f t="shared" si="44"/>
        <v>0</v>
      </c>
      <c r="R246" s="8">
        <f t="shared" si="44"/>
        <v>0</v>
      </c>
      <c r="S246" s="8">
        <f t="shared" si="44"/>
        <v>0</v>
      </c>
      <c r="T246" s="21">
        <f t="shared" si="36"/>
        <v>10</v>
      </c>
      <c r="U246" s="19">
        <f>VLOOKUP($B246,Gas!$B$3:$E$2506,2)</f>
        <v>1.7450000000000001</v>
      </c>
      <c r="V246" s="44">
        <f t="shared" si="37"/>
        <v>13.621776504297992</v>
      </c>
    </row>
    <row r="247" spans="1:22" x14ac:dyDescent="0.2">
      <c r="A247" s="43">
        <f t="shared" si="41"/>
        <v>10</v>
      </c>
      <c r="B247" s="91">
        <v>36089</v>
      </c>
      <c r="C247" s="92">
        <v>23.28</v>
      </c>
      <c r="D247" s="4">
        <f t="shared" si="35"/>
        <v>-2.0829658508865399E-2</v>
      </c>
      <c r="E247" s="100">
        <f t="shared" si="39"/>
        <v>0.60894568342941802</v>
      </c>
      <c r="G247" s="8">
        <f t="shared" si="44"/>
        <v>0</v>
      </c>
      <c r="H247" s="8">
        <f t="shared" si="44"/>
        <v>1.7199999999999989</v>
      </c>
      <c r="I247" s="8">
        <f t="shared" si="44"/>
        <v>6.7199999999999989</v>
      </c>
      <c r="J247" s="8">
        <f t="shared" si="44"/>
        <v>11.719999999999999</v>
      </c>
      <c r="K247" s="8">
        <f t="shared" si="44"/>
        <v>16.72</v>
      </c>
      <c r="L247" s="8">
        <f t="shared" si="44"/>
        <v>26.72</v>
      </c>
      <c r="M247" s="8">
        <f t="shared" si="44"/>
        <v>3.2800000000000011</v>
      </c>
      <c r="N247" s="8">
        <f t="shared" si="44"/>
        <v>0</v>
      </c>
      <c r="O247" s="8">
        <f t="shared" si="44"/>
        <v>0</v>
      </c>
      <c r="P247" s="8">
        <f t="shared" si="44"/>
        <v>0</v>
      </c>
      <c r="Q247" s="8">
        <f t="shared" si="44"/>
        <v>0</v>
      </c>
      <c r="R247" s="8">
        <f t="shared" si="44"/>
        <v>0</v>
      </c>
      <c r="S247" s="8">
        <f t="shared" si="44"/>
        <v>0</v>
      </c>
      <c r="T247" s="21">
        <f t="shared" si="36"/>
        <v>10</v>
      </c>
      <c r="U247" s="19">
        <f>VLOOKUP($B247,Gas!$B$3:$E$2506,2)</f>
        <v>1.95</v>
      </c>
      <c r="V247" s="44">
        <f t="shared" si="37"/>
        <v>11.938461538461539</v>
      </c>
    </row>
    <row r="248" spans="1:22" x14ac:dyDescent="0.2">
      <c r="A248" s="43">
        <f t="shared" si="41"/>
        <v>10</v>
      </c>
      <c r="B248" s="91">
        <v>36090</v>
      </c>
      <c r="C248" s="92">
        <v>23.45</v>
      </c>
      <c r="D248" s="4">
        <f t="shared" si="35"/>
        <v>7.2758720290512719E-3</v>
      </c>
      <c r="E248" s="100">
        <f t="shared" si="39"/>
        <v>0.60341748905970027</v>
      </c>
      <c r="G248" s="8">
        <f t="shared" si="44"/>
        <v>0</v>
      </c>
      <c r="H248" s="8">
        <f t="shared" si="44"/>
        <v>1.5500000000000007</v>
      </c>
      <c r="I248" s="8">
        <f t="shared" si="44"/>
        <v>6.5500000000000007</v>
      </c>
      <c r="J248" s="8">
        <f t="shared" si="44"/>
        <v>11.55</v>
      </c>
      <c r="K248" s="8">
        <f t="shared" si="44"/>
        <v>16.55</v>
      </c>
      <c r="L248" s="8">
        <f t="shared" si="44"/>
        <v>26.55</v>
      </c>
      <c r="M248" s="8">
        <f t="shared" si="44"/>
        <v>3.4499999999999993</v>
      </c>
      <c r="N248" s="8">
        <f t="shared" si="44"/>
        <v>0</v>
      </c>
      <c r="O248" s="8">
        <f t="shared" si="44"/>
        <v>0</v>
      </c>
      <c r="P248" s="8">
        <f t="shared" si="44"/>
        <v>0</v>
      </c>
      <c r="Q248" s="8">
        <f t="shared" si="44"/>
        <v>0</v>
      </c>
      <c r="R248" s="8">
        <f t="shared" si="44"/>
        <v>0</v>
      </c>
      <c r="S248" s="8">
        <f t="shared" si="44"/>
        <v>0</v>
      </c>
      <c r="T248" s="21">
        <f t="shared" si="36"/>
        <v>10</v>
      </c>
      <c r="U248" s="19">
        <f>VLOOKUP($B248,Gas!$B$3:$E$2506,2)</f>
        <v>2.0299999999999998</v>
      </c>
      <c r="V248" s="44">
        <f t="shared" si="37"/>
        <v>11.551724137931036</v>
      </c>
    </row>
    <row r="249" spans="1:22" x14ac:dyDescent="0.2">
      <c r="A249" s="43">
        <f t="shared" si="41"/>
        <v>10</v>
      </c>
      <c r="B249" s="91">
        <v>36091</v>
      </c>
      <c r="C249" s="92">
        <v>22.89</v>
      </c>
      <c r="D249" s="4">
        <f t="shared" si="35"/>
        <v>-2.4170360927812953E-2</v>
      </c>
      <c r="E249" s="100">
        <f t="shared" si="39"/>
        <v>0.60617627920334805</v>
      </c>
      <c r="G249" s="8">
        <f t="shared" si="44"/>
        <v>0</v>
      </c>
      <c r="H249" s="8">
        <f t="shared" si="44"/>
        <v>2.1099999999999994</v>
      </c>
      <c r="I249" s="8">
        <f t="shared" si="44"/>
        <v>7.1099999999999994</v>
      </c>
      <c r="J249" s="8">
        <f t="shared" si="44"/>
        <v>12.11</v>
      </c>
      <c r="K249" s="8">
        <f t="shared" si="44"/>
        <v>17.11</v>
      </c>
      <c r="L249" s="8">
        <f t="shared" si="44"/>
        <v>27.11</v>
      </c>
      <c r="M249" s="8">
        <f t="shared" si="44"/>
        <v>2.8900000000000006</v>
      </c>
      <c r="N249" s="8">
        <f t="shared" si="44"/>
        <v>0</v>
      </c>
      <c r="O249" s="8">
        <f t="shared" si="44"/>
        <v>0</v>
      </c>
      <c r="P249" s="8">
        <f t="shared" si="44"/>
        <v>0</v>
      </c>
      <c r="Q249" s="8">
        <f t="shared" si="44"/>
        <v>0</v>
      </c>
      <c r="R249" s="8">
        <f t="shared" si="44"/>
        <v>0</v>
      </c>
      <c r="S249" s="8">
        <f t="shared" si="44"/>
        <v>0</v>
      </c>
      <c r="T249" s="21">
        <f t="shared" si="36"/>
        <v>10</v>
      </c>
      <c r="U249" s="19">
        <f>VLOOKUP($B249,Gas!$B$3:$E$2506,2)</f>
        <v>1.95</v>
      </c>
      <c r="V249" s="44">
        <f t="shared" si="37"/>
        <v>11.738461538461539</v>
      </c>
    </row>
    <row r="250" spans="1:22" x14ac:dyDescent="0.2">
      <c r="A250" s="43">
        <f t="shared" si="41"/>
        <v>10</v>
      </c>
      <c r="B250" s="91">
        <v>36094</v>
      </c>
      <c r="C250" s="92">
        <v>22.43</v>
      </c>
      <c r="D250" s="4">
        <f t="shared" si="35"/>
        <v>-2.0300785432358377E-2</v>
      </c>
      <c r="E250" s="100">
        <f t="shared" si="39"/>
        <v>0.53887640295157369</v>
      </c>
      <c r="G250" s="8">
        <f t="shared" si="44"/>
        <v>0</v>
      </c>
      <c r="H250" s="8">
        <f t="shared" si="44"/>
        <v>2.5700000000000003</v>
      </c>
      <c r="I250" s="8">
        <f t="shared" si="44"/>
        <v>7.57</v>
      </c>
      <c r="J250" s="8">
        <f t="shared" si="44"/>
        <v>12.57</v>
      </c>
      <c r="K250" s="8">
        <f t="shared" si="44"/>
        <v>17.57</v>
      </c>
      <c r="L250" s="8">
        <f t="shared" si="44"/>
        <v>27.57</v>
      </c>
      <c r="M250" s="8">
        <f t="shared" si="44"/>
        <v>2.4299999999999997</v>
      </c>
      <c r="N250" s="8">
        <f t="shared" si="44"/>
        <v>0</v>
      </c>
      <c r="O250" s="8">
        <f t="shared" si="44"/>
        <v>0</v>
      </c>
      <c r="P250" s="8">
        <f t="shared" si="44"/>
        <v>0</v>
      </c>
      <c r="Q250" s="8">
        <f t="shared" si="44"/>
        <v>0</v>
      </c>
      <c r="R250" s="8">
        <f t="shared" si="44"/>
        <v>0</v>
      </c>
      <c r="S250" s="8">
        <f t="shared" si="44"/>
        <v>0</v>
      </c>
      <c r="T250" s="21">
        <f t="shared" si="36"/>
        <v>10</v>
      </c>
      <c r="U250" s="19">
        <f>VLOOKUP($B250,Gas!$B$3:$E$2506,2)</f>
        <v>1.845</v>
      </c>
      <c r="V250" s="44">
        <f t="shared" si="37"/>
        <v>12.157181571815718</v>
      </c>
    </row>
    <row r="251" spans="1:22" x14ac:dyDescent="0.2">
      <c r="A251" s="43">
        <f t="shared" si="41"/>
        <v>10</v>
      </c>
      <c r="B251" s="91">
        <v>36095</v>
      </c>
      <c r="C251" s="92">
        <v>23.23</v>
      </c>
      <c r="D251" s="4">
        <f t="shared" si="35"/>
        <v>3.504519825020088E-2</v>
      </c>
      <c r="E251" s="100">
        <f t="shared" si="39"/>
        <v>0.55429922542058851</v>
      </c>
      <c r="G251" s="8">
        <f t="shared" si="44"/>
        <v>0</v>
      </c>
      <c r="H251" s="8">
        <f t="shared" si="44"/>
        <v>1.7699999999999996</v>
      </c>
      <c r="I251" s="8">
        <f t="shared" si="44"/>
        <v>6.77</v>
      </c>
      <c r="J251" s="8">
        <f t="shared" si="44"/>
        <v>11.77</v>
      </c>
      <c r="K251" s="8">
        <f t="shared" si="44"/>
        <v>16.77</v>
      </c>
      <c r="L251" s="8">
        <f t="shared" si="44"/>
        <v>26.77</v>
      </c>
      <c r="M251" s="8">
        <f t="shared" si="44"/>
        <v>3.2300000000000004</v>
      </c>
      <c r="N251" s="8">
        <f t="shared" si="44"/>
        <v>0</v>
      </c>
      <c r="O251" s="8">
        <f t="shared" si="44"/>
        <v>0</v>
      </c>
      <c r="P251" s="8">
        <f t="shared" si="44"/>
        <v>0</v>
      </c>
      <c r="Q251" s="8">
        <f t="shared" si="44"/>
        <v>0</v>
      </c>
      <c r="R251" s="8">
        <f t="shared" si="44"/>
        <v>0</v>
      </c>
      <c r="S251" s="8">
        <f t="shared" si="44"/>
        <v>0</v>
      </c>
      <c r="T251" s="21">
        <f t="shared" si="36"/>
        <v>10</v>
      </c>
      <c r="U251" s="19">
        <f>VLOOKUP($B251,Gas!$B$3:$E$2506,2)</f>
        <v>1.9</v>
      </c>
      <c r="V251" s="44">
        <f t="shared" si="37"/>
        <v>12.226315789473684</v>
      </c>
    </row>
    <row r="252" spans="1:22" x14ac:dyDescent="0.2">
      <c r="A252" s="43">
        <f t="shared" si="41"/>
        <v>10</v>
      </c>
      <c r="B252" s="91">
        <v>36096</v>
      </c>
      <c r="C252" s="92">
        <v>22.57</v>
      </c>
      <c r="D252" s="4">
        <f t="shared" si="35"/>
        <v>-2.8822955952873458E-2</v>
      </c>
      <c r="E252" s="100">
        <f t="shared" si="39"/>
        <v>0.52736651104060717</v>
      </c>
      <c r="G252" s="8">
        <f t="shared" si="44"/>
        <v>0</v>
      </c>
      <c r="H252" s="8">
        <f t="shared" si="44"/>
        <v>2.4299999999999997</v>
      </c>
      <c r="I252" s="8">
        <f t="shared" si="44"/>
        <v>7.43</v>
      </c>
      <c r="J252" s="8">
        <f t="shared" si="44"/>
        <v>12.43</v>
      </c>
      <c r="K252" s="8">
        <f t="shared" si="44"/>
        <v>17.43</v>
      </c>
      <c r="L252" s="8">
        <f t="shared" si="44"/>
        <v>27.43</v>
      </c>
      <c r="M252" s="8">
        <f t="shared" si="44"/>
        <v>2.5700000000000003</v>
      </c>
      <c r="N252" s="8">
        <f t="shared" si="44"/>
        <v>0</v>
      </c>
      <c r="O252" s="8">
        <f t="shared" si="44"/>
        <v>0</v>
      </c>
      <c r="P252" s="8">
        <f t="shared" si="44"/>
        <v>0</v>
      </c>
      <c r="Q252" s="8">
        <f t="shared" si="44"/>
        <v>0</v>
      </c>
      <c r="R252" s="8">
        <f t="shared" si="44"/>
        <v>0</v>
      </c>
      <c r="S252" s="8">
        <f t="shared" si="44"/>
        <v>0</v>
      </c>
      <c r="T252" s="21">
        <f t="shared" si="36"/>
        <v>10</v>
      </c>
      <c r="U252" s="19">
        <f>VLOOKUP($B252,Gas!$B$3:$E$2506,2)</f>
        <v>1.84</v>
      </c>
      <c r="V252" s="44">
        <f t="shared" si="37"/>
        <v>12.266304347826086</v>
      </c>
    </row>
    <row r="253" spans="1:22" x14ac:dyDescent="0.2">
      <c r="A253" s="43">
        <f t="shared" si="41"/>
        <v>10</v>
      </c>
      <c r="B253" s="91">
        <v>36097</v>
      </c>
      <c r="C253" s="92">
        <v>24.27</v>
      </c>
      <c r="D253" s="4">
        <f t="shared" si="35"/>
        <v>7.2619428909065656E-2</v>
      </c>
      <c r="E253" s="100">
        <f t="shared" si="39"/>
        <v>0.63009351586902174</v>
      </c>
      <c r="G253" s="8">
        <f t="shared" si="44"/>
        <v>0</v>
      </c>
      <c r="H253" s="8">
        <f t="shared" si="44"/>
        <v>0.73000000000000043</v>
      </c>
      <c r="I253" s="8">
        <f t="shared" si="44"/>
        <v>5.73</v>
      </c>
      <c r="J253" s="8">
        <f t="shared" si="44"/>
        <v>10.73</v>
      </c>
      <c r="K253" s="8">
        <f t="shared" si="44"/>
        <v>15.73</v>
      </c>
      <c r="L253" s="8">
        <f t="shared" si="44"/>
        <v>25.73</v>
      </c>
      <c r="M253" s="8">
        <f t="shared" si="44"/>
        <v>4.2699999999999996</v>
      </c>
      <c r="N253" s="8">
        <f t="shared" si="44"/>
        <v>0</v>
      </c>
      <c r="O253" s="8">
        <f t="shared" si="44"/>
        <v>0</v>
      </c>
      <c r="P253" s="8">
        <f t="shared" si="44"/>
        <v>0</v>
      </c>
      <c r="Q253" s="8">
        <f t="shared" si="44"/>
        <v>0</v>
      </c>
      <c r="R253" s="8">
        <f t="shared" si="44"/>
        <v>0</v>
      </c>
      <c r="S253" s="8">
        <f t="shared" si="44"/>
        <v>0</v>
      </c>
      <c r="T253" s="21">
        <f t="shared" si="36"/>
        <v>10</v>
      </c>
      <c r="U253" s="19">
        <f>VLOOKUP($B253,Gas!$B$3:$E$2506,2)</f>
        <v>1.69</v>
      </c>
      <c r="V253" s="44">
        <f t="shared" si="37"/>
        <v>14.36094674556213</v>
      </c>
    </row>
    <row r="254" spans="1:22" x14ac:dyDescent="0.2">
      <c r="A254" s="43">
        <f t="shared" si="41"/>
        <v>10</v>
      </c>
      <c r="B254" s="91">
        <v>36098</v>
      </c>
      <c r="C254" s="92">
        <v>24.74</v>
      </c>
      <c r="D254" s="4">
        <f t="shared" si="35"/>
        <v>1.9180347225831767E-2</v>
      </c>
      <c r="E254" s="100">
        <f t="shared" si="39"/>
        <v>0.60767647362427235</v>
      </c>
      <c r="G254" s="8">
        <f t="shared" ref="G254:S263" si="45">IF(G$1="P",MAX(0,G$2-$C254),IF(G$1="C",MAX(0,$C254-G$2)))</f>
        <v>0</v>
      </c>
      <c r="H254" s="8">
        <f t="shared" si="45"/>
        <v>0.26000000000000156</v>
      </c>
      <c r="I254" s="8">
        <f t="shared" si="45"/>
        <v>5.2600000000000016</v>
      </c>
      <c r="J254" s="8">
        <f t="shared" si="45"/>
        <v>10.260000000000002</v>
      </c>
      <c r="K254" s="8">
        <f t="shared" si="45"/>
        <v>15.260000000000002</v>
      </c>
      <c r="L254" s="8">
        <f t="shared" si="45"/>
        <v>25.26</v>
      </c>
      <c r="M254" s="8">
        <f t="shared" si="45"/>
        <v>4.7399999999999984</v>
      </c>
      <c r="N254" s="8">
        <f t="shared" si="45"/>
        <v>0</v>
      </c>
      <c r="O254" s="8">
        <f t="shared" si="45"/>
        <v>0</v>
      </c>
      <c r="P254" s="8">
        <f t="shared" si="45"/>
        <v>0</v>
      </c>
      <c r="Q254" s="8">
        <f t="shared" si="45"/>
        <v>0</v>
      </c>
      <c r="R254" s="8">
        <f t="shared" si="45"/>
        <v>0</v>
      </c>
      <c r="S254" s="8">
        <f t="shared" si="45"/>
        <v>0</v>
      </c>
      <c r="T254" s="21">
        <f t="shared" si="36"/>
        <v>10</v>
      </c>
      <c r="U254" s="19">
        <f>VLOOKUP($B254,Gas!$B$3:$E$2506,2)</f>
        <v>1.72</v>
      </c>
      <c r="V254" s="44">
        <f t="shared" si="37"/>
        <v>14.383720930232558</v>
      </c>
    </row>
    <row r="255" spans="1:22" x14ac:dyDescent="0.2">
      <c r="A255" s="43">
        <f t="shared" si="41"/>
        <v>11</v>
      </c>
      <c r="B255" s="91">
        <v>36101</v>
      </c>
      <c r="C255" s="92">
        <v>23.68</v>
      </c>
      <c r="D255" s="4">
        <f t="shared" si="35"/>
        <v>-4.3790556948536882E-2</v>
      </c>
      <c r="E255" s="100">
        <f t="shared" si="39"/>
        <v>0.56005110403239156</v>
      </c>
      <c r="G255" s="8">
        <f t="shared" si="45"/>
        <v>0</v>
      </c>
      <c r="H255" s="8">
        <f t="shared" si="45"/>
        <v>1.3200000000000003</v>
      </c>
      <c r="I255" s="8">
        <f t="shared" si="45"/>
        <v>6.32</v>
      </c>
      <c r="J255" s="8">
        <f t="shared" si="45"/>
        <v>11.32</v>
      </c>
      <c r="K255" s="8">
        <f t="shared" si="45"/>
        <v>16.32</v>
      </c>
      <c r="L255" s="8">
        <f t="shared" si="45"/>
        <v>26.32</v>
      </c>
      <c r="M255" s="8">
        <f t="shared" si="45"/>
        <v>3.6799999999999997</v>
      </c>
      <c r="N255" s="8">
        <f t="shared" si="45"/>
        <v>0</v>
      </c>
      <c r="O255" s="8">
        <f t="shared" si="45"/>
        <v>0</v>
      </c>
      <c r="P255" s="8">
        <f t="shared" si="45"/>
        <v>0</v>
      </c>
      <c r="Q255" s="8">
        <f t="shared" si="45"/>
        <v>0</v>
      </c>
      <c r="R255" s="8">
        <f t="shared" si="45"/>
        <v>0</v>
      </c>
      <c r="S255" s="8">
        <f t="shared" si="45"/>
        <v>0</v>
      </c>
      <c r="T255" s="21">
        <f t="shared" si="36"/>
        <v>11</v>
      </c>
      <c r="U255" s="19">
        <f>VLOOKUP($B255,Gas!$B$3:$E$2506,2)</f>
        <v>1.7549999999999999</v>
      </c>
      <c r="V255" s="44">
        <f t="shared" si="37"/>
        <v>13.492877492877493</v>
      </c>
    </row>
    <row r="256" spans="1:22" x14ac:dyDescent="0.2">
      <c r="A256" s="43">
        <f t="shared" si="41"/>
        <v>11</v>
      </c>
      <c r="B256" s="91">
        <v>36102</v>
      </c>
      <c r="C256" s="92">
        <v>22.73</v>
      </c>
      <c r="D256" s="4">
        <f t="shared" si="35"/>
        <v>-4.094517215135305E-2</v>
      </c>
      <c r="E256" s="100">
        <f t="shared" si="39"/>
        <v>0.59107957931620725</v>
      </c>
      <c r="G256" s="8">
        <f t="shared" si="45"/>
        <v>0</v>
      </c>
      <c r="H256" s="8">
        <f t="shared" si="45"/>
        <v>2.2699999999999996</v>
      </c>
      <c r="I256" s="8">
        <f t="shared" si="45"/>
        <v>7.27</v>
      </c>
      <c r="J256" s="8">
        <f t="shared" si="45"/>
        <v>12.27</v>
      </c>
      <c r="K256" s="8">
        <f t="shared" si="45"/>
        <v>17.27</v>
      </c>
      <c r="L256" s="8">
        <f t="shared" si="45"/>
        <v>27.27</v>
      </c>
      <c r="M256" s="8">
        <f t="shared" si="45"/>
        <v>2.7300000000000004</v>
      </c>
      <c r="N256" s="8">
        <f t="shared" si="45"/>
        <v>0</v>
      </c>
      <c r="O256" s="8">
        <f t="shared" si="45"/>
        <v>0</v>
      </c>
      <c r="P256" s="8">
        <f t="shared" si="45"/>
        <v>0</v>
      </c>
      <c r="Q256" s="8">
        <f t="shared" si="45"/>
        <v>0</v>
      </c>
      <c r="R256" s="8">
        <f t="shared" si="45"/>
        <v>0</v>
      </c>
      <c r="S256" s="8">
        <f t="shared" si="45"/>
        <v>0</v>
      </c>
      <c r="T256" s="21">
        <f t="shared" si="36"/>
        <v>11</v>
      </c>
      <c r="U256" s="19">
        <f>VLOOKUP($B256,Gas!$B$3:$E$2506,2)</f>
        <v>1.8</v>
      </c>
      <c r="V256" s="44">
        <f t="shared" si="37"/>
        <v>12.627777777777778</v>
      </c>
    </row>
    <row r="257" spans="1:23" x14ac:dyDescent="0.2">
      <c r="A257" s="43">
        <f t="shared" si="41"/>
        <v>11</v>
      </c>
      <c r="B257" s="91">
        <v>36103</v>
      </c>
      <c r="C257" s="92">
        <v>23.17</v>
      </c>
      <c r="D257" s="4">
        <f t="shared" si="35"/>
        <v>1.9172700579833137E-2</v>
      </c>
      <c r="E257" s="100">
        <f t="shared" si="39"/>
        <v>0.59416448443393588</v>
      </c>
      <c r="G257" s="8">
        <f t="shared" si="45"/>
        <v>0</v>
      </c>
      <c r="H257" s="8">
        <f t="shared" si="45"/>
        <v>1.8299999999999983</v>
      </c>
      <c r="I257" s="8">
        <f t="shared" si="45"/>
        <v>6.8299999999999983</v>
      </c>
      <c r="J257" s="8">
        <f t="shared" si="45"/>
        <v>11.829999999999998</v>
      </c>
      <c r="K257" s="8">
        <f t="shared" si="45"/>
        <v>16.829999999999998</v>
      </c>
      <c r="L257" s="8">
        <f t="shared" si="45"/>
        <v>26.83</v>
      </c>
      <c r="M257" s="8">
        <f t="shared" si="45"/>
        <v>3.1700000000000017</v>
      </c>
      <c r="N257" s="8">
        <f t="shared" si="45"/>
        <v>0</v>
      </c>
      <c r="O257" s="8">
        <f t="shared" si="45"/>
        <v>0</v>
      </c>
      <c r="P257" s="8">
        <f t="shared" si="45"/>
        <v>0</v>
      </c>
      <c r="Q257" s="8">
        <f t="shared" si="45"/>
        <v>0</v>
      </c>
      <c r="R257" s="8">
        <f t="shared" si="45"/>
        <v>0</v>
      </c>
      <c r="S257" s="8">
        <f t="shared" si="45"/>
        <v>0</v>
      </c>
      <c r="T257" s="21">
        <f t="shared" si="36"/>
        <v>11</v>
      </c>
      <c r="U257" s="19">
        <f>VLOOKUP($B257,Gas!$B$3:$E$2506,2)</f>
        <v>2.08</v>
      </c>
      <c r="V257" s="44">
        <f t="shared" si="37"/>
        <v>11.139423076923077</v>
      </c>
    </row>
    <row r="258" spans="1:23" x14ac:dyDescent="0.2">
      <c r="A258" s="43">
        <f t="shared" si="41"/>
        <v>11</v>
      </c>
      <c r="B258" s="91">
        <v>36104</v>
      </c>
      <c r="C258" s="92">
        <v>23.83</v>
      </c>
      <c r="D258" s="4">
        <f t="shared" si="35"/>
        <v>2.8086952666365871E-2</v>
      </c>
      <c r="E258" s="100">
        <f t="shared" si="39"/>
        <v>0.61058882264531911</v>
      </c>
      <c r="G258" s="8">
        <f t="shared" si="45"/>
        <v>0</v>
      </c>
      <c r="H258" s="8">
        <f t="shared" si="45"/>
        <v>1.1700000000000017</v>
      </c>
      <c r="I258" s="8">
        <f t="shared" si="45"/>
        <v>6.1700000000000017</v>
      </c>
      <c r="J258" s="8">
        <f t="shared" si="45"/>
        <v>11.170000000000002</v>
      </c>
      <c r="K258" s="8">
        <f t="shared" si="45"/>
        <v>16.170000000000002</v>
      </c>
      <c r="L258" s="8">
        <f t="shared" si="45"/>
        <v>26.17</v>
      </c>
      <c r="M258" s="8">
        <f t="shared" si="45"/>
        <v>3.8299999999999983</v>
      </c>
      <c r="N258" s="8">
        <f t="shared" si="45"/>
        <v>0</v>
      </c>
      <c r="O258" s="8">
        <f t="shared" si="45"/>
        <v>0</v>
      </c>
      <c r="P258" s="8">
        <f t="shared" si="45"/>
        <v>0</v>
      </c>
      <c r="Q258" s="8">
        <f t="shared" si="45"/>
        <v>0</v>
      </c>
      <c r="R258" s="8">
        <f t="shared" si="45"/>
        <v>0</v>
      </c>
      <c r="S258" s="8">
        <f t="shared" si="45"/>
        <v>0</v>
      </c>
      <c r="T258" s="21">
        <f t="shared" si="36"/>
        <v>11</v>
      </c>
      <c r="U258" s="19">
        <f>VLOOKUP($B258,Gas!$B$3:$E$2506,2)</f>
        <v>2.11</v>
      </c>
      <c r="V258" s="44">
        <f t="shared" si="37"/>
        <v>11.293838862559241</v>
      </c>
    </row>
    <row r="259" spans="1:23" x14ac:dyDescent="0.2">
      <c r="A259" s="43">
        <f t="shared" si="41"/>
        <v>11</v>
      </c>
      <c r="B259" s="91">
        <v>36105</v>
      </c>
      <c r="C259" s="92">
        <v>23.91</v>
      </c>
      <c r="D259" s="4">
        <f t="shared" si="35"/>
        <v>3.3514903595827619E-3</v>
      </c>
      <c r="E259" s="100">
        <f t="shared" si="39"/>
        <v>0.59358311344560433</v>
      </c>
      <c r="F259" s="2"/>
      <c r="G259" s="8">
        <f t="shared" si="45"/>
        <v>0</v>
      </c>
      <c r="H259" s="8">
        <f t="shared" si="45"/>
        <v>1.0899999999999999</v>
      </c>
      <c r="I259" s="8">
        <f t="shared" si="45"/>
        <v>6.09</v>
      </c>
      <c r="J259" s="8">
        <f t="shared" si="45"/>
        <v>11.09</v>
      </c>
      <c r="K259" s="8">
        <f t="shared" si="45"/>
        <v>16.09</v>
      </c>
      <c r="L259" s="8">
        <f t="shared" si="45"/>
        <v>26.09</v>
      </c>
      <c r="M259" s="8">
        <f t="shared" si="45"/>
        <v>3.91</v>
      </c>
      <c r="N259" s="8">
        <f t="shared" si="45"/>
        <v>0</v>
      </c>
      <c r="O259" s="8">
        <f t="shared" si="45"/>
        <v>0</v>
      </c>
      <c r="P259" s="8">
        <f t="shared" si="45"/>
        <v>0</v>
      </c>
      <c r="Q259" s="8">
        <f t="shared" si="45"/>
        <v>0</v>
      </c>
      <c r="R259" s="8">
        <f t="shared" si="45"/>
        <v>0</v>
      </c>
      <c r="S259" s="8">
        <f t="shared" si="45"/>
        <v>0</v>
      </c>
      <c r="T259" s="21">
        <f t="shared" si="36"/>
        <v>11</v>
      </c>
      <c r="U259" s="19">
        <f>VLOOKUP($B259,Gas!$B$3:$E$2506,2)</f>
        <v>2.25</v>
      </c>
      <c r="V259" s="44">
        <f t="shared" si="37"/>
        <v>10.626666666666667</v>
      </c>
      <c r="W259" s="5"/>
    </row>
    <row r="260" spans="1:23" x14ac:dyDescent="0.2">
      <c r="A260" s="43">
        <f t="shared" si="41"/>
        <v>11</v>
      </c>
      <c r="B260" s="91">
        <v>36108</v>
      </c>
      <c r="C260" s="92">
        <v>24.02</v>
      </c>
      <c r="D260" s="4">
        <f t="shared" ref="D260:D323" si="46">LN(C260/C259)</f>
        <v>4.5900351816041754E-3</v>
      </c>
      <c r="E260" s="100">
        <f t="shared" si="39"/>
        <v>0.57769255627373195</v>
      </c>
      <c r="F260" s="2"/>
      <c r="G260" s="8">
        <f t="shared" si="45"/>
        <v>0</v>
      </c>
      <c r="H260" s="8">
        <f t="shared" si="45"/>
        <v>0.98000000000000043</v>
      </c>
      <c r="I260" s="8">
        <f t="shared" si="45"/>
        <v>5.98</v>
      </c>
      <c r="J260" s="8">
        <f t="shared" si="45"/>
        <v>10.98</v>
      </c>
      <c r="K260" s="8">
        <f t="shared" si="45"/>
        <v>15.98</v>
      </c>
      <c r="L260" s="8">
        <f t="shared" si="45"/>
        <v>25.98</v>
      </c>
      <c r="M260" s="8">
        <f t="shared" si="45"/>
        <v>4.0199999999999996</v>
      </c>
      <c r="N260" s="8">
        <f t="shared" si="45"/>
        <v>0</v>
      </c>
      <c r="O260" s="8">
        <f t="shared" si="45"/>
        <v>0</v>
      </c>
      <c r="P260" s="8">
        <f t="shared" si="45"/>
        <v>0</v>
      </c>
      <c r="Q260" s="8">
        <f t="shared" si="45"/>
        <v>0</v>
      </c>
      <c r="R260" s="8">
        <f t="shared" si="45"/>
        <v>0</v>
      </c>
      <c r="S260" s="8">
        <f t="shared" si="45"/>
        <v>0</v>
      </c>
      <c r="T260" s="21">
        <f t="shared" ref="T260:T323" si="47">A260</f>
        <v>11</v>
      </c>
      <c r="U260" s="19">
        <f>VLOOKUP($B260,Gas!$B$3:$E$2506,2)</f>
        <v>2.25</v>
      </c>
      <c r="V260" s="44">
        <f t="shared" ref="V260:V323" si="48">C260/U260</f>
        <v>10.675555555555555</v>
      </c>
      <c r="W260" s="5"/>
    </row>
    <row r="261" spans="1:23" x14ac:dyDescent="0.2">
      <c r="A261" s="43">
        <f t="shared" si="41"/>
        <v>11</v>
      </c>
      <c r="B261" s="91">
        <v>36109</v>
      </c>
      <c r="C261" s="92">
        <v>23.4</v>
      </c>
      <c r="D261" s="4">
        <f t="shared" si="46"/>
        <v>-2.6150794288181747E-2</v>
      </c>
      <c r="E261" s="100">
        <f t="shared" si="39"/>
        <v>0.57575235111941936</v>
      </c>
      <c r="F261" s="2"/>
      <c r="G261" s="8">
        <f t="shared" si="45"/>
        <v>0</v>
      </c>
      <c r="H261" s="8">
        <f t="shared" si="45"/>
        <v>1.6000000000000014</v>
      </c>
      <c r="I261" s="8">
        <f t="shared" si="45"/>
        <v>6.6000000000000014</v>
      </c>
      <c r="J261" s="8">
        <f t="shared" si="45"/>
        <v>11.600000000000001</v>
      </c>
      <c r="K261" s="8">
        <f t="shared" si="45"/>
        <v>16.600000000000001</v>
      </c>
      <c r="L261" s="8">
        <f t="shared" si="45"/>
        <v>26.6</v>
      </c>
      <c r="M261" s="8">
        <f t="shared" si="45"/>
        <v>3.3999999999999986</v>
      </c>
      <c r="N261" s="8">
        <f t="shared" si="45"/>
        <v>0</v>
      </c>
      <c r="O261" s="8">
        <f t="shared" si="45"/>
        <v>0</v>
      </c>
      <c r="P261" s="8">
        <f t="shared" si="45"/>
        <v>0</v>
      </c>
      <c r="Q261" s="8">
        <f t="shared" si="45"/>
        <v>0</v>
      </c>
      <c r="R261" s="8">
        <f t="shared" si="45"/>
        <v>0</v>
      </c>
      <c r="S261" s="8">
        <f t="shared" si="45"/>
        <v>0</v>
      </c>
      <c r="T261" s="21">
        <f t="shared" si="47"/>
        <v>11</v>
      </c>
      <c r="U261" s="19">
        <f>VLOOKUP($B261,Gas!$B$3:$E$2506,2)</f>
        <v>2.27</v>
      </c>
      <c r="V261" s="44">
        <f t="shared" si="48"/>
        <v>10.308370044052863</v>
      </c>
      <c r="W261" s="5"/>
    </row>
    <row r="262" spans="1:23" x14ac:dyDescent="0.2">
      <c r="A262" s="43">
        <f t="shared" si="41"/>
        <v>11</v>
      </c>
      <c r="B262" s="91">
        <v>36110</v>
      </c>
      <c r="C262" s="92">
        <v>23.36</v>
      </c>
      <c r="D262" s="4">
        <f t="shared" si="46"/>
        <v>-1.7108644036294301E-3</v>
      </c>
      <c r="E262" s="100">
        <f t="shared" si="39"/>
        <v>0.55258956034128315</v>
      </c>
      <c r="F262" s="2"/>
      <c r="G262" s="8">
        <f t="shared" si="45"/>
        <v>0</v>
      </c>
      <c r="H262" s="8">
        <f t="shared" si="45"/>
        <v>1.6400000000000006</v>
      </c>
      <c r="I262" s="8">
        <f t="shared" si="45"/>
        <v>6.6400000000000006</v>
      </c>
      <c r="J262" s="8">
        <f t="shared" si="45"/>
        <v>11.64</v>
      </c>
      <c r="K262" s="8">
        <f t="shared" si="45"/>
        <v>16.64</v>
      </c>
      <c r="L262" s="8">
        <f t="shared" si="45"/>
        <v>26.64</v>
      </c>
      <c r="M262" s="8">
        <f t="shared" si="45"/>
        <v>3.3599999999999994</v>
      </c>
      <c r="N262" s="8">
        <f t="shared" si="45"/>
        <v>0</v>
      </c>
      <c r="O262" s="8">
        <f t="shared" si="45"/>
        <v>0</v>
      </c>
      <c r="P262" s="8">
        <f t="shared" si="45"/>
        <v>0</v>
      </c>
      <c r="Q262" s="8">
        <f t="shared" si="45"/>
        <v>0</v>
      </c>
      <c r="R262" s="8">
        <f t="shared" si="45"/>
        <v>0</v>
      </c>
      <c r="S262" s="8">
        <f t="shared" si="45"/>
        <v>0</v>
      </c>
      <c r="T262" s="21">
        <f t="shared" si="47"/>
        <v>11</v>
      </c>
      <c r="U262" s="19">
        <f>VLOOKUP($B262,Gas!$B$3:$E$2506,2)</f>
        <v>2.2749999999999999</v>
      </c>
      <c r="V262" s="44">
        <f t="shared" si="48"/>
        <v>10.268131868131869</v>
      </c>
      <c r="W262" s="5"/>
    </row>
    <row r="263" spans="1:23" x14ac:dyDescent="0.2">
      <c r="A263" s="43">
        <f t="shared" si="41"/>
        <v>11</v>
      </c>
      <c r="B263" s="91">
        <v>36111</v>
      </c>
      <c r="C263" s="92">
        <v>23.39</v>
      </c>
      <c r="D263" s="4">
        <f t="shared" si="46"/>
        <v>1.283422636061313E-3</v>
      </c>
      <c r="E263" s="100">
        <f t="shared" si="39"/>
        <v>0.39800941344074664</v>
      </c>
      <c r="F263" s="2"/>
      <c r="G263" s="8">
        <f t="shared" si="45"/>
        <v>0</v>
      </c>
      <c r="H263" s="8">
        <f t="shared" si="45"/>
        <v>1.6099999999999994</v>
      </c>
      <c r="I263" s="8">
        <f t="shared" si="45"/>
        <v>6.6099999999999994</v>
      </c>
      <c r="J263" s="8">
        <f t="shared" si="45"/>
        <v>11.61</v>
      </c>
      <c r="K263" s="8">
        <f t="shared" si="45"/>
        <v>16.61</v>
      </c>
      <c r="L263" s="8">
        <f t="shared" si="45"/>
        <v>26.61</v>
      </c>
      <c r="M263" s="8">
        <f t="shared" si="45"/>
        <v>3.3900000000000006</v>
      </c>
      <c r="N263" s="8">
        <f t="shared" si="45"/>
        <v>0</v>
      </c>
      <c r="O263" s="8">
        <f t="shared" si="45"/>
        <v>0</v>
      </c>
      <c r="P263" s="8">
        <f t="shared" si="45"/>
        <v>0</v>
      </c>
      <c r="Q263" s="8">
        <f t="shared" si="45"/>
        <v>0</v>
      </c>
      <c r="R263" s="8">
        <f t="shared" si="45"/>
        <v>0</v>
      </c>
      <c r="S263" s="8">
        <f t="shared" si="45"/>
        <v>0</v>
      </c>
      <c r="T263" s="21">
        <f t="shared" si="47"/>
        <v>11</v>
      </c>
      <c r="U263" s="19">
        <f>VLOOKUP($B263,Gas!$B$3:$E$2506,2)</f>
        <v>2.335</v>
      </c>
      <c r="V263" s="44">
        <f t="shared" si="48"/>
        <v>10.017130620985011</v>
      </c>
      <c r="W263" s="5"/>
    </row>
    <row r="264" spans="1:23" x14ac:dyDescent="0.2">
      <c r="A264" s="43">
        <f t="shared" si="41"/>
        <v>11</v>
      </c>
      <c r="B264" s="91">
        <v>36112</v>
      </c>
      <c r="C264" s="92">
        <v>26.41</v>
      </c>
      <c r="D264" s="4">
        <f t="shared" si="46"/>
        <v>0.12143414571295309</v>
      </c>
      <c r="E264" s="100">
        <f t="shared" si="39"/>
        <v>0.74144926190978411</v>
      </c>
      <c r="F264" s="2"/>
      <c r="G264" s="8">
        <f t="shared" ref="G264:S273" si="49">IF(G$1="P",MAX(0,G$2-$C264),IF(G$1="C",MAX(0,$C264-G$2)))</f>
        <v>0</v>
      </c>
      <c r="H264" s="8">
        <f t="shared" si="49"/>
        <v>0</v>
      </c>
      <c r="I264" s="8">
        <f t="shared" si="49"/>
        <v>3.59</v>
      </c>
      <c r="J264" s="8">
        <f t="shared" si="49"/>
        <v>8.59</v>
      </c>
      <c r="K264" s="8">
        <f t="shared" si="49"/>
        <v>13.59</v>
      </c>
      <c r="L264" s="8">
        <f t="shared" si="49"/>
        <v>23.59</v>
      </c>
      <c r="M264" s="8">
        <f t="shared" si="49"/>
        <v>6.41</v>
      </c>
      <c r="N264" s="8">
        <f t="shared" si="49"/>
        <v>1.4100000000000001</v>
      </c>
      <c r="O264" s="8">
        <f t="shared" si="49"/>
        <v>0</v>
      </c>
      <c r="P264" s="8">
        <f t="shared" si="49"/>
        <v>0</v>
      </c>
      <c r="Q264" s="8">
        <f t="shared" si="49"/>
        <v>0</v>
      </c>
      <c r="R264" s="8">
        <f t="shared" si="49"/>
        <v>0</v>
      </c>
      <c r="S264" s="8">
        <f t="shared" si="49"/>
        <v>0</v>
      </c>
      <c r="T264" s="21">
        <f t="shared" si="47"/>
        <v>11</v>
      </c>
      <c r="U264" s="19">
        <f>VLOOKUP($B264,Gas!$B$3:$E$2506,2)</f>
        <v>2.23</v>
      </c>
      <c r="V264" s="44">
        <f t="shared" si="48"/>
        <v>11.84304932735426</v>
      </c>
      <c r="W264" s="5"/>
    </row>
    <row r="265" spans="1:23" x14ac:dyDescent="0.2">
      <c r="A265" s="43">
        <f t="shared" si="41"/>
        <v>11</v>
      </c>
      <c r="B265" s="91">
        <v>36115</v>
      </c>
      <c r="C265" s="92">
        <v>26.16</v>
      </c>
      <c r="D265" s="4">
        <f t="shared" si="46"/>
        <v>-9.5111997200428844E-3</v>
      </c>
      <c r="E265" s="100">
        <f t="shared" si="39"/>
        <v>0.69518982328254852</v>
      </c>
      <c r="F265" s="2"/>
      <c r="G265" s="8">
        <f t="shared" si="49"/>
        <v>0</v>
      </c>
      <c r="H265" s="8">
        <f t="shared" si="49"/>
        <v>0</v>
      </c>
      <c r="I265" s="8">
        <f t="shared" si="49"/>
        <v>3.84</v>
      </c>
      <c r="J265" s="8">
        <f t="shared" si="49"/>
        <v>8.84</v>
      </c>
      <c r="K265" s="8">
        <f t="shared" si="49"/>
        <v>13.84</v>
      </c>
      <c r="L265" s="8">
        <f t="shared" si="49"/>
        <v>23.84</v>
      </c>
      <c r="M265" s="8">
        <f t="shared" si="49"/>
        <v>6.16</v>
      </c>
      <c r="N265" s="8">
        <f t="shared" si="49"/>
        <v>1.1600000000000001</v>
      </c>
      <c r="O265" s="8">
        <f t="shared" si="49"/>
        <v>0</v>
      </c>
      <c r="P265" s="8">
        <f t="shared" si="49"/>
        <v>0</v>
      </c>
      <c r="Q265" s="8">
        <f t="shared" si="49"/>
        <v>0</v>
      </c>
      <c r="R265" s="8">
        <f t="shared" si="49"/>
        <v>0</v>
      </c>
      <c r="S265" s="8">
        <f t="shared" si="49"/>
        <v>0</v>
      </c>
      <c r="T265" s="21">
        <f t="shared" si="47"/>
        <v>11</v>
      </c>
      <c r="U265" s="19">
        <f>VLOOKUP($B265,Gas!$B$3:$E$2506,2)</f>
        <v>2.23</v>
      </c>
      <c r="V265" s="44">
        <f t="shared" si="48"/>
        <v>11.730941704035875</v>
      </c>
      <c r="W265" s="5"/>
    </row>
    <row r="266" spans="1:23" x14ac:dyDescent="0.2">
      <c r="A266" s="43">
        <f t="shared" si="41"/>
        <v>11</v>
      </c>
      <c r="B266" s="91">
        <v>36116</v>
      </c>
      <c r="C266" s="92">
        <v>25.21</v>
      </c>
      <c r="D266" s="4">
        <f t="shared" si="46"/>
        <v>-3.6990785389169507E-2</v>
      </c>
      <c r="E266" s="100">
        <f t="shared" si="39"/>
        <v>0.68738383800374492</v>
      </c>
      <c r="F266" s="2"/>
      <c r="G266" s="8">
        <f t="shared" si="49"/>
        <v>0</v>
      </c>
      <c r="H266" s="8">
        <f t="shared" si="49"/>
        <v>0</v>
      </c>
      <c r="I266" s="8">
        <f t="shared" si="49"/>
        <v>4.7899999999999991</v>
      </c>
      <c r="J266" s="8">
        <f t="shared" si="49"/>
        <v>9.7899999999999991</v>
      </c>
      <c r="K266" s="8">
        <f t="shared" si="49"/>
        <v>14.79</v>
      </c>
      <c r="L266" s="8">
        <f t="shared" si="49"/>
        <v>24.79</v>
      </c>
      <c r="M266" s="8">
        <f t="shared" si="49"/>
        <v>5.2100000000000009</v>
      </c>
      <c r="N266" s="8">
        <f t="shared" si="49"/>
        <v>0.21000000000000085</v>
      </c>
      <c r="O266" s="8">
        <f t="shared" si="49"/>
        <v>0</v>
      </c>
      <c r="P266" s="8">
        <f t="shared" si="49"/>
        <v>0</v>
      </c>
      <c r="Q266" s="8">
        <f t="shared" si="49"/>
        <v>0</v>
      </c>
      <c r="R266" s="8">
        <f t="shared" si="49"/>
        <v>0</v>
      </c>
      <c r="S266" s="8">
        <f t="shared" si="49"/>
        <v>0</v>
      </c>
      <c r="T266" s="21">
        <f t="shared" si="47"/>
        <v>11</v>
      </c>
      <c r="U266" s="19">
        <f>VLOOKUP($B266,Gas!$B$3:$E$2506,2)</f>
        <v>2.1949999999999998</v>
      </c>
      <c r="V266" s="44">
        <f t="shared" si="48"/>
        <v>11.485193621867882</v>
      </c>
      <c r="W266" s="5"/>
    </row>
    <row r="267" spans="1:23" x14ac:dyDescent="0.2">
      <c r="A267" s="43">
        <f t="shared" si="41"/>
        <v>11</v>
      </c>
      <c r="B267" s="91">
        <v>36117</v>
      </c>
      <c r="C267" s="92">
        <v>25.27</v>
      </c>
      <c r="D267" s="4">
        <f t="shared" si="46"/>
        <v>2.3771802002744181E-3</v>
      </c>
      <c r="E267" s="100">
        <f t="shared" si="39"/>
        <v>0.6865286557171616</v>
      </c>
      <c r="F267" s="2"/>
      <c r="G267" s="8">
        <f t="shared" si="49"/>
        <v>0</v>
      </c>
      <c r="H267" s="8">
        <f t="shared" si="49"/>
        <v>0</v>
      </c>
      <c r="I267" s="8">
        <f t="shared" si="49"/>
        <v>4.7300000000000004</v>
      </c>
      <c r="J267" s="8">
        <f t="shared" si="49"/>
        <v>9.73</v>
      </c>
      <c r="K267" s="8">
        <f t="shared" si="49"/>
        <v>14.73</v>
      </c>
      <c r="L267" s="8">
        <f t="shared" si="49"/>
        <v>24.73</v>
      </c>
      <c r="M267" s="8">
        <f t="shared" si="49"/>
        <v>5.27</v>
      </c>
      <c r="N267" s="8">
        <f t="shared" si="49"/>
        <v>0.26999999999999957</v>
      </c>
      <c r="O267" s="8">
        <f t="shared" si="49"/>
        <v>0</v>
      </c>
      <c r="P267" s="8">
        <f t="shared" si="49"/>
        <v>0</v>
      </c>
      <c r="Q267" s="8">
        <f t="shared" si="49"/>
        <v>0</v>
      </c>
      <c r="R267" s="8">
        <f t="shared" si="49"/>
        <v>0</v>
      </c>
      <c r="S267" s="8">
        <f t="shared" si="49"/>
        <v>0</v>
      </c>
      <c r="T267" s="21">
        <f t="shared" si="47"/>
        <v>11</v>
      </c>
      <c r="U267" s="19">
        <f>VLOOKUP($B267,Gas!$B$3:$E$2506,2)</f>
        <v>2.125</v>
      </c>
      <c r="V267" s="44">
        <f t="shared" si="48"/>
        <v>11.891764705882352</v>
      </c>
      <c r="W267" s="5">
        <f>VLOOKUP($B267,Gas!$B$3:$E$2506,4)</f>
        <v>0.39523315365210743</v>
      </c>
    </row>
    <row r="268" spans="1:23" x14ac:dyDescent="0.2">
      <c r="A268" s="43">
        <f t="shared" si="41"/>
        <v>11</v>
      </c>
      <c r="B268" s="91">
        <v>36118</v>
      </c>
      <c r="C268" s="92">
        <v>25.55</v>
      </c>
      <c r="D268" s="4">
        <f t="shared" si="46"/>
        <v>1.1019395249610698E-2</v>
      </c>
      <c r="E268" s="100">
        <f t="shared" si="39"/>
        <v>0.67837944697939967</v>
      </c>
      <c r="F268" s="2"/>
      <c r="G268" s="8">
        <f t="shared" si="49"/>
        <v>0</v>
      </c>
      <c r="H268" s="8">
        <f t="shared" si="49"/>
        <v>0</v>
      </c>
      <c r="I268" s="8">
        <f t="shared" si="49"/>
        <v>4.4499999999999993</v>
      </c>
      <c r="J268" s="8">
        <f t="shared" si="49"/>
        <v>9.4499999999999993</v>
      </c>
      <c r="K268" s="8">
        <f t="shared" si="49"/>
        <v>14.45</v>
      </c>
      <c r="L268" s="8">
        <f t="shared" si="49"/>
        <v>24.45</v>
      </c>
      <c r="M268" s="8">
        <f t="shared" si="49"/>
        <v>5.5500000000000007</v>
      </c>
      <c r="N268" s="8">
        <f t="shared" si="49"/>
        <v>0.55000000000000071</v>
      </c>
      <c r="O268" s="8">
        <f t="shared" si="49"/>
        <v>0</v>
      </c>
      <c r="P268" s="8">
        <f t="shared" si="49"/>
        <v>0</v>
      </c>
      <c r="Q268" s="8">
        <f t="shared" si="49"/>
        <v>0</v>
      </c>
      <c r="R268" s="8">
        <f t="shared" si="49"/>
        <v>0</v>
      </c>
      <c r="S268" s="8">
        <f t="shared" si="49"/>
        <v>0</v>
      </c>
      <c r="T268" s="21">
        <f t="shared" si="47"/>
        <v>11</v>
      </c>
      <c r="U268" s="19">
        <f>VLOOKUP($B268,Gas!$B$3:$E$2506,2)</f>
        <v>2.1</v>
      </c>
      <c r="V268" s="44">
        <f t="shared" si="48"/>
        <v>12.166666666666666</v>
      </c>
      <c r="W268" s="5">
        <f>VLOOKUP($B268,Gas!$B$3:$E$2506,4)</f>
        <v>0.39475886362261986</v>
      </c>
    </row>
    <row r="269" spans="1:23" x14ac:dyDescent="0.2">
      <c r="A269" s="43">
        <f t="shared" si="41"/>
        <v>11</v>
      </c>
      <c r="B269" s="91">
        <v>36119</v>
      </c>
      <c r="C269" s="92">
        <v>24.57</v>
      </c>
      <c r="D269" s="4">
        <f t="shared" si="46"/>
        <v>-3.9111130116625759E-2</v>
      </c>
      <c r="E269" s="100">
        <f t="shared" ref="E269:E300" si="50">STDEV(D260:D269)*SQRT(trade_day)</f>
        <v>0.71680529804051085</v>
      </c>
      <c r="F269" s="5"/>
      <c r="G269" s="8">
        <f t="shared" si="49"/>
        <v>0</v>
      </c>
      <c r="H269" s="8">
        <f t="shared" si="49"/>
        <v>0.42999999999999972</v>
      </c>
      <c r="I269" s="8">
        <f t="shared" si="49"/>
        <v>5.43</v>
      </c>
      <c r="J269" s="8">
        <f t="shared" si="49"/>
        <v>10.43</v>
      </c>
      <c r="K269" s="8">
        <f t="shared" si="49"/>
        <v>15.43</v>
      </c>
      <c r="L269" s="8">
        <f t="shared" si="49"/>
        <v>25.43</v>
      </c>
      <c r="M269" s="8">
        <f t="shared" si="49"/>
        <v>4.57</v>
      </c>
      <c r="N269" s="8">
        <f t="shared" si="49"/>
        <v>0</v>
      </c>
      <c r="O269" s="8">
        <f t="shared" si="49"/>
        <v>0</v>
      </c>
      <c r="P269" s="8">
        <f t="shared" si="49"/>
        <v>0</v>
      </c>
      <c r="Q269" s="8">
        <f t="shared" si="49"/>
        <v>0</v>
      </c>
      <c r="R269" s="8">
        <f t="shared" si="49"/>
        <v>0</v>
      </c>
      <c r="S269" s="8">
        <f t="shared" si="49"/>
        <v>0</v>
      </c>
      <c r="T269" s="21">
        <f t="shared" si="47"/>
        <v>11</v>
      </c>
      <c r="U269" s="19">
        <f>VLOOKUP($B269,Gas!$B$3:$E$2506,2)</f>
        <v>2.1150000000000002</v>
      </c>
      <c r="V269" s="44">
        <f t="shared" si="48"/>
        <v>11.617021276595743</v>
      </c>
      <c r="W269" s="5">
        <f>VLOOKUP($B269,Gas!$B$3:$E$2506,4)</f>
        <v>0.39208597067401196</v>
      </c>
    </row>
    <row r="270" spans="1:23" x14ac:dyDescent="0.2">
      <c r="A270" s="43">
        <f t="shared" si="41"/>
        <v>11</v>
      </c>
      <c r="B270" s="91">
        <v>36122</v>
      </c>
      <c r="C270" s="92">
        <v>23.77</v>
      </c>
      <c r="D270" s="4">
        <f t="shared" si="46"/>
        <v>-3.3101905160985226E-2</v>
      </c>
      <c r="E270" s="100">
        <f t="shared" si="50"/>
        <v>0.73852366543440828</v>
      </c>
      <c r="F270" s="5"/>
      <c r="G270" s="8">
        <f t="shared" si="49"/>
        <v>0</v>
      </c>
      <c r="H270" s="8">
        <f t="shared" si="49"/>
        <v>1.2300000000000004</v>
      </c>
      <c r="I270" s="8">
        <f t="shared" si="49"/>
        <v>6.23</v>
      </c>
      <c r="J270" s="8">
        <f t="shared" si="49"/>
        <v>11.23</v>
      </c>
      <c r="K270" s="8">
        <f t="shared" si="49"/>
        <v>16.23</v>
      </c>
      <c r="L270" s="8">
        <f t="shared" si="49"/>
        <v>26.23</v>
      </c>
      <c r="M270" s="8">
        <f t="shared" si="49"/>
        <v>3.7699999999999996</v>
      </c>
      <c r="N270" s="8">
        <f t="shared" si="49"/>
        <v>0</v>
      </c>
      <c r="O270" s="8">
        <f t="shared" si="49"/>
        <v>0</v>
      </c>
      <c r="P270" s="8">
        <f t="shared" si="49"/>
        <v>0</v>
      </c>
      <c r="Q270" s="8">
        <f t="shared" si="49"/>
        <v>0</v>
      </c>
      <c r="R270" s="8">
        <f t="shared" si="49"/>
        <v>0</v>
      </c>
      <c r="S270" s="8">
        <f t="shared" si="49"/>
        <v>0</v>
      </c>
      <c r="T270" s="21">
        <f t="shared" si="47"/>
        <v>11</v>
      </c>
      <c r="U270" s="19">
        <f>VLOOKUP($B270,Gas!$B$3:$E$2506,2)</f>
        <v>2.0950000000000002</v>
      </c>
      <c r="V270" s="44">
        <f t="shared" si="48"/>
        <v>11.346062052505966</v>
      </c>
      <c r="W270" s="5">
        <f>VLOOKUP($B270,Gas!$B$3:$E$2506,4)</f>
        <v>0.21984030705145544</v>
      </c>
    </row>
    <row r="271" spans="1:23" x14ac:dyDescent="0.2">
      <c r="A271" s="43">
        <f t="shared" si="41"/>
        <v>11</v>
      </c>
      <c r="B271" s="91">
        <v>36123</v>
      </c>
      <c r="C271" s="92">
        <v>23.2</v>
      </c>
      <c r="D271" s="4">
        <f t="shared" si="46"/>
        <v>-2.4272002699838303E-2</v>
      </c>
      <c r="E271" s="100">
        <f t="shared" si="50"/>
        <v>0.73680737401814334</v>
      </c>
      <c r="F271" s="5"/>
      <c r="G271" s="8">
        <f t="shared" si="49"/>
        <v>0</v>
      </c>
      <c r="H271" s="8">
        <f t="shared" si="49"/>
        <v>1.8000000000000007</v>
      </c>
      <c r="I271" s="8">
        <f t="shared" si="49"/>
        <v>6.8000000000000007</v>
      </c>
      <c r="J271" s="8">
        <f t="shared" si="49"/>
        <v>11.8</v>
      </c>
      <c r="K271" s="8">
        <f t="shared" si="49"/>
        <v>16.8</v>
      </c>
      <c r="L271" s="8">
        <f t="shared" si="49"/>
        <v>26.8</v>
      </c>
      <c r="M271" s="8">
        <f t="shared" si="49"/>
        <v>3.1999999999999993</v>
      </c>
      <c r="N271" s="8">
        <f t="shared" si="49"/>
        <v>0</v>
      </c>
      <c r="O271" s="8">
        <f t="shared" si="49"/>
        <v>0</v>
      </c>
      <c r="P271" s="8">
        <f t="shared" si="49"/>
        <v>0</v>
      </c>
      <c r="Q271" s="8">
        <f t="shared" si="49"/>
        <v>0</v>
      </c>
      <c r="R271" s="8">
        <f t="shared" si="49"/>
        <v>0</v>
      </c>
      <c r="S271" s="8">
        <f t="shared" si="49"/>
        <v>0</v>
      </c>
      <c r="T271" s="21">
        <f t="shared" si="47"/>
        <v>11</v>
      </c>
      <c r="U271" s="19">
        <f>VLOOKUP($B271,Gas!$B$3:$E$2506,2)</f>
        <v>2.0350000000000001</v>
      </c>
      <c r="V271" s="44">
        <f t="shared" si="48"/>
        <v>11.400491400491399</v>
      </c>
      <c r="W271" s="5">
        <f>VLOOKUP($B271,Gas!$B$3:$E$2506,4)</f>
        <v>0.25383104112969174</v>
      </c>
    </row>
    <row r="272" spans="1:23" x14ac:dyDescent="0.2">
      <c r="A272" s="43">
        <f t="shared" si="41"/>
        <v>11</v>
      </c>
      <c r="B272" s="91">
        <v>36124</v>
      </c>
      <c r="C272" s="92">
        <v>22.07</v>
      </c>
      <c r="D272" s="4">
        <f t="shared" si="46"/>
        <v>-4.993305840361921E-2</v>
      </c>
      <c r="E272" s="100">
        <f t="shared" si="50"/>
        <v>0.77672610117864305</v>
      </c>
      <c r="F272" s="5"/>
      <c r="G272" s="8">
        <f t="shared" si="49"/>
        <v>0</v>
      </c>
      <c r="H272" s="8">
        <f t="shared" si="49"/>
        <v>2.9299999999999997</v>
      </c>
      <c r="I272" s="8">
        <f t="shared" si="49"/>
        <v>7.93</v>
      </c>
      <c r="J272" s="8">
        <f t="shared" si="49"/>
        <v>12.93</v>
      </c>
      <c r="K272" s="8">
        <f t="shared" si="49"/>
        <v>17.93</v>
      </c>
      <c r="L272" s="8">
        <f t="shared" si="49"/>
        <v>27.93</v>
      </c>
      <c r="M272" s="8">
        <f t="shared" si="49"/>
        <v>2.0700000000000003</v>
      </c>
      <c r="N272" s="8">
        <f t="shared" si="49"/>
        <v>0</v>
      </c>
      <c r="O272" s="8">
        <f t="shared" si="49"/>
        <v>0</v>
      </c>
      <c r="P272" s="8">
        <f t="shared" si="49"/>
        <v>0</v>
      </c>
      <c r="Q272" s="8">
        <f t="shared" si="49"/>
        <v>0</v>
      </c>
      <c r="R272" s="8">
        <f t="shared" si="49"/>
        <v>0</v>
      </c>
      <c r="S272" s="8">
        <f t="shared" si="49"/>
        <v>0</v>
      </c>
      <c r="T272" s="21">
        <f t="shared" si="47"/>
        <v>11</v>
      </c>
      <c r="U272" s="19">
        <f>VLOOKUP($B272,Gas!$B$3:$E$2506,2)</f>
        <v>2.0150000000000001</v>
      </c>
      <c r="V272" s="44">
        <f t="shared" si="48"/>
        <v>10.952853598014888</v>
      </c>
      <c r="W272" s="5">
        <f>VLOOKUP($B272,Gas!$B$3:$E$2506,4)</f>
        <v>0.24629276377240003</v>
      </c>
    </row>
    <row r="273" spans="1:23" x14ac:dyDescent="0.2">
      <c r="A273" s="43">
        <f t="shared" si="41"/>
        <v>11</v>
      </c>
      <c r="B273" s="91">
        <v>36129</v>
      </c>
      <c r="C273" s="92">
        <v>20.62</v>
      </c>
      <c r="D273" s="4">
        <f t="shared" si="46"/>
        <v>-6.7957741679831193E-2</v>
      </c>
      <c r="E273" s="100">
        <f t="shared" si="50"/>
        <v>0.83448978838194443</v>
      </c>
      <c r="F273" s="5"/>
      <c r="G273" s="8">
        <f t="shared" si="49"/>
        <v>0</v>
      </c>
      <c r="H273" s="8">
        <f t="shared" si="49"/>
        <v>4.379999999999999</v>
      </c>
      <c r="I273" s="8">
        <f t="shared" si="49"/>
        <v>9.379999999999999</v>
      </c>
      <c r="J273" s="8">
        <f t="shared" si="49"/>
        <v>14.379999999999999</v>
      </c>
      <c r="K273" s="8">
        <f t="shared" si="49"/>
        <v>19.38</v>
      </c>
      <c r="L273" s="8">
        <f t="shared" si="49"/>
        <v>29.38</v>
      </c>
      <c r="M273" s="8">
        <f t="shared" si="49"/>
        <v>0.62000000000000099</v>
      </c>
      <c r="N273" s="8">
        <f t="shared" si="49"/>
        <v>0</v>
      </c>
      <c r="O273" s="8">
        <f t="shared" si="49"/>
        <v>0</v>
      </c>
      <c r="P273" s="8">
        <f t="shared" si="49"/>
        <v>0</v>
      </c>
      <c r="Q273" s="8">
        <f t="shared" si="49"/>
        <v>0</v>
      </c>
      <c r="R273" s="8">
        <f t="shared" si="49"/>
        <v>0</v>
      </c>
      <c r="S273" s="8">
        <f t="shared" si="49"/>
        <v>0</v>
      </c>
      <c r="T273" s="21">
        <f t="shared" si="47"/>
        <v>11</v>
      </c>
      <c r="U273" s="19">
        <f>VLOOKUP($B273,Gas!$B$3:$E$2506,2)</f>
        <v>1.87</v>
      </c>
      <c r="V273" s="44">
        <f t="shared" si="48"/>
        <v>11.026737967914439</v>
      </c>
      <c r="W273" s="5">
        <f>VLOOKUP($B273,Gas!$B$3:$E$2506,4)</f>
        <v>0.45450503191747965</v>
      </c>
    </row>
    <row r="274" spans="1:23" x14ac:dyDescent="0.2">
      <c r="A274" s="43">
        <f t="shared" si="41"/>
        <v>12</v>
      </c>
      <c r="B274" s="91">
        <v>36130</v>
      </c>
      <c r="C274" s="92">
        <v>17.75</v>
      </c>
      <c r="D274" s="4">
        <f t="shared" si="46"/>
        <v>-0.14987596266738909</v>
      </c>
      <c r="E274" s="100">
        <f t="shared" si="50"/>
        <v>0.71851505468409971</v>
      </c>
      <c r="F274" s="5"/>
      <c r="G274" s="8">
        <f t="shared" ref="G274:S283" si="51">IF(G$1="P",MAX(0,G$2-$C274),IF(G$1="C",MAX(0,$C274-G$2)))</f>
        <v>2.25</v>
      </c>
      <c r="H274" s="8">
        <f t="shared" si="51"/>
        <v>7.25</v>
      </c>
      <c r="I274" s="8">
        <f t="shared" si="51"/>
        <v>12.25</v>
      </c>
      <c r="J274" s="8">
        <f t="shared" si="51"/>
        <v>17.25</v>
      </c>
      <c r="K274" s="8">
        <f t="shared" si="51"/>
        <v>22.25</v>
      </c>
      <c r="L274" s="8">
        <f t="shared" si="51"/>
        <v>32.25</v>
      </c>
      <c r="M274" s="8">
        <f t="shared" si="51"/>
        <v>0</v>
      </c>
      <c r="N274" s="8">
        <f t="shared" si="51"/>
        <v>0</v>
      </c>
      <c r="O274" s="8">
        <f t="shared" si="51"/>
        <v>0</v>
      </c>
      <c r="P274" s="8">
        <f t="shared" si="51"/>
        <v>0</v>
      </c>
      <c r="Q274" s="8">
        <f t="shared" si="51"/>
        <v>0</v>
      </c>
      <c r="R274" s="8">
        <f t="shared" si="51"/>
        <v>0</v>
      </c>
      <c r="S274" s="8">
        <f t="shared" si="51"/>
        <v>0</v>
      </c>
      <c r="T274" s="21">
        <f t="shared" si="47"/>
        <v>12</v>
      </c>
      <c r="U274" s="19">
        <f>VLOOKUP($B274,Gas!$B$3:$E$2506,2)</f>
        <v>1.645</v>
      </c>
      <c r="V274" s="44">
        <f t="shared" si="48"/>
        <v>10.790273556231003</v>
      </c>
      <c r="W274" s="5">
        <f>VLOOKUP($B274,Gas!$B$3:$E$2506,4)</f>
        <v>0.83292459932922791</v>
      </c>
    </row>
    <row r="275" spans="1:23" x14ac:dyDescent="0.2">
      <c r="A275" s="43">
        <f t="shared" si="41"/>
        <v>12</v>
      </c>
      <c r="B275" s="91">
        <v>36131</v>
      </c>
      <c r="C275" s="92">
        <v>17.79</v>
      </c>
      <c r="D275" s="4">
        <f t="shared" si="46"/>
        <v>2.2509857563188817E-3</v>
      </c>
      <c r="E275" s="100">
        <f t="shared" si="50"/>
        <v>0.73448823405804431</v>
      </c>
      <c r="F275" s="5"/>
      <c r="G275" s="8">
        <f t="shared" si="51"/>
        <v>2.2100000000000009</v>
      </c>
      <c r="H275" s="8">
        <f t="shared" si="51"/>
        <v>7.2100000000000009</v>
      </c>
      <c r="I275" s="8">
        <f t="shared" si="51"/>
        <v>12.21</v>
      </c>
      <c r="J275" s="8">
        <f t="shared" si="51"/>
        <v>17.21</v>
      </c>
      <c r="K275" s="8">
        <f t="shared" si="51"/>
        <v>22.21</v>
      </c>
      <c r="L275" s="8">
        <f t="shared" si="51"/>
        <v>32.21</v>
      </c>
      <c r="M275" s="8">
        <f t="shared" si="51"/>
        <v>0</v>
      </c>
      <c r="N275" s="8">
        <f t="shared" si="51"/>
        <v>0</v>
      </c>
      <c r="O275" s="8">
        <f t="shared" si="51"/>
        <v>0</v>
      </c>
      <c r="P275" s="8">
        <f t="shared" si="51"/>
        <v>0</v>
      </c>
      <c r="Q275" s="8">
        <f t="shared" si="51"/>
        <v>0</v>
      </c>
      <c r="R275" s="8">
        <f t="shared" si="51"/>
        <v>0</v>
      </c>
      <c r="S275" s="8">
        <f t="shared" si="51"/>
        <v>0</v>
      </c>
      <c r="T275" s="21">
        <f t="shared" si="47"/>
        <v>12</v>
      </c>
      <c r="U275" s="19">
        <f>VLOOKUP($B275,Gas!$B$3:$E$2506,2)</f>
        <v>1.395</v>
      </c>
      <c r="V275" s="44">
        <f t="shared" si="48"/>
        <v>12.75268817204301</v>
      </c>
      <c r="W275" s="5">
        <f>VLOOKUP($B275,Gas!$B$3:$E$2506,4)</f>
        <v>1.1671747674572193</v>
      </c>
    </row>
    <row r="276" spans="1:23" x14ac:dyDescent="0.2">
      <c r="A276" s="43">
        <f t="shared" si="41"/>
        <v>12</v>
      </c>
      <c r="B276" s="91">
        <v>36132</v>
      </c>
      <c r="C276" s="92">
        <v>17.61</v>
      </c>
      <c r="D276" s="4">
        <f t="shared" si="46"/>
        <v>-1.0169579169628937E-2</v>
      </c>
      <c r="E276" s="100">
        <f t="shared" si="50"/>
        <v>0.74819441801685194</v>
      </c>
      <c r="F276" s="5"/>
      <c r="G276" s="8">
        <f t="shared" si="51"/>
        <v>2.3900000000000006</v>
      </c>
      <c r="H276" s="8">
        <f t="shared" si="51"/>
        <v>7.3900000000000006</v>
      </c>
      <c r="I276" s="8">
        <f t="shared" si="51"/>
        <v>12.39</v>
      </c>
      <c r="J276" s="8">
        <f t="shared" si="51"/>
        <v>17.39</v>
      </c>
      <c r="K276" s="8">
        <f t="shared" si="51"/>
        <v>22.39</v>
      </c>
      <c r="L276" s="8">
        <f t="shared" si="51"/>
        <v>32.39</v>
      </c>
      <c r="M276" s="8">
        <f t="shared" si="51"/>
        <v>0</v>
      </c>
      <c r="N276" s="8">
        <f t="shared" si="51"/>
        <v>0</v>
      </c>
      <c r="O276" s="8">
        <f t="shared" si="51"/>
        <v>0</v>
      </c>
      <c r="P276" s="8">
        <f t="shared" si="51"/>
        <v>0</v>
      </c>
      <c r="Q276" s="8">
        <f t="shared" si="51"/>
        <v>0</v>
      </c>
      <c r="R276" s="8">
        <f t="shared" si="51"/>
        <v>0</v>
      </c>
      <c r="S276" s="8">
        <f t="shared" si="51"/>
        <v>0</v>
      </c>
      <c r="T276" s="21">
        <f t="shared" si="47"/>
        <v>12</v>
      </c>
      <c r="U276" s="19">
        <f>VLOOKUP($B276,Gas!$B$3:$E$2506,2)</f>
        <v>1.375</v>
      </c>
      <c r="V276" s="44">
        <f t="shared" si="48"/>
        <v>12.807272727272727</v>
      </c>
      <c r="W276" s="5">
        <f>VLOOKUP($B276,Gas!$B$3:$E$2506,4)</f>
        <v>1.1499027885449098</v>
      </c>
    </row>
    <row r="277" spans="1:23" x14ac:dyDescent="0.2">
      <c r="A277" s="43">
        <f t="shared" si="41"/>
        <v>12</v>
      </c>
      <c r="B277" s="91">
        <v>36133</v>
      </c>
      <c r="C277" s="92">
        <v>17.510000000000002</v>
      </c>
      <c r="D277" s="4">
        <f t="shared" si="46"/>
        <v>-5.6947762103541815E-3</v>
      </c>
      <c r="E277" s="100">
        <f t="shared" si="50"/>
        <v>0.73774578681461589</v>
      </c>
      <c r="F277" s="5"/>
      <c r="G277" s="8">
        <f t="shared" si="51"/>
        <v>2.4899999999999984</v>
      </c>
      <c r="H277" s="8">
        <f t="shared" si="51"/>
        <v>7.4899999999999984</v>
      </c>
      <c r="I277" s="8">
        <f t="shared" si="51"/>
        <v>12.489999999999998</v>
      </c>
      <c r="J277" s="8">
        <f t="shared" si="51"/>
        <v>17.489999999999998</v>
      </c>
      <c r="K277" s="8">
        <f t="shared" si="51"/>
        <v>22.49</v>
      </c>
      <c r="L277" s="8">
        <f t="shared" si="51"/>
        <v>32.489999999999995</v>
      </c>
      <c r="M277" s="8">
        <f t="shared" si="51"/>
        <v>0</v>
      </c>
      <c r="N277" s="8">
        <f t="shared" si="51"/>
        <v>0</v>
      </c>
      <c r="O277" s="8">
        <f t="shared" si="51"/>
        <v>0</v>
      </c>
      <c r="P277" s="8">
        <f t="shared" si="51"/>
        <v>0</v>
      </c>
      <c r="Q277" s="8">
        <f t="shared" si="51"/>
        <v>0</v>
      </c>
      <c r="R277" s="8">
        <f t="shared" si="51"/>
        <v>0</v>
      </c>
      <c r="S277" s="8">
        <f t="shared" si="51"/>
        <v>0</v>
      </c>
      <c r="T277" s="21">
        <f t="shared" si="47"/>
        <v>12</v>
      </c>
      <c r="U277" s="19">
        <f>VLOOKUP($B277,Gas!$B$3:$E$2506,2)</f>
        <v>1.1850000000000001</v>
      </c>
      <c r="V277" s="44">
        <f t="shared" si="48"/>
        <v>14.776371308016879</v>
      </c>
      <c r="W277" s="5">
        <f>VLOOKUP($B277,Gas!$B$3:$E$2506,4)</f>
        <v>1.3107891848821169</v>
      </c>
    </row>
    <row r="278" spans="1:23" x14ac:dyDescent="0.2">
      <c r="A278" s="43">
        <f t="shared" si="41"/>
        <v>12</v>
      </c>
      <c r="B278" s="91">
        <v>36136</v>
      </c>
      <c r="C278" s="92">
        <v>17.14</v>
      </c>
      <c r="D278" s="4">
        <f t="shared" si="46"/>
        <v>-2.1357233128126863E-2</v>
      </c>
      <c r="E278" s="100">
        <f t="shared" si="50"/>
        <v>0.69618229407251431</v>
      </c>
      <c r="F278" s="5"/>
      <c r="G278" s="8">
        <f t="shared" si="51"/>
        <v>2.8599999999999994</v>
      </c>
      <c r="H278" s="8">
        <f t="shared" si="51"/>
        <v>7.8599999999999994</v>
      </c>
      <c r="I278" s="8">
        <f t="shared" si="51"/>
        <v>12.86</v>
      </c>
      <c r="J278" s="8">
        <f t="shared" si="51"/>
        <v>17.86</v>
      </c>
      <c r="K278" s="8">
        <f t="shared" si="51"/>
        <v>22.86</v>
      </c>
      <c r="L278" s="8">
        <f t="shared" si="51"/>
        <v>32.86</v>
      </c>
      <c r="M278" s="8">
        <f t="shared" si="51"/>
        <v>0</v>
      </c>
      <c r="N278" s="8">
        <f t="shared" si="51"/>
        <v>0</v>
      </c>
      <c r="O278" s="8">
        <f t="shared" si="51"/>
        <v>0</v>
      </c>
      <c r="P278" s="8">
        <f t="shared" si="51"/>
        <v>0</v>
      </c>
      <c r="Q278" s="8">
        <f t="shared" si="51"/>
        <v>0</v>
      </c>
      <c r="R278" s="8">
        <f t="shared" si="51"/>
        <v>0</v>
      </c>
      <c r="S278" s="8">
        <f t="shared" si="51"/>
        <v>0</v>
      </c>
      <c r="T278" s="21">
        <f t="shared" si="47"/>
        <v>12</v>
      </c>
      <c r="U278" s="19">
        <f>VLOOKUP($B278,Gas!$B$3:$E$2506,2)</f>
        <v>1.01</v>
      </c>
      <c r="V278" s="44">
        <f t="shared" si="48"/>
        <v>16.970297029702969</v>
      </c>
      <c r="W278" s="5">
        <f>VLOOKUP($B278,Gas!$B$3:$E$2506,4)</f>
        <v>1.4732992300763625</v>
      </c>
    </row>
    <row r="279" spans="1:23" x14ac:dyDescent="0.2">
      <c r="A279" s="43">
        <f t="shared" si="41"/>
        <v>12</v>
      </c>
      <c r="B279" s="91">
        <v>36137</v>
      </c>
      <c r="C279" s="92">
        <v>19.97</v>
      </c>
      <c r="D279" s="4">
        <f t="shared" si="46"/>
        <v>0.15281623425808996</v>
      </c>
      <c r="E279" s="100">
        <f t="shared" si="50"/>
        <v>1.1892103202800168</v>
      </c>
      <c r="F279" s="5"/>
      <c r="G279" s="8">
        <f t="shared" si="51"/>
        <v>3.0000000000001137E-2</v>
      </c>
      <c r="H279" s="8">
        <f t="shared" si="51"/>
        <v>5.0300000000000011</v>
      </c>
      <c r="I279" s="8">
        <f t="shared" si="51"/>
        <v>10.030000000000001</v>
      </c>
      <c r="J279" s="8">
        <f t="shared" si="51"/>
        <v>15.030000000000001</v>
      </c>
      <c r="K279" s="8">
        <f t="shared" si="51"/>
        <v>20.03</v>
      </c>
      <c r="L279" s="8">
        <f t="shared" si="51"/>
        <v>30.03</v>
      </c>
      <c r="M279" s="8">
        <f t="shared" si="51"/>
        <v>0</v>
      </c>
      <c r="N279" s="8">
        <f t="shared" si="51"/>
        <v>0</v>
      </c>
      <c r="O279" s="8">
        <f t="shared" si="51"/>
        <v>0</v>
      </c>
      <c r="P279" s="8">
        <f t="shared" si="51"/>
        <v>0</v>
      </c>
      <c r="Q279" s="8">
        <f t="shared" si="51"/>
        <v>0</v>
      </c>
      <c r="R279" s="8">
        <f t="shared" si="51"/>
        <v>0</v>
      </c>
      <c r="S279" s="8">
        <f t="shared" si="51"/>
        <v>0</v>
      </c>
      <c r="T279" s="21">
        <f t="shared" si="47"/>
        <v>12</v>
      </c>
      <c r="U279" s="19">
        <f>VLOOKUP($B279,Gas!$B$3:$E$2506,2)</f>
        <v>1.55</v>
      </c>
      <c r="V279" s="44">
        <f t="shared" si="48"/>
        <v>12.883870967741935</v>
      </c>
      <c r="W279" s="5">
        <f>VLOOKUP($B279,Gas!$B$3:$E$2506,4)</f>
        <v>3.3175752789376882</v>
      </c>
    </row>
    <row r="280" spans="1:23" x14ac:dyDescent="0.2">
      <c r="A280" s="43">
        <f t="shared" si="41"/>
        <v>12</v>
      </c>
      <c r="B280" s="91">
        <v>36138</v>
      </c>
      <c r="C280" s="92">
        <v>21.13</v>
      </c>
      <c r="D280" s="4">
        <f t="shared" si="46"/>
        <v>5.6462684200241406E-2</v>
      </c>
      <c r="E280" s="100">
        <f t="shared" si="50"/>
        <v>1.2462759940102117</v>
      </c>
      <c r="F280" s="5"/>
      <c r="G280" s="8">
        <f t="shared" si="51"/>
        <v>0</v>
      </c>
      <c r="H280" s="8">
        <f t="shared" si="51"/>
        <v>3.870000000000001</v>
      </c>
      <c r="I280" s="8">
        <f t="shared" si="51"/>
        <v>8.870000000000001</v>
      </c>
      <c r="J280" s="8">
        <f t="shared" si="51"/>
        <v>13.870000000000001</v>
      </c>
      <c r="K280" s="8">
        <f t="shared" si="51"/>
        <v>18.87</v>
      </c>
      <c r="L280" s="8">
        <f t="shared" si="51"/>
        <v>28.87</v>
      </c>
      <c r="M280" s="8">
        <f t="shared" si="51"/>
        <v>1.129999999999999</v>
      </c>
      <c r="N280" s="8">
        <f t="shared" si="51"/>
        <v>0</v>
      </c>
      <c r="O280" s="8">
        <f t="shared" si="51"/>
        <v>0</v>
      </c>
      <c r="P280" s="8">
        <f t="shared" si="51"/>
        <v>0</v>
      </c>
      <c r="Q280" s="8">
        <f t="shared" si="51"/>
        <v>0</v>
      </c>
      <c r="R280" s="8">
        <f t="shared" si="51"/>
        <v>0</v>
      </c>
      <c r="S280" s="8">
        <f t="shared" si="51"/>
        <v>0</v>
      </c>
      <c r="T280" s="21">
        <f t="shared" si="47"/>
        <v>12</v>
      </c>
      <c r="U280" s="19">
        <f>VLOOKUP($B280,Gas!$B$3:$E$2506,2)</f>
        <v>1.7949999999999999</v>
      </c>
      <c r="V280" s="44">
        <f t="shared" si="48"/>
        <v>11.77158774373259</v>
      </c>
      <c r="W280" s="5">
        <f>VLOOKUP($B280,Gas!$B$3:$E$2506,4)</f>
        <v>3.4663749925290297</v>
      </c>
    </row>
    <row r="281" spans="1:23" x14ac:dyDescent="0.2">
      <c r="A281" s="43">
        <f t="shared" ref="A281:A344" si="52">MONTH(B281)+(YEAR(B281)-1998)*12</f>
        <v>12</v>
      </c>
      <c r="B281" s="91">
        <v>36139</v>
      </c>
      <c r="C281" s="92">
        <v>19.91</v>
      </c>
      <c r="D281" s="4">
        <f t="shared" si="46"/>
        <v>-5.9471713551860345E-2</v>
      </c>
      <c r="E281" s="100">
        <f t="shared" si="50"/>
        <v>1.2683144522498884</v>
      </c>
      <c r="F281" s="5"/>
      <c r="G281" s="8">
        <f t="shared" si="51"/>
        <v>8.9999999999999858E-2</v>
      </c>
      <c r="H281" s="8">
        <f t="shared" si="51"/>
        <v>5.09</v>
      </c>
      <c r="I281" s="8">
        <f t="shared" si="51"/>
        <v>10.09</v>
      </c>
      <c r="J281" s="8">
        <f t="shared" si="51"/>
        <v>15.09</v>
      </c>
      <c r="K281" s="8">
        <f t="shared" si="51"/>
        <v>20.09</v>
      </c>
      <c r="L281" s="8">
        <f t="shared" si="51"/>
        <v>30.09</v>
      </c>
      <c r="M281" s="8">
        <f t="shared" si="51"/>
        <v>0</v>
      </c>
      <c r="N281" s="8">
        <f t="shared" si="51"/>
        <v>0</v>
      </c>
      <c r="O281" s="8">
        <f t="shared" si="51"/>
        <v>0</v>
      </c>
      <c r="P281" s="8">
        <f t="shared" si="51"/>
        <v>0</v>
      </c>
      <c r="Q281" s="8">
        <f t="shared" si="51"/>
        <v>0</v>
      </c>
      <c r="R281" s="8">
        <f t="shared" si="51"/>
        <v>0</v>
      </c>
      <c r="S281" s="8">
        <f t="shared" si="51"/>
        <v>0</v>
      </c>
      <c r="T281" s="21">
        <f t="shared" si="47"/>
        <v>12</v>
      </c>
      <c r="U281" s="19">
        <f>VLOOKUP($B281,Gas!$B$3:$E$2506,2)</f>
        <v>1.64</v>
      </c>
      <c r="V281" s="44">
        <f t="shared" si="48"/>
        <v>12.140243902439025</v>
      </c>
      <c r="W281" s="5">
        <f>VLOOKUP($B281,Gas!$B$3:$E$2506,4)</f>
        <v>3.5047758624394638</v>
      </c>
    </row>
    <row r="282" spans="1:23" x14ac:dyDescent="0.2">
      <c r="A282" s="43">
        <f t="shared" si="52"/>
        <v>12</v>
      </c>
      <c r="B282" s="91">
        <v>36140</v>
      </c>
      <c r="C282" s="92">
        <v>20.82</v>
      </c>
      <c r="D282" s="4">
        <f t="shared" si="46"/>
        <v>4.4691945110717876E-2</v>
      </c>
      <c r="E282" s="100">
        <f t="shared" si="50"/>
        <v>1.2846665120253422</v>
      </c>
      <c r="F282" s="5"/>
      <c r="G282" s="8">
        <f t="shared" si="51"/>
        <v>0</v>
      </c>
      <c r="H282" s="8">
        <f t="shared" si="51"/>
        <v>4.18</v>
      </c>
      <c r="I282" s="8">
        <f t="shared" si="51"/>
        <v>9.18</v>
      </c>
      <c r="J282" s="8">
        <f t="shared" si="51"/>
        <v>14.18</v>
      </c>
      <c r="K282" s="8">
        <f t="shared" si="51"/>
        <v>19.18</v>
      </c>
      <c r="L282" s="8">
        <f t="shared" si="51"/>
        <v>29.18</v>
      </c>
      <c r="M282" s="8">
        <f t="shared" si="51"/>
        <v>0.82000000000000028</v>
      </c>
      <c r="N282" s="8">
        <f t="shared" si="51"/>
        <v>0</v>
      </c>
      <c r="O282" s="8">
        <f t="shared" si="51"/>
        <v>0</v>
      </c>
      <c r="P282" s="8">
        <f t="shared" si="51"/>
        <v>0</v>
      </c>
      <c r="Q282" s="8">
        <f t="shared" si="51"/>
        <v>0</v>
      </c>
      <c r="R282" s="8">
        <f t="shared" si="51"/>
        <v>0</v>
      </c>
      <c r="S282" s="8">
        <f t="shared" si="51"/>
        <v>0</v>
      </c>
      <c r="T282" s="21">
        <f t="shared" si="47"/>
        <v>12</v>
      </c>
      <c r="U282" s="19">
        <f>VLOOKUP($B282,Gas!$B$3:$E$2506,2)</f>
        <v>1.575</v>
      </c>
      <c r="V282" s="44">
        <f t="shared" si="48"/>
        <v>13.21904761904762</v>
      </c>
      <c r="W282" s="5">
        <f>VLOOKUP($B282,Gas!$B$3:$E$2506,4)</f>
        <v>3.4271631764767969</v>
      </c>
    </row>
    <row r="283" spans="1:23" x14ac:dyDescent="0.2">
      <c r="A283" s="43">
        <f t="shared" si="52"/>
        <v>12</v>
      </c>
      <c r="B283" s="91">
        <v>36143</v>
      </c>
      <c r="C283" s="92">
        <v>21.09</v>
      </c>
      <c r="D283" s="4">
        <f t="shared" si="46"/>
        <v>1.2884931303860299E-2</v>
      </c>
      <c r="E283" s="100">
        <f t="shared" si="50"/>
        <v>1.2388409868895642</v>
      </c>
      <c r="F283" s="5"/>
      <c r="G283" s="8">
        <f t="shared" si="51"/>
        <v>0</v>
      </c>
      <c r="H283" s="8">
        <f t="shared" si="51"/>
        <v>3.91</v>
      </c>
      <c r="I283" s="8">
        <f t="shared" si="51"/>
        <v>8.91</v>
      </c>
      <c r="J283" s="8">
        <f t="shared" si="51"/>
        <v>13.91</v>
      </c>
      <c r="K283" s="8">
        <f t="shared" si="51"/>
        <v>18.91</v>
      </c>
      <c r="L283" s="8">
        <f t="shared" si="51"/>
        <v>28.91</v>
      </c>
      <c r="M283" s="8">
        <f t="shared" si="51"/>
        <v>1.0899999999999999</v>
      </c>
      <c r="N283" s="8">
        <f t="shared" si="51"/>
        <v>0</v>
      </c>
      <c r="O283" s="8">
        <f t="shared" si="51"/>
        <v>0</v>
      </c>
      <c r="P283" s="8">
        <f t="shared" si="51"/>
        <v>0</v>
      </c>
      <c r="Q283" s="8">
        <f t="shared" si="51"/>
        <v>0</v>
      </c>
      <c r="R283" s="8">
        <f t="shared" si="51"/>
        <v>0</v>
      </c>
      <c r="S283" s="8">
        <f t="shared" si="51"/>
        <v>0</v>
      </c>
      <c r="T283" s="21">
        <f t="shared" si="47"/>
        <v>12</v>
      </c>
      <c r="U283" s="19">
        <f>VLOOKUP($B283,Gas!$B$3:$E$2506,2)</f>
        <v>1.53</v>
      </c>
      <c r="V283" s="44">
        <f t="shared" si="48"/>
        <v>13.784313725490195</v>
      </c>
      <c r="W283" s="5">
        <f>VLOOKUP($B283,Gas!$B$3:$E$2506,4)</f>
        <v>3.0846375939905495</v>
      </c>
    </row>
    <row r="284" spans="1:23" x14ac:dyDescent="0.2">
      <c r="A284" s="43">
        <f t="shared" si="52"/>
        <v>12</v>
      </c>
      <c r="B284" s="91">
        <v>36144</v>
      </c>
      <c r="C284" s="92">
        <v>24.58</v>
      </c>
      <c r="D284" s="4">
        <f t="shared" si="46"/>
        <v>0.15313410964720553</v>
      </c>
      <c r="E284" s="100">
        <f t="shared" si="50"/>
        <v>1.1265741303668193</v>
      </c>
      <c r="F284" s="5"/>
      <c r="G284" s="8">
        <f t="shared" ref="G284:S293" si="53">IF(G$1="P",MAX(0,G$2-$C284),IF(G$1="C",MAX(0,$C284-G$2)))</f>
        <v>0</v>
      </c>
      <c r="H284" s="8">
        <f t="shared" si="53"/>
        <v>0.42000000000000171</v>
      </c>
      <c r="I284" s="8">
        <f t="shared" si="53"/>
        <v>5.4200000000000017</v>
      </c>
      <c r="J284" s="8">
        <f t="shared" si="53"/>
        <v>10.420000000000002</v>
      </c>
      <c r="K284" s="8">
        <f t="shared" si="53"/>
        <v>15.420000000000002</v>
      </c>
      <c r="L284" s="8">
        <f t="shared" si="53"/>
        <v>25.42</v>
      </c>
      <c r="M284" s="8">
        <f t="shared" si="53"/>
        <v>4.5799999999999983</v>
      </c>
      <c r="N284" s="8">
        <f t="shared" si="53"/>
        <v>0</v>
      </c>
      <c r="O284" s="8">
        <f t="shared" si="53"/>
        <v>0</v>
      </c>
      <c r="P284" s="8">
        <f t="shared" si="53"/>
        <v>0</v>
      </c>
      <c r="Q284" s="8">
        <f t="shared" si="53"/>
        <v>0</v>
      </c>
      <c r="R284" s="8">
        <f t="shared" si="53"/>
        <v>0</v>
      </c>
      <c r="S284" s="8">
        <f t="shared" si="53"/>
        <v>0</v>
      </c>
      <c r="T284" s="21">
        <f t="shared" si="47"/>
        <v>12</v>
      </c>
      <c r="U284" s="19">
        <f>VLOOKUP($B284,Gas!$B$3:$E$2506,2)</f>
        <v>1.81</v>
      </c>
      <c r="V284" s="44">
        <f t="shared" si="48"/>
        <v>13.580110497237568</v>
      </c>
      <c r="W284" s="5">
        <f>VLOOKUP($B284,Gas!$B$3:$E$2506,4)</f>
        <v>2.9171019882184024</v>
      </c>
    </row>
    <row r="285" spans="1:23" x14ac:dyDescent="0.2">
      <c r="A285" s="43">
        <f t="shared" si="52"/>
        <v>12</v>
      </c>
      <c r="B285" s="91">
        <v>36145</v>
      </c>
      <c r="C285" s="92">
        <v>23.28</v>
      </c>
      <c r="D285" s="4">
        <f t="shared" si="46"/>
        <v>-5.4338481274651539E-2</v>
      </c>
      <c r="E285" s="100">
        <f t="shared" si="50"/>
        <v>1.2018732311846494</v>
      </c>
      <c r="F285" s="5"/>
      <c r="G285" s="8">
        <f t="shared" si="53"/>
        <v>0</v>
      </c>
      <c r="H285" s="8">
        <f t="shared" si="53"/>
        <v>1.7199999999999989</v>
      </c>
      <c r="I285" s="8">
        <f t="shared" si="53"/>
        <v>6.7199999999999989</v>
      </c>
      <c r="J285" s="8">
        <f t="shared" si="53"/>
        <v>11.719999999999999</v>
      </c>
      <c r="K285" s="8">
        <f t="shared" si="53"/>
        <v>16.72</v>
      </c>
      <c r="L285" s="8">
        <f t="shared" si="53"/>
        <v>26.72</v>
      </c>
      <c r="M285" s="8">
        <f t="shared" si="53"/>
        <v>3.2800000000000011</v>
      </c>
      <c r="N285" s="8">
        <f t="shared" si="53"/>
        <v>0</v>
      </c>
      <c r="O285" s="8">
        <f t="shared" si="53"/>
        <v>0</v>
      </c>
      <c r="P285" s="8">
        <f t="shared" si="53"/>
        <v>0</v>
      </c>
      <c r="Q285" s="8">
        <f t="shared" si="53"/>
        <v>0</v>
      </c>
      <c r="R285" s="8">
        <f t="shared" si="53"/>
        <v>0</v>
      </c>
      <c r="S285" s="8">
        <f t="shared" si="53"/>
        <v>0</v>
      </c>
      <c r="T285" s="21">
        <f t="shared" si="47"/>
        <v>12</v>
      </c>
      <c r="U285" s="19">
        <f>VLOOKUP($B285,Gas!$B$3:$E$2506,2)</f>
        <v>1.855</v>
      </c>
      <c r="V285" s="44">
        <f t="shared" si="48"/>
        <v>12.549865229110512</v>
      </c>
      <c r="W285" s="5">
        <f>VLOOKUP($B285,Gas!$B$3:$E$2506,4)</f>
        <v>2.900912460837608</v>
      </c>
    </row>
    <row r="286" spans="1:23" x14ac:dyDescent="0.2">
      <c r="A286" s="43">
        <f t="shared" si="52"/>
        <v>12</v>
      </c>
      <c r="B286" s="91">
        <v>36146</v>
      </c>
      <c r="C286" s="92">
        <v>23.64</v>
      </c>
      <c r="D286" s="4">
        <f t="shared" si="46"/>
        <v>1.5345569674660321E-2</v>
      </c>
      <c r="E286" s="100">
        <f t="shared" si="50"/>
        <v>1.1866904970136307</v>
      </c>
      <c r="F286" s="5"/>
      <c r="G286" s="8">
        <f t="shared" si="53"/>
        <v>0</v>
      </c>
      <c r="H286" s="8">
        <f t="shared" si="53"/>
        <v>1.3599999999999994</v>
      </c>
      <c r="I286" s="8">
        <f t="shared" si="53"/>
        <v>6.3599999999999994</v>
      </c>
      <c r="J286" s="8">
        <f t="shared" si="53"/>
        <v>11.36</v>
      </c>
      <c r="K286" s="8">
        <f t="shared" si="53"/>
        <v>16.36</v>
      </c>
      <c r="L286" s="8">
        <f t="shared" si="53"/>
        <v>26.36</v>
      </c>
      <c r="M286" s="8">
        <f t="shared" si="53"/>
        <v>3.6400000000000006</v>
      </c>
      <c r="N286" s="8">
        <f t="shared" si="53"/>
        <v>0</v>
      </c>
      <c r="O286" s="8">
        <f t="shared" si="53"/>
        <v>0</v>
      </c>
      <c r="P286" s="8">
        <f t="shared" si="53"/>
        <v>0</v>
      </c>
      <c r="Q286" s="8">
        <f t="shared" si="53"/>
        <v>0</v>
      </c>
      <c r="R286" s="8">
        <f t="shared" si="53"/>
        <v>0</v>
      </c>
      <c r="S286" s="8">
        <f t="shared" si="53"/>
        <v>0</v>
      </c>
      <c r="T286" s="21">
        <f t="shared" si="47"/>
        <v>12</v>
      </c>
      <c r="U286" s="19">
        <f>VLOOKUP($B286,Gas!$B$3:$E$2506,2)</f>
        <v>1.9650000000000001</v>
      </c>
      <c r="V286" s="44">
        <f t="shared" si="48"/>
        <v>12.030534351145038</v>
      </c>
      <c r="W286" s="5">
        <f>VLOOKUP($B286,Gas!$B$3:$E$2506,4)</f>
        <v>2.8726919308637635</v>
      </c>
    </row>
    <row r="287" spans="1:23" x14ac:dyDescent="0.2">
      <c r="A287" s="43">
        <f t="shared" si="52"/>
        <v>12</v>
      </c>
      <c r="B287" s="91">
        <v>36147</v>
      </c>
      <c r="C287" s="92">
        <v>23.61</v>
      </c>
      <c r="D287" s="4">
        <f t="shared" si="46"/>
        <v>-1.2698414404759301E-3</v>
      </c>
      <c r="E287" s="100">
        <f t="shared" si="50"/>
        <v>1.1832518176083391</v>
      </c>
      <c r="F287" s="5"/>
      <c r="G287" s="8">
        <f t="shared" si="53"/>
        <v>0</v>
      </c>
      <c r="H287" s="8">
        <f t="shared" si="53"/>
        <v>1.3900000000000006</v>
      </c>
      <c r="I287" s="8">
        <f t="shared" si="53"/>
        <v>6.3900000000000006</v>
      </c>
      <c r="J287" s="8">
        <f t="shared" si="53"/>
        <v>11.39</v>
      </c>
      <c r="K287" s="8">
        <f t="shared" si="53"/>
        <v>16.39</v>
      </c>
      <c r="L287" s="8">
        <f t="shared" si="53"/>
        <v>26.39</v>
      </c>
      <c r="M287" s="8">
        <f t="shared" si="53"/>
        <v>3.6099999999999994</v>
      </c>
      <c r="N287" s="8">
        <f t="shared" si="53"/>
        <v>0</v>
      </c>
      <c r="O287" s="8">
        <f t="shared" si="53"/>
        <v>0</v>
      </c>
      <c r="P287" s="8">
        <f t="shared" si="53"/>
        <v>0</v>
      </c>
      <c r="Q287" s="8">
        <f t="shared" si="53"/>
        <v>0</v>
      </c>
      <c r="R287" s="8">
        <f t="shared" si="53"/>
        <v>0</v>
      </c>
      <c r="S287" s="8">
        <f t="shared" si="53"/>
        <v>0</v>
      </c>
      <c r="T287" s="21">
        <f t="shared" si="47"/>
        <v>12</v>
      </c>
      <c r="U287" s="19">
        <f>VLOOKUP($B287,Gas!$B$3:$E$2506,2)</f>
        <v>1.99</v>
      </c>
      <c r="V287" s="44">
        <f t="shared" si="48"/>
        <v>11.864321608040202</v>
      </c>
      <c r="W287" s="5">
        <f>VLOOKUP($B287,Gas!$B$3:$E$2506,4)</f>
        <v>1.5369768488532498</v>
      </c>
    </row>
    <row r="288" spans="1:23" x14ac:dyDescent="0.2">
      <c r="A288" s="43">
        <f t="shared" si="52"/>
        <v>12</v>
      </c>
      <c r="B288" s="91">
        <v>36150</v>
      </c>
      <c r="C288" s="92">
        <v>23.41</v>
      </c>
      <c r="D288" s="4">
        <f t="shared" si="46"/>
        <v>-8.5070695946020767E-3</v>
      </c>
      <c r="E288" s="100">
        <f t="shared" si="50"/>
        <v>1.169456225643255</v>
      </c>
      <c r="F288" s="5"/>
      <c r="G288" s="8">
        <f t="shared" si="53"/>
        <v>0</v>
      </c>
      <c r="H288" s="8">
        <f t="shared" si="53"/>
        <v>1.5899999999999999</v>
      </c>
      <c r="I288" s="8">
        <f t="shared" si="53"/>
        <v>6.59</v>
      </c>
      <c r="J288" s="8">
        <f t="shared" si="53"/>
        <v>11.59</v>
      </c>
      <c r="K288" s="8">
        <f t="shared" si="53"/>
        <v>16.59</v>
      </c>
      <c r="L288" s="8">
        <f t="shared" si="53"/>
        <v>26.59</v>
      </c>
      <c r="M288" s="8">
        <f t="shared" si="53"/>
        <v>3.41</v>
      </c>
      <c r="N288" s="8">
        <f t="shared" si="53"/>
        <v>0</v>
      </c>
      <c r="O288" s="8">
        <f t="shared" si="53"/>
        <v>0</v>
      </c>
      <c r="P288" s="8">
        <f t="shared" si="53"/>
        <v>0</v>
      </c>
      <c r="Q288" s="8">
        <f t="shared" si="53"/>
        <v>0</v>
      </c>
      <c r="R288" s="8">
        <f t="shared" si="53"/>
        <v>0</v>
      </c>
      <c r="S288" s="8">
        <f t="shared" si="53"/>
        <v>0</v>
      </c>
      <c r="T288" s="21">
        <f t="shared" si="47"/>
        <v>12</v>
      </c>
      <c r="U288" s="19">
        <f>VLOOKUP($B288,Gas!$B$3:$E$2506,2)</f>
        <v>2.0099999999999998</v>
      </c>
      <c r="V288" s="44">
        <f t="shared" si="48"/>
        <v>11.64676616915423</v>
      </c>
      <c r="W288" s="5">
        <f>VLOOKUP($B288,Gas!$B$3:$E$2506,4)</f>
        <v>1.0525661771871515</v>
      </c>
    </row>
    <row r="289" spans="1:23" x14ac:dyDescent="0.2">
      <c r="A289" s="43">
        <f t="shared" si="52"/>
        <v>12</v>
      </c>
      <c r="B289" s="91">
        <v>36151</v>
      </c>
      <c r="C289" s="92">
        <v>23.45</v>
      </c>
      <c r="D289" s="4">
        <f t="shared" si="46"/>
        <v>1.7072133894690271E-3</v>
      </c>
      <c r="E289" s="100">
        <f t="shared" si="50"/>
        <v>0.95775954907269623</v>
      </c>
      <c r="F289" s="5"/>
      <c r="G289" s="8">
        <f t="shared" si="53"/>
        <v>0</v>
      </c>
      <c r="H289" s="8">
        <f t="shared" si="53"/>
        <v>1.5500000000000007</v>
      </c>
      <c r="I289" s="8">
        <f t="shared" si="53"/>
        <v>6.5500000000000007</v>
      </c>
      <c r="J289" s="8">
        <f t="shared" si="53"/>
        <v>11.55</v>
      </c>
      <c r="K289" s="8">
        <f t="shared" si="53"/>
        <v>16.55</v>
      </c>
      <c r="L289" s="8">
        <f t="shared" si="53"/>
        <v>26.55</v>
      </c>
      <c r="M289" s="8">
        <f t="shared" si="53"/>
        <v>3.4499999999999993</v>
      </c>
      <c r="N289" s="8">
        <f t="shared" si="53"/>
        <v>0</v>
      </c>
      <c r="O289" s="8">
        <f t="shared" si="53"/>
        <v>0</v>
      </c>
      <c r="P289" s="8">
        <f t="shared" si="53"/>
        <v>0</v>
      </c>
      <c r="Q289" s="8">
        <f t="shared" si="53"/>
        <v>0</v>
      </c>
      <c r="R289" s="8">
        <f t="shared" si="53"/>
        <v>0</v>
      </c>
      <c r="S289" s="8">
        <f t="shared" si="53"/>
        <v>0</v>
      </c>
      <c r="T289" s="21">
        <f t="shared" si="47"/>
        <v>12</v>
      </c>
      <c r="U289" s="19">
        <f>VLOOKUP($B289,Gas!$B$3:$E$2506,2)</f>
        <v>2.0449999999999999</v>
      </c>
      <c r="V289" s="44">
        <f t="shared" si="48"/>
        <v>11.466992665036674</v>
      </c>
      <c r="W289" s="5">
        <f>VLOOKUP($B289,Gas!$B$3:$E$2506,4)</f>
        <v>0.99284368009699264</v>
      </c>
    </row>
    <row r="290" spans="1:23" x14ac:dyDescent="0.2">
      <c r="A290" s="43">
        <f t="shared" si="52"/>
        <v>12</v>
      </c>
      <c r="B290" s="91">
        <v>36152</v>
      </c>
      <c r="C290" s="92">
        <v>25.86</v>
      </c>
      <c r="D290" s="4">
        <f t="shared" si="46"/>
        <v>9.7826878451422961E-2</v>
      </c>
      <c r="E290" s="100">
        <f t="shared" si="50"/>
        <v>1.0261164798444955</v>
      </c>
      <c r="F290" s="5"/>
      <c r="G290" s="8">
        <f t="shared" si="53"/>
        <v>0</v>
      </c>
      <c r="H290" s="8">
        <f t="shared" si="53"/>
        <v>0</v>
      </c>
      <c r="I290" s="8">
        <f t="shared" si="53"/>
        <v>4.1400000000000006</v>
      </c>
      <c r="J290" s="8">
        <f t="shared" si="53"/>
        <v>9.14</v>
      </c>
      <c r="K290" s="8">
        <f t="shared" si="53"/>
        <v>14.14</v>
      </c>
      <c r="L290" s="8">
        <f t="shared" si="53"/>
        <v>24.14</v>
      </c>
      <c r="M290" s="8">
        <f t="shared" si="53"/>
        <v>5.8599999999999994</v>
      </c>
      <c r="N290" s="8">
        <f t="shared" si="53"/>
        <v>0.85999999999999943</v>
      </c>
      <c r="O290" s="8">
        <f t="shared" si="53"/>
        <v>0</v>
      </c>
      <c r="P290" s="8">
        <f t="shared" si="53"/>
        <v>0</v>
      </c>
      <c r="Q290" s="8">
        <f t="shared" si="53"/>
        <v>0</v>
      </c>
      <c r="R290" s="8">
        <f t="shared" si="53"/>
        <v>0</v>
      </c>
      <c r="S290" s="8">
        <f t="shared" si="53"/>
        <v>0</v>
      </c>
      <c r="T290" s="21">
        <f t="shared" si="47"/>
        <v>12</v>
      </c>
      <c r="U290" s="19">
        <f>VLOOKUP($B290,Gas!$B$3:$E$2506,2)</f>
        <v>1.9450000000000001</v>
      </c>
      <c r="V290" s="44">
        <f t="shared" si="48"/>
        <v>13.295629820051413</v>
      </c>
      <c r="W290" s="5">
        <f>VLOOKUP($B290,Gas!$B$3:$E$2506,4)</f>
        <v>1.0933747853500821</v>
      </c>
    </row>
    <row r="291" spans="1:23" x14ac:dyDescent="0.2">
      <c r="A291" s="43">
        <f t="shared" si="52"/>
        <v>12</v>
      </c>
      <c r="B291" s="91">
        <v>36155</v>
      </c>
      <c r="C291" s="92">
        <v>25</v>
      </c>
      <c r="D291" s="4">
        <f t="shared" si="46"/>
        <v>-3.38215484755107E-2</v>
      </c>
      <c r="E291" s="100">
        <f t="shared" si="50"/>
        <v>0.97766552422003472</v>
      </c>
      <c r="F291" s="5"/>
      <c r="G291" s="8">
        <f t="shared" si="53"/>
        <v>0</v>
      </c>
      <c r="H291" s="8">
        <f t="shared" si="53"/>
        <v>0</v>
      </c>
      <c r="I291" s="8">
        <f t="shared" si="53"/>
        <v>5</v>
      </c>
      <c r="J291" s="8">
        <f t="shared" si="53"/>
        <v>10</v>
      </c>
      <c r="K291" s="8">
        <f t="shared" si="53"/>
        <v>15</v>
      </c>
      <c r="L291" s="8">
        <f t="shared" si="53"/>
        <v>25</v>
      </c>
      <c r="M291" s="8">
        <f t="shared" si="53"/>
        <v>5</v>
      </c>
      <c r="N291" s="8">
        <f t="shared" si="53"/>
        <v>0</v>
      </c>
      <c r="O291" s="8">
        <f t="shared" si="53"/>
        <v>0</v>
      </c>
      <c r="P291" s="8">
        <f t="shared" si="53"/>
        <v>0</v>
      </c>
      <c r="Q291" s="8">
        <f t="shared" si="53"/>
        <v>0</v>
      </c>
      <c r="R291" s="8">
        <f t="shared" si="53"/>
        <v>0</v>
      </c>
      <c r="S291" s="8">
        <f t="shared" si="53"/>
        <v>0</v>
      </c>
      <c r="T291" s="21">
        <f t="shared" si="47"/>
        <v>12</v>
      </c>
      <c r="U291" s="19">
        <f>VLOOKUP($B291,Gas!$B$3:$E$2506,2)</f>
        <v>1.865</v>
      </c>
      <c r="V291" s="44">
        <f t="shared" si="48"/>
        <v>13.404825737265416</v>
      </c>
      <c r="W291" s="5">
        <f>VLOOKUP($B291,Gas!$B$3:$E$2506,4)</f>
        <v>0.57495995536174327</v>
      </c>
    </row>
    <row r="292" spans="1:23" x14ac:dyDescent="0.2">
      <c r="A292" s="43">
        <f t="shared" si="52"/>
        <v>12</v>
      </c>
      <c r="B292" s="91">
        <v>36157</v>
      </c>
      <c r="C292" s="92">
        <v>25.19</v>
      </c>
      <c r="D292" s="4">
        <f t="shared" si="46"/>
        <v>7.5712654963181261E-3</v>
      </c>
      <c r="E292" s="100">
        <f t="shared" si="50"/>
        <v>0.97214206868487196</v>
      </c>
      <c r="F292" s="5"/>
      <c r="G292" s="8">
        <f t="shared" si="53"/>
        <v>0</v>
      </c>
      <c r="H292" s="8">
        <f t="shared" si="53"/>
        <v>0</v>
      </c>
      <c r="I292" s="8">
        <f t="shared" si="53"/>
        <v>4.8099999999999987</v>
      </c>
      <c r="J292" s="8">
        <f t="shared" si="53"/>
        <v>9.8099999999999987</v>
      </c>
      <c r="K292" s="8">
        <f t="shared" si="53"/>
        <v>14.809999999999999</v>
      </c>
      <c r="L292" s="8">
        <f t="shared" si="53"/>
        <v>24.81</v>
      </c>
      <c r="M292" s="8">
        <f t="shared" si="53"/>
        <v>5.1900000000000013</v>
      </c>
      <c r="N292" s="8">
        <f t="shared" si="53"/>
        <v>0.19000000000000128</v>
      </c>
      <c r="O292" s="8">
        <f t="shared" si="53"/>
        <v>0</v>
      </c>
      <c r="P292" s="8">
        <f t="shared" si="53"/>
        <v>0</v>
      </c>
      <c r="Q292" s="8">
        <f t="shared" si="53"/>
        <v>0</v>
      </c>
      <c r="R292" s="8">
        <f t="shared" si="53"/>
        <v>0</v>
      </c>
      <c r="S292" s="8">
        <f t="shared" si="53"/>
        <v>0</v>
      </c>
      <c r="T292" s="21">
        <f t="shared" si="47"/>
        <v>12</v>
      </c>
      <c r="U292" s="19">
        <f>VLOOKUP($B292,Gas!$B$3:$E$2506,2)</f>
        <v>1.865</v>
      </c>
      <c r="V292" s="44">
        <f t="shared" si="48"/>
        <v>13.506702412868634</v>
      </c>
      <c r="W292" s="5">
        <f>VLOOKUP($B292,Gas!$B$3:$E$2506,4)</f>
        <v>0.41540000840451763</v>
      </c>
    </row>
    <row r="293" spans="1:23" x14ac:dyDescent="0.2">
      <c r="A293" s="43">
        <f t="shared" si="52"/>
        <v>12</v>
      </c>
      <c r="B293" s="91">
        <v>36158</v>
      </c>
      <c r="C293" s="92">
        <v>24.25</v>
      </c>
      <c r="D293" s="4">
        <f t="shared" si="46"/>
        <v>-3.80304729810267E-2</v>
      </c>
      <c r="E293" s="100">
        <f t="shared" si="50"/>
        <v>1.0135668325307317</v>
      </c>
      <c r="F293" s="5"/>
      <c r="G293" s="8">
        <f t="shared" si="53"/>
        <v>0</v>
      </c>
      <c r="H293" s="8">
        <f t="shared" si="53"/>
        <v>0.75</v>
      </c>
      <c r="I293" s="8">
        <f t="shared" si="53"/>
        <v>5.75</v>
      </c>
      <c r="J293" s="8">
        <f t="shared" si="53"/>
        <v>10.75</v>
      </c>
      <c r="K293" s="8">
        <f t="shared" si="53"/>
        <v>15.75</v>
      </c>
      <c r="L293" s="8">
        <f t="shared" si="53"/>
        <v>25.75</v>
      </c>
      <c r="M293" s="8">
        <f t="shared" si="53"/>
        <v>4.25</v>
      </c>
      <c r="N293" s="8">
        <f t="shared" si="53"/>
        <v>0</v>
      </c>
      <c r="O293" s="8">
        <f t="shared" si="53"/>
        <v>0</v>
      </c>
      <c r="P293" s="8">
        <f t="shared" si="53"/>
        <v>0</v>
      </c>
      <c r="Q293" s="8">
        <f t="shared" si="53"/>
        <v>0</v>
      </c>
      <c r="R293" s="8">
        <f t="shared" si="53"/>
        <v>0</v>
      </c>
      <c r="S293" s="8">
        <f t="shared" si="53"/>
        <v>0</v>
      </c>
      <c r="T293" s="21">
        <f t="shared" si="47"/>
        <v>12</v>
      </c>
      <c r="U293" s="19">
        <f>VLOOKUP($B293,Gas!$B$3:$E$2506,2)</f>
        <v>1.7849999999999999</v>
      </c>
      <c r="V293" s="44">
        <f t="shared" si="48"/>
        <v>13.585434173669469</v>
      </c>
      <c r="W293" s="5">
        <f>VLOOKUP($B293,Gas!$B$3:$E$2506,4)</f>
        <v>0.45427680171508911</v>
      </c>
    </row>
    <row r="294" spans="1:23" x14ac:dyDescent="0.2">
      <c r="A294" s="43">
        <f t="shared" si="52"/>
        <v>12</v>
      </c>
      <c r="B294" s="91">
        <v>36159</v>
      </c>
      <c r="C294" s="92">
        <v>24.13</v>
      </c>
      <c r="D294" s="4">
        <f t="shared" si="46"/>
        <v>-4.9607377465518878E-3</v>
      </c>
      <c r="E294" s="100">
        <f t="shared" si="50"/>
        <v>0.65559893578051132</v>
      </c>
      <c r="F294" s="5"/>
      <c r="G294" s="8">
        <f t="shared" ref="G294:S303" si="54">IF(G$1="P",MAX(0,G$2-$C294),IF(G$1="C",MAX(0,$C294-G$2)))</f>
        <v>0</v>
      </c>
      <c r="H294" s="8">
        <f t="shared" si="54"/>
        <v>0.87000000000000099</v>
      </c>
      <c r="I294" s="8">
        <f t="shared" si="54"/>
        <v>5.870000000000001</v>
      </c>
      <c r="J294" s="8">
        <f t="shared" si="54"/>
        <v>10.870000000000001</v>
      </c>
      <c r="K294" s="8">
        <f t="shared" si="54"/>
        <v>15.870000000000001</v>
      </c>
      <c r="L294" s="8">
        <f t="shared" si="54"/>
        <v>25.87</v>
      </c>
      <c r="M294" s="8">
        <f t="shared" si="54"/>
        <v>4.129999999999999</v>
      </c>
      <c r="N294" s="8">
        <f t="shared" si="54"/>
        <v>0</v>
      </c>
      <c r="O294" s="8">
        <f t="shared" si="54"/>
        <v>0</v>
      </c>
      <c r="P294" s="8">
        <f t="shared" si="54"/>
        <v>0</v>
      </c>
      <c r="Q294" s="8">
        <f t="shared" si="54"/>
        <v>0</v>
      </c>
      <c r="R294" s="8">
        <f t="shared" si="54"/>
        <v>0</v>
      </c>
      <c r="S294" s="8">
        <f t="shared" si="54"/>
        <v>0</v>
      </c>
      <c r="T294" s="21">
        <f t="shared" si="47"/>
        <v>12</v>
      </c>
      <c r="U294" s="19">
        <f>VLOOKUP($B294,Gas!$B$3:$E$2506,2)</f>
        <v>1.81</v>
      </c>
      <c r="V294" s="44">
        <f t="shared" si="48"/>
        <v>13.331491712707182</v>
      </c>
      <c r="W294" s="5">
        <f>VLOOKUP($B294,Gas!$B$3:$E$2506,4)</f>
        <v>0.47625713188262342</v>
      </c>
    </row>
    <row r="295" spans="1:23" x14ac:dyDescent="0.2">
      <c r="A295" s="43">
        <f t="shared" si="52"/>
        <v>12</v>
      </c>
      <c r="B295" s="91">
        <v>36160</v>
      </c>
      <c r="C295" s="92">
        <v>23.63</v>
      </c>
      <c r="D295" s="4">
        <f t="shared" si="46"/>
        <v>-2.0938788438123898E-2</v>
      </c>
      <c r="E295" s="100">
        <f t="shared" si="50"/>
        <v>0.60024980484747326</v>
      </c>
      <c r="F295" s="5"/>
      <c r="G295" s="8">
        <f t="shared" si="54"/>
        <v>0</v>
      </c>
      <c r="H295" s="8">
        <f t="shared" si="54"/>
        <v>1.370000000000001</v>
      </c>
      <c r="I295" s="8">
        <f t="shared" si="54"/>
        <v>6.370000000000001</v>
      </c>
      <c r="J295" s="8">
        <f t="shared" si="54"/>
        <v>11.370000000000001</v>
      </c>
      <c r="K295" s="8">
        <f t="shared" si="54"/>
        <v>16.37</v>
      </c>
      <c r="L295" s="8">
        <f t="shared" si="54"/>
        <v>26.37</v>
      </c>
      <c r="M295" s="8">
        <f t="shared" si="54"/>
        <v>3.629999999999999</v>
      </c>
      <c r="N295" s="8">
        <f t="shared" si="54"/>
        <v>0</v>
      </c>
      <c r="O295" s="8">
        <f t="shared" si="54"/>
        <v>0</v>
      </c>
      <c r="P295" s="8">
        <f t="shared" si="54"/>
        <v>0</v>
      </c>
      <c r="Q295" s="8">
        <f t="shared" si="54"/>
        <v>0</v>
      </c>
      <c r="R295" s="8">
        <f t="shared" si="54"/>
        <v>0</v>
      </c>
      <c r="S295" s="8">
        <f t="shared" si="54"/>
        <v>0</v>
      </c>
      <c r="T295" s="21">
        <f t="shared" si="47"/>
        <v>12</v>
      </c>
      <c r="U295" s="19">
        <f>VLOOKUP($B295,Gas!$B$3:$E$2506,2)</f>
        <v>1.835</v>
      </c>
      <c r="V295" s="44">
        <f t="shared" si="48"/>
        <v>12.877384196185286</v>
      </c>
      <c r="W295" s="5">
        <f>VLOOKUP($B295,Gas!$B$3:$E$2506,4)</f>
        <v>0.49532884722683002</v>
      </c>
    </row>
    <row r="296" spans="1:23" x14ac:dyDescent="0.2">
      <c r="A296" s="43">
        <f t="shared" si="52"/>
        <v>13</v>
      </c>
      <c r="B296" s="91">
        <v>36162</v>
      </c>
      <c r="C296" s="92">
        <v>23</v>
      </c>
      <c r="D296" s="4">
        <f t="shared" si="46"/>
        <v>-2.7022875269666683E-2</v>
      </c>
      <c r="E296" s="100">
        <f t="shared" si="50"/>
        <v>0.61038428100713327</v>
      </c>
      <c r="F296" s="5"/>
      <c r="G296" s="8">
        <f t="shared" si="54"/>
        <v>0</v>
      </c>
      <c r="H296" s="8">
        <f t="shared" si="54"/>
        <v>2</v>
      </c>
      <c r="I296" s="8">
        <f t="shared" si="54"/>
        <v>7</v>
      </c>
      <c r="J296" s="8">
        <f t="shared" si="54"/>
        <v>12</v>
      </c>
      <c r="K296" s="8">
        <f t="shared" si="54"/>
        <v>17</v>
      </c>
      <c r="L296" s="8">
        <f t="shared" si="54"/>
        <v>27</v>
      </c>
      <c r="M296" s="8">
        <f t="shared" si="54"/>
        <v>3</v>
      </c>
      <c r="N296" s="8">
        <f t="shared" si="54"/>
        <v>0</v>
      </c>
      <c r="O296" s="8">
        <f t="shared" si="54"/>
        <v>0</v>
      </c>
      <c r="P296" s="8">
        <f t="shared" si="54"/>
        <v>0</v>
      </c>
      <c r="Q296" s="8">
        <f t="shared" si="54"/>
        <v>0</v>
      </c>
      <c r="R296" s="8">
        <f t="shared" si="54"/>
        <v>0</v>
      </c>
      <c r="S296" s="8">
        <f t="shared" si="54"/>
        <v>0</v>
      </c>
      <c r="T296" s="21">
        <f t="shared" si="47"/>
        <v>13</v>
      </c>
      <c r="U296" s="19">
        <f>VLOOKUP($B296,Gas!$B$3:$E$2506,2)</f>
        <v>1.875</v>
      </c>
      <c r="V296" s="44">
        <f t="shared" si="48"/>
        <v>12.266666666666667</v>
      </c>
      <c r="W296" s="5">
        <f>VLOOKUP($B296,Gas!$B$3:$E$2506,4)</f>
        <v>0.42235674533605061</v>
      </c>
    </row>
    <row r="297" spans="1:23" x14ac:dyDescent="0.2">
      <c r="A297" s="43">
        <f t="shared" si="52"/>
        <v>13</v>
      </c>
      <c r="B297" s="91">
        <v>36164</v>
      </c>
      <c r="C297" s="92">
        <v>25.04</v>
      </c>
      <c r="D297" s="4">
        <f t="shared" si="46"/>
        <v>8.4980330302748111E-2</v>
      </c>
      <c r="E297" s="100">
        <f t="shared" si="50"/>
        <v>0.75207235552027019</v>
      </c>
      <c r="F297" s="5"/>
      <c r="G297" s="8">
        <f t="shared" si="54"/>
        <v>0</v>
      </c>
      <c r="H297" s="8">
        <f t="shared" si="54"/>
        <v>0</v>
      </c>
      <c r="I297" s="8">
        <f t="shared" si="54"/>
        <v>4.9600000000000009</v>
      </c>
      <c r="J297" s="8">
        <f t="shared" si="54"/>
        <v>9.9600000000000009</v>
      </c>
      <c r="K297" s="8">
        <f t="shared" si="54"/>
        <v>14.96</v>
      </c>
      <c r="L297" s="8">
        <f t="shared" si="54"/>
        <v>24.96</v>
      </c>
      <c r="M297" s="8">
        <f t="shared" si="54"/>
        <v>5.0399999999999991</v>
      </c>
      <c r="N297" s="8">
        <f t="shared" si="54"/>
        <v>3.9999999999999147E-2</v>
      </c>
      <c r="O297" s="8">
        <f t="shared" si="54"/>
        <v>0</v>
      </c>
      <c r="P297" s="8">
        <f t="shared" si="54"/>
        <v>0</v>
      </c>
      <c r="Q297" s="8">
        <f t="shared" si="54"/>
        <v>0</v>
      </c>
      <c r="R297" s="8">
        <f t="shared" si="54"/>
        <v>0</v>
      </c>
      <c r="S297" s="8">
        <f t="shared" si="54"/>
        <v>0</v>
      </c>
      <c r="T297" s="21">
        <f t="shared" si="47"/>
        <v>13</v>
      </c>
      <c r="U297" s="19">
        <f>VLOOKUP($B297,Gas!$B$3:$E$2506,2)</f>
        <v>1.875</v>
      </c>
      <c r="V297" s="44">
        <f t="shared" si="48"/>
        <v>13.354666666666667</v>
      </c>
      <c r="W297" s="5">
        <f>VLOOKUP($B297,Gas!$B$3:$E$2506,4)</f>
        <v>0.33492476184081837</v>
      </c>
    </row>
    <row r="298" spans="1:23" x14ac:dyDescent="0.2">
      <c r="A298" s="43">
        <f t="shared" si="52"/>
        <v>13</v>
      </c>
      <c r="B298" s="91">
        <v>36165</v>
      </c>
      <c r="C298" s="92">
        <v>27.38</v>
      </c>
      <c r="D298" s="4">
        <f t="shared" si="46"/>
        <v>8.9338273628405129E-2</v>
      </c>
      <c r="E298" s="100">
        <f t="shared" si="50"/>
        <v>0.85249477446032129</v>
      </c>
      <c r="F298" s="5"/>
      <c r="G298" s="8">
        <f t="shared" si="54"/>
        <v>0</v>
      </c>
      <c r="H298" s="8">
        <f t="shared" si="54"/>
        <v>0</v>
      </c>
      <c r="I298" s="8">
        <f t="shared" si="54"/>
        <v>2.620000000000001</v>
      </c>
      <c r="J298" s="8">
        <f t="shared" si="54"/>
        <v>7.620000000000001</v>
      </c>
      <c r="K298" s="8">
        <f t="shared" si="54"/>
        <v>12.620000000000001</v>
      </c>
      <c r="L298" s="8">
        <f t="shared" si="54"/>
        <v>22.62</v>
      </c>
      <c r="M298" s="8">
        <f t="shared" si="54"/>
        <v>7.379999999999999</v>
      </c>
      <c r="N298" s="8">
        <f t="shared" si="54"/>
        <v>2.379999999999999</v>
      </c>
      <c r="O298" s="8">
        <f t="shared" si="54"/>
        <v>0</v>
      </c>
      <c r="P298" s="8">
        <f t="shared" si="54"/>
        <v>0</v>
      </c>
      <c r="Q298" s="8">
        <f t="shared" si="54"/>
        <v>0</v>
      </c>
      <c r="R298" s="8">
        <f t="shared" si="54"/>
        <v>0</v>
      </c>
      <c r="S298" s="8">
        <f t="shared" si="54"/>
        <v>0</v>
      </c>
      <c r="T298" s="21">
        <f t="shared" si="47"/>
        <v>13</v>
      </c>
      <c r="U298" s="19">
        <f>VLOOKUP($B298,Gas!$B$3:$E$2506,2)</f>
        <v>2.1</v>
      </c>
      <c r="V298" s="44">
        <f t="shared" si="48"/>
        <v>13.038095238095236</v>
      </c>
      <c r="W298" s="5">
        <f>VLOOKUP($B298,Gas!$B$3:$E$2506,4)</f>
        <v>0.75897478838984678</v>
      </c>
    </row>
    <row r="299" spans="1:23" x14ac:dyDescent="0.2">
      <c r="A299" s="43">
        <f t="shared" si="52"/>
        <v>13</v>
      </c>
      <c r="B299" s="91">
        <v>36166</v>
      </c>
      <c r="C299" s="92">
        <v>27.43</v>
      </c>
      <c r="D299" s="4">
        <f t="shared" si="46"/>
        <v>1.8244850892090809E-3</v>
      </c>
      <c r="E299" s="100">
        <f t="shared" si="50"/>
        <v>0.85244163923485472</v>
      </c>
      <c r="F299" s="5"/>
      <c r="G299" s="8">
        <f t="shared" si="54"/>
        <v>0</v>
      </c>
      <c r="H299" s="8">
        <f t="shared" si="54"/>
        <v>0</v>
      </c>
      <c r="I299" s="8">
        <f t="shared" si="54"/>
        <v>2.5700000000000003</v>
      </c>
      <c r="J299" s="8">
        <f t="shared" si="54"/>
        <v>7.57</v>
      </c>
      <c r="K299" s="8">
        <f t="shared" si="54"/>
        <v>12.57</v>
      </c>
      <c r="L299" s="8">
        <f t="shared" si="54"/>
        <v>22.57</v>
      </c>
      <c r="M299" s="8">
        <f t="shared" si="54"/>
        <v>7.43</v>
      </c>
      <c r="N299" s="8">
        <f t="shared" si="54"/>
        <v>2.4299999999999997</v>
      </c>
      <c r="O299" s="8">
        <f t="shared" si="54"/>
        <v>0</v>
      </c>
      <c r="P299" s="8">
        <f t="shared" si="54"/>
        <v>0</v>
      </c>
      <c r="Q299" s="8">
        <f t="shared" si="54"/>
        <v>0</v>
      </c>
      <c r="R299" s="8">
        <f t="shared" si="54"/>
        <v>0</v>
      </c>
      <c r="S299" s="8">
        <f t="shared" si="54"/>
        <v>0</v>
      </c>
      <c r="T299" s="21">
        <f t="shared" si="47"/>
        <v>13</v>
      </c>
      <c r="U299" s="19">
        <f>VLOOKUP($B299,Gas!$B$3:$E$2506,2)</f>
        <v>2.04</v>
      </c>
      <c r="V299" s="44">
        <f t="shared" si="48"/>
        <v>13.446078431372548</v>
      </c>
      <c r="W299" s="5">
        <f>VLOOKUP($B299,Gas!$B$3:$E$2506,4)</f>
        <v>0.79662799016949193</v>
      </c>
    </row>
    <row r="300" spans="1:23" x14ac:dyDescent="0.2">
      <c r="A300" s="43">
        <f t="shared" si="52"/>
        <v>13</v>
      </c>
      <c r="B300" s="91">
        <v>36167</v>
      </c>
      <c r="C300" s="92">
        <v>28.27</v>
      </c>
      <c r="D300" s="4">
        <f t="shared" si="46"/>
        <v>3.0163866755987069E-2</v>
      </c>
      <c r="E300" s="100">
        <f t="shared" si="50"/>
        <v>0.72959346050987794</v>
      </c>
      <c r="F300" s="5"/>
      <c r="G300" s="8">
        <f t="shared" si="54"/>
        <v>0</v>
      </c>
      <c r="H300" s="8">
        <f t="shared" si="54"/>
        <v>0</v>
      </c>
      <c r="I300" s="8">
        <f t="shared" si="54"/>
        <v>1.7300000000000004</v>
      </c>
      <c r="J300" s="8">
        <f t="shared" si="54"/>
        <v>6.73</v>
      </c>
      <c r="K300" s="8">
        <f t="shared" si="54"/>
        <v>11.73</v>
      </c>
      <c r="L300" s="8">
        <f t="shared" si="54"/>
        <v>21.73</v>
      </c>
      <c r="M300" s="8">
        <f t="shared" si="54"/>
        <v>8.27</v>
      </c>
      <c r="N300" s="8">
        <f t="shared" si="54"/>
        <v>3.2699999999999996</v>
      </c>
      <c r="O300" s="8">
        <f t="shared" si="54"/>
        <v>0</v>
      </c>
      <c r="P300" s="8">
        <f t="shared" si="54"/>
        <v>0</v>
      </c>
      <c r="Q300" s="8">
        <f t="shared" si="54"/>
        <v>0</v>
      </c>
      <c r="R300" s="8">
        <f t="shared" si="54"/>
        <v>0</v>
      </c>
      <c r="S300" s="8">
        <f t="shared" si="54"/>
        <v>0</v>
      </c>
      <c r="T300" s="21">
        <f t="shared" si="47"/>
        <v>13</v>
      </c>
      <c r="U300" s="19">
        <f>VLOOKUP($B300,Gas!$B$3:$E$2506,2)</f>
        <v>2.0350000000000001</v>
      </c>
      <c r="V300" s="44">
        <f t="shared" si="48"/>
        <v>13.891891891891891</v>
      </c>
      <c r="W300" s="5">
        <f>VLOOKUP($B300,Gas!$B$3:$E$2506,4)</f>
        <v>0.79788544084668267</v>
      </c>
    </row>
    <row r="301" spans="1:23" x14ac:dyDescent="0.2">
      <c r="A301" s="43">
        <f t="shared" si="52"/>
        <v>13</v>
      </c>
      <c r="B301" s="91">
        <v>36168</v>
      </c>
      <c r="C301" s="92">
        <v>27.2</v>
      </c>
      <c r="D301" s="4">
        <f t="shared" si="46"/>
        <v>-3.8584198403547355E-2</v>
      </c>
      <c r="E301" s="100">
        <f>STDEV(D301,D292:D300)*SQRT(trade_day)</f>
        <v>0.73768570572990921</v>
      </c>
      <c r="F301" s="5"/>
      <c r="G301" s="8">
        <f t="shared" si="54"/>
        <v>0</v>
      </c>
      <c r="H301" s="8">
        <f t="shared" si="54"/>
        <v>0</v>
      </c>
      <c r="I301" s="8">
        <f t="shared" si="54"/>
        <v>2.8000000000000007</v>
      </c>
      <c r="J301" s="8">
        <f t="shared" si="54"/>
        <v>7.8000000000000007</v>
      </c>
      <c r="K301" s="8">
        <f t="shared" si="54"/>
        <v>12.8</v>
      </c>
      <c r="L301" s="8">
        <f t="shared" si="54"/>
        <v>22.8</v>
      </c>
      <c r="M301" s="8">
        <f t="shared" si="54"/>
        <v>7.1999999999999993</v>
      </c>
      <c r="N301" s="8">
        <f t="shared" si="54"/>
        <v>2.1999999999999993</v>
      </c>
      <c r="O301" s="8">
        <f t="shared" si="54"/>
        <v>0</v>
      </c>
      <c r="P301" s="8">
        <f t="shared" si="54"/>
        <v>0</v>
      </c>
      <c r="Q301" s="8">
        <f t="shared" si="54"/>
        <v>0</v>
      </c>
      <c r="R301" s="8">
        <f t="shared" si="54"/>
        <v>0</v>
      </c>
      <c r="S301" s="8">
        <f t="shared" si="54"/>
        <v>0</v>
      </c>
      <c r="T301" s="21">
        <f t="shared" si="47"/>
        <v>13</v>
      </c>
      <c r="U301" s="19">
        <f>VLOOKUP($B301,Gas!$B$3:$E$2506,2)</f>
        <v>1.895</v>
      </c>
      <c r="V301" s="44">
        <f t="shared" si="48"/>
        <v>14.353562005277045</v>
      </c>
      <c r="W301" s="5">
        <f>VLOOKUP($B301,Gas!$B$3:$E$2506,4)</f>
        <v>0.88377844881916956</v>
      </c>
    </row>
    <row r="302" spans="1:23" x14ac:dyDescent="0.2">
      <c r="A302" s="43">
        <f t="shared" si="52"/>
        <v>13</v>
      </c>
      <c r="B302" s="91">
        <v>36171</v>
      </c>
      <c r="C302" s="92">
        <v>26.58</v>
      </c>
      <c r="D302" s="4">
        <f t="shared" si="46"/>
        <v>-2.3057920016852394E-2</v>
      </c>
      <c r="E302" s="100">
        <f>STDEV(D301:D302,D293:D300)*SQRT(trade_day)</f>
        <v>0.75438857261836867</v>
      </c>
      <c r="F302" s="5"/>
      <c r="G302" s="8">
        <f t="shared" si="54"/>
        <v>0</v>
      </c>
      <c r="H302" s="8">
        <f t="shared" si="54"/>
        <v>0</v>
      </c>
      <c r="I302" s="8">
        <f t="shared" si="54"/>
        <v>3.4200000000000017</v>
      </c>
      <c r="J302" s="8">
        <f t="shared" si="54"/>
        <v>8.4200000000000017</v>
      </c>
      <c r="K302" s="8">
        <f t="shared" si="54"/>
        <v>13.420000000000002</v>
      </c>
      <c r="L302" s="8">
        <f t="shared" si="54"/>
        <v>23.42</v>
      </c>
      <c r="M302" s="8">
        <f t="shared" si="54"/>
        <v>6.5799999999999983</v>
      </c>
      <c r="N302" s="8">
        <f t="shared" si="54"/>
        <v>1.5799999999999983</v>
      </c>
      <c r="O302" s="8">
        <f t="shared" si="54"/>
        <v>0</v>
      </c>
      <c r="P302" s="8">
        <f t="shared" si="54"/>
        <v>0</v>
      </c>
      <c r="Q302" s="8">
        <f t="shared" si="54"/>
        <v>0</v>
      </c>
      <c r="R302" s="8">
        <f t="shared" si="54"/>
        <v>0</v>
      </c>
      <c r="S302" s="8">
        <f t="shared" si="54"/>
        <v>0</v>
      </c>
      <c r="T302" s="21">
        <f t="shared" si="47"/>
        <v>13</v>
      </c>
      <c r="U302" s="19">
        <f>VLOOKUP($B302,Gas!$B$3:$E$2506,2)</f>
        <v>1.875</v>
      </c>
      <c r="V302" s="44">
        <f t="shared" si="48"/>
        <v>14.175999999999998</v>
      </c>
      <c r="W302" s="5">
        <f>VLOOKUP($B302,Gas!$B$3:$E$2506,4)</f>
        <v>0.8750984735847317</v>
      </c>
    </row>
    <row r="303" spans="1:23" x14ac:dyDescent="0.2">
      <c r="A303" s="43">
        <f t="shared" si="52"/>
        <v>13</v>
      </c>
      <c r="B303" s="91">
        <v>36172</v>
      </c>
      <c r="C303" s="92">
        <v>26.74</v>
      </c>
      <c r="D303" s="4">
        <f t="shared" si="46"/>
        <v>6.0015183886977597E-3</v>
      </c>
      <c r="E303" s="100">
        <f>STDEV(D301:D303,D294:D300)*SQRT(trade_day)</f>
        <v>0.71512405780309285</v>
      </c>
      <c r="F303" s="5"/>
      <c r="G303" s="8">
        <f t="shared" si="54"/>
        <v>0</v>
      </c>
      <c r="H303" s="8">
        <f t="shared" si="54"/>
        <v>0</v>
      </c>
      <c r="I303" s="8">
        <f t="shared" si="54"/>
        <v>3.2600000000000016</v>
      </c>
      <c r="J303" s="8">
        <f t="shared" si="54"/>
        <v>8.2600000000000016</v>
      </c>
      <c r="K303" s="8">
        <f t="shared" si="54"/>
        <v>13.260000000000002</v>
      </c>
      <c r="L303" s="8">
        <f t="shared" si="54"/>
        <v>23.26</v>
      </c>
      <c r="M303" s="8">
        <f t="shared" si="54"/>
        <v>6.7399999999999984</v>
      </c>
      <c r="N303" s="8">
        <f t="shared" si="54"/>
        <v>1.7399999999999984</v>
      </c>
      <c r="O303" s="8">
        <f t="shared" si="54"/>
        <v>0</v>
      </c>
      <c r="P303" s="8">
        <f t="shared" si="54"/>
        <v>0</v>
      </c>
      <c r="Q303" s="8">
        <f t="shared" si="54"/>
        <v>0</v>
      </c>
      <c r="R303" s="8">
        <f t="shared" si="54"/>
        <v>0</v>
      </c>
      <c r="S303" s="8">
        <f t="shared" si="54"/>
        <v>0</v>
      </c>
      <c r="T303" s="21">
        <f t="shared" si="47"/>
        <v>13</v>
      </c>
      <c r="U303" s="19">
        <f>VLOOKUP($B303,Gas!$B$3:$E$2506,2)</f>
        <v>1.82</v>
      </c>
      <c r="V303" s="44">
        <f t="shared" si="48"/>
        <v>14.692307692307692</v>
      </c>
      <c r="W303" s="5">
        <f>VLOOKUP($B303,Gas!$B$3:$E$2506,4)</f>
        <v>0.89339255649612082</v>
      </c>
    </row>
    <row r="304" spans="1:23" x14ac:dyDescent="0.2">
      <c r="A304" s="43">
        <f t="shared" si="52"/>
        <v>13</v>
      </c>
      <c r="B304" s="91">
        <v>36173</v>
      </c>
      <c r="C304" s="92">
        <v>26.54</v>
      </c>
      <c r="D304" s="4">
        <f t="shared" si="46"/>
        <v>-7.5075427697356605E-3</v>
      </c>
      <c r="E304" s="100">
        <f>STDEV(D301:D304,D295:D300)*SQRT(trade_day)</f>
        <v>0.71669340388839098</v>
      </c>
      <c r="F304" s="5"/>
      <c r="G304" s="8">
        <f t="shared" ref="G304:S313" si="55">IF(G$1="P",MAX(0,G$2-$C304),IF(G$1="C",MAX(0,$C304-G$2)))</f>
        <v>0</v>
      </c>
      <c r="H304" s="8">
        <f t="shared" si="55"/>
        <v>0</v>
      </c>
      <c r="I304" s="8">
        <f t="shared" si="55"/>
        <v>3.4600000000000009</v>
      </c>
      <c r="J304" s="8">
        <f t="shared" si="55"/>
        <v>8.4600000000000009</v>
      </c>
      <c r="K304" s="8">
        <f t="shared" si="55"/>
        <v>13.46</v>
      </c>
      <c r="L304" s="8">
        <f t="shared" si="55"/>
        <v>23.46</v>
      </c>
      <c r="M304" s="8">
        <f t="shared" si="55"/>
        <v>6.5399999999999991</v>
      </c>
      <c r="N304" s="8">
        <f t="shared" si="55"/>
        <v>1.5399999999999991</v>
      </c>
      <c r="O304" s="8">
        <f t="shared" si="55"/>
        <v>0</v>
      </c>
      <c r="P304" s="8">
        <f t="shared" si="55"/>
        <v>0</v>
      </c>
      <c r="Q304" s="8">
        <f t="shared" si="55"/>
        <v>0</v>
      </c>
      <c r="R304" s="8">
        <f t="shared" si="55"/>
        <v>0</v>
      </c>
      <c r="S304" s="8">
        <f t="shared" si="55"/>
        <v>0</v>
      </c>
      <c r="T304" s="21">
        <f t="shared" si="47"/>
        <v>13</v>
      </c>
      <c r="U304" s="19">
        <f>VLOOKUP($B304,Gas!$B$3:$E$2506,2)</f>
        <v>1.82</v>
      </c>
      <c r="V304" s="44">
        <f t="shared" si="48"/>
        <v>14.582417582417582</v>
      </c>
      <c r="W304" s="5">
        <f>VLOOKUP($B304,Gas!$B$3:$E$2506,4)</f>
        <v>0.89339255649612082</v>
      </c>
    </row>
    <row r="305" spans="1:23" x14ac:dyDescent="0.2">
      <c r="A305" s="43">
        <f t="shared" si="52"/>
        <v>13</v>
      </c>
      <c r="B305" s="91">
        <v>36174</v>
      </c>
      <c r="C305" s="92">
        <v>27.43</v>
      </c>
      <c r="D305" s="4">
        <f t="shared" si="46"/>
        <v>3.2984276045450518E-2</v>
      </c>
      <c r="E305" s="100">
        <f>STDEV(D301:D305,D296:D300)*SQRT(trade_day)</f>
        <v>0.70363096347359233</v>
      </c>
      <c r="F305" s="5"/>
      <c r="G305" s="8">
        <f t="shared" si="55"/>
        <v>0</v>
      </c>
      <c r="H305" s="8">
        <f t="shared" si="55"/>
        <v>0</v>
      </c>
      <c r="I305" s="8">
        <f t="shared" si="55"/>
        <v>2.5700000000000003</v>
      </c>
      <c r="J305" s="8">
        <f t="shared" si="55"/>
        <v>7.57</v>
      </c>
      <c r="K305" s="8">
        <f t="shared" si="55"/>
        <v>12.57</v>
      </c>
      <c r="L305" s="8">
        <f t="shared" si="55"/>
        <v>22.57</v>
      </c>
      <c r="M305" s="8">
        <f t="shared" si="55"/>
        <v>7.43</v>
      </c>
      <c r="N305" s="8">
        <f t="shared" si="55"/>
        <v>2.4299999999999997</v>
      </c>
      <c r="O305" s="8">
        <f t="shared" si="55"/>
        <v>0</v>
      </c>
      <c r="P305" s="8">
        <f t="shared" si="55"/>
        <v>0</v>
      </c>
      <c r="Q305" s="8">
        <f t="shared" si="55"/>
        <v>0</v>
      </c>
      <c r="R305" s="8">
        <f t="shared" si="55"/>
        <v>0</v>
      </c>
      <c r="S305" s="8">
        <f t="shared" si="55"/>
        <v>0</v>
      </c>
      <c r="T305" s="21">
        <f t="shared" si="47"/>
        <v>13</v>
      </c>
      <c r="U305" s="19">
        <f>VLOOKUP($B305,Gas!$B$3:$E$2506,2)</f>
        <v>1.865</v>
      </c>
      <c r="V305" s="44">
        <f t="shared" si="48"/>
        <v>14.707774798927614</v>
      </c>
      <c r="W305" s="5">
        <f>VLOOKUP($B305,Gas!$B$3:$E$2506,4)</f>
        <v>0.90874794300967465</v>
      </c>
    </row>
    <row r="306" spans="1:23" x14ac:dyDescent="0.2">
      <c r="A306" s="43">
        <f t="shared" si="52"/>
        <v>13</v>
      </c>
      <c r="B306" s="91">
        <v>36175</v>
      </c>
      <c r="C306" s="92">
        <v>26.48</v>
      </c>
      <c r="D306" s="4">
        <f t="shared" si="46"/>
        <v>-3.5247573880704409E-2</v>
      </c>
      <c r="E306" s="100">
        <f>STDEV(D301:D306,D297:D300)*SQRT(trade_day)</f>
        <v>0.71829582369603662</v>
      </c>
      <c r="F306" s="5"/>
      <c r="G306" s="8">
        <f t="shared" si="55"/>
        <v>0</v>
      </c>
      <c r="H306" s="8">
        <f t="shared" si="55"/>
        <v>0</v>
      </c>
      <c r="I306" s="8">
        <f t="shared" si="55"/>
        <v>3.5199999999999996</v>
      </c>
      <c r="J306" s="8">
        <f t="shared" si="55"/>
        <v>8.52</v>
      </c>
      <c r="K306" s="8">
        <f t="shared" si="55"/>
        <v>13.52</v>
      </c>
      <c r="L306" s="8">
        <f t="shared" si="55"/>
        <v>23.52</v>
      </c>
      <c r="M306" s="8">
        <f t="shared" si="55"/>
        <v>6.48</v>
      </c>
      <c r="N306" s="8">
        <f t="shared" si="55"/>
        <v>1.4800000000000004</v>
      </c>
      <c r="O306" s="8">
        <f t="shared" si="55"/>
        <v>0</v>
      </c>
      <c r="P306" s="8">
        <f t="shared" si="55"/>
        <v>0</v>
      </c>
      <c r="Q306" s="8">
        <f t="shared" si="55"/>
        <v>0</v>
      </c>
      <c r="R306" s="8">
        <f t="shared" si="55"/>
        <v>0</v>
      </c>
      <c r="S306" s="8">
        <f t="shared" si="55"/>
        <v>0</v>
      </c>
      <c r="T306" s="21">
        <f t="shared" si="47"/>
        <v>13</v>
      </c>
      <c r="U306" s="19">
        <f>VLOOKUP($B306,Gas!$B$3:$E$2506,2)</f>
        <v>1.78</v>
      </c>
      <c r="V306" s="44">
        <f t="shared" si="48"/>
        <v>14.876404494382022</v>
      </c>
      <c r="W306" s="5">
        <f>VLOOKUP($B306,Gas!$B$3:$E$2506,4)</f>
        <v>0.53147962755537148</v>
      </c>
    </row>
    <row r="307" spans="1:23" x14ac:dyDescent="0.2">
      <c r="A307" s="43">
        <f t="shared" si="52"/>
        <v>13</v>
      </c>
      <c r="B307" s="91">
        <v>36179</v>
      </c>
      <c r="C307" s="92">
        <v>25.33</v>
      </c>
      <c r="D307" s="4">
        <f t="shared" si="46"/>
        <v>-4.4400267055223736E-2</v>
      </c>
      <c r="E307" s="100">
        <f>STDEV(D301:D307,D298:D300)*SQRT(trade_day)</f>
        <v>0.65183038254501535</v>
      </c>
      <c r="F307" s="5"/>
      <c r="G307" s="8">
        <f t="shared" si="55"/>
        <v>0</v>
      </c>
      <c r="H307" s="8">
        <f t="shared" si="55"/>
        <v>0</v>
      </c>
      <c r="I307" s="8">
        <f t="shared" si="55"/>
        <v>4.6700000000000017</v>
      </c>
      <c r="J307" s="8">
        <f t="shared" si="55"/>
        <v>9.6700000000000017</v>
      </c>
      <c r="K307" s="8">
        <f t="shared" si="55"/>
        <v>14.670000000000002</v>
      </c>
      <c r="L307" s="8">
        <f t="shared" si="55"/>
        <v>24.67</v>
      </c>
      <c r="M307" s="8">
        <f t="shared" si="55"/>
        <v>5.3299999999999983</v>
      </c>
      <c r="N307" s="8">
        <f t="shared" si="55"/>
        <v>0.32999999999999829</v>
      </c>
      <c r="O307" s="8">
        <f t="shared" si="55"/>
        <v>0</v>
      </c>
      <c r="P307" s="8">
        <f t="shared" si="55"/>
        <v>0</v>
      </c>
      <c r="Q307" s="8">
        <f t="shared" si="55"/>
        <v>0</v>
      </c>
      <c r="R307" s="8">
        <f t="shared" si="55"/>
        <v>0</v>
      </c>
      <c r="S307" s="8">
        <f t="shared" si="55"/>
        <v>0</v>
      </c>
      <c r="T307" s="21">
        <f t="shared" si="47"/>
        <v>13</v>
      </c>
      <c r="U307" s="19">
        <f>VLOOKUP($B307,Gas!$B$3:$E$2506,2)</f>
        <v>1.7949999999999999</v>
      </c>
      <c r="V307" s="44">
        <f t="shared" si="48"/>
        <v>14.111420612813371</v>
      </c>
      <c r="W307" s="5">
        <f>VLOOKUP($B307,Gas!$B$3:$E$2506,4)</f>
        <v>0.37886120520317512</v>
      </c>
    </row>
    <row r="308" spans="1:23" x14ac:dyDescent="0.2">
      <c r="A308" s="43">
        <f t="shared" si="52"/>
        <v>13</v>
      </c>
      <c r="B308" s="91">
        <v>36180</v>
      </c>
      <c r="C308" s="92">
        <v>22.99</v>
      </c>
      <c r="D308" s="4">
        <f t="shared" si="46"/>
        <v>-9.6930125238493633E-2</v>
      </c>
      <c r="E308" s="100">
        <f>STDEV(D301:D308,D299:D300)*SQRT(trade_day)</f>
        <v>0.61619995798113536</v>
      </c>
      <c r="F308" s="5"/>
      <c r="G308" s="8">
        <f t="shared" si="55"/>
        <v>0</v>
      </c>
      <c r="H308" s="8">
        <f t="shared" si="55"/>
        <v>2.0100000000000016</v>
      </c>
      <c r="I308" s="8">
        <f t="shared" si="55"/>
        <v>7.0100000000000016</v>
      </c>
      <c r="J308" s="8">
        <f t="shared" si="55"/>
        <v>12.010000000000002</v>
      </c>
      <c r="K308" s="8">
        <f t="shared" si="55"/>
        <v>17.010000000000002</v>
      </c>
      <c r="L308" s="8">
        <f t="shared" si="55"/>
        <v>27.01</v>
      </c>
      <c r="M308" s="8">
        <f t="shared" si="55"/>
        <v>2.9899999999999984</v>
      </c>
      <c r="N308" s="8">
        <f t="shared" si="55"/>
        <v>0</v>
      </c>
      <c r="O308" s="8">
        <f t="shared" si="55"/>
        <v>0</v>
      </c>
      <c r="P308" s="8">
        <f t="shared" si="55"/>
        <v>0</v>
      </c>
      <c r="Q308" s="8">
        <f t="shared" si="55"/>
        <v>0</v>
      </c>
      <c r="R308" s="8">
        <f t="shared" si="55"/>
        <v>0</v>
      </c>
      <c r="S308" s="8">
        <f t="shared" si="55"/>
        <v>0</v>
      </c>
      <c r="T308" s="21">
        <f t="shared" si="47"/>
        <v>13</v>
      </c>
      <c r="U308" s="19">
        <f>VLOOKUP($B308,Gas!$B$3:$E$2506,2)</f>
        <v>1.77</v>
      </c>
      <c r="V308" s="44">
        <f t="shared" si="48"/>
        <v>12.988700564971751</v>
      </c>
      <c r="W308" s="5">
        <f>VLOOKUP($B308,Gas!$B$3:$E$2506,4)</f>
        <v>0.38177929103191638</v>
      </c>
    </row>
    <row r="309" spans="1:23" x14ac:dyDescent="0.2">
      <c r="A309" s="43">
        <f t="shared" si="52"/>
        <v>13</v>
      </c>
      <c r="B309" s="91">
        <v>36181</v>
      </c>
      <c r="C309" s="92">
        <v>21.8</v>
      </c>
      <c r="D309" s="4">
        <f t="shared" si="46"/>
        <v>-5.3149368980046775E-2</v>
      </c>
      <c r="E309" s="100">
        <f>STDEV(D301:D309,D300)*SQRT(trade_day)</f>
        <v>0.62953302173412951</v>
      </c>
      <c r="F309" s="5"/>
      <c r="G309" s="8">
        <f t="shared" si="55"/>
        <v>0</v>
      </c>
      <c r="H309" s="8">
        <f t="shared" si="55"/>
        <v>3.1999999999999993</v>
      </c>
      <c r="I309" s="8">
        <f t="shared" si="55"/>
        <v>8.1999999999999993</v>
      </c>
      <c r="J309" s="8">
        <f t="shared" si="55"/>
        <v>13.2</v>
      </c>
      <c r="K309" s="8">
        <f t="shared" si="55"/>
        <v>18.2</v>
      </c>
      <c r="L309" s="8">
        <f t="shared" si="55"/>
        <v>28.2</v>
      </c>
      <c r="M309" s="8">
        <f t="shared" si="55"/>
        <v>1.8000000000000007</v>
      </c>
      <c r="N309" s="8">
        <f t="shared" si="55"/>
        <v>0</v>
      </c>
      <c r="O309" s="8">
        <f t="shared" si="55"/>
        <v>0</v>
      </c>
      <c r="P309" s="8">
        <f t="shared" si="55"/>
        <v>0</v>
      </c>
      <c r="Q309" s="8">
        <f t="shared" si="55"/>
        <v>0</v>
      </c>
      <c r="R309" s="8">
        <f t="shared" si="55"/>
        <v>0</v>
      </c>
      <c r="S309" s="8">
        <f t="shared" si="55"/>
        <v>0</v>
      </c>
      <c r="T309" s="21">
        <f t="shared" si="47"/>
        <v>13</v>
      </c>
      <c r="U309" s="19">
        <f>VLOOKUP($B309,Gas!$B$3:$E$2506,2)</f>
        <v>1.8</v>
      </c>
      <c r="V309" s="44">
        <f t="shared" si="48"/>
        <v>12.111111111111111</v>
      </c>
      <c r="W309" s="5">
        <f>VLOOKUP($B309,Gas!$B$3:$E$2506,4)</f>
        <v>0.40487303353154225</v>
      </c>
    </row>
    <row r="310" spans="1:23" x14ac:dyDescent="0.2">
      <c r="A310" s="43">
        <f t="shared" si="52"/>
        <v>13</v>
      </c>
      <c r="B310" s="91">
        <v>36182</v>
      </c>
      <c r="C310" s="92">
        <v>20.63</v>
      </c>
      <c r="D310" s="4">
        <f t="shared" si="46"/>
        <v>-5.516364271188292E-2</v>
      </c>
      <c r="E310" s="100">
        <f t="shared" ref="E310:E373" si="56">STDEV(D301:D310)*SQRT(trade_day)</f>
        <v>0.57135082809711768</v>
      </c>
      <c r="F310" s="5"/>
      <c r="G310" s="8">
        <f t="shared" si="55"/>
        <v>0</v>
      </c>
      <c r="H310" s="8">
        <f t="shared" si="55"/>
        <v>4.370000000000001</v>
      </c>
      <c r="I310" s="8">
        <f t="shared" si="55"/>
        <v>9.370000000000001</v>
      </c>
      <c r="J310" s="8">
        <f t="shared" si="55"/>
        <v>14.370000000000001</v>
      </c>
      <c r="K310" s="8">
        <f t="shared" si="55"/>
        <v>19.37</v>
      </c>
      <c r="L310" s="8">
        <f t="shared" si="55"/>
        <v>29.37</v>
      </c>
      <c r="M310" s="8">
        <f t="shared" si="55"/>
        <v>0.62999999999999901</v>
      </c>
      <c r="N310" s="8">
        <f t="shared" si="55"/>
        <v>0</v>
      </c>
      <c r="O310" s="8">
        <f t="shared" si="55"/>
        <v>0</v>
      </c>
      <c r="P310" s="8">
        <f t="shared" si="55"/>
        <v>0</v>
      </c>
      <c r="Q310" s="8">
        <f t="shared" si="55"/>
        <v>0</v>
      </c>
      <c r="R310" s="8">
        <f t="shared" si="55"/>
        <v>0</v>
      </c>
      <c r="S310" s="8">
        <f t="shared" si="55"/>
        <v>0</v>
      </c>
      <c r="T310" s="21">
        <f t="shared" si="47"/>
        <v>13</v>
      </c>
      <c r="U310" s="19">
        <f>VLOOKUP($B310,Gas!$B$3:$E$2506,2)</f>
        <v>1.845</v>
      </c>
      <c r="V310" s="44">
        <f t="shared" si="48"/>
        <v>11.181571815718156</v>
      </c>
      <c r="W310" s="5">
        <f>VLOOKUP($B310,Gas!$B$3:$E$2506,4)</f>
        <v>0.39837884296182946</v>
      </c>
    </row>
    <row r="311" spans="1:23" x14ac:dyDescent="0.2">
      <c r="A311" s="43">
        <f t="shared" si="52"/>
        <v>13</v>
      </c>
      <c r="B311" s="91">
        <v>36185</v>
      </c>
      <c r="C311" s="92">
        <v>20.52</v>
      </c>
      <c r="D311" s="4">
        <f t="shared" si="46"/>
        <v>-5.3463067805916151E-3</v>
      </c>
      <c r="E311" s="100">
        <f t="shared" si="56"/>
        <v>0.58394306984652677</v>
      </c>
      <c r="F311" s="5"/>
      <c r="G311" s="8">
        <f t="shared" si="55"/>
        <v>0</v>
      </c>
      <c r="H311" s="8">
        <f t="shared" si="55"/>
        <v>4.4800000000000004</v>
      </c>
      <c r="I311" s="8">
        <f t="shared" si="55"/>
        <v>9.48</v>
      </c>
      <c r="J311" s="8">
        <f t="shared" si="55"/>
        <v>14.48</v>
      </c>
      <c r="K311" s="8">
        <f t="shared" si="55"/>
        <v>19.48</v>
      </c>
      <c r="L311" s="8">
        <f t="shared" si="55"/>
        <v>29.48</v>
      </c>
      <c r="M311" s="8">
        <f t="shared" si="55"/>
        <v>0.51999999999999957</v>
      </c>
      <c r="N311" s="8">
        <f t="shared" si="55"/>
        <v>0</v>
      </c>
      <c r="O311" s="8">
        <f t="shared" si="55"/>
        <v>0</v>
      </c>
      <c r="P311" s="8">
        <f t="shared" si="55"/>
        <v>0</v>
      </c>
      <c r="Q311" s="8">
        <f t="shared" si="55"/>
        <v>0</v>
      </c>
      <c r="R311" s="8">
        <f t="shared" si="55"/>
        <v>0</v>
      </c>
      <c r="S311" s="8">
        <f t="shared" si="55"/>
        <v>0</v>
      </c>
      <c r="T311" s="21">
        <f t="shared" si="47"/>
        <v>13</v>
      </c>
      <c r="U311" s="19">
        <f>VLOOKUP($B311,Gas!$B$3:$E$2506,2)</f>
        <v>1.81</v>
      </c>
      <c r="V311" s="44">
        <f t="shared" si="48"/>
        <v>11.337016574585634</v>
      </c>
      <c r="W311" s="5">
        <f>VLOOKUP($B311,Gas!$B$3:$E$2506,4)</f>
        <v>0.24649774387373116</v>
      </c>
    </row>
    <row r="312" spans="1:23" x14ac:dyDescent="0.2">
      <c r="A312" s="43">
        <f t="shared" si="52"/>
        <v>13</v>
      </c>
      <c r="B312" s="91">
        <v>36186</v>
      </c>
      <c r="C312" s="92">
        <v>21.27</v>
      </c>
      <c r="D312" s="4">
        <f t="shared" si="46"/>
        <v>3.5897608909576967E-2</v>
      </c>
      <c r="E312" s="100">
        <f t="shared" si="56"/>
        <v>0.66683229261996646</v>
      </c>
      <c r="F312" s="5"/>
      <c r="G312" s="8">
        <f t="shared" si="55"/>
        <v>0</v>
      </c>
      <c r="H312" s="8">
        <f t="shared" si="55"/>
        <v>3.7300000000000004</v>
      </c>
      <c r="I312" s="8">
        <f t="shared" si="55"/>
        <v>8.73</v>
      </c>
      <c r="J312" s="8">
        <f t="shared" si="55"/>
        <v>13.73</v>
      </c>
      <c r="K312" s="8">
        <f t="shared" si="55"/>
        <v>18.73</v>
      </c>
      <c r="L312" s="8">
        <f t="shared" si="55"/>
        <v>28.73</v>
      </c>
      <c r="M312" s="8">
        <f t="shared" si="55"/>
        <v>1.2699999999999996</v>
      </c>
      <c r="N312" s="8">
        <f t="shared" si="55"/>
        <v>0</v>
      </c>
      <c r="O312" s="8">
        <f t="shared" si="55"/>
        <v>0</v>
      </c>
      <c r="P312" s="8">
        <f t="shared" si="55"/>
        <v>0</v>
      </c>
      <c r="Q312" s="8">
        <f t="shared" si="55"/>
        <v>0</v>
      </c>
      <c r="R312" s="8">
        <f t="shared" si="55"/>
        <v>0</v>
      </c>
      <c r="S312" s="8">
        <f t="shared" si="55"/>
        <v>0</v>
      </c>
      <c r="T312" s="21">
        <f t="shared" si="47"/>
        <v>13</v>
      </c>
      <c r="U312" s="19">
        <f>VLOOKUP($B312,Gas!$B$3:$E$2506,2)</f>
        <v>1.75</v>
      </c>
      <c r="V312" s="44">
        <f t="shared" si="48"/>
        <v>12.154285714285715</v>
      </c>
      <c r="W312" s="5">
        <f>VLOOKUP($B312,Gas!$B$3:$E$2506,4)</f>
        <v>0.3201758944109922</v>
      </c>
    </row>
    <row r="313" spans="1:23" x14ac:dyDescent="0.2">
      <c r="A313" s="43">
        <f t="shared" si="52"/>
        <v>13</v>
      </c>
      <c r="B313" s="91">
        <v>36187</v>
      </c>
      <c r="C313" s="92">
        <v>20.62</v>
      </c>
      <c r="D313" s="4">
        <f t="shared" si="46"/>
        <v>-3.1036150623331905E-2</v>
      </c>
      <c r="E313" s="100">
        <f t="shared" si="56"/>
        <v>0.64865551187727899</v>
      </c>
      <c r="F313" s="5"/>
      <c r="G313" s="8">
        <f t="shared" si="55"/>
        <v>0</v>
      </c>
      <c r="H313" s="8">
        <f t="shared" si="55"/>
        <v>4.379999999999999</v>
      </c>
      <c r="I313" s="8">
        <f t="shared" si="55"/>
        <v>9.379999999999999</v>
      </c>
      <c r="J313" s="8">
        <f t="shared" si="55"/>
        <v>14.379999999999999</v>
      </c>
      <c r="K313" s="8">
        <f t="shared" si="55"/>
        <v>19.38</v>
      </c>
      <c r="L313" s="8">
        <f t="shared" si="55"/>
        <v>29.38</v>
      </c>
      <c r="M313" s="8">
        <f t="shared" si="55"/>
        <v>0.62000000000000099</v>
      </c>
      <c r="N313" s="8">
        <f t="shared" si="55"/>
        <v>0</v>
      </c>
      <c r="O313" s="8">
        <f t="shared" si="55"/>
        <v>0</v>
      </c>
      <c r="P313" s="8">
        <f t="shared" si="55"/>
        <v>0</v>
      </c>
      <c r="Q313" s="8">
        <f t="shared" si="55"/>
        <v>0</v>
      </c>
      <c r="R313" s="8">
        <f t="shared" si="55"/>
        <v>0</v>
      </c>
      <c r="S313" s="8">
        <f t="shared" si="55"/>
        <v>0</v>
      </c>
      <c r="T313" s="21">
        <f t="shared" si="47"/>
        <v>13</v>
      </c>
      <c r="U313" s="19">
        <f>VLOOKUP($B313,Gas!$B$3:$E$2506,2)</f>
        <v>1.72</v>
      </c>
      <c r="V313" s="44">
        <f t="shared" si="48"/>
        <v>11.988372093023257</v>
      </c>
      <c r="W313" s="5">
        <f>VLOOKUP($B313,Gas!$B$3:$E$2506,4)</f>
        <v>0.33145894166063727</v>
      </c>
    </row>
    <row r="314" spans="1:23" x14ac:dyDescent="0.2">
      <c r="A314" s="43">
        <f t="shared" si="52"/>
        <v>13</v>
      </c>
      <c r="B314" s="91">
        <v>36188</v>
      </c>
      <c r="C314" s="92">
        <v>21.47</v>
      </c>
      <c r="D314" s="4">
        <f t="shared" si="46"/>
        <v>4.0395133301875642E-2</v>
      </c>
      <c r="E314" s="100">
        <f t="shared" si="56"/>
        <v>0.72615908119406125</v>
      </c>
      <c r="F314" s="5"/>
      <c r="G314" s="8">
        <f t="shared" ref="G314:S323" si="57">IF(G$1="P",MAX(0,G$2-$C314),IF(G$1="C",MAX(0,$C314-G$2)))</f>
        <v>0</v>
      </c>
      <c r="H314" s="8">
        <f t="shared" si="57"/>
        <v>3.5300000000000011</v>
      </c>
      <c r="I314" s="8">
        <f t="shared" si="57"/>
        <v>8.5300000000000011</v>
      </c>
      <c r="J314" s="8">
        <f t="shared" si="57"/>
        <v>13.530000000000001</v>
      </c>
      <c r="K314" s="8">
        <f t="shared" si="57"/>
        <v>18.53</v>
      </c>
      <c r="L314" s="8">
        <f t="shared" si="57"/>
        <v>28.53</v>
      </c>
      <c r="M314" s="8">
        <f t="shared" si="57"/>
        <v>1.4699999999999989</v>
      </c>
      <c r="N314" s="8">
        <f t="shared" si="57"/>
        <v>0</v>
      </c>
      <c r="O314" s="8">
        <f t="shared" si="57"/>
        <v>0</v>
      </c>
      <c r="P314" s="8">
        <f t="shared" si="57"/>
        <v>0</v>
      </c>
      <c r="Q314" s="8">
        <f t="shared" si="57"/>
        <v>0</v>
      </c>
      <c r="R314" s="8">
        <f t="shared" si="57"/>
        <v>0</v>
      </c>
      <c r="S314" s="8">
        <f t="shared" si="57"/>
        <v>0</v>
      </c>
      <c r="T314" s="21">
        <f t="shared" si="47"/>
        <v>13</v>
      </c>
      <c r="U314" s="19">
        <f>VLOOKUP($B314,Gas!$B$3:$E$2506,2)</f>
        <v>1.75</v>
      </c>
      <c r="V314" s="44">
        <f t="shared" si="48"/>
        <v>12.268571428571429</v>
      </c>
      <c r="W314" s="5">
        <f>VLOOKUP($B314,Gas!$B$3:$E$2506,4)</f>
        <v>0.35604001289511783</v>
      </c>
    </row>
    <row r="315" spans="1:23" x14ac:dyDescent="0.2">
      <c r="A315" s="43">
        <f t="shared" si="52"/>
        <v>13</v>
      </c>
      <c r="B315" s="91">
        <v>36189</v>
      </c>
      <c r="C315" s="92">
        <v>21.75</v>
      </c>
      <c r="D315" s="4">
        <f t="shared" si="46"/>
        <v>1.295714564400339E-2</v>
      </c>
      <c r="E315" s="100">
        <f t="shared" si="56"/>
        <v>0.69068671518871183</v>
      </c>
      <c r="F315" s="5"/>
      <c r="G315" s="8">
        <f t="shared" si="57"/>
        <v>0</v>
      </c>
      <c r="H315" s="8">
        <f t="shared" si="57"/>
        <v>3.25</v>
      </c>
      <c r="I315" s="8">
        <f t="shared" si="57"/>
        <v>8.25</v>
      </c>
      <c r="J315" s="8">
        <f t="shared" si="57"/>
        <v>13.25</v>
      </c>
      <c r="K315" s="8">
        <f t="shared" si="57"/>
        <v>18.25</v>
      </c>
      <c r="L315" s="8">
        <f t="shared" si="57"/>
        <v>28.25</v>
      </c>
      <c r="M315" s="8">
        <f t="shared" si="57"/>
        <v>1.75</v>
      </c>
      <c r="N315" s="8">
        <f t="shared" si="57"/>
        <v>0</v>
      </c>
      <c r="O315" s="8">
        <f t="shared" si="57"/>
        <v>0</v>
      </c>
      <c r="P315" s="8">
        <f t="shared" si="57"/>
        <v>0</v>
      </c>
      <c r="Q315" s="8">
        <f t="shared" si="57"/>
        <v>0</v>
      </c>
      <c r="R315" s="8">
        <f t="shared" si="57"/>
        <v>0</v>
      </c>
      <c r="S315" s="8">
        <f t="shared" si="57"/>
        <v>0</v>
      </c>
      <c r="T315" s="21">
        <f t="shared" si="47"/>
        <v>13</v>
      </c>
      <c r="U315" s="19">
        <f>VLOOKUP($B315,Gas!$B$3:$E$2506,2)</f>
        <v>1.8049999999999999</v>
      </c>
      <c r="V315" s="44">
        <f t="shared" si="48"/>
        <v>12.049861495844876</v>
      </c>
      <c r="W315" s="5">
        <f>VLOOKUP($B315,Gas!$B$3:$E$2506,4)</f>
        <v>0.40998635113941989</v>
      </c>
    </row>
    <row r="316" spans="1:23" x14ac:dyDescent="0.2">
      <c r="A316" s="43">
        <f t="shared" si="52"/>
        <v>14</v>
      </c>
      <c r="B316" s="91">
        <v>36192</v>
      </c>
      <c r="C316" s="92">
        <v>22.29</v>
      </c>
      <c r="D316" s="4">
        <f t="shared" si="46"/>
        <v>2.4524389863084351E-2</v>
      </c>
      <c r="E316" s="100">
        <f t="shared" si="56"/>
        <v>0.72551167899384683</v>
      </c>
      <c r="F316" s="5"/>
      <c r="G316" s="8">
        <f t="shared" si="57"/>
        <v>0</v>
      </c>
      <c r="H316" s="8">
        <f t="shared" si="57"/>
        <v>2.7100000000000009</v>
      </c>
      <c r="I316" s="8">
        <f t="shared" si="57"/>
        <v>7.7100000000000009</v>
      </c>
      <c r="J316" s="8">
        <f t="shared" si="57"/>
        <v>12.71</v>
      </c>
      <c r="K316" s="8">
        <f t="shared" si="57"/>
        <v>17.71</v>
      </c>
      <c r="L316" s="8">
        <f t="shared" si="57"/>
        <v>27.71</v>
      </c>
      <c r="M316" s="8">
        <f t="shared" si="57"/>
        <v>2.2899999999999991</v>
      </c>
      <c r="N316" s="8">
        <f t="shared" si="57"/>
        <v>0</v>
      </c>
      <c r="O316" s="8">
        <f t="shared" si="57"/>
        <v>0</v>
      </c>
      <c r="P316" s="8">
        <f t="shared" si="57"/>
        <v>0</v>
      </c>
      <c r="Q316" s="8">
        <f t="shared" si="57"/>
        <v>0</v>
      </c>
      <c r="R316" s="8">
        <f t="shared" si="57"/>
        <v>0</v>
      </c>
      <c r="S316" s="8">
        <f t="shared" si="57"/>
        <v>0</v>
      </c>
      <c r="T316" s="21">
        <f t="shared" si="47"/>
        <v>14</v>
      </c>
      <c r="U316" s="19">
        <f>VLOOKUP($B316,Gas!$B$3:$E$2506,2)</f>
        <v>1.8049999999999999</v>
      </c>
      <c r="V316" s="44">
        <f t="shared" si="48"/>
        <v>12.349030470914128</v>
      </c>
      <c r="W316" s="5">
        <f>VLOOKUP($B316,Gas!$B$3:$E$2506,4)</f>
        <v>0.35295855861605935</v>
      </c>
    </row>
    <row r="317" spans="1:23" x14ac:dyDescent="0.2">
      <c r="A317" s="43">
        <f t="shared" si="52"/>
        <v>14</v>
      </c>
      <c r="B317" s="91">
        <v>36193</v>
      </c>
      <c r="C317" s="92">
        <v>21.73</v>
      </c>
      <c r="D317" s="4">
        <f t="shared" si="46"/>
        <v>-2.5444353129439195E-2</v>
      </c>
      <c r="E317" s="100">
        <f t="shared" si="56"/>
        <v>0.71185116718249331</v>
      </c>
      <c r="F317" s="5"/>
      <c r="G317" s="8">
        <f t="shared" si="57"/>
        <v>0</v>
      </c>
      <c r="H317" s="8">
        <f t="shared" si="57"/>
        <v>3.2699999999999996</v>
      </c>
      <c r="I317" s="8">
        <f t="shared" si="57"/>
        <v>8.27</v>
      </c>
      <c r="J317" s="8">
        <f t="shared" si="57"/>
        <v>13.27</v>
      </c>
      <c r="K317" s="8">
        <f t="shared" si="57"/>
        <v>18.27</v>
      </c>
      <c r="L317" s="8">
        <f t="shared" si="57"/>
        <v>28.27</v>
      </c>
      <c r="M317" s="8">
        <f t="shared" si="57"/>
        <v>1.7300000000000004</v>
      </c>
      <c r="N317" s="8">
        <f t="shared" si="57"/>
        <v>0</v>
      </c>
      <c r="O317" s="8">
        <f t="shared" si="57"/>
        <v>0</v>
      </c>
      <c r="P317" s="8">
        <f t="shared" si="57"/>
        <v>0</v>
      </c>
      <c r="Q317" s="8">
        <f t="shared" si="57"/>
        <v>0</v>
      </c>
      <c r="R317" s="8">
        <f t="shared" si="57"/>
        <v>0</v>
      </c>
      <c r="S317" s="8">
        <f t="shared" si="57"/>
        <v>0</v>
      </c>
      <c r="T317" s="21">
        <f t="shared" si="47"/>
        <v>14</v>
      </c>
      <c r="U317" s="19">
        <f>VLOOKUP($B317,Gas!$B$3:$E$2506,2)</f>
        <v>1.7450000000000001</v>
      </c>
      <c r="V317" s="44">
        <f t="shared" si="48"/>
        <v>12.452722063037248</v>
      </c>
      <c r="W317" s="5">
        <f>VLOOKUP($B317,Gas!$B$3:$E$2506,4)</f>
        <v>0.39060995734895176</v>
      </c>
    </row>
    <row r="318" spans="1:23" x14ac:dyDescent="0.2">
      <c r="A318" s="43">
        <f t="shared" si="52"/>
        <v>14</v>
      </c>
      <c r="B318" s="91">
        <v>36194</v>
      </c>
      <c r="C318" s="92">
        <v>20.76</v>
      </c>
      <c r="D318" s="4">
        <f t="shared" si="46"/>
        <v>-4.5665735970650351E-2</v>
      </c>
      <c r="E318" s="100">
        <f t="shared" si="56"/>
        <v>0.58312337439469497</v>
      </c>
      <c r="F318" s="5"/>
      <c r="G318" s="8">
        <f t="shared" si="57"/>
        <v>0</v>
      </c>
      <c r="H318" s="8">
        <f t="shared" si="57"/>
        <v>4.2399999999999984</v>
      </c>
      <c r="I318" s="8">
        <f t="shared" si="57"/>
        <v>9.2399999999999984</v>
      </c>
      <c r="J318" s="8">
        <f t="shared" si="57"/>
        <v>14.239999999999998</v>
      </c>
      <c r="K318" s="8">
        <f t="shared" si="57"/>
        <v>19.239999999999998</v>
      </c>
      <c r="L318" s="8">
        <f t="shared" si="57"/>
        <v>29.24</v>
      </c>
      <c r="M318" s="8">
        <f t="shared" si="57"/>
        <v>0.76000000000000156</v>
      </c>
      <c r="N318" s="8">
        <f t="shared" si="57"/>
        <v>0</v>
      </c>
      <c r="O318" s="8">
        <f t="shared" si="57"/>
        <v>0</v>
      </c>
      <c r="P318" s="8">
        <f t="shared" si="57"/>
        <v>0</v>
      </c>
      <c r="Q318" s="8">
        <f t="shared" si="57"/>
        <v>0</v>
      </c>
      <c r="R318" s="8">
        <f t="shared" si="57"/>
        <v>0</v>
      </c>
      <c r="S318" s="8">
        <f t="shared" si="57"/>
        <v>0</v>
      </c>
      <c r="T318" s="21">
        <f t="shared" si="47"/>
        <v>14</v>
      </c>
      <c r="U318" s="19">
        <f>VLOOKUP($B318,Gas!$B$3:$E$2506,2)</f>
        <v>1.77</v>
      </c>
      <c r="V318" s="44">
        <f t="shared" si="48"/>
        <v>11.728813559322035</v>
      </c>
      <c r="W318" s="5">
        <f>VLOOKUP($B318,Gas!$B$3:$E$2506,4)</f>
        <v>0.40519335579458221</v>
      </c>
    </row>
    <row r="319" spans="1:23" x14ac:dyDescent="0.2">
      <c r="A319" s="43">
        <f t="shared" si="52"/>
        <v>14</v>
      </c>
      <c r="B319" s="91">
        <v>36195</v>
      </c>
      <c r="C319" s="92">
        <v>20.78</v>
      </c>
      <c r="D319" s="4">
        <f t="shared" si="46"/>
        <v>9.6292737339334286E-4</v>
      </c>
      <c r="E319" s="100">
        <f t="shared" si="56"/>
        <v>0.53303821088132386</v>
      </c>
      <c r="F319" s="5"/>
      <c r="G319" s="8">
        <f t="shared" si="57"/>
        <v>0</v>
      </c>
      <c r="H319" s="8">
        <f t="shared" si="57"/>
        <v>4.2199999999999989</v>
      </c>
      <c r="I319" s="8">
        <f t="shared" si="57"/>
        <v>9.2199999999999989</v>
      </c>
      <c r="J319" s="8">
        <f t="shared" si="57"/>
        <v>14.219999999999999</v>
      </c>
      <c r="K319" s="8">
        <f t="shared" si="57"/>
        <v>19.22</v>
      </c>
      <c r="L319" s="8">
        <f t="shared" si="57"/>
        <v>29.22</v>
      </c>
      <c r="M319" s="8">
        <f t="shared" si="57"/>
        <v>0.78000000000000114</v>
      </c>
      <c r="N319" s="8">
        <f t="shared" si="57"/>
        <v>0</v>
      </c>
      <c r="O319" s="8">
        <f t="shared" si="57"/>
        <v>0</v>
      </c>
      <c r="P319" s="8">
        <f t="shared" si="57"/>
        <v>0</v>
      </c>
      <c r="Q319" s="8">
        <f t="shared" si="57"/>
        <v>0</v>
      </c>
      <c r="R319" s="8">
        <f t="shared" si="57"/>
        <v>0</v>
      </c>
      <c r="S319" s="8">
        <f t="shared" si="57"/>
        <v>0</v>
      </c>
      <c r="T319" s="21">
        <f t="shared" si="47"/>
        <v>14</v>
      </c>
      <c r="U319" s="19">
        <f>VLOOKUP($B319,Gas!$B$3:$E$2506,2)</f>
        <v>1.8</v>
      </c>
      <c r="V319" s="44">
        <f t="shared" si="48"/>
        <v>11.544444444444444</v>
      </c>
      <c r="W319" s="5">
        <f>VLOOKUP($B319,Gas!$B$3:$E$2506,4)</f>
        <v>0.42135333095950811</v>
      </c>
    </row>
    <row r="320" spans="1:23" x14ac:dyDescent="0.2">
      <c r="A320" s="43">
        <f t="shared" si="52"/>
        <v>14</v>
      </c>
      <c r="B320" s="91">
        <v>36196</v>
      </c>
      <c r="C320" s="92">
        <v>19.25</v>
      </c>
      <c r="D320" s="4">
        <f t="shared" si="46"/>
        <v>-7.6479924937288113E-2</v>
      </c>
      <c r="E320" s="100">
        <f t="shared" si="56"/>
        <v>0.59593746334413866</v>
      </c>
      <c r="F320" s="5"/>
      <c r="G320" s="8">
        <f t="shared" si="57"/>
        <v>0.75</v>
      </c>
      <c r="H320" s="8">
        <f t="shared" si="57"/>
        <v>5.75</v>
      </c>
      <c r="I320" s="8">
        <f t="shared" si="57"/>
        <v>10.75</v>
      </c>
      <c r="J320" s="8">
        <f t="shared" si="57"/>
        <v>15.75</v>
      </c>
      <c r="K320" s="8">
        <f t="shared" si="57"/>
        <v>20.75</v>
      </c>
      <c r="L320" s="8">
        <f t="shared" si="57"/>
        <v>30.75</v>
      </c>
      <c r="M320" s="8">
        <f t="shared" si="57"/>
        <v>0</v>
      </c>
      <c r="N320" s="8">
        <f t="shared" si="57"/>
        <v>0</v>
      </c>
      <c r="O320" s="8">
        <f t="shared" si="57"/>
        <v>0</v>
      </c>
      <c r="P320" s="8">
        <f t="shared" si="57"/>
        <v>0</v>
      </c>
      <c r="Q320" s="8">
        <f t="shared" si="57"/>
        <v>0</v>
      </c>
      <c r="R320" s="8">
        <f t="shared" si="57"/>
        <v>0</v>
      </c>
      <c r="S320" s="8">
        <f t="shared" si="57"/>
        <v>0</v>
      </c>
      <c r="T320" s="21">
        <f t="shared" si="47"/>
        <v>14</v>
      </c>
      <c r="U320" s="19">
        <f>VLOOKUP($B320,Gas!$B$3:$E$2506,2)</f>
        <v>1.7849999999999999</v>
      </c>
      <c r="V320" s="44">
        <f t="shared" si="48"/>
        <v>10.784313725490197</v>
      </c>
      <c r="W320" s="5">
        <f>VLOOKUP($B320,Gas!$B$3:$E$2506,4)</f>
        <v>0.36445025309423867</v>
      </c>
    </row>
    <row r="321" spans="1:23" x14ac:dyDescent="0.2">
      <c r="A321" s="43">
        <f t="shared" si="52"/>
        <v>14</v>
      </c>
      <c r="B321" s="91">
        <v>36199</v>
      </c>
      <c r="C321" s="92">
        <v>20.5</v>
      </c>
      <c r="D321" s="4">
        <f t="shared" si="46"/>
        <v>6.2913825410569182E-2</v>
      </c>
      <c r="E321" s="100">
        <f t="shared" si="56"/>
        <v>0.69109245484950999</v>
      </c>
      <c r="F321" s="5"/>
      <c r="G321" s="8">
        <f t="shared" si="57"/>
        <v>0</v>
      </c>
      <c r="H321" s="8">
        <f t="shared" si="57"/>
        <v>4.5</v>
      </c>
      <c r="I321" s="8">
        <f t="shared" si="57"/>
        <v>9.5</v>
      </c>
      <c r="J321" s="8">
        <f t="shared" si="57"/>
        <v>14.5</v>
      </c>
      <c r="K321" s="8">
        <f t="shared" si="57"/>
        <v>19.5</v>
      </c>
      <c r="L321" s="8">
        <f t="shared" si="57"/>
        <v>29.5</v>
      </c>
      <c r="M321" s="8">
        <f t="shared" si="57"/>
        <v>0.5</v>
      </c>
      <c r="N321" s="8">
        <f t="shared" si="57"/>
        <v>0</v>
      </c>
      <c r="O321" s="8">
        <f t="shared" si="57"/>
        <v>0</v>
      </c>
      <c r="P321" s="8">
        <f t="shared" si="57"/>
        <v>0</v>
      </c>
      <c r="Q321" s="8">
        <f t="shared" si="57"/>
        <v>0</v>
      </c>
      <c r="R321" s="8">
        <f t="shared" si="57"/>
        <v>0</v>
      </c>
      <c r="S321" s="8">
        <f t="shared" si="57"/>
        <v>0</v>
      </c>
      <c r="T321" s="21">
        <f t="shared" si="47"/>
        <v>14</v>
      </c>
      <c r="U321" s="19">
        <f>VLOOKUP($B321,Gas!$B$3:$E$2506,2)</f>
        <v>1.8049999999999999</v>
      </c>
      <c r="V321" s="44">
        <f t="shared" si="48"/>
        <v>11.357340720221607</v>
      </c>
      <c r="W321" s="5">
        <f>VLOOKUP($B321,Gas!$B$3:$E$2506,4)</f>
        <v>0.27633698963286091</v>
      </c>
    </row>
    <row r="322" spans="1:23" x14ac:dyDescent="0.2">
      <c r="A322" s="43">
        <f t="shared" si="52"/>
        <v>14</v>
      </c>
      <c r="B322" s="91">
        <v>36200</v>
      </c>
      <c r="C322" s="92">
        <v>19.38</v>
      </c>
      <c r="D322" s="4">
        <f t="shared" si="46"/>
        <v>-5.6183279681742374E-2</v>
      </c>
      <c r="E322" s="100">
        <f t="shared" si="56"/>
        <v>0.71094599465617636</v>
      </c>
      <c r="F322" s="5"/>
      <c r="G322" s="8">
        <f t="shared" si="57"/>
        <v>0.62000000000000099</v>
      </c>
      <c r="H322" s="8">
        <f t="shared" si="57"/>
        <v>5.620000000000001</v>
      </c>
      <c r="I322" s="8">
        <f t="shared" si="57"/>
        <v>10.620000000000001</v>
      </c>
      <c r="J322" s="8">
        <f t="shared" si="57"/>
        <v>15.620000000000001</v>
      </c>
      <c r="K322" s="8">
        <f t="shared" si="57"/>
        <v>20.62</v>
      </c>
      <c r="L322" s="8">
        <f t="shared" si="57"/>
        <v>30.62</v>
      </c>
      <c r="M322" s="8">
        <f t="shared" si="57"/>
        <v>0</v>
      </c>
      <c r="N322" s="8">
        <f t="shared" si="57"/>
        <v>0</v>
      </c>
      <c r="O322" s="8">
        <f t="shared" si="57"/>
        <v>0</v>
      </c>
      <c r="P322" s="8">
        <f t="shared" si="57"/>
        <v>0</v>
      </c>
      <c r="Q322" s="8">
        <f t="shared" si="57"/>
        <v>0</v>
      </c>
      <c r="R322" s="8">
        <f t="shared" si="57"/>
        <v>0</v>
      </c>
      <c r="S322" s="8">
        <f t="shared" si="57"/>
        <v>0</v>
      </c>
      <c r="T322" s="21">
        <f t="shared" si="47"/>
        <v>14</v>
      </c>
      <c r="U322" s="19">
        <f>VLOOKUP($B322,Gas!$B$3:$E$2506,2)</f>
        <v>1.8049999999999999</v>
      </c>
      <c r="V322" s="44">
        <f t="shared" si="48"/>
        <v>10.736842105263158</v>
      </c>
      <c r="W322" s="5">
        <f>VLOOKUP($B322,Gas!$B$3:$E$2506,4)</f>
        <v>0.27386202903968659</v>
      </c>
    </row>
    <row r="323" spans="1:23" x14ac:dyDescent="0.2">
      <c r="A323" s="43">
        <f t="shared" si="52"/>
        <v>14</v>
      </c>
      <c r="B323" s="91">
        <v>36201</v>
      </c>
      <c r="C323" s="92">
        <v>19.22</v>
      </c>
      <c r="D323" s="4">
        <f t="shared" si="46"/>
        <v>-8.2902029204737979E-3</v>
      </c>
      <c r="E323" s="100">
        <f t="shared" si="56"/>
        <v>0.70065580300160113</v>
      </c>
      <c r="F323" s="5"/>
      <c r="G323" s="8">
        <f t="shared" si="57"/>
        <v>0.78000000000000114</v>
      </c>
      <c r="H323" s="8">
        <f t="shared" si="57"/>
        <v>5.7800000000000011</v>
      </c>
      <c r="I323" s="8">
        <f t="shared" si="57"/>
        <v>10.780000000000001</v>
      </c>
      <c r="J323" s="8">
        <f t="shared" si="57"/>
        <v>15.780000000000001</v>
      </c>
      <c r="K323" s="8">
        <f t="shared" si="57"/>
        <v>20.78</v>
      </c>
      <c r="L323" s="8">
        <f t="shared" si="57"/>
        <v>30.78</v>
      </c>
      <c r="M323" s="8">
        <f t="shared" si="57"/>
        <v>0</v>
      </c>
      <c r="N323" s="8">
        <f t="shared" si="57"/>
        <v>0</v>
      </c>
      <c r="O323" s="8">
        <f t="shared" si="57"/>
        <v>0</v>
      </c>
      <c r="P323" s="8">
        <f t="shared" si="57"/>
        <v>0</v>
      </c>
      <c r="Q323" s="8">
        <f t="shared" si="57"/>
        <v>0</v>
      </c>
      <c r="R323" s="8">
        <f t="shared" si="57"/>
        <v>0</v>
      </c>
      <c r="S323" s="8">
        <f t="shared" si="57"/>
        <v>0</v>
      </c>
      <c r="T323" s="21">
        <f t="shared" si="47"/>
        <v>14</v>
      </c>
      <c r="U323" s="19">
        <f>VLOOKUP($B323,Gas!$B$3:$E$2506,2)</f>
        <v>1.825</v>
      </c>
      <c r="V323" s="44">
        <f t="shared" si="48"/>
        <v>10.531506849315068</v>
      </c>
      <c r="W323" s="5">
        <f>VLOOKUP($B323,Gas!$B$3:$E$2506,4)</f>
        <v>0.28271241559362109</v>
      </c>
    </row>
    <row r="324" spans="1:23" x14ac:dyDescent="0.2">
      <c r="A324" s="43">
        <f t="shared" si="52"/>
        <v>14</v>
      </c>
      <c r="B324" s="91">
        <v>36202</v>
      </c>
      <c r="C324" s="92">
        <v>19.37</v>
      </c>
      <c r="D324" s="4">
        <f t="shared" ref="D324:D387" si="58">LN(C324/C323)</f>
        <v>7.7740738767581403E-3</v>
      </c>
      <c r="E324" s="100">
        <f t="shared" si="56"/>
        <v>0.65694169801310687</v>
      </c>
      <c r="F324" s="5"/>
      <c r="G324" s="8">
        <f t="shared" ref="G324:S333" si="59">IF(G$1="P",MAX(0,G$2-$C324),IF(G$1="C",MAX(0,$C324-G$2)))</f>
        <v>0.62999999999999901</v>
      </c>
      <c r="H324" s="8">
        <f t="shared" si="59"/>
        <v>5.629999999999999</v>
      </c>
      <c r="I324" s="8">
        <f t="shared" si="59"/>
        <v>10.629999999999999</v>
      </c>
      <c r="J324" s="8">
        <f t="shared" si="59"/>
        <v>15.629999999999999</v>
      </c>
      <c r="K324" s="8">
        <f t="shared" si="59"/>
        <v>20.63</v>
      </c>
      <c r="L324" s="8">
        <f t="shared" si="59"/>
        <v>30.63</v>
      </c>
      <c r="M324" s="8">
        <f t="shared" si="59"/>
        <v>0</v>
      </c>
      <c r="N324" s="8">
        <f t="shared" si="59"/>
        <v>0</v>
      </c>
      <c r="O324" s="8">
        <f t="shared" si="59"/>
        <v>0</v>
      </c>
      <c r="P324" s="8">
        <f t="shared" si="59"/>
        <v>0</v>
      </c>
      <c r="Q324" s="8">
        <f t="shared" si="59"/>
        <v>0</v>
      </c>
      <c r="R324" s="8">
        <f t="shared" si="59"/>
        <v>0</v>
      </c>
      <c r="S324" s="8">
        <f t="shared" si="59"/>
        <v>0</v>
      </c>
      <c r="T324" s="21">
        <f t="shared" ref="T324:T387" si="60">A324</f>
        <v>14</v>
      </c>
      <c r="U324" s="19">
        <f>VLOOKUP($B324,Gas!$B$3:$E$2506,2)</f>
        <v>1.81</v>
      </c>
      <c r="V324" s="44">
        <f t="shared" ref="V324:V387" si="61">C324/U324</f>
        <v>10.701657458563536</v>
      </c>
      <c r="W324" s="5">
        <f>VLOOKUP($B324,Gas!$B$3:$E$2506,4)</f>
        <v>0.28555594816616736</v>
      </c>
    </row>
    <row r="325" spans="1:23" x14ac:dyDescent="0.2">
      <c r="A325" s="43">
        <f t="shared" si="52"/>
        <v>14</v>
      </c>
      <c r="B325" s="91">
        <v>36203</v>
      </c>
      <c r="C325" s="92">
        <v>18.75</v>
      </c>
      <c r="D325" s="4">
        <f t="shared" si="58"/>
        <v>-3.2531725002484781E-2</v>
      </c>
      <c r="E325" s="100">
        <f t="shared" si="56"/>
        <v>0.65157211091524647</v>
      </c>
      <c r="F325" s="5"/>
      <c r="G325" s="8">
        <f t="shared" si="59"/>
        <v>1.25</v>
      </c>
      <c r="H325" s="8">
        <f t="shared" si="59"/>
        <v>6.25</v>
      </c>
      <c r="I325" s="8">
        <f t="shared" si="59"/>
        <v>11.25</v>
      </c>
      <c r="J325" s="8">
        <f t="shared" si="59"/>
        <v>16.25</v>
      </c>
      <c r="K325" s="8">
        <f t="shared" si="59"/>
        <v>21.25</v>
      </c>
      <c r="L325" s="8">
        <f t="shared" si="59"/>
        <v>31.25</v>
      </c>
      <c r="M325" s="8">
        <f t="shared" si="59"/>
        <v>0</v>
      </c>
      <c r="N325" s="8">
        <f t="shared" si="59"/>
        <v>0</v>
      </c>
      <c r="O325" s="8">
        <f t="shared" si="59"/>
        <v>0</v>
      </c>
      <c r="P325" s="8">
        <f t="shared" si="59"/>
        <v>0</v>
      </c>
      <c r="Q325" s="8">
        <f t="shared" si="59"/>
        <v>0</v>
      </c>
      <c r="R325" s="8">
        <f t="shared" si="59"/>
        <v>0</v>
      </c>
      <c r="S325" s="8">
        <f t="shared" si="59"/>
        <v>0</v>
      </c>
      <c r="T325" s="21">
        <f t="shared" si="60"/>
        <v>14</v>
      </c>
      <c r="U325" s="19">
        <f>VLOOKUP($B325,Gas!$B$3:$E$2506,2)</f>
        <v>1.78</v>
      </c>
      <c r="V325" s="44">
        <f t="shared" si="61"/>
        <v>10.533707865168539</v>
      </c>
      <c r="W325" s="5">
        <f>VLOOKUP($B325,Gas!$B$3:$E$2506,4)</f>
        <v>0.21202311861005876</v>
      </c>
    </row>
    <row r="326" spans="1:23" x14ac:dyDescent="0.2">
      <c r="A326" s="43">
        <f t="shared" si="52"/>
        <v>14</v>
      </c>
      <c r="B326" s="91">
        <v>36207</v>
      </c>
      <c r="C326" s="92">
        <v>18.91</v>
      </c>
      <c r="D326" s="4">
        <f t="shared" si="58"/>
        <v>8.4971302539462532E-3</v>
      </c>
      <c r="E326" s="100">
        <f t="shared" si="56"/>
        <v>0.62921862466929479</v>
      </c>
      <c r="F326" s="5"/>
      <c r="G326" s="8">
        <f t="shared" si="59"/>
        <v>1.0899999999999999</v>
      </c>
      <c r="H326" s="8">
        <f t="shared" si="59"/>
        <v>6.09</v>
      </c>
      <c r="I326" s="8">
        <f t="shared" si="59"/>
        <v>11.09</v>
      </c>
      <c r="J326" s="8">
        <f t="shared" si="59"/>
        <v>16.09</v>
      </c>
      <c r="K326" s="8">
        <f t="shared" si="59"/>
        <v>21.09</v>
      </c>
      <c r="L326" s="8">
        <f t="shared" si="59"/>
        <v>31.09</v>
      </c>
      <c r="M326" s="8">
        <f t="shared" si="59"/>
        <v>0</v>
      </c>
      <c r="N326" s="8">
        <f t="shared" si="59"/>
        <v>0</v>
      </c>
      <c r="O326" s="8">
        <f t="shared" si="59"/>
        <v>0</v>
      </c>
      <c r="P326" s="8">
        <f t="shared" si="59"/>
        <v>0</v>
      </c>
      <c r="Q326" s="8">
        <f t="shared" si="59"/>
        <v>0</v>
      </c>
      <c r="R326" s="8">
        <f t="shared" si="59"/>
        <v>0</v>
      </c>
      <c r="S326" s="8">
        <f t="shared" si="59"/>
        <v>0</v>
      </c>
      <c r="T326" s="21">
        <f t="shared" si="60"/>
        <v>14</v>
      </c>
      <c r="U326" s="19">
        <f>VLOOKUP($B326,Gas!$B$3:$E$2506,2)</f>
        <v>1.8149999999999999</v>
      </c>
      <c r="V326" s="44">
        <f t="shared" si="61"/>
        <v>10.418732782369146</v>
      </c>
      <c r="W326" s="5">
        <f>VLOOKUP($B326,Gas!$B$3:$E$2506,4)</f>
        <v>0.18511923251851833</v>
      </c>
    </row>
    <row r="327" spans="1:23" x14ac:dyDescent="0.2">
      <c r="A327" s="43">
        <f t="shared" si="52"/>
        <v>14</v>
      </c>
      <c r="B327" s="91">
        <v>36208</v>
      </c>
      <c r="C327" s="92">
        <v>19.350000000000001</v>
      </c>
      <c r="D327" s="4">
        <f t="shared" si="58"/>
        <v>2.3001536805424664E-2</v>
      </c>
      <c r="E327" s="100">
        <f t="shared" si="56"/>
        <v>0.65602533776012306</v>
      </c>
      <c r="F327" s="5"/>
      <c r="G327" s="8">
        <f t="shared" si="59"/>
        <v>0.64999999999999858</v>
      </c>
      <c r="H327" s="8">
        <f t="shared" si="59"/>
        <v>5.6499999999999986</v>
      </c>
      <c r="I327" s="8">
        <f t="shared" si="59"/>
        <v>10.649999999999999</v>
      </c>
      <c r="J327" s="8">
        <f t="shared" si="59"/>
        <v>15.649999999999999</v>
      </c>
      <c r="K327" s="8">
        <f t="shared" si="59"/>
        <v>20.65</v>
      </c>
      <c r="L327" s="8">
        <f t="shared" si="59"/>
        <v>30.65</v>
      </c>
      <c r="M327" s="8">
        <f t="shared" si="59"/>
        <v>0</v>
      </c>
      <c r="N327" s="8">
        <f t="shared" si="59"/>
        <v>0</v>
      </c>
      <c r="O327" s="8">
        <f t="shared" si="59"/>
        <v>0</v>
      </c>
      <c r="P327" s="8">
        <f t="shared" si="59"/>
        <v>0</v>
      </c>
      <c r="Q327" s="8">
        <f t="shared" si="59"/>
        <v>0</v>
      </c>
      <c r="R327" s="8">
        <f t="shared" si="59"/>
        <v>0</v>
      </c>
      <c r="S327" s="8">
        <f t="shared" si="59"/>
        <v>0</v>
      </c>
      <c r="T327" s="21">
        <f t="shared" si="60"/>
        <v>14</v>
      </c>
      <c r="U327" s="19">
        <f>VLOOKUP($B327,Gas!$B$3:$E$2506,2)</f>
        <v>1.7949999999999999</v>
      </c>
      <c r="V327" s="44">
        <f t="shared" si="61"/>
        <v>10.779944289693594</v>
      </c>
      <c r="W327" s="5">
        <f>VLOOKUP($B327,Gas!$B$3:$E$2506,4)</f>
        <v>0.19810858419743246</v>
      </c>
    </row>
    <row r="328" spans="1:23" x14ac:dyDescent="0.2">
      <c r="A328" s="43">
        <f t="shared" si="52"/>
        <v>14</v>
      </c>
      <c r="B328" s="91">
        <v>36209</v>
      </c>
      <c r="C328" s="92">
        <v>18.89</v>
      </c>
      <c r="D328" s="4">
        <f t="shared" si="58"/>
        <v>-2.405973796237262E-2</v>
      </c>
      <c r="E328" s="100">
        <f t="shared" si="56"/>
        <v>0.63336376033986574</v>
      </c>
      <c r="F328" s="5"/>
      <c r="G328" s="8">
        <f t="shared" si="59"/>
        <v>1.1099999999999994</v>
      </c>
      <c r="H328" s="8">
        <f t="shared" si="59"/>
        <v>6.1099999999999994</v>
      </c>
      <c r="I328" s="8">
        <f t="shared" si="59"/>
        <v>11.11</v>
      </c>
      <c r="J328" s="8">
        <f t="shared" si="59"/>
        <v>16.11</v>
      </c>
      <c r="K328" s="8">
        <f t="shared" si="59"/>
        <v>21.11</v>
      </c>
      <c r="L328" s="8">
        <f t="shared" si="59"/>
        <v>31.11</v>
      </c>
      <c r="M328" s="8">
        <f t="shared" si="59"/>
        <v>0</v>
      </c>
      <c r="N328" s="8">
        <f t="shared" si="59"/>
        <v>0</v>
      </c>
      <c r="O328" s="8">
        <f t="shared" si="59"/>
        <v>0</v>
      </c>
      <c r="P328" s="8">
        <f t="shared" si="59"/>
        <v>0</v>
      </c>
      <c r="Q328" s="8">
        <f t="shared" si="59"/>
        <v>0</v>
      </c>
      <c r="R328" s="8">
        <f t="shared" si="59"/>
        <v>0</v>
      </c>
      <c r="S328" s="8">
        <f t="shared" si="59"/>
        <v>0</v>
      </c>
      <c r="T328" s="21">
        <f t="shared" si="60"/>
        <v>14</v>
      </c>
      <c r="U328" s="19">
        <f>VLOOKUP($B328,Gas!$B$3:$E$2506,2)</f>
        <v>1.79</v>
      </c>
      <c r="V328" s="44">
        <f t="shared" si="61"/>
        <v>10.553072625698324</v>
      </c>
      <c r="W328" s="5">
        <f>VLOOKUP($B328,Gas!$B$3:$E$2506,4)</f>
        <v>0.19850771626410424</v>
      </c>
    </row>
    <row r="329" spans="1:23" x14ac:dyDescent="0.2">
      <c r="A329" s="43">
        <f t="shared" si="52"/>
        <v>14</v>
      </c>
      <c r="B329" s="91">
        <v>36210</v>
      </c>
      <c r="C329" s="92">
        <v>18.84</v>
      </c>
      <c r="D329" s="4">
        <f t="shared" si="58"/>
        <v>-2.6504123652012E-3</v>
      </c>
      <c r="E329" s="100">
        <f t="shared" si="56"/>
        <v>0.63197140463140478</v>
      </c>
      <c r="F329" s="5"/>
      <c r="G329" s="8">
        <f t="shared" si="59"/>
        <v>1.1600000000000001</v>
      </c>
      <c r="H329" s="8">
        <f t="shared" si="59"/>
        <v>6.16</v>
      </c>
      <c r="I329" s="8">
        <f t="shared" si="59"/>
        <v>11.16</v>
      </c>
      <c r="J329" s="8">
        <f t="shared" si="59"/>
        <v>16.16</v>
      </c>
      <c r="K329" s="8">
        <f t="shared" si="59"/>
        <v>21.16</v>
      </c>
      <c r="L329" s="8">
        <f t="shared" si="59"/>
        <v>31.16</v>
      </c>
      <c r="M329" s="8">
        <f t="shared" si="59"/>
        <v>0</v>
      </c>
      <c r="N329" s="8">
        <f t="shared" si="59"/>
        <v>0</v>
      </c>
      <c r="O329" s="8">
        <f t="shared" si="59"/>
        <v>0</v>
      </c>
      <c r="P329" s="8">
        <f t="shared" si="59"/>
        <v>0</v>
      </c>
      <c r="Q329" s="8">
        <f t="shared" si="59"/>
        <v>0</v>
      </c>
      <c r="R329" s="8">
        <f t="shared" si="59"/>
        <v>0</v>
      </c>
      <c r="S329" s="8">
        <f t="shared" si="59"/>
        <v>0</v>
      </c>
      <c r="T329" s="21">
        <f t="shared" si="60"/>
        <v>14</v>
      </c>
      <c r="U329" s="19">
        <f>VLOOKUP($B329,Gas!$B$3:$E$2506,2)</f>
        <v>1.8049999999999999</v>
      </c>
      <c r="V329" s="44">
        <f t="shared" si="61"/>
        <v>10.437673130193906</v>
      </c>
      <c r="W329" s="5">
        <f>VLOOKUP($B329,Gas!$B$3:$E$2506,4)</f>
        <v>0.20618430299178839</v>
      </c>
    </row>
    <row r="330" spans="1:23" x14ac:dyDescent="0.2">
      <c r="A330" s="43">
        <f t="shared" si="52"/>
        <v>14</v>
      </c>
      <c r="B330" s="91">
        <v>36213</v>
      </c>
      <c r="C330" s="92">
        <v>20.309999999999999</v>
      </c>
      <c r="D330" s="4">
        <f t="shared" si="58"/>
        <v>7.5131106444076348E-2</v>
      </c>
      <c r="E330" s="100">
        <f t="shared" si="56"/>
        <v>0.6421906323607699</v>
      </c>
      <c r="F330" s="5"/>
      <c r="G330" s="8">
        <f t="shared" si="59"/>
        <v>0</v>
      </c>
      <c r="H330" s="8">
        <f t="shared" si="59"/>
        <v>4.6900000000000013</v>
      </c>
      <c r="I330" s="8">
        <f t="shared" si="59"/>
        <v>9.6900000000000013</v>
      </c>
      <c r="J330" s="8">
        <f t="shared" si="59"/>
        <v>14.690000000000001</v>
      </c>
      <c r="K330" s="8">
        <f t="shared" si="59"/>
        <v>19.690000000000001</v>
      </c>
      <c r="L330" s="8">
        <f t="shared" si="59"/>
        <v>29.69</v>
      </c>
      <c r="M330" s="8">
        <f t="shared" si="59"/>
        <v>0.30999999999999872</v>
      </c>
      <c r="N330" s="8">
        <f t="shared" si="59"/>
        <v>0</v>
      </c>
      <c r="O330" s="8">
        <f t="shared" si="59"/>
        <v>0</v>
      </c>
      <c r="P330" s="8">
        <f t="shared" si="59"/>
        <v>0</v>
      </c>
      <c r="Q330" s="8">
        <f t="shared" si="59"/>
        <v>0</v>
      </c>
      <c r="R330" s="8">
        <f t="shared" si="59"/>
        <v>0</v>
      </c>
      <c r="S330" s="8">
        <f t="shared" si="59"/>
        <v>0</v>
      </c>
      <c r="T330" s="21">
        <f t="shared" si="60"/>
        <v>14</v>
      </c>
      <c r="U330" s="19">
        <f>VLOOKUP($B330,Gas!$B$3:$E$2506,2)</f>
        <v>1.7849999999999999</v>
      </c>
      <c r="V330" s="44">
        <f t="shared" si="61"/>
        <v>11.378151260504202</v>
      </c>
      <c r="W330" s="5">
        <f>VLOOKUP($B330,Gas!$B$3:$E$2506,4)</f>
        <v>0.16881702204215399</v>
      </c>
    </row>
    <row r="331" spans="1:23" x14ac:dyDescent="0.2">
      <c r="A331" s="43">
        <f t="shared" si="52"/>
        <v>14</v>
      </c>
      <c r="B331" s="91">
        <v>36214</v>
      </c>
      <c r="C331" s="92">
        <v>21.63</v>
      </c>
      <c r="D331" s="4">
        <f t="shared" si="58"/>
        <v>6.2967864372674182E-2</v>
      </c>
      <c r="E331" s="100">
        <f t="shared" si="56"/>
        <v>0.64232520319322872</v>
      </c>
      <c r="F331" s="5"/>
      <c r="G331" s="8">
        <f t="shared" si="59"/>
        <v>0</v>
      </c>
      <c r="H331" s="8">
        <f t="shared" si="59"/>
        <v>3.370000000000001</v>
      </c>
      <c r="I331" s="8">
        <f t="shared" si="59"/>
        <v>8.370000000000001</v>
      </c>
      <c r="J331" s="8">
        <f t="shared" si="59"/>
        <v>13.370000000000001</v>
      </c>
      <c r="K331" s="8">
        <f t="shared" si="59"/>
        <v>18.37</v>
      </c>
      <c r="L331" s="8">
        <f t="shared" si="59"/>
        <v>28.37</v>
      </c>
      <c r="M331" s="8">
        <f t="shared" si="59"/>
        <v>1.629999999999999</v>
      </c>
      <c r="N331" s="8">
        <f t="shared" si="59"/>
        <v>0</v>
      </c>
      <c r="O331" s="8">
        <f t="shared" si="59"/>
        <v>0</v>
      </c>
      <c r="P331" s="8">
        <f t="shared" si="59"/>
        <v>0</v>
      </c>
      <c r="Q331" s="8">
        <f t="shared" si="59"/>
        <v>0</v>
      </c>
      <c r="R331" s="8">
        <f t="shared" si="59"/>
        <v>0</v>
      </c>
      <c r="S331" s="8">
        <f t="shared" si="59"/>
        <v>0</v>
      </c>
      <c r="T331" s="21">
        <f t="shared" si="60"/>
        <v>14</v>
      </c>
      <c r="U331" s="19">
        <f>VLOOKUP($B331,Gas!$B$3:$E$2506,2)</f>
        <v>1.78</v>
      </c>
      <c r="V331" s="44">
        <f t="shared" si="61"/>
        <v>12.151685393258425</v>
      </c>
      <c r="W331" s="5">
        <f>VLOOKUP($B331,Gas!$B$3:$E$2506,4)</f>
        <v>0.10924892086142539</v>
      </c>
    </row>
    <row r="332" spans="1:23" x14ac:dyDescent="0.2">
      <c r="A332" s="43">
        <f t="shared" si="52"/>
        <v>14</v>
      </c>
      <c r="B332" s="91">
        <v>36215</v>
      </c>
      <c r="C332" s="92">
        <v>20.010000000000002</v>
      </c>
      <c r="D332" s="4">
        <f t="shared" si="58"/>
        <v>-7.7849091369325205E-2</v>
      </c>
      <c r="E332" s="100">
        <f t="shared" si="56"/>
        <v>0.70597491816534574</v>
      </c>
      <c r="F332" s="5"/>
      <c r="G332" s="8">
        <f t="shared" si="59"/>
        <v>0</v>
      </c>
      <c r="H332" s="8">
        <f t="shared" si="59"/>
        <v>4.9899999999999984</v>
      </c>
      <c r="I332" s="8">
        <f t="shared" si="59"/>
        <v>9.9899999999999984</v>
      </c>
      <c r="J332" s="8">
        <f t="shared" si="59"/>
        <v>14.989999999999998</v>
      </c>
      <c r="K332" s="8">
        <f t="shared" si="59"/>
        <v>19.989999999999998</v>
      </c>
      <c r="L332" s="8">
        <f t="shared" si="59"/>
        <v>29.99</v>
      </c>
      <c r="M332" s="8">
        <f t="shared" si="59"/>
        <v>1.0000000000001563E-2</v>
      </c>
      <c r="N332" s="8">
        <f t="shared" si="59"/>
        <v>0</v>
      </c>
      <c r="O332" s="8">
        <f t="shared" si="59"/>
        <v>0</v>
      </c>
      <c r="P332" s="8">
        <f t="shared" si="59"/>
        <v>0</v>
      </c>
      <c r="Q332" s="8">
        <f t="shared" si="59"/>
        <v>0</v>
      </c>
      <c r="R332" s="8">
        <f t="shared" si="59"/>
        <v>0</v>
      </c>
      <c r="S332" s="8">
        <f t="shared" si="59"/>
        <v>0</v>
      </c>
      <c r="T332" s="21">
        <f t="shared" si="60"/>
        <v>14</v>
      </c>
      <c r="U332" s="19">
        <f>VLOOKUP($B332,Gas!$B$3:$E$2506,2)</f>
        <v>1.7350000000000001</v>
      </c>
      <c r="V332" s="44">
        <f t="shared" si="61"/>
        <v>11.533141210374641</v>
      </c>
      <c r="W332" s="5">
        <f>VLOOKUP($B332,Gas!$B$3:$E$2506,4)</f>
        <v>0.17838967198222311</v>
      </c>
    </row>
    <row r="333" spans="1:23" x14ac:dyDescent="0.2">
      <c r="A333" s="43">
        <f t="shared" si="52"/>
        <v>14</v>
      </c>
      <c r="B333" s="91">
        <v>36216</v>
      </c>
      <c r="C333" s="92">
        <v>19.7</v>
      </c>
      <c r="D333" s="4">
        <f t="shared" si="58"/>
        <v>-1.5613512851699386E-2</v>
      </c>
      <c r="E333" s="100">
        <f t="shared" si="56"/>
        <v>0.71022233658987777</v>
      </c>
      <c r="F333" s="5"/>
      <c r="G333" s="8">
        <f t="shared" si="59"/>
        <v>0.30000000000000071</v>
      </c>
      <c r="H333" s="8">
        <f t="shared" si="59"/>
        <v>5.3000000000000007</v>
      </c>
      <c r="I333" s="8">
        <f t="shared" si="59"/>
        <v>10.3</v>
      </c>
      <c r="J333" s="8">
        <f t="shared" si="59"/>
        <v>15.3</v>
      </c>
      <c r="K333" s="8">
        <f t="shared" si="59"/>
        <v>20.3</v>
      </c>
      <c r="L333" s="8">
        <f t="shared" si="59"/>
        <v>30.3</v>
      </c>
      <c r="M333" s="8">
        <f t="shared" si="59"/>
        <v>0</v>
      </c>
      <c r="N333" s="8">
        <f t="shared" si="59"/>
        <v>0</v>
      </c>
      <c r="O333" s="8">
        <f t="shared" si="59"/>
        <v>0</v>
      </c>
      <c r="P333" s="8">
        <f t="shared" si="59"/>
        <v>0</v>
      </c>
      <c r="Q333" s="8">
        <f t="shared" si="59"/>
        <v>0</v>
      </c>
      <c r="R333" s="8">
        <f t="shared" si="59"/>
        <v>0</v>
      </c>
      <c r="S333" s="8">
        <f t="shared" si="59"/>
        <v>0</v>
      </c>
      <c r="T333" s="21">
        <f t="shared" si="60"/>
        <v>14</v>
      </c>
      <c r="U333" s="19">
        <f>VLOOKUP($B333,Gas!$B$3:$E$2506,2)</f>
        <v>1.73</v>
      </c>
      <c r="V333" s="44">
        <f t="shared" si="61"/>
        <v>11.38728323699422</v>
      </c>
      <c r="W333" s="5">
        <f>VLOOKUP($B333,Gas!$B$3:$E$2506,4)</f>
        <v>0.17627156752811221</v>
      </c>
    </row>
    <row r="334" spans="1:23" x14ac:dyDescent="0.2">
      <c r="A334" s="43">
        <f t="shared" si="52"/>
        <v>14</v>
      </c>
      <c r="B334" s="91">
        <v>36217</v>
      </c>
      <c r="C334" s="92">
        <v>19.170000000000002</v>
      </c>
      <c r="D334" s="4">
        <f t="shared" si="58"/>
        <v>-2.7272078686389537E-2</v>
      </c>
      <c r="E334" s="100">
        <f t="shared" si="56"/>
        <v>0.72442261899815041</v>
      </c>
      <c r="F334" s="5"/>
      <c r="G334" s="8">
        <f t="shared" ref="G334:S343" si="62">IF(G$1="P",MAX(0,G$2-$C334),IF(G$1="C",MAX(0,$C334-G$2)))</f>
        <v>0.82999999999999829</v>
      </c>
      <c r="H334" s="8">
        <f t="shared" si="62"/>
        <v>5.8299999999999983</v>
      </c>
      <c r="I334" s="8">
        <f t="shared" si="62"/>
        <v>10.829999999999998</v>
      </c>
      <c r="J334" s="8">
        <f t="shared" si="62"/>
        <v>15.829999999999998</v>
      </c>
      <c r="K334" s="8">
        <f t="shared" si="62"/>
        <v>20.83</v>
      </c>
      <c r="L334" s="8">
        <f t="shared" si="62"/>
        <v>30.83</v>
      </c>
      <c r="M334" s="8">
        <f t="shared" si="62"/>
        <v>0</v>
      </c>
      <c r="N334" s="8">
        <f t="shared" si="62"/>
        <v>0</v>
      </c>
      <c r="O334" s="8">
        <f t="shared" si="62"/>
        <v>0</v>
      </c>
      <c r="P334" s="8">
        <f t="shared" si="62"/>
        <v>0</v>
      </c>
      <c r="Q334" s="8">
        <f t="shared" si="62"/>
        <v>0</v>
      </c>
      <c r="R334" s="8">
        <f t="shared" si="62"/>
        <v>0</v>
      </c>
      <c r="S334" s="8">
        <f t="shared" si="62"/>
        <v>0</v>
      </c>
      <c r="T334" s="21">
        <f t="shared" si="60"/>
        <v>14</v>
      </c>
      <c r="U334" s="19">
        <f>VLOOKUP($B334,Gas!$B$3:$E$2506,2)</f>
        <v>1.6950000000000001</v>
      </c>
      <c r="V334" s="44">
        <f t="shared" si="61"/>
        <v>11.309734513274337</v>
      </c>
      <c r="W334" s="5">
        <f>VLOOKUP($B334,Gas!$B$3:$E$2506,4)</f>
        <v>0.19587661335167952</v>
      </c>
    </row>
    <row r="335" spans="1:23" x14ac:dyDescent="0.2">
      <c r="A335" s="43">
        <f t="shared" si="52"/>
        <v>15</v>
      </c>
      <c r="B335" s="91">
        <v>36220</v>
      </c>
      <c r="C335" s="92">
        <v>19.850000000000001</v>
      </c>
      <c r="D335" s="4">
        <f t="shared" si="58"/>
        <v>3.4857450075646217E-2</v>
      </c>
      <c r="E335" s="100">
        <f t="shared" si="56"/>
        <v>0.7213963445141075</v>
      </c>
      <c r="F335" s="5"/>
      <c r="G335" s="8">
        <f t="shared" si="62"/>
        <v>0.14999999999999858</v>
      </c>
      <c r="H335" s="8">
        <f t="shared" si="62"/>
        <v>5.1499999999999986</v>
      </c>
      <c r="I335" s="8">
        <f t="shared" si="62"/>
        <v>10.149999999999999</v>
      </c>
      <c r="J335" s="8">
        <f t="shared" si="62"/>
        <v>15.149999999999999</v>
      </c>
      <c r="K335" s="8">
        <f t="shared" si="62"/>
        <v>20.149999999999999</v>
      </c>
      <c r="L335" s="8">
        <f t="shared" si="62"/>
        <v>30.15</v>
      </c>
      <c r="M335" s="8">
        <f t="shared" si="62"/>
        <v>0</v>
      </c>
      <c r="N335" s="8">
        <f t="shared" si="62"/>
        <v>0</v>
      </c>
      <c r="O335" s="8">
        <f t="shared" si="62"/>
        <v>0</v>
      </c>
      <c r="P335" s="8">
        <f t="shared" si="62"/>
        <v>0</v>
      </c>
      <c r="Q335" s="8">
        <f t="shared" si="62"/>
        <v>0</v>
      </c>
      <c r="R335" s="8">
        <f t="shared" si="62"/>
        <v>0</v>
      </c>
      <c r="S335" s="8">
        <f t="shared" si="62"/>
        <v>0</v>
      </c>
      <c r="T335" s="21">
        <f t="shared" si="60"/>
        <v>15</v>
      </c>
      <c r="U335" s="19">
        <f>VLOOKUP($B335,Gas!$B$3:$E$2506,2)</f>
        <v>1.615</v>
      </c>
      <c r="V335" s="44">
        <f t="shared" si="61"/>
        <v>12.291021671826627</v>
      </c>
      <c r="W335" s="5">
        <f>VLOOKUP($B335,Gas!$B$3:$E$2506,4)</f>
        <v>0.2423464677939762</v>
      </c>
    </row>
    <row r="336" spans="1:23" x14ac:dyDescent="0.2">
      <c r="A336" s="43">
        <f t="shared" si="52"/>
        <v>15</v>
      </c>
      <c r="B336" s="91">
        <v>36221</v>
      </c>
      <c r="C336" s="92">
        <v>19.38</v>
      </c>
      <c r="D336" s="4">
        <f t="shared" si="58"/>
        <v>-2.3962400670579347E-2</v>
      </c>
      <c r="E336" s="100">
        <f t="shared" si="56"/>
        <v>0.73601017552935599</v>
      </c>
      <c r="F336" s="5"/>
      <c r="G336" s="8">
        <f t="shared" si="62"/>
        <v>0.62000000000000099</v>
      </c>
      <c r="H336" s="8">
        <f t="shared" si="62"/>
        <v>5.620000000000001</v>
      </c>
      <c r="I336" s="8">
        <f t="shared" si="62"/>
        <v>10.620000000000001</v>
      </c>
      <c r="J336" s="8">
        <f t="shared" si="62"/>
        <v>15.620000000000001</v>
      </c>
      <c r="K336" s="8">
        <f t="shared" si="62"/>
        <v>20.62</v>
      </c>
      <c r="L336" s="8">
        <f t="shared" si="62"/>
        <v>30.62</v>
      </c>
      <c r="M336" s="8">
        <f t="shared" si="62"/>
        <v>0</v>
      </c>
      <c r="N336" s="8">
        <f t="shared" si="62"/>
        <v>0</v>
      </c>
      <c r="O336" s="8">
        <f t="shared" si="62"/>
        <v>0</v>
      </c>
      <c r="P336" s="8">
        <f t="shared" si="62"/>
        <v>0</v>
      </c>
      <c r="Q336" s="8">
        <f t="shared" si="62"/>
        <v>0</v>
      </c>
      <c r="R336" s="8">
        <f t="shared" si="62"/>
        <v>0</v>
      </c>
      <c r="S336" s="8">
        <f t="shared" si="62"/>
        <v>0</v>
      </c>
      <c r="T336" s="21">
        <f t="shared" si="60"/>
        <v>15</v>
      </c>
      <c r="U336" s="19">
        <f>VLOOKUP($B336,Gas!$B$3:$E$2506,2)</f>
        <v>1.65</v>
      </c>
      <c r="V336" s="44">
        <f t="shared" si="61"/>
        <v>11.745454545454546</v>
      </c>
      <c r="W336" s="5">
        <f>VLOOKUP($B336,Gas!$B$3:$E$2506,4)</f>
        <v>0.31213634880741603</v>
      </c>
    </row>
    <row r="337" spans="1:23" x14ac:dyDescent="0.2">
      <c r="A337" s="43">
        <f t="shared" si="52"/>
        <v>15</v>
      </c>
      <c r="B337" s="91">
        <v>36222</v>
      </c>
      <c r="C337" s="92">
        <v>19.86</v>
      </c>
      <c r="D337" s="4">
        <f t="shared" si="58"/>
        <v>2.4466052154406424E-2</v>
      </c>
      <c r="E337" s="100">
        <f t="shared" si="56"/>
        <v>0.73718132050972707</v>
      </c>
      <c r="F337" s="5"/>
      <c r="G337" s="8">
        <f t="shared" si="62"/>
        <v>0.14000000000000057</v>
      </c>
      <c r="H337" s="8">
        <f t="shared" si="62"/>
        <v>5.1400000000000006</v>
      </c>
      <c r="I337" s="8">
        <f t="shared" si="62"/>
        <v>10.14</v>
      </c>
      <c r="J337" s="8">
        <f t="shared" si="62"/>
        <v>15.14</v>
      </c>
      <c r="K337" s="8">
        <f t="shared" si="62"/>
        <v>20.14</v>
      </c>
      <c r="L337" s="8">
        <f t="shared" si="62"/>
        <v>30.14</v>
      </c>
      <c r="M337" s="8">
        <f t="shared" si="62"/>
        <v>0</v>
      </c>
      <c r="N337" s="8">
        <f t="shared" si="62"/>
        <v>0</v>
      </c>
      <c r="O337" s="8">
        <f t="shared" si="62"/>
        <v>0</v>
      </c>
      <c r="P337" s="8">
        <f t="shared" si="62"/>
        <v>0</v>
      </c>
      <c r="Q337" s="8">
        <f t="shared" si="62"/>
        <v>0</v>
      </c>
      <c r="R337" s="8">
        <f t="shared" si="62"/>
        <v>0</v>
      </c>
      <c r="S337" s="8">
        <f t="shared" si="62"/>
        <v>0</v>
      </c>
      <c r="T337" s="21">
        <f t="shared" si="60"/>
        <v>15</v>
      </c>
      <c r="U337" s="19">
        <f>VLOOKUP($B337,Gas!$B$3:$E$2506,2)</f>
        <v>1.675</v>
      </c>
      <c r="V337" s="44">
        <f t="shared" si="61"/>
        <v>11.856716417910446</v>
      </c>
      <c r="W337" s="5">
        <f>VLOOKUP($B337,Gas!$B$3:$E$2506,4)</f>
        <v>0.33952251297503977</v>
      </c>
    </row>
    <row r="338" spans="1:23" x14ac:dyDescent="0.2">
      <c r="A338" s="43">
        <f t="shared" si="52"/>
        <v>15</v>
      </c>
      <c r="B338" s="91">
        <v>36223</v>
      </c>
      <c r="C338" s="92">
        <v>18.97</v>
      </c>
      <c r="D338" s="4">
        <f t="shared" si="58"/>
        <v>-4.5848874670103748E-2</v>
      </c>
      <c r="E338" s="100">
        <f t="shared" si="56"/>
        <v>0.76653709711963181</v>
      </c>
      <c r="F338" s="5"/>
      <c r="G338" s="8">
        <f t="shared" si="62"/>
        <v>1.0300000000000011</v>
      </c>
      <c r="H338" s="8">
        <f t="shared" si="62"/>
        <v>6.0300000000000011</v>
      </c>
      <c r="I338" s="8">
        <f t="shared" si="62"/>
        <v>11.030000000000001</v>
      </c>
      <c r="J338" s="8">
        <f t="shared" si="62"/>
        <v>16.03</v>
      </c>
      <c r="K338" s="8">
        <f t="shared" si="62"/>
        <v>21.03</v>
      </c>
      <c r="L338" s="8">
        <f t="shared" si="62"/>
        <v>31.03</v>
      </c>
      <c r="M338" s="8">
        <f t="shared" si="62"/>
        <v>0</v>
      </c>
      <c r="N338" s="8">
        <f t="shared" si="62"/>
        <v>0</v>
      </c>
      <c r="O338" s="8">
        <f t="shared" si="62"/>
        <v>0</v>
      </c>
      <c r="P338" s="8">
        <f t="shared" si="62"/>
        <v>0</v>
      </c>
      <c r="Q338" s="8">
        <f t="shared" si="62"/>
        <v>0</v>
      </c>
      <c r="R338" s="8">
        <f t="shared" si="62"/>
        <v>0</v>
      </c>
      <c r="S338" s="8">
        <f t="shared" si="62"/>
        <v>0</v>
      </c>
      <c r="T338" s="21">
        <f t="shared" si="60"/>
        <v>15</v>
      </c>
      <c r="U338" s="19">
        <f>VLOOKUP($B338,Gas!$B$3:$E$2506,2)</f>
        <v>1.67</v>
      </c>
      <c r="V338" s="44">
        <f t="shared" si="61"/>
        <v>11.359281437125748</v>
      </c>
      <c r="W338" s="5">
        <f>VLOOKUP($B338,Gas!$B$3:$E$2506,4)</f>
        <v>0.337726840915963</v>
      </c>
    </row>
    <row r="339" spans="1:23" x14ac:dyDescent="0.2">
      <c r="A339" s="43">
        <f t="shared" si="52"/>
        <v>15</v>
      </c>
      <c r="B339" s="91">
        <v>36224</v>
      </c>
      <c r="C339" s="92">
        <v>19.7</v>
      </c>
      <c r="D339" s="4">
        <f t="shared" si="58"/>
        <v>3.7759851797020093E-2</v>
      </c>
      <c r="E339" s="100">
        <f t="shared" si="56"/>
        <v>0.7883558058689063</v>
      </c>
      <c r="F339" s="5"/>
      <c r="G339" s="8">
        <f t="shared" si="62"/>
        <v>0.30000000000000071</v>
      </c>
      <c r="H339" s="8">
        <f t="shared" si="62"/>
        <v>5.3000000000000007</v>
      </c>
      <c r="I339" s="8">
        <f t="shared" si="62"/>
        <v>10.3</v>
      </c>
      <c r="J339" s="8">
        <f t="shared" si="62"/>
        <v>15.3</v>
      </c>
      <c r="K339" s="8">
        <f t="shared" si="62"/>
        <v>20.3</v>
      </c>
      <c r="L339" s="8">
        <f t="shared" si="62"/>
        <v>30.3</v>
      </c>
      <c r="M339" s="8">
        <f t="shared" si="62"/>
        <v>0</v>
      </c>
      <c r="N339" s="8">
        <f t="shared" si="62"/>
        <v>0</v>
      </c>
      <c r="O339" s="8">
        <f t="shared" si="62"/>
        <v>0</v>
      </c>
      <c r="P339" s="8">
        <f t="shared" si="62"/>
        <v>0</v>
      </c>
      <c r="Q339" s="8">
        <f t="shared" si="62"/>
        <v>0</v>
      </c>
      <c r="R339" s="8">
        <f t="shared" si="62"/>
        <v>0</v>
      </c>
      <c r="S339" s="8">
        <f t="shared" si="62"/>
        <v>0</v>
      </c>
      <c r="T339" s="21">
        <f t="shared" si="60"/>
        <v>15</v>
      </c>
      <c r="U339" s="19">
        <f>VLOOKUP($B339,Gas!$B$3:$E$2506,2)</f>
        <v>1.7150000000000001</v>
      </c>
      <c r="V339" s="44">
        <f t="shared" si="61"/>
        <v>11.486880466472302</v>
      </c>
      <c r="W339" s="5">
        <f>VLOOKUP($B339,Gas!$B$3:$E$2506,4)</f>
        <v>0.39342925032760767</v>
      </c>
    </row>
    <row r="340" spans="1:23" x14ac:dyDescent="0.2">
      <c r="A340" s="43">
        <f t="shared" si="52"/>
        <v>15</v>
      </c>
      <c r="B340" s="91">
        <v>36227</v>
      </c>
      <c r="C340" s="92">
        <v>20.059999999999999</v>
      </c>
      <c r="D340" s="4">
        <f t="shared" si="58"/>
        <v>1.8109146789846573E-2</v>
      </c>
      <c r="E340" s="100">
        <f t="shared" si="56"/>
        <v>0.69204475272738852</v>
      </c>
      <c r="F340" s="5"/>
      <c r="G340" s="8">
        <f t="shared" si="62"/>
        <v>0</v>
      </c>
      <c r="H340" s="8">
        <f t="shared" si="62"/>
        <v>4.9400000000000013</v>
      </c>
      <c r="I340" s="8">
        <f t="shared" si="62"/>
        <v>9.9400000000000013</v>
      </c>
      <c r="J340" s="8">
        <f t="shared" si="62"/>
        <v>14.940000000000001</v>
      </c>
      <c r="K340" s="8">
        <f t="shared" si="62"/>
        <v>19.940000000000001</v>
      </c>
      <c r="L340" s="8">
        <f t="shared" si="62"/>
        <v>29.94</v>
      </c>
      <c r="M340" s="8">
        <f t="shared" si="62"/>
        <v>5.9999999999998721E-2</v>
      </c>
      <c r="N340" s="8">
        <f t="shared" si="62"/>
        <v>0</v>
      </c>
      <c r="O340" s="8">
        <f t="shared" si="62"/>
        <v>0</v>
      </c>
      <c r="P340" s="8">
        <f t="shared" si="62"/>
        <v>0</v>
      </c>
      <c r="Q340" s="8">
        <f t="shared" si="62"/>
        <v>0</v>
      </c>
      <c r="R340" s="8">
        <f t="shared" si="62"/>
        <v>0</v>
      </c>
      <c r="S340" s="8">
        <f t="shared" si="62"/>
        <v>0</v>
      </c>
      <c r="T340" s="21">
        <f t="shared" si="60"/>
        <v>15</v>
      </c>
      <c r="U340" s="19">
        <f>VLOOKUP($B340,Gas!$B$3:$E$2506,2)</f>
        <v>1.73</v>
      </c>
      <c r="V340" s="44">
        <f t="shared" si="61"/>
        <v>11.595375722543352</v>
      </c>
      <c r="W340" s="5">
        <f>VLOOKUP($B340,Gas!$B$3:$E$2506,4)</f>
        <v>0.34338023800969458</v>
      </c>
    </row>
    <row r="341" spans="1:23" x14ac:dyDescent="0.2">
      <c r="A341" s="43">
        <f t="shared" si="52"/>
        <v>15</v>
      </c>
      <c r="B341" s="91">
        <v>36228</v>
      </c>
      <c r="C341" s="92">
        <v>20.149999999999999</v>
      </c>
      <c r="D341" s="4">
        <f t="shared" si="58"/>
        <v>4.4765058589025302E-3</v>
      </c>
      <c r="E341" s="100">
        <f t="shared" si="56"/>
        <v>0.59650386648097198</v>
      </c>
      <c r="F341" s="5"/>
      <c r="G341" s="8">
        <f t="shared" si="62"/>
        <v>0</v>
      </c>
      <c r="H341" s="8">
        <f t="shared" si="62"/>
        <v>4.8500000000000014</v>
      </c>
      <c r="I341" s="8">
        <f t="shared" si="62"/>
        <v>9.8500000000000014</v>
      </c>
      <c r="J341" s="8">
        <f t="shared" si="62"/>
        <v>14.850000000000001</v>
      </c>
      <c r="K341" s="8">
        <f t="shared" si="62"/>
        <v>19.850000000000001</v>
      </c>
      <c r="L341" s="8">
        <f t="shared" si="62"/>
        <v>29.85</v>
      </c>
      <c r="M341" s="8">
        <f t="shared" si="62"/>
        <v>0.14999999999999858</v>
      </c>
      <c r="N341" s="8">
        <f t="shared" si="62"/>
        <v>0</v>
      </c>
      <c r="O341" s="8">
        <f t="shared" si="62"/>
        <v>0</v>
      </c>
      <c r="P341" s="8">
        <f t="shared" si="62"/>
        <v>0</v>
      </c>
      <c r="Q341" s="8">
        <f t="shared" si="62"/>
        <v>0</v>
      </c>
      <c r="R341" s="8">
        <f t="shared" si="62"/>
        <v>0</v>
      </c>
      <c r="S341" s="8">
        <f t="shared" si="62"/>
        <v>0</v>
      </c>
      <c r="T341" s="21">
        <f t="shared" si="60"/>
        <v>15</v>
      </c>
      <c r="U341" s="19">
        <f>VLOOKUP($B341,Gas!$B$3:$E$2506,2)</f>
        <v>1.875</v>
      </c>
      <c r="V341" s="44">
        <f t="shared" si="61"/>
        <v>10.746666666666666</v>
      </c>
      <c r="W341" s="5">
        <f>VLOOKUP($B341,Gas!$B$3:$E$2506,4)</f>
        <v>0.5701045449884522</v>
      </c>
    </row>
    <row r="342" spans="1:23" x14ac:dyDescent="0.2">
      <c r="A342" s="43">
        <f t="shared" si="52"/>
        <v>15</v>
      </c>
      <c r="B342" s="91">
        <v>36229</v>
      </c>
      <c r="C342" s="92">
        <v>20</v>
      </c>
      <c r="D342" s="4">
        <f t="shared" si="58"/>
        <v>-7.4720148387009541E-3</v>
      </c>
      <c r="E342" s="100">
        <f t="shared" si="56"/>
        <v>0.45052704555008966</v>
      </c>
      <c r="F342" s="5"/>
      <c r="G342" s="8">
        <f t="shared" si="62"/>
        <v>0</v>
      </c>
      <c r="H342" s="8">
        <f t="shared" si="62"/>
        <v>5</v>
      </c>
      <c r="I342" s="8">
        <f t="shared" si="62"/>
        <v>10</v>
      </c>
      <c r="J342" s="8">
        <f t="shared" si="62"/>
        <v>15</v>
      </c>
      <c r="K342" s="8">
        <f t="shared" si="62"/>
        <v>20</v>
      </c>
      <c r="L342" s="8">
        <f t="shared" si="62"/>
        <v>30</v>
      </c>
      <c r="M342" s="8">
        <f t="shared" si="62"/>
        <v>0</v>
      </c>
      <c r="N342" s="8">
        <f t="shared" si="62"/>
        <v>0</v>
      </c>
      <c r="O342" s="8">
        <f t="shared" si="62"/>
        <v>0</v>
      </c>
      <c r="P342" s="8">
        <f t="shared" si="62"/>
        <v>0</v>
      </c>
      <c r="Q342" s="8">
        <f t="shared" si="62"/>
        <v>0</v>
      </c>
      <c r="R342" s="8">
        <f t="shared" si="62"/>
        <v>0</v>
      </c>
      <c r="S342" s="8">
        <f t="shared" si="62"/>
        <v>0</v>
      </c>
      <c r="T342" s="21">
        <f t="shared" si="60"/>
        <v>15</v>
      </c>
      <c r="U342" s="19">
        <f>VLOOKUP($B342,Gas!$B$3:$E$2506,2)</f>
        <v>1.845</v>
      </c>
      <c r="V342" s="44">
        <f t="shared" si="61"/>
        <v>10.840108401084011</v>
      </c>
      <c r="W342" s="5">
        <f>VLOOKUP($B342,Gas!$B$3:$E$2506,4)</f>
        <v>0.59099208200650077</v>
      </c>
    </row>
    <row r="343" spans="1:23" x14ac:dyDescent="0.2">
      <c r="A343" s="43">
        <f t="shared" si="52"/>
        <v>15</v>
      </c>
      <c r="B343" s="91">
        <v>36230</v>
      </c>
      <c r="C343" s="92">
        <v>20.079999999999998</v>
      </c>
      <c r="D343" s="4">
        <f t="shared" si="58"/>
        <v>3.9920212695374567E-3</v>
      </c>
      <c r="E343" s="100">
        <f t="shared" si="56"/>
        <v>0.44230341184470429</v>
      </c>
      <c r="F343" s="5"/>
      <c r="G343" s="8">
        <f t="shared" si="62"/>
        <v>0</v>
      </c>
      <c r="H343" s="8">
        <f t="shared" si="62"/>
        <v>4.9200000000000017</v>
      </c>
      <c r="I343" s="8">
        <f t="shared" si="62"/>
        <v>9.9200000000000017</v>
      </c>
      <c r="J343" s="8">
        <f t="shared" si="62"/>
        <v>14.920000000000002</v>
      </c>
      <c r="K343" s="8">
        <f t="shared" si="62"/>
        <v>19.920000000000002</v>
      </c>
      <c r="L343" s="8">
        <f t="shared" si="62"/>
        <v>29.92</v>
      </c>
      <c r="M343" s="8">
        <f t="shared" si="62"/>
        <v>7.9999999999998295E-2</v>
      </c>
      <c r="N343" s="8">
        <f t="shared" si="62"/>
        <v>0</v>
      </c>
      <c r="O343" s="8">
        <f t="shared" si="62"/>
        <v>0</v>
      </c>
      <c r="P343" s="8">
        <f t="shared" si="62"/>
        <v>0</v>
      </c>
      <c r="Q343" s="8">
        <f t="shared" si="62"/>
        <v>0</v>
      </c>
      <c r="R343" s="8">
        <f t="shared" si="62"/>
        <v>0</v>
      </c>
      <c r="S343" s="8">
        <f t="shared" si="62"/>
        <v>0</v>
      </c>
      <c r="T343" s="21">
        <f t="shared" si="60"/>
        <v>15</v>
      </c>
      <c r="U343" s="19">
        <f>VLOOKUP($B343,Gas!$B$3:$E$2506,2)</f>
        <v>1.94</v>
      </c>
      <c r="V343" s="44">
        <f t="shared" si="61"/>
        <v>10.350515463917525</v>
      </c>
      <c r="W343" s="5">
        <f>VLOOKUP($B343,Gas!$B$3:$E$2506,4)</f>
        <v>0.54689899313672874</v>
      </c>
    </row>
    <row r="344" spans="1:23" x14ac:dyDescent="0.2">
      <c r="A344" s="43">
        <f t="shared" si="52"/>
        <v>15</v>
      </c>
      <c r="B344" s="91">
        <v>36231</v>
      </c>
      <c r="C344" s="92">
        <v>19.899999999999999</v>
      </c>
      <c r="D344" s="4">
        <f t="shared" si="58"/>
        <v>-9.0045630930817265E-3</v>
      </c>
      <c r="E344" s="100">
        <f t="shared" si="56"/>
        <v>0.41756257600424801</v>
      </c>
      <c r="F344" s="5"/>
      <c r="G344" s="8">
        <f t="shared" ref="G344:S353" si="63">IF(G$1="P",MAX(0,G$2-$C344),IF(G$1="C",MAX(0,$C344-G$2)))</f>
        <v>0.10000000000000142</v>
      </c>
      <c r="H344" s="8">
        <f t="shared" si="63"/>
        <v>5.1000000000000014</v>
      </c>
      <c r="I344" s="8">
        <f t="shared" si="63"/>
        <v>10.100000000000001</v>
      </c>
      <c r="J344" s="8">
        <f t="shared" si="63"/>
        <v>15.100000000000001</v>
      </c>
      <c r="K344" s="8">
        <f t="shared" si="63"/>
        <v>20.100000000000001</v>
      </c>
      <c r="L344" s="8">
        <f t="shared" si="63"/>
        <v>30.1</v>
      </c>
      <c r="M344" s="8">
        <f t="shared" si="63"/>
        <v>0</v>
      </c>
      <c r="N344" s="8">
        <f t="shared" si="63"/>
        <v>0</v>
      </c>
      <c r="O344" s="8">
        <f t="shared" si="63"/>
        <v>0</v>
      </c>
      <c r="P344" s="8">
        <f t="shared" si="63"/>
        <v>0</v>
      </c>
      <c r="Q344" s="8">
        <f t="shared" si="63"/>
        <v>0</v>
      </c>
      <c r="R344" s="8">
        <f t="shared" si="63"/>
        <v>0</v>
      </c>
      <c r="S344" s="8">
        <f t="shared" si="63"/>
        <v>0</v>
      </c>
      <c r="T344" s="21">
        <f t="shared" si="60"/>
        <v>15</v>
      </c>
      <c r="U344" s="19">
        <f>VLOOKUP($B344,Gas!$B$3:$E$2506,2)</f>
        <v>1.87</v>
      </c>
      <c r="V344" s="44">
        <f t="shared" si="61"/>
        <v>10.641711229946523</v>
      </c>
      <c r="W344" s="5">
        <f>VLOOKUP($B344,Gas!$B$3:$E$2506,4)</f>
        <v>0.63877577399084606</v>
      </c>
    </row>
    <row r="345" spans="1:23" x14ac:dyDescent="0.2">
      <c r="A345" s="43">
        <f t="shared" ref="A345:A408" si="64">MONTH(B345)+(YEAR(B345)-1998)*12</f>
        <v>15</v>
      </c>
      <c r="B345" s="91">
        <v>36234</v>
      </c>
      <c r="C345" s="92">
        <v>19.75</v>
      </c>
      <c r="D345" s="4">
        <f t="shared" si="58"/>
        <v>-7.5662403833158132E-3</v>
      </c>
      <c r="E345" s="100">
        <f t="shared" si="56"/>
        <v>0.38210807775053068</v>
      </c>
      <c r="F345" s="5"/>
      <c r="G345" s="8">
        <f t="shared" si="63"/>
        <v>0.25</v>
      </c>
      <c r="H345" s="8">
        <f t="shared" si="63"/>
        <v>5.25</v>
      </c>
      <c r="I345" s="8">
        <f t="shared" si="63"/>
        <v>10.25</v>
      </c>
      <c r="J345" s="8">
        <f t="shared" si="63"/>
        <v>15.25</v>
      </c>
      <c r="K345" s="8">
        <f t="shared" si="63"/>
        <v>20.25</v>
      </c>
      <c r="L345" s="8">
        <f t="shared" si="63"/>
        <v>30.25</v>
      </c>
      <c r="M345" s="8">
        <f t="shared" si="63"/>
        <v>0</v>
      </c>
      <c r="N345" s="8">
        <f t="shared" si="63"/>
        <v>0</v>
      </c>
      <c r="O345" s="8">
        <f t="shared" si="63"/>
        <v>0</v>
      </c>
      <c r="P345" s="8">
        <f t="shared" si="63"/>
        <v>0</v>
      </c>
      <c r="Q345" s="8">
        <f t="shared" si="63"/>
        <v>0</v>
      </c>
      <c r="R345" s="8">
        <f t="shared" si="63"/>
        <v>0</v>
      </c>
      <c r="S345" s="8">
        <f t="shared" si="63"/>
        <v>0</v>
      </c>
      <c r="T345" s="21">
        <f t="shared" si="60"/>
        <v>15</v>
      </c>
      <c r="U345" s="19">
        <f>VLOOKUP($B345,Gas!$B$3:$E$2506,2)</f>
        <v>1.8149999999999999</v>
      </c>
      <c r="V345" s="44">
        <f t="shared" si="61"/>
        <v>10.881542699724518</v>
      </c>
      <c r="W345" s="5">
        <f>VLOOKUP($B345,Gas!$B$3:$E$2506,4)</f>
        <v>0.67563254698784314</v>
      </c>
    </row>
    <row r="346" spans="1:23" x14ac:dyDescent="0.2">
      <c r="A346" s="43">
        <f t="shared" si="64"/>
        <v>15</v>
      </c>
      <c r="B346" s="91">
        <v>36235</v>
      </c>
      <c r="C346" s="92">
        <v>18.91</v>
      </c>
      <c r="D346" s="4">
        <f t="shared" si="58"/>
        <v>-4.3462608676764686E-2</v>
      </c>
      <c r="E346" s="100">
        <f t="shared" si="56"/>
        <v>0.4253533062561633</v>
      </c>
      <c r="F346" s="5"/>
      <c r="G346" s="8">
        <f t="shared" si="63"/>
        <v>1.0899999999999999</v>
      </c>
      <c r="H346" s="8">
        <f t="shared" si="63"/>
        <v>6.09</v>
      </c>
      <c r="I346" s="8">
        <f t="shared" si="63"/>
        <v>11.09</v>
      </c>
      <c r="J346" s="8">
        <f t="shared" si="63"/>
        <v>16.09</v>
      </c>
      <c r="K346" s="8">
        <f t="shared" si="63"/>
        <v>21.09</v>
      </c>
      <c r="L346" s="8">
        <f t="shared" si="63"/>
        <v>31.09</v>
      </c>
      <c r="M346" s="8">
        <f t="shared" si="63"/>
        <v>0</v>
      </c>
      <c r="N346" s="8">
        <f t="shared" si="63"/>
        <v>0</v>
      </c>
      <c r="O346" s="8">
        <f t="shared" si="63"/>
        <v>0</v>
      </c>
      <c r="P346" s="8">
        <f t="shared" si="63"/>
        <v>0</v>
      </c>
      <c r="Q346" s="8">
        <f t="shared" si="63"/>
        <v>0</v>
      </c>
      <c r="R346" s="8">
        <f t="shared" si="63"/>
        <v>0</v>
      </c>
      <c r="S346" s="8">
        <f t="shared" si="63"/>
        <v>0</v>
      </c>
      <c r="T346" s="21">
        <f t="shared" si="60"/>
        <v>15</v>
      </c>
      <c r="U346" s="19">
        <f>VLOOKUP($B346,Gas!$B$3:$E$2506,2)</f>
        <v>1.75</v>
      </c>
      <c r="V346" s="44">
        <f t="shared" si="61"/>
        <v>10.805714285714286</v>
      </c>
      <c r="W346" s="5">
        <f>VLOOKUP($B346,Gas!$B$3:$E$2506,4)</f>
        <v>0.72099505292681187</v>
      </c>
    </row>
    <row r="347" spans="1:23" x14ac:dyDescent="0.2">
      <c r="A347" s="43">
        <f t="shared" si="64"/>
        <v>15</v>
      </c>
      <c r="B347" s="91">
        <v>36236</v>
      </c>
      <c r="C347" s="92">
        <v>18.899999999999999</v>
      </c>
      <c r="D347" s="4">
        <f t="shared" si="58"/>
        <v>-5.289606047694965E-4</v>
      </c>
      <c r="E347" s="100">
        <f t="shared" si="56"/>
        <v>0.39895013470354035</v>
      </c>
      <c r="F347" s="5"/>
      <c r="G347" s="8">
        <f t="shared" si="63"/>
        <v>1.1000000000000014</v>
      </c>
      <c r="H347" s="8">
        <f t="shared" si="63"/>
        <v>6.1000000000000014</v>
      </c>
      <c r="I347" s="8">
        <f t="shared" si="63"/>
        <v>11.100000000000001</v>
      </c>
      <c r="J347" s="8">
        <f t="shared" si="63"/>
        <v>16.100000000000001</v>
      </c>
      <c r="K347" s="8">
        <f t="shared" si="63"/>
        <v>21.1</v>
      </c>
      <c r="L347" s="8">
        <f t="shared" si="63"/>
        <v>31.1</v>
      </c>
      <c r="M347" s="8">
        <f t="shared" si="63"/>
        <v>0</v>
      </c>
      <c r="N347" s="8">
        <f t="shared" si="63"/>
        <v>0</v>
      </c>
      <c r="O347" s="8">
        <f t="shared" si="63"/>
        <v>0</v>
      </c>
      <c r="P347" s="8">
        <f t="shared" si="63"/>
        <v>0</v>
      </c>
      <c r="Q347" s="8">
        <f t="shared" si="63"/>
        <v>0</v>
      </c>
      <c r="R347" s="8">
        <f t="shared" si="63"/>
        <v>0</v>
      </c>
      <c r="S347" s="8">
        <f t="shared" si="63"/>
        <v>0</v>
      </c>
      <c r="T347" s="21">
        <f t="shared" si="60"/>
        <v>15</v>
      </c>
      <c r="U347" s="19">
        <f>VLOOKUP($B347,Gas!$B$3:$E$2506,2)</f>
        <v>1.7450000000000001</v>
      </c>
      <c r="V347" s="44">
        <f t="shared" si="61"/>
        <v>10.830945558739254</v>
      </c>
      <c r="W347" s="5">
        <f>VLOOKUP($B347,Gas!$B$3:$E$2506,4)</f>
        <v>0.72138716236419487</v>
      </c>
    </row>
    <row r="348" spans="1:23" x14ac:dyDescent="0.2">
      <c r="A348" s="43">
        <f t="shared" si="64"/>
        <v>15</v>
      </c>
      <c r="B348" s="91">
        <v>36237</v>
      </c>
      <c r="C348" s="92">
        <v>19</v>
      </c>
      <c r="D348" s="4">
        <f t="shared" si="58"/>
        <v>5.2770571008438193E-3</v>
      </c>
      <c r="E348" s="100">
        <f t="shared" si="56"/>
        <v>0.32917235783092347</v>
      </c>
      <c r="F348" s="5"/>
      <c r="G348" s="8">
        <f t="shared" si="63"/>
        <v>1</v>
      </c>
      <c r="H348" s="8">
        <f t="shared" si="63"/>
        <v>6</v>
      </c>
      <c r="I348" s="8">
        <f t="shared" si="63"/>
        <v>11</v>
      </c>
      <c r="J348" s="8">
        <f t="shared" si="63"/>
        <v>16</v>
      </c>
      <c r="K348" s="8">
        <f t="shared" si="63"/>
        <v>21</v>
      </c>
      <c r="L348" s="8">
        <f t="shared" si="63"/>
        <v>31</v>
      </c>
      <c r="M348" s="8">
        <f t="shared" si="63"/>
        <v>0</v>
      </c>
      <c r="N348" s="8">
        <f t="shared" si="63"/>
        <v>0</v>
      </c>
      <c r="O348" s="8">
        <f t="shared" si="63"/>
        <v>0</v>
      </c>
      <c r="P348" s="8">
        <f t="shared" si="63"/>
        <v>0</v>
      </c>
      <c r="Q348" s="8">
        <f t="shared" si="63"/>
        <v>0</v>
      </c>
      <c r="R348" s="8">
        <f t="shared" si="63"/>
        <v>0</v>
      </c>
      <c r="S348" s="8">
        <f t="shared" si="63"/>
        <v>0</v>
      </c>
      <c r="T348" s="21">
        <f t="shared" si="60"/>
        <v>15</v>
      </c>
      <c r="U348" s="19">
        <f>VLOOKUP($B348,Gas!$B$3:$E$2506,2)</f>
        <v>1.75</v>
      </c>
      <c r="V348" s="44">
        <f t="shared" si="61"/>
        <v>10.857142857142858</v>
      </c>
      <c r="W348" s="5">
        <f>VLOOKUP($B348,Gas!$B$3:$E$2506,4)</f>
        <v>0.72145540030980437</v>
      </c>
    </row>
    <row r="349" spans="1:23" x14ac:dyDescent="0.2">
      <c r="A349" s="43">
        <f t="shared" si="64"/>
        <v>15</v>
      </c>
      <c r="B349" s="91">
        <v>36238</v>
      </c>
      <c r="C349" s="92">
        <v>19.03</v>
      </c>
      <c r="D349" s="4">
        <f t="shared" si="58"/>
        <v>1.5777021416177343E-3</v>
      </c>
      <c r="E349" s="100">
        <f t="shared" si="56"/>
        <v>0.25592765876146645</v>
      </c>
      <c r="F349" s="5"/>
      <c r="G349" s="8">
        <f t="shared" si="63"/>
        <v>0.96999999999999886</v>
      </c>
      <c r="H349" s="8">
        <f t="shared" si="63"/>
        <v>5.9699999999999989</v>
      </c>
      <c r="I349" s="8">
        <f t="shared" si="63"/>
        <v>10.969999999999999</v>
      </c>
      <c r="J349" s="8">
        <f t="shared" si="63"/>
        <v>15.969999999999999</v>
      </c>
      <c r="K349" s="8">
        <f t="shared" si="63"/>
        <v>20.97</v>
      </c>
      <c r="L349" s="8">
        <f t="shared" si="63"/>
        <v>30.97</v>
      </c>
      <c r="M349" s="8">
        <f t="shared" si="63"/>
        <v>0</v>
      </c>
      <c r="N349" s="8">
        <f t="shared" si="63"/>
        <v>0</v>
      </c>
      <c r="O349" s="8">
        <f t="shared" si="63"/>
        <v>0</v>
      </c>
      <c r="P349" s="8">
        <f t="shared" si="63"/>
        <v>0</v>
      </c>
      <c r="Q349" s="8">
        <f t="shared" si="63"/>
        <v>0</v>
      </c>
      <c r="R349" s="8">
        <f t="shared" si="63"/>
        <v>0</v>
      </c>
      <c r="S349" s="8">
        <f t="shared" si="63"/>
        <v>0</v>
      </c>
      <c r="T349" s="21">
        <f t="shared" si="60"/>
        <v>15</v>
      </c>
      <c r="U349" s="19">
        <f>VLOOKUP($B349,Gas!$B$3:$E$2506,2)</f>
        <v>1.7549999999999999</v>
      </c>
      <c r="V349" s="44">
        <f t="shared" si="61"/>
        <v>10.843304843304844</v>
      </c>
      <c r="W349" s="5">
        <f>VLOOKUP($B349,Gas!$B$3:$E$2506,4)</f>
        <v>0.49081159196914032</v>
      </c>
    </row>
    <row r="350" spans="1:23" x14ac:dyDescent="0.2">
      <c r="A350" s="43">
        <f t="shared" si="64"/>
        <v>15</v>
      </c>
      <c r="B350" s="91">
        <v>36241</v>
      </c>
      <c r="C350" s="92">
        <v>19.309999999999999</v>
      </c>
      <c r="D350" s="4">
        <f t="shared" si="58"/>
        <v>1.4606415132364903E-2</v>
      </c>
      <c r="E350" s="100">
        <f t="shared" si="56"/>
        <v>0.24821035965835039</v>
      </c>
      <c r="F350" s="5"/>
      <c r="G350" s="8">
        <f t="shared" si="63"/>
        <v>0.69000000000000128</v>
      </c>
      <c r="H350" s="8">
        <f t="shared" si="63"/>
        <v>5.6900000000000013</v>
      </c>
      <c r="I350" s="8">
        <f t="shared" si="63"/>
        <v>10.690000000000001</v>
      </c>
      <c r="J350" s="8">
        <f t="shared" si="63"/>
        <v>15.690000000000001</v>
      </c>
      <c r="K350" s="8">
        <f t="shared" si="63"/>
        <v>20.69</v>
      </c>
      <c r="L350" s="8">
        <f t="shared" si="63"/>
        <v>30.69</v>
      </c>
      <c r="M350" s="8">
        <f t="shared" si="63"/>
        <v>0</v>
      </c>
      <c r="N350" s="8">
        <f t="shared" si="63"/>
        <v>0</v>
      </c>
      <c r="O350" s="8">
        <f t="shared" si="63"/>
        <v>0</v>
      </c>
      <c r="P350" s="8">
        <f t="shared" si="63"/>
        <v>0</v>
      </c>
      <c r="Q350" s="8">
        <f t="shared" si="63"/>
        <v>0</v>
      </c>
      <c r="R350" s="8">
        <f t="shared" si="63"/>
        <v>0</v>
      </c>
      <c r="S350" s="8">
        <f t="shared" si="63"/>
        <v>0</v>
      </c>
      <c r="T350" s="21">
        <f t="shared" si="60"/>
        <v>15</v>
      </c>
      <c r="U350" s="19">
        <f>VLOOKUP($B350,Gas!$B$3:$E$2506,2)</f>
        <v>1.7250000000000001</v>
      </c>
      <c r="V350" s="44">
        <f t="shared" si="61"/>
        <v>11.194202898550722</v>
      </c>
      <c r="W350" s="5">
        <f>VLOOKUP($B350,Gas!$B$3:$E$2506,4)</f>
        <v>0.27697434095924861</v>
      </c>
    </row>
    <row r="351" spans="1:23" x14ac:dyDescent="0.2">
      <c r="A351" s="43">
        <f t="shared" si="64"/>
        <v>15</v>
      </c>
      <c r="B351" s="91">
        <v>36242</v>
      </c>
      <c r="C351" s="92">
        <v>19.21</v>
      </c>
      <c r="D351" s="4">
        <f t="shared" si="58"/>
        <v>-5.1921196599576521E-3</v>
      </c>
      <c r="E351" s="100">
        <f t="shared" si="56"/>
        <v>0.24391417872254864</v>
      </c>
      <c r="F351" s="5"/>
      <c r="G351" s="8">
        <f t="shared" si="63"/>
        <v>0.78999999999999915</v>
      </c>
      <c r="H351" s="8">
        <f t="shared" si="63"/>
        <v>5.7899999999999991</v>
      </c>
      <c r="I351" s="8">
        <f t="shared" si="63"/>
        <v>10.79</v>
      </c>
      <c r="J351" s="8">
        <f t="shared" si="63"/>
        <v>15.79</v>
      </c>
      <c r="K351" s="8">
        <f t="shared" si="63"/>
        <v>20.79</v>
      </c>
      <c r="L351" s="8">
        <f t="shared" si="63"/>
        <v>30.79</v>
      </c>
      <c r="M351" s="8">
        <f t="shared" si="63"/>
        <v>0</v>
      </c>
      <c r="N351" s="8">
        <f t="shared" si="63"/>
        <v>0</v>
      </c>
      <c r="O351" s="8">
        <f t="shared" si="63"/>
        <v>0</v>
      </c>
      <c r="P351" s="8">
        <f t="shared" si="63"/>
        <v>0</v>
      </c>
      <c r="Q351" s="8">
        <f t="shared" si="63"/>
        <v>0</v>
      </c>
      <c r="R351" s="8">
        <f t="shared" si="63"/>
        <v>0</v>
      </c>
      <c r="S351" s="8">
        <f t="shared" si="63"/>
        <v>0</v>
      </c>
      <c r="T351" s="21">
        <f t="shared" si="60"/>
        <v>15</v>
      </c>
      <c r="U351" s="19">
        <f>VLOOKUP($B351,Gas!$B$3:$E$2506,2)</f>
        <v>1.75</v>
      </c>
      <c r="V351" s="44">
        <f t="shared" si="61"/>
        <v>10.977142857142857</v>
      </c>
      <c r="W351" s="5">
        <f>VLOOKUP($B351,Gas!$B$3:$E$2506,4)</f>
        <v>0.26456251151565757</v>
      </c>
    </row>
    <row r="352" spans="1:23" x14ac:dyDescent="0.2">
      <c r="A352" s="43">
        <f t="shared" si="64"/>
        <v>15</v>
      </c>
      <c r="B352" s="91">
        <v>36243</v>
      </c>
      <c r="C352" s="92">
        <v>19.399999999999999</v>
      </c>
      <c r="D352" s="4">
        <f t="shared" si="58"/>
        <v>9.8420892888169877E-3</v>
      </c>
      <c r="E352" s="100">
        <f t="shared" si="56"/>
        <v>0.25376481188011196</v>
      </c>
      <c r="F352" s="5"/>
      <c r="G352" s="8">
        <f t="shared" si="63"/>
        <v>0.60000000000000142</v>
      </c>
      <c r="H352" s="8">
        <f t="shared" si="63"/>
        <v>5.6000000000000014</v>
      </c>
      <c r="I352" s="8">
        <f t="shared" si="63"/>
        <v>10.600000000000001</v>
      </c>
      <c r="J352" s="8">
        <f t="shared" si="63"/>
        <v>15.600000000000001</v>
      </c>
      <c r="K352" s="8">
        <f t="shared" si="63"/>
        <v>20.6</v>
      </c>
      <c r="L352" s="8">
        <f t="shared" si="63"/>
        <v>30.6</v>
      </c>
      <c r="M352" s="8">
        <f t="shared" si="63"/>
        <v>0</v>
      </c>
      <c r="N352" s="8">
        <f t="shared" si="63"/>
        <v>0</v>
      </c>
      <c r="O352" s="8">
        <f t="shared" si="63"/>
        <v>0</v>
      </c>
      <c r="P352" s="8">
        <f t="shared" si="63"/>
        <v>0</v>
      </c>
      <c r="Q352" s="8">
        <f t="shared" si="63"/>
        <v>0</v>
      </c>
      <c r="R352" s="8">
        <f t="shared" si="63"/>
        <v>0</v>
      </c>
      <c r="S352" s="8">
        <f t="shared" si="63"/>
        <v>0</v>
      </c>
      <c r="T352" s="21">
        <f t="shared" si="60"/>
        <v>15</v>
      </c>
      <c r="U352" s="19">
        <f>VLOOKUP($B352,Gas!$B$3:$E$2506,2)</f>
        <v>1.8049999999999999</v>
      </c>
      <c r="V352" s="44">
        <f t="shared" si="61"/>
        <v>10.747922437673131</v>
      </c>
      <c r="W352" s="5">
        <f>VLOOKUP($B352,Gas!$B$3:$E$2506,4)</f>
        <v>0.33778513234194113</v>
      </c>
    </row>
    <row r="353" spans="1:23" x14ac:dyDescent="0.2">
      <c r="A353" s="43">
        <f t="shared" si="64"/>
        <v>15</v>
      </c>
      <c r="B353" s="91">
        <v>36244</v>
      </c>
      <c r="C353" s="92">
        <v>19.059999999999999</v>
      </c>
      <c r="D353" s="4">
        <f t="shared" si="58"/>
        <v>-1.7681167843226445E-2</v>
      </c>
      <c r="E353" s="100">
        <f t="shared" si="56"/>
        <v>0.26012614397162587</v>
      </c>
      <c r="F353" s="5"/>
      <c r="G353" s="8">
        <f t="shared" si="63"/>
        <v>0.94000000000000128</v>
      </c>
      <c r="H353" s="8">
        <f t="shared" si="63"/>
        <v>5.9400000000000013</v>
      </c>
      <c r="I353" s="8">
        <f t="shared" si="63"/>
        <v>10.940000000000001</v>
      </c>
      <c r="J353" s="8">
        <f t="shared" si="63"/>
        <v>15.940000000000001</v>
      </c>
      <c r="K353" s="8">
        <f t="shared" si="63"/>
        <v>20.94</v>
      </c>
      <c r="L353" s="8">
        <f t="shared" si="63"/>
        <v>30.94</v>
      </c>
      <c r="M353" s="8">
        <f t="shared" si="63"/>
        <v>0</v>
      </c>
      <c r="N353" s="8">
        <f t="shared" si="63"/>
        <v>0</v>
      </c>
      <c r="O353" s="8">
        <f t="shared" si="63"/>
        <v>0</v>
      </c>
      <c r="P353" s="8">
        <f t="shared" si="63"/>
        <v>0</v>
      </c>
      <c r="Q353" s="8">
        <f t="shared" si="63"/>
        <v>0</v>
      </c>
      <c r="R353" s="8">
        <f t="shared" si="63"/>
        <v>0</v>
      </c>
      <c r="S353" s="8">
        <f t="shared" si="63"/>
        <v>0</v>
      </c>
      <c r="T353" s="21">
        <f t="shared" si="60"/>
        <v>15</v>
      </c>
      <c r="U353" s="19">
        <f>VLOOKUP($B353,Gas!$B$3:$E$2506,2)</f>
        <v>1.78</v>
      </c>
      <c r="V353" s="44">
        <f t="shared" si="61"/>
        <v>10.707865168539325</v>
      </c>
      <c r="W353" s="5">
        <f>VLOOKUP($B353,Gas!$B$3:$E$2506,4)</f>
        <v>0.34723759632250351</v>
      </c>
    </row>
    <row r="354" spans="1:23" x14ac:dyDescent="0.2">
      <c r="A354" s="43">
        <f t="shared" si="64"/>
        <v>15</v>
      </c>
      <c r="B354" s="91">
        <v>36245</v>
      </c>
      <c r="C354" s="92">
        <v>19.329999999999998</v>
      </c>
      <c r="D354" s="4">
        <f t="shared" si="58"/>
        <v>1.4066394994183362E-2</v>
      </c>
      <c r="E354" s="100">
        <f t="shared" si="56"/>
        <v>0.27588570783217398</v>
      </c>
      <c r="F354" s="5"/>
      <c r="G354" s="8">
        <f t="shared" ref="G354:S363" si="65">IF(G$1="P",MAX(0,G$2-$C354),IF(G$1="C",MAX(0,$C354-G$2)))</f>
        <v>0.67000000000000171</v>
      </c>
      <c r="H354" s="8">
        <f t="shared" si="65"/>
        <v>5.6700000000000017</v>
      </c>
      <c r="I354" s="8">
        <f t="shared" si="65"/>
        <v>10.670000000000002</v>
      </c>
      <c r="J354" s="8">
        <f t="shared" si="65"/>
        <v>15.670000000000002</v>
      </c>
      <c r="K354" s="8">
        <f t="shared" si="65"/>
        <v>20.67</v>
      </c>
      <c r="L354" s="8">
        <f t="shared" si="65"/>
        <v>30.67</v>
      </c>
      <c r="M354" s="8">
        <f t="shared" si="65"/>
        <v>0</v>
      </c>
      <c r="N354" s="8">
        <f t="shared" si="65"/>
        <v>0</v>
      </c>
      <c r="O354" s="8">
        <f t="shared" si="65"/>
        <v>0</v>
      </c>
      <c r="P354" s="8">
        <f t="shared" si="65"/>
        <v>0</v>
      </c>
      <c r="Q354" s="8">
        <f t="shared" si="65"/>
        <v>0</v>
      </c>
      <c r="R354" s="8">
        <f t="shared" si="65"/>
        <v>0</v>
      </c>
      <c r="S354" s="8">
        <f t="shared" si="65"/>
        <v>0</v>
      </c>
      <c r="T354" s="21">
        <f t="shared" si="60"/>
        <v>15</v>
      </c>
      <c r="U354" s="19">
        <f>VLOOKUP($B354,Gas!$B$3:$E$2506,2)</f>
        <v>1.8049999999999999</v>
      </c>
      <c r="V354" s="44">
        <f t="shared" si="61"/>
        <v>10.709141274238226</v>
      </c>
      <c r="W354" s="5">
        <f>VLOOKUP($B354,Gas!$B$3:$E$2506,4)</f>
        <v>0.2686574136186789</v>
      </c>
    </row>
    <row r="355" spans="1:23" x14ac:dyDescent="0.2">
      <c r="A355" s="43">
        <f t="shared" si="64"/>
        <v>15</v>
      </c>
      <c r="B355" s="91">
        <v>36248</v>
      </c>
      <c r="C355" s="92">
        <v>20.76</v>
      </c>
      <c r="D355" s="4">
        <f t="shared" si="58"/>
        <v>7.1369765077448452E-2</v>
      </c>
      <c r="E355" s="100">
        <f t="shared" si="56"/>
        <v>0.4598360247579778</v>
      </c>
      <c r="F355" s="5"/>
      <c r="G355" s="8">
        <f t="shared" si="65"/>
        <v>0</v>
      </c>
      <c r="H355" s="8">
        <f t="shared" si="65"/>
        <v>4.2399999999999984</v>
      </c>
      <c r="I355" s="8">
        <f t="shared" si="65"/>
        <v>9.2399999999999984</v>
      </c>
      <c r="J355" s="8">
        <f t="shared" si="65"/>
        <v>14.239999999999998</v>
      </c>
      <c r="K355" s="8">
        <f t="shared" si="65"/>
        <v>19.239999999999998</v>
      </c>
      <c r="L355" s="8">
        <f t="shared" si="65"/>
        <v>29.24</v>
      </c>
      <c r="M355" s="8">
        <f t="shared" si="65"/>
        <v>0.76000000000000156</v>
      </c>
      <c r="N355" s="8">
        <f t="shared" si="65"/>
        <v>0</v>
      </c>
      <c r="O355" s="8">
        <f t="shared" si="65"/>
        <v>0</v>
      </c>
      <c r="P355" s="8">
        <f t="shared" si="65"/>
        <v>0</v>
      </c>
      <c r="Q355" s="8">
        <f t="shared" si="65"/>
        <v>0</v>
      </c>
      <c r="R355" s="8">
        <f t="shared" si="65"/>
        <v>0</v>
      </c>
      <c r="S355" s="8">
        <f t="shared" si="65"/>
        <v>0</v>
      </c>
      <c r="T355" s="21">
        <f t="shared" si="60"/>
        <v>15</v>
      </c>
      <c r="U355" s="19">
        <f>VLOOKUP($B355,Gas!$B$3:$E$2506,2)</f>
        <v>1.835</v>
      </c>
      <c r="V355" s="44">
        <f t="shared" si="61"/>
        <v>11.313351498637603</v>
      </c>
      <c r="W355" s="5">
        <f>VLOOKUP($B355,Gas!$B$3:$E$2506,4)</f>
        <v>0.27933410818781973</v>
      </c>
    </row>
    <row r="356" spans="1:23" x14ac:dyDescent="0.2">
      <c r="A356" s="43">
        <f t="shared" si="64"/>
        <v>15</v>
      </c>
      <c r="B356" s="91">
        <v>36249</v>
      </c>
      <c r="C356" s="92">
        <v>20.37</v>
      </c>
      <c r="D356" s="4">
        <f t="shared" si="58"/>
        <v>-1.8964828058973444E-2</v>
      </c>
      <c r="E356" s="100">
        <f t="shared" si="56"/>
        <v>0.40064042803826366</v>
      </c>
      <c r="F356" s="5"/>
      <c r="G356" s="8">
        <f t="shared" si="65"/>
        <v>0</v>
      </c>
      <c r="H356" s="8">
        <f t="shared" si="65"/>
        <v>4.629999999999999</v>
      </c>
      <c r="I356" s="8">
        <f t="shared" si="65"/>
        <v>9.629999999999999</v>
      </c>
      <c r="J356" s="8">
        <f t="shared" si="65"/>
        <v>14.629999999999999</v>
      </c>
      <c r="K356" s="8">
        <f t="shared" si="65"/>
        <v>19.63</v>
      </c>
      <c r="L356" s="8">
        <f t="shared" si="65"/>
        <v>29.63</v>
      </c>
      <c r="M356" s="8">
        <f t="shared" si="65"/>
        <v>0.37000000000000099</v>
      </c>
      <c r="N356" s="8">
        <f t="shared" si="65"/>
        <v>0</v>
      </c>
      <c r="O356" s="8">
        <f t="shared" si="65"/>
        <v>0</v>
      </c>
      <c r="P356" s="8">
        <f t="shared" si="65"/>
        <v>0</v>
      </c>
      <c r="Q356" s="8">
        <f t="shared" si="65"/>
        <v>0</v>
      </c>
      <c r="R356" s="8">
        <f t="shared" si="65"/>
        <v>0</v>
      </c>
      <c r="S356" s="8">
        <f t="shared" si="65"/>
        <v>0</v>
      </c>
      <c r="T356" s="21">
        <f t="shared" si="60"/>
        <v>15</v>
      </c>
      <c r="U356" s="19">
        <f>VLOOKUP($B356,Gas!$B$3:$E$2506,2)</f>
        <v>1.8049999999999999</v>
      </c>
      <c r="V356" s="44">
        <f t="shared" si="61"/>
        <v>11.285318559556787</v>
      </c>
      <c r="W356" s="5">
        <f>VLOOKUP($B356,Gas!$B$3:$E$2506,4)</f>
        <v>0.27697388350668312</v>
      </c>
    </row>
    <row r="357" spans="1:23" x14ac:dyDescent="0.2">
      <c r="A357" s="43">
        <f t="shared" si="64"/>
        <v>15</v>
      </c>
      <c r="B357" s="91">
        <v>36250</v>
      </c>
      <c r="C357" s="92">
        <v>21.74</v>
      </c>
      <c r="D357" s="4">
        <f t="shared" si="58"/>
        <v>6.5090651454348711E-2</v>
      </c>
      <c r="E357" s="100">
        <f t="shared" si="56"/>
        <v>0.48899903239257825</v>
      </c>
      <c r="F357" s="5"/>
      <c r="G357" s="8">
        <f t="shared" si="65"/>
        <v>0</v>
      </c>
      <c r="H357" s="8">
        <f t="shared" si="65"/>
        <v>3.2600000000000016</v>
      </c>
      <c r="I357" s="8">
        <f t="shared" si="65"/>
        <v>8.2600000000000016</v>
      </c>
      <c r="J357" s="8">
        <f t="shared" si="65"/>
        <v>13.260000000000002</v>
      </c>
      <c r="K357" s="8">
        <f t="shared" si="65"/>
        <v>18.260000000000002</v>
      </c>
      <c r="L357" s="8">
        <f t="shared" si="65"/>
        <v>28.26</v>
      </c>
      <c r="M357" s="8">
        <f t="shared" si="65"/>
        <v>1.7399999999999984</v>
      </c>
      <c r="N357" s="8">
        <f t="shared" si="65"/>
        <v>0</v>
      </c>
      <c r="O357" s="8">
        <f t="shared" si="65"/>
        <v>0</v>
      </c>
      <c r="P357" s="8">
        <f t="shared" si="65"/>
        <v>0</v>
      </c>
      <c r="Q357" s="8">
        <f t="shared" si="65"/>
        <v>0</v>
      </c>
      <c r="R357" s="8">
        <f t="shared" si="65"/>
        <v>0</v>
      </c>
      <c r="S357" s="8">
        <f t="shared" si="65"/>
        <v>0</v>
      </c>
      <c r="T357" s="21">
        <f t="shared" si="60"/>
        <v>15</v>
      </c>
      <c r="U357" s="19">
        <f>VLOOKUP($B357,Gas!$B$3:$E$2506,2)</f>
        <v>1.885</v>
      </c>
      <c r="V357" s="44">
        <f t="shared" si="61"/>
        <v>11.533156498673739</v>
      </c>
      <c r="W357" s="5">
        <f>VLOOKUP($B357,Gas!$B$3:$E$2506,4)</f>
        <v>0.35974202243644199</v>
      </c>
    </row>
    <row r="358" spans="1:23" x14ac:dyDescent="0.2">
      <c r="A358" s="43">
        <f t="shared" si="64"/>
        <v>16</v>
      </c>
      <c r="B358" s="91">
        <v>36251</v>
      </c>
      <c r="C358" s="92">
        <v>23.21</v>
      </c>
      <c r="D358" s="4">
        <f t="shared" si="58"/>
        <v>6.542933859328233E-2</v>
      </c>
      <c r="E358" s="100">
        <f t="shared" si="56"/>
        <v>0.54811485263147308</v>
      </c>
      <c r="F358" s="5"/>
      <c r="G358" s="8">
        <f t="shared" si="65"/>
        <v>0</v>
      </c>
      <c r="H358" s="8">
        <f t="shared" si="65"/>
        <v>1.7899999999999991</v>
      </c>
      <c r="I358" s="8">
        <f t="shared" si="65"/>
        <v>6.7899999999999991</v>
      </c>
      <c r="J358" s="8">
        <f t="shared" si="65"/>
        <v>11.79</v>
      </c>
      <c r="K358" s="8">
        <f t="shared" si="65"/>
        <v>16.79</v>
      </c>
      <c r="L358" s="8">
        <f t="shared" si="65"/>
        <v>26.79</v>
      </c>
      <c r="M358" s="8">
        <f t="shared" si="65"/>
        <v>3.2100000000000009</v>
      </c>
      <c r="N358" s="8">
        <f t="shared" si="65"/>
        <v>0</v>
      </c>
      <c r="O358" s="8">
        <f t="shared" si="65"/>
        <v>0</v>
      </c>
      <c r="P358" s="8">
        <f t="shared" si="65"/>
        <v>0</v>
      </c>
      <c r="Q358" s="8">
        <f t="shared" si="65"/>
        <v>0</v>
      </c>
      <c r="R358" s="8">
        <f t="shared" si="65"/>
        <v>0</v>
      </c>
      <c r="S358" s="8">
        <f t="shared" si="65"/>
        <v>0</v>
      </c>
      <c r="T358" s="21">
        <f t="shared" si="60"/>
        <v>16</v>
      </c>
      <c r="U358" s="19">
        <f>VLOOKUP($B358,Gas!$B$3:$E$2506,2)</f>
        <v>1.9950000000000001</v>
      </c>
      <c r="V358" s="44">
        <f t="shared" si="61"/>
        <v>11.634085213032581</v>
      </c>
      <c r="W358" s="5">
        <f>VLOOKUP($B358,Gas!$B$3:$E$2506,4)</f>
        <v>0.45389407555640621</v>
      </c>
    </row>
    <row r="359" spans="1:23" x14ac:dyDescent="0.2">
      <c r="A359" s="43">
        <f t="shared" si="64"/>
        <v>16</v>
      </c>
      <c r="B359" s="91">
        <v>36255</v>
      </c>
      <c r="C359" s="92">
        <v>23.31</v>
      </c>
      <c r="D359" s="4">
        <f t="shared" si="58"/>
        <v>4.2992327613200366E-3</v>
      </c>
      <c r="E359" s="100">
        <f t="shared" si="56"/>
        <v>0.54573574062890196</v>
      </c>
      <c r="F359" s="5"/>
      <c r="G359" s="8">
        <f t="shared" si="65"/>
        <v>0</v>
      </c>
      <c r="H359" s="8">
        <f t="shared" si="65"/>
        <v>1.6900000000000013</v>
      </c>
      <c r="I359" s="8">
        <f t="shared" si="65"/>
        <v>6.6900000000000013</v>
      </c>
      <c r="J359" s="8">
        <f t="shared" si="65"/>
        <v>11.690000000000001</v>
      </c>
      <c r="K359" s="8">
        <f t="shared" si="65"/>
        <v>16.690000000000001</v>
      </c>
      <c r="L359" s="8">
        <f t="shared" si="65"/>
        <v>26.69</v>
      </c>
      <c r="M359" s="8">
        <f t="shared" si="65"/>
        <v>3.3099999999999987</v>
      </c>
      <c r="N359" s="8">
        <f t="shared" si="65"/>
        <v>0</v>
      </c>
      <c r="O359" s="8">
        <f t="shared" si="65"/>
        <v>0</v>
      </c>
      <c r="P359" s="8">
        <f t="shared" si="65"/>
        <v>0</v>
      </c>
      <c r="Q359" s="8">
        <f t="shared" si="65"/>
        <v>0</v>
      </c>
      <c r="R359" s="8">
        <f t="shared" si="65"/>
        <v>0</v>
      </c>
      <c r="S359" s="8">
        <f t="shared" si="65"/>
        <v>0</v>
      </c>
      <c r="T359" s="21">
        <f t="shared" si="60"/>
        <v>16</v>
      </c>
      <c r="U359" s="19">
        <f>VLOOKUP($B359,Gas!$B$3:$E$2506,2)</f>
        <v>1.94</v>
      </c>
      <c r="V359" s="44">
        <f t="shared" si="61"/>
        <v>12.015463917525773</v>
      </c>
      <c r="W359" s="5">
        <f>VLOOKUP($B359,Gas!$B$3:$E$2506,4)</f>
        <v>0.48925108888949864</v>
      </c>
    </row>
    <row r="360" spans="1:23" x14ac:dyDescent="0.2">
      <c r="A360" s="43">
        <f t="shared" si="64"/>
        <v>16</v>
      </c>
      <c r="B360" s="91">
        <v>36256</v>
      </c>
      <c r="C360" s="92">
        <v>22.99</v>
      </c>
      <c r="D360" s="4">
        <f t="shared" si="58"/>
        <v>-1.3823114272575545E-2</v>
      </c>
      <c r="E360" s="100">
        <f t="shared" si="56"/>
        <v>0.57184333871389648</v>
      </c>
      <c r="F360" s="5"/>
      <c r="G360" s="8">
        <f t="shared" si="65"/>
        <v>0</v>
      </c>
      <c r="H360" s="8">
        <f t="shared" si="65"/>
        <v>2.0100000000000016</v>
      </c>
      <c r="I360" s="8">
        <f t="shared" si="65"/>
        <v>7.0100000000000016</v>
      </c>
      <c r="J360" s="8">
        <f t="shared" si="65"/>
        <v>12.010000000000002</v>
      </c>
      <c r="K360" s="8">
        <f t="shared" si="65"/>
        <v>17.010000000000002</v>
      </c>
      <c r="L360" s="8">
        <f t="shared" si="65"/>
        <v>27.01</v>
      </c>
      <c r="M360" s="8">
        <f t="shared" si="65"/>
        <v>2.9899999999999984</v>
      </c>
      <c r="N360" s="8">
        <f t="shared" si="65"/>
        <v>0</v>
      </c>
      <c r="O360" s="8">
        <f t="shared" si="65"/>
        <v>0</v>
      </c>
      <c r="P360" s="8">
        <f t="shared" si="65"/>
        <v>0</v>
      </c>
      <c r="Q360" s="8">
        <f t="shared" si="65"/>
        <v>0</v>
      </c>
      <c r="R360" s="8">
        <f t="shared" si="65"/>
        <v>0</v>
      </c>
      <c r="S360" s="8">
        <f t="shared" si="65"/>
        <v>0</v>
      </c>
      <c r="T360" s="21">
        <f t="shared" si="60"/>
        <v>16</v>
      </c>
      <c r="U360" s="19">
        <f>VLOOKUP($B360,Gas!$B$3:$E$2506,2)</f>
        <v>2.0350000000000001</v>
      </c>
      <c r="V360" s="44">
        <f t="shared" si="61"/>
        <v>11.297297297297296</v>
      </c>
      <c r="W360" s="5">
        <f>VLOOKUP($B360,Gas!$B$3:$E$2506,4)</f>
        <v>0.54656699468546244</v>
      </c>
    </row>
    <row r="361" spans="1:23" x14ac:dyDescent="0.2">
      <c r="A361" s="43">
        <f t="shared" si="64"/>
        <v>16</v>
      </c>
      <c r="B361" s="91">
        <v>36257</v>
      </c>
      <c r="C361" s="92">
        <v>22.14</v>
      </c>
      <c r="D361" s="4">
        <f t="shared" si="58"/>
        <v>-3.7673411494599254E-2</v>
      </c>
      <c r="E361" s="100">
        <f t="shared" si="56"/>
        <v>0.62787516980880997</v>
      </c>
      <c r="F361" s="5"/>
      <c r="G361" s="8">
        <f t="shared" si="65"/>
        <v>0</v>
      </c>
      <c r="H361" s="8">
        <f t="shared" si="65"/>
        <v>2.8599999999999994</v>
      </c>
      <c r="I361" s="8">
        <f t="shared" si="65"/>
        <v>7.8599999999999994</v>
      </c>
      <c r="J361" s="8">
        <f t="shared" si="65"/>
        <v>12.86</v>
      </c>
      <c r="K361" s="8">
        <f t="shared" si="65"/>
        <v>17.86</v>
      </c>
      <c r="L361" s="8">
        <f t="shared" si="65"/>
        <v>27.86</v>
      </c>
      <c r="M361" s="8">
        <f t="shared" si="65"/>
        <v>2.1400000000000006</v>
      </c>
      <c r="N361" s="8">
        <f t="shared" si="65"/>
        <v>0</v>
      </c>
      <c r="O361" s="8">
        <f t="shared" si="65"/>
        <v>0</v>
      </c>
      <c r="P361" s="8">
        <f t="shared" si="65"/>
        <v>0</v>
      </c>
      <c r="Q361" s="8">
        <f t="shared" si="65"/>
        <v>0</v>
      </c>
      <c r="R361" s="8">
        <f t="shared" si="65"/>
        <v>0</v>
      </c>
      <c r="S361" s="8">
        <f t="shared" si="65"/>
        <v>0</v>
      </c>
      <c r="T361" s="21">
        <f t="shared" si="60"/>
        <v>16</v>
      </c>
      <c r="U361" s="19">
        <f>VLOOKUP($B361,Gas!$B$3:$E$2506,2)</f>
        <v>1.98</v>
      </c>
      <c r="V361" s="44">
        <f t="shared" si="61"/>
        <v>11.181818181818182</v>
      </c>
      <c r="W361" s="5">
        <f>VLOOKUP($B361,Gas!$B$3:$E$2506,4)</f>
        <v>0.59086952208556842</v>
      </c>
    </row>
    <row r="362" spans="1:23" x14ac:dyDescent="0.2">
      <c r="A362" s="43">
        <f t="shared" si="64"/>
        <v>16</v>
      </c>
      <c r="B362" s="91">
        <v>36258</v>
      </c>
      <c r="C362" s="92">
        <v>23.53</v>
      </c>
      <c r="D362" s="4">
        <f t="shared" si="58"/>
        <v>6.0890275458780216E-2</v>
      </c>
      <c r="E362" s="100">
        <f t="shared" si="56"/>
        <v>0.66860216712070331</v>
      </c>
      <c r="F362" s="5"/>
      <c r="G362" s="8">
        <f t="shared" si="65"/>
        <v>0</v>
      </c>
      <c r="H362" s="8">
        <f t="shared" si="65"/>
        <v>1.4699999999999989</v>
      </c>
      <c r="I362" s="8">
        <f t="shared" si="65"/>
        <v>6.4699999999999989</v>
      </c>
      <c r="J362" s="8">
        <f t="shared" si="65"/>
        <v>11.469999999999999</v>
      </c>
      <c r="K362" s="8">
        <f t="shared" si="65"/>
        <v>16.47</v>
      </c>
      <c r="L362" s="8">
        <f t="shared" si="65"/>
        <v>26.47</v>
      </c>
      <c r="M362" s="8">
        <f t="shared" si="65"/>
        <v>3.5300000000000011</v>
      </c>
      <c r="N362" s="8">
        <f t="shared" si="65"/>
        <v>0</v>
      </c>
      <c r="O362" s="8">
        <f t="shared" si="65"/>
        <v>0</v>
      </c>
      <c r="P362" s="8">
        <f t="shared" si="65"/>
        <v>0</v>
      </c>
      <c r="Q362" s="8">
        <f t="shared" si="65"/>
        <v>0</v>
      </c>
      <c r="R362" s="8">
        <f t="shared" si="65"/>
        <v>0</v>
      </c>
      <c r="S362" s="8">
        <f t="shared" si="65"/>
        <v>0</v>
      </c>
      <c r="T362" s="21">
        <f t="shared" si="60"/>
        <v>16</v>
      </c>
      <c r="U362" s="19">
        <f>VLOOKUP($B362,Gas!$B$3:$E$2506,2)</f>
        <v>2.0350000000000001</v>
      </c>
      <c r="V362" s="44">
        <f t="shared" si="61"/>
        <v>11.562653562653562</v>
      </c>
      <c r="W362" s="5">
        <f>VLOOKUP($B362,Gas!$B$3:$E$2506,4)</f>
        <v>0.59968816723591989</v>
      </c>
    </row>
    <row r="363" spans="1:23" x14ac:dyDescent="0.2">
      <c r="A363" s="43">
        <f t="shared" si="64"/>
        <v>16</v>
      </c>
      <c r="B363" s="91">
        <v>36259</v>
      </c>
      <c r="C363" s="92">
        <v>22.88</v>
      </c>
      <c r="D363" s="4">
        <f t="shared" si="58"/>
        <v>-2.8013036227674006E-2</v>
      </c>
      <c r="E363" s="100">
        <f t="shared" si="56"/>
        <v>0.68623949570506038</v>
      </c>
      <c r="F363" s="5"/>
      <c r="G363" s="8">
        <f t="shared" si="65"/>
        <v>0</v>
      </c>
      <c r="H363" s="8">
        <f t="shared" si="65"/>
        <v>2.120000000000001</v>
      </c>
      <c r="I363" s="8">
        <f t="shared" si="65"/>
        <v>7.120000000000001</v>
      </c>
      <c r="J363" s="8">
        <f t="shared" si="65"/>
        <v>12.120000000000001</v>
      </c>
      <c r="K363" s="8">
        <f t="shared" si="65"/>
        <v>17.12</v>
      </c>
      <c r="L363" s="8">
        <f t="shared" si="65"/>
        <v>27.12</v>
      </c>
      <c r="M363" s="8">
        <f t="shared" si="65"/>
        <v>2.879999999999999</v>
      </c>
      <c r="N363" s="8">
        <f t="shared" si="65"/>
        <v>0</v>
      </c>
      <c r="O363" s="8">
        <f t="shared" si="65"/>
        <v>0</v>
      </c>
      <c r="P363" s="8">
        <f t="shared" si="65"/>
        <v>0</v>
      </c>
      <c r="Q363" s="8">
        <f t="shared" si="65"/>
        <v>0</v>
      </c>
      <c r="R363" s="8">
        <f t="shared" si="65"/>
        <v>0</v>
      </c>
      <c r="S363" s="8">
        <f t="shared" si="65"/>
        <v>0</v>
      </c>
      <c r="T363" s="21">
        <f t="shared" si="60"/>
        <v>16</v>
      </c>
      <c r="U363" s="19">
        <f>VLOOKUP($B363,Gas!$B$3:$E$2506,2)</f>
        <v>2.0699999999999998</v>
      </c>
      <c r="V363" s="44">
        <f t="shared" si="61"/>
        <v>11.053140096618359</v>
      </c>
      <c r="W363" s="5">
        <f>VLOOKUP($B363,Gas!$B$3:$E$2506,4)</f>
        <v>0.5724487166458132</v>
      </c>
    </row>
    <row r="364" spans="1:23" x14ac:dyDescent="0.2">
      <c r="A364" s="43">
        <f t="shared" si="64"/>
        <v>16</v>
      </c>
      <c r="B364" s="91">
        <v>36262</v>
      </c>
      <c r="C364" s="92">
        <v>22.46</v>
      </c>
      <c r="D364" s="4">
        <f t="shared" si="58"/>
        <v>-1.8527217201300003E-2</v>
      </c>
      <c r="E364" s="100">
        <f t="shared" si="56"/>
        <v>0.71069665520309666</v>
      </c>
      <c r="F364" s="5"/>
      <c r="G364" s="8">
        <f t="shared" ref="G364:S373" si="66">IF(G$1="P",MAX(0,G$2-$C364),IF(G$1="C",MAX(0,$C364-G$2)))</f>
        <v>0</v>
      </c>
      <c r="H364" s="8">
        <f t="shared" si="66"/>
        <v>2.5399999999999991</v>
      </c>
      <c r="I364" s="8">
        <f t="shared" si="66"/>
        <v>7.5399999999999991</v>
      </c>
      <c r="J364" s="8">
        <f t="shared" si="66"/>
        <v>12.54</v>
      </c>
      <c r="K364" s="8">
        <f t="shared" si="66"/>
        <v>17.54</v>
      </c>
      <c r="L364" s="8">
        <f t="shared" si="66"/>
        <v>27.54</v>
      </c>
      <c r="M364" s="8">
        <f t="shared" si="66"/>
        <v>2.4600000000000009</v>
      </c>
      <c r="N364" s="8">
        <f t="shared" si="66"/>
        <v>0</v>
      </c>
      <c r="O364" s="8">
        <f t="shared" si="66"/>
        <v>0</v>
      </c>
      <c r="P364" s="8">
        <f t="shared" si="66"/>
        <v>0</v>
      </c>
      <c r="Q364" s="8">
        <f t="shared" si="66"/>
        <v>0</v>
      </c>
      <c r="R364" s="8">
        <f t="shared" si="66"/>
        <v>0</v>
      </c>
      <c r="S364" s="8">
        <f t="shared" si="66"/>
        <v>0</v>
      </c>
      <c r="T364" s="21">
        <f t="shared" si="60"/>
        <v>16</v>
      </c>
      <c r="U364" s="19">
        <f>VLOOKUP($B364,Gas!$B$3:$E$2506,2)</f>
        <v>2.105</v>
      </c>
      <c r="V364" s="44">
        <f t="shared" si="61"/>
        <v>10.669833729216153</v>
      </c>
      <c r="W364" s="5">
        <f>VLOOKUP($B364,Gas!$B$3:$E$2506,4)</f>
        <v>0.38698343426694948</v>
      </c>
    </row>
    <row r="365" spans="1:23" x14ac:dyDescent="0.2">
      <c r="A365" s="43">
        <f t="shared" si="64"/>
        <v>16</v>
      </c>
      <c r="B365" s="91">
        <v>36263</v>
      </c>
      <c r="C365" s="92">
        <v>23.32</v>
      </c>
      <c r="D365" s="4">
        <f t="shared" si="58"/>
        <v>3.7575412171994421E-2</v>
      </c>
      <c r="E365" s="100">
        <f t="shared" si="56"/>
        <v>0.65408223115991337</v>
      </c>
      <c r="F365" s="5"/>
      <c r="G365" s="8">
        <f t="shared" si="66"/>
        <v>0</v>
      </c>
      <c r="H365" s="8">
        <f t="shared" si="66"/>
        <v>1.6799999999999997</v>
      </c>
      <c r="I365" s="8">
        <f t="shared" si="66"/>
        <v>6.68</v>
      </c>
      <c r="J365" s="8">
        <f t="shared" si="66"/>
        <v>11.68</v>
      </c>
      <c r="K365" s="8">
        <f t="shared" si="66"/>
        <v>16.68</v>
      </c>
      <c r="L365" s="8">
        <f t="shared" si="66"/>
        <v>26.68</v>
      </c>
      <c r="M365" s="8">
        <f t="shared" si="66"/>
        <v>3.3200000000000003</v>
      </c>
      <c r="N365" s="8">
        <f t="shared" si="66"/>
        <v>0</v>
      </c>
      <c r="O365" s="8">
        <f t="shared" si="66"/>
        <v>0</v>
      </c>
      <c r="P365" s="8">
        <f t="shared" si="66"/>
        <v>0</v>
      </c>
      <c r="Q365" s="8">
        <f t="shared" si="66"/>
        <v>0</v>
      </c>
      <c r="R365" s="8">
        <f t="shared" si="66"/>
        <v>0</v>
      </c>
      <c r="S365" s="8">
        <f t="shared" si="66"/>
        <v>0</v>
      </c>
      <c r="T365" s="21">
        <f t="shared" si="60"/>
        <v>16</v>
      </c>
      <c r="U365" s="19">
        <f>VLOOKUP($B365,Gas!$B$3:$E$2506,2)</f>
        <v>2.06</v>
      </c>
      <c r="V365" s="44">
        <f t="shared" si="61"/>
        <v>11.320388349514563</v>
      </c>
      <c r="W365" s="5">
        <f>VLOOKUP($B365,Gas!$B$3:$E$2506,4)</f>
        <v>0.42556784772156014</v>
      </c>
    </row>
    <row r="366" spans="1:23" x14ac:dyDescent="0.2">
      <c r="A366" s="43">
        <f t="shared" si="64"/>
        <v>16</v>
      </c>
      <c r="B366" s="91">
        <v>36264</v>
      </c>
      <c r="C366" s="92">
        <v>23.5</v>
      </c>
      <c r="D366" s="4">
        <f t="shared" si="58"/>
        <v>7.6890596678216164E-3</v>
      </c>
      <c r="E366" s="100">
        <f t="shared" si="56"/>
        <v>0.63267908937895179</v>
      </c>
      <c r="F366" s="5"/>
      <c r="G366" s="8">
        <f t="shared" si="66"/>
        <v>0</v>
      </c>
      <c r="H366" s="8">
        <f t="shared" si="66"/>
        <v>1.5</v>
      </c>
      <c r="I366" s="8">
        <f t="shared" si="66"/>
        <v>6.5</v>
      </c>
      <c r="J366" s="8">
        <f t="shared" si="66"/>
        <v>11.5</v>
      </c>
      <c r="K366" s="8">
        <f t="shared" si="66"/>
        <v>16.5</v>
      </c>
      <c r="L366" s="8">
        <f t="shared" si="66"/>
        <v>26.5</v>
      </c>
      <c r="M366" s="8">
        <f t="shared" si="66"/>
        <v>3.5</v>
      </c>
      <c r="N366" s="8">
        <f t="shared" si="66"/>
        <v>0</v>
      </c>
      <c r="O366" s="8">
        <f t="shared" si="66"/>
        <v>0</v>
      </c>
      <c r="P366" s="8">
        <f t="shared" si="66"/>
        <v>0</v>
      </c>
      <c r="Q366" s="8">
        <f t="shared" si="66"/>
        <v>0</v>
      </c>
      <c r="R366" s="8">
        <f t="shared" si="66"/>
        <v>0</v>
      </c>
      <c r="S366" s="8">
        <f t="shared" si="66"/>
        <v>0</v>
      </c>
      <c r="T366" s="21">
        <f t="shared" si="60"/>
        <v>16</v>
      </c>
      <c r="U366" s="19">
        <f>VLOOKUP($B366,Gas!$B$3:$E$2506,2)</f>
        <v>2.14</v>
      </c>
      <c r="V366" s="44">
        <f t="shared" si="61"/>
        <v>10.981308411214952</v>
      </c>
      <c r="W366" s="5">
        <f>VLOOKUP($B366,Gas!$B$3:$E$2506,4)</f>
        <v>0.46426699170993402</v>
      </c>
    </row>
    <row r="367" spans="1:23" x14ac:dyDescent="0.2">
      <c r="A367" s="43">
        <f t="shared" si="64"/>
        <v>16</v>
      </c>
      <c r="B367" s="91">
        <v>36265</v>
      </c>
      <c r="C367" s="92">
        <v>23.85</v>
      </c>
      <c r="D367" s="4">
        <f t="shared" si="58"/>
        <v>1.4783796184236912E-2</v>
      </c>
      <c r="E367" s="100">
        <f t="shared" si="56"/>
        <v>0.56708356611000943</v>
      </c>
      <c r="F367" s="5"/>
      <c r="G367" s="8">
        <f t="shared" si="66"/>
        <v>0</v>
      </c>
      <c r="H367" s="8">
        <f t="shared" si="66"/>
        <v>1.1499999999999986</v>
      </c>
      <c r="I367" s="8">
        <f t="shared" si="66"/>
        <v>6.1499999999999986</v>
      </c>
      <c r="J367" s="8">
        <f t="shared" si="66"/>
        <v>11.149999999999999</v>
      </c>
      <c r="K367" s="8">
        <f t="shared" si="66"/>
        <v>16.149999999999999</v>
      </c>
      <c r="L367" s="8">
        <f t="shared" si="66"/>
        <v>26.15</v>
      </c>
      <c r="M367" s="8">
        <f t="shared" si="66"/>
        <v>3.8500000000000014</v>
      </c>
      <c r="N367" s="8">
        <f t="shared" si="66"/>
        <v>0</v>
      </c>
      <c r="O367" s="8">
        <f t="shared" si="66"/>
        <v>0</v>
      </c>
      <c r="P367" s="8">
        <f t="shared" si="66"/>
        <v>0</v>
      </c>
      <c r="Q367" s="8">
        <f t="shared" si="66"/>
        <v>0</v>
      </c>
      <c r="R367" s="8">
        <f t="shared" si="66"/>
        <v>0</v>
      </c>
      <c r="S367" s="8">
        <f t="shared" si="66"/>
        <v>0</v>
      </c>
      <c r="T367" s="21">
        <f t="shared" si="60"/>
        <v>16</v>
      </c>
      <c r="U367" s="19">
        <f>VLOOKUP($B367,Gas!$B$3:$E$2506,2)</f>
        <v>2.12</v>
      </c>
      <c r="V367" s="44">
        <f t="shared" si="61"/>
        <v>11.25</v>
      </c>
      <c r="W367" s="5">
        <f>VLOOKUP($B367,Gas!$B$3:$E$2506,4)</f>
        <v>0.47564137707892823</v>
      </c>
    </row>
    <row r="368" spans="1:23" x14ac:dyDescent="0.2">
      <c r="A368" s="43">
        <f t="shared" si="64"/>
        <v>16</v>
      </c>
      <c r="B368" s="91">
        <v>36266</v>
      </c>
      <c r="C368" s="92">
        <v>23.87</v>
      </c>
      <c r="D368" s="4">
        <f t="shared" si="58"/>
        <v>8.3822301638842938E-4</v>
      </c>
      <c r="E368" s="100">
        <f t="shared" si="56"/>
        <v>0.47364245027423879</v>
      </c>
      <c r="F368" s="5"/>
      <c r="G368" s="8">
        <f t="shared" si="66"/>
        <v>0</v>
      </c>
      <c r="H368" s="8">
        <f t="shared" si="66"/>
        <v>1.129999999999999</v>
      </c>
      <c r="I368" s="8">
        <f t="shared" si="66"/>
        <v>6.129999999999999</v>
      </c>
      <c r="J368" s="8">
        <f t="shared" si="66"/>
        <v>11.129999999999999</v>
      </c>
      <c r="K368" s="8">
        <f t="shared" si="66"/>
        <v>16.13</v>
      </c>
      <c r="L368" s="8">
        <f t="shared" si="66"/>
        <v>26.13</v>
      </c>
      <c r="M368" s="8">
        <f t="shared" si="66"/>
        <v>3.870000000000001</v>
      </c>
      <c r="N368" s="8">
        <f t="shared" si="66"/>
        <v>0</v>
      </c>
      <c r="O368" s="8">
        <f t="shared" si="66"/>
        <v>0</v>
      </c>
      <c r="P368" s="8">
        <f t="shared" si="66"/>
        <v>0</v>
      </c>
      <c r="Q368" s="8">
        <f t="shared" si="66"/>
        <v>0</v>
      </c>
      <c r="R368" s="8">
        <f t="shared" si="66"/>
        <v>0</v>
      </c>
      <c r="S368" s="8">
        <f t="shared" si="66"/>
        <v>0</v>
      </c>
      <c r="T368" s="21">
        <f t="shared" si="60"/>
        <v>16</v>
      </c>
      <c r="U368" s="19">
        <f>VLOOKUP($B368,Gas!$B$3:$E$2506,2)</f>
        <v>2.14</v>
      </c>
      <c r="V368" s="44">
        <f t="shared" si="61"/>
        <v>11.154205607476635</v>
      </c>
      <c r="W368" s="5">
        <f>VLOOKUP($B368,Gas!$B$3:$E$2506,4)</f>
        <v>0.39847219878791451</v>
      </c>
    </row>
    <row r="369" spans="1:23" x14ac:dyDescent="0.2">
      <c r="A369" s="43">
        <f t="shared" si="64"/>
        <v>16</v>
      </c>
      <c r="B369" s="91">
        <v>36269</v>
      </c>
      <c r="C369" s="92">
        <v>23.13</v>
      </c>
      <c r="D369" s="4">
        <f t="shared" si="58"/>
        <v>-3.1491964107390982E-2</v>
      </c>
      <c r="E369" s="100">
        <f t="shared" si="56"/>
        <v>0.50337773032711297</v>
      </c>
      <c r="F369" s="5"/>
      <c r="G369" s="8">
        <f t="shared" si="66"/>
        <v>0</v>
      </c>
      <c r="H369" s="8">
        <f t="shared" si="66"/>
        <v>1.870000000000001</v>
      </c>
      <c r="I369" s="8">
        <f t="shared" si="66"/>
        <v>6.870000000000001</v>
      </c>
      <c r="J369" s="8">
        <f t="shared" si="66"/>
        <v>11.870000000000001</v>
      </c>
      <c r="K369" s="8">
        <f t="shared" si="66"/>
        <v>16.87</v>
      </c>
      <c r="L369" s="8">
        <f t="shared" si="66"/>
        <v>26.87</v>
      </c>
      <c r="M369" s="8">
        <f t="shared" si="66"/>
        <v>3.129999999999999</v>
      </c>
      <c r="N369" s="8">
        <f t="shared" si="66"/>
        <v>0</v>
      </c>
      <c r="O369" s="8">
        <f t="shared" si="66"/>
        <v>0</v>
      </c>
      <c r="P369" s="8">
        <f t="shared" si="66"/>
        <v>0</v>
      </c>
      <c r="Q369" s="8">
        <f t="shared" si="66"/>
        <v>0</v>
      </c>
      <c r="R369" s="8">
        <f t="shared" si="66"/>
        <v>0</v>
      </c>
      <c r="S369" s="8">
        <f t="shared" si="66"/>
        <v>0</v>
      </c>
      <c r="T369" s="21">
        <f t="shared" si="60"/>
        <v>16</v>
      </c>
      <c r="U369" s="19">
        <f>VLOOKUP($B369,Gas!$B$3:$E$2506,2)</f>
        <v>2.15</v>
      </c>
      <c r="V369" s="44">
        <f t="shared" si="61"/>
        <v>10.758139534883721</v>
      </c>
      <c r="W369" s="5">
        <f>VLOOKUP($B369,Gas!$B$3:$E$2506,4)</f>
        <v>0.30234304407066848</v>
      </c>
    </row>
    <row r="370" spans="1:23" x14ac:dyDescent="0.2">
      <c r="A370" s="43">
        <f t="shared" si="64"/>
        <v>16</v>
      </c>
      <c r="B370" s="91">
        <v>36270</v>
      </c>
      <c r="C370" s="92">
        <v>24.78</v>
      </c>
      <c r="D370" s="4">
        <f t="shared" si="58"/>
        <v>6.8906399957648759E-2</v>
      </c>
      <c r="E370" s="100">
        <f t="shared" si="56"/>
        <v>0.60375833758993092</v>
      </c>
      <c r="F370" s="5"/>
      <c r="G370" s="8">
        <f t="shared" si="66"/>
        <v>0</v>
      </c>
      <c r="H370" s="8">
        <f t="shared" si="66"/>
        <v>0.21999999999999886</v>
      </c>
      <c r="I370" s="8">
        <f t="shared" si="66"/>
        <v>5.2199999999999989</v>
      </c>
      <c r="J370" s="8">
        <f t="shared" si="66"/>
        <v>10.219999999999999</v>
      </c>
      <c r="K370" s="8">
        <f t="shared" si="66"/>
        <v>15.219999999999999</v>
      </c>
      <c r="L370" s="8">
        <f t="shared" si="66"/>
        <v>25.22</v>
      </c>
      <c r="M370" s="8">
        <f t="shared" si="66"/>
        <v>4.7800000000000011</v>
      </c>
      <c r="N370" s="8">
        <f t="shared" si="66"/>
        <v>0</v>
      </c>
      <c r="O370" s="8">
        <f t="shared" si="66"/>
        <v>0</v>
      </c>
      <c r="P370" s="8">
        <f t="shared" si="66"/>
        <v>0</v>
      </c>
      <c r="Q370" s="8">
        <f t="shared" si="66"/>
        <v>0</v>
      </c>
      <c r="R370" s="8">
        <f t="shared" si="66"/>
        <v>0</v>
      </c>
      <c r="S370" s="8">
        <f t="shared" si="66"/>
        <v>0</v>
      </c>
      <c r="T370" s="21">
        <f t="shared" si="60"/>
        <v>16</v>
      </c>
      <c r="U370" s="19">
        <f>VLOOKUP($B370,Gas!$B$3:$E$2506,2)</f>
        <v>2.1150000000000002</v>
      </c>
      <c r="V370" s="44">
        <f t="shared" si="61"/>
        <v>11.716312056737587</v>
      </c>
      <c r="W370" s="5">
        <f>VLOOKUP($B370,Gas!$B$3:$E$2506,4)</f>
        <v>0.31092676595014013</v>
      </c>
    </row>
    <row r="371" spans="1:23" x14ac:dyDescent="0.2">
      <c r="A371" s="43">
        <f t="shared" si="64"/>
        <v>16</v>
      </c>
      <c r="B371" s="91">
        <v>36271</v>
      </c>
      <c r="C371" s="92">
        <v>23.79</v>
      </c>
      <c r="D371" s="4">
        <f t="shared" si="58"/>
        <v>-4.0771551886130165E-2</v>
      </c>
      <c r="E371" s="100">
        <f t="shared" si="56"/>
        <v>0.6103596511971362</v>
      </c>
      <c r="F371" s="5"/>
      <c r="G371" s="8">
        <f t="shared" si="66"/>
        <v>0</v>
      </c>
      <c r="H371" s="8">
        <f t="shared" si="66"/>
        <v>1.2100000000000009</v>
      </c>
      <c r="I371" s="8">
        <f t="shared" si="66"/>
        <v>6.2100000000000009</v>
      </c>
      <c r="J371" s="8">
        <f t="shared" si="66"/>
        <v>11.21</v>
      </c>
      <c r="K371" s="8">
        <f t="shared" si="66"/>
        <v>16.21</v>
      </c>
      <c r="L371" s="8">
        <f t="shared" si="66"/>
        <v>26.21</v>
      </c>
      <c r="M371" s="8">
        <f t="shared" si="66"/>
        <v>3.7899999999999991</v>
      </c>
      <c r="N371" s="8">
        <f t="shared" si="66"/>
        <v>0</v>
      </c>
      <c r="O371" s="8">
        <f t="shared" si="66"/>
        <v>0</v>
      </c>
      <c r="P371" s="8">
        <f t="shared" si="66"/>
        <v>0</v>
      </c>
      <c r="Q371" s="8">
        <f t="shared" si="66"/>
        <v>0</v>
      </c>
      <c r="R371" s="8">
        <f t="shared" si="66"/>
        <v>0</v>
      </c>
      <c r="S371" s="8">
        <f t="shared" si="66"/>
        <v>0</v>
      </c>
      <c r="T371" s="21">
        <f t="shared" si="60"/>
        <v>16</v>
      </c>
      <c r="U371" s="19">
        <f>VLOOKUP($B371,Gas!$B$3:$E$2506,2)</f>
        <v>2.1800000000000002</v>
      </c>
      <c r="V371" s="44">
        <f t="shared" si="61"/>
        <v>10.912844036697246</v>
      </c>
      <c r="W371" s="5">
        <f>VLOOKUP($B371,Gas!$B$3:$E$2506,4)</f>
        <v>0.35910435026794196</v>
      </c>
    </row>
    <row r="372" spans="1:23" x14ac:dyDescent="0.2">
      <c r="A372" s="43">
        <f t="shared" si="64"/>
        <v>16</v>
      </c>
      <c r="B372" s="91">
        <v>36272</v>
      </c>
      <c r="C372" s="92">
        <v>23.89</v>
      </c>
      <c r="D372" s="4">
        <f t="shared" si="58"/>
        <v>4.1946370228518283E-3</v>
      </c>
      <c r="E372" s="100">
        <f t="shared" si="56"/>
        <v>0.53268137210442557</v>
      </c>
      <c r="F372" s="5"/>
      <c r="G372" s="8">
        <f t="shared" si="66"/>
        <v>0</v>
      </c>
      <c r="H372" s="8">
        <f t="shared" si="66"/>
        <v>1.1099999999999994</v>
      </c>
      <c r="I372" s="8">
        <f t="shared" si="66"/>
        <v>6.1099999999999994</v>
      </c>
      <c r="J372" s="8">
        <f t="shared" si="66"/>
        <v>11.11</v>
      </c>
      <c r="K372" s="8">
        <f t="shared" si="66"/>
        <v>16.11</v>
      </c>
      <c r="L372" s="8">
        <f t="shared" si="66"/>
        <v>26.11</v>
      </c>
      <c r="M372" s="8">
        <f t="shared" si="66"/>
        <v>3.8900000000000006</v>
      </c>
      <c r="N372" s="8">
        <f t="shared" si="66"/>
        <v>0</v>
      </c>
      <c r="O372" s="8">
        <f t="shared" si="66"/>
        <v>0</v>
      </c>
      <c r="P372" s="8">
        <f t="shared" si="66"/>
        <v>0</v>
      </c>
      <c r="Q372" s="8">
        <f t="shared" si="66"/>
        <v>0</v>
      </c>
      <c r="R372" s="8">
        <f t="shared" si="66"/>
        <v>0</v>
      </c>
      <c r="S372" s="8">
        <f t="shared" si="66"/>
        <v>0</v>
      </c>
      <c r="T372" s="21">
        <f t="shared" si="60"/>
        <v>16</v>
      </c>
      <c r="U372" s="19">
        <f>VLOOKUP($B372,Gas!$B$3:$E$2506,2)</f>
        <v>2.1749999999999998</v>
      </c>
      <c r="V372" s="44">
        <f t="shared" si="61"/>
        <v>10.983908045977012</v>
      </c>
      <c r="W372" s="5">
        <f>VLOOKUP($B372,Gas!$B$3:$E$2506,4)</f>
        <v>0.36027826515660055</v>
      </c>
    </row>
    <row r="373" spans="1:23" x14ac:dyDescent="0.2">
      <c r="A373" s="43">
        <f t="shared" si="64"/>
        <v>16</v>
      </c>
      <c r="B373" s="91">
        <v>36273</v>
      </c>
      <c r="C373" s="92">
        <v>24.04</v>
      </c>
      <c r="D373" s="4">
        <f t="shared" si="58"/>
        <v>6.2591483292886328E-3</v>
      </c>
      <c r="E373" s="100">
        <f t="shared" si="56"/>
        <v>0.50683912500876627</v>
      </c>
      <c r="F373" s="5"/>
      <c r="G373" s="8">
        <f t="shared" si="66"/>
        <v>0</v>
      </c>
      <c r="H373" s="8">
        <f t="shared" si="66"/>
        <v>0.96000000000000085</v>
      </c>
      <c r="I373" s="8">
        <f t="shared" si="66"/>
        <v>5.9600000000000009</v>
      </c>
      <c r="J373" s="8">
        <f t="shared" si="66"/>
        <v>10.96</v>
      </c>
      <c r="K373" s="8">
        <f t="shared" si="66"/>
        <v>15.96</v>
      </c>
      <c r="L373" s="8">
        <f t="shared" si="66"/>
        <v>25.96</v>
      </c>
      <c r="M373" s="8">
        <f t="shared" si="66"/>
        <v>4.0399999999999991</v>
      </c>
      <c r="N373" s="8">
        <f t="shared" si="66"/>
        <v>0</v>
      </c>
      <c r="O373" s="8">
        <f t="shared" si="66"/>
        <v>0</v>
      </c>
      <c r="P373" s="8">
        <f t="shared" si="66"/>
        <v>0</v>
      </c>
      <c r="Q373" s="8">
        <f t="shared" si="66"/>
        <v>0</v>
      </c>
      <c r="R373" s="8">
        <f t="shared" si="66"/>
        <v>0</v>
      </c>
      <c r="S373" s="8">
        <f t="shared" si="66"/>
        <v>0</v>
      </c>
      <c r="T373" s="21">
        <f t="shared" si="60"/>
        <v>16</v>
      </c>
      <c r="U373" s="19">
        <f>VLOOKUP($B373,Gas!$B$3:$E$2506,2)</f>
        <v>2.25</v>
      </c>
      <c r="V373" s="44">
        <f t="shared" si="61"/>
        <v>10.684444444444445</v>
      </c>
      <c r="W373" s="5">
        <f>VLOOKUP($B373,Gas!$B$3:$E$2506,4)</f>
        <v>0.36089737040514464</v>
      </c>
    </row>
    <row r="374" spans="1:23" x14ac:dyDescent="0.2">
      <c r="A374" s="43">
        <f t="shared" si="64"/>
        <v>16</v>
      </c>
      <c r="B374" s="91">
        <v>36276</v>
      </c>
      <c r="C374" s="92">
        <v>24.2</v>
      </c>
      <c r="D374" s="4">
        <f t="shared" si="58"/>
        <v>6.6335234956338774E-3</v>
      </c>
      <c r="E374" s="100">
        <f t="shared" ref="E374:E437" si="67">STDEV(D365:D374)*SQRT(trade_day)</f>
        <v>0.48979764212142574</v>
      </c>
      <c r="F374" s="5"/>
      <c r="G374" s="8">
        <f t="shared" ref="G374:S383" si="68">IF(G$1="P",MAX(0,G$2-$C374),IF(G$1="C",MAX(0,$C374-G$2)))</f>
        <v>0</v>
      </c>
      <c r="H374" s="8">
        <f t="shared" si="68"/>
        <v>0.80000000000000071</v>
      </c>
      <c r="I374" s="8">
        <f t="shared" si="68"/>
        <v>5.8000000000000007</v>
      </c>
      <c r="J374" s="8">
        <f t="shared" si="68"/>
        <v>10.8</v>
      </c>
      <c r="K374" s="8">
        <f t="shared" si="68"/>
        <v>15.8</v>
      </c>
      <c r="L374" s="8">
        <f t="shared" si="68"/>
        <v>25.8</v>
      </c>
      <c r="M374" s="8">
        <f t="shared" si="68"/>
        <v>4.1999999999999993</v>
      </c>
      <c r="N374" s="8">
        <f t="shared" si="68"/>
        <v>0</v>
      </c>
      <c r="O374" s="8">
        <f t="shared" si="68"/>
        <v>0</v>
      </c>
      <c r="P374" s="8">
        <f t="shared" si="68"/>
        <v>0</v>
      </c>
      <c r="Q374" s="8">
        <f t="shared" si="68"/>
        <v>0</v>
      </c>
      <c r="R374" s="8">
        <f t="shared" si="68"/>
        <v>0</v>
      </c>
      <c r="S374" s="8">
        <f t="shared" si="68"/>
        <v>0</v>
      </c>
      <c r="T374" s="21">
        <f t="shared" si="60"/>
        <v>16</v>
      </c>
      <c r="U374" s="19">
        <f>VLOOKUP($B374,Gas!$B$3:$E$2506,2)</f>
        <v>2.2349999999999999</v>
      </c>
      <c r="V374" s="44">
        <f t="shared" si="61"/>
        <v>10.827740492170022</v>
      </c>
      <c r="W374" s="5">
        <f>VLOOKUP($B374,Gas!$B$3:$E$2506,4)</f>
        <v>0.29992479984808612</v>
      </c>
    </row>
    <row r="375" spans="1:23" x14ac:dyDescent="0.2">
      <c r="A375" s="43">
        <f t="shared" si="64"/>
        <v>16</v>
      </c>
      <c r="B375" s="91">
        <v>36277</v>
      </c>
      <c r="C375" s="92">
        <v>25.4</v>
      </c>
      <c r="D375" s="4">
        <f t="shared" si="58"/>
        <v>4.8396540861850239E-2</v>
      </c>
      <c r="E375" s="100">
        <f t="shared" si="67"/>
        <v>0.51081576439084808</v>
      </c>
      <c r="F375" s="5"/>
      <c r="G375" s="8">
        <f t="shared" si="68"/>
        <v>0</v>
      </c>
      <c r="H375" s="8">
        <f t="shared" si="68"/>
        <v>0</v>
      </c>
      <c r="I375" s="8">
        <f t="shared" si="68"/>
        <v>4.6000000000000014</v>
      </c>
      <c r="J375" s="8">
        <f t="shared" si="68"/>
        <v>9.6000000000000014</v>
      </c>
      <c r="K375" s="8">
        <f t="shared" si="68"/>
        <v>14.600000000000001</v>
      </c>
      <c r="L375" s="8">
        <f t="shared" si="68"/>
        <v>24.6</v>
      </c>
      <c r="M375" s="8">
        <f t="shared" si="68"/>
        <v>5.3999999999999986</v>
      </c>
      <c r="N375" s="8">
        <f t="shared" si="68"/>
        <v>0.39999999999999858</v>
      </c>
      <c r="O375" s="8">
        <f t="shared" si="68"/>
        <v>0</v>
      </c>
      <c r="P375" s="8">
        <f t="shared" si="68"/>
        <v>0</v>
      </c>
      <c r="Q375" s="8">
        <f t="shared" si="68"/>
        <v>0</v>
      </c>
      <c r="R375" s="8">
        <f t="shared" si="68"/>
        <v>0</v>
      </c>
      <c r="S375" s="8">
        <f t="shared" si="68"/>
        <v>0</v>
      </c>
      <c r="T375" s="21">
        <f t="shared" si="60"/>
        <v>16</v>
      </c>
      <c r="U375" s="19">
        <f>VLOOKUP($B375,Gas!$B$3:$E$2506,2)</f>
        <v>2.23</v>
      </c>
      <c r="V375" s="44">
        <f t="shared" si="61"/>
        <v>11.390134529147982</v>
      </c>
      <c r="W375" s="5">
        <f>VLOOKUP($B375,Gas!$B$3:$E$2506,4)</f>
        <v>0.30251479804205383</v>
      </c>
    </row>
    <row r="376" spans="1:23" x14ac:dyDescent="0.2">
      <c r="A376" s="43">
        <f t="shared" si="64"/>
        <v>16</v>
      </c>
      <c r="B376" s="91">
        <v>36278</v>
      </c>
      <c r="C376" s="92">
        <v>25.58</v>
      </c>
      <c r="D376" s="4">
        <f t="shared" si="58"/>
        <v>7.0616221262058089E-3</v>
      </c>
      <c r="E376" s="100">
        <f t="shared" si="67"/>
        <v>0.51085455921945877</v>
      </c>
      <c r="F376" s="5"/>
      <c r="G376" s="8">
        <f t="shared" si="68"/>
        <v>0</v>
      </c>
      <c r="H376" s="8">
        <f t="shared" si="68"/>
        <v>0</v>
      </c>
      <c r="I376" s="8">
        <f t="shared" si="68"/>
        <v>4.4200000000000017</v>
      </c>
      <c r="J376" s="8">
        <f t="shared" si="68"/>
        <v>9.4200000000000017</v>
      </c>
      <c r="K376" s="8">
        <f t="shared" si="68"/>
        <v>14.420000000000002</v>
      </c>
      <c r="L376" s="8">
        <f t="shared" si="68"/>
        <v>24.42</v>
      </c>
      <c r="M376" s="8">
        <f t="shared" si="68"/>
        <v>5.5799999999999983</v>
      </c>
      <c r="N376" s="8">
        <f t="shared" si="68"/>
        <v>0.57999999999999829</v>
      </c>
      <c r="O376" s="8">
        <f t="shared" si="68"/>
        <v>0</v>
      </c>
      <c r="P376" s="8">
        <f t="shared" si="68"/>
        <v>0</v>
      </c>
      <c r="Q376" s="8">
        <f t="shared" si="68"/>
        <v>0</v>
      </c>
      <c r="R376" s="8">
        <f t="shared" si="68"/>
        <v>0</v>
      </c>
      <c r="S376" s="8">
        <f t="shared" si="68"/>
        <v>0</v>
      </c>
      <c r="T376" s="21">
        <f t="shared" si="60"/>
        <v>16</v>
      </c>
      <c r="U376" s="19">
        <f>VLOOKUP($B376,Gas!$B$3:$E$2506,2)</f>
        <v>2.33</v>
      </c>
      <c r="V376" s="44">
        <f t="shared" si="61"/>
        <v>10.978540772532188</v>
      </c>
      <c r="W376" s="5">
        <f>VLOOKUP($B376,Gas!$B$3:$E$2506,4)</f>
        <v>0.38568465567503235</v>
      </c>
    </row>
    <row r="377" spans="1:23" x14ac:dyDescent="0.2">
      <c r="A377" s="43">
        <f t="shared" si="64"/>
        <v>16</v>
      </c>
      <c r="B377" s="91">
        <v>36279</v>
      </c>
      <c r="C377" s="92">
        <v>26.13</v>
      </c>
      <c r="D377" s="4">
        <f t="shared" si="58"/>
        <v>2.1273283381824413E-2</v>
      </c>
      <c r="E377" s="100">
        <f t="shared" si="67"/>
        <v>0.51409875692999774</v>
      </c>
      <c r="F377" s="5"/>
      <c r="G377" s="8">
        <f t="shared" si="68"/>
        <v>0</v>
      </c>
      <c r="H377" s="8">
        <f t="shared" si="68"/>
        <v>0</v>
      </c>
      <c r="I377" s="8">
        <f t="shared" si="68"/>
        <v>3.870000000000001</v>
      </c>
      <c r="J377" s="8">
        <f t="shared" si="68"/>
        <v>8.870000000000001</v>
      </c>
      <c r="K377" s="8">
        <f t="shared" si="68"/>
        <v>13.870000000000001</v>
      </c>
      <c r="L377" s="8">
        <f t="shared" si="68"/>
        <v>23.87</v>
      </c>
      <c r="M377" s="8">
        <f t="shared" si="68"/>
        <v>6.129999999999999</v>
      </c>
      <c r="N377" s="8">
        <f t="shared" si="68"/>
        <v>1.129999999999999</v>
      </c>
      <c r="O377" s="8">
        <f t="shared" si="68"/>
        <v>0</v>
      </c>
      <c r="P377" s="8">
        <f t="shared" si="68"/>
        <v>0</v>
      </c>
      <c r="Q377" s="8">
        <f t="shared" si="68"/>
        <v>0</v>
      </c>
      <c r="R377" s="8">
        <f t="shared" si="68"/>
        <v>0</v>
      </c>
      <c r="S377" s="8">
        <f t="shared" si="68"/>
        <v>0</v>
      </c>
      <c r="T377" s="21">
        <f t="shared" si="60"/>
        <v>16</v>
      </c>
      <c r="U377" s="19">
        <f>VLOOKUP($B377,Gas!$B$3:$E$2506,2)</f>
        <v>2.31</v>
      </c>
      <c r="V377" s="44">
        <f t="shared" si="61"/>
        <v>11.311688311688311</v>
      </c>
      <c r="W377" s="5">
        <f>VLOOKUP($B377,Gas!$B$3:$E$2506,4)</f>
        <v>0.39634219489780409</v>
      </c>
    </row>
    <row r="378" spans="1:23" x14ac:dyDescent="0.2">
      <c r="A378" s="43">
        <f t="shared" si="64"/>
        <v>16</v>
      </c>
      <c r="B378" s="91">
        <v>36280</v>
      </c>
      <c r="C378" s="92">
        <v>26.55</v>
      </c>
      <c r="D378" s="4">
        <f t="shared" si="58"/>
        <v>1.5945668155426852E-2</v>
      </c>
      <c r="E378" s="100">
        <f t="shared" si="67"/>
        <v>0.51287825718449109</v>
      </c>
      <c r="F378" s="5"/>
      <c r="G378" s="8">
        <f t="shared" si="68"/>
        <v>0</v>
      </c>
      <c r="H378" s="8">
        <f t="shared" si="68"/>
        <v>0</v>
      </c>
      <c r="I378" s="8">
        <f t="shared" si="68"/>
        <v>3.4499999999999993</v>
      </c>
      <c r="J378" s="8">
        <f t="shared" si="68"/>
        <v>8.4499999999999993</v>
      </c>
      <c r="K378" s="8">
        <f t="shared" si="68"/>
        <v>13.45</v>
      </c>
      <c r="L378" s="8">
        <f t="shared" si="68"/>
        <v>23.45</v>
      </c>
      <c r="M378" s="8">
        <f t="shared" si="68"/>
        <v>6.5500000000000007</v>
      </c>
      <c r="N378" s="8">
        <f t="shared" si="68"/>
        <v>1.5500000000000007</v>
      </c>
      <c r="O378" s="8">
        <f t="shared" si="68"/>
        <v>0</v>
      </c>
      <c r="P378" s="8">
        <f t="shared" si="68"/>
        <v>0</v>
      </c>
      <c r="Q378" s="8">
        <f t="shared" si="68"/>
        <v>0</v>
      </c>
      <c r="R378" s="8">
        <f t="shared" si="68"/>
        <v>0</v>
      </c>
      <c r="S378" s="8">
        <f t="shared" si="68"/>
        <v>0</v>
      </c>
      <c r="T378" s="21">
        <f t="shared" si="60"/>
        <v>16</v>
      </c>
      <c r="U378" s="19">
        <f>VLOOKUP($B378,Gas!$B$3:$E$2506,2)</f>
        <v>2.34</v>
      </c>
      <c r="V378" s="44">
        <f t="shared" si="61"/>
        <v>11.346153846153847</v>
      </c>
      <c r="W378" s="5">
        <f>VLOOKUP($B378,Gas!$B$3:$E$2506,4)</f>
        <v>0.3638137129108896</v>
      </c>
    </row>
    <row r="379" spans="1:23" x14ac:dyDescent="0.2">
      <c r="A379" s="43">
        <f t="shared" si="64"/>
        <v>17</v>
      </c>
      <c r="B379" s="91">
        <v>36283</v>
      </c>
      <c r="C379" s="92">
        <v>30.67</v>
      </c>
      <c r="D379" s="4">
        <f t="shared" si="58"/>
        <v>0.14425523043821234</v>
      </c>
      <c r="E379" s="100">
        <f t="shared" si="67"/>
        <v>0.78984089042202921</v>
      </c>
      <c r="F379" s="5"/>
      <c r="G379" s="8">
        <f t="shared" si="68"/>
        <v>0</v>
      </c>
      <c r="H379" s="8">
        <f t="shared" si="68"/>
        <v>0</v>
      </c>
      <c r="I379" s="8">
        <f t="shared" si="68"/>
        <v>0</v>
      </c>
      <c r="J379" s="8">
        <f t="shared" si="68"/>
        <v>4.3299999999999983</v>
      </c>
      <c r="K379" s="8">
        <f t="shared" si="68"/>
        <v>9.3299999999999983</v>
      </c>
      <c r="L379" s="8">
        <f t="shared" si="68"/>
        <v>19.329999999999998</v>
      </c>
      <c r="M379" s="8">
        <f t="shared" si="68"/>
        <v>10.670000000000002</v>
      </c>
      <c r="N379" s="8">
        <f t="shared" si="68"/>
        <v>5.6700000000000017</v>
      </c>
      <c r="O379" s="8">
        <f t="shared" si="68"/>
        <v>0.67000000000000171</v>
      </c>
      <c r="P379" s="8">
        <f t="shared" si="68"/>
        <v>0</v>
      </c>
      <c r="Q379" s="8">
        <f t="shared" si="68"/>
        <v>0</v>
      </c>
      <c r="R379" s="8">
        <f t="shared" si="68"/>
        <v>0</v>
      </c>
      <c r="S379" s="8">
        <f t="shared" si="68"/>
        <v>0</v>
      </c>
      <c r="T379" s="21">
        <f t="shared" si="60"/>
        <v>17</v>
      </c>
      <c r="U379" s="19">
        <f>VLOOKUP($B379,Gas!$B$3:$E$2506,2)</f>
        <v>2.27</v>
      </c>
      <c r="V379" s="44">
        <f t="shared" si="61"/>
        <v>13.511013215859032</v>
      </c>
      <c r="W379" s="5">
        <f>VLOOKUP($B379,Gas!$B$3:$E$2506,4)</f>
        <v>0.3562524818239885</v>
      </c>
    </row>
    <row r="380" spans="1:23" x14ac:dyDescent="0.2">
      <c r="A380" s="43">
        <f t="shared" si="64"/>
        <v>17</v>
      </c>
      <c r="B380" s="91">
        <v>36284</v>
      </c>
      <c r="C380" s="92">
        <v>29.74</v>
      </c>
      <c r="D380" s="4">
        <f t="shared" si="58"/>
        <v>-3.0792037094151233E-2</v>
      </c>
      <c r="E380" s="100">
        <f t="shared" si="67"/>
        <v>0.80434070803657387</v>
      </c>
      <c r="F380" s="5"/>
      <c r="G380" s="8">
        <f t="shared" si="68"/>
        <v>0</v>
      </c>
      <c r="H380" s="8">
        <f t="shared" si="68"/>
        <v>0</v>
      </c>
      <c r="I380" s="8">
        <f t="shared" si="68"/>
        <v>0.26000000000000156</v>
      </c>
      <c r="J380" s="8">
        <f t="shared" si="68"/>
        <v>5.2600000000000016</v>
      </c>
      <c r="K380" s="8">
        <f t="shared" si="68"/>
        <v>10.260000000000002</v>
      </c>
      <c r="L380" s="8">
        <f t="shared" si="68"/>
        <v>20.260000000000002</v>
      </c>
      <c r="M380" s="8">
        <f t="shared" si="68"/>
        <v>9.7399999999999984</v>
      </c>
      <c r="N380" s="8">
        <f t="shared" si="68"/>
        <v>4.7399999999999984</v>
      </c>
      <c r="O380" s="8">
        <f t="shared" si="68"/>
        <v>0</v>
      </c>
      <c r="P380" s="8">
        <f t="shared" si="68"/>
        <v>0</v>
      </c>
      <c r="Q380" s="8">
        <f t="shared" si="68"/>
        <v>0</v>
      </c>
      <c r="R380" s="8">
        <f t="shared" si="68"/>
        <v>0</v>
      </c>
      <c r="S380" s="8">
        <f t="shared" si="68"/>
        <v>0</v>
      </c>
      <c r="T380" s="21">
        <f t="shared" si="60"/>
        <v>17</v>
      </c>
      <c r="U380" s="19">
        <f>VLOOKUP($B380,Gas!$B$3:$E$2506,2)</f>
        <v>2.2200000000000002</v>
      </c>
      <c r="V380" s="44">
        <f t="shared" si="61"/>
        <v>13.396396396396394</v>
      </c>
      <c r="W380" s="5">
        <f>VLOOKUP($B380,Gas!$B$3:$E$2506,4)</f>
        <v>0.38125238806302419</v>
      </c>
    </row>
    <row r="381" spans="1:23" x14ac:dyDescent="0.2">
      <c r="A381" s="43">
        <f t="shared" si="64"/>
        <v>17</v>
      </c>
      <c r="B381" s="91">
        <v>36285</v>
      </c>
      <c r="C381" s="92">
        <v>33.5</v>
      </c>
      <c r="D381" s="4">
        <f t="shared" si="58"/>
        <v>0.11905249779901171</v>
      </c>
      <c r="E381" s="100">
        <f t="shared" si="67"/>
        <v>0.87266091726516637</v>
      </c>
      <c r="F381" s="5"/>
      <c r="G381" s="8">
        <f t="shared" si="68"/>
        <v>0</v>
      </c>
      <c r="H381" s="8">
        <f t="shared" si="68"/>
        <v>0</v>
      </c>
      <c r="I381" s="8">
        <f t="shared" si="68"/>
        <v>0</v>
      </c>
      <c r="J381" s="8">
        <f t="shared" si="68"/>
        <v>1.5</v>
      </c>
      <c r="K381" s="8">
        <f t="shared" si="68"/>
        <v>6.5</v>
      </c>
      <c r="L381" s="8">
        <f t="shared" si="68"/>
        <v>16.5</v>
      </c>
      <c r="M381" s="8">
        <f t="shared" si="68"/>
        <v>13.5</v>
      </c>
      <c r="N381" s="8">
        <f t="shared" si="68"/>
        <v>8.5</v>
      </c>
      <c r="O381" s="8">
        <f t="shared" si="68"/>
        <v>3.5</v>
      </c>
      <c r="P381" s="8">
        <f t="shared" si="68"/>
        <v>0</v>
      </c>
      <c r="Q381" s="8">
        <f t="shared" si="68"/>
        <v>0</v>
      </c>
      <c r="R381" s="8">
        <f t="shared" si="68"/>
        <v>0</v>
      </c>
      <c r="S381" s="8">
        <f t="shared" si="68"/>
        <v>0</v>
      </c>
      <c r="T381" s="21">
        <f t="shared" si="60"/>
        <v>17</v>
      </c>
      <c r="U381" s="19">
        <f>VLOOKUP($B381,Gas!$B$3:$E$2506,2)</f>
        <v>2.3149999999999999</v>
      </c>
      <c r="V381" s="44">
        <f t="shared" si="61"/>
        <v>14.470842332613392</v>
      </c>
      <c r="W381" s="5">
        <f>VLOOKUP($B381,Gas!$B$3:$E$2506,4)</f>
        <v>0.46014074389902371</v>
      </c>
    </row>
    <row r="382" spans="1:23" x14ac:dyDescent="0.2">
      <c r="A382" s="43">
        <f t="shared" si="64"/>
        <v>17</v>
      </c>
      <c r="B382" s="91">
        <v>36286</v>
      </c>
      <c r="C382" s="92">
        <v>33.369999999999997</v>
      </c>
      <c r="D382" s="4">
        <f t="shared" si="58"/>
        <v>-3.8881460677382285E-3</v>
      </c>
      <c r="E382" s="100">
        <f t="shared" si="67"/>
        <v>0.8812812563567739</v>
      </c>
      <c r="F382" s="5"/>
      <c r="G382" s="8">
        <f t="shared" si="68"/>
        <v>0</v>
      </c>
      <c r="H382" s="8">
        <f t="shared" si="68"/>
        <v>0</v>
      </c>
      <c r="I382" s="8">
        <f t="shared" si="68"/>
        <v>0</v>
      </c>
      <c r="J382" s="8">
        <f t="shared" si="68"/>
        <v>1.6300000000000026</v>
      </c>
      <c r="K382" s="8">
        <f t="shared" si="68"/>
        <v>6.6300000000000026</v>
      </c>
      <c r="L382" s="8">
        <f t="shared" si="68"/>
        <v>16.630000000000003</v>
      </c>
      <c r="M382" s="8">
        <f t="shared" si="68"/>
        <v>13.369999999999997</v>
      </c>
      <c r="N382" s="8">
        <f t="shared" si="68"/>
        <v>8.3699999999999974</v>
      </c>
      <c r="O382" s="8">
        <f t="shared" si="68"/>
        <v>3.3699999999999974</v>
      </c>
      <c r="P382" s="8">
        <f t="shared" si="68"/>
        <v>0</v>
      </c>
      <c r="Q382" s="8">
        <f t="shared" si="68"/>
        <v>0</v>
      </c>
      <c r="R382" s="8">
        <f t="shared" si="68"/>
        <v>0</v>
      </c>
      <c r="S382" s="8">
        <f t="shared" si="68"/>
        <v>0</v>
      </c>
      <c r="T382" s="21">
        <f t="shared" si="60"/>
        <v>17</v>
      </c>
      <c r="U382" s="19">
        <f>VLOOKUP($B382,Gas!$B$3:$E$2506,2)</f>
        <v>2.3650000000000002</v>
      </c>
      <c r="V382" s="44">
        <f t="shared" si="61"/>
        <v>14.109936575052851</v>
      </c>
      <c r="W382" s="5">
        <f>VLOOKUP($B382,Gas!$B$3:$E$2506,4)</f>
        <v>0.47148720294229735</v>
      </c>
    </row>
    <row r="383" spans="1:23" x14ac:dyDescent="0.2">
      <c r="A383" s="43">
        <f t="shared" si="64"/>
        <v>17</v>
      </c>
      <c r="B383" s="91">
        <v>36287</v>
      </c>
      <c r="C383" s="92">
        <v>32.520000000000003</v>
      </c>
      <c r="D383" s="4">
        <f t="shared" si="58"/>
        <v>-2.5802008083672584E-2</v>
      </c>
      <c r="E383" s="100">
        <f t="shared" si="67"/>
        <v>0.9223515386774227</v>
      </c>
      <c r="F383" s="5"/>
      <c r="G383" s="8">
        <f t="shared" si="68"/>
        <v>0</v>
      </c>
      <c r="H383" s="8">
        <f t="shared" si="68"/>
        <v>0</v>
      </c>
      <c r="I383" s="8">
        <f t="shared" si="68"/>
        <v>0</v>
      </c>
      <c r="J383" s="8">
        <f t="shared" si="68"/>
        <v>2.4799999999999969</v>
      </c>
      <c r="K383" s="8">
        <f t="shared" si="68"/>
        <v>7.4799999999999969</v>
      </c>
      <c r="L383" s="8">
        <f t="shared" si="68"/>
        <v>17.479999999999997</v>
      </c>
      <c r="M383" s="8">
        <f t="shared" si="68"/>
        <v>12.520000000000003</v>
      </c>
      <c r="N383" s="8">
        <f t="shared" si="68"/>
        <v>7.5200000000000031</v>
      </c>
      <c r="O383" s="8">
        <f t="shared" si="68"/>
        <v>2.5200000000000031</v>
      </c>
      <c r="P383" s="8">
        <f t="shared" si="68"/>
        <v>0</v>
      </c>
      <c r="Q383" s="8">
        <f t="shared" si="68"/>
        <v>0</v>
      </c>
      <c r="R383" s="8">
        <f t="shared" si="68"/>
        <v>0</v>
      </c>
      <c r="S383" s="8">
        <f t="shared" si="68"/>
        <v>0</v>
      </c>
      <c r="T383" s="21">
        <f t="shared" si="60"/>
        <v>17</v>
      </c>
      <c r="U383" s="19">
        <f>VLOOKUP($B383,Gas!$B$3:$E$2506,2)</f>
        <v>2.335</v>
      </c>
      <c r="V383" s="44">
        <f t="shared" si="61"/>
        <v>13.927194860813707</v>
      </c>
      <c r="W383" s="5">
        <f>VLOOKUP($B383,Gas!$B$3:$E$2506,4)</f>
        <v>0.48278781500533341</v>
      </c>
    </row>
    <row r="384" spans="1:23" x14ac:dyDescent="0.2">
      <c r="A384" s="43">
        <f t="shared" si="64"/>
        <v>17</v>
      </c>
      <c r="B384" s="91">
        <v>36290</v>
      </c>
      <c r="C384" s="92">
        <v>32.54</v>
      </c>
      <c r="D384" s="4">
        <f t="shared" si="58"/>
        <v>6.1481711128177831E-4</v>
      </c>
      <c r="E384" s="100">
        <f t="shared" si="67"/>
        <v>0.92710437295945269</v>
      </c>
      <c r="F384" s="5"/>
      <c r="G384" s="8">
        <f t="shared" ref="G384:S393" si="69">IF(G$1="P",MAX(0,G$2-$C384),IF(G$1="C",MAX(0,$C384-G$2)))</f>
        <v>0</v>
      </c>
      <c r="H384" s="8">
        <f t="shared" si="69"/>
        <v>0</v>
      </c>
      <c r="I384" s="8">
        <f t="shared" si="69"/>
        <v>0</v>
      </c>
      <c r="J384" s="8">
        <f t="shared" si="69"/>
        <v>2.4600000000000009</v>
      </c>
      <c r="K384" s="8">
        <f t="shared" si="69"/>
        <v>7.4600000000000009</v>
      </c>
      <c r="L384" s="8">
        <f t="shared" si="69"/>
        <v>17.46</v>
      </c>
      <c r="M384" s="8">
        <f t="shared" si="69"/>
        <v>12.54</v>
      </c>
      <c r="N384" s="8">
        <f t="shared" si="69"/>
        <v>7.5399999999999991</v>
      </c>
      <c r="O384" s="8">
        <f t="shared" si="69"/>
        <v>2.5399999999999991</v>
      </c>
      <c r="P384" s="8">
        <f t="shared" si="69"/>
        <v>0</v>
      </c>
      <c r="Q384" s="8">
        <f t="shared" si="69"/>
        <v>0</v>
      </c>
      <c r="R384" s="8">
        <f t="shared" si="69"/>
        <v>0</v>
      </c>
      <c r="S384" s="8">
        <f t="shared" si="69"/>
        <v>0</v>
      </c>
      <c r="T384" s="21">
        <f t="shared" si="60"/>
        <v>17</v>
      </c>
      <c r="U384" s="19">
        <f>VLOOKUP($B384,Gas!$B$3:$E$2506,2)</f>
        <v>2.2549999999999999</v>
      </c>
      <c r="V384" s="44">
        <f t="shared" si="61"/>
        <v>14.430155210643015</v>
      </c>
      <c r="W384" s="5">
        <f>VLOOKUP($B384,Gas!$B$3:$E$2506,4)</f>
        <v>0.44452175901982033</v>
      </c>
    </row>
    <row r="385" spans="1:23" x14ac:dyDescent="0.2">
      <c r="A385" s="43">
        <f t="shared" si="64"/>
        <v>17</v>
      </c>
      <c r="B385" s="91">
        <v>36291</v>
      </c>
      <c r="C385" s="92">
        <v>32.74</v>
      </c>
      <c r="D385" s="4">
        <f t="shared" si="58"/>
        <v>6.1274701520972917E-3</v>
      </c>
      <c r="E385" s="100">
        <f t="shared" si="67"/>
        <v>0.92740357381588401</v>
      </c>
      <c r="F385" s="5"/>
      <c r="G385" s="8">
        <f t="shared" si="69"/>
        <v>0</v>
      </c>
      <c r="H385" s="8">
        <f t="shared" si="69"/>
        <v>0</v>
      </c>
      <c r="I385" s="8">
        <f t="shared" si="69"/>
        <v>0</v>
      </c>
      <c r="J385" s="8">
        <f t="shared" si="69"/>
        <v>2.259999999999998</v>
      </c>
      <c r="K385" s="8">
        <f t="shared" si="69"/>
        <v>7.259999999999998</v>
      </c>
      <c r="L385" s="8">
        <f t="shared" si="69"/>
        <v>17.259999999999998</v>
      </c>
      <c r="M385" s="8">
        <f t="shared" si="69"/>
        <v>12.740000000000002</v>
      </c>
      <c r="N385" s="8">
        <f t="shared" si="69"/>
        <v>7.740000000000002</v>
      </c>
      <c r="O385" s="8">
        <f t="shared" si="69"/>
        <v>2.740000000000002</v>
      </c>
      <c r="P385" s="8">
        <f t="shared" si="69"/>
        <v>0</v>
      </c>
      <c r="Q385" s="8">
        <f t="shared" si="69"/>
        <v>0</v>
      </c>
      <c r="R385" s="8">
        <f t="shared" si="69"/>
        <v>0</v>
      </c>
      <c r="S385" s="8">
        <f t="shared" si="69"/>
        <v>0</v>
      </c>
      <c r="T385" s="21">
        <f t="shared" si="60"/>
        <v>17</v>
      </c>
      <c r="U385" s="19">
        <f>VLOOKUP($B385,Gas!$B$3:$E$2506,2)</f>
        <v>2.2599999999999998</v>
      </c>
      <c r="V385" s="44">
        <f t="shared" si="61"/>
        <v>14.486725663716816</v>
      </c>
      <c r="W385" s="5">
        <f>VLOOKUP($B385,Gas!$B$3:$E$2506,4)</f>
        <v>0.40726310965811452</v>
      </c>
    </row>
    <row r="386" spans="1:23" x14ac:dyDescent="0.2">
      <c r="A386" s="43">
        <f t="shared" si="64"/>
        <v>17</v>
      </c>
      <c r="B386" s="91">
        <v>36292</v>
      </c>
      <c r="C386" s="92">
        <v>31.61</v>
      </c>
      <c r="D386" s="4">
        <f t="shared" si="58"/>
        <v>-3.5124045715462515E-2</v>
      </c>
      <c r="E386" s="100">
        <f t="shared" si="67"/>
        <v>0.9734019361774281</v>
      </c>
      <c r="F386" s="5"/>
      <c r="G386" s="8">
        <f t="shared" si="69"/>
        <v>0</v>
      </c>
      <c r="H386" s="8">
        <f t="shared" si="69"/>
        <v>0</v>
      </c>
      <c r="I386" s="8">
        <f t="shared" si="69"/>
        <v>0</v>
      </c>
      <c r="J386" s="8">
        <f t="shared" si="69"/>
        <v>3.3900000000000006</v>
      </c>
      <c r="K386" s="8">
        <f t="shared" si="69"/>
        <v>8.39</v>
      </c>
      <c r="L386" s="8">
        <f t="shared" si="69"/>
        <v>18.39</v>
      </c>
      <c r="M386" s="8">
        <f t="shared" si="69"/>
        <v>11.61</v>
      </c>
      <c r="N386" s="8">
        <f t="shared" si="69"/>
        <v>6.6099999999999994</v>
      </c>
      <c r="O386" s="8">
        <f t="shared" si="69"/>
        <v>1.6099999999999994</v>
      </c>
      <c r="P386" s="8">
        <f t="shared" si="69"/>
        <v>0</v>
      </c>
      <c r="Q386" s="8">
        <f t="shared" si="69"/>
        <v>0</v>
      </c>
      <c r="R386" s="8">
        <f t="shared" si="69"/>
        <v>0</v>
      </c>
      <c r="S386" s="8">
        <f t="shared" si="69"/>
        <v>0</v>
      </c>
      <c r="T386" s="21">
        <f t="shared" si="60"/>
        <v>17</v>
      </c>
      <c r="U386" s="19">
        <f>VLOOKUP($B386,Gas!$B$3:$E$2506,2)</f>
        <v>2.29</v>
      </c>
      <c r="V386" s="44">
        <f t="shared" si="61"/>
        <v>13.803493449781659</v>
      </c>
      <c r="W386" s="5">
        <f>VLOOKUP($B386,Gas!$B$3:$E$2506,4)</f>
        <v>0.41555110380799803</v>
      </c>
    </row>
    <row r="387" spans="1:23" x14ac:dyDescent="0.2">
      <c r="A387" s="43">
        <f t="shared" si="64"/>
        <v>17</v>
      </c>
      <c r="B387" s="91">
        <v>36293</v>
      </c>
      <c r="C387" s="92">
        <v>32.07</v>
      </c>
      <c r="D387" s="4">
        <f t="shared" si="58"/>
        <v>1.4447487477537194E-2</v>
      </c>
      <c r="E387" s="100">
        <f t="shared" si="67"/>
        <v>0.97397922826855543</v>
      </c>
      <c r="F387" s="5"/>
      <c r="G387" s="8">
        <f t="shared" si="69"/>
        <v>0</v>
      </c>
      <c r="H387" s="8">
        <f t="shared" si="69"/>
        <v>0</v>
      </c>
      <c r="I387" s="8">
        <f t="shared" si="69"/>
        <v>0</v>
      </c>
      <c r="J387" s="8">
        <f t="shared" si="69"/>
        <v>2.9299999999999997</v>
      </c>
      <c r="K387" s="8">
        <f t="shared" si="69"/>
        <v>7.93</v>
      </c>
      <c r="L387" s="8">
        <f t="shared" si="69"/>
        <v>17.93</v>
      </c>
      <c r="M387" s="8">
        <f t="shared" si="69"/>
        <v>12.07</v>
      </c>
      <c r="N387" s="8">
        <f t="shared" si="69"/>
        <v>7.07</v>
      </c>
      <c r="O387" s="8">
        <f t="shared" si="69"/>
        <v>2.0700000000000003</v>
      </c>
      <c r="P387" s="8">
        <f t="shared" si="69"/>
        <v>0</v>
      </c>
      <c r="Q387" s="8">
        <f t="shared" si="69"/>
        <v>0</v>
      </c>
      <c r="R387" s="8">
        <f t="shared" si="69"/>
        <v>0</v>
      </c>
      <c r="S387" s="8">
        <f t="shared" si="69"/>
        <v>0</v>
      </c>
      <c r="T387" s="21">
        <f t="shared" si="60"/>
        <v>17</v>
      </c>
      <c r="U387" s="19">
        <f>VLOOKUP($B387,Gas!$B$3:$E$2506,2)</f>
        <v>2.19</v>
      </c>
      <c r="V387" s="44">
        <f t="shared" si="61"/>
        <v>14.643835616438357</v>
      </c>
      <c r="W387" s="5">
        <f>VLOOKUP($B387,Gas!$B$3:$E$2506,4)</f>
        <v>0.49862583673796418</v>
      </c>
    </row>
    <row r="388" spans="1:23" x14ac:dyDescent="0.2">
      <c r="A388" s="43">
        <f t="shared" si="64"/>
        <v>17</v>
      </c>
      <c r="B388" s="91">
        <v>36294</v>
      </c>
      <c r="C388" s="92">
        <v>33.49</v>
      </c>
      <c r="D388" s="4">
        <f t="shared" ref="D388:D451" si="70">LN(C388/C387)</f>
        <v>4.332587310104976E-2</v>
      </c>
      <c r="E388" s="100">
        <f t="shared" si="67"/>
        <v>0.98003802750331781</v>
      </c>
      <c r="F388" s="5"/>
      <c r="G388" s="8">
        <f t="shared" si="69"/>
        <v>0</v>
      </c>
      <c r="H388" s="8">
        <f t="shared" si="69"/>
        <v>0</v>
      </c>
      <c r="I388" s="8">
        <f t="shared" si="69"/>
        <v>0</v>
      </c>
      <c r="J388" s="8">
        <f t="shared" si="69"/>
        <v>1.509999999999998</v>
      </c>
      <c r="K388" s="8">
        <f t="shared" si="69"/>
        <v>6.509999999999998</v>
      </c>
      <c r="L388" s="8">
        <f t="shared" si="69"/>
        <v>16.509999999999998</v>
      </c>
      <c r="M388" s="8">
        <f t="shared" si="69"/>
        <v>13.490000000000002</v>
      </c>
      <c r="N388" s="8">
        <f t="shared" si="69"/>
        <v>8.490000000000002</v>
      </c>
      <c r="O388" s="8">
        <f t="shared" si="69"/>
        <v>3.490000000000002</v>
      </c>
      <c r="P388" s="8">
        <f t="shared" si="69"/>
        <v>0</v>
      </c>
      <c r="Q388" s="8">
        <f t="shared" si="69"/>
        <v>0</v>
      </c>
      <c r="R388" s="8">
        <f t="shared" si="69"/>
        <v>0</v>
      </c>
      <c r="S388" s="8">
        <f t="shared" si="69"/>
        <v>0</v>
      </c>
      <c r="T388" s="21">
        <f t="shared" ref="T388:T451" si="71">A388</f>
        <v>17</v>
      </c>
      <c r="U388" s="19">
        <f>VLOOKUP($B388,Gas!$B$3:$E$2506,2)</f>
        <v>2.21</v>
      </c>
      <c r="V388" s="44">
        <f t="shared" ref="V388:V451" si="72">C388/U388</f>
        <v>15.153846153846155</v>
      </c>
      <c r="W388" s="5">
        <f>VLOOKUP($B388,Gas!$B$3:$E$2506,4)</f>
        <v>0.48682535052882053</v>
      </c>
    </row>
    <row r="389" spans="1:23" x14ac:dyDescent="0.2">
      <c r="A389" s="43">
        <f t="shared" si="64"/>
        <v>17</v>
      </c>
      <c r="B389" s="91">
        <v>36297</v>
      </c>
      <c r="C389" s="92">
        <v>32.5</v>
      </c>
      <c r="D389" s="4">
        <f t="shared" si="70"/>
        <v>-3.0006797470421502E-2</v>
      </c>
      <c r="E389" s="100">
        <f t="shared" si="67"/>
        <v>0.7402049291475179</v>
      </c>
      <c r="F389" s="5"/>
      <c r="G389" s="8">
        <f t="shared" si="69"/>
        <v>0</v>
      </c>
      <c r="H389" s="8">
        <f t="shared" si="69"/>
        <v>0</v>
      </c>
      <c r="I389" s="8">
        <f t="shared" si="69"/>
        <v>0</v>
      </c>
      <c r="J389" s="8">
        <f t="shared" si="69"/>
        <v>2.5</v>
      </c>
      <c r="K389" s="8">
        <f t="shared" si="69"/>
        <v>7.5</v>
      </c>
      <c r="L389" s="8">
        <f t="shared" si="69"/>
        <v>17.5</v>
      </c>
      <c r="M389" s="8">
        <f t="shared" si="69"/>
        <v>12.5</v>
      </c>
      <c r="N389" s="8">
        <f t="shared" si="69"/>
        <v>7.5</v>
      </c>
      <c r="O389" s="8">
        <f t="shared" si="69"/>
        <v>2.5</v>
      </c>
      <c r="P389" s="8">
        <f t="shared" si="69"/>
        <v>0</v>
      </c>
      <c r="Q389" s="8">
        <f t="shared" si="69"/>
        <v>0</v>
      </c>
      <c r="R389" s="8">
        <f t="shared" si="69"/>
        <v>0</v>
      </c>
      <c r="S389" s="8">
        <f t="shared" si="69"/>
        <v>0</v>
      </c>
      <c r="T389" s="21">
        <f t="shared" si="71"/>
        <v>17</v>
      </c>
      <c r="U389" s="19">
        <f>VLOOKUP($B389,Gas!$B$3:$E$2506,2)</f>
        <v>2.2749999999999999</v>
      </c>
      <c r="V389" s="44">
        <f t="shared" si="72"/>
        <v>14.285714285714286</v>
      </c>
      <c r="W389" s="5">
        <f>VLOOKUP($B389,Gas!$B$3:$E$2506,4)</f>
        <v>0.41481997465615661</v>
      </c>
    </row>
    <row r="390" spans="1:23" x14ac:dyDescent="0.2">
      <c r="A390" s="43">
        <f t="shared" si="64"/>
        <v>17</v>
      </c>
      <c r="B390" s="91">
        <v>36298</v>
      </c>
      <c r="C390" s="92">
        <v>29.83</v>
      </c>
      <c r="D390" s="4">
        <f t="shared" si="70"/>
        <v>-8.5725490809034743E-2</v>
      </c>
      <c r="E390" s="100">
        <f t="shared" si="67"/>
        <v>0.85732459840362762</v>
      </c>
      <c r="F390" s="5"/>
      <c r="G390" s="8">
        <f t="shared" si="69"/>
        <v>0</v>
      </c>
      <c r="H390" s="8">
        <f t="shared" si="69"/>
        <v>0</v>
      </c>
      <c r="I390" s="8">
        <f t="shared" si="69"/>
        <v>0.17000000000000171</v>
      </c>
      <c r="J390" s="8">
        <f t="shared" si="69"/>
        <v>5.1700000000000017</v>
      </c>
      <c r="K390" s="8">
        <f t="shared" si="69"/>
        <v>10.170000000000002</v>
      </c>
      <c r="L390" s="8">
        <f t="shared" si="69"/>
        <v>20.170000000000002</v>
      </c>
      <c r="M390" s="8">
        <f t="shared" si="69"/>
        <v>9.8299999999999983</v>
      </c>
      <c r="N390" s="8">
        <f t="shared" si="69"/>
        <v>4.8299999999999983</v>
      </c>
      <c r="O390" s="8">
        <f t="shared" si="69"/>
        <v>0</v>
      </c>
      <c r="P390" s="8">
        <f t="shared" si="69"/>
        <v>0</v>
      </c>
      <c r="Q390" s="8">
        <f t="shared" si="69"/>
        <v>0</v>
      </c>
      <c r="R390" s="8">
        <f t="shared" si="69"/>
        <v>0</v>
      </c>
      <c r="S390" s="8">
        <f t="shared" si="69"/>
        <v>0</v>
      </c>
      <c r="T390" s="21">
        <f t="shared" si="71"/>
        <v>17</v>
      </c>
      <c r="U390" s="19">
        <f>VLOOKUP($B390,Gas!$B$3:$E$2506,2)</f>
        <v>2.3050000000000002</v>
      </c>
      <c r="V390" s="44">
        <f t="shared" si="72"/>
        <v>12.941431670281993</v>
      </c>
      <c r="W390" s="5">
        <f>VLOOKUP($B390,Gas!$B$3:$E$2506,4)</f>
        <v>0.36130930633581676</v>
      </c>
    </row>
    <row r="391" spans="1:23" x14ac:dyDescent="0.2">
      <c r="A391" s="43">
        <f t="shared" si="64"/>
        <v>17</v>
      </c>
      <c r="B391" s="91">
        <v>36299</v>
      </c>
      <c r="C391" s="92">
        <v>31.01</v>
      </c>
      <c r="D391" s="4">
        <f t="shared" si="70"/>
        <v>3.8795134585700553E-2</v>
      </c>
      <c r="E391" s="100">
        <f t="shared" si="67"/>
        <v>0.60544152084702996</v>
      </c>
      <c r="F391" s="5"/>
      <c r="G391" s="8">
        <f t="shared" si="69"/>
        <v>0</v>
      </c>
      <c r="H391" s="8">
        <f t="shared" si="69"/>
        <v>0</v>
      </c>
      <c r="I391" s="8">
        <f t="shared" si="69"/>
        <v>0</v>
      </c>
      <c r="J391" s="8">
        <f t="shared" si="69"/>
        <v>3.9899999999999984</v>
      </c>
      <c r="K391" s="8">
        <f t="shared" si="69"/>
        <v>8.9899999999999984</v>
      </c>
      <c r="L391" s="8">
        <f t="shared" si="69"/>
        <v>18.989999999999998</v>
      </c>
      <c r="M391" s="8">
        <f t="shared" si="69"/>
        <v>11.010000000000002</v>
      </c>
      <c r="N391" s="8">
        <f t="shared" si="69"/>
        <v>6.0100000000000016</v>
      </c>
      <c r="O391" s="8">
        <f t="shared" si="69"/>
        <v>1.0100000000000016</v>
      </c>
      <c r="P391" s="8">
        <f t="shared" si="69"/>
        <v>0</v>
      </c>
      <c r="Q391" s="8">
        <f t="shared" si="69"/>
        <v>0</v>
      </c>
      <c r="R391" s="8">
        <f t="shared" si="69"/>
        <v>0</v>
      </c>
      <c r="S391" s="8">
        <f t="shared" si="69"/>
        <v>0</v>
      </c>
      <c r="T391" s="21">
        <f t="shared" si="71"/>
        <v>17</v>
      </c>
      <c r="U391" s="19">
        <f>VLOOKUP($B391,Gas!$B$3:$E$2506,2)</f>
        <v>2.2949999999999999</v>
      </c>
      <c r="V391" s="44">
        <f t="shared" si="72"/>
        <v>13.511982570806101</v>
      </c>
      <c r="W391" s="5">
        <f>VLOOKUP($B391,Gas!$B$3:$E$2506,4)</f>
        <v>0.36332877804308755</v>
      </c>
    </row>
    <row r="392" spans="1:23" x14ac:dyDescent="0.2">
      <c r="A392" s="43">
        <f t="shared" si="64"/>
        <v>17</v>
      </c>
      <c r="B392" s="91">
        <v>36300</v>
      </c>
      <c r="C392" s="92">
        <v>32.56</v>
      </c>
      <c r="D392" s="4">
        <f t="shared" si="70"/>
        <v>4.8774808021981933E-2</v>
      </c>
      <c r="E392" s="100">
        <f t="shared" si="67"/>
        <v>0.6686669428219284</v>
      </c>
      <c r="F392" s="5"/>
      <c r="G392" s="8">
        <f t="shared" si="69"/>
        <v>0</v>
      </c>
      <c r="H392" s="8">
        <f t="shared" si="69"/>
        <v>0</v>
      </c>
      <c r="I392" s="8">
        <f t="shared" si="69"/>
        <v>0</v>
      </c>
      <c r="J392" s="8">
        <f t="shared" si="69"/>
        <v>2.4399999999999977</v>
      </c>
      <c r="K392" s="8">
        <f t="shared" si="69"/>
        <v>7.4399999999999977</v>
      </c>
      <c r="L392" s="8">
        <f t="shared" si="69"/>
        <v>17.439999999999998</v>
      </c>
      <c r="M392" s="8">
        <f t="shared" si="69"/>
        <v>12.560000000000002</v>
      </c>
      <c r="N392" s="8">
        <f t="shared" si="69"/>
        <v>7.5600000000000023</v>
      </c>
      <c r="O392" s="8">
        <f t="shared" si="69"/>
        <v>2.5600000000000023</v>
      </c>
      <c r="P392" s="8">
        <f t="shared" si="69"/>
        <v>0</v>
      </c>
      <c r="Q392" s="8">
        <f t="shared" si="69"/>
        <v>0</v>
      </c>
      <c r="R392" s="8">
        <f t="shared" si="69"/>
        <v>0</v>
      </c>
      <c r="S392" s="8">
        <f t="shared" si="69"/>
        <v>0</v>
      </c>
      <c r="T392" s="21">
        <f t="shared" si="71"/>
        <v>17</v>
      </c>
      <c r="U392" s="19">
        <f>VLOOKUP($B392,Gas!$B$3:$E$2506,2)</f>
        <v>2.2599999999999998</v>
      </c>
      <c r="V392" s="44">
        <f t="shared" si="72"/>
        <v>14.407079646017701</v>
      </c>
      <c r="W392" s="5">
        <f>VLOOKUP($B392,Gas!$B$3:$E$2506,4)</f>
        <v>0.37791530045713123</v>
      </c>
    </row>
    <row r="393" spans="1:23" x14ac:dyDescent="0.2">
      <c r="A393" s="43">
        <f t="shared" si="64"/>
        <v>17</v>
      </c>
      <c r="B393" s="91">
        <v>36301</v>
      </c>
      <c r="C393" s="92">
        <v>33.6</v>
      </c>
      <c r="D393" s="4">
        <f t="shared" si="70"/>
        <v>3.1441525834818879E-2</v>
      </c>
      <c r="E393" s="100">
        <f t="shared" si="67"/>
        <v>0.67438505386623659</v>
      </c>
      <c r="F393" s="5"/>
      <c r="G393" s="8">
        <f t="shared" si="69"/>
        <v>0</v>
      </c>
      <c r="H393" s="8">
        <f t="shared" si="69"/>
        <v>0</v>
      </c>
      <c r="I393" s="8">
        <f t="shared" si="69"/>
        <v>0</v>
      </c>
      <c r="J393" s="8">
        <f t="shared" si="69"/>
        <v>1.3999999999999986</v>
      </c>
      <c r="K393" s="8">
        <f t="shared" si="69"/>
        <v>6.3999999999999986</v>
      </c>
      <c r="L393" s="8">
        <f t="shared" si="69"/>
        <v>16.399999999999999</v>
      </c>
      <c r="M393" s="8">
        <f t="shared" si="69"/>
        <v>13.600000000000001</v>
      </c>
      <c r="N393" s="8">
        <f t="shared" si="69"/>
        <v>8.6000000000000014</v>
      </c>
      <c r="O393" s="8">
        <f t="shared" si="69"/>
        <v>3.6000000000000014</v>
      </c>
      <c r="P393" s="8">
        <f t="shared" si="69"/>
        <v>0</v>
      </c>
      <c r="Q393" s="8">
        <f t="shared" si="69"/>
        <v>0</v>
      </c>
      <c r="R393" s="8">
        <f t="shared" si="69"/>
        <v>0</v>
      </c>
      <c r="S393" s="8">
        <f t="shared" si="69"/>
        <v>0</v>
      </c>
      <c r="T393" s="21">
        <f t="shared" si="71"/>
        <v>17</v>
      </c>
      <c r="U393" s="19">
        <f>VLOOKUP($B393,Gas!$B$3:$E$2506,2)</f>
        <v>2.2599999999999998</v>
      </c>
      <c r="V393" s="44">
        <f t="shared" si="72"/>
        <v>14.867256637168143</v>
      </c>
      <c r="W393" s="5">
        <f>VLOOKUP($B393,Gas!$B$3:$E$2506,4)</f>
        <v>0.37767833261134565</v>
      </c>
    </row>
    <row r="394" spans="1:23" x14ac:dyDescent="0.2">
      <c r="A394" s="43">
        <f t="shared" si="64"/>
        <v>17</v>
      </c>
      <c r="B394" s="91">
        <v>36304</v>
      </c>
      <c r="C394" s="92">
        <v>30.85</v>
      </c>
      <c r="D394" s="4">
        <f t="shared" si="70"/>
        <v>-8.5389316617761779E-2</v>
      </c>
      <c r="E394" s="100">
        <f t="shared" si="67"/>
        <v>0.80770384403268436</v>
      </c>
      <c r="F394" s="5"/>
      <c r="G394" s="8">
        <f t="shared" ref="G394:S403" si="73">IF(G$1="P",MAX(0,G$2-$C394),IF(G$1="C",MAX(0,$C394-G$2)))</f>
        <v>0</v>
      </c>
      <c r="H394" s="8">
        <f t="shared" si="73"/>
        <v>0</v>
      </c>
      <c r="I394" s="8">
        <f t="shared" si="73"/>
        <v>0</v>
      </c>
      <c r="J394" s="8">
        <f t="shared" si="73"/>
        <v>4.1499999999999986</v>
      </c>
      <c r="K394" s="8">
        <f t="shared" si="73"/>
        <v>9.1499999999999986</v>
      </c>
      <c r="L394" s="8">
        <f t="shared" si="73"/>
        <v>19.149999999999999</v>
      </c>
      <c r="M394" s="8">
        <f t="shared" si="73"/>
        <v>10.850000000000001</v>
      </c>
      <c r="N394" s="8">
        <f t="shared" si="73"/>
        <v>5.8500000000000014</v>
      </c>
      <c r="O394" s="8">
        <f t="shared" si="73"/>
        <v>0.85000000000000142</v>
      </c>
      <c r="P394" s="8">
        <f t="shared" si="73"/>
        <v>0</v>
      </c>
      <c r="Q394" s="8">
        <f t="shared" si="73"/>
        <v>0</v>
      </c>
      <c r="R394" s="8">
        <f t="shared" si="73"/>
        <v>0</v>
      </c>
      <c r="S394" s="8">
        <f t="shared" si="73"/>
        <v>0</v>
      </c>
      <c r="T394" s="21">
        <f t="shared" si="71"/>
        <v>17</v>
      </c>
      <c r="U394" s="19">
        <f>VLOOKUP($B394,Gas!$B$3:$E$2506,2)</f>
        <v>2.2200000000000002</v>
      </c>
      <c r="V394" s="44">
        <f t="shared" si="72"/>
        <v>13.896396396396396</v>
      </c>
      <c r="W394" s="5">
        <f>VLOOKUP($B394,Gas!$B$3:$E$2506,4)</f>
        <v>0.25344330258438774</v>
      </c>
    </row>
    <row r="395" spans="1:23" x14ac:dyDescent="0.2">
      <c r="A395" s="43">
        <f t="shared" si="64"/>
        <v>17</v>
      </c>
      <c r="B395" s="91">
        <v>36305</v>
      </c>
      <c r="C395" s="92">
        <v>29.5</v>
      </c>
      <c r="D395" s="4">
        <f t="shared" si="70"/>
        <v>-4.4746487005622733E-2</v>
      </c>
      <c r="E395" s="100">
        <f t="shared" si="67"/>
        <v>0.82746447587217975</v>
      </c>
      <c r="F395" s="5"/>
      <c r="G395" s="8">
        <f t="shared" si="73"/>
        <v>0</v>
      </c>
      <c r="H395" s="8">
        <f t="shared" si="73"/>
        <v>0</v>
      </c>
      <c r="I395" s="8">
        <f t="shared" si="73"/>
        <v>0.5</v>
      </c>
      <c r="J395" s="8">
        <f t="shared" si="73"/>
        <v>5.5</v>
      </c>
      <c r="K395" s="8">
        <f t="shared" si="73"/>
        <v>10.5</v>
      </c>
      <c r="L395" s="8">
        <f t="shared" si="73"/>
        <v>20.5</v>
      </c>
      <c r="M395" s="8">
        <f t="shared" si="73"/>
        <v>9.5</v>
      </c>
      <c r="N395" s="8">
        <f t="shared" si="73"/>
        <v>4.5</v>
      </c>
      <c r="O395" s="8">
        <f t="shared" si="73"/>
        <v>0</v>
      </c>
      <c r="P395" s="8">
        <f t="shared" si="73"/>
        <v>0</v>
      </c>
      <c r="Q395" s="8">
        <f t="shared" si="73"/>
        <v>0</v>
      </c>
      <c r="R395" s="8">
        <f t="shared" si="73"/>
        <v>0</v>
      </c>
      <c r="S395" s="8">
        <f t="shared" si="73"/>
        <v>0</v>
      </c>
      <c r="T395" s="21">
        <f t="shared" si="71"/>
        <v>17</v>
      </c>
      <c r="U395" s="19">
        <f>VLOOKUP($B395,Gas!$B$3:$E$2506,2)</f>
        <v>2.1949999999999998</v>
      </c>
      <c r="V395" s="44">
        <f t="shared" si="72"/>
        <v>13.439635535307518</v>
      </c>
      <c r="W395" s="5">
        <f>VLOOKUP($B395,Gas!$B$3:$E$2506,4)</f>
        <v>0.17390425235645726</v>
      </c>
    </row>
    <row r="396" spans="1:23" x14ac:dyDescent="0.2">
      <c r="A396" s="43">
        <f t="shared" si="64"/>
        <v>17</v>
      </c>
      <c r="B396" s="91">
        <v>36306</v>
      </c>
      <c r="C396" s="92">
        <v>30.22</v>
      </c>
      <c r="D396" s="4">
        <f t="shared" si="70"/>
        <v>2.4113693498819429E-2</v>
      </c>
      <c r="E396" s="100">
        <f t="shared" si="67"/>
        <v>0.83134045446173432</v>
      </c>
      <c r="F396" s="5"/>
      <c r="G396" s="8">
        <f t="shared" si="73"/>
        <v>0</v>
      </c>
      <c r="H396" s="8">
        <f t="shared" si="73"/>
        <v>0</v>
      </c>
      <c r="I396" s="8">
        <f t="shared" si="73"/>
        <v>0</v>
      </c>
      <c r="J396" s="8">
        <f t="shared" si="73"/>
        <v>4.7800000000000011</v>
      </c>
      <c r="K396" s="8">
        <f t="shared" si="73"/>
        <v>9.7800000000000011</v>
      </c>
      <c r="L396" s="8">
        <f t="shared" si="73"/>
        <v>19.78</v>
      </c>
      <c r="M396" s="8">
        <f t="shared" si="73"/>
        <v>10.219999999999999</v>
      </c>
      <c r="N396" s="8">
        <f t="shared" si="73"/>
        <v>5.2199999999999989</v>
      </c>
      <c r="O396" s="8">
        <f t="shared" si="73"/>
        <v>0.21999999999999886</v>
      </c>
      <c r="P396" s="8">
        <f t="shared" si="73"/>
        <v>0</v>
      </c>
      <c r="Q396" s="8">
        <f t="shared" si="73"/>
        <v>0</v>
      </c>
      <c r="R396" s="8">
        <f t="shared" si="73"/>
        <v>0</v>
      </c>
      <c r="S396" s="8">
        <f t="shared" si="73"/>
        <v>0</v>
      </c>
      <c r="T396" s="21">
        <f t="shared" si="71"/>
        <v>17</v>
      </c>
      <c r="U396" s="19">
        <f>VLOOKUP($B396,Gas!$B$3:$E$2506,2)</f>
        <v>2.1749999999999998</v>
      </c>
      <c r="V396" s="44">
        <f t="shared" si="72"/>
        <v>13.89425287356322</v>
      </c>
      <c r="W396" s="5">
        <f>VLOOKUP($B396,Gas!$B$3:$E$2506,4)</f>
        <v>0.17505150380553963</v>
      </c>
    </row>
    <row r="397" spans="1:23" x14ac:dyDescent="0.2">
      <c r="A397" s="43">
        <f t="shared" si="64"/>
        <v>17</v>
      </c>
      <c r="B397" s="91">
        <v>36307</v>
      </c>
      <c r="C397" s="92">
        <v>30.52</v>
      </c>
      <c r="D397" s="4">
        <f t="shared" si="70"/>
        <v>9.8782495716626707E-3</v>
      </c>
      <c r="E397" s="100">
        <f t="shared" si="67"/>
        <v>0.82875805741956254</v>
      </c>
      <c r="F397" s="5"/>
      <c r="G397" s="8">
        <f t="shared" si="73"/>
        <v>0</v>
      </c>
      <c r="H397" s="8">
        <f t="shared" si="73"/>
        <v>0</v>
      </c>
      <c r="I397" s="8">
        <f t="shared" si="73"/>
        <v>0</v>
      </c>
      <c r="J397" s="8">
        <f t="shared" si="73"/>
        <v>4.4800000000000004</v>
      </c>
      <c r="K397" s="8">
        <f t="shared" si="73"/>
        <v>9.48</v>
      </c>
      <c r="L397" s="8">
        <f t="shared" si="73"/>
        <v>19.48</v>
      </c>
      <c r="M397" s="8">
        <f t="shared" si="73"/>
        <v>10.52</v>
      </c>
      <c r="N397" s="8">
        <f t="shared" si="73"/>
        <v>5.52</v>
      </c>
      <c r="O397" s="8">
        <f t="shared" si="73"/>
        <v>0.51999999999999957</v>
      </c>
      <c r="P397" s="8">
        <f t="shared" si="73"/>
        <v>0</v>
      </c>
      <c r="Q397" s="8">
        <f t="shared" si="73"/>
        <v>0</v>
      </c>
      <c r="R397" s="8">
        <f t="shared" si="73"/>
        <v>0</v>
      </c>
      <c r="S397" s="8">
        <f t="shared" si="73"/>
        <v>0</v>
      </c>
      <c r="T397" s="21">
        <f t="shared" si="71"/>
        <v>17</v>
      </c>
      <c r="U397" s="19">
        <f>VLOOKUP($B397,Gas!$B$3:$E$2506,2)</f>
        <v>2.2149999999999999</v>
      </c>
      <c r="V397" s="44">
        <f t="shared" si="72"/>
        <v>13.778781038374719</v>
      </c>
      <c r="W397" s="5">
        <f>VLOOKUP($B397,Gas!$B$3:$E$2506,4)</f>
        <v>0.22228209162758336</v>
      </c>
    </row>
    <row r="398" spans="1:23" x14ac:dyDescent="0.2">
      <c r="A398" s="43">
        <f t="shared" si="64"/>
        <v>17</v>
      </c>
      <c r="B398" s="91">
        <v>36308</v>
      </c>
      <c r="C398" s="92">
        <v>29.07</v>
      </c>
      <c r="D398" s="4">
        <f t="shared" si="70"/>
        <v>-4.867549184547168E-2</v>
      </c>
      <c r="E398" s="100">
        <f t="shared" si="67"/>
        <v>0.80726659117377741</v>
      </c>
      <c r="F398" s="5"/>
      <c r="G398" s="8">
        <f t="shared" si="73"/>
        <v>0</v>
      </c>
      <c r="H398" s="8">
        <f t="shared" si="73"/>
        <v>0</v>
      </c>
      <c r="I398" s="8">
        <f t="shared" si="73"/>
        <v>0.92999999999999972</v>
      </c>
      <c r="J398" s="8">
        <f t="shared" si="73"/>
        <v>5.93</v>
      </c>
      <c r="K398" s="8">
        <f t="shared" si="73"/>
        <v>10.93</v>
      </c>
      <c r="L398" s="8">
        <f t="shared" si="73"/>
        <v>20.93</v>
      </c>
      <c r="M398" s="8">
        <f t="shared" si="73"/>
        <v>9.07</v>
      </c>
      <c r="N398" s="8">
        <f t="shared" si="73"/>
        <v>4.07</v>
      </c>
      <c r="O398" s="8">
        <f t="shared" si="73"/>
        <v>0</v>
      </c>
      <c r="P398" s="8">
        <f t="shared" si="73"/>
        <v>0</v>
      </c>
      <c r="Q398" s="8">
        <f t="shared" si="73"/>
        <v>0</v>
      </c>
      <c r="R398" s="8">
        <f t="shared" si="73"/>
        <v>0</v>
      </c>
      <c r="S398" s="8">
        <f t="shared" si="73"/>
        <v>0</v>
      </c>
      <c r="T398" s="21">
        <f t="shared" si="71"/>
        <v>17</v>
      </c>
      <c r="U398" s="19">
        <f>VLOOKUP($B398,Gas!$B$3:$E$2506,2)</f>
        <v>2.2599999999999998</v>
      </c>
      <c r="V398" s="44">
        <f t="shared" si="72"/>
        <v>12.86283185840708</v>
      </c>
      <c r="W398" s="5">
        <f>VLOOKUP($B398,Gas!$B$3:$E$2506,4)</f>
        <v>0.24530534890995256</v>
      </c>
    </row>
    <row r="399" spans="1:23" x14ac:dyDescent="0.2">
      <c r="A399" s="43">
        <f t="shared" si="64"/>
        <v>18</v>
      </c>
      <c r="B399" s="91">
        <v>36312</v>
      </c>
      <c r="C399" s="92">
        <v>33.43</v>
      </c>
      <c r="D399" s="4">
        <f t="shared" si="70"/>
        <v>0.13974698586122269</v>
      </c>
      <c r="E399" s="100">
        <f t="shared" si="67"/>
        <v>1.1057052800200149</v>
      </c>
      <c r="F399" s="5"/>
      <c r="G399" s="8">
        <f t="shared" si="73"/>
        <v>0</v>
      </c>
      <c r="H399" s="8">
        <f t="shared" si="73"/>
        <v>0</v>
      </c>
      <c r="I399" s="8">
        <f t="shared" si="73"/>
        <v>0</v>
      </c>
      <c r="J399" s="8">
        <f t="shared" si="73"/>
        <v>1.5700000000000003</v>
      </c>
      <c r="K399" s="8">
        <f t="shared" si="73"/>
        <v>6.57</v>
      </c>
      <c r="L399" s="8">
        <f t="shared" si="73"/>
        <v>16.57</v>
      </c>
      <c r="M399" s="8">
        <f t="shared" si="73"/>
        <v>13.43</v>
      </c>
      <c r="N399" s="8">
        <f t="shared" si="73"/>
        <v>8.43</v>
      </c>
      <c r="O399" s="8">
        <f t="shared" si="73"/>
        <v>3.4299999999999997</v>
      </c>
      <c r="P399" s="8">
        <f t="shared" si="73"/>
        <v>0</v>
      </c>
      <c r="Q399" s="8">
        <f t="shared" si="73"/>
        <v>0</v>
      </c>
      <c r="R399" s="8">
        <f t="shared" si="73"/>
        <v>0</v>
      </c>
      <c r="S399" s="8">
        <f t="shared" si="73"/>
        <v>0</v>
      </c>
      <c r="T399" s="21">
        <f t="shared" si="71"/>
        <v>18</v>
      </c>
      <c r="U399" s="19">
        <f>VLOOKUP($B399,Gas!$B$3:$E$2506,2)</f>
        <v>2.2749999999999999</v>
      </c>
      <c r="V399" s="44">
        <f t="shared" si="72"/>
        <v>14.694505494505496</v>
      </c>
      <c r="W399" s="5">
        <f>VLOOKUP($B399,Gas!$B$3:$E$2506,4)</f>
        <v>0.24387273769275833</v>
      </c>
    </row>
    <row r="400" spans="1:23" x14ac:dyDescent="0.2">
      <c r="A400" s="43">
        <f t="shared" si="64"/>
        <v>18</v>
      </c>
      <c r="B400" s="91">
        <v>36313</v>
      </c>
      <c r="C400" s="92">
        <v>34.64</v>
      </c>
      <c r="D400" s="4">
        <f t="shared" si="70"/>
        <v>3.555538326222716E-2</v>
      </c>
      <c r="E400" s="100">
        <f t="shared" si="67"/>
        <v>0.99684357634959886</v>
      </c>
      <c r="F400" s="5"/>
      <c r="G400" s="8">
        <f t="shared" si="73"/>
        <v>0</v>
      </c>
      <c r="H400" s="8">
        <f t="shared" si="73"/>
        <v>0</v>
      </c>
      <c r="I400" s="8">
        <f t="shared" si="73"/>
        <v>0</v>
      </c>
      <c r="J400" s="8">
        <f t="shared" si="73"/>
        <v>0.35999999999999943</v>
      </c>
      <c r="K400" s="8">
        <f t="shared" si="73"/>
        <v>5.3599999999999994</v>
      </c>
      <c r="L400" s="8">
        <f t="shared" si="73"/>
        <v>15.36</v>
      </c>
      <c r="M400" s="8">
        <f t="shared" si="73"/>
        <v>14.64</v>
      </c>
      <c r="N400" s="8">
        <f t="shared" si="73"/>
        <v>9.64</v>
      </c>
      <c r="O400" s="8">
        <f t="shared" si="73"/>
        <v>4.6400000000000006</v>
      </c>
      <c r="P400" s="8">
        <f t="shared" si="73"/>
        <v>0</v>
      </c>
      <c r="Q400" s="8">
        <f t="shared" si="73"/>
        <v>0</v>
      </c>
      <c r="R400" s="8">
        <f t="shared" si="73"/>
        <v>0</v>
      </c>
      <c r="S400" s="8">
        <f t="shared" si="73"/>
        <v>0</v>
      </c>
      <c r="T400" s="21">
        <f t="shared" si="71"/>
        <v>18</v>
      </c>
      <c r="U400" s="19">
        <f>VLOOKUP($B400,Gas!$B$3:$E$2506,2)</f>
        <v>2.3450000000000002</v>
      </c>
      <c r="V400" s="44">
        <f t="shared" si="72"/>
        <v>14.77185501066098</v>
      </c>
      <c r="W400" s="5">
        <f>VLOOKUP($B400,Gas!$B$3:$E$2506,4)</f>
        <v>0.29492432338949298</v>
      </c>
    </row>
    <row r="401" spans="1:23" x14ac:dyDescent="0.2">
      <c r="A401" s="43">
        <f t="shared" si="64"/>
        <v>18</v>
      </c>
      <c r="B401" s="91">
        <v>36314</v>
      </c>
      <c r="C401" s="92">
        <v>40.61</v>
      </c>
      <c r="D401" s="4">
        <f t="shared" si="70"/>
        <v>0.15900525800397197</v>
      </c>
      <c r="E401" s="100">
        <f t="shared" si="67"/>
        <v>1.2305318214680243</v>
      </c>
      <c r="F401" s="5"/>
      <c r="G401" s="8">
        <f t="shared" si="73"/>
        <v>0</v>
      </c>
      <c r="H401" s="8">
        <f t="shared" si="73"/>
        <v>0</v>
      </c>
      <c r="I401" s="8">
        <f t="shared" si="73"/>
        <v>0</v>
      </c>
      <c r="J401" s="8">
        <f t="shared" si="73"/>
        <v>0</v>
      </c>
      <c r="K401" s="8">
        <f t="shared" si="73"/>
        <v>0</v>
      </c>
      <c r="L401" s="8">
        <f t="shared" si="73"/>
        <v>9.39</v>
      </c>
      <c r="M401" s="8">
        <f t="shared" si="73"/>
        <v>20.61</v>
      </c>
      <c r="N401" s="8">
        <f t="shared" si="73"/>
        <v>15.61</v>
      </c>
      <c r="O401" s="8">
        <f t="shared" si="73"/>
        <v>10.61</v>
      </c>
      <c r="P401" s="8">
        <f t="shared" si="73"/>
        <v>5.6099999999999994</v>
      </c>
      <c r="Q401" s="8">
        <f t="shared" si="73"/>
        <v>0.60999999999999943</v>
      </c>
      <c r="R401" s="8">
        <f t="shared" si="73"/>
        <v>0</v>
      </c>
      <c r="S401" s="8">
        <f t="shared" si="73"/>
        <v>0</v>
      </c>
      <c r="T401" s="21">
        <f t="shared" si="71"/>
        <v>18</v>
      </c>
      <c r="U401" s="19">
        <f>VLOOKUP($B401,Gas!$B$3:$E$2506,2)</f>
        <v>2.35</v>
      </c>
      <c r="V401" s="44">
        <f t="shared" si="72"/>
        <v>17.280851063829786</v>
      </c>
      <c r="W401" s="5">
        <f>VLOOKUP($B401,Gas!$B$3:$E$2506,4)</f>
        <v>0.29359766666207848</v>
      </c>
    </row>
    <row r="402" spans="1:23" x14ac:dyDescent="0.2">
      <c r="A402" s="43">
        <f t="shared" si="64"/>
        <v>18</v>
      </c>
      <c r="B402" s="91">
        <v>36315</v>
      </c>
      <c r="C402" s="92">
        <v>43.44</v>
      </c>
      <c r="D402" s="4">
        <f t="shared" si="70"/>
        <v>6.7366333927473501E-2</v>
      </c>
      <c r="E402" s="100">
        <f t="shared" si="67"/>
        <v>1.2431293489221875</v>
      </c>
      <c r="F402" s="5"/>
      <c r="G402" s="8">
        <f t="shared" si="73"/>
        <v>0</v>
      </c>
      <c r="H402" s="8">
        <f t="shared" si="73"/>
        <v>0</v>
      </c>
      <c r="I402" s="8">
        <f t="shared" si="73"/>
        <v>0</v>
      </c>
      <c r="J402" s="8">
        <f t="shared" si="73"/>
        <v>0</v>
      </c>
      <c r="K402" s="8">
        <f t="shared" si="73"/>
        <v>0</v>
      </c>
      <c r="L402" s="8">
        <f t="shared" si="73"/>
        <v>6.5600000000000023</v>
      </c>
      <c r="M402" s="8">
        <f t="shared" si="73"/>
        <v>23.439999999999998</v>
      </c>
      <c r="N402" s="8">
        <f t="shared" si="73"/>
        <v>18.439999999999998</v>
      </c>
      <c r="O402" s="8">
        <f t="shared" si="73"/>
        <v>13.439999999999998</v>
      </c>
      <c r="P402" s="8">
        <f t="shared" si="73"/>
        <v>8.4399999999999977</v>
      </c>
      <c r="Q402" s="8">
        <f t="shared" si="73"/>
        <v>3.4399999999999977</v>
      </c>
      <c r="R402" s="8">
        <f t="shared" si="73"/>
        <v>0</v>
      </c>
      <c r="S402" s="8">
        <f t="shared" si="73"/>
        <v>0</v>
      </c>
      <c r="T402" s="21">
        <f t="shared" si="71"/>
        <v>18</v>
      </c>
      <c r="U402" s="19">
        <f>VLOOKUP($B402,Gas!$B$3:$E$2506,2)</f>
        <v>2.36</v>
      </c>
      <c r="V402" s="44">
        <f t="shared" si="72"/>
        <v>18.406779661016948</v>
      </c>
      <c r="W402" s="5">
        <f>VLOOKUP($B402,Gas!$B$3:$E$2506,4)</f>
        <v>0.27121631374857708</v>
      </c>
    </row>
    <row r="403" spans="1:23" x14ac:dyDescent="0.2">
      <c r="A403" s="43">
        <f t="shared" si="64"/>
        <v>18</v>
      </c>
      <c r="B403" s="91">
        <v>36318</v>
      </c>
      <c r="C403" s="92">
        <v>67.349999999999994</v>
      </c>
      <c r="D403" s="4">
        <f t="shared" si="70"/>
        <v>0.43852222723069295</v>
      </c>
      <c r="E403" s="100">
        <f t="shared" si="67"/>
        <v>2.3973543680101281</v>
      </c>
      <c r="F403" s="5"/>
      <c r="G403" s="8">
        <f t="shared" si="73"/>
        <v>0</v>
      </c>
      <c r="H403" s="8">
        <f t="shared" si="73"/>
        <v>0</v>
      </c>
      <c r="I403" s="8">
        <f t="shared" si="73"/>
        <v>0</v>
      </c>
      <c r="J403" s="8">
        <f t="shared" si="73"/>
        <v>0</v>
      </c>
      <c r="K403" s="8">
        <f t="shared" si="73"/>
        <v>0</v>
      </c>
      <c r="L403" s="8">
        <f t="shared" si="73"/>
        <v>0</v>
      </c>
      <c r="M403" s="8">
        <f t="shared" si="73"/>
        <v>47.349999999999994</v>
      </c>
      <c r="N403" s="8">
        <f t="shared" si="73"/>
        <v>42.349999999999994</v>
      </c>
      <c r="O403" s="8">
        <f t="shared" si="73"/>
        <v>37.349999999999994</v>
      </c>
      <c r="P403" s="8">
        <f t="shared" si="73"/>
        <v>32.349999999999994</v>
      </c>
      <c r="Q403" s="8">
        <f t="shared" si="73"/>
        <v>27.349999999999994</v>
      </c>
      <c r="R403" s="8">
        <f t="shared" si="73"/>
        <v>17.349999999999994</v>
      </c>
      <c r="S403" s="8">
        <f t="shared" si="73"/>
        <v>0</v>
      </c>
      <c r="T403" s="21">
        <f t="shared" si="71"/>
        <v>18</v>
      </c>
      <c r="U403" s="19">
        <f>VLOOKUP($B403,Gas!$B$3:$E$2506,2)</f>
        <v>2.3199999999999998</v>
      </c>
      <c r="V403" s="44">
        <f t="shared" si="72"/>
        <v>29.030172413793103</v>
      </c>
      <c r="W403" s="5">
        <f>VLOOKUP($B403,Gas!$B$3:$E$2506,4)</f>
        <v>0.26581633163671736</v>
      </c>
    </row>
    <row r="404" spans="1:23" x14ac:dyDescent="0.2">
      <c r="A404" s="43">
        <f t="shared" si="64"/>
        <v>18</v>
      </c>
      <c r="B404" s="91">
        <v>36319</v>
      </c>
      <c r="C404" s="92">
        <v>145.53</v>
      </c>
      <c r="D404" s="4">
        <f t="shared" si="70"/>
        <v>0.77047934806886187</v>
      </c>
      <c r="E404" s="100">
        <f t="shared" si="67"/>
        <v>4.0857775380695918</v>
      </c>
      <c r="F404" s="5"/>
      <c r="G404" s="8">
        <f t="shared" ref="G404:S413" si="74">IF(G$1="P",MAX(0,G$2-$C404),IF(G$1="C",MAX(0,$C404-G$2)))</f>
        <v>0</v>
      </c>
      <c r="H404" s="8">
        <f t="shared" si="74"/>
        <v>0</v>
      </c>
      <c r="I404" s="8">
        <f t="shared" si="74"/>
        <v>0</v>
      </c>
      <c r="J404" s="8">
        <f t="shared" si="74"/>
        <v>0</v>
      </c>
      <c r="K404" s="8">
        <f t="shared" si="74"/>
        <v>0</v>
      </c>
      <c r="L404" s="8">
        <f t="shared" si="74"/>
        <v>0</v>
      </c>
      <c r="M404" s="8">
        <f t="shared" si="74"/>
        <v>125.53</v>
      </c>
      <c r="N404" s="8">
        <f t="shared" si="74"/>
        <v>120.53</v>
      </c>
      <c r="O404" s="8">
        <f t="shared" si="74"/>
        <v>115.53</v>
      </c>
      <c r="P404" s="8">
        <f t="shared" si="74"/>
        <v>110.53</v>
      </c>
      <c r="Q404" s="8">
        <f t="shared" si="74"/>
        <v>105.53</v>
      </c>
      <c r="R404" s="8">
        <f t="shared" si="74"/>
        <v>95.53</v>
      </c>
      <c r="S404" s="8">
        <f t="shared" si="74"/>
        <v>45.529989999999998</v>
      </c>
      <c r="T404" s="21">
        <f t="shared" si="71"/>
        <v>18</v>
      </c>
      <c r="U404" s="19">
        <f>VLOOKUP($B404,Gas!$B$3:$E$2506,2)</f>
        <v>2.415</v>
      </c>
      <c r="V404" s="44">
        <f t="shared" si="72"/>
        <v>60.260869565217391</v>
      </c>
      <c r="W404" s="5">
        <f>VLOOKUP($B404,Gas!$B$3:$E$2506,4)</f>
        <v>0.32520593940948561</v>
      </c>
    </row>
    <row r="405" spans="1:23" x14ac:dyDescent="0.2">
      <c r="A405" s="43">
        <f t="shared" si="64"/>
        <v>18</v>
      </c>
      <c r="B405" s="91">
        <v>36320</v>
      </c>
      <c r="C405" s="92">
        <v>63.75</v>
      </c>
      <c r="D405" s="4">
        <f t="shared" si="70"/>
        <v>-0.82541306688669935</v>
      </c>
      <c r="E405" s="100">
        <f t="shared" si="67"/>
        <v>6.3716611455918244</v>
      </c>
      <c r="F405" s="2"/>
      <c r="G405" s="8">
        <f t="shared" si="74"/>
        <v>0</v>
      </c>
      <c r="H405" s="8">
        <f t="shared" si="74"/>
        <v>0</v>
      </c>
      <c r="I405" s="8">
        <f t="shared" si="74"/>
        <v>0</v>
      </c>
      <c r="J405" s="8">
        <f t="shared" si="74"/>
        <v>0</v>
      </c>
      <c r="K405" s="8">
        <f t="shared" si="74"/>
        <v>0</v>
      </c>
      <c r="L405" s="8">
        <f t="shared" si="74"/>
        <v>0</v>
      </c>
      <c r="M405" s="8">
        <f t="shared" si="74"/>
        <v>43.75</v>
      </c>
      <c r="N405" s="8">
        <f t="shared" si="74"/>
        <v>38.75</v>
      </c>
      <c r="O405" s="8">
        <f t="shared" si="74"/>
        <v>33.75</v>
      </c>
      <c r="P405" s="8">
        <f t="shared" si="74"/>
        <v>28.75</v>
      </c>
      <c r="Q405" s="8">
        <f t="shared" si="74"/>
        <v>23.75</v>
      </c>
      <c r="R405" s="8">
        <f t="shared" si="74"/>
        <v>13.75</v>
      </c>
      <c r="S405" s="8">
        <f t="shared" si="74"/>
        <v>0</v>
      </c>
      <c r="T405" s="21">
        <f t="shared" si="71"/>
        <v>18</v>
      </c>
      <c r="U405" s="19">
        <f>VLOOKUP($B405,Gas!$B$3:$E$2506,2)</f>
        <v>2.38</v>
      </c>
      <c r="V405" s="44">
        <f t="shared" si="72"/>
        <v>26.785714285714288</v>
      </c>
      <c r="W405" s="5">
        <f>VLOOKUP($B405,Gas!$B$3:$E$2506,4)</f>
        <v>0.35067815206785047</v>
      </c>
    </row>
    <row r="406" spans="1:23" x14ac:dyDescent="0.2">
      <c r="A406" s="43">
        <f t="shared" si="64"/>
        <v>18</v>
      </c>
      <c r="B406" s="91">
        <v>36321</v>
      </c>
      <c r="C406" s="92">
        <v>46.84</v>
      </c>
      <c r="D406" s="4">
        <f t="shared" si="70"/>
        <v>-0.30823164530901886</v>
      </c>
      <c r="E406" s="100">
        <f t="shared" si="67"/>
        <v>6.6585992107553533</v>
      </c>
      <c r="F406" s="2"/>
      <c r="G406" s="8">
        <f t="shared" si="74"/>
        <v>0</v>
      </c>
      <c r="H406" s="8">
        <f t="shared" si="74"/>
        <v>0</v>
      </c>
      <c r="I406" s="8">
        <f t="shared" si="74"/>
        <v>0</v>
      </c>
      <c r="J406" s="8">
        <f t="shared" si="74"/>
        <v>0</v>
      </c>
      <c r="K406" s="8">
        <f t="shared" si="74"/>
        <v>0</v>
      </c>
      <c r="L406" s="8">
        <f t="shared" si="74"/>
        <v>3.1599999999999966</v>
      </c>
      <c r="M406" s="8">
        <f t="shared" si="74"/>
        <v>26.840000000000003</v>
      </c>
      <c r="N406" s="8">
        <f t="shared" si="74"/>
        <v>21.840000000000003</v>
      </c>
      <c r="O406" s="8">
        <f t="shared" si="74"/>
        <v>16.840000000000003</v>
      </c>
      <c r="P406" s="8">
        <f t="shared" si="74"/>
        <v>11.840000000000003</v>
      </c>
      <c r="Q406" s="8">
        <f t="shared" si="74"/>
        <v>6.8400000000000034</v>
      </c>
      <c r="R406" s="8">
        <f t="shared" si="74"/>
        <v>0</v>
      </c>
      <c r="S406" s="8">
        <f t="shared" si="74"/>
        <v>0</v>
      </c>
      <c r="T406" s="21">
        <f t="shared" si="71"/>
        <v>18</v>
      </c>
      <c r="U406" s="19">
        <f>VLOOKUP($B406,Gas!$B$3:$E$2506,2)</f>
        <v>2.375</v>
      </c>
      <c r="V406" s="44">
        <f t="shared" si="72"/>
        <v>19.722105263157896</v>
      </c>
      <c r="W406" s="5">
        <f>VLOOKUP($B406,Gas!$B$3:$E$2506,4)</f>
        <v>0.35248696593191414</v>
      </c>
    </row>
    <row r="407" spans="1:23" x14ac:dyDescent="0.2">
      <c r="A407" s="43">
        <f t="shared" si="64"/>
        <v>18</v>
      </c>
      <c r="B407" s="91">
        <v>36322</v>
      </c>
      <c r="C407" s="92">
        <v>32.07</v>
      </c>
      <c r="D407" s="4">
        <f t="shared" si="70"/>
        <v>-0.37881652502445312</v>
      </c>
      <c r="E407" s="100">
        <f t="shared" si="67"/>
        <v>6.9890664650112138</v>
      </c>
      <c r="F407" s="2"/>
      <c r="G407" s="8">
        <f t="shared" si="74"/>
        <v>0</v>
      </c>
      <c r="H407" s="8">
        <f t="shared" si="74"/>
        <v>0</v>
      </c>
      <c r="I407" s="8">
        <f t="shared" si="74"/>
        <v>0</v>
      </c>
      <c r="J407" s="8">
        <f t="shared" si="74"/>
        <v>2.9299999999999997</v>
      </c>
      <c r="K407" s="8">
        <f t="shared" si="74"/>
        <v>7.93</v>
      </c>
      <c r="L407" s="8">
        <f t="shared" si="74"/>
        <v>17.93</v>
      </c>
      <c r="M407" s="8">
        <f t="shared" si="74"/>
        <v>12.07</v>
      </c>
      <c r="N407" s="8">
        <f t="shared" si="74"/>
        <v>7.07</v>
      </c>
      <c r="O407" s="8">
        <f t="shared" si="74"/>
        <v>2.0700000000000003</v>
      </c>
      <c r="P407" s="8">
        <f t="shared" si="74"/>
        <v>0</v>
      </c>
      <c r="Q407" s="8">
        <f t="shared" si="74"/>
        <v>0</v>
      </c>
      <c r="R407" s="8">
        <f t="shared" si="74"/>
        <v>0</v>
      </c>
      <c r="S407" s="8">
        <f t="shared" si="74"/>
        <v>0</v>
      </c>
      <c r="T407" s="21">
        <f t="shared" si="71"/>
        <v>18</v>
      </c>
      <c r="U407" s="19">
        <f>VLOOKUP($B407,Gas!$B$3:$E$2506,2)</f>
        <v>2.37</v>
      </c>
      <c r="V407" s="44">
        <f t="shared" si="72"/>
        <v>13.531645569620252</v>
      </c>
      <c r="W407" s="5">
        <f>VLOOKUP($B407,Gas!$B$3:$E$2506,4)</f>
        <v>0.34285098700895955</v>
      </c>
    </row>
    <row r="408" spans="1:23" x14ac:dyDescent="0.2">
      <c r="A408" s="43">
        <f t="shared" si="64"/>
        <v>18</v>
      </c>
      <c r="B408" s="91">
        <v>36325</v>
      </c>
      <c r="C408" s="92">
        <v>37.14</v>
      </c>
      <c r="D408" s="4">
        <f t="shared" si="70"/>
        <v>0.14677354221949621</v>
      </c>
      <c r="E408" s="100">
        <f t="shared" si="67"/>
        <v>7.0156778324915852</v>
      </c>
      <c r="F408" s="2"/>
      <c r="G408" s="8">
        <f t="shared" si="74"/>
        <v>0</v>
      </c>
      <c r="H408" s="8">
        <f t="shared" si="74"/>
        <v>0</v>
      </c>
      <c r="I408" s="8">
        <f t="shared" si="74"/>
        <v>0</v>
      </c>
      <c r="J408" s="8">
        <f t="shared" si="74"/>
        <v>0</v>
      </c>
      <c r="K408" s="8">
        <f t="shared" si="74"/>
        <v>2.8599999999999994</v>
      </c>
      <c r="L408" s="8">
        <f t="shared" si="74"/>
        <v>12.86</v>
      </c>
      <c r="M408" s="8">
        <f t="shared" si="74"/>
        <v>17.14</v>
      </c>
      <c r="N408" s="8">
        <f t="shared" si="74"/>
        <v>12.14</v>
      </c>
      <c r="O408" s="8">
        <f t="shared" si="74"/>
        <v>7.1400000000000006</v>
      </c>
      <c r="P408" s="8">
        <f t="shared" si="74"/>
        <v>2.1400000000000006</v>
      </c>
      <c r="Q408" s="8">
        <f t="shared" si="74"/>
        <v>0</v>
      </c>
      <c r="R408" s="8">
        <f t="shared" si="74"/>
        <v>0</v>
      </c>
      <c r="S408" s="8">
        <f t="shared" si="74"/>
        <v>0</v>
      </c>
      <c r="T408" s="21">
        <f t="shared" si="71"/>
        <v>18</v>
      </c>
      <c r="U408" s="19">
        <f>VLOOKUP($B408,Gas!$B$3:$E$2506,2)</f>
        <v>2.3050000000000002</v>
      </c>
      <c r="V408" s="44">
        <f t="shared" si="72"/>
        <v>16.11279826464208</v>
      </c>
      <c r="W408" s="5">
        <f>VLOOKUP($B408,Gas!$B$3:$E$2506,4)</f>
        <v>0.33953050775504856</v>
      </c>
    </row>
    <row r="409" spans="1:23" x14ac:dyDescent="0.2">
      <c r="A409" s="43">
        <f t="shared" ref="A409:A472" si="75">MONTH(B409)+(YEAR(B409)-1998)*12</f>
        <v>18</v>
      </c>
      <c r="B409" s="91">
        <v>36326</v>
      </c>
      <c r="C409" s="92">
        <v>35.590000000000003</v>
      </c>
      <c r="D409" s="4">
        <f t="shared" si="70"/>
        <v>-4.2629856402458373E-2</v>
      </c>
      <c r="E409" s="100">
        <f t="shared" si="67"/>
        <v>6.991678488856329</v>
      </c>
      <c r="F409" s="2"/>
      <c r="G409" s="8">
        <f t="shared" si="74"/>
        <v>0</v>
      </c>
      <c r="H409" s="8">
        <f t="shared" si="74"/>
        <v>0</v>
      </c>
      <c r="I409" s="8">
        <f t="shared" si="74"/>
        <v>0</v>
      </c>
      <c r="J409" s="8">
        <f t="shared" si="74"/>
        <v>0</v>
      </c>
      <c r="K409" s="8">
        <f t="shared" si="74"/>
        <v>4.4099999999999966</v>
      </c>
      <c r="L409" s="8">
        <f t="shared" si="74"/>
        <v>14.409999999999997</v>
      </c>
      <c r="M409" s="8">
        <f t="shared" si="74"/>
        <v>15.590000000000003</v>
      </c>
      <c r="N409" s="8">
        <f t="shared" si="74"/>
        <v>10.590000000000003</v>
      </c>
      <c r="O409" s="8">
        <f t="shared" si="74"/>
        <v>5.5900000000000034</v>
      </c>
      <c r="P409" s="8">
        <f t="shared" si="74"/>
        <v>0.59000000000000341</v>
      </c>
      <c r="Q409" s="8">
        <f t="shared" si="74"/>
        <v>0</v>
      </c>
      <c r="R409" s="8">
        <f t="shared" si="74"/>
        <v>0</v>
      </c>
      <c r="S409" s="8">
        <f t="shared" si="74"/>
        <v>0</v>
      </c>
      <c r="T409" s="21">
        <f t="shared" si="71"/>
        <v>18</v>
      </c>
      <c r="U409" s="19">
        <f>VLOOKUP($B409,Gas!$B$3:$E$2506,2)</f>
        <v>2.2999999999999998</v>
      </c>
      <c r="V409" s="44">
        <f t="shared" si="72"/>
        <v>15.473913043478264</v>
      </c>
      <c r="W409" s="5">
        <f>VLOOKUP($B409,Gas!$B$3:$E$2506,4)</f>
        <v>0.32491876505113054</v>
      </c>
    </row>
    <row r="410" spans="1:23" x14ac:dyDescent="0.2">
      <c r="A410" s="43">
        <f t="shared" si="75"/>
        <v>18</v>
      </c>
      <c r="B410" s="91">
        <v>36327</v>
      </c>
      <c r="C410" s="92">
        <v>31.62</v>
      </c>
      <c r="D410" s="4">
        <f t="shared" si="70"/>
        <v>-0.11827486774077543</v>
      </c>
      <c r="E410" s="100">
        <f t="shared" si="67"/>
        <v>7.0160394194782798</v>
      </c>
      <c r="F410" s="2"/>
      <c r="G410" s="8">
        <f t="shared" si="74"/>
        <v>0</v>
      </c>
      <c r="H410" s="8">
        <f t="shared" si="74"/>
        <v>0</v>
      </c>
      <c r="I410" s="8">
        <f t="shared" si="74"/>
        <v>0</v>
      </c>
      <c r="J410" s="8">
        <f t="shared" si="74"/>
        <v>3.379999999999999</v>
      </c>
      <c r="K410" s="8">
        <f t="shared" si="74"/>
        <v>8.379999999999999</v>
      </c>
      <c r="L410" s="8">
        <f t="shared" si="74"/>
        <v>18.38</v>
      </c>
      <c r="M410" s="8">
        <f t="shared" si="74"/>
        <v>11.620000000000001</v>
      </c>
      <c r="N410" s="8">
        <f t="shared" si="74"/>
        <v>6.620000000000001</v>
      </c>
      <c r="O410" s="8">
        <f t="shared" si="74"/>
        <v>1.620000000000001</v>
      </c>
      <c r="P410" s="8">
        <f t="shared" si="74"/>
        <v>0</v>
      </c>
      <c r="Q410" s="8">
        <f t="shared" si="74"/>
        <v>0</v>
      </c>
      <c r="R410" s="8">
        <f t="shared" si="74"/>
        <v>0</v>
      </c>
      <c r="S410" s="8">
        <f t="shared" si="74"/>
        <v>0</v>
      </c>
      <c r="T410" s="21">
        <f t="shared" si="71"/>
        <v>18</v>
      </c>
      <c r="U410" s="19">
        <f>VLOOKUP($B410,Gas!$B$3:$E$2506,2)</f>
        <v>2.2799999999999998</v>
      </c>
      <c r="V410" s="44">
        <f t="shared" si="72"/>
        <v>13.868421052631581</v>
      </c>
      <c r="W410" s="5">
        <f>VLOOKUP($B410,Gas!$B$3:$E$2506,4)</f>
        <v>0.32824226507220261</v>
      </c>
    </row>
    <row r="411" spans="1:23" x14ac:dyDescent="0.2">
      <c r="A411" s="43">
        <f t="shared" si="75"/>
        <v>18</v>
      </c>
      <c r="B411" s="91">
        <v>36328</v>
      </c>
      <c r="C411" s="92">
        <v>28.51</v>
      </c>
      <c r="D411" s="4">
        <f t="shared" si="70"/>
        <v>-0.10353492885674537</v>
      </c>
      <c r="E411" s="100">
        <f t="shared" si="67"/>
        <v>6.963889916012989</v>
      </c>
      <c r="F411" s="2"/>
      <c r="G411" s="8">
        <f t="shared" si="74"/>
        <v>0</v>
      </c>
      <c r="H411" s="8">
        <f t="shared" si="74"/>
        <v>0</v>
      </c>
      <c r="I411" s="8">
        <f t="shared" si="74"/>
        <v>1.4899999999999984</v>
      </c>
      <c r="J411" s="8">
        <f t="shared" si="74"/>
        <v>6.4899999999999984</v>
      </c>
      <c r="K411" s="8">
        <f t="shared" si="74"/>
        <v>11.489999999999998</v>
      </c>
      <c r="L411" s="8">
        <f t="shared" si="74"/>
        <v>21.49</v>
      </c>
      <c r="M411" s="8">
        <f t="shared" si="74"/>
        <v>8.5100000000000016</v>
      </c>
      <c r="N411" s="8">
        <f t="shared" si="74"/>
        <v>3.5100000000000016</v>
      </c>
      <c r="O411" s="8">
        <f t="shared" si="74"/>
        <v>0</v>
      </c>
      <c r="P411" s="8">
        <f t="shared" si="74"/>
        <v>0</v>
      </c>
      <c r="Q411" s="8">
        <f t="shared" si="74"/>
        <v>0</v>
      </c>
      <c r="R411" s="8">
        <f t="shared" si="74"/>
        <v>0</v>
      </c>
      <c r="S411" s="8">
        <f t="shared" si="74"/>
        <v>0</v>
      </c>
      <c r="T411" s="21">
        <f t="shared" si="71"/>
        <v>18</v>
      </c>
      <c r="U411" s="19">
        <f>VLOOKUP($B411,Gas!$B$3:$E$2506,2)</f>
        <v>2.2749999999999999</v>
      </c>
      <c r="V411" s="44">
        <f t="shared" si="72"/>
        <v>12.531868131868134</v>
      </c>
      <c r="W411" s="5">
        <f>VLOOKUP($B411,Gas!$B$3:$E$2506,4)</f>
        <v>0.32803842660508903</v>
      </c>
    </row>
    <row r="412" spans="1:23" x14ac:dyDescent="0.2">
      <c r="A412" s="43">
        <f t="shared" si="75"/>
        <v>18</v>
      </c>
      <c r="B412" s="91">
        <v>36329</v>
      </c>
      <c r="C412" s="92">
        <v>27.72</v>
      </c>
      <c r="D412" s="4">
        <f t="shared" si="70"/>
        <v>-2.810072860287818E-2</v>
      </c>
      <c r="E412" s="100">
        <f t="shared" si="67"/>
        <v>6.9410874439225463</v>
      </c>
      <c r="F412" s="2"/>
      <c r="G412" s="8">
        <f t="shared" si="74"/>
        <v>0</v>
      </c>
      <c r="H412" s="8">
        <f t="shared" si="74"/>
        <v>0</v>
      </c>
      <c r="I412" s="8">
        <f t="shared" si="74"/>
        <v>2.2800000000000011</v>
      </c>
      <c r="J412" s="8">
        <f t="shared" si="74"/>
        <v>7.2800000000000011</v>
      </c>
      <c r="K412" s="8">
        <f t="shared" si="74"/>
        <v>12.280000000000001</v>
      </c>
      <c r="L412" s="8">
        <f t="shared" si="74"/>
        <v>22.28</v>
      </c>
      <c r="M412" s="8">
        <f t="shared" si="74"/>
        <v>7.7199999999999989</v>
      </c>
      <c r="N412" s="8">
        <f t="shared" si="74"/>
        <v>2.7199999999999989</v>
      </c>
      <c r="O412" s="8">
        <f t="shared" si="74"/>
        <v>0</v>
      </c>
      <c r="P412" s="8">
        <f t="shared" si="74"/>
        <v>0</v>
      </c>
      <c r="Q412" s="8">
        <f t="shared" si="74"/>
        <v>0</v>
      </c>
      <c r="R412" s="8">
        <f t="shared" si="74"/>
        <v>0</v>
      </c>
      <c r="S412" s="8">
        <f t="shared" si="74"/>
        <v>0</v>
      </c>
      <c r="T412" s="21">
        <f t="shared" si="71"/>
        <v>18</v>
      </c>
      <c r="U412" s="19">
        <f>VLOOKUP($B412,Gas!$B$3:$E$2506,2)</f>
        <v>2.2400000000000002</v>
      </c>
      <c r="V412" s="44">
        <f t="shared" si="72"/>
        <v>12.374999999999998</v>
      </c>
      <c r="W412" s="5">
        <f>VLOOKUP($B412,Gas!$B$3:$E$2506,4)</f>
        <v>0.17506305623242352</v>
      </c>
    </row>
    <row r="413" spans="1:23" x14ac:dyDescent="0.2">
      <c r="A413" s="43">
        <f t="shared" si="75"/>
        <v>18</v>
      </c>
      <c r="B413" s="91">
        <v>36332</v>
      </c>
      <c r="C413" s="92">
        <v>34.5</v>
      </c>
      <c r="D413" s="4">
        <f t="shared" si="70"/>
        <v>0.21880514971561166</v>
      </c>
      <c r="E413" s="100">
        <f t="shared" si="67"/>
        <v>6.5942712092058704</v>
      </c>
      <c r="F413" s="2"/>
      <c r="G413" s="8">
        <f t="shared" si="74"/>
        <v>0</v>
      </c>
      <c r="H413" s="8">
        <f t="shared" si="74"/>
        <v>0</v>
      </c>
      <c r="I413" s="8">
        <f t="shared" si="74"/>
        <v>0</v>
      </c>
      <c r="J413" s="8">
        <f t="shared" si="74"/>
        <v>0.5</v>
      </c>
      <c r="K413" s="8">
        <f t="shared" si="74"/>
        <v>5.5</v>
      </c>
      <c r="L413" s="8">
        <f t="shared" si="74"/>
        <v>15.5</v>
      </c>
      <c r="M413" s="8">
        <f t="shared" si="74"/>
        <v>14.5</v>
      </c>
      <c r="N413" s="8">
        <f t="shared" si="74"/>
        <v>9.5</v>
      </c>
      <c r="O413" s="8">
        <f t="shared" si="74"/>
        <v>4.5</v>
      </c>
      <c r="P413" s="8">
        <f t="shared" si="74"/>
        <v>0</v>
      </c>
      <c r="Q413" s="8">
        <f t="shared" si="74"/>
        <v>0</v>
      </c>
      <c r="R413" s="8">
        <f t="shared" si="74"/>
        <v>0</v>
      </c>
      <c r="S413" s="8">
        <f t="shared" si="74"/>
        <v>0</v>
      </c>
      <c r="T413" s="21">
        <f t="shared" si="71"/>
        <v>18</v>
      </c>
      <c r="U413" s="19">
        <f>VLOOKUP($B413,Gas!$B$3:$E$2506,2)</f>
        <v>2.2349999999999999</v>
      </c>
      <c r="V413" s="44">
        <f t="shared" si="72"/>
        <v>15.436241610738255</v>
      </c>
      <c r="W413" s="5">
        <f>VLOOKUP($B413,Gas!$B$3:$E$2506,4)</f>
        <v>0.17562894473388915</v>
      </c>
    </row>
    <row r="414" spans="1:23" x14ac:dyDescent="0.2">
      <c r="A414" s="43">
        <f t="shared" si="75"/>
        <v>18</v>
      </c>
      <c r="B414" s="91">
        <v>36333</v>
      </c>
      <c r="C414" s="92">
        <v>34.32</v>
      </c>
      <c r="D414" s="4">
        <f t="shared" si="70"/>
        <v>-5.2310494175525557E-3</v>
      </c>
      <c r="E414" s="100">
        <f t="shared" si="67"/>
        <v>4.7371869237402633</v>
      </c>
      <c r="F414" s="2"/>
      <c r="G414" s="8">
        <f t="shared" ref="G414:S423" si="76">IF(G$1="P",MAX(0,G$2-$C414),IF(G$1="C",MAX(0,$C414-G$2)))</f>
        <v>0</v>
      </c>
      <c r="H414" s="8">
        <f t="shared" si="76"/>
        <v>0</v>
      </c>
      <c r="I414" s="8">
        <f t="shared" si="76"/>
        <v>0</v>
      </c>
      <c r="J414" s="8">
        <f t="shared" si="76"/>
        <v>0.67999999999999972</v>
      </c>
      <c r="K414" s="8">
        <f t="shared" si="76"/>
        <v>5.68</v>
      </c>
      <c r="L414" s="8">
        <f t="shared" si="76"/>
        <v>15.68</v>
      </c>
      <c r="M414" s="8">
        <f t="shared" si="76"/>
        <v>14.32</v>
      </c>
      <c r="N414" s="8">
        <f t="shared" si="76"/>
        <v>9.32</v>
      </c>
      <c r="O414" s="8">
        <f t="shared" si="76"/>
        <v>4.32</v>
      </c>
      <c r="P414" s="8">
        <f t="shared" si="76"/>
        <v>0</v>
      </c>
      <c r="Q414" s="8">
        <f t="shared" si="76"/>
        <v>0</v>
      </c>
      <c r="R414" s="8">
        <f t="shared" si="76"/>
        <v>0</v>
      </c>
      <c r="S414" s="8">
        <f t="shared" si="76"/>
        <v>0</v>
      </c>
      <c r="T414" s="21">
        <f t="shared" si="71"/>
        <v>18</v>
      </c>
      <c r="U414" s="19">
        <f>VLOOKUP($B414,Gas!$B$3:$E$2506,2)</f>
        <v>2.2149999999999999</v>
      </c>
      <c r="V414" s="44">
        <f t="shared" si="72"/>
        <v>15.494356659142213</v>
      </c>
      <c r="W414" s="5">
        <f>VLOOKUP($B414,Gas!$B$3:$E$2506,4)</f>
        <v>0.10136559995416977</v>
      </c>
    </row>
    <row r="415" spans="1:23" x14ac:dyDescent="0.2">
      <c r="A415" s="43">
        <f t="shared" si="75"/>
        <v>18</v>
      </c>
      <c r="B415" s="91">
        <v>36334</v>
      </c>
      <c r="C415" s="92">
        <v>33.979999999999997</v>
      </c>
      <c r="D415" s="4">
        <f t="shared" si="70"/>
        <v>-9.9561583759757051E-3</v>
      </c>
      <c r="E415" s="100">
        <f t="shared" si="67"/>
        <v>2.8663752198362045</v>
      </c>
      <c r="F415" s="2"/>
      <c r="G415" s="8">
        <f t="shared" si="76"/>
        <v>0</v>
      </c>
      <c r="H415" s="8">
        <f t="shared" si="76"/>
        <v>0</v>
      </c>
      <c r="I415" s="8">
        <f t="shared" si="76"/>
        <v>0</v>
      </c>
      <c r="J415" s="8">
        <f t="shared" si="76"/>
        <v>1.0200000000000031</v>
      </c>
      <c r="K415" s="8">
        <f t="shared" si="76"/>
        <v>6.0200000000000031</v>
      </c>
      <c r="L415" s="8">
        <f t="shared" si="76"/>
        <v>16.020000000000003</v>
      </c>
      <c r="M415" s="8">
        <f t="shared" si="76"/>
        <v>13.979999999999997</v>
      </c>
      <c r="N415" s="8">
        <f t="shared" si="76"/>
        <v>8.9799999999999969</v>
      </c>
      <c r="O415" s="8">
        <f t="shared" si="76"/>
        <v>3.9799999999999969</v>
      </c>
      <c r="P415" s="8">
        <f t="shared" si="76"/>
        <v>0</v>
      </c>
      <c r="Q415" s="8">
        <f t="shared" si="76"/>
        <v>0</v>
      </c>
      <c r="R415" s="8">
        <f t="shared" si="76"/>
        <v>0</v>
      </c>
      <c r="S415" s="8">
        <f t="shared" si="76"/>
        <v>0</v>
      </c>
      <c r="T415" s="21">
        <f t="shared" si="71"/>
        <v>18</v>
      </c>
      <c r="U415" s="19">
        <f>VLOOKUP($B415,Gas!$B$3:$E$2506,2)</f>
        <v>2.2200000000000002</v>
      </c>
      <c r="V415" s="44">
        <f t="shared" si="72"/>
        <v>15.306306306306304</v>
      </c>
      <c r="W415" s="5">
        <f>VLOOKUP($B415,Gas!$B$3:$E$2506,4)</f>
        <v>0.10577791953603644</v>
      </c>
    </row>
    <row r="416" spans="1:23" x14ac:dyDescent="0.2">
      <c r="A416" s="43">
        <f t="shared" si="75"/>
        <v>18</v>
      </c>
      <c r="B416" s="91">
        <v>36335</v>
      </c>
      <c r="C416" s="92">
        <v>41.05</v>
      </c>
      <c r="D416" s="4">
        <f t="shared" si="70"/>
        <v>0.1890187196546512</v>
      </c>
      <c r="E416" s="100">
        <f t="shared" si="67"/>
        <v>2.7605810550569094</v>
      </c>
      <c r="F416" s="2"/>
      <c r="G416" s="8">
        <f t="shared" si="76"/>
        <v>0</v>
      </c>
      <c r="H416" s="8">
        <f t="shared" si="76"/>
        <v>0</v>
      </c>
      <c r="I416" s="8">
        <f t="shared" si="76"/>
        <v>0</v>
      </c>
      <c r="J416" s="8">
        <f t="shared" si="76"/>
        <v>0</v>
      </c>
      <c r="K416" s="8">
        <f t="shared" si="76"/>
        <v>0</v>
      </c>
      <c r="L416" s="8">
        <f t="shared" si="76"/>
        <v>8.9500000000000028</v>
      </c>
      <c r="M416" s="8">
        <f t="shared" si="76"/>
        <v>21.049999999999997</v>
      </c>
      <c r="N416" s="8">
        <f t="shared" si="76"/>
        <v>16.049999999999997</v>
      </c>
      <c r="O416" s="8">
        <f t="shared" si="76"/>
        <v>11.049999999999997</v>
      </c>
      <c r="P416" s="8">
        <f t="shared" si="76"/>
        <v>6.0499999999999972</v>
      </c>
      <c r="Q416" s="8">
        <f t="shared" si="76"/>
        <v>1.0499999999999972</v>
      </c>
      <c r="R416" s="8">
        <f t="shared" si="76"/>
        <v>0</v>
      </c>
      <c r="S416" s="8">
        <f t="shared" si="76"/>
        <v>0</v>
      </c>
      <c r="T416" s="21">
        <f t="shared" si="71"/>
        <v>18</v>
      </c>
      <c r="U416" s="19">
        <f>VLOOKUP($B416,Gas!$B$3:$E$2506,2)</f>
        <v>2.2450000000000001</v>
      </c>
      <c r="V416" s="44">
        <f t="shared" si="72"/>
        <v>18.285077951002226</v>
      </c>
      <c r="W416" s="5">
        <f>VLOOKUP($B416,Gas!$B$3:$E$2506,4)</f>
        <v>0.13848823315337161</v>
      </c>
    </row>
    <row r="417" spans="1:23" x14ac:dyDescent="0.2">
      <c r="A417" s="43">
        <f t="shared" si="75"/>
        <v>18</v>
      </c>
      <c r="B417" s="91">
        <v>36336</v>
      </c>
      <c r="C417" s="92">
        <v>74.14</v>
      </c>
      <c r="D417" s="4">
        <f t="shared" si="70"/>
        <v>0.59116436182414911</v>
      </c>
      <c r="E417" s="100">
        <f t="shared" si="67"/>
        <v>3.3822793364639949</v>
      </c>
      <c r="F417" s="2"/>
      <c r="G417" s="8">
        <f t="shared" si="76"/>
        <v>0</v>
      </c>
      <c r="H417" s="8">
        <f t="shared" si="76"/>
        <v>0</v>
      </c>
      <c r="I417" s="8">
        <f t="shared" si="76"/>
        <v>0</v>
      </c>
      <c r="J417" s="8">
        <f t="shared" si="76"/>
        <v>0</v>
      </c>
      <c r="K417" s="8">
        <f t="shared" si="76"/>
        <v>0</v>
      </c>
      <c r="L417" s="8">
        <f t="shared" si="76"/>
        <v>0</v>
      </c>
      <c r="M417" s="8">
        <f t="shared" si="76"/>
        <v>54.14</v>
      </c>
      <c r="N417" s="8">
        <f t="shared" si="76"/>
        <v>49.14</v>
      </c>
      <c r="O417" s="8">
        <f t="shared" si="76"/>
        <v>44.14</v>
      </c>
      <c r="P417" s="8">
        <f t="shared" si="76"/>
        <v>39.14</v>
      </c>
      <c r="Q417" s="8">
        <f t="shared" si="76"/>
        <v>34.14</v>
      </c>
      <c r="R417" s="8">
        <f t="shared" si="76"/>
        <v>24.14</v>
      </c>
      <c r="S417" s="8">
        <f t="shared" si="76"/>
        <v>0</v>
      </c>
      <c r="T417" s="21">
        <f t="shared" si="71"/>
        <v>18</v>
      </c>
      <c r="U417" s="19">
        <f>VLOOKUP($B417,Gas!$B$3:$E$2506,2)</f>
        <v>2.2549999999999999</v>
      </c>
      <c r="V417" s="44">
        <f t="shared" si="72"/>
        <v>32.878048780487809</v>
      </c>
      <c r="W417" s="5">
        <f>VLOOKUP($B417,Gas!$B$3:$E$2506,4)</f>
        <v>0.14500586651790678</v>
      </c>
    </row>
    <row r="418" spans="1:23" x14ac:dyDescent="0.2">
      <c r="A418" s="43">
        <f t="shared" si="75"/>
        <v>18</v>
      </c>
      <c r="B418" s="91">
        <v>36339</v>
      </c>
      <c r="C418" s="92">
        <v>100.91</v>
      </c>
      <c r="D418" s="4">
        <f t="shared" si="70"/>
        <v>0.30827383275385117</v>
      </c>
      <c r="E418" s="100">
        <f t="shared" si="67"/>
        <v>3.5576474061632375</v>
      </c>
      <c r="F418" s="2"/>
      <c r="G418" s="8">
        <f t="shared" si="76"/>
        <v>0</v>
      </c>
      <c r="H418" s="8">
        <f t="shared" si="76"/>
        <v>0</v>
      </c>
      <c r="I418" s="8">
        <f t="shared" si="76"/>
        <v>0</v>
      </c>
      <c r="J418" s="8">
        <f t="shared" si="76"/>
        <v>0</v>
      </c>
      <c r="K418" s="8">
        <f t="shared" si="76"/>
        <v>0</v>
      </c>
      <c r="L418" s="8">
        <f t="shared" si="76"/>
        <v>0</v>
      </c>
      <c r="M418" s="8">
        <f t="shared" si="76"/>
        <v>80.91</v>
      </c>
      <c r="N418" s="8">
        <f t="shared" si="76"/>
        <v>75.91</v>
      </c>
      <c r="O418" s="8">
        <f t="shared" si="76"/>
        <v>70.91</v>
      </c>
      <c r="P418" s="8">
        <f t="shared" si="76"/>
        <v>65.91</v>
      </c>
      <c r="Q418" s="8">
        <f t="shared" si="76"/>
        <v>60.91</v>
      </c>
      <c r="R418" s="8">
        <f t="shared" si="76"/>
        <v>50.91</v>
      </c>
      <c r="S418" s="8">
        <f t="shared" si="76"/>
        <v>0.90998999999999342</v>
      </c>
      <c r="T418" s="21">
        <f t="shared" si="71"/>
        <v>18</v>
      </c>
      <c r="U418" s="19">
        <f>VLOOKUP($B418,Gas!$B$3:$E$2506,2)</f>
        <v>2.27</v>
      </c>
      <c r="V418" s="44">
        <f t="shared" si="72"/>
        <v>44.453744493392065</v>
      </c>
      <c r="W418" s="5">
        <f>VLOOKUP($B418,Gas!$B$3:$E$2506,4)</f>
        <v>0.10313693092844146</v>
      </c>
    </row>
    <row r="419" spans="1:23" x14ac:dyDescent="0.2">
      <c r="A419" s="43">
        <f t="shared" si="75"/>
        <v>18</v>
      </c>
      <c r="B419" s="91">
        <v>36340</v>
      </c>
      <c r="C419" s="92">
        <v>92.9</v>
      </c>
      <c r="D419" s="4">
        <f t="shared" si="70"/>
        <v>-8.2705384656644509E-2</v>
      </c>
      <c r="E419" s="100">
        <f t="shared" si="67"/>
        <v>3.6075554512173627</v>
      </c>
      <c r="F419" s="2"/>
      <c r="G419" s="8">
        <f t="shared" si="76"/>
        <v>0</v>
      </c>
      <c r="H419" s="8">
        <f t="shared" si="76"/>
        <v>0</v>
      </c>
      <c r="I419" s="8">
        <f t="shared" si="76"/>
        <v>0</v>
      </c>
      <c r="J419" s="8">
        <f t="shared" si="76"/>
        <v>0</v>
      </c>
      <c r="K419" s="8">
        <f t="shared" si="76"/>
        <v>0</v>
      </c>
      <c r="L419" s="8">
        <f t="shared" si="76"/>
        <v>0</v>
      </c>
      <c r="M419" s="8">
        <f t="shared" si="76"/>
        <v>72.900000000000006</v>
      </c>
      <c r="N419" s="8">
        <f t="shared" si="76"/>
        <v>67.900000000000006</v>
      </c>
      <c r="O419" s="8">
        <f t="shared" si="76"/>
        <v>62.900000000000006</v>
      </c>
      <c r="P419" s="8">
        <f t="shared" si="76"/>
        <v>57.900000000000006</v>
      </c>
      <c r="Q419" s="8">
        <f t="shared" si="76"/>
        <v>52.900000000000006</v>
      </c>
      <c r="R419" s="8">
        <f t="shared" si="76"/>
        <v>42.900000000000006</v>
      </c>
      <c r="S419" s="8">
        <f t="shared" si="76"/>
        <v>0</v>
      </c>
      <c r="T419" s="21">
        <f t="shared" si="71"/>
        <v>18</v>
      </c>
      <c r="U419" s="19">
        <f>VLOOKUP($B419,Gas!$B$3:$E$2506,2)</f>
        <v>2.25</v>
      </c>
      <c r="V419" s="44">
        <f t="shared" si="72"/>
        <v>41.288888888888891</v>
      </c>
      <c r="W419" s="5">
        <f>VLOOKUP($B419,Gas!$B$3:$E$2506,4)</f>
        <v>0.11894201751987998</v>
      </c>
    </row>
    <row r="420" spans="1:23" x14ac:dyDescent="0.2">
      <c r="A420" s="43">
        <f t="shared" si="75"/>
        <v>18</v>
      </c>
      <c r="B420" s="91">
        <v>36341</v>
      </c>
      <c r="C420" s="92">
        <v>112.85</v>
      </c>
      <c r="D420" s="4">
        <f t="shared" si="70"/>
        <v>0.19453585744375185</v>
      </c>
      <c r="E420" s="100">
        <f t="shared" si="67"/>
        <v>3.4260635768241943</v>
      </c>
      <c r="F420" s="2"/>
      <c r="G420" s="8">
        <f t="shared" si="76"/>
        <v>0</v>
      </c>
      <c r="H420" s="8">
        <f t="shared" si="76"/>
        <v>0</v>
      </c>
      <c r="I420" s="8">
        <f t="shared" si="76"/>
        <v>0</v>
      </c>
      <c r="J420" s="8">
        <f t="shared" si="76"/>
        <v>0</v>
      </c>
      <c r="K420" s="8">
        <f t="shared" si="76"/>
        <v>0</v>
      </c>
      <c r="L420" s="8">
        <f t="shared" si="76"/>
        <v>0</v>
      </c>
      <c r="M420" s="8">
        <f t="shared" si="76"/>
        <v>92.85</v>
      </c>
      <c r="N420" s="8">
        <f t="shared" si="76"/>
        <v>87.85</v>
      </c>
      <c r="O420" s="8">
        <f t="shared" si="76"/>
        <v>82.85</v>
      </c>
      <c r="P420" s="8">
        <f t="shared" si="76"/>
        <v>77.849999999999994</v>
      </c>
      <c r="Q420" s="8">
        <f t="shared" si="76"/>
        <v>72.849999999999994</v>
      </c>
      <c r="R420" s="8">
        <f t="shared" si="76"/>
        <v>62.849999999999994</v>
      </c>
      <c r="S420" s="8">
        <f t="shared" si="76"/>
        <v>12.849989999999991</v>
      </c>
      <c r="T420" s="21">
        <f t="shared" si="71"/>
        <v>18</v>
      </c>
      <c r="U420" s="19">
        <f>VLOOKUP($B420,Gas!$B$3:$E$2506,2)</f>
        <v>2.3149999999999999</v>
      </c>
      <c r="V420" s="44">
        <f t="shared" si="72"/>
        <v>48.747300215982719</v>
      </c>
      <c r="W420" s="5">
        <f>VLOOKUP($B420,Gas!$B$3:$E$2506,4)</f>
        <v>0.20544214925556911</v>
      </c>
    </row>
    <row r="421" spans="1:23" x14ac:dyDescent="0.2">
      <c r="A421" s="43">
        <f t="shared" si="75"/>
        <v>19</v>
      </c>
      <c r="B421" s="91">
        <v>36342</v>
      </c>
      <c r="C421" s="92">
        <v>47.54</v>
      </c>
      <c r="D421" s="4">
        <f t="shared" si="70"/>
        <v>-0.86448804133149681</v>
      </c>
      <c r="E421" s="100">
        <f t="shared" si="67"/>
        <v>5.9974704395212184</v>
      </c>
      <c r="F421" s="2"/>
      <c r="G421" s="8">
        <f t="shared" si="76"/>
        <v>0</v>
      </c>
      <c r="H421" s="8">
        <f t="shared" si="76"/>
        <v>0</v>
      </c>
      <c r="I421" s="8">
        <f t="shared" si="76"/>
        <v>0</v>
      </c>
      <c r="J421" s="8">
        <f t="shared" si="76"/>
        <v>0</v>
      </c>
      <c r="K421" s="8">
        <f t="shared" si="76"/>
        <v>0</v>
      </c>
      <c r="L421" s="8">
        <f t="shared" si="76"/>
        <v>2.4600000000000009</v>
      </c>
      <c r="M421" s="8">
        <f t="shared" si="76"/>
        <v>27.54</v>
      </c>
      <c r="N421" s="8">
        <f t="shared" si="76"/>
        <v>22.54</v>
      </c>
      <c r="O421" s="8">
        <f t="shared" si="76"/>
        <v>17.54</v>
      </c>
      <c r="P421" s="8">
        <f t="shared" si="76"/>
        <v>12.54</v>
      </c>
      <c r="Q421" s="8">
        <f t="shared" si="76"/>
        <v>7.5399999999999991</v>
      </c>
      <c r="R421" s="8">
        <f t="shared" si="76"/>
        <v>0</v>
      </c>
      <c r="S421" s="8">
        <f t="shared" si="76"/>
        <v>0</v>
      </c>
      <c r="T421" s="21">
        <f t="shared" si="71"/>
        <v>19</v>
      </c>
      <c r="U421" s="19">
        <f>VLOOKUP($B421,Gas!$B$3:$E$2506,2)</f>
        <v>2.3149999999999999</v>
      </c>
      <c r="V421" s="44">
        <f t="shared" si="72"/>
        <v>20.535637149028076</v>
      </c>
      <c r="W421" s="5">
        <f>VLOOKUP($B421,Gas!$B$3:$E$2506,4)</f>
        <v>0.20544214925556911</v>
      </c>
    </row>
    <row r="422" spans="1:23" x14ac:dyDescent="0.2">
      <c r="A422" s="43">
        <f t="shared" si="75"/>
        <v>19</v>
      </c>
      <c r="B422" s="91">
        <v>36343</v>
      </c>
      <c r="C422" s="92">
        <v>51.2</v>
      </c>
      <c r="D422" s="4">
        <f t="shared" si="70"/>
        <v>7.4168070113414211E-2</v>
      </c>
      <c r="E422" s="100">
        <f t="shared" si="67"/>
        <v>5.9817186194736296</v>
      </c>
      <c r="F422" s="2"/>
      <c r="G422" s="8">
        <f t="shared" si="76"/>
        <v>0</v>
      </c>
      <c r="H422" s="8">
        <f t="shared" si="76"/>
        <v>0</v>
      </c>
      <c r="I422" s="8">
        <f t="shared" si="76"/>
        <v>0</v>
      </c>
      <c r="J422" s="8">
        <f t="shared" si="76"/>
        <v>0</v>
      </c>
      <c r="K422" s="8">
        <f t="shared" si="76"/>
        <v>0</v>
      </c>
      <c r="L422" s="8">
        <f t="shared" si="76"/>
        <v>0</v>
      </c>
      <c r="M422" s="8">
        <f t="shared" si="76"/>
        <v>31.200000000000003</v>
      </c>
      <c r="N422" s="8">
        <f t="shared" si="76"/>
        <v>26.200000000000003</v>
      </c>
      <c r="O422" s="8">
        <f t="shared" si="76"/>
        <v>21.200000000000003</v>
      </c>
      <c r="P422" s="8">
        <f t="shared" si="76"/>
        <v>16.200000000000003</v>
      </c>
      <c r="Q422" s="8">
        <f t="shared" si="76"/>
        <v>11.200000000000003</v>
      </c>
      <c r="R422" s="8">
        <f t="shared" si="76"/>
        <v>1.2000000000000028</v>
      </c>
      <c r="S422" s="8">
        <f t="shared" si="76"/>
        <v>0</v>
      </c>
      <c r="T422" s="21">
        <f t="shared" si="71"/>
        <v>19</v>
      </c>
      <c r="U422" s="19">
        <f>VLOOKUP($B422,Gas!$B$3:$E$2506,2)</f>
        <v>2.2850000000000001</v>
      </c>
      <c r="V422" s="44">
        <f t="shared" si="72"/>
        <v>22.407002188183807</v>
      </c>
      <c r="W422" s="5">
        <f>VLOOKUP($B422,Gas!$B$3:$E$2506,4)</f>
        <v>0.21660937226019622</v>
      </c>
    </row>
    <row r="423" spans="1:23" x14ac:dyDescent="0.2">
      <c r="A423" s="43">
        <f t="shared" si="75"/>
        <v>19</v>
      </c>
      <c r="B423" s="91">
        <v>36347</v>
      </c>
      <c r="C423" s="92">
        <v>165</v>
      </c>
      <c r="D423" s="4">
        <f t="shared" si="70"/>
        <v>1.1702059418551185</v>
      </c>
      <c r="E423" s="100">
        <f t="shared" si="67"/>
        <v>8.1689644082852748</v>
      </c>
      <c r="F423" s="2"/>
      <c r="G423" s="8">
        <f t="shared" si="76"/>
        <v>0</v>
      </c>
      <c r="H423" s="8">
        <f t="shared" si="76"/>
        <v>0</v>
      </c>
      <c r="I423" s="8">
        <f t="shared" si="76"/>
        <v>0</v>
      </c>
      <c r="J423" s="8">
        <f t="shared" si="76"/>
        <v>0</v>
      </c>
      <c r="K423" s="8">
        <f t="shared" si="76"/>
        <v>0</v>
      </c>
      <c r="L423" s="8">
        <f t="shared" si="76"/>
        <v>0</v>
      </c>
      <c r="M423" s="8">
        <f t="shared" si="76"/>
        <v>145</v>
      </c>
      <c r="N423" s="8">
        <f t="shared" si="76"/>
        <v>140</v>
      </c>
      <c r="O423" s="8">
        <f t="shared" si="76"/>
        <v>135</v>
      </c>
      <c r="P423" s="8">
        <f t="shared" si="76"/>
        <v>130</v>
      </c>
      <c r="Q423" s="8">
        <f t="shared" si="76"/>
        <v>125</v>
      </c>
      <c r="R423" s="8">
        <f t="shared" si="76"/>
        <v>115</v>
      </c>
      <c r="S423" s="8">
        <f t="shared" si="76"/>
        <v>64.999989999999997</v>
      </c>
      <c r="T423" s="21">
        <f t="shared" si="71"/>
        <v>19</v>
      </c>
      <c r="U423" s="19">
        <f>VLOOKUP($B423,Gas!$B$3:$E$2506,2)</f>
        <v>2.2650000000000001</v>
      </c>
      <c r="V423" s="44">
        <f t="shared" si="72"/>
        <v>72.847682119205288</v>
      </c>
      <c r="W423" s="5">
        <f>VLOOKUP($B423,Gas!$B$3:$E$2506,4)</f>
        <v>0.21467330024298625</v>
      </c>
    </row>
    <row r="424" spans="1:23" x14ac:dyDescent="0.2">
      <c r="A424" s="43">
        <f t="shared" si="75"/>
        <v>19</v>
      </c>
      <c r="B424" s="91">
        <v>36348</v>
      </c>
      <c r="C424" s="92">
        <v>151.82</v>
      </c>
      <c r="D424" s="4">
        <f t="shared" si="70"/>
        <v>-8.3249865311958465E-2</v>
      </c>
      <c r="E424" s="100">
        <f t="shared" si="67"/>
        <v>8.2210188237761201</v>
      </c>
      <c r="F424" s="2"/>
      <c r="G424" s="8">
        <f t="shared" ref="G424:S433" si="77">IF(G$1="P",MAX(0,G$2-$C424),IF(G$1="C",MAX(0,$C424-G$2)))</f>
        <v>0</v>
      </c>
      <c r="H424" s="8">
        <f t="shared" si="77"/>
        <v>0</v>
      </c>
      <c r="I424" s="8">
        <f t="shared" si="77"/>
        <v>0</v>
      </c>
      <c r="J424" s="8">
        <f t="shared" si="77"/>
        <v>0</v>
      </c>
      <c r="K424" s="8">
        <f t="shared" si="77"/>
        <v>0</v>
      </c>
      <c r="L424" s="8">
        <f t="shared" si="77"/>
        <v>0</v>
      </c>
      <c r="M424" s="8">
        <f t="shared" si="77"/>
        <v>131.82</v>
      </c>
      <c r="N424" s="8">
        <f t="shared" si="77"/>
        <v>126.82</v>
      </c>
      <c r="O424" s="8">
        <f t="shared" si="77"/>
        <v>121.82</v>
      </c>
      <c r="P424" s="8">
        <f t="shared" si="77"/>
        <v>116.82</v>
      </c>
      <c r="Q424" s="8">
        <f t="shared" si="77"/>
        <v>111.82</v>
      </c>
      <c r="R424" s="8">
        <f t="shared" si="77"/>
        <v>101.82</v>
      </c>
      <c r="S424" s="8">
        <f t="shared" si="77"/>
        <v>51.81998999999999</v>
      </c>
      <c r="T424" s="21">
        <f t="shared" si="71"/>
        <v>19</v>
      </c>
      <c r="U424" s="19">
        <f>VLOOKUP($B424,Gas!$B$3:$E$2506,2)</f>
        <v>2.2799999999999998</v>
      </c>
      <c r="V424" s="44">
        <f t="shared" si="72"/>
        <v>66.587719298245617</v>
      </c>
      <c r="W424" s="5">
        <f>VLOOKUP($B424,Gas!$B$3:$E$2506,4)</f>
        <v>0.21861599332892065</v>
      </c>
    </row>
    <row r="425" spans="1:23" x14ac:dyDescent="0.2">
      <c r="A425" s="43">
        <f t="shared" si="75"/>
        <v>19</v>
      </c>
      <c r="B425" s="91">
        <v>36349</v>
      </c>
      <c r="C425" s="92">
        <v>40.68</v>
      </c>
      <c r="D425" s="4">
        <f t="shared" si="70"/>
        <v>-1.3169590374082629</v>
      </c>
      <c r="E425" s="100">
        <f t="shared" si="67"/>
        <v>11.036827070059585</v>
      </c>
      <c r="F425" s="2"/>
      <c r="G425" s="8">
        <f t="shared" si="77"/>
        <v>0</v>
      </c>
      <c r="H425" s="8">
        <f t="shared" si="77"/>
        <v>0</v>
      </c>
      <c r="I425" s="8">
        <f t="shared" si="77"/>
        <v>0</v>
      </c>
      <c r="J425" s="8">
        <f t="shared" si="77"/>
        <v>0</v>
      </c>
      <c r="K425" s="8">
        <f t="shared" si="77"/>
        <v>0</v>
      </c>
      <c r="L425" s="8">
        <f t="shared" si="77"/>
        <v>9.32</v>
      </c>
      <c r="M425" s="8">
        <f t="shared" si="77"/>
        <v>20.68</v>
      </c>
      <c r="N425" s="8">
        <f t="shared" si="77"/>
        <v>15.68</v>
      </c>
      <c r="O425" s="8">
        <f t="shared" si="77"/>
        <v>10.68</v>
      </c>
      <c r="P425" s="8">
        <f t="shared" si="77"/>
        <v>5.68</v>
      </c>
      <c r="Q425" s="8">
        <f t="shared" si="77"/>
        <v>0.67999999999999972</v>
      </c>
      <c r="R425" s="8">
        <f t="shared" si="77"/>
        <v>0</v>
      </c>
      <c r="S425" s="8">
        <f t="shared" si="77"/>
        <v>0</v>
      </c>
      <c r="T425" s="21">
        <f t="shared" si="71"/>
        <v>19</v>
      </c>
      <c r="U425" s="19">
        <f>VLOOKUP($B425,Gas!$B$3:$E$2506,2)</f>
        <v>2.1949999999999998</v>
      </c>
      <c r="V425" s="44">
        <f t="shared" si="72"/>
        <v>18.533029612756266</v>
      </c>
      <c r="W425" s="5">
        <f>VLOOKUP($B425,Gas!$B$3:$E$2506,4)</f>
        <v>0.31911631978133864</v>
      </c>
    </row>
    <row r="426" spans="1:23" x14ac:dyDescent="0.2">
      <c r="A426" s="43">
        <f t="shared" si="75"/>
        <v>19</v>
      </c>
      <c r="B426" s="91">
        <v>36350</v>
      </c>
      <c r="C426" s="92">
        <v>29.82</v>
      </c>
      <c r="D426" s="4">
        <f t="shared" si="70"/>
        <v>-0.31055726184376675</v>
      </c>
      <c r="E426" s="100">
        <f t="shared" si="67"/>
        <v>11.104249897243246</v>
      </c>
      <c r="F426" s="2"/>
      <c r="G426" s="8">
        <f t="shared" si="77"/>
        <v>0</v>
      </c>
      <c r="H426" s="8">
        <f t="shared" si="77"/>
        <v>0</v>
      </c>
      <c r="I426" s="8">
        <f t="shared" si="77"/>
        <v>0.17999999999999972</v>
      </c>
      <c r="J426" s="8">
        <f t="shared" si="77"/>
        <v>5.18</v>
      </c>
      <c r="K426" s="8">
        <f t="shared" si="77"/>
        <v>10.18</v>
      </c>
      <c r="L426" s="8">
        <f t="shared" si="77"/>
        <v>20.18</v>
      </c>
      <c r="M426" s="8">
        <f t="shared" si="77"/>
        <v>9.82</v>
      </c>
      <c r="N426" s="8">
        <f t="shared" si="77"/>
        <v>4.82</v>
      </c>
      <c r="O426" s="8">
        <f t="shared" si="77"/>
        <v>0</v>
      </c>
      <c r="P426" s="8">
        <f t="shared" si="77"/>
        <v>0</v>
      </c>
      <c r="Q426" s="8">
        <f t="shared" si="77"/>
        <v>0</v>
      </c>
      <c r="R426" s="8">
        <f t="shared" si="77"/>
        <v>0</v>
      </c>
      <c r="S426" s="8">
        <f t="shared" si="77"/>
        <v>0</v>
      </c>
      <c r="T426" s="21">
        <f t="shared" si="71"/>
        <v>19</v>
      </c>
      <c r="U426" s="19">
        <f>VLOOKUP($B426,Gas!$B$3:$E$2506,2)</f>
        <v>2.19</v>
      </c>
      <c r="V426" s="44">
        <f t="shared" si="72"/>
        <v>13.616438356164384</v>
      </c>
      <c r="W426" s="5">
        <f>VLOOKUP($B426,Gas!$B$3:$E$2506,4)</f>
        <v>0.31699397462741319</v>
      </c>
    </row>
    <row r="427" spans="1:23" x14ac:dyDescent="0.2">
      <c r="A427" s="43">
        <f t="shared" si="75"/>
        <v>19</v>
      </c>
      <c r="B427" s="91">
        <v>36353</v>
      </c>
      <c r="C427" s="92">
        <v>29.38</v>
      </c>
      <c r="D427" s="4">
        <f t="shared" si="70"/>
        <v>-1.4865138590861136E-2</v>
      </c>
      <c r="E427" s="100">
        <f t="shared" si="67"/>
        <v>10.559667581387439</v>
      </c>
      <c r="F427" s="2"/>
      <c r="G427" s="8">
        <f t="shared" si="77"/>
        <v>0</v>
      </c>
      <c r="H427" s="8">
        <f t="shared" si="77"/>
        <v>0</v>
      </c>
      <c r="I427" s="8">
        <f t="shared" si="77"/>
        <v>0.62000000000000099</v>
      </c>
      <c r="J427" s="8">
        <f t="shared" si="77"/>
        <v>5.620000000000001</v>
      </c>
      <c r="K427" s="8">
        <f t="shared" si="77"/>
        <v>10.620000000000001</v>
      </c>
      <c r="L427" s="8">
        <f t="shared" si="77"/>
        <v>20.62</v>
      </c>
      <c r="M427" s="8">
        <f t="shared" si="77"/>
        <v>9.379999999999999</v>
      </c>
      <c r="N427" s="8">
        <f t="shared" si="77"/>
        <v>4.379999999999999</v>
      </c>
      <c r="O427" s="8">
        <f t="shared" si="77"/>
        <v>0</v>
      </c>
      <c r="P427" s="8">
        <f t="shared" si="77"/>
        <v>0</v>
      </c>
      <c r="Q427" s="8">
        <f t="shared" si="77"/>
        <v>0</v>
      </c>
      <c r="R427" s="8">
        <f t="shared" si="77"/>
        <v>0</v>
      </c>
      <c r="S427" s="8">
        <f t="shared" si="77"/>
        <v>0</v>
      </c>
      <c r="T427" s="21">
        <f t="shared" si="71"/>
        <v>19</v>
      </c>
      <c r="U427" s="19">
        <f>VLOOKUP($B427,Gas!$B$3:$E$2506,2)</f>
        <v>2.15</v>
      </c>
      <c r="V427" s="44">
        <f t="shared" si="72"/>
        <v>13.665116279069768</v>
      </c>
      <c r="W427" s="5">
        <f>VLOOKUP($B427,Gas!$B$3:$E$2506,4)</f>
        <v>0.24978909114667172</v>
      </c>
    </row>
    <row r="428" spans="1:23" x14ac:dyDescent="0.2">
      <c r="A428" s="43">
        <f t="shared" si="75"/>
        <v>19</v>
      </c>
      <c r="B428" s="91">
        <v>36354</v>
      </c>
      <c r="C428" s="92">
        <v>29.15</v>
      </c>
      <c r="D428" s="4">
        <f t="shared" si="70"/>
        <v>-7.8592579492298646E-3</v>
      </c>
      <c r="E428" s="100">
        <f t="shared" si="67"/>
        <v>10.342397511889317</v>
      </c>
      <c r="F428" s="2"/>
      <c r="G428" s="8">
        <f t="shared" si="77"/>
        <v>0</v>
      </c>
      <c r="H428" s="8">
        <f t="shared" si="77"/>
        <v>0</v>
      </c>
      <c r="I428" s="8">
        <f t="shared" si="77"/>
        <v>0.85000000000000142</v>
      </c>
      <c r="J428" s="8">
        <f t="shared" si="77"/>
        <v>5.8500000000000014</v>
      </c>
      <c r="K428" s="8">
        <f t="shared" si="77"/>
        <v>10.850000000000001</v>
      </c>
      <c r="L428" s="8">
        <f t="shared" si="77"/>
        <v>20.85</v>
      </c>
      <c r="M428" s="8">
        <f t="shared" si="77"/>
        <v>9.1499999999999986</v>
      </c>
      <c r="N428" s="8">
        <f t="shared" si="77"/>
        <v>4.1499999999999986</v>
      </c>
      <c r="O428" s="8">
        <f t="shared" si="77"/>
        <v>0</v>
      </c>
      <c r="P428" s="8">
        <f t="shared" si="77"/>
        <v>0</v>
      </c>
      <c r="Q428" s="8">
        <f t="shared" si="77"/>
        <v>0</v>
      </c>
      <c r="R428" s="8">
        <f t="shared" si="77"/>
        <v>0</v>
      </c>
      <c r="S428" s="8">
        <f t="shared" si="77"/>
        <v>0</v>
      </c>
      <c r="T428" s="21">
        <f t="shared" si="71"/>
        <v>19</v>
      </c>
      <c r="U428" s="19">
        <f>VLOOKUP($B428,Gas!$B$3:$E$2506,2)</f>
        <v>2.1150000000000002</v>
      </c>
      <c r="V428" s="44">
        <f t="shared" si="72"/>
        <v>13.782505910165483</v>
      </c>
      <c r="W428" s="5">
        <f>VLOOKUP($B428,Gas!$B$3:$E$2506,4)</f>
        <v>0.25726442267415517</v>
      </c>
    </row>
    <row r="429" spans="1:23" x14ac:dyDescent="0.2">
      <c r="A429" s="43">
        <f t="shared" si="75"/>
        <v>19</v>
      </c>
      <c r="B429" s="91">
        <v>36355</v>
      </c>
      <c r="C429" s="92">
        <v>28.53</v>
      </c>
      <c r="D429" s="4">
        <f t="shared" si="70"/>
        <v>-2.1498747571092658E-2</v>
      </c>
      <c r="E429" s="100">
        <f t="shared" si="67"/>
        <v>10.353736658257784</v>
      </c>
      <c r="F429" s="2"/>
      <c r="G429" s="8">
        <f t="shared" si="77"/>
        <v>0</v>
      </c>
      <c r="H429" s="8">
        <f t="shared" si="77"/>
        <v>0</v>
      </c>
      <c r="I429" s="8">
        <f t="shared" si="77"/>
        <v>1.4699999999999989</v>
      </c>
      <c r="J429" s="8">
        <f t="shared" si="77"/>
        <v>6.4699999999999989</v>
      </c>
      <c r="K429" s="8">
        <f t="shared" si="77"/>
        <v>11.469999999999999</v>
      </c>
      <c r="L429" s="8">
        <f t="shared" si="77"/>
        <v>21.47</v>
      </c>
      <c r="M429" s="8">
        <f t="shared" si="77"/>
        <v>8.5300000000000011</v>
      </c>
      <c r="N429" s="8">
        <f t="shared" si="77"/>
        <v>3.5300000000000011</v>
      </c>
      <c r="O429" s="8">
        <f t="shared" si="77"/>
        <v>0</v>
      </c>
      <c r="P429" s="8">
        <f t="shared" si="77"/>
        <v>0</v>
      </c>
      <c r="Q429" s="8">
        <f t="shared" si="77"/>
        <v>0</v>
      </c>
      <c r="R429" s="8">
        <f t="shared" si="77"/>
        <v>0</v>
      </c>
      <c r="S429" s="8">
        <f t="shared" si="77"/>
        <v>0</v>
      </c>
      <c r="T429" s="21">
        <f t="shared" si="71"/>
        <v>19</v>
      </c>
      <c r="U429" s="19">
        <f>VLOOKUP($B429,Gas!$B$3:$E$2506,2)</f>
        <v>2.1349999999999998</v>
      </c>
      <c r="V429" s="44">
        <f t="shared" si="72"/>
        <v>13.362997658079626</v>
      </c>
      <c r="W429" s="5">
        <f>VLOOKUP($B429,Gas!$B$3:$E$2506,4)</f>
        <v>0.27321985884778177</v>
      </c>
    </row>
    <row r="430" spans="1:23" x14ac:dyDescent="0.2">
      <c r="A430" s="43">
        <f t="shared" si="75"/>
        <v>19</v>
      </c>
      <c r="B430" s="91">
        <v>36356</v>
      </c>
      <c r="C430" s="92">
        <v>31.47</v>
      </c>
      <c r="D430" s="4">
        <f t="shared" si="70"/>
        <v>9.807854585090689E-2</v>
      </c>
      <c r="E430" s="100">
        <f t="shared" si="67"/>
        <v>10.283839786759161</v>
      </c>
      <c r="F430" s="2"/>
      <c r="G430" s="8">
        <f t="shared" si="77"/>
        <v>0</v>
      </c>
      <c r="H430" s="8">
        <f t="shared" si="77"/>
        <v>0</v>
      </c>
      <c r="I430" s="8">
        <f t="shared" si="77"/>
        <v>0</v>
      </c>
      <c r="J430" s="8">
        <f t="shared" si="77"/>
        <v>3.5300000000000011</v>
      </c>
      <c r="K430" s="8">
        <f t="shared" si="77"/>
        <v>8.5300000000000011</v>
      </c>
      <c r="L430" s="8">
        <f t="shared" si="77"/>
        <v>18.53</v>
      </c>
      <c r="M430" s="8">
        <f t="shared" si="77"/>
        <v>11.469999999999999</v>
      </c>
      <c r="N430" s="8">
        <f t="shared" si="77"/>
        <v>6.4699999999999989</v>
      </c>
      <c r="O430" s="8">
        <f t="shared" si="77"/>
        <v>1.4699999999999989</v>
      </c>
      <c r="P430" s="8">
        <f t="shared" si="77"/>
        <v>0</v>
      </c>
      <c r="Q430" s="8">
        <f t="shared" si="77"/>
        <v>0</v>
      </c>
      <c r="R430" s="8">
        <f t="shared" si="77"/>
        <v>0</v>
      </c>
      <c r="S430" s="8">
        <f t="shared" si="77"/>
        <v>0</v>
      </c>
      <c r="T430" s="21">
        <f t="shared" si="71"/>
        <v>19</v>
      </c>
      <c r="U430" s="19">
        <f>VLOOKUP($B430,Gas!$B$3:$E$2506,2)</f>
        <v>2.15</v>
      </c>
      <c r="V430" s="44">
        <f t="shared" si="72"/>
        <v>14.637209302325582</v>
      </c>
      <c r="W430" s="5">
        <f>VLOOKUP($B430,Gas!$B$3:$E$2506,4)</f>
        <v>0.2824797383969313</v>
      </c>
    </row>
    <row r="431" spans="1:23" x14ac:dyDescent="0.2">
      <c r="A431" s="43">
        <f t="shared" si="75"/>
        <v>19</v>
      </c>
      <c r="B431" s="91">
        <v>36357</v>
      </c>
      <c r="C431" s="92">
        <v>55.71</v>
      </c>
      <c r="D431" s="4">
        <f t="shared" si="70"/>
        <v>0.57112495295640864</v>
      </c>
      <c r="E431" s="100">
        <f t="shared" si="67"/>
        <v>9.9256588583945309</v>
      </c>
      <c r="F431" s="2"/>
      <c r="G431" s="8">
        <f t="shared" si="77"/>
        <v>0</v>
      </c>
      <c r="H431" s="8">
        <f t="shared" si="77"/>
        <v>0</v>
      </c>
      <c r="I431" s="8">
        <f t="shared" si="77"/>
        <v>0</v>
      </c>
      <c r="J431" s="8">
        <f t="shared" si="77"/>
        <v>0</v>
      </c>
      <c r="K431" s="8">
        <f t="shared" si="77"/>
        <v>0</v>
      </c>
      <c r="L431" s="8">
        <f t="shared" si="77"/>
        <v>0</v>
      </c>
      <c r="M431" s="8">
        <f t="shared" si="77"/>
        <v>35.71</v>
      </c>
      <c r="N431" s="8">
        <f t="shared" si="77"/>
        <v>30.71</v>
      </c>
      <c r="O431" s="8">
        <f t="shared" si="77"/>
        <v>25.71</v>
      </c>
      <c r="P431" s="8">
        <f t="shared" si="77"/>
        <v>20.71</v>
      </c>
      <c r="Q431" s="8">
        <f t="shared" si="77"/>
        <v>15.71</v>
      </c>
      <c r="R431" s="8">
        <f t="shared" si="77"/>
        <v>5.7100000000000009</v>
      </c>
      <c r="S431" s="8">
        <f t="shared" si="77"/>
        <v>0</v>
      </c>
      <c r="T431" s="21">
        <f t="shared" si="71"/>
        <v>19</v>
      </c>
      <c r="U431" s="19">
        <f>VLOOKUP($B431,Gas!$B$3:$E$2506,2)</f>
        <v>2.13</v>
      </c>
      <c r="V431" s="44">
        <f t="shared" si="72"/>
        <v>26.154929577464792</v>
      </c>
      <c r="W431" s="5">
        <f>VLOOKUP($B431,Gas!$B$3:$E$2506,4)</f>
        <v>0.28112793960802024</v>
      </c>
    </row>
    <row r="432" spans="1:23" x14ac:dyDescent="0.2">
      <c r="A432" s="43">
        <f t="shared" si="75"/>
        <v>19</v>
      </c>
      <c r="B432" s="91">
        <v>36360</v>
      </c>
      <c r="C432" s="92">
        <v>90</v>
      </c>
      <c r="D432" s="4">
        <f t="shared" si="70"/>
        <v>0.4796500062975409</v>
      </c>
      <c r="E432" s="100">
        <f t="shared" si="67"/>
        <v>10.195225014473825</v>
      </c>
      <c r="F432" s="2"/>
      <c r="G432" s="8">
        <f t="shared" si="77"/>
        <v>0</v>
      </c>
      <c r="H432" s="8">
        <f t="shared" si="77"/>
        <v>0</v>
      </c>
      <c r="I432" s="8">
        <f t="shared" si="77"/>
        <v>0</v>
      </c>
      <c r="J432" s="8">
        <f t="shared" si="77"/>
        <v>0</v>
      </c>
      <c r="K432" s="8">
        <f t="shared" si="77"/>
        <v>0</v>
      </c>
      <c r="L432" s="8">
        <f t="shared" si="77"/>
        <v>0</v>
      </c>
      <c r="M432" s="8">
        <f t="shared" si="77"/>
        <v>70</v>
      </c>
      <c r="N432" s="8">
        <f t="shared" si="77"/>
        <v>65</v>
      </c>
      <c r="O432" s="8">
        <f t="shared" si="77"/>
        <v>60</v>
      </c>
      <c r="P432" s="8">
        <f t="shared" si="77"/>
        <v>55</v>
      </c>
      <c r="Q432" s="8">
        <f t="shared" si="77"/>
        <v>50</v>
      </c>
      <c r="R432" s="8">
        <f t="shared" si="77"/>
        <v>40</v>
      </c>
      <c r="S432" s="8">
        <f t="shared" si="77"/>
        <v>0</v>
      </c>
      <c r="T432" s="21">
        <f t="shared" si="71"/>
        <v>19</v>
      </c>
      <c r="U432" s="19">
        <f>VLOOKUP($B432,Gas!$B$3:$E$2506,2)</f>
        <v>2.1749999999999998</v>
      </c>
      <c r="V432" s="44">
        <f t="shared" si="72"/>
        <v>41.379310344827587</v>
      </c>
      <c r="W432" s="5">
        <f>VLOOKUP($B432,Gas!$B$3:$E$2506,4)</f>
        <v>0.22663534543852135</v>
      </c>
    </row>
    <row r="433" spans="1:23" x14ac:dyDescent="0.2">
      <c r="A433" s="43">
        <f t="shared" si="75"/>
        <v>19</v>
      </c>
      <c r="B433" s="91">
        <v>36361</v>
      </c>
      <c r="C433" s="92">
        <v>37.729999999999997</v>
      </c>
      <c r="D433" s="4">
        <f t="shared" si="70"/>
        <v>-0.86935413635404613</v>
      </c>
      <c r="E433" s="100">
        <f t="shared" si="67"/>
        <v>9.0407091586682817</v>
      </c>
      <c r="F433" s="2"/>
      <c r="G433" s="8">
        <f t="shared" si="77"/>
        <v>0</v>
      </c>
      <c r="H433" s="8">
        <f t="shared" si="77"/>
        <v>0</v>
      </c>
      <c r="I433" s="8">
        <f t="shared" si="77"/>
        <v>0</v>
      </c>
      <c r="J433" s="8">
        <f t="shared" si="77"/>
        <v>0</v>
      </c>
      <c r="K433" s="8">
        <f t="shared" si="77"/>
        <v>2.2700000000000031</v>
      </c>
      <c r="L433" s="8">
        <f t="shared" si="77"/>
        <v>12.270000000000003</v>
      </c>
      <c r="M433" s="8">
        <f t="shared" si="77"/>
        <v>17.729999999999997</v>
      </c>
      <c r="N433" s="8">
        <f t="shared" si="77"/>
        <v>12.729999999999997</v>
      </c>
      <c r="O433" s="8">
        <f t="shared" si="77"/>
        <v>7.7299999999999969</v>
      </c>
      <c r="P433" s="8">
        <f t="shared" si="77"/>
        <v>2.7299999999999969</v>
      </c>
      <c r="Q433" s="8">
        <f t="shared" si="77"/>
        <v>0</v>
      </c>
      <c r="R433" s="8">
        <f t="shared" si="77"/>
        <v>0</v>
      </c>
      <c r="S433" s="8">
        <f t="shared" si="77"/>
        <v>0</v>
      </c>
      <c r="T433" s="21">
        <f t="shared" si="71"/>
        <v>19</v>
      </c>
      <c r="U433" s="19">
        <f>VLOOKUP($B433,Gas!$B$3:$E$2506,2)</f>
        <v>2.1850000000000001</v>
      </c>
      <c r="V433" s="44">
        <f t="shared" si="72"/>
        <v>17.267734553775743</v>
      </c>
      <c r="W433" s="5">
        <f>VLOOKUP($B433,Gas!$B$3:$E$2506,4)</f>
        <v>0.19383027028522021</v>
      </c>
    </row>
    <row r="434" spans="1:23" x14ac:dyDescent="0.2">
      <c r="A434" s="43">
        <f t="shared" si="75"/>
        <v>19</v>
      </c>
      <c r="B434" s="91">
        <v>36362</v>
      </c>
      <c r="C434" s="92">
        <v>35.83</v>
      </c>
      <c r="D434" s="4">
        <f t="shared" si="70"/>
        <v>-5.1670002659356618E-2</v>
      </c>
      <c r="E434" s="100">
        <f t="shared" si="67"/>
        <v>9.0483237698053678</v>
      </c>
      <c r="F434" s="2"/>
      <c r="G434" s="8">
        <f t="shared" ref="G434:S443" si="78">IF(G$1="P",MAX(0,G$2-$C434),IF(G$1="C",MAX(0,$C434-G$2)))</f>
        <v>0</v>
      </c>
      <c r="H434" s="8">
        <f t="shared" si="78"/>
        <v>0</v>
      </c>
      <c r="I434" s="8">
        <f t="shared" si="78"/>
        <v>0</v>
      </c>
      <c r="J434" s="8">
        <f t="shared" si="78"/>
        <v>0</v>
      </c>
      <c r="K434" s="8">
        <f t="shared" si="78"/>
        <v>4.1700000000000017</v>
      </c>
      <c r="L434" s="8">
        <f t="shared" si="78"/>
        <v>14.170000000000002</v>
      </c>
      <c r="M434" s="8">
        <f t="shared" si="78"/>
        <v>15.829999999999998</v>
      </c>
      <c r="N434" s="8">
        <f t="shared" si="78"/>
        <v>10.829999999999998</v>
      </c>
      <c r="O434" s="8">
        <f t="shared" si="78"/>
        <v>5.8299999999999983</v>
      </c>
      <c r="P434" s="8">
        <f t="shared" si="78"/>
        <v>0.82999999999999829</v>
      </c>
      <c r="Q434" s="8">
        <f t="shared" si="78"/>
        <v>0</v>
      </c>
      <c r="R434" s="8">
        <f t="shared" si="78"/>
        <v>0</v>
      </c>
      <c r="S434" s="8">
        <f t="shared" si="78"/>
        <v>0</v>
      </c>
      <c r="T434" s="21">
        <f t="shared" si="71"/>
        <v>19</v>
      </c>
      <c r="U434" s="19">
        <f>VLOOKUP($B434,Gas!$B$3:$E$2506,2)</f>
        <v>2.23</v>
      </c>
      <c r="V434" s="44">
        <f t="shared" si="72"/>
        <v>16.067264573991032</v>
      </c>
      <c r="W434" s="5">
        <f>VLOOKUP($B434,Gas!$B$3:$E$2506,4)</f>
        <v>0.2237604128128603</v>
      </c>
    </row>
    <row r="435" spans="1:23" x14ac:dyDescent="0.2">
      <c r="A435" s="43">
        <f t="shared" si="75"/>
        <v>19</v>
      </c>
      <c r="B435" s="91">
        <v>36363</v>
      </c>
      <c r="C435" s="92">
        <v>42.08</v>
      </c>
      <c r="D435" s="4">
        <f t="shared" si="70"/>
        <v>0.1607870371125919</v>
      </c>
      <c r="E435" s="100">
        <f t="shared" si="67"/>
        <v>6.3404398250479579</v>
      </c>
      <c r="F435" s="2"/>
      <c r="G435" s="8">
        <f t="shared" si="78"/>
        <v>0</v>
      </c>
      <c r="H435" s="8">
        <f t="shared" si="78"/>
        <v>0</v>
      </c>
      <c r="I435" s="8">
        <f t="shared" si="78"/>
        <v>0</v>
      </c>
      <c r="J435" s="8">
        <f t="shared" si="78"/>
        <v>0</v>
      </c>
      <c r="K435" s="8">
        <f t="shared" si="78"/>
        <v>0</v>
      </c>
      <c r="L435" s="8">
        <f t="shared" si="78"/>
        <v>7.9200000000000017</v>
      </c>
      <c r="M435" s="8">
        <f t="shared" si="78"/>
        <v>22.08</v>
      </c>
      <c r="N435" s="8">
        <f t="shared" si="78"/>
        <v>17.079999999999998</v>
      </c>
      <c r="O435" s="8">
        <f t="shared" si="78"/>
        <v>12.079999999999998</v>
      </c>
      <c r="P435" s="8">
        <f t="shared" si="78"/>
        <v>7.0799999999999983</v>
      </c>
      <c r="Q435" s="8">
        <f t="shared" si="78"/>
        <v>2.0799999999999983</v>
      </c>
      <c r="R435" s="8">
        <f t="shared" si="78"/>
        <v>0</v>
      </c>
      <c r="S435" s="8">
        <f t="shared" si="78"/>
        <v>0</v>
      </c>
      <c r="T435" s="21">
        <f t="shared" si="71"/>
        <v>19</v>
      </c>
      <c r="U435" s="19">
        <f>VLOOKUP($B435,Gas!$B$3:$E$2506,2)</f>
        <v>2.2450000000000001</v>
      </c>
      <c r="V435" s="44">
        <f t="shared" si="72"/>
        <v>18.743875278396434</v>
      </c>
      <c r="W435" s="5">
        <f>VLOOKUP($B435,Gas!$B$3:$E$2506,4)</f>
        <v>0.2229855614491614</v>
      </c>
    </row>
    <row r="436" spans="1:23" x14ac:dyDescent="0.2">
      <c r="A436" s="43">
        <f t="shared" si="75"/>
        <v>19</v>
      </c>
      <c r="B436" s="91">
        <v>36364</v>
      </c>
      <c r="C436" s="92">
        <v>99.38</v>
      </c>
      <c r="D436" s="4">
        <f t="shared" si="70"/>
        <v>0.85937831774472018</v>
      </c>
      <c r="E436" s="100">
        <f t="shared" si="67"/>
        <v>7.3494813592120192</v>
      </c>
      <c r="F436" s="2"/>
      <c r="G436" s="8">
        <f t="shared" si="78"/>
        <v>0</v>
      </c>
      <c r="H436" s="8">
        <f t="shared" si="78"/>
        <v>0</v>
      </c>
      <c r="I436" s="8">
        <f t="shared" si="78"/>
        <v>0</v>
      </c>
      <c r="J436" s="8">
        <f t="shared" si="78"/>
        <v>0</v>
      </c>
      <c r="K436" s="8">
        <f t="shared" si="78"/>
        <v>0</v>
      </c>
      <c r="L436" s="8">
        <f t="shared" si="78"/>
        <v>0</v>
      </c>
      <c r="M436" s="8">
        <f t="shared" si="78"/>
        <v>79.38</v>
      </c>
      <c r="N436" s="8">
        <f t="shared" si="78"/>
        <v>74.38</v>
      </c>
      <c r="O436" s="8">
        <f t="shared" si="78"/>
        <v>69.38</v>
      </c>
      <c r="P436" s="8">
        <f t="shared" si="78"/>
        <v>64.38</v>
      </c>
      <c r="Q436" s="8">
        <f t="shared" si="78"/>
        <v>59.379999999999995</v>
      </c>
      <c r="R436" s="8">
        <f t="shared" si="78"/>
        <v>49.379999999999995</v>
      </c>
      <c r="S436" s="8">
        <f t="shared" si="78"/>
        <v>0</v>
      </c>
      <c r="T436" s="21">
        <f t="shared" si="71"/>
        <v>19</v>
      </c>
      <c r="U436" s="19">
        <f>VLOOKUP($B436,Gas!$B$3:$E$2506,2)</f>
        <v>2.3149999999999999</v>
      </c>
      <c r="V436" s="44">
        <f t="shared" si="72"/>
        <v>42.928725701943847</v>
      </c>
      <c r="W436" s="5">
        <f>VLOOKUP($B436,Gas!$B$3:$E$2506,4)</f>
        <v>0.2269432948680892</v>
      </c>
    </row>
    <row r="437" spans="1:23" x14ac:dyDescent="0.2">
      <c r="A437" s="43">
        <f t="shared" si="75"/>
        <v>19</v>
      </c>
      <c r="B437" s="91">
        <v>36367</v>
      </c>
      <c r="C437" s="92">
        <v>102.86</v>
      </c>
      <c r="D437" s="4">
        <f t="shared" si="70"/>
        <v>3.4417954172595584E-2</v>
      </c>
      <c r="E437" s="100">
        <f t="shared" si="67"/>
        <v>7.3283906991576</v>
      </c>
      <c r="F437" s="2"/>
      <c r="G437" s="8">
        <f t="shared" si="78"/>
        <v>0</v>
      </c>
      <c r="H437" s="8">
        <f t="shared" si="78"/>
        <v>0</v>
      </c>
      <c r="I437" s="8">
        <f t="shared" si="78"/>
        <v>0</v>
      </c>
      <c r="J437" s="8">
        <f t="shared" si="78"/>
        <v>0</v>
      </c>
      <c r="K437" s="8">
        <f t="shared" si="78"/>
        <v>0</v>
      </c>
      <c r="L437" s="8">
        <f t="shared" si="78"/>
        <v>0</v>
      </c>
      <c r="M437" s="8">
        <f t="shared" si="78"/>
        <v>82.86</v>
      </c>
      <c r="N437" s="8">
        <f t="shared" si="78"/>
        <v>77.86</v>
      </c>
      <c r="O437" s="8">
        <f t="shared" si="78"/>
        <v>72.86</v>
      </c>
      <c r="P437" s="8">
        <f t="shared" si="78"/>
        <v>67.86</v>
      </c>
      <c r="Q437" s="8">
        <f t="shared" si="78"/>
        <v>62.86</v>
      </c>
      <c r="R437" s="8">
        <f t="shared" si="78"/>
        <v>52.86</v>
      </c>
      <c r="S437" s="8">
        <f t="shared" si="78"/>
        <v>2.8599899999999963</v>
      </c>
      <c r="T437" s="21">
        <f t="shared" si="71"/>
        <v>19</v>
      </c>
      <c r="U437" s="19">
        <f>VLOOKUP($B437,Gas!$B$3:$E$2506,2)</f>
        <v>2.4300000000000002</v>
      </c>
      <c r="V437" s="44">
        <f t="shared" si="72"/>
        <v>42.329218106995881</v>
      </c>
      <c r="W437" s="5">
        <f>VLOOKUP($B437,Gas!$B$3:$E$2506,4)</f>
        <v>0.31685518321682926</v>
      </c>
    </row>
    <row r="438" spans="1:23" x14ac:dyDescent="0.2">
      <c r="A438" s="43">
        <f t="shared" si="75"/>
        <v>19</v>
      </c>
      <c r="B438" s="91">
        <v>36368</v>
      </c>
      <c r="C438" s="92">
        <v>102.58</v>
      </c>
      <c r="D438" s="4">
        <f t="shared" si="70"/>
        <v>-2.7258583856477922E-3</v>
      </c>
      <c r="E438" s="100">
        <f t="shared" ref="E438:E501" si="79">STDEV(D429:D438)*SQRT(trade_day)</f>
        <v>7.3258441109246357</v>
      </c>
      <c r="F438" s="2"/>
      <c r="G438" s="8">
        <f t="shared" si="78"/>
        <v>0</v>
      </c>
      <c r="H438" s="8">
        <f t="shared" si="78"/>
        <v>0</v>
      </c>
      <c r="I438" s="8">
        <f t="shared" si="78"/>
        <v>0</v>
      </c>
      <c r="J438" s="8">
        <f t="shared" si="78"/>
        <v>0</v>
      </c>
      <c r="K438" s="8">
        <f t="shared" si="78"/>
        <v>0</v>
      </c>
      <c r="L438" s="8">
        <f t="shared" si="78"/>
        <v>0</v>
      </c>
      <c r="M438" s="8">
        <f t="shared" si="78"/>
        <v>82.58</v>
      </c>
      <c r="N438" s="8">
        <f t="shared" si="78"/>
        <v>77.58</v>
      </c>
      <c r="O438" s="8">
        <f t="shared" si="78"/>
        <v>72.58</v>
      </c>
      <c r="P438" s="8">
        <f t="shared" si="78"/>
        <v>67.58</v>
      </c>
      <c r="Q438" s="8">
        <f t="shared" si="78"/>
        <v>62.58</v>
      </c>
      <c r="R438" s="8">
        <f t="shared" si="78"/>
        <v>52.58</v>
      </c>
      <c r="S438" s="8">
        <f t="shared" si="78"/>
        <v>2.5799899999999951</v>
      </c>
      <c r="T438" s="21">
        <f t="shared" si="71"/>
        <v>19</v>
      </c>
      <c r="U438" s="19">
        <f>VLOOKUP($B438,Gas!$B$3:$E$2506,2)</f>
        <v>2.54</v>
      </c>
      <c r="V438" s="44">
        <f t="shared" si="72"/>
        <v>40.385826771653541</v>
      </c>
      <c r="W438" s="5">
        <f>VLOOKUP($B438,Gas!$B$3:$E$2506,4)</f>
        <v>0.36738970641589447</v>
      </c>
    </row>
    <row r="439" spans="1:23" x14ac:dyDescent="0.2">
      <c r="A439" s="43">
        <f t="shared" si="75"/>
        <v>19</v>
      </c>
      <c r="B439" s="91">
        <v>36369</v>
      </c>
      <c r="C439" s="92">
        <v>54.94</v>
      </c>
      <c r="D439" s="4">
        <f t="shared" si="70"/>
        <v>-0.62440130129399463</v>
      </c>
      <c r="E439" s="100">
        <f t="shared" si="79"/>
        <v>8.2273701578718441</v>
      </c>
      <c r="F439" s="2"/>
      <c r="G439" s="8">
        <f t="shared" si="78"/>
        <v>0</v>
      </c>
      <c r="H439" s="8">
        <f t="shared" si="78"/>
        <v>0</v>
      </c>
      <c r="I439" s="8">
        <f t="shared" si="78"/>
        <v>0</v>
      </c>
      <c r="J439" s="8">
        <f t="shared" si="78"/>
        <v>0</v>
      </c>
      <c r="K439" s="8">
        <f t="shared" si="78"/>
        <v>0</v>
      </c>
      <c r="L439" s="8">
        <f t="shared" si="78"/>
        <v>0</v>
      </c>
      <c r="M439" s="8">
        <f t="shared" si="78"/>
        <v>34.94</v>
      </c>
      <c r="N439" s="8">
        <f t="shared" si="78"/>
        <v>29.939999999999998</v>
      </c>
      <c r="O439" s="8">
        <f t="shared" si="78"/>
        <v>24.939999999999998</v>
      </c>
      <c r="P439" s="8">
        <f t="shared" si="78"/>
        <v>19.939999999999998</v>
      </c>
      <c r="Q439" s="8">
        <f t="shared" si="78"/>
        <v>14.939999999999998</v>
      </c>
      <c r="R439" s="8">
        <f t="shared" si="78"/>
        <v>4.9399999999999977</v>
      </c>
      <c r="S439" s="8">
        <f t="shared" si="78"/>
        <v>0</v>
      </c>
      <c r="T439" s="21">
        <f t="shared" si="71"/>
        <v>19</v>
      </c>
      <c r="U439" s="19">
        <f>VLOOKUP($B439,Gas!$B$3:$E$2506,2)</f>
        <v>2.5449999999999999</v>
      </c>
      <c r="V439" s="44">
        <f t="shared" si="72"/>
        <v>21.587426326129666</v>
      </c>
      <c r="W439" s="5">
        <f>VLOOKUP($B439,Gas!$B$3:$E$2506,4)</f>
        <v>0.36420019493987404</v>
      </c>
    </row>
    <row r="440" spans="1:23" x14ac:dyDescent="0.2">
      <c r="A440" s="43">
        <f t="shared" si="75"/>
        <v>19</v>
      </c>
      <c r="B440" s="91">
        <v>36370</v>
      </c>
      <c r="C440" s="92">
        <v>149.33000000000001</v>
      </c>
      <c r="D440" s="4">
        <f t="shared" si="70"/>
        <v>0.99991694140204956</v>
      </c>
      <c r="E440" s="100">
        <f t="shared" si="79"/>
        <v>9.4685403391233915</v>
      </c>
      <c r="F440" s="2"/>
      <c r="G440" s="8">
        <f t="shared" si="78"/>
        <v>0</v>
      </c>
      <c r="H440" s="8">
        <f t="shared" si="78"/>
        <v>0</v>
      </c>
      <c r="I440" s="8">
        <f t="shared" si="78"/>
        <v>0</v>
      </c>
      <c r="J440" s="8">
        <f t="shared" si="78"/>
        <v>0</v>
      </c>
      <c r="K440" s="8">
        <f t="shared" si="78"/>
        <v>0</v>
      </c>
      <c r="L440" s="8">
        <f t="shared" si="78"/>
        <v>0</v>
      </c>
      <c r="M440" s="8">
        <f t="shared" si="78"/>
        <v>129.33000000000001</v>
      </c>
      <c r="N440" s="8">
        <f t="shared" si="78"/>
        <v>124.33000000000001</v>
      </c>
      <c r="O440" s="8">
        <f t="shared" si="78"/>
        <v>119.33000000000001</v>
      </c>
      <c r="P440" s="8">
        <f t="shared" si="78"/>
        <v>114.33000000000001</v>
      </c>
      <c r="Q440" s="8">
        <f t="shared" si="78"/>
        <v>109.33000000000001</v>
      </c>
      <c r="R440" s="8">
        <f t="shared" si="78"/>
        <v>99.330000000000013</v>
      </c>
      <c r="S440" s="8">
        <f t="shared" si="78"/>
        <v>49.329990000000009</v>
      </c>
      <c r="T440" s="21">
        <f t="shared" si="71"/>
        <v>19</v>
      </c>
      <c r="U440" s="19">
        <f>VLOOKUP($B440,Gas!$B$3:$E$2506,2)</f>
        <v>2.5750000000000002</v>
      </c>
      <c r="V440" s="44">
        <f t="shared" si="72"/>
        <v>57.992233009708741</v>
      </c>
      <c r="W440" s="5">
        <f>VLOOKUP($B440,Gas!$B$3:$E$2506,4)</f>
        <v>0.35031609586340029</v>
      </c>
    </row>
    <row r="441" spans="1:23" x14ac:dyDescent="0.2">
      <c r="A441" s="43">
        <f t="shared" si="75"/>
        <v>19</v>
      </c>
      <c r="B441" s="91">
        <v>36371</v>
      </c>
      <c r="C441" s="92">
        <v>201.5</v>
      </c>
      <c r="D441" s="4">
        <f t="shared" si="70"/>
        <v>0.29963075931756034</v>
      </c>
      <c r="E441" s="100">
        <f t="shared" si="79"/>
        <v>9.2320263996436154</v>
      </c>
      <c r="F441" s="2"/>
      <c r="G441" s="8">
        <f t="shared" si="78"/>
        <v>0</v>
      </c>
      <c r="H441" s="8">
        <f t="shared" si="78"/>
        <v>0</v>
      </c>
      <c r="I441" s="8">
        <f t="shared" si="78"/>
        <v>0</v>
      </c>
      <c r="J441" s="8">
        <f t="shared" si="78"/>
        <v>0</v>
      </c>
      <c r="K441" s="8">
        <f t="shared" si="78"/>
        <v>0</v>
      </c>
      <c r="L441" s="8">
        <f t="shared" si="78"/>
        <v>0</v>
      </c>
      <c r="M441" s="8">
        <f t="shared" si="78"/>
        <v>181.5</v>
      </c>
      <c r="N441" s="8">
        <f t="shared" si="78"/>
        <v>176.5</v>
      </c>
      <c r="O441" s="8">
        <f t="shared" si="78"/>
        <v>171.5</v>
      </c>
      <c r="P441" s="8">
        <f t="shared" si="78"/>
        <v>166.5</v>
      </c>
      <c r="Q441" s="8">
        <f t="shared" si="78"/>
        <v>161.5</v>
      </c>
      <c r="R441" s="8">
        <f t="shared" si="78"/>
        <v>151.5</v>
      </c>
      <c r="S441" s="8">
        <f t="shared" si="78"/>
        <v>101.49999</v>
      </c>
      <c r="T441" s="21">
        <f t="shared" si="71"/>
        <v>19</v>
      </c>
      <c r="U441" s="19">
        <f>VLOOKUP($B441,Gas!$B$3:$E$2506,2)</f>
        <v>2.665</v>
      </c>
      <c r="V441" s="44">
        <f t="shared" si="72"/>
        <v>75.609756097560975</v>
      </c>
      <c r="W441" s="5">
        <f>VLOOKUP($B441,Gas!$B$3:$E$2506,4)</f>
        <v>0.35408786449407748</v>
      </c>
    </row>
    <row r="442" spans="1:23" x14ac:dyDescent="0.2">
      <c r="A442" s="43">
        <f t="shared" si="75"/>
        <v>20</v>
      </c>
      <c r="B442" s="91">
        <v>36374</v>
      </c>
      <c r="C442" s="92">
        <v>62.11</v>
      </c>
      <c r="D442" s="4">
        <f t="shared" si="70"/>
        <v>-1.1768823748155259</v>
      </c>
      <c r="E442" s="100">
        <f t="shared" si="79"/>
        <v>11.023720265863089</v>
      </c>
      <c r="F442" s="2"/>
      <c r="G442" s="8">
        <f t="shared" si="78"/>
        <v>0</v>
      </c>
      <c r="H442" s="8">
        <f t="shared" si="78"/>
        <v>0</v>
      </c>
      <c r="I442" s="8">
        <f t="shared" si="78"/>
        <v>0</v>
      </c>
      <c r="J442" s="8">
        <f t="shared" si="78"/>
        <v>0</v>
      </c>
      <c r="K442" s="8">
        <f t="shared" si="78"/>
        <v>0</v>
      </c>
      <c r="L442" s="8">
        <f t="shared" si="78"/>
        <v>0</v>
      </c>
      <c r="M442" s="8">
        <f t="shared" si="78"/>
        <v>42.11</v>
      </c>
      <c r="N442" s="8">
        <f t="shared" si="78"/>
        <v>37.11</v>
      </c>
      <c r="O442" s="8">
        <f t="shared" si="78"/>
        <v>32.11</v>
      </c>
      <c r="P442" s="8">
        <f t="shared" si="78"/>
        <v>27.11</v>
      </c>
      <c r="Q442" s="8">
        <f t="shared" si="78"/>
        <v>22.11</v>
      </c>
      <c r="R442" s="8">
        <f t="shared" si="78"/>
        <v>12.11</v>
      </c>
      <c r="S442" s="8">
        <f t="shared" si="78"/>
        <v>0</v>
      </c>
      <c r="T442" s="21">
        <f t="shared" si="71"/>
        <v>20</v>
      </c>
      <c r="U442" s="19">
        <f>VLOOKUP($B442,Gas!$B$3:$E$2506,2)</f>
        <v>2.57</v>
      </c>
      <c r="V442" s="44">
        <f t="shared" si="72"/>
        <v>24.167315175097279</v>
      </c>
      <c r="W442" s="5">
        <f>VLOOKUP($B442,Gas!$B$3:$E$2506,4)</f>
        <v>0.51527663297420045</v>
      </c>
    </row>
    <row r="443" spans="1:23" x14ac:dyDescent="0.2">
      <c r="A443" s="43">
        <f t="shared" si="75"/>
        <v>20</v>
      </c>
      <c r="B443" s="91">
        <v>36375</v>
      </c>
      <c r="C443" s="92">
        <v>31.75</v>
      </c>
      <c r="D443" s="4">
        <f t="shared" si="70"/>
        <v>-0.67101428123251083</v>
      </c>
      <c r="E443" s="100">
        <f t="shared" si="79"/>
        <v>10.645903415983257</v>
      </c>
      <c r="F443" s="2"/>
      <c r="G443" s="8">
        <f t="shared" si="78"/>
        <v>0</v>
      </c>
      <c r="H443" s="8">
        <f t="shared" si="78"/>
        <v>0</v>
      </c>
      <c r="I443" s="8">
        <f t="shared" si="78"/>
        <v>0</v>
      </c>
      <c r="J443" s="8">
        <f t="shared" si="78"/>
        <v>3.25</v>
      </c>
      <c r="K443" s="8">
        <f t="shared" si="78"/>
        <v>8.25</v>
      </c>
      <c r="L443" s="8">
        <f t="shared" si="78"/>
        <v>18.25</v>
      </c>
      <c r="M443" s="8">
        <f t="shared" si="78"/>
        <v>11.75</v>
      </c>
      <c r="N443" s="8">
        <f t="shared" si="78"/>
        <v>6.75</v>
      </c>
      <c r="O443" s="8">
        <f t="shared" si="78"/>
        <v>1.75</v>
      </c>
      <c r="P443" s="8">
        <f t="shared" si="78"/>
        <v>0</v>
      </c>
      <c r="Q443" s="8">
        <f t="shared" si="78"/>
        <v>0</v>
      </c>
      <c r="R443" s="8">
        <f t="shared" si="78"/>
        <v>0</v>
      </c>
      <c r="S443" s="8">
        <f t="shared" si="78"/>
        <v>0</v>
      </c>
      <c r="T443" s="21">
        <f t="shared" si="71"/>
        <v>20</v>
      </c>
      <c r="U443" s="19">
        <f>VLOOKUP($B443,Gas!$B$3:$E$2506,2)</f>
        <v>2.5150000000000001</v>
      </c>
      <c r="V443" s="44">
        <f t="shared" si="72"/>
        <v>12.624254473161033</v>
      </c>
      <c r="W443" s="5">
        <f>VLOOKUP($B443,Gas!$B$3:$E$2506,4)</f>
        <v>0.47817962492087684</v>
      </c>
    </row>
    <row r="444" spans="1:23" x14ac:dyDescent="0.2">
      <c r="A444" s="43">
        <f t="shared" si="75"/>
        <v>20</v>
      </c>
      <c r="B444" s="91">
        <v>36376</v>
      </c>
      <c r="C444" s="92">
        <v>31.36</v>
      </c>
      <c r="D444" s="4">
        <f t="shared" si="70"/>
        <v>-1.2359529856493615E-2</v>
      </c>
      <c r="E444" s="100">
        <f t="shared" si="79"/>
        <v>10.644187884740182</v>
      </c>
      <c r="F444" s="2"/>
      <c r="G444" s="8">
        <f t="shared" ref="G444:S453" si="80">IF(G$1="P",MAX(0,G$2-$C444),IF(G$1="C",MAX(0,$C444-G$2)))</f>
        <v>0</v>
      </c>
      <c r="H444" s="8">
        <f t="shared" si="80"/>
        <v>0</v>
      </c>
      <c r="I444" s="8">
        <f t="shared" si="80"/>
        <v>0</v>
      </c>
      <c r="J444" s="8">
        <f t="shared" si="80"/>
        <v>3.6400000000000006</v>
      </c>
      <c r="K444" s="8">
        <f t="shared" si="80"/>
        <v>8.64</v>
      </c>
      <c r="L444" s="8">
        <f t="shared" si="80"/>
        <v>18.64</v>
      </c>
      <c r="M444" s="8">
        <f t="shared" si="80"/>
        <v>11.36</v>
      </c>
      <c r="N444" s="8">
        <f t="shared" si="80"/>
        <v>6.3599999999999994</v>
      </c>
      <c r="O444" s="8">
        <f t="shared" si="80"/>
        <v>1.3599999999999994</v>
      </c>
      <c r="P444" s="8">
        <f t="shared" si="80"/>
        <v>0</v>
      </c>
      <c r="Q444" s="8">
        <f t="shared" si="80"/>
        <v>0</v>
      </c>
      <c r="R444" s="8">
        <f t="shared" si="80"/>
        <v>0</v>
      </c>
      <c r="S444" s="8">
        <f t="shared" si="80"/>
        <v>0</v>
      </c>
      <c r="T444" s="21">
        <f t="shared" si="71"/>
        <v>20</v>
      </c>
      <c r="U444" s="19">
        <f>VLOOKUP($B444,Gas!$B$3:$E$2506,2)</f>
        <v>2.6</v>
      </c>
      <c r="V444" s="44">
        <f t="shared" si="72"/>
        <v>12.061538461538461</v>
      </c>
      <c r="W444" s="5">
        <f>VLOOKUP($B444,Gas!$B$3:$E$2506,4)</f>
        <v>0.50961934348071403</v>
      </c>
    </row>
    <row r="445" spans="1:23" x14ac:dyDescent="0.2">
      <c r="A445" s="43">
        <f t="shared" si="75"/>
        <v>20</v>
      </c>
      <c r="B445" s="91">
        <v>36377</v>
      </c>
      <c r="C445" s="92">
        <v>31.81</v>
      </c>
      <c r="D445" s="4">
        <f t="shared" si="70"/>
        <v>1.424751027884571E-2</v>
      </c>
      <c r="E445" s="100">
        <f t="shared" si="79"/>
        <v>10.602741097664952</v>
      </c>
      <c r="F445" s="2"/>
      <c r="G445" s="8">
        <f t="shared" si="80"/>
        <v>0</v>
      </c>
      <c r="H445" s="8">
        <f t="shared" si="80"/>
        <v>0</v>
      </c>
      <c r="I445" s="8">
        <f t="shared" si="80"/>
        <v>0</v>
      </c>
      <c r="J445" s="8">
        <f t="shared" si="80"/>
        <v>3.1900000000000013</v>
      </c>
      <c r="K445" s="8">
        <f t="shared" si="80"/>
        <v>8.1900000000000013</v>
      </c>
      <c r="L445" s="8">
        <f t="shared" si="80"/>
        <v>18.190000000000001</v>
      </c>
      <c r="M445" s="8">
        <f t="shared" si="80"/>
        <v>11.809999999999999</v>
      </c>
      <c r="N445" s="8">
        <f t="shared" si="80"/>
        <v>6.8099999999999987</v>
      </c>
      <c r="O445" s="8">
        <f t="shared" si="80"/>
        <v>1.8099999999999987</v>
      </c>
      <c r="P445" s="8">
        <f t="shared" si="80"/>
        <v>0</v>
      </c>
      <c r="Q445" s="8">
        <f t="shared" si="80"/>
        <v>0</v>
      </c>
      <c r="R445" s="8">
        <f t="shared" si="80"/>
        <v>0</v>
      </c>
      <c r="S445" s="8">
        <f t="shared" si="80"/>
        <v>0</v>
      </c>
      <c r="T445" s="21">
        <f t="shared" si="71"/>
        <v>20</v>
      </c>
      <c r="U445" s="19">
        <f>VLOOKUP($B445,Gas!$B$3:$E$2506,2)</f>
        <v>2.6349999999999998</v>
      </c>
      <c r="V445" s="44">
        <f t="shared" si="72"/>
        <v>12.072106261859583</v>
      </c>
      <c r="W445" s="5">
        <f>VLOOKUP($B445,Gas!$B$3:$E$2506,4)</f>
        <v>0.50882623360496504</v>
      </c>
    </row>
    <row r="446" spans="1:23" x14ac:dyDescent="0.2">
      <c r="A446" s="43">
        <f t="shared" si="75"/>
        <v>20</v>
      </c>
      <c r="B446" s="91">
        <v>36378</v>
      </c>
      <c r="C446" s="92">
        <v>34.700000000000003</v>
      </c>
      <c r="D446" s="4">
        <f t="shared" si="70"/>
        <v>8.6958981191760862E-2</v>
      </c>
      <c r="E446" s="100">
        <f t="shared" si="79"/>
        <v>9.4475107766442079</v>
      </c>
      <c r="F446" s="2"/>
      <c r="G446" s="8">
        <f t="shared" si="80"/>
        <v>0</v>
      </c>
      <c r="H446" s="8">
        <f t="shared" si="80"/>
        <v>0</v>
      </c>
      <c r="I446" s="8">
        <f t="shared" si="80"/>
        <v>0</v>
      </c>
      <c r="J446" s="8">
        <f t="shared" si="80"/>
        <v>0.29999999999999716</v>
      </c>
      <c r="K446" s="8">
        <f t="shared" si="80"/>
        <v>5.2999999999999972</v>
      </c>
      <c r="L446" s="8">
        <f t="shared" si="80"/>
        <v>15.299999999999997</v>
      </c>
      <c r="M446" s="8">
        <f t="shared" si="80"/>
        <v>14.700000000000003</v>
      </c>
      <c r="N446" s="8">
        <f t="shared" si="80"/>
        <v>9.7000000000000028</v>
      </c>
      <c r="O446" s="8">
        <f t="shared" si="80"/>
        <v>4.7000000000000028</v>
      </c>
      <c r="P446" s="8">
        <f t="shared" si="80"/>
        <v>0</v>
      </c>
      <c r="Q446" s="8">
        <f t="shared" si="80"/>
        <v>0</v>
      </c>
      <c r="R446" s="8">
        <f t="shared" si="80"/>
        <v>0</v>
      </c>
      <c r="S446" s="8">
        <f t="shared" si="80"/>
        <v>0</v>
      </c>
      <c r="T446" s="21">
        <f t="shared" si="71"/>
        <v>20</v>
      </c>
      <c r="U446" s="19">
        <f>VLOOKUP($B446,Gas!$B$3:$E$2506,2)</f>
        <v>2.6549999999999998</v>
      </c>
      <c r="V446" s="44">
        <f t="shared" si="72"/>
        <v>13.069679849340869</v>
      </c>
      <c r="W446" s="5">
        <f>VLOOKUP($B446,Gas!$B$3:$E$2506,4)</f>
        <v>0.44764033537799908</v>
      </c>
    </row>
    <row r="447" spans="1:23" x14ac:dyDescent="0.2">
      <c r="A447" s="43">
        <f t="shared" si="75"/>
        <v>20</v>
      </c>
      <c r="B447" s="91">
        <v>36381</v>
      </c>
      <c r="C447" s="92">
        <v>34.46</v>
      </c>
      <c r="D447" s="4">
        <f t="shared" si="70"/>
        <v>-6.9404558530299556E-3</v>
      </c>
      <c r="E447" s="100">
        <f t="shared" si="79"/>
        <v>9.4327819650422526</v>
      </c>
      <c r="F447" s="2"/>
      <c r="G447" s="8">
        <f t="shared" si="80"/>
        <v>0</v>
      </c>
      <c r="H447" s="8">
        <f t="shared" si="80"/>
        <v>0</v>
      </c>
      <c r="I447" s="8">
        <f t="shared" si="80"/>
        <v>0</v>
      </c>
      <c r="J447" s="8">
        <f t="shared" si="80"/>
        <v>0.53999999999999915</v>
      </c>
      <c r="K447" s="8">
        <f t="shared" si="80"/>
        <v>5.5399999999999991</v>
      </c>
      <c r="L447" s="8">
        <f t="shared" si="80"/>
        <v>15.54</v>
      </c>
      <c r="M447" s="8">
        <f t="shared" si="80"/>
        <v>14.46</v>
      </c>
      <c r="N447" s="8">
        <f t="shared" si="80"/>
        <v>9.4600000000000009</v>
      </c>
      <c r="O447" s="8">
        <f t="shared" si="80"/>
        <v>4.4600000000000009</v>
      </c>
      <c r="P447" s="8">
        <f t="shared" si="80"/>
        <v>0</v>
      </c>
      <c r="Q447" s="8">
        <f t="shared" si="80"/>
        <v>0</v>
      </c>
      <c r="R447" s="8">
        <f t="shared" si="80"/>
        <v>0</v>
      </c>
      <c r="S447" s="8">
        <f t="shared" si="80"/>
        <v>0</v>
      </c>
      <c r="T447" s="21">
        <f t="shared" si="71"/>
        <v>20</v>
      </c>
      <c r="U447" s="19">
        <f>VLOOKUP($B447,Gas!$B$3:$E$2506,2)</f>
        <v>2.6850000000000001</v>
      </c>
      <c r="V447" s="44">
        <f t="shared" si="72"/>
        <v>12.834264432029796</v>
      </c>
      <c r="W447" s="5">
        <f>VLOOKUP($B447,Gas!$B$3:$E$2506,4)</f>
        <v>0.3995445359301793</v>
      </c>
    </row>
    <row r="448" spans="1:23" x14ac:dyDescent="0.2">
      <c r="A448" s="43">
        <f t="shared" si="75"/>
        <v>20</v>
      </c>
      <c r="B448" s="91">
        <v>36382</v>
      </c>
      <c r="C448" s="92">
        <v>33.049999999999997</v>
      </c>
      <c r="D448" s="4">
        <f t="shared" si="70"/>
        <v>-4.1777664802088339E-2</v>
      </c>
      <c r="E448" s="100">
        <f t="shared" si="79"/>
        <v>9.4225347298647204</v>
      </c>
      <c r="F448" s="2"/>
      <c r="G448" s="8">
        <f t="shared" si="80"/>
        <v>0</v>
      </c>
      <c r="H448" s="8">
        <f t="shared" si="80"/>
        <v>0</v>
      </c>
      <c r="I448" s="8">
        <f t="shared" si="80"/>
        <v>0</v>
      </c>
      <c r="J448" s="8">
        <f t="shared" si="80"/>
        <v>1.9500000000000028</v>
      </c>
      <c r="K448" s="8">
        <f t="shared" si="80"/>
        <v>6.9500000000000028</v>
      </c>
      <c r="L448" s="8">
        <f t="shared" si="80"/>
        <v>16.950000000000003</v>
      </c>
      <c r="M448" s="8">
        <f t="shared" si="80"/>
        <v>13.049999999999997</v>
      </c>
      <c r="N448" s="8">
        <f t="shared" si="80"/>
        <v>8.0499999999999972</v>
      </c>
      <c r="O448" s="8">
        <f t="shared" si="80"/>
        <v>3.0499999999999972</v>
      </c>
      <c r="P448" s="8">
        <f t="shared" si="80"/>
        <v>0</v>
      </c>
      <c r="Q448" s="8">
        <f t="shared" si="80"/>
        <v>0</v>
      </c>
      <c r="R448" s="8">
        <f t="shared" si="80"/>
        <v>0</v>
      </c>
      <c r="S448" s="8">
        <f t="shared" si="80"/>
        <v>0</v>
      </c>
      <c r="T448" s="21">
        <f t="shared" si="71"/>
        <v>20</v>
      </c>
      <c r="U448" s="19">
        <f>VLOOKUP($B448,Gas!$B$3:$E$2506,2)</f>
        <v>2.72</v>
      </c>
      <c r="V448" s="44">
        <f t="shared" si="72"/>
        <v>12.150735294117645</v>
      </c>
      <c r="W448" s="5">
        <f>VLOOKUP($B448,Gas!$B$3:$E$2506,4)</f>
        <v>0.26619845175847479</v>
      </c>
    </row>
    <row r="449" spans="1:23" x14ac:dyDescent="0.2">
      <c r="A449" s="43">
        <f t="shared" si="75"/>
        <v>20</v>
      </c>
      <c r="B449" s="91">
        <v>36383</v>
      </c>
      <c r="C449" s="92">
        <v>31.34</v>
      </c>
      <c r="D449" s="4">
        <f t="shared" si="70"/>
        <v>-5.3126329369820473E-2</v>
      </c>
      <c r="E449" s="100">
        <f t="shared" si="79"/>
        <v>8.9844732616655492</v>
      </c>
      <c r="F449" s="2"/>
      <c r="G449" s="8">
        <f t="shared" si="80"/>
        <v>0</v>
      </c>
      <c r="H449" s="8">
        <f t="shared" si="80"/>
        <v>0</v>
      </c>
      <c r="I449" s="8">
        <f t="shared" si="80"/>
        <v>0</v>
      </c>
      <c r="J449" s="8">
        <f t="shared" si="80"/>
        <v>3.66</v>
      </c>
      <c r="K449" s="8">
        <f t="shared" si="80"/>
        <v>8.66</v>
      </c>
      <c r="L449" s="8">
        <f t="shared" si="80"/>
        <v>18.66</v>
      </c>
      <c r="M449" s="8">
        <f t="shared" si="80"/>
        <v>11.34</v>
      </c>
      <c r="N449" s="8">
        <f t="shared" si="80"/>
        <v>6.34</v>
      </c>
      <c r="O449" s="8">
        <f t="shared" si="80"/>
        <v>1.3399999999999999</v>
      </c>
      <c r="P449" s="8">
        <f t="shared" si="80"/>
        <v>0</v>
      </c>
      <c r="Q449" s="8">
        <f t="shared" si="80"/>
        <v>0</v>
      </c>
      <c r="R449" s="8">
        <f t="shared" si="80"/>
        <v>0</v>
      </c>
      <c r="S449" s="8">
        <f t="shared" si="80"/>
        <v>0</v>
      </c>
      <c r="T449" s="21">
        <f t="shared" si="71"/>
        <v>20</v>
      </c>
      <c r="U449" s="19">
        <f>VLOOKUP($B449,Gas!$B$3:$E$2506,2)</f>
        <v>2.77</v>
      </c>
      <c r="V449" s="44">
        <f t="shared" si="72"/>
        <v>11.314079422382671</v>
      </c>
      <c r="W449" s="5">
        <f>VLOOKUP($B449,Gas!$B$3:$E$2506,4)</f>
        <v>0.27560498167879705</v>
      </c>
    </row>
    <row r="450" spans="1:23" x14ac:dyDescent="0.2">
      <c r="A450" s="43">
        <f t="shared" si="75"/>
        <v>20</v>
      </c>
      <c r="B450" s="91">
        <v>36384</v>
      </c>
      <c r="C450" s="92">
        <v>35.090000000000003</v>
      </c>
      <c r="D450" s="4">
        <f t="shared" si="70"/>
        <v>0.11302095266724914</v>
      </c>
      <c r="E450" s="100">
        <f t="shared" si="79"/>
        <v>6.9535314112327358</v>
      </c>
      <c r="F450" s="2"/>
      <c r="G450" s="8">
        <f t="shared" si="80"/>
        <v>0</v>
      </c>
      <c r="H450" s="8">
        <f t="shared" si="80"/>
        <v>0</v>
      </c>
      <c r="I450" s="8">
        <f t="shared" si="80"/>
        <v>0</v>
      </c>
      <c r="J450" s="8">
        <f t="shared" si="80"/>
        <v>0</v>
      </c>
      <c r="K450" s="8">
        <f t="shared" si="80"/>
        <v>4.9099999999999966</v>
      </c>
      <c r="L450" s="8">
        <f t="shared" si="80"/>
        <v>14.909999999999997</v>
      </c>
      <c r="M450" s="8">
        <f t="shared" si="80"/>
        <v>15.090000000000003</v>
      </c>
      <c r="N450" s="8">
        <f t="shared" si="80"/>
        <v>10.090000000000003</v>
      </c>
      <c r="O450" s="8">
        <f t="shared" si="80"/>
        <v>5.0900000000000034</v>
      </c>
      <c r="P450" s="8">
        <f t="shared" si="80"/>
        <v>9.0000000000003411E-2</v>
      </c>
      <c r="Q450" s="8">
        <f t="shared" si="80"/>
        <v>0</v>
      </c>
      <c r="R450" s="8">
        <f t="shared" si="80"/>
        <v>0</v>
      </c>
      <c r="S450" s="8">
        <f t="shared" si="80"/>
        <v>0</v>
      </c>
      <c r="T450" s="21">
        <f t="shared" si="71"/>
        <v>20</v>
      </c>
      <c r="U450" s="19">
        <f>VLOOKUP($B450,Gas!$B$3:$E$2506,2)</f>
        <v>2.7850000000000001</v>
      </c>
      <c r="V450" s="44">
        <f t="shared" si="72"/>
        <v>12.599640933572712</v>
      </c>
      <c r="W450" s="5">
        <f>VLOOKUP($B450,Gas!$B$3:$E$2506,4)</f>
        <v>0.27155090405539845</v>
      </c>
    </row>
    <row r="451" spans="1:23" x14ac:dyDescent="0.2">
      <c r="A451" s="43">
        <f t="shared" si="75"/>
        <v>20</v>
      </c>
      <c r="B451" s="91">
        <v>36385</v>
      </c>
      <c r="C451" s="92">
        <v>41.5</v>
      </c>
      <c r="D451" s="4">
        <f t="shared" si="70"/>
        <v>0.16777723764152871</v>
      </c>
      <c r="E451" s="100">
        <f t="shared" si="79"/>
        <v>6.747630177746986</v>
      </c>
      <c r="F451" s="2"/>
      <c r="G451" s="8">
        <f t="shared" si="80"/>
        <v>0</v>
      </c>
      <c r="H451" s="8">
        <f t="shared" si="80"/>
        <v>0</v>
      </c>
      <c r="I451" s="8">
        <f t="shared" si="80"/>
        <v>0</v>
      </c>
      <c r="J451" s="8">
        <f t="shared" si="80"/>
        <v>0</v>
      </c>
      <c r="K451" s="8">
        <f t="shared" si="80"/>
        <v>0</v>
      </c>
      <c r="L451" s="8">
        <f t="shared" si="80"/>
        <v>8.5</v>
      </c>
      <c r="M451" s="8">
        <f t="shared" si="80"/>
        <v>21.5</v>
      </c>
      <c r="N451" s="8">
        <f t="shared" si="80"/>
        <v>16.5</v>
      </c>
      <c r="O451" s="8">
        <f t="shared" si="80"/>
        <v>11.5</v>
      </c>
      <c r="P451" s="8">
        <f t="shared" si="80"/>
        <v>6.5</v>
      </c>
      <c r="Q451" s="8">
        <f t="shared" si="80"/>
        <v>1.5</v>
      </c>
      <c r="R451" s="8">
        <f t="shared" si="80"/>
        <v>0</v>
      </c>
      <c r="S451" s="8">
        <f t="shared" si="80"/>
        <v>0</v>
      </c>
      <c r="T451" s="21">
        <f t="shared" si="71"/>
        <v>20</v>
      </c>
      <c r="U451" s="19">
        <f>VLOOKUP($B451,Gas!$B$3:$E$2506,2)</f>
        <v>2.75</v>
      </c>
      <c r="V451" s="44">
        <f t="shared" si="72"/>
        <v>15.090909090909092</v>
      </c>
      <c r="W451" s="5">
        <f>VLOOKUP($B451,Gas!$B$3:$E$2506,4)</f>
        <v>0.23465620344710511</v>
      </c>
    </row>
    <row r="452" spans="1:23" x14ac:dyDescent="0.2">
      <c r="A452" s="43">
        <f t="shared" si="75"/>
        <v>20</v>
      </c>
      <c r="B452" s="91">
        <v>36388</v>
      </c>
      <c r="C452" s="92">
        <v>39.840000000000003</v>
      </c>
      <c r="D452" s="4">
        <f t="shared" ref="D452:D515" si="81">LN(C452/C451)</f>
        <v>-4.0821994520255048E-2</v>
      </c>
      <c r="E452" s="100">
        <f t="shared" si="79"/>
        <v>3.6729731485374448</v>
      </c>
      <c r="F452" s="2"/>
      <c r="G452" s="8">
        <f t="shared" si="80"/>
        <v>0</v>
      </c>
      <c r="H452" s="8">
        <f t="shared" si="80"/>
        <v>0</v>
      </c>
      <c r="I452" s="8">
        <f t="shared" si="80"/>
        <v>0</v>
      </c>
      <c r="J452" s="8">
        <f t="shared" si="80"/>
        <v>0</v>
      </c>
      <c r="K452" s="8">
        <f t="shared" si="80"/>
        <v>0.15999999999999659</v>
      </c>
      <c r="L452" s="8">
        <f t="shared" si="80"/>
        <v>10.159999999999997</v>
      </c>
      <c r="M452" s="8">
        <f t="shared" si="80"/>
        <v>19.840000000000003</v>
      </c>
      <c r="N452" s="8">
        <f t="shared" si="80"/>
        <v>14.840000000000003</v>
      </c>
      <c r="O452" s="8">
        <f t="shared" si="80"/>
        <v>9.8400000000000034</v>
      </c>
      <c r="P452" s="8">
        <f t="shared" si="80"/>
        <v>4.8400000000000034</v>
      </c>
      <c r="Q452" s="8">
        <f t="shared" si="80"/>
        <v>0</v>
      </c>
      <c r="R452" s="8">
        <f t="shared" si="80"/>
        <v>0</v>
      </c>
      <c r="S452" s="8">
        <f t="shared" si="80"/>
        <v>0</v>
      </c>
      <c r="T452" s="21">
        <f t="shared" ref="T452:T515" si="82">A452</f>
        <v>20</v>
      </c>
      <c r="U452" s="19">
        <f>VLOOKUP($B452,Gas!$B$3:$E$2506,2)</f>
        <v>2.71</v>
      </c>
      <c r="V452" s="44">
        <f t="shared" ref="V452:V515" si="83">C452/U452</f>
        <v>14.701107011070112</v>
      </c>
      <c r="W452" s="5">
        <f>VLOOKUP($B452,Gas!$B$3:$E$2506,4)</f>
        <v>0.20012589345818796</v>
      </c>
    </row>
    <row r="453" spans="1:23" x14ac:dyDescent="0.2">
      <c r="A453" s="43">
        <f t="shared" si="75"/>
        <v>20</v>
      </c>
      <c r="B453" s="91">
        <v>36389</v>
      </c>
      <c r="C453" s="92">
        <v>38.200000000000003</v>
      </c>
      <c r="D453" s="4">
        <f t="shared" si="81"/>
        <v>-4.2035917103867941E-2</v>
      </c>
      <c r="E453" s="100">
        <f t="shared" si="79"/>
        <v>1.2187148424762084</v>
      </c>
      <c r="F453" s="2"/>
      <c r="G453" s="8">
        <f t="shared" si="80"/>
        <v>0</v>
      </c>
      <c r="H453" s="8">
        <f t="shared" si="80"/>
        <v>0</v>
      </c>
      <c r="I453" s="8">
        <f t="shared" si="80"/>
        <v>0</v>
      </c>
      <c r="J453" s="8">
        <f t="shared" si="80"/>
        <v>0</v>
      </c>
      <c r="K453" s="8">
        <f t="shared" si="80"/>
        <v>1.7999999999999972</v>
      </c>
      <c r="L453" s="8">
        <f t="shared" si="80"/>
        <v>11.799999999999997</v>
      </c>
      <c r="M453" s="8">
        <f t="shared" si="80"/>
        <v>18.200000000000003</v>
      </c>
      <c r="N453" s="8">
        <f t="shared" si="80"/>
        <v>13.200000000000003</v>
      </c>
      <c r="O453" s="8">
        <f t="shared" si="80"/>
        <v>8.2000000000000028</v>
      </c>
      <c r="P453" s="8">
        <f t="shared" si="80"/>
        <v>3.2000000000000028</v>
      </c>
      <c r="Q453" s="8">
        <f t="shared" si="80"/>
        <v>0</v>
      </c>
      <c r="R453" s="8">
        <f t="shared" si="80"/>
        <v>0</v>
      </c>
      <c r="S453" s="8">
        <f t="shared" si="80"/>
        <v>0</v>
      </c>
      <c r="T453" s="21">
        <f t="shared" si="82"/>
        <v>20</v>
      </c>
      <c r="U453" s="19">
        <f>VLOOKUP($B453,Gas!$B$3:$E$2506,2)</f>
        <v>2.73</v>
      </c>
      <c r="V453" s="44">
        <f t="shared" si="83"/>
        <v>13.992673992673994</v>
      </c>
      <c r="W453" s="5">
        <f>VLOOKUP($B453,Gas!$B$3:$E$2506,4)</f>
        <v>0.19418443283678488</v>
      </c>
    </row>
    <row r="454" spans="1:23" x14ac:dyDescent="0.2">
      <c r="A454" s="43">
        <f t="shared" si="75"/>
        <v>20</v>
      </c>
      <c r="B454" s="91">
        <v>36390</v>
      </c>
      <c r="C454" s="92">
        <v>33.96</v>
      </c>
      <c r="D454" s="4">
        <f t="shared" si="81"/>
        <v>-0.11765215416938296</v>
      </c>
      <c r="E454" s="100">
        <f t="shared" si="79"/>
        <v>1.3938835765374926</v>
      </c>
      <c r="F454" s="2"/>
      <c r="G454" s="8">
        <f t="shared" ref="G454:S463" si="84">IF(G$1="P",MAX(0,G$2-$C454),IF(G$1="C",MAX(0,$C454-G$2)))</f>
        <v>0</v>
      </c>
      <c r="H454" s="8">
        <f t="shared" si="84"/>
        <v>0</v>
      </c>
      <c r="I454" s="8">
        <f t="shared" si="84"/>
        <v>0</v>
      </c>
      <c r="J454" s="8">
        <f t="shared" si="84"/>
        <v>1.0399999999999991</v>
      </c>
      <c r="K454" s="8">
        <f t="shared" si="84"/>
        <v>6.0399999999999991</v>
      </c>
      <c r="L454" s="8">
        <f t="shared" si="84"/>
        <v>16.04</v>
      </c>
      <c r="M454" s="8">
        <f t="shared" si="84"/>
        <v>13.96</v>
      </c>
      <c r="N454" s="8">
        <f t="shared" si="84"/>
        <v>8.9600000000000009</v>
      </c>
      <c r="O454" s="8">
        <f t="shared" si="84"/>
        <v>3.9600000000000009</v>
      </c>
      <c r="P454" s="8">
        <f t="shared" si="84"/>
        <v>0</v>
      </c>
      <c r="Q454" s="8">
        <f t="shared" si="84"/>
        <v>0</v>
      </c>
      <c r="R454" s="8">
        <f t="shared" si="84"/>
        <v>0</v>
      </c>
      <c r="S454" s="8">
        <f t="shared" si="84"/>
        <v>0</v>
      </c>
      <c r="T454" s="21">
        <f t="shared" si="82"/>
        <v>20</v>
      </c>
      <c r="U454" s="19">
        <f>VLOOKUP($B454,Gas!$B$3:$E$2506,2)</f>
        <v>2.7</v>
      </c>
      <c r="V454" s="44">
        <f t="shared" si="83"/>
        <v>12.577777777777778</v>
      </c>
      <c r="W454" s="5">
        <f>VLOOKUP($B454,Gas!$B$3:$E$2506,4)</f>
        <v>0.20893509430590004</v>
      </c>
    </row>
    <row r="455" spans="1:23" x14ac:dyDescent="0.2">
      <c r="A455" s="43">
        <f t="shared" si="75"/>
        <v>20</v>
      </c>
      <c r="B455" s="91">
        <v>36391</v>
      </c>
      <c r="C455" s="92">
        <v>32.96</v>
      </c>
      <c r="D455" s="4">
        <f t="shared" si="81"/>
        <v>-2.9888656401875605E-2</v>
      </c>
      <c r="E455" s="100">
        <f t="shared" si="79"/>
        <v>1.4057761992886393</v>
      </c>
      <c r="F455" s="2"/>
      <c r="G455" s="8">
        <f t="shared" si="84"/>
        <v>0</v>
      </c>
      <c r="H455" s="8">
        <f t="shared" si="84"/>
        <v>0</v>
      </c>
      <c r="I455" s="8">
        <f t="shared" si="84"/>
        <v>0</v>
      </c>
      <c r="J455" s="8">
        <f t="shared" si="84"/>
        <v>2.0399999999999991</v>
      </c>
      <c r="K455" s="8">
        <f t="shared" si="84"/>
        <v>7.0399999999999991</v>
      </c>
      <c r="L455" s="8">
        <f t="shared" si="84"/>
        <v>17.04</v>
      </c>
      <c r="M455" s="8">
        <f t="shared" si="84"/>
        <v>12.96</v>
      </c>
      <c r="N455" s="8">
        <f t="shared" si="84"/>
        <v>7.9600000000000009</v>
      </c>
      <c r="O455" s="8">
        <f t="shared" si="84"/>
        <v>2.9600000000000009</v>
      </c>
      <c r="P455" s="8">
        <f t="shared" si="84"/>
        <v>0</v>
      </c>
      <c r="Q455" s="8">
        <f t="shared" si="84"/>
        <v>0</v>
      </c>
      <c r="R455" s="8">
        <f t="shared" si="84"/>
        <v>0</v>
      </c>
      <c r="S455" s="8">
        <f t="shared" si="84"/>
        <v>0</v>
      </c>
      <c r="T455" s="21">
        <f t="shared" si="82"/>
        <v>20</v>
      </c>
      <c r="U455" s="19">
        <f>VLOOKUP($B455,Gas!$B$3:$E$2506,2)</f>
        <v>2.7450000000000001</v>
      </c>
      <c r="V455" s="44">
        <f t="shared" si="83"/>
        <v>12.007285974499089</v>
      </c>
      <c r="W455" s="5">
        <f>VLOOKUP($B455,Gas!$B$3:$E$2506,4)</f>
        <v>0.22995523165349355</v>
      </c>
    </row>
    <row r="456" spans="1:23" x14ac:dyDescent="0.2">
      <c r="A456" s="43">
        <f t="shared" si="75"/>
        <v>20</v>
      </c>
      <c r="B456" s="91">
        <v>36392</v>
      </c>
      <c r="C456" s="92">
        <v>31.53</v>
      </c>
      <c r="D456" s="4">
        <f t="shared" si="81"/>
        <v>-4.4355231484301497E-2</v>
      </c>
      <c r="E456" s="100">
        <f t="shared" si="79"/>
        <v>1.3411988882820725</v>
      </c>
      <c r="F456" s="2"/>
      <c r="G456" s="8">
        <f t="shared" si="84"/>
        <v>0</v>
      </c>
      <c r="H456" s="8">
        <f t="shared" si="84"/>
        <v>0</v>
      </c>
      <c r="I456" s="8">
        <f t="shared" si="84"/>
        <v>0</v>
      </c>
      <c r="J456" s="8">
        <f t="shared" si="84"/>
        <v>3.4699999999999989</v>
      </c>
      <c r="K456" s="8">
        <f t="shared" si="84"/>
        <v>8.4699999999999989</v>
      </c>
      <c r="L456" s="8">
        <f t="shared" si="84"/>
        <v>18.47</v>
      </c>
      <c r="M456" s="8">
        <f t="shared" si="84"/>
        <v>11.530000000000001</v>
      </c>
      <c r="N456" s="8">
        <f t="shared" si="84"/>
        <v>6.5300000000000011</v>
      </c>
      <c r="O456" s="8">
        <f t="shared" si="84"/>
        <v>1.5300000000000011</v>
      </c>
      <c r="P456" s="8">
        <f t="shared" si="84"/>
        <v>0</v>
      </c>
      <c r="Q456" s="8">
        <f t="shared" si="84"/>
        <v>0</v>
      </c>
      <c r="R456" s="8">
        <f t="shared" si="84"/>
        <v>0</v>
      </c>
      <c r="S456" s="8">
        <f t="shared" si="84"/>
        <v>0</v>
      </c>
      <c r="T456" s="21">
        <f t="shared" si="82"/>
        <v>20</v>
      </c>
      <c r="U456" s="19">
        <f>VLOOKUP($B456,Gas!$B$3:$E$2506,2)</f>
        <v>2.87</v>
      </c>
      <c r="V456" s="44">
        <f t="shared" si="83"/>
        <v>10.986062717770034</v>
      </c>
      <c r="W456" s="5">
        <f>VLOOKUP($B456,Gas!$B$3:$E$2506,4)</f>
        <v>0.3417504252875917</v>
      </c>
    </row>
    <row r="457" spans="1:23" x14ac:dyDescent="0.2">
      <c r="A457" s="43">
        <f t="shared" si="75"/>
        <v>20</v>
      </c>
      <c r="B457" s="91">
        <v>36395</v>
      </c>
      <c r="C457" s="92">
        <v>32.61</v>
      </c>
      <c r="D457" s="4">
        <f t="shared" si="81"/>
        <v>3.3679516244258259E-2</v>
      </c>
      <c r="E457" s="100">
        <f t="shared" si="79"/>
        <v>1.3586834166261637</v>
      </c>
      <c r="F457" s="2"/>
      <c r="G457" s="8">
        <f t="shared" si="84"/>
        <v>0</v>
      </c>
      <c r="H457" s="8">
        <f t="shared" si="84"/>
        <v>0</v>
      </c>
      <c r="I457" s="8">
        <f t="shared" si="84"/>
        <v>0</v>
      </c>
      <c r="J457" s="8">
        <f t="shared" si="84"/>
        <v>2.3900000000000006</v>
      </c>
      <c r="K457" s="8">
        <f t="shared" si="84"/>
        <v>7.3900000000000006</v>
      </c>
      <c r="L457" s="8">
        <f t="shared" si="84"/>
        <v>17.39</v>
      </c>
      <c r="M457" s="8">
        <f t="shared" si="84"/>
        <v>12.61</v>
      </c>
      <c r="N457" s="8">
        <f t="shared" si="84"/>
        <v>7.6099999999999994</v>
      </c>
      <c r="O457" s="8">
        <f t="shared" si="84"/>
        <v>2.6099999999999994</v>
      </c>
      <c r="P457" s="8">
        <f t="shared" si="84"/>
        <v>0</v>
      </c>
      <c r="Q457" s="8">
        <f t="shared" si="84"/>
        <v>0</v>
      </c>
      <c r="R457" s="8">
        <f t="shared" si="84"/>
        <v>0</v>
      </c>
      <c r="S457" s="8">
        <f t="shared" si="84"/>
        <v>0</v>
      </c>
      <c r="T457" s="21">
        <f t="shared" si="82"/>
        <v>20</v>
      </c>
      <c r="U457" s="19">
        <f>VLOOKUP($B457,Gas!$B$3:$E$2506,2)</f>
        <v>2.96</v>
      </c>
      <c r="V457" s="44">
        <f t="shared" si="83"/>
        <v>11.016891891891891</v>
      </c>
      <c r="W457" s="5">
        <f>VLOOKUP($B457,Gas!$B$3:$E$2506,4)</f>
        <v>0.35221827558470414</v>
      </c>
    </row>
    <row r="458" spans="1:23" x14ac:dyDescent="0.2">
      <c r="A458" s="43">
        <f t="shared" si="75"/>
        <v>20</v>
      </c>
      <c r="B458" s="91">
        <v>36396</v>
      </c>
      <c r="C458" s="92">
        <v>33.11</v>
      </c>
      <c r="D458" s="4">
        <f t="shared" si="81"/>
        <v>1.5216361757927128E-2</v>
      </c>
      <c r="E458" s="100">
        <f t="shared" si="79"/>
        <v>1.346260911110738</v>
      </c>
      <c r="F458" s="2"/>
      <c r="G458" s="8">
        <f t="shared" si="84"/>
        <v>0</v>
      </c>
      <c r="H458" s="8">
        <f t="shared" si="84"/>
        <v>0</v>
      </c>
      <c r="I458" s="8">
        <f t="shared" si="84"/>
        <v>0</v>
      </c>
      <c r="J458" s="8">
        <f t="shared" si="84"/>
        <v>1.8900000000000006</v>
      </c>
      <c r="K458" s="8">
        <f t="shared" si="84"/>
        <v>6.8900000000000006</v>
      </c>
      <c r="L458" s="8">
        <f t="shared" si="84"/>
        <v>16.89</v>
      </c>
      <c r="M458" s="8">
        <f t="shared" si="84"/>
        <v>13.11</v>
      </c>
      <c r="N458" s="8">
        <f t="shared" si="84"/>
        <v>8.11</v>
      </c>
      <c r="O458" s="8">
        <f t="shared" si="84"/>
        <v>3.1099999999999994</v>
      </c>
      <c r="P458" s="8">
        <f t="shared" si="84"/>
        <v>0</v>
      </c>
      <c r="Q458" s="8">
        <f t="shared" si="84"/>
        <v>0</v>
      </c>
      <c r="R458" s="8">
        <f t="shared" si="84"/>
        <v>0</v>
      </c>
      <c r="S458" s="8">
        <f t="shared" si="84"/>
        <v>0</v>
      </c>
      <c r="T458" s="21">
        <f t="shared" si="82"/>
        <v>20</v>
      </c>
      <c r="U458" s="19">
        <f>VLOOKUP($B458,Gas!$B$3:$E$2506,2)</f>
        <v>2.95</v>
      </c>
      <c r="V458" s="44">
        <f t="shared" si="83"/>
        <v>11.223728813559321</v>
      </c>
      <c r="W458" s="5">
        <f>VLOOKUP($B458,Gas!$B$3:$E$2506,4)</f>
        <v>0.32950658680505601</v>
      </c>
    </row>
    <row r="459" spans="1:23" x14ac:dyDescent="0.2">
      <c r="A459" s="43">
        <f t="shared" si="75"/>
        <v>20</v>
      </c>
      <c r="B459" s="91">
        <v>36397</v>
      </c>
      <c r="C459" s="92">
        <v>32.68</v>
      </c>
      <c r="D459" s="4">
        <f t="shared" si="81"/>
        <v>-1.3072081567352775E-2</v>
      </c>
      <c r="E459" s="100">
        <f t="shared" si="79"/>
        <v>1.3167781817214554</v>
      </c>
      <c r="F459" s="2"/>
      <c r="G459" s="8">
        <f t="shared" si="84"/>
        <v>0</v>
      </c>
      <c r="H459" s="8">
        <f t="shared" si="84"/>
        <v>0</v>
      </c>
      <c r="I459" s="8">
        <f t="shared" si="84"/>
        <v>0</v>
      </c>
      <c r="J459" s="8">
        <f t="shared" si="84"/>
        <v>2.3200000000000003</v>
      </c>
      <c r="K459" s="8">
        <f t="shared" si="84"/>
        <v>7.32</v>
      </c>
      <c r="L459" s="8">
        <f t="shared" si="84"/>
        <v>17.32</v>
      </c>
      <c r="M459" s="8">
        <f t="shared" si="84"/>
        <v>12.68</v>
      </c>
      <c r="N459" s="8">
        <f t="shared" si="84"/>
        <v>7.68</v>
      </c>
      <c r="O459" s="8">
        <f t="shared" si="84"/>
        <v>2.6799999999999997</v>
      </c>
      <c r="P459" s="8">
        <f t="shared" si="84"/>
        <v>0</v>
      </c>
      <c r="Q459" s="8">
        <f t="shared" si="84"/>
        <v>0</v>
      </c>
      <c r="R459" s="8">
        <f t="shared" si="84"/>
        <v>0</v>
      </c>
      <c r="S459" s="8">
        <f t="shared" si="84"/>
        <v>0</v>
      </c>
      <c r="T459" s="21">
        <f t="shared" si="82"/>
        <v>20</v>
      </c>
      <c r="U459" s="19">
        <f>VLOOKUP($B459,Gas!$B$3:$E$2506,2)</f>
        <v>3.02</v>
      </c>
      <c r="V459" s="44">
        <f t="shared" si="83"/>
        <v>10.821192052980132</v>
      </c>
      <c r="W459" s="5">
        <f>VLOOKUP($B459,Gas!$B$3:$E$2506,4)</f>
        <v>0.33542144805192264</v>
      </c>
    </row>
    <row r="460" spans="1:23" x14ac:dyDescent="0.2">
      <c r="A460" s="43">
        <f t="shared" si="75"/>
        <v>20</v>
      </c>
      <c r="B460" s="91">
        <v>36398</v>
      </c>
      <c r="C460" s="92">
        <v>32.96</v>
      </c>
      <c r="D460" s="4">
        <f t="shared" si="81"/>
        <v>8.5314350494687958E-3</v>
      </c>
      <c r="E460" s="100">
        <f t="shared" si="79"/>
        <v>1.1726367475759483</v>
      </c>
      <c r="F460" s="2"/>
      <c r="G460" s="8">
        <f t="shared" si="84"/>
        <v>0</v>
      </c>
      <c r="H460" s="8">
        <f t="shared" si="84"/>
        <v>0</v>
      </c>
      <c r="I460" s="8">
        <f t="shared" si="84"/>
        <v>0</v>
      </c>
      <c r="J460" s="8">
        <f t="shared" si="84"/>
        <v>2.0399999999999991</v>
      </c>
      <c r="K460" s="8">
        <f t="shared" si="84"/>
        <v>7.0399999999999991</v>
      </c>
      <c r="L460" s="8">
        <f t="shared" si="84"/>
        <v>17.04</v>
      </c>
      <c r="M460" s="8">
        <f t="shared" si="84"/>
        <v>12.96</v>
      </c>
      <c r="N460" s="8">
        <f t="shared" si="84"/>
        <v>7.9600000000000009</v>
      </c>
      <c r="O460" s="8">
        <f t="shared" si="84"/>
        <v>2.9600000000000009</v>
      </c>
      <c r="P460" s="8">
        <f t="shared" si="84"/>
        <v>0</v>
      </c>
      <c r="Q460" s="8">
        <f t="shared" si="84"/>
        <v>0</v>
      </c>
      <c r="R460" s="8">
        <f t="shared" si="84"/>
        <v>0</v>
      </c>
      <c r="S460" s="8">
        <f t="shared" si="84"/>
        <v>0</v>
      </c>
      <c r="T460" s="21">
        <f t="shared" si="82"/>
        <v>20</v>
      </c>
      <c r="U460" s="19">
        <f>VLOOKUP($B460,Gas!$B$3:$E$2506,2)</f>
        <v>3.08</v>
      </c>
      <c r="V460" s="44">
        <f t="shared" si="83"/>
        <v>10.701298701298702</v>
      </c>
      <c r="W460" s="5">
        <f>VLOOKUP($B460,Gas!$B$3:$E$2506,4)</f>
        <v>0.33068288908599619</v>
      </c>
    </row>
    <row r="461" spans="1:23" x14ac:dyDescent="0.2">
      <c r="A461" s="43">
        <f t="shared" si="75"/>
        <v>20</v>
      </c>
      <c r="B461" s="91">
        <v>36399</v>
      </c>
      <c r="C461" s="92">
        <v>33.14</v>
      </c>
      <c r="D461" s="4">
        <f t="shared" si="81"/>
        <v>5.4463069571458736E-3</v>
      </c>
      <c r="E461" s="100">
        <f t="shared" si="79"/>
        <v>0.68140004592319325</v>
      </c>
      <c r="F461" s="2"/>
      <c r="G461" s="8">
        <f t="shared" si="84"/>
        <v>0</v>
      </c>
      <c r="H461" s="8">
        <f t="shared" si="84"/>
        <v>0</v>
      </c>
      <c r="I461" s="8">
        <f t="shared" si="84"/>
        <v>0</v>
      </c>
      <c r="J461" s="8">
        <f t="shared" si="84"/>
        <v>1.8599999999999994</v>
      </c>
      <c r="K461" s="8">
        <f t="shared" si="84"/>
        <v>6.8599999999999994</v>
      </c>
      <c r="L461" s="8">
        <f t="shared" si="84"/>
        <v>16.86</v>
      </c>
      <c r="M461" s="8">
        <f t="shared" si="84"/>
        <v>13.14</v>
      </c>
      <c r="N461" s="8">
        <f t="shared" si="84"/>
        <v>8.14</v>
      </c>
      <c r="O461" s="8">
        <f t="shared" si="84"/>
        <v>3.1400000000000006</v>
      </c>
      <c r="P461" s="8">
        <f t="shared" si="84"/>
        <v>0</v>
      </c>
      <c r="Q461" s="8">
        <f t="shared" si="84"/>
        <v>0</v>
      </c>
      <c r="R461" s="8">
        <f t="shared" si="84"/>
        <v>0</v>
      </c>
      <c r="S461" s="8">
        <f t="shared" si="84"/>
        <v>0</v>
      </c>
      <c r="T461" s="21">
        <f t="shared" si="82"/>
        <v>20</v>
      </c>
      <c r="U461" s="19">
        <f>VLOOKUP($B461,Gas!$B$3:$E$2506,2)</f>
        <v>2.9849999999999999</v>
      </c>
      <c r="V461" s="44">
        <f t="shared" si="83"/>
        <v>11.102177554438862</v>
      </c>
      <c r="W461" s="5">
        <f>VLOOKUP($B461,Gas!$B$3:$E$2506,4)</f>
        <v>0.42550322930446383</v>
      </c>
    </row>
    <row r="462" spans="1:23" x14ac:dyDescent="0.2">
      <c r="A462" s="43">
        <f t="shared" si="75"/>
        <v>20</v>
      </c>
      <c r="B462" s="91">
        <v>36402</v>
      </c>
      <c r="C462" s="92">
        <v>33.799999999999997</v>
      </c>
      <c r="D462" s="4">
        <f t="shared" si="81"/>
        <v>1.9719790490556086E-2</v>
      </c>
      <c r="E462" s="100">
        <f t="shared" si="79"/>
        <v>0.70306323985316888</v>
      </c>
      <c r="F462" s="2"/>
      <c r="G462" s="8">
        <f t="shared" si="84"/>
        <v>0</v>
      </c>
      <c r="H462" s="8">
        <f t="shared" si="84"/>
        <v>0</v>
      </c>
      <c r="I462" s="8">
        <f t="shared" si="84"/>
        <v>0</v>
      </c>
      <c r="J462" s="8">
        <f t="shared" si="84"/>
        <v>1.2000000000000028</v>
      </c>
      <c r="K462" s="8">
        <f t="shared" si="84"/>
        <v>6.2000000000000028</v>
      </c>
      <c r="L462" s="8">
        <f t="shared" si="84"/>
        <v>16.200000000000003</v>
      </c>
      <c r="M462" s="8">
        <f t="shared" si="84"/>
        <v>13.799999999999997</v>
      </c>
      <c r="N462" s="8">
        <f t="shared" si="84"/>
        <v>8.7999999999999972</v>
      </c>
      <c r="O462" s="8">
        <f t="shared" si="84"/>
        <v>3.7999999999999972</v>
      </c>
      <c r="P462" s="8">
        <f t="shared" si="84"/>
        <v>0</v>
      </c>
      <c r="Q462" s="8">
        <f t="shared" si="84"/>
        <v>0</v>
      </c>
      <c r="R462" s="8">
        <f t="shared" si="84"/>
        <v>0</v>
      </c>
      <c r="S462" s="8">
        <f t="shared" si="84"/>
        <v>0</v>
      </c>
      <c r="T462" s="21">
        <f t="shared" si="82"/>
        <v>20</v>
      </c>
      <c r="U462" s="19">
        <f>VLOOKUP($B462,Gas!$B$3:$E$2506,2)</f>
        <v>2.87</v>
      </c>
      <c r="V462" s="44">
        <f t="shared" si="83"/>
        <v>11.777003484320556</v>
      </c>
      <c r="W462" s="5">
        <f>VLOOKUP($B462,Gas!$B$3:$E$2506,4)</f>
        <v>0.42371799910658337</v>
      </c>
    </row>
    <row r="463" spans="1:23" x14ac:dyDescent="0.2">
      <c r="A463" s="43">
        <f t="shared" si="75"/>
        <v>20</v>
      </c>
      <c r="B463" s="91">
        <v>36403</v>
      </c>
      <c r="C463" s="92">
        <v>32.29</v>
      </c>
      <c r="D463" s="4">
        <f t="shared" si="81"/>
        <v>-4.5703217718789248E-2</v>
      </c>
      <c r="E463" s="100">
        <f t="shared" si="79"/>
        <v>0.70699986887126098</v>
      </c>
      <c r="F463" s="2"/>
      <c r="G463" s="8">
        <f t="shared" si="84"/>
        <v>0</v>
      </c>
      <c r="H463" s="8">
        <f t="shared" si="84"/>
        <v>0</v>
      </c>
      <c r="I463" s="8">
        <f t="shared" si="84"/>
        <v>0</v>
      </c>
      <c r="J463" s="8">
        <f t="shared" si="84"/>
        <v>2.7100000000000009</v>
      </c>
      <c r="K463" s="8">
        <f t="shared" si="84"/>
        <v>7.7100000000000009</v>
      </c>
      <c r="L463" s="8">
        <f t="shared" si="84"/>
        <v>17.71</v>
      </c>
      <c r="M463" s="8">
        <f t="shared" si="84"/>
        <v>12.29</v>
      </c>
      <c r="N463" s="8">
        <f t="shared" si="84"/>
        <v>7.2899999999999991</v>
      </c>
      <c r="O463" s="8">
        <f t="shared" si="84"/>
        <v>2.2899999999999991</v>
      </c>
      <c r="P463" s="8">
        <f t="shared" si="84"/>
        <v>0</v>
      </c>
      <c r="Q463" s="8">
        <f t="shared" si="84"/>
        <v>0</v>
      </c>
      <c r="R463" s="8">
        <f t="shared" si="84"/>
        <v>0</v>
      </c>
      <c r="S463" s="8">
        <f t="shared" si="84"/>
        <v>0</v>
      </c>
      <c r="T463" s="21">
        <f t="shared" si="82"/>
        <v>20</v>
      </c>
      <c r="U463" s="19">
        <f>VLOOKUP($B463,Gas!$B$3:$E$2506,2)</f>
        <v>2.8450000000000002</v>
      </c>
      <c r="V463" s="44">
        <f t="shared" si="83"/>
        <v>11.349736379613356</v>
      </c>
      <c r="W463" s="5">
        <f>VLOOKUP($B463,Gas!$B$3:$E$2506,4)</f>
        <v>0.37095449753893356</v>
      </c>
    </row>
    <row r="464" spans="1:23" x14ac:dyDescent="0.2">
      <c r="A464" s="43">
        <f t="shared" si="75"/>
        <v>21</v>
      </c>
      <c r="B464" s="91">
        <v>36404</v>
      </c>
      <c r="C464" s="92">
        <v>31.9</v>
      </c>
      <c r="D464" s="4">
        <f t="shared" si="81"/>
        <v>-1.2151574979385028E-2</v>
      </c>
      <c r="E464" s="100">
        <f t="shared" si="79"/>
        <v>0.43248684335958348</v>
      </c>
      <c r="F464" s="2"/>
      <c r="G464" s="8">
        <f t="shared" ref="G464:S473" si="85">IF(G$1="P",MAX(0,G$2-$C464),IF(G$1="C",MAX(0,$C464-G$2)))</f>
        <v>0</v>
      </c>
      <c r="H464" s="8">
        <f t="shared" si="85"/>
        <v>0</v>
      </c>
      <c r="I464" s="8">
        <f t="shared" si="85"/>
        <v>0</v>
      </c>
      <c r="J464" s="8">
        <f t="shared" si="85"/>
        <v>3.1000000000000014</v>
      </c>
      <c r="K464" s="8">
        <f t="shared" si="85"/>
        <v>8.1000000000000014</v>
      </c>
      <c r="L464" s="8">
        <f t="shared" si="85"/>
        <v>18.100000000000001</v>
      </c>
      <c r="M464" s="8">
        <f t="shared" si="85"/>
        <v>11.899999999999999</v>
      </c>
      <c r="N464" s="8">
        <f t="shared" si="85"/>
        <v>6.8999999999999986</v>
      </c>
      <c r="O464" s="8">
        <f t="shared" si="85"/>
        <v>1.8999999999999986</v>
      </c>
      <c r="P464" s="8">
        <f t="shared" si="85"/>
        <v>0</v>
      </c>
      <c r="Q464" s="8">
        <f t="shared" si="85"/>
        <v>0</v>
      </c>
      <c r="R464" s="8">
        <f t="shared" si="85"/>
        <v>0</v>
      </c>
      <c r="S464" s="8">
        <f t="shared" si="85"/>
        <v>0</v>
      </c>
      <c r="T464" s="21">
        <f t="shared" si="82"/>
        <v>21</v>
      </c>
      <c r="U464" s="19">
        <f>VLOOKUP($B464,Gas!$B$3:$E$2506,2)</f>
        <v>2.875</v>
      </c>
      <c r="V464" s="44">
        <f t="shared" si="83"/>
        <v>11.095652173913043</v>
      </c>
      <c r="W464" s="5">
        <f>VLOOKUP($B464,Gas!$B$3:$E$2506,4)</f>
        <v>0.38078194887053274</v>
      </c>
    </row>
    <row r="465" spans="1:23" x14ac:dyDescent="0.2">
      <c r="A465" s="43">
        <f t="shared" si="75"/>
        <v>21</v>
      </c>
      <c r="B465" s="91">
        <v>36405</v>
      </c>
      <c r="C465" s="92">
        <v>31</v>
      </c>
      <c r="D465" s="4">
        <f t="shared" si="81"/>
        <v>-2.8618805305652563E-2</v>
      </c>
      <c r="E465" s="100">
        <f t="shared" si="79"/>
        <v>0.43060200351757644</v>
      </c>
      <c r="F465" s="2"/>
      <c r="G465" s="8">
        <f t="shared" si="85"/>
        <v>0</v>
      </c>
      <c r="H465" s="8">
        <f t="shared" si="85"/>
        <v>0</v>
      </c>
      <c r="I465" s="8">
        <f t="shared" si="85"/>
        <v>0</v>
      </c>
      <c r="J465" s="8">
        <f t="shared" si="85"/>
        <v>4</v>
      </c>
      <c r="K465" s="8">
        <f t="shared" si="85"/>
        <v>9</v>
      </c>
      <c r="L465" s="8">
        <f t="shared" si="85"/>
        <v>19</v>
      </c>
      <c r="M465" s="8">
        <f t="shared" si="85"/>
        <v>11</v>
      </c>
      <c r="N465" s="8">
        <f t="shared" si="85"/>
        <v>6</v>
      </c>
      <c r="O465" s="8">
        <f t="shared" si="85"/>
        <v>1</v>
      </c>
      <c r="P465" s="8">
        <f t="shared" si="85"/>
        <v>0</v>
      </c>
      <c r="Q465" s="8">
        <f t="shared" si="85"/>
        <v>0</v>
      </c>
      <c r="R465" s="8">
        <f t="shared" si="85"/>
        <v>0</v>
      </c>
      <c r="S465" s="8">
        <f t="shared" si="85"/>
        <v>0</v>
      </c>
      <c r="T465" s="21">
        <f t="shared" si="82"/>
        <v>21</v>
      </c>
      <c r="U465" s="19">
        <f>VLOOKUP($B465,Gas!$B$3:$E$2506,2)</f>
        <v>2.7149999999999999</v>
      </c>
      <c r="V465" s="44">
        <f t="shared" si="83"/>
        <v>11.41804788213628</v>
      </c>
      <c r="W465" s="5">
        <f>VLOOKUP($B465,Gas!$B$3:$E$2506,4)</f>
        <v>0.50113700555029095</v>
      </c>
    </row>
    <row r="466" spans="1:23" x14ac:dyDescent="0.2">
      <c r="A466" s="43">
        <f t="shared" si="75"/>
        <v>21</v>
      </c>
      <c r="B466" s="91">
        <v>36406</v>
      </c>
      <c r="C466" s="92">
        <v>31.49</v>
      </c>
      <c r="D466" s="4">
        <f t="shared" si="81"/>
        <v>1.5682830627787088E-2</v>
      </c>
      <c r="E466" s="100">
        <f t="shared" si="79"/>
        <v>0.3847551713291239</v>
      </c>
      <c r="F466" s="2"/>
      <c r="G466" s="8">
        <f t="shared" si="85"/>
        <v>0</v>
      </c>
      <c r="H466" s="8">
        <f t="shared" si="85"/>
        <v>0</v>
      </c>
      <c r="I466" s="8">
        <f t="shared" si="85"/>
        <v>0</v>
      </c>
      <c r="J466" s="8">
        <f t="shared" si="85"/>
        <v>3.5100000000000016</v>
      </c>
      <c r="K466" s="8">
        <f t="shared" si="85"/>
        <v>8.5100000000000016</v>
      </c>
      <c r="L466" s="8">
        <f t="shared" si="85"/>
        <v>18.510000000000002</v>
      </c>
      <c r="M466" s="8">
        <f t="shared" si="85"/>
        <v>11.489999999999998</v>
      </c>
      <c r="N466" s="8">
        <f t="shared" si="85"/>
        <v>6.4899999999999984</v>
      </c>
      <c r="O466" s="8">
        <f t="shared" si="85"/>
        <v>1.4899999999999984</v>
      </c>
      <c r="P466" s="8">
        <f t="shared" si="85"/>
        <v>0</v>
      </c>
      <c r="Q466" s="8">
        <f t="shared" si="85"/>
        <v>0</v>
      </c>
      <c r="R466" s="8">
        <f t="shared" si="85"/>
        <v>0</v>
      </c>
      <c r="S466" s="8">
        <f t="shared" si="85"/>
        <v>0</v>
      </c>
      <c r="T466" s="21">
        <f t="shared" si="82"/>
        <v>21</v>
      </c>
      <c r="U466" s="19">
        <f>VLOOKUP($B466,Gas!$B$3:$E$2506,2)</f>
        <v>2.56</v>
      </c>
      <c r="V466" s="44">
        <f t="shared" si="83"/>
        <v>12.30078125</v>
      </c>
      <c r="W466" s="5">
        <f>VLOOKUP($B466,Gas!$B$3:$E$2506,4)</f>
        <v>0.5827077455739027</v>
      </c>
    </row>
    <row r="467" spans="1:23" x14ac:dyDescent="0.2">
      <c r="A467" s="43">
        <f t="shared" si="75"/>
        <v>21</v>
      </c>
      <c r="B467" s="91">
        <v>36410</v>
      </c>
      <c r="C467" s="92">
        <v>32.04</v>
      </c>
      <c r="D467" s="4">
        <f t="shared" si="81"/>
        <v>1.7315087087225189E-2</v>
      </c>
      <c r="E467" s="100">
        <f t="shared" si="79"/>
        <v>0.3521317521836021</v>
      </c>
      <c r="F467" s="2"/>
      <c r="G467" s="8">
        <f t="shared" si="85"/>
        <v>0</v>
      </c>
      <c r="H467" s="8">
        <f t="shared" si="85"/>
        <v>0</v>
      </c>
      <c r="I467" s="8">
        <f t="shared" si="85"/>
        <v>0</v>
      </c>
      <c r="J467" s="8">
        <f t="shared" si="85"/>
        <v>2.9600000000000009</v>
      </c>
      <c r="K467" s="8">
        <f t="shared" si="85"/>
        <v>7.9600000000000009</v>
      </c>
      <c r="L467" s="8">
        <f t="shared" si="85"/>
        <v>17.96</v>
      </c>
      <c r="M467" s="8">
        <f t="shared" si="85"/>
        <v>12.04</v>
      </c>
      <c r="N467" s="8">
        <f t="shared" si="85"/>
        <v>7.0399999999999991</v>
      </c>
      <c r="O467" s="8">
        <f t="shared" si="85"/>
        <v>2.0399999999999991</v>
      </c>
      <c r="P467" s="8">
        <f t="shared" si="85"/>
        <v>0</v>
      </c>
      <c r="Q467" s="8">
        <f t="shared" si="85"/>
        <v>0</v>
      </c>
      <c r="R467" s="8">
        <f t="shared" si="85"/>
        <v>0</v>
      </c>
      <c r="S467" s="8">
        <f t="shared" si="85"/>
        <v>0</v>
      </c>
      <c r="T467" s="21">
        <f t="shared" si="82"/>
        <v>21</v>
      </c>
      <c r="U467" s="19">
        <f>VLOOKUP($B467,Gas!$B$3:$E$2506,2)</f>
        <v>2.4649999999999999</v>
      </c>
      <c r="V467" s="44">
        <f t="shared" si="83"/>
        <v>12.997971602434077</v>
      </c>
      <c r="W467" s="5">
        <f>VLOOKUP($B467,Gas!$B$3:$E$2506,4)</f>
        <v>0.49480523348516342</v>
      </c>
    </row>
    <row r="468" spans="1:23" x14ac:dyDescent="0.2">
      <c r="A468" s="43">
        <f t="shared" si="75"/>
        <v>21</v>
      </c>
      <c r="B468" s="91">
        <v>36411</v>
      </c>
      <c r="C468" s="92">
        <v>35.409999999999997</v>
      </c>
      <c r="D468" s="4">
        <f t="shared" si="81"/>
        <v>0.10000914392365377</v>
      </c>
      <c r="E468" s="100">
        <f t="shared" si="79"/>
        <v>0.61945850689562998</v>
      </c>
      <c r="F468" s="2"/>
      <c r="G468" s="8">
        <f t="shared" si="85"/>
        <v>0</v>
      </c>
      <c r="H468" s="8">
        <f t="shared" si="85"/>
        <v>0</v>
      </c>
      <c r="I468" s="8">
        <f t="shared" si="85"/>
        <v>0</v>
      </c>
      <c r="J468" s="8">
        <f t="shared" si="85"/>
        <v>0</v>
      </c>
      <c r="K468" s="8">
        <f t="shared" si="85"/>
        <v>4.5900000000000034</v>
      </c>
      <c r="L468" s="8">
        <f t="shared" si="85"/>
        <v>14.590000000000003</v>
      </c>
      <c r="M468" s="8">
        <f t="shared" si="85"/>
        <v>15.409999999999997</v>
      </c>
      <c r="N468" s="8">
        <f t="shared" si="85"/>
        <v>10.409999999999997</v>
      </c>
      <c r="O468" s="8">
        <f t="shared" si="85"/>
        <v>5.4099999999999966</v>
      </c>
      <c r="P468" s="8">
        <f t="shared" si="85"/>
        <v>0.40999999999999659</v>
      </c>
      <c r="Q468" s="8">
        <f t="shared" si="85"/>
        <v>0</v>
      </c>
      <c r="R468" s="8">
        <f t="shared" si="85"/>
        <v>0</v>
      </c>
      <c r="S468" s="8">
        <f t="shared" si="85"/>
        <v>0</v>
      </c>
      <c r="T468" s="21">
        <f t="shared" si="82"/>
        <v>21</v>
      </c>
      <c r="U468" s="19">
        <f>VLOOKUP($B468,Gas!$B$3:$E$2506,2)</f>
        <v>2.5649999999999999</v>
      </c>
      <c r="V468" s="44">
        <f t="shared" si="83"/>
        <v>13.805068226120857</v>
      </c>
      <c r="W468" s="5">
        <f>VLOOKUP($B468,Gas!$B$3:$E$2506,4)</f>
        <v>0.59297516881301859</v>
      </c>
    </row>
    <row r="469" spans="1:23" x14ac:dyDescent="0.2">
      <c r="A469" s="43">
        <f t="shared" si="75"/>
        <v>21</v>
      </c>
      <c r="B469" s="91">
        <v>36412</v>
      </c>
      <c r="C469" s="92">
        <v>41.54</v>
      </c>
      <c r="D469" s="4">
        <f t="shared" si="81"/>
        <v>0.15966255232415388</v>
      </c>
      <c r="E469" s="100">
        <f t="shared" si="79"/>
        <v>0.96941606311299644</v>
      </c>
      <c r="F469" s="2"/>
      <c r="G469" s="8">
        <f t="shared" si="85"/>
        <v>0</v>
      </c>
      <c r="H469" s="8">
        <f t="shared" si="85"/>
        <v>0</v>
      </c>
      <c r="I469" s="8">
        <f t="shared" si="85"/>
        <v>0</v>
      </c>
      <c r="J469" s="8">
        <f t="shared" si="85"/>
        <v>0</v>
      </c>
      <c r="K469" s="8">
        <f t="shared" si="85"/>
        <v>0</v>
      </c>
      <c r="L469" s="8">
        <f t="shared" si="85"/>
        <v>8.4600000000000009</v>
      </c>
      <c r="M469" s="8">
        <f t="shared" si="85"/>
        <v>21.54</v>
      </c>
      <c r="N469" s="8">
        <f t="shared" si="85"/>
        <v>16.54</v>
      </c>
      <c r="O469" s="8">
        <f t="shared" si="85"/>
        <v>11.54</v>
      </c>
      <c r="P469" s="8">
        <f t="shared" si="85"/>
        <v>6.5399999999999991</v>
      </c>
      <c r="Q469" s="8">
        <f t="shared" si="85"/>
        <v>1.5399999999999991</v>
      </c>
      <c r="R469" s="8">
        <f t="shared" si="85"/>
        <v>0</v>
      </c>
      <c r="S469" s="8">
        <f t="shared" si="85"/>
        <v>0</v>
      </c>
      <c r="T469" s="21">
        <f t="shared" si="82"/>
        <v>21</v>
      </c>
      <c r="U469" s="19">
        <f>VLOOKUP($B469,Gas!$B$3:$E$2506,2)</f>
        <v>2.665</v>
      </c>
      <c r="V469" s="44">
        <f t="shared" si="83"/>
        <v>15.587242026266416</v>
      </c>
      <c r="W469" s="5">
        <f>VLOOKUP($B469,Gas!$B$3:$E$2506,4)</f>
        <v>0.66322141745400298</v>
      </c>
    </row>
    <row r="470" spans="1:23" x14ac:dyDescent="0.2">
      <c r="A470" s="43">
        <f t="shared" si="75"/>
        <v>21</v>
      </c>
      <c r="B470" s="91">
        <v>36413</v>
      </c>
      <c r="C470" s="92">
        <v>33.630000000000003</v>
      </c>
      <c r="D470" s="4">
        <f t="shared" si="81"/>
        <v>-0.21123829269578795</v>
      </c>
      <c r="E470" s="100">
        <f t="shared" si="79"/>
        <v>1.5283874552693566</v>
      </c>
      <c r="F470" s="2"/>
      <c r="G470" s="8">
        <f t="shared" si="85"/>
        <v>0</v>
      </c>
      <c r="H470" s="8">
        <f t="shared" si="85"/>
        <v>0</v>
      </c>
      <c r="I470" s="8">
        <f t="shared" si="85"/>
        <v>0</v>
      </c>
      <c r="J470" s="8">
        <f t="shared" si="85"/>
        <v>1.3699999999999974</v>
      </c>
      <c r="K470" s="8">
        <f t="shared" si="85"/>
        <v>6.3699999999999974</v>
      </c>
      <c r="L470" s="8">
        <f t="shared" si="85"/>
        <v>16.369999999999997</v>
      </c>
      <c r="M470" s="8">
        <f t="shared" si="85"/>
        <v>13.630000000000003</v>
      </c>
      <c r="N470" s="8">
        <f t="shared" si="85"/>
        <v>8.6300000000000026</v>
      </c>
      <c r="O470" s="8">
        <f t="shared" si="85"/>
        <v>3.6300000000000026</v>
      </c>
      <c r="P470" s="8">
        <f t="shared" si="85"/>
        <v>0</v>
      </c>
      <c r="Q470" s="8">
        <f t="shared" si="85"/>
        <v>0</v>
      </c>
      <c r="R470" s="8">
        <f t="shared" si="85"/>
        <v>0</v>
      </c>
      <c r="S470" s="8">
        <f t="shared" si="85"/>
        <v>0</v>
      </c>
      <c r="T470" s="21">
        <f t="shared" si="82"/>
        <v>21</v>
      </c>
      <c r="U470" s="19">
        <f>VLOOKUP($B470,Gas!$B$3:$E$2506,2)</f>
        <v>2.75</v>
      </c>
      <c r="V470" s="44">
        <f t="shared" si="83"/>
        <v>12.22909090909091</v>
      </c>
      <c r="W470" s="5">
        <f>VLOOKUP($B470,Gas!$B$3:$E$2506,4)</f>
        <v>0.70308731980925854</v>
      </c>
    </row>
    <row r="471" spans="1:23" x14ac:dyDescent="0.2">
      <c r="A471" s="43">
        <f t="shared" si="75"/>
        <v>21</v>
      </c>
      <c r="B471" s="91">
        <v>36416</v>
      </c>
      <c r="C471" s="92">
        <v>33.57</v>
      </c>
      <c r="D471" s="4">
        <f t="shared" si="81"/>
        <v>-1.785714760234755E-3</v>
      </c>
      <c r="E471" s="100">
        <f t="shared" si="79"/>
        <v>1.5283638598268667</v>
      </c>
      <c r="F471" s="2"/>
      <c r="G471" s="8">
        <f t="shared" si="85"/>
        <v>0</v>
      </c>
      <c r="H471" s="8">
        <f t="shared" si="85"/>
        <v>0</v>
      </c>
      <c r="I471" s="8">
        <f t="shared" si="85"/>
        <v>0</v>
      </c>
      <c r="J471" s="8">
        <f t="shared" si="85"/>
        <v>1.4299999999999997</v>
      </c>
      <c r="K471" s="8">
        <f t="shared" si="85"/>
        <v>6.43</v>
      </c>
      <c r="L471" s="8">
        <f t="shared" si="85"/>
        <v>16.43</v>
      </c>
      <c r="M471" s="8">
        <f t="shared" si="85"/>
        <v>13.57</v>
      </c>
      <c r="N471" s="8">
        <f t="shared" si="85"/>
        <v>8.57</v>
      </c>
      <c r="O471" s="8">
        <f t="shared" si="85"/>
        <v>3.5700000000000003</v>
      </c>
      <c r="P471" s="8">
        <f t="shared" si="85"/>
        <v>0</v>
      </c>
      <c r="Q471" s="8">
        <f t="shared" si="85"/>
        <v>0</v>
      </c>
      <c r="R471" s="8">
        <f t="shared" si="85"/>
        <v>0</v>
      </c>
      <c r="S471" s="8">
        <f t="shared" si="85"/>
        <v>0</v>
      </c>
      <c r="T471" s="21">
        <f t="shared" si="82"/>
        <v>21</v>
      </c>
      <c r="U471" s="19">
        <f>VLOOKUP($B471,Gas!$B$3:$E$2506,2)</f>
        <v>2.84</v>
      </c>
      <c r="V471" s="44">
        <f t="shared" si="83"/>
        <v>11.820422535211268</v>
      </c>
      <c r="W471" s="5">
        <f>VLOOKUP($B471,Gas!$B$3:$E$2506,4)</f>
        <v>0.46882062858830897</v>
      </c>
    </row>
    <row r="472" spans="1:23" x14ac:dyDescent="0.2">
      <c r="A472" s="43">
        <f t="shared" si="75"/>
        <v>21</v>
      </c>
      <c r="B472" s="91">
        <v>36417</v>
      </c>
      <c r="C472" s="92">
        <v>33.049999999999997</v>
      </c>
      <c r="D472" s="4">
        <f t="shared" si="81"/>
        <v>-1.56112446942484E-2</v>
      </c>
      <c r="E472" s="100">
        <f t="shared" si="79"/>
        <v>1.5267373337797832</v>
      </c>
      <c r="F472" s="2"/>
      <c r="G472" s="8">
        <f t="shared" si="85"/>
        <v>0</v>
      </c>
      <c r="H472" s="8">
        <f t="shared" si="85"/>
        <v>0</v>
      </c>
      <c r="I472" s="8">
        <f t="shared" si="85"/>
        <v>0</v>
      </c>
      <c r="J472" s="8">
        <f t="shared" si="85"/>
        <v>1.9500000000000028</v>
      </c>
      <c r="K472" s="8">
        <f t="shared" si="85"/>
        <v>6.9500000000000028</v>
      </c>
      <c r="L472" s="8">
        <f t="shared" si="85"/>
        <v>16.950000000000003</v>
      </c>
      <c r="M472" s="8">
        <f t="shared" si="85"/>
        <v>13.049999999999997</v>
      </c>
      <c r="N472" s="8">
        <f t="shared" si="85"/>
        <v>8.0499999999999972</v>
      </c>
      <c r="O472" s="8">
        <f t="shared" si="85"/>
        <v>3.0499999999999972</v>
      </c>
      <c r="P472" s="8">
        <f t="shared" si="85"/>
        <v>0</v>
      </c>
      <c r="Q472" s="8">
        <f t="shared" si="85"/>
        <v>0</v>
      </c>
      <c r="R472" s="8">
        <f t="shared" si="85"/>
        <v>0</v>
      </c>
      <c r="S472" s="8">
        <f t="shared" si="85"/>
        <v>0</v>
      </c>
      <c r="T472" s="21">
        <f t="shared" si="82"/>
        <v>21</v>
      </c>
      <c r="U472" s="19">
        <f>VLOOKUP($B472,Gas!$B$3:$E$2506,2)</f>
        <v>2.8050000000000002</v>
      </c>
      <c r="V472" s="44">
        <f t="shared" si="83"/>
        <v>11.782531194295899</v>
      </c>
      <c r="W472" s="5">
        <f>VLOOKUP($B472,Gas!$B$3:$E$2506,4)</f>
        <v>0.37949671245866629</v>
      </c>
    </row>
    <row r="473" spans="1:23" x14ac:dyDescent="0.2">
      <c r="A473" s="43">
        <f t="shared" ref="A473:A536" si="86">MONTH(B473)+(YEAR(B473)-1998)*12</f>
        <v>21</v>
      </c>
      <c r="B473" s="91">
        <v>36418</v>
      </c>
      <c r="C473" s="92">
        <v>34.61</v>
      </c>
      <c r="D473" s="4">
        <f t="shared" si="81"/>
        <v>4.6121091349557608E-2</v>
      </c>
      <c r="E473" s="100">
        <f t="shared" si="79"/>
        <v>1.5231606572860301</v>
      </c>
      <c r="F473" s="2"/>
      <c r="G473" s="8">
        <f t="shared" si="85"/>
        <v>0</v>
      </c>
      <c r="H473" s="8">
        <f t="shared" si="85"/>
        <v>0</v>
      </c>
      <c r="I473" s="8">
        <f t="shared" si="85"/>
        <v>0</v>
      </c>
      <c r="J473" s="8">
        <f t="shared" si="85"/>
        <v>0.39000000000000057</v>
      </c>
      <c r="K473" s="8">
        <f t="shared" si="85"/>
        <v>5.3900000000000006</v>
      </c>
      <c r="L473" s="8">
        <f t="shared" si="85"/>
        <v>15.39</v>
      </c>
      <c r="M473" s="8">
        <f t="shared" si="85"/>
        <v>14.61</v>
      </c>
      <c r="N473" s="8">
        <f t="shared" si="85"/>
        <v>9.61</v>
      </c>
      <c r="O473" s="8">
        <f t="shared" si="85"/>
        <v>4.6099999999999994</v>
      </c>
      <c r="P473" s="8">
        <f t="shared" si="85"/>
        <v>0</v>
      </c>
      <c r="Q473" s="8">
        <f t="shared" si="85"/>
        <v>0</v>
      </c>
      <c r="R473" s="8">
        <f t="shared" si="85"/>
        <v>0</v>
      </c>
      <c r="S473" s="8">
        <f t="shared" si="85"/>
        <v>0</v>
      </c>
      <c r="T473" s="21">
        <f t="shared" si="82"/>
        <v>21</v>
      </c>
      <c r="U473" s="19">
        <f>VLOOKUP($B473,Gas!$B$3:$E$2506,2)</f>
        <v>2.645</v>
      </c>
      <c r="V473" s="44">
        <f t="shared" si="83"/>
        <v>13.085066162570888</v>
      </c>
      <c r="W473" s="5">
        <f>VLOOKUP($B473,Gas!$B$3:$E$2506,4)</f>
        <v>0.57574233988252999</v>
      </c>
    </row>
    <row r="474" spans="1:23" x14ac:dyDescent="0.2">
      <c r="A474" s="43">
        <f t="shared" si="86"/>
        <v>21</v>
      </c>
      <c r="B474" s="91">
        <v>36419</v>
      </c>
      <c r="C474" s="92">
        <v>33.94</v>
      </c>
      <c r="D474" s="4">
        <f t="shared" si="81"/>
        <v>-1.9548397841172627E-2</v>
      </c>
      <c r="E474" s="100">
        <f t="shared" si="79"/>
        <v>1.5261818332037476</v>
      </c>
      <c r="F474" s="2"/>
      <c r="G474" s="8">
        <f t="shared" ref="G474:S483" si="87">IF(G$1="P",MAX(0,G$2-$C474),IF(G$1="C",MAX(0,$C474-G$2)))</f>
        <v>0</v>
      </c>
      <c r="H474" s="8">
        <f t="shared" si="87"/>
        <v>0</v>
      </c>
      <c r="I474" s="8">
        <f t="shared" si="87"/>
        <v>0</v>
      </c>
      <c r="J474" s="8">
        <f t="shared" si="87"/>
        <v>1.0600000000000023</v>
      </c>
      <c r="K474" s="8">
        <f t="shared" si="87"/>
        <v>6.0600000000000023</v>
      </c>
      <c r="L474" s="8">
        <f t="shared" si="87"/>
        <v>16.060000000000002</v>
      </c>
      <c r="M474" s="8">
        <f t="shared" si="87"/>
        <v>13.939999999999998</v>
      </c>
      <c r="N474" s="8">
        <f t="shared" si="87"/>
        <v>8.9399999999999977</v>
      </c>
      <c r="O474" s="8">
        <f t="shared" si="87"/>
        <v>3.9399999999999977</v>
      </c>
      <c r="P474" s="8">
        <f t="shared" si="87"/>
        <v>0</v>
      </c>
      <c r="Q474" s="8">
        <f t="shared" si="87"/>
        <v>0</v>
      </c>
      <c r="R474" s="8">
        <f t="shared" si="87"/>
        <v>0</v>
      </c>
      <c r="S474" s="8">
        <f t="shared" si="87"/>
        <v>0</v>
      </c>
      <c r="T474" s="21">
        <f t="shared" si="82"/>
        <v>21</v>
      </c>
      <c r="U474" s="19">
        <f>VLOOKUP($B474,Gas!$B$3:$E$2506,2)</f>
        <v>2.5299999999999998</v>
      </c>
      <c r="V474" s="44">
        <f t="shared" si="83"/>
        <v>13.41501976284585</v>
      </c>
      <c r="W474" s="5">
        <f>VLOOKUP($B474,Gas!$B$3:$E$2506,4)</f>
        <v>0.65499104839497146</v>
      </c>
    </row>
    <row r="475" spans="1:23" x14ac:dyDescent="0.2">
      <c r="A475" s="43">
        <f t="shared" si="86"/>
        <v>21</v>
      </c>
      <c r="B475" s="91">
        <v>36420</v>
      </c>
      <c r="C475" s="92">
        <v>34.549999999999997</v>
      </c>
      <c r="D475" s="4">
        <f t="shared" si="81"/>
        <v>1.7813290407598544E-2</v>
      </c>
      <c r="E475" s="100">
        <f t="shared" si="79"/>
        <v>1.5143695978788436</v>
      </c>
      <c r="F475" s="2"/>
      <c r="G475" s="8">
        <f t="shared" si="87"/>
        <v>0</v>
      </c>
      <c r="H475" s="8">
        <f t="shared" si="87"/>
        <v>0</v>
      </c>
      <c r="I475" s="8">
        <f t="shared" si="87"/>
        <v>0</v>
      </c>
      <c r="J475" s="8">
        <f t="shared" si="87"/>
        <v>0.45000000000000284</v>
      </c>
      <c r="K475" s="8">
        <f t="shared" si="87"/>
        <v>5.4500000000000028</v>
      </c>
      <c r="L475" s="8">
        <f t="shared" si="87"/>
        <v>15.450000000000003</v>
      </c>
      <c r="M475" s="8">
        <f t="shared" si="87"/>
        <v>14.549999999999997</v>
      </c>
      <c r="N475" s="8">
        <f t="shared" si="87"/>
        <v>9.5499999999999972</v>
      </c>
      <c r="O475" s="8">
        <f t="shared" si="87"/>
        <v>4.5499999999999972</v>
      </c>
      <c r="P475" s="8">
        <f t="shared" si="87"/>
        <v>0</v>
      </c>
      <c r="Q475" s="8">
        <f t="shared" si="87"/>
        <v>0</v>
      </c>
      <c r="R475" s="8">
        <f t="shared" si="87"/>
        <v>0</v>
      </c>
      <c r="S475" s="8">
        <f t="shared" si="87"/>
        <v>0</v>
      </c>
      <c r="T475" s="21">
        <f t="shared" si="82"/>
        <v>21</v>
      </c>
      <c r="U475" s="19">
        <f>VLOOKUP($B475,Gas!$B$3:$E$2506,2)</f>
        <v>2.4849999999999999</v>
      </c>
      <c r="V475" s="44">
        <f t="shared" si="83"/>
        <v>13.903420523138832</v>
      </c>
      <c r="W475" s="5">
        <f>VLOOKUP($B475,Gas!$B$3:$E$2506,4)</f>
        <v>0.6667518403364241</v>
      </c>
    </row>
    <row r="476" spans="1:23" x14ac:dyDescent="0.2">
      <c r="A476" s="43">
        <f t="shared" si="86"/>
        <v>21</v>
      </c>
      <c r="B476" s="91">
        <v>36423</v>
      </c>
      <c r="C476" s="92">
        <v>32.39</v>
      </c>
      <c r="D476" s="4">
        <f t="shared" si="81"/>
        <v>-6.4557817030440931E-2</v>
      </c>
      <c r="E476" s="100">
        <f t="shared" si="79"/>
        <v>1.5597114958022991</v>
      </c>
      <c r="F476" s="2"/>
      <c r="G476" s="8">
        <f t="shared" si="87"/>
        <v>0</v>
      </c>
      <c r="H476" s="8">
        <f t="shared" si="87"/>
        <v>0</v>
      </c>
      <c r="I476" s="8">
        <f t="shared" si="87"/>
        <v>0</v>
      </c>
      <c r="J476" s="8">
        <f t="shared" si="87"/>
        <v>2.6099999999999994</v>
      </c>
      <c r="K476" s="8">
        <f t="shared" si="87"/>
        <v>7.6099999999999994</v>
      </c>
      <c r="L476" s="8">
        <f t="shared" si="87"/>
        <v>17.61</v>
      </c>
      <c r="M476" s="8">
        <f t="shared" si="87"/>
        <v>12.39</v>
      </c>
      <c r="N476" s="8">
        <f t="shared" si="87"/>
        <v>7.3900000000000006</v>
      </c>
      <c r="O476" s="8">
        <f t="shared" si="87"/>
        <v>2.3900000000000006</v>
      </c>
      <c r="P476" s="8">
        <f t="shared" si="87"/>
        <v>0</v>
      </c>
      <c r="Q476" s="8">
        <f t="shared" si="87"/>
        <v>0</v>
      </c>
      <c r="R476" s="8">
        <f t="shared" si="87"/>
        <v>0</v>
      </c>
      <c r="S476" s="8">
        <f t="shared" si="87"/>
        <v>0</v>
      </c>
      <c r="T476" s="21">
        <f t="shared" si="82"/>
        <v>21</v>
      </c>
      <c r="U476" s="19">
        <f>VLOOKUP($B476,Gas!$B$3:$E$2506,2)</f>
        <v>2.46</v>
      </c>
      <c r="V476" s="44">
        <f t="shared" si="83"/>
        <v>13.166666666666668</v>
      </c>
      <c r="W476" s="5">
        <f>VLOOKUP($B476,Gas!$B$3:$E$2506,4)</f>
        <v>0.48494364299705428</v>
      </c>
    </row>
    <row r="477" spans="1:23" x14ac:dyDescent="0.2">
      <c r="A477" s="43">
        <f t="shared" si="86"/>
        <v>21</v>
      </c>
      <c r="B477" s="91">
        <v>36424</v>
      </c>
      <c r="C477" s="92">
        <v>31.38</v>
      </c>
      <c r="D477" s="4">
        <f t="shared" si="81"/>
        <v>-3.1678985878351398E-2</v>
      </c>
      <c r="E477" s="100">
        <f t="shared" si="79"/>
        <v>1.5662856791051021</v>
      </c>
      <c r="F477" s="2"/>
      <c r="G477" s="8">
        <f t="shared" si="87"/>
        <v>0</v>
      </c>
      <c r="H477" s="8">
        <f t="shared" si="87"/>
        <v>0</v>
      </c>
      <c r="I477" s="8">
        <f t="shared" si="87"/>
        <v>0</v>
      </c>
      <c r="J477" s="8">
        <f t="shared" si="87"/>
        <v>3.620000000000001</v>
      </c>
      <c r="K477" s="8">
        <f t="shared" si="87"/>
        <v>8.620000000000001</v>
      </c>
      <c r="L477" s="8">
        <f t="shared" si="87"/>
        <v>18.62</v>
      </c>
      <c r="M477" s="8">
        <f t="shared" si="87"/>
        <v>11.379999999999999</v>
      </c>
      <c r="N477" s="8">
        <f t="shared" si="87"/>
        <v>6.379999999999999</v>
      </c>
      <c r="O477" s="8">
        <f t="shared" si="87"/>
        <v>1.379999999999999</v>
      </c>
      <c r="P477" s="8">
        <f t="shared" si="87"/>
        <v>0</v>
      </c>
      <c r="Q477" s="8">
        <f t="shared" si="87"/>
        <v>0</v>
      </c>
      <c r="R477" s="8">
        <f t="shared" si="87"/>
        <v>0</v>
      </c>
      <c r="S477" s="8">
        <f t="shared" si="87"/>
        <v>0</v>
      </c>
      <c r="T477" s="21">
        <f t="shared" si="82"/>
        <v>21</v>
      </c>
      <c r="U477" s="19">
        <f>VLOOKUP($B477,Gas!$B$3:$E$2506,2)</f>
        <v>2.4950000000000001</v>
      </c>
      <c r="V477" s="44">
        <f t="shared" si="83"/>
        <v>12.577154308617233</v>
      </c>
      <c r="W477" s="5">
        <f>VLOOKUP($B477,Gas!$B$3:$E$2506,4)</f>
        <v>0.42841914549099358</v>
      </c>
    </row>
    <row r="478" spans="1:23" x14ac:dyDescent="0.2">
      <c r="A478" s="43">
        <f t="shared" si="86"/>
        <v>21</v>
      </c>
      <c r="B478" s="91">
        <v>36425</v>
      </c>
      <c r="C478" s="92">
        <v>30.61</v>
      </c>
      <c r="D478" s="4">
        <f t="shared" si="81"/>
        <v>-2.4843994347565401E-2</v>
      </c>
      <c r="E478" s="100">
        <f t="shared" si="79"/>
        <v>1.4611054262320164</v>
      </c>
      <c r="F478" s="2"/>
      <c r="G478" s="8">
        <f t="shared" si="87"/>
        <v>0</v>
      </c>
      <c r="H478" s="8">
        <f t="shared" si="87"/>
        <v>0</v>
      </c>
      <c r="I478" s="8">
        <f t="shared" si="87"/>
        <v>0</v>
      </c>
      <c r="J478" s="8">
        <f t="shared" si="87"/>
        <v>4.3900000000000006</v>
      </c>
      <c r="K478" s="8">
        <f t="shared" si="87"/>
        <v>9.39</v>
      </c>
      <c r="L478" s="8">
        <f t="shared" si="87"/>
        <v>19.39</v>
      </c>
      <c r="M478" s="8">
        <f t="shared" si="87"/>
        <v>10.61</v>
      </c>
      <c r="N478" s="8">
        <f t="shared" si="87"/>
        <v>5.6099999999999994</v>
      </c>
      <c r="O478" s="8">
        <f t="shared" si="87"/>
        <v>0.60999999999999943</v>
      </c>
      <c r="P478" s="8">
        <f t="shared" si="87"/>
        <v>0</v>
      </c>
      <c r="Q478" s="8">
        <f t="shared" si="87"/>
        <v>0</v>
      </c>
      <c r="R478" s="8">
        <f t="shared" si="87"/>
        <v>0</v>
      </c>
      <c r="S478" s="8">
        <f t="shared" si="87"/>
        <v>0</v>
      </c>
      <c r="T478" s="21">
        <f t="shared" si="82"/>
        <v>21</v>
      </c>
      <c r="U478" s="19">
        <f>VLOOKUP($B478,Gas!$B$3:$E$2506,2)</f>
        <v>2.3050000000000002</v>
      </c>
      <c r="V478" s="44">
        <f t="shared" si="83"/>
        <v>13.279826464208242</v>
      </c>
      <c r="W478" s="5">
        <f>VLOOKUP($B478,Gas!$B$3:$E$2506,4)</f>
        <v>0.57387436028883609</v>
      </c>
    </row>
    <row r="479" spans="1:23" x14ac:dyDescent="0.2">
      <c r="A479" s="43">
        <f t="shared" si="86"/>
        <v>21</v>
      </c>
      <c r="B479" s="91">
        <v>36426</v>
      </c>
      <c r="C479" s="92">
        <v>30.81</v>
      </c>
      <c r="D479" s="4">
        <f t="shared" si="81"/>
        <v>6.5125596512553164E-3</v>
      </c>
      <c r="E479" s="100">
        <f t="shared" si="79"/>
        <v>1.1130144437826737</v>
      </c>
      <c r="F479" s="2"/>
      <c r="G479" s="8">
        <f t="shared" si="87"/>
        <v>0</v>
      </c>
      <c r="H479" s="8">
        <f t="shared" si="87"/>
        <v>0</v>
      </c>
      <c r="I479" s="8">
        <f t="shared" si="87"/>
        <v>0</v>
      </c>
      <c r="J479" s="8">
        <f t="shared" si="87"/>
        <v>4.1900000000000013</v>
      </c>
      <c r="K479" s="8">
        <f t="shared" si="87"/>
        <v>9.1900000000000013</v>
      </c>
      <c r="L479" s="8">
        <f t="shared" si="87"/>
        <v>19.190000000000001</v>
      </c>
      <c r="M479" s="8">
        <f t="shared" si="87"/>
        <v>10.809999999999999</v>
      </c>
      <c r="N479" s="8">
        <f t="shared" si="87"/>
        <v>5.8099999999999987</v>
      </c>
      <c r="O479" s="8">
        <f t="shared" si="87"/>
        <v>0.80999999999999872</v>
      </c>
      <c r="P479" s="8">
        <f t="shared" si="87"/>
        <v>0</v>
      </c>
      <c r="Q479" s="8">
        <f t="shared" si="87"/>
        <v>0</v>
      </c>
      <c r="R479" s="8">
        <f t="shared" si="87"/>
        <v>0</v>
      </c>
      <c r="S479" s="8">
        <f t="shared" si="87"/>
        <v>0</v>
      </c>
      <c r="T479" s="21">
        <f t="shared" si="82"/>
        <v>21</v>
      </c>
      <c r="U479" s="19">
        <f>VLOOKUP($B479,Gas!$B$3:$E$2506,2)</f>
        <v>2.2949999999999999</v>
      </c>
      <c r="V479" s="44">
        <f t="shared" si="83"/>
        <v>13.42483660130719</v>
      </c>
      <c r="W479" s="5">
        <f>VLOOKUP($B479,Gas!$B$3:$E$2506,4)</f>
        <v>0.56803254926070212</v>
      </c>
    </row>
    <row r="480" spans="1:23" x14ac:dyDescent="0.2">
      <c r="A480" s="43">
        <f t="shared" si="86"/>
        <v>21</v>
      </c>
      <c r="B480" s="91">
        <v>36427</v>
      </c>
      <c r="C480" s="92">
        <v>30.33</v>
      </c>
      <c r="D480" s="4">
        <f t="shared" si="81"/>
        <v>-1.5701990908086848E-2</v>
      </c>
      <c r="E480" s="100">
        <f t="shared" si="79"/>
        <v>0.4738807620915173</v>
      </c>
      <c r="F480" s="2"/>
      <c r="G480" s="8">
        <f t="shared" si="87"/>
        <v>0</v>
      </c>
      <c r="H480" s="8">
        <f t="shared" si="87"/>
        <v>0</v>
      </c>
      <c r="I480" s="8">
        <f t="shared" si="87"/>
        <v>0</v>
      </c>
      <c r="J480" s="8">
        <f t="shared" si="87"/>
        <v>4.6700000000000017</v>
      </c>
      <c r="K480" s="8">
        <f t="shared" si="87"/>
        <v>9.6700000000000017</v>
      </c>
      <c r="L480" s="8">
        <f t="shared" si="87"/>
        <v>19.670000000000002</v>
      </c>
      <c r="M480" s="8">
        <f t="shared" si="87"/>
        <v>10.329999999999998</v>
      </c>
      <c r="N480" s="8">
        <f t="shared" si="87"/>
        <v>5.3299999999999983</v>
      </c>
      <c r="O480" s="8">
        <f t="shared" si="87"/>
        <v>0.32999999999999829</v>
      </c>
      <c r="P480" s="8">
        <f t="shared" si="87"/>
        <v>0</v>
      </c>
      <c r="Q480" s="8">
        <f t="shared" si="87"/>
        <v>0</v>
      </c>
      <c r="R480" s="8">
        <f t="shared" si="87"/>
        <v>0</v>
      </c>
      <c r="S480" s="8">
        <f t="shared" si="87"/>
        <v>0</v>
      </c>
      <c r="T480" s="21">
        <f t="shared" si="82"/>
        <v>21</v>
      </c>
      <c r="U480" s="19">
        <f>VLOOKUP($B480,Gas!$B$3:$E$2506,2)</f>
        <v>2.4700000000000002</v>
      </c>
      <c r="V480" s="44">
        <f t="shared" si="83"/>
        <v>12.279352226720647</v>
      </c>
      <c r="W480" s="5">
        <f>VLOOKUP($B480,Gas!$B$3:$E$2506,4)</f>
        <v>0.80866846311651019</v>
      </c>
    </row>
    <row r="481" spans="1:23" x14ac:dyDescent="0.2">
      <c r="A481" s="43">
        <f t="shared" si="86"/>
        <v>21</v>
      </c>
      <c r="B481" s="91">
        <v>36430</v>
      </c>
      <c r="C481" s="92">
        <v>31.71</v>
      </c>
      <c r="D481" s="4">
        <f t="shared" si="81"/>
        <v>4.4494766849766304E-2</v>
      </c>
      <c r="E481" s="100">
        <f t="shared" si="79"/>
        <v>0.54778988103345061</v>
      </c>
      <c r="F481" s="2"/>
      <c r="G481" s="8">
        <f t="shared" si="87"/>
        <v>0</v>
      </c>
      <c r="H481" s="8">
        <f t="shared" si="87"/>
        <v>0</v>
      </c>
      <c r="I481" s="8">
        <f t="shared" si="87"/>
        <v>0</v>
      </c>
      <c r="J481" s="8">
        <f t="shared" si="87"/>
        <v>3.2899999999999991</v>
      </c>
      <c r="K481" s="8">
        <f t="shared" si="87"/>
        <v>8.2899999999999991</v>
      </c>
      <c r="L481" s="8">
        <f t="shared" si="87"/>
        <v>18.29</v>
      </c>
      <c r="M481" s="8">
        <f t="shared" si="87"/>
        <v>11.71</v>
      </c>
      <c r="N481" s="8">
        <f t="shared" si="87"/>
        <v>6.7100000000000009</v>
      </c>
      <c r="O481" s="8">
        <f t="shared" si="87"/>
        <v>1.7100000000000009</v>
      </c>
      <c r="P481" s="8">
        <f t="shared" si="87"/>
        <v>0</v>
      </c>
      <c r="Q481" s="8">
        <f t="shared" si="87"/>
        <v>0</v>
      </c>
      <c r="R481" s="8">
        <f t="shared" si="87"/>
        <v>0</v>
      </c>
      <c r="S481" s="8">
        <f t="shared" si="87"/>
        <v>0</v>
      </c>
      <c r="T481" s="21">
        <f t="shared" si="82"/>
        <v>21</v>
      </c>
      <c r="U481" s="19">
        <f>VLOOKUP($B481,Gas!$B$3:$E$2506,2)</f>
        <v>2.57</v>
      </c>
      <c r="V481" s="44">
        <f t="shared" si="83"/>
        <v>12.338521400778211</v>
      </c>
      <c r="W481" s="5">
        <f>VLOOKUP($B481,Gas!$B$3:$E$2506,4)</f>
        <v>0.73874563848196617</v>
      </c>
    </row>
    <row r="482" spans="1:23" x14ac:dyDescent="0.2">
      <c r="A482" s="43">
        <f t="shared" si="86"/>
        <v>21</v>
      </c>
      <c r="B482" s="91">
        <v>36431</v>
      </c>
      <c r="C482" s="92">
        <v>29.98</v>
      </c>
      <c r="D482" s="4">
        <f t="shared" si="81"/>
        <v>-5.6101595875804357E-2</v>
      </c>
      <c r="E482" s="100">
        <f t="shared" si="79"/>
        <v>0.60278959215167183</v>
      </c>
      <c r="F482" s="2"/>
      <c r="G482" s="8">
        <f t="shared" si="87"/>
        <v>0</v>
      </c>
      <c r="H482" s="8">
        <f t="shared" si="87"/>
        <v>0</v>
      </c>
      <c r="I482" s="8">
        <f t="shared" si="87"/>
        <v>1.9999999999999574E-2</v>
      </c>
      <c r="J482" s="8">
        <f t="shared" si="87"/>
        <v>5.0199999999999996</v>
      </c>
      <c r="K482" s="8">
        <f t="shared" si="87"/>
        <v>10.02</v>
      </c>
      <c r="L482" s="8">
        <f t="shared" si="87"/>
        <v>20.02</v>
      </c>
      <c r="M482" s="8">
        <f t="shared" si="87"/>
        <v>9.98</v>
      </c>
      <c r="N482" s="8">
        <f t="shared" si="87"/>
        <v>4.9800000000000004</v>
      </c>
      <c r="O482" s="8">
        <f t="shared" si="87"/>
        <v>0</v>
      </c>
      <c r="P482" s="8">
        <f t="shared" si="87"/>
        <v>0</v>
      </c>
      <c r="Q482" s="8">
        <f t="shared" si="87"/>
        <v>0</v>
      </c>
      <c r="R482" s="8">
        <f t="shared" si="87"/>
        <v>0</v>
      </c>
      <c r="S482" s="8">
        <f t="shared" si="87"/>
        <v>0</v>
      </c>
      <c r="T482" s="21">
        <f t="shared" si="82"/>
        <v>21</v>
      </c>
      <c r="U482" s="19">
        <f>VLOOKUP($B482,Gas!$B$3:$E$2506,2)</f>
        <v>2.5</v>
      </c>
      <c r="V482" s="44">
        <f t="shared" si="83"/>
        <v>11.992000000000001</v>
      </c>
      <c r="W482" s="5">
        <f>VLOOKUP($B482,Gas!$B$3:$E$2506,4)</f>
        <v>0.75898542901137178</v>
      </c>
    </row>
    <row r="483" spans="1:23" x14ac:dyDescent="0.2">
      <c r="A483" s="43">
        <f t="shared" si="86"/>
        <v>21</v>
      </c>
      <c r="B483" s="91">
        <v>36432</v>
      </c>
      <c r="C483" s="92">
        <v>29.93</v>
      </c>
      <c r="D483" s="4">
        <f t="shared" si="81"/>
        <v>-1.6691708098440802E-3</v>
      </c>
      <c r="E483" s="100">
        <f t="shared" si="79"/>
        <v>0.52164818608080332</v>
      </c>
      <c r="F483" s="2"/>
      <c r="G483" s="8">
        <f t="shared" si="87"/>
        <v>0</v>
      </c>
      <c r="H483" s="8">
        <f t="shared" si="87"/>
        <v>0</v>
      </c>
      <c r="I483" s="8">
        <f t="shared" si="87"/>
        <v>7.0000000000000284E-2</v>
      </c>
      <c r="J483" s="8">
        <f t="shared" si="87"/>
        <v>5.07</v>
      </c>
      <c r="K483" s="8">
        <f t="shared" si="87"/>
        <v>10.07</v>
      </c>
      <c r="L483" s="8">
        <f t="shared" si="87"/>
        <v>20.07</v>
      </c>
      <c r="M483" s="8">
        <f t="shared" si="87"/>
        <v>9.93</v>
      </c>
      <c r="N483" s="8">
        <f t="shared" si="87"/>
        <v>4.93</v>
      </c>
      <c r="O483" s="8">
        <f t="shared" si="87"/>
        <v>0</v>
      </c>
      <c r="P483" s="8">
        <f t="shared" si="87"/>
        <v>0</v>
      </c>
      <c r="Q483" s="8">
        <f t="shared" si="87"/>
        <v>0</v>
      </c>
      <c r="R483" s="8">
        <f t="shared" si="87"/>
        <v>0</v>
      </c>
      <c r="S483" s="8">
        <f t="shared" si="87"/>
        <v>0</v>
      </c>
      <c r="T483" s="21">
        <f t="shared" si="82"/>
        <v>21</v>
      </c>
      <c r="U483" s="19">
        <f>VLOOKUP($B483,Gas!$B$3:$E$2506,2)</f>
        <v>2.5249999999999999</v>
      </c>
      <c r="V483" s="44">
        <f t="shared" si="83"/>
        <v>11.853465346534653</v>
      </c>
      <c r="W483" s="5">
        <f>VLOOKUP($B483,Gas!$B$3:$E$2506,4)</f>
        <v>0.76050702758538313</v>
      </c>
    </row>
    <row r="484" spans="1:23" x14ac:dyDescent="0.2">
      <c r="A484" s="43">
        <f t="shared" si="86"/>
        <v>21</v>
      </c>
      <c r="B484" s="91">
        <v>36433</v>
      </c>
      <c r="C484" s="92">
        <v>29.35</v>
      </c>
      <c r="D484" s="4">
        <f t="shared" si="81"/>
        <v>-1.9568775590502019E-2</v>
      </c>
      <c r="E484" s="100">
        <f t="shared" si="79"/>
        <v>0.52165364356989685</v>
      </c>
      <c r="F484" s="2"/>
      <c r="G484" s="8">
        <f t="shared" ref="G484:S493" si="88">IF(G$1="P",MAX(0,G$2-$C484),IF(G$1="C",MAX(0,$C484-G$2)))</f>
        <v>0</v>
      </c>
      <c r="H484" s="8">
        <f t="shared" si="88"/>
        <v>0</v>
      </c>
      <c r="I484" s="8">
        <f t="shared" si="88"/>
        <v>0.64999999999999858</v>
      </c>
      <c r="J484" s="8">
        <f t="shared" si="88"/>
        <v>5.6499999999999986</v>
      </c>
      <c r="K484" s="8">
        <f t="shared" si="88"/>
        <v>10.649999999999999</v>
      </c>
      <c r="L484" s="8">
        <f t="shared" si="88"/>
        <v>20.65</v>
      </c>
      <c r="M484" s="8">
        <f t="shared" si="88"/>
        <v>9.3500000000000014</v>
      </c>
      <c r="N484" s="8">
        <f t="shared" si="88"/>
        <v>4.3500000000000014</v>
      </c>
      <c r="O484" s="8">
        <f t="shared" si="88"/>
        <v>0</v>
      </c>
      <c r="P484" s="8">
        <f t="shared" si="88"/>
        <v>0</v>
      </c>
      <c r="Q484" s="8">
        <f t="shared" si="88"/>
        <v>0</v>
      </c>
      <c r="R484" s="8">
        <f t="shared" si="88"/>
        <v>0</v>
      </c>
      <c r="S484" s="8">
        <f t="shared" si="88"/>
        <v>0</v>
      </c>
      <c r="T484" s="21">
        <f t="shared" si="82"/>
        <v>21</v>
      </c>
      <c r="U484" s="19">
        <f>VLOOKUP($B484,Gas!$B$3:$E$2506,2)</f>
        <v>2.5550000000000002</v>
      </c>
      <c r="V484" s="44">
        <f t="shared" si="83"/>
        <v>11.487279843444227</v>
      </c>
      <c r="W484" s="5">
        <f>VLOOKUP($B484,Gas!$B$3:$E$2506,4)</f>
        <v>0.76221016678944786</v>
      </c>
    </row>
    <row r="485" spans="1:23" x14ac:dyDescent="0.2">
      <c r="A485" s="43">
        <f t="shared" si="86"/>
        <v>22</v>
      </c>
      <c r="B485" s="91">
        <v>36434</v>
      </c>
      <c r="C485" s="92">
        <v>29.27</v>
      </c>
      <c r="D485" s="4">
        <f t="shared" si="81"/>
        <v>-2.7294455703110649E-3</v>
      </c>
      <c r="E485" s="100">
        <f t="shared" si="79"/>
        <v>0.49574209437233141</v>
      </c>
      <c r="F485" s="2"/>
      <c r="G485" s="8">
        <f t="shared" si="88"/>
        <v>0</v>
      </c>
      <c r="H485" s="8">
        <f t="shared" si="88"/>
        <v>0</v>
      </c>
      <c r="I485" s="8">
        <f t="shared" si="88"/>
        <v>0.73000000000000043</v>
      </c>
      <c r="J485" s="8">
        <f t="shared" si="88"/>
        <v>5.73</v>
      </c>
      <c r="K485" s="8">
        <f t="shared" si="88"/>
        <v>10.73</v>
      </c>
      <c r="L485" s="8">
        <f t="shared" si="88"/>
        <v>20.73</v>
      </c>
      <c r="M485" s="8">
        <f t="shared" si="88"/>
        <v>9.27</v>
      </c>
      <c r="N485" s="8">
        <f t="shared" si="88"/>
        <v>4.2699999999999996</v>
      </c>
      <c r="O485" s="8">
        <f t="shared" si="88"/>
        <v>0</v>
      </c>
      <c r="P485" s="8">
        <f t="shared" si="88"/>
        <v>0</v>
      </c>
      <c r="Q485" s="8">
        <f t="shared" si="88"/>
        <v>0</v>
      </c>
      <c r="R485" s="8">
        <f t="shared" si="88"/>
        <v>0</v>
      </c>
      <c r="S485" s="8">
        <f t="shared" si="88"/>
        <v>0</v>
      </c>
      <c r="T485" s="21">
        <f t="shared" si="82"/>
        <v>22</v>
      </c>
      <c r="U485" s="19">
        <f>VLOOKUP($B485,Gas!$B$3:$E$2506,2)</f>
        <v>2.35</v>
      </c>
      <c r="V485" s="44">
        <f t="shared" si="83"/>
        <v>12.455319148936169</v>
      </c>
      <c r="W485" s="5">
        <f>VLOOKUP($B485,Gas!$B$3:$E$2506,4)</f>
        <v>0.92078538331002446</v>
      </c>
    </row>
    <row r="486" spans="1:23" x14ac:dyDescent="0.2">
      <c r="A486" s="43">
        <f t="shared" si="86"/>
        <v>22</v>
      </c>
      <c r="B486" s="91">
        <v>36437</v>
      </c>
      <c r="C486" s="92">
        <v>29.61</v>
      </c>
      <c r="D486" s="4">
        <f t="shared" si="81"/>
        <v>1.1549041409705451E-2</v>
      </c>
      <c r="E486" s="100">
        <f t="shared" si="79"/>
        <v>0.43327535845345361</v>
      </c>
      <c r="F486" s="2"/>
      <c r="G486" s="8">
        <f t="shared" si="88"/>
        <v>0</v>
      </c>
      <c r="H486" s="8">
        <f t="shared" si="88"/>
        <v>0</v>
      </c>
      <c r="I486" s="8">
        <f t="shared" si="88"/>
        <v>0.39000000000000057</v>
      </c>
      <c r="J486" s="8">
        <f t="shared" si="88"/>
        <v>5.3900000000000006</v>
      </c>
      <c r="K486" s="8">
        <f t="shared" si="88"/>
        <v>10.39</v>
      </c>
      <c r="L486" s="8">
        <f t="shared" si="88"/>
        <v>20.39</v>
      </c>
      <c r="M486" s="8">
        <f t="shared" si="88"/>
        <v>9.61</v>
      </c>
      <c r="N486" s="8">
        <f t="shared" si="88"/>
        <v>4.6099999999999994</v>
      </c>
      <c r="O486" s="8">
        <f t="shared" si="88"/>
        <v>0</v>
      </c>
      <c r="P486" s="8">
        <f t="shared" si="88"/>
        <v>0</v>
      </c>
      <c r="Q486" s="8">
        <f t="shared" si="88"/>
        <v>0</v>
      </c>
      <c r="R486" s="8">
        <f t="shared" si="88"/>
        <v>0</v>
      </c>
      <c r="S486" s="8">
        <f t="shared" si="88"/>
        <v>0</v>
      </c>
      <c r="T486" s="21">
        <f t="shared" si="82"/>
        <v>22</v>
      </c>
      <c r="U486" s="19">
        <f>VLOOKUP($B486,Gas!$B$3:$E$2506,2)</f>
        <v>2.35</v>
      </c>
      <c r="V486" s="44">
        <f t="shared" si="83"/>
        <v>12.6</v>
      </c>
      <c r="W486" s="5">
        <f>VLOOKUP($B486,Gas!$B$3:$E$2506,4)</f>
        <v>0.6149086510593621</v>
      </c>
    </row>
    <row r="487" spans="1:23" x14ac:dyDescent="0.2">
      <c r="A487" s="43">
        <f t="shared" si="86"/>
        <v>22</v>
      </c>
      <c r="B487" s="91">
        <v>36438</v>
      </c>
      <c r="C487" s="92">
        <v>29.25</v>
      </c>
      <c r="D487" s="4">
        <f t="shared" si="81"/>
        <v>-1.2232568435634408E-2</v>
      </c>
      <c r="E487" s="100">
        <f t="shared" si="79"/>
        <v>0.41551398910506393</v>
      </c>
      <c r="F487" s="2"/>
      <c r="G487" s="8">
        <f t="shared" si="88"/>
        <v>0</v>
      </c>
      <c r="H487" s="8">
        <f t="shared" si="88"/>
        <v>0</v>
      </c>
      <c r="I487" s="8">
        <f t="shared" si="88"/>
        <v>0.75</v>
      </c>
      <c r="J487" s="8">
        <f t="shared" si="88"/>
        <v>5.75</v>
      </c>
      <c r="K487" s="8">
        <f t="shared" si="88"/>
        <v>10.75</v>
      </c>
      <c r="L487" s="8">
        <f t="shared" si="88"/>
        <v>20.75</v>
      </c>
      <c r="M487" s="8">
        <f t="shared" si="88"/>
        <v>9.25</v>
      </c>
      <c r="N487" s="8">
        <f t="shared" si="88"/>
        <v>4.25</v>
      </c>
      <c r="O487" s="8">
        <f t="shared" si="88"/>
        <v>0</v>
      </c>
      <c r="P487" s="8">
        <f t="shared" si="88"/>
        <v>0</v>
      </c>
      <c r="Q487" s="8">
        <f t="shared" si="88"/>
        <v>0</v>
      </c>
      <c r="R487" s="8">
        <f t="shared" si="88"/>
        <v>0</v>
      </c>
      <c r="S487" s="8">
        <f t="shared" si="88"/>
        <v>0</v>
      </c>
      <c r="T487" s="21">
        <f t="shared" si="82"/>
        <v>22</v>
      </c>
      <c r="U487" s="19">
        <f>VLOOKUP($B487,Gas!$B$3:$E$2506,2)</f>
        <v>2.4849999999999999</v>
      </c>
      <c r="V487" s="44">
        <f t="shared" si="83"/>
        <v>11.770623742454729</v>
      </c>
      <c r="W487" s="5">
        <f>VLOOKUP($B487,Gas!$B$3:$E$2506,4)</f>
        <v>0.66801149798717019</v>
      </c>
    </row>
    <row r="488" spans="1:23" x14ac:dyDescent="0.2">
      <c r="A488" s="43">
        <f t="shared" si="86"/>
        <v>22</v>
      </c>
      <c r="B488" s="91">
        <v>36439</v>
      </c>
      <c r="C488" s="92">
        <v>29.65</v>
      </c>
      <c r="D488" s="4">
        <f t="shared" si="81"/>
        <v>1.3582551765868912E-2</v>
      </c>
      <c r="E488" s="100">
        <f t="shared" si="79"/>
        <v>0.41416846487775971</v>
      </c>
      <c r="F488" s="2"/>
      <c r="G488" s="8">
        <f t="shared" si="88"/>
        <v>0</v>
      </c>
      <c r="H488" s="8">
        <f t="shared" si="88"/>
        <v>0</v>
      </c>
      <c r="I488" s="8">
        <f t="shared" si="88"/>
        <v>0.35000000000000142</v>
      </c>
      <c r="J488" s="8">
        <f t="shared" si="88"/>
        <v>5.3500000000000014</v>
      </c>
      <c r="K488" s="8">
        <f t="shared" si="88"/>
        <v>10.350000000000001</v>
      </c>
      <c r="L488" s="8">
        <f t="shared" si="88"/>
        <v>20.350000000000001</v>
      </c>
      <c r="M488" s="8">
        <f t="shared" si="88"/>
        <v>9.6499999999999986</v>
      </c>
      <c r="N488" s="8">
        <f t="shared" si="88"/>
        <v>4.6499999999999986</v>
      </c>
      <c r="O488" s="8">
        <f t="shared" si="88"/>
        <v>0</v>
      </c>
      <c r="P488" s="8">
        <f t="shared" si="88"/>
        <v>0</v>
      </c>
      <c r="Q488" s="8">
        <f t="shared" si="88"/>
        <v>0</v>
      </c>
      <c r="R488" s="8">
        <f t="shared" si="88"/>
        <v>0</v>
      </c>
      <c r="S488" s="8">
        <f t="shared" si="88"/>
        <v>0</v>
      </c>
      <c r="T488" s="21">
        <f t="shared" si="82"/>
        <v>22</v>
      </c>
      <c r="U488" s="19">
        <f>VLOOKUP($B488,Gas!$B$3:$E$2506,2)</f>
        <v>2.4500000000000002</v>
      </c>
      <c r="V488" s="44">
        <f t="shared" si="83"/>
        <v>12.102040816326529</v>
      </c>
      <c r="W488" s="5">
        <f>VLOOKUP($B488,Gas!$B$3:$E$2506,4)</f>
        <v>0.67060695831714812</v>
      </c>
    </row>
    <row r="489" spans="1:23" x14ac:dyDescent="0.2">
      <c r="A489" s="43">
        <f t="shared" si="86"/>
        <v>22</v>
      </c>
      <c r="B489" s="91">
        <v>36440</v>
      </c>
      <c r="C489" s="92">
        <v>28.48</v>
      </c>
      <c r="D489" s="4">
        <f t="shared" si="81"/>
        <v>-4.026003889995939E-2</v>
      </c>
      <c r="E489" s="100">
        <f t="shared" si="79"/>
        <v>0.44835780720460489</v>
      </c>
      <c r="F489" s="2"/>
      <c r="G489" s="8">
        <f t="shared" si="88"/>
        <v>0</v>
      </c>
      <c r="H489" s="8">
        <f t="shared" si="88"/>
        <v>0</v>
      </c>
      <c r="I489" s="8">
        <f t="shared" si="88"/>
        <v>1.5199999999999996</v>
      </c>
      <c r="J489" s="8">
        <f t="shared" si="88"/>
        <v>6.52</v>
      </c>
      <c r="K489" s="8">
        <f t="shared" si="88"/>
        <v>11.52</v>
      </c>
      <c r="L489" s="8">
        <f t="shared" si="88"/>
        <v>21.52</v>
      </c>
      <c r="M489" s="8">
        <f t="shared" si="88"/>
        <v>8.48</v>
      </c>
      <c r="N489" s="8">
        <f t="shared" si="88"/>
        <v>3.4800000000000004</v>
      </c>
      <c r="O489" s="8">
        <f t="shared" si="88"/>
        <v>0</v>
      </c>
      <c r="P489" s="8">
        <f t="shared" si="88"/>
        <v>0</v>
      </c>
      <c r="Q489" s="8">
        <f t="shared" si="88"/>
        <v>0</v>
      </c>
      <c r="R489" s="8">
        <f t="shared" si="88"/>
        <v>0</v>
      </c>
      <c r="S489" s="8">
        <f t="shared" si="88"/>
        <v>0</v>
      </c>
      <c r="T489" s="21">
        <f t="shared" si="82"/>
        <v>22</v>
      </c>
      <c r="U489" s="19">
        <f>VLOOKUP($B489,Gas!$B$3:$E$2506,2)</f>
        <v>2.4649999999999999</v>
      </c>
      <c r="V489" s="44">
        <f t="shared" si="83"/>
        <v>11.553752535496958</v>
      </c>
      <c r="W489" s="5">
        <f>VLOOKUP($B489,Gas!$B$3:$E$2506,4)</f>
        <v>0.67338022840330647</v>
      </c>
    </row>
    <row r="490" spans="1:23" x14ac:dyDescent="0.2">
      <c r="A490" s="43">
        <f t="shared" si="86"/>
        <v>22</v>
      </c>
      <c r="B490" s="91">
        <v>36441</v>
      </c>
      <c r="C490" s="92">
        <v>28.66</v>
      </c>
      <c r="D490" s="4">
        <f t="shared" si="81"/>
        <v>6.3003358562508582E-3</v>
      </c>
      <c r="E490" s="100">
        <f t="shared" si="79"/>
        <v>0.45116090693253652</v>
      </c>
      <c r="F490" s="2"/>
      <c r="G490" s="8">
        <f t="shared" si="88"/>
        <v>0</v>
      </c>
      <c r="H490" s="8">
        <f t="shared" si="88"/>
        <v>0</v>
      </c>
      <c r="I490" s="8">
        <f t="shared" si="88"/>
        <v>1.3399999999999999</v>
      </c>
      <c r="J490" s="8">
        <f t="shared" si="88"/>
        <v>6.34</v>
      </c>
      <c r="K490" s="8">
        <f t="shared" si="88"/>
        <v>11.34</v>
      </c>
      <c r="L490" s="8">
        <f t="shared" si="88"/>
        <v>21.34</v>
      </c>
      <c r="M490" s="8">
        <f t="shared" si="88"/>
        <v>8.66</v>
      </c>
      <c r="N490" s="8">
        <f t="shared" si="88"/>
        <v>3.66</v>
      </c>
      <c r="O490" s="8">
        <f t="shared" si="88"/>
        <v>0</v>
      </c>
      <c r="P490" s="8">
        <f t="shared" si="88"/>
        <v>0</v>
      </c>
      <c r="Q490" s="8">
        <f t="shared" si="88"/>
        <v>0</v>
      </c>
      <c r="R490" s="8">
        <f t="shared" si="88"/>
        <v>0</v>
      </c>
      <c r="S490" s="8">
        <f t="shared" si="88"/>
        <v>0</v>
      </c>
      <c r="T490" s="21">
        <f t="shared" si="82"/>
        <v>22</v>
      </c>
      <c r="U490" s="19">
        <f>VLOOKUP($B490,Gas!$B$3:$E$2506,2)</f>
        <v>2.4900000000000002</v>
      </c>
      <c r="V490" s="44">
        <f t="shared" si="83"/>
        <v>11.51004016064257</v>
      </c>
      <c r="W490" s="5">
        <f>VLOOKUP($B490,Gas!$B$3:$E$2506,4)</f>
        <v>0.65850950975226952</v>
      </c>
    </row>
    <row r="491" spans="1:23" x14ac:dyDescent="0.2">
      <c r="A491" s="43">
        <f t="shared" si="86"/>
        <v>22</v>
      </c>
      <c r="B491" s="91">
        <v>36444</v>
      </c>
      <c r="C491" s="92">
        <v>28.58</v>
      </c>
      <c r="D491" s="4">
        <f t="shared" si="81"/>
        <v>-2.795249898304512E-3</v>
      </c>
      <c r="E491" s="100">
        <f t="shared" si="79"/>
        <v>0.35732040598808279</v>
      </c>
      <c r="F491" s="2"/>
      <c r="G491" s="8">
        <f t="shared" si="88"/>
        <v>0</v>
      </c>
      <c r="H491" s="8">
        <f t="shared" si="88"/>
        <v>0</v>
      </c>
      <c r="I491" s="8">
        <f t="shared" si="88"/>
        <v>1.4200000000000017</v>
      </c>
      <c r="J491" s="8">
        <f t="shared" si="88"/>
        <v>6.4200000000000017</v>
      </c>
      <c r="K491" s="8">
        <f t="shared" si="88"/>
        <v>11.420000000000002</v>
      </c>
      <c r="L491" s="8">
        <f t="shared" si="88"/>
        <v>21.42</v>
      </c>
      <c r="M491" s="8">
        <f t="shared" si="88"/>
        <v>8.5799999999999983</v>
      </c>
      <c r="N491" s="8">
        <f t="shared" si="88"/>
        <v>3.5799999999999983</v>
      </c>
      <c r="O491" s="8">
        <f t="shared" si="88"/>
        <v>0</v>
      </c>
      <c r="P491" s="8">
        <f t="shared" si="88"/>
        <v>0</v>
      </c>
      <c r="Q491" s="8">
        <f t="shared" si="88"/>
        <v>0</v>
      </c>
      <c r="R491" s="8">
        <f t="shared" si="88"/>
        <v>0</v>
      </c>
      <c r="S491" s="8">
        <f t="shared" si="88"/>
        <v>0</v>
      </c>
      <c r="T491" s="21">
        <f t="shared" si="82"/>
        <v>22</v>
      </c>
      <c r="U491" s="19">
        <f>VLOOKUP($B491,Gas!$B$3:$E$2506,2)</f>
        <v>2.355</v>
      </c>
      <c r="V491" s="44">
        <f t="shared" si="83"/>
        <v>12.13588110403397</v>
      </c>
      <c r="W491" s="5">
        <f>VLOOKUP($B491,Gas!$B$3:$E$2506,4)</f>
        <v>0.51607184468272482</v>
      </c>
    </row>
    <row r="492" spans="1:23" x14ac:dyDescent="0.2">
      <c r="A492" s="43">
        <f t="shared" si="86"/>
        <v>22</v>
      </c>
      <c r="B492" s="91">
        <v>36445</v>
      </c>
      <c r="C492" s="92">
        <v>28.31</v>
      </c>
      <c r="D492" s="4">
        <f t="shared" si="81"/>
        <v>-9.4920733779131541E-3</v>
      </c>
      <c r="E492" s="100">
        <f t="shared" si="79"/>
        <v>0.25224806971291958</v>
      </c>
      <c r="F492" s="2"/>
      <c r="G492" s="8">
        <f t="shared" si="88"/>
        <v>0</v>
      </c>
      <c r="H492" s="8">
        <f t="shared" si="88"/>
        <v>0</v>
      </c>
      <c r="I492" s="8">
        <f t="shared" si="88"/>
        <v>1.6900000000000013</v>
      </c>
      <c r="J492" s="8">
        <f t="shared" si="88"/>
        <v>6.6900000000000013</v>
      </c>
      <c r="K492" s="8">
        <f t="shared" si="88"/>
        <v>11.690000000000001</v>
      </c>
      <c r="L492" s="8">
        <f t="shared" si="88"/>
        <v>21.69</v>
      </c>
      <c r="M492" s="8">
        <f t="shared" si="88"/>
        <v>8.3099999999999987</v>
      </c>
      <c r="N492" s="8">
        <f t="shared" si="88"/>
        <v>3.3099999999999987</v>
      </c>
      <c r="O492" s="8">
        <f t="shared" si="88"/>
        <v>0</v>
      </c>
      <c r="P492" s="8">
        <f t="shared" si="88"/>
        <v>0</v>
      </c>
      <c r="Q492" s="8">
        <f t="shared" si="88"/>
        <v>0</v>
      </c>
      <c r="R492" s="8">
        <f t="shared" si="88"/>
        <v>0</v>
      </c>
      <c r="S492" s="8">
        <f t="shared" si="88"/>
        <v>0</v>
      </c>
      <c r="T492" s="21">
        <f t="shared" si="82"/>
        <v>22</v>
      </c>
      <c r="U492" s="19">
        <f>VLOOKUP($B492,Gas!$B$3:$E$2506,2)</f>
        <v>2.52</v>
      </c>
      <c r="V492" s="44">
        <f t="shared" si="83"/>
        <v>11.234126984126984</v>
      </c>
      <c r="W492" s="5">
        <f>VLOOKUP($B492,Gas!$B$3:$E$2506,4)</f>
        <v>0.65767974472735302</v>
      </c>
    </row>
    <row r="493" spans="1:23" x14ac:dyDescent="0.2">
      <c r="A493" s="43">
        <f t="shared" si="86"/>
        <v>22</v>
      </c>
      <c r="B493" s="91">
        <v>36446</v>
      </c>
      <c r="C493" s="92">
        <v>28.08</v>
      </c>
      <c r="D493" s="4">
        <f t="shared" si="81"/>
        <v>-8.1575199661978268E-3</v>
      </c>
      <c r="E493" s="100">
        <f t="shared" si="79"/>
        <v>0.2514303453637865</v>
      </c>
      <c r="F493" s="2"/>
      <c r="G493" s="8">
        <f t="shared" si="88"/>
        <v>0</v>
      </c>
      <c r="H493" s="8">
        <f t="shared" si="88"/>
        <v>0</v>
      </c>
      <c r="I493" s="8">
        <f t="shared" si="88"/>
        <v>1.9200000000000017</v>
      </c>
      <c r="J493" s="8">
        <f t="shared" si="88"/>
        <v>6.9200000000000017</v>
      </c>
      <c r="K493" s="8">
        <f t="shared" si="88"/>
        <v>11.920000000000002</v>
      </c>
      <c r="L493" s="8">
        <f t="shared" si="88"/>
        <v>21.92</v>
      </c>
      <c r="M493" s="8">
        <f t="shared" si="88"/>
        <v>8.0799999999999983</v>
      </c>
      <c r="N493" s="8">
        <f t="shared" si="88"/>
        <v>3.0799999999999983</v>
      </c>
      <c r="O493" s="8">
        <f t="shared" si="88"/>
        <v>0</v>
      </c>
      <c r="P493" s="8">
        <f t="shared" si="88"/>
        <v>0</v>
      </c>
      <c r="Q493" s="8">
        <f t="shared" si="88"/>
        <v>0</v>
      </c>
      <c r="R493" s="8">
        <f t="shared" si="88"/>
        <v>0</v>
      </c>
      <c r="S493" s="8">
        <f t="shared" si="88"/>
        <v>0</v>
      </c>
      <c r="T493" s="21">
        <f t="shared" si="82"/>
        <v>22</v>
      </c>
      <c r="U493" s="19">
        <f>VLOOKUP($B493,Gas!$B$3:$E$2506,2)</f>
        <v>2.6549999999999998</v>
      </c>
      <c r="V493" s="44">
        <f t="shared" si="83"/>
        <v>10.576271186440678</v>
      </c>
      <c r="W493" s="5">
        <f>VLOOKUP($B493,Gas!$B$3:$E$2506,4)</f>
        <v>0.70878863355591382</v>
      </c>
    </row>
    <row r="494" spans="1:23" x14ac:dyDescent="0.2">
      <c r="A494" s="43">
        <f t="shared" si="86"/>
        <v>22</v>
      </c>
      <c r="B494" s="91">
        <v>36447</v>
      </c>
      <c r="C494" s="92">
        <v>27.93</v>
      </c>
      <c r="D494" s="4">
        <f t="shared" si="81"/>
        <v>-5.3561992005249576E-3</v>
      </c>
      <c r="E494" s="100">
        <f t="shared" si="79"/>
        <v>0.2405280730294409</v>
      </c>
      <c r="F494" s="2"/>
      <c r="G494" s="8">
        <f t="shared" ref="G494:S503" si="89">IF(G$1="P",MAX(0,G$2-$C494),IF(G$1="C",MAX(0,$C494-G$2)))</f>
        <v>0</v>
      </c>
      <c r="H494" s="8">
        <f t="shared" si="89"/>
        <v>0</v>
      </c>
      <c r="I494" s="8">
        <f t="shared" si="89"/>
        <v>2.0700000000000003</v>
      </c>
      <c r="J494" s="8">
        <f t="shared" si="89"/>
        <v>7.07</v>
      </c>
      <c r="K494" s="8">
        <f t="shared" si="89"/>
        <v>12.07</v>
      </c>
      <c r="L494" s="8">
        <f t="shared" si="89"/>
        <v>22.07</v>
      </c>
      <c r="M494" s="8">
        <f t="shared" si="89"/>
        <v>7.93</v>
      </c>
      <c r="N494" s="8">
        <f t="shared" si="89"/>
        <v>2.9299999999999997</v>
      </c>
      <c r="O494" s="8">
        <f t="shared" si="89"/>
        <v>0</v>
      </c>
      <c r="P494" s="8">
        <f t="shared" si="89"/>
        <v>0</v>
      </c>
      <c r="Q494" s="8">
        <f t="shared" si="89"/>
        <v>0</v>
      </c>
      <c r="R494" s="8">
        <f t="shared" si="89"/>
        <v>0</v>
      </c>
      <c r="S494" s="8">
        <f t="shared" si="89"/>
        <v>0</v>
      </c>
      <c r="T494" s="21">
        <f t="shared" si="82"/>
        <v>22</v>
      </c>
      <c r="U494" s="19">
        <f>VLOOKUP($B494,Gas!$B$3:$E$2506,2)</f>
        <v>2.81</v>
      </c>
      <c r="V494" s="44">
        <f t="shared" si="83"/>
        <v>9.9395017793594302</v>
      </c>
      <c r="W494" s="5">
        <f>VLOOKUP($B494,Gas!$B$3:$E$2506,4)</f>
        <v>0.75081889648491629</v>
      </c>
    </row>
    <row r="495" spans="1:23" x14ac:dyDescent="0.2">
      <c r="A495" s="43">
        <f t="shared" si="86"/>
        <v>22</v>
      </c>
      <c r="B495" s="91">
        <v>36448</v>
      </c>
      <c r="C495" s="92">
        <v>28.7</v>
      </c>
      <c r="D495" s="4">
        <f t="shared" si="81"/>
        <v>2.7195742808490082E-2</v>
      </c>
      <c r="E495" s="100">
        <f t="shared" si="79"/>
        <v>0.28973872346837715</v>
      </c>
      <c r="F495" s="2"/>
      <c r="G495" s="8">
        <f t="shared" si="89"/>
        <v>0</v>
      </c>
      <c r="H495" s="8">
        <f t="shared" si="89"/>
        <v>0</v>
      </c>
      <c r="I495" s="8">
        <f t="shared" si="89"/>
        <v>1.3000000000000007</v>
      </c>
      <c r="J495" s="8">
        <f t="shared" si="89"/>
        <v>6.3000000000000007</v>
      </c>
      <c r="K495" s="8">
        <f t="shared" si="89"/>
        <v>11.3</v>
      </c>
      <c r="L495" s="8">
        <f t="shared" si="89"/>
        <v>21.3</v>
      </c>
      <c r="M495" s="8">
        <f t="shared" si="89"/>
        <v>8.6999999999999993</v>
      </c>
      <c r="N495" s="8">
        <f t="shared" si="89"/>
        <v>3.6999999999999993</v>
      </c>
      <c r="O495" s="8">
        <f t="shared" si="89"/>
        <v>0</v>
      </c>
      <c r="P495" s="8">
        <f t="shared" si="89"/>
        <v>0</v>
      </c>
      <c r="Q495" s="8">
        <f t="shared" si="89"/>
        <v>0</v>
      </c>
      <c r="R495" s="8">
        <f t="shared" si="89"/>
        <v>0</v>
      </c>
      <c r="S495" s="8">
        <f t="shared" si="89"/>
        <v>0</v>
      </c>
      <c r="T495" s="21">
        <f t="shared" si="82"/>
        <v>22</v>
      </c>
      <c r="U495" s="19">
        <f>VLOOKUP($B495,Gas!$B$3:$E$2506,2)</f>
        <v>2.7050000000000001</v>
      </c>
      <c r="V495" s="44">
        <f t="shared" si="83"/>
        <v>10.609981515711645</v>
      </c>
      <c r="W495" s="5">
        <f>VLOOKUP($B495,Gas!$B$3:$E$2506,4)</f>
        <v>0.7722929013362807</v>
      </c>
    </row>
    <row r="496" spans="1:23" x14ac:dyDescent="0.2">
      <c r="A496" s="43">
        <f t="shared" si="86"/>
        <v>22</v>
      </c>
      <c r="B496" s="91">
        <v>36451</v>
      </c>
      <c r="C496" s="92">
        <v>32.44</v>
      </c>
      <c r="D496" s="4">
        <f t="shared" si="81"/>
        <v>0.12249510648163663</v>
      </c>
      <c r="E496" s="100">
        <f t="shared" si="79"/>
        <v>0.68918807697802997</v>
      </c>
      <c r="F496" s="2"/>
      <c r="G496" s="8">
        <f t="shared" si="89"/>
        <v>0</v>
      </c>
      <c r="H496" s="8">
        <f t="shared" si="89"/>
        <v>0</v>
      </c>
      <c r="I496" s="8">
        <f t="shared" si="89"/>
        <v>0</v>
      </c>
      <c r="J496" s="8">
        <f t="shared" si="89"/>
        <v>2.5600000000000023</v>
      </c>
      <c r="K496" s="8">
        <f t="shared" si="89"/>
        <v>7.5600000000000023</v>
      </c>
      <c r="L496" s="8">
        <f t="shared" si="89"/>
        <v>17.560000000000002</v>
      </c>
      <c r="M496" s="8">
        <f t="shared" si="89"/>
        <v>12.439999999999998</v>
      </c>
      <c r="N496" s="8">
        <f t="shared" si="89"/>
        <v>7.4399999999999977</v>
      </c>
      <c r="O496" s="8">
        <f t="shared" si="89"/>
        <v>2.4399999999999977</v>
      </c>
      <c r="P496" s="8">
        <f t="shared" si="89"/>
        <v>0</v>
      </c>
      <c r="Q496" s="8">
        <f t="shared" si="89"/>
        <v>0</v>
      </c>
      <c r="R496" s="8">
        <f t="shared" si="89"/>
        <v>0</v>
      </c>
      <c r="S496" s="8">
        <f t="shared" si="89"/>
        <v>0</v>
      </c>
      <c r="T496" s="21">
        <f t="shared" si="82"/>
        <v>22</v>
      </c>
      <c r="U496" s="19">
        <f>VLOOKUP($B496,Gas!$B$3:$E$2506,2)</f>
        <v>2.67</v>
      </c>
      <c r="V496" s="44">
        <f t="shared" si="83"/>
        <v>12.149812734082396</v>
      </c>
      <c r="W496" s="5">
        <f>VLOOKUP($B496,Gas!$B$3:$E$2506,4)</f>
        <v>0.77391330727178764</v>
      </c>
    </row>
    <row r="497" spans="1:23" x14ac:dyDescent="0.2">
      <c r="A497" s="43">
        <f t="shared" si="86"/>
        <v>22</v>
      </c>
      <c r="B497" s="91">
        <v>36452</v>
      </c>
      <c r="C497" s="92">
        <v>32.28</v>
      </c>
      <c r="D497" s="4">
        <f t="shared" si="81"/>
        <v>-4.944385845463967E-3</v>
      </c>
      <c r="E497" s="100">
        <f t="shared" si="79"/>
        <v>0.68385617534534016</v>
      </c>
      <c r="F497" s="2"/>
      <c r="G497" s="8">
        <f t="shared" si="89"/>
        <v>0</v>
      </c>
      <c r="H497" s="8">
        <f t="shared" si="89"/>
        <v>0</v>
      </c>
      <c r="I497" s="8">
        <f t="shared" si="89"/>
        <v>0</v>
      </c>
      <c r="J497" s="8">
        <f t="shared" si="89"/>
        <v>2.7199999999999989</v>
      </c>
      <c r="K497" s="8">
        <f t="shared" si="89"/>
        <v>7.7199999999999989</v>
      </c>
      <c r="L497" s="8">
        <f t="shared" si="89"/>
        <v>17.72</v>
      </c>
      <c r="M497" s="8">
        <f t="shared" si="89"/>
        <v>12.280000000000001</v>
      </c>
      <c r="N497" s="8">
        <f t="shared" si="89"/>
        <v>7.2800000000000011</v>
      </c>
      <c r="O497" s="8">
        <f t="shared" si="89"/>
        <v>2.2800000000000011</v>
      </c>
      <c r="P497" s="8">
        <f t="shared" si="89"/>
        <v>0</v>
      </c>
      <c r="Q497" s="8">
        <f t="shared" si="89"/>
        <v>0</v>
      </c>
      <c r="R497" s="8">
        <f t="shared" si="89"/>
        <v>0</v>
      </c>
      <c r="S497" s="8">
        <f t="shared" si="89"/>
        <v>0</v>
      </c>
      <c r="T497" s="21">
        <f t="shared" si="82"/>
        <v>22</v>
      </c>
      <c r="U497" s="19">
        <f>VLOOKUP($B497,Gas!$B$3:$E$2506,2)</f>
        <v>2.8149999999999999</v>
      </c>
      <c r="V497" s="44">
        <f t="shared" si="83"/>
        <v>11.467140319715808</v>
      </c>
      <c r="W497" s="5">
        <f>VLOOKUP($B497,Gas!$B$3:$E$2506,4)</f>
        <v>0.69065278289451304</v>
      </c>
    </row>
    <row r="498" spans="1:23" x14ac:dyDescent="0.2">
      <c r="A498" s="43">
        <f t="shared" si="86"/>
        <v>22</v>
      </c>
      <c r="B498" s="91">
        <v>36453</v>
      </c>
      <c r="C498" s="92">
        <v>32.46</v>
      </c>
      <c r="D498" s="4">
        <f t="shared" si="81"/>
        <v>5.5607186846971792E-3</v>
      </c>
      <c r="E498" s="100">
        <f t="shared" si="79"/>
        <v>0.68381840930727278</v>
      </c>
      <c r="F498" s="2"/>
      <c r="G498" s="8">
        <f t="shared" si="89"/>
        <v>0</v>
      </c>
      <c r="H498" s="8">
        <f t="shared" si="89"/>
        <v>0</v>
      </c>
      <c r="I498" s="8">
        <f t="shared" si="89"/>
        <v>0</v>
      </c>
      <c r="J498" s="8">
        <f t="shared" si="89"/>
        <v>2.5399999999999991</v>
      </c>
      <c r="K498" s="8">
        <f t="shared" si="89"/>
        <v>7.5399999999999991</v>
      </c>
      <c r="L498" s="8">
        <f t="shared" si="89"/>
        <v>17.54</v>
      </c>
      <c r="M498" s="8">
        <f t="shared" si="89"/>
        <v>12.46</v>
      </c>
      <c r="N498" s="8">
        <f t="shared" si="89"/>
        <v>7.4600000000000009</v>
      </c>
      <c r="O498" s="8">
        <f t="shared" si="89"/>
        <v>2.4600000000000009</v>
      </c>
      <c r="P498" s="8">
        <f t="shared" si="89"/>
        <v>0</v>
      </c>
      <c r="Q498" s="8">
        <f t="shared" si="89"/>
        <v>0</v>
      </c>
      <c r="R498" s="8">
        <f t="shared" si="89"/>
        <v>0</v>
      </c>
      <c r="S498" s="8">
        <f t="shared" si="89"/>
        <v>0</v>
      </c>
      <c r="T498" s="21">
        <f t="shared" si="82"/>
        <v>22</v>
      </c>
      <c r="U498" s="19">
        <f>VLOOKUP($B498,Gas!$B$3:$E$2506,2)</f>
        <v>2.89</v>
      </c>
      <c r="V498" s="44">
        <f t="shared" si="83"/>
        <v>11.231833910034602</v>
      </c>
      <c r="W498" s="5">
        <f>VLOOKUP($B498,Gas!$B$3:$E$2506,4)</f>
        <v>0.68131046671917217</v>
      </c>
    </row>
    <row r="499" spans="1:23" x14ac:dyDescent="0.2">
      <c r="A499" s="43">
        <f t="shared" si="86"/>
        <v>22</v>
      </c>
      <c r="B499" s="91">
        <v>36454</v>
      </c>
      <c r="C499" s="92">
        <v>32.880000000000003</v>
      </c>
      <c r="D499" s="4">
        <f t="shared" si="81"/>
        <v>1.2856008101533955E-2</v>
      </c>
      <c r="E499" s="100">
        <f t="shared" si="79"/>
        <v>0.62659253149560656</v>
      </c>
      <c r="F499" s="2"/>
      <c r="G499" s="8">
        <f t="shared" si="89"/>
        <v>0</v>
      </c>
      <c r="H499" s="8">
        <f t="shared" si="89"/>
        <v>0</v>
      </c>
      <c r="I499" s="8">
        <f t="shared" si="89"/>
        <v>0</v>
      </c>
      <c r="J499" s="8">
        <f t="shared" si="89"/>
        <v>2.1199999999999974</v>
      </c>
      <c r="K499" s="8">
        <f t="shared" si="89"/>
        <v>7.1199999999999974</v>
      </c>
      <c r="L499" s="8">
        <f t="shared" si="89"/>
        <v>17.119999999999997</v>
      </c>
      <c r="M499" s="8">
        <f t="shared" si="89"/>
        <v>12.880000000000003</v>
      </c>
      <c r="N499" s="8">
        <f t="shared" si="89"/>
        <v>7.8800000000000026</v>
      </c>
      <c r="O499" s="8">
        <f t="shared" si="89"/>
        <v>2.8800000000000026</v>
      </c>
      <c r="P499" s="8">
        <f t="shared" si="89"/>
        <v>0</v>
      </c>
      <c r="Q499" s="8">
        <f t="shared" si="89"/>
        <v>0</v>
      </c>
      <c r="R499" s="8">
        <f t="shared" si="89"/>
        <v>0</v>
      </c>
      <c r="S499" s="8">
        <f t="shared" si="89"/>
        <v>0</v>
      </c>
      <c r="T499" s="21">
        <f t="shared" si="82"/>
        <v>22</v>
      </c>
      <c r="U499" s="19">
        <f>VLOOKUP($B499,Gas!$B$3:$E$2506,2)</f>
        <v>2.9</v>
      </c>
      <c r="V499" s="44">
        <f t="shared" si="83"/>
        <v>11.337931034482759</v>
      </c>
      <c r="W499" s="5">
        <f>VLOOKUP($B499,Gas!$B$3:$E$2506,4)</f>
        <v>0.6774096241380666</v>
      </c>
    </row>
    <row r="500" spans="1:23" x14ac:dyDescent="0.2">
      <c r="A500" s="43">
        <f t="shared" si="86"/>
        <v>22</v>
      </c>
      <c r="B500" s="91">
        <v>36455</v>
      </c>
      <c r="C500" s="92">
        <v>32.1</v>
      </c>
      <c r="D500" s="4">
        <f t="shared" si="81"/>
        <v>-2.4008540052009041E-2</v>
      </c>
      <c r="E500" s="100">
        <f t="shared" si="79"/>
        <v>0.65510724025563327</v>
      </c>
      <c r="F500" s="2"/>
      <c r="G500" s="8">
        <f t="shared" si="89"/>
        <v>0</v>
      </c>
      <c r="H500" s="8">
        <f t="shared" si="89"/>
        <v>0</v>
      </c>
      <c r="I500" s="8">
        <f t="shared" si="89"/>
        <v>0</v>
      </c>
      <c r="J500" s="8">
        <f t="shared" si="89"/>
        <v>2.8999999999999986</v>
      </c>
      <c r="K500" s="8">
        <f t="shared" si="89"/>
        <v>7.8999999999999986</v>
      </c>
      <c r="L500" s="8">
        <f t="shared" si="89"/>
        <v>17.899999999999999</v>
      </c>
      <c r="M500" s="8">
        <f t="shared" si="89"/>
        <v>12.100000000000001</v>
      </c>
      <c r="N500" s="8">
        <f t="shared" si="89"/>
        <v>7.1000000000000014</v>
      </c>
      <c r="O500" s="8">
        <f t="shared" si="89"/>
        <v>2.1000000000000014</v>
      </c>
      <c r="P500" s="8">
        <f t="shared" si="89"/>
        <v>0</v>
      </c>
      <c r="Q500" s="8">
        <f t="shared" si="89"/>
        <v>0</v>
      </c>
      <c r="R500" s="8">
        <f t="shared" si="89"/>
        <v>0</v>
      </c>
      <c r="S500" s="8">
        <f t="shared" si="89"/>
        <v>0</v>
      </c>
      <c r="T500" s="21">
        <f t="shared" si="82"/>
        <v>22</v>
      </c>
      <c r="U500" s="19">
        <f>VLOOKUP($B500,Gas!$B$3:$E$2506,2)</f>
        <v>2.9950000000000001</v>
      </c>
      <c r="V500" s="44">
        <f t="shared" si="83"/>
        <v>10.717863105175292</v>
      </c>
      <c r="W500" s="5">
        <f>VLOOKUP($B500,Gas!$B$3:$E$2506,4)</f>
        <v>0.60815474133203595</v>
      </c>
    </row>
    <row r="501" spans="1:23" x14ac:dyDescent="0.2">
      <c r="A501" s="43">
        <f t="shared" si="86"/>
        <v>22</v>
      </c>
      <c r="B501" s="91">
        <v>36458</v>
      </c>
      <c r="C501" s="92">
        <v>33.729999999999997</v>
      </c>
      <c r="D501" s="4">
        <f t="shared" si="81"/>
        <v>4.9531618937588499E-2</v>
      </c>
      <c r="E501" s="100">
        <f t="shared" si="79"/>
        <v>0.6756771854966751</v>
      </c>
      <c r="F501" s="2"/>
      <c r="G501" s="8">
        <f t="shared" si="89"/>
        <v>0</v>
      </c>
      <c r="H501" s="8">
        <f t="shared" si="89"/>
        <v>0</v>
      </c>
      <c r="I501" s="8">
        <f t="shared" si="89"/>
        <v>0</v>
      </c>
      <c r="J501" s="8">
        <f t="shared" si="89"/>
        <v>1.2700000000000031</v>
      </c>
      <c r="K501" s="8">
        <f t="shared" si="89"/>
        <v>6.2700000000000031</v>
      </c>
      <c r="L501" s="8">
        <f t="shared" si="89"/>
        <v>16.270000000000003</v>
      </c>
      <c r="M501" s="8">
        <f t="shared" si="89"/>
        <v>13.729999999999997</v>
      </c>
      <c r="N501" s="8">
        <f t="shared" si="89"/>
        <v>8.7299999999999969</v>
      </c>
      <c r="O501" s="8">
        <f t="shared" si="89"/>
        <v>3.7299999999999969</v>
      </c>
      <c r="P501" s="8">
        <f t="shared" si="89"/>
        <v>0</v>
      </c>
      <c r="Q501" s="8">
        <f t="shared" si="89"/>
        <v>0</v>
      </c>
      <c r="R501" s="8">
        <f t="shared" si="89"/>
        <v>0</v>
      </c>
      <c r="S501" s="8">
        <f t="shared" si="89"/>
        <v>0</v>
      </c>
      <c r="T501" s="21">
        <f t="shared" si="82"/>
        <v>22</v>
      </c>
      <c r="U501" s="19">
        <f>VLOOKUP($B501,Gas!$B$3:$E$2506,2)</f>
        <v>3.0049999999999999</v>
      </c>
      <c r="V501" s="44">
        <f t="shared" si="83"/>
        <v>11.224625623960065</v>
      </c>
      <c r="W501" s="5">
        <f>VLOOKUP($B501,Gas!$B$3:$E$2506,4)</f>
        <v>0.3828174234622635</v>
      </c>
    </row>
    <row r="502" spans="1:23" x14ac:dyDescent="0.2">
      <c r="A502" s="43">
        <f t="shared" si="86"/>
        <v>22</v>
      </c>
      <c r="B502" s="91">
        <v>36459</v>
      </c>
      <c r="C502" s="92">
        <v>31.37</v>
      </c>
      <c r="D502" s="4">
        <f t="shared" si="81"/>
        <v>-7.2535626870971939E-2</v>
      </c>
      <c r="E502" s="100">
        <f t="shared" ref="E502:E565" si="90">STDEV(D493:D502)*SQRT(trade_day)</f>
        <v>0.80447211239520777</v>
      </c>
      <c r="F502" s="2"/>
      <c r="G502" s="8">
        <f t="shared" si="89"/>
        <v>0</v>
      </c>
      <c r="H502" s="8">
        <f t="shared" si="89"/>
        <v>0</v>
      </c>
      <c r="I502" s="8">
        <f t="shared" si="89"/>
        <v>0</v>
      </c>
      <c r="J502" s="8">
        <f t="shared" si="89"/>
        <v>3.629999999999999</v>
      </c>
      <c r="K502" s="8">
        <f t="shared" si="89"/>
        <v>8.629999999999999</v>
      </c>
      <c r="L502" s="8">
        <f t="shared" si="89"/>
        <v>18.63</v>
      </c>
      <c r="M502" s="8">
        <f t="shared" si="89"/>
        <v>11.370000000000001</v>
      </c>
      <c r="N502" s="8">
        <f t="shared" si="89"/>
        <v>6.370000000000001</v>
      </c>
      <c r="O502" s="8">
        <f t="shared" si="89"/>
        <v>1.370000000000001</v>
      </c>
      <c r="P502" s="8">
        <f t="shared" si="89"/>
        <v>0</v>
      </c>
      <c r="Q502" s="8">
        <f t="shared" si="89"/>
        <v>0</v>
      </c>
      <c r="R502" s="8">
        <f t="shared" si="89"/>
        <v>0</v>
      </c>
      <c r="S502" s="8">
        <f t="shared" si="89"/>
        <v>0</v>
      </c>
      <c r="T502" s="21">
        <f t="shared" si="82"/>
        <v>22</v>
      </c>
      <c r="U502" s="19">
        <f>VLOOKUP($B502,Gas!$B$3:$E$2506,2)</f>
        <v>2.9750000000000001</v>
      </c>
      <c r="V502" s="44">
        <f t="shared" si="83"/>
        <v>10.54453781512605</v>
      </c>
      <c r="W502" s="5">
        <f>VLOOKUP($B502,Gas!$B$3:$E$2506,4)</f>
        <v>0.37572120926133523</v>
      </c>
    </row>
    <row r="503" spans="1:23" x14ac:dyDescent="0.2">
      <c r="A503" s="43">
        <f t="shared" si="86"/>
        <v>22</v>
      </c>
      <c r="B503" s="91">
        <v>36460</v>
      </c>
      <c r="C503" s="92">
        <v>30.37</v>
      </c>
      <c r="D503" s="4">
        <f t="shared" si="81"/>
        <v>-3.2396743144929359E-2</v>
      </c>
      <c r="E503" s="100">
        <f t="shared" si="90"/>
        <v>0.82865572806744625</v>
      </c>
      <c r="F503" s="2"/>
      <c r="G503" s="8">
        <f t="shared" si="89"/>
        <v>0</v>
      </c>
      <c r="H503" s="8">
        <f t="shared" si="89"/>
        <v>0</v>
      </c>
      <c r="I503" s="8">
        <f t="shared" si="89"/>
        <v>0</v>
      </c>
      <c r="J503" s="8">
        <f t="shared" si="89"/>
        <v>4.629999999999999</v>
      </c>
      <c r="K503" s="8">
        <f t="shared" si="89"/>
        <v>9.629999999999999</v>
      </c>
      <c r="L503" s="8">
        <f t="shared" si="89"/>
        <v>19.63</v>
      </c>
      <c r="M503" s="8">
        <f t="shared" si="89"/>
        <v>10.370000000000001</v>
      </c>
      <c r="N503" s="8">
        <f t="shared" si="89"/>
        <v>5.370000000000001</v>
      </c>
      <c r="O503" s="8">
        <f t="shared" si="89"/>
        <v>0.37000000000000099</v>
      </c>
      <c r="P503" s="8">
        <f t="shared" si="89"/>
        <v>0</v>
      </c>
      <c r="Q503" s="8">
        <f t="shared" si="89"/>
        <v>0</v>
      </c>
      <c r="R503" s="8">
        <f t="shared" si="89"/>
        <v>0</v>
      </c>
      <c r="S503" s="8">
        <f t="shared" si="89"/>
        <v>0</v>
      </c>
      <c r="T503" s="21">
        <f t="shared" si="82"/>
        <v>22</v>
      </c>
      <c r="U503" s="19">
        <f>VLOOKUP($B503,Gas!$B$3:$E$2506,2)</f>
        <v>2.9649999999999999</v>
      </c>
      <c r="V503" s="44">
        <f t="shared" si="83"/>
        <v>10.242833052276561</v>
      </c>
      <c r="W503" s="5">
        <f>VLOOKUP($B503,Gas!$B$3:$E$2506,4)</f>
        <v>0.38017658690839934</v>
      </c>
    </row>
    <row r="504" spans="1:23" x14ac:dyDescent="0.2">
      <c r="A504" s="43">
        <f t="shared" si="86"/>
        <v>22</v>
      </c>
      <c r="B504" s="91">
        <v>36461</v>
      </c>
      <c r="C504" s="92">
        <v>30.24</v>
      </c>
      <c r="D504" s="4">
        <f t="shared" si="81"/>
        <v>-4.2897277463252136E-3</v>
      </c>
      <c r="E504" s="100">
        <f t="shared" si="90"/>
        <v>0.82820100787532891</v>
      </c>
      <c r="F504" s="2"/>
      <c r="G504" s="8">
        <f t="shared" ref="G504:S513" si="91">IF(G$1="P",MAX(0,G$2-$C504),IF(G$1="C",MAX(0,$C504-G$2)))</f>
        <v>0</v>
      </c>
      <c r="H504" s="8">
        <f t="shared" si="91"/>
        <v>0</v>
      </c>
      <c r="I504" s="8">
        <f t="shared" si="91"/>
        <v>0</v>
      </c>
      <c r="J504" s="8">
        <f t="shared" si="91"/>
        <v>4.7600000000000016</v>
      </c>
      <c r="K504" s="8">
        <f t="shared" si="91"/>
        <v>9.7600000000000016</v>
      </c>
      <c r="L504" s="8">
        <f t="shared" si="91"/>
        <v>19.760000000000002</v>
      </c>
      <c r="M504" s="8">
        <f t="shared" si="91"/>
        <v>10.239999999999998</v>
      </c>
      <c r="N504" s="8">
        <f t="shared" si="91"/>
        <v>5.2399999999999984</v>
      </c>
      <c r="O504" s="8">
        <f t="shared" si="91"/>
        <v>0.23999999999999844</v>
      </c>
      <c r="P504" s="8">
        <f t="shared" si="91"/>
        <v>0</v>
      </c>
      <c r="Q504" s="8">
        <f t="shared" si="91"/>
        <v>0</v>
      </c>
      <c r="R504" s="8">
        <f t="shared" si="91"/>
        <v>0</v>
      </c>
      <c r="S504" s="8">
        <f t="shared" si="91"/>
        <v>0</v>
      </c>
      <c r="T504" s="21">
        <f t="shared" si="82"/>
        <v>22</v>
      </c>
      <c r="U504" s="19">
        <f>VLOOKUP($B504,Gas!$B$3:$E$2506,2)</f>
        <v>3.02</v>
      </c>
      <c r="V504" s="44">
        <f t="shared" si="83"/>
        <v>10.013245033112582</v>
      </c>
      <c r="W504" s="5">
        <f>VLOOKUP($B504,Gas!$B$3:$E$2506,4)</f>
        <v>0.37582060448387261</v>
      </c>
    </row>
    <row r="505" spans="1:23" x14ac:dyDescent="0.2">
      <c r="A505" s="43">
        <f t="shared" si="86"/>
        <v>22</v>
      </c>
      <c r="B505" s="91">
        <v>36462</v>
      </c>
      <c r="C505" s="92">
        <v>30.35</v>
      </c>
      <c r="D505" s="4">
        <f t="shared" si="81"/>
        <v>3.6309661941751545E-3</v>
      </c>
      <c r="E505" s="100">
        <f t="shared" si="90"/>
        <v>0.82133978366507843</v>
      </c>
      <c r="F505" s="2"/>
      <c r="G505" s="8">
        <f t="shared" si="91"/>
        <v>0</v>
      </c>
      <c r="H505" s="8">
        <f t="shared" si="91"/>
        <v>0</v>
      </c>
      <c r="I505" s="8">
        <f t="shared" si="91"/>
        <v>0</v>
      </c>
      <c r="J505" s="8">
        <f t="shared" si="91"/>
        <v>4.6499999999999986</v>
      </c>
      <c r="K505" s="8">
        <f t="shared" si="91"/>
        <v>9.6499999999999986</v>
      </c>
      <c r="L505" s="8">
        <f t="shared" si="91"/>
        <v>19.649999999999999</v>
      </c>
      <c r="M505" s="8">
        <f t="shared" si="91"/>
        <v>10.350000000000001</v>
      </c>
      <c r="N505" s="8">
        <f t="shared" si="91"/>
        <v>5.3500000000000014</v>
      </c>
      <c r="O505" s="8">
        <f t="shared" si="91"/>
        <v>0.35000000000000142</v>
      </c>
      <c r="P505" s="8">
        <f t="shared" si="91"/>
        <v>0</v>
      </c>
      <c r="Q505" s="8">
        <f t="shared" si="91"/>
        <v>0</v>
      </c>
      <c r="R505" s="8">
        <f t="shared" si="91"/>
        <v>0</v>
      </c>
      <c r="S505" s="8">
        <f t="shared" si="91"/>
        <v>0</v>
      </c>
      <c r="T505" s="21">
        <f t="shared" si="82"/>
        <v>22</v>
      </c>
      <c r="U505" s="19">
        <f>VLOOKUP($B505,Gas!$B$3:$E$2506,2)</f>
        <v>2.9950000000000001</v>
      </c>
      <c r="V505" s="44">
        <f t="shared" si="83"/>
        <v>10.13355592654424</v>
      </c>
      <c r="W505" s="5">
        <f>VLOOKUP($B505,Gas!$B$3:$E$2506,4)</f>
        <v>0.27672376855956404</v>
      </c>
    </row>
    <row r="506" spans="1:23" x14ac:dyDescent="0.2">
      <c r="A506" s="43">
        <f t="shared" si="86"/>
        <v>23</v>
      </c>
      <c r="B506" s="91">
        <v>36465</v>
      </c>
      <c r="C506" s="92">
        <v>30.56</v>
      </c>
      <c r="D506" s="4">
        <f t="shared" si="81"/>
        <v>6.8954467928124888E-3</v>
      </c>
      <c r="E506" s="100">
        <f t="shared" si="90"/>
        <v>0.50783099749416893</v>
      </c>
      <c r="F506" s="2"/>
      <c r="G506" s="8">
        <f t="shared" si="91"/>
        <v>0</v>
      </c>
      <c r="H506" s="8">
        <f t="shared" si="91"/>
        <v>0</v>
      </c>
      <c r="I506" s="8">
        <f t="shared" si="91"/>
        <v>0</v>
      </c>
      <c r="J506" s="8">
        <f t="shared" si="91"/>
        <v>4.4400000000000013</v>
      </c>
      <c r="K506" s="8">
        <f t="shared" si="91"/>
        <v>9.4400000000000013</v>
      </c>
      <c r="L506" s="8">
        <f t="shared" si="91"/>
        <v>19.440000000000001</v>
      </c>
      <c r="M506" s="8">
        <f t="shared" si="91"/>
        <v>10.559999999999999</v>
      </c>
      <c r="N506" s="8">
        <f t="shared" si="91"/>
        <v>5.5599999999999987</v>
      </c>
      <c r="O506" s="8">
        <f t="shared" si="91"/>
        <v>0.55999999999999872</v>
      </c>
      <c r="P506" s="8">
        <f t="shared" si="91"/>
        <v>0</v>
      </c>
      <c r="Q506" s="8">
        <f t="shared" si="91"/>
        <v>0</v>
      </c>
      <c r="R506" s="8">
        <f t="shared" si="91"/>
        <v>0</v>
      </c>
      <c r="S506" s="8">
        <f t="shared" si="91"/>
        <v>0</v>
      </c>
      <c r="T506" s="21">
        <f t="shared" si="82"/>
        <v>23</v>
      </c>
      <c r="U506" s="19">
        <f>VLOOKUP($B506,Gas!$B$3:$E$2506,2)</f>
        <v>2.7949999999999999</v>
      </c>
      <c r="V506" s="44">
        <f t="shared" si="83"/>
        <v>10.933810375670841</v>
      </c>
      <c r="W506" s="5">
        <f>VLOOKUP($B506,Gas!$B$3:$E$2506,4)</f>
        <v>0.47786188176711603</v>
      </c>
    </row>
    <row r="507" spans="1:23" x14ac:dyDescent="0.2">
      <c r="A507" s="43">
        <f t="shared" si="86"/>
        <v>23</v>
      </c>
      <c r="B507" s="91">
        <v>36466</v>
      </c>
      <c r="C507" s="92">
        <v>30.22</v>
      </c>
      <c r="D507" s="4">
        <f t="shared" si="81"/>
        <v>-1.1188007453726265E-2</v>
      </c>
      <c r="E507" s="100">
        <f t="shared" si="90"/>
        <v>0.5084398986125086</v>
      </c>
      <c r="F507" s="2"/>
      <c r="G507" s="8">
        <f t="shared" si="91"/>
        <v>0</v>
      </c>
      <c r="H507" s="8">
        <f t="shared" si="91"/>
        <v>0</v>
      </c>
      <c r="I507" s="8">
        <f t="shared" si="91"/>
        <v>0</v>
      </c>
      <c r="J507" s="8">
        <f t="shared" si="91"/>
        <v>4.7800000000000011</v>
      </c>
      <c r="K507" s="8">
        <f t="shared" si="91"/>
        <v>9.7800000000000011</v>
      </c>
      <c r="L507" s="8">
        <f t="shared" si="91"/>
        <v>19.78</v>
      </c>
      <c r="M507" s="8">
        <f t="shared" si="91"/>
        <v>10.219999999999999</v>
      </c>
      <c r="N507" s="8">
        <f t="shared" si="91"/>
        <v>5.2199999999999989</v>
      </c>
      <c r="O507" s="8">
        <f t="shared" si="91"/>
        <v>0.21999999999999886</v>
      </c>
      <c r="P507" s="8">
        <f t="shared" si="91"/>
        <v>0</v>
      </c>
      <c r="Q507" s="8">
        <f t="shared" si="91"/>
        <v>0</v>
      </c>
      <c r="R507" s="8">
        <f t="shared" si="91"/>
        <v>0</v>
      </c>
      <c r="S507" s="8">
        <f t="shared" si="91"/>
        <v>0</v>
      </c>
      <c r="T507" s="21">
        <f t="shared" si="82"/>
        <v>23</v>
      </c>
      <c r="U507" s="19">
        <f>VLOOKUP($B507,Gas!$B$3:$E$2506,2)</f>
        <v>2.73</v>
      </c>
      <c r="V507" s="44">
        <f t="shared" si="83"/>
        <v>11.069597069597069</v>
      </c>
      <c r="W507" s="5">
        <f>VLOOKUP($B507,Gas!$B$3:$E$2506,4)</f>
        <v>0.48204808472789906</v>
      </c>
    </row>
    <row r="508" spans="1:23" x14ac:dyDescent="0.2">
      <c r="A508" s="43">
        <f t="shared" si="86"/>
        <v>23</v>
      </c>
      <c r="B508" s="91">
        <v>36467</v>
      </c>
      <c r="C508" s="92">
        <v>31.48</v>
      </c>
      <c r="D508" s="4">
        <f t="shared" si="81"/>
        <v>4.0848466704609045E-2</v>
      </c>
      <c r="E508" s="100">
        <f t="shared" si="90"/>
        <v>0.55988481137471402</v>
      </c>
      <c r="F508" s="2"/>
      <c r="G508" s="8">
        <f t="shared" si="91"/>
        <v>0</v>
      </c>
      <c r="H508" s="8">
        <f t="shared" si="91"/>
        <v>0</v>
      </c>
      <c r="I508" s="8">
        <f t="shared" si="91"/>
        <v>0</v>
      </c>
      <c r="J508" s="8">
        <f t="shared" si="91"/>
        <v>3.5199999999999996</v>
      </c>
      <c r="K508" s="8">
        <f t="shared" si="91"/>
        <v>8.52</v>
      </c>
      <c r="L508" s="8">
        <f t="shared" si="91"/>
        <v>18.52</v>
      </c>
      <c r="M508" s="8">
        <f t="shared" si="91"/>
        <v>11.48</v>
      </c>
      <c r="N508" s="8">
        <f t="shared" si="91"/>
        <v>6.48</v>
      </c>
      <c r="O508" s="8">
        <f t="shared" si="91"/>
        <v>1.4800000000000004</v>
      </c>
      <c r="P508" s="8">
        <f t="shared" si="91"/>
        <v>0</v>
      </c>
      <c r="Q508" s="8">
        <f t="shared" si="91"/>
        <v>0</v>
      </c>
      <c r="R508" s="8">
        <f t="shared" si="91"/>
        <v>0</v>
      </c>
      <c r="S508" s="8">
        <f t="shared" si="91"/>
        <v>0</v>
      </c>
      <c r="T508" s="21">
        <f t="shared" si="82"/>
        <v>23</v>
      </c>
      <c r="U508" s="19">
        <f>VLOOKUP($B508,Gas!$B$3:$E$2506,2)</f>
        <v>2.8149999999999999</v>
      </c>
      <c r="V508" s="44">
        <f t="shared" si="83"/>
        <v>11.182948490230906</v>
      </c>
      <c r="W508" s="5">
        <f>VLOOKUP($B508,Gas!$B$3:$E$2506,4)</f>
        <v>0.53902835243137637</v>
      </c>
    </row>
    <row r="509" spans="1:23" x14ac:dyDescent="0.2">
      <c r="A509" s="43">
        <f t="shared" si="86"/>
        <v>23</v>
      </c>
      <c r="B509" s="91">
        <v>36468</v>
      </c>
      <c r="C509" s="92">
        <v>33.340000000000003</v>
      </c>
      <c r="D509" s="4">
        <f t="shared" si="81"/>
        <v>5.7405453773445587E-2</v>
      </c>
      <c r="E509" s="100">
        <f t="shared" si="90"/>
        <v>0.63442324497679026</v>
      </c>
      <c r="F509" s="2"/>
      <c r="G509" s="8">
        <f t="shared" si="91"/>
        <v>0</v>
      </c>
      <c r="H509" s="8">
        <f t="shared" si="91"/>
        <v>0</v>
      </c>
      <c r="I509" s="8">
        <f t="shared" si="91"/>
        <v>0</v>
      </c>
      <c r="J509" s="8">
        <f t="shared" si="91"/>
        <v>1.6599999999999966</v>
      </c>
      <c r="K509" s="8">
        <f t="shared" si="91"/>
        <v>6.6599999999999966</v>
      </c>
      <c r="L509" s="8">
        <f t="shared" si="91"/>
        <v>16.659999999999997</v>
      </c>
      <c r="M509" s="8">
        <f t="shared" si="91"/>
        <v>13.340000000000003</v>
      </c>
      <c r="N509" s="8">
        <f t="shared" si="91"/>
        <v>8.3400000000000034</v>
      </c>
      <c r="O509" s="8">
        <f t="shared" si="91"/>
        <v>3.3400000000000034</v>
      </c>
      <c r="P509" s="8">
        <f t="shared" si="91"/>
        <v>0</v>
      </c>
      <c r="Q509" s="8">
        <f t="shared" si="91"/>
        <v>0</v>
      </c>
      <c r="R509" s="8">
        <f t="shared" si="91"/>
        <v>0</v>
      </c>
      <c r="S509" s="8">
        <f t="shared" si="91"/>
        <v>0</v>
      </c>
      <c r="T509" s="21">
        <f t="shared" si="82"/>
        <v>23</v>
      </c>
      <c r="U509" s="19">
        <f>VLOOKUP($B509,Gas!$B$3:$E$2506,2)</f>
        <v>2.835</v>
      </c>
      <c r="V509" s="44">
        <f t="shared" si="83"/>
        <v>11.760141093474429</v>
      </c>
      <c r="W509" s="5">
        <f>VLOOKUP($B509,Gas!$B$3:$E$2506,4)</f>
        <v>0.54417982241296314</v>
      </c>
    </row>
    <row r="510" spans="1:23" x14ac:dyDescent="0.2">
      <c r="A510" s="43">
        <f t="shared" si="86"/>
        <v>23</v>
      </c>
      <c r="B510" s="91">
        <v>36469</v>
      </c>
      <c r="C510" s="92">
        <v>30.41</v>
      </c>
      <c r="D510" s="4">
        <f t="shared" si="81"/>
        <v>-9.1986375633374806E-2</v>
      </c>
      <c r="E510" s="100">
        <f t="shared" si="90"/>
        <v>0.78353924277612808</v>
      </c>
      <c r="F510" s="2"/>
      <c r="G510" s="8">
        <f t="shared" si="91"/>
        <v>0</v>
      </c>
      <c r="H510" s="8">
        <f t="shared" si="91"/>
        <v>0</v>
      </c>
      <c r="I510" s="8">
        <f t="shared" si="91"/>
        <v>0</v>
      </c>
      <c r="J510" s="8">
        <f t="shared" si="91"/>
        <v>4.59</v>
      </c>
      <c r="K510" s="8">
        <f t="shared" si="91"/>
        <v>9.59</v>
      </c>
      <c r="L510" s="8">
        <f t="shared" si="91"/>
        <v>19.59</v>
      </c>
      <c r="M510" s="8">
        <f t="shared" si="91"/>
        <v>10.41</v>
      </c>
      <c r="N510" s="8">
        <f t="shared" si="91"/>
        <v>5.41</v>
      </c>
      <c r="O510" s="8">
        <f t="shared" si="91"/>
        <v>0.41000000000000014</v>
      </c>
      <c r="P510" s="8">
        <f t="shared" si="91"/>
        <v>0</v>
      </c>
      <c r="Q510" s="8">
        <f t="shared" si="91"/>
        <v>0</v>
      </c>
      <c r="R510" s="8">
        <f t="shared" si="91"/>
        <v>0</v>
      </c>
      <c r="S510" s="8">
        <f t="shared" si="91"/>
        <v>0</v>
      </c>
      <c r="T510" s="21">
        <f t="shared" si="82"/>
        <v>23</v>
      </c>
      <c r="U510" s="19">
        <f>VLOOKUP($B510,Gas!$B$3:$E$2506,2)</f>
        <v>2.74</v>
      </c>
      <c r="V510" s="44">
        <f t="shared" si="83"/>
        <v>11.098540145985401</v>
      </c>
      <c r="W510" s="5">
        <f>VLOOKUP($B510,Gas!$B$3:$E$2506,4)</f>
        <v>0.57048827103647692</v>
      </c>
    </row>
    <row r="511" spans="1:23" x14ac:dyDescent="0.2">
      <c r="A511" s="43">
        <f t="shared" si="86"/>
        <v>23</v>
      </c>
      <c r="B511" s="91">
        <v>36472</v>
      </c>
      <c r="C511" s="92">
        <v>30.94</v>
      </c>
      <c r="D511" s="4">
        <f t="shared" si="81"/>
        <v>1.7278343455646859E-2</v>
      </c>
      <c r="E511" s="100">
        <f t="shared" si="90"/>
        <v>0.73586431946701936</v>
      </c>
      <c r="F511" s="2"/>
      <c r="G511" s="8">
        <f t="shared" si="91"/>
        <v>0</v>
      </c>
      <c r="H511" s="8">
        <f t="shared" si="91"/>
        <v>0</v>
      </c>
      <c r="I511" s="8">
        <f t="shared" si="91"/>
        <v>0</v>
      </c>
      <c r="J511" s="8">
        <f t="shared" si="91"/>
        <v>4.0599999999999987</v>
      </c>
      <c r="K511" s="8">
        <f t="shared" si="91"/>
        <v>9.0599999999999987</v>
      </c>
      <c r="L511" s="8">
        <f t="shared" si="91"/>
        <v>19.059999999999999</v>
      </c>
      <c r="M511" s="8">
        <f t="shared" si="91"/>
        <v>10.940000000000001</v>
      </c>
      <c r="N511" s="8">
        <f t="shared" si="91"/>
        <v>5.9400000000000013</v>
      </c>
      <c r="O511" s="8">
        <f t="shared" si="91"/>
        <v>0.94000000000000128</v>
      </c>
      <c r="P511" s="8">
        <f t="shared" si="91"/>
        <v>0</v>
      </c>
      <c r="Q511" s="8">
        <f t="shared" si="91"/>
        <v>0</v>
      </c>
      <c r="R511" s="8">
        <f t="shared" si="91"/>
        <v>0</v>
      </c>
      <c r="S511" s="8">
        <f t="shared" si="91"/>
        <v>0</v>
      </c>
      <c r="T511" s="21">
        <f t="shared" si="82"/>
        <v>23</v>
      </c>
      <c r="U511" s="19">
        <f>VLOOKUP($B511,Gas!$B$3:$E$2506,2)</f>
        <v>2.625</v>
      </c>
      <c r="V511" s="44">
        <f t="shared" si="83"/>
        <v>11.786666666666667</v>
      </c>
      <c r="W511" s="5">
        <f>VLOOKUP($B511,Gas!$B$3:$E$2506,4)</f>
        <v>0.58309153712342976</v>
      </c>
    </row>
    <row r="512" spans="1:23" x14ac:dyDescent="0.2">
      <c r="A512" s="43">
        <f t="shared" si="86"/>
        <v>23</v>
      </c>
      <c r="B512" s="91">
        <v>36473</v>
      </c>
      <c r="C512" s="92">
        <v>29.61</v>
      </c>
      <c r="D512" s="4">
        <f t="shared" si="81"/>
        <v>-4.3937703031420229E-2</v>
      </c>
      <c r="E512" s="100">
        <f t="shared" si="90"/>
        <v>0.67854017168992908</v>
      </c>
      <c r="F512" s="2"/>
      <c r="G512" s="8">
        <f t="shared" si="91"/>
        <v>0</v>
      </c>
      <c r="H512" s="8">
        <f t="shared" si="91"/>
        <v>0</v>
      </c>
      <c r="I512" s="8">
        <f t="shared" si="91"/>
        <v>0.39000000000000057</v>
      </c>
      <c r="J512" s="8">
        <f t="shared" si="91"/>
        <v>5.3900000000000006</v>
      </c>
      <c r="K512" s="8">
        <f t="shared" si="91"/>
        <v>10.39</v>
      </c>
      <c r="L512" s="8">
        <f t="shared" si="91"/>
        <v>20.39</v>
      </c>
      <c r="M512" s="8">
        <f t="shared" si="91"/>
        <v>9.61</v>
      </c>
      <c r="N512" s="8">
        <f t="shared" si="91"/>
        <v>4.6099999999999994</v>
      </c>
      <c r="O512" s="8">
        <f t="shared" si="91"/>
        <v>0</v>
      </c>
      <c r="P512" s="8">
        <f t="shared" si="91"/>
        <v>0</v>
      </c>
      <c r="Q512" s="8">
        <f t="shared" si="91"/>
        <v>0</v>
      </c>
      <c r="R512" s="8">
        <f t="shared" si="91"/>
        <v>0</v>
      </c>
      <c r="S512" s="8">
        <f t="shared" si="91"/>
        <v>0</v>
      </c>
      <c r="T512" s="21">
        <f t="shared" si="82"/>
        <v>23</v>
      </c>
      <c r="U512" s="19">
        <f>VLOOKUP($B512,Gas!$B$3:$E$2506,2)</f>
        <v>2.59</v>
      </c>
      <c r="V512" s="44">
        <f t="shared" si="83"/>
        <v>11.432432432432433</v>
      </c>
      <c r="W512" s="5">
        <f>VLOOKUP($B512,Gas!$B$3:$E$2506,4)</f>
        <v>0.41526212316175137</v>
      </c>
    </row>
    <row r="513" spans="1:23" x14ac:dyDescent="0.2">
      <c r="A513" s="43">
        <f t="shared" si="86"/>
        <v>23</v>
      </c>
      <c r="B513" s="91">
        <v>36474</v>
      </c>
      <c r="C513" s="92">
        <v>29.09</v>
      </c>
      <c r="D513" s="4">
        <f t="shared" si="81"/>
        <v>-1.7717669606389621E-2</v>
      </c>
      <c r="E513" s="100">
        <f t="shared" si="90"/>
        <v>0.66640279037211014</v>
      </c>
      <c r="F513" s="2"/>
      <c r="G513" s="8">
        <f t="shared" si="91"/>
        <v>0</v>
      </c>
      <c r="H513" s="8">
        <f t="shared" si="91"/>
        <v>0</v>
      </c>
      <c r="I513" s="8">
        <f t="shared" si="91"/>
        <v>0.91000000000000014</v>
      </c>
      <c r="J513" s="8">
        <f t="shared" si="91"/>
        <v>5.91</v>
      </c>
      <c r="K513" s="8">
        <f t="shared" si="91"/>
        <v>10.91</v>
      </c>
      <c r="L513" s="8">
        <f t="shared" si="91"/>
        <v>20.91</v>
      </c>
      <c r="M513" s="8">
        <f t="shared" si="91"/>
        <v>9.09</v>
      </c>
      <c r="N513" s="8">
        <f t="shared" si="91"/>
        <v>4.09</v>
      </c>
      <c r="O513" s="8">
        <f t="shared" si="91"/>
        <v>0</v>
      </c>
      <c r="P513" s="8">
        <f t="shared" si="91"/>
        <v>0</v>
      </c>
      <c r="Q513" s="8">
        <f t="shared" si="91"/>
        <v>0</v>
      </c>
      <c r="R513" s="8">
        <f t="shared" si="91"/>
        <v>0</v>
      </c>
      <c r="S513" s="8">
        <f t="shared" si="91"/>
        <v>0</v>
      </c>
      <c r="T513" s="21">
        <f t="shared" si="82"/>
        <v>23</v>
      </c>
      <c r="U513" s="19">
        <f>VLOOKUP($B513,Gas!$B$3:$E$2506,2)</f>
        <v>2.44</v>
      </c>
      <c r="V513" s="44">
        <f t="shared" si="83"/>
        <v>11.922131147540984</v>
      </c>
      <c r="W513" s="5">
        <f>VLOOKUP($B513,Gas!$B$3:$E$2506,4)</f>
        <v>0.5177833955053317</v>
      </c>
    </row>
    <row r="514" spans="1:23" x14ac:dyDescent="0.2">
      <c r="A514" s="43">
        <f t="shared" si="86"/>
        <v>23</v>
      </c>
      <c r="B514" s="91">
        <v>36475</v>
      </c>
      <c r="C514" s="92">
        <v>30.08</v>
      </c>
      <c r="D514" s="4">
        <f t="shared" si="81"/>
        <v>3.3466026574528705E-2</v>
      </c>
      <c r="E514" s="100">
        <f t="shared" si="90"/>
        <v>0.69265027577812199</v>
      </c>
      <c r="F514" s="2"/>
      <c r="G514" s="8">
        <f t="shared" ref="G514:S523" si="92">IF(G$1="P",MAX(0,G$2-$C514),IF(G$1="C",MAX(0,$C514-G$2)))</f>
        <v>0</v>
      </c>
      <c r="H514" s="8">
        <f t="shared" si="92"/>
        <v>0</v>
      </c>
      <c r="I514" s="8">
        <f t="shared" si="92"/>
        <v>0</v>
      </c>
      <c r="J514" s="8">
        <f t="shared" si="92"/>
        <v>4.9200000000000017</v>
      </c>
      <c r="K514" s="8">
        <f t="shared" si="92"/>
        <v>9.9200000000000017</v>
      </c>
      <c r="L514" s="8">
        <f t="shared" si="92"/>
        <v>19.920000000000002</v>
      </c>
      <c r="M514" s="8">
        <f t="shared" si="92"/>
        <v>10.079999999999998</v>
      </c>
      <c r="N514" s="8">
        <f t="shared" si="92"/>
        <v>5.0799999999999983</v>
      </c>
      <c r="O514" s="8">
        <f t="shared" si="92"/>
        <v>7.9999999999998295E-2</v>
      </c>
      <c r="P514" s="8">
        <f t="shared" si="92"/>
        <v>0</v>
      </c>
      <c r="Q514" s="8">
        <f t="shared" si="92"/>
        <v>0</v>
      </c>
      <c r="R514" s="8">
        <f t="shared" si="92"/>
        <v>0</v>
      </c>
      <c r="S514" s="8">
        <f t="shared" si="92"/>
        <v>0</v>
      </c>
      <c r="T514" s="21">
        <f t="shared" si="82"/>
        <v>23</v>
      </c>
      <c r="U514" s="19">
        <f>VLOOKUP($B514,Gas!$B$3:$E$2506,2)</f>
        <v>2.395</v>
      </c>
      <c r="V514" s="44">
        <f t="shared" si="83"/>
        <v>12.559498956158663</v>
      </c>
      <c r="W514" s="5">
        <f>VLOOKUP($B514,Gas!$B$3:$E$2506,4)</f>
        <v>0.50324191182234057</v>
      </c>
    </row>
    <row r="515" spans="1:23" x14ac:dyDescent="0.2">
      <c r="A515" s="43">
        <f t="shared" si="86"/>
        <v>23</v>
      </c>
      <c r="B515" s="91">
        <v>36476</v>
      </c>
      <c r="C515" s="92">
        <v>31.25</v>
      </c>
      <c r="D515" s="4">
        <f t="shared" si="81"/>
        <v>3.8158877100771538E-2</v>
      </c>
      <c r="E515" s="100">
        <f t="shared" si="90"/>
        <v>0.71941047162006588</v>
      </c>
      <c r="F515" s="2"/>
      <c r="G515" s="8">
        <f t="shared" si="92"/>
        <v>0</v>
      </c>
      <c r="H515" s="8">
        <f t="shared" si="92"/>
        <v>0</v>
      </c>
      <c r="I515" s="8">
        <f t="shared" si="92"/>
        <v>0</v>
      </c>
      <c r="J515" s="8">
        <f t="shared" si="92"/>
        <v>3.75</v>
      </c>
      <c r="K515" s="8">
        <f t="shared" si="92"/>
        <v>8.75</v>
      </c>
      <c r="L515" s="8">
        <f t="shared" si="92"/>
        <v>18.75</v>
      </c>
      <c r="M515" s="8">
        <f t="shared" si="92"/>
        <v>11.25</v>
      </c>
      <c r="N515" s="8">
        <f t="shared" si="92"/>
        <v>6.25</v>
      </c>
      <c r="O515" s="8">
        <f t="shared" si="92"/>
        <v>1.25</v>
      </c>
      <c r="P515" s="8">
        <f t="shared" si="92"/>
        <v>0</v>
      </c>
      <c r="Q515" s="8">
        <f t="shared" si="92"/>
        <v>0</v>
      </c>
      <c r="R515" s="8">
        <f t="shared" si="92"/>
        <v>0</v>
      </c>
      <c r="S515" s="8">
        <f t="shared" si="92"/>
        <v>0</v>
      </c>
      <c r="T515" s="21">
        <f t="shared" si="82"/>
        <v>23</v>
      </c>
      <c r="U515" s="19">
        <f>VLOOKUP($B515,Gas!$B$3:$E$2506,2)</f>
        <v>2.395</v>
      </c>
      <c r="V515" s="44">
        <f t="shared" si="83"/>
        <v>13.048016701461378</v>
      </c>
      <c r="W515" s="5">
        <f>VLOOKUP($B515,Gas!$B$3:$E$2506,4)</f>
        <v>0.50796636416225149</v>
      </c>
    </row>
    <row r="516" spans="1:23" x14ac:dyDescent="0.2">
      <c r="A516" s="43">
        <f t="shared" si="86"/>
        <v>23</v>
      </c>
      <c r="B516" s="91">
        <v>36479</v>
      </c>
      <c r="C516" s="92">
        <v>31.79</v>
      </c>
      <c r="D516" s="4">
        <f t="shared" ref="D516:D579" si="93">LN(C516/C515)</f>
        <v>1.7132398740300793E-2</v>
      </c>
      <c r="E516" s="100">
        <f t="shared" si="90"/>
        <v>0.72279382994729569</v>
      </c>
      <c r="F516" s="2"/>
      <c r="G516" s="8">
        <f t="shared" si="92"/>
        <v>0</v>
      </c>
      <c r="H516" s="8">
        <f t="shared" si="92"/>
        <v>0</v>
      </c>
      <c r="I516" s="8">
        <f t="shared" si="92"/>
        <v>0</v>
      </c>
      <c r="J516" s="8">
        <f t="shared" si="92"/>
        <v>3.2100000000000009</v>
      </c>
      <c r="K516" s="8">
        <f t="shared" si="92"/>
        <v>8.2100000000000009</v>
      </c>
      <c r="L516" s="8">
        <f t="shared" si="92"/>
        <v>18.21</v>
      </c>
      <c r="M516" s="8">
        <f t="shared" si="92"/>
        <v>11.79</v>
      </c>
      <c r="N516" s="8">
        <f t="shared" si="92"/>
        <v>6.7899999999999991</v>
      </c>
      <c r="O516" s="8">
        <f t="shared" si="92"/>
        <v>1.7899999999999991</v>
      </c>
      <c r="P516" s="8">
        <f t="shared" si="92"/>
        <v>0</v>
      </c>
      <c r="Q516" s="8">
        <f t="shared" si="92"/>
        <v>0</v>
      </c>
      <c r="R516" s="8">
        <f t="shared" si="92"/>
        <v>0</v>
      </c>
      <c r="S516" s="8">
        <f t="shared" si="92"/>
        <v>0</v>
      </c>
      <c r="T516" s="21">
        <f t="shared" ref="T516:T579" si="94">A516</f>
        <v>23</v>
      </c>
      <c r="U516" s="19">
        <f>VLOOKUP($B516,Gas!$B$3:$E$2506,2)</f>
        <v>2.1349999999999998</v>
      </c>
      <c r="V516" s="44">
        <f t="shared" ref="V516:V579" si="95">C516/U516</f>
        <v>14.889929742388761</v>
      </c>
      <c r="W516" s="5">
        <f>VLOOKUP($B516,Gas!$B$3:$E$2506,4)</f>
        <v>0.72346114855524735</v>
      </c>
    </row>
    <row r="517" spans="1:23" x14ac:dyDescent="0.2">
      <c r="A517" s="43">
        <f t="shared" si="86"/>
        <v>23</v>
      </c>
      <c r="B517" s="91">
        <v>36480</v>
      </c>
      <c r="C517" s="92">
        <v>34.020000000000003</v>
      </c>
      <c r="D517" s="4">
        <f t="shared" si="93"/>
        <v>6.7796812045004415E-2</v>
      </c>
      <c r="E517" s="100">
        <f t="shared" si="90"/>
        <v>0.78229619247847826</v>
      </c>
      <c r="F517" s="2"/>
      <c r="G517" s="8">
        <f t="shared" si="92"/>
        <v>0</v>
      </c>
      <c r="H517" s="8">
        <f t="shared" si="92"/>
        <v>0</v>
      </c>
      <c r="I517" s="8">
        <f t="shared" si="92"/>
        <v>0</v>
      </c>
      <c r="J517" s="8">
        <f t="shared" si="92"/>
        <v>0.97999999999999687</v>
      </c>
      <c r="K517" s="8">
        <f t="shared" si="92"/>
        <v>5.9799999999999969</v>
      </c>
      <c r="L517" s="8">
        <f t="shared" si="92"/>
        <v>15.979999999999997</v>
      </c>
      <c r="M517" s="8">
        <f t="shared" si="92"/>
        <v>14.020000000000003</v>
      </c>
      <c r="N517" s="8">
        <f t="shared" si="92"/>
        <v>9.0200000000000031</v>
      </c>
      <c r="O517" s="8">
        <f t="shared" si="92"/>
        <v>4.0200000000000031</v>
      </c>
      <c r="P517" s="8">
        <f t="shared" si="92"/>
        <v>0</v>
      </c>
      <c r="Q517" s="8">
        <f t="shared" si="92"/>
        <v>0</v>
      </c>
      <c r="R517" s="8">
        <f t="shared" si="92"/>
        <v>0</v>
      </c>
      <c r="S517" s="8">
        <f t="shared" si="92"/>
        <v>0</v>
      </c>
      <c r="T517" s="21">
        <f t="shared" si="94"/>
        <v>23</v>
      </c>
      <c r="U517" s="19">
        <f>VLOOKUP($B517,Gas!$B$3:$E$2506,2)</f>
        <v>2.31</v>
      </c>
      <c r="V517" s="44">
        <f t="shared" si="95"/>
        <v>14.727272727272728</v>
      </c>
      <c r="W517" s="5">
        <f>VLOOKUP($B517,Gas!$B$3:$E$2506,4)</f>
        <v>0.94165309091785698</v>
      </c>
    </row>
    <row r="518" spans="1:23" x14ac:dyDescent="0.2">
      <c r="A518" s="43">
        <f t="shared" si="86"/>
        <v>23</v>
      </c>
      <c r="B518" s="91">
        <v>36481</v>
      </c>
      <c r="C518" s="92">
        <v>38.869999999999997</v>
      </c>
      <c r="D518" s="4">
        <f t="shared" si="93"/>
        <v>0.13327415789641586</v>
      </c>
      <c r="E518" s="100">
        <f t="shared" si="90"/>
        <v>0.987156856130877</v>
      </c>
      <c r="F518" s="2"/>
      <c r="G518" s="8">
        <f t="shared" si="92"/>
        <v>0</v>
      </c>
      <c r="H518" s="8">
        <f t="shared" si="92"/>
        <v>0</v>
      </c>
      <c r="I518" s="8">
        <f t="shared" si="92"/>
        <v>0</v>
      </c>
      <c r="J518" s="8">
        <f t="shared" si="92"/>
        <v>0</v>
      </c>
      <c r="K518" s="8">
        <f t="shared" si="92"/>
        <v>1.1300000000000026</v>
      </c>
      <c r="L518" s="8">
        <f t="shared" si="92"/>
        <v>11.130000000000003</v>
      </c>
      <c r="M518" s="8">
        <f t="shared" si="92"/>
        <v>18.869999999999997</v>
      </c>
      <c r="N518" s="8">
        <f t="shared" si="92"/>
        <v>13.869999999999997</v>
      </c>
      <c r="O518" s="8">
        <f t="shared" si="92"/>
        <v>8.8699999999999974</v>
      </c>
      <c r="P518" s="8">
        <f t="shared" si="92"/>
        <v>3.8699999999999974</v>
      </c>
      <c r="Q518" s="8">
        <f t="shared" si="92"/>
        <v>0</v>
      </c>
      <c r="R518" s="8">
        <f t="shared" si="92"/>
        <v>0</v>
      </c>
      <c r="S518" s="8">
        <f t="shared" si="92"/>
        <v>0</v>
      </c>
      <c r="T518" s="21">
        <f t="shared" si="94"/>
        <v>23</v>
      </c>
      <c r="U518" s="19">
        <f>VLOOKUP($B518,Gas!$B$3:$E$2506,2)</f>
        <v>2.23</v>
      </c>
      <c r="V518" s="44">
        <f t="shared" si="95"/>
        <v>17.430493273542599</v>
      </c>
      <c r="W518" s="5">
        <f>VLOOKUP($B518,Gas!$B$3:$E$2506,4)</f>
        <v>0.9463129212234993</v>
      </c>
    </row>
    <row r="519" spans="1:23" x14ac:dyDescent="0.2">
      <c r="A519" s="43">
        <f t="shared" si="86"/>
        <v>23</v>
      </c>
      <c r="B519" s="91">
        <v>36482</v>
      </c>
      <c r="C519" s="92">
        <v>34.979999999999997</v>
      </c>
      <c r="D519" s="4">
        <f t="shared" si="93"/>
        <v>-0.10544627527367581</v>
      </c>
      <c r="E519" s="100">
        <f t="shared" si="90"/>
        <v>1.1440766931944588</v>
      </c>
      <c r="F519" s="2"/>
      <c r="G519" s="8">
        <f t="shared" si="92"/>
        <v>0</v>
      </c>
      <c r="H519" s="8">
        <f t="shared" si="92"/>
        <v>0</v>
      </c>
      <c r="I519" s="8">
        <f t="shared" si="92"/>
        <v>0</v>
      </c>
      <c r="J519" s="8">
        <f t="shared" si="92"/>
        <v>2.0000000000003126E-2</v>
      </c>
      <c r="K519" s="8">
        <f t="shared" si="92"/>
        <v>5.0200000000000031</v>
      </c>
      <c r="L519" s="8">
        <f t="shared" si="92"/>
        <v>15.020000000000003</v>
      </c>
      <c r="M519" s="8">
        <f t="shared" si="92"/>
        <v>14.979999999999997</v>
      </c>
      <c r="N519" s="8">
        <f t="shared" si="92"/>
        <v>9.9799999999999969</v>
      </c>
      <c r="O519" s="8">
        <f t="shared" si="92"/>
        <v>4.9799999999999969</v>
      </c>
      <c r="P519" s="8">
        <f t="shared" si="92"/>
        <v>0</v>
      </c>
      <c r="Q519" s="8">
        <f t="shared" si="92"/>
        <v>0</v>
      </c>
      <c r="R519" s="8">
        <f t="shared" si="92"/>
        <v>0</v>
      </c>
      <c r="S519" s="8">
        <f t="shared" si="92"/>
        <v>0</v>
      </c>
      <c r="T519" s="21">
        <f t="shared" si="94"/>
        <v>23</v>
      </c>
      <c r="U519" s="19">
        <f>VLOOKUP($B519,Gas!$B$3:$E$2506,2)</f>
        <v>2.2400000000000002</v>
      </c>
      <c r="V519" s="44">
        <f t="shared" si="95"/>
        <v>15.616071428571425</v>
      </c>
      <c r="W519" s="5">
        <f>VLOOKUP($B519,Gas!$B$3:$E$2506,4)</f>
        <v>0.94981957194187006</v>
      </c>
    </row>
    <row r="520" spans="1:23" x14ac:dyDescent="0.2">
      <c r="A520" s="43">
        <f t="shared" si="86"/>
        <v>23</v>
      </c>
      <c r="B520" s="91">
        <v>36483</v>
      </c>
      <c r="C520" s="92">
        <v>33.78</v>
      </c>
      <c r="D520" s="4">
        <f t="shared" si="93"/>
        <v>-3.4907558210801923E-2</v>
      </c>
      <c r="E520" s="100">
        <f t="shared" si="90"/>
        <v>1.040884900815424</v>
      </c>
      <c r="F520" s="2"/>
      <c r="G520" s="8">
        <f t="shared" si="92"/>
        <v>0</v>
      </c>
      <c r="H520" s="8">
        <f t="shared" si="92"/>
        <v>0</v>
      </c>
      <c r="I520" s="8">
        <f t="shared" si="92"/>
        <v>0</v>
      </c>
      <c r="J520" s="8">
        <f t="shared" si="92"/>
        <v>1.2199999999999989</v>
      </c>
      <c r="K520" s="8">
        <f t="shared" si="92"/>
        <v>6.2199999999999989</v>
      </c>
      <c r="L520" s="8">
        <f t="shared" si="92"/>
        <v>16.22</v>
      </c>
      <c r="M520" s="8">
        <f t="shared" si="92"/>
        <v>13.780000000000001</v>
      </c>
      <c r="N520" s="8">
        <f t="shared" si="92"/>
        <v>8.7800000000000011</v>
      </c>
      <c r="O520" s="8">
        <f t="shared" si="92"/>
        <v>3.7800000000000011</v>
      </c>
      <c r="P520" s="8">
        <f t="shared" si="92"/>
        <v>0</v>
      </c>
      <c r="Q520" s="8">
        <f t="shared" si="92"/>
        <v>0</v>
      </c>
      <c r="R520" s="8">
        <f t="shared" si="92"/>
        <v>0</v>
      </c>
      <c r="S520" s="8">
        <f t="shared" si="92"/>
        <v>0</v>
      </c>
      <c r="T520" s="21">
        <f t="shared" si="94"/>
        <v>23</v>
      </c>
      <c r="U520" s="19">
        <f>VLOOKUP($B520,Gas!$B$3:$E$2506,2)</f>
        <v>2.2200000000000002</v>
      </c>
      <c r="V520" s="44">
        <f t="shared" si="95"/>
        <v>15.216216216216216</v>
      </c>
      <c r="W520" s="5">
        <f>VLOOKUP($B520,Gas!$B$3:$E$2506,4)</f>
        <v>0.9506640207368745</v>
      </c>
    </row>
    <row r="521" spans="1:23" x14ac:dyDescent="0.2">
      <c r="A521" s="43">
        <f t="shared" si="86"/>
        <v>23</v>
      </c>
      <c r="B521" s="91">
        <v>36486</v>
      </c>
      <c r="C521" s="92">
        <v>33.29</v>
      </c>
      <c r="D521" s="4">
        <f t="shared" si="93"/>
        <v>-1.4611859792720521E-2</v>
      </c>
      <c r="E521" s="100">
        <f t="shared" si="90"/>
        <v>1.0473176306605645</v>
      </c>
      <c r="F521" s="2"/>
      <c r="G521" s="8">
        <f t="shared" si="92"/>
        <v>0</v>
      </c>
      <c r="H521" s="8">
        <f t="shared" si="92"/>
        <v>0</v>
      </c>
      <c r="I521" s="8">
        <f t="shared" si="92"/>
        <v>0</v>
      </c>
      <c r="J521" s="8">
        <f t="shared" si="92"/>
        <v>1.7100000000000009</v>
      </c>
      <c r="K521" s="8">
        <f t="shared" si="92"/>
        <v>6.7100000000000009</v>
      </c>
      <c r="L521" s="8">
        <f t="shared" si="92"/>
        <v>16.71</v>
      </c>
      <c r="M521" s="8">
        <f t="shared" si="92"/>
        <v>13.29</v>
      </c>
      <c r="N521" s="8">
        <f t="shared" si="92"/>
        <v>8.2899999999999991</v>
      </c>
      <c r="O521" s="8">
        <f t="shared" si="92"/>
        <v>3.2899999999999991</v>
      </c>
      <c r="P521" s="8">
        <f t="shared" si="92"/>
        <v>0</v>
      </c>
      <c r="Q521" s="8">
        <f t="shared" si="92"/>
        <v>0</v>
      </c>
      <c r="R521" s="8">
        <f t="shared" si="92"/>
        <v>0</v>
      </c>
      <c r="S521" s="8">
        <f t="shared" si="92"/>
        <v>0</v>
      </c>
      <c r="T521" s="21">
        <f t="shared" si="94"/>
        <v>23</v>
      </c>
      <c r="U521" s="19">
        <f>VLOOKUP($B521,Gas!$B$3:$E$2506,2)</f>
        <v>2.15</v>
      </c>
      <c r="V521" s="44">
        <f t="shared" si="95"/>
        <v>15.483720930232558</v>
      </c>
      <c r="W521" s="5">
        <f>VLOOKUP($B521,Gas!$B$3:$E$2506,4)</f>
        <v>0.91440196356332759</v>
      </c>
    </row>
    <row r="522" spans="1:23" x14ac:dyDescent="0.2">
      <c r="A522" s="43">
        <f t="shared" si="86"/>
        <v>23</v>
      </c>
      <c r="B522" s="91">
        <v>36487</v>
      </c>
      <c r="C522" s="92">
        <v>29.97</v>
      </c>
      <c r="D522" s="4">
        <f t="shared" si="93"/>
        <v>-0.10506017025836176</v>
      </c>
      <c r="E522" s="100">
        <f t="shared" si="90"/>
        <v>1.1680457913407942</v>
      </c>
      <c r="F522" s="2"/>
      <c r="G522" s="8">
        <f t="shared" si="92"/>
        <v>0</v>
      </c>
      <c r="H522" s="8">
        <f t="shared" si="92"/>
        <v>0</v>
      </c>
      <c r="I522" s="8">
        <f t="shared" si="92"/>
        <v>3.0000000000001137E-2</v>
      </c>
      <c r="J522" s="8">
        <f t="shared" si="92"/>
        <v>5.0300000000000011</v>
      </c>
      <c r="K522" s="8">
        <f t="shared" si="92"/>
        <v>10.030000000000001</v>
      </c>
      <c r="L522" s="8">
        <f t="shared" si="92"/>
        <v>20.03</v>
      </c>
      <c r="M522" s="8">
        <f t="shared" si="92"/>
        <v>9.9699999999999989</v>
      </c>
      <c r="N522" s="8">
        <f t="shared" si="92"/>
        <v>4.9699999999999989</v>
      </c>
      <c r="O522" s="8">
        <f t="shared" si="92"/>
        <v>0</v>
      </c>
      <c r="P522" s="8">
        <f t="shared" si="92"/>
        <v>0</v>
      </c>
      <c r="Q522" s="8">
        <f t="shared" si="92"/>
        <v>0</v>
      </c>
      <c r="R522" s="8">
        <f t="shared" si="92"/>
        <v>0</v>
      </c>
      <c r="S522" s="8">
        <f t="shared" si="92"/>
        <v>0</v>
      </c>
      <c r="T522" s="21">
        <f t="shared" si="94"/>
        <v>23</v>
      </c>
      <c r="U522" s="19">
        <f>VLOOKUP($B522,Gas!$B$3:$E$2506,2)</f>
        <v>2.0350000000000001</v>
      </c>
      <c r="V522" s="44">
        <f t="shared" si="95"/>
        <v>14.727272727272725</v>
      </c>
      <c r="W522" s="5">
        <f>VLOOKUP($B522,Gas!$B$3:$E$2506,4)</f>
        <v>0.67898054056708013</v>
      </c>
    </row>
    <row r="523" spans="1:23" x14ac:dyDescent="0.2">
      <c r="A523" s="43">
        <f t="shared" si="86"/>
        <v>23</v>
      </c>
      <c r="B523" s="91">
        <v>36488</v>
      </c>
      <c r="C523" s="92">
        <v>29.84</v>
      </c>
      <c r="D523" s="4">
        <f t="shared" si="93"/>
        <v>-4.347105993011754E-3</v>
      </c>
      <c r="E523" s="100">
        <f t="shared" si="90"/>
        <v>1.1639337431779455</v>
      </c>
      <c r="F523" s="2"/>
      <c r="G523" s="8">
        <f t="shared" si="92"/>
        <v>0</v>
      </c>
      <c r="H523" s="8">
        <f t="shared" si="92"/>
        <v>0</v>
      </c>
      <c r="I523" s="8">
        <f t="shared" si="92"/>
        <v>0.16000000000000014</v>
      </c>
      <c r="J523" s="8">
        <f t="shared" si="92"/>
        <v>5.16</v>
      </c>
      <c r="K523" s="8">
        <f t="shared" si="92"/>
        <v>10.16</v>
      </c>
      <c r="L523" s="8">
        <f t="shared" si="92"/>
        <v>20.16</v>
      </c>
      <c r="M523" s="8">
        <f t="shared" si="92"/>
        <v>9.84</v>
      </c>
      <c r="N523" s="8">
        <f t="shared" si="92"/>
        <v>4.84</v>
      </c>
      <c r="O523" s="8">
        <f t="shared" si="92"/>
        <v>0</v>
      </c>
      <c r="P523" s="8">
        <f t="shared" si="92"/>
        <v>0</v>
      </c>
      <c r="Q523" s="8">
        <f t="shared" si="92"/>
        <v>0</v>
      </c>
      <c r="R523" s="8">
        <f t="shared" si="92"/>
        <v>0</v>
      </c>
      <c r="S523" s="8">
        <f t="shared" si="92"/>
        <v>0</v>
      </c>
      <c r="T523" s="21">
        <f t="shared" si="94"/>
        <v>23</v>
      </c>
      <c r="U523" s="19">
        <f>VLOOKUP($B523,Gas!$B$3:$E$2506,2)</f>
        <v>1.99</v>
      </c>
      <c r="V523" s="44">
        <f t="shared" si="95"/>
        <v>14.994974874371859</v>
      </c>
      <c r="W523" s="5">
        <f>VLOOKUP($B523,Gas!$B$3:$E$2506,4)</f>
        <v>0.68597720774202331</v>
      </c>
    </row>
    <row r="524" spans="1:23" x14ac:dyDescent="0.2">
      <c r="A524" s="43">
        <f t="shared" si="86"/>
        <v>23</v>
      </c>
      <c r="B524" s="91">
        <v>36493</v>
      </c>
      <c r="C524" s="92">
        <v>34.880000000000003</v>
      </c>
      <c r="D524" s="4">
        <f t="shared" si="93"/>
        <v>0.15606382370521887</v>
      </c>
      <c r="E524" s="100">
        <f t="shared" si="90"/>
        <v>1.3932323592256042</v>
      </c>
      <c r="F524" s="2"/>
      <c r="G524" s="8">
        <f t="shared" ref="G524:S533" si="96">IF(G$1="P",MAX(0,G$2-$C524),IF(G$1="C",MAX(0,$C524-G$2)))</f>
        <v>0</v>
      </c>
      <c r="H524" s="8">
        <f t="shared" si="96"/>
        <v>0</v>
      </c>
      <c r="I524" s="8">
        <f t="shared" si="96"/>
        <v>0</v>
      </c>
      <c r="J524" s="8">
        <f t="shared" si="96"/>
        <v>0.11999999999999744</v>
      </c>
      <c r="K524" s="8">
        <f t="shared" si="96"/>
        <v>5.1199999999999974</v>
      </c>
      <c r="L524" s="8">
        <f t="shared" si="96"/>
        <v>15.119999999999997</v>
      </c>
      <c r="M524" s="8">
        <f t="shared" si="96"/>
        <v>14.880000000000003</v>
      </c>
      <c r="N524" s="8">
        <f t="shared" si="96"/>
        <v>9.8800000000000026</v>
      </c>
      <c r="O524" s="8">
        <f t="shared" si="96"/>
        <v>4.8800000000000026</v>
      </c>
      <c r="P524" s="8">
        <f t="shared" si="96"/>
        <v>0</v>
      </c>
      <c r="Q524" s="8">
        <f t="shared" si="96"/>
        <v>0</v>
      </c>
      <c r="R524" s="8">
        <f t="shared" si="96"/>
        <v>0</v>
      </c>
      <c r="S524" s="8">
        <f t="shared" si="96"/>
        <v>0</v>
      </c>
      <c r="T524" s="21">
        <f t="shared" si="94"/>
        <v>23</v>
      </c>
      <c r="U524" s="19">
        <f>VLOOKUP($B524,Gas!$B$3:$E$2506,2)</f>
        <v>1.9350000000000001</v>
      </c>
      <c r="V524" s="44">
        <f t="shared" si="95"/>
        <v>18.025839793281655</v>
      </c>
      <c r="W524" s="5">
        <f>VLOOKUP($B524,Gas!$B$3:$E$2506,4)</f>
        <v>0.373844168426958</v>
      </c>
    </row>
    <row r="525" spans="1:23" x14ac:dyDescent="0.2">
      <c r="A525" s="43">
        <f t="shared" si="86"/>
        <v>23</v>
      </c>
      <c r="B525" s="91">
        <v>36494</v>
      </c>
      <c r="C525" s="92">
        <v>33.369999999999997</v>
      </c>
      <c r="D525" s="4">
        <f t="shared" si="93"/>
        <v>-4.4256306277496438E-2</v>
      </c>
      <c r="E525" s="100">
        <f t="shared" si="90"/>
        <v>1.4156185320650816</v>
      </c>
      <c r="F525" s="2"/>
      <c r="G525" s="8">
        <f t="shared" si="96"/>
        <v>0</v>
      </c>
      <c r="H525" s="8">
        <f t="shared" si="96"/>
        <v>0</v>
      </c>
      <c r="I525" s="8">
        <f t="shared" si="96"/>
        <v>0</v>
      </c>
      <c r="J525" s="8">
        <f t="shared" si="96"/>
        <v>1.6300000000000026</v>
      </c>
      <c r="K525" s="8">
        <f t="shared" si="96"/>
        <v>6.6300000000000026</v>
      </c>
      <c r="L525" s="8">
        <f t="shared" si="96"/>
        <v>16.630000000000003</v>
      </c>
      <c r="M525" s="8">
        <f t="shared" si="96"/>
        <v>13.369999999999997</v>
      </c>
      <c r="N525" s="8">
        <f t="shared" si="96"/>
        <v>8.3699999999999974</v>
      </c>
      <c r="O525" s="8">
        <f t="shared" si="96"/>
        <v>3.3699999999999974</v>
      </c>
      <c r="P525" s="8">
        <f t="shared" si="96"/>
        <v>0</v>
      </c>
      <c r="Q525" s="8">
        <f t="shared" si="96"/>
        <v>0</v>
      </c>
      <c r="R525" s="8">
        <f t="shared" si="96"/>
        <v>0</v>
      </c>
      <c r="S525" s="8">
        <f t="shared" si="96"/>
        <v>0</v>
      </c>
      <c r="T525" s="21">
        <f t="shared" si="94"/>
        <v>23</v>
      </c>
      <c r="U525" s="19">
        <f>VLOOKUP($B525,Gas!$B$3:$E$2506,2)</f>
        <v>2.2050000000000001</v>
      </c>
      <c r="V525" s="44">
        <f t="shared" si="95"/>
        <v>15.13378684807256</v>
      </c>
      <c r="W525" s="5">
        <f>VLOOKUP($B525,Gas!$B$3:$E$2506,4)</f>
        <v>0.9295420359131048</v>
      </c>
    </row>
    <row r="526" spans="1:23" x14ac:dyDescent="0.2">
      <c r="A526" s="43">
        <f t="shared" si="86"/>
        <v>24</v>
      </c>
      <c r="B526" s="91">
        <v>36495</v>
      </c>
      <c r="C526" s="92">
        <v>33.32</v>
      </c>
      <c r="D526" s="4">
        <f t="shared" si="93"/>
        <v>-1.4994754646406212E-3</v>
      </c>
      <c r="E526" s="100">
        <f t="shared" si="90"/>
        <v>1.4148197369191482</v>
      </c>
      <c r="F526" s="2"/>
      <c r="G526" s="8">
        <f t="shared" si="96"/>
        <v>0</v>
      </c>
      <c r="H526" s="8">
        <f t="shared" si="96"/>
        <v>0</v>
      </c>
      <c r="I526" s="8">
        <f t="shared" si="96"/>
        <v>0</v>
      </c>
      <c r="J526" s="8">
        <f t="shared" si="96"/>
        <v>1.6799999999999997</v>
      </c>
      <c r="K526" s="8">
        <f t="shared" si="96"/>
        <v>6.68</v>
      </c>
      <c r="L526" s="8">
        <f t="shared" si="96"/>
        <v>16.68</v>
      </c>
      <c r="M526" s="8">
        <f t="shared" si="96"/>
        <v>13.32</v>
      </c>
      <c r="N526" s="8">
        <f t="shared" si="96"/>
        <v>8.32</v>
      </c>
      <c r="O526" s="8">
        <f t="shared" si="96"/>
        <v>3.3200000000000003</v>
      </c>
      <c r="P526" s="8">
        <f t="shared" si="96"/>
        <v>0</v>
      </c>
      <c r="Q526" s="8">
        <f t="shared" si="96"/>
        <v>0</v>
      </c>
      <c r="R526" s="8">
        <f t="shared" si="96"/>
        <v>0</v>
      </c>
      <c r="S526" s="8">
        <f t="shared" si="96"/>
        <v>0</v>
      </c>
      <c r="T526" s="21">
        <f t="shared" si="94"/>
        <v>24</v>
      </c>
      <c r="U526" s="19">
        <f>VLOOKUP($B526,Gas!$B$3:$E$2506,2)</f>
        <v>2.2149999999999999</v>
      </c>
      <c r="V526" s="44">
        <f t="shared" si="95"/>
        <v>15.042889390519189</v>
      </c>
      <c r="W526" s="5">
        <f>VLOOKUP($B526,Gas!$B$3:$E$2506,4)</f>
        <v>0.92944534195663198</v>
      </c>
    </row>
    <row r="527" spans="1:23" x14ac:dyDescent="0.2">
      <c r="A527" s="43">
        <f t="shared" si="86"/>
        <v>24</v>
      </c>
      <c r="B527" s="91">
        <v>36496</v>
      </c>
      <c r="C527" s="92">
        <v>31.83</v>
      </c>
      <c r="D527" s="4">
        <f t="shared" si="93"/>
        <v>-4.5748576004640565E-2</v>
      </c>
      <c r="E527" s="100">
        <f t="shared" si="90"/>
        <v>1.3878087124015739</v>
      </c>
      <c r="F527" s="2"/>
      <c r="G527" s="8">
        <f t="shared" si="96"/>
        <v>0</v>
      </c>
      <c r="H527" s="8">
        <f t="shared" si="96"/>
        <v>0</v>
      </c>
      <c r="I527" s="8">
        <f t="shared" si="96"/>
        <v>0</v>
      </c>
      <c r="J527" s="8">
        <f t="shared" si="96"/>
        <v>3.1700000000000017</v>
      </c>
      <c r="K527" s="8">
        <f t="shared" si="96"/>
        <v>8.1700000000000017</v>
      </c>
      <c r="L527" s="8">
        <f t="shared" si="96"/>
        <v>18.170000000000002</v>
      </c>
      <c r="M527" s="8">
        <f t="shared" si="96"/>
        <v>11.829999999999998</v>
      </c>
      <c r="N527" s="8">
        <f t="shared" si="96"/>
        <v>6.8299999999999983</v>
      </c>
      <c r="O527" s="8">
        <f t="shared" si="96"/>
        <v>1.8299999999999983</v>
      </c>
      <c r="P527" s="8">
        <f t="shared" si="96"/>
        <v>0</v>
      </c>
      <c r="Q527" s="8">
        <f t="shared" si="96"/>
        <v>0</v>
      </c>
      <c r="R527" s="8">
        <f t="shared" si="96"/>
        <v>0</v>
      </c>
      <c r="S527" s="8">
        <f t="shared" si="96"/>
        <v>0</v>
      </c>
      <c r="T527" s="21">
        <f t="shared" si="94"/>
        <v>24</v>
      </c>
      <c r="U527" s="19">
        <f>VLOOKUP($B527,Gas!$B$3:$E$2506,2)</f>
        <v>2.17</v>
      </c>
      <c r="V527" s="44">
        <f t="shared" si="95"/>
        <v>14.668202764976959</v>
      </c>
      <c r="W527" s="5">
        <f>VLOOKUP($B527,Gas!$B$3:$E$2506,4)</f>
        <v>0.94032130936398439</v>
      </c>
    </row>
    <row r="528" spans="1:23" x14ac:dyDescent="0.2">
      <c r="A528" s="43">
        <f t="shared" si="86"/>
        <v>24</v>
      </c>
      <c r="B528" s="91">
        <v>36497</v>
      </c>
      <c r="C528" s="92">
        <v>30.62</v>
      </c>
      <c r="D528" s="4">
        <f t="shared" si="93"/>
        <v>-3.8755851064463692E-2</v>
      </c>
      <c r="E528" s="100">
        <f t="shared" si="90"/>
        <v>1.1526262088494759</v>
      </c>
      <c r="F528" s="2"/>
      <c r="G528" s="8">
        <f t="shared" si="96"/>
        <v>0</v>
      </c>
      <c r="H528" s="8">
        <f t="shared" si="96"/>
        <v>0</v>
      </c>
      <c r="I528" s="8">
        <f t="shared" si="96"/>
        <v>0</v>
      </c>
      <c r="J528" s="8">
        <f t="shared" si="96"/>
        <v>4.379999999999999</v>
      </c>
      <c r="K528" s="8">
        <f t="shared" si="96"/>
        <v>9.379999999999999</v>
      </c>
      <c r="L528" s="8">
        <f t="shared" si="96"/>
        <v>19.38</v>
      </c>
      <c r="M528" s="8">
        <f t="shared" si="96"/>
        <v>10.620000000000001</v>
      </c>
      <c r="N528" s="8">
        <f t="shared" si="96"/>
        <v>5.620000000000001</v>
      </c>
      <c r="O528" s="8">
        <f t="shared" si="96"/>
        <v>0.62000000000000099</v>
      </c>
      <c r="P528" s="8">
        <f t="shared" si="96"/>
        <v>0</v>
      </c>
      <c r="Q528" s="8">
        <f t="shared" si="96"/>
        <v>0</v>
      </c>
      <c r="R528" s="8">
        <f t="shared" si="96"/>
        <v>0</v>
      </c>
      <c r="S528" s="8">
        <f t="shared" si="96"/>
        <v>0</v>
      </c>
      <c r="T528" s="21">
        <f t="shared" si="94"/>
        <v>24</v>
      </c>
      <c r="U528" s="19">
        <f>VLOOKUP($B528,Gas!$B$3:$E$2506,2)</f>
        <v>2.1749999999999998</v>
      </c>
      <c r="V528" s="44">
        <f t="shared" si="95"/>
        <v>14.078160919540231</v>
      </c>
      <c r="W528" s="5">
        <f>VLOOKUP($B528,Gas!$B$3:$E$2506,4)</f>
        <v>0.86270418174015773</v>
      </c>
    </row>
    <row r="529" spans="1:23" x14ac:dyDescent="0.2">
      <c r="A529" s="43">
        <f t="shared" si="86"/>
        <v>24</v>
      </c>
      <c r="B529" s="91">
        <v>36500</v>
      </c>
      <c r="C529" s="92">
        <v>29.53</v>
      </c>
      <c r="D529" s="4">
        <f t="shared" si="93"/>
        <v>-3.6246694473706334E-2</v>
      </c>
      <c r="E529" s="100">
        <f t="shared" si="90"/>
        <v>1.0651750761564664</v>
      </c>
      <c r="F529" s="2"/>
      <c r="G529" s="8">
        <f t="shared" si="96"/>
        <v>0</v>
      </c>
      <c r="H529" s="8">
        <f t="shared" si="96"/>
        <v>0</v>
      </c>
      <c r="I529" s="8">
        <f t="shared" si="96"/>
        <v>0.46999999999999886</v>
      </c>
      <c r="J529" s="8">
        <f t="shared" si="96"/>
        <v>5.4699999999999989</v>
      </c>
      <c r="K529" s="8">
        <f t="shared" si="96"/>
        <v>10.469999999999999</v>
      </c>
      <c r="L529" s="8">
        <f t="shared" si="96"/>
        <v>20.47</v>
      </c>
      <c r="M529" s="8">
        <f t="shared" si="96"/>
        <v>9.5300000000000011</v>
      </c>
      <c r="N529" s="8">
        <f t="shared" si="96"/>
        <v>4.5300000000000011</v>
      </c>
      <c r="O529" s="8">
        <f t="shared" si="96"/>
        <v>0</v>
      </c>
      <c r="P529" s="8">
        <f t="shared" si="96"/>
        <v>0</v>
      </c>
      <c r="Q529" s="8">
        <f t="shared" si="96"/>
        <v>0</v>
      </c>
      <c r="R529" s="8">
        <f t="shared" si="96"/>
        <v>0</v>
      </c>
      <c r="S529" s="8">
        <f t="shared" si="96"/>
        <v>0</v>
      </c>
      <c r="T529" s="21">
        <f t="shared" si="94"/>
        <v>24</v>
      </c>
      <c r="U529" s="19">
        <f>VLOOKUP($B529,Gas!$B$3:$E$2506,2)</f>
        <v>2.17</v>
      </c>
      <c r="V529" s="44">
        <f t="shared" si="95"/>
        <v>13.608294930875577</v>
      </c>
      <c r="W529" s="5">
        <f>VLOOKUP($B529,Gas!$B$3:$E$2506,4)</f>
        <v>0.81056074424531088</v>
      </c>
    </row>
    <row r="530" spans="1:23" x14ac:dyDescent="0.2">
      <c r="A530" s="43">
        <f t="shared" si="86"/>
        <v>24</v>
      </c>
      <c r="B530" s="91">
        <v>36501</v>
      </c>
      <c r="C530" s="92">
        <v>26.8</v>
      </c>
      <c r="D530" s="4">
        <f t="shared" si="93"/>
        <v>-9.7004808239020301E-2</v>
      </c>
      <c r="E530" s="100">
        <f t="shared" si="90"/>
        <v>1.1370995615022901</v>
      </c>
      <c r="F530" s="2"/>
      <c r="G530" s="8">
        <f t="shared" si="96"/>
        <v>0</v>
      </c>
      <c r="H530" s="8">
        <f t="shared" si="96"/>
        <v>0</v>
      </c>
      <c r="I530" s="8">
        <f t="shared" si="96"/>
        <v>3.1999999999999993</v>
      </c>
      <c r="J530" s="8">
        <f t="shared" si="96"/>
        <v>8.1999999999999993</v>
      </c>
      <c r="K530" s="8">
        <f t="shared" si="96"/>
        <v>13.2</v>
      </c>
      <c r="L530" s="8">
        <f t="shared" si="96"/>
        <v>23.2</v>
      </c>
      <c r="M530" s="8">
        <f t="shared" si="96"/>
        <v>6.8000000000000007</v>
      </c>
      <c r="N530" s="8">
        <f t="shared" si="96"/>
        <v>1.8000000000000007</v>
      </c>
      <c r="O530" s="8">
        <f t="shared" si="96"/>
        <v>0</v>
      </c>
      <c r="P530" s="8">
        <f t="shared" si="96"/>
        <v>0</v>
      </c>
      <c r="Q530" s="8">
        <f t="shared" si="96"/>
        <v>0</v>
      </c>
      <c r="R530" s="8">
        <f t="shared" si="96"/>
        <v>0</v>
      </c>
      <c r="S530" s="8">
        <f t="shared" si="96"/>
        <v>0</v>
      </c>
      <c r="T530" s="21">
        <f t="shared" si="94"/>
        <v>24</v>
      </c>
      <c r="U530" s="19">
        <f>VLOOKUP($B530,Gas!$B$3:$E$2506,2)</f>
        <v>2.1800000000000002</v>
      </c>
      <c r="V530" s="44">
        <f t="shared" si="95"/>
        <v>12.293577981651376</v>
      </c>
      <c r="W530" s="5">
        <f>VLOOKUP($B530,Gas!$B$3:$E$2506,4)</f>
        <v>0.80839707269474248</v>
      </c>
    </row>
    <row r="531" spans="1:23" x14ac:dyDescent="0.2">
      <c r="A531" s="43">
        <f t="shared" si="86"/>
        <v>24</v>
      </c>
      <c r="B531" s="91">
        <v>36502</v>
      </c>
      <c r="C531" s="92">
        <v>25.85</v>
      </c>
      <c r="D531" s="4">
        <f t="shared" si="93"/>
        <v>-3.6091286562372822E-2</v>
      </c>
      <c r="E531" s="100">
        <f t="shared" si="90"/>
        <v>1.1376928042171925</v>
      </c>
      <c r="F531" s="2"/>
      <c r="G531" s="8">
        <f t="shared" si="96"/>
        <v>0</v>
      </c>
      <c r="H531" s="8">
        <f t="shared" si="96"/>
        <v>0</v>
      </c>
      <c r="I531" s="8">
        <f t="shared" si="96"/>
        <v>4.1499999999999986</v>
      </c>
      <c r="J531" s="8">
        <f t="shared" si="96"/>
        <v>9.1499999999999986</v>
      </c>
      <c r="K531" s="8">
        <f t="shared" si="96"/>
        <v>14.149999999999999</v>
      </c>
      <c r="L531" s="8">
        <f t="shared" si="96"/>
        <v>24.15</v>
      </c>
      <c r="M531" s="8">
        <f t="shared" si="96"/>
        <v>5.8500000000000014</v>
      </c>
      <c r="N531" s="8">
        <f t="shared" si="96"/>
        <v>0.85000000000000142</v>
      </c>
      <c r="O531" s="8">
        <f t="shared" si="96"/>
        <v>0</v>
      </c>
      <c r="P531" s="8">
        <f t="shared" si="96"/>
        <v>0</v>
      </c>
      <c r="Q531" s="8">
        <f t="shared" si="96"/>
        <v>0</v>
      </c>
      <c r="R531" s="8">
        <f t="shared" si="96"/>
        <v>0</v>
      </c>
      <c r="S531" s="8">
        <f t="shared" si="96"/>
        <v>0</v>
      </c>
      <c r="T531" s="21">
        <f t="shared" si="94"/>
        <v>24</v>
      </c>
      <c r="U531" s="19">
        <f>VLOOKUP($B531,Gas!$B$3:$E$2506,2)</f>
        <v>2.165</v>
      </c>
      <c r="V531" s="44">
        <f t="shared" si="95"/>
        <v>11.939953810623557</v>
      </c>
      <c r="W531" s="5">
        <f>VLOOKUP($B531,Gas!$B$3:$E$2506,4)</f>
        <v>0.81358616166063491</v>
      </c>
    </row>
    <row r="532" spans="1:23" x14ac:dyDescent="0.2">
      <c r="A532" s="43">
        <f t="shared" si="86"/>
        <v>24</v>
      </c>
      <c r="B532" s="91">
        <v>36503</v>
      </c>
      <c r="C532" s="92">
        <v>25.41</v>
      </c>
      <c r="D532" s="4">
        <f t="shared" si="93"/>
        <v>-1.7167803622365446E-2</v>
      </c>
      <c r="E532" s="100">
        <f t="shared" si="90"/>
        <v>1.0478472208201495</v>
      </c>
      <c r="F532" s="2"/>
      <c r="G532" s="8">
        <f t="shared" si="96"/>
        <v>0</v>
      </c>
      <c r="H532" s="8">
        <f t="shared" si="96"/>
        <v>0</v>
      </c>
      <c r="I532" s="8">
        <f t="shared" si="96"/>
        <v>4.59</v>
      </c>
      <c r="J532" s="8">
        <f t="shared" si="96"/>
        <v>9.59</v>
      </c>
      <c r="K532" s="8">
        <f t="shared" si="96"/>
        <v>14.59</v>
      </c>
      <c r="L532" s="8">
        <f t="shared" si="96"/>
        <v>24.59</v>
      </c>
      <c r="M532" s="8">
        <f t="shared" si="96"/>
        <v>5.41</v>
      </c>
      <c r="N532" s="8">
        <f t="shared" si="96"/>
        <v>0.41000000000000014</v>
      </c>
      <c r="O532" s="8">
        <f t="shared" si="96"/>
        <v>0</v>
      </c>
      <c r="P532" s="8">
        <f t="shared" si="96"/>
        <v>0</v>
      </c>
      <c r="Q532" s="8">
        <f t="shared" si="96"/>
        <v>0</v>
      </c>
      <c r="R532" s="8">
        <f t="shared" si="96"/>
        <v>0</v>
      </c>
      <c r="S532" s="8">
        <f t="shared" si="96"/>
        <v>0</v>
      </c>
      <c r="T532" s="21">
        <f t="shared" si="94"/>
        <v>24</v>
      </c>
      <c r="U532" s="19">
        <f>VLOOKUP($B532,Gas!$B$3:$E$2506,2)</f>
        <v>2.23</v>
      </c>
      <c r="V532" s="44">
        <f t="shared" si="95"/>
        <v>11.394618834080717</v>
      </c>
      <c r="W532" s="5">
        <f>VLOOKUP($B532,Gas!$B$3:$E$2506,4)</f>
        <v>0.81664785373283055</v>
      </c>
    </row>
    <row r="533" spans="1:23" x14ac:dyDescent="0.2">
      <c r="A533" s="43">
        <f t="shared" si="86"/>
        <v>24</v>
      </c>
      <c r="B533" s="91">
        <v>36504</v>
      </c>
      <c r="C533" s="92">
        <v>26.1</v>
      </c>
      <c r="D533" s="4">
        <f t="shared" si="93"/>
        <v>2.6792516996575106E-2</v>
      </c>
      <c r="E533" s="100">
        <f t="shared" si="90"/>
        <v>1.0692330474159562</v>
      </c>
      <c r="F533" s="2"/>
      <c r="G533" s="8">
        <f t="shared" si="96"/>
        <v>0</v>
      </c>
      <c r="H533" s="8">
        <f t="shared" si="96"/>
        <v>0</v>
      </c>
      <c r="I533" s="8">
        <f t="shared" si="96"/>
        <v>3.8999999999999986</v>
      </c>
      <c r="J533" s="8">
        <f t="shared" si="96"/>
        <v>8.8999999999999986</v>
      </c>
      <c r="K533" s="8">
        <f t="shared" si="96"/>
        <v>13.899999999999999</v>
      </c>
      <c r="L533" s="8">
        <f t="shared" si="96"/>
        <v>23.9</v>
      </c>
      <c r="M533" s="8">
        <f t="shared" si="96"/>
        <v>6.1000000000000014</v>
      </c>
      <c r="N533" s="8">
        <f t="shared" si="96"/>
        <v>1.1000000000000014</v>
      </c>
      <c r="O533" s="8">
        <f t="shared" si="96"/>
        <v>0</v>
      </c>
      <c r="P533" s="8">
        <f t="shared" si="96"/>
        <v>0</v>
      </c>
      <c r="Q533" s="8">
        <f t="shared" si="96"/>
        <v>0</v>
      </c>
      <c r="R533" s="8">
        <f t="shared" si="96"/>
        <v>0</v>
      </c>
      <c r="S533" s="8">
        <f t="shared" si="96"/>
        <v>0</v>
      </c>
      <c r="T533" s="21">
        <f t="shared" si="94"/>
        <v>24</v>
      </c>
      <c r="U533" s="19">
        <f>VLOOKUP($B533,Gas!$B$3:$E$2506,2)</f>
        <v>2.2050000000000001</v>
      </c>
      <c r="V533" s="44">
        <f t="shared" si="95"/>
        <v>11.836734693877551</v>
      </c>
      <c r="W533" s="5">
        <f>VLOOKUP($B533,Gas!$B$3:$E$2506,4)</f>
        <v>0.24855388480196769</v>
      </c>
    </row>
    <row r="534" spans="1:23" x14ac:dyDescent="0.2">
      <c r="A534" s="43">
        <f t="shared" si="86"/>
        <v>24</v>
      </c>
      <c r="B534" s="91">
        <v>36507</v>
      </c>
      <c r="C534" s="92">
        <v>28.35</v>
      </c>
      <c r="D534" s="4">
        <f t="shared" si="93"/>
        <v>8.2691715845113409E-2</v>
      </c>
      <c r="E534" s="100">
        <f t="shared" si="90"/>
        <v>0.76622947810179354</v>
      </c>
      <c r="F534" s="2"/>
      <c r="G534" s="8">
        <f t="shared" ref="G534:S543" si="97">IF(G$1="P",MAX(0,G$2-$C534),IF(G$1="C",MAX(0,$C534-G$2)))</f>
        <v>0</v>
      </c>
      <c r="H534" s="8">
        <f t="shared" si="97"/>
        <v>0</v>
      </c>
      <c r="I534" s="8">
        <f t="shared" si="97"/>
        <v>1.6499999999999986</v>
      </c>
      <c r="J534" s="8">
        <f t="shared" si="97"/>
        <v>6.6499999999999986</v>
      </c>
      <c r="K534" s="8">
        <f t="shared" si="97"/>
        <v>11.649999999999999</v>
      </c>
      <c r="L534" s="8">
        <f t="shared" si="97"/>
        <v>21.65</v>
      </c>
      <c r="M534" s="8">
        <f t="shared" si="97"/>
        <v>8.3500000000000014</v>
      </c>
      <c r="N534" s="8">
        <f t="shared" si="97"/>
        <v>3.3500000000000014</v>
      </c>
      <c r="O534" s="8">
        <f t="shared" si="97"/>
        <v>0</v>
      </c>
      <c r="P534" s="8">
        <f t="shared" si="97"/>
        <v>0</v>
      </c>
      <c r="Q534" s="8">
        <f t="shared" si="97"/>
        <v>0</v>
      </c>
      <c r="R534" s="8">
        <f t="shared" si="97"/>
        <v>0</v>
      </c>
      <c r="S534" s="8">
        <f t="shared" si="97"/>
        <v>0</v>
      </c>
      <c r="T534" s="21">
        <f t="shared" si="94"/>
        <v>24</v>
      </c>
      <c r="U534" s="19">
        <f>VLOOKUP($B534,Gas!$B$3:$E$2506,2)</f>
        <v>2.2549999999999999</v>
      </c>
      <c r="V534" s="44">
        <f t="shared" si="95"/>
        <v>12.572062084257208</v>
      </c>
      <c r="W534" s="5">
        <f>VLOOKUP($B534,Gas!$B$3:$E$2506,4)</f>
        <v>0.24237760394822661</v>
      </c>
    </row>
    <row r="535" spans="1:23" x14ac:dyDescent="0.2">
      <c r="A535" s="43">
        <f t="shared" si="86"/>
        <v>24</v>
      </c>
      <c r="B535" s="91">
        <v>36508</v>
      </c>
      <c r="C535" s="92">
        <v>29.36</v>
      </c>
      <c r="D535" s="4">
        <f t="shared" si="93"/>
        <v>3.5006173572553659E-2</v>
      </c>
      <c r="E535" s="100">
        <f t="shared" si="90"/>
        <v>0.80035480051219765</v>
      </c>
      <c r="F535" s="2"/>
      <c r="G535" s="8">
        <f t="shared" si="97"/>
        <v>0</v>
      </c>
      <c r="H535" s="8">
        <f t="shared" si="97"/>
        <v>0</v>
      </c>
      <c r="I535" s="8">
        <f t="shared" si="97"/>
        <v>0.64000000000000057</v>
      </c>
      <c r="J535" s="8">
        <f t="shared" si="97"/>
        <v>5.6400000000000006</v>
      </c>
      <c r="K535" s="8">
        <f t="shared" si="97"/>
        <v>10.64</v>
      </c>
      <c r="L535" s="8">
        <f t="shared" si="97"/>
        <v>20.64</v>
      </c>
      <c r="M535" s="8">
        <f t="shared" si="97"/>
        <v>9.36</v>
      </c>
      <c r="N535" s="8">
        <f t="shared" si="97"/>
        <v>4.3599999999999994</v>
      </c>
      <c r="O535" s="8">
        <f t="shared" si="97"/>
        <v>0</v>
      </c>
      <c r="P535" s="8">
        <f t="shared" si="97"/>
        <v>0</v>
      </c>
      <c r="Q535" s="8">
        <f t="shared" si="97"/>
        <v>0</v>
      </c>
      <c r="R535" s="8">
        <f t="shared" si="97"/>
        <v>0</v>
      </c>
      <c r="S535" s="8">
        <f t="shared" si="97"/>
        <v>0</v>
      </c>
      <c r="T535" s="21">
        <f t="shared" si="94"/>
        <v>24</v>
      </c>
      <c r="U535" s="19">
        <f>VLOOKUP($B535,Gas!$B$3:$E$2506,2)</f>
        <v>2.35</v>
      </c>
      <c r="V535" s="44">
        <f t="shared" si="95"/>
        <v>12.493617021276595</v>
      </c>
      <c r="W535" s="5">
        <f>VLOOKUP($B535,Gas!$B$3:$E$2506,4)</f>
        <v>0.32730591741516663</v>
      </c>
    </row>
    <row r="536" spans="1:23" x14ac:dyDescent="0.2">
      <c r="A536" s="43">
        <f t="shared" si="86"/>
        <v>24</v>
      </c>
      <c r="B536" s="91">
        <v>36509</v>
      </c>
      <c r="C536" s="92">
        <v>27.11</v>
      </c>
      <c r="D536" s="4">
        <f t="shared" si="93"/>
        <v>-7.9730540235740652E-2</v>
      </c>
      <c r="E536" s="100">
        <f t="shared" si="90"/>
        <v>0.86281273800942604</v>
      </c>
      <c r="F536" s="2"/>
      <c r="G536" s="8">
        <f t="shared" si="97"/>
        <v>0</v>
      </c>
      <c r="H536" s="8">
        <f t="shared" si="97"/>
        <v>0</v>
      </c>
      <c r="I536" s="8">
        <f t="shared" si="97"/>
        <v>2.8900000000000006</v>
      </c>
      <c r="J536" s="8">
        <f t="shared" si="97"/>
        <v>7.8900000000000006</v>
      </c>
      <c r="K536" s="8">
        <f t="shared" si="97"/>
        <v>12.89</v>
      </c>
      <c r="L536" s="8">
        <f t="shared" si="97"/>
        <v>22.89</v>
      </c>
      <c r="M536" s="8">
        <f t="shared" si="97"/>
        <v>7.1099999999999994</v>
      </c>
      <c r="N536" s="8">
        <f t="shared" si="97"/>
        <v>2.1099999999999994</v>
      </c>
      <c r="O536" s="8">
        <f t="shared" si="97"/>
        <v>0</v>
      </c>
      <c r="P536" s="8">
        <f t="shared" si="97"/>
        <v>0</v>
      </c>
      <c r="Q536" s="8">
        <f t="shared" si="97"/>
        <v>0</v>
      </c>
      <c r="R536" s="8">
        <f t="shared" si="97"/>
        <v>0</v>
      </c>
      <c r="S536" s="8">
        <f t="shared" si="97"/>
        <v>0</v>
      </c>
      <c r="T536" s="21">
        <f t="shared" si="94"/>
        <v>24</v>
      </c>
      <c r="U536" s="19">
        <f>VLOOKUP($B536,Gas!$B$3:$E$2506,2)</f>
        <v>2.4849999999999999</v>
      </c>
      <c r="V536" s="44">
        <f t="shared" si="95"/>
        <v>10.909456740442657</v>
      </c>
      <c r="W536" s="5">
        <f>VLOOKUP($B536,Gas!$B$3:$E$2506,4)</f>
        <v>0.43000785930010277</v>
      </c>
    </row>
    <row r="537" spans="1:23" x14ac:dyDescent="0.2">
      <c r="A537" s="43">
        <f t="shared" ref="A537:A600" si="98">MONTH(B537)+(YEAR(B537)-1998)*12</f>
        <v>24</v>
      </c>
      <c r="B537" s="91">
        <v>36510</v>
      </c>
      <c r="C537" s="92">
        <v>27</v>
      </c>
      <c r="D537" s="4">
        <f t="shared" si="93"/>
        <v>-4.0657975062450349E-3</v>
      </c>
      <c r="E537" s="100">
        <f t="shared" si="90"/>
        <v>0.85422739995211949</v>
      </c>
      <c r="F537" s="2"/>
      <c r="G537" s="8">
        <f t="shared" si="97"/>
        <v>0</v>
      </c>
      <c r="H537" s="8">
        <f t="shared" si="97"/>
        <v>0</v>
      </c>
      <c r="I537" s="8">
        <f t="shared" si="97"/>
        <v>3</v>
      </c>
      <c r="J537" s="8">
        <f t="shared" si="97"/>
        <v>8</v>
      </c>
      <c r="K537" s="8">
        <f t="shared" si="97"/>
        <v>13</v>
      </c>
      <c r="L537" s="8">
        <f t="shared" si="97"/>
        <v>23</v>
      </c>
      <c r="M537" s="8">
        <f t="shared" si="97"/>
        <v>7</v>
      </c>
      <c r="N537" s="8">
        <f t="shared" si="97"/>
        <v>2</v>
      </c>
      <c r="O537" s="8">
        <f t="shared" si="97"/>
        <v>0</v>
      </c>
      <c r="P537" s="8">
        <f t="shared" si="97"/>
        <v>0</v>
      </c>
      <c r="Q537" s="8">
        <f t="shared" si="97"/>
        <v>0</v>
      </c>
      <c r="R537" s="8">
        <f t="shared" si="97"/>
        <v>0</v>
      </c>
      <c r="S537" s="8">
        <f t="shared" si="97"/>
        <v>0</v>
      </c>
      <c r="T537" s="21">
        <f t="shared" si="94"/>
        <v>24</v>
      </c>
      <c r="U537" s="19">
        <f>VLOOKUP($B537,Gas!$B$3:$E$2506,2)</f>
        <v>2.5649999999999999</v>
      </c>
      <c r="V537" s="44">
        <f t="shared" si="95"/>
        <v>10.526315789473685</v>
      </c>
      <c r="W537" s="5">
        <f>VLOOKUP($B537,Gas!$B$3:$E$2506,4)</f>
        <v>0.43210677854337232</v>
      </c>
    </row>
    <row r="538" spans="1:23" x14ac:dyDescent="0.2">
      <c r="A538" s="43">
        <f t="shared" si="98"/>
        <v>24</v>
      </c>
      <c r="B538" s="91">
        <v>36511</v>
      </c>
      <c r="C538" s="92">
        <v>27.48</v>
      </c>
      <c r="D538" s="4">
        <f t="shared" si="93"/>
        <v>1.7621601349819629E-2</v>
      </c>
      <c r="E538" s="100">
        <f t="shared" si="90"/>
        <v>0.85983941668538244</v>
      </c>
      <c r="F538" s="2"/>
      <c r="G538" s="8">
        <f t="shared" si="97"/>
        <v>0</v>
      </c>
      <c r="H538" s="8">
        <f t="shared" si="97"/>
        <v>0</v>
      </c>
      <c r="I538" s="8">
        <f t="shared" si="97"/>
        <v>2.5199999999999996</v>
      </c>
      <c r="J538" s="8">
        <f t="shared" si="97"/>
        <v>7.52</v>
      </c>
      <c r="K538" s="8">
        <f t="shared" si="97"/>
        <v>12.52</v>
      </c>
      <c r="L538" s="8">
        <f t="shared" si="97"/>
        <v>22.52</v>
      </c>
      <c r="M538" s="8">
        <f t="shared" si="97"/>
        <v>7.48</v>
      </c>
      <c r="N538" s="8">
        <f t="shared" si="97"/>
        <v>2.4800000000000004</v>
      </c>
      <c r="O538" s="8">
        <f t="shared" si="97"/>
        <v>0</v>
      </c>
      <c r="P538" s="8">
        <f t="shared" si="97"/>
        <v>0</v>
      </c>
      <c r="Q538" s="8">
        <f t="shared" si="97"/>
        <v>0</v>
      </c>
      <c r="R538" s="8">
        <f t="shared" si="97"/>
        <v>0</v>
      </c>
      <c r="S538" s="8">
        <f t="shared" si="97"/>
        <v>0</v>
      </c>
      <c r="T538" s="21">
        <f t="shared" si="94"/>
        <v>24</v>
      </c>
      <c r="U538" s="19">
        <f>VLOOKUP($B538,Gas!$B$3:$E$2506,2)</f>
        <v>2.5299999999999998</v>
      </c>
      <c r="V538" s="44">
        <f t="shared" si="95"/>
        <v>10.861660079051385</v>
      </c>
      <c r="W538" s="5">
        <f>VLOOKUP($B538,Gas!$B$3:$E$2506,4)</f>
        <v>0.46585783473024178</v>
      </c>
    </row>
    <row r="539" spans="1:23" x14ac:dyDescent="0.2">
      <c r="A539" s="43">
        <f t="shared" si="98"/>
        <v>24</v>
      </c>
      <c r="B539" s="91">
        <v>36514</v>
      </c>
      <c r="C539" s="92">
        <v>28.77</v>
      </c>
      <c r="D539" s="4">
        <f t="shared" si="93"/>
        <v>4.587471020930798E-2</v>
      </c>
      <c r="E539" s="100">
        <f t="shared" si="90"/>
        <v>0.88989629677528237</v>
      </c>
      <c r="F539" s="2"/>
      <c r="G539" s="8">
        <f t="shared" si="97"/>
        <v>0</v>
      </c>
      <c r="H539" s="8">
        <f t="shared" si="97"/>
        <v>0</v>
      </c>
      <c r="I539" s="8">
        <f t="shared" si="97"/>
        <v>1.2300000000000004</v>
      </c>
      <c r="J539" s="8">
        <f t="shared" si="97"/>
        <v>6.23</v>
      </c>
      <c r="K539" s="8">
        <f t="shared" si="97"/>
        <v>11.23</v>
      </c>
      <c r="L539" s="8">
        <f t="shared" si="97"/>
        <v>21.23</v>
      </c>
      <c r="M539" s="8">
        <f t="shared" si="97"/>
        <v>8.77</v>
      </c>
      <c r="N539" s="8">
        <f t="shared" si="97"/>
        <v>3.7699999999999996</v>
      </c>
      <c r="O539" s="8">
        <f t="shared" si="97"/>
        <v>0</v>
      </c>
      <c r="P539" s="8">
        <f t="shared" si="97"/>
        <v>0</v>
      </c>
      <c r="Q539" s="8">
        <f t="shared" si="97"/>
        <v>0</v>
      </c>
      <c r="R539" s="8">
        <f t="shared" si="97"/>
        <v>0</v>
      </c>
      <c r="S539" s="8">
        <f t="shared" si="97"/>
        <v>0</v>
      </c>
      <c r="T539" s="21">
        <f t="shared" si="94"/>
        <v>24</v>
      </c>
      <c r="U539" s="19">
        <f>VLOOKUP($B539,Gas!$B$3:$E$2506,2)</f>
        <v>2.5649999999999999</v>
      </c>
      <c r="V539" s="44">
        <f t="shared" si="95"/>
        <v>11.216374269005849</v>
      </c>
      <c r="W539" s="5">
        <f>VLOOKUP($B539,Gas!$B$3:$E$2506,4)</f>
        <v>0.42338957470255573</v>
      </c>
    </row>
    <row r="540" spans="1:23" x14ac:dyDescent="0.2">
      <c r="A540" s="43">
        <f t="shared" si="98"/>
        <v>24</v>
      </c>
      <c r="B540" s="91">
        <v>36515</v>
      </c>
      <c r="C540" s="92">
        <v>28.55</v>
      </c>
      <c r="D540" s="4">
        <f t="shared" si="93"/>
        <v>-7.6762414614373114E-3</v>
      </c>
      <c r="E540" s="100">
        <f t="shared" si="90"/>
        <v>0.7231453224157357</v>
      </c>
      <c r="F540" s="2"/>
      <c r="G540" s="8">
        <f t="shared" si="97"/>
        <v>0</v>
      </c>
      <c r="H540" s="8">
        <f t="shared" si="97"/>
        <v>0</v>
      </c>
      <c r="I540" s="8">
        <f t="shared" si="97"/>
        <v>1.4499999999999993</v>
      </c>
      <c r="J540" s="8">
        <f t="shared" si="97"/>
        <v>6.4499999999999993</v>
      </c>
      <c r="K540" s="8">
        <f t="shared" si="97"/>
        <v>11.45</v>
      </c>
      <c r="L540" s="8">
        <f t="shared" si="97"/>
        <v>21.45</v>
      </c>
      <c r="M540" s="8">
        <f t="shared" si="97"/>
        <v>8.5500000000000007</v>
      </c>
      <c r="N540" s="8">
        <f t="shared" si="97"/>
        <v>3.5500000000000007</v>
      </c>
      <c r="O540" s="8">
        <f t="shared" si="97"/>
        <v>0</v>
      </c>
      <c r="P540" s="8">
        <f t="shared" si="97"/>
        <v>0</v>
      </c>
      <c r="Q540" s="8">
        <f t="shared" si="97"/>
        <v>0</v>
      </c>
      <c r="R540" s="8">
        <f t="shared" si="97"/>
        <v>0</v>
      </c>
      <c r="S540" s="8">
        <f t="shared" si="97"/>
        <v>0</v>
      </c>
      <c r="T540" s="21">
        <f t="shared" si="94"/>
        <v>24</v>
      </c>
      <c r="U540" s="19">
        <f>VLOOKUP($B540,Gas!$B$3:$E$2506,2)</f>
        <v>2.67</v>
      </c>
      <c r="V540" s="44">
        <f t="shared" si="95"/>
        <v>10.692883895131086</v>
      </c>
      <c r="W540" s="5">
        <f>VLOOKUP($B540,Gas!$B$3:$E$2506,4)</f>
        <v>0.4485182502668138</v>
      </c>
    </row>
    <row r="541" spans="1:23" x14ac:dyDescent="0.2">
      <c r="A541" s="43">
        <f t="shared" si="98"/>
        <v>24</v>
      </c>
      <c r="B541" s="91">
        <v>36516</v>
      </c>
      <c r="C541" s="92">
        <v>30.4</v>
      </c>
      <c r="D541" s="4">
        <f t="shared" si="93"/>
        <v>6.2785672310156804E-2</v>
      </c>
      <c r="E541" s="100">
        <f t="shared" si="90"/>
        <v>0.73099457891625841</v>
      </c>
      <c r="F541" s="2"/>
      <c r="G541" s="8">
        <f t="shared" si="97"/>
        <v>0</v>
      </c>
      <c r="H541" s="8">
        <f t="shared" si="97"/>
        <v>0</v>
      </c>
      <c r="I541" s="8">
        <f t="shared" si="97"/>
        <v>0</v>
      </c>
      <c r="J541" s="8">
        <f t="shared" si="97"/>
        <v>4.6000000000000014</v>
      </c>
      <c r="K541" s="8">
        <f t="shared" si="97"/>
        <v>9.6000000000000014</v>
      </c>
      <c r="L541" s="8">
        <f t="shared" si="97"/>
        <v>19.600000000000001</v>
      </c>
      <c r="M541" s="8">
        <f t="shared" si="97"/>
        <v>10.399999999999999</v>
      </c>
      <c r="N541" s="8">
        <f t="shared" si="97"/>
        <v>5.3999999999999986</v>
      </c>
      <c r="O541" s="8">
        <f t="shared" si="97"/>
        <v>0.39999999999999858</v>
      </c>
      <c r="P541" s="8">
        <f t="shared" si="97"/>
        <v>0</v>
      </c>
      <c r="Q541" s="8">
        <f t="shared" si="97"/>
        <v>0</v>
      </c>
      <c r="R541" s="8">
        <f t="shared" si="97"/>
        <v>0</v>
      </c>
      <c r="S541" s="8">
        <f t="shared" si="97"/>
        <v>0</v>
      </c>
      <c r="T541" s="21">
        <f t="shared" si="94"/>
        <v>24</v>
      </c>
      <c r="U541" s="19">
        <f>VLOOKUP($B541,Gas!$B$3:$E$2506,2)</f>
        <v>2.5950000000000002</v>
      </c>
      <c r="V541" s="44">
        <f t="shared" si="95"/>
        <v>11.714836223506742</v>
      </c>
      <c r="W541" s="5">
        <f>VLOOKUP($B541,Gas!$B$3:$E$2506,4)</f>
        <v>0.51945993896138321</v>
      </c>
    </row>
    <row r="542" spans="1:23" x14ac:dyDescent="0.2">
      <c r="A542" s="43">
        <f t="shared" si="98"/>
        <v>24</v>
      </c>
      <c r="B542" s="91">
        <v>36517</v>
      </c>
      <c r="C542" s="92">
        <v>29.01</v>
      </c>
      <c r="D542" s="4">
        <f t="shared" si="93"/>
        <v>-4.6802010278863236E-2</v>
      </c>
      <c r="E542" s="100">
        <f t="shared" si="90"/>
        <v>0.78183398042352759</v>
      </c>
      <c r="F542" s="2"/>
      <c r="G542" s="8">
        <f t="shared" si="97"/>
        <v>0</v>
      </c>
      <c r="H542" s="8">
        <f t="shared" si="97"/>
        <v>0</v>
      </c>
      <c r="I542" s="8">
        <f t="shared" si="97"/>
        <v>0.98999999999999844</v>
      </c>
      <c r="J542" s="8">
        <f t="shared" si="97"/>
        <v>5.9899999999999984</v>
      </c>
      <c r="K542" s="8">
        <f t="shared" si="97"/>
        <v>10.989999999999998</v>
      </c>
      <c r="L542" s="8">
        <f t="shared" si="97"/>
        <v>20.99</v>
      </c>
      <c r="M542" s="8">
        <f t="shared" si="97"/>
        <v>9.0100000000000016</v>
      </c>
      <c r="N542" s="8">
        <f t="shared" si="97"/>
        <v>4.0100000000000016</v>
      </c>
      <c r="O542" s="8">
        <f t="shared" si="97"/>
        <v>0</v>
      </c>
      <c r="P542" s="8">
        <f t="shared" si="97"/>
        <v>0</v>
      </c>
      <c r="Q542" s="8">
        <f t="shared" si="97"/>
        <v>0</v>
      </c>
      <c r="R542" s="8">
        <f t="shared" si="97"/>
        <v>0</v>
      </c>
      <c r="S542" s="8">
        <f t="shared" si="97"/>
        <v>0</v>
      </c>
      <c r="T542" s="21">
        <f t="shared" si="94"/>
        <v>24</v>
      </c>
      <c r="U542" s="19">
        <f>VLOOKUP($B542,Gas!$B$3:$E$2506,2)</f>
        <v>2.4500000000000002</v>
      </c>
      <c r="V542" s="44">
        <f t="shared" si="95"/>
        <v>11.840816326530613</v>
      </c>
      <c r="W542" s="5">
        <f>VLOOKUP($B542,Gas!$B$3:$E$2506,4)</f>
        <v>0.6752827182495803</v>
      </c>
    </row>
    <row r="543" spans="1:23" x14ac:dyDescent="0.2">
      <c r="A543" s="43">
        <f t="shared" si="98"/>
        <v>24</v>
      </c>
      <c r="B543" s="91">
        <v>36521</v>
      </c>
      <c r="C543" s="92">
        <v>28.88</v>
      </c>
      <c r="D543" s="4">
        <f t="shared" si="93"/>
        <v>-4.4912841086872119E-3</v>
      </c>
      <c r="E543" s="100">
        <f t="shared" si="90"/>
        <v>0.78242836804223082</v>
      </c>
      <c r="F543" s="2"/>
      <c r="G543" s="8">
        <f t="shared" si="97"/>
        <v>0</v>
      </c>
      <c r="H543" s="8">
        <f t="shared" si="97"/>
        <v>0</v>
      </c>
      <c r="I543" s="8">
        <f t="shared" si="97"/>
        <v>1.120000000000001</v>
      </c>
      <c r="J543" s="8">
        <f t="shared" si="97"/>
        <v>6.120000000000001</v>
      </c>
      <c r="K543" s="8">
        <f t="shared" si="97"/>
        <v>11.120000000000001</v>
      </c>
      <c r="L543" s="8">
        <f t="shared" si="97"/>
        <v>21.12</v>
      </c>
      <c r="M543" s="8">
        <f t="shared" si="97"/>
        <v>8.879999999999999</v>
      </c>
      <c r="N543" s="8">
        <f t="shared" si="97"/>
        <v>3.879999999999999</v>
      </c>
      <c r="O543" s="8">
        <f t="shared" si="97"/>
        <v>0</v>
      </c>
      <c r="P543" s="8">
        <f t="shared" si="97"/>
        <v>0</v>
      </c>
      <c r="Q543" s="8">
        <f t="shared" si="97"/>
        <v>0</v>
      </c>
      <c r="R543" s="8">
        <f t="shared" si="97"/>
        <v>0</v>
      </c>
      <c r="S543" s="8">
        <f t="shared" si="97"/>
        <v>0</v>
      </c>
      <c r="T543" s="21">
        <f t="shared" si="94"/>
        <v>24</v>
      </c>
      <c r="U543" s="19">
        <f>VLOOKUP($B543,Gas!$B$3:$E$2506,2)</f>
        <v>2.4249999999999998</v>
      </c>
      <c r="V543" s="44">
        <f t="shared" si="95"/>
        <v>11.909278350515464</v>
      </c>
      <c r="W543" s="5">
        <f>VLOOKUP($B543,Gas!$B$3:$E$2506,4)</f>
        <v>0.48674042817056062</v>
      </c>
    </row>
    <row r="544" spans="1:23" x14ac:dyDescent="0.2">
      <c r="A544" s="43">
        <f t="shared" si="98"/>
        <v>24</v>
      </c>
      <c r="B544" s="91">
        <v>36522</v>
      </c>
      <c r="C544" s="92">
        <v>29.56</v>
      </c>
      <c r="D544" s="4">
        <f t="shared" si="93"/>
        <v>2.3272782055375432E-2</v>
      </c>
      <c r="E544" s="100">
        <f t="shared" si="90"/>
        <v>0.67889691116143425</v>
      </c>
      <c r="F544" s="2"/>
      <c r="G544" s="8">
        <f t="shared" ref="G544:S553" si="99">IF(G$1="P",MAX(0,G$2-$C544),IF(G$1="C",MAX(0,$C544-G$2)))</f>
        <v>0</v>
      </c>
      <c r="H544" s="8">
        <f t="shared" si="99"/>
        <v>0</v>
      </c>
      <c r="I544" s="8">
        <f t="shared" si="99"/>
        <v>0.44000000000000128</v>
      </c>
      <c r="J544" s="8">
        <f t="shared" si="99"/>
        <v>5.4400000000000013</v>
      </c>
      <c r="K544" s="8">
        <f t="shared" si="99"/>
        <v>10.440000000000001</v>
      </c>
      <c r="L544" s="8">
        <f t="shared" si="99"/>
        <v>20.440000000000001</v>
      </c>
      <c r="M544" s="8">
        <f t="shared" si="99"/>
        <v>9.5599999999999987</v>
      </c>
      <c r="N544" s="8">
        <f t="shared" si="99"/>
        <v>4.5599999999999987</v>
      </c>
      <c r="O544" s="8">
        <f t="shared" si="99"/>
        <v>0</v>
      </c>
      <c r="P544" s="8">
        <f t="shared" si="99"/>
        <v>0</v>
      </c>
      <c r="Q544" s="8">
        <f t="shared" si="99"/>
        <v>0</v>
      </c>
      <c r="R544" s="8">
        <f t="shared" si="99"/>
        <v>0</v>
      </c>
      <c r="S544" s="8">
        <f t="shared" si="99"/>
        <v>0</v>
      </c>
      <c r="T544" s="21">
        <f t="shared" si="94"/>
        <v>24</v>
      </c>
      <c r="U544" s="19">
        <f>VLOOKUP($B544,Gas!$B$3:$E$2506,2)</f>
        <v>2.36</v>
      </c>
      <c r="V544" s="44">
        <f t="shared" si="95"/>
        <v>12.525423728813559</v>
      </c>
      <c r="W544" s="5">
        <f>VLOOKUP($B544,Gas!$B$3:$E$2506,4)</f>
        <v>0.48820776439970254</v>
      </c>
    </row>
    <row r="545" spans="1:23" x14ac:dyDescent="0.2">
      <c r="A545" s="43">
        <f t="shared" si="98"/>
        <v>24</v>
      </c>
      <c r="B545" s="91">
        <v>36523</v>
      </c>
      <c r="C545" s="92">
        <v>28.58</v>
      </c>
      <c r="D545" s="4">
        <f t="shared" si="93"/>
        <v>-3.3714923578279682E-2</v>
      </c>
      <c r="E545" s="100">
        <f t="shared" si="90"/>
        <v>0.67917192424740058</v>
      </c>
      <c r="F545" s="2"/>
      <c r="G545" s="8">
        <f t="shared" si="99"/>
        <v>0</v>
      </c>
      <c r="H545" s="8">
        <f t="shared" si="99"/>
        <v>0</v>
      </c>
      <c r="I545" s="8">
        <f t="shared" si="99"/>
        <v>1.4200000000000017</v>
      </c>
      <c r="J545" s="8">
        <f t="shared" si="99"/>
        <v>6.4200000000000017</v>
      </c>
      <c r="K545" s="8">
        <f t="shared" si="99"/>
        <v>11.420000000000002</v>
      </c>
      <c r="L545" s="8">
        <f t="shared" si="99"/>
        <v>21.42</v>
      </c>
      <c r="M545" s="8">
        <f t="shared" si="99"/>
        <v>8.5799999999999983</v>
      </c>
      <c r="N545" s="8">
        <f t="shared" si="99"/>
        <v>3.5799999999999983</v>
      </c>
      <c r="O545" s="8">
        <f t="shared" si="99"/>
        <v>0</v>
      </c>
      <c r="P545" s="8">
        <f t="shared" si="99"/>
        <v>0</v>
      </c>
      <c r="Q545" s="8">
        <f t="shared" si="99"/>
        <v>0</v>
      </c>
      <c r="R545" s="8">
        <f t="shared" si="99"/>
        <v>0</v>
      </c>
      <c r="S545" s="8">
        <f t="shared" si="99"/>
        <v>0</v>
      </c>
      <c r="T545" s="21">
        <f t="shared" si="94"/>
        <v>24</v>
      </c>
      <c r="U545" s="19">
        <f>VLOOKUP($B545,Gas!$B$3:$E$2506,2)</f>
        <v>2.3199999999999998</v>
      </c>
      <c r="V545" s="44">
        <f t="shared" si="95"/>
        <v>12.318965517241379</v>
      </c>
      <c r="W545" s="5">
        <f>VLOOKUP($B545,Gas!$B$3:$E$2506,4)</f>
        <v>0.48730208811276787</v>
      </c>
    </row>
    <row r="546" spans="1:23" x14ac:dyDescent="0.2">
      <c r="A546" s="43">
        <f t="shared" si="98"/>
        <v>24</v>
      </c>
      <c r="B546" s="91">
        <v>36524</v>
      </c>
      <c r="C546" s="92">
        <v>26.45</v>
      </c>
      <c r="D546" s="4">
        <f t="shared" si="93"/>
        <v>-7.7451014197412918E-2</v>
      </c>
      <c r="E546" s="100">
        <f t="shared" si="90"/>
        <v>0.67204783941381641</v>
      </c>
      <c r="F546" s="2"/>
      <c r="G546" s="8">
        <f t="shared" si="99"/>
        <v>0</v>
      </c>
      <c r="H546" s="8">
        <f t="shared" si="99"/>
        <v>0</v>
      </c>
      <c r="I546" s="8">
        <f t="shared" si="99"/>
        <v>3.5500000000000007</v>
      </c>
      <c r="J546" s="8">
        <f t="shared" si="99"/>
        <v>8.5500000000000007</v>
      </c>
      <c r="K546" s="8">
        <f t="shared" si="99"/>
        <v>13.55</v>
      </c>
      <c r="L546" s="8">
        <f t="shared" si="99"/>
        <v>23.55</v>
      </c>
      <c r="M546" s="8">
        <f t="shared" si="99"/>
        <v>6.4499999999999993</v>
      </c>
      <c r="N546" s="8">
        <f t="shared" si="99"/>
        <v>1.4499999999999993</v>
      </c>
      <c r="O546" s="8">
        <f t="shared" si="99"/>
        <v>0</v>
      </c>
      <c r="P546" s="8">
        <f t="shared" si="99"/>
        <v>0</v>
      </c>
      <c r="Q546" s="8">
        <f t="shared" si="99"/>
        <v>0</v>
      </c>
      <c r="R546" s="8">
        <f t="shared" si="99"/>
        <v>0</v>
      </c>
      <c r="S546" s="8">
        <f t="shared" si="99"/>
        <v>0</v>
      </c>
      <c r="T546" s="21">
        <f t="shared" si="94"/>
        <v>24</v>
      </c>
      <c r="U546" s="19">
        <f>VLOOKUP($B546,Gas!$B$3:$E$2506,2)</f>
        <v>2.34</v>
      </c>
      <c r="V546" s="44">
        <f t="shared" si="95"/>
        <v>11.303418803418804</v>
      </c>
      <c r="W546" s="5">
        <f>VLOOKUP($B546,Gas!$B$3:$E$2506,4)</f>
        <v>0.49713406859661746</v>
      </c>
    </row>
    <row r="547" spans="1:23" x14ac:dyDescent="0.2">
      <c r="A547" s="43">
        <f t="shared" si="98"/>
        <v>25</v>
      </c>
      <c r="B547" s="91">
        <v>36528</v>
      </c>
      <c r="C547" s="92">
        <v>32.28</v>
      </c>
      <c r="D547" s="4">
        <f t="shared" si="93"/>
        <v>0.19919168509743965</v>
      </c>
      <c r="E547" s="100">
        <f t="shared" si="90"/>
        <v>1.2109533932721717</v>
      </c>
      <c r="F547" s="2"/>
      <c r="G547" s="8">
        <f t="shared" si="99"/>
        <v>0</v>
      </c>
      <c r="H547" s="8">
        <f t="shared" si="99"/>
        <v>0</v>
      </c>
      <c r="I547" s="8">
        <f t="shared" si="99"/>
        <v>0</v>
      </c>
      <c r="J547" s="8">
        <f t="shared" si="99"/>
        <v>2.7199999999999989</v>
      </c>
      <c r="K547" s="8">
        <f t="shared" si="99"/>
        <v>7.7199999999999989</v>
      </c>
      <c r="L547" s="8">
        <f t="shared" si="99"/>
        <v>17.72</v>
      </c>
      <c r="M547" s="8">
        <f t="shared" si="99"/>
        <v>12.280000000000001</v>
      </c>
      <c r="N547" s="8">
        <f t="shared" si="99"/>
        <v>7.2800000000000011</v>
      </c>
      <c r="O547" s="8">
        <f t="shared" si="99"/>
        <v>2.2800000000000011</v>
      </c>
      <c r="P547" s="8">
        <f t="shared" si="99"/>
        <v>0</v>
      </c>
      <c r="Q547" s="8">
        <f t="shared" si="99"/>
        <v>0</v>
      </c>
      <c r="R547" s="8">
        <f t="shared" si="99"/>
        <v>0</v>
      </c>
      <c r="S547" s="8">
        <f t="shared" si="99"/>
        <v>0</v>
      </c>
      <c r="T547" s="21">
        <f t="shared" si="94"/>
        <v>25</v>
      </c>
      <c r="U547" s="19">
        <f>VLOOKUP($B547,Gas!$B$3:$E$2506,2)</f>
        <v>2.29</v>
      </c>
      <c r="V547" s="44">
        <f t="shared" si="95"/>
        <v>14.096069868995633</v>
      </c>
      <c r="W547" s="5">
        <f>VLOOKUP($B547,Gas!$B$3:$E$2506,4)</f>
        <v>0.20329702866316346</v>
      </c>
    </row>
    <row r="548" spans="1:23" x14ac:dyDescent="0.2">
      <c r="A548" s="43">
        <f t="shared" si="98"/>
        <v>25</v>
      </c>
      <c r="B548" s="91">
        <v>36529</v>
      </c>
      <c r="C548" s="92">
        <v>26.83</v>
      </c>
      <c r="D548" s="4">
        <f t="shared" si="93"/>
        <v>-0.1849271789642154</v>
      </c>
      <c r="E548" s="100">
        <f t="shared" si="90"/>
        <v>1.5794788109598015</v>
      </c>
      <c r="F548" s="2"/>
      <c r="G548" s="8">
        <f t="shared" si="99"/>
        <v>0</v>
      </c>
      <c r="H548" s="8">
        <f t="shared" si="99"/>
        <v>0</v>
      </c>
      <c r="I548" s="8">
        <f t="shared" si="99"/>
        <v>3.1700000000000017</v>
      </c>
      <c r="J548" s="8">
        <f t="shared" si="99"/>
        <v>8.1700000000000017</v>
      </c>
      <c r="K548" s="8">
        <f t="shared" si="99"/>
        <v>13.170000000000002</v>
      </c>
      <c r="L548" s="8">
        <f t="shared" si="99"/>
        <v>23.17</v>
      </c>
      <c r="M548" s="8">
        <f t="shared" si="99"/>
        <v>6.8299999999999983</v>
      </c>
      <c r="N548" s="8">
        <f t="shared" si="99"/>
        <v>1.8299999999999983</v>
      </c>
      <c r="O548" s="8">
        <f t="shared" si="99"/>
        <v>0</v>
      </c>
      <c r="P548" s="8">
        <f t="shared" si="99"/>
        <v>0</v>
      </c>
      <c r="Q548" s="8">
        <f t="shared" si="99"/>
        <v>0</v>
      </c>
      <c r="R548" s="8">
        <f t="shared" si="99"/>
        <v>0</v>
      </c>
      <c r="S548" s="8">
        <f t="shared" si="99"/>
        <v>0</v>
      </c>
      <c r="T548" s="21">
        <f t="shared" si="94"/>
        <v>25</v>
      </c>
      <c r="U548" s="19">
        <f>VLOOKUP($B548,Gas!$B$3:$E$2506,2)</f>
        <v>2.2749999999999999</v>
      </c>
      <c r="V548" s="44">
        <f t="shared" si="95"/>
        <v>11.793406593406592</v>
      </c>
      <c r="W548" s="5">
        <f>VLOOKUP($B548,Gas!$B$3:$E$2506,4)</f>
        <v>0.19963164013211132</v>
      </c>
    </row>
    <row r="549" spans="1:23" x14ac:dyDescent="0.2">
      <c r="A549" s="43">
        <f t="shared" si="98"/>
        <v>25</v>
      </c>
      <c r="B549" s="91">
        <v>36530</v>
      </c>
      <c r="C549" s="92">
        <v>27.73</v>
      </c>
      <c r="D549" s="4">
        <f t="shared" si="93"/>
        <v>3.2994195190154021E-2</v>
      </c>
      <c r="E549" s="100">
        <f t="shared" si="90"/>
        <v>1.5698282830765908</v>
      </c>
      <c r="F549" s="2"/>
      <c r="G549" s="8">
        <f t="shared" si="99"/>
        <v>0</v>
      </c>
      <c r="H549" s="8">
        <f t="shared" si="99"/>
        <v>0</v>
      </c>
      <c r="I549" s="8">
        <f t="shared" si="99"/>
        <v>2.2699999999999996</v>
      </c>
      <c r="J549" s="8">
        <f t="shared" si="99"/>
        <v>7.27</v>
      </c>
      <c r="K549" s="8">
        <f t="shared" si="99"/>
        <v>12.27</v>
      </c>
      <c r="L549" s="8">
        <f t="shared" si="99"/>
        <v>22.27</v>
      </c>
      <c r="M549" s="8">
        <f t="shared" si="99"/>
        <v>7.73</v>
      </c>
      <c r="N549" s="8">
        <f t="shared" si="99"/>
        <v>2.7300000000000004</v>
      </c>
      <c r="O549" s="8">
        <f t="shared" si="99"/>
        <v>0</v>
      </c>
      <c r="P549" s="8">
        <f t="shared" si="99"/>
        <v>0</v>
      </c>
      <c r="Q549" s="8">
        <f t="shared" si="99"/>
        <v>0</v>
      </c>
      <c r="R549" s="8">
        <f t="shared" si="99"/>
        <v>0</v>
      </c>
      <c r="S549" s="8">
        <f t="shared" si="99"/>
        <v>0</v>
      </c>
      <c r="T549" s="21">
        <f t="shared" si="94"/>
        <v>25</v>
      </c>
      <c r="U549" s="19">
        <f>VLOOKUP($B549,Gas!$B$3:$E$2506,2)</f>
        <v>2.145</v>
      </c>
      <c r="V549" s="44">
        <f t="shared" si="95"/>
        <v>12.927738927738927</v>
      </c>
      <c r="W549" s="5">
        <f>VLOOKUP($B549,Gas!$B$3:$E$2506,4)</f>
        <v>0.36844183165903771</v>
      </c>
    </row>
    <row r="550" spans="1:23" x14ac:dyDescent="0.2">
      <c r="A550" s="43">
        <f t="shared" si="98"/>
        <v>25</v>
      </c>
      <c r="B550" s="91">
        <v>36531</v>
      </c>
      <c r="C550" s="92">
        <v>34.79</v>
      </c>
      <c r="D550" s="4">
        <f t="shared" si="93"/>
        <v>0.2268151295361639</v>
      </c>
      <c r="E550" s="100">
        <f t="shared" si="90"/>
        <v>1.9460163279185037</v>
      </c>
      <c r="F550" s="2"/>
      <c r="G550" s="8">
        <f t="shared" si="99"/>
        <v>0</v>
      </c>
      <c r="H550" s="8">
        <f t="shared" si="99"/>
        <v>0</v>
      </c>
      <c r="I550" s="8">
        <f t="shared" si="99"/>
        <v>0</v>
      </c>
      <c r="J550" s="8">
        <f t="shared" si="99"/>
        <v>0.21000000000000085</v>
      </c>
      <c r="K550" s="8">
        <f t="shared" si="99"/>
        <v>5.2100000000000009</v>
      </c>
      <c r="L550" s="8">
        <f t="shared" si="99"/>
        <v>15.21</v>
      </c>
      <c r="M550" s="8">
        <f t="shared" si="99"/>
        <v>14.79</v>
      </c>
      <c r="N550" s="8">
        <f t="shared" si="99"/>
        <v>9.7899999999999991</v>
      </c>
      <c r="O550" s="8">
        <f t="shared" si="99"/>
        <v>4.7899999999999991</v>
      </c>
      <c r="P550" s="8">
        <f t="shared" si="99"/>
        <v>0</v>
      </c>
      <c r="Q550" s="8">
        <f t="shared" si="99"/>
        <v>0</v>
      </c>
      <c r="R550" s="8">
        <f t="shared" si="99"/>
        <v>0</v>
      </c>
      <c r="S550" s="8">
        <f t="shared" si="99"/>
        <v>0</v>
      </c>
      <c r="T550" s="21">
        <f t="shared" si="94"/>
        <v>25</v>
      </c>
      <c r="U550" s="19">
        <f>VLOOKUP($B550,Gas!$B$3:$E$2506,2)</f>
        <v>2.165</v>
      </c>
      <c r="V550" s="44">
        <f t="shared" si="95"/>
        <v>16.069284064665126</v>
      </c>
      <c r="W550" s="5">
        <f>VLOOKUP($B550,Gas!$B$3:$E$2506,4)</f>
        <v>0.38487558933028887</v>
      </c>
    </row>
    <row r="551" spans="1:23" x14ac:dyDescent="0.2">
      <c r="A551" s="43">
        <f t="shared" si="98"/>
        <v>25</v>
      </c>
      <c r="B551" s="91">
        <v>36532</v>
      </c>
      <c r="C551" s="92">
        <v>31.04</v>
      </c>
      <c r="D551" s="4">
        <f t="shared" si="93"/>
        <v>-0.11405329384883271</v>
      </c>
      <c r="E551" s="100">
        <f t="shared" si="90"/>
        <v>2.0362099502248983</v>
      </c>
      <c r="F551" s="2"/>
      <c r="G551" s="8">
        <f t="shared" si="99"/>
        <v>0</v>
      </c>
      <c r="H551" s="8">
        <f t="shared" si="99"/>
        <v>0</v>
      </c>
      <c r="I551" s="8">
        <f t="shared" si="99"/>
        <v>0</v>
      </c>
      <c r="J551" s="8">
        <f t="shared" si="99"/>
        <v>3.9600000000000009</v>
      </c>
      <c r="K551" s="8">
        <f t="shared" si="99"/>
        <v>8.9600000000000009</v>
      </c>
      <c r="L551" s="8">
        <f t="shared" si="99"/>
        <v>18.96</v>
      </c>
      <c r="M551" s="8">
        <f t="shared" si="99"/>
        <v>11.04</v>
      </c>
      <c r="N551" s="8">
        <f t="shared" si="99"/>
        <v>6.0399999999999991</v>
      </c>
      <c r="O551" s="8">
        <f t="shared" si="99"/>
        <v>1.0399999999999991</v>
      </c>
      <c r="P551" s="8">
        <f t="shared" si="99"/>
        <v>0</v>
      </c>
      <c r="Q551" s="8">
        <f t="shared" si="99"/>
        <v>0</v>
      </c>
      <c r="R551" s="8">
        <f t="shared" si="99"/>
        <v>0</v>
      </c>
      <c r="S551" s="8">
        <f t="shared" si="99"/>
        <v>0</v>
      </c>
      <c r="T551" s="21">
        <f t="shared" si="94"/>
        <v>25</v>
      </c>
      <c r="U551" s="19">
        <f>VLOOKUP($B551,Gas!$B$3:$E$2506,2)</f>
        <v>2.1800000000000002</v>
      </c>
      <c r="V551" s="44">
        <f t="shared" si="95"/>
        <v>14.238532110091741</v>
      </c>
      <c r="W551" s="5">
        <f>VLOOKUP($B551,Gas!$B$3:$E$2506,4)</f>
        <v>0.38309307333110643</v>
      </c>
    </row>
    <row r="552" spans="1:23" x14ac:dyDescent="0.2">
      <c r="A552" s="43">
        <f t="shared" si="98"/>
        <v>25</v>
      </c>
      <c r="B552" s="91">
        <v>36535</v>
      </c>
      <c r="C552" s="92">
        <v>32.29</v>
      </c>
      <c r="D552" s="4">
        <f t="shared" si="93"/>
        <v>3.9480889455165813E-2</v>
      </c>
      <c r="E552" s="100">
        <f t="shared" si="90"/>
        <v>2.0243362980337749</v>
      </c>
      <c r="F552" s="2"/>
      <c r="G552" s="8">
        <f t="shared" si="99"/>
        <v>0</v>
      </c>
      <c r="H552" s="8">
        <f t="shared" si="99"/>
        <v>0</v>
      </c>
      <c r="I552" s="8">
        <f t="shared" si="99"/>
        <v>0</v>
      </c>
      <c r="J552" s="8">
        <f t="shared" si="99"/>
        <v>2.7100000000000009</v>
      </c>
      <c r="K552" s="8">
        <f t="shared" si="99"/>
        <v>7.7100000000000009</v>
      </c>
      <c r="L552" s="8">
        <f t="shared" si="99"/>
        <v>17.71</v>
      </c>
      <c r="M552" s="8">
        <f t="shared" si="99"/>
        <v>12.29</v>
      </c>
      <c r="N552" s="8">
        <f t="shared" si="99"/>
        <v>7.2899999999999991</v>
      </c>
      <c r="O552" s="8">
        <f t="shared" si="99"/>
        <v>2.2899999999999991</v>
      </c>
      <c r="P552" s="8">
        <f t="shared" si="99"/>
        <v>0</v>
      </c>
      <c r="Q552" s="8">
        <f t="shared" si="99"/>
        <v>0</v>
      </c>
      <c r="R552" s="8">
        <f t="shared" si="99"/>
        <v>0</v>
      </c>
      <c r="S552" s="8">
        <f t="shared" si="99"/>
        <v>0</v>
      </c>
      <c r="T552" s="21">
        <f t="shared" si="94"/>
        <v>25</v>
      </c>
      <c r="U552" s="19">
        <f>VLOOKUP($B552,Gas!$B$3:$E$2506,2)</f>
        <v>2.1949999999999998</v>
      </c>
      <c r="V552" s="44">
        <f t="shared" si="95"/>
        <v>14.710706150341686</v>
      </c>
      <c r="W552" s="5">
        <f>VLOOKUP($B552,Gas!$B$3:$E$2506,4)</f>
        <v>0.37937618986668292</v>
      </c>
    </row>
    <row r="553" spans="1:23" x14ac:dyDescent="0.2">
      <c r="A553" s="43">
        <f t="shared" si="98"/>
        <v>25</v>
      </c>
      <c r="B553" s="91">
        <v>36536</v>
      </c>
      <c r="C553" s="92">
        <v>32.909999999999997</v>
      </c>
      <c r="D553" s="4">
        <f t="shared" si="93"/>
        <v>1.9018978185064702E-2</v>
      </c>
      <c r="E553" s="100">
        <f t="shared" si="90"/>
        <v>2.0228442233914405</v>
      </c>
      <c r="F553" s="2"/>
      <c r="G553" s="8">
        <f t="shared" si="99"/>
        <v>0</v>
      </c>
      <c r="H553" s="8">
        <f t="shared" si="99"/>
        <v>0</v>
      </c>
      <c r="I553" s="8">
        <f t="shared" si="99"/>
        <v>0</v>
      </c>
      <c r="J553" s="8">
        <f t="shared" si="99"/>
        <v>2.0900000000000034</v>
      </c>
      <c r="K553" s="8">
        <f t="shared" si="99"/>
        <v>7.0900000000000034</v>
      </c>
      <c r="L553" s="8">
        <f t="shared" si="99"/>
        <v>17.090000000000003</v>
      </c>
      <c r="M553" s="8">
        <f t="shared" si="99"/>
        <v>12.909999999999997</v>
      </c>
      <c r="N553" s="8">
        <f t="shared" si="99"/>
        <v>7.9099999999999966</v>
      </c>
      <c r="O553" s="8">
        <f t="shared" si="99"/>
        <v>2.9099999999999966</v>
      </c>
      <c r="P553" s="8">
        <f t="shared" si="99"/>
        <v>0</v>
      </c>
      <c r="Q553" s="8">
        <f t="shared" si="99"/>
        <v>0</v>
      </c>
      <c r="R553" s="8">
        <f t="shared" si="99"/>
        <v>0</v>
      </c>
      <c r="S553" s="8">
        <f t="shared" si="99"/>
        <v>0</v>
      </c>
      <c r="T553" s="21">
        <f t="shared" si="94"/>
        <v>25</v>
      </c>
      <c r="U553" s="19">
        <f>VLOOKUP($B553,Gas!$B$3:$E$2506,2)</f>
        <v>2.1949999999999998</v>
      </c>
      <c r="V553" s="44">
        <f t="shared" si="95"/>
        <v>14.993166287015946</v>
      </c>
      <c r="W553" s="5">
        <f>VLOOKUP($B553,Gas!$B$3:$E$2506,4)</f>
        <v>0.37711555118253676</v>
      </c>
    </row>
    <row r="554" spans="1:23" x14ac:dyDescent="0.2">
      <c r="A554" s="43">
        <f t="shared" si="98"/>
        <v>25</v>
      </c>
      <c r="B554" s="91">
        <v>36537</v>
      </c>
      <c r="C554" s="92">
        <v>33.130000000000003</v>
      </c>
      <c r="D554" s="4">
        <f t="shared" si="93"/>
        <v>6.6626533565561381E-3</v>
      </c>
      <c r="E554" s="100">
        <f t="shared" si="90"/>
        <v>2.0222201845082148</v>
      </c>
      <c r="F554" s="2"/>
      <c r="G554" s="8">
        <f t="shared" ref="G554:S563" si="100">IF(G$1="P",MAX(0,G$2-$C554),IF(G$1="C",MAX(0,$C554-G$2)))</f>
        <v>0</v>
      </c>
      <c r="H554" s="8">
        <f t="shared" si="100"/>
        <v>0</v>
      </c>
      <c r="I554" s="8">
        <f t="shared" si="100"/>
        <v>0</v>
      </c>
      <c r="J554" s="8">
        <f t="shared" si="100"/>
        <v>1.8699999999999974</v>
      </c>
      <c r="K554" s="8">
        <f t="shared" si="100"/>
        <v>6.8699999999999974</v>
      </c>
      <c r="L554" s="8">
        <f t="shared" si="100"/>
        <v>16.869999999999997</v>
      </c>
      <c r="M554" s="8">
        <f t="shared" si="100"/>
        <v>13.130000000000003</v>
      </c>
      <c r="N554" s="8">
        <f t="shared" si="100"/>
        <v>8.1300000000000026</v>
      </c>
      <c r="O554" s="8">
        <f t="shared" si="100"/>
        <v>3.1300000000000026</v>
      </c>
      <c r="P554" s="8">
        <f t="shared" si="100"/>
        <v>0</v>
      </c>
      <c r="Q554" s="8">
        <f t="shared" si="100"/>
        <v>0</v>
      </c>
      <c r="R554" s="8">
        <f t="shared" si="100"/>
        <v>0</v>
      </c>
      <c r="S554" s="8">
        <f t="shared" si="100"/>
        <v>0</v>
      </c>
      <c r="T554" s="21">
        <f t="shared" si="94"/>
        <v>25</v>
      </c>
      <c r="U554" s="19">
        <f>VLOOKUP($B554,Gas!$B$3:$E$2506,2)</f>
        <v>2.23</v>
      </c>
      <c r="V554" s="44">
        <f t="shared" si="95"/>
        <v>14.856502242152468</v>
      </c>
      <c r="W554" s="5">
        <f>VLOOKUP($B554,Gas!$B$3:$E$2506,4)</f>
        <v>0.39596361640069649</v>
      </c>
    </row>
    <row r="555" spans="1:23" x14ac:dyDescent="0.2">
      <c r="A555" s="43">
        <f t="shared" si="98"/>
        <v>25</v>
      </c>
      <c r="B555" s="91">
        <v>36538</v>
      </c>
      <c r="C555" s="92">
        <v>32.18</v>
      </c>
      <c r="D555" s="4">
        <f t="shared" si="93"/>
        <v>-2.9094074747567436E-2</v>
      </c>
      <c r="E555" s="100">
        <f t="shared" si="90"/>
        <v>2.0194866220607426</v>
      </c>
      <c r="F555" s="2"/>
      <c r="G555" s="8">
        <f t="shared" si="100"/>
        <v>0</v>
      </c>
      <c r="H555" s="8">
        <f t="shared" si="100"/>
        <v>0</v>
      </c>
      <c r="I555" s="8">
        <f t="shared" si="100"/>
        <v>0</v>
      </c>
      <c r="J555" s="8">
        <f t="shared" si="100"/>
        <v>2.8200000000000003</v>
      </c>
      <c r="K555" s="8">
        <f t="shared" si="100"/>
        <v>7.82</v>
      </c>
      <c r="L555" s="8">
        <f t="shared" si="100"/>
        <v>17.82</v>
      </c>
      <c r="M555" s="8">
        <f t="shared" si="100"/>
        <v>12.18</v>
      </c>
      <c r="N555" s="8">
        <f t="shared" si="100"/>
        <v>7.18</v>
      </c>
      <c r="O555" s="8">
        <f t="shared" si="100"/>
        <v>2.1799999999999997</v>
      </c>
      <c r="P555" s="8">
        <f t="shared" si="100"/>
        <v>0</v>
      </c>
      <c r="Q555" s="8">
        <f t="shared" si="100"/>
        <v>0</v>
      </c>
      <c r="R555" s="8">
        <f t="shared" si="100"/>
        <v>0</v>
      </c>
      <c r="S555" s="8">
        <f t="shared" si="100"/>
        <v>0</v>
      </c>
      <c r="T555" s="21">
        <f t="shared" si="94"/>
        <v>25</v>
      </c>
      <c r="U555" s="19">
        <f>VLOOKUP($B555,Gas!$B$3:$E$2506,2)</f>
        <v>2.25</v>
      </c>
      <c r="V555" s="44">
        <f t="shared" si="95"/>
        <v>14.302222222222222</v>
      </c>
      <c r="W555" s="5">
        <f>VLOOKUP($B555,Gas!$B$3:$E$2506,4)</f>
        <v>0.40201962547461978</v>
      </c>
    </row>
    <row r="556" spans="1:23" x14ac:dyDescent="0.2">
      <c r="A556" s="43">
        <f t="shared" si="98"/>
        <v>25</v>
      </c>
      <c r="B556" s="91">
        <v>36539</v>
      </c>
      <c r="C556" s="92">
        <v>34.74</v>
      </c>
      <c r="D556" s="4">
        <f t="shared" si="93"/>
        <v>7.6546619248721762E-2</v>
      </c>
      <c r="E556" s="100">
        <f t="shared" si="90"/>
        <v>1.9766339845075462</v>
      </c>
      <c r="F556" s="2"/>
      <c r="G556" s="8">
        <f t="shared" si="100"/>
        <v>0</v>
      </c>
      <c r="H556" s="8">
        <f t="shared" si="100"/>
        <v>0</v>
      </c>
      <c r="I556" s="8">
        <f t="shared" si="100"/>
        <v>0</v>
      </c>
      <c r="J556" s="8">
        <f t="shared" si="100"/>
        <v>0.25999999999999801</v>
      </c>
      <c r="K556" s="8">
        <f t="shared" si="100"/>
        <v>5.259999999999998</v>
      </c>
      <c r="L556" s="8">
        <f t="shared" si="100"/>
        <v>15.259999999999998</v>
      </c>
      <c r="M556" s="8">
        <f t="shared" si="100"/>
        <v>14.740000000000002</v>
      </c>
      <c r="N556" s="8">
        <f t="shared" si="100"/>
        <v>9.740000000000002</v>
      </c>
      <c r="O556" s="8">
        <f t="shared" si="100"/>
        <v>4.740000000000002</v>
      </c>
      <c r="P556" s="8">
        <f t="shared" si="100"/>
        <v>0</v>
      </c>
      <c r="Q556" s="8">
        <f t="shared" si="100"/>
        <v>0</v>
      </c>
      <c r="R556" s="8">
        <f t="shared" si="100"/>
        <v>0</v>
      </c>
      <c r="S556" s="8">
        <f t="shared" si="100"/>
        <v>0</v>
      </c>
      <c r="T556" s="21">
        <f t="shared" si="94"/>
        <v>25</v>
      </c>
      <c r="U556" s="19">
        <f>VLOOKUP($B556,Gas!$B$3:$E$2506,2)</f>
        <v>2.2799999999999998</v>
      </c>
      <c r="V556" s="44">
        <f t="shared" si="95"/>
        <v>15.236842105263159</v>
      </c>
      <c r="W556" s="5">
        <f>VLOOKUP($B556,Gas!$B$3:$E$2506,4)</f>
        <v>0.41014991830435804</v>
      </c>
    </row>
    <row r="557" spans="1:23" x14ac:dyDescent="0.2">
      <c r="A557" s="43">
        <f t="shared" si="98"/>
        <v>25</v>
      </c>
      <c r="B557" s="91">
        <v>36542</v>
      </c>
      <c r="C557" s="92">
        <v>48.89</v>
      </c>
      <c r="D557" s="4">
        <f t="shared" si="93"/>
        <v>0.34168111577759525</v>
      </c>
      <c r="E557" s="100">
        <f t="shared" si="90"/>
        <v>2.4032601932823354</v>
      </c>
      <c r="F557" s="2"/>
      <c r="G557" s="8">
        <f t="shared" si="100"/>
        <v>0</v>
      </c>
      <c r="H557" s="8">
        <f t="shared" si="100"/>
        <v>0</v>
      </c>
      <c r="I557" s="8">
        <f t="shared" si="100"/>
        <v>0</v>
      </c>
      <c r="J557" s="8">
        <f t="shared" si="100"/>
        <v>0</v>
      </c>
      <c r="K557" s="8">
        <f t="shared" si="100"/>
        <v>0</v>
      </c>
      <c r="L557" s="8">
        <f t="shared" si="100"/>
        <v>1.1099999999999994</v>
      </c>
      <c r="M557" s="8">
        <f t="shared" si="100"/>
        <v>28.89</v>
      </c>
      <c r="N557" s="8">
        <f t="shared" si="100"/>
        <v>23.89</v>
      </c>
      <c r="O557" s="8">
        <f t="shared" si="100"/>
        <v>18.89</v>
      </c>
      <c r="P557" s="8">
        <f t="shared" si="100"/>
        <v>13.89</v>
      </c>
      <c r="Q557" s="8">
        <f t="shared" si="100"/>
        <v>8.89</v>
      </c>
      <c r="R557" s="8">
        <f t="shared" si="100"/>
        <v>0</v>
      </c>
      <c r="S557" s="8">
        <f t="shared" si="100"/>
        <v>0</v>
      </c>
      <c r="T557" s="21">
        <f t="shared" si="94"/>
        <v>25</v>
      </c>
      <c r="U557" s="19">
        <f>VLOOKUP($B557,Gas!$B$3:$E$2506,2)</f>
        <v>2.27</v>
      </c>
      <c r="V557" s="44">
        <f t="shared" si="95"/>
        <v>21.537444933920703</v>
      </c>
      <c r="W557" s="5">
        <f>VLOOKUP($B557,Gas!$B$3:$E$2506,4)</f>
        <v>0.12864900059453427</v>
      </c>
    </row>
    <row r="558" spans="1:23" x14ac:dyDescent="0.2">
      <c r="A558" s="43">
        <f t="shared" si="98"/>
        <v>25</v>
      </c>
      <c r="B558" s="91">
        <v>36543</v>
      </c>
      <c r="C558" s="92">
        <v>60.15</v>
      </c>
      <c r="D558" s="4">
        <f t="shared" si="93"/>
        <v>0.20726856583013362</v>
      </c>
      <c r="E558" s="100">
        <f t="shared" si="90"/>
        <v>2.1650130636085319</v>
      </c>
      <c r="F558" s="2"/>
      <c r="G558" s="8">
        <f t="shared" si="100"/>
        <v>0</v>
      </c>
      <c r="H558" s="8">
        <f t="shared" si="100"/>
        <v>0</v>
      </c>
      <c r="I558" s="8">
        <f t="shared" si="100"/>
        <v>0</v>
      </c>
      <c r="J558" s="8">
        <f t="shared" si="100"/>
        <v>0</v>
      </c>
      <c r="K558" s="8">
        <f t="shared" si="100"/>
        <v>0</v>
      </c>
      <c r="L558" s="8">
        <f t="shared" si="100"/>
        <v>0</v>
      </c>
      <c r="M558" s="8">
        <f t="shared" si="100"/>
        <v>40.15</v>
      </c>
      <c r="N558" s="8">
        <f t="shared" si="100"/>
        <v>35.15</v>
      </c>
      <c r="O558" s="8">
        <f t="shared" si="100"/>
        <v>30.15</v>
      </c>
      <c r="P558" s="8">
        <f t="shared" si="100"/>
        <v>25.15</v>
      </c>
      <c r="Q558" s="8">
        <f t="shared" si="100"/>
        <v>20.149999999999999</v>
      </c>
      <c r="R558" s="8">
        <f t="shared" si="100"/>
        <v>10.149999999999999</v>
      </c>
      <c r="S558" s="8">
        <f t="shared" si="100"/>
        <v>0</v>
      </c>
      <c r="T558" s="21">
        <f t="shared" si="94"/>
        <v>25</v>
      </c>
      <c r="U558" s="19">
        <f>VLOOKUP($B558,Gas!$B$3:$E$2506,2)</f>
        <v>2.27</v>
      </c>
      <c r="V558" s="44">
        <f t="shared" si="95"/>
        <v>26.497797356828194</v>
      </c>
      <c r="W558" s="5">
        <f>VLOOKUP($B558,Gas!$B$3:$E$2506,4)</f>
        <v>0.12924005234554148</v>
      </c>
    </row>
    <row r="559" spans="1:23" x14ac:dyDescent="0.2">
      <c r="A559" s="43">
        <f t="shared" si="98"/>
        <v>25</v>
      </c>
      <c r="B559" s="91">
        <v>36544</v>
      </c>
      <c r="C559" s="92">
        <v>100.46</v>
      </c>
      <c r="D559" s="4">
        <f t="shared" si="93"/>
        <v>0.51291819590121068</v>
      </c>
      <c r="E559" s="100">
        <f t="shared" si="90"/>
        <v>3.0286381563727529</v>
      </c>
      <c r="F559" s="2"/>
      <c r="G559" s="8">
        <f t="shared" si="100"/>
        <v>0</v>
      </c>
      <c r="H559" s="8">
        <f t="shared" si="100"/>
        <v>0</v>
      </c>
      <c r="I559" s="8">
        <f t="shared" si="100"/>
        <v>0</v>
      </c>
      <c r="J559" s="8">
        <f t="shared" si="100"/>
        <v>0</v>
      </c>
      <c r="K559" s="8">
        <f t="shared" si="100"/>
        <v>0</v>
      </c>
      <c r="L559" s="8">
        <f t="shared" si="100"/>
        <v>0</v>
      </c>
      <c r="M559" s="8">
        <f t="shared" si="100"/>
        <v>80.459999999999994</v>
      </c>
      <c r="N559" s="8">
        <f t="shared" si="100"/>
        <v>75.459999999999994</v>
      </c>
      <c r="O559" s="8">
        <f t="shared" si="100"/>
        <v>70.459999999999994</v>
      </c>
      <c r="P559" s="8">
        <f t="shared" si="100"/>
        <v>65.459999999999994</v>
      </c>
      <c r="Q559" s="8">
        <f t="shared" si="100"/>
        <v>60.459999999999994</v>
      </c>
      <c r="R559" s="8">
        <f t="shared" si="100"/>
        <v>50.459999999999994</v>
      </c>
      <c r="S559" s="8">
        <f t="shared" si="100"/>
        <v>0.45998999999999057</v>
      </c>
      <c r="T559" s="21">
        <f t="shared" si="94"/>
        <v>25</v>
      </c>
      <c r="U559" s="19">
        <f>VLOOKUP($B559,Gas!$B$3:$E$2506,2)</f>
        <v>2.3450000000000002</v>
      </c>
      <c r="V559" s="44">
        <f t="shared" si="95"/>
        <v>42.840085287846478</v>
      </c>
      <c r="W559" s="5">
        <f>VLOOKUP($B559,Gas!$B$3:$E$2506,4)</f>
        <v>0.21543227613754132</v>
      </c>
    </row>
    <row r="560" spans="1:23" x14ac:dyDescent="0.2">
      <c r="A560" s="43">
        <f t="shared" si="98"/>
        <v>25</v>
      </c>
      <c r="B560" s="91">
        <v>36545</v>
      </c>
      <c r="C560" s="92">
        <v>71.11</v>
      </c>
      <c r="D560" s="4">
        <f t="shared" si="93"/>
        <v>-0.3455316644264721</v>
      </c>
      <c r="E560" s="100">
        <f t="shared" si="90"/>
        <v>3.7740134629447479</v>
      </c>
      <c r="F560" s="2"/>
      <c r="G560" s="8">
        <f t="shared" si="100"/>
        <v>0</v>
      </c>
      <c r="H560" s="8">
        <f t="shared" si="100"/>
        <v>0</v>
      </c>
      <c r="I560" s="8">
        <f t="shared" si="100"/>
        <v>0</v>
      </c>
      <c r="J560" s="8">
        <f t="shared" si="100"/>
        <v>0</v>
      </c>
      <c r="K560" s="8">
        <f t="shared" si="100"/>
        <v>0</v>
      </c>
      <c r="L560" s="8">
        <f t="shared" si="100"/>
        <v>0</v>
      </c>
      <c r="M560" s="8">
        <f t="shared" si="100"/>
        <v>51.11</v>
      </c>
      <c r="N560" s="8">
        <f t="shared" si="100"/>
        <v>46.11</v>
      </c>
      <c r="O560" s="8">
        <f t="shared" si="100"/>
        <v>41.11</v>
      </c>
      <c r="P560" s="8">
        <f t="shared" si="100"/>
        <v>36.11</v>
      </c>
      <c r="Q560" s="8">
        <f t="shared" si="100"/>
        <v>31.11</v>
      </c>
      <c r="R560" s="8">
        <f t="shared" si="100"/>
        <v>21.11</v>
      </c>
      <c r="S560" s="8">
        <f t="shared" si="100"/>
        <v>0</v>
      </c>
      <c r="T560" s="21">
        <f t="shared" si="94"/>
        <v>25</v>
      </c>
      <c r="U560" s="19">
        <f>VLOOKUP($B560,Gas!$B$3:$E$2506,2)</f>
        <v>2.4049999999999998</v>
      </c>
      <c r="V560" s="44">
        <f t="shared" si="95"/>
        <v>29.567567567567568</v>
      </c>
      <c r="W560" s="5">
        <f>VLOOKUP($B560,Gas!$B$3:$E$2506,4)</f>
        <v>0.23698676104756666</v>
      </c>
    </row>
    <row r="561" spans="1:23" x14ac:dyDescent="0.2">
      <c r="A561" s="43">
        <f t="shared" si="98"/>
        <v>25</v>
      </c>
      <c r="B561" s="91">
        <v>36546</v>
      </c>
      <c r="C561" s="92">
        <v>86.29</v>
      </c>
      <c r="D561" s="4">
        <f t="shared" si="93"/>
        <v>0.19348574262478971</v>
      </c>
      <c r="E561" s="100">
        <f t="shared" si="90"/>
        <v>3.6657314703249453</v>
      </c>
      <c r="F561" s="2"/>
      <c r="G561" s="8">
        <f t="shared" si="100"/>
        <v>0</v>
      </c>
      <c r="H561" s="8">
        <f t="shared" si="100"/>
        <v>0</v>
      </c>
      <c r="I561" s="8">
        <f t="shared" si="100"/>
        <v>0</v>
      </c>
      <c r="J561" s="8">
        <f t="shared" si="100"/>
        <v>0</v>
      </c>
      <c r="K561" s="8">
        <f t="shared" si="100"/>
        <v>0</v>
      </c>
      <c r="L561" s="8">
        <f t="shared" si="100"/>
        <v>0</v>
      </c>
      <c r="M561" s="8">
        <f t="shared" si="100"/>
        <v>66.290000000000006</v>
      </c>
      <c r="N561" s="8">
        <f t="shared" si="100"/>
        <v>61.290000000000006</v>
      </c>
      <c r="O561" s="8">
        <f t="shared" si="100"/>
        <v>56.290000000000006</v>
      </c>
      <c r="P561" s="8">
        <f t="shared" si="100"/>
        <v>51.290000000000006</v>
      </c>
      <c r="Q561" s="8">
        <f t="shared" si="100"/>
        <v>46.290000000000006</v>
      </c>
      <c r="R561" s="8">
        <f t="shared" si="100"/>
        <v>36.290000000000006</v>
      </c>
      <c r="S561" s="8">
        <f t="shared" si="100"/>
        <v>0</v>
      </c>
      <c r="T561" s="21">
        <f t="shared" si="94"/>
        <v>25</v>
      </c>
      <c r="U561" s="19">
        <f>VLOOKUP($B561,Gas!$B$3:$E$2506,2)</f>
        <v>2.5249999999999999</v>
      </c>
      <c r="V561" s="44">
        <f t="shared" si="95"/>
        <v>34.174257425742574</v>
      </c>
      <c r="W561" s="5">
        <f>VLOOKUP($B561,Gas!$B$3:$E$2506,4)</f>
        <v>0.32651679267199629</v>
      </c>
    </row>
    <row r="562" spans="1:23" x14ac:dyDescent="0.2">
      <c r="A562" s="43">
        <f t="shared" si="98"/>
        <v>25</v>
      </c>
      <c r="B562" s="91">
        <v>36549</v>
      </c>
      <c r="C562" s="92">
        <v>73.400000000000006</v>
      </c>
      <c r="D562" s="4">
        <f t="shared" si="93"/>
        <v>-0.16178978089974622</v>
      </c>
      <c r="E562" s="100">
        <f t="shared" si="90"/>
        <v>3.8925736304987075</v>
      </c>
      <c r="F562" s="2"/>
      <c r="G562" s="8">
        <f t="shared" si="100"/>
        <v>0</v>
      </c>
      <c r="H562" s="8">
        <f t="shared" si="100"/>
        <v>0</v>
      </c>
      <c r="I562" s="8">
        <f t="shared" si="100"/>
        <v>0</v>
      </c>
      <c r="J562" s="8">
        <f t="shared" si="100"/>
        <v>0</v>
      </c>
      <c r="K562" s="8">
        <f t="shared" si="100"/>
        <v>0</v>
      </c>
      <c r="L562" s="8">
        <f t="shared" si="100"/>
        <v>0</v>
      </c>
      <c r="M562" s="8">
        <f t="shared" si="100"/>
        <v>53.400000000000006</v>
      </c>
      <c r="N562" s="8">
        <f t="shared" si="100"/>
        <v>48.400000000000006</v>
      </c>
      <c r="O562" s="8">
        <f t="shared" si="100"/>
        <v>43.400000000000006</v>
      </c>
      <c r="P562" s="8">
        <f t="shared" si="100"/>
        <v>38.400000000000006</v>
      </c>
      <c r="Q562" s="8">
        <f t="shared" si="100"/>
        <v>33.400000000000006</v>
      </c>
      <c r="R562" s="8">
        <f t="shared" si="100"/>
        <v>23.400000000000006</v>
      </c>
      <c r="S562" s="8">
        <f t="shared" si="100"/>
        <v>0</v>
      </c>
      <c r="T562" s="21">
        <f t="shared" si="94"/>
        <v>25</v>
      </c>
      <c r="U562" s="19">
        <f>VLOOKUP($B562,Gas!$B$3:$E$2506,2)</f>
        <v>2.5550000000000002</v>
      </c>
      <c r="V562" s="44">
        <f t="shared" si="95"/>
        <v>28.727984344422701</v>
      </c>
      <c r="W562" s="5">
        <f>VLOOKUP($B562,Gas!$B$3:$E$2506,4)</f>
        <v>0.34458278511127038</v>
      </c>
    </row>
    <row r="563" spans="1:23" x14ac:dyDescent="0.2">
      <c r="A563" s="43">
        <f t="shared" si="98"/>
        <v>25</v>
      </c>
      <c r="B563" s="91">
        <v>36550</v>
      </c>
      <c r="C563" s="92">
        <v>44.36</v>
      </c>
      <c r="D563" s="4">
        <f t="shared" si="93"/>
        <v>-0.50358577313830377</v>
      </c>
      <c r="E563" s="100">
        <f t="shared" si="90"/>
        <v>4.8797514877538974</v>
      </c>
      <c r="F563" s="2"/>
      <c r="G563" s="8">
        <f t="shared" si="100"/>
        <v>0</v>
      </c>
      <c r="H563" s="8">
        <f t="shared" si="100"/>
        <v>0</v>
      </c>
      <c r="I563" s="8">
        <f t="shared" si="100"/>
        <v>0</v>
      </c>
      <c r="J563" s="8">
        <f t="shared" si="100"/>
        <v>0</v>
      </c>
      <c r="K563" s="8">
        <f t="shared" si="100"/>
        <v>0</v>
      </c>
      <c r="L563" s="8">
        <f t="shared" si="100"/>
        <v>5.6400000000000006</v>
      </c>
      <c r="M563" s="8">
        <f t="shared" si="100"/>
        <v>24.36</v>
      </c>
      <c r="N563" s="8">
        <f t="shared" si="100"/>
        <v>19.36</v>
      </c>
      <c r="O563" s="8">
        <f t="shared" si="100"/>
        <v>14.36</v>
      </c>
      <c r="P563" s="8">
        <f t="shared" si="100"/>
        <v>9.36</v>
      </c>
      <c r="Q563" s="8">
        <f t="shared" si="100"/>
        <v>4.3599999999999994</v>
      </c>
      <c r="R563" s="8">
        <f t="shared" si="100"/>
        <v>0</v>
      </c>
      <c r="S563" s="8">
        <f t="shared" si="100"/>
        <v>0</v>
      </c>
      <c r="T563" s="21">
        <f t="shared" si="94"/>
        <v>25</v>
      </c>
      <c r="U563" s="19">
        <f>VLOOKUP($B563,Gas!$B$3:$E$2506,2)</f>
        <v>2.5350000000000001</v>
      </c>
      <c r="V563" s="44">
        <f t="shared" si="95"/>
        <v>17.499013806706113</v>
      </c>
      <c r="W563" s="5">
        <f>VLOOKUP($B563,Gas!$B$3:$E$2506,4)</f>
        <v>0.35157973815036414</v>
      </c>
    </row>
    <row r="564" spans="1:23" x14ac:dyDescent="0.2">
      <c r="A564" s="43">
        <f t="shared" si="98"/>
        <v>25</v>
      </c>
      <c r="B564" s="91">
        <v>36551</v>
      </c>
      <c r="C564" s="92">
        <v>45.37</v>
      </c>
      <c r="D564" s="4">
        <f t="shared" si="93"/>
        <v>2.2512931193706308E-2</v>
      </c>
      <c r="E564" s="100">
        <f t="shared" si="90"/>
        <v>4.8783021468372798</v>
      </c>
      <c r="F564" s="2"/>
      <c r="G564" s="8">
        <f t="shared" ref="G564:S573" si="101">IF(G$1="P",MAX(0,G$2-$C564),IF(G$1="C",MAX(0,$C564-G$2)))</f>
        <v>0</v>
      </c>
      <c r="H564" s="8">
        <f t="shared" si="101"/>
        <v>0</v>
      </c>
      <c r="I564" s="8">
        <f t="shared" si="101"/>
        <v>0</v>
      </c>
      <c r="J564" s="8">
        <f t="shared" si="101"/>
        <v>0</v>
      </c>
      <c r="K564" s="8">
        <f t="shared" si="101"/>
        <v>0</v>
      </c>
      <c r="L564" s="8">
        <f t="shared" si="101"/>
        <v>4.6300000000000026</v>
      </c>
      <c r="M564" s="8">
        <f t="shared" si="101"/>
        <v>25.369999999999997</v>
      </c>
      <c r="N564" s="8">
        <f t="shared" si="101"/>
        <v>20.369999999999997</v>
      </c>
      <c r="O564" s="8">
        <f t="shared" si="101"/>
        <v>15.369999999999997</v>
      </c>
      <c r="P564" s="8">
        <f t="shared" si="101"/>
        <v>10.369999999999997</v>
      </c>
      <c r="Q564" s="8">
        <f t="shared" si="101"/>
        <v>5.3699999999999974</v>
      </c>
      <c r="R564" s="8">
        <f t="shared" si="101"/>
        <v>0</v>
      </c>
      <c r="S564" s="8">
        <f t="shared" si="101"/>
        <v>0</v>
      </c>
      <c r="T564" s="21">
        <f t="shared" si="94"/>
        <v>25</v>
      </c>
      <c r="U564" s="19">
        <f>VLOOKUP($B564,Gas!$B$3:$E$2506,2)</f>
        <v>2.65</v>
      </c>
      <c r="V564" s="44">
        <f t="shared" si="95"/>
        <v>17.120754716981132</v>
      </c>
      <c r="W564" s="5">
        <f>VLOOKUP($B564,Gas!$B$3:$E$2506,4)</f>
        <v>0.39461317569370263</v>
      </c>
    </row>
    <row r="565" spans="1:23" x14ac:dyDescent="0.2">
      <c r="A565" s="43">
        <f t="shared" si="98"/>
        <v>25</v>
      </c>
      <c r="B565" s="91">
        <v>36552</v>
      </c>
      <c r="C565" s="92">
        <v>53.34</v>
      </c>
      <c r="D565" s="4">
        <f t="shared" si="93"/>
        <v>0.16183542507799578</v>
      </c>
      <c r="E565" s="100">
        <f t="shared" si="90"/>
        <v>4.9058204598315509</v>
      </c>
      <c r="F565" s="2"/>
      <c r="G565" s="8">
        <f t="shared" si="101"/>
        <v>0</v>
      </c>
      <c r="H565" s="8">
        <f t="shared" si="101"/>
        <v>0</v>
      </c>
      <c r="I565" s="8">
        <f t="shared" si="101"/>
        <v>0</v>
      </c>
      <c r="J565" s="8">
        <f t="shared" si="101"/>
        <v>0</v>
      </c>
      <c r="K565" s="8">
        <f t="shared" si="101"/>
        <v>0</v>
      </c>
      <c r="L565" s="8">
        <f t="shared" si="101"/>
        <v>0</v>
      </c>
      <c r="M565" s="8">
        <f t="shared" si="101"/>
        <v>33.340000000000003</v>
      </c>
      <c r="N565" s="8">
        <f t="shared" si="101"/>
        <v>28.340000000000003</v>
      </c>
      <c r="O565" s="8">
        <f t="shared" si="101"/>
        <v>23.340000000000003</v>
      </c>
      <c r="P565" s="8">
        <f t="shared" si="101"/>
        <v>18.340000000000003</v>
      </c>
      <c r="Q565" s="8">
        <f t="shared" si="101"/>
        <v>13.340000000000003</v>
      </c>
      <c r="R565" s="8">
        <f t="shared" si="101"/>
        <v>3.3400000000000034</v>
      </c>
      <c r="S565" s="8">
        <f t="shared" si="101"/>
        <v>0</v>
      </c>
      <c r="T565" s="21">
        <f t="shared" si="94"/>
        <v>25</v>
      </c>
      <c r="U565" s="19">
        <f>VLOOKUP($B565,Gas!$B$3:$E$2506,2)</f>
        <v>2.73</v>
      </c>
      <c r="V565" s="44">
        <f t="shared" si="95"/>
        <v>19.53846153846154</v>
      </c>
      <c r="W565" s="5">
        <f>VLOOKUP($B565,Gas!$B$3:$E$2506,4)</f>
        <v>0.38815944613164938</v>
      </c>
    </row>
    <row r="566" spans="1:23" x14ac:dyDescent="0.2">
      <c r="A566" s="43">
        <f t="shared" si="98"/>
        <v>25</v>
      </c>
      <c r="B566" s="91">
        <v>36553</v>
      </c>
      <c r="C566" s="92">
        <v>53.56</v>
      </c>
      <c r="D566" s="4">
        <f t="shared" si="93"/>
        <v>4.1160020691034969E-3</v>
      </c>
      <c r="E566" s="100">
        <f t="shared" ref="E566:E629" si="102">STDEV(D557:D566)*SQRT(trade_day)</f>
        <v>4.9085188208274912</v>
      </c>
      <c r="F566" s="2"/>
      <c r="G566" s="8">
        <f t="shared" si="101"/>
        <v>0</v>
      </c>
      <c r="H566" s="8">
        <f t="shared" si="101"/>
        <v>0</v>
      </c>
      <c r="I566" s="8">
        <f t="shared" si="101"/>
        <v>0</v>
      </c>
      <c r="J566" s="8">
        <f t="shared" si="101"/>
        <v>0</v>
      </c>
      <c r="K566" s="8">
        <f t="shared" si="101"/>
        <v>0</v>
      </c>
      <c r="L566" s="8">
        <f t="shared" si="101"/>
        <v>0</v>
      </c>
      <c r="M566" s="8">
        <f t="shared" si="101"/>
        <v>33.56</v>
      </c>
      <c r="N566" s="8">
        <f t="shared" si="101"/>
        <v>28.560000000000002</v>
      </c>
      <c r="O566" s="8">
        <f t="shared" si="101"/>
        <v>23.560000000000002</v>
      </c>
      <c r="P566" s="8">
        <f t="shared" si="101"/>
        <v>18.560000000000002</v>
      </c>
      <c r="Q566" s="8">
        <f t="shared" si="101"/>
        <v>13.560000000000002</v>
      </c>
      <c r="R566" s="8">
        <f t="shared" si="101"/>
        <v>3.5600000000000023</v>
      </c>
      <c r="S566" s="8">
        <f t="shared" si="101"/>
        <v>0</v>
      </c>
      <c r="T566" s="21">
        <f t="shared" si="94"/>
        <v>25</v>
      </c>
      <c r="U566" s="19">
        <f>VLOOKUP($B566,Gas!$B$3:$E$2506,2)</f>
        <v>2.7450000000000001</v>
      </c>
      <c r="V566" s="44">
        <f t="shared" si="95"/>
        <v>19.51183970856102</v>
      </c>
      <c r="W566" s="5">
        <f>VLOOKUP($B566,Gas!$B$3:$E$2506,4)</f>
        <v>0.37889663907061411</v>
      </c>
    </row>
    <row r="567" spans="1:23" x14ac:dyDescent="0.2">
      <c r="A567" s="43">
        <f t="shared" si="98"/>
        <v>25</v>
      </c>
      <c r="B567" s="91">
        <v>36556</v>
      </c>
      <c r="C567" s="92">
        <v>56.29</v>
      </c>
      <c r="D567" s="4">
        <f t="shared" si="93"/>
        <v>4.9714378652963333E-2</v>
      </c>
      <c r="E567" s="100">
        <f t="shared" si="102"/>
        <v>4.6243565256254193</v>
      </c>
      <c r="F567" s="2"/>
      <c r="G567" s="8">
        <f t="shared" si="101"/>
        <v>0</v>
      </c>
      <c r="H567" s="8">
        <f t="shared" si="101"/>
        <v>0</v>
      </c>
      <c r="I567" s="8">
        <f t="shared" si="101"/>
        <v>0</v>
      </c>
      <c r="J567" s="8">
        <f t="shared" si="101"/>
        <v>0</v>
      </c>
      <c r="K567" s="8">
        <f t="shared" si="101"/>
        <v>0</v>
      </c>
      <c r="L567" s="8">
        <f t="shared" si="101"/>
        <v>0</v>
      </c>
      <c r="M567" s="8">
        <f t="shared" si="101"/>
        <v>36.29</v>
      </c>
      <c r="N567" s="8">
        <f t="shared" si="101"/>
        <v>31.29</v>
      </c>
      <c r="O567" s="8">
        <f t="shared" si="101"/>
        <v>26.29</v>
      </c>
      <c r="P567" s="8">
        <f t="shared" si="101"/>
        <v>21.29</v>
      </c>
      <c r="Q567" s="8">
        <f t="shared" si="101"/>
        <v>16.29</v>
      </c>
      <c r="R567" s="8">
        <f t="shared" si="101"/>
        <v>6.2899999999999991</v>
      </c>
      <c r="S567" s="8">
        <f t="shared" si="101"/>
        <v>0</v>
      </c>
      <c r="T567" s="21">
        <f t="shared" si="94"/>
        <v>25</v>
      </c>
      <c r="U567" s="19">
        <f>VLOOKUP($B567,Gas!$B$3:$E$2506,2)</f>
        <v>2.835</v>
      </c>
      <c r="V567" s="44">
        <f t="shared" si="95"/>
        <v>19.855379188712522</v>
      </c>
      <c r="W567" s="5">
        <f>VLOOKUP($B567,Gas!$B$3:$E$2506,4)</f>
        <v>0.33601535243011343</v>
      </c>
    </row>
    <row r="568" spans="1:23" x14ac:dyDescent="0.2">
      <c r="A568" s="43">
        <f t="shared" si="98"/>
        <v>26</v>
      </c>
      <c r="B568" s="91">
        <v>36557</v>
      </c>
      <c r="C568" s="92">
        <v>38.53</v>
      </c>
      <c r="D568" s="4">
        <f t="shared" si="93"/>
        <v>-0.37907974083786894</v>
      </c>
      <c r="E568" s="100">
        <f t="shared" si="102"/>
        <v>4.8669447798083771</v>
      </c>
      <c r="F568" s="2"/>
      <c r="G568" s="8">
        <f t="shared" si="101"/>
        <v>0</v>
      </c>
      <c r="H568" s="8">
        <f t="shared" si="101"/>
        <v>0</v>
      </c>
      <c r="I568" s="8">
        <f t="shared" si="101"/>
        <v>0</v>
      </c>
      <c r="J568" s="8">
        <f t="shared" si="101"/>
        <v>0</v>
      </c>
      <c r="K568" s="8">
        <f t="shared" si="101"/>
        <v>1.4699999999999989</v>
      </c>
      <c r="L568" s="8">
        <f t="shared" si="101"/>
        <v>11.469999999999999</v>
      </c>
      <c r="M568" s="8">
        <f t="shared" si="101"/>
        <v>18.53</v>
      </c>
      <c r="N568" s="8">
        <f t="shared" si="101"/>
        <v>13.530000000000001</v>
      </c>
      <c r="O568" s="8">
        <f t="shared" si="101"/>
        <v>8.5300000000000011</v>
      </c>
      <c r="P568" s="8">
        <f t="shared" si="101"/>
        <v>3.5300000000000011</v>
      </c>
      <c r="Q568" s="8">
        <f t="shared" si="101"/>
        <v>0</v>
      </c>
      <c r="R568" s="8">
        <f t="shared" si="101"/>
        <v>0</v>
      </c>
      <c r="S568" s="8">
        <f t="shared" si="101"/>
        <v>0</v>
      </c>
      <c r="T568" s="21">
        <f t="shared" si="94"/>
        <v>26</v>
      </c>
      <c r="U568" s="19">
        <f>VLOOKUP($B568,Gas!$B$3:$E$2506,2)</f>
        <v>2.7</v>
      </c>
      <c r="V568" s="44">
        <f t="shared" si="95"/>
        <v>14.270370370370371</v>
      </c>
      <c r="W568" s="5">
        <f>VLOOKUP($B568,Gas!$B$3:$E$2506,4)</f>
        <v>0.49579984980896913</v>
      </c>
    </row>
    <row r="569" spans="1:23" x14ac:dyDescent="0.2">
      <c r="A569" s="43">
        <f t="shared" si="98"/>
        <v>26</v>
      </c>
      <c r="B569" s="91">
        <v>36558</v>
      </c>
      <c r="C569" s="92">
        <v>47.07</v>
      </c>
      <c r="D569" s="4">
        <f t="shared" si="93"/>
        <v>0.20019869677498472</v>
      </c>
      <c r="E569" s="100">
        <f t="shared" si="102"/>
        <v>4.055501156567674</v>
      </c>
      <c r="F569" s="2"/>
      <c r="G569" s="8">
        <f t="shared" si="101"/>
        <v>0</v>
      </c>
      <c r="H569" s="8">
        <f t="shared" si="101"/>
        <v>0</v>
      </c>
      <c r="I569" s="8">
        <f t="shared" si="101"/>
        <v>0</v>
      </c>
      <c r="J569" s="8">
        <f t="shared" si="101"/>
        <v>0</v>
      </c>
      <c r="K569" s="8">
        <f t="shared" si="101"/>
        <v>0</v>
      </c>
      <c r="L569" s="8">
        <f t="shared" si="101"/>
        <v>2.9299999999999997</v>
      </c>
      <c r="M569" s="8">
        <f t="shared" si="101"/>
        <v>27.07</v>
      </c>
      <c r="N569" s="8">
        <f t="shared" si="101"/>
        <v>22.07</v>
      </c>
      <c r="O569" s="8">
        <f t="shared" si="101"/>
        <v>17.07</v>
      </c>
      <c r="P569" s="8">
        <f t="shared" si="101"/>
        <v>12.07</v>
      </c>
      <c r="Q569" s="8">
        <f t="shared" si="101"/>
        <v>7.07</v>
      </c>
      <c r="R569" s="8">
        <f t="shared" si="101"/>
        <v>0</v>
      </c>
      <c r="S569" s="8">
        <f t="shared" si="101"/>
        <v>0</v>
      </c>
      <c r="T569" s="21">
        <f t="shared" si="94"/>
        <v>26</v>
      </c>
      <c r="U569" s="19">
        <f>VLOOKUP($B569,Gas!$B$3:$E$2506,2)</f>
        <v>2.8149999999999999</v>
      </c>
      <c r="V569" s="44">
        <f t="shared" si="95"/>
        <v>16.72113676731794</v>
      </c>
      <c r="W569" s="5">
        <f>VLOOKUP($B569,Gas!$B$3:$E$2506,4)</f>
        <v>0.53911398122350052</v>
      </c>
    </row>
    <row r="570" spans="1:23" x14ac:dyDescent="0.2">
      <c r="A570" s="43">
        <f t="shared" si="98"/>
        <v>26</v>
      </c>
      <c r="B570" s="91">
        <v>36559</v>
      </c>
      <c r="C570" s="92">
        <v>46.85</v>
      </c>
      <c r="D570" s="4">
        <f t="shared" si="93"/>
        <v>-4.684846728619717E-3</v>
      </c>
      <c r="E570" s="100">
        <f t="shared" si="102"/>
        <v>3.7741378847520988</v>
      </c>
      <c r="F570" s="2"/>
      <c r="G570" s="8">
        <f t="shared" si="101"/>
        <v>0</v>
      </c>
      <c r="H570" s="8">
        <f t="shared" si="101"/>
        <v>0</v>
      </c>
      <c r="I570" s="8">
        <f t="shared" si="101"/>
        <v>0</v>
      </c>
      <c r="J570" s="8">
        <f t="shared" si="101"/>
        <v>0</v>
      </c>
      <c r="K570" s="8">
        <f t="shared" si="101"/>
        <v>0</v>
      </c>
      <c r="L570" s="8">
        <f t="shared" si="101"/>
        <v>3.1499999999999986</v>
      </c>
      <c r="M570" s="8">
        <f t="shared" si="101"/>
        <v>26.85</v>
      </c>
      <c r="N570" s="8">
        <f t="shared" si="101"/>
        <v>21.85</v>
      </c>
      <c r="O570" s="8">
        <f t="shared" si="101"/>
        <v>16.850000000000001</v>
      </c>
      <c r="P570" s="8">
        <f t="shared" si="101"/>
        <v>11.850000000000001</v>
      </c>
      <c r="Q570" s="8">
        <f t="shared" si="101"/>
        <v>6.8500000000000014</v>
      </c>
      <c r="R570" s="8">
        <f t="shared" si="101"/>
        <v>0</v>
      </c>
      <c r="S570" s="8">
        <f t="shared" si="101"/>
        <v>0</v>
      </c>
      <c r="T570" s="21">
        <f t="shared" si="94"/>
        <v>26</v>
      </c>
      <c r="U570" s="19">
        <f>VLOOKUP($B570,Gas!$B$3:$E$2506,2)</f>
        <v>2.915</v>
      </c>
      <c r="V570" s="44">
        <f t="shared" si="95"/>
        <v>16.072041166380789</v>
      </c>
      <c r="W570" s="5">
        <f>VLOOKUP($B570,Gas!$B$3:$E$2506,4)</f>
        <v>0.55469044393158817</v>
      </c>
    </row>
    <row r="571" spans="1:23" x14ac:dyDescent="0.2">
      <c r="A571" s="43">
        <f t="shared" si="98"/>
        <v>26</v>
      </c>
      <c r="B571" s="91">
        <v>36560</v>
      </c>
      <c r="C571" s="92">
        <v>47.28</v>
      </c>
      <c r="D571" s="4">
        <f t="shared" si="93"/>
        <v>9.13636441341153E-3</v>
      </c>
      <c r="E571" s="100">
        <f t="shared" si="102"/>
        <v>3.5615677152358769</v>
      </c>
      <c r="F571" s="2"/>
      <c r="G571" s="8">
        <f t="shared" si="101"/>
        <v>0</v>
      </c>
      <c r="H571" s="8">
        <f t="shared" si="101"/>
        <v>0</v>
      </c>
      <c r="I571" s="8">
        <f t="shared" si="101"/>
        <v>0</v>
      </c>
      <c r="J571" s="8">
        <f t="shared" si="101"/>
        <v>0</v>
      </c>
      <c r="K571" s="8">
        <f t="shared" si="101"/>
        <v>0</v>
      </c>
      <c r="L571" s="8">
        <f t="shared" si="101"/>
        <v>2.7199999999999989</v>
      </c>
      <c r="M571" s="8">
        <f t="shared" si="101"/>
        <v>27.28</v>
      </c>
      <c r="N571" s="8">
        <f t="shared" si="101"/>
        <v>22.28</v>
      </c>
      <c r="O571" s="8">
        <f t="shared" si="101"/>
        <v>17.28</v>
      </c>
      <c r="P571" s="8">
        <f t="shared" si="101"/>
        <v>12.280000000000001</v>
      </c>
      <c r="Q571" s="8">
        <f t="shared" si="101"/>
        <v>7.2800000000000011</v>
      </c>
      <c r="R571" s="8">
        <f t="shared" si="101"/>
        <v>0</v>
      </c>
      <c r="S571" s="8">
        <f t="shared" si="101"/>
        <v>0</v>
      </c>
      <c r="T571" s="21">
        <f t="shared" si="94"/>
        <v>26</v>
      </c>
      <c r="U571" s="19">
        <f>VLOOKUP($B571,Gas!$B$3:$E$2506,2)</f>
        <v>2.855</v>
      </c>
      <c r="V571" s="44">
        <f t="shared" si="95"/>
        <v>16.560420315236428</v>
      </c>
      <c r="W571" s="5">
        <f>VLOOKUP($B571,Gas!$B$3:$E$2506,4)</f>
        <v>0.57954727400699757</v>
      </c>
    </row>
    <row r="572" spans="1:23" x14ac:dyDescent="0.2">
      <c r="A572" s="43">
        <f t="shared" si="98"/>
        <v>26</v>
      </c>
      <c r="B572" s="91">
        <v>36563</v>
      </c>
      <c r="C572" s="92">
        <v>56.05</v>
      </c>
      <c r="D572" s="4">
        <f t="shared" si="93"/>
        <v>0.17015677642032598</v>
      </c>
      <c r="E572" s="100">
        <f t="shared" si="102"/>
        <v>3.6831132197145782</v>
      </c>
      <c r="F572" s="2"/>
      <c r="G572" s="8">
        <f t="shared" si="101"/>
        <v>0</v>
      </c>
      <c r="H572" s="8">
        <f t="shared" si="101"/>
        <v>0</v>
      </c>
      <c r="I572" s="8">
        <f t="shared" si="101"/>
        <v>0</v>
      </c>
      <c r="J572" s="8">
        <f t="shared" si="101"/>
        <v>0</v>
      </c>
      <c r="K572" s="8">
        <f t="shared" si="101"/>
        <v>0</v>
      </c>
      <c r="L572" s="8">
        <f t="shared" si="101"/>
        <v>0</v>
      </c>
      <c r="M572" s="8">
        <f t="shared" si="101"/>
        <v>36.049999999999997</v>
      </c>
      <c r="N572" s="8">
        <f t="shared" si="101"/>
        <v>31.049999999999997</v>
      </c>
      <c r="O572" s="8">
        <f t="shared" si="101"/>
        <v>26.049999999999997</v>
      </c>
      <c r="P572" s="8">
        <f t="shared" si="101"/>
        <v>21.049999999999997</v>
      </c>
      <c r="Q572" s="8">
        <f t="shared" si="101"/>
        <v>16.049999999999997</v>
      </c>
      <c r="R572" s="8">
        <f t="shared" si="101"/>
        <v>6.0499999999999972</v>
      </c>
      <c r="S572" s="8">
        <f t="shared" si="101"/>
        <v>0</v>
      </c>
      <c r="T572" s="21">
        <f t="shared" si="94"/>
        <v>26</v>
      </c>
      <c r="U572" s="19">
        <f>VLOOKUP($B572,Gas!$B$3:$E$2506,2)</f>
        <v>2.78</v>
      </c>
      <c r="V572" s="44">
        <f t="shared" si="95"/>
        <v>20.161870503597122</v>
      </c>
      <c r="W572" s="5">
        <f>VLOOKUP($B572,Gas!$B$3:$E$2506,4)</f>
        <v>0.55168666967314595</v>
      </c>
    </row>
    <row r="573" spans="1:23" x14ac:dyDescent="0.2">
      <c r="A573" s="43">
        <f t="shared" si="98"/>
        <v>26</v>
      </c>
      <c r="B573" s="91">
        <v>36564</v>
      </c>
      <c r="C573" s="92">
        <v>47.45</v>
      </c>
      <c r="D573" s="4">
        <f t="shared" si="93"/>
        <v>-0.16656762446223186</v>
      </c>
      <c r="E573" s="100">
        <f t="shared" si="102"/>
        <v>2.7351469766520622</v>
      </c>
      <c r="F573" s="2"/>
      <c r="G573" s="8">
        <f t="shared" si="101"/>
        <v>0</v>
      </c>
      <c r="H573" s="8">
        <f t="shared" si="101"/>
        <v>0</v>
      </c>
      <c r="I573" s="8">
        <f t="shared" si="101"/>
        <v>0</v>
      </c>
      <c r="J573" s="8">
        <f t="shared" si="101"/>
        <v>0</v>
      </c>
      <c r="K573" s="8">
        <f t="shared" si="101"/>
        <v>0</v>
      </c>
      <c r="L573" s="8">
        <f t="shared" si="101"/>
        <v>2.5499999999999972</v>
      </c>
      <c r="M573" s="8">
        <f t="shared" si="101"/>
        <v>27.450000000000003</v>
      </c>
      <c r="N573" s="8">
        <f t="shared" si="101"/>
        <v>22.450000000000003</v>
      </c>
      <c r="O573" s="8">
        <f t="shared" si="101"/>
        <v>17.450000000000003</v>
      </c>
      <c r="P573" s="8">
        <f t="shared" si="101"/>
        <v>12.450000000000003</v>
      </c>
      <c r="Q573" s="8">
        <f t="shared" si="101"/>
        <v>7.4500000000000028</v>
      </c>
      <c r="R573" s="8">
        <f t="shared" si="101"/>
        <v>0</v>
      </c>
      <c r="S573" s="8">
        <f t="shared" si="101"/>
        <v>0</v>
      </c>
      <c r="T573" s="21">
        <f t="shared" si="94"/>
        <v>26</v>
      </c>
      <c r="U573" s="19">
        <f>VLOOKUP($B573,Gas!$B$3:$E$2506,2)</f>
        <v>2.81</v>
      </c>
      <c r="V573" s="44">
        <f t="shared" si="95"/>
        <v>16.886120996441282</v>
      </c>
      <c r="W573" s="5">
        <f>VLOOKUP($B573,Gas!$B$3:$E$2506,4)</f>
        <v>0.51687006728007168</v>
      </c>
    </row>
    <row r="574" spans="1:23" x14ac:dyDescent="0.2">
      <c r="A574" s="43">
        <f t="shared" si="98"/>
        <v>26</v>
      </c>
      <c r="B574" s="91">
        <v>36565</v>
      </c>
      <c r="C574" s="92">
        <v>39.33</v>
      </c>
      <c r="D574" s="4">
        <f t="shared" si="93"/>
        <v>-0.18768893861221883</v>
      </c>
      <c r="E574" s="100">
        <f t="shared" si="102"/>
        <v>2.8985139696632771</v>
      </c>
      <c r="F574" s="2"/>
      <c r="G574" s="8">
        <f t="shared" ref="G574:S583" si="103">IF(G$1="P",MAX(0,G$2-$C574),IF(G$1="C",MAX(0,$C574-G$2)))</f>
        <v>0</v>
      </c>
      <c r="H574" s="8">
        <f t="shared" si="103"/>
        <v>0</v>
      </c>
      <c r="I574" s="8">
        <f t="shared" si="103"/>
        <v>0</v>
      </c>
      <c r="J574" s="8">
        <f t="shared" si="103"/>
        <v>0</v>
      </c>
      <c r="K574" s="8">
        <f t="shared" si="103"/>
        <v>0.67000000000000171</v>
      </c>
      <c r="L574" s="8">
        <f t="shared" si="103"/>
        <v>10.670000000000002</v>
      </c>
      <c r="M574" s="8">
        <f t="shared" si="103"/>
        <v>19.329999999999998</v>
      </c>
      <c r="N574" s="8">
        <f t="shared" si="103"/>
        <v>14.329999999999998</v>
      </c>
      <c r="O574" s="8">
        <f t="shared" si="103"/>
        <v>9.3299999999999983</v>
      </c>
      <c r="P574" s="8">
        <f t="shared" si="103"/>
        <v>4.3299999999999983</v>
      </c>
      <c r="Q574" s="8">
        <f t="shared" si="103"/>
        <v>0</v>
      </c>
      <c r="R574" s="8">
        <f t="shared" si="103"/>
        <v>0</v>
      </c>
      <c r="S574" s="8">
        <f t="shared" si="103"/>
        <v>0</v>
      </c>
      <c r="T574" s="21">
        <f t="shared" si="94"/>
        <v>26</v>
      </c>
      <c r="U574" s="19">
        <f>VLOOKUP($B574,Gas!$B$3:$E$2506,2)</f>
        <v>2.6</v>
      </c>
      <c r="V574" s="44">
        <f t="shared" si="95"/>
        <v>15.126923076923076</v>
      </c>
      <c r="W574" s="5">
        <f>VLOOKUP($B574,Gas!$B$3:$E$2506,4)</f>
        <v>0.69410555609552349</v>
      </c>
    </row>
    <row r="575" spans="1:23" x14ac:dyDescent="0.2">
      <c r="A575" s="43">
        <f t="shared" si="98"/>
        <v>26</v>
      </c>
      <c r="B575" s="91">
        <v>36566</v>
      </c>
      <c r="C575" s="92">
        <v>38.090000000000003</v>
      </c>
      <c r="D575" s="4">
        <f t="shared" si="93"/>
        <v>-3.2035805953205314E-2</v>
      </c>
      <c r="E575" s="100">
        <f t="shared" si="102"/>
        <v>2.7283865510561567</v>
      </c>
      <c r="F575" s="2"/>
      <c r="G575" s="8">
        <f t="shared" si="103"/>
        <v>0</v>
      </c>
      <c r="H575" s="8">
        <f t="shared" si="103"/>
        <v>0</v>
      </c>
      <c r="I575" s="8">
        <f t="shared" si="103"/>
        <v>0</v>
      </c>
      <c r="J575" s="8">
        <f t="shared" si="103"/>
        <v>0</v>
      </c>
      <c r="K575" s="8">
        <f t="shared" si="103"/>
        <v>1.9099999999999966</v>
      </c>
      <c r="L575" s="8">
        <f t="shared" si="103"/>
        <v>11.909999999999997</v>
      </c>
      <c r="M575" s="8">
        <f t="shared" si="103"/>
        <v>18.090000000000003</v>
      </c>
      <c r="N575" s="8">
        <f t="shared" si="103"/>
        <v>13.090000000000003</v>
      </c>
      <c r="O575" s="8">
        <f t="shared" si="103"/>
        <v>8.0900000000000034</v>
      </c>
      <c r="P575" s="8">
        <f t="shared" si="103"/>
        <v>3.0900000000000034</v>
      </c>
      <c r="Q575" s="8">
        <f t="shared" si="103"/>
        <v>0</v>
      </c>
      <c r="R575" s="8">
        <f t="shared" si="103"/>
        <v>0</v>
      </c>
      <c r="S575" s="8">
        <f t="shared" si="103"/>
        <v>0</v>
      </c>
      <c r="T575" s="21">
        <f t="shared" si="94"/>
        <v>26</v>
      </c>
      <c r="U575" s="19">
        <f>VLOOKUP($B575,Gas!$B$3:$E$2506,2)</f>
        <v>2.6150000000000002</v>
      </c>
      <c r="V575" s="44">
        <f t="shared" si="95"/>
        <v>14.565965583173996</v>
      </c>
      <c r="W575" s="5">
        <f>VLOOKUP($B575,Gas!$B$3:$E$2506,4)</f>
        <v>0.69787388944781004</v>
      </c>
    </row>
    <row r="576" spans="1:23" x14ac:dyDescent="0.2">
      <c r="A576" s="43">
        <f t="shared" si="98"/>
        <v>26</v>
      </c>
      <c r="B576" s="91">
        <v>36567</v>
      </c>
      <c r="C576" s="92">
        <v>36.89</v>
      </c>
      <c r="D576" s="4">
        <f t="shared" si="93"/>
        <v>-3.2011268881928477E-2</v>
      </c>
      <c r="E576" s="100">
        <f t="shared" si="102"/>
        <v>2.7204552042382764</v>
      </c>
      <c r="F576" s="2"/>
      <c r="G576" s="8">
        <f t="shared" si="103"/>
        <v>0</v>
      </c>
      <c r="H576" s="8">
        <f t="shared" si="103"/>
        <v>0</v>
      </c>
      <c r="I576" s="8">
        <f t="shared" si="103"/>
        <v>0</v>
      </c>
      <c r="J576" s="8">
        <f t="shared" si="103"/>
        <v>0</v>
      </c>
      <c r="K576" s="8">
        <f t="shared" si="103"/>
        <v>3.1099999999999994</v>
      </c>
      <c r="L576" s="8">
        <f t="shared" si="103"/>
        <v>13.11</v>
      </c>
      <c r="M576" s="8">
        <f t="shared" si="103"/>
        <v>16.89</v>
      </c>
      <c r="N576" s="8">
        <f t="shared" si="103"/>
        <v>11.89</v>
      </c>
      <c r="O576" s="8">
        <f t="shared" si="103"/>
        <v>6.8900000000000006</v>
      </c>
      <c r="P576" s="8">
        <f t="shared" si="103"/>
        <v>1.8900000000000006</v>
      </c>
      <c r="Q576" s="8">
        <f t="shared" si="103"/>
        <v>0</v>
      </c>
      <c r="R576" s="8">
        <f t="shared" si="103"/>
        <v>0</v>
      </c>
      <c r="S576" s="8">
        <f t="shared" si="103"/>
        <v>0</v>
      </c>
      <c r="T576" s="21">
        <f t="shared" si="94"/>
        <v>26</v>
      </c>
      <c r="U576" s="19">
        <f>VLOOKUP($B576,Gas!$B$3:$E$2506,2)</f>
        <v>2.64</v>
      </c>
      <c r="V576" s="44">
        <f t="shared" si="95"/>
        <v>13.973484848484848</v>
      </c>
      <c r="W576" s="5">
        <f>VLOOKUP($B576,Gas!$B$3:$E$2506,4)</f>
        <v>0.64697171933811104</v>
      </c>
    </row>
    <row r="577" spans="1:23" x14ac:dyDescent="0.2">
      <c r="A577" s="43">
        <f t="shared" si="98"/>
        <v>26</v>
      </c>
      <c r="B577" s="91">
        <v>36570</v>
      </c>
      <c r="C577" s="92">
        <v>40.57</v>
      </c>
      <c r="D577" s="4">
        <f t="shared" si="93"/>
        <v>9.508836560977163E-2</v>
      </c>
      <c r="E577" s="100">
        <f t="shared" si="102"/>
        <v>2.769775360959525</v>
      </c>
      <c r="F577" s="2"/>
      <c r="G577" s="8">
        <f t="shared" si="103"/>
        <v>0</v>
      </c>
      <c r="H577" s="8">
        <f t="shared" si="103"/>
        <v>0</v>
      </c>
      <c r="I577" s="8">
        <f t="shared" si="103"/>
        <v>0</v>
      </c>
      <c r="J577" s="8">
        <f t="shared" si="103"/>
        <v>0</v>
      </c>
      <c r="K577" s="8">
        <f t="shared" si="103"/>
        <v>0</v>
      </c>
      <c r="L577" s="8">
        <f t="shared" si="103"/>
        <v>9.43</v>
      </c>
      <c r="M577" s="8">
        <f t="shared" si="103"/>
        <v>20.57</v>
      </c>
      <c r="N577" s="8">
        <f t="shared" si="103"/>
        <v>15.57</v>
      </c>
      <c r="O577" s="8">
        <f t="shared" si="103"/>
        <v>10.57</v>
      </c>
      <c r="P577" s="8">
        <f t="shared" si="103"/>
        <v>5.57</v>
      </c>
      <c r="Q577" s="8">
        <f t="shared" si="103"/>
        <v>0.57000000000000028</v>
      </c>
      <c r="R577" s="8">
        <f t="shared" si="103"/>
        <v>0</v>
      </c>
      <c r="S577" s="8">
        <f t="shared" si="103"/>
        <v>0</v>
      </c>
      <c r="T577" s="21">
        <f t="shared" si="94"/>
        <v>26</v>
      </c>
      <c r="U577" s="19">
        <f>VLOOKUP($B577,Gas!$B$3:$E$2506,2)</f>
        <v>2.65</v>
      </c>
      <c r="V577" s="44">
        <f t="shared" si="95"/>
        <v>15.309433962264151</v>
      </c>
      <c r="W577" s="5">
        <f>VLOOKUP($B577,Gas!$B$3:$E$2506,4)</f>
        <v>0.51104345302492205</v>
      </c>
    </row>
    <row r="578" spans="1:23" x14ac:dyDescent="0.2">
      <c r="A578" s="43">
        <f t="shared" si="98"/>
        <v>26</v>
      </c>
      <c r="B578" s="91">
        <v>36571</v>
      </c>
      <c r="C578" s="92">
        <v>43.82</v>
      </c>
      <c r="D578" s="4">
        <f t="shared" si="93"/>
        <v>7.7061456948964616E-2</v>
      </c>
      <c r="E578" s="100">
        <f t="shared" si="102"/>
        <v>2.0240655906880005</v>
      </c>
      <c r="F578" s="2"/>
      <c r="G578" s="8">
        <f t="shared" si="103"/>
        <v>0</v>
      </c>
      <c r="H578" s="8">
        <f t="shared" si="103"/>
        <v>0</v>
      </c>
      <c r="I578" s="8">
        <f t="shared" si="103"/>
        <v>0</v>
      </c>
      <c r="J578" s="8">
        <f t="shared" si="103"/>
        <v>0</v>
      </c>
      <c r="K578" s="8">
        <f t="shared" si="103"/>
        <v>0</v>
      </c>
      <c r="L578" s="8">
        <f t="shared" si="103"/>
        <v>6.18</v>
      </c>
      <c r="M578" s="8">
        <f t="shared" si="103"/>
        <v>23.82</v>
      </c>
      <c r="N578" s="8">
        <f t="shared" si="103"/>
        <v>18.82</v>
      </c>
      <c r="O578" s="8">
        <f t="shared" si="103"/>
        <v>13.82</v>
      </c>
      <c r="P578" s="8">
        <f t="shared" si="103"/>
        <v>8.82</v>
      </c>
      <c r="Q578" s="8">
        <f t="shared" si="103"/>
        <v>3.8200000000000003</v>
      </c>
      <c r="R578" s="8">
        <f t="shared" si="103"/>
        <v>0</v>
      </c>
      <c r="S578" s="8">
        <f t="shared" si="103"/>
        <v>0</v>
      </c>
      <c r="T578" s="21">
        <f t="shared" si="94"/>
        <v>26</v>
      </c>
      <c r="U578" s="19">
        <f>VLOOKUP($B578,Gas!$B$3:$E$2506,2)</f>
        <v>2.61</v>
      </c>
      <c r="V578" s="44">
        <f t="shared" si="95"/>
        <v>16.789272030651343</v>
      </c>
      <c r="W578" s="5">
        <f>VLOOKUP($B578,Gas!$B$3:$E$2506,4)</f>
        <v>0.49817172664552989</v>
      </c>
    </row>
    <row r="579" spans="1:23" x14ac:dyDescent="0.2">
      <c r="A579" s="43">
        <f t="shared" si="98"/>
        <v>26</v>
      </c>
      <c r="B579" s="91">
        <v>36572</v>
      </c>
      <c r="C579" s="92">
        <v>39.39</v>
      </c>
      <c r="D579" s="4">
        <f t="shared" si="93"/>
        <v>-0.10657835718450588</v>
      </c>
      <c r="E579" s="100">
        <f t="shared" si="102"/>
        <v>1.8046858370416725</v>
      </c>
      <c r="F579" s="2"/>
      <c r="G579" s="8">
        <f t="shared" si="103"/>
        <v>0</v>
      </c>
      <c r="H579" s="8">
        <f t="shared" si="103"/>
        <v>0</v>
      </c>
      <c r="I579" s="8">
        <f t="shared" si="103"/>
        <v>0</v>
      </c>
      <c r="J579" s="8">
        <f t="shared" si="103"/>
        <v>0</v>
      </c>
      <c r="K579" s="8">
        <f t="shared" si="103"/>
        <v>0.60999999999999943</v>
      </c>
      <c r="L579" s="8">
        <f t="shared" si="103"/>
        <v>10.61</v>
      </c>
      <c r="M579" s="8">
        <f t="shared" si="103"/>
        <v>19.39</v>
      </c>
      <c r="N579" s="8">
        <f t="shared" si="103"/>
        <v>14.39</v>
      </c>
      <c r="O579" s="8">
        <f t="shared" si="103"/>
        <v>9.39</v>
      </c>
      <c r="P579" s="8">
        <f t="shared" si="103"/>
        <v>4.3900000000000006</v>
      </c>
      <c r="Q579" s="8">
        <f t="shared" si="103"/>
        <v>0</v>
      </c>
      <c r="R579" s="8">
        <f t="shared" si="103"/>
        <v>0</v>
      </c>
      <c r="S579" s="8">
        <f t="shared" si="103"/>
        <v>0</v>
      </c>
      <c r="T579" s="21">
        <f t="shared" si="94"/>
        <v>26</v>
      </c>
      <c r="U579" s="19">
        <f>VLOOKUP($B579,Gas!$B$3:$E$2506,2)</f>
        <v>2.61</v>
      </c>
      <c r="V579" s="44">
        <f t="shared" si="95"/>
        <v>15.091954022988507</v>
      </c>
      <c r="W579" s="5">
        <f>VLOOKUP($B579,Gas!$B$3:$E$2506,4)</f>
        <v>0.49817172664552989</v>
      </c>
    </row>
    <row r="580" spans="1:23" x14ac:dyDescent="0.2">
      <c r="A580" s="43">
        <f t="shared" si="98"/>
        <v>26</v>
      </c>
      <c r="B580" s="91">
        <v>36573</v>
      </c>
      <c r="C580" s="92">
        <v>41.69</v>
      </c>
      <c r="D580" s="4">
        <f t="shared" ref="D580:D643" si="104">LN(C580/C579)</f>
        <v>5.6749314909891033E-2</v>
      </c>
      <c r="E580" s="100">
        <f t="shared" si="102"/>
        <v>1.8428372938304027</v>
      </c>
      <c r="F580" s="2"/>
      <c r="G580" s="8">
        <f t="shared" si="103"/>
        <v>0</v>
      </c>
      <c r="H580" s="8">
        <f t="shared" si="103"/>
        <v>0</v>
      </c>
      <c r="I580" s="8">
        <f t="shared" si="103"/>
        <v>0</v>
      </c>
      <c r="J580" s="8">
        <f t="shared" si="103"/>
        <v>0</v>
      </c>
      <c r="K580" s="8">
        <f t="shared" si="103"/>
        <v>0</v>
      </c>
      <c r="L580" s="8">
        <f t="shared" si="103"/>
        <v>8.3100000000000023</v>
      </c>
      <c r="M580" s="8">
        <f t="shared" si="103"/>
        <v>21.689999999999998</v>
      </c>
      <c r="N580" s="8">
        <f t="shared" si="103"/>
        <v>16.689999999999998</v>
      </c>
      <c r="O580" s="8">
        <f t="shared" si="103"/>
        <v>11.689999999999998</v>
      </c>
      <c r="P580" s="8">
        <f t="shared" si="103"/>
        <v>6.6899999999999977</v>
      </c>
      <c r="Q580" s="8">
        <f t="shared" si="103"/>
        <v>1.6899999999999977</v>
      </c>
      <c r="R580" s="8">
        <f t="shared" si="103"/>
        <v>0</v>
      </c>
      <c r="S580" s="8">
        <f t="shared" si="103"/>
        <v>0</v>
      </c>
      <c r="T580" s="21">
        <f t="shared" ref="T580:T643" si="105">A580</f>
        <v>26</v>
      </c>
      <c r="U580" s="19">
        <f>VLOOKUP($B580,Gas!$B$3:$E$2506,2)</f>
        <v>2.645</v>
      </c>
      <c r="V580" s="44">
        <f t="shared" ref="V580:V643" si="106">C580/U580</f>
        <v>15.76181474480151</v>
      </c>
      <c r="W580" s="5">
        <f>VLOOKUP($B580,Gas!$B$3:$E$2506,4)</f>
        <v>0.51134102102228174</v>
      </c>
    </row>
    <row r="581" spans="1:23" x14ac:dyDescent="0.2">
      <c r="A581" s="43">
        <f t="shared" si="98"/>
        <v>26</v>
      </c>
      <c r="B581" s="91">
        <v>36574</v>
      </c>
      <c r="C581" s="92">
        <v>42.61</v>
      </c>
      <c r="D581" s="4">
        <f t="shared" si="104"/>
        <v>2.182767561911525E-2</v>
      </c>
      <c r="E581" s="100">
        <f t="shared" si="102"/>
        <v>1.8479029475435598</v>
      </c>
      <c r="F581" s="2"/>
      <c r="G581" s="8">
        <f t="shared" si="103"/>
        <v>0</v>
      </c>
      <c r="H581" s="8">
        <f t="shared" si="103"/>
        <v>0</v>
      </c>
      <c r="I581" s="8">
        <f t="shared" si="103"/>
        <v>0</v>
      </c>
      <c r="J581" s="8">
        <f t="shared" si="103"/>
        <v>0</v>
      </c>
      <c r="K581" s="8">
        <f t="shared" si="103"/>
        <v>0</v>
      </c>
      <c r="L581" s="8">
        <f t="shared" si="103"/>
        <v>7.3900000000000006</v>
      </c>
      <c r="M581" s="8">
        <f t="shared" si="103"/>
        <v>22.61</v>
      </c>
      <c r="N581" s="8">
        <f t="shared" si="103"/>
        <v>17.61</v>
      </c>
      <c r="O581" s="8">
        <f t="shared" si="103"/>
        <v>12.61</v>
      </c>
      <c r="P581" s="8">
        <f t="shared" si="103"/>
        <v>7.6099999999999994</v>
      </c>
      <c r="Q581" s="8">
        <f t="shared" si="103"/>
        <v>2.6099999999999994</v>
      </c>
      <c r="R581" s="8">
        <f t="shared" si="103"/>
        <v>0</v>
      </c>
      <c r="S581" s="8">
        <f t="shared" si="103"/>
        <v>0</v>
      </c>
      <c r="T581" s="21">
        <f t="shared" si="105"/>
        <v>26</v>
      </c>
      <c r="U581" s="19">
        <f>VLOOKUP($B581,Gas!$B$3:$E$2506,2)</f>
        <v>2.6549999999999998</v>
      </c>
      <c r="V581" s="44">
        <f t="shared" si="106"/>
        <v>16.048964218455744</v>
      </c>
      <c r="W581" s="5">
        <f>VLOOKUP($B581,Gas!$B$3:$E$2506,4)</f>
        <v>0.50434917956203562</v>
      </c>
    </row>
    <row r="582" spans="1:23" x14ac:dyDescent="0.2">
      <c r="A582" s="43">
        <f t="shared" si="98"/>
        <v>26</v>
      </c>
      <c r="B582" s="91">
        <v>36577</v>
      </c>
      <c r="C582" s="92">
        <v>39.840000000000003</v>
      </c>
      <c r="D582" s="4">
        <f t="shared" si="104"/>
        <v>-6.721753479542307E-2</v>
      </c>
      <c r="E582" s="100">
        <f t="shared" si="102"/>
        <v>1.5627942656988612</v>
      </c>
      <c r="F582" s="2"/>
      <c r="G582" s="8">
        <f t="shared" si="103"/>
        <v>0</v>
      </c>
      <c r="H582" s="8">
        <f t="shared" si="103"/>
        <v>0</v>
      </c>
      <c r="I582" s="8">
        <f t="shared" si="103"/>
        <v>0</v>
      </c>
      <c r="J582" s="8">
        <f t="shared" si="103"/>
        <v>0</v>
      </c>
      <c r="K582" s="8">
        <f t="shared" si="103"/>
        <v>0.15999999999999659</v>
      </c>
      <c r="L582" s="8">
        <f t="shared" si="103"/>
        <v>10.159999999999997</v>
      </c>
      <c r="M582" s="8">
        <f t="shared" si="103"/>
        <v>19.840000000000003</v>
      </c>
      <c r="N582" s="8">
        <f t="shared" si="103"/>
        <v>14.840000000000003</v>
      </c>
      <c r="O582" s="8">
        <f t="shared" si="103"/>
        <v>9.8400000000000034</v>
      </c>
      <c r="P582" s="8">
        <f t="shared" si="103"/>
        <v>4.8400000000000034</v>
      </c>
      <c r="Q582" s="8">
        <f t="shared" si="103"/>
        <v>0</v>
      </c>
      <c r="R582" s="8">
        <f t="shared" si="103"/>
        <v>0</v>
      </c>
      <c r="S582" s="8">
        <f t="shared" si="103"/>
        <v>0</v>
      </c>
      <c r="T582" s="21">
        <f t="shared" si="105"/>
        <v>26</v>
      </c>
      <c r="U582" s="19">
        <f>VLOOKUP($B582,Gas!$B$3:$E$2506,2)</f>
        <v>2.645</v>
      </c>
      <c r="V582" s="44">
        <f t="shared" si="106"/>
        <v>15.062381852551987</v>
      </c>
      <c r="W582" s="5">
        <f>VLOOKUP($B582,Gas!$B$3:$E$2506,4)</f>
        <v>0.13527063009575566</v>
      </c>
    </row>
    <row r="583" spans="1:23" x14ac:dyDescent="0.2">
      <c r="A583" s="43">
        <f t="shared" si="98"/>
        <v>26</v>
      </c>
      <c r="B583" s="91">
        <v>36578</v>
      </c>
      <c r="C583" s="92">
        <v>38.17</v>
      </c>
      <c r="D583" s="4">
        <f t="shared" si="104"/>
        <v>-4.2821565959259199E-2</v>
      </c>
      <c r="E583" s="100">
        <f t="shared" si="102"/>
        <v>1.3837353124593272</v>
      </c>
      <c r="F583" s="2"/>
      <c r="G583" s="8">
        <f t="shared" si="103"/>
        <v>0</v>
      </c>
      <c r="H583" s="8">
        <f t="shared" si="103"/>
        <v>0</v>
      </c>
      <c r="I583" s="8">
        <f t="shared" si="103"/>
        <v>0</v>
      </c>
      <c r="J583" s="8">
        <f t="shared" si="103"/>
        <v>0</v>
      </c>
      <c r="K583" s="8">
        <f t="shared" si="103"/>
        <v>1.8299999999999983</v>
      </c>
      <c r="L583" s="8">
        <f t="shared" si="103"/>
        <v>11.829999999999998</v>
      </c>
      <c r="M583" s="8">
        <f t="shared" si="103"/>
        <v>18.170000000000002</v>
      </c>
      <c r="N583" s="8">
        <f t="shared" si="103"/>
        <v>13.170000000000002</v>
      </c>
      <c r="O583" s="8">
        <f t="shared" si="103"/>
        <v>8.1700000000000017</v>
      </c>
      <c r="P583" s="8">
        <f t="shared" si="103"/>
        <v>3.1700000000000017</v>
      </c>
      <c r="Q583" s="8">
        <f t="shared" si="103"/>
        <v>0</v>
      </c>
      <c r="R583" s="8">
        <f t="shared" si="103"/>
        <v>0</v>
      </c>
      <c r="S583" s="8">
        <f t="shared" si="103"/>
        <v>0</v>
      </c>
      <c r="T583" s="21">
        <f t="shared" si="105"/>
        <v>26</v>
      </c>
      <c r="U583" s="19">
        <f>VLOOKUP($B583,Gas!$B$3:$E$2506,2)</f>
        <v>2.645</v>
      </c>
      <c r="V583" s="44">
        <f t="shared" si="106"/>
        <v>14.431001890359168</v>
      </c>
      <c r="W583" s="5">
        <f>VLOOKUP($B583,Gas!$B$3:$E$2506,4)</f>
        <v>0.1331108655004497</v>
      </c>
    </row>
    <row r="584" spans="1:23" x14ac:dyDescent="0.2">
      <c r="A584" s="43">
        <f t="shared" si="98"/>
        <v>26</v>
      </c>
      <c r="B584" s="91">
        <v>36579</v>
      </c>
      <c r="C584" s="92">
        <v>36.86</v>
      </c>
      <c r="D584" s="4">
        <f t="shared" si="104"/>
        <v>-3.4922914515461215E-2</v>
      </c>
      <c r="E584" s="100">
        <f t="shared" si="102"/>
        <v>1.0440035290527159</v>
      </c>
      <c r="F584" s="2"/>
      <c r="G584" s="8">
        <f t="shared" ref="G584:S593" si="107">IF(G$1="P",MAX(0,G$2-$C584),IF(G$1="C",MAX(0,$C584-G$2)))</f>
        <v>0</v>
      </c>
      <c r="H584" s="8">
        <f t="shared" si="107"/>
        <v>0</v>
      </c>
      <c r="I584" s="8">
        <f t="shared" si="107"/>
        <v>0</v>
      </c>
      <c r="J584" s="8">
        <f t="shared" si="107"/>
        <v>0</v>
      </c>
      <c r="K584" s="8">
        <f t="shared" si="107"/>
        <v>3.1400000000000006</v>
      </c>
      <c r="L584" s="8">
        <f t="shared" si="107"/>
        <v>13.14</v>
      </c>
      <c r="M584" s="8">
        <f t="shared" si="107"/>
        <v>16.86</v>
      </c>
      <c r="N584" s="8">
        <f t="shared" si="107"/>
        <v>11.86</v>
      </c>
      <c r="O584" s="8">
        <f t="shared" si="107"/>
        <v>6.8599999999999994</v>
      </c>
      <c r="P584" s="8">
        <f t="shared" si="107"/>
        <v>1.8599999999999994</v>
      </c>
      <c r="Q584" s="8">
        <f t="shared" si="107"/>
        <v>0</v>
      </c>
      <c r="R584" s="8">
        <f t="shared" si="107"/>
        <v>0</v>
      </c>
      <c r="S584" s="8">
        <f t="shared" si="107"/>
        <v>0</v>
      </c>
      <c r="T584" s="21">
        <f t="shared" si="105"/>
        <v>26</v>
      </c>
      <c r="U584" s="19">
        <f>VLOOKUP($B584,Gas!$B$3:$E$2506,2)</f>
        <v>2.5449999999999999</v>
      </c>
      <c r="V584" s="44">
        <f t="shared" si="106"/>
        <v>14.483300589390963</v>
      </c>
      <c r="W584" s="5">
        <f>VLOOKUP($B584,Gas!$B$3:$E$2506,4)</f>
        <v>0.26710278049779312</v>
      </c>
    </row>
    <row r="585" spans="1:23" x14ac:dyDescent="0.2">
      <c r="A585" s="43">
        <f t="shared" si="98"/>
        <v>26</v>
      </c>
      <c r="B585" s="91">
        <v>36580</v>
      </c>
      <c r="C585" s="92">
        <v>36.090000000000003</v>
      </c>
      <c r="D585" s="4">
        <f t="shared" si="104"/>
        <v>-2.1111133586979924E-2</v>
      </c>
      <c r="E585" s="100">
        <f t="shared" si="102"/>
        <v>1.0379885698301898</v>
      </c>
      <c r="F585" s="2"/>
      <c r="G585" s="8">
        <f t="shared" si="107"/>
        <v>0</v>
      </c>
      <c r="H585" s="8">
        <f t="shared" si="107"/>
        <v>0</v>
      </c>
      <c r="I585" s="8">
        <f t="shared" si="107"/>
        <v>0</v>
      </c>
      <c r="J585" s="8">
        <f t="shared" si="107"/>
        <v>0</v>
      </c>
      <c r="K585" s="8">
        <f t="shared" si="107"/>
        <v>3.9099999999999966</v>
      </c>
      <c r="L585" s="8">
        <f t="shared" si="107"/>
        <v>13.909999999999997</v>
      </c>
      <c r="M585" s="8">
        <f t="shared" si="107"/>
        <v>16.090000000000003</v>
      </c>
      <c r="N585" s="8">
        <f t="shared" si="107"/>
        <v>11.090000000000003</v>
      </c>
      <c r="O585" s="8">
        <f t="shared" si="107"/>
        <v>6.0900000000000034</v>
      </c>
      <c r="P585" s="8">
        <f t="shared" si="107"/>
        <v>1.0900000000000034</v>
      </c>
      <c r="Q585" s="8">
        <f t="shared" si="107"/>
        <v>0</v>
      </c>
      <c r="R585" s="8">
        <f t="shared" si="107"/>
        <v>0</v>
      </c>
      <c r="S585" s="8">
        <f t="shared" si="107"/>
        <v>0</v>
      </c>
      <c r="T585" s="21">
        <f t="shared" si="105"/>
        <v>26</v>
      </c>
      <c r="U585" s="19">
        <f>VLOOKUP($B585,Gas!$B$3:$E$2506,2)</f>
        <v>2.5</v>
      </c>
      <c r="V585" s="44">
        <f t="shared" si="106"/>
        <v>14.436000000000002</v>
      </c>
      <c r="W585" s="5">
        <f>VLOOKUP($B585,Gas!$B$3:$E$2506,4)</f>
        <v>0.27768749572118434</v>
      </c>
    </row>
    <row r="586" spans="1:23" x14ac:dyDescent="0.2">
      <c r="A586" s="43">
        <f t="shared" si="98"/>
        <v>26</v>
      </c>
      <c r="B586" s="91">
        <v>36581</v>
      </c>
      <c r="C586" s="92">
        <v>34.58</v>
      </c>
      <c r="D586" s="4">
        <f t="shared" si="104"/>
        <v>-4.2740338399552921E-2</v>
      </c>
      <c r="E586" s="100">
        <f t="shared" si="102"/>
        <v>1.0469784185472195</v>
      </c>
      <c r="F586" s="2"/>
      <c r="G586" s="8">
        <f t="shared" si="107"/>
        <v>0</v>
      </c>
      <c r="H586" s="8">
        <f t="shared" si="107"/>
        <v>0</v>
      </c>
      <c r="I586" s="8">
        <f t="shared" si="107"/>
        <v>0</v>
      </c>
      <c r="J586" s="8">
        <f t="shared" si="107"/>
        <v>0.42000000000000171</v>
      </c>
      <c r="K586" s="8">
        <f t="shared" si="107"/>
        <v>5.4200000000000017</v>
      </c>
      <c r="L586" s="8">
        <f t="shared" si="107"/>
        <v>15.420000000000002</v>
      </c>
      <c r="M586" s="8">
        <f t="shared" si="107"/>
        <v>14.579999999999998</v>
      </c>
      <c r="N586" s="8">
        <f t="shared" si="107"/>
        <v>9.5799999999999983</v>
      </c>
      <c r="O586" s="8">
        <f t="shared" si="107"/>
        <v>4.5799999999999983</v>
      </c>
      <c r="P586" s="8">
        <f t="shared" si="107"/>
        <v>0</v>
      </c>
      <c r="Q586" s="8">
        <f t="shared" si="107"/>
        <v>0</v>
      </c>
      <c r="R586" s="8">
        <f t="shared" si="107"/>
        <v>0</v>
      </c>
      <c r="S586" s="8">
        <f t="shared" si="107"/>
        <v>0</v>
      </c>
      <c r="T586" s="21">
        <f t="shared" si="105"/>
        <v>26</v>
      </c>
      <c r="U586" s="19">
        <f>VLOOKUP($B586,Gas!$B$3:$E$2506,2)</f>
        <v>2.5150000000000001</v>
      </c>
      <c r="V586" s="44">
        <f t="shared" si="106"/>
        <v>13.749502982107355</v>
      </c>
      <c r="W586" s="5">
        <f>VLOOKUP($B586,Gas!$B$3:$E$2506,4)</f>
        <v>0.27816260813724197</v>
      </c>
    </row>
    <row r="587" spans="1:23" x14ac:dyDescent="0.2">
      <c r="A587" s="43">
        <f t="shared" si="98"/>
        <v>26</v>
      </c>
      <c r="B587" s="91">
        <v>36584</v>
      </c>
      <c r="C587" s="92">
        <v>33.89</v>
      </c>
      <c r="D587" s="4">
        <f t="shared" si="104"/>
        <v>-2.0155494636184431E-2</v>
      </c>
      <c r="E587" s="100">
        <f t="shared" si="102"/>
        <v>0.88203961095489125</v>
      </c>
      <c r="F587" s="2"/>
      <c r="G587" s="8">
        <f t="shared" si="107"/>
        <v>0</v>
      </c>
      <c r="H587" s="8">
        <f t="shared" si="107"/>
        <v>0</v>
      </c>
      <c r="I587" s="8">
        <f t="shared" si="107"/>
        <v>0</v>
      </c>
      <c r="J587" s="8">
        <f t="shared" si="107"/>
        <v>1.1099999999999994</v>
      </c>
      <c r="K587" s="8">
        <f t="shared" si="107"/>
        <v>6.1099999999999994</v>
      </c>
      <c r="L587" s="8">
        <f t="shared" si="107"/>
        <v>16.11</v>
      </c>
      <c r="M587" s="8">
        <f t="shared" si="107"/>
        <v>13.89</v>
      </c>
      <c r="N587" s="8">
        <f t="shared" si="107"/>
        <v>8.89</v>
      </c>
      <c r="O587" s="8">
        <f t="shared" si="107"/>
        <v>3.8900000000000006</v>
      </c>
      <c r="P587" s="8">
        <f t="shared" si="107"/>
        <v>0</v>
      </c>
      <c r="Q587" s="8">
        <f t="shared" si="107"/>
        <v>0</v>
      </c>
      <c r="R587" s="8">
        <f t="shared" si="107"/>
        <v>0</v>
      </c>
      <c r="S587" s="8">
        <f t="shared" si="107"/>
        <v>0</v>
      </c>
      <c r="T587" s="21">
        <f t="shared" si="105"/>
        <v>26</v>
      </c>
      <c r="U587" s="19">
        <f>VLOOKUP($B587,Gas!$B$3:$E$2506,2)</f>
        <v>2.5150000000000001</v>
      </c>
      <c r="V587" s="44">
        <f t="shared" si="106"/>
        <v>13.475149105367793</v>
      </c>
      <c r="W587" s="5">
        <f>VLOOKUP($B587,Gas!$B$3:$E$2506,4)</f>
        <v>0.2515441785472235</v>
      </c>
    </row>
    <row r="588" spans="1:23" x14ac:dyDescent="0.2">
      <c r="A588" s="43">
        <f t="shared" si="98"/>
        <v>26</v>
      </c>
      <c r="B588" s="91">
        <v>36585</v>
      </c>
      <c r="C588" s="92">
        <v>32.33</v>
      </c>
      <c r="D588" s="4">
        <f t="shared" si="104"/>
        <v>-4.7124393881618321E-2</v>
      </c>
      <c r="E588" s="100">
        <f t="shared" si="102"/>
        <v>0.71257318439882189</v>
      </c>
      <c r="F588" s="2"/>
      <c r="G588" s="8">
        <f t="shared" si="107"/>
        <v>0</v>
      </c>
      <c r="H588" s="8">
        <f t="shared" si="107"/>
        <v>0</v>
      </c>
      <c r="I588" s="8">
        <f t="shared" si="107"/>
        <v>0</v>
      </c>
      <c r="J588" s="8">
        <f t="shared" si="107"/>
        <v>2.6700000000000017</v>
      </c>
      <c r="K588" s="8">
        <f t="shared" si="107"/>
        <v>7.6700000000000017</v>
      </c>
      <c r="L588" s="8">
        <f t="shared" si="107"/>
        <v>17.670000000000002</v>
      </c>
      <c r="M588" s="8">
        <f t="shared" si="107"/>
        <v>12.329999999999998</v>
      </c>
      <c r="N588" s="8">
        <f t="shared" si="107"/>
        <v>7.3299999999999983</v>
      </c>
      <c r="O588" s="8">
        <f t="shared" si="107"/>
        <v>2.3299999999999983</v>
      </c>
      <c r="P588" s="8">
        <f t="shared" si="107"/>
        <v>0</v>
      </c>
      <c r="Q588" s="8">
        <f t="shared" si="107"/>
        <v>0</v>
      </c>
      <c r="R588" s="8">
        <f t="shared" si="107"/>
        <v>0</v>
      </c>
      <c r="S588" s="8">
        <f t="shared" si="107"/>
        <v>0</v>
      </c>
      <c r="T588" s="21">
        <f t="shared" si="105"/>
        <v>26</v>
      </c>
      <c r="U588" s="19">
        <f>VLOOKUP($B588,Gas!$B$3:$E$2506,2)</f>
        <v>2.605</v>
      </c>
      <c r="V588" s="44">
        <f t="shared" si="106"/>
        <v>12.410748560460652</v>
      </c>
      <c r="W588" s="5">
        <f>VLOOKUP($B588,Gas!$B$3:$E$2506,4)</f>
        <v>0.3518409719311692</v>
      </c>
    </row>
    <row r="589" spans="1:23" x14ac:dyDescent="0.2">
      <c r="A589" s="43">
        <f t="shared" si="98"/>
        <v>27</v>
      </c>
      <c r="B589" s="91">
        <v>36586</v>
      </c>
      <c r="C589" s="92">
        <v>30.45</v>
      </c>
      <c r="D589" s="4">
        <f t="shared" si="104"/>
        <v>-5.9909597581435596E-2</v>
      </c>
      <c r="E589" s="100">
        <f t="shared" si="102"/>
        <v>0.60392560222015035</v>
      </c>
      <c r="F589" s="2"/>
      <c r="G589" s="8">
        <f t="shared" si="107"/>
        <v>0</v>
      </c>
      <c r="H589" s="8">
        <f t="shared" si="107"/>
        <v>0</v>
      </c>
      <c r="I589" s="8">
        <f t="shared" si="107"/>
        <v>0</v>
      </c>
      <c r="J589" s="8">
        <f t="shared" si="107"/>
        <v>4.5500000000000007</v>
      </c>
      <c r="K589" s="8">
        <f t="shared" si="107"/>
        <v>9.5500000000000007</v>
      </c>
      <c r="L589" s="8">
        <f t="shared" si="107"/>
        <v>19.55</v>
      </c>
      <c r="M589" s="8">
        <f t="shared" si="107"/>
        <v>10.45</v>
      </c>
      <c r="N589" s="8">
        <f t="shared" si="107"/>
        <v>5.4499999999999993</v>
      </c>
      <c r="O589" s="8">
        <f t="shared" si="107"/>
        <v>0.44999999999999929</v>
      </c>
      <c r="P589" s="8">
        <f t="shared" si="107"/>
        <v>0</v>
      </c>
      <c r="Q589" s="8">
        <f t="shared" si="107"/>
        <v>0</v>
      </c>
      <c r="R589" s="8">
        <f t="shared" si="107"/>
        <v>0</v>
      </c>
      <c r="S589" s="8">
        <f t="shared" si="107"/>
        <v>0</v>
      </c>
      <c r="T589" s="21">
        <f t="shared" si="105"/>
        <v>27</v>
      </c>
      <c r="U589" s="19">
        <f>VLOOKUP($B589,Gas!$B$3:$E$2506,2)</f>
        <v>2.66</v>
      </c>
      <c r="V589" s="44">
        <f t="shared" si="106"/>
        <v>11.44736842105263</v>
      </c>
      <c r="W589" s="5">
        <f>VLOOKUP($B589,Gas!$B$3:$E$2506,4)</f>
        <v>0.37723742517913589</v>
      </c>
    </row>
    <row r="590" spans="1:23" x14ac:dyDescent="0.2">
      <c r="A590" s="43">
        <f t="shared" si="98"/>
        <v>27</v>
      </c>
      <c r="B590" s="91">
        <v>36587</v>
      </c>
      <c r="C590" s="92">
        <v>30.63</v>
      </c>
      <c r="D590" s="4">
        <f t="shared" si="104"/>
        <v>5.8939266887777977E-3</v>
      </c>
      <c r="E590" s="100">
        <f t="shared" si="102"/>
        <v>0.44307848902112784</v>
      </c>
      <c r="F590" s="2"/>
      <c r="G590" s="8">
        <f t="shared" si="107"/>
        <v>0</v>
      </c>
      <c r="H590" s="8">
        <f t="shared" si="107"/>
        <v>0</v>
      </c>
      <c r="I590" s="8">
        <f t="shared" si="107"/>
        <v>0</v>
      </c>
      <c r="J590" s="8">
        <f t="shared" si="107"/>
        <v>4.370000000000001</v>
      </c>
      <c r="K590" s="8">
        <f t="shared" si="107"/>
        <v>9.370000000000001</v>
      </c>
      <c r="L590" s="8">
        <f t="shared" si="107"/>
        <v>19.37</v>
      </c>
      <c r="M590" s="8">
        <f t="shared" si="107"/>
        <v>10.629999999999999</v>
      </c>
      <c r="N590" s="8">
        <f t="shared" si="107"/>
        <v>5.629999999999999</v>
      </c>
      <c r="O590" s="8">
        <f t="shared" si="107"/>
        <v>0.62999999999999901</v>
      </c>
      <c r="P590" s="8">
        <f t="shared" si="107"/>
        <v>0</v>
      </c>
      <c r="Q590" s="8">
        <f t="shared" si="107"/>
        <v>0</v>
      </c>
      <c r="R590" s="8">
        <f t="shared" si="107"/>
        <v>0</v>
      </c>
      <c r="S590" s="8">
        <f t="shared" si="107"/>
        <v>0</v>
      </c>
      <c r="T590" s="21">
        <f t="shared" si="105"/>
        <v>27</v>
      </c>
      <c r="U590" s="19">
        <f>VLOOKUP($B590,Gas!$B$3:$E$2506,2)</f>
        <v>2.71</v>
      </c>
      <c r="V590" s="44">
        <f t="shared" si="106"/>
        <v>11.302583025830257</v>
      </c>
      <c r="W590" s="5">
        <f>VLOOKUP($B590,Gas!$B$3:$E$2506,4)</f>
        <v>0.3925710230075829</v>
      </c>
    </row>
    <row r="591" spans="1:23" x14ac:dyDescent="0.2">
      <c r="A591" s="43">
        <f t="shared" si="98"/>
        <v>27</v>
      </c>
      <c r="B591" s="91">
        <v>36588</v>
      </c>
      <c r="C591" s="92">
        <v>32.64</v>
      </c>
      <c r="D591" s="4">
        <f t="shared" si="104"/>
        <v>6.355860925122242E-2</v>
      </c>
      <c r="E591" s="100">
        <f t="shared" si="102"/>
        <v>0.60160765868251276</v>
      </c>
      <c r="F591" s="2"/>
      <c r="G591" s="8">
        <f t="shared" si="107"/>
        <v>0</v>
      </c>
      <c r="H591" s="8">
        <f t="shared" si="107"/>
        <v>0</v>
      </c>
      <c r="I591" s="8">
        <f t="shared" si="107"/>
        <v>0</v>
      </c>
      <c r="J591" s="8">
        <f t="shared" si="107"/>
        <v>2.3599999999999994</v>
      </c>
      <c r="K591" s="8">
        <f t="shared" si="107"/>
        <v>7.3599999999999994</v>
      </c>
      <c r="L591" s="8">
        <f t="shared" si="107"/>
        <v>17.36</v>
      </c>
      <c r="M591" s="8">
        <f t="shared" si="107"/>
        <v>12.64</v>
      </c>
      <c r="N591" s="8">
        <f t="shared" si="107"/>
        <v>7.6400000000000006</v>
      </c>
      <c r="O591" s="8">
        <f t="shared" si="107"/>
        <v>2.6400000000000006</v>
      </c>
      <c r="P591" s="8">
        <f t="shared" si="107"/>
        <v>0</v>
      </c>
      <c r="Q591" s="8">
        <f t="shared" si="107"/>
        <v>0</v>
      </c>
      <c r="R591" s="8">
        <f t="shared" si="107"/>
        <v>0</v>
      </c>
      <c r="S591" s="8">
        <f t="shared" si="107"/>
        <v>0</v>
      </c>
      <c r="T591" s="21">
        <f t="shared" si="105"/>
        <v>27</v>
      </c>
      <c r="U591" s="19">
        <f>VLOOKUP($B591,Gas!$B$3:$E$2506,2)</f>
        <v>2.8</v>
      </c>
      <c r="V591" s="44">
        <f t="shared" si="106"/>
        <v>11.657142857142858</v>
      </c>
      <c r="W591" s="5">
        <f>VLOOKUP($B591,Gas!$B$3:$E$2506,4)</f>
        <v>0.43201610092381981</v>
      </c>
    </row>
    <row r="592" spans="1:23" x14ac:dyDescent="0.2">
      <c r="A592" s="43">
        <f t="shared" si="98"/>
        <v>27</v>
      </c>
      <c r="B592" s="91">
        <v>36591</v>
      </c>
      <c r="C592" s="92">
        <v>34.14</v>
      </c>
      <c r="D592" s="4">
        <f t="shared" si="104"/>
        <v>4.4931187270388244E-2</v>
      </c>
      <c r="E592" s="100">
        <f t="shared" si="102"/>
        <v>0.6508772521115308</v>
      </c>
      <c r="F592" s="2"/>
      <c r="G592" s="8">
        <f t="shared" si="107"/>
        <v>0</v>
      </c>
      <c r="H592" s="8">
        <f t="shared" si="107"/>
        <v>0</v>
      </c>
      <c r="I592" s="8">
        <f t="shared" si="107"/>
        <v>0</v>
      </c>
      <c r="J592" s="8">
        <f t="shared" si="107"/>
        <v>0.85999999999999943</v>
      </c>
      <c r="K592" s="8">
        <f t="shared" si="107"/>
        <v>5.8599999999999994</v>
      </c>
      <c r="L592" s="8">
        <f t="shared" si="107"/>
        <v>15.86</v>
      </c>
      <c r="M592" s="8">
        <f t="shared" si="107"/>
        <v>14.14</v>
      </c>
      <c r="N592" s="8">
        <f t="shared" si="107"/>
        <v>9.14</v>
      </c>
      <c r="O592" s="8">
        <f t="shared" si="107"/>
        <v>4.1400000000000006</v>
      </c>
      <c r="P592" s="8">
        <f t="shared" si="107"/>
        <v>0</v>
      </c>
      <c r="Q592" s="8">
        <f t="shared" si="107"/>
        <v>0</v>
      </c>
      <c r="R592" s="8">
        <f t="shared" si="107"/>
        <v>0</v>
      </c>
      <c r="S592" s="8">
        <f t="shared" si="107"/>
        <v>0</v>
      </c>
      <c r="T592" s="21">
        <f t="shared" si="105"/>
        <v>27</v>
      </c>
      <c r="U592" s="19">
        <f>VLOOKUP($B592,Gas!$B$3:$E$2506,2)</f>
        <v>2.7250000000000001</v>
      </c>
      <c r="V592" s="44">
        <f t="shared" si="106"/>
        <v>12.528440366972477</v>
      </c>
      <c r="W592" s="5">
        <f>VLOOKUP($B592,Gas!$B$3:$E$2506,4)</f>
        <v>0.35917423449780772</v>
      </c>
    </row>
    <row r="593" spans="1:23" x14ac:dyDescent="0.2">
      <c r="A593" s="43">
        <f t="shared" si="98"/>
        <v>27</v>
      </c>
      <c r="B593" s="91">
        <v>36592</v>
      </c>
      <c r="C593" s="92">
        <v>32.86</v>
      </c>
      <c r="D593" s="4">
        <f t="shared" si="104"/>
        <v>-3.8213604757172601E-2</v>
      </c>
      <c r="E593" s="100">
        <f t="shared" si="102"/>
        <v>0.64588114388298312</v>
      </c>
      <c r="F593" s="2"/>
      <c r="G593" s="8">
        <f t="shared" si="107"/>
        <v>0</v>
      </c>
      <c r="H593" s="8">
        <f t="shared" si="107"/>
        <v>0</v>
      </c>
      <c r="I593" s="8">
        <f t="shared" si="107"/>
        <v>0</v>
      </c>
      <c r="J593" s="8">
        <f t="shared" si="107"/>
        <v>2.1400000000000006</v>
      </c>
      <c r="K593" s="8">
        <f t="shared" si="107"/>
        <v>7.1400000000000006</v>
      </c>
      <c r="L593" s="8">
        <f t="shared" si="107"/>
        <v>17.14</v>
      </c>
      <c r="M593" s="8">
        <f t="shared" si="107"/>
        <v>12.86</v>
      </c>
      <c r="N593" s="8">
        <f t="shared" si="107"/>
        <v>7.8599999999999994</v>
      </c>
      <c r="O593" s="8">
        <f t="shared" si="107"/>
        <v>2.8599999999999994</v>
      </c>
      <c r="P593" s="8">
        <f t="shared" si="107"/>
        <v>0</v>
      </c>
      <c r="Q593" s="8">
        <f t="shared" si="107"/>
        <v>0</v>
      </c>
      <c r="R593" s="8">
        <f t="shared" si="107"/>
        <v>0</v>
      </c>
      <c r="S593" s="8">
        <f t="shared" si="107"/>
        <v>0</v>
      </c>
      <c r="T593" s="21">
        <f t="shared" si="105"/>
        <v>27</v>
      </c>
      <c r="U593" s="19">
        <f>VLOOKUP($B593,Gas!$B$3:$E$2506,2)</f>
        <v>2.76</v>
      </c>
      <c r="V593" s="44">
        <f t="shared" si="106"/>
        <v>11.905797101449275</v>
      </c>
      <c r="W593" s="5">
        <f>VLOOKUP($B593,Gas!$B$3:$E$2506,4)</f>
        <v>0.35587854261764612</v>
      </c>
    </row>
    <row r="594" spans="1:23" x14ac:dyDescent="0.2">
      <c r="A594" s="43">
        <f t="shared" si="98"/>
        <v>27</v>
      </c>
      <c r="B594" s="91">
        <v>36593</v>
      </c>
      <c r="C594" s="92">
        <v>31.75</v>
      </c>
      <c r="D594" s="4">
        <f t="shared" si="104"/>
        <v>-3.4363387270421382E-2</v>
      </c>
      <c r="E594" s="100">
        <f t="shared" si="102"/>
        <v>0.64540710945225921</v>
      </c>
      <c r="F594" s="2"/>
      <c r="G594" s="8">
        <f t="shared" ref="G594:S603" si="108">IF(G$1="P",MAX(0,G$2-$C594),IF(G$1="C",MAX(0,$C594-G$2)))</f>
        <v>0</v>
      </c>
      <c r="H594" s="8">
        <f t="shared" si="108"/>
        <v>0</v>
      </c>
      <c r="I594" s="8">
        <f t="shared" si="108"/>
        <v>0</v>
      </c>
      <c r="J594" s="8">
        <f t="shared" si="108"/>
        <v>3.25</v>
      </c>
      <c r="K594" s="8">
        <f t="shared" si="108"/>
        <v>8.25</v>
      </c>
      <c r="L594" s="8">
        <f t="shared" si="108"/>
        <v>18.25</v>
      </c>
      <c r="M594" s="8">
        <f t="shared" si="108"/>
        <v>11.75</v>
      </c>
      <c r="N594" s="8">
        <f t="shared" si="108"/>
        <v>6.75</v>
      </c>
      <c r="O594" s="8">
        <f t="shared" si="108"/>
        <v>1.75</v>
      </c>
      <c r="P594" s="8">
        <f t="shared" si="108"/>
        <v>0</v>
      </c>
      <c r="Q594" s="8">
        <f t="shared" si="108"/>
        <v>0</v>
      </c>
      <c r="R594" s="8">
        <f t="shared" si="108"/>
        <v>0</v>
      </c>
      <c r="S594" s="8">
        <f t="shared" si="108"/>
        <v>0</v>
      </c>
      <c r="T594" s="21">
        <f t="shared" si="105"/>
        <v>27</v>
      </c>
      <c r="U594" s="19">
        <f>VLOOKUP($B594,Gas!$B$3:$E$2506,2)</f>
        <v>2.78</v>
      </c>
      <c r="V594" s="44">
        <f t="shared" si="106"/>
        <v>11.420863309352519</v>
      </c>
      <c r="W594" s="5">
        <f>VLOOKUP($B594,Gas!$B$3:$E$2506,4)</f>
        <v>0.35086799173316507</v>
      </c>
    </row>
    <row r="595" spans="1:23" x14ac:dyDescent="0.2">
      <c r="A595" s="43">
        <f t="shared" si="98"/>
        <v>27</v>
      </c>
      <c r="B595" s="91">
        <v>36594</v>
      </c>
      <c r="C595" s="92">
        <v>29.85</v>
      </c>
      <c r="D595" s="4">
        <f t="shared" si="104"/>
        <v>-6.1707885500089474E-2</v>
      </c>
      <c r="E595" s="100">
        <f t="shared" si="102"/>
        <v>0.68681027416612173</v>
      </c>
      <c r="F595" s="2"/>
      <c r="G595" s="8">
        <f t="shared" si="108"/>
        <v>0</v>
      </c>
      <c r="H595" s="8">
        <f t="shared" si="108"/>
        <v>0</v>
      </c>
      <c r="I595" s="8">
        <f t="shared" si="108"/>
        <v>0.14999999999999858</v>
      </c>
      <c r="J595" s="8">
        <f t="shared" si="108"/>
        <v>5.1499999999999986</v>
      </c>
      <c r="K595" s="8">
        <f t="shared" si="108"/>
        <v>10.149999999999999</v>
      </c>
      <c r="L595" s="8">
        <f t="shared" si="108"/>
        <v>20.149999999999999</v>
      </c>
      <c r="M595" s="8">
        <f t="shared" si="108"/>
        <v>9.8500000000000014</v>
      </c>
      <c r="N595" s="8">
        <f t="shared" si="108"/>
        <v>4.8500000000000014</v>
      </c>
      <c r="O595" s="8">
        <f t="shared" si="108"/>
        <v>0</v>
      </c>
      <c r="P595" s="8">
        <f t="shared" si="108"/>
        <v>0</v>
      </c>
      <c r="Q595" s="8">
        <f t="shared" si="108"/>
        <v>0</v>
      </c>
      <c r="R595" s="8">
        <f t="shared" si="108"/>
        <v>0</v>
      </c>
      <c r="S595" s="8">
        <f t="shared" si="108"/>
        <v>0</v>
      </c>
      <c r="T595" s="21">
        <f t="shared" si="105"/>
        <v>27</v>
      </c>
      <c r="U595" s="19">
        <f>VLOOKUP($B595,Gas!$B$3:$E$2506,2)</f>
        <v>2.7549999999999999</v>
      </c>
      <c r="V595" s="44">
        <f t="shared" si="106"/>
        <v>10.834845735027224</v>
      </c>
      <c r="W595" s="5">
        <f>VLOOKUP($B595,Gas!$B$3:$E$2506,4)</f>
        <v>0.36527674417387651</v>
      </c>
    </row>
    <row r="596" spans="1:23" x14ac:dyDescent="0.2">
      <c r="A596" s="43">
        <f t="shared" si="98"/>
        <v>27</v>
      </c>
      <c r="B596" s="91">
        <v>36595</v>
      </c>
      <c r="C596" s="92">
        <v>29.41</v>
      </c>
      <c r="D596" s="4">
        <f t="shared" si="104"/>
        <v>-1.4850087272707492E-2</v>
      </c>
      <c r="E596" s="100">
        <f t="shared" si="102"/>
        <v>0.67405055419701976</v>
      </c>
      <c r="F596" s="2"/>
      <c r="G596" s="8">
        <f t="shared" si="108"/>
        <v>0</v>
      </c>
      <c r="H596" s="8">
        <f t="shared" si="108"/>
        <v>0</v>
      </c>
      <c r="I596" s="8">
        <f t="shared" si="108"/>
        <v>0.58999999999999986</v>
      </c>
      <c r="J596" s="8">
        <f t="shared" si="108"/>
        <v>5.59</v>
      </c>
      <c r="K596" s="8">
        <f t="shared" si="108"/>
        <v>10.59</v>
      </c>
      <c r="L596" s="8">
        <f t="shared" si="108"/>
        <v>20.59</v>
      </c>
      <c r="M596" s="8">
        <f t="shared" si="108"/>
        <v>9.41</v>
      </c>
      <c r="N596" s="8">
        <f t="shared" si="108"/>
        <v>4.41</v>
      </c>
      <c r="O596" s="8">
        <f t="shared" si="108"/>
        <v>0</v>
      </c>
      <c r="P596" s="8">
        <f t="shared" si="108"/>
        <v>0</v>
      </c>
      <c r="Q596" s="8">
        <f t="shared" si="108"/>
        <v>0</v>
      </c>
      <c r="R596" s="8">
        <f t="shared" si="108"/>
        <v>0</v>
      </c>
      <c r="S596" s="8">
        <f t="shared" si="108"/>
        <v>0</v>
      </c>
      <c r="T596" s="21">
        <f t="shared" si="105"/>
        <v>27</v>
      </c>
      <c r="U596" s="19">
        <f>VLOOKUP($B596,Gas!$B$3:$E$2506,2)</f>
        <v>2.6850000000000001</v>
      </c>
      <c r="V596" s="44">
        <f t="shared" si="106"/>
        <v>10.953445065176908</v>
      </c>
      <c r="W596" s="5">
        <f>VLOOKUP($B596,Gas!$B$3:$E$2506,4)</f>
        <v>0.37434618761374211</v>
      </c>
    </row>
    <row r="597" spans="1:23" x14ac:dyDescent="0.2">
      <c r="A597" s="43">
        <f t="shared" si="98"/>
        <v>27</v>
      </c>
      <c r="B597" s="91">
        <v>36598</v>
      </c>
      <c r="C597" s="92">
        <v>33.200000000000003</v>
      </c>
      <c r="D597" s="4">
        <f t="shared" si="104"/>
        <v>0.12121512335653933</v>
      </c>
      <c r="E597" s="100">
        <f t="shared" si="102"/>
        <v>0.960662655259239</v>
      </c>
      <c r="F597" s="2"/>
      <c r="G597" s="8">
        <f t="shared" si="108"/>
        <v>0</v>
      </c>
      <c r="H597" s="8">
        <f t="shared" si="108"/>
        <v>0</v>
      </c>
      <c r="I597" s="8">
        <f t="shared" si="108"/>
        <v>0</v>
      </c>
      <c r="J597" s="8">
        <f t="shared" si="108"/>
        <v>1.7999999999999972</v>
      </c>
      <c r="K597" s="8">
        <f t="shared" si="108"/>
        <v>6.7999999999999972</v>
      </c>
      <c r="L597" s="8">
        <f t="shared" si="108"/>
        <v>16.799999999999997</v>
      </c>
      <c r="M597" s="8">
        <f t="shared" si="108"/>
        <v>13.200000000000003</v>
      </c>
      <c r="N597" s="8">
        <f t="shared" si="108"/>
        <v>8.2000000000000028</v>
      </c>
      <c r="O597" s="8">
        <f t="shared" si="108"/>
        <v>3.2000000000000028</v>
      </c>
      <c r="P597" s="8">
        <f t="shared" si="108"/>
        <v>0</v>
      </c>
      <c r="Q597" s="8">
        <f t="shared" si="108"/>
        <v>0</v>
      </c>
      <c r="R597" s="8">
        <f t="shared" si="108"/>
        <v>0</v>
      </c>
      <c r="S597" s="8">
        <f t="shared" si="108"/>
        <v>0</v>
      </c>
      <c r="T597" s="21">
        <f t="shared" si="105"/>
        <v>27</v>
      </c>
      <c r="U597" s="19">
        <f>VLOOKUP($B597,Gas!$B$3:$E$2506,2)</f>
        <v>2.76</v>
      </c>
      <c r="V597" s="44">
        <f t="shared" si="106"/>
        <v>12.028985507246379</v>
      </c>
      <c r="W597" s="5">
        <f>VLOOKUP($B597,Gas!$B$3:$E$2506,4)</f>
        <v>0.31421481976955301</v>
      </c>
    </row>
    <row r="598" spans="1:23" x14ac:dyDescent="0.2">
      <c r="A598" s="43">
        <f t="shared" si="98"/>
        <v>27</v>
      </c>
      <c r="B598" s="91">
        <v>36599</v>
      </c>
      <c r="C598" s="92">
        <v>30.48</v>
      </c>
      <c r="D598" s="4">
        <f t="shared" si="104"/>
        <v>-8.5479145103997428E-2</v>
      </c>
      <c r="E598" s="100">
        <f t="shared" si="102"/>
        <v>1.0274630745786253</v>
      </c>
      <c r="F598" s="2"/>
      <c r="G598" s="8">
        <f t="shared" si="108"/>
        <v>0</v>
      </c>
      <c r="H598" s="8">
        <f t="shared" si="108"/>
        <v>0</v>
      </c>
      <c r="I598" s="8">
        <f t="shared" si="108"/>
        <v>0</v>
      </c>
      <c r="J598" s="8">
        <f t="shared" si="108"/>
        <v>4.5199999999999996</v>
      </c>
      <c r="K598" s="8">
        <f t="shared" si="108"/>
        <v>9.52</v>
      </c>
      <c r="L598" s="8">
        <f t="shared" si="108"/>
        <v>19.52</v>
      </c>
      <c r="M598" s="8">
        <f t="shared" si="108"/>
        <v>10.48</v>
      </c>
      <c r="N598" s="8">
        <f t="shared" si="108"/>
        <v>5.48</v>
      </c>
      <c r="O598" s="8">
        <f t="shared" si="108"/>
        <v>0.48000000000000043</v>
      </c>
      <c r="P598" s="8">
        <f t="shared" si="108"/>
        <v>0</v>
      </c>
      <c r="Q598" s="8">
        <f t="shared" si="108"/>
        <v>0</v>
      </c>
      <c r="R598" s="8">
        <f t="shared" si="108"/>
        <v>0</v>
      </c>
      <c r="S598" s="8">
        <f t="shared" si="108"/>
        <v>0</v>
      </c>
      <c r="T598" s="21">
        <f t="shared" si="105"/>
        <v>27</v>
      </c>
      <c r="U598" s="19">
        <f>VLOOKUP($B598,Gas!$B$3:$E$2506,2)</f>
        <v>2.8</v>
      </c>
      <c r="V598" s="44">
        <f t="shared" si="106"/>
        <v>10.885714285714286</v>
      </c>
      <c r="W598" s="5">
        <f>VLOOKUP($B598,Gas!$B$3:$E$2506,4)</f>
        <v>0.27400875681162185</v>
      </c>
    </row>
    <row r="599" spans="1:23" x14ac:dyDescent="0.2">
      <c r="A599" s="43">
        <f t="shared" si="98"/>
        <v>27</v>
      </c>
      <c r="B599" s="91">
        <v>36600</v>
      </c>
      <c r="C599" s="92">
        <v>32.1</v>
      </c>
      <c r="D599" s="4">
        <f t="shared" si="104"/>
        <v>5.1785299317524777E-2</v>
      </c>
      <c r="E599" s="100">
        <f t="shared" si="102"/>
        <v>1.0160626197777394</v>
      </c>
      <c r="F599" s="2"/>
      <c r="G599" s="8">
        <f t="shared" si="108"/>
        <v>0</v>
      </c>
      <c r="H599" s="8">
        <f t="shared" si="108"/>
        <v>0</v>
      </c>
      <c r="I599" s="8">
        <f t="shared" si="108"/>
        <v>0</v>
      </c>
      <c r="J599" s="8">
        <f t="shared" si="108"/>
        <v>2.8999999999999986</v>
      </c>
      <c r="K599" s="8">
        <f t="shared" si="108"/>
        <v>7.8999999999999986</v>
      </c>
      <c r="L599" s="8">
        <f t="shared" si="108"/>
        <v>17.899999999999999</v>
      </c>
      <c r="M599" s="8">
        <f t="shared" si="108"/>
        <v>12.100000000000001</v>
      </c>
      <c r="N599" s="8">
        <f t="shared" si="108"/>
        <v>7.1000000000000014</v>
      </c>
      <c r="O599" s="8">
        <f t="shared" si="108"/>
        <v>2.1000000000000014</v>
      </c>
      <c r="P599" s="8">
        <f t="shared" si="108"/>
        <v>0</v>
      </c>
      <c r="Q599" s="8">
        <f t="shared" si="108"/>
        <v>0</v>
      </c>
      <c r="R599" s="8">
        <f t="shared" si="108"/>
        <v>0</v>
      </c>
      <c r="S599" s="8">
        <f t="shared" si="108"/>
        <v>0</v>
      </c>
      <c r="T599" s="21">
        <f t="shared" si="105"/>
        <v>27</v>
      </c>
      <c r="U599" s="19">
        <f>VLOOKUP($B599,Gas!$B$3:$E$2506,2)</f>
        <v>2.83</v>
      </c>
      <c r="V599" s="44">
        <f t="shared" si="106"/>
        <v>11.342756183745584</v>
      </c>
      <c r="W599" s="5">
        <f>VLOOKUP($B599,Gas!$B$3:$E$2506,4)</f>
        <v>0.27727133592983261</v>
      </c>
    </row>
    <row r="600" spans="1:23" x14ac:dyDescent="0.2">
      <c r="A600" s="43">
        <f t="shared" si="98"/>
        <v>27</v>
      </c>
      <c r="B600" s="91">
        <v>36601</v>
      </c>
      <c r="C600" s="92">
        <v>28.78</v>
      </c>
      <c r="D600" s="4">
        <f t="shared" si="104"/>
        <v>-0.10917532867674848</v>
      </c>
      <c r="E600" s="100">
        <f t="shared" si="102"/>
        <v>1.165960015980382</v>
      </c>
      <c r="F600" s="2"/>
      <c r="G600" s="8">
        <f t="shared" si="108"/>
        <v>0</v>
      </c>
      <c r="H600" s="8">
        <f t="shared" si="108"/>
        <v>0</v>
      </c>
      <c r="I600" s="8">
        <f t="shared" si="108"/>
        <v>1.2199999999999989</v>
      </c>
      <c r="J600" s="8">
        <f t="shared" si="108"/>
        <v>6.2199999999999989</v>
      </c>
      <c r="K600" s="8">
        <f t="shared" si="108"/>
        <v>11.219999999999999</v>
      </c>
      <c r="L600" s="8">
        <f t="shared" si="108"/>
        <v>21.22</v>
      </c>
      <c r="M600" s="8">
        <f t="shared" si="108"/>
        <v>8.7800000000000011</v>
      </c>
      <c r="N600" s="8">
        <f t="shared" si="108"/>
        <v>3.7800000000000011</v>
      </c>
      <c r="O600" s="8">
        <f t="shared" si="108"/>
        <v>0</v>
      </c>
      <c r="P600" s="8">
        <f t="shared" si="108"/>
        <v>0</v>
      </c>
      <c r="Q600" s="8">
        <f t="shared" si="108"/>
        <v>0</v>
      </c>
      <c r="R600" s="8">
        <f t="shared" si="108"/>
        <v>0</v>
      </c>
      <c r="S600" s="8">
        <f t="shared" si="108"/>
        <v>0</v>
      </c>
      <c r="T600" s="21">
        <f t="shared" si="105"/>
        <v>27</v>
      </c>
      <c r="U600" s="19">
        <f>VLOOKUP($B600,Gas!$B$3:$E$2506,2)</f>
        <v>2.76</v>
      </c>
      <c r="V600" s="44">
        <f t="shared" si="106"/>
        <v>10.427536231884059</v>
      </c>
      <c r="W600" s="5">
        <f>VLOOKUP($B600,Gas!$B$3:$E$2506,4)</f>
        <v>0.32780600289478301</v>
      </c>
    </row>
    <row r="601" spans="1:23" x14ac:dyDescent="0.2">
      <c r="A601" s="43">
        <f t="shared" ref="A601:A664" si="109">MONTH(B601)+(YEAR(B601)-1998)*12</f>
        <v>27</v>
      </c>
      <c r="B601" s="91">
        <v>36602</v>
      </c>
      <c r="C601" s="92">
        <v>31.15</v>
      </c>
      <c r="D601" s="4">
        <f t="shared" si="104"/>
        <v>7.9133543774240284E-2</v>
      </c>
      <c r="E601" s="100">
        <f t="shared" si="102"/>
        <v>1.1941161730831178</v>
      </c>
      <c r="F601" s="2"/>
      <c r="G601" s="8">
        <f t="shared" si="108"/>
        <v>0</v>
      </c>
      <c r="H601" s="8">
        <f t="shared" si="108"/>
        <v>0</v>
      </c>
      <c r="I601" s="8">
        <f t="shared" si="108"/>
        <v>0</v>
      </c>
      <c r="J601" s="8">
        <f t="shared" si="108"/>
        <v>3.8500000000000014</v>
      </c>
      <c r="K601" s="8">
        <f t="shared" si="108"/>
        <v>8.8500000000000014</v>
      </c>
      <c r="L601" s="8">
        <f t="shared" si="108"/>
        <v>18.850000000000001</v>
      </c>
      <c r="M601" s="8">
        <f t="shared" si="108"/>
        <v>11.149999999999999</v>
      </c>
      <c r="N601" s="8">
        <f t="shared" si="108"/>
        <v>6.1499999999999986</v>
      </c>
      <c r="O601" s="8">
        <f t="shared" si="108"/>
        <v>1.1499999999999986</v>
      </c>
      <c r="P601" s="8">
        <f t="shared" si="108"/>
        <v>0</v>
      </c>
      <c r="Q601" s="8">
        <f t="shared" si="108"/>
        <v>0</v>
      </c>
      <c r="R601" s="8">
        <f t="shared" si="108"/>
        <v>0</v>
      </c>
      <c r="S601" s="8">
        <f t="shared" si="108"/>
        <v>0</v>
      </c>
      <c r="T601" s="21">
        <f t="shared" si="105"/>
        <v>27</v>
      </c>
      <c r="U601" s="19">
        <f>VLOOKUP($B601,Gas!$B$3:$E$2506,2)</f>
        <v>2.835</v>
      </c>
      <c r="V601" s="44">
        <f t="shared" si="106"/>
        <v>10.987654320987653</v>
      </c>
      <c r="W601" s="5">
        <f>VLOOKUP($B601,Gas!$B$3:$E$2506,4)</f>
        <v>0.35742079446732672</v>
      </c>
    </row>
    <row r="602" spans="1:23" x14ac:dyDescent="0.2">
      <c r="A602" s="43">
        <f t="shared" si="109"/>
        <v>27</v>
      </c>
      <c r="B602" s="91">
        <v>36605</v>
      </c>
      <c r="C602" s="92">
        <v>30.33</v>
      </c>
      <c r="D602" s="4">
        <f t="shared" si="104"/>
        <v>-2.6676923532972439E-2</v>
      </c>
      <c r="E602" s="100">
        <f t="shared" si="102"/>
        <v>1.164805546555582</v>
      </c>
      <c r="F602" s="2"/>
      <c r="G602" s="8">
        <f t="shared" si="108"/>
        <v>0</v>
      </c>
      <c r="H602" s="8">
        <f t="shared" si="108"/>
        <v>0</v>
      </c>
      <c r="I602" s="8">
        <f t="shared" si="108"/>
        <v>0</v>
      </c>
      <c r="J602" s="8">
        <f t="shared" si="108"/>
        <v>4.6700000000000017</v>
      </c>
      <c r="K602" s="8">
        <f t="shared" si="108"/>
        <v>9.6700000000000017</v>
      </c>
      <c r="L602" s="8">
        <f t="shared" si="108"/>
        <v>19.670000000000002</v>
      </c>
      <c r="M602" s="8">
        <f t="shared" si="108"/>
        <v>10.329999999999998</v>
      </c>
      <c r="N602" s="8">
        <f t="shared" si="108"/>
        <v>5.3299999999999983</v>
      </c>
      <c r="O602" s="8">
        <f t="shared" si="108"/>
        <v>0.32999999999999829</v>
      </c>
      <c r="P602" s="8">
        <f t="shared" si="108"/>
        <v>0</v>
      </c>
      <c r="Q602" s="8">
        <f t="shared" si="108"/>
        <v>0</v>
      </c>
      <c r="R602" s="8">
        <f t="shared" si="108"/>
        <v>0</v>
      </c>
      <c r="S602" s="8">
        <f t="shared" si="108"/>
        <v>0</v>
      </c>
      <c r="T602" s="21">
        <f t="shared" si="105"/>
        <v>27</v>
      </c>
      <c r="U602" s="19">
        <f>VLOOKUP($B602,Gas!$B$3:$E$2506,2)</f>
        <v>2.8149999999999999</v>
      </c>
      <c r="V602" s="44">
        <f t="shared" si="106"/>
        <v>10.774422735346358</v>
      </c>
      <c r="W602" s="5">
        <f>VLOOKUP($B602,Gas!$B$3:$E$2506,4)</f>
        <v>0.30223239902869958</v>
      </c>
    </row>
    <row r="603" spans="1:23" x14ac:dyDescent="0.2">
      <c r="A603" s="43">
        <f t="shared" si="109"/>
        <v>27</v>
      </c>
      <c r="B603" s="91">
        <v>36606</v>
      </c>
      <c r="C603" s="92">
        <v>32.049999999999997</v>
      </c>
      <c r="D603" s="4">
        <f t="shared" si="104"/>
        <v>5.5159861666189296E-2</v>
      </c>
      <c r="E603" s="100">
        <f t="shared" si="102"/>
        <v>1.1991209989951783</v>
      </c>
      <c r="F603" s="2"/>
      <c r="G603" s="8">
        <f t="shared" si="108"/>
        <v>0</v>
      </c>
      <c r="H603" s="8">
        <f t="shared" si="108"/>
        <v>0</v>
      </c>
      <c r="I603" s="8">
        <f t="shared" si="108"/>
        <v>0</v>
      </c>
      <c r="J603" s="8">
        <f t="shared" si="108"/>
        <v>2.9500000000000028</v>
      </c>
      <c r="K603" s="8">
        <f t="shared" si="108"/>
        <v>7.9500000000000028</v>
      </c>
      <c r="L603" s="8">
        <f t="shared" si="108"/>
        <v>17.950000000000003</v>
      </c>
      <c r="M603" s="8">
        <f t="shared" si="108"/>
        <v>12.049999999999997</v>
      </c>
      <c r="N603" s="8">
        <f t="shared" si="108"/>
        <v>7.0499999999999972</v>
      </c>
      <c r="O603" s="8">
        <f t="shared" si="108"/>
        <v>2.0499999999999972</v>
      </c>
      <c r="P603" s="8">
        <f t="shared" si="108"/>
        <v>0</v>
      </c>
      <c r="Q603" s="8">
        <f t="shared" si="108"/>
        <v>0</v>
      </c>
      <c r="R603" s="8">
        <f t="shared" si="108"/>
        <v>0</v>
      </c>
      <c r="S603" s="8">
        <f t="shared" si="108"/>
        <v>0</v>
      </c>
      <c r="T603" s="21">
        <f t="shared" si="105"/>
        <v>27</v>
      </c>
      <c r="U603" s="19">
        <f>VLOOKUP($B603,Gas!$B$3:$E$2506,2)</f>
        <v>2.7349999999999999</v>
      </c>
      <c r="V603" s="44">
        <f t="shared" si="106"/>
        <v>11.718464351005483</v>
      </c>
      <c r="W603" s="5">
        <f>VLOOKUP($B603,Gas!$B$3:$E$2506,4)</f>
        <v>0.32094204455082481</v>
      </c>
    </row>
    <row r="604" spans="1:23" x14ac:dyDescent="0.2">
      <c r="A604" s="43">
        <f t="shared" si="109"/>
        <v>27</v>
      </c>
      <c r="B604" s="91">
        <v>36607</v>
      </c>
      <c r="C604" s="92">
        <v>30.65</v>
      </c>
      <c r="D604" s="4">
        <f t="shared" si="104"/>
        <v>-4.4664520984458556E-2</v>
      </c>
      <c r="E604" s="100">
        <f t="shared" si="102"/>
        <v>1.2078001903060582</v>
      </c>
      <c r="F604" s="2"/>
      <c r="G604" s="8">
        <f t="shared" ref="G604:S613" si="110">IF(G$1="P",MAX(0,G$2-$C604),IF(G$1="C",MAX(0,$C604-G$2)))</f>
        <v>0</v>
      </c>
      <c r="H604" s="8">
        <f t="shared" si="110"/>
        <v>0</v>
      </c>
      <c r="I604" s="8">
        <f t="shared" si="110"/>
        <v>0</v>
      </c>
      <c r="J604" s="8">
        <f t="shared" si="110"/>
        <v>4.3500000000000014</v>
      </c>
      <c r="K604" s="8">
        <f t="shared" si="110"/>
        <v>9.3500000000000014</v>
      </c>
      <c r="L604" s="8">
        <f t="shared" si="110"/>
        <v>19.350000000000001</v>
      </c>
      <c r="M604" s="8">
        <f t="shared" si="110"/>
        <v>10.649999999999999</v>
      </c>
      <c r="N604" s="8">
        <f t="shared" si="110"/>
        <v>5.6499999999999986</v>
      </c>
      <c r="O604" s="8">
        <f t="shared" si="110"/>
        <v>0.64999999999999858</v>
      </c>
      <c r="P604" s="8">
        <f t="shared" si="110"/>
        <v>0</v>
      </c>
      <c r="Q604" s="8">
        <f t="shared" si="110"/>
        <v>0</v>
      </c>
      <c r="R604" s="8">
        <f t="shared" si="110"/>
        <v>0</v>
      </c>
      <c r="S604" s="8">
        <f t="shared" si="110"/>
        <v>0</v>
      </c>
      <c r="T604" s="21">
        <f t="shared" si="105"/>
        <v>27</v>
      </c>
      <c r="U604" s="19">
        <f>VLOOKUP($B604,Gas!$B$3:$E$2506,2)</f>
        <v>2.7450000000000001</v>
      </c>
      <c r="V604" s="44">
        <f t="shared" si="106"/>
        <v>11.165755919854279</v>
      </c>
      <c r="W604" s="5">
        <f>VLOOKUP($B604,Gas!$B$3:$E$2506,4)</f>
        <v>0.32211695481987018</v>
      </c>
    </row>
    <row r="605" spans="1:23" x14ac:dyDescent="0.2">
      <c r="A605" s="43">
        <f t="shared" si="109"/>
        <v>27</v>
      </c>
      <c r="B605" s="91">
        <v>36608</v>
      </c>
      <c r="C605" s="92">
        <v>31.92</v>
      </c>
      <c r="D605" s="4">
        <f t="shared" si="104"/>
        <v>4.0600110199387751E-2</v>
      </c>
      <c r="E605" s="100">
        <f t="shared" si="102"/>
        <v>1.1788815000302597</v>
      </c>
      <c r="F605" s="2"/>
      <c r="G605" s="8">
        <f t="shared" si="110"/>
        <v>0</v>
      </c>
      <c r="H605" s="8">
        <f t="shared" si="110"/>
        <v>0</v>
      </c>
      <c r="I605" s="8">
        <f t="shared" si="110"/>
        <v>0</v>
      </c>
      <c r="J605" s="8">
        <f t="shared" si="110"/>
        <v>3.0799999999999983</v>
      </c>
      <c r="K605" s="8">
        <f t="shared" si="110"/>
        <v>8.0799999999999983</v>
      </c>
      <c r="L605" s="8">
        <f t="shared" si="110"/>
        <v>18.079999999999998</v>
      </c>
      <c r="M605" s="8">
        <f t="shared" si="110"/>
        <v>11.920000000000002</v>
      </c>
      <c r="N605" s="8">
        <f t="shared" si="110"/>
        <v>6.9200000000000017</v>
      </c>
      <c r="O605" s="8">
        <f t="shared" si="110"/>
        <v>1.9200000000000017</v>
      </c>
      <c r="P605" s="8">
        <f t="shared" si="110"/>
        <v>0</v>
      </c>
      <c r="Q605" s="8">
        <f t="shared" si="110"/>
        <v>0</v>
      </c>
      <c r="R605" s="8">
        <f t="shared" si="110"/>
        <v>0</v>
      </c>
      <c r="S605" s="8">
        <f t="shared" si="110"/>
        <v>0</v>
      </c>
      <c r="T605" s="21">
        <f t="shared" si="105"/>
        <v>27</v>
      </c>
      <c r="U605" s="19">
        <f>VLOOKUP($B605,Gas!$B$3:$E$2506,2)</f>
        <v>2.7850000000000001</v>
      </c>
      <c r="V605" s="44">
        <f t="shared" si="106"/>
        <v>11.461400359066428</v>
      </c>
      <c r="W605" s="5">
        <f>VLOOKUP($B605,Gas!$B$3:$E$2506,4)</f>
        <v>0.33472051091483934</v>
      </c>
    </row>
    <row r="606" spans="1:23" x14ac:dyDescent="0.2">
      <c r="A606" s="43">
        <f t="shared" si="109"/>
        <v>27</v>
      </c>
      <c r="B606" s="91">
        <v>36609</v>
      </c>
      <c r="C606" s="92">
        <v>32.200000000000003</v>
      </c>
      <c r="D606" s="4">
        <f t="shared" si="104"/>
        <v>8.7336799687546315E-3</v>
      </c>
      <c r="E606" s="100">
        <f t="shared" si="102"/>
        <v>1.1727851628848533</v>
      </c>
      <c r="F606" s="2"/>
      <c r="G606" s="8">
        <f t="shared" si="110"/>
        <v>0</v>
      </c>
      <c r="H606" s="8">
        <f t="shared" si="110"/>
        <v>0</v>
      </c>
      <c r="I606" s="8">
        <f t="shared" si="110"/>
        <v>0</v>
      </c>
      <c r="J606" s="8">
        <f t="shared" si="110"/>
        <v>2.7999999999999972</v>
      </c>
      <c r="K606" s="8">
        <f t="shared" si="110"/>
        <v>7.7999999999999972</v>
      </c>
      <c r="L606" s="8">
        <f t="shared" si="110"/>
        <v>17.799999999999997</v>
      </c>
      <c r="M606" s="8">
        <f t="shared" si="110"/>
        <v>12.200000000000003</v>
      </c>
      <c r="N606" s="8">
        <f t="shared" si="110"/>
        <v>7.2000000000000028</v>
      </c>
      <c r="O606" s="8">
        <f t="shared" si="110"/>
        <v>2.2000000000000028</v>
      </c>
      <c r="P606" s="8">
        <f t="shared" si="110"/>
        <v>0</v>
      </c>
      <c r="Q606" s="8">
        <f t="shared" si="110"/>
        <v>0</v>
      </c>
      <c r="R606" s="8">
        <f t="shared" si="110"/>
        <v>0</v>
      </c>
      <c r="S606" s="8">
        <f t="shared" si="110"/>
        <v>0</v>
      </c>
      <c r="T606" s="21">
        <f t="shared" si="105"/>
        <v>27</v>
      </c>
      <c r="U606" s="19">
        <f>VLOOKUP($B606,Gas!$B$3:$E$2506,2)</f>
        <v>2.75</v>
      </c>
      <c r="V606" s="44">
        <f t="shared" si="106"/>
        <v>11.709090909090911</v>
      </c>
      <c r="W606" s="5">
        <f>VLOOKUP($B606,Gas!$B$3:$E$2506,4)</f>
        <v>0.33036511223398518</v>
      </c>
    </row>
    <row r="607" spans="1:23" x14ac:dyDescent="0.2">
      <c r="A607" s="43">
        <f t="shared" si="109"/>
        <v>27</v>
      </c>
      <c r="B607" s="91">
        <v>36612</v>
      </c>
      <c r="C607" s="92">
        <v>32.049999999999997</v>
      </c>
      <c r="D607" s="4">
        <f t="shared" si="104"/>
        <v>-4.6692691836837229E-3</v>
      </c>
      <c r="E607" s="100">
        <f t="shared" si="102"/>
        <v>0.99360640253231491</v>
      </c>
      <c r="F607" s="2"/>
      <c r="G607" s="8">
        <f t="shared" si="110"/>
        <v>0</v>
      </c>
      <c r="H607" s="8">
        <f t="shared" si="110"/>
        <v>0</v>
      </c>
      <c r="I607" s="8">
        <f t="shared" si="110"/>
        <v>0</v>
      </c>
      <c r="J607" s="8">
        <f t="shared" si="110"/>
        <v>2.9500000000000028</v>
      </c>
      <c r="K607" s="8">
        <f t="shared" si="110"/>
        <v>7.9500000000000028</v>
      </c>
      <c r="L607" s="8">
        <f t="shared" si="110"/>
        <v>17.950000000000003</v>
      </c>
      <c r="M607" s="8">
        <f t="shared" si="110"/>
        <v>12.049999999999997</v>
      </c>
      <c r="N607" s="8">
        <f t="shared" si="110"/>
        <v>7.0499999999999972</v>
      </c>
      <c r="O607" s="8">
        <f t="shared" si="110"/>
        <v>2.0499999999999972</v>
      </c>
      <c r="P607" s="8">
        <f t="shared" si="110"/>
        <v>0</v>
      </c>
      <c r="Q607" s="8">
        <f t="shared" si="110"/>
        <v>0</v>
      </c>
      <c r="R607" s="8">
        <f t="shared" si="110"/>
        <v>0</v>
      </c>
      <c r="S607" s="8">
        <f t="shared" si="110"/>
        <v>0</v>
      </c>
      <c r="T607" s="21">
        <f t="shared" si="105"/>
        <v>27</v>
      </c>
      <c r="U607" s="19">
        <f>VLOOKUP($B607,Gas!$B$3:$E$2506,2)</f>
        <v>2.8149999999999999</v>
      </c>
      <c r="V607" s="44">
        <f t="shared" si="106"/>
        <v>11.385435168738898</v>
      </c>
      <c r="W607" s="5">
        <f>VLOOKUP($B607,Gas!$B$3:$E$2506,4)</f>
        <v>0.27053257922475932</v>
      </c>
    </row>
    <row r="608" spans="1:23" x14ac:dyDescent="0.2">
      <c r="A608" s="43">
        <f t="shared" si="109"/>
        <v>27</v>
      </c>
      <c r="B608" s="91">
        <v>36613</v>
      </c>
      <c r="C608" s="92">
        <v>32.49</v>
      </c>
      <c r="D608" s="4">
        <f t="shared" si="104"/>
        <v>1.363516631433007E-2</v>
      </c>
      <c r="E608" s="100">
        <f t="shared" si="102"/>
        <v>0.88406904429796596</v>
      </c>
      <c r="F608" s="2"/>
      <c r="G608" s="8">
        <f t="shared" si="110"/>
        <v>0</v>
      </c>
      <c r="H608" s="8">
        <f t="shared" si="110"/>
        <v>0</v>
      </c>
      <c r="I608" s="8">
        <f t="shared" si="110"/>
        <v>0</v>
      </c>
      <c r="J608" s="8">
        <f t="shared" si="110"/>
        <v>2.509999999999998</v>
      </c>
      <c r="K608" s="8">
        <f t="shared" si="110"/>
        <v>7.509999999999998</v>
      </c>
      <c r="L608" s="8">
        <f t="shared" si="110"/>
        <v>17.509999999999998</v>
      </c>
      <c r="M608" s="8">
        <f t="shared" si="110"/>
        <v>12.490000000000002</v>
      </c>
      <c r="N608" s="8">
        <f t="shared" si="110"/>
        <v>7.490000000000002</v>
      </c>
      <c r="O608" s="8">
        <f t="shared" si="110"/>
        <v>2.490000000000002</v>
      </c>
      <c r="P608" s="8">
        <f t="shared" si="110"/>
        <v>0</v>
      </c>
      <c r="Q608" s="8">
        <f t="shared" si="110"/>
        <v>0</v>
      </c>
      <c r="R608" s="8">
        <f t="shared" si="110"/>
        <v>0</v>
      </c>
      <c r="S608" s="8">
        <f t="shared" si="110"/>
        <v>0</v>
      </c>
      <c r="T608" s="21">
        <f t="shared" si="105"/>
        <v>27</v>
      </c>
      <c r="U608" s="19">
        <f>VLOOKUP($B608,Gas!$B$3:$E$2506,2)</f>
        <v>2.8149999999999999</v>
      </c>
      <c r="V608" s="44">
        <f t="shared" si="106"/>
        <v>11.541740674955596</v>
      </c>
      <c r="W608" s="5">
        <f>VLOOKUP($B608,Gas!$B$3:$E$2506,4)</f>
        <v>0.26712998799690291</v>
      </c>
    </row>
    <row r="609" spans="1:23" x14ac:dyDescent="0.2">
      <c r="A609" s="43">
        <f t="shared" si="109"/>
        <v>27</v>
      </c>
      <c r="B609" s="91">
        <v>36614</v>
      </c>
      <c r="C609" s="92">
        <v>30.12</v>
      </c>
      <c r="D609" s="4">
        <f t="shared" si="104"/>
        <v>-7.5742946749316198E-2</v>
      </c>
      <c r="E609" s="100">
        <f t="shared" si="102"/>
        <v>0.93086838421585771</v>
      </c>
      <c r="F609" s="2"/>
      <c r="G609" s="8">
        <f t="shared" si="110"/>
        <v>0</v>
      </c>
      <c r="H609" s="8">
        <f t="shared" si="110"/>
        <v>0</v>
      </c>
      <c r="I609" s="8">
        <f t="shared" si="110"/>
        <v>0</v>
      </c>
      <c r="J609" s="8">
        <f t="shared" si="110"/>
        <v>4.879999999999999</v>
      </c>
      <c r="K609" s="8">
        <f t="shared" si="110"/>
        <v>9.879999999999999</v>
      </c>
      <c r="L609" s="8">
        <f t="shared" si="110"/>
        <v>19.88</v>
      </c>
      <c r="M609" s="8">
        <f t="shared" si="110"/>
        <v>10.120000000000001</v>
      </c>
      <c r="N609" s="8">
        <f t="shared" si="110"/>
        <v>5.120000000000001</v>
      </c>
      <c r="O609" s="8">
        <f t="shared" si="110"/>
        <v>0.12000000000000099</v>
      </c>
      <c r="P609" s="8">
        <f t="shared" si="110"/>
        <v>0</v>
      </c>
      <c r="Q609" s="8">
        <f t="shared" si="110"/>
        <v>0</v>
      </c>
      <c r="R609" s="8">
        <f t="shared" si="110"/>
        <v>0</v>
      </c>
      <c r="S609" s="8">
        <f t="shared" si="110"/>
        <v>0</v>
      </c>
      <c r="T609" s="21">
        <f t="shared" si="105"/>
        <v>27</v>
      </c>
      <c r="U609" s="19">
        <f>VLOOKUP($B609,Gas!$B$3:$E$2506,2)</f>
        <v>2.9249999999999998</v>
      </c>
      <c r="V609" s="44">
        <f t="shared" si="106"/>
        <v>10.297435897435898</v>
      </c>
      <c r="W609" s="5">
        <f>VLOOKUP($B609,Gas!$B$3:$E$2506,4)</f>
        <v>0.35353929730167716</v>
      </c>
    </row>
    <row r="610" spans="1:23" x14ac:dyDescent="0.2">
      <c r="A610" s="43">
        <f t="shared" si="109"/>
        <v>27</v>
      </c>
      <c r="B610" s="91">
        <v>36615</v>
      </c>
      <c r="C610" s="92">
        <v>29.26</v>
      </c>
      <c r="D610" s="4">
        <f t="shared" si="104"/>
        <v>-2.8968007339714552E-2</v>
      </c>
      <c r="E610" s="100">
        <f t="shared" si="102"/>
        <v>0.75447648696243341</v>
      </c>
      <c r="F610" s="2"/>
      <c r="G610" s="8">
        <f t="shared" si="110"/>
        <v>0</v>
      </c>
      <c r="H610" s="8">
        <f t="shared" si="110"/>
        <v>0</v>
      </c>
      <c r="I610" s="8">
        <f t="shared" si="110"/>
        <v>0.73999999999999844</v>
      </c>
      <c r="J610" s="8">
        <f t="shared" si="110"/>
        <v>5.7399999999999984</v>
      </c>
      <c r="K610" s="8">
        <f t="shared" si="110"/>
        <v>10.739999999999998</v>
      </c>
      <c r="L610" s="8">
        <f t="shared" si="110"/>
        <v>20.74</v>
      </c>
      <c r="M610" s="8">
        <f t="shared" si="110"/>
        <v>9.2600000000000016</v>
      </c>
      <c r="N610" s="8">
        <f t="shared" si="110"/>
        <v>4.2600000000000016</v>
      </c>
      <c r="O610" s="8">
        <f t="shared" si="110"/>
        <v>0</v>
      </c>
      <c r="P610" s="8">
        <f t="shared" si="110"/>
        <v>0</v>
      </c>
      <c r="Q610" s="8">
        <f t="shared" si="110"/>
        <v>0</v>
      </c>
      <c r="R610" s="8">
        <f t="shared" si="110"/>
        <v>0</v>
      </c>
      <c r="S610" s="8">
        <f t="shared" si="110"/>
        <v>0</v>
      </c>
      <c r="T610" s="21">
        <f t="shared" si="105"/>
        <v>27</v>
      </c>
      <c r="U610" s="19">
        <f>VLOOKUP($B610,Gas!$B$3:$E$2506,2)</f>
        <v>2.92</v>
      </c>
      <c r="V610" s="44">
        <f t="shared" si="106"/>
        <v>10.020547945205481</v>
      </c>
      <c r="W610" s="5">
        <f>VLOOKUP($B610,Gas!$B$3:$E$2506,4)</f>
        <v>0.35444154518599569</v>
      </c>
    </row>
    <row r="611" spans="1:23" x14ac:dyDescent="0.2">
      <c r="A611" s="43">
        <f t="shared" si="109"/>
        <v>27</v>
      </c>
      <c r="B611" s="91">
        <v>36616</v>
      </c>
      <c r="C611" s="92">
        <v>26.78</v>
      </c>
      <c r="D611" s="4">
        <f t="shared" si="104"/>
        <v>-8.8566055328951857E-2</v>
      </c>
      <c r="E611" s="100">
        <f t="shared" si="102"/>
        <v>0.74193324993569032</v>
      </c>
      <c r="F611" s="2"/>
      <c r="G611" s="8">
        <f t="shared" si="110"/>
        <v>0</v>
      </c>
      <c r="H611" s="8">
        <f t="shared" si="110"/>
        <v>0</v>
      </c>
      <c r="I611" s="8">
        <f t="shared" si="110"/>
        <v>3.2199999999999989</v>
      </c>
      <c r="J611" s="8">
        <f t="shared" si="110"/>
        <v>8.2199999999999989</v>
      </c>
      <c r="K611" s="8">
        <f t="shared" si="110"/>
        <v>13.219999999999999</v>
      </c>
      <c r="L611" s="8">
        <f t="shared" si="110"/>
        <v>23.22</v>
      </c>
      <c r="M611" s="8">
        <f t="shared" si="110"/>
        <v>6.7800000000000011</v>
      </c>
      <c r="N611" s="8">
        <f t="shared" si="110"/>
        <v>1.7800000000000011</v>
      </c>
      <c r="O611" s="8">
        <f t="shared" si="110"/>
        <v>0</v>
      </c>
      <c r="P611" s="8">
        <f t="shared" si="110"/>
        <v>0</v>
      </c>
      <c r="Q611" s="8">
        <f t="shared" si="110"/>
        <v>0</v>
      </c>
      <c r="R611" s="8">
        <f t="shared" si="110"/>
        <v>0</v>
      </c>
      <c r="S611" s="8">
        <f t="shared" si="110"/>
        <v>0</v>
      </c>
      <c r="T611" s="21">
        <f t="shared" si="105"/>
        <v>27</v>
      </c>
      <c r="U611" s="19">
        <f>VLOOKUP($B611,Gas!$B$3:$E$2506,2)</f>
        <v>2.83</v>
      </c>
      <c r="V611" s="44">
        <f t="shared" si="106"/>
        <v>9.4628975265017665</v>
      </c>
      <c r="W611" s="5">
        <f>VLOOKUP($B611,Gas!$B$3:$E$2506,4)</f>
        <v>0.36383841839784598</v>
      </c>
    </row>
    <row r="612" spans="1:23" x14ac:dyDescent="0.2">
      <c r="A612" s="43">
        <f t="shared" si="109"/>
        <v>28</v>
      </c>
      <c r="B612" s="91">
        <v>36619</v>
      </c>
      <c r="C612" s="92">
        <v>27.58</v>
      </c>
      <c r="D612" s="4">
        <f t="shared" si="104"/>
        <v>2.9435532102129094E-2</v>
      </c>
      <c r="E612" s="100">
        <f t="shared" si="102"/>
        <v>0.77015599264003709</v>
      </c>
      <c r="F612" s="2"/>
      <c r="G612" s="8">
        <f t="shared" si="110"/>
        <v>0</v>
      </c>
      <c r="H612" s="8">
        <f t="shared" si="110"/>
        <v>0</v>
      </c>
      <c r="I612" s="8">
        <f t="shared" si="110"/>
        <v>2.4200000000000017</v>
      </c>
      <c r="J612" s="8">
        <f t="shared" si="110"/>
        <v>7.4200000000000017</v>
      </c>
      <c r="K612" s="8">
        <f t="shared" si="110"/>
        <v>12.420000000000002</v>
      </c>
      <c r="L612" s="8">
        <f t="shared" si="110"/>
        <v>22.42</v>
      </c>
      <c r="M612" s="8">
        <f t="shared" si="110"/>
        <v>7.5799999999999983</v>
      </c>
      <c r="N612" s="8">
        <f t="shared" si="110"/>
        <v>2.5799999999999983</v>
      </c>
      <c r="O612" s="8">
        <f t="shared" si="110"/>
        <v>0</v>
      </c>
      <c r="P612" s="8">
        <f t="shared" si="110"/>
        <v>0</v>
      </c>
      <c r="Q612" s="8">
        <f t="shared" si="110"/>
        <v>0</v>
      </c>
      <c r="R612" s="8">
        <f t="shared" si="110"/>
        <v>0</v>
      </c>
      <c r="S612" s="8">
        <f t="shared" si="110"/>
        <v>0</v>
      </c>
      <c r="T612" s="21">
        <f t="shared" si="105"/>
        <v>28</v>
      </c>
      <c r="U612" s="19">
        <f>VLOOKUP($B612,Gas!$B$3:$E$2506,2)</f>
        <v>2.875</v>
      </c>
      <c r="V612" s="44">
        <f t="shared" si="106"/>
        <v>9.5930434782608689</v>
      </c>
      <c r="W612" s="5">
        <f>VLOOKUP($B612,Gas!$B$3:$E$2506,4)</f>
        <v>0.35167027277137919</v>
      </c>
    </row>
    <row r="613" spans="1:23" x14ac:dyDescent="0.2">
      <c r="A613" s="43">
        <f t="shared" si="109"/>
        <v>28</v>
      </c>
      <c r="B613" s="91">
        <v>36620</v>
      </c>
      <c r="C613" s="92">
        <v>27.68</v>
      </c>
      <c r="D613" s="4">
        <f t="shared" si="104"/>
        <v>3.6192583843130581E-3</v>
      </c>
      <c r="E613" s="100">
        <f t="shared" si="102"/>
        <v>0.68876185518777944</v>
      </c>
      <c r="F613" s="2"/>
      <c r="G613" s="8">
        <f t="shared" si="110"/>
        <v>0</v>
      </c>
      <c r="H613" s="8">
        <f t="shared" si="110"/>
        <v>0</v>
      </c>
      <c r="I613" s="8">
        <f t="shared" si="110"/>
        <v>2.3200000000000003</v>
      </c>
      <c r="J613" s="8">
        <f t="shared" si="110"/>
        <v>7.32</v>
      </c>
      <c r="K613" s="8">
        <f t="shared" si="110"/>
        <v>12.32</v>
      </c>
      <c r="L613" s="8">
        <f t="shared" si="110"/>
        <v>22.32</v>
      </c>
      <c r="M613" s="8">
        <f t="shared" si="110"/>
        <v>7.68</v>
      </c>
      <c r="N613" s="8">
        <f t="shared" si="110"/>
        <v>2.6799999999999997</v>
      </c>
      <c r="O613" s="8">
        <f t="shared" si="110"/>
        <v>0</v>
      </c>
      <c r="P613" s="8">
        <f t="shared" si="110"/>
        <v>0</v>
      </c>
      <c r="Q613" s="8">
        <f t="shared" si="110"/>
        <v>0</v>
      </c>
      <c r="R613" s="8">
        <f t="shared" si="110"/>
        <v>0</v>
      </c>
      <c r="S613" s="8">
        <f t="shared" si="110"/>
        <v>0</v>
      </c>
      <c r="T613" s="21">
        <f t="shared" si="105"/>
        <v>28</v>
      </c>
      <c r="U613" s="19">
        <f>VLOOKUP($B613,Gas!$B$3:$E$2506,2)</f>
        <v>2.915</v>
      </c>
      <c r="V613" s="44">
        <f t="shared" si="106"/>
        <v>9.4957118353344772</v>
      </c>
      <c r="W613" s="5">
        <f>VLOOKUP($B613,Gas!$B$3:$E$2506,4)</f>
        <v>0.33519106017635691</v>
      </c>
    </row>
    <row r="614" spans="1:23" x14ac:dyDescent="0.2">
      <c r="A614" s="43">
        <f t="shared" si="109"/>
        <v>28</v>
      </c>
      <c r="B614" s="91">
        <v>36621</v>
      </c>
      <c r="C614" s="92">
        <v>30.26</v>
      </c>
      <c r="D614" s="4">
        <f t="shared" si="104"/>
        <v>8.9116577610741085E-2</v>
      </c>
      <c r="E614" s="100">
        <f t="shared" si="102"/>
        <v>0.83595199021103417</v>
      </c>
      <c r="F614" s="2"/>
      <c r="G614" s="8">
        <f t="shared" ref="G614:S623" si="111">IF(G$1="P",MAX(0,G$2-$C614),IF(G$1="C",MAX(0,$C614-G$2)))</f>
        <v>0</v>
      </c>
      <c r="H614" s="8">
        <f t="shared" si="111"/>
        <v>0</v>
      </c>
      <c r="I614" s="8">
        <f t="shared" si="111"/>
        <v>0</v>
      </c>
      <c r="J614" s="8">
        <f t="shared" si="111"/>
        <v>4.7399999999999984</v>
      </c>
      <c r="K614" s="8">
        <f t="shared" si="111"/>
        <v>9.7399999999999984</v>
      </c>
      <c r="L614" s="8">
        <f t="shared" si="111"/>
        <v>19.739999999999998</v>
      </c>
      <c r="M614" s="8">
        <f t="shared" si="111"/>
        <v>10.260000000000002</v>
      </c>
      <c r="N614" s="8">
        <f t="shared" si="111"/>
        <v>5.2600000000000016</v>
      </c>
      <c r="O614" s="8">
        <f t="shared" si="111"/>
        <v>0.26000000000000156</v>
      </c>
      <c r="P614" s="8">
        <f t="shared" si="111"/>
        <v>0</v>
      </c>
      <c r="Q614" s="8">
        <f t="shared" si="111"/>
        <v>0</v>
      </c>
      <c r="R614" s="8">
        <f t="shared" si="111"/>
        <v>0</v>
      </c>
      <c r="S614" s="8">
        <f t="shared" si="111"/>
        <v>0</v>
      </c>
      <c r="T614" s="21">
        <f t="shared" si="105"/>
        <v>28</v>
      </c>
      <c r="U614" s="19">
        <f>VLOOKUP($B614,Gas!$B$3:$E$2506,2)</f>
        <v>2.87</v>
      </c>
      <c r="V614" s="44">
        <f t="shared" si="106"/>
        <v>10.543554006968641</v>
      </c>
      <c r="W614" s="5">
        <f>VLOOKUP($B614,Gas!$B$3:$E$2506,4)</f>
        <v>0.3543906058965654</v>
      </c>
    </row>
    <row r="615" spans="1:23" x14ac:dyDescent="0.2">
      <c r="A615" s="43">
        <f t="shared" si="109"/>
        <v>28</v>
      </c>
      <c r="B615" s="91">
        <v>36622</v>
      </c>
      <c r="C615" s="92">
        <v>32.61</v>
      </c>
      <c r="D615" s="4">
        <f t="shared" si="104"/>
        <v>7.4792281441017877E-2</v>
      </c>
      <c r="E615" s="100">
        <f t="shared" si="102"/>
        <v>0.89866482612718479</v>
      </c>
      <c r="F615" s="2"/>
      <c r="G615" s="8">
        <f t="shared" si="111"/>
        <v>0</v>
      </c>
      <c r="H615" s="8">
        <f t="shared" si="111"/>
        <v>0</v>
      </c>
      <c r="I615" s="8">
        <f t="shared" si="111"/>
        <v>0</v>
      </c>
      <c r="J615" s="8">
        <f t="shared" si="111"/>
        <v>2.3900000000000006</v>
      </c>
      <c r="K615" s="8">
        <f t="shared" si="111"/>
        <v>7.3900000000000006</v>
      </c>
      <c r="L615" s="8">
        <f t="shared" si="111"/>
        <v>17.39</v>
      </c>
      <c r="M615" s="8">
        <f t="shared" si="111"/>
        <v>12.61</v>
      </c>
      <c r="N615" s="8">
        <f t="shared" si="111"/>
        <v>7.6099999999999994</v>
      </c>
      <c r="O615" s="8">
        <f t="shared" si="111"/>
        <v>2.6099999999999994</v>
      </c>
      <c r="P615" s="8">
        <f t="shared" si="111"/>
        <v>0</v>
      </c>
      <c r="Q615" s="8">
        <f t="shared" si="111"/>
        <v>0</v>
      </c>
      <c r="R615" s="8">
        <f t="shared" si="111"/>
        <v>0</v>
      </c>
      <c r="S615" s="8">
        <f t="shared" si="111"/>
        <v>0</v>
      </c>
      <c r="T615" s="21">
        <f t="shared" si="105"/>
        <v>28</v>
      </c>
      <c r="U615" s="19">
        <f>VLOOKUP($B615,Gas!$B$3:$E$2506,2)</f>
        <v>2.86</v>
      </c>
      <c r="V615" s="44">
        <f t="shared" si="106"/>
        <v>11.402097902097902</v>
      </c>
      <c r="W615" s="5">
        <f>VLOOKUP($B615,Gas!$B$3:$E$2506,4)</f>
        <v>0.35578812636518303</v>
      </c>
    </row>
    <row r="616" spans="1:23" x14ac:dyDescent="0.2">
      <c r="A616" s="43">
        <f t="shared" si="109"/>
        <v>28</v>
      </c>
      <c r="B616" s="91">
        <v>36623</v>
      </c>
      <c r="C616" s="92">
        <v>32.01</v>
      </c>
      <c r="D616" s="4">
        <f t="shared" si="104"/>
        <v>-1.8570635819456064E-2</v>
      </c>
      <c r="E616" s="100">
        <f t="shared" si="102"/>
        <v>0.90345587880997991</v>
      </c>
      <c r="F616" s="2"/>
      <c r="G616" s="8">
        <f t="shared" si="111"/>
        <v>0</v>
      </c>
      <c r="H616" s="8">
        <f t="shared" si="111"/>
        <v>0</v>
      </c>
      <c r="I616" s="8">
        <f t="shared" si="111"/>
        <v>0</v>
      </c>
      <c r="J616" s="8">
        <f t="shared" si="111"/>
        <v>2.990000000000002</v>
      </c>
      <c r="K616" s="8">
        <f t="shared" si="111"/>
        <v>7.990000000000002</v>
      </c>
      <c r="L616" s="8">
        <f t="shared" si="111"/>
        <v>17.990000000000002</v>
      </c>
      <c r="M616" s="8">
        <f t="shared" si="111"/>
        <v>12.009999999999998</v>
      </c>
      <c r="N616" s="8">
        <f t="shared" si="111"/>
        <v>7.009999999999998</v>
      </c>
      <c r="O616" s="8">
        <f t="shared" si="111"/>
        <v>2.009999999999998</v>
      </c>
      <c r="P616" s="8">
        <f t="shared" si="111"/>
        <v>0</v>
      </c>
      <c r="Q616" s="8">
        <f t="shared" si="111"/>
        <v>0</v>
      </c>
      <c r="R616" s="8">
        <f t="shared" si="111"/>
        <v>0</v>
      </c>
      <c r="S616" s="8">
        <f t="shared" si="111"/>
        <v>0</v>
      </c>
      <c r="T616" s="21">
        <f t="shared" si="105"/>
        <v>28</v>
      </c>
      <c r="U616" s="19">
        <f>VLOOKUP($B616,Gas!$B$3:$E$2506,2)</f>
        <v>2.91</v>
      </c>
      <c r="V616" s="44">
        <f t="shared" si="106"/>
        <v>10.999999999999998</v>
      </c>
      <c r="W616" s="5">
        <f>VLOOKUP($B616,Gas!$B$3:$E$2506,4)</f>
        <v>0.36785808494630928</v>
      </c>
    </row>
    <row r="617" spans="1:23" x14ac:dyDescent="0.2">
      <c r="A617" s="43">
        <f t="shared" si="109"/>
        <v>28</v>
      </c>
      <c r="B617" s="91">
        <v>36626</v>
      </c>
      <c r="C617" s="92">
        <v>34.01</v>
      </c>
      <c r="D617" s="4">
        <f t="shared" si="104"/>
        <v>6.0606245037332321E-2</v>
      </c>
      <c r="E617" s="100">
        <f t="shared" si="102"/>
        <v>0.95287369267646882</v>
      </c>
      <c r="F617" s="2"/>
      <c r="G617" s="8">
        <f t="shared" si="111"/>
        <v>0</v>
      </c>
      <c r="H617" s="8">
        <f t="shared" si="111"/>
        <v>0</v>
      </c>
      <c r="I617" s="8">
        <f t="shared" si="111"/>
        <v>0</v>
      </c>
      <c r="J617" s="8">
        <f t="shared" si="111"/>
        <v>0.99000000000000199</v>
      </c>
      <c r="K617" s="8">
        <f t="shared" si="111"/>
        <v>5.990000000000002</v>
      </c>
      <c r="L617" s="8">
        <f t="shared" si="111"/>
        <v>15.990000000000002</v>
      </c>
      <c r="M617" s="8">
        <f t="shared" si="111"/>
        <v>14.009999999999998</v>
      </c>
      <c r="N617" s="8">
        <f t="shared" si="111"/>
        <v>9.009999999999998</v>
      </c>
      <c r="O617" s="8">
        <f t="shared" si="111"/>
        <v>4.009999999999998</v>
      </c>
      <c r="P617" s="8">
        <f t="shared" si="111"/>
        <v>0</v>
      </c>
      <c r="Q617" s="8">
        <f t="shared" si="111"/>
        <v>0</v>
      </c>
      <c r="R617" s="8">
        <f t="shared" si="111"/>
        <v>0</v>
      </c>
      <c r="S617" s="8">
        <f t="shared" si="111"/>
        <v>0</v>
      </c>
      <c r="T617" s="21">
        <f t="shared" si="105"/>
        <v>28</v>
      </c>
      <c r="U617" s="19">
        <f>VLOOKUP($B617,Gas!$B$3:$E$2506,2)</f>
        <v>2.97</v>
      </c>
      <c r="V617" s="44">
        <f t="shared" si="106"/>
        <v>11.45117845117845</v>
      </c>
      <c r="W617" s="5">
        <f>VLOOKUP($B617,Gas!$B$3:$E$2506,4)</f>
        <v>0.2185529913385344</v>
      </c>
    </row>
    <row r="618" spans="1:23" x14ac:dyDescent="0.2">
      <c r="A618" s="43">
        <f t="shared" si="109"/>
        <v>28</v>
      </c>
      <c r="B618" s="91">
        <v>36627</v>
      </c>
      <c r="C618" s="92">
        <v>34.659999999999997</v>
      </c>
      <c r="D618" s="4">
        <f t="shared" si="104"/>
        <v>1.8931685268355803E-2</v>
      </c>
      <c r="E618" s="100">
        <f t="shared" si="102"/>
        <v>0.95442923564849624</v>
      </c>
      <c r="F618" s="2"/>
      <c r="G618" s="8">
        <f t="shared" si="111"/>
        <v>0</v>
      </c>
      <c r="H618" s="8">
        <f t="shared" si="111"/>
        <v>0</v>
      </c>
      <c r="I618" s="8">
        <f t="shared" si="111"/>
        <v>0</v>
      </c>
      <c r="J618" s="8">
        <f t="shared" si="111"/>
        <v>0.34000000000000341</v>
      </c>
      <c r="K618" s="8">
        <f t="shared" si="111"/>
        <v>5.3400000000000034</v>
      </c>
      <c r="L618" s="8">
        <f t="shared" si="111"/>
        <v>15.340000000000003</v>
      </c>
      <c r="M618" s="8">
        <f t="shared" si="111"/>
        <v>14.659999999999997</v>
      </c>
      <c r="N618" s="8">
        <f t="shared" si="111"/>
        <v>9.6599999999999966</v>
      </c>
      <c r="O618" s="8">
        <f t="shared" si="111"/>
        <v>4.6599999999999966</v>
      </c>
      <c r="P618" s="8">
        <f t="shared" si="111"/>
        <v>0</v>
      </c>
      <c r="Q618" s="8">
        <f t="shared" si="111"/>
        <v>0</v>
      </c>
      <c r="R618" s="8">
        <f t="shared" si="111"/>
        <v>0</v>
      </c>
      <c r="S618" s="8">
        <f t="shared" si="111"/>
        <v>0</v>
      </c>
      <c r="T618" s="21">
        <f t="shared" si="105"/>
        <v>28</v>
      </c>
      <c r="U618" s="19">
        <f>VLOOKUP($B618,Gas!$B$3:$E$2506,2)</f>
        <v>2.9950000000000001</v>
      </c>
      <c r="V618" s="44">
        <f t="shared" si="106"/>
        <v>11.572621035058429</v>
      </c>
      <c r="W618" s="5">
        <f>VLOOKUP($B618,Gas!$B$3:$E$2506,4)</f>
        <v>0.20783515614178605</v>
      </c>
    </row>
    <row r="619" spans="1:23" x14ac:dyDescent="0.2">
      <c r="A619" s="43">
        <f t="shared" si="109"/>
        <v>28</v>
      </c>
      <c r="B619" s="91">
        <v>36628</v>
      </c>
      <c r="C619" s="92">
        <v>33.08</v>
      </c>
      <c r="D619" s="4">
        <f t="shared" si="104"/>
        <v>-4.665741413196943E-2</v>
      </c>
      <c r="E619" s="100">
        <f t="shared" si="102"/>
        <v>0.89400613092389358</v>
      </c>
      <c r="F619" s="2"/>
      <c r="G619" s="8">
        <f t="shared" si="111"/>
        <v>0</v>
      </c>
      <c r="H619" s="8">
        <f t="shared" si="111"/>
        <v>0</v>
      </c>
      <c r="I619" s="8">
        <f t="shared" si="111"/>
        <v>0</v>
      </c>
      <c r="J619" s="8">
        <f t="shared" si="111"/>
        <v>1.9200000000000017</v>
      </c>
      <c r="K619" s="8">
        <f t="shared" si="111"/>
        <v>6.9200000000000017</v>
      </c>
      <c r="L619" s="8">
        <f t="shared" si="111"/>
        <v>16.920000000000002</v>
      </c>
      <c r="M619" s="8">
        <f t="shared" si="111"/>
        <v>13.079999999999998</v>
      </c>
      <c r="N619" s="8">
        <f t="shared" si="111"/>
        <v>8.0799999999999983</v>
      </c>
      <c r="O619" s="8">
        <f t="shared" si="111"/>
        <v>3.0799999999999983</v>
      </c>
      <c r="P619" s="8">
        <f t="shared" si="111"/>
        <v>0</v>
      </c>
      <c r="Q619" s="8">
        <f t="shared" si="111"/>
        <v>0</v>
      </c>
      <c r="R619" s="8">
        <f t="shared" si="111"/>
        <v>0</v>
      </c>
      <c r="S619" s="8">
        <f t="shared" si="111"/>
        <v>0</v>
      </c>
      <c r="T619" s="21">
        <f t="shared" si="105"/>
        <v>28</v>
      </c>
      <c r="U619" s="19">
        <f>VLOOKUP($B619,Gas!$B$3:$E$2506,2)</f>
        <v>2.9750000000000001</v>
      </c>
      <c r="V619" s="44">
        <f t="shared" si="106"/>
        <v>11.119327731092437</v>
      </c>
      <c r="W619" s="5">
        <f>VLOOKUP($B619,Gas!$B$3:$E$2506,4)</f>
        <v>0.21692469696056699</v>
      </c>
    </row>
    <row r="620" spans="1:23" x14ac:dyDescent="0.2">
      <c r="A620" s="43">
        <f t="shared" si="109"/>
        <v>28</v>
      </c>
      <c r="B620" s="91">
        <v>36629</v>
      </c>
      <c r="C620" s="92">
        <v>33.64</v>
      </c>
      <c r="D620" s="4">
        <f t="shared" si="104"/>
        <v>1.6786964949256911E-2</v>
      </c>
      <c r="E620" s="100">
        <f t="shared" si="102"/>
        <v>0.86840188925913675</v>
      </c>
      <c r="F620" s="2"/>
      <c r="G620" s="8">
        <f t="shared" si="111"/>
        <v>0</v>
      </c>
      <c r="H620" s="8">
        <f t="shared" si="111"/>
        <v>0</v>
      </c>
      <c r="I620" s="8">
        <f t="shared" si="111"/>
        <v>0</v>
      </c>
      <c r="J620" s="8">
        <f t="shared" si="111"/>
        <v>1.3599999999999994</v>
      </c>
      <c r="K620" s="8">
        <f t="shared" si="111"/>
        <v>6.3599999999999994</v>
      </c>
      <c r="L620" s="8">
        <f t="shared" si="111"/>
        <v>16.36</v>
      </c>
      <c r="M620" s="8">
        <f t="shared" si="111"/>
        <v>13.64</v>
      </c>
      <c r="N620" s="8">
        <f t="shared" si="111"/>
        <v>8.64</v>
      </c>
      <c r="O620" s="8">
        <f t="shared" si="111"/>
        <v>3.6400000000000006</v>
      </c>
      <c r="P620" s="8">
        <f t="shared" si="111"/>
        <v>0</v>
      </c>
      <c r="Q620" s="8">
        <f t="shared" si="111"/>
        <v>0</v>
      </c>
      <c r="R620" s="8">
        <f t="shared" si="111"/>
        <v>0</v>
      </c>
      <c r="S620" s="8">
        <f t="shared" si="111"/>
        <v>0</v>
      </c>
      <c r="T620" s="21">
        <f t="shared" si="105"/>
        <v>28</v>
      </c>
      <c r="U620" s="19">
        <f>VLOOKUP($B620,Gas!$B$3:$E$2506,2)</f>
        <v>2.9750000000000001</v>
      </c>
      <c r="V620" s="44">
        <f t="shared" si="106"/>
        <v>11.307563025210085</v>
      </c>
      <c r="W620" s="5">
        <f>VLOOKUP($B620,Gas!$B$3:$E$2506,4)</f>
        <v>0.21692469696056699</v>
      </c>
    </row>
    <row r="621" spans="1:23" x14ac:dyDescent="0.2">
      <c r="A621" s="43">
        <f t="shared" si="109"/>
        <v>28</v>
      </c>
      <c r="B621" s="91">
        <v>36630</v>
      </c>
      <c r="C621" s="92">
        <v>31.89</v>
      </c>
      <c r="D621" s="4">
        <f t="shared" si="104"/>
        <v>-5.3423354082781059E-2</v>
      </c>
      <c r="E621" s="100">
        <f t="shared" si="102"/>
        <v>0.76475398482223944</v>
      </c>
      <c r="F621" s="2"/>
      <c r="G621" s="8">
        <f t="shared" si="111"/>
        <v>0</v>
      </c>
      <c r="H621" s="8">
        <f t="shared" si="111"/>
        <v>0</v>
      </c>
      <c r="I621" s="8">
        <f t="shared" si="111"/>
        <v>0</v>
      </c>
      <c r="J621" s="8">
        <f t="shared" si="111"/>
        <v>3.1099999999999994</v>
      </c>
      <c r="K621" s="8">
        <f t="shared" si="111"/>
        <v>8.11</v>
      </c>
      <c r="L621" s="8">
        <f t="shared" si="111"/>
        <v>18.11</v>
      </c>
      <c r="M621" s="8">
        <f t="shared" si="111"/>
        <v>11.89</v>
      </c>
      <c r="N621" s="8">
        <f t="shared" si="111"/>
        <v>6.8900000000000006</v>
      </c>
      <c r="O621" s="8">
        <f t="shared" si="111"/>
        <v>1.8900000000000006</v>
      </c>
      <c r="P621" s="8">
        <f t="shared" si="111"/>
        <v>0</v>
      </c>
      <c r="Q621" s="8">
        <f t="shared" si="111"/>
        <v>0</v>
      </c>
      <c r="R621" s="8">
        <f t="shared" si="111"/>
        <v>0</v>
      </c>
      <c r="S621" s="8">
        <f t="shared" si="111"/>
        <v>0</v>
      </c>
      <c r="T621" s="21">
        <f t="shared" si="105"/>
        <v>28</v>
      </c>
      <c r="U621" s="19">
        <f>VLOOKUP($B621,Gas!$B$3:$E$2506,2)</f>
        <v>3.05</v>
      </c>
      <c r="V621" s="44">
        <f t="shared" si="106"/>
        <v>10.455737704918034</v>
      </c>
      <c r="W621" s="5">
        <f>VLOOKUP($B621,Gas!$B$3:$E$2506,4)</f>
        <v>0.24674435144480694</v>
      </c>
    </row>
    <row r="622" spans="1:23" x14ac:dyDescent="0.2">
      <c r="A622" s="43">
        <f t="shared" si="109"/>
        <v>28</v>
      </c>
      <c r="B622" s="91">
        <v>36633</v>
      </c>
      <c r="C622" s="92">
        <v>31.18</v>
      </c>
      <c r="D622" s="4">
        <f t="shared" si="104"/>
        <v>-2.2515617392335763E-2</v>
      </c>
      <c r="E622" s="100">
        <f t="shared" si="102"/>
        <v>0.78598278867336702</v>
      </c>
      <c r="F622" s="2"/>
      <c r="G622" s="8">
        <f t="shared" si="111"/>
        <v>0</v>
      </c>
      <c r="H622" s="8">
        <f t="shared" si="111"/>
        <v>0</v>
      </c>
      <c r="I622" s="8">
        <f t="shared" si="111"/>
        <v>0</v>
      </c>
      <c r="J622" s="8">
        <f t="shared" si="111"/>
        <v>3.8200000000000003</v>
      </c>
      <c r="K622" s="8">
        <f t="shared" si="111"/>
        <v>8.82</v>
      </c>
      <c r="L622" s="8">
        <f t="shared" si="111"/>
        <v>18.82</v>
      </c>
      <c r="M622" s="8">
        <f t="shared" si="111"/>
        <v>11.18</v>
      </c>
      <c r="N622" s="8">
        <f t="shared" si="111"/>
        <v>6.18</v>
      </c>
      <c r="O622" s="8">
        <f t="shared" si="111"/>
        <v>1.1799999999999997</v>
      </c>
      <c r="P622" s="8">
        <f t="shared" si="111"/>
        <v>0</v>
      </c>
      <c r="Q622" s="8">
        <f t="shared" si="111"/>
        <v>0</v>
      </c>
      <c r="R622" s="8">
        <f t="shared" si="111"/>
        <v>0</v>
      </c>
      <c r="S622" s="8">
        <f t="shared" si="111"/>
        <v>0</v>
      </c>
      <c r="T622" s="21">
        <f t="shared" si="105"/>
        <v>28</v>
      </c>
      <c r="U622" s="19">
        <f>VLOOKUP($B622,Gas!$B$3:$E$2506,2)</f>
        <v>3.06</v>
      </c>
      <c r="V622" s="44">
        <f t="shared" si="106"/>
        <v>10.18954248366013</v>
      </c>
      <c r="W622" s="5">
        <f>VLOOKUP($B622,Gas!$B$3:$E$2506,4)</f>
        <v>0.19207174124264706</v>
      </c>
    </row>
    <row r="623" spans="1:23" x14ac:dyDescent="0.2">
      <c r="A623" s="43">
        <f t="shared" si="109"/>
        <v>28</v>
      </c>
      <c r="B623" s="91">
        <v>36634</v>
      </c>
      <c r="C623" s="92">
        <v>31.32</v>
      </c>
      <c r="D623" s="4">
        <f t="shared" si="104"/>
        <v>4.4800074929718858E-3</v>
      </c>
      <c r="E623" s="100">
        <f t="shared" si="102"/>
        <v>0.78573141726398521</v>
      </c>
      <c r="F623" s="2"/>
      <c r="G623" s="8">
        <f t="shared" si="111"/>
        <v>0</v>
      </c>
      <c r="H623" s="8">
        <f t="shared" si="111"/>
        <v>0</v>
      </c>
      <c r="I623" s="8">
        <f t="shared" si="111"/>
        <v>0</v>
      </c>
      <c r="J623" s="8">
        <f t="shared" si="111"/>
        <v>3.6799999999999997</v>
      </c>
      <c r="K623" s="8">
        <f t="shared" si="111"/>
        <v>8.68</v>
      </c>
      <c r="L623" s="8">
        <f t="shared" si="111"/>
        <v>18.68</v>
      </c>
      <c r="M623" s="8">
        <f t="shared" si="111"/>
        <v>11.32</v>
      </c>
      <c r="N623" s="8">
        <f t="shared" si="111"/>
        <v>6.32</v>
      </c>
      <c r="O623" s="8">
        <f t="shared" si="111"/>
        <v>1.3200000000000003</v>
      </c>
      <c r="P623" s="8">
        <f t="shared" si="111"/>
        <v>0</v>
      </c>
      <c r="Q623" s="8">
        <f t="shared" si="111"/>
        <v>0</v>
      </c>
      <c r="R623" s="8">
        <f t="shared" si="111"/>
        <v>0</v>
      </c>
      <c r="S623" s="8">
        <f t="shared" si="111"/>
        <v>0</v>
      </c>
      <c r="T623" s="21">
        <f t="shared" si="105"/>
        <v>28</v>
      </c>
      <c r="U623" s="19">
        <f>VLOOKUP($B623,Gas!$B$3:$E$2506,2)</f>
        <v>3.125</v>
      </c>
      <c r="V623" s="44">
        <f t="shared" si="106"/>
        <v>10.022399999999999</v>
      </c>
      <c r="W623" s="5">
        <f>VLOOKUP($B623,Gas!$B$3:$E$2506,4)</f>
        <v>0.19407956381962974</v>
      </c>
    </row>
    <row r="624" spans="1:23" x14ac:dyDescent="0.2">
      <c r="A624" s="43">
        <f t="shared" si="109"/>
        <v>28</v>
      </c>
      <c r="B624" s="91">
        <v>36635</v>
      </c>
      <c r="C624" s="92">
        <v>31.26</v>
      </c>
      <c r="D624" s="4">
        <f t="shared" si="104"/>
        <v>-1.9175461292717062E-3</v>
      </c>
      <c r="E624" s="100">
        <f t="shared" si="102"/>
        <v>0.66055625175723043</v>
      </c>
      <c r="F624" s="2"/>
      <c r="G624" s="8">
        <f t="shared" ref="G624:S633" si="112">IF(G$1="P",MAX(0,G$2-$C624),IF(G$1="C",MAX(0,$C624-G$2)))</f>
        <v>0</v>
      </c>
      <c r="H624" s="8">
        <f t="shared" si="112"/>
        <v>0</v>
      </c>
      <c r="I624" s="8">
        <f t="shared" si="112"/>
        <v>0</v>
      </c>
      <c r="J624" s="8">
        <f t="shared" si="112"/>
        <v>3.7399999999999984</v>
      </c>
      <c r="K624" s="8">
        <f t="shared" si="112"/>
        <v>8.7399999999999984</v>
      </c>
      <c r="L624" s="8">
        <f t="shared" si="112"/>
        <v>18.739999999999998</v>
      </c>
      <c r="M624" s="8">
        <f t="shared" si="112"/>
        <v>11.260000000000002</v>
      </c>
      <c r="N624" s="8">
        <f t="shared" si="112"/>
        <v>6.2600000000000016</v>
      </c>
      <c r="O624" s="8">
        <f t="shared" si="112"/>
        <v>1.2600000000000016</v>
      </c>
      <c r="P624" s="8">
        <f t="shared" si="112"/>
        <v>0</v>
      </c>
      <c r="Q624" s="8">
        <f t="shared" si="112"/>
        <v>0</v>
      </c>
      <c r="R624" s="8">
        <f t="shared" si="112"/>
        <v>0</v>
      </c>
      <c r="S624" s="8">
        <f t="shared" si="112"/>
        <v>0</v>
      </c>
      <c r="T624" s="21">
        <f t="shared" si="105"/>
        <v>28</v>
      </c>
      <c r="U624" s="19">
        <f>VLOOKUP($B624,Gas!$B$3:$E$2506,2)</f>
        <v>3.145</v>
      </c>
      <c r="V624" s="44">
        <f t="shared" si="106"/>
        <v>9.9395866454689994</v>
      </c>
      <c r="W624" s="5">
        <f>VLOOKUP($B624,Gas!$B$3:$E$2506,4)</f>
        <v>0.19110201530158624</v>
      </c>
    </row>
    <row r="625" spans="1:23" x14ac:dyDescent="0.2">
      <c r="A625" s="43">
        <f t="shared" si="109"/>
        <v>28</v>
      </c>
      <c r="B625" s="91">
        <v>36636</v>
      </c>
      <c r="C625" s="92">
        <v>34.67</v>
      </c>
      <c r="D625" s="4">
        <f t="shared" si="104"/>
        <v>0.10353543470360155</v>
      </c>
      <c r="E625" s="100">
        <f t="shared" si="102"/>
        <v>0.75579658470151734</v>
      </c>
      <c r="F625" s="2"/>
      <c r="G625" s="8">
        <f t="shared" si="112"/>
        <v>0</v>
      </c>
      <c r="H625" s="8">
        <f t="shared" si="112"/>
        <v>0</v>
      </c>
      <c r="I625" s="8">
        <f t="shared" si="112"/>
        <v>0</v>
      </c>
      <c r="J625" s="8">
        <f t="shared" si="112"/>
        <v>0.32999999999999829</v>
      </c>
      <c r="K625" s="8">
        <f t="shared" si="112"/>
        <v>5.3299999999999983</v>
      </c>
      <c r="L625" s="8">
        <f t="shared" si="112"/>
        <v>15.329999999999998</v>
      </c>
      <c r="M625" s="8">
        <f t="shared" si="112"/>
        <v>14.670000000000002</v>
      </c>
      <c r="N625" s="8">
        <f t="shared" si="112"/>
        <v>9.6700000000000017</v>
      </c>
      <c r="O625" s="8">
        <f t="shared" si="112"/>
        <v>4.6700000000000017</v>
      </c>
      <c r="P625" s="8">
        <f t="shared" si="112"/>
        <v>0</v>
      </c>
      <c r="Q625" s="8">
        <f t="shared" si="112"/>
        <v>0</v>
      </c>
      <c r="R625" s="8">
        <f t="shared" si="112"/>
        <v>0</v>
      </c>
      <c r="S625" s="8">
        <f t="shared" si="112"/>
        <v>0</v>
      </c>
      <c r="T625" s="21">
        <f t="shared" si="105"/>
        <v>28</v>
      </c>
      <c r="U625" s="19">
        <f>VLOOKUP($B625,Gas!$B$3:$E$2506,2)</f>
        <v>3.13</v>
      </c>
      <c r="V625" s="44">
        <f t="shared" si="106"/>
        <v>11.07667731629393</v>
      </c>
      <c r="W625" s="5">
        <f>VLOOKUP($B625,Gas!$B$3:$E$2506,4)</f>
        <v>0.19893312539258692</v>
      </c>
    </row>
    <row r="626" spans="1:23" x14ac:dyDescent="0.2">
      <c r="A626" s="43">
        <f t="shared" si="109"/>
        <v>28</v>
      </c>
      <c r="B626" s="91">
        <v>36637</v>
      </c>
      <c r="C626" s="92">
        <v>34.1</v>
      </c>
      <c r="D626" s="4">
        <f t="shared" si="104"/>
        <v>-1.657737540746097E-2</v>
      </c>
      <c r="E626" s="100">
        <f t="shared" si="102"/>
        <v>0.75405107769447832</v>
      </c>
      <c r="F626" s="2"/>
      <c r="G626" s="8">
        <f t="shared" si="112"/>
        <v>0</v>
      </c>
      <c r="H626" s="8">
        <f t="shared" si="112"/>
        <v>0</v>
      </c>
      <c r="I626" s="8">
        <f t="shared" si="112"/>
        <v>0</v>
      </c>
      <c r="J626" s="8">
        <f t="shared" si="112"/>
        <v>0.89999999999999858</v>
      </c>
      <c r="K626" s="8">
        <f t="shared" si="112"/>
        <v>5.8999999999999986</v>
      </c>
      <c r="L626" s="8">
        <f t="shared" si="112"/>
        <v>15.899999999999999</v>
      </c>
      <c r="M626" s="8">
        <f t="shared" si="112"/>
        <v>14.100000000000001</v>
      </c>
      <c r="N626" s="8">
        <f t="shared" si="112"/>
        <v>9.1000000000000014</v>
      </c>
      <c r="O626" s="8">
        <f t="shared" si="112"/>
        <v>4.1000000000000014</v>
      </c>
      <c r="P626" s="8">
        <f t="shared" si="112"/>
        <v>0</v>
      </c>
      <c r="Q626" s="8">
        <f t="shared" si="112"/>
        <v>0</v>
      </c>
      <c r="R626" s="8">
        <f t="shared" si="112"/>
        <v>0</v>
      </c>
      <c r="S626" s="8">
        <f t="shared" si="112"/>
        <v>0</v>
      </c>
      <c r="T626" s="21">
        <f t="shared" si="105"/>
        <v>28</v>
      </c>
      <c r="U626" s="19">
        <f>VLOOKUP($B626,Gas!$B$3:$E$2506,2)</f>
        <v>3.0750000000000002</v>
      </c>
      <c r="V626" s="44">
        <f t="shared" si="106"/>
        <v>11.089430894308943</v>
      </c>
      <c r="W626" s="5">
        <f>VLOOKUP($B626,Gas!$B$3:$E$2506,4)</f>
        <v>0.24045485154444488</v>
      </c>
    </row>
    <row r="627" spans="1:23" x14ac:dyDescent="0.2">
      <c r="A627" s="43">
        <f t="shared" si="109"/>
        <v>28</v>
      </c>
      <c r="B627" s="91">
        <v>36640</v>
      </c>
      <c r="C627" s="92">
        <v>37.54</v>
      </c>
      <c r="D627" s="4">
        <f t="shared" si="104"/>
        <v>9.6109646868891618E-2</v>
      </c>
      <c r="E627" s="100">
        <f t="shared" si="102"/>
        <v>0.84093426849879582</v>
      </c>
      <c r="F627" s="2"/>
      <c r="G627" s="8">
        <f t="shared" si="112"/>
        <v>0</v>
      </c>
      <c r="H627" s="8">
        <f t="shared" si="112"/>
        <v>0</v>
      </c>
      <c r="I627" s="8">
        <f t="shared" si="112"/>
        <v>0</v>
      </c>
      <c r="J627" s="8">
        <f t="shared" si="112"/>
        <v>0</v>
      </c>
      <c r="K627" s="8">
        <f t="shared" si="112"/>
        <v>2.4600000000000009</v>
      </c>
      <c r="L627" s="8">
        <f t="shared" si="112"/>
        <v>12.46</v>
      </c>
      <c r="M627" s="8">
        <f t="shared" si="112"/>
        <v>17.54</v>
      </c>
      <c r="N627" s="8">
        <f t="shared" si="112"/>
        <v>12.54</v>
      </c>
      <c r="O627" s="8">
        <f t="shared" si="112"/>
        <v>7.5399999999999991</v>
      </c>
      <c r="P627" s="8">
        <f t="shared" si="112"/>
        <v>2.5399999999999991</v>
      </c>
      <c r="Q627" s="8">
        <f t="shared" si="112"/>
        <v>0</v>
      </c>
      <c r="R627" s="8">
        <f t="shared" si="112"/>
        <v>0</v>
      </c>
      <c r="S627" s="8">
        <f t="shared" si="112"/>
        <v>0</v>
      </c>
      <c r="T627" s="21">
        <f t="shared" si="105"/>
        <v>28</v>
      </c>
      <c r="U627" s="19">
        <f>VLOOKUP($B627,Gas!$B$3:$E$2506,2)</f>
        <v>3.0750000000000002</v>
      </c>
      <c r="V627" s="44">
        <f t="shared" si="106"/>
        <v>12.208130081300812</v>
      </c>
      <c r="W627" s="5">
        <f>VLOOKUP($B627,Gas!$B$3:$E$2506,4)</f>
        <v>0.18277272863695795</v>
      </c>
    </row>
    <row r="628" spans="1:23" x14ac:dyDescent="0.2">
      <c r="A628" s="43">
        <f t="shared" si="109"/>
        <v>28</v>
      </c>
      <c r="B628" s="91">
        <v>36641</v>
      </c>
      <c r="C628" s="92">
        <v>35.83</v>
      </c>
      <c r="D628" s="4">
        <f t="shared" si="104"/>
        <v>-4.6621499841500401E-2</v>
      </c>
      <c r="E628" s="100">
        <f t="shared" si="102"/>
        <v>0.88409207676360568</v>
      </c>
      <c r="F628" s="2"/>
      <c r="G628" s="8">
        <f t="shared" si="112"/>
        <v>0</v>
      </c>
      <c r="H628" s="8">
        <f t="shared" si="112"/>
        <v>0</v>
      </c>
      <c r="I628" s="8">
        <f t="shared" si="112"/>
        <v>0</v>
      </c>
      <c r="J628" s="8">
        <f t="shared" si="112"/>
        <v>0</v>
      </c>
      <c r="K628" s="8">
        <f t="shared" si="112"/>
        <v>4.1700000000000017</v>
      </c>
      <c r="L628" s="8">
        <f t="shared" si="112"/>
        <v>14.170000000000002</v>
      </c>
      <c r="M628" s="8">
        <f t="shared" si="112"/>
        <v>15.829999999999998</v>
      </c>
      <c r="N628" s="8">
        <f t="shared" si="112"/>
        <v>10.829999999999998</v>
      </c>
      <c r="O628" s="8">
        <f t="shared" si="112"/>
        <v>5.8299999999999983</v>
      </c>
      <c r="P628" s="8">
        <f t="shared" si="112"/>
        <v>0.82999999999999829</v>
      </c>
      <c r="Q628" s="8">
        <f t="shared" si="112"/>
        <v>0</v>
      </c>
      <c r="R628" s="8">
        <f t="shared" si="112"/>
        <v>0</v>
      </c>
      <c r="S628" s="8">
        <f t="shared" si="112"/>
        <v>0</v>
      </c>
      <c r="T628" s="21">
        <f t="shared" si="105"/>
        <v>28</v>
      </c>
      <c r="U628" s="19">
        <f>VLOOKUP($B628,Gas!$B$3:$E$2506,2)</f>
        <v>3.125</v>
      </c>
      <c r="V628" s="44">
        <f t="shared" si="106"/>
        <v>11.4656</v>
      </c>
      <c r="W628" s="5">
        <f>VLOOKUP($B628,Gas!$B$3:$E$2506,4)</f>
        <v>0.20494048368988937</v>
      </c>
    </row>
    <row r="629" spans="1:23" x14ac:dyDescent="0.2">
      <c r="A629" s="43">
        <f t="shared" si="109"/>
        <v>28</v>
      </c>
      <c r="B629" s="91">
        <v>36642</v>
      </c>
      <c r="C629" s="92">
        <v>46.43</v>
      </c>
      <c r="D629" s="4">
        <f t="shared" si="104"/>
        <v>0.25916027071496789</v>
      </c>
      <c r="E629" s="100">
        <f t="shared" si="102"/>
        <v>1.5068582052023496</v>
      </c>
      <c r="F629" s="2"/>
      <c r="G629" s="8">
        <f t="shared" si="112"/>
        <v>0</v>
      </c>
      <c r="H629" s="8">
        <f t="shared" si="112"/>
        <v>0</v>
      </c>
      <c r="I629" s="8">
        <f t="shared" si="112"/>
        <v>0</v>
      </c>
      <c r="J629" s="8">
        <f t="shared" si="112"/>
        <v>0</v>
      </c>
      <c r="K629" s="8">
        <f t="shared" si="112"/>
        <v>0</v>
      </c>
      <c r="L629" s="8">
        <f t="shared" si="112"/>
        <v>3.5700000000000003</v>
      </c>
      <c r="M629" s="8">
        <f t="shared" si="112"/>
        <v>26.43</v>
      </c>
      <c r="N629" s="8">
        <f t="shared" si="112"/>
        <v>21.43</v>
      </c>
      <c r="O629" s="8">
        <f t="shared" si="112"/>
        <v>16.43</v>
      </c>
      <c r="P629" s="8">
        <f t="shared" si="112"/>
        <v>11.43</v>
      </c>
      <c r="Q629" s="8">
        <f t="shared" si="112"/>
        <v>6.43</v>
      </c>
      <c r="R629" s="8">
        <f t="shared" si="112"/>
        <v>0</v>
      </c>
      <c r="S629" s="8">
        <f t="shared" si="112"/>
        <v>0</v>
      </c>
      <c r="T629" s="21">
        <f t="shared" si="105"/>
        <v>28</v>
      </c>
      <c r="U629" s="19">
        <f>VLOOKUP($B629,Gas!$B$3:$E$2506,2)</f>
        <v>3.1549999999999998</v>
      </c>
      <c r="V629" s="44">
        <f t="shared" si="106"/>
        <v>14.716323296354993</v>
      </c>
      <c r="W629" s="5">
        <f>VLOOKUP($B629,Gas!$B$3:$E$2506,4)</f>
        <v>0.20905389000640065</v>
      </c>
    </row>
    <row r="630" spans="1:23" x14ac:dyDescent="0.2">
      <c r="A630" s="43">
        <f t="shared" si="109"/>
        <v>28</v>
      </c>
      <c r="B630" s="91">
        <v>36643</v>
      </c>
      <c r="C630" s="92">
        <v>45.12</v>
      </c>
      <c r="D630" s="4">
        <f t="shared" si="104"/>
        <v>-2.8620194842026925E-2</v>
      </c>
      <c r="E630" s="100">
        <f t="shared" ref="E630:E659" si="113">STDEV(D621:D630)*SQRT(trade_day)</f>
        <v>1.5379664691220249</v>
      </c>
      <c r="F630" s="2"/>
      <c r="G630" s="8">
        <f t="shared" si="112"/>
        <v>0</v>
      </c>
      <c r="H630" s="8">
        <f t="shared" si="112"/>
        <v>0</v>
      </c>
      <c r="I630" s="8">
        <f t="shared" si="112"/>
        <v>0</v>
      </c>
      <c r="J630" s="8">
        <f t="shared" si="112"/>
        <v>0</v>
      </c>
      <c r="K630" s="8">
        <f t="shared" si="112"/>
        <v>0</v>
      </c>
      <c r="L630" s="8">
        <f t="shared" si="112"/>
        <v>4.8800000000000026</v>
      </c>
      <c r="M630" s="8">
        <f t="shared" si="112"/>
        <v>25.119999999999997</v>
      </c>
      <c r="N630" s="8">
        <f t="shared" si="112"/>
        <v>20.119999999999997</v>
      </c>
      <c r="O630" s="8">
        <f t="shared" si="112"/>
        <v>15.119999999999997</v>
      </c>
      <c r="P630" s="8">
        <f t="shared" si="112"/>
        <v>10.119999999999997</v>
      </c>
      <c r="Q630" s="8">
        <f t="shared" si="112"/>
        <v>5.1199999999999974</v>
      </c>
      <c r="R630" s="8">
        <f t="shared" si="112"/>
        <v>0</v>
      </c>
      <c r="S630" s="8">
        <f t="shared" si="112"/>
        <v>0</v>
      </c>
      <c r="T630" s="21">
        <f t="shared" si="105"/>
        <v>28</v>
      </c>
      <c r="U630" s="19">
        <f>VLOOKUP($B630,Gas!$B$3:$E$2506,2)</f>
        <v>3.12</v>
      </c>
      <c r="V630" s="44">
        <f t="shared" si="106"/>
        <v>14.46153846153846</v>
      </c>
      <c r="W630" s="5">
        <f>VLOOKUP($B630,Gas!$B$3:$E$2506,4)</f>
        <v>0.225858753080214</v>
      </c>
    </row>
    <row r="631" spans="1:23" x14ac:dyDescent="0.2">
      <c r="A631" s="43">
        <f t="shared" si="109"/>
        <v>28</v>
      </c>
      <c r="B631" s="91">
        <v>36644</v>
      </c>
      <c r="C631" s="92">
        <v>39.03</v>
      </c>
      <c r="D631" s="4">
        <f t="shared" si="104"/>
        <v>-0.14499502599727981</v>
      </c>
      <c r="E631" s="100">
        <f t="shared" si="113"/>
        <v>1.7309318636856401</v>
      </c>
      <c r="F631" s="2"/>
      <c r="G631" s="8">
        <f t="shared" si="112"/>
        <v>0</v>
      </c>
      <c r="H631" s="8">
        <f t="shared" si="112"/>
        <v>0</v>
      </c>
      <c r="I631" s="8">
        <f t="shared" si="112"/>
        <v>0</v>
      </c>
      <c r="J631" s="8">
        <f t="shared" si="112"/>
        <v>0</v>
      </c>
      <c r="K631" s="8">
        <f t="shared" si="112"/>
        <v>0.96999999999999886</v>
      </c>
      <c r="L631" s="8">
        <f t="shared" si="112"/>
        <v>10.969999999999999</v>
      </c>
      <c r="M631" s="8">
        <f t="shared" si="112"/>
        <v>19.03</v>
      </c>
      <c r="N631" s="8">
        <f t="shared" si="112"/>
        <v>14.030000000000001</v>
      </c>
      <c r="O631" s="8">
        <f t="shared" si="112"/>
        <v>9.0300000000000011</v>
      </c>
      <c r="P631" s="8">
        <f t="shared" si="112"/>
        <v>4.0300000000000011</v>
      </c>
      <c r="Q631" s="8">
        <f t="shared" si="112"/>
        <v>0</v>
      </c>
      <c r="R631" s="8">
        <f t="shared" si="112"/>
        <v>0</v>
      </c>
      <c r="S631" s="8">
        <f t="shared" si="112"/>
        <v>0</v>
      </c>
      <c r="T631" s="21">
        <f t="shared" si="105"/>
        <v>28</v>
      </c>
      <c r="U631" s="19">
        <f>VLOOKUP($B631,Gas!$B$3:$E$2506,2)</f>
        <v>3.0550000000000002</v>
      </c>
      <c r="V631" s="44">
        <f t="shared" si="106"/>
        <v>12.775777414075286</v>
      </c>
      <c r="W631" s="5">
        <f>VLOOKUP($B631,Gas!$B$3:$E$2506,4)</f>
        <v>0.22476210689850137</v>
      </c>
    </row>
    <row r="632" spans="1:23" x14ac:dyDescent="0.2">
      <c r="A632" s="43">
        <f t="shared" si="109"/>
        <v>29</v>
      </c>
      <c r="B632" s="91">
        <v>36647</v>
      </c>
      <c r="C632" s="92">
        <v>35.76</v>
      </c>
      <c r="D632" s="4">
        <f t="shared" si="104"/>
        <v>-8.7500630887210232E-2</v>
      </c>
      <c r="E632" s="100">
        <f t="shared" si="113"/>
        <v>1.8044196983181027</v>
      </c>
      <c r="F632" s="2"/>
      <c r="G632" s="8">
        <f t="shared" si="112"/>
        <v>0</v>
      </c>
      <c r="H632" s="8">
        <f t="shared" si="112"/>
        <v>0</v>
      </c>
      <c r="I632" s="8">
        <f t="shared" si="112"/>
        <v>0</v>
      </c>
      <c r="J632" s="8">
        <f t="shared" si="112"/>
        <v>0</v>
      </c>
      <c r="K632" s="8">
        <f t="shared" si="112"/>
        <v>4.240000000000002</v>
      </c>
      <c r="L632" s="8">
        <f t="shared" si="112"/>
        <v>14.240000000000002</v>
      </c>
      <c r="M632" s="8">
        <f t="shared" si="112"/>
        <v>15.759999999999998</v>
      </c>
      <c r="N632" s="8">
        <f t="shared" si="112"/>
        <v>10.759999999999998</v>
      </c>
      <c r="O632" s="8">
        <f t="shared" si="112"/>
        <v>5.759999999999998</v>
      </c>
      <c r="P632" s="8">
        <f t="shared" si="112"/>
        <v>0.75999999999999801</v>
      </c>
      <c r="Q632" s="8">
        <f t="shared" si="112"/>
        <v>0</v>
      </c>
      <c r="R632" s="8">
        <f t="shared" si="112"/>
        <v>0</v>
      </c>
      <c r="S632" s="8">
        <f t="shared" si="112"/>
        <v>0</v>
      </c>
      <c r="T632" s="21">
        <f t="shared" si="105"/>
        <v>29</v>
      </c>
      <c r="U632" s="19">
        <f>VLOOKUP($B632,Gas!$B$3:$E$2506,2)</f>
        <v>3.12</v>
      </c>
      <c r="V632" s="44">
        <f t="shared" si="106"/>
        <v>11.46153846153846</v>
      </c>
      <c r="W632" s="5">
        <f>VLOOKUP($B632,Gas!$B$3:$E$2506,4)</f>
        <v>0.21323364195000555</v>
      </c>
    </row>
    <row r="633" spans="1:23" x14ac:dyDescent="0.2">
      <c r="A633" s="43">
        <f t="shared" si="109"/>
        <v>29</v>
      </c>
      <c r="B633" s="91">
        <v>36648</v>
      </c>
      <c r="C633" s="92">
        <v>35.96</v>
      </c>
      <c r="D633" s="4">
        <f t="shared" si="104"/>
        <v>5.5772592981062153E-3</v>
      </c>
      <c r="E633" s="100">
        <f t="shared" si="113"/>
        <v>1.8042722041884993</v>
      </c>
      <c r="F633" s="2"/>
      <c r="G633" s="8">
        <f t="shared" si="112"/>
        <v>0</v>
      </c>
      <c r="H633" s="8">
        <f t="shared" si="112"/>
        <v>0</v>
      </c>
      <c r="I633" s="8">
        <f t="shared" si="112"/>
        <v>0</v>
      </c>
      <c r="J633" s="8">
        <f t="shared" si="112"/>
        <v>0</v>
      </c>
      <c r="K633" s="8">
        <f t="shared" si="112"/>
        <v>4.0399999999999991</v>
      </c>
      <c r="L633" s="8">
        <f t="shared" si="112"/>
        <v>14.04</v>
      </c>
      <c r="M633" s="8">
        <f t="shared" si="112"/>
        <v>15.96</v>
      </c>
      <c r="N633" s="8">
        <f t="shared" si="112"/>
        <v>10.96</v>
      </c>
      <c r="O633" s="8">
        <f t="shared" si="112"/>
        <v>5.9600000000000009</v>
      </c>
      <c r="P633" s="8">
        <f t="shared" si="112"/>
        <v>0.96000000000000085</v>
      </c>
      <c r="Q633" s="8">
        <f t="shared" si="112"/>
        <v>0</v>
      </c>
      <c r="R633" s="8">
        <f t="shared" si="112"/>
        <v>0</v>
      </c>
      <c r="S633" s="8">
        <f t="shared" si="112"/>
        <v>0</v>
      </c>
      <c r="T633" s="21">
        <f t="shared" si="105"/>
        <v>29</v>
      </c>
      <c r="U633" s="19">
        <f>VLOOKUP($B633,Gas!$B$3:$E$2506,2)</f>
        <v>3.16</v>
      </c>
      <c r="V633" s="44">
        <f t="shared" si="106"/>
        <v>11.379746835443038</v>
      </c>
      <c r="W633" s="5">
        <f>VLOOKUP($B633,Gas!$B$3:$E$2506,4)</f>
        <v>0.22336238023903221</v>
      </c>
    </row>
    <row r="634" spans="1:23" x14ac:dyDescent="0.2">
      <c r="A634" s="43">
        <f t="shared" si="109"/>
        <v>29</v>
      </c>
      <c r="B634" s="91">
        <v>36649</v>
      </c>
      <c r="C634" s="92">
        <v>36.08</v>
      </c>
      <c r="D634" s="4">
        <f t="shared" si="104"/>
        <v>3.3314855910034193E-3</v>
      </c>
      <c r="E634" s="100">
        <f t="shared" si="113"/>
        <v>1.8031913853789492</v>
      </c>
      <c r="F634" s="2"/>
      <c r="G634" s="8">
        <f t="shared" ref="G634:S643" si="114">IF(G$1="P",MAX(0,G$2-$C634),IF(G$1="C",MAX(0,$C634-G$2)))</f>
        <v>0</v>
      </c>
      <c r="H634" s="8">
        <f t="shared" si="114"/>
        <v>0</v>
      </c>
      <c r="I634" s="8">
        <f t="shared" si="114"/>
        <v>0</v>
      </c>
      <c r="J634" s="8">
        <f t="shared" si="114"/>
        <v>0</v>
      </c>
      <c r="K634" s="8">
        <f t="shared" si="114"/>
        <v>3.9200000000000017</v>
      </c>
      <c r="L634" s="8">
        <f t="shared" si="114"/>
        <v>13.920000000000002</v>
      </c>
      <c r="M634" s="8">
        <f t="shared" si="114"/>
        <v>16.079999999999998</v>
      </c>
      <c r="N634" s="8">
        <f t="shared" si="114"/>
        <v>11.079999999999998</v>
      </c>
      <c r="O634" s="8">
        <f t="shared" si="114"/>
        <v>6.0799999999999983</v>
      </c>
      <c r="P634" s="8">
        <f t="shared" si="114"/>
        <v>1.0799999999999983</v>
      </c>
      <c r="Q634" s="8">
        <f t="shared" si="114"/>
        <v>0</v>
      </c>
      <c r="R634" s="8">
        <f t="shared" si="114"/>
        <v>0</v>
      </c>
      <c r="S634" s="8">
        <f t="shared" si="114"/>
        <v>0</v>
      </c>
      <c r="T634" s="21">
        <f t="shared" si="105"/>
        <v>29</v>
      </c>
      <c r="U634" s="19">
        <f>VLOOKUP($B634,Gas!$B$3:$E$2506,2)</f>
        <v>3.2050000000000001</v>
      </c>
      <c r="V634" s="44">
        <f t="shared" si="106"/>
        <v>11.257410296411855</v>
      </c>
      <c r="W634" s="5">
        <f>VLOOKUP($B634,Gas!$B$3:$E$2506,4)</f>
        <v>0.23251086469736798</v>
      </c>
    </row>
    <row r="635" spans="1:23" x14ac:dyDescent="0.2">
      <c r="A635" s="43">
        <f t="shared" si="109"/>
        <v>29</v>
      </c>
      <c r="B635" s="91">
        <v>36650</v>
      </c>
      <c r="C635" s="92">
        <v>39.99</v>
      </c>
      <c r="D635" s="4">
        <f t="shared" si="104"/>
        <v>0.10289072766430411</v>
      </c>
      <c r="E635" s="100">
        <f t="shared" si="113"/>
        <v>1.802308198725582</v>
      </c>
      <c r="F635" s="2"/>
      <c r="G635" s="8">
        <f t="shared" si="114"/>
        <v>0</v>
      </c>
      <c r="H635" s="8">
        <f t="shared" si="114"/>
        <v>0</v>
      </c>
      <c r="I635" s="8">
        <f t="shared" si="114"/>
        <v>0</v>
      </c>
      <c r="J635" s="8">
        <f t="shared" si="114"/>
        <v>0</v>
      </c>
      <c r="K635" s="8">
        <f t="shared" si="114"/>
        <v>9.9999999999980105E-3</v>
      </c>
      <c r="L635" s="8">
        <f t="shared" si="114"/>
        <v>10.009999999999998</v>
      </c>
      <c r="M635" s="8">
        <f t="shared" si="114"/>
        <v>19.990000000000002</v>
      </c>
      <c r="N635" s="8">
        <f t="shared" si="114"/>
        <v>14.990000000000002</v>
      </c>
      <c r="O635" s="8">
        <f t="shared" si="114"/>
        <v>9.990000000000002</v>
      </c>
      <c r="P635" s="8">
        <f t="shared" si="114"/>
        <v>4.990000000000002</v>
      </c>
      <c r="Q635" s="8">
        <f t="shared" si="114"/>
        <v>0</v>
      </c>
      <c r="R635" s="8">
        <f t="shared" si="114"/>
        <v>0</v>
      </c>
      <c r="S635" s="8">
        <f t="shared" si="114"/>
        <v>0</v>
      </c>
      <c r="T635" s="21">
        <f t="shared" si="105"/>
        <v>29</v>
      </c>
      <c r="U635" s="19">
        <f>VLOOKUP($B635,Gas!$B$3:$E$2506,2)</f>
        <v>3.18</v>
      </c>
      <c r="V635" s="44">
        <f t="shared" si="106"/>
        <v>12.575471698113208</v>
      </c>
      <c r="W635" s="5">
        <f>VLOOKUP($B635,Gas!$B$3:$E$2506,4)</f>
        <v>0.24275431724330218</v>
      </c>
    </row>
    <row r="636" spans="1:23" x14ac:dyDescent="0.2">
      <c r="A636" s="43">
        <f t="shared" si="109"/>
        <v>29</v>
      </c>
      <c r="B636" s="91">
        <v>36651</v>
      </c>
      <c r="C636" s="92">
        <v>38.6</v>
      </c>
      <c r="D636" s="4">
        <f t="shared" si="104"/>
        <v>-3.5377146387941844E-2</v>
      </c>
      <c r="E636" s="100">
        <f t="shared" si="113"/>
        <v>1.8136632307294069</v>
      </c>
      <c r="F636" s="2"/>
      <c r="G636" s="8">
        <f t="shared" si="114"/>
        <v>0</v>
      </c>
      <c r="H636" s="8">
        <f t="shared" si="114"/>
        <v>0</v>
      </c>
      <c r="I636" s="8">
        <f t="shared" si="114"/>
        <v>0</v>
      </c>
      <c r="J636" s="8">
        <f t="shared" si="114"/>
        <v>0</v>
      </c>
      <c r="K636" s="8">
        <f t="shared" si="114"/>
        <v>1.3999999999999986</v>
      </c>
      <c r="L636" s="8">
        <f t="shared" si="114"/>
        <v>11.399999999999999</v>
      </c>
      <c r="M636" s="8">
        <f t="shared" si="114"/>
        <v>18.600000000000001</v>
      </c>
      <c r="N636" s="8">
        <f t="shared" si="114"/>
        <v>13.600000000000001</v>
      </c>
      <c r="O636" s="8">
        <f t="shared" si="114"/>
        <v>8.6000000000000014</v>
      </c>
      <c r="P636" s="8">
        <f t="shared" si="114"/>
        <v>3.6000000000000014</v>
      </c>
      <c r="Q636" s="8">
        <f t="shared" si="114"/>
        <v>0</v>
      </c>
      <c r="R636" s="8">
        <f t="shared" si="114"/>
        <v>0</v>
      </c>
      <c r="S636" s="8">
        <f t="shared" si="114"/>
        <v>0</v>
      </c>
      <c r="T636" s="21">
        <f t="shared" si="105"/>
        <v>29</v>
      </c>
      <c r="U636" s="19">
        <f>VLOOKUP($B636,Gas!$B$3:$E$2506,2)</f>
        <v>3.085</v>
      </c>
      <c r="V636" s="44">
        <f t="shared" si="106"/>
        <v>12.512155591572125</v>
      </c>
      <c r="W636" s="5">
        <f>VLOOKUP($B636,Gas!$B$3:$E$2506,4)</f>
        <v>0.29930614030451769</v>
      </c>
    </row>
    <row r="637" spans="1:23" x14ac:dyDescent="0.2">
      <c r="A637" s="43">
        <f t="shared" si="109"/>
        <v>29</v>
      </c>
      <c r="B637" s="91">
        <v>36654</v>
      </c>
      <c r="C637" s="92">
        <v>58.27</v>
      </c>
      <c r="D637" s="4">
        <f t="shared" si="104"/>
        <v>0.41183510468419759</v>
      </c>
      <c r="E637" s="100">
        <f t="shared" si="113"/>
        <v>2.6925471473393401</v>
      </c>
      <c r="F637" s="2"/>
      <c r="G637" s="8">
        <f t="shared" si="114"/>
        <v>0</v>
      </c>
      <c r="H637" s="8">
        <f t="shared" si="114"/>
        <v>0</v>
      </c>
      <c r="I637" s="8">
        <f t="shared" si="114"/>
        <v>0</v>
      </c>
      <c r="J637" s="8">
        <f t="shared" si="114"/>
        <v>0</v>
      </c>
      <c r="K637" s="8">
        <f t="shared" si="114"/>
        <v>0</v>
      </c>
      <c r="L637" s="8">
        <f t="shared" si="114"/>
        <v>0</v>
      </c>
      <c r="M637" s="8">
        <f t="shared" si="114"/>
        <v>38.270000000000003</v>
      </c>
      <c r="N637" s="8">
        <f t="shared" si="114"/>
        <v>33.270000000000003</v>
      </c>
      <c r="O637" s="8">
        <f t="shared" si="114"/>
        <v>28.270000000000003</v>
      </c>
      <c r="P637" s="8">
        <f t="shared" si="114"/>
        <v>23.270000000000003</v>
      </c>
      <c r="Q637" s="8">
        <f t="shared" si="114"/>
        <v>18.270000000000003</v>
      </c>
      <c r="R637" s="8">
        <f t="shared" si="114"/>
        <v>8.2700000000000031</v>
      </c>
      <c r="S637" s="8">
        <f t="shared" si="114"/>
        <v>0</v>
      </c>
      <c r="T637" s="21">
        <f t="shared" si="105"/>
        <v>29</v>
      </c>
      <c r="U637" s="19">
        <f>VLOOKUP($B637,Gas!$B$3:$E$2506,2)</f>
        <v>3.11</v>
      </c>
      <c r="V637" s="44">
        <f t="shared" si="106"/>
        <v>18.736334405144696</v>
      </c>
      <c r="W637" s="5">
        <f>VLOOKUP($B637,Gas!$B$3:$E$2506,4)</f>
        <v>0.25472112837811339</v>
      </c>
    </row>
    <row r="638" spans="1:23" x14ac:dyDescent="0.2">
      <c r="A638" s="43">
        <f t="shared" si="109"/>
        <v>29</v>
      </c>
      <c r="B638" s="91">
        <v>36655</v>
      </c>
      <c r="C638" s="92">
        <v>132.57</v>
      </c>
      <c r="D638" s="4">
        <f t="shared" si="104"/>
        <v>0.82202342665577544</v>
      </c>
      <c r="E638" s="100">
        <f t="shared" si="113"/>
        <v>4.6628034393147955</v>
      </c>
      <c r="F638" s="2"/>
      <c r="G638" s="8">
        <f t="shared" si="114"/>
        <v>0</v>
      </c>
      <c r="H638" s="8">
        <f t="shared" si="114"/>
        <v>0</v>
      </c>
      <c r="I638" s="8">
        <f t="shared" si="114"/>
        <v>0</v>
      </c>
      <c r="J638" s="8">
        <f t="shared" si="114"/>
        <v>0</v>
      </c>
      <c r="K638" s="8">
        <f t="shared" si="114"/>
        <v>0</v>
      </c>
      <c r="L638" s="8">
        <f t="shared" si="114"/>
        <v>0</v>
      </c>
      <c r="M638" s="8">
        <f t="shared" si="114"/>
        <v>112.57</v>
      </c>
      <c r="N638" s="8">
        <f t="shared" si="114"/>
        <v>107.57</v>
      </c>
      <c r="O638" s="8">
        <f t="shared" si="114"/>
        <v>102.57</v>
      </c>
      <c r="P638" s="8">
        <f t="shared" si="114"/>
        <v>97.57</v>
      </c>
      <c r="Q638" s="8">
        <f t="shared" si="114"/>
        <v>92.57</v>
      </c>
      <c r="R638" s="8">
        <f t="shared" si="114"/>
        <v>82.57</v>
      </c>
      <c r="S638" s="8">
        <f t="shared" si="114"/>
        <v>32.56998999999999</v>
      </c>
      <c r="T638" s="21">
        <f t="shared" si="105"/>
        <v>29</v>
      </c>
      <c r="U638" s="19">
        <f>VLOOKUP($B638,Gas!$B$3:$E$2506,2)</f>
        <v>3.12</v>
      </c>
      <c r="V638" s="44">
        <f t="shared" si="106"/>
        <v>42.490384615384613</v>
      </c>
      <c r="W638" s="5">
        <f>VLOOKUP($B638,Gas!$B$3:$E$2506,4)</f>
        <v>0.24688190048176881</v>
      </c>
    </row>
    <row r="639" spans="1:23" x14ac:dyDescent="0.2">
      <c r="A639" s="43">
        <f t="shared" si="109"/>
        <v>29</v>
      </c>
      <c r="B639" s="91">
        <v>36656</v>
      </c>
      <c r="C639" s="92">
        <v>157.86000000000001</v>
      </c>
      <c r="D639" s="4">
        <f t="shared" si="104"/>
        <v>0.17459775646949816</v>
      </c>
      <c r="E639" s="100">
        <f t="shared" si="113"/>
        <v>4.617102255697807</v>
      </c>
      <c r="F639" s="2"/>
      <c r="G639" s="8">
        <f t="shared" si="114"/>
        <v>0</v>
      </c>
      <c r="H639" s="8">
        <f t="shared" si="114"/>
        <v>0</v>
      </c>
      <c r="I639" s="8">
        <f t="shared" si="114"/>
        <v>0</v>
      </c>
      <c r="J639" s="8">
        <f t="shared" si="114"/>
        <v>0</v>
      </c>
      <c r="K639" s="8">
        <f t="shared" si="114"/>
        <v>0</v>
      </c>
      <c r="L639" s="8">
        <f t="shared" si="114"/>
        <v>0</v>
      </c>
      <c r="M639" s="8">
        <f t="shared" si="114"/>
        <v>137.86000000000001</v>
      </c>
      <c r="N639" s="8">
        <f t="shared" si="114"/>
        <v>132.86000000000001</v>
      </c>
      <c r="O639" s="8">
        <f t="shared" si="114"/>
        <v>127.86000000000001</v>
      </c>
      <c r="P639" s="8">
        <f t="shared" si="114"/>
        <v>122.86000000000001</v>
      </c>
      <c r="Q639" s="8">
        <f t="shared" si="114"/>
        <v>117.86000000000001</v>
      </c>
      <c r="R639" s="8">
        <f t="shared" si="114"/>
        <v>107.86000000000001</v>
      </c>
      <c r="S639" s="8">
        <f t="shared" si="114"/>
        <v>57.85999000000001</v>
      </c>
      <c r="T639" s="21">
        <f t="shared" si="105"/>
        <v>29</v>
      </c>
      <c r="U639" s="19">
        <f>VLOOKUP($B639,Gas!$B$3:$E$2506,2)</f>
        <v>3.25</v>
      </c>
      <c r="V639" s="44">
        <f t="shared" si="106"/>
        <v>48.572307692307696</v>
      </c>
      <c r="W639" s="5">
        <f>VLOOKUP($B639,Gas!$B$3:$E$2506,4)</f>
        <v>0.34434922223310488</v>
      </c>
    </row>
    <row r="640" spans="1:23" x14ac:dyDescent="0.2">
      <c r="A640" s="43">
        <f t="shared" si="109"/>
        <v>29</v>
      </c>
      <c r="B640" s="91">
        <v>36657</v>
      </c>
      <c r="C640" s="92">
        <v>45.7</v>
      </c>
      <c r="D640" s="4">
        <f t="shared" si="104"/>
        <v>-1.2396102663800974</v>
      </c>
      <c r="E640" s="100">
        <f t="shared" si="113"/>
        <v>8.2546157277315064</v>
      </c>
      <c r="F640" s="2"/>
      <c r="G640" s="8">
        <f t="shared" si="114"/>
        <v>0</v>
      </c>
      <c r="H640" s="8">
        <f t="shared" si="114"/>
        <v>0</v>
      </c>
      <c r="I640" s="8">
        <f t="shared" si="114"/>
        <v>0</v>
      </c>
      <c r="J640" s="8">
        <f t="shared" si="114"/>
        <v>0</v>
      </c>
      <c r="K640" s="8">
        <f t="shared" si="114"/>
        <v>0</v>
      </c>
      <c r="L640" s="8">
        <f t="shared" si="114"/>
        <v>4.2999999999999972</v>
      </c>
      <c r="M640" s="8">
        <f t="shared" si="114"/>
        <v>25.700000000000003</v>
      </c>
      <c r="N640" s="8">
        <f t="shared" si="114"/>
        <v>20.700000000000003</v>
      </c>
      <c r="O640" s="8">
        <f t="shared" si="114"/>
        <v>15.700000000000003</v>
      </c>
      <c r="P640" s="8">
        <f t="shared" si="114"/>
        <v>10.700000000000003</v>
      </c>
      <c r="Q640" s="8">
        <f t="shared" si="114"/>
        <v>5.7000000000000028</v>
      </c>
      <c r="R640" s="8">
        <f t="shared" si="114"/>
        <v>0</v>
      </c>
      <c r="S640" s="8">
        <f t="shared" si="114"/>
        <v>0</v>
      </c>
      <c r="T640" s="21">
        <f t="shared" si="105"/>
        <v>29</v>
      </c>
      <c r="U640" s="19">
        <f>VLOOKUP($B640,Gas!$B$3:$E$2506,2)</f>
        <v>3.1949999999999998</v>
      </c>
      <c r="V640" s="44">
        <f t="shared" si="106"/>
        <v>14.303599374021911</v>
      </c>
      <c r="W640" s="5">
        <f>VLOOKUP($B640,Gas!$B$3:$E$2506,4)</f>
        <v>0.3669502955569382</v>
      </c>
    </row>
    <row r="641" spans="1:23" x14ac:dyDescent="0.2">
      <c r="A641" s="43">
        <f t="shared" si="109"/>
        <v>29</v>
      </c>
      <c r="B641" s="91">
        <v>36658</v>
      </c>
      <c r="C641" s="92">
        <v>50.69</v>
      </c>
      <c r="D641" s="4">
        <f t="shared" si="104"/>
        <v>0.10363035458409878</v>
      </c>
      <c r="E641" s="100">
        <f t="shared" si="113"/>
        <v>8.2257921284771722</v>
      </c>
      <c r="F641" s="2"/>
      <c r="G641" s="8">
        <f t="shared" si="114"/>
        <v>0</v>
      </c>
      <c r="H641" s="8">
        <f t="shared" si="114"/>
        <v>0</v>
      </c>
      <c r="I641" s="8">
        <f t="shared" si="114"/>
        <v>0</v>
      </c>
      <c r="J641" s="8">
        <f t="shared" si="114"/>
        <v>0</v>
      </c>
      <c r="K641" s="8">
        <f t="shared" si="114"/>
        <v>0</v>
      </c>
      <c r="L641" s="8">
        <f t="shared" si="114"/>
        <v>0</v>
      </c>
      <c r="M641" s="8">
        <f t="shared" si="114"/>
        <v>30.689999999999998</v>
      </c>
      <c r="N641" s="8">
        <f t="shared" si="114"/>
        <v>25.689999999999998</v>
      </c>
      <c r="O641" s="8">
        <f t="shared" si="114"/>
        <v>20.689999999999998</v>
      </c>
      <c r="P641" s="8">
        <f t="shared" si="114"/>
        <v>15.689999999999998</v>
      </c>
      <c r="Q641" s="8">
        <f t="shared" si="114"/>
        <v>10.689999999999998</v>
      </c>
      <c r="R641" s="8">
        <f t="shared" si="114"/>
        <v>0.68999999999999773</v>
      </c>
      <c r="S641" s="8">
        <f t="shared" si="114"/>
        <v>0</v>
      </c>
      <c r="T641" s="21">
        <f t="shared" si="105"/>
        <v>29</v>
      </c>
      <c r="U641" s="19">
        <f>VLOOKUP($B641,Gas!$B$3:$E$2506,2)</f>
        <v>3.3650000000000002</v>
      </c>
      <c r="V641" s="44">
        <f t="shared" si="106"/>
        <v>15.063893016344723</v>
      </c>
      <c r="W641" s="5">
        <f>VLOOKUP($B641,Gas!$B$3:$E$2506,4)</f>
        <v>0.47257650633666864</v>
      </c>
    </row>
    <row r="642" spans="1:23" x14ac:dyDescent="0.2">
      <c r="A642" s="43">
        <f t="shared" si="109"/>
        <v>29</v>
      </c>
      <c r="B642" s="91">
        <v>36661</v>
      </c>
      <c r="C642" s="92">
        <v>45.33</v>
      </c>
      <c r="D642" s="4">
        <f t="shared" si="104"/>
        <v>-0.11175958753150007</v>
      </c>
      <c r="E642" s="100">
        <f t="shared" si="113"/>
        <v>8.235989560173774</v>
      </c>
      <c r="F642" s="2"/>
      <c r="G642" s="8">
        <f t="shared" si="114"/>
        <v>0</v>
      </c>
      <c r="H642" s="8">
        <f t="shared" si="114"/>
        <v>0</v>
      </c>
      <c r="I642" s="8">
        <f t="shared" si="114"/>
        <v>0</v>
      </c>
      <c r="J642" s="8">
        <f t="shared" si="114"/>
        <v>0</v>
      </c>
      <c r="K642" s="8">
        <f t="shared" si="114"/>
        <v>0</v>
      </c>
      <c r="L642" s="8">
        <f t="shared" si="114"/>
        <v>4.6700000000000017</v>
      </c>
      <c r="M642" s="8">
        <f t="shared" si="114"/>
        <v>25.33</v>
      </c>
      <c r="N642" s="8">
        <f t="shared" si="114"/>
        <v>20.329999999999998</v>
      </c>
      <c r="O642" s="8">
        <f t="shared" si="114"/>
        <v>15.329999999999998</v>
      </c>
      <c r="P642" s="8">
        <f t="shared" si="114"/>
        <v>10.329999999999998</v>
      </c>
      <c r="Q642" s="8">
        <f t="shared" si="114"/>
        <v>5.3299999999999983</v>
      </c>
      <c r="R642" s="8">
        <f t="shared" si="114"/>
        <v>0</v>
      </c>
      <c r="S642" s="8">
        <f t="shared" si="114"/>
        <v>0</v>
      </c>
      <c r="T642" s="21">
        <f t="shared" si="105"/>
        <v>29</v>
      </c>
      <c r="U642" s="19">
        <f>VLOOKUP($B642,Gas!$B$3:$E$2506,2)</f>
        <v>3.35</v>
      </c>
      <c r="V642" s="44">
        <f t="shared" si="106"/>
        <v>13.531343283582089</v>
      </c>
      <c r="W642" s="5">
        <f>VLOOKUP($B642,Gas!$B$3:$E$2506,4)</f>
        <v>0.40585334435290876</v>
      </c>
    </row>
    <row r="643" spans="1:23" x14ac:dyDescent="0.2">
      <c r="A643" s="43">
        <f t="shared" si="109"/>
        <v>29</v>
      </c>
      <c r="B643" s="91">
        <v>36662</v>
      </c>
      <c r="C643" s="92">
        <v>44.93</v>
      </c>
      <c r="D643" s="4">
        <f t="shared" si="104"/>
        <v>-8.8633418706892311E-3</v>
      </c>
      <c r="E643" s="100">
        <f t="shared" si="113"/>
        <v>8.2371892985703461</v>
      </c>
      <c r="F643" s="2"/>
      <c r="G643" s="8">
        <f t="shared" si="114"/>
        <v>0</v>
      </c>
      <c r="H643" s="8">
        <f t="shared" si="114"/>
        <v>0</v>
      </c>
      <c r="I643" s="8">
        <f t="shared" si="114"/>
        <v>0</v>
      </c>
      <c r="J643" s="8">
        <f t="shared" si="114"/>
        <v>0</v>
      </c>
      <c r="K643" s="8">
        <f t="shared" si="114"/>
        <v>0</v>
      </c>
      <c r="L643" s="8">
        <f t="shared" si="114"/>
        <v>5.07</v>
      </c>
      <c r="M643" s="8">
        <f t="shared" si="114"/>
        <v>24.93</v>
      </c>
      <c r="N643" s="8">
        <f t="shared" si="114"/>
        <v>19.93</v>
      </c>
      <c r="O643" s="8">
        <f t="shared" si="114"/>
        <v>14.93</v>
      </c>
      <c r="P643" s="8">
        <f t="shared" si="114"/>
        <v>9.93</v>
      </c>
      <c r="Q643" s="8">
        <f t="shared" si="114"/>
        <v>4.93</v>
      </c>
      <c r="R643" s="8">
        <f t="shared" si="114"/>
        <v>0</v>
      </c>
      <c r="S643" s="8">
        <f t="shared" si="114"/>
        <v>0</v>
      </c>
      <c r="T643" s="21">
        <f t="shared" si="105"/>
        <v>29</v>
      </c>
      <c r="U643" s="19">
        <f>VLOOKUP($B643,Gas!$B$3:$E$2506,2)</f>
        <v>3.3650000000000002</v>
      </c>
      <c r="V643" s="44">
        <f t="shared" si="106"/>
        <v>13.352154531946507</v>
      </c>
      <c r="W643" s="5">
        <f>VLOOKUP($B643,Gas!$B$3:$E$2506,4)</f>
        <v>0.40649786441316843</v>
      </c>
    </row>
    <row r="644" spans="1:23" x14ac:dyDescent="0.2">
      <c r="A644" s="43">
        <f t="shared" si="109"/>
        <v>29</v>
      </c>
      <c r="B644" s="91">
        <v>36663</v>
      </c>
      <c r="C644" s="92">
        <v>47.58</v>
      </c>
      <c r="D644" s="4">
        <f t="shared" ref="D644:D707" si="115">LN(C644/C643)</f>
        <v>5.7306781792742935E-2</v>
      </c>
      <c r="E644" s="100">
        <f t="shared" si="113"/>
        <v>8.2381631295972468</v>
      </c>
      <c r="F644" s="2"/>
      <c r="G644" s="8">
        <f t="shared" ref="G644:S653" si="116">IF(G$1="P",MAX(0,G$2-$C644),IF(G$1="C",MAX(0,$C644-G$2)))</f>
        <v>0</v>
      </c>
      <c r="H644" s="8">
        <f t="shared" si="116"/>
        <v>0</v>
      </c>
      <c r="I644" s="8">
        <f t="shared" si="116"/>
        <v>0</v>
      </c>
      <c r="J644" s="8">
        <f t="shared" si="116"/>
        <v>0</v>
      </c>
      <c r="K644" s="8">
        <f t="shared" si="116"/>
        <v>0</v>
      </c>
      <c r="L644" s="8">
        <f t="shared" si="116"/>
        <v>2.4200000000000017</v>
      </c>
      <c r="M644" s="8">
        <f t="shared" si="116"/>
        <v>27.58</v>
      </c>
      <c r="N644" s="8">
        <f t="shared" si="116"/>
        <v>22.58</v>
      </c>
      <c r="O644" s="8">
        <f t="shared" si="116"/>
        <v>17.579999999999998</v>
      </c>
      <c r="P644" s="8">
        <f t="shared" si="116"/>
        <v>12.579999999999998</v>
      </c>
      <c r="Q644" s="8">
        <f t="shared" si="116"/>
        <v>7.5799999999999983</v>
      </c>
      <c r="R644" s="8">
        <f t="shared" si="116"/>
        <v>0</v>
      </c>
      <c r="S644" s="8">
        <f t="shared" si="116"/>
        <v>0</v>
      </c>
      <c r="T644" s="21">
        <f t="shared" ref="T644:T707" si="117">A644</f>
        <v>29</v>
      </c>
      <c r="U644" s="19">
        <f>VLOOKUP($B644,Gas!$B$3:$E$2506,2)</f>
        <v>3.4550000000000001</v>
      </c>
      <c r="V644" s="44">
        <f t="shared" ref="V644:V707" si="118">C644/U644</f>
        <v>13.771345875542691</v>
      </c>
      <c r="W644" s="5">
        <f>VLOOKUP($B644,Gas!$B$3:$E$2506,4)</f>
        <v>0.41689043552924299</v>
      </c>
    </row>
    <row r="645" spans="1:23" x14ac:dyDescent="0.2">
      <c r="A645" s="43">
        <f t="shared" si="109"/>
        <v>29</v>
      </c>
      <c r="B645" s="91">
        <v>36664</v>
      </c>
      <c r="C645" s="92">
        <v>47.12</v>
      </c>
      <c r="D645" s="4">
        <f t="shared" si="115"/>
        <v>-9.7149655314803275E-3</v>
      </c>
      <c r="E645" s="100">
        <f t="shared" si="113"/>
        <v>8.2288361988031848</v>
      </c>
      <c r="F645" s="2"/>
      <c r="G645" s="8">
        <f t="shared" si="116"/>
        <v>0</v>
      </c>
      <c r="H645" s="8">
        <f t="shared" si="116"/>
        <v>0</v>
      </c>
      <c r="I645" s="8">
        <f t="shared" si="116"/>
        <v>0</v>
      </c>
      <c r="J645" s="8">
        <f t="shared" si="116"/>
        <v>0</v>
      </c>
      <c r="K645" s="8">
        <f t="shared" si="116"/>
        <v>0</v>
      </c>
      <c r="L645" s="8">
        <f t="shared" si="116"/>
        <v>2.8800000000000026</v>
      </c>
      <c r="M645" s="8">
        <f t="shared" si="116"/>
        <v>27.119999999999997</v>
      </c>
      <c r="N645" s="8">
        <f t="shared" si="116"/>
        <v>22.119999999999997</v>
      </c>
      <c r="O645" s="8">
        <f t="shared" si="116"/>
        <v>17.119999999999997</v>
      </c>
      <c r="P645" s="8">
        <f t="shared" si="116"/>
        <v>12.119999999999997</v>
      </c>
      <c r="Q645" s="8">
        <f t="shared" si="116"/>
        <v>7.1199999999999974</v>
      </c>
      <c r="R645" s="8">
        <f t="shared" si="116"/>
        <v>0</v>
      </c>
      <c r="S645" s="8">
        <f t="shared" si="116"/>
        <v>0</v>
      </c>
      <c r="T645" s="21">
        <f t="shared" si="117"/>
        <v>29</v>
      </c>
      <c r="U645" s="19">
        <f>VLOOKUP($B645,Gas!$B$3:$E$2506,2)</f>
        <v>3.4950000000000001</v>
      </c>
      <c r="V645" s="44">
        <f t="shared" si="118"/>
        <v>13.48211731044349</v>
      </c>
      <c r="W645" s="5">
        <f>VLOOKUP($B645,Gas!$B$3:$E$2506,4)</f>
        <v>0.41086715240352223</v>
      </c>
    </row>
    <row r="646" spans="1:23" x14ac:dyDescent="0.2">
      <c r="A646" s="43">
        <f t="shared" si="109"/>
        <v>29</v>
      </c>
      <c r="B646" s="91">
        <v>36665</v>
      </c>
      <c r="C646" s="92">
        <v>48.71</v>
      </c>
      <c r="D646" s="4">
        <f t="shared" si="115"/>
        <v>3.3186808475120025E-2</v>
      </c>
      <c r="E646" s="100">
        <f t="shared" si="113"/>
        <v>8.2239905073094128</v>
      </c>
      <c r="F646" s="2"/>
      <c r="G646" s="8">
        <f t="shared" si="116"/>
        <v>0</v>
      </c>
      <c r="H646" s="8">
        <f t="shared" si="116"/>
        <v>0</v>
      </c>
      <c r="I646" s="8">
        <f t="shared" si="116"/>
        <v>0</v>
      </c>
      <c r="J646" s="8">
        <f t="shared" si="116"/>
        <v>0</v>
      </c>
      <c r="K646" s="8">
        <f t="shared" si="116"/>
        <v>0</v>
      </c>
      <c r="L646" s="8">
        <f t="shared" si="116"/>
        <v>1.2899999999999991</v>
      </c>
      <c r="M646" s="8">
        <f t="shared" si="116"/>
        <v>28.71</v>
      </c>
      <c r="N646" s="8">
        <f t="shared" si="116"/>
        <v>23.71</v>
      </c>
      <c r="O646" s="8">
        <f t="shared" si="116"/>
        <v>18.71</v>
      </c>
      <c r="P646" s="8">
        <f t="shared" si="116"/>
        <v>13.71</v>
      </c>
      <c r="Q646" s="8">
        <f t="shared" si="116"/>
        <v>8.7100000000000009</v>
      </c>
      <c r="R646" s="8">
        <f t="shared" si="116"/>
        <v>0</v>
      </c>
      <c r="S646" s="8">
        <f t="shared" si="116"/>
        <v>0</v>
      </c>
      <c r="T646" s="21">
        <f t="shared" si="117"/>
        <v>29</v>
      </c>
      <c r="U646" s="19">
        <f>VLOOKUP($B646,Gas!$B$3:$E$2506,2)</f>
        <v>3.7349999999999999</v>
      </c>
      <c r="V646" s="44">
        <f t="shared" si="118"/>
        <v>13.041499330655958</v>
      </c>
      <c r="W646" s="5">
        <f>VLOOKUP($B646,Gas!$B$3:$E$2506,4)</f>
        <v>0.52081288155811478</v>
      </c>
    </row>
    <row r="647" spans="1:23" x14ac:dyDescent="0.2">
      <c r="A647" s="43">
        <f t="shared" si="109"/>
        <v>29</v>
      </c>
      <c r="B647" s="91">
        <v>36668</v>
      </c>
      <c r="C647" s="92">
        <v>70.92</v>
      </c>
      <c r="D647" s="4">
        <f t="shared" si="115"/>
        <v>0.37566813338755584</v>
      </c>
      <c r="E647" s="100">
        <f t="shared" si="113"/>
        <v>8.1783844890325632</v>
      </c>
      <c r="F647" s="2"/>
      <c r="G647" s="8">
        <f t="shared" si="116"/>
        <v>0</v>
      </c>
      <c r="H647" s="8">
        <f t="shared" si="116"/>
        <v>0</v>
      </c>
      <c r="I647" s="8">
        <f t="shared" si="116"/>
        <v>0</v>
      </c>
      <c r="J647" s="8">
        <f t="shared" si="116"/>
        <v>0</v>
      </c>
      <c r="K647" s="8">
        <f t="shared" si="116"/>
        <v>0</v>
      </c>
      <c r="L647" s="8">
        <f t="shared" si="116"/>
        <v>0</v>
      </c>
      <c r="M647" s="8">
        <f t="shared" si="116"/>
        <v>50.92</v>
      </c>
      <c r="N647" s="8">
        <f t="shared" si="116"/>
        <v>45.92</v>
      </c>
      <c r="O647" s="8">
        <f t="shared" si="116"/>
        <v>40.92</v>
      </c>
      <c r="P647" s="8">
        <f t="shared" si="116"/>
        <v>35.92</v>
      </c>
      <c r="Q647" s="8">
        <f t="shared" si="116"/>
        <v>30.92</v>
      </c>
      <c r="R647" s="8">
        <f t="shared" si="116"/>
        <v>20.92</v>
      </c>
      <c r="S647" s="8">
        <f t="shared" si="116"/>
        <v>0</v>
      </c>
      <c r="T647" s="21">
        <f t="shared" si="117"/>
        <v>29</v>
      </c>
      <c r="U647" s="19">
        <f>VLOOKUP($B647,Gas!$B$3:$E$2506,2)</f>
        <v>3.7650000000000001</v>
      </c>
      <c r="V647" s="44">
        <f t="shared" si="118"/>
        <v>18.836653386454184</v>
      </c>
      <c r="W647" s="5">
        <f>VLOOKUP($B647,Gas!$B$3:$E$2506,4)</f>
        <v>0.40689520159375653</v>
      </c>
    </row>
    <row r="648" spans="1:23" x14ac:dyDescent="0.2">
      <c r="A648" s="43">
        <f t="shared" si="109"/>
        <v>29</v>
      </c>
      <c r="B648" s="91">
        <v>36669</v>
      </c>
      <c r="C648" s="92">
        <v>66.650000000000006</v>
      </c>
      <c r="D648" s="4">
        <f t="shared" si="115"/>
        <v>-6.2097434581289454E-2</v>
      </c>
      <c r="E648" s="100">
        <f t="shared" si="113"/>
        <v>6.8568728882280094</v>
      </c>
      <c r="F648" s="2"/>
      <c r="G648" s="8">
        <f t="shared" si="116"/>
        <v>0</v>
      </c>
      <c r="H648" s="8">
        <f t="shared" si="116"/>
        <v>0</v>
      </c>
      <c r="I648" s="8">
        <f t="shared" si="116"/>
        <v>0</v>
      </c>
      <c r="J648" s="8">
        <f t="shared" si="116"/>
        <v>0</v>
      </c>
      <c r="K648" s="8">
        <f t="shared" si="116"/>
        <v>0</v>
      </c>
      <c r="L648" s="8">
        <f t="shared" si="116"/>
        <v>0</v>
      </c>
      <c r="M648" s="8">
        <f t="shared" si="116"/>
        <v>46.650000000000006</v>
      </c>
      <c r="N648" s="8">
        <f t="shared" si="116"/>
        <v>41.650000000000006</v>
      </c>
      <c r="O648" s="8">
        <f t="shared" si="116"/>
        <v>36.650000000000006</v>
      </c>
      <c r="P648" s="8">
        <f t="shared" si="116"/>
        <v>31.650000000000006</v>
      </c>
      <c r="Q648" s="8">
        <f t="shared" si="116"/>
        <v>26.650000000000006</v>
      </c>
      <c r="R648" s="8">
        <f t="shared" si="116"/>
        <v>16.650000000000006</v>
      </c>
      <c r="S648" s="8">
        <f t="shared" si="116"/>
        <v>0</v>
      </c>
      <c r="T648" s="21">
        <f t="shared" si="117"/>
        <v>29</v>
      </c>
      <c r="U648" s="19">
        <f>VLOOKUP($B648,Gas!$B$3:$E$2506,2)</f>
        <v>3.9750000000000001</v>
      </c>
      <c r="V648" s="44">
        <f t="shared" si="118"/>
        <v>16.767295597484278</v>
      </c>
      <c r="W648" s="5">
        <f>VLOOKUP($B648,Gas!$B$3:$E$2506,4)</f>
        <v>0.46552784746647402</v>
      </c>
    </row>
    <row r="649" spans="1:23" x14ac:dyDescent="0.2">
      <c r="A649" s="43">
        <f t="shared" si="109"/>
        <v>29</v>
      </c>
      <c r="B649" s="91">
        <v>36670</v>
      </c>
      <c r="C649" s="92">
        <v>60.18</v>
      </c>
      <c r="D649" s="4">
        <f t="shared" si="115"/>
        <v>-0.10211497542281858</v>
      </c>
      <c r="E649" s="100">
        <f t="shared" si="113"/>
        <v>6.7223319494259437</v>
      </c>
      <c r="F649" s="2"/>
      <c r="G649" s="8">
        <f t="shared" si="116"/>
        <v>0</v>
      </c>
      <c r="H649" s="8">
        <f t="shared" si="116"/>
        <v>0</v>
      </c>
      <c r="I649" s="8">
        <f t="shared" si="116"/>
        <v>0</v>
      </c>
      <c r="J649" s="8">
        <f t="shared" si="116"/>
        <v>0</v>
      </c>
      <c r="K649" s="8">
        <f t="shared" si="116"/>
        <v>0</v>
      </c>
      <c r="L649" s="8">
        <f t="shared" si="116"/>
        <v>0</v>
      </c>
      <c r="M649" s="8">
        <f t="shared" si="116"/>
        <v>40.18</v>
      </c>
      <c r="N649" s="8">
        <f t="shared" si="116"/>
        <v>35.18</v>
      </c>
      <c r="O649" s="8">
        <f t="shared" si="116"/>
        <v>30.18</v>
      </c>
      <c r="P649" s="8">
        <f t="shared" si="116"/>
        <v>25.18</v>
      </c>
      <c r="Q649" s="8">
        <f t="shared" si="116"/>
        <v>20.18</v>
      </c>
      <c r="R649" s="8">
        <f t="shared" si="116"/>
        <v>10.18</v>
      </c>
      <c r="S649" s="8">
        <f t="shared" si="116"/>
        <v>0</v>
      </c>
      <c r="T649" s="21">
        <f t="shared" si="117"/>
        <v>29</v>
      </c>
      <c r="U649" s="19">
        <f>VLOOKUP($B649,Gas!$B$3:$E$2506,2)</f>
        <v>3.8450000000000002</v>
      </c>
      <c r="V649" s="44">
        <f t="shared" si="118"/>
        <v>15.65149544863459</v>
      </c>
      <c r="W649" s="5">
        <f>VLOOKUP($B649,Gas!$B$3:$E$2506,4)</f>
        <v>0.55064389171265449</v>
      </c>
    </row>
    <row r="650" spans="1:23" x14ac:dyDescent="0.2">
      <c r="A650" s="43">
        <f t="shared" si="109"/>
        <v>29</v>
      </c>
      <c r="B650" s="91">
        <v>36671</v>
      </c>
      <c r="C650" s="92">
        <v>75.61</v>
      </c>
      <c r="D650" s="4">
        <f t="shared" si="115"/>
        <v>0.2282484783682793</v>
      </c>
      <c r="E650" s="100">
        <f t="shared" si="113"/>
        <v>2.4149134860962795</v>
      </c>
      <c r="F650" s="2"/>
      <c r="G650" s="8">
        <f t="shared" si="116"/>
        <v>0</v>
      </c>
      <c r="H650" s="8">
        <f t="shared" si="116"/>
        <v>0</v>
      </c>
      <c r="I650" s="8">
        <f t="shared" si="116"/>
        <v>0</v>
      </c>
      <c r="J650" s="8">
        <f t="shared" si="116"/>
        <v>0</v>
      </c>
      <c r="K650" s="8">
        <f t="shared" si="116"/>
        <v>0</v>
      </c>
      <c r="L650" s="8">
        <f t="shared" si="116"/>
        <v>0</v>
      </c>
      <c r="M650" s="8">
        <f t="shared" si="116"/>
        <v>55.61</v>
      </c>
      <c r="N650" s="8">
        <f t="shared" si="116"/>
        <v>50.61</v>
      </c>
      <c r="O650" s="8">
        <f t="shared" si="116"/>
        <v>45.61</v>
      </c>
      <c r="P650" s="8">
        <f t="shared" si="116"/>
        <v>40.61</v>
      </c>
      <c r="Q650" s="8">
        <f t="shared" si="116"/>
        <v>35.61</v>
      </c>
      <c r="R650" s="8">
        <f t="shared" si="116"/>
        <v>25.61</v>
      </c>
      <c r="S650" s="8">
        <f t="shared" si="116"/>
        <v>0</v>
      </c>
      <c r="T650" s="21">
        <f t="shared" si="117"/>
        <v>29</v>
      </c>
      <c r="U650" s="19">
        <f>VLOOKUP($B650,Gas!$B$3:$E$2506,2)</f>
        <v>3.9350000000000001</v>
      </c>
      <c r="V650" s="44">
        <f t="shared" si="118"/>
        <v>19.214739517153749</v>
      </c>
      <c r="W650" s="5">
        <f>VLOOKUP($B650,Gas!$B$3:$E$2506,4)</f>
        <v>0.5448716298013544</v>
      </c>
    </row>
    <row r="651" spans="1:23" x14ac:dyDescent="0.2">
      <c r="A651" s="43">
        <f t="shared" si="109"/>
        <v>29</v>
      </c>
      <c r="B651" s="91">
        <v>36672</v>
      </c>
      <c r="C651" s="92">
        <v>70.569999999999993</v>
      </c>
      <c r="D651" s="4">
        <f t="shared" si="115"/>
        <v>-6.8983424557439776E-2</v>
      </c>
      <c r="E651" s="100">
        <f t="shared" si="113"/>
        <v>2.4628734293825008</v>
      </c>
      <c r="F651" s="2"/>
      <c r="G651" s="8">
        <f t="shared" si="116"/>
        <v>0</v>
      </c>
      <c r="H651" s="8">
        <f t="shared" si="116"/>
        <v>0</v>
      </c>
      <c r="I651" s="8">
        <f t="shared" si="116"/>
        <v>0</v>
      </c>
      <c r="J651" s="8">
        <f t="shared" si="116"/>
        <v>0</v>
      </c>
      <c r="K651" s="8">
        <f t="shared" si="116"/>
        <v>0</v>
      </c>
      <c r="L651" s="8">
        <f t="shared" si="116"/>
        <v>0</v>
      </c>
      <c r="M651" s="8">
        <f t="shared" si="116"/>
        <v>50.569999999999993</v>
      </c>
      <c r="N651" s="8">
        <f t="shared" si="116"/>
        <v>45.569999999999993</v>
      </c>
      <c r="O651" s="8">
        <f t="shared" si="116"/>
        <v>40.569999999999993</v>
      </c>
      <c r="P651" s="8">
        <f t="shared" si="116"/>
        <v>35.569999999999993</v>
      </c>
      <c r="Q651" s="8">
        <f t="shared" si="116"/>
        <v>30.569999999999993</v>
      </c>
      <c r="R651" s="8">
        <f t="shared" si="116"/>
        <v>20.569999999999993</v>
      </c>
      <c r="S651" s="8">
        <f t="shared" si="116"/>
        <v>0</v>
      </c>
      <c r="T651" s="21">
        <f t="shared" si="117"/>
        <v>29</v>
      </c>
      <c r="U651" s="19">
        <f>VLOOKUP($B651,Gas!$B$3:$E$2506,2)</f>
        <v>4.1749999999999998</v>
      </c>
      <c r="V651" s="44">
        <f t="shared" si="118"/>
        <v>16.902994011976048</v>
      </c>
      <c r="W651" s="5">
        <f>VLOOKUP($B651,Gas!$B$3:$E$2506,4)</f>
        <v>0.59549764372609459</v>
      </c>
    </row>
    <row r="652" spans="1:23" x14ac:dyDescent="0.2">
      <c r="A652" s="43">
        <f t="shared" si="109"/>
        <v>29</v>
      </c>
      <c r="B652" s="91">
        <v>36676</v>
      </c>
      <c r="C652" s="92">
        <v>62.63</v>
      </c>
      <c r="D652" s="4">
        <f t="shared" si="115"/>
        <v>-0.11936072847541726</v>
      </c>
      <c r="E652" s="100">
        <f t="shared" si="113"/>
        <v>2.4755518304727357</v>
      </c>
      <c r="F652" s="2"/>
      <c r="G652" s="8">
        <f t="shared" si="116"/>
        <v>0</v>
      </c>
      <c r="H652" s="8">
        <f t="shared" si="116"/>
        <v>0</v>
      </c>
      <c r="I652" s="8">
        <f t="shared" si="116"/>
        <v>0</v>
      </c>
      <c r="J652" s="8">
        <f t="shared" si="116"/>
        <v>0</v>
      </c>
      <c r="K652" s="8">
        <f t="shared" si="116"/>
        <v>0</v>
      </c>
      <c r="L652" s="8">
        <f t="shared" si="116"/>
        <v>0</v>
      </c>
      <c r="M652" s="8">
        <f t="shared" si="116"/>
        <v>42.63</v>
      </c>
      <c r="N652" s="8">
        <f t="shared" si="116"/>
        <v>37.630000000000003</v>
      </c>
      <c r="O652" s="8">
        <f t="shared" si="116"/>
        <v>32.630000000000003</v>
      </c>
      <c r="P652" s="8">
        <f t="shared" si="116"/>
        <v>27.630000000000003</v>
      </c>
      <c r="Q652" s="8">
        <f t="shared" si="116"/>
        <v>22.630000000000003</v>
      </c>
      <c r="R652" s="8">
        <f t="shared" si="116"/>
        <v>12.630000000000003</v>
      </c>
      <c r="S652" s="8">
        <f t="shared" si="116"/>
        <v>0</v>
      </c>
      <c r="T652" s="21">
        <f t="shared" si="117"/>
        <v>29</v>
      </c>
      <c r="U652" s="19">
        <f>VLOOKUP($B652,Gas!$B$3:$E$2506,2)</f>
        <v>4.2850000000000001</v>
      </c>
      <c r="V652" s="44">
        <f t="shared" si="118"/>
        <v>14.61610268378063</v>
      </c>
      <c r="W652" s="5">
        <f>VLOOKUP($B652,Gas!$B$3:$E$2506,4)</f>
        <v>0.53640034565717831</v>
      </c>
    </row>
    <row r="653" spans="1:23" x14ac:dyDescent="0.2">
      <c r="A653" s="43">
        <f t="shared" si="109"/>
        <v>29</v>
      </c>
      <c r="B653" s="91">
        <v>36677</v>
      </c>
      <c r="C653" s="92">
        <v>58.85</v>
      </c>
      <c r="D653" s="4">
        <f t="shared" si="115"/>
        <v>-6.2252562831035779E-2</v>
      </c>
      <c r="E653" s="100">
        <f t="shared" si="113"/>
        <v>2.5143174058948468</v>
      </c>
      <c r="F653" s="2"/>
      <c r="G653" s="8">
        <f t="shared" si="116"/>
        <v>0</v>
      </c>
      <c r="H653" s="8">
        <f t="shared" si="116"/>
        <v>0</v>
      </c>
      <c r="I653" s="8">
        <f t="shared" si="116"/>
        <v>0</v>
      </c>
      <c r="J653" s="8">
        <f t="shared" si="116"/>
        <v>0</v>
      </c>
      <c r="K653" s="8">
        <f t="shared" si="116"/>
        <v>0</v>
      </c>
      <c r="L653" s="8">
        <f t="shared" si="116"/>
        <v>0</v>
      </c>
      <c r="M653" s="8">
        <f t="shared" si="116"/>
        <v>38.85</v>
      </c>
      <c r="N653" s="8">
        <f t="shared" si="116"/>
        <v>33.85</v>
      </c>
      <c r="O653" s="8">
        <f t="shared" si="116"/>
        <v>28.85</v>
      </c>
      <c r="P653" s="8">
        <f t="shared" si="116"/>
        <v>23.85</v>
      </c>
      <c r="Q653" s="8">
        <f t="shared" si="116"/>
        <v>18.850000000000001</v>
      </c>
      <c r="R653" s="8">
        <f t="shared" si="116"/>
        <v>8.8500000000000014</v>
      </c>
      <c r="S653" s="8">
        <f t="shared" si="116"/>
        <v>0</v>
      </c>
      <c r="T653" s="21">
        <f t="shared" si="117"/>
        <v>29</v>
      </c>
      <c r="U653" s="19">
        <f>VLOOKUP($B653,Gas!$B$3:$E$2506,2)</f>
        <v>4.3449999999999998</v>
      </c>
      <c r="V653" s="44">
        <f t="shared" si="118"/>
        <v>13.544303797468356</v>
      </c>
      <c r="W653" s="5">
        <f>VLOOKUP($B653,Gas!$B$3:$E$2506,4)</f>
        <v>0.52933095905743599</v>
      </c>
    </row>
    <row r="654" spans="1:23" x14ac:dyDescent="0.2">
      <c r="A654" s="43">
        <f t="shared" si="109"/>
        <v>30</v>
      </c>
      <c r="B654" s="91">
        <v>36678</v>
      </c>
      <c r="C654" s="92">
        <v>99.17</v>
      </c>
      <c r="D654" s="4">
        <f t="shared" si="115"/>
        <v>0.52184371549174802</v>
      </c>
      <c r="E654" s="100">
        <f t="shared" si="113"/>
        <v>3.5354059929493862</v>
      </c>
      <c r="F654" s="2"/>
      <c r="G654" s="8">
        <f t="shared" ref="G654:S663" si="119">IF(G$1="P",MAX(0,G$2-$C654),IF(G$1="C",MAX(0,$C654-G$2)))</f>
        <v>0</v>
      </c>
      <c r="H654" s="8">
        <f t="shared" si="119"/>
        <v>0</v>
      </c>
      <c r="I654" s="8">
        <f t="shared" si="119"/>
        <v>0</v>
      </c>
      <c r="J654" s="8">
        <f t="shared" si="119"/>
        <v>0</v>
      </c>
      <c r="K654" s="8">
        <f t="shared" si="119"/>
        <v>0</v>
      </c>
      <c r="L654" s="8">
        <f t="shared" si="119"/>
        <v>0</v>
      </c>
      <c r="M654" s="8">
        <f t="shared" si="119"/>
        <v>79.17</v>
      </c>
      <c r="N654" s="8">
        <f t="shared" si="119"/>
        <v>74.17</v>
      </c>
      <c r="O654" s="8">
        <f t="shared" si="119"/>
        <v>69.17</v>
      </c>
      <c r="P654" s="8">
        <f t="shared" si="119"/>
        <v>64.17</v>
      </c>
      <c r="Q654" s="8">
        <f t="shared" si="119"/>
        <v>59.17</v>
      </c>
      <c r="R654" s="8">
        <f t="shared" si="119"/>
        <v>49.17</v>
      </c>
      <c r="S654" s="8">
        <f t="shared" si="119"/>
        <v>0</v>
      </c>
      <c r="T654" s="21">
        <f t="shared" si="117"/>
        <v>30</v>
      </c>
      <c r="U654" s="19">
        <f>VLOOKUP($B654,Gas!$B$3:$E$2506,2)</f>
        <v>4.5</v>
      </c>
      <c r="V654" s="44">
        <f t="shared" si="118"/>
        <v>22.037777777777777</v>
      </c>
      <c r="W654" s="5">
        <f>VLOOKUP($B654,Gas!$B$3:$E$2506,4)</f>
        <v>0.53319863359194386</v>
      </c>
    </row>
    <row r="655" spans="1:23" x14ac:dyDescent="0.2">
      <c r="A655" s="43">
        <f t="shared" si="109"/>
        <v>30</v>
      </c>
      <c r="B655" s="91">
        <v>36679</v>
      </c>
      <c r="C655" s="92">
        <v>84.07</v>
      </c>
      <c r="D655" s="4">
        <f t="shared" si="115"/>
        <v>-0.16518576405082833</v>
      </c>
      <c r="E655" s="100">
        <f t="shared" si="113"/>
        <v>3.7177447833192492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0</v>
      </c>
      <c r="J655" s="8">
        <f t="shared" si="119"/>
        <v>0</v>
      </c>
      <c r="K655" s="8">
        <f t="shared" si="119"/>
        <v>0</v>
      </c>
      <c r="L655" s="8">
        <f t="shared" si="119"/>
        <v>0</v>
      </c>
      <c r="M655" s="8">
        <f t="shared" si="119"/>
        <v>64.069999999999993</v>
      </c>
      <c r="N655" s="8">
        <f t="shared" si="119"/>
        <v>59.069999999999993</v>
      </c>
      <c r="O655" s="8">
        <f t="shared" si="119"/>
        <v>54.069999999999993</v>
      </c>
      <c r="P655" s="8">
        <f t="shared" si="119"/>
        <v>49.069999999999993</v>
      </c>
      <c r="Q655" s="8">
        <f t="shared" si="119"/>
        <v>44.069999999999993</v>
      </c>
      <c r="R655" s="8">
        <f t="shared" si="119"/>
        <v>34.069999999999993</v>
      </c>
      <c r="S655" s="8">
        <f t="shared" si="119"/>
        <v>0</v>
      </c>
      <c r="T655" s="21">
        <f t="shared" si="117"/>
        <v>30</v>
      </c>
      <c r="U655" s="19">
        <f>VLOOKUP($B655,Gas!$B$3:$E$2506,2)</f>
        <v>4.4000000000000004</v>
      </c>
      <c r="V655" s="44">
        <f t="shared" si="118"/>
        <v>19.106818181818177</v>
      </c>
      <c r="W655" s="5">
        <f>VLOOKUP($B655,Gas!$B$3:$E$2506,4)</f>
        <v>0.5219502131501208</v>
      </c>
    </row>
    <row r="656" spans="1:23" x14ac:dyDescent="0.2">
      <c r="A656" s="43">
        <f t="shared" si="109"/>
        <v>30</v>
      </c>
      <c r="B656" s="91">
        <v>36682</v>
      </c>
      <c r="C656" s="92">
        <v>51.17</v>
      </c>
      <c r="D656" s="4">
        <f t="shared" si="115"/>
        <v>-0.49649636233020494</v>
      </c>
      <c r="E656" s="100">
        <f t="shared" si="113"/>
        <v>4.6435787370174042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0</v>
      </c>
      <c r="J656" s="8">
        <f t="shared" si="119"/>
        <v>0</v>
      </c>
      <c r="K656" s="8">
        <f t="shared" si="119"/>
        <v>0</v>
      </c>
      <c r="L656" s="8">
        <f t="shared" si="119"/>
        <v>0</v>
      </c>
      <c r="M656" s="8">
        <f t="shared" si="119"/>
        <v>31.17</v>
      </c>
      <c r="N656" s="8">
        <f t="shared" si="119"/>
        <v>26.17</v>
      </c>
      <c r="O656" s="8">
        <f t="shared" si="119"/>
        <v>21.17</v>
      </c>
      <c r="P656" s="8">
        <f t="shared" si="119"/>
        <v>16.170000000000002</v>
      </c>
      <c r="Q656" s="8">
        <f t="shared" si="119"/>
        <v>11.170000000000002</v>
      </c>
      <c r="R656" s="8">
        <f t="shared" si="119"/>
        <v>1.1700000000000017</v>
      </c>
      <c r="S656" s="8">
        <f t="shared" si="119"/>
        <v>0</v>
      </c>
      <c r="T656" s="21">
        <f t="shared" si="117"/>
        <v>30</v>
      </c>
      <c r="U656" s="19">
        <f>VLOOKUP($B656,Gas!$B$3:$E$2506,2)</f>
        <v>4.2</v>
      </c>
      <c r="V656" s="44">
        <f t="shared" si="118"/>
        <v>12.183333333333334</v>
      </c>
      <c r="W656" s="5">
        <f>VLOOKUP($B656,Gas!$B$3:$E$2506,4)</f>
        <v>0.43954685334598675</v>
      </c>
    </row>
    <row r="657" spans="1:23" x14ac:dyDescent="0.2">
      <c r="A657" s="43">
        <f t="shared" si="109"/>
        <v>30</v>
      </c>
      <c r="B657" s="91">
        <v>36683</v>
      </c>
      <c r="C657" s="92">
        <v>45.73</v>
      </c>
      <c r="D657" s="4">
        <f t="shared" si="115"/>
        <v>-0.11239888514703678</v>
      </c>
      <c r="E657" s="100">
        <f t="shared" si="113"/>
        <v>4.1791712001207282</v>
      </c>
      <c r="F657" s="2"/>
      <c r="G657" s="8">
        <f t="shared" si="119"/>
        <v>0</v>
      </c>
      <c r="H657" s="8">
        <f t="shared" si="119"/>
        <v>0</v>
      </c>
      <c r="I657" s="8">
        <f t="shared" si="119"/>
        <v>0</v>
      </c>
      <c r="J657" s="8">
        <f t="shared" si="119"/>
        <v>0</v>
      </c>
      <c r="K657" s="8">
        <f t="shared" si="119"/>
        <v>0</v>
      </c>
      <c r="L657" s="8">
        <f t="shared" si="119"/>
        <v>4.2700000000000031</v>
      </c>
      <c r="M657" s="8">
        <f t="shared" si="119"/>
        <v>25.729999999999997</v>
      </c>
      <c r="N657" s="8">
        <f t="shared" si="119"/>
        <v>20.729999999999997</v>
      </c>
      <c r="O657" s="8">
        <f t="shared" si="119"/>
        <v>15.729999999999997</v>
      </c>
      <c r="P657" s="8">
        <f t="shared" si="119"/>
        <v>10.729999999999997</v>
      </c>
      <c r="Q657" s="8">
        <f t="shared" si="119"/>
        <v>5.7299999999999969</v>
      </c>
      <c r="R657" s="8">
        <f t="shared" si="119"/>
        <v>0</v>
      </c>
      <c r="S657" s="8">
        <f t="shared" si="119"/>
        <v>0</v>
      </c>
      <c r="T657" s="21">
        <f t="shared" si="117"/>
        <v>30</v>
      </c>
      <c r="U657" s="19">
        <f>VLOOKUP($B657,Gas!$B$3:$E$2506,2)</f>
        <v>4.17</v>
      </c>
      <c r="V657" s="44">
        <f t="shared" si="118"/>
        <v>10.96642685851319</v>
      </c>
      <c r="W657" s="5">
        <f>VLOOKUP($B657,Gas!$B$3:$E$2506,4)</f>
        <v>0.40620185674500681</v>
      </c>
    </row>
    <row r="658" spans="1:23" x14ac:dyDescent="0.2">
      <c r="A658" s="43">
        <f t="shared" si="109"/>
        <v>30</v>
      </c>
      <c r="B658" s="91">
        <v>36684</v>
      </c>
      <c r="C658" s="92">
        <v>54.21</v>
      </c>
      <c r="D658" s="4">
        <f t="shared" si="115"/>
        <v>0.17011085560228303</v>
      </c>
      <c r="E658" s="100">
        <f t="shared" si="113"/>
        <v>4.3102753069043782</v>
      </c>
      <c r="F658" s="2"/>
      <c r="G658" s="8">
        <f t="shared" si="119"/>
        <v>0</v>
      </c>
      <c r="H658" s="8">
        <f t="shared" si="119"/>
        <v>0</v>
      </c>
      <c r="I658" s="8">
        <f t="shared" si="119"/>
        <v>0</v>
      </c>
      <c r="J658" s="8">
        <f t="shared" si="119"/>
        <v>0</v>
      </c>
      <c r="K658" s="8">
        <f t="shared" si="119"/>
        <v>0</v>
      </c>
      <c r="L658" s="8">
        <f t="shared" si="119"/>
        <v>0</v>
      </c>
      <c r="M658" s="8">
        <f t="shared" si="119"/>
        <v>34.21</v>
      </c>
      <c r="N658" s="8">
        <f t="shared" si="119"/>
        <v>29.21</v>
      </c>
      <c r="O658" s="8">
        <f t="shared" si="119"/>
        <v>24.21</v>
      </c>
      <c r="P658" s="8">
        <f t="shared" si="119"/>
        <v>19.21</v>
      </c>
      <c r="Q658" s="8">
        <f t="shared" si="119"/>
        <v>14.21</v>
      </c>
      <c r="R658" s="8">
        <f t="shared" si="119"/>
        <v>4.2100000000000009</v>
      </c>
      <c r="S658" s="8">
        <f t="shared" si="119"/>
        <v>0</v>
      </c>
      <c r="T658" s="21">
        <f t="shared" si="117"/>
        <v>30</v>
      </c>
      <c r="U658" s="19">
        <f>VLOOKUP($B658,Gas!$B$3:$E$2506,2)</f>
        <v>4.49</v>
      </c>
      <c r="V658" s="44">
        <f t="shared" si="118"/>
        <v>12.073496659242762</v>
      </c>
      <c r="W658" s="5">
        <f>VLOOKUP($B658,Gas!$B$3:$E$2506,4)</f>
        <v>0.6171278183890776</v>
      </c>
    </row>
    <row r="659" spans="1:23" x14ac:dyDescent="0.2">
      <c r="A659" s="43">
        <f t="shared" si="109"/>
        <v>30</v>
      </c>
      <c r="B659" s="91">
        <v>36685</v>
      </c>
      <c r="C659" s="92">
        <v>48.55</v>
      </c>
      <c r="D659" s="4">
        <f t="shared" si="115"/>
        <v>-0.11027119853491303</v>
      </c>
      <c r="E659" s="100">
        <f t="shared" si="113"/>
        <v>4.3147474959248973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1.4500000000000028</v>
      </c>
      <c r="M659" s="8">
        <f t="shared" si="119"/>
        <v>28.549999999999997</v>
      </c>
      <c r="N659" s="8">
        <f t="shared" si="119"/>
        <v>23.549999999999997</v>
      </c>
      <c r="O659" s="8">
        <f t="shared" si="119"/>
        <v>18.549999999999997</v>
      </c>
      <c r="P659" s="8">
        <f t="shared" si="119"/>
        <v>13.549999999999997</v>
      </c>
      <c r="Q659" s="8">
        <f t="shared" si="119"/>
        <v>8.5499999999999972</v>
      </c>
      <c r="R659" s="8">
        <f t="shared" si="119"/>
        <v>0</v>
      </c>
      <c r="S659" s="8">
        <f t="shared" si="119"/>
        <v>0</v>
      </c>
      <c r="T659" s="21">
        <f t="shared" si="117"/>
        <v>30</v>
      </c>
      <c r="U659" s="19">
        <f>VLOOKUP($B659,Gas!$B$3:$E$2506,2)</f>
        <v>4.2249999999999996</v>
      </c>
      <c r="V659" s="44">
        <f t="shared" si="118"/>
        <v>11.491124260355029</v>
      </c>
      <c r="W659" s="5">
        <f>VLOOKUP($B659,Gas!$B$3:$E$2506,4)</f>
        <v>0.73415357001548831</v>
      </c>
    </row>
    <row r="660" spans="1:23" x14ac:dyDescent="0.2">
      <c r="A660" s="43">
        <f t="shared" si="109"/>
        <v>30</v>
      </c>
      <c r="B660" s="91">
        <v>36686</v>
      </c>
      <c r="C660" s="92">
        <v>71.05</v>
      </c>
      <c r="D660" s="4">
        <f t="shared" si="115"/>
        <v>0.38078965980577578</v>
      </c>
      <c r="E660" s="100">
        <f t="shared" ref="E660:E667" si="120">STDEV(D564:D660)*SQRT(trade_day)</f>
        <v>3.2273411327239958</v>
      </c>
      <c r="F660" s="2"/>
      <c r="G660" s="8">
        <f t="shared" si="119"/>
        <v>0</v>
      </c>
      <c r="H660" s="8">
        <f t="shared" si="119"/>
        <v>0</v>
      </c>
      <c r="I660" s="8">
        <f t="shared" si="119"/>
        <v>0</v>
      </c>
      <c r="J660" s="8">
        <f t="shared" si="119"/>
        <v>0</v>
      </c>
      <c r="K660" s="8">
        <f t="shared" si="119"/>
        <v>0</v>
      </c>
      <c r="L660" s="8">
        <f t="shared" si="119"/>
        <v>0</v>
      </c>
      <c r="M660" s="8">
        <f t="shared" si="119"/>
        <v>51.05</v>
      </c>
      <c r="N660" s="8">
        <f t="shared" si="119"/>
        <v>46.05</v>
      </c>
      <c r="O660" s="8">
        <f t="shared" si="119"/>
        <v>41.05</v>
      </c>
      <c r="P660" s="8">
        <f t="shared" si="119"/>
        <v>36.049999999999997</v>
      </c>
      <c r="Q660" s="8">
        <f t="shared" si="119"/>
        <v>31.049999999999997</v>
      </c>
      <c r="R660" s="8">
        <f t="shared" si="119"/>
        <v>21.049999999999997</v>
      </c>
      <c r="S660" s="8">
        <f t="shared" si="119"/>
        <v>0</v>
      </c>
      <c r="T660" s="21">
        <f t="shared" si="117"/>
        <v>30</v>
      </c>
      <c r="U660" s="19">
        <f>VLOOKUP($B660,Gas!$B$3:$E$2506,2)</f>
        <v>3.9550000000000001</v>
      </c>
      <c r="V660" s="44">
        <f t="shared" si="118"/>
        <v>17.964601769911503</v>
      </c>
      <c r="W660" s="5">
        <f>VLOOKUP($B660,Gas!$B$3:$E$2506,4)</f>
        <v>0.83102856016081117</v>
      </c>
    </row>
    <row r="661" spans="1:23" x14ac:dyDescent="0.2">
      <c r="A661" s="43">
        <f t="shared" si="109"/>
        <v>30</v>
      </c>
      <c r="B661" s="91">
        <v>36689</v>
      </c>
      <c r="C661" s="92">
        <v>72.77</v>
      </c>
      <c r="D661" s="4">
        <f t="shared" si="115"/>
        <v>2.3919927815885488E-2</v>
      </c>
      <c r="E661" s="100">
        <f t="shared" si="120"/>
        <v>3.2273619691614575</v>
      </c>
      <c r="F661" s="2"/>
      <c r="G661" s="8">
        <f t="shared" si="119"/>
        <v>0</v>
      </c>
      <c r="H661" s="8">
        <f t="shared" si="119"/>
        <v>0</v>
      </c>
      <c r="I661" s="8">
        <f t="shared" si="119"/>
        <v>0</v>
      </c>
      <c r="J661" s="8">
        <f t="shared" si="119"/>
        <v>0</v>
      </c>
      <c r="K661" s="8">
        <f t="shared" si="119"/>
        <v>0</v>
      </c>
      <c r="L661" s="8">
        <f t="shared" si="119"/>
        <v>0</v>
      </c>
      <c r="M661" s="8">
        <f t="shared" si="119"/>
        <v>52.769999999999996</v>
      </c>
      <c r="N661" s="8">
        <f t="shared" si="119"/>
        <v>47.769999999999996</v>
      </c>
      <c r="O661" s="8">
        <f t="shared" si="119"/>
        <v>42.769999999999996</v>
      </c>
      <c r="P661" s="8">
        <f t="shared" si="119"/>
        <v>37.769999999999996</v>
      </c>
      <c r="Q661" s="8">
        <f t="shared" si="119"/>
        <v>32.769999999999996</v>
      </c>
      <c r="R661" s="8">
        <f t="shared" si="119"/>
        <v>22.769999999999996</v>
      </c>
      <c r="S661" s="8">
        <f t="shared" si="119"/>
        <v>0</v>
      </c>
      <c r="T661" s="21">
        <f t="shared" si="117"/>
        <v>30</v>
      </c>
      <c r="U661" s="19">
        <f>VLOOKUP($B661,Gas!$B$3:$E$2506,2)</f>
        <v>4.1449999999999996</v>
      </c>
      <c r="V661" s="44">
        <f t="shared" si="118"/>
        <v>17.556091676718939</v>
      </c>
      <c r="W661" s="5">
        <f>VLOOKUP($B661,Gas!$B$3:$E$2506,4)</f>
        <v>0.84459452998065943</v>
      </c>
    </row>
    <row r="662" spans="1:23" x14ac:dyDescent="0.2">
      <c r="A662" s="43">
        <f t="shared" si="109"/>
        <v>30</v>
      </c>
      <c r="B662" s="91">
        <v>36690</v>
      </c>
      <c r="C662" s="92">
        <v>46.47</v>
      </c>
      <c r="D662" s="4">
        <f t="shared" si="115"/>
        <v>-0.44849683926210815</v>
      </c>
      <c r="E662" s="100">
        <f t="shared" si="120"/>
        <v>3.2980250324636216</v>
      </c>
      <c r="F662" s="2"/>
      <c r="G662" s="8">
        <f t="shared" si="119"/>
        <v>0</v>
      </c>
      <c r="H662" s="8">
        <f t="shared" si="119"/>
        <v>0</v>
      </c>
      <c r="I662" s="8">
        <f t="shared" si="119"/>
        <v>0</v>
      </c>
      <c r="J662" s="8">
        <f t="shared" si="119"/>
        <v>0</v>
      </c>
      <c r="K662" s="8">
        <f t="shared" si="119"/>
        <v>0</v>
      </c>
      <c r="L662" s="8">
        <f t="shared" si="119"/>
        <v>3.5300000000000011</v>
      </c>
      <c r="M662" s="8">
        <f t="shared" si="119"/>
        <v>26.47</v>
      </c>
      <c r="N662" s="8">
        <f t="shared" si="119"/>
        <v>21.47</v>
      </c>
      <c r="O662" s="8">
        <f t="shared" si="119"/>
        <v>16.47</v>
      </c>
      <c r="P662" s="8">
        <f t="shared" si="119"/>
        <v>11.469999999999999</v>
      </c>
      <c r="Q662" s="8">
        <f t="shared" si="119"/>
        <v>6.4699999999999989</v>
      </c>
      <c r="R662" s="8">
        <f t="shared" si="119"/>
        <v>0</v>
      </c>
      <c r="S662" s="8">
        <f t="shared" si="119"/>
        <v>0</v>
      </c>
      <c r="T662" s="21">
        <f t="shared" si="117"/>
        <v>30</v>
      </c>
      <c r="U662" s="19">
        <f>VLOOKUP($B662,Gas!$B$3:$E$2506,2)</f>
        <v>4.1950000000000003</v>
      </c>
      <c r="V662" s="44">
        <f t="shared" si="118"/>
        <v>11.077473182359951</v>
      </c>
      <c r="W662" s="5">
        <f>VLOOKUP($B662,Gas!$B$3:$E$2506,4)</f>
        <v>0.80365006531004879</v>
      </c>
    </row>
    <row r="663" spans="1:23" x14ac:dyDescent="0.2">
      <c r="A663" s="43">
        <f t="shared" si="109"/>
        <v>30</v>
      </c>
      <c r="B663" s="91">
        <v>36691</v>
      </c>
      <c r="C663" s="92">
        <v>46.19</v>
      </c>
      <c r="D663" s="4">
        <f t="shared" si="115"/>
        <v>-6.0436186543730026E-3</v>
      </c>
      <c r="E663" s="100">
        <f t="shared" si="120"/>
        <v>3.298020941151548</v>
      </c>
      <c r="F663" s="2"/>
      <c r="G663" s="8">
        <f t="shared" si="119"/>
        <v>0</v>
      </c>
      <c r="H663" s="8">
        <f t="shared" si="119"/>
        <v>0</v>
      </c>
      <c r="I663" s="8">
        <f t="shared" si="119"/>
        <v>0</v>
      </c>
      <c r="J663" s="8">
        <f t="shared" si="119"/>
        <v>0</v>
      </c>
      <c r="K663" s="8">
        <f t="shared" si="119"/>
        <v>0</v>
      </c>
      <c r="L663" s="8">
        <f t="shared" si="119"/>
        <v>3.8100000000000023</v>
      </c>
      <c r="M663" s="8">
        <f t="shared" si="119"/>
        <v>26.189999999999998</v>
      </c>
      <c r="N663" s="8">
        <f t="shared" si="119"/>
        <v>21.189999999999998</v>
      </c>
      <c r="O663" s="8">
        <f t="shared" si="119"/>
        <v>16.189999999999998</v>
      </c>
      <c r="P663" s="8">
        <f t="shared" si="119"/>
        <v>11.189999999999998</v>
      </c>
      <c r="Q663" s="8">
        <f t="shared" si="119"/>
        <v>6.1899999999999977</v>
      </c>
      <c r="R663" s="8">
        <f t="shared" si="119"/>
        <v>0</v>
      </c>
      <c r="S663" s="8">
        <f t="shared" si="119"/>
        <v>0</v>
      </c>
      <c r="T663" s="21">
        <f t="shared" si="117"/>
        <v>30</v>
      </c>
      <c r="U663" s="19">
        <f>VLOOKUP($B663,Gas!$B$3:$E$2506,2)</f>
        <v>4.28</v>
      </c>
      <c r="V663" s="44">
        <f t="shared" si="118"/>
        <v>10.792056074766354</v>
      </c>
      <c r="W663" s="5">
        <f>VLOOKUP($B663,Gas!$B$3:$E$2506,4)</f>
        <v>0.81285576113558622</v>
      </c>
    </row>
    <row r="664" spans="1:23" x14ac:dyDescent="0.2">
      <c r="A664" s="43">
        <f t="shared" si="109"/>
        <v>30</v>
      </c>
      <c r="B664" s="91">
        <v>36692</v>
      </c>
      <c r="C664" s="92">
        <v>48.98</v>
      </c>
      <c r="D664" s="4">
        <f t="shared" si="115"/>
        <v>5.8648727081507687E-2</v>
      </c>
      <c r="E664" s="100">
        <f t="shared" si="120"/>
        <v>3.2984135939393804</v>
      </c>
      <c r="F664" s="2"/>
      <c r="G664" s="8">
        <f t="shared" ref="G664:S673" si="121">IF(G$1="P",MAX(0,G$2-$C664),IF(G$1="C",MAX(0,$C664-G$2)))</f>
        <v>0</v>
      </c>
      <c r="H664" s="8">
        <f t="shared" si="121"/>
        <v>0</v>
      </c>
      <c r="I664" s="8">
        <f t="shared" si="121"/>
        <v>0</v>
      </c>
      <c r="J664" s="8">
        <f t="shared" si="121"/>
        <v>0</v>
      </c>
      <c r="K664" s="8">
        <f t="shared" si="121"/>
        <v>0</v>
      </c>
      <c r="L664" s="8">
        <f t="shared" si="121"/>
        <v>1.0200000000000031</v>
      </c>
      <c r="M664" s="8">
        <f t="shared" si="121"/>
        <v>28.979999999999997</v>
      </c>
      <c r="N664" s="8">
        <f t="shared" si="121"/>
        <v>23.979999999999997</v>
      </c>
      <c r="O664" s="8">
        <f t="shared" si="121"/>
        <v>18.979999999999997</v>
      </c>
      <c r="P664" s="8">
        <f t="shared" si="121"/>
        <v>13.979999999999997</v>
      </c>
      <c r="Q664" s="8">
        <f t="shared" si="121"/>
        <v>8.9799999999999969</v>
      </c>
      <c r="R664" s="8">
        <f t="shared" si="121"/>
        <v>0</v>
      </c>
      <c r="S664" s="8">
        <f t="shared" si="121"/>
        <v>0</v>
      </c>
      <c r="T664" s="21">
        <f t="shared" si="117"/>
        <v>30</v>
      </c>
      <c r="U664" s="19">
        <f>VLOOKUP($B664,Gas!$B$3:$E$2506,2)</f>
        <v>4.17</v>
      </c>
      <c r="V664" s="44">
        <f t="shared" si="118"/>
        <v>11.745803357314148</v>
      </c>
      <c r="W664" s="5">
        <f>VLOOKUP($B664,Gas!$B$3:$E$2506,4)</f>
        <v>0.83033940462231748</v>
      </c>
    </row>
    <row r="665" spans="1:23" x14ac:dyDescent="0.2">
      <c r="A665" s="43">
        <f t="shared" ref="A665:A728" si="122">MONTH(B665)+(YEAR(B665)-1998)*12</f>
        <v>30</v>
      </c>
      <c r="B665" s="91">
        <v>36693</v>
      </c>
      <c r="C665" s="92">
        <v>94.88</v>
      </c>
      <c r="D665" s="4">
        <f t="shared" si="115"/>
        <v>0.66120088372539365</v>
      </c>
      <c r="E665" s="100">
        <f t="shared" si="120"/>
        <v>3.4091836279675638</v>
      </c>
      <c r="F665" s="2"/>
      <c r="G665" s="8">
        <f t="shared" si="121"/>
        <v>0</v>
      </c>
      <c r="H665" s="8">
        <f t="shared" si="121"/>
        <v>0</v>
      </c>
      <c r="I665" s="8">
        <f t="shared" si="121"/>
        <v>0</v>
      </c>
      <c r="J665" s="8">
        <f t="shared" si="121"/>
        <v>0</v>
      </c>
      <c r="K665" s="8">
        <f t="shared" si="121"/>
        <v>0</v>
      </c>
      <c r="L665" s="8">
        <f t="shared" si="121"/>
        <v>0</v>
      </c>
      <c r="M665" s="8">
        <f t="shared" si="121"/>
        <v>74.88</v>
      </c>
      <c r="N665" s="8">
        <f t="shared" si="121"/>
        <v>69.88</v>
      </c>
      <c r="O665" s="8">
        <f t="shared" si="121"/>
        <v>64.88</v>
      </c>
      <c r="P665" s="8">
        <f t="shared" si="121"/>
        <v>59.879999999999995</v>
      </c>
      <c r="Q665" s="8">
        <f t="shared" si="121"/>
        <v>54.879999999999995</v>
      </c>
      <c r="R665" s="8">
        <f t="shared" si="121"/>
        <v>44.879999999999995</v>
      </c>
      <c r="S665" s="8">
        <f t="shared" si="121"/>
        <v>0</v>
      </c>
      <c r="T665" s="21">
        <f t="shared" si="117"/>
        <v>30</v>
      </c>
      <c r="U665" s="19">
        <f>VLOOKUP($B665,Gas!$B$3:$E$2506,2)</f>
        <v>4.375</v>
      </c>
      <c r="V665" s="44">
        <f t="shared" si="118"/>
        <v>21.686857142857143</v>
      </c>
      <c r="W665" s="5">
        <f>VLOOKUP($B665,Gas!$B$3:$E$2506,4)</f>
        <v>0.87843642444659942</v>
      </c>
    </row>
    <row r="666" spans="1:23" x14ac:dyDescent="0.2">
      <c r="A666" s="43">
        <f t="shared" si="122"/>
        <v>30</v>
      </c>
      <c r="B666" s="91">
        <v>36696</v>
      </c>
      <c r="C666" s="92">
        <v>49.14</v>
      </c>
      <c r="D666" s="4">
        <f t="shared" si="115"/>
        <v>-0.65793956815638233</v>
      </c>
      <c r="E666" s="100">
        <f t="shared" si="120"/>
        <v>3.5591032365567852</v>
      </c>
      <c r="F666" s="2"/>
      <c r="G666" s="8">
        <f t="shared" si="121"/>
        <v>0</v>
      </c>
      <c r="H666" s="8">
        <f t="shared" si="121"/>
        <v>0</v>
      </c>
      <c r="I666" s="8">
        <f t="shared" si="121"/>
        <v>0</v>
      </c>
      <c r="J666" s="8">
        <f t="shared" si="121"/>
        <v>0</v>
      </c>
      <c r="K666" s="8">
        <f t="shared" si="121"/>
        <v>0</v>
      </c>
      <c r="L666" s="8">
        <f t="shared" si="121"/>
        <v>0.85999999999999943</v>
      </c>
      <c r="M666" s="8">
        <f t="shared" si="121"/>
        <v>29.14</v>
      </c>
      <c r="N666" s="8">
        <f t="shared" si="121"/>
        <v>24.14</v>
      </c>
      <c r="O666" s="8">
        <f t="shared" si="121"/>
        <v>19.14</v>
      </c>
      <c r="P666" s="8">
        <f t="shared" si="121"/>
        <v>14.14</v>
      </c>
      <c r="Q666" s="8">
        <f t="shared" si="121"/>
        <v>9.14</v>
      </c>
      <c r="R666" s="8">
        <f t="shared" si="121"/>
        <v>0</v>
      </c>
      <c r="S666" s="8">
        <f t="shared" si="121"/>
        <v>0</v>
      </c>
      <c r="T666" s="21">
        <f t="shared" si="117"/>
        <v>30</v>
      </c>
      <c r="U666" s="19">
        <f>VLOOKUP($B666,Gas!$B$3:$E$2506,2)</f>
        <v>4.45</v>
      </c>
      <c r="V666" s="44">
        <f t="shared" si="118"/>
        <v>11.042696629213482</v>
      </c>
      <c r="W666" s="5">
        <f>VLOOKUP($B666,Gas!$B$3:$E$2506,4)</f>
        <v>0.43319533406258415</v>
      </c>
    </row>
    <row r="667" spans="1:23" x14ac:dyDescent="0.2">
      <c r="A667" s="43">
        <f t="shared" si="122"/>
        <v>30</v>
      </c>
      <c r="B667" s="91">
        <v>36697</v>
      </c>
      <c r="C667" s="92">
        <v>49.93</v>
      </c>
      <c r="D667" s="4">
        <f t="shared" si="115"/>
        <v>1.5948657419484948E-2</v>
      </c>
      <c r="E667" s="100">
        <f t="shared" si="120"/>
        <v>3.5591799584505317</v>
      </c>
      <c r="F667" s="2"/>
      <c r="G667" s="8">
        <f t="shared" si="121"/>
        <v>0</v>
      </c>
      <c r="H667" s="8">
        <f t="shared" si="121"/>
        <v>0</v>
      </c>
      <c r="I667" s="8">
        <f t="shared" si="121"/>
        <v>0</v>
      </c>
      <c r="J667" s="8">
        <f t="shared" si="121"/>
        <v>0</v>
      </c>
      <c r="K667" s="8">
        <f t="shared" si="121"/>
        <v>0</v>
      </c>
      <c r="L667" s="8">
        <f t="shared" si="121"/>
        <v>7.0000000000000284E-2</v>
      </c>
      <c r="M667" s="8">
        <f t="shared" si="121"/>
        <v>29.93</v>
      </c>
      <c r="N667" s="8">
        <f t="shared" si="121"/>
        <v>24.93</v>
      </c>
      <c r="O667" s="8">
        <f t="shared" si="121"/>
        <v>19.93</v>
      </c>
      <c r="P667" s="8">
        <f t="shared" si="121"/>
        <v>14.93</v>
      </c>
      <c r="Q667" s="8">
        <f t="shared" si="121"/>
        <v>9.93</v>
      </c>
      <c r="R667" s="8">
        <f t="shared" si="121"/>
        <v>0</v>
      </c>
      <c r="S667" s="8">
        <f t="shared" si="121"/>
        <v>0</v>
      </c>
      <c r="T667" s="21">
        <f t="shared" si="117"/>
        <v>30</v>
      </c>
      <c r="U667" s="19">
        <f>VLOOKUP($B667,Gas!$B$3:$E$2506,2)</f>
        <v>4.3899999999999997</v>
      </c>
      <c r="V667" s="44">
        <f t="shared" si="118"/>
        <v>11.37357630979499</v>
      </c>
      <c r="W667" s="5">
        <f>VLOOKUP($B667,Gas!$B$3:$E$2506,4)</f>
        <v>0.38582740822574857</v>
      </c>
    </row>
    <row r="668" spans="1:23" x14ac:dyDescent="0.2">
      <c r="A668" s="43">
        <f t="shared" si="122"/>
        <v>30</v>
      </c>
      <c r="B668" s="91">
        <v>36698</v>
      </c>
      <c r="C668" s="92">
        <v>48.56</v>
      </c>
      <c r="D668" s="4">
        <f t="shared" si="115"/>
        <v>-2.7821877761274986E-2</v>
      </c>
      <c r="E668" s="100">
        <f t="shared" ref="E668:E731" si="123">STDEV(D659:D668)*SQRT(trade_day)</f>
        <v>5.850561091853562</v>
      </c>
      <c r="F668" s="2"/>
      <c r="G668" s="8">
        <f t="shared" si="121"/>
        <v>0</v>
      </c>
      <c r="H668" s="8">
        <f t="shared" si="121"/>
        <v>0</v>
      </c>
      <c r="I668" s="8">
        <f t="shared" si="121"/>
        <v>0</v>
      </c>
      <c r="J668" s="8">
        <f t="shared" si="121"/>
        <v>0</v>
      </c>
      <c r="K668" s="8">
        <f t="shared" si="121"/>
        <v>0</v>
      </c>
      <c r="L668" s="8">
        <f t="shared" si="121"/>
        <v>1.4399999999999977</v>
      </c>
      <c r="M668" s="8">
        <f t="shared" si="121"/>
        <v>28.560000000000002</v>
      </c>
      <c r="N668" s="8">
        <f t="shared" si="121"/>
        <v>23.560000000000002</v>
      </c>
      <c r="O668" s="8">
        <f t="shared" si="121"/>
        <v>18.560000000000002</v>
      </c>
      <c r="P668" s="8">
        <f t="shared" si="121"/>
        <v>13.560000000000002</v>
      </c>
      <c r="Q668" s="8">
        <f t="shared" si="121"/>
        <v>8.5600000000000023</v>
      </c>
      <c r="R668" s="8">
        <f t="shared" si="121"/>
        <v>0</v>
      </c>
      <c r="S668" s="8">
        <f t="shared" si="121"/>
        <v>0</v>
      </c>
      <c r="T668" s="21">
        <f t="shared" si="117"/>
        <v>30</v>
      </c>
      <c r="U668" s="19">
        <f>VLOOKUP($B668,Gas!$B$3:$E$2506,2)</f>
        <v>4.04</v>
      </c>
      <c r="V668" s="44">
        <f t="shared" si="118"/>
        <v>12.01980198019802</v>
      </c>
      <c r="W668" s="5">
        <f>VLOOKUP($B668,Gas!$B$3:$E$2506,4)</f>
        <v>0.66296597074789265</v>
      </c>
    </row>
    <row r="669" spans="1:23" x14ac:dyDescent="0.2">
      <c r="A669" s="43">
        <f t="shared" si="122"/>
        <v>30</v>
      </c>
      <c r="B669" s="91">
        <v>36699</v>
      </c>
      <c r="C669" s="92">
        <v>59.58</v>
      </c>
      <c r="D669" s="4">
        <f t="shared" si="115"/>
        <v>0.20451980053389338</v>
      </c>
      <c r="E669" s="100">
        <f t="shared" si="123"/>
        <v>5.9135793054818384</v>
      </c>
      <c r="F669" s="2"/>
      <c r="G669" s="8">
        <f t="shared" si="121"/>
        <v>0</v>
      </c>
      <c r="H669" s="8">
        <f t="shared" si="121"/>
        <v>0</v>
      </c>
      <c r="I669" s="8">
        <f t="shared" si="121"/>
        <v>0</v>
      </c>
      <c r="J669" s="8">
        <f t="shared" si="121"/>
        <v>0</v>
      </c>
      <c r="K669" s="8">
        <f t="shared" si="121"/>
        <v>0</v>
      </c>
      <c r="L669" s="8">
        <f t="shared" si="121"/>
        <v>0</v>
      </c>
      <c r="M669" s="8">
        <f t="shared" si="121"/>
        <v>39.58</v>
      </c>
      <c r="N669" s="8">
        <f t="shared" si="121"/>
        <v>34.58</v>
      </c>
      <c r="O669" s="8">
        <f t="shared" si="121"/>
        <v>29.58</v>
      </c>
      <c r="P669" s="8">
        <f t="shared" si="121"/>
        <v>24.58</v>
      </c>
      <c r="Q669" s="8">
        <f t="shared" si="121"/>
        <v>19.579999999999998</v>
      </c>
      <c r="R669" s="8">
        <f t="shared" si="121"/>
        <v>9.5799999999999983</v>
      </c>
      <c r="S669" s="8">
        <f t="shared" si="121"/>
        <v>0</v>
      </c>
      <c r="T669" s="21">
        <f t="shared" si="117"/>
        <v>30</v>
      </c>
      <c r="U669" s="19">
        <f>VLOOKUP($B669,Gas!$B$3:$E$2506,2)</f>
        <v>4.13</v>
      </c>
      <c r="V669" s="44">
        <f t="shared" si="118"/>
        <v>14.426150121065374</v>
      </c>
      <c r="W669" s="5">
        <f>VLOOKUP($B669,Gas!$B$3:$E$2506,4)</f>
        <v>0.67957914257607399</v>
      </c>
    </row>
    <row r="670" spans="1:23" x14ac:dyDescent="0.2">
      <c r="A670" s="43">
        <f t="shared" si="122"/>
        <v>30</v>
      </c>
      <c r="B670" s="91">
        <v>36700</v>
      </c>
      <c r="C670" s="92">
        <v>63.71</v>
      </c>
      <c r="D670" s="4">
        <f t="shared" si="115"/>
        <v>6.7021588843260566E-2</v>
      </c>
      <c r="E670" s="100">
        <f t="shared" si="123"/>
        <v>5.5812894176565209</v>
      </c>
      <c r="F670" s="2"/>
      <c r="G670" s="8">
        <f t="shared" si="121"/>
        <v>0</v>
      </c>
      <c r="H670" s="8">
        <f t="shared" si="121"/>
        <v>0</v>
      </c>
      <c r="I670" s="8">
        <f t="shared" si="121"/>
        <v>0</v>
      </c>
      <c r="J670" s="8">
        <f t="shared" si="121"/>
        <v>0</v>
      </c>
      <c r="K670" s="8">
        <f t="shared" si="121"/>
        <v>0</v>
      </c>
      <c r="L670" s="8">
        <f t="shared" si="121"/>
        <v>0</v>
      </c>
      <c r="M670" s="8">
        <f t="shared" si="121"/>
        <v>43.71</v>
      </c>
      <c r="N670" s="8">
        <f t="shared" si="121"/>
        <v>38.71</v>
      </c>
      <c r="O670" s="8">
        <f t="shared" si="121"/>
        <v>33.71</v>
      </c>
      <c r="P670" s="8">
        <f t="shared" si="121"/>
        <v>28.71</v>
      </c>
      <c r="Q670" s="8">
        <f t="shared" si="121"/>
        <v>23.71</v>
      </c>
      <c r="R670" s="8">
        <f t="shared" si="121"/>
        <v>13.71</v>
      </c>
      <c r="S670" s="8">
        <f t="shared" si="121"/>
        <v>0</v>
      </c>
      <c r="T670" s="21">
        <f t="shared" si="117"/>
        <v>30</v>
      </c>
      <c r="U670" s="19">
        <f>VLOOKUP($B670,Gas!$B$3:$E$2506,2)</f>
        <v>4.4249999999999998</v>
      </c>
      <c r="V670" s="44">
        <f t="shared" si="118"/>
        <v>14.397740112994351</v>
      </c>
      <c r="W670" s="5">
        <f>VLOOKUP($B670,Gas!$B$3:$E$2506,4)</f>
        <v>0.798461483443338</v>
      </c>
    </row>
    <row r="671" spans="1:23" x14ac:dyDescent="0.2">
      <c r="A671" s="43">
        <f t="shared" si="122"/>
        <v>30</v>
      </c>
      <c r="B671" s="91">
        <v>36703</v>
      </c>
      <c r="C671" s="92">
        <v>88.87</v>
      </c>
      <c r="D671" s="4">
        <f t="shared" si="115"/>
        <v>0.33283309162198704</v>
      </c>
      <c r="E671" s="100">
        <f t="shared" si="123"/>
        <v>5.842441430933361</v>
      </c>
      <c r="F671" s="2"/>
      <c r="G671" s="8">
        <f t="shared" si="121"/>
        <v>0</v>
      </c>
      <c r="H671" s="8">
        <f t="shared" si="121"/>
        <v>0</v>
      </c>
      <c r="I671" s="8">
        <f t="shared" si="121"/>
        <v>0</v>
      </c>
      <c r="J671" s="8">
        <f t="shared" si="121"/>
        <v>0</v>
      </c>
      <c r="K671" s="8">
        <f t="shared" si="121"/>
        <v>0</v>
      </c>
      <c r="L671" s="8">
        <f t="shared" si="121"/>
        <v>0</v>
      </c>
      <c r="M671" s="8">
        <f t="shared" si="121"/>
        <v>68.87</v>
      </c>
      <c r="N671" s="8">
        <f t="shared" si="121"/>
        <v>63.870000000000005</v>
      </c>
      <c r="O671" s="8">
        <f t="shared" si="121"/>
        <v>58.870000000000005</v>
      </c>
      <c r="P671" s="8">
        <f t="shared" si="121"/>
        <v>53.870000000000005</v>
      </c>
      <c r="Q671" s="8">
        <f t="shared" si="121"/>
        <v>48.870000000000005</v>
      </c>
      <c r="R671" s="8">
        <f t="shared" si="121"/>
        <v>38.870000000000005</v>
      </c>
      <c r="S671" s="8">
        <f t="shared" si="121"/>
        <v>0</v>
      </c>
      <c r="T671" s="21">
        <f t="shared" si="117"/>
        <v>30</v>
      </c>
      <c r="U671" s="19">
        <f>VLOOKUP($B671,Gas!$B$3:$E$2506,2)</f>
        <v>4.415</v>
      </c>
      <c r="V671" s="44">
        <f t="shared" si="118"/>
        <v>20.129105322763309</v>
      </c>
      <c r="W671" s="5">
        <f>VLOOKUP($B671,Gas!$B$3:$E$2506,4)</f>
        <v>0.71536799126859463</v>
      </c>
    </row>
    <row r="672" spans="1:23" x14ac:dyDescent="0.2">
      <c r="A672" s="43">
        <f t="shared" si="122"/>
        <v>30</v>
      </c>
      <c r="B672" s="91">
        <v>36704</v>
      </c>
      <c r="C672" s="92">
        <v>265.17</v>
      </c>
      <c r="D672" s="4">
        <f t="shared" si="115"/>
        <v>1.0931965019905825</v>
      </c>
      <c r="E672" s="100">
        <f t="shared" si="123"/>
        <v>7.3095216032466954</v>
      </c>
      <c r="F672" s="2"/>
      <c r="G672" s="8">
        <f t="shared" si="121"/>
        <v>0</v>
      </c>
      <c r="H672" s="8">
        <f t="shared" si="121"/>
        <v>0</v>
      </c>
      <c r="I672" s="8">
        <f t="shared" si="121"/>
        <v>0</v>
      </c>
      <c r="J672" s="8">
        <f t="shared" si="121"/>
        <v>0</v>
      </c>
      <c r="K672" s="8">
        <f t="shared" si="121"/>
        <v>0</v>
      </c>
      <c r="L672" s="8">
        <f t="shared" si="121"/>
        <v>0</v>
      </c>
      <c r="M672" s="8">
        <f t="shared" si="121"/>
        <v>245.17000000000002</v>
      </c>
      <c r="N672" s="8">
        <f t="shared" si="121"/>
        <v>240.17000000000002</v>
      </c>
      <c r="O672" s="8">
        <f t="shared" si="121"/>
        <v>235.17000000000002</v>
      </c>
      <c r="P672" s="8">
        <f t="shared" si="121"/>
        <v>230.17000000000002</v>
      </c>
      <c r="Q672" s="8">
        <f t="shared" si="121"/>
        <v>225.17000000000002</v>
      </c>
      <c r="R672" s="8">
        <f t="shared" si="121"/>
        <v>215.17000000000002</v>
      </c>
      <c r="S672" s="8">
        <f t="shared" si="121"/>
        <v>165.16999000000001</v>
      </c>
      <c r="T672" s="21">
        <f t="shared" si="117"/>
        <v>30</v>
      </c>
      <c r="U672" s="19">
        <f>VLOOKUP($B672,Gas!$B$3:$E$2506,2)</f>
        <v>4.3650000000000002</v>
      </c>
      <c r="V672" s="44">
        <f t="shared" si="118"/>
        <v>60.749140893470788</v>
      </c>
      <c r="W672" s="5">
        <f>VLOOKUP($B672,Gas!$B$3:$E$2506,4)</f>
        <v>0.71001596273371637</v>
      </c>
    </row>
    <row r="673" spans="1:23" x14ac:dyDescent="0.2">
      <c r="A673" s="43">
        <f t="shared" si="122"/>
        <v>30</v>
      </c>
      <c r="B673" s="91">
        <v>36705</v>
      </c>
      <c r="C673" s="92">
        <v>100.13</v>
      </c>
      <c r="D673" s="4">
        <f t="shared" si="115"/>
        <v>-0.97390178802125493</v>
      </c>
      <c r="E673" s="100">
        <f t="shared" si="123"/>
        <v>9.3025361944225153</v>
      </c>
      <c r="F673" s="2"/>
      <c r="G673" s="8">
        <f t="shared" si="121"/>
        <v>0</v>
      </c>
      <c r="H673" s="8">
        <f t="shared" si="121"/>
        <v>0</v>
      </c>
      <c r="I673" s="8">
        <f t="shared" si="121"/>
        <v>0</v>
      </c>
      <c r="J673" s="8">
        <f t="shared" si="121"/>
        <v>0</v>
      </c>
      <c r="K673" s="8">
        <f t="shared" si="121"/>
        <v>0</v>
      </c>
      <c r="L673" s="8">
        <f t="shared" si="121"/>
        <v>0</v>
      </c>
      <c r="M673" s="8">
        <f t="shared" si="121"/>
        <v>80.13</v>
      </c>
      <c r="N673" s="8">
        <f t="shared" si="121"/>
        <v>75.13</v>
      </c>
      <c r="O673" s="8">
        <f t="shared" si="121"/>
        <v>70.13</v>
      </c>
      <c r="P673" s="8">
        <f t="shared" si="121"/>
        <v>65.13</v>
      </c>
      <c r="Q673" s="8">
        <f t="shared" si="121"/>
        <v>60.129999999999995</v>
      </c>
      <c r="R673" s="8">
        <f t="shared" si="121"/>
        <v>50.129999999999995</v>
      </c>
      <c r="S673" s="8">
        <f t="shared" si="121"/>
        <v>0.12998999999999228</v>
      </c>
      <c r="T673" s="21">
        <f t="shared" si="117"/>
        <v>30</v>
      </c>
      <c r="U673" s="19">
        <f>VLOOKUP($B673,Gas!$B$3:$E$2506,2)</f>
        <v>4.5549999999999997</v>
      </c>
      <c r="V673" s="44">
        <f t="shared" si="118"/>
        <v>21.982436882546651</v>
      </c>
      <c r="W673" s="5">
        <f>VLOOKUP($B673,Gas!$B$3:$E$2506,4)</f>
        <v>0.7596376187138012</v>
      </c>
    </row>
    <row r="674" spans="1:23" x14ac:dyDescent="0.2">
      <c r="A674" s="43">
        <f t="shared" si="122"/>
        <v>30</v>
      </c>
      <c r="B674" s="91">
        <v>36706</v>
      </c>
      <c r="C674" s="92">
        <v>52.98</v>
      </c>
      <c r="D674" s="4">
        <f t="shared" si="115"/>
        <v>-0.63655485787578781</v>
      </c>
      <c r="E674" s="100">
        <f t="shared" si="123"/>
        <v>9.9670940797059497</v>
      </c>
      <c r="F674" s="2"/>
      <c r="G674" s="8">
        <f t="shared" ref="G674:S683" si="124">IF(G$1="P",MAX(0,G$2-$C674),IF(G$1="C",MAX(0,$C674-G$2)))</f>
        <v>0</v>
      </c>
      <c r="H674" s="8">
        <f t="shared" si="124"/>
        <v>0</v>
      </c>
      <c r="I674" s="8">
        <f t="shared" si="124"/>
        <v>0</v>
      </c>
      <c r="J674" s="8">
        <f t="shared" si="124"/>
        <v>0</v>
      </c>
      <c r="K674" s="8">
        <f t="shared" si="124"/>
        <v>0</v>
      </c>
      <c r="L674" s="8">
        <f t="shared" si="124"/>
        <v>0</v>
      </c>
      <c r="M674" s="8">
        <f t="shared" si="124"/>
        <v>32.979999999999997</v>
      </c>
      <c r="N674" s="8">
        <f t="shared" si="124"/>
        <v>27.979999999999997</v>
      </c>
      <c r="O674" s="8">
        <f t="shared" si="124"/>
        <v>22.979999999999997</v>
      </c>
      <c r="P674" s="8">
        <f t="shared" si="124"/>
        <v>17.979999999999997</v>
      </c>
      <c r="Q674" s="8">
        <f t="shared" si="124"/>
        <v>12.979999999999997</v>
      </c>
      <c r="R674" s="8">
        <f t="shared" si="124"/>
        <v>2.9799999999999969</v>
      </c>
      <c r="S674" s="8">
        <f t="shared" si="124"/>
        <v>0</v>
      </c>
      <c r="T674" s="21">
        <f t="shared" si="117"/>
        <v>30</v>
      </c>
      <c r="U674" s="19">
        <f>VLOOKUP($B674,Gas!$B$3:$E$2506,2)</f>
        <v>4.4749999999999996</v>
      </c>
      <c r="V674" s="44">
        <f t="shared" si="118"/>
        <v>11.839106145251398</v>
      </c>
      <c r="W674" s="5">
        <f>VLOOKUP($B674,Gas!$B$3:$E$2506,4)</f>
        <v>0.76932502879156905</v>
      </c>
    </row>
    <row r="675" spans="1:23" x14ac:dyDescent="0.2">
      <c r="A675" s="43">
        <f t="shared" si="122"/>
        <v>30</v>
      </c>
      <c r="B675" s="91">
        <v>36707</v>
      </c>
      <c r="C675" s="92">
        <v>59.22</v>
      </c>
      <c r="D675" s="4">
        <f t="shared" si="115"/>
        <v>0.11134483882952166</v>
      </c>
      <c r="E675" s="100">
        <f t="shared" si="123"/>
        <v>9.3243358760340449</v>
      </c>
      <c r="F675" s="2"/>
      <c r="G675" s="8">
        <f t="shared" si="124"/>
        <v>0</v>
      </c>
      <c r="H675" s="8">
        <f t="shared" si="124"/>
        <v>0</v>
      </c>
      <c r="I675" s="8">
        <f t="shared" si="124"/>
        <v>0</v>
      </c>
      <c r="J675" s="8">
        <f t="shared" si="124"/>
        <v>0</v>
      </c>
      <c r="K675" s="8">
        <f t="shared" si="124"/>
        <v>0</v>
      </c>
      <c r="L675" s="8">
        <f t="shared" si="124"/>
        <v>0</v>
      </c>
      <c r="M675" s="8">
        <f t="shared" si="124"/>
        <v>39.22</v>
      </c>
      <c r="N675" s="8">
        <f t="shared" si="124"/>
        <v>34.22</v>
      </c>
      <c r="O675" s="8">
        <f t="shared" si="124"/>
        <v>29.22</v>
      </c>
      <c r="P675" s="8">
        <f t="shared" si="124"/>
        <v>24.22</v>
      </c>
      <c r="Q675" s="8">
        <f t="shared" si="124"/>
        <v>19.22</v>
      </c>
      <c r="R675" s="8">
        <f t="shared" si="124"/>
        <v>9.2199999999999989</v>
      </c>
      <c r="S675" s="8">
        <f t="shared" si="124"/>
        <v>0</v>
      </c>
      <c r="T675" s="21">
        <f t="shared" si="117"/>
        <v>30</v>
      </c>
      <c r="U675" s="19">
        <f>VLOOKUP($B675,Gas!$B$3:$E$2506,2)</f>
        <v>4.2649999999999997</v>
      </c>
      <c r="V675" s="44">
        <f t="shared" si="118"/>
        <v>13.885111371629543</v>
      </c>
      <c r="W675" s="5">
        <f>VLOOKUP($B675,Gas!$B$3:$E$2506,4)</f>
        <v>0.82147466557421289</v>
      </c>
    </row>
    <row r="676" spans="1:23" x14ac:dyDescent="0.2">
      <c r="A676" s="43">
        <f t="shared" si="122"/>
        <v>31</v>
      </c>
      <c r="B676" s="91">
        <v>36710</v>
      </c>
      <c r="C676" s="92">
        <v>76.290000000000006</v>
      </c>
      <c r="D676" s="4">
        <f t="shared" si="115"/>
        <v>0.25328254542869283</v>
      </c>
      <c r="E676" s="100">
        <f t="shared" si="123"/>
        <v>8.7624406615700661</v>
      </c>
      <c r="F676" s="2"/>
      <c r="G676" s="8">
        <f t="shared" si="124"/>
        <v>0</v>
      </c>
      <c r="H676" s="8">
        <f t="shared" si="124"/>
        <v>0</v>
      </c>
      <c r="I676" s="8">
        <f t="shared" si="124"/>
        <v>0</v>
      </c>
      <c r="J676" s="8">
        <f t="shared" si="124"/>
        <v>0</v>
      </c>
      <c r="K676" s="8">
        <f t="shared" si="124"/>
        <v>0</v>
      </c>
      <c r="L676" s="8">
        <f t="shared" si="124"/>
        <v>0</v>
      </c>
      <c r="M676" s="8">
        <f t="shared" si="124"/>
        <v>56.290000000000006</v>
      </c>
      <c r="N676" s="8">
        <f t="shared" si="124"/>
        <v>51.290000000000006</v>
      </c>
      <c r="O676" s="8">
        <f t="shared" si="124"/>
        <v>46.290000000000006</v>
      </c>
      <c r="P676" s="8">
        <f t="shared" si="124"/>
        <v>41.290000000000006</v>
      </c>
      <c r="Q676" s="8">
        <f t="shared" si="124"/>
        <v>36.290000000000006</v>
      </c>
      <c r="R676" s="8">
        <f t="shared" si="124"/>
        <v>26.290000000000006</v>
      </c>
      <c r="S676" s="8">
        <f t="shared" si="124"/>
        <v>0</v>
      </c>
      <c r="T676" s="21">
        <f t="shared" si="117"/>
        <v>31</v>
      </c>
      <c r="U676" s="19">
        <f>VLOOKUP($B676,Gas!$B$3:$E$2506,2)</f>
        <v>4.335</v>
      </c>
      <c r="V676" s="44">
        <f t="shared" si="118"/>
        <v>17.598615916955019</v>
      </c>
      <c r="W676" s="5">
        <f>VLOOKUP($B676,Gas!$B$3:$E$2506,4)</f>
        <v>0.44107977714928176</v>
      </c>
    </row>
    <row r="677" spans="1:23" x14ac:dyDescent="0.2">
      <c r="A677" s="43">
        <f t="shared" si="122"/>
        <v>31</v>
      </c>
      <c r="B677" s="91">
        <v>36713</v>
      </c>
      <c r="C677" s="92">
        <v>51</v>
      </c>
      <c r="D677" s="4">
        <f t="shared" si="115"/>
        <v>-0.40271623537781231</v>
      </c>
      <c r="E677" s="100">
        <f t="shared" si="123"/>
        <v>9.0451378369090083</v>
      </c>
      <c r="F677" s="2"/>
      <c r="G677" s="8">
        <f t="shared" si="124"/>
        <v>0</v>
      </c>
      <c r="H677" s="8">
        <f t="shared" si="124"/>
        <v>0</v>
      </c>
      <c r="I677" s="8">
        <f t="shared" si="124"/>
        <v>0</v>
      </c>
      <c r="J677" s="8">
        <f t="shared" si="124"/>
        <v>0</v>
      </c>
      <c r="K677" s="8">
        <f t="shared" si="124"/>
        <v>0</v>
      </c>
      <c r="L677" s="8">
        <f t="shared" si="124"/>
        <v>0</v>
      </c>
      <c r="M677" s="8">
        <f t="shared" si="124"/>
        <v>31</v>
      </c>
      <c r="N677" s="8">
        <f t="shared" si="124"/>
        <v>26</v>
      </c>
      <c r="O677" s="8">
        <f t="shared" si="124"/>
        <v>21</v>
      </c>
      <c r="P677" s="8">
        <f t="shared" si="124"/>
        <v>16</v>
      </c>
      <c r="Q677" s="8">
        <f t="shared" si="124"/>
        <v>11</v>
      </c>
      <c r="R677" s="8">
        <f t="shared" si="124"/>
        <v>1</v>
      </c>
      <c r="S677" s="8">
        <f t="shared" si="124"/>
        <v>0</v>
      </c>
      <c r="T677" s="21">
        <f t="shared" si="117"/>
        <v>31</v>
      </c>
      <c r="U677" s="19">
        <f>VLOOKUP($B677,Gas!$B$3:$E$2506,2)</f>
        <v>4.24</v>
      </c>
      <c r="V677" s="44">
        <f t="shared" si="118"/>
        <v>12.028301886792452</v>
      </c>
      <c r="W677" s="5">
        <f>VLOOKUP($B677,Gas!$B$3:$E$2506,4)</f>
        <v>0.45753115586252435</v>
      </c>
    </row>
    <row r="678" spans="1:23" x14ac:dyDescent="0.2">
      <c r="A678" s="43">
        <f t="shared" si="122"/>
        <v>31</v>
      </c>
      <c r="B678" s="91">
        <v>36714</v>
      </c>
      <c r="C678" s="92">
        <v>47.41</v>
      </c>
      <c r="D678" s="4">
        <f t="shared" si="115"/>
        <v>-7.2992455810298854E-2</v>
      </c>
      <c r="E678" s="100">
        <f t="shared" si="123"/>
        <v>9.0521084484522216</v>
      </c>
      <c r="F678" s="2"/>
      <c r="G678" s="8">
        <f t="shared" si="124"/>
        <v>0</v>
      </c>
      <c r="H678" s="8">
        <f t="shared" si="124"/>
        <v>0</v>
      </c>
      <c r="I678" s="8">
        <f t="shared" si="124"/>
        <v>0</v>
      </c>
      <c r="J678" s="8">
        <f t="shared" si="124"/>
        <v>0</v>
      </c>
      <c r="K678" s="8">
        <f t="shared" si="124"/>
        <v>0</v>
      </c>
      <c r="L678" s="8">
        <f t="shared" si="124"/>
        <v>2.5900000000000034</v>
      </c>
      <c r="M678" s="8">
        <f t="shared" si="124"/>
        <v>27.409999999999997</v>
      </c>
      <c r="N678" s="8">
        <f t="shared" si="124"/>
        <v>22.409999999999997</v>
      </c>
      <c r="O678" s="8">
        <f t="shared" si="124"/>
        <v>17.409999999999997</v>
      </c>
      <c r="P678" s="8">
        <f t="shared" si="124"/>
        <v>12.409999999999997</v>
      </c>
      <c r="Q678" s="8">
        <f t="shared" si="124"/>
        <v>7.4099999999999966</v>
      </c>
      <c r="R678" s="8">
        <f t="shared" si="124"/>
        <v>0</v>
      </c>
      <c r="S678" s="8">
        <f t="shared" si="124"/>
        <v>0</v>
      </c>
      <c r="T678" s="21">
        <f t="shared" si="117"/>
        <v>31</v>
      </c>
      <c r="U678" s="19">
        <f>VLOOKUP($B678,Gas!$B$3:$E$2506,2)</f>
        <v>4.03</v>
      </c>
      <c r="V678" s="44">
        <f t="shared" si="118"/>
        <v>11.76426799007444</v>
      </c>
      <c r="W678" s="5">
        <f>VLOOKUP($B678,Gas!$B$3:$E$2506,4)</f>
        <v>0.538047076643831</v>
      </c>
    </row>
    <row r="679" spans="1:23" x14ac:dyDescent="0.2">
      <c r="A679" s="43">
        <f t="shared" si="122"/>
        <v>31</v>
      </c>
      <c r="B679" s="91">
        <v>36717</v>
      </c>
      <c r="C679" s="92">
        <v>58.34</v>
      </c>
      <c r="D679" s="4">
        <f t="shared" si="115"/>
        <v>0.20745478752554847</v>
      </c>
      <c r="E679" s="100">
        <f t="shared" si="123"/>
        <v>9.053983733759237</v>
      </c>
      <c r="F679" s="2"/>
      <c r="G679" s="8">
        <f t="shared" si="124"/>
        <v>0</v>
      </c>
      <c r="H679" s="8">
        <f t="shared" si="124"/>
        <v>0</v>
      </c>
      <c r="I679" s="8">
        <f t="shared" si="124"/>
        <v>0</v>
      </c>
      <c r="J679" s="8">
        <f t="shared" si="124"/>
        <v>0</v>
      </c>
      <c r="K679" s="8">
        <f t="shared" si="124"/>
        <v>0</v>
      </c>
      <c r="L679" s="8">
        <f t="shared" si="124"/>
        <v>0</v>
      </c>
      <c r="M679" s="8">
        <f t="shared" si="124"/>
        <v>38.340000000000003</v>
      </c>
      <c r="N679" s="8">
        <f t="shared" si="124"/>
        <v>33.340000000000003</v>
      </c>
      <c r="O679" s="8">
        <f t="shared" si="124"/>
        <v>28.340000000000003</v>
      </c>
      <c r="P679" s="8">
        <f t="shared" si="124"/>
        <v>23.340000000000003</v>
      </c>
      <c r="Q679" s="8">
        <f t="shared" si="124"/>
        <v>18.340000000000003</v>
      </c>
      <c r="R679" s="8">
        <f t="shared" si="124"/>
        <v>8.3400000000000034</v>
      </c>
      <c r="S679" s="8">
        <f t="shared" si="124"/>
        <v>0</v>
      </c>
      <c r="T679" s="21">
        <f t="shared" si="117"/>
        <v>31</v>
      </c>
      <c r="U679" s="19">
        <f>VLOOKUP($B679,Gas!$B$3:$E$2506,2)</f>
        <v>3.9950000000000001</v>
      </c>
      <c r="V679" s="44">
        <f t="shared" si="118"/>
        <v>14.603254067584482</v>
      </c>
      <c r="W679" s="5">
        <f>VLOOKUP($B679,Gas!$B$3:$E$2506,4)</f>
        <v>0.34791839601000846</v>
      </c>
    </row>
    <row r="680" spans="1:23" x14ac:dyDescent="0.2">
      <c r="A680" s="43">
        <f t="shared" si="122"/>
        <v>31</v>
      </c>
      <c r="B680" s="91">
        <v>36718</v>
      </c>
      <c r="C680" s="92">
        <v>49.81</v>
      </c>
      <c r="D680" s="4">
        <f t="shared" si="115"/>
        <v>-0.1580721973543833</v>
      </c>
      <c r="E680" s="100">
        <f t="shared" si="123"/>
        <v>9.0761710959389355</v>
      </c>
      <c r="F680" s="2"/>
      <c r="G680" s="8">
        <f t="shared" si="124"/>
        <v>0</v>
      </c>
      <c r="H680" s="8">
        <f t="shared" si="124"/>
        <v>0</v>
      </c>
      <c r="I680" s="8">
        <f t="shared" si="124"/>
        <v>0</v>
      </c>
      <c r="J680" s="8">
        <f t="shared" si="124"/>
        <v>0</v>
      </c>
      <c r="K680" s="8">
        <f t="shared" si="124"/>
        <v>0</v>
      </c>
      <c r="L680" s="8">
        <f t="shared" si="124"/>
        <v>0.18999999999999773</v>
      </c>
      <c r="M680" s="8">
        <f t="shared" si="124"/>
        <v>29.810000000000002</v>
      </c>
      <c r="N680" s="8">
        <f t="shared" si="124"/>
        <v>24.810000000000002</v>
      </c>
      <c r="O680" s="8">
        <f t="shared" si="124"/>
        <v>19.810000000000002</v>
      </c>
      <c r="P680" s="8">
        <f t="shared" si="124"/>
        <v>14.810000000000002</v>
      </c>
      <c r="Q680" s="8">
        <f t="shared" si="124"/>
        <v>9.8100000000000023</v>
      </c>
      <c r="R680" s="8">
        <f t="shared" si="124"/>
        <v>0</v>
      </c>
      <c r="S680" s="8">
        <f t="shared" si="124"/>
        <v>0</v>
      </c>
      <c r="T680" s="21">
        <f t="shared" si="117"/>
        <v>31</v>
      </c>
      <c r="U680" s="19">
        <f>VLOOKUP($B680,Gas!$B$3:$E$2506,2)</f>
        <v>4.18</v>
      </c>
      <c r="V680" s="44">
        <f t="shared" si="118"/>
        <v>11.916267942583733</v>
      </c>
      <c r="W680" s="5">
        <f>VLOOKUP($B680,Gas!$B$3:$E$2506,4)</f>
        <v>0.4531810728617231</v>
      </c>
    </row>
    <row r="681" spans="1:23" x14ac:dyDescent="0.2">
      <c r="A681" s="43">
        <f t="shared" si="122"/>
        <v>31</v>
      </c>
      <c r="B681" s="91">
        <v>36719</v>
      </c>
      <c r="C681" s="92">
        <v>47.33</v>
      </c>
      <c r="D681" s="4">
        <f t="shared" si="115"/>
        <v>-5.1071423167035432E-2</v>
      </c>
      <c r="E681" s="100">
        <f t="shared" si="123"/>
        <v>8.8565138307115525</v>
      </c>
      <c r="F681" s="2"/>
      <c r="G681" s="8">
        <f t="shared" si="124"/>
        <v>0</v>
      </c>
      <c r="H681" s="8">
        <f t="shared" si="124"/>
        <v>0</v>
      </c>
      <c r="I681" s="8">
        <f t="shared" si="124"/>
        <v>0</v>
      </c>
      <c r="J681" s="8">
        <f t="shared" si="124"/>
        <v>0</v>
      </c>
      <c r="K681" s="8">
        <f t="shared" si="124"/>
        <v>0</v>
      </c>
      <c r="L681" s="8">
        <f t="shared" si="124"/>
        <v>2.6700000000000017</v>
      </c>
      <c r="M681" s="8">
        <f t="shared" si="124"/>
        <v>27.33</v>
      </c>
      <c r="N681" s="8">
        <f t="shared" si="124"/>
        <v>22.33</v>
      </c>
      <c r="O681" s="8">
        <f t="shared" si="124"/>
        <v>17.329999999999998</v>
      </c>
      <c r="P681" s="8">
        <f t="shared" si="124"/>
        <v>12.329999999999998</v>
      </c>
      <c r="Q681" s="8">
        <f t="shared" si="124"/>
        <v>7.3299999999999983</v>
      </c>
      <c r="R681" s="8">
        <f t="shared" si="124"/>
        <v>0</v>
      </c>
      <c r="S681" s="8">
        <f t="shared" si="124"/>
        <v>0</v>
      </c>
      <c r="T681" s="21">
        <f t="shared" si="117"/>
        <v>31</v>
      </c>
      <c r="U681" s="19">
        <f>VLOOKUP($B681,Gas!$B$3:$E$2506,2)</f>
        <v>4.165</v>
      </c>
      <c r="V681" s="44">
        <f t="shared" si="118"/>
        <v>11.363745498199279</v>
      </c>
      <c r="W681" s="5">
        <f>VLOOKUP($B681,Gas!$B$3:$E$2506,4)</f>
        <v>0.45252967492956303</v>
      </c>
    </row>
    <row r="682" spans="1:23" x14ac:dyDescent="0.2">
      <c r="A682" s="43">
        <f t="shared" si="122"/>
        <v>31</v>
      </c>
      <c r="B682" s="91">
        <v>36720</v>
      </c>
      <c r="C682" s="92">
        <v>55.6</v>
      </c>
      <c r="D682" s="4">
        <f t="shared" si="115"/>
        <v>0.16103885733838011</v>
      </c>
      <c r="E682" s="100">
        <f t="shared" si="123"/>
        <v>6.3470635500070056</v>
      </c>
      <c r="F682" s="2"/>
      <c r="G682" s="8">
        <f t="shared" si="124"/>
        <v>0</v>
      </c>
      <c r="H682" s="8">
        <f t="shared" si="124"/>
        <v>0</v>
      </c>
      <c r="I682" s="8">
        <f t="shared" si="124"/>
        <v>0</v>
      </c>
      <c r="J682" s="8">
        <f t="shared" si="124"/>
        <v>0</v>
      </c>
      <c r="K682" s="8">
        <f t="shared" si="124"/>
        <v>0</v>
      </c>
      <c r="L682" s="8">
        <f t="shared" si="124"/>
        <v>0</v>
      </c>
      <c r="M682" s="8">
        <f t="shared" si="124"/>
        <v>35.6</v>
      </c>
      <c r="N682" s="8">
        <f t="shared" si="124"/>
        <v>30.6</v>
      </c>
      <c r="O682" s="8">
        <f t="shared" si="124"/>
        <v>25.6</v>
      </c>
      <c r="P682" s="8">
        <f t="shared" si="124"/>
        <v>20.6</v>
      </c>
      <c r="Q682" s="8">
        <f t="shared" si="124"/>
        <v>15.600000000000001</v>
      </c>
      <c r="R682" s="8">
        <f t="shared" si="124"/>
        <v>5.6000000000000014</v>
      </c>
      <c r="S682" s="8">
        <f t="shared" si="124"/>
        <v>0</v>
      </c>
      <c r="T682" s="21">
        <f t="shared" si="117"/>
        <v>31</v>
      </c>
      <c r="U682" s="19">
        <f>VLOOKUP($B682,Gas!$B$3:$E$2506,2)</f>
        <v>4.2850000000000001</v>
      </c>
      <c r="V682" s="44">
        <f t="shared" si="118"/>
        <v>12.975495915985997</v>
      </c>
      <c r="W682" s="5">
        <f>VLOOKUP($B682,Gas!$B$3:$E$2506,4)</f>
        <v>0.49340475472517037</v>
      </c>
    </row>
    <row r="683" spans="1:23" x14ac:dyDescent="0.2">
      <c r="A683" s="43">
        <f t="shared" si="122"/>
        <v>31</v>
      </c>
      <c r="B683" s="91">
        <v>36721</v>
      </c>
      <c r="C683" s="92">
        <v>52.77</v>
      </c>
      <c r="D683" s="4">
        <f t="shared" si="115"/>
        <v>-5.224035383896012E-2</v>
      </c>
      <c r="E683" s="100">
        <f t="shared" si="123"/>
        <v>4.4332325199689313</v>
      </c>
      <c r="F683" s="2"/>
      <c r="G683" s="8">
        <f t="shared" si="124"/>
        <v>0</v>
      </c>
      <c r="H683" s="8">
        <f t="shared" si="124"/>
        <v>0</v>
      </c>
      <c r="I683" s="8">
        <f t="shared" si="124"/>
        <v>0</v>
      </c>
      <c r="J683" s="8">
        <f t="shared" si="124"/>
        <v>0</v>
      </c>
      <c r="K683" s="8">
        <f t="shared" si="124"/>
        <v>0</v>
      </c>
      <c r="L683" s="8">
        <f t="shared" si="124"/>
        <v>0</v>
      </c>
      <c r="M683" s="8">
        <f t="shared" si="124"/>
        <v>32.770000000000003</v>
      </c>
      <c r="N683" s="8">
        <f t="shared" si="124"/>
        <v>27.770000000000003</v>
      </c>
      <c r="O683" s="8">
        <f t="shared" si="124"/>
        <v>22.770000000000003</v>
      </c>
      <c r="P683" s="8">
        <f t="shared" si="124"/>
        <v>17.770000000000003</v>
      </c>
      <c r="Q683" s="8">
        <f t="shared" si="124"/>
        <v>12.770000000000003</v>
      </c>
      <c r="R683" s="8">
        <f t="shared" si="124"/>
        <v>2.7700000000000031</v>
      </c>
      <c r="S683" s="8">
        <f t="shared" si="124"/>
        <v>0</v>
      </c>
      <c r="T683" s="21">
        <f t="shared" si="117"/>
        <v>31</v>
      </c>
      <c r="U683" s="19">
        <f>VLOOKUP($B683,Gas!$B$3:$E$2506,2)</f>
        <v>4.07</v>
      </c>
      <c r="V683" s="44">
        <f t="shared" si="118"/>
        <v>12.965601965601966</v>
      </c>
      <c r="W683" s="5">
        <f>VLOOKUP($B683,Gas!$B$3:$E$2506,4)</f>
        <v>0.57907434479421849</v>
      </c>
    </row>
    <row r="684" spans="1:23" x14ac:dyDescent="0.2">
      <c r="A684" s="43">
        <f t="shared" si="122"/>
        <v>31</v>
      </c>
      <c r="B684" s="91">
        <v>36724</v>
      </c>
      <c r="C684" s="92">
        <v>54.89</v>
      </c>
      <c r="D684" s="4">
        <f t="shared" si="115"/>
        <v>3.9388335144221222E-2</v>
      </c>
      <c r="E684" s="100">
        <f t="shared" si="123"/>
        <v>3.094704973084506</v>
      </c>
      <c r="F684" s="2"/>
      <c r="G684" s="8">
        <f t="shared" ref="G684:S693" si="125">IF(G$1="P",MAX(0,G$2-$C684),IF(G$1="C",MAX(0,$C684-G$2)))</f>
        <v>0</v>
      </c>
      <c r="H684" s="8">
        <f t="shared" si="125"/>
        <v>0</v>
      </c>
      <c r="I684" s="8">
        <f t="shared" si="125"/>
        <v>0</v>
      </c>
      <c r="J684" s="8">
        <f t="shared" si="125"/>
        <v>0</v>
      </c>
      <c r="K684" s="8">
        <f t="shared" si="125"/>
        <v>0</v>
      </c>
      <c r="L684" s="8">
        <f t="shared" si="125"/>
        <v>0</v>
      </c>
      <c r="M684" s="8">
        <f t="shared" si="125"/>
        <v>34.89</v>
      </c>
      <c r="N684" s="8">
        <f t="shared" si="125"/>
        <v>29.89</v>
      </c>
      <c r="O684" s="8">
        <f t="shared" si="125"/>
        <v>24.89</v>
      </c>
      <c r="P684" s="8">
        <f t="shared" si="125"/>
        <v>19.89</v>
      </c>
      <c r="Q684" s="8">
        <f t="shared" si="125"/>
        <v>14.89</v>
      </c>
      <c r="R684" s="8">
        <f t="shared" si="125"/>
        <v>4.8900000000000006</v>
      </c>
      <c r="S684" s="8">
        <f t="shared" si="125"/>
        <v>0</v>
      </c>
      <c r="T684" s="21">
        <f t="shared" si="117"/>
        <v>31</v>
      </c>
      <c r="U684" s="19">
        <f>VLOOKUP($B684,Gas!$B$3:$E$2506,2)</f>
        <v>4.18</v>
      </c>
      <c r="V684" s="44">
        <f t="shared" si="118"/>
        <v>13.131578947368421</v>
      </c>
      <c r="W684" s="5">
        <f>VLOOKUP($B684,Gas!$B$3:$E$2506,4)</f>
        <v>0.50033135596290457</v>
      </c>
    </row>
    <row r="685" spans="1:23" x14ac:dyDescent="0.2">
      <c r="A685" s="43">
        <f t="shared" si="122"/>
        <v>31</v>
      </c>
      <c r="B685" s="91">
        <v>36725</v>
      </c>
      <c r="C685" s="92">
        <v>57.7</v>
      </c>
      <c r="D685" s="4">
        <f t="shared" si="115"/>
        <v>4.9925990952256E-2</v>
      </c>
      <c r="E685" s="100">
        <f t="shared" si="123"/>
        <v>3.0501908585681257</v>
      </c>
      <c r="F685" s="2"/>
      <c r="G685" s="8">
        <f t="shared" si="125"/>
        <v>0</v>
      </c>
      <c r="H685" s="8">
        <f t="shared" si="125"/>
        <v>0</v>
      </c>
      <c r="I685" s="8">
        <f t="shared" si="125"/>
        <v>0</v>
      </c>
      <c r="J685" s="8">
        <f t="shared" si="125"/>
        <v>0</v>
      </c>
      <c r="K685" s="8">
        <f t="shared" si="125"/>
        <v>0</v>
      </c>
      <c r="L685" s="8">
        <f t="shared" si="125"/>
        <v>0</v>
      </c>
      <c r="M685" s="8">
        <f t="shared" si="125"/>
        <v>37.700000000000003</v>
      </c>
      <c r="N685" s="8">
        <f t="shared" si="125"/>
        <v>32.700000000000003</v>
      </c>
      <c r="O685" s="8">
        <f t="shared" si="125"/>
        <v>27.700000000000003</v>
      </c>
      <c r="P685" s="8">
        <f t="shared" si="125"/>
        <v>22.700000000000003</v>
      </c>
      <c r="Q685" s="8">
        <f t="shared" si="125"/>
        <v>17.700000000000003</v>
      </c>
      <c r="R685" s="8">
        <f t="shared" si="125"/>
        <v>7.7000000000000028</v>
      </c>
      <c r="S685" s="8">
        <f t="shared" si="125"/>
        <v>0</v>
      </c>
      <c r="T685" s="21">
        <f t="shared" si="117"/>
        <v>31</v>
      </c>
      <c r="U685" s="19">
        <f>VLOOKUP($B685,Gas!$B$3:$E$2506,2)</f>
        <v>4.1349999999999998</v>
      </c>
      <c r="V685" s="44">
        <f t="shared" si="118"/>
        <v>13.954050785973399</v>
      </c>
      <c r="W685" s="5">
        <f>VLOOKUP($B685,Gas!$B$3:$E$2506,4)</f>
        <v>0.50259525708496944</v>
      </c>
    </row>
    <row r="686" spans="1:23" x14ac:dyDescent="0.2">
      <c r="A686" s="43">
        <f t="shared" si="122"/>
        <v>31</v>
      </c>
      <c r="B686" s="91">
        <v>36726</v>
      </c>
      <c r="C686" s="92">
        <v>46.35</v>
      </c>
      <c r="D686" s="4">
        <f t="shared" si="115"/>
        <v>-0.21903588150218972</v>
      </c>
      <c r="E686" s="100">
        <f t="shared" si="123"/>
        <v>2.85769844717802</v>
      </c>
      <c r="F686" s="2"/>
      <c r="G686" s="8">
        <f t="shared" si="125"/>
        <v>0</v>
      </c>
      <c r="H686" s="8">
        <f t="shared" si="125"/>
        <v>0</v>
      </c>
      <c r="I686" s="8">
        <f t="shared" si="125"/>
        <v>0</v>
      </c>
      <c r="J686" s="8">
        <f t="shared" si="125"/>
        <v>0</v>
      </c>
      <c r="K686" s="8">
        <f t="shared" si="125"/>
        <v>0</v>
      </c>
      <c r="L686" s="8">
        <f t="shared" si="125"/>
        <v>3.6499999999999986</v>
      </c>
      <c r="M686" s="8">
        <f t="shared" si="125"/>
        <v>26.35</v>
      </c>
      <c r="N686" s="8">
        <f t="shared" si="125"/>
        <v>21.35</v>
      </c>
      <c r="O686" s="8">
        <f t="shared" si="125"/>
        <v>16.350000000000001</v>
      </c>
      <c r="P686" s="8">
        <f t="shared" si="125"/>
        <v>11.350000000000001</v>
      </c>
      <c r="Q686" s="8">
        <f t="shared" si="125"/>
        <v>6.3500000000000014</v>
      </c>
      <c r="R686" s="8">
        <f t="shared" si="125"/>
        <v>0</v>
      </c>
      <c r="S686" s="8">
        <f t="shared" si="125"/>
        <v>0</v>
      </c>
      <c r="T686" s="21">
        <f t="shared" si="117"/>
        <v>31</v>
      </c>
      <c r="U686" s="19">
        <f>VLOOKUP($B686,Gas!$B$3:$E$2506,2)</f>
        <v>3.99</v>
      </c>
      <c r="V686" s="44">
        <f t="shared" si="118"/>
        <v>11.616541353383459</v>
      </c>
      <c r="W686" s="5">
        <f>VLOOKUP($B686,Gas!$B$3:$E$2506,4)</f>
        <v>0.55595267721185304</v>
      </c>
    </row>
    <row r="687" spans="1:23" x14ac:dyDescent="0.2">
      <c r="A687" s="43">
        <f t="shared" si="122"/>
        <v>31</v>
      </c>
      <c r="B687" s="91">
        <v>36727</v>
      </c>
      <c r="C687" s="92">
        <v>46.28</v>
      </c>
      <c r="D687" s="4">
        <f t="shared" si="115"/>
        <v>-1.5113896863883911E-3</v>
      </c>
      <c r="E687" s="100">
        <f t="shared" si="123"/>
        <v>2.0796832434321093</v>
      </c>
      <c r="F687" s="2"/>
      <c r="G687" s="8">
        <f t="shared" si="125"/>
        <v>0</v>
      </c>
      <c r="H687" s="8">
        <f t="shared" si="125"/>
        <v>0</v>
      </c>
      <c r="I687" s="8">
        <f t="shared" si="125"/>
        <v>0</v>
      </c>
      <c r="J687" s="8">
        <f t="shared" si="125"/>
        <v>0</v>
      </c>
      <c r="K687" s="8">
        <f t="shared" si="125"/>
        <v>0</v>
      </c>
      <c r="L687" s="8">
        <f t="shared" si="125"/>
        <v>3.7199999999999989</v>
      </c>
      <c r="M687" s="8">
        <f t="shared" si="125"/>
        <v>26.28</v>
      </c>
      <c r="N687" s="8">
        <f t="shared" si="125"/>
        <v>21.28</v>
      </c>
      <c r="O687" s="8">
        <f t="shared" si="125"/>
        <v>16.28</v>
      </c>
      <c r="P687" s="8">
        <f t="shared" si="125"/>
        <v>11.280000000000001</v>
      </c>
      <c r="Q687" s="8">
        <f t="shared" si="125"/>
        <v>6.2800000000000011</v>
      </c>
      <c r="R687" s="8">
        <f t="shared" si="125"/>
        <v>0</v>
      </c>
      <c r="S687" s="8">
        <f t="shared" si="125"/>
        <v>0</v>
      </c>
      <c r="T687" s="21">
        <f t="shared" si="117"/>
        <v>31</v>
      </c>
      <c r="U687" s="19">
        <f>VLOOKUP($B687,Gas!$B$3:$E$2506,2)</f>
        <v>4.0650000000000004</v>
      </c>
      <c r="V687" s="44">
        <f t="shared" si="118"/>
        <v>11.384993849938498</v>
      </c>
      <c r="W687" s="5">
        <f>VLOOKUP($B687,Gas!$B$3:$E$2506,4)</f>
        <v>0.56738934693573895</v>
      </c>
    </row>
    <row r="688" spans="1:23" x14ac:dyDescent="0.2">
      <c r="A688" s="43">
        <f t="shared" si="122"/>
        <v>31</v>
      </c>
      <c r="B688" s="91">
        <v>36728</v>
      </c>
      <c r="C688" s="92">
        <v>45.9</v>
      </c>
      <c r="D688" s="4">
        <f t="shared" si="115"/>
        <v>-8.2447852589764004E-3</v>
      </c>
      <c r="E688" s="100">
        <f t="shared" si="123"/>
        <v>2.0499418786235801</v>
      </c>
      <c r="F688" s="2"/>
      <c r="G688" s="8">
        <f t="shared" si="125"/>
        <v>0</v>
      </c>
      <c r="H688" s="8">
        <f t="shared" si="125"/>
        <v>0</v>
      </c>
      <c r="I688" s="8">
        <f t="shared" si="125"/>
        <v>0</v>
      </c>
      <c r="J688" s="8">
        <f t="shared" si="125"/>
        <v>0</v>
      </c>
      <c r="K688" s="8">
        <f t="shared" si="125"/>
        <v>0</v>
      </c>
      <c r="L688" s="8">
        <f t="shared" si="125"/>
        <v>4.1000000000000014</v>
      </c>
      <c r="M688" s="8">
        <f t="shared" si="125"/>
        <v>25.9</v>
      </c>
      <c r="N688" s="8">
        <f t="shared" si="125"/>
        <v>20.9</v>
      </c>
      <c r="O688" s="8">
        <f t="shared" si="125"/>
        <v>15.899999999999999</v>
      </c>
      <c r="P688" s="8">
        <f t="shared" si="125"/>
        <v>10.899999999999999</v>
      </c>
      <c r="Q688" s="8">
        <f t="shared" si="125"/>
        <v>5.8999999999999986</v>
      </c>
      <c r="R688" s="8">
        <f t="shared" si="125"/>
        <v>0</v>
      </c>
      <c r="S688" s="8">
        <f t="shared" si="125"/>
        <v>0</v>
      </c>
      <c r="T688" s="21">
        <f t="shared" si="117"/>
        <v>31</v>
      </c>
      <c r="U688" s="19">
        <f>VLOOKUP($B688,Gas!$B$3:$E$2506,2)</f>
        <v>3.8650000000000002</v>
      </c>
      <c r="V688" s="44">
        <f t="shared" si="118"/>
        <v>11.875808538163</v>
      </c>
      <c r="W688" s="5">
        <f>VLOOKUP($B688,Gas!$B$3:$E$2506,4)</f>
        <v>0.56425553975529752</v>
      </c>
    </row>
    <row r="689" spans="1:23" x14ac:dyDescent="0.2">
      <c r="A689" s="43">
        <f t="shared" si="122"/>
        <v>31</v>
      </c>
      <c r="B689" s="91">
        <v>36731</v>
      </c>
      <c r="C689" s="92">
        <v>46.9</v>
      </c>
      <c r="D689" s="4">
        <f t="shared" si="115"/>
        <v>2.1552558385734281E-2</v>
      </c>
      <c r="E689" s="100">
        <f t="shared" si="123"/>
        <v>1.700073711935582</v>
      </c>
      <c r="F689" s="2"/>
      <c r="G689" s="8">
        <f t="shared" si="125"/>
        <v>0</v>
      </c>
      <c r="H689" s="8">
        <f t="shared" si="125"/>
        <v>0</v>
      </c>
      <c r="I689" s="8">
        <f t="shared" si="125"/>
        <v>0</v>
      </c>
      <c r="J689" s="8">
        <f t="shared" si="125"/>
        <v>0</v>
      </c>
      <c r="K689" s="8">
        <f t="shared" si="125"/>
        <v>0</v>
      </c>
      <c r="L689" s="8">
        <f t="shared" si="125"/>
        <v>3.1000000000000014</v>
      </c>
      <c r="M689" s="8">
        <f t="shared" si="125"/>
        <v>26.9</v>
      </c>
      <c r="N689" s="8">
        <f t="shared" si="125"/>
        <v>21.9</v>
      </c>
      <c r="O689" s="8">
        <f t="shared" si="125"/>
        <v>16.899999999999999</v>
      </c>
      <c r="P689" s="8">
        <f t="shared" si="125"/>
        <v>11.899999999999999</v>
      </c>
      <c r="Q689" s="8">
        <f t="shared" si="125"/>
        <v>6.8999999999999986</v>
      </c>
      <c r="R689" s="8">
        <f t="shared" si="125"/>
        <v>0</v>
      </c>
      <c r="S689" s="8">
        <f t="shared" si="125"/>
        <v>0</v>
      </c>
      <c r="T689" s="21">
        <f t="shared" si="117"/>
        <v>31</v>
      </c>
      <c r="U689" s="19">
        <f>VLOOKUP($B689,Gas!$B$3:$E$2506,2)</f>
        <v>3.88</v>
      </c>
      <c r="V689" s="44">
        <f t="shared" si="118"/>
        <v>12.087628865979381</v>
      </c>
      <c r="W689" s="5">
        <f>VLOOKUP($B689,Gas!$B$3:$E$2506,4)</f>
        <v>0.44034636197637345</v>
      </c>
    </row>
    <row r="690" spans="1:23" x14ac:dyDescent="0.2">
      <c r="A690" s="43">
        <f t="shared" si="122"/>
        <v>31</v>
      </c>
      <c r="B690" s="91">
        <v>36732</v>
      </c>
      <c r="C690" s="92">
        <v>44.2</v>
      </c>
      <c r="D690" s="4">
        <f t="shared" si="115"/>
        <v>-5.9292886368581127E-2</v>
      </c>
      <c r="E690" s="100">
        <f t="shared" si="123"/>
        <v>1.5448321722680491</v>
      </c>
      <c r="F690" s="2"/>
      <c r="G690" s="8">
        <f t="shared" si="125"/>
        <v>0</v>
      </c>
      <c r="H690" s="8">
        <f t="shared" si="125"/>
        <v>0</v>
      </c>
      <c r="I690" s="8">
        <f t="shared" si="125"/>
        <v>0</v>
      </c>
      <c r="J690" s="8">
        <f t="shared" si="125"/>
        <v>0</v>
      </c>
      <c r="K690" s="8">
        <f t="shared" si="125"/>
        <v>0</v>
      </c>
      <c r="L690" s="8">
        <f t="shared" si="125"/>
        <v>5.7999999999999972</v>
      </c>
      <c r="M690" s="8">
        <f t="shared" si="125"/>
        <v>24.200000000000003</v>
      </c>
      <c r="N690" s="8">
        <f t="shared" si="125"/>
        <v>19.200000000000003</v>
      </c>
      <c r="O690" s="8">
        <f t="shared" si="125"/>
        <v>14.200000000000003</v>
      </c>
      <c r="P690" s="8">
        <f t="shared" si="125"/>
        <v>9.2000000000000028</v>
      </c>
      <c r="Q690" s="8">
        <f t="shared" si="125"/>
        <v>4.2000000000000028</v>
      </c>
      <c r="R690" s="8">
        <f t="shared" si="125"/>
        <v>0</v>
      </c>
      <c r="S690" s="8">
        <f t="shared" si="125"/>
        <v>0</v>
      </c>
      <c r="T690" s="21">
        <f t="shared" si="117"/>
        <v>31</v>
      </c>
      <c r="U690" s="19">
        <f>VLOOKUP($B690,Gas!$B$3:$E$2506,2)</f>
        <v>3.74</v>
      </c>
      <c r="V690" s="44">
        <f t="shared" si="118"/>
        <v>11.818181818181818</v>
      </c>
      <c r="W690" s="5">
        <f>VLOOKUP($B690,Gas!$B$3:$E$2506,4)</f>
        <v>0.42300227681772479</v>
      </c>
    </row>
    <row r="691" spans="1:23" x14ac:dyDescent="0.2">
      <c r="A691" s="43">
        <f t="shared" si="122"/>
        <v>31</v>
      </c>
      <c r="B691" s="91">
        <v>36733</v>
      </c>
      <c r="C691" s="92">
        <v>44.47</v>
      </c>
      <c r="D691" s="4">
        <f t="shared" si="115"/>
        <v>6.0900154389526171E-3</v>
      </c>
      <c r="E691" s="100">
        <f t="shared" si="123"/>
        <v>1.5309976968110772</v>
      </c>
      <c r="F691" s="2"/>
      <c r="G691" s="8">
        <f t="shared" si="125"/>
        <v>0</v>
      </c>
      <c r="H691" s="8">
        <f t="shared" si="125"/>
        <v>0</v>
      </c>
      <c r="I691" s="8">
        <f t="shared" si="125"/>
        <v>0</v>
      </c>
      <c r="J691" s="8">
        <f t="shared" si="125"/>
        <v>0</v>
      </c>
      <c r="K691" s="8">
        <f t="shared" si="125"/>
        <v>0</v>
      </c>
      <c r="L691" s="8">
        <f t="shared" si="125"/>
        <v>5.5300000000000011</v>
      </c>
      <c r="M691" s="8">
        <f t="shared" si="125"/>
        <v>24.47</v>
      </c>
      <c r="N691" s="8">
        <f t="shared" si="125"/>
        <v>19.47</v>
      </c>
      <c r="O691" s="8">
        <f t="shared" si="125"/>
        <v>14.469999999999999</v>
      </c>
      <c r="P691" s="8">
        <f t="shared" si="125"/>
        <v>9.4699999999999989</v>
      </c>
      <c r="Q691" s="8">
        <f t="shared" si="125"/>
        <v>4.4699999999999989</v>
      </c>
      <c r="R691" s="8">
        <f t="shared" si="125"/>
        <v>0</v>
      </c>
      <c r="S691" s="8">
        <f t="shared" si="125"/>
        <v>0</v>
      </c>
      <c r="T691" s="21">
        <f t="shared" si="117"/>
        <v>31</v>
      </c>
      <c r="U691" s="19">
        <f>VLOOKUP($B691,Gas!$B$3:$E$2506,2)</f>
        <v>3.6349999999999998</v>
      </c>
      <c r="V691" s="44">
        <f t="shared" si="118"/>
        <v>12.233837689133425</v>
      </c>
      <c r="W691" s="5">
        <f>VLOOKUP($B691,Gas!$B$3:$E$2506,4)</f>
        <v>0.42759644718416845</v>
      </c>
    </row>
    <row r="692" spans="1:23" x14ac:dyDescent="0.2">
      <c r="A692" s="43">
        <f t="shared" si="122"/>
        <v>31</v>
      </c>
      <c r="B692" s="91">
        <v>36734</v>
      </c>
      <c r="C692" s="92">
        <v>47.24</v>
      </c>
      <c r="D692" s="4">
        <f t="shared" si="115"/>
        <v>6.0426186806556641E-2</v>
      </c>
      <c r="E692" s="100">
        <f t="shared" si="123"/>
        <v>1.2892033862980388</v>
      </c>
      <c r="F692" s="2"/>
      <c r="G692" s="8">
        <f t="shared" si="125"/>
        <v>0</v>
      </c>
      <c r="H692" s="8">
        <f t="shared" si="125"/>
        <v>0</v>
      </c>
      <c r="I692" s="8">
        <f t="shared" si="125"/>
        <v>0</v>
      </c>
      <c r="J692" s="8">
        <f t="shared" si="125"/>
        <v>0</v>
      </c>
      <c r="K692" s="8">
        <f t="shared" si="125"/>
        <v>0</v>
      </c>
      <c r="L692" s="8">
        <f t="shared" si="125"/>
        <v>2.759999999999998</v>
      </c>
      <c r="M692" s="8">
        <f t="shared" si="125"/>
        <v>27.240000000000002</v>
      </c>
      <c r="N692" s="8">
        <f t="shared" si="125"/>
        <v>22.240000000000002</v>
      </c>
      <c r="O692" s="8">
        <f t="shared" si="125"/>
        <v>17.240000000000002</v>
      </c>
      <c r="P692" s="8">
        <f t="shared" si="125"/>
        <v>12.240000000000002</v>
      </c>
      <c r="Q692" s="8">
        <f t="shared" si="125"/>
        <v>7.240000000000002</v>
      </c>
      <c r="R692" s="8">
        <f t="shared" si="125"/>
        <v>0</v>
      </c>
      <c r="S692" s="8">
        <f t="shared" si="125"/>
        <v>0</v>
      </c>
      <c r="T692" s="21">
        <f t="shared" si="117"/>
        <v>31</v>
      </c>
      <c r="U692" s="19">
        <f>VLOOKUP($B692,Gas!$B$3:$E$2506,2)</f>
        <v>3.58</v>
      </c>
      <c r="V692" s="44">
        <f t="shared" si="118"/>
        <v>13.195530726256983</v>
      </c>
      <c r="W692" s="5">
        <f>VLOOKUP($B692,Gas!$B$3:$E$2506,4)</f>
        <v>0.41718934397665725</v>
      </c>
    </row>
    <row r="693" spans="1:23" x14ac:dyDescent="0.2">
      <c r="A693" s="43">
        <f t="shared" si="122"/>
        <v>31</v>
      </c>
      <c r="B693" s="91">
        <v>36735</v>
      </c>
      <c r="C693" s="92">
        <v>47.23</v>
      </c>
      <c r="D693" s="4">
        <f t="shared" si="115"/>
        <v>-2.1170742113590059E-4</v>
      </c>
      <c r="E693" s="100">
        <f t="shared" si="123"/>
        <v>1.2750757944366731</v>
      </c>
      <c r="F693" s="2"/>
      <c r="G693" s="8">
        <f t="shared" si="125"/>
        <v>0</v>
      </c>
      <c r="H693" s="8">
        <f t="shared" si="125"/>
        <v>0</v>
      </c>
      <c r="I693" s="8">
        <f t="shared" si="125"/>
        <v>0</v>
      </c>
      <c r="J693" s="8">
        <f t="shared" si="125"/>
        <v>0</v>
      </c>
      <c r="K693" s="8">
        <f t="shared" si="125"/>
        <v>0</v>
      </c>
      <c r="L693" s="8">
        <f t="shared" si="125"/>
        <v>2.7700000000000031</v>
      </c>
      <c r="M693" s="8">
        <f t="shared" si="125"/>
        <v>27.229999999999997</v>
      </c>
      <c r="N693" s="8">
        <f t="shared" si="125"/>
        <v>22.229999999999997</v>
      </c>
      <c r="O693" s="8">
        <f t="shared" si="125"/>
        <v>17.229999999999997</v>
      </c>
      <c r="P693" s="8">
        <f t="shared" si="125"/>
        <v>12.229999999999997</v>
      </c>
      <c r="Q693" s="8">
        <f t="shared" si="125"/>
        <v>7.2299999999999969</v>
      </c>
      <c r="R693" s="8">
        <f t="shared" si="125"/>
        <v>0</v>
      </c>
      <c r="S693" s="8">
        <f t="shared" si="125"/>
        <v>0</v>
      </c>
      <c r="T693" s="21">
        <f t="shared" si="117"/>
        <v>31</v>
      </c>
      <c r="U693" s="19">
        <f>VLOOKUP($B693,Gas!$B$3:$E$2506,2)</f>
        <v>3.7549999999999999</v>
      </c>
      <c r="V693" s="44">
        <f t="shared" si="118"/>
        <v>12.577896138482023</v>
      </c>
      <c r="W693" s="5">
        <f>VLOOKUP($B693,Gas!$B$3:$E$2506,4)</f>
        <v>0.56687952970566391</v>
      </c>
    </row>
    <row r="694" spans="1:23" x14ac:dyDescent="0.2">
      <c r="A694" s="43">
        <f t="shared" si="122"/>
        <v>31</v>
      </c>
      <c r="B694" s="91">
        <v>36738</v>
      </c>
      <c r="C694" s="92">
        <v>57.26</v>
      </c>
      <c r="D694" s="4">
        <f t="shared" si="115"/>
        <v>0.19257301576194324</v>
      </c>
      <c r="E694" s="100">
        <f t="shared" si="123"/>
        <v>1.6254390920711996</v>
      </c>
      <c r="F694" s="2"/>
      <c r="G694" s="8">
        <f t="shared" ref="G694:S703" si="126">IF(G$1="P",MAX(0,G$2-$C694),IF(G$1="C",MAX(0,$C694-G$2)))</f>
        <v>0</v>
      </c>
      <c r="H694" s="8">
        <f t="shared" si="126"/>
        <v>0</v>
      </c>
      <c r="I694" s="8">
        <f t="shared" si="126"/>
        <v>0</v>
      </c>
      <c r="J694" s="8">
        <f t="shared" si="126"/>
        <v>0</v>
      </c>
      <c r="K694" s="8">
        <f t="shared" si="126"/>
        <v>0</v>
      </c>
      <c r="L694" s="8">
        <f t="shared" si="126"/>
        <v>0</v>
      </c>
      <c r="M694" s="8">
        <f t="shared" si="126"/>
        <v>37.26</v>
      </c>
      <c r="N694" s="8">
        <f t="shared" si="126"/>
        <v>32.26</v>
      </c>
      <c r="O694" s="8">
        <f t="shared" si="126"/>
        <v>27.259999999999998</v>
      </c>
      <c r="P694" s="8">
        <f t="shared" si="126"/>
        <v>22.259999999999998</v>
      </c>
      <c r="Q694" s="8">
        <f t="shared" si="126"/>
        <v>17.259999999999998</v>
      </c>
      <c r="R694" s="8">
        <f t="shared" si="126"/>
        <v>7.259999999999998</v>
      </c>
      <c r="S694" s="8">
        <f t="shared" si="126"/>
        <v>0</v>
      </c>
      <c r="T694" s="21">
        <f t="shared" si="117"/>
        <v>31</v>
      </c>
      <c r="U694" s="19">
        <f>VLOOKUP($B694,Gas!$B$3:$E$2506,2)</f>
        <v>3.8849999999999998</v>
      </c>
      <c r="V694" s="44">
        <f t="shared" si="118"/>
        <v>14.738738738738739</v>
      </c>
      <c r="W694" s="5">
        <f>VLOOKUP($B694,Gas!$B$3:$E$2506,4)</f>
        <v>0.48676300727075283</v>
      </c>
    </row>
    <row r="695" spans="1:23" x14ac:dyDescent="0.2">
      <c r="A695" s="43">
        <f t="shared" si="122"/>
        <v>32</v>
      </c>
      <c r="B695" s="91">
        <v>36739</v>
      </c>
      <c r="C695" s="92">
        <v>49.18</v>
      </c>
      <c r="D695" s="4">
        <f t="shared" si="115"/>
        <v>-0.15211526288192245</v>
      </c>
      <c r="E695" s="100">
        <f t="shared" si="123"/>
        <v>1.774717226438882</v>
      </c>
      <c r="F695" s="2"/>
      <c r="G695" s="8">
        <f t="shared" si="126"/>
        <v>0</v>
      </c>
      <c r="H695" s="8">
        <f t="shared" si="126"/>
        <v>0</v>
      </c>
      <c r="I695" s="8">
        <f t="shared" si="126"/>
        <v>0</v>
      </c>
      <c r="J695" s="8">
        <f t="shared" si="126"/>
        <v>0</v>
      </c>
      <c r="K695" s="8">
        <f t="shared" si="126"/>
        <v>0</v>
      </c>
      <c r="L695" s="8">
        <f t="shared" si="126"/>
        <v>0.82000000000000028</v>
      </c>
      <c r="M695" s="8">
        <f t="shared" si="126"/>
        <v>29.18</v>
      </c>
      <c r="N695" s="8">
        <f t="shared" si="126"/>
        <v>24.18</v>
      </c>
      <c r="O695" s="8">
        <f t="shared" si="126"/>
        <v>19.18</v>
      </c>
      <c r="P695" s="8">
        <f t="shared" si="126"/>
        <v>14.18</v>
      </c>
      <c r="Q695" s="8">
        <f t="shared" si="126"/>
        <v>9.18</v>
      </c>
      <c r="R695" s="8">
        <f t="shared" si="126"/>
        <v>0</v>
      </c>
      <c r="S695" s="8">
        <f t="shared" si="126"/>
        <v>0</v>
      </c>
      <c r="T695" s="21">
        <f t="shared" si="117"/>
        <v>32</v>
      </c>
      <c r="U695" s="19">
        <f>VLOOKUP($B695,Gas!$B$3:$E$2506,2)</f>
        <v>3.76</v>
      </c>
      <c r="V695" s="44">
        <f t="shared" si="118"/>
        <v>13.079787234042554</v>
      </c>
      <c r="W695" s="5">
        <f>VLOOKUP($B695,Gas!$B$3:$E$2506,4)</f>
        <v>0.52517745863170417</v>
      </c>
    </row>
    <row r="696" spans="1:23" x14ac:dyDescent="0.2">
      <c r="A696" s="43">
        <f t="shared" si="122"/>
        <v>32</v>
      </c>
      <c r="B696" s="91">
        <v>36740</v>
      </c>
      <c r="C696" s="92">
        <v>51.3</v>
      </c>
      <c r="D696" s="4">
        <f t="shared" si="115"/>
        <v>4.220371538867726E-2</v>
      </c>
      <c r="E696" s="100">
        <f t="shared" si="123"/>
        <v>1.3815635782709921</v>
      </c>
      <c r="F696" s="2"/>
      <c r="G696" s="8">
        <f t="shared" si="126"/>
        <v>0</v>
      </c>
      <c r="H696" s="8">
        <f t="shared" si="126"/>
        <v>0</v>
      </c>
      <c r="I696" s="8">
        <f t="shared" si="126"/>
        <v>0</v>
      </c>
      <c r="J696" s="8">
        <f t="shared" si="126"/>
        <v>0</v>
      </c>
      <c r="K696" s="8">
        <f t="shared" si="126"/>
        <v>0</v>
      </c>
      <c r="L696" s="8">
        <f t="shared" si="126"/>
        <v>0</v>
      </c>
      <c r="M696" s="8">
        <f t="shared" si="126"/>
        <v>31.299999999999997</v>
      </c>
      <c r="N696" s="8">
        <f t="shared" si="126"/>
        <v>26.299999999999997</v>
      </c>
      <c r="O696" s="8">
        <f t="shared" si="126"/>
        <v>21.299999999999997</v>
      </c>
      <c r="P696" s="8">
        <f t="shared" si="126"/>
        <v>16.299999999999997</v>
      </c>
      <c r="Q696" s="8">
        <f t="shared" si="126"/>
        <v>11.299999999999997</v>
      </c>
      <c r="R696" s="8">
        <f t="shared" si="126"/>
        <v>1.2999999999999972</v>
      </c>
      <c r="S696" s="8">
        <f t="shared" si="126"/>
        <v>0</v>
      </c>
      <c r="T696" s="21">
        <f t="shared" si="117"/>
        <v>32</v>
      </c>
      <c r="U696" s="19">
        <f>VLOOKUP($B696,Gas!$B$3:$E$2506,2)</f>
        <v>3.74</v>
      </c>
      <c r="V696" s="44">
        <f t="shared" si="118"/>
        <v>13.71657754010695</v>
      </c>
      <c r="W696" s="5">
        <f>VLOOKUP($B696,Gas!$B$3:$E$2506,4)</f>
        <v>0.52487193257003373</v>
      </c>
    </row>
    <row r="697" spans="1:23" x14ac:dyDescent="0.2">
      <c r="A697" s="43">
        <f t="shared" si="122"/>
        <v>32</v>
      </c>
      <c r="B697" s="91">
        <v>36741</v>
      </c>
      <c r="C697" s="92">
        <v>71.599999999999994</v>
      </c>
      <c r="D697" s="4">
        <f t="shared" si="115"/>
        <v>0.333404321789876</v>
      </c>
      <c r="E697" s="100">
        <f t="shared" si="123"/>
        <v>2.1203799840945083</v>
      </c>
      <c r="F697" s="2"/>
      <c r="G697" s="8">
        <f t="shared" si="126"/>
        <v>0</v>
      </c>
      <c r="H697" s="8">
        <f t="shared" si="126"/>
        <v>0</v>
      </c>
      <c r="I697" s="8">
        <f t="shared" si="126"/>
        <v>0</v>
      </c>
      <c r="J697" s="8">
        <f t="shared" si="126"/>
        <v>0</v>
      </c>
      <c r="K697" s="8">
        <f t="shared" si="126"/>
        <v>0</v>
      </c>
      <c r="L697" s="8">
        <f t="shared" si="126"/>
        <v>0</v>
      </c>
      <c r="M697" s="8">
        <f t="shared" si="126"/>
        <v>51.599999999999994</v>
      </c>
      <c r="N697" s="8">
        <f t="shared" si="126"/>
        <v>46.599999999999994</v>
      </c>
      <c r="O697" s="8">
        <f t="shared" si="126"/>
        <v>41.599999999999994</v>
      </c>
      <c r="P697" s="8">
        <f t="shared" si="126"/>
        <v>36.599999999999994</v>
      </c>
      <c r="Q697" s="8">
        <f t="shared" si="126"/>
        <v>31.599999999999994</v>
      </c>
      <c r="R697" s="8">
        <f t="shared" si="126"/>
        <v>21.599999999999994</v>
      </c>
      <c r="S697" s="8">
        <f t="shared" si="126"/>
        <v>0</v>
      </c>
      <c r="T697" s="21">
        <f t="shared" si="117"/>
        <v>32</v>
      </c>
      <c r="U697" s="19">
        <f>VLOOKUP($B697,Gas!$B$3:$E$2506,2)</f>
        <v>4.04</v>
      </c>
      <c r="V697" s="44">
        <f t="shared" si="118"/>
        <v>17.722772277227723</v>
      </c>
      <c r="W697" s="5">
        <f>VLOOKUP($B697,Gas!$B$3:$E$2506,4)</f>
        <v>0.71818779609756889</v>
      </c>
    </row>
    <row r="698" spans="1:23" x14ac:dyDescent="0.2">
      <c r="A698" s="43">
        <f t="shared" si="122"/>
        <v>32</v>
      </c>
      <c r="B698" s="91">
        <v>36742</v>
      </c>
      <c r="C698" s="92">
        <v>49.68</v>
      </c>
      <c r="D698" s="4">
        <f t="shared" si="115"/>
        <v>-0.36549263634137646</v>
      </c>
      <c r="E698" s="100">
        <f t="shared" si="123"/>
        <v>2.9523541781576506</v>
      </c>
      <c r="F698" s="2"/>
      <c r="G698" s="8">
        <f t="shared" si="126"/>
        <v>0</v>
      </c>
      <c r="H698" s="8">
        <f t="shared" si="126"/>
        <v>0</v>
      </c>
      <c r="I698" s="8">
        <f t="shared" si="126"/>
        <v>0</v>
      </c>
      <c r="J698" s="8">
        <f t="shared" si="126"/>
        <v>0</v>
      </c>
      <c r="K698" s="8">
        <f t="shared" si="126"/>
        <v>0</v>
      </c>
      <c r="L698" s="8">
        <f t="shared" si="126"/>
        <v>0.32000000000000028</v>
      </c>
      <c r="M698" s="8">
        <f t="shared" si="126"/>
        <v>29.68</v>
      </c>
      <c r="N698" s="8">
        <f t="shared" si="126"/>
        <v>24.68</v>
      </c>
      <c r="O698" s="8">
        <f t="shared" si="126"/>
        <v>19.68</v>
      </c>
      <c r="P698" s="8">
        <f t="shared" si="126"/>
        <v>14.68</v>
      </c>
      <c r="Q698" s="8">
        <f t="shared" si="126"/>
        <v>9.68</v>
      </c>
      <c r="R698" s="8">
        <f t="shared" si="126"/>
        <v>0</v>
      </c>
      <c r="S698" s="8">
        <f t="shared" si="126"/>
        <v>0</v>
      </c>
      <c r="T698" s="21">
        <f t="shared" si="117"/>
        <v>32</v>
      </c>
      <c r="U698" s="19">
        <f>VLOOKUP($B698,Gas!$B$3:$E$2506,2)</f>
        <v>4.22</v>
      </c>
      <c r="V698" s="44">
        <f t="shared" si="118"/>
        <v>11.772511848341233</v>
      </c>
      <c r="W698" s="5">
        <f>VLOOKUP($B698,Gas!$B$3:$E$2506,4)</f>
        <v>0.6968310889827305</v>
      </c>
    </row>
    <row r="699" spans="1:23" x14ac:dyDescent="0.2">
      <c r="A699" s="43">
        <f t="shared" si="122"/>
        <v>32</v>
      </c>
      <c r="B699" s="91">
        <v>36745</v>
      </c>
      <c r="C699" s="92">
        <v>54.34</v>
      </c>
      <c r="D699" s="4">
        <f t="shared" si="115"/>
        <v>8.9658166372978326E-2</v>
      </c>
      <c r="E699" s="100">
        <f t="shared" si="123"/>
        <v>2.9805970903145389</v>
      </c>
      <c r="F699" s="2"/>
      <c r="G699" s="8">
        <f t="shared" si="126"/>
        <v>0</v>
      </c>
      <c r="H699" s="8">
        <f t="shared" si="126"/>
        <v>0</v>
      </c>
      <c r="I699" s="8">
        <f t="shared" si="126"/>
        <v>0</v>
      </c>
      <c r="J699" s="8">
        <f t="shared" si="126"/>
        <v>0</v>
      </c>
      <c r="K699" s="8">
        <f t="shared" si="126"/>
        <v>0</v>
      </c>
      <c r="L699" s="8">
        <f t="shared" si="126"/>
        <v>0</v>
      </c>
      <c r="M699" s="8">
        <f t="shared" si="126"/>
        <v>34.340000000000003</v>
      </c>
      <c r="N699" s="8">
        <f t="shared" si="126"/>
        <v>29.340000000000003</v>
      </c>
      <c r="O699" s="8">
        <f t="shared" si="126"/>
        <v>24.340000000000003</v>
      </c>
      <c r="P699" s="8">
        <f t="shared" si="126"/>
        <v>19.340000000000003</v>
      </c>
      <c r="Q699" s="8">
        <f t="shared" si="126"/>
        <v>14.340000000000003</v>
      </c>
      <c r="R699" s="8">
        <f t="shared" si="126"/>
        <v>4.3400000000000034</v>
      </c>
      <c r="S699" s="8">
        <f t="shared" si="126"/>
        <v>0</v>
      </c>
      <c r="T699" s="21">
        <f t="shared" si="117"/>
        <v>32</v>
      </c>
      <c r="U699" s="19">
        <f>VLOOKUP($B699,Gas!$B$3:$E$2506,2)</f>
        <v>4.25</v>
      </c>
      <c r="V699" s="44">
        <f t="shared" si="118"/>
        <v>12.785882352941178</v>
      </c>
      <c r="W699" s="5">
        <f>VLOOKUP($B699,Gas!$B$3:$E$2506,4)</f>
        <v>0.59149308543442858</v>
      </c>
    </row>
    <row r="700" spans="1:23" x14ac:dyDescent="0.2">
      <c r="A700" s="43">
        <f t="shared" si="122"/>
        <v>32</v>
      </c>
      <c r="B700" s="91">
        <v>36746</v>
      </c>
      <c r="C700" s="92">
        <v>84.55</v>
      </c>
      <c r="D700" s="4">
        <f t="shared" si="115"/>
        <v>0.44208247134638756</v>
      </c>
      <c r="E700" s="100">
        <f t="shared" si="123"/>
        <v>3.6203179322623722</v>
      </c>
      <c r="F700" s="2"/>
      <c r="G700" s="8">
        <f t="shared" si="126"/>
        <v>0</v>
      </c>
      <c r="H700" s="8">
        <f t="shared" si="126"/>
        <v>0</v>
      </c>
      <c r="I700" s="8">
        <f t="shared" si="126"/>
        <v>0</v>
      </c>
      <c r="J700" s="8">
        <f t="shared" si="126"/>
        <v>0</v>
      </c>
      <c r="K700" s="8">
        <f t="shared" si="126"/>
        <v>0</v>
      </c>
      <c r="L700" s="8">
        <f t="shared" si="126"/>
        <v>0</v>
      </c>
      <c r="M700" s="8">
        <f t="shared" si="126"/>
        <v>64.55</v>
      </c>
      <c r="N700" s="8">
        <f t="shared" si="126"/>
        <v>59.55</v>
      </c>
      <c r="O700" s="8">
        <f t="shared" si="126"/>
        <v>54.55</v>
      </c>
      <c r="P700" s="8">
        <f t="shared" si="126"/>
        <v>49.55</v>
      </c>
      <c r="Q700" s="8">
        <f t="shared" si="126"/>
        <v>44.55</v>
      </c>
      <c r="R700" s="8">
        <f t="shared" si="126"/>
        <v>34.549999999999997</v>
      </c>
      <c r="S700" s="8">
        <f t="shared" si="126"/>
        <v>0</v>
      </c>
      <c r="T700" s="21">
        <f t="shared" si="117"/>
        <v>32</v>
      </c>
      <c r="U700" s="19">
        <f>VLOOKUP($B700,Gas!$B$3:$E$2506,2)</f>
        <v>4.3849999999999998</v>
      </c>
      <c r="V700" s="44">
        <f t="shared" si="118"/>
        <v>19.281641961231472</v>
      </c>
      <c r="W700" s="5">
        <f>VLOOKUP($B700,Gas!$B$3:$E$2506,4)</f>
        <v>0.58761273785581947</v>
      </c>
    </row>
    <row r="701" spans="1:23" x14ac:dyDescent="0.2">
      <c r="A701" s="43">
        <f t="shared" si="122"/>
        <v>32</v>
      </c>
      <c r="B701" s="91">
        <v>36747</v>
      </c>
      <c r="C701" s="92">
        <v>93.14</v>
      </c>
      <c r="D701" s="4">
        <f t="shared" si="115"/>
        <v>9.6760662209641871E-2</v>
      </c>
      <c r="E701" s="100">
        <f t="shared" si="123"/>
        <v>3.60779465741994</v>
      </c>
      <c r="F701" s="2"/>
      <c r="G701" s="8">
        <f t="shared" si="126"/>
        <v>0</v>
      </c>
      <c r="H701" s="8">
        <f t="shared" si="126"/>
        <v>0</v>
      </c>
      <c r="I701" s="8">
        <f t="shared" si="126"/>
        <v>0</v>
      </c>
      <c r="J701" s="8">
        <f t="shared" si="126"/>
        <v>0</v>
      </c>
      <c r="K701" s="8">
        <f t="shared" si="126"/>
        <v>0</v>
      </c>
      <c r="L701" s="8">
        <f t="shared" si="126"/>
        <v>0</v>
      </c>
      <c r="M701" s="8">
        <f t="shared" si="126"/>
        <v>73.14</v>
      </c>
      <c r="N701" s="8">
        <f t="shared" si="126"/>
        <v>68.14</v>
      </c>
      <c r="O701" s="8">
        <f t="shared" si="126"/>
        <v>63.14</v>
      </c>
      <c r="P701" s="8">
        <f t="shared" si="126"/>
        <v>58.14</v>
      </c>
      <c r="Q701" s="8">
        <f t="shared" si="126"/>
        <v>53.14</v>
      </c>
      <c r="R701" s="8">
        <f t="shared" si="126"/>
        <v>43.14</v>
      </c>
      <c r="S701" s="8">
        <f t="shared" si="126"/>
        <v>0</v>
      </c>
      <c r="T701" s="21">
        <f t="shared" si="117"/>
        <v>32</v>
      </c>
      <c r="U701" s="19">
        <f>VLOOKUP($B701,Gas!$B$3:$E$2506,2)</f>
        <v>4.45</v>
      </c>
      <c r="V701" s="44">
        <f t="shared" si="118"/>
        <v>20.930337078651686</v>
      </c>
      <c r="W701" s="5">
        <f>VLOOKUP($B701,Gas!$B$3:$E$2506,4)</f>
        <v>0.5820156024695855</v>
      </c>
    </row>
    <row r="702" spans="1:23" x14ac:dyDescent="0.2">
      <c r="A702" s="43">
        <f t="shared" si="122"/>
        <v>32</v>
      </c>
      <c r="B702" s="91">
        <v>36748</v>
      </c>
      <c r="C702" s="92">
        <v>61.36</v>
      </c>
      <c r="D702" s="4">
        <f t="shared" si="115"/>
        <v>-0.41734558049523046</v>
      </c>
      <c r="E702" s="100">
        <f t="shared" si="123"/>
        <v>4.3682066680223279</v>
      </c>
      <c r="F702" s="2"/>
      <c r="G702" s="8">
        <f t="shared" si="126"/>
        <v>0</v>
      </c>
      <c r="H702" s="8">
        <f t="shared" si="126"/>
        <v>0</v>
      </c>
      <c r="I702" s="8">
        <f t="shared" si="126"/>
        <v>0</v>
      </c>
      <c r="J702" s="8">
        <f t="shared" si="126"/>
        <v>0</v>
      </c>
      <c r="K702" s="8">
        <f t="shared" si="126"/>
        <v>0</v>
      </c>
      <c r="L702" s="8">
        <f t="shared" si="126"/>
        <v>0</v>
      </c>
      <c r="M702" s="8">
        <f t="shared" si="126"/>
        <v>41.36</v>
      </c>
      <c r="N702" s="8">
        <f t="shared" si="126"/>
        <v>36.36</v>
      </c>
      <c r="O702" s="8">
        <f t="shared" si="126"/>
        <v>31.36</v>
      </c>
      <c r="P702" s="8">
        <f t="shared" si="126"/>
        <v>26.36</v>
      </c>
      <c r="Q702" s="8">
        <f t="shared" si="126"/>
        <v>21.36</v>
      </c>
      <c r="R702" s="8">
        <f t="shared" si="126"/>
        <v>11.36</v>
      </c>
      <c r="S702" s="8">
        <f t="shared" si="126"/>
        <v>0</v>
      </c>
      <c r="T702" s="21">
        <f t="shared" si="117"/>
        <v>32</v>
      </c>
      <c r="U702" s="19">
        <f>VLOOKUP($B702,Gas!$B$3:$E$2506,2)</f>
        <v>4.4749999999999996</v>
      </c>
      <c r="V702" s="44">
        <f t="shared" si="118"/>
        <v>13.71173184357542</v>
      </c>
      <c r="W702" s="5">
        <f>VLOOKUP($B702,Gas!$B$3:$E$2506,4)</f>
        <v>0.57768309633971981</v>
      </c>
    </row>
    <row r="703" spans="1:23" x14ac:dyDescent="0.2">
      <c r="A703" s="43">
        <f t="shared" si="122"/>
        <v>32</v>
      </c>
      <c r="B703" s="91">
        <v>36749</v>
      </c>
      <c r="C703" s="92">
        <v>49.24</v>
      </c>
      <c r="D703" s="4">
        <f t="shared" si="115"/>
        <v>-0.22005185574274796</v>
      </c>
      <c r="E703" s="100">
        <f t="shared" si="123"/>
        <v>4.5399842805004944</v>
      </c>
      <c r="F703" s="2"/>
      <c r="G703" s="8">
        <f t="shared" si="126"/>
        <v>0</v>
      </c>
      <c r="H703" s="8">
        <f t="shared" si="126"/>
        <v>0</v>
      </c>
      <c r="I703" s="8">
        <f t="shared" si="126"/>
        <v>0</v>
      </c>
      <c r="J703" s="8">
        <f t="shared" si="126"/>
        <v>0</v>
      </c>
      <c r="K703" s="8">
        <f t="shared" si="126"/>
        <v>0</v>
      </c>
      <c r="L703" s="8">
        <f t="shared" si="126"/>
        <v>0.75999999999999801</v>
      </c>
      <c r="M703" s="8">
        <f t="shared" si="126"/>
        <v>29.240000000000002</v>
      </c>
      <c r="N703" s="8">
        <f t="shared" si="126"/>
        <v>24.240000000000002</v>
      </c>
      <c r="O703" s="8">
        <f t="shared" si="126"/>
        <v>19.240000000000002</v>
      </c>
      <c r="P703" s="8">
        <f t="shared" si="126"/>
        <v>14.240000000000002</v>
      </c>
      <c r="Q703" s="8">
        <f t="shared" si="126"/>
        <v>9.240000000000002</v>
      </c>
      <c r="R703" s="8">
        <f t="shared" si="126"/>
        <v>0</v>
      </c>
      <c r="S703" s="8">
        <f t="shared" si="126"/>
        <v>0</v>
      </c>
      <c r="T703" s="21">
        <f t="shared" si="117"/>
        <v>32</v>
      </c>
      <c r="U703" s="19">
        <f>VLOOKUP($B703,Gas!$B$3:$E$2506,2)</f>
        <v>4.43</v>
      </c>
      <c r="V703" s="44">
        <f t="shared" si="118"/>
        <v>11.115124153498872</v>
      </c>
      <c r="W703" s="5">
        <f>VLOOKUP($B703,Gas!$B$3:$E$2506,4)</f>
        <v>0.51623554342657285</v>
      </c>
    </row>
    <row r="704" spans="1:23" x14ac:dyDescent="0.2">
      <c r="A704" s="43">
        <f t="shared" si="122"/>
        <v>32</v>
      </c>
      <c r="B704" s="91">
        <v>36752</v>
      </c>
      <c r="C704" s="92">
        <v>48.83</v>
      </c>
      <c r="D704" s="4">
        <f t="shared" si="115"/>
        <v>-8.3614232426839179E-3</v>
      </c>
      <c r="E704" s="100">
        <f t="shared" si="123"/>
        <v>4.4178784921251211</v>
      </c>
      <c r="F704" s="2"/>
      <c r="G704" s="8">
        <f t="shared" ref="G704:S713" si="127">IF(G$1="P",MAX(0,G$2-$C704),IF(G$1="C",MAX(0,$C704-G$2)))</f>
        <v>0</v>
      </c>
      <c r="H704" s="8">
        <f t="shared" si="127"/>
        <v>0</v>
      </c>
      <c r="I704" s="8">
        <f t="shared" si="127"/>
        <v>0</v>
      </c>
      <c r="J704" s="8">
        <f t="shared" si="127"/>
        <v>0</v>
      </c>
      <c r="K704" s="8">
        <f t="shared" si="127"/>
        <v>0</v>
      </c>
      <c r="L704" s="8">
        <f t="shared" si="127"/>
        <v>1.1700000000000017</v>
      </c>
      <c r="M704" s="8">
        <f t="shared" si="127"/>
        <v>28.83</v>
      </c>
      <c r="N704" s="8">
        <f t="shared" si="127"/>
        <v>23.83</v>
      </c>
      <c r="O704" s="8">
        <f t="shared" si="127"/>
        <v>18.829999999999998</v>
      </c>
      <c r="P704" s="8">
        <f t="shared" si="127"/>
        <v>13.829999999999998</v>
      </c>
      <c r="Q704" s="8">
        <f t="shared" si="127"/>
        <v>8.8299999999999983</v>
      </c>
      <c r="R704" s="8">
        <f t="shared" si="127"/>
        <v>0</v>
      </c>
      <c r="S704" s="8">
        <f t="shared" si="127"/>
        <v>0</v>
      </c>
      <c r="T704" s="21">
        <f t="shared" si="117"/>
        <v>32</v>
      </c>
      <c r="U704" s="19">
        <f>VLOOKUP($B704,Gas!$B$3:$E$2506,2)</f>
        <v>4.4450000000000003</v>
      </c>
      <c r="V704" s="44">
        <f t="shared" si="118"/>
        <v>10.985376827896513</v>
      </c>
      <c r="W704" s="5">
        <f>VLOOKUP($B704,Gas!$B$3:$E$2506,4)</f>
        <v>0.21309468554346142</v>
      </c>
    </row>
    <row r="705" spans="1:23" x14ac:dyDescent="0.2">
      <c r="A705" s="43">
        <f t="shared" si="122"/>
        <v>32</v>
      </c>
      <c r="B705" s="91">
        <v>36753</v>
      </c>
      <c r="C705" s="92">
        <v>47.12</v>
      </c>
      <c r="D705" s="4">
        <f t="shared" si="115"/>
        <v>-3.5647338730237607E-2</v>
      </c>
      <c r="E705" s="100">
        <f t="shared" si="123"/>
        <v>4.3560950002510861</v>
      </c>
      <c r="F705" s="2"/>
      <c r="G705" s="8">
        <f t="shared" si="127"/>
        <v>0</v>
      </c>
      <c r="H705" s="8">
        <f t="shared" si="127"/>
        <v>0</v>
      </c>
      <c r="I705" s="8">
        <f t="shared" si="127"/>
        <v>0</v>
      </c>
      <c r="J705" s="8">
        <f t="shared" si="127"/>
        <v>0</v>
      </c>
      <c r="K705" s="8">
        <f t="shared" si="127"/>
        <v>0</v>
      </c>
      <c r="L705" s="8">
        <f t="shared" si="127"/>
        <v>2.8800000000000026</v>
      </c>
      <c r="M705" s="8">
        <f t="shared" si="127"/>
        <v>27.119999999999997</v>
      </c>
      <c r="N705" s="8">
        <f t="shared" si="127"/>
        <v>22.119999999999997</v>
      </c>
      <c r="O705" s="8">
        <f t="shared" si="127"/>
        <v>17.119999999999997</v>
      </c>
      <c r="P705" s="8">
        <f t="shared" si="127"/>
        <v>12.119999999999997</v>
      </c>
      <c r="Q705" s="8">
        <f t="shared" si="127"/>
        <v>7.1199999999999974</v>
      </c>
      <c r="R705" s="8">
        <f t="shared" si="127"/>
        <v>0</v>
      </c>
      <c r="S705" s="8">
        <f t="shared" si="127"/>
        <v>0</v>
      </c>
      <c r="T705" s="21">
        <f t="shared" si="117"/>
        <v>32</v>
      </c>
      <c r="U705" s="19">
        <f>VLOOKUP($B705,Gas!$B$3:$E$2506,2)</f>
        <v>4.43</v>
      </c>
      <c r="V705" s="44">
        <f t="shared" si="118"/>
        <v>10.636568848758465</v>
      </c>
      <c r="W705" s="5">
        <f>VLOOKUP($B705,Gas!$B$3:$E$2506,4)</f>
        <v>0.21863760660437137</v>
      </c>
    </row>
    <row r="706" spans="1:23" x14ac:dyDescent="0.2">
      <c r="A706" s="43">
        <f t="shared" si="122"/>
        <v>32</v>
      </c>
      <c r="B706" s="91">
        <v>36754</v>
      </c>
      <c r="C706" s="92">
        <v>51.01</v>
      </c>
      <c r="D706" s="4">
        <f t="shared" si="115"/>
        <v>7.9324152591503855E-2</v>
      </c>
      <c r="E706" s="100">
        <f t="shared" si="123"/>
        <v>4.3710262566897287</v>
      </c>
      <c r="F706" s="2"/>
      <c r="G706" s="8">
        <f t="shared" si="127"/>
        <v>0</v>
      </c>
      <c r="H706" s="8">
        <f t="shared" si="127"/>
        <v>0</v>
      </c>
      <c r="I706" s="8">
        <f t="shared" si="127"/>
        <v>0</v>
      </c>
      <c r="J706" s="8">
        <f t="shared" si="127"/>
        <v>0</v>
      </c>
      <c r="K706" s="8">
        <f t="shared" si="127"/>
        <v>0</v>
      </c>
      <c r="L706" s="8">
        <f t="shared" si="127"/>
        <v>0</v>
      </c>
      <c r="M706" s="8">
        <f t="shared" si="127"/>
        <v>31.009999999999998</v>
      </c>
      <c r="N706" s="8">
        <f t="shared" si="127"/>
        <v>26.009999999999998</v>
      </c>
      <c r="O706" s="8">
        <f t="shared" si="127"/>
        <v>21.009999999999998</v>
      </c>
      <c r="P706" s="8">
        <f t="shared" si="127"/>
        <v>16.009999999999998</v>
      </c>
      <c r="Q706" s="8">
        <f t="shared" si="127"/>
        <v>11.009999999999998</v>
      </c>
      <c r="R706" s="8">
        <f t="shared" si="127"/>
        <v>1.009999999999998</v>
      </c>
      <c r="S706" s="8">
        <f t="shared" si="127"/>
        <v>0</v>
      </c>
      <c r="T706" s="21">
        <f t="shared" si="117"/>
        <v>32</v>
      </c>
      <c r="U706" s="19">
        <f>VLOOKUP($B706,Gas!$B$3:$E$2506,2)</f>
        <v>4.24</v>
      </c>
      <c r="V706" s="44">
        <f t="shared" si="118"/>
        <v>12.03066037735849</v>
      </c>
      <c r="W706" s="5">
        <f>VLOOKUP($B706,Gas!$B$3:$E$2506,4)</f>
        <v>0.36426709608113439</v>
      </c>
    </row>
    <row r="707" spans="1:23" x14ac:dyDescent="0.2">
      <c r="A707" s="43">
        <f t="shared" si="122"/>
        <v>32</v>
      </c>
      <c r="B707" s="91">
        <v>36755</v>
      </c>
      <c r="C707" s="92">
        <v>49.14</v>
      </c>
      <c r="D707" s="4">
        <f t="shared" si="115"/>
        <v>-3.7348324841802109E-2</v>
      </c>
      <c r="E707" s="100">
        <f t="shared" si="123"/>
        <v>3.9576988213702604</v>
      </c>
      <c r="F707" s="2"/>
      <c r="G707" s="8">
        <f t="shared" si="127"/>
        <v>0</v>
      </c>
      <c r="H707" s="8">
        <f t="shared" si="127"/>
        <v>0</v>
      </c>
      <c r="I707" s="8">
        <f t="shared" si="127"/>
        <v>0</v>
      </c>
      <c r="J707" s="8">
        <f t="shared" si="127"/>
        <v>0</v>
      </c>
      <c r="K707" s="8">
        <f t="shared" si="127"/>
        <v>0</v>
      </c>
      <c r="L707" s="8">
        <f t="shared" si="127"/>
        <v>0.85999999999999943</v>
      </c>
      <c r="M707" s="8">
        <f t="shared" si="127"/>
        <v>29.14</v>
      </c>
      <c r="N707" s="8">
        <f t="shared" si="127"/>
        <v>24.14</v>
      </c>
      <c r="O707" s="8">
        <f t="shared" si="127"/>
        <v>19.14</v>
      </c>
      <c r="P707" s="8">
        <f t="shared" si="127"/>
        <v>14.14</v>
      </c>
      <c r="Q707" s="8">
        <f t="shared" si="127"/>
        <v>9.14</v>
      </c>
      <c r="R707" s="8">
        <f t="shared" si="127"/>
        <v>0</v>
      </c>
      <c r="S707" s="8">
        <f t="shared" si="127"/>
        <v>0</v>
      </c>
      <c r="T707" s="21">
        <f t="shared" si="117"/>
        <v>32</v>
      </c>
      <c r="U707" s="19">
        <f>VLOOKUP($B707,Gas!$B$3:$E$2506,2)</f>
        <v>4.2350000000000003</v>
      </c>
      <c r="V707" s="44">
        <f t="shared" si="118"/>
        <v>11.603305785123966</v>
      </c>
      <c r="W707" s="5">
        <f>VLOOKUP($B707,Gas!$B$3:$E$2506,4)</f>
        <v>0.36430590050734368</v>
      </c>
    </row>
    <row r="708" spans="1:23" x14ac:dyDescent="0.2">
      <c r="A708" s="43">
        <f t="shared" si="122"/>
        <v>32</v>
      </c>
      <c r="B708" s="91">
        <v>36756</v>
      </c>
      <c r="C708" s="92">
        <v>49.52</v>
      </c>
      <c r="D708" s="4">
        <f t="shared" ref="D708:D771" si="128">LN(C708/C707)</f>
        <v>7.703261283307652E-3</v>
      </c>
      <c r="E708" s="100">
        <f t="shared" si="123"/>
        <v>3.5139580451669965</v>
      </c>
      <c r="F708" s="2"/>
      <c r="G708" s="8">
        <f t="shared" si="127"/>
        <v>0</v>
      </c>
      <c r="H708" s="8">
        <f t="shared" si="127"/>
        <v>0</v>
      </c>
      <c r="I708" s="8">
        <f t="shared" si="127"/>
        <v>0</v>
      </c>
      <c r="J708" s="8">
        <f t="shared" si="127"/>
        <v>0</v>
      </c>
      <c r="K708" s="8">
        <f t="shared" si="127"/>
        <v>0</v>
      </c>
      <c r="L708" s="8">
        <f t="shared" si="127"/>
        <v>0.47999999999999687</v>
      </c>
      <c r="M708" s="8">
        <f t="shared" si="127"/>
        <v>29.520000000000003</v>
      </c>
      <c r="N708" s="8">
        <f t="shared" si="127"/>
        <v>24.520000000000003</v>
      </c>
      <c r="O708" s="8">
        <f t="shared" si="127"/>
        <v>19.520000000000003</v>
      </c>
      <c r="P708" s="8">
        <f t="shared" si="127"/>
        <v>14.520000000000003</v>
      </c>
      <c r="Q708" s="8">
        <f t="shared" si="127"/>
        <v>9.5200000000000031</v>
      </c>
      <c r="R708" s="8">
        <f t="shared" si="127"/>
        <v>0</v>
      </c>
      <c r="S708" s="8">
        <f t="shared" si="127"/>
        <v>0</v>
      </c>
      <c r="T708" s="21">
        <f t="shared" ref="T708:T771" si="129">A708</f>
        <v>32</v>
      </c>
      <c r="U708" s="19">
        <f>VLOOKUP($B708,Gas!$B$3:$E$2506,2)</f>
        <v>4.3650000000000002</v>
      </c>
      <c r="V708" s="44">
        <f t="shared" ref="V708:V771" si="130">C708/U708</f>
        <v>11.344788087056129</v>
      </c>
      <c r="W708" s="5">
        <f>VLOOKUP($B708,Gas!$B$3:$E$2506,4)</f>
        <v>0.36069528764361108</v>
      </c>
    </row>
    <row r="709" spans="1:23" x14ac:dyDescent="0.2">
      <c r="A709" s="43">
        <f t="shared" si="122"/>
        <v>32</v>
      </c>
      <c r="B709" s="91">
        <v>36759</v>
      </c>
      <c r="C709" s="92">
        <v>45.46</v>
      </c>
      <c r="D709" s="4">
        <f t="shared" si="128"/>
        <v>-8.5543809951943536E-2</v>
      </c>
      <c r="E709" s="100">
        <f t="shared" si="123"/>
        <v>3.4984956723361136</v>
      </c>
      <c r="F709" s="2"/>
      <c r="G709" s="8">
        <f t="shared" si="127"/>
        <v>0</v>
      </c>
      <c r="H709" s="8">
        <f t="shared" si="127"/>
        <v>0</v>
      </c>
      <c r="I709" s="8">
        <f t="shared" si="127"/>
        <v>0</v>
      </c>
      <c r="J709" s="8">
        <f t="shared" si="127"/>
        <v>0</v>
      </c>
      <c r="K709" s="8">
        <f t="shared" si="127"/>
        <v>0</v>
      </c>
      <c r="L709" s="8">
        <f t="shared" si="127"/>
        <v>4.5399999999999991</v>
      </c>
      <c r="M709" s="8">
        <f t="shared" si="127"/>
        <v>25.46</v>
      </c>
      <c r="N709" s="8">
        <f t="shared" si="127"/>
        <v>20.46</v>
      </c>
      <c r="O709" s="8">
        <f t="shared" si="127"/>
        <v>15.46</v>
      </c>
      <c r="P709" s="8">
        <f t="shared" si="127"/>
        <v>10.46</v>
      </c>
      <c r="Q709" s="8">
        <f t="shared" si="127"/>
        <v>5.4600000000000009</v>
      </c>
      <c r="R709" s="8">
        <f t="shared" si="127"/>
        <v>0</v>
      </c>
      <c r="S709" s="8">
        <f t="shared" si="127"/>
        <v>0</v>
      </c>
      <c r="T709" s="21">
        <f t="shared" si="129"/>
        <v>32</v>
      </c>
      <c r="U709" s="19">
        <f>VLOOKUP($B709,Gas!$B$3:$E$2506,2)</f>
        <v>4.3849999999999998</v>
      </c>
      <c r="V709" s="44">
        <f t="shared" si="130"/>
        <v>10.367160775370582</v>
      </c>
      <c r="W709" s="5">
        <f>VLOOKUP($B709,Gas!$B$3:$E$2506,4)</f>
        <v>0.34119530102734907</v>
      </c>
    </row>
    <row r="710" spans="1:23" x14ac:dyDescent="0.2">
      <c r="A710" s="43">
        <f t="shared" si="122"/>
        <v>32</v>
      </c>
      <c r="B710" s="91">
        <v>36760</v>
      </c>
      <c r="C710" s="92">
        <v>42.38</v>
      </c>
      <c r="D710" s="4">
        <f t="shared" si="128"/>
        <v>-7.0156265584244065E-2</v>
      </c>
      <c r="E710" s="100">
        <f t="shared" si="123"/>
        <v>2.3897210667158535</v>
      </c>
      <c r="F710" s="2"/>
      <c r="G710" s="8">
        <f t="shared" si="127"/>
        <v>0</v>
      </c>
      <c r="H710" s="8">
        <f t="shared" si="127"/>
        <v>0</v>
      </c>
      <c r="I710" s="8">
        <f t="shared" si="127"/>
        <v>0</v>
      </c>
      <c r="J710" s="8">
        <f t="shared" si="127"/>
        <v>0</v>
      </c>
      <c r="K710" s="8">
        <f t="shared" si="127"/>
        <v>0</v>
      </c>
      <c r="L710" s="8">
        <f t="shared" si="127"/>
        <v>7.6199999999999974</v>
      </c>
      <c r="M710" s="8">
        <f t="shared" si="127"/>
        <v>22.380000000000003</v>
      </c>
      <c r="N710" s="8">
        <f t="shared" si="127"/>
        <v>17.380000000000003</v>
      </c>
      <c r="O710" s="8">
        <f t="shared" si="127"/>
        <v>12.380000000000003</v>
      </c>
      <c r="P710" s="8">
        <f t="shared" si="127"/>
        <v>7.3800000000000026</v>
      </c>
      <c r="Q710" s="8">
        <f t="shared" si="127"/>
        <v>2.3800000000000026</v>
      </c>
      <c r="R710" s="8">
        <f t="shared" si="127"/>
        <v>0</v>
      </c>
      <c r="S710" s="8">
        <f t="shared" si="127"/>
        <v>0</v>
      </c>
      <c r="T710" s="21">
        <f t="shared" si="129"/>
        <v>32</v>
      </c>
      <c r="U710" s="19">
        <f>VLOOKUP($B710,Gas!$B$3:$E$2506,2)</f>
        <v>4.5750000000000002</v>
      </c>
      <c r="V710" s="44">
        <f t="shared" si="130"/>
        <v>9.2633879781420774</v>
      </c>
      <c r="W710" s="5">
        <f>VLOOKUP($B710,Gas!$B$3:$E$2506,4)</f>
        <v>0.4312439789241993</v>
      </c>
    </row>
    <row r="711" spans="1:23" x14ac:dyDescent="0.2">
      <c r="A711" s="43">
        <f t="shared" si="122"/>
        <v>32</v>
      </c>
      <c r="B711" s="91">
        <v>36761</v>
      </c>
      <c r="C711" s="92">
        <v>47.88</v>
      </c>
      <c r="D711" s="4">
        <f t="shared" si="128"/>
        <v>0.12202132784961933</v>
      </c>
      <c r="E711" s="100">
        <f t="shared" si="123"/>
        <v>2.4411956983561951</v>
      </c>
      <c r="F711" s="2"/>
      <c r="G711" s="8">
        <f t="shared" si="127"/>
        <v>0</v>
      </c>
      <c r="H711" s="8">
        <f t="shared" si="127"/>
        <v>0</v>
      </c>
      <c r="I711" s="8">
        <f t="shared" si="127"/>
        <v>0</v>
      </c>
      <c r="J711" s="8">
        <f t="shared" si="127"/>
        <v>0</v>
      </c>
      <c r="K711" s="8">
        <f t="shared" si="127"/>
        <v>0</v>
      </c>
      <c r="L711" s="8">
        <f t="shared" si="127"/>
        <v>2.1199999999999974</v>
      </c>
      <c r="M711" s="8">
        <f t="shared" si="127"/>
        <v>27.880000000000003</v>
      </c>
      <c r="N711" s="8">
        <f t="shared" si="127"/>
        <v>22.880000000000003</v>
      </c>
      <c r="O711" s="8">
        <f t="shared" si="127"/>
        <v>17.880000000000003</v>
      </c>
      <c r="P711" s="8">
        <f t="shared" si="127"/>
        <v>12.880000000000003</v>
      </c>
      <c r="Q711" s="8">
        <f t="shared" si="127"/>
        <v>7.8800000000000026</v>
      </c>
      <c r="R711" s="8">
        <f t="shared" si="127"/>
        <v>0</v>
      </c>
      <c r="S711" s="8">
        <f t="shared" si="127"/>
        <v>0</v>
      </c>
      <c r="T711" s="21">
        <f t="shared" si="129"/>
        <v>32</v>
      </c>
      <c r="U711" s="19">
        <f>VLOOKUP($B711,Gas!$B$3:$E$2506,2)</f>
        <v>4.7850000000000001</v>
      </c>
      <c r="V711" s="44">
        <f t="shared" si="130"/>
        <v>10.006269592476489</v>
      </c>
      <c r="W711" s="5">
        <f>VLOOKUP($B711,Gas!$B$3:$E$2506,4)</f>
        <v>0.49899339692364703</v>
      </c>
    </row>
    <row r="712" spans="1:23" x14ac:dyDescent="0.2">
      <c r="A712" s="43">
        <f t="shared" si="122"/>
        <v>32</v>
      </c>
      <c r="B712" s="91">
        <v>36762</v>
      </c>
      <c r="C712" s="92">
        <v>47.96</v>
      </c>
      <c r="D712" s="4">
        <f t="shared" si="128"/>
        <v>1.6694494695409857E-3</v>
      </c>
      <c r="E712" s="100">
        <f t="shared" si="123"/>
        <v>1.4773363486710758</v>
      </c>
      <c r="F712" s="2"/>
      <c r="G712" s="8">
        <f t="shared" si="127"/>
        <v>0</v>
      </c>
      <c r="H712" s="8">
        <f t="shared" si="127"/>
        <v>0</v>
      </c>
      <c r="I712" s="8">
        <f t="shared" si="127"/>
        <v>0</v>
      </c>
      <c r="J712" s="8">
        <f t="shared" si="127"/>
        <v>0</v>
      </c>
      <c r="K712" s="8">
        <f t="shared" si="127"/>
        <v>0</v>
      </c>
      <c r="L712" s="8">
        <f t="shared" si="127"/>
        <v>2.0399999999999991</v>
      </c>
      <c r="M712" s="8">
        <f t="shared" si="127"/>
        <v>27.96</v>
      </c>
      <c r="N712" s="8">
        <f t="shared" si="127"/>
        <v>22.96</v>
      </c>
      <c r="O712" s="8">
        <f t="shared" si="127"/>
        <v>17.96</v>
      </c>
      <c r="P712" s="8">
        <f t="shared" si="127"/>
        <v>12.96</v>
      </c>
      <c r="Q712" s="8">
        <f t="shared" si="127"/>
        <v>7.9600000000000009</v>
      </c>
      <c r="R712" s="8">
        <f t="shared" si="127"/>
        <v>0</v>
      </c>
      <c r="S712" s="8">
        <f t="shared" si="127"/>
        <v>0</v>
      </c>
      <c r="T712" s="21">
        <f t="shared" si="129"/>
        <v>32</v>
      </c>
      <c r="U712" s="19">
        <f>VLOOKUP($B712,Gas!$B$3:$E$2506,2)</f>
        <v>4.67</v>
      </c>
      <c r="V712" s="44">
        <f t="shared" si="130"/>
        <v>10.26980728051392</v>
      </c>
      <c r="W712" s="5">
        <f>VLOOKUP($B712,Gas!$B$3:$E$2506,4)</f>
        <v>0.53398383031074281</v>
      </c>
    </row>
    <row r="713" spans="1:23" x14ac:dyDescent="0.2">
      <c r="A713" s="43">
        <f t="shared" si="122"/>
        <v>32</v>
      </c>
      <c r="B713" s="91">
        <v>36763</v>
      </c>
      <c r="C713" s="92">
        <v>47.56</v>
      </c>
      <c r="D713" s="4">
        <f t="shared" si="128"/>
        <v>-8.3752583367323833E-3</v>
      </c>
      <c r="E713" s="100">
        <f t="shared" si="123"/>
        <v>1.002337249981947</v>
      </c>
      <c r="F713" s="2"/>
      <c r="G713" s="8">
        <f t="shared" si="127"/>
        <v>0</v>
      </c>
      <c r="H713" s="8">
        <f t="shared" si="127"/>
        <v>0</v>
      </c>
      <c r="I713" s="8">
        <f t="shared" si="127"/>
        <v>0</v>
      </c>
      <c r="J713" s="8">
        <f t="shared" si="127"/>
        <v>0</v>
      </c>
      <c r="K713" s="8">
        <f t="shared" si="127"/>
        <v>0</v>
      </c>
      <c r="L713" s="8">
        <f t="shared" si="127"/>
        <v>2.4399999999999977</v>
      </c>
      <c r="M713" s="8">
        <f t="shared" si="127"/>
        <v>27.560000000000002</v>
      </c>
      <c r="N713" s="8">
        <f t="shared" si="127"/>
        <v>22.560000000000002</v>
      </c>
      <c r="O713" s="8">
        <f t="shared" si="127"/>
        <v>17.560000000000002</v>
      </c>
      <c r="P713" s="8">
        <f t="shared" si="127"/>
        <v>12.560000000000002</v>
      </c>
      <c r="Q713" s="8">
        <f t="shared" si="127"/>
        <v>7.5600000000000023</v>
      </c>
      <c r="R713" s="8">
        <f t="shared" si="127"/>
        <v>0</v>
      </c>
      <c r="S713" s="8">
        <f t="shared" si="127"/>
        <v>0</v>
      </c>
      <c r="T713" s="21">
        <f t="shared" si="129"/>
        <v>32</v>
      </c>
      <c r="U713" s="19">
        <f>VLOOKUP($B713,Gas!$B$3:$E$2506,2)</f>
        <v>4.4649999999999999</v>
      </c>
      <c r="V713" s="44">
        <f t="shared" si="130"/>
        <v>10.651735722284435</v>
      </c>
      <c r="W713" s="5">
        <f>VLOOKUP($B713,Gas!$B$3:$E$2506,4)</f>
        <v>0.61321800405261662</v>
      </c>
    </row>
    <row r="714" spans="1:23" x14ac:dyDescent="0.2">
      <c r="A714" s="43">
        <f t="shared" si="122"/>
        <v>32</v>
      </c>
      <c r="B714" s="91">
        <v>36766</v>
      </c>
      <c r="C714" s="92">
        <v>55.06</v>
      </c>
      <c r="D714" s="4">
        <f t="shared" si="128"/>
        <v>0.14643142789188013</v>
      </c>
      <c r="E714" s="100">
        <f t="shared" si="123"/>
        <v>1.2496593821304229</v>
      </c>
      <c r="F714" s="2"/>
      <c r="G714" s="8">
        <f t="shared" ref="G714:S723" si="131">IF(G$1="P",MAX(0,G$2-$C714),IF(G$1="C",MAX(0,$C714-G$2)))</f>
        <v>0</v>
      </c>
      <c r="H714" s="8">
        <f t="shared" si="131"/>
        <v>0</v>
      </c>
      <c r="I714" s="8">
        <f t="shared" si="131"/>
        <v>0</v>
      </c>
      <c r="J714" s="8">
        <f t="shared" si="131"/>
        <v>0</v>
      </c>
      <c r="K714" s="8">
        <f t="shared" si="131"/>
        <v>0</v>
      </c>
      <c r="L714" s="8">
        <f t="shared" si="131"/>
        <v>0</v>
      </c>
      <c r="M714" s="8">
        <f t="shared" si="131"/>
        <v>35.06</v>
      </c>
      <c r="N714" s="8">
        <f t="shared" si="131"/>
        <v>30.060000000000002</v>
      </c>
      <c r="O714" s="8">
        <f t="shared" si="131"/>
        <v>25.060000000000002</v>
      </c>
      <c r="P714" s="8">
        <f t="shared" si="131"/>
        <v>20.060000000000002</v>
      </c>
      <c r="Q714" s="8">
        <f t="shared" si="131"/>
        <v>15.060000000000002</v>
      </c>
      <c r="R714" s="8">
        <f t="shared" si="131"/>
        <v>5.0600000000000023</v>
      </c>
      <c r="S714" s="8">
        <f t="shared" si="131"/>
        <v>0</v>
      </c>
      <c r="T714" s="21">
        <f t="shared" si="129"/>
        <v>32</v>
      </c>
      <c r="U714" s="19">
        <f>VLOOKUP($B714,Gas!$B$3:$E$2506,2)</f>
        <v>4.53</v>
      </c>
      <c r="V714" s="44">
        <f t="shared" si="130"/>
        <v>12.154525386313466</v>
      </c>
      <c r="W714" s="5">
        <f>VLOOKUP($B714,Gas!$B$3:$E$2506,4)</f>
        <v>0.51391913852923321</v>
      </c>
    </row>
    <row r="715" spans="1:23" x14ac:dyDescent="0.2">
      <c r="A715" s="43">
        <f t="shared" si="122"/>
        <v>32</v>
      </c>
      <c r="B715" s="91">
        <v>36767</v>
      </c>
      <c r="C715" s="92">
        <v>55</v>
      </c>
      <c r="D715" s="4">
        <f t="shared" si="128"/>
        <v>-1.0903144819904289E-3</v>
      </c>
      <c r="E715" s="100">
        <f t="shared" si="123"/>
        <v>1.2247502447796486</v>
      </c>
      <c r="F715" s="2"/>
      <c r="G715" s="8">
        <f t="shared" si="131"/>
        <v>0</v>
      </c>
      <c r="H715" s="8">
        <f t="shared" si="131"/>
        <v>0</v>
      </c>
      <c r="I715" s="8">
        <f t="shared" si="131"/>
        <v>0</v>
      </c>
      <c r="J715" s="8">
        <f t="shared" si="131"/>
        <v>0</v>
      </c>
      <c r="K715" s="8">
        <f t="shared" si="131"/>
        <v>0</v>
      </c>
      <c r="L715" s="8">
        <f t="shared" si="131"/>
        <v>0</v>
      </c>
      <c r="M715" s="8">
        <f t="shared" si="131"/>
        <v>35</v>
      </c>
      <c r="N715" s="8">
        <f t="shared" si="131"/>
        <v>30</v>
      </c>
      <c r="O715" s="8">
        <f t="shared" si="131"/>
        <v>25</v>
      </c>
      <c r="P715" s="8">
        <f t="shared" si="131"/>
        <v>20</v>
      </c>
      <c r="Q715" s="8">
        <f t="shared" si="131"/>
        <v>15</v>
      </c>
      <c r="R715" s="8">
        <f t="shared" si="131"/>
        <v>5</v>
      </c>
      <c r="S715" s="8">
        <f t="shared" si="131"/>
        <v>0</v>
      </c>
      <c r="T715" s="21">
        <f t="shared" si="129"/>
        <v>32</v>
      </c>
      <c r="U715" s="19">
        <f>VLOOKUP($B715,Gas!$B$3:$E$2506,2)</f>
        <v>4.6150000000000002</v>
      </c>
      <c r="V715" s="44">
        <f t="shared" si="130"/>
        <v>11.917659804983748</v>
      </c>
      <c r="W715" s="5">
        <f>VLOOKUP($B715,Gas!$B$3:$E$2506,4)</f>
        <v>0.52179006014706142</v>
      </c>
    </row>
    <row r="716" spans="1:23" x14ac:dyDescent="0.2">
      <c r="A716" s="43">
        <f t="shared" si="122"/>
        <v>32</v>
      </c>
      <c r="B716" s="91">
        <v>36768</v>
      </c>
      <c r="C716" s="92">
        <v>50.48</v>
      </c>
      <c r="D716" s="4">
        <f t="shared" si="128"/>
        <v>-8.5755966999513267E-2</v>
      </c>
      <c r="E716" s="100">
        <f t="shared" si="123"/>
        <v>1.2631810387721631</v>
      </c>
      <c r="F716" s="2"/>
      <c r="G716" s="8">
        <f t="shared" si="131"/>
        <v>0</v>
      </c>
      <c r="H716" s="8">
        <f t="shared" si="131"/>
        <v>0</v>
      </c>
      <c r="I716" s="8">
        <f t="shared" si="131"/>
        <v>0</v>
      </c>
      <c r="J716" s="8">
        <f t="shared" si="131"/>
        <v>0</v>
      </c>
      <c r="K716" s="8">
        <f t="shared" si="131"/>
        <v>0</v>
      </c>
      <c r="L716" s="8">
        <f t="shared" si="131"/>
        <v>0</v>
      </c>
      <c r="M716" s="8">
        <f t="shared" si="131"/>
        <v>30.479999999999997</v>
      </c>
      <c r="N716" s="8">
        <f t="shared" si="131"/>
        <v>25.479999999999997</v>
      </c>
      <c r="O716" s="8">
        <f t="shared" si="131"/>
        <v>20.479999999999997</v>
      </c>
      <c r="P716" s="8">
        <f t="shared" si="131"/>
        <v>15.479999999999997</v>
      </c>
      <c r="Q716" s="8">
        <f t="shared" si="131"/>
        <v>10.479999999999997</v>
      </c>
      <c r="R716" s="8">
        <f t="shared" si="131"/>
        <v>0.47999999999999687</v>
      </c>
      <c r="S716" s="8">
        <f t="shared" si="131"/>
        <v>0</v>
      </c>
      <c r="T716" s="21">
        <f t="shared" si="129"/>
        <v>32</v>
      </c>
      <c r="U716" s="19">
        <f>VLOOKUP($B716,Gas!$B$3:$E$2506,2)</f>
        <v>4.62</v>
      </c>
      <c r="V716" s="44">
        <f t="shared" si="130"/>
        <v>10.926406926406926</v>
      </c>
      <c r="W716" s="5">
        <f>VLOOKUP($B716,Gas!$B$3:$E$2506,4)</f>
        <v>0.52140066854406164</v>
      </c>
    </row>
    <row r="717" spans="1:23" x14ac:dyDescent="0.2">
      <c r="A717" s="43">
        <f t="shared" si="122"/>
        <v>32</v>
      </c>
      <c r="B717" s="91">
        <v>36769</v>
      </c>
      <c r="C717" s="92">
        <v>52.55</v>
      </c>
      <c r="D717" s="4">
        <f t="shared" si="128"/>
        <v>4.0187879090002362E-2</v>
      </c>
      <c r="E717" s="100">
        <f t="shared" si="123"/>
        <v>1.260770212735024</v>
      </c>
      <c r="F717" s="2"/>
      <c r="G717" s="8">
        <f t="shared" si="131"/>
        <v>0</v>
      </c>
      <c r="H717" s="8">
        <f t="shared" si="131"/>
        <v>0</v>
      </c>
      <c r="I717" s="8">
        <f t="shared" si="131"/>
        <v>0</v>
      </c>
      <c r="J717" s="8">
        <f t="shared" si="131"/>
        <v>0</v>
      </c>
      <c r="K717" s="8">
        <f t="shared" si="131"/>
        <v>0</v>
      </c>
      <c r="L717" s="8">
        <f t="shared" si="131"/>
        <v>0</v>
      </c>
      <c r="M717" s="8">
        <f t="shared" si="131"/>
        <v>32.549999999999997</v>
      </c>
      <c r="N717" s="8">
        <f t="shared" si="131"/>
        <v>27.549999999999997</v>
      </c>
      <c r="O717" s="8">
        <f t="shared" si="131"/>
        <v>22.549999999999997</v>
      </c>
      <c r="P717" s="8">
        <f t="shared" si="131"/>
        <v>17.549999999999997</v>
      </c>
      <c r="Q717" s="8">
        <f t="shared" si="131"/>
        <v>12.549999999999997</v>
      </c>
      <c r="R717" s="8">
        <f t="shared" si="131"/>
        <v>2.5499999999999972</v>
      </c>
      <c r="S717" s="8">
        <f t="shared" si="131"/>
        <v>0</v>
      </c>
      <c r="T717" s="21">
        <f t="shared" si="129"/>
        <v>32</v>
      </c>
      <c r="U717" s="19">
        <f>VLOOKUP($B717,Gas!$B$3:$E$2506,2)</f>
        <v>4.5949999999999998</v>
      </c>
      <c r="V717" s="44">
        <f t="shared" si="130"/>
        <v>11.436343852013058</v>
      </c>
      <c r="W717" s="5">
        <f>VLOOKUP($B717,Gas!$B$3:$E$2506,4)</f>
        <v>0.52462445750588182</v>
      </c>
    </row>
    <row r="718" spans="1:23" x14ac:dyDescent="0.2">
      <c r="A718" s="43">
        <f t="shared" si="122"/>
        <v>33</v>
      </c>
      <c r="B718" s="91">
        <v>36770</v>
      </c>
      <c r="C718" s="92">
        <v>77.569999999999993</v>
      </c>
      <c r="D718" s="4">
        <f t="shared" si="128"/>
        <v>0.38941565717982007</v>
      </c>
      <c r="E718" s="100">
        <f t="shared" si="123"/>
        <v>2.2919928527958549</v>
      </c>
      <c r="F718" s="2"/>
      <c r="G718" s="8">
        <f t="shared" si="131"/>
        <v>0</v>
      </c>
      <c r="H718" s="8">
        <f t="shared" si="131"/>
        <v>0</v>
      </c>
      <c r="I718" s="8">
        <f t="shared" si="131"/>
        <v>0</v>
      </c>
      <c r="J718" s="8">
        <f t="shared" si="131"/>
        <v>0</v>
      </c>
      <c r="K718" s="8">
        <f t="shared" si="131"/>
        <v>0</v>
      </c>
      <c r="L718" s="8">
        <f t="shared" si="131"/>
        <v>0</v>
      </c>
      <c r="M718" s="8">
        <f t="shared" si="131"/>
        <v>57.569999999999993</v>
      </c>
      <c r="N718" s="8">
        <f t="shared" si="131"/>
        <v>52.569999999999993</v>
      </c>
      <c r="O718" s="8">
        <f t="shared" si="131"/>
        <v>47.569999999999993</v>
      </c>
      <c r="P718" s="8">
        <f t="shared" si="131"/>
        <v>42.569999999999993</v>
      </c>
      <c r="Q718" s="8">
        <f t="shared" si="131"/>
        <v>37.569999999999993</v>
      </c>
      <c r="R718" s="8">
        <f t="shared" si="131"/>
        <v>27.569999999999993</v>
      </c>
      <c r="S718" s="8">
        <f t="shared" si="131"/>
        <v>0</v>
      </c>
      <c r="T718" s="21">
        <f t="shared" si="129"/>
        <v>33</v>
      </c>
      <c r="U718" s="19">
        <f>VLOOKUP($B718,Gas!$B$3:$E$2506,2)</f>
        <v>4.76</v>
      </c>
      <c r="V718" s="44">
        <f t="shared" si="130"/>
        <v>16.296218487394956</v>
      </c>
      <c r="W718" s="5">
        <f>VLOOKUP($B718,Gas!$B$3:$E$2506,4)</f>
        <v>0.50521306751829653</v>
      </c>
    </row>
    <row r="719" spans="1:23" x14ac:dyDescent="0.2">
      <c r="A719" s="43">
        <f t="shared" si="122"/>
        <v>33</v>
      </c>
      <c r="B719" s="91">
        <v>36774</v>
      </c>
      <c r="C719" s="92">
        <v>52.46</v>
      </c>
      <c r="D719" s="4">
        <f t="shared" si="128"/>
        <v>-0.39112978006405252</v>
      </c>
      <c r="E719" s="100">
        <f t="shared" si="123"/>
        <v>3.1308166147858079</v>
      </c>
      <c r="F719" s="2"/>
      <c r="G719" s="8">
        <f t="shared" si="131"/>
        <v>0</v>
      </c>
      <c r="H719" s="8">
        <f t="shared" si="131"/>
        <v>0</v>
      </c>
      <c r="I719" s="8">
        <f t="shared" si="131"/>
        <v>0</v>
      </c>
      <c r="J719" s="8">
        <f t="shared" si="131"/>
        <v>0</v>
      </c>
      <c r="K719" s="8">
        <f t="shared" si="131"/>
        <v>0</v>
      </c>
      <c r="L719" s="8">
        <f t="shared" si="131"/>
        <v>0</v>
      </c>
      <c r="M719" s="8">
        <f t="shared" si="131"/>
        <v>32.46</v>
      </c>
      <c r="N719" s="8">
        <f t="shared" si="131"/>
        <v>27.46</v>
      </c>
      <c r="O719" s="8">
        <f t="shared" si="131"/>
        <v>22.46</v>
      </c>
      <c r="P719" s="8">
        <f t="shared" si="131"/>
        <v>17.46</v>
      </c>
      <c r="Q719" s="8">
        <f t="shared" si="131"/>
        <v>12.46</v>
      </c>
      <c r="R719" s="8">
        <f t="shared" si="131"/>
        <v>2.4600000000000009</v>
      </c>
      <c r="S719" s="8">
        <f t="shared" si="131"/>
        <v>0</v>
      </c>
      <c r="T719" s="21">
        <f t="shared" si="129"/>
        <v>33</v>
      </c>
      <c r="U719" s="19">
        <f>VLOOKUP($B719,Gas!$B$3:$E$2506,2)</f>
        <v>4.7</v>
      </c>
      <c r="V719" s="44">
        <f t="shared" si="130"/>
        <v>11.161702127659574</v>
      </c>
      <c r="W719" s="5">
        <f>VLOOKUP($B719,Gas!$B$3:$E$2506,4)</f>
        <v>0.25836811491772538</v>
      </c>
    </row>
    <row r="720" spans="1:23" x14ac:dyDescent="0.2">
      <c r="A720" s="43">
        <f t="shared" si="122"/>
        <v>33</v>
      </c>
      <c r="B720" s="91">
        <v>36775</v>
      </c>
      <c r="C720" s="92">
        <v>40.700000000000003</v>
      </c>
      <c r="D720" s="4">
        <f t="shared" si="128"/>
        <v>-0.25382288199017827</v>
      </c>
      <c r="E720" s="100">
        <f t="shared" si="123"/>
        <v>3.3922466595104845</v>
      </c>
      <c r="F720" s="2"/>
      <c r="G720" s="8">
        <f t="shared" si="131"/>
        <v>0</v>
      </c>
      <c r="H720" s="8">
        <f t="shared" si="131"/>
        <v>0</v>
      </c>
      <c r="I720" s="8">
        <f t="shared" si="131"/>
        <v>0</v>
      </c>
      <c r="J720" s="8">
        <f t="shared" si="131"/>
        <v>0</v>
      </c>
      <c r="K720" s="8">
        <f t="shared" si="131"/>
        <v>0</v>
      </c>
      <c r="L720" s="8">
        <f t="shared" si="131"/>
        <v>9.2999999999999972</v>
      </c>
      <c r="M720" s="8">
        <f t="shared" si="131"/>
        <v>20.700000000000003</v>
      </c>
      <c r="N720" s="8">
        <f t="shared" si="131"/>
        <v>15.700000000000003</v>
      </c>
      <c r="O720" s="8">
        <f t="shared" si="131"/>
        <v>10.700000000000003</v>
      </c>
      <c r="P720" s="8">
        <f t="shared" si="131"/>
        <v>5.7000000000000028</v>
      </c>
      <c r="Q720" s="8">
        <f t="shared" si="131"/>
        <v>0.70000000000000284</v>
      </c>
      <c r="R720" s="8">
        <f t="shared" si="131"/>
        <v>0</v>
      </c>
      <c r="S720" s="8">
        <f t="shared" si="131"/>
        <v>0</v>
      </c>
      <c r="T720" s="21">
        <f t="shared" si="129"/>
        <v>33</v>
      </c>
      <c r="U720" s="19">
        <f>VLOOKUP($B720,Gas!$B$3:$E$2506,2)</f>
        <v>4.8049999999999997</v>
      </c>
      <c r="V720" s="44">
        <f t="shared" si="130"/>
        <v>8.4703433922996894</v>
      </c>
      <c r="W720" s="5">
        <f>VLOOKUP($B720,Gas!$B$3:$E$2506,4)</f>
        <v>0.27923106354602573</v>
      </c>
    </row>
    <row r="721" spans="1:23" x14ac:dyDescent="0.2">
      <c r="A721" s="43">
        <f t="shared" si="122"/>
        <v>33</v>
      </c>
      <c r="B721" s="91">
        <v>36776</v>
      </c>
      <c r="C721" s="92">
        <v>43.45</v>
      </c>
      <c r="D721" s="4">
        <f t="shared" si="128"/>
        <v>6.5382759262851711E-2</v>
      </c>
      <c r="E721" s="100">
        <f t="shared" si="123"/>
        <v>3.3452738876262336</v>
      </c>
      <c r="F721" s="2"/>
      <c r="G721" s="8">
        <f t="shared" si="131"/>
        <v>0</v>
      </c>
      <c r="H721" s="8">
        <f t="shared" si="131"/>
        <v>0</v>
      </c>
      <c r="I721" s="8">
        <f t="shared" si="131"/>
        <v>0</v>
      </c>
      <c r="J721" s="8">
        <f t="shared" si="131"/>
        <v>0</v>
      </c>
      <c r="K721" s="8">
        <f t="shared" si="131"/>
        <v>0</v>
      </c>
      <c r="L721" s="8">
        <f t="shared" si="131"/>
        <v>6.5499999999999972</v>
      </c>
      <c r="M721" s="8">
        <f t="shared" si="131"/>
        <v>23.450000000000003</v>
      </c>
      <c r="N721" s="8">
        <f t="shared" si="131"/>
        <v>18.450000000000003</v>
      </c>
      <c r="O721" s="8">
        <f t="shared" si="131"/>
        <v>13.450000000000003</v>
      </c>
      <c r="P721" s="8">
        <f t="shared" si="131"/>
        <v>8.4500000000000028</v>
      </c>
      <c r="Q721" s="8">
        <f t="shared" si="131"/>
        <v>3.4500000000000028</v>
      </c>
      <c r="R721" s="8">
        <f t="shared" si="131"/>
        <v>0</v>
      </c>
      <c r="S721" s="8">
        <f t="shared" si="131"/>
        <v>0</v>
      </c>
      <c r="T721" s="21">
        <f t="shared" si="129"/>
        <v>33</v>
      </c>
      <c r="U721" s="19">
        <f>VLOOKUP($B721,Gas!$B$3:$E$2506,2)</f>
        <v>4.8949999999999996</v>
      </c>
      <c r="V721" s="44">
        <f t="shared" si="130"/>
        <v>8.8764044943820242</v>
      </c>
      <c r="W721" s="5">
        <f>VLOOKUP($B721,Gas!$B$3:$E$2506,4)</f>
        <v>0.2857772321438305</v>
      </c>
    </row>
    <row r="722" spans="1:23" x14ac:dyDescent="0.2">
      <c r="A722" s="43">
        <f t="shared" si="122"/>
        <v>33</v>
      </c>
      <c r="B722" s="91">
        <v>36777</v>
      </c>
      <c r="C722" s="92">
        <v>48.77</v>
      </c>
      <c r="D722" s="4">
        <f t="shared" si="128"/>
        <v>0.11550451801056021</v>
      </c>
      <c r="E722" s="100">
        <f t="shared" si="123"/>
        <v>3.4039352710111199</v>
      </c>
      <c r="F722" s="2"/>
      <c r="G722" s="8">
        <f t="shared" si="131"/>
        <v>0</v>
      </c>
      <c r="H722" s="8">
        <f t="shared" si="131"/>
        <v>0</v>
      </c>
      <c r="I722" s="8">
        <f t="shared" si="131"/>
        <v>0</v>
      </c>
      <c r="J722" s="8">
        <f t="shared" si="131"/>
        <v>0</v>
      </c>
      <c r="K722" s="8">
        <f t="shared" si="131"/>
        <v>0</v>
      </c>
      <c r="L722" s="8">
        <f t="shared" si="131"/>
        <v>1.2299999999999969</v>
      </c>
      <c r="M722" s="8">
        <f t="shared" si="131"/>
        <v>28.770000000000003</v>
      </c>
      <c r="N722" s="8">
        <f t="shared" si="131"/>
        <v>23.770000000000003</v>
      </c>
      <c r="O722" s="8">
        <f t="shared" si="131"/>
        <v>18.770000000000003</v>
      </c>
      <c r="P722" s="8">
        <f t="shared" si="131"/>
        <v>13.770000000000003</v>
      </c>
      <c r="Q722" s="8">
        <f t="shared" si="131"/>
        <v>8.7700000000000031</v>
      </c>
      <c r="R722" s="8">
        <f t="shared" si="131"/>
        <v>0</v>
      </c>
      <c r="S722" s="8">
        <f t="shared" si="131"/>
        <v>0</v>
      </c>
      <c r="T722" s="21">
        <f t="shared" si="129"/>
        <v>33</v>
      </c>
      <c r="U722" s="19">
        <f>VLOOKUP($B722,Gas!$B$3:$E$2506,2)</f>
        <v>4.8550000000000004</v>
      </c>
      <c r="V722" s="44">
        <f t="shared" si="130"/>
        <v>10.045314109165808</v>
      </c>
      <c r="W722" s="5">
        <f>VLOOKUP($B722,Gas!$B$3:$E$2506,4)</f>
        <v>0.29036847441171298</v>
      </c>
    </row>
    <row r="723" spans="1:23" x14ac:dyDescent="0.2">
      <c r="A723" s="43">
        <f t="shared" si="122"/>
        <v>33</v>
      </c>
      <c r="B723" s="91">
        <v>36780</v>
      </c>
      <c r="C723" s="92">
        <v>53.62</v>
      </c>
      <c r="D723" s="4">
        <f t="shared" si="128"/>
        <v>9.4806763085851883E-2</v>
      </c>
      <c r="E723" s="100">
        <f t="shared" si="123"/>
        <v>3.4344327404696062</v>
      </c>
      <c r="F723" s="2"/>
      <c r="G723" s="8">
        <f t="shared" si="131"/>
        <v>0</v>
      </c>
      <c r="H723" s="8">
        <f t="shared" si="131"/>
        <v>0</v>
      </c>
      <c r="I723" s="8">
        <f t="shared" si="131"/>
        <v>0</v>
      </c>
      <c r="J723" s="8">
        <f t="shared" si="131"/>
        <v>0</v>
      </c>
      <c r="K723" s="8">
        <f t="shared" si="131"/>
        <v>0</v>
      </c>
      <c r="L723" s="8">
        <f t="shared" si="131"/>
        <v>0</v>
      </c>
      <c r="M723" s="8">
        <f t="shared" si="131"/>
        <v>33.619999999999997</v>
      </c>
      <c r="N723" s="8">
        <f t="shared" si="131"/>
        <v>28.619999999999997</v>
      </c>
      <c r="O723" s="8">
        <f t="shared" si="131"/>
        <v>23.619999999999997</v>
      </c>
      <c r="P723" s="8">
        <f t="shared" si="131"/>
        <v>18.619999999999997</v>
      </c>
      <c r="Q723" s="8">
        <f t="shared" si="131"/>
        <v>13.619999999999997</v>
      </c>
      <c r="R723" s="8">
        <f t="shared" si="131"/>
        <v>3.6199999999999974</v>
      </c>
      <c r="S723" s="8">
        <f t="shared" si="131"/>
        <v>0</v>
      </c>
      <c r="T723" s="21">
        <f t="shared" si="129"/>
        <v>33</v>
      </c>
      <c r="U723" s="19">
        <f>VLOOKUP($B723,Gas!$B$3:$E$2506,2)</f>
        <v>4.7450000000000001</v>
      </c>
      <c r="V723" s="44">
        <f t="shared" si="130"/>
        <v>11.30031612223393</v>
      </c>
      <c r="W723" s="5">
        <f>VLOOKUP($B723,Gas!$B$3:$E$2506,4)</f>
        <v>0.25353617460942279</v>
      </c>
    </row>
    <row r="724" spans="1:23" x14ac:dyDescent="0.2">
      <c r="A724" s="43">
        <f t="shared" si="122"/>
        <v>33</v>
      </c>
      <c r="B724" s="91">
        <v>36781</v>
      </c>
      <c r="C724" s="92">
        <v>52.71</v>
      </c>
      <c r="D724" s="4">
        <f t="shared" si="128"/>
        <v>-1.7116941940697638E-2</v>
      </c>
      <c r="E724" s="100">
        <f t="shared" si="123"/>
        <v>3.3529866862338515</v>
      </c>
      <c r="F724" s="2"/>
      <c r="G724" s="8">
        <f t="shared" ref="G724:S733" si="132">IF(G$1="P",MAX(0,G$2-$C724),IF(G$1="C",MAX(0,$C724-G$2)))</f>
        <v>0</v>
      </c>
      <c r="H724" s="8">
        <f t="shared" si="132"/>
        <v>0</v>
      </c>
      <c r="I724" s="8">
        <f t="shared" si="132"/>
        <v>0</v>
      </c>
      <c r="J724" s="8">
        <f t="shared" si="132"/>
        <v>0</v>
      </c>
      <c r="K724" s="8">
        <f t="shared" si="132"/>
        <v>0</v>
      </c>
      <c r="L724" s="8">
        <f t="shared" si="132"/>
        <v>0</v>
      </c>
      <c r="M724" s="8">
        <f t="shared" si="132"/>
        <v>32.71</v>
      </c>
      <c r="N724" s="8">
        <f t="shared" si="132"/>
        <v>27.71</v>
      </c>
      <c r="O724" s="8">
        <f t="shared" si="132"/>
        <v>22.71</v>
      </c>
      <c r="P724" s="8">
        <f t="shared" si="132"/>
        <v>17.71</v>
      </c>
      <c r="Q724" s="8">
        <f t="shared" si="132"/>
        <v>12.71</v>
      </c>
      <c r="R724" s="8">
        <f t="shared" si="132"/>
        <v>2.7100000000000009</v>
      </c>
      <c r="S724" s="8">
        <f t="shared" si="132"/>
        <v>0</v>
      </c>
      <c r="T724" s="21">
        <f t="shared" si="129"/>
        <v>33</v>
      </c>
      <c r="U724" s="19">
        <f>VLOOKUP($B724,Gas!$B$3:$E$2506,2)</f>
        <v>4.8650000000000002</v>
      </c>
      <c r="V724" s="44">
        <f t="shared" si="130"/>
        <v>10.83453237410072</v>
      </c>
      <c r="W724" s="5">
        <f>VLOOKUP($B724,Gas!$B$3:$E$2506,4)</f>
        <v>0.27975684209644569</v>
      </c>
    </row>
    <row r="725" spans="1:23" x14ac:dyDescent="0.2">
      <c r="A725" s="43">
        <f t="shared" si="122"/>
        <v>33</v>
      </c>
      <c r="B725" s="91">
        <v>36782</v>
      </c>
      <c r="C725" s="92">
        <v>51.97</v>
      </c>
      <c r="D725" s="4">
        <f t="shared" si="128"/>
        <v>-1.4138561846765077E-2</v>
      </c>
      <c r="E725" s="100">
        <f t="shared" si="123"/>
        <v>3.3532677504480364</v>
      </c>
      <c r="F725" s="2"/>
      <c r="G725" s="8">
        <f t="shared" si="132"/>
        <v>0</v>
      </c>
      <c r="H725" s="8">
        <f t="shared" si="132"/>
        <v>0</v>
      </c>
      <c r="I725" s="8">
        <f t="shared" si="132"/>
        <v>0</v>
      </c>
      <c r="J725" s="8">
        <f t="shared" si="132"/>
        <v>0</v>
      </c>
      <c r="K725" s="8">
        <f t="shared" si="132"/>
        <v>0</v>
      </c>
      <c r="L725" s="8">
        <f t="shared" si="132"/>
        <v>0</v>
      </c>
      <c r="M725" s="8">
        <f t="shared" si="132"/>
        <v>31.97</v>
      </c>
      <c r="N725" s="8">
        <f t="shared" si="132"/>
        <v>26.97</v>
      </c>
      <c r="O725" s="8">
        <f t="shared" si="132"/>
        <v>21.97</v>
      </c>
      <c r="P725" s="8">
        <f t="shared" si="132"/>
        <v>16.97</v>
      </c>
      <c r="Q725" s="8">
        <f t="shared" si="132"/>
        <v>11.969999999999999</v>
      </c>
      <c r="R725" s="8">
        <f t="shared" si="132"/>
        <v>1.9699999999999989</v>
      </c>
      <c r="S725" s="8">
        <f t="shared" si="132"/>
        <v>0</v>
      </c>
      <c r="T725" s="21">
        <f t="shared" si="129"/>
        <v>33</v>
      </c>
      <c r="U725" s="19">
        <f>VLOOKUP($B725,Gas!$B$3:$E$2506,2)</f>
        <v>4.9749999999999996</v>
      </c>
      <c r="V725" s="44">
        <f t="shared" si="130"/>
        <v>10.446231155778895</v>
      </c>
      <c r="W725" s="5">
        <f>VLOOKUP($B725,Gas!$B$3:$E$2506,4)</f>
        <v>0.30042158014108578</v>
      </c>
    </row>
    <row r="726" spans="1:23" x14ac:dyDescent="0.2">
      <c r="A726" s="43">
        <f t="shared" si="122"/>
        <v>33</v>
      </c>
      <c r="B726" s="91">
        <v>36783</v>
      </c>
      <c r="C726" s="92">
        <v>50.73</v>
      </c>
      <c r="D726" s="4">
        <f t="shared" si="128"/>
        <v>-2.4149177441751931E-2</v>
      </c>
      <c r="E726" s="100">
        <f t="shared" si="123"/>
        <v>3.3264359137857409</v>
      </c>
      <c r="F726" s="2"/>
      <c r="G726" s="8">
        <f t="shared" si="132"/>
        <v>0</v>
      </c>
      <c r="H726" s="8">
        <f t="shared" si="132"/>
        <v>0</v>
      </c>
      <c r="I726" s="8">
        <f t="shared" si="132"/>
        <v>0</v>
      </c>
      <c r="J726" s="8">
        <f t="shared" si="132"/>
        <v>0</v>
      </c>
      <c r="K726" s="8">
        <f t="shared" si="132"/>
        <v>0</v>
      </c>
      <c r="L726" s="8">
        <f t="shared" si="132"/>
        <v>0</v>
      </c>
      <c r="M726" s="8">
        <f t="shared" si="132"/>
        <v>30.729999999999997</v>
      </c>
      <c r="N726" s="8">
        <f t="shared" si="132"/>
        <v>25.729999999999997</v>
      </c>
      <c r="O726" s="8">
        <f t="shared" si="132"/>
        <v>20.729999999999997</v>
      </c>
      <c r="P726" s="8">
        <f t="shared" si="132"/>
        <v>15.729999999999997</v>
      </c>
      <c r="Q726" s="8">
        <f t="shared" si="132"/>
        <v>10.729999999999997</v>
      </c>
      <c r="R726" s="8">
        <f t="shared" si="132"/>
        <v>0.72999999999999687</v>
      </c>
      <c r="S726" s="8">
        <f t="shared" si="132"/>
        <v>0</v>
      </c>
      <c r="T726" s="21">
        <f t="shared" si="129"/>
        <v>33</v>
      </c>
      <c r="U726" s="19">
        <f>VLOOKUP($B726,Gas!$B$3:$E$2506,2)</f>
        <v>5.0650000000000004</v>
      </c>
      <c r="V726" s="44">
        <f t="shared" si="130"/>
        <v>10.01579466929911</v>
      </c>
      <c r="W726" s="5">
        <f>VLOOKUP($B726,Gas!$B$3:$E$2506,4)</f>
        <v>0.30613165019839028</v>
      </c>
    </row>
    <row r="727" spans="1:23" x14ac:dyDescent="0.2">
      <c r="A727" s="43">
        <f t="shared" si="122"/>
        <v>33</v>
      </c>
      <c r="B727" s="91">
        <v>36784</v>
      </c>
      <c r="C727" s="92">
        <v>49.8</v>
      </c>
      <c r="D727" s="4">
        <f t="shared" si="128"/>
        <v>-1.8502467547991355E-2</v>
      </c>
      <c r="E727" s="100">
        <f t="shared" si="123"/>
        <v>3.3199194300343997</v>
      </c>
      <c r="F727" s="2"/>
      <c r="G727" s="8">
        <f t="shared" si="132"/>
        <v>0</v>
      </c>
      <c r="H727" s="8">
        <f t="shared" si="132"/>
        <v>0</v>
      </c>
      <c r="I727" s="8">
        <f t="shared" si="132"/>
        <v>0</v>
      </c>
      <c r="J727" s="8">
        <f t="shared" si="132"/>
        <v>0</v>
      </c>
      <c r="K727" s="8">
        <f t="shared" si="132"/>
        <v>0</v>
      </c>
      <c r="L727" s="8">
        <f t="shared" si="132"/>
        <v>0.20000000000000284</v>
      </c>
      <c r="M727" s="8">
        <f t="shared" si="132"/>
        <v>29.799999999999997</v>
      </c>
      <c r="N727" s="8">
        <f t="shared" si="132"/>
        <v>24.799999999999997</v>
      </c>
      <c r="O727" s="8">
        <f t="shared" si="132"/>
        <v>19.799999999999997</v>
      </c>
      <c r="P727" s="8">
        <f t="shared" si="132"/>
        <v>14.799999999999997</v>
      </c>
      <c r="Q727" s="8">
        <f t="shared" si="132"/>
        <v>9.7999999999999972</v>
      </c>
      <c r="R727" s="8">
        <f t="shared" si="132"/>
        <v>0</v>
      </c>
      <c r="S727" s="8">
        <f t="shared" si="132"/>
        <v>0</v>
      </c>
      <c r="T727" s="21">
        <f t="shared" si="129"/>
        <v>33</v>
      </c>
      <c r="U727" s="19">
        <f>VLOOKUP($B727,Gas!$B$3:$E$2506,2)</f>
        <v>5.0999999999999996</v>
      </c>
      <c r="V727" s="44">
        <f t="shared" si="130"/>
        <v>9.764705882352942</v>
      </c>
      <c r="W727" s="5">
        <f>VLOOKUP($B727,Gas!$B$3:$E$2506,4)</f>
        <v>0.30210912043851446</v>
      </c>
    </row>
    <row r="728" spans="1:23" x14ac:dyDescent="0.2">
      <c r="A728" s="43">
        <f t="shared" si="122"/>
        <v>33</v>
      </c>
      <c r="B728" s="91">
        <v>36787</v>
      </c>
      <c r="C728" s="92">
        <v>58.32</v>
      </c>
      <c r="D728" s="4">
        <f t="shared" si="128"/>
        <v>0.15793010366979562</v>
      </c>
      <c r="E728" s="100">
        <f t="shared" si="123"/>
        <v>2.6989579948346791</v>
      </c>
      <c r="F728" s="2"/>
      <c r="G728" s="8">
        <f t="shared" si="132"/>
        <v>0</v>
      </c>
      <c r="H728" s="8">
        <f t="shared" si="132"/>
        <v>0</v>
      </c>
      <c r="I728" s="8">
        <f t="shared" si="132"/>
        <v>0</v>
      </c>
      <c r="J728" s="8">
        <f t="shared" si="132"/>
        <v>0</v>
      </c>
      <c r="K728" s="8">
        <f t="shared" si="132"/>
        <v>0</v>
      </c>
      <c r="L728" s="8">
        <f t="shared" si="132"/>
        <v>0</v>
      </c>
      <c r="M728" s="8">
        <f t="shared" si="132"/>
        <v>38.32</v>
      </c>
      <c r="N728" s="8">
        <f t="shared" si="132"/>
        <v>33.32</v>
      </c>
      <c r="O728" s="8">
        <f t="shared" si="132"/>
        <v>28.32</v>
      </c>
      <c r="P728" s="8">
        <f t="shared" si="132"/>
        <v>23.32</v>
      </c>
      <c r="Q728" s="8">
        <f t="shared" si="132"/>
        <v>18.32</v>
      </c>
      <c r="R728" s="8">
        <f t="shared" si="132"/>
        <v>8.32</v>
      </c>
      <c r="S728" s="8">
        <f t="shared" si="132"/>
        <v>0</v>
      </c>
      <c r="T728" s="21">
        <f t="shared" si="129"/>
        <v>33</v>
      </c>
      <c r="U728" s="19">
        <f>VLOOKUP($B728,Gas!$B$3:$E$2506,2)</f>
        <v>5.29</v>
      </c>
      <c r="V728" s="44">
        <f t="shared" si="130"/>
        <v>11.024574669187146</v>
      </c>
      <c r="W728" s="5">
        <f>VLOOKUP($B728,Gas!$B$3:$E$2506,4)</f>
        <v>0.32592911978723937</v>
      </c>
    </row>
    <row r="729" spans="1:23" x14ac:dyDescent="0.2">
      <c r="A729" s="43">
        <f t="shared" ref="A729:A792" si="133">MONTH(B729)+(YEAR(B729)-1998)*12</f>
        <v>33</v>
      </c>
      <c r="B729" s="91">
        <v>36788</v>
      </c>
      <c r="C729" s="92">
        <v>50.86</v>
      </c>
      <c r="D729" s="4">
        <f t="shared" si="128"/>
        <v>-0.13686832770642909</v>
      </c>
      <c r="E729" s="100">
        <f t="shared" si="123"/>
        <v>1.9438500308346136</v>
      </c>
      <c r="F729" s="2"/>
      <c r="G729" s="8">
        <f t="shared" si="132"/>
        <v>0</v>
      </c>
      <c r="H729" s="8">
        <f t="shared" si="132"/>
        <v>0</v>
      </c>
      <c r="I729" s="8">
        <f t="shared" si="132"/>
        <v>0</v>
      </c>
      <c r="J729" s="8">
        <f t="shared" si="132"/>
        <v>0</v>
      </c>
      <c r="K729" s="8">
        <f t="shared" si="132"/>
        <v>0</v>
      </c>
      <c r="L729" s="8">
        <f t="shared" si="132"/>
        <v>0</v>
      </c>
      <c r="M729" s="8">
        <f t="shared" si="132"/>
        <v>30.86</v>
      </c>
      <c r="N729" s="8">
        <f t="shared" si="132"/>
        <v>25.86</v>
      </c>
      <c r="O729" s="8">
        <f t="shared" si="132"/>
        <v>20.86</v>
      </c>
      <c r="P729" s="8">
        <f t="shared" si="132"/>
        <v>15.86</v>
      </c>
      <c r="Q729" s="8">
        <f t="shared" si="132"/>
        <v>10.86</v>
      </c>
      <c r="R729" s="8">
        <f t="shared" si="132"/>
        <v>0.85999999999999943</v>
      </c>
      <c r="S729" s="8">
        <f t="shared" si="132"/>
        <v>0</v>
      </c>
      <c r="T729" s="21">
        <f t="shared" si="129"/>
        <v>33</v>
      </c>
      <c r="U729" s="19">
        <f>VLOOKUP($B729,Gas!$B$3:$E$2506,2)</f>
        <v>5.0650000000000004</v>
      </c>
      <c r="V729" s="44">
        <f t="shared" si="130"/>
        <v>10.041461006910167</v>
      </c>
      <c r="W729" s="5">
        <f>VLOOKUP($B729,Gas!$B$3:$E$2506,4)</f>
        <v>0.41729160152511835</v>
      </c>
    </row>
    <row r="730" spans="1:23" x14ac:dyDescent="0.2">
      <c r="A730" s="43">
        <f t="shared" si="133"/>
        <v>33</v>
      </c>
      <c r="B730" s="91">
        <v>36789</v>
      </c>
      <c r="C730" s="92">
        <v>55.12</v>
      </c>
      <c r="D730" s="4">
        <f t="shared" si="128"/>
        <v>8.0435866711429618E-2</v>
      </c>
      <c r="E730" s="100">
        <f t="shared" si="123"/>
        <v>1.384131983124085</v>
      </c>
      <c r="F730" s="2"/>
      <c r="G730" s="8">
        <f t="shared" si="132"/>
        <v>0</v>
      </c>
      <c r="H730" s="8">
        <f t="shared" si="132"/>
        <v>0</v>
      </c>
      <c r="I730" s="8">
        <f t="shared" si="132"/>
        <v>0</v>
      </c>
      <c r="J730" s="8">
        <f t="shared" si="132"/>
        <v>0</v>
      </c>
      <c r="K730" s="8">
        <f t="shared" si="132"/>
        <v>0</v>
      </c>
      <c r="L730" s="8">
        <f t="shared" si="132"/>
        <v>0</v>
      </c>
      <c r="M730" s="8">
        <f t="shared" si="132"/>
        <v>35.119999999999997</v>
      </c>
      <c r="N730" s="8">
        <f t="shared" si="132"/>
        <v>30.119999999999997</v>
      </c>
      <c r="O730" s="8">
        <f t="shared" si="132"/>
        <v>25.119999999999997</v>
      </c>
      <c r="P730" s="8">
        <f t="shared" si="132"/>
        <v>20.119999999999997</v>
      </c>
      <c r="Q730" s="8">
        <f t="shared" si="132"/>
        <v>15.119999999999997</v>
      </c>
      <c r="R730" s="8">
        <f t="shared" si="132"/>
        <v>5.1199999999999974</v>
      </c>
      <c r="S730" s="8">
        <f t="shared" si="132"/>
        <v>0</v>
      </c>
      <c r="T730" s="21">
        <f t="shared" si="129"/>
        <v>33</v>
      </c>
      <c r="U730" s="19">
        <f>VLOOKUP($B730,Gas!$B$3:$E$2506,2)</f>
        <v>5.22</v>
      </c>
      <c r="V730" s="44">
        <f t="shared" si="130"/>
        <v>10.559386973180077</v>
      </c>
      <c r="W730" s="5">
        <f>VLOOKUP($B730,Gas!$B$3:$E$2506,4)</f>
        <v>0.43742467853631584</v>
      </c>
    </row>
    <row r="731" spans="1:23" x14ac:dyDescent="0.2">
      <c r="A731" s="43">
        <f t="shared" si="133"/>
        <v>33</v>
      </c>
      <c r="B731" s="91">
        <v>36790</v>
      </c>
      <c r="C731" s="92">
        <v>61.28</v>
      </c>
      <c r="D731" s="4">
        <f t="shared" si="128"/>
        <v>0.10594089872693274</v>
      </c>
      <c r="E731" s="100">
        <f t="shared" si="123"/>
        <v>1.4268604788571675</v>
      </c>
      <c r="F731" s="2"/>
      <c r="G731" s="8">
        <f t="shared" si="132"/>
        <v>0</v>
      </c>
      <c r="H731" s="8">
        <f t="shared" si="132"/>
        <v>0</v>
      </c>
      <c r="I731" s="8">
        <f t="shared" si="132"/>
        <v>0</v>
      </c>
      <c r="J731" s="8">
        <f t="shared" si="132"/>
        <v>0</v>
      </c>
      <c r="K731" s="8">
        <f t="shared" si="132"/>
        <v>0</v>
      </c>
      <c r="L731" s="8">
        <f t="shared" si="132"/>
        <v>0</v>
      </c>
      <c r="M731" s="8">
        <f t="shared" si="132"/>
        <v>41.28</v>
      </c>
      <c r="N731" s="8">
        <f t="shared" si="132"/>
        <v>36.28</v>
      </c>
      <c r="O731" s="8">
        <f t="shared" si="132"/>
        <v>31.28</v>
      </c>
      <c r="P731" s="8">
        <f t="shared" si="132"/>
        <v>26.28</v>
      </c>
      <c r="Q731" s="8">
        <f t="shared" si="132"/>
        <v>21.28</v>
      </c>
      <c r="R731" s="8">
        <f t="shared" si="132"/>
        <v>11.280000000000001</v>
      </c>
      <c r="S731" s="8">
        <f t="shared" si="132"/>
        <v>0</v>
      </c>
      <c r="T731" s="21">
        <f t="shared" si="129"/>
        <v>33</v>
      </c>
      <c r="U731" s="19">
        <f>VLOOKUP($B731,Gas!$B$3:$E$2506,2)</f>
        <v>5.2450000000000001</v>
      </c>
      <c r="V731" s="44">
        <f t="shared" si="130"/>
        <v>11.683508102955196</v>
      </c>
      <c r="W731" s="5">
        <f>VLOOKUP($B731,Gas!$B$3:$E$2506,4)</f>
        <v>0.43413850154958017</v>
      </c>
    </row>
    <row r="732" spans="1:23" x14ac:dyDescent="0.2">
      <c r="A732" s="43">
        <f t="shared" si="133"/>
        <v>33</v>
      </c>
      <c r="B732" s="91">
        <v>36791</v>
      </c>
      <c r="C732" s="92">
        <v>50.01</v>
      </c>
      <c r="D732" s="4">
        <f t="shared" si="128"/>
        <v>-0.20323054000152352</v>
      </c>
      <c r="E732" s="100">
        <f t="shared" ref="E732:E795" si="134">STDEV(D723:D732)*SQRT(trade_day)</f>
        <v>1.7718054793489844</v>
      </c>
      <c r="F732" s="2"/>
      <c r="G732" s="8">
        <f t="shared" si="132"/>
        <v>0</v>
      </c>
      <c r="H732" s="8">
        <f t="shared" si="132"/>
        <v>0</v>
      </c>
      <c r="I732" s="8">
        <f t="shared" si="132"/>
        <v>0</v>
      </c>
      <c r="J732" s="8">
        <f t="shared" si="132"/>
        <v>0</v>
      </c>
      <c r="K732" s="8">
        <f t="shared" si="132"/>
        <v>0</v>
      </c>
      <c r="L732" s="8">
        <f t="shared" si="132"/>
        <v>0</v>
      </c>
      <c r="M732" s="8">
        <f t="shared" si="132"/>
        <v>30.009999999999998</v>
      </c>
      <c r="N732" s="8">
        <f t="shared" si="132"/>
        <v>25.009999999999998</v>
      </c>
      <c r="O732" s="8">
        <f t="shared" si="132"/>
        <v>20.009999999999998</v>
      </c>
      <c r="P732" s="8">
        <f t="shared" si="132"/>
        <v>15.009999999999998</v>
      </c>
      <c r="Q732" s="8">
        <f t="shared" si="132"/>
        <v>10.009999999999998</v>
      </c>
      <c r="R732" s="8">
        <f t="shared" si="132"/>
        <v>9.9999999999980105E-3</v>
      </c>
      <c r="S732" s="8">
        <f t="shared" si="132"/>
        <v>0</v>
      </c>
      <c r="T732" s="21">
        <f t="shared" si="129"/>
        <v>33</v>
      </c>
      <c r="U732" s="19">
        <f>VLOOKUP($B732,Gas!$B$3:$E$2506,2)</f>
        <v>5.16</v>
      </c>
      <c r="V732" s="44">
        <f t="shared" si="130"/>
        <v>9.6918604651162781</v>
      </c>
      <c r="W732" s="5">
        <f>VLOOKUP($B732,Gas!$B$3:$E$2506,4)</f>
        <v>0.44794541586161957</v>
      </c>
    </row>
    <row r="733" spans="1:23" x14ac:dyDescent="0.2">
      <c r="A733" s="43">
        <f t="shared" si="133"/>
        <v>33</v>
      </c>
      <c r="B733" s="91">
        <v>36794</v>
      </c>
      <c r="C733" s="92">
        <v>48.6</v>
      </c>
      <c r="D733" s="4">
        <f t="shared" si="128"/>
        <v>-2.8599454524364201E-2</v>
      </c>
      <c r="E733" s="100">
        <f t="shared" si="134"/>
        <v>1.6991909172275965</v>
      </c>
      <c r="F733" s="2"/>
      <c r="G733" s="8">
        <f t="shared" si="132"/>
        <v>0</v>
      </c>
      <c r="H733" s="8">
        <f t="shared" si="132"/>
        <v>0</v>
      </c>
      <c r="I733" s="8">
        <f t="shared" si="132"/>
        <v>0</v>
      </c>
      <c r="J733" s="8">
        <f t="shared" si="132"/>
        <v>0</v>
      </c>
      <c r="K733" s="8">
        <f t="shared" si="132"/>
        <v>0</v>
      </c>
      <c r="L733" s="8">
        <f t="shared" si="132"/>
        <v>1.3999999999999986</v>
      </c>
      <c r="M733" s="8">
        <f t="shared" si="132"/>
        <v>28.6</v>
      </c>
      <c r="N733" s="8">
        <f t="shared" si="132"/>
        <v>23.6</v>
      </c>
      <c r="O733" s="8">
        <f t="shared" si="132"/>
        <v>18.600000000000001</v>
      </c>
      <c r="P733" s="8">
        <f t="shared" si="132"/>
        <v>13.600000000000001</v>
      </c>
      <c r="Q733" s="8">
        <f t="shared" si="132"/>
        <v>8.6000000000000014</v>
      </c>
      <c r="R733" s="8">
        <f t="shared" si="132"/>
        <v>0</v>
      </c>
      <c r="S733" s="8">
        <f t="shared" si="132"/>
        <v>0</v>
      </c>
      <c r="T733" s="21">
        <f t="shared" si="129"/>
        <v>33</v>
      </c>
      <c r="U733" s="19">
        <f>VLOOKUP($B733,Gas!$B$3:$E$2506,2)</f>
        <v>5.165</v>
      </c>
      <c r="V733" s="44">
        <f t="shared" si="130"/>
        <v>9.4094869312681517</v>
      </c>
      <c r="W733" s="5">
        <f>VLOOKUP($B733,Gas!$B$3:$E$2506,4)</f>
        <v>0.42292349746231134</v>
      </c>
    </row>
    <row r="734" spans="1:23" x14ac:dyDescent="0.2">
      <c r="A734" s="43">
        <f t="shared" si="133"/>
        <v>33</v>
      </c>
      <c r="B734" s="91">
        <v>36795</v>
      </c>
      <c r="C734" s="92">
        <v>49.47</v>
      </c>
      <c r="D734" s="4">
        <f t="shared" si="128"/>
        <v>1.7742894333169178E-2</v>
      </c>
      <c r="E734" s="100">
        <f t="shared" si="134"/>
        <v>1.7039710665893752</v>
      </c>
      <c r="F734" s="2"/>
      <c r="G734" s="8">
        <f t="shared" ref="G734:S743" si="135">IF(G$1="P",MAX(0,G$2-$C734),IF(G$1="C",MAX(0,$C734-G$2)))</f>
        <v>0</v>
      </c>
      <c r="H734" s="8">
        <f t="shared" si="135"/>
        <v>0</v>
      </c>
      <c r="I734" s="8">
        <f t="shared" si="135"/>
        <v>0</v>
      </c>
      <c r="J734" s="8">
        <f t="shared" si="135"/>
        <v>0</v>
      </c>
      <c r="K734" s="8">
        <f t="shared" si="135"/>
        <v>0</v>
      </c>
      <c r="L734" s="8">
        <f t="shared" si="135"/>
        <v>0.53000000000000114</v>
      </c>
      <c r="M734" s="8">
        <f t="shared" si="135"/>
        <v>29.47</v>
      </c>
      <c r="N734" s="8">
        <f t="shared" si="135"/>
        <v>24.47</v>
      </c>
      <c r="O734" s="8">
        <f t="shared" si="135"/>
        <v>19.47</v>
      </c>
      <c r="P734" s="8">
        <f t="shared" si="135"/>
        <v>14.469999999999999</v>
      </c>
      <c r="Q734" s="8">
        <f t="shared" si="135"/>
        <v>9.4699999999999989</v>
      </c>
      <c r="R734" s="8">
        <f t="shared" si="135"/>
        <v>0</v>
      </c>
      <c r="S734" s="8">
        <f t="shared" si="135"/>
        <v>0</v>
      </c>
      <c r="T734" s="21">
        <f t="shared" si="129"/>
        <v>33</v>
      </c>
      <c r="U734" s="19">
        <f>VLOOKUP($B734,Gas!$B$3:$E$2506,2)</f>
        <v>5.1050000000000004</v>
      </c>
      <c r="V734" s="44">
        <f t="shared" si="130"/>
        <v>9.6904995102840346</v>
      </c>
      <c r="W734" s="5">
        <f>VLOOKUP($B734,Gas!$B$3:$E$2506,4)</f>
        <v>0.35447454653253713</v>
      </c>
    </row>
    <row r="735" spans="1:23" x14ac:dyDescent="0.2">
      <c r="A735" s="43">
        <f t="shared" si="133"/>
        <v>33</v>
      </c>
      <c r="B735" s="91">
        <v>36796</v>
      </c>
      <c r="C735" s="92">
        <v>54.9</v>
      </c>
      <c r="D735" s="4">
        <f t="shared" si="128"/>
        <v>0.10414692327586778</v>
      </c>
      <c r="E735" s="100">
        <f t="shared" si="134"/>
        <v>1.7894361338692186</v>
      </c>
      <c r="F735" s="2"/>
      <c r="G735" s="8">
        <f t="shared" si="135"/>
        <v>0</v>
      </c>
      <c r="H735" s="8">
        <f t="shared" si="135"/>
        <v>0</v>
      </c>
      <c r="I735" s="8">
        <f t="shared" si="135"/>
        <v>0</v>
      </c>
      <c r="J735" s="8">
        <f t="shared" si="135"/>
        <v>0</v>
      </c>
      <c r="K735" s="8">
        <f t="shared" si="135"/>
        <v>0</v>
      </c>
      <c r="L735" s="8">
        <f t="shared" si="135"/>
        <v>0</v>
      </c>
      <c r="M735" s="8">
        <f t="shared" si="135"/>
        <v>34.9</v>
      </c>
      <c r="N735" s="8">
        <f t="shared" si="135"/>
        <v>29.9</v>
      </c>
      <c r="O735" s="8">
        <f t="shared" si="135"/>
        <v>24.9</v>
      </c>
      <c r="P735" s="8">
        <f t="shared" si="135"/>
        <v>19.899999999999999</v>
      </c>
      <c r="Q735" s="8">
        <f t="shared" si="135"/>
        <v>14.899999999999999</v>
      </c>
      <c r="R735" s="8">
        <f t="shared" si="135"/>
        <v>4.8999999999999986</v>
      </c>
      <c r="S735" s="8">
        <f t="shared" si="135"/>
        <v>0</v>
      </c>
      <c r="T735" s="21">
        <f t="shared" si="129"/>
        <v>33</v>
      </c>
      <c r="U735" s="19">
        <f>VLOOKUP($B735,Gas!$B$3:$E$2506,2)</f>
        <v>5.2750000000000004</v>
      </c>
      <c r="V735" s="44">
        <f t="shared" si="130"/>
        <v>10.407582938388625</v>
      </c>
      <c r="W735" s="5">
        <f>VLOOKUP($B735,Gas!$B$3:$E$2506,4)</f>
        <v>0.41746729514458691</v>
      </c>
    </row>
    <row r="736" spans="1:23" x14ac:dyDescent="0.2">
      <c r="A736" s="43">
        <f t="shared" si="133"/>
        <v>33</v>
      </c>
      <c r="B736" s="91">
        <v>36797</v>
      </c>
      <c r="C736" s="92">
        <v>61.45</v>
      </c>
      <c r="D736" s="4">
        <f t="shared" si="128"/>
        <v>0.11271048749655903</v>
      </c>
      <c r="E736" s="100">
        <f t="shared" si="134"/>
        <v>1.8560793062585768</v>
      </c>
      <c r="F736" s="2"/>
      <c r="G736" s="8">
        <f t="shared" si="135"/>
        <v>0</v>
      </c>
      <c r="H736" s="8">
        <f t="shared" si="135"/>
        <v>0</v>
      </c>
      <c r="I736" s="8">
        <f t="shared" si="135"/>
        <v>0</v>
      </c>
      <c r="J736" s="8">
        <f t="shared" si="135"/>
        <v>0</v>
      </c>
      <c r="K736" s="8">
        <f t="shared" si="135"/>
        <v>0</v>
      </c>
      <c r="L736" s="8">
        <f t="shared" si="135"/>
        <v>0</v>
      </c>
      <c r="M736" s="8">
        <f t="shared" si="135"/>
        <v>41.45</v>
      </c>
      <c r="N736" s="8">
        <f t="shared" si="135"/>
        <v>36.450000000000003</v>
      </c>
      <c r="O736" s="8">
        <f t="shared" si="135"/>
        <v>31.450000000000003</v>
      </c>
      <c r="P736" s="8">
        <f t="shared" si="135"/>
        <v>26.450000000000003</v>
      </c>
      <c r="Q736" s="8">
        <f t="shared" si="135"/>
        <v>21.450000000000003</v>
      </c>
      <c r="R736" s="8">
        <f t="shared" si="135"/>
        <v>11.450000000000003</v>
      </c>
      <c r="S736" s="8">
        <f t="shared" si="135"/>
        <v>0</v>
      </c>
      <c r="T736" s="21">
        <f t="shared" si="129"/>
        <v>33</v>
      </c>
      <c r="U736" s="19">
        <f>VLOOKUP($B736,Gas!$B$3:$E$2506,2)</f>
        <v>5.35</v>
      </c>
      <c r="V736" s="44">
        <f t="shared" si="130"/>
        <v>11.485981308411215</v>
      </c>
      <c r="W736" s="5">
        <f>VLOOKUP($B736,Gas!$B$3:$E$2506,4)</f>
        <v>0.42647284587187073</v>
      </c>
    </row>
    <row r="737" spans="1:23" x14ac:dyDescent="0.2">
      <c r="A737" s="43">
        <f t="shared" si="133"/>
        <v>33</v>
      </c>
      <c r="B737" s="91">
        <v>36798</v>
      </c>
      <c r="C737" s="92">
        <v>58.6</v>
      </c>
      <c r="D737" s="4">
        <f t="shared" si="128"/>
        <v>-4.7489139429076933E-2</v>
      </c>
      <c r="E737" s="100">
        <f t="shared" si="134"/>
        <v>1.8779520053376371</v>
      </c>
      <c r="F737" s="2"/>
      <c r="G737" s="8">
        <f t="shared" si="135"/>
        <v>0</v>
      </c>
      <c r="H737" s="8">
        <f t="shared" si="135"/>
        <v>0</v>
      </c>
      <c r="I737" s="8">
        <f t="shared" si="135"/>
        <v>0</v>
      </c>
      <c r="J737" s="8">
        <f t="shared" si="135"/>
        <v>0</v>
      </c>
      <c r="K737" s="8">
        <f t="shared" si="135"/>
        <v>0</v>
      </c>
      <c r="L737" s="8">
        <f t="shared" si="135"/>
        <v>0</v>
      </c>
      <c r="M737" s="8">
        <f t="shared" si="135"/>
        <v>38.6</v>
      </c>
      <c r="N737" s="8">
        <f t="shared" si="135"/>
        <v>33.6</v>
      </c>
      <c r="O737" s="8">
        <f t="shared" si="135"/>
        <v>28.6</v>
      </c>
      <c r="P737" s="8">
        <f t="shared" si="135"/>
        <v>23.6</v>
      </c>
      <c r="Q737" s="8">
        <f t="shared" si="135"/>
        <v>18.600000000000001</v>
      </c>
      <c r="R737" s="8">
        <f t="shared" si="135"/>
        <v>8.6000000000000014</v>
      </c>
      <c r="S737" s="8">
        <f t="shared" si="135"/>
        <v>0</v>
      </c>
      <c r="T737" s="21">
        <f t="shared" si="129"/>
        <v>33</v>
      </c>
      <c r="U737" s="19">
        <f>VLOOKUP($B737,Gas!$B$3:$E$2506,2)</f>
        <v>5.2050000000000001</v>
      </c>
      <c r="V737" s="44">
        <f t="shared" si="130"/>
        <v>11.258405379442843</v>
      </c>
      <c r="W737" s="5">
        <f>VLOOKUP($B737,Gas!$B$3:$E$2506,4)</f>
        <v>0.36521759399843917</v>
      </c>
    </row>
    <row r="738" spans="1:23" x14ac:dyDescent="0.2">
      <c r="A738" s="43">
        <f t="shared" si="133"/>
        <v>34</v>
      </c>
      <c r="B738" s="91">
        <v>36801</v>
      </c>
      <c r="C738" s="92">
        <v>57.07</v>
      </c>
      <c r="D738" s="4">
        <f t="shared" si="128"/>
        <v>-2.6456112034350235E-2</v>
      </c>
      <c r="E738" s="100">
        <f t="shared" si="134"/>
        <v>1.7104269236794432</v>
      </c>
      <c r="F738" s="2"/>
      <c r="G738" s="8">
        <f t="shared" si="135"/>
        <v>0</v>
      </c>
      <c r="H738" s="8">
        <f t="shared" si="135"/>
        <v>0</v>
      </c>
      <c r="I738" s="8">
        <f t="shared" si="135"/>
        <v>0</v>
      </c>
      <c r="J738" s="8">
        <f t="shared" si="135"/>
        <v>0</v>
      </c>
      <c r="K738" s="8">
        <f t="shared" si="135"/>
        <v>0</v>
      </c>
      <c r="L738" s="8">
        <f t="shared" si="135"/>
        <v>0</v>
      </c>
      <c r="M738" s="8">
        <f t="shared" si="135"/>
        <v>37.07</v>
      </c>
      <c r="N738" s="8">
        <f t="shared" si="135"/>
        <v>32.07</v>
      </c>
      <c r="O738" s="8">
        <f t="shared" si="135"/>
        <v>27.07</v>
      </c>
      <c r="P738" s="8">
        <f t="shared" si="135"/>
        <v>22.07</v>
      </c>
      <c r="Q738" s="8">
        <f t="shared" si="135"/>
        <v>17.07</v>
      </c>
      <c r="R738" s="8">
        <f t="shared" si="135"/>
        <v>7.07</v>
      </c>
      <c r="S738" s="8">
        <f t="shared" si="135"/>
        <v>0</v>
      </c>
      <c r="T738" s="21">
        <f t="shared" si="129"/>
        <v>34</v>
      </c>
      <c r="U738" s="19">
        <f>VLOOKUP($B738,Gas!$B$3:$E$2506,2)</f>
        <v>5.1050000000000004</v>
      </c>
      <c r="V738" s="44">
        <f t="shared" si="130"/>
        <v>11.179236043095004</v>
      </c>
      <c r="W738" s="5">
        <f>VLOOKUP($B738,Gas!$B$3:$E$2506,4)</f>
        <v>0.30827229492246916</v>
      </c>
    </row>
    <row r="739" spans="1:23" x14ac:dyDescent="0.2">
      <c r="A739" s="43">
        <f t="shared" si="133"/>
        <v>34</v>
      </c>
      <c r="B739" s="91">
        <v>36802</v>
      </c>
      <c r="C739" s="92">
        <v>60.02</v>
      </c>
      <c r="D739" s="4">
        <f t="shared" si="128"/>
        <v>5.039925546360443E-2</v>
      </c>
      <c r="E739" s="100">
        <f t="shared" si="134"/>
        <v>1.549479188421097</v>
      </c>
      <c r="F739" s="2"/>
      <c r="G739" s="8">
        <f t="shared" si="135"/>
        <v>0</v>
      </c>
      <c r="H739" s="8">
        <f t="shared" si="135"/>
        <v>0</v>
      </c>
      <c r="I739" s="8">
        <f t="shared" si="135"/>
        <v>0</v>
      </c>
      <c r="J739" s="8">
        <f t="shared" si="135"/>
        <v>0</v>
      </c>
      <c r="K739" s="8">
        <f t="shared" si="135"/>
        <v>0</v>
      </c>
      <c r="L739" s="8">
        <f t="shared" si="135"/>
        <v>0</v>
      </c>
      <c r="M739" s="8">
        <f t="shared" si="135"/>
        <v>40.020000000000003</v>
      </c>
      <c r="N739" s="8">
        <f t="shared" si="135"/>
        <v>35.020000000000003</v>
      </c>
      <c r="O739" s="8">
        <f t="shared" si="135"/>
        <v>30.020000000000003</v>
      </c>
      <c r="P739" s="8">
        <f t="shared" si="135"/>
        <v>25.020000000000003</v>
      </c>
      <c r="Q739" s="8">
        <f t="shared" si="135"/>
        <v>20.020000000000003</v>
      </c>
      <c r="R739" s="8">
        <f t="shared" si="135"/>
        <v>10.020000000000003</v>
      </c>
      <c r="S739" s="8">
        <f t="shared" si="135"/>
        <v>0</v>
      </c>
      <c r="T739" s="21">
        <f t="shared" si="129"/>
        <v>34</v>
      </c>
      <c r="U739" s="19">
        <f>VLOOKUP($B739,Gas!$B$3:$E$2506,2)</f>
        <v>5.2350000000000003</v>
      </c>
      <c r="V739" s="44">
        <f t="shared" si="130"/>
        <v>11.465138490926456</v>
      </c>
      <c r="W739" s="5">
        <f>VLOOKUP($B739,Gas!$B$3:$E$2506,4)</f>
        <v>0.34694306177981277</v>
      </c>
    </row>
    <row r="740" spans="1:23" x14ac:dyDescent="0.2">
      <c r="A740" s="43">
        <f t="shared" si="133"/>
        <v>34</v>
      </c>
      <c r="B740" s="91">
        <v>36803</v>
      </c>
      <c r="C740" s="92">
        <v>57.13</v>
      </c>
      <c r="D740" s="4">
        <f t="shared" si="128"/>
        <v>-4.9348467275849857E-2</v>
      </c>
      <c r="E740" s="100">
        <f t="shared" si="134"/>
        <v>1.5366930366695872</v>
      </c>
      <c r="F740" s="2"/>
      <c r="G740" s="8">
        <f t="shared" si="135"/>
        <v>0</v>
      </c>
      <c r="H740" s="8">
        <f t="shared" si="135"/>
        <v>0</v>
      </c>
      <c r="I740" s="8">
        <f t="shared" si="135"/>
        <v>0</v>
      </c>
      <c r="J740" s="8">
        <f t="shared" si="135"/>
        <v>0</v>
      </c>
      <c r="K740" s="8">
        <f t="shared" si="135"/>
        <v>0</v>
      </c>
      <c r="L740" s="8">
        <f t="shared" si="135"/>
        <v>0</v>
      </c>
      <c r="M740" s="8">
        <f t="shared" si="135"/>
        <v>37.130000000000003</v>
      </c>
      <c r="N740" s="8">
        <f t="shared" si="135"/>
        <v>32.130000000000003</v>
      </c>
      <c r="O740" s="8">
        <f t="shared" si="135"/>
        <v>27.130000000000003</v>
      </c>
      <c r="P740" s="8">
        <f t="shared" si="135"/>
        <v>22.130000000000003</v>
      </c>
      <c r="Q740" s="8">
        <f t="shared" si="135"/>
        <v>17.130000000000003</v>
      </c>
      <c r="R740" s="8">
        <f t="shared" si="135"/>
        <v>7.1300000000000026</v>
      </c>
      <c r="S740" s="8">
        <f t="shared" si="135"/>
        <v>0</v>
      </c>
      <c r="T740" s="21">
        <f t="shared" si="129"/>
        <v>34</v>
      </c>
      <c r="U740" s="19">
        <f>VLOOKUP($B740,Gas!$B$3:$E$2506,2)</f>
        <v>5.2350000000000003</v>
      </c>
      <c r="V740" s="44">
        <f t="shared" si="130"/>
        <v>10.913085004775549</v>
      </c>
      <c r="W740" s="5">
        <f>VLOOKUP($B740,Gas!$B$3:$E$2506,4)</f>
        <v>0.34694306177981277</v>
      </c>
    </row>
    <row r="741" spans="1:23" x14ac:dyDescent="0.2">
      <c r="A741" s="43">
        <f t="shared" si="133"/>
        <v>34</v>
      </c>
      <c r="B741" s="91">
        <v>36804</v>
      </c>
      <c r="C741" s="92">
        <v>62.49</v>
      </c>
      <c r="D741" s="4">
        <f t="shared" si="128"/>
        <v>8.9677171204619183E-2</v>
      </c>
      <c r="E741" s="100">
        <f t="shared" si="134"/>
        <v>1.5084934582656906</v>
      </c>
      <c r="F741" s="2"/>
      <c r="G741" s="8">
        <f t="shared" si="135"/>
        <v>0</v>
      </c>
      <c r="H741" s="8">
        <f t="shared" si="135"/>
        <v>0</v>
      </c>
      <c r="I741" s="8">
        <f t="shared" si="135"/>
        <v>0</v>
      </c>
      <c r="J741" s="8">
        <f t="shared" si="135"/>
        <v>0</v>
      </c>
      <c r="K741" s="8">
        <f t="shared" si="135"/>
        <v>0</v>
      </c>
      <c r="L741" s="8">
        <f t="shared" si="135"/>
        <v>0</v>
      </c>
      <c r="M741" s="8">
        <f t="shared" si="135"/>
        <v>42.49</v>
      </c>
      <c r="N741" s="8">
        <f t="shared" si="135"/>
        <v>37.49</v>
      </c>
      <c r="O741" s="8">
        <f t="shared" si="135"/>
        <v>32.49</v>
      </c>
      <c r="P741" s="8">
        <f t="shared" si="135"/>
        <v>27.490000000000002</v>
      </c>
      <c r="Q741" s="8">
        <f t="shared" si="135"/>
        <v>22.490000000000002</v>
      </c>
      <c r="R741" s="8">
        <f t="shared" si="135"/>
        <v>12.490000000000002</v>
      </c>
      <c r="S741" s="8">
        <f t="shared" si="135"/>
        <v>0</v>
      </c>
      <c r="T741" s="21">
        <f t="shared" si="129"/>
        <v>34</v>
      </c>
      <c r="U741" s="19">
        <f>VLOOKUP($B741,Gas!$B$3:$E$2506,2)</f>
        <v>5.2149999999999999</v>
      </c>
      <c r="V741" s="44">
        <f t="shared" si="130"/>
        <v>11.982742090124642</v>
      </c>
      <c r="W741" s="5">
        <f>VLOOKUP($B741,Gas!$B$3:$E$2506,4)</f>
        <v>0.34831340365390001</v>
      </c>
    </row>
    <row r="742" spans="1:23" x14ac:dyDescent="0.2">
      <c r="A742" s="43">
        <f t="shared" si="133"/>
        <v>34</v>
      </c>
      <c r="B742" s="91">
        <v>36805</v>
      </c>
      <c r="C742" s="92">
        <v>59.15</v>
      </c>
      <c r="D742" s="4">
        <f t="shared" si="128"/>
        <v>-5.4929953516594618E-2</v>
      </c>
      <c r="E742" s="100">
        <f t="shared" si="134"/>
        <v>1.0653023394149137</v>
      </c>
      <c r="F742" s="2"/>
      <c r="G742" s="8">
        <f t="shared" si="135"/>
        <v>0</v>
      </c>
      <c r="H742" s="8">
        <f t="shared" si="135"/>
        <v>0</v>
      </c>
      <c r="I742" s="8">
        <f t="shared" si="135"/>
        <v>0</v>
      </c>
      <c r="J742" s="8">
        <f t="shared" si="135"/>
        <v>0</v>
      </c>
      <c r="K742" s="8">
        <f t="shared" si="135"/>
        <v>0</v>
      </c>
      <c r="L742" s="8">
        <f t="shared" si="135"/>
        <v>0</v>
      </c>
      <c r="M742" s="8">
        <f t="shared" si="135"/>
        <v>39.15</v>
      </c>
      <c r="N742" s="8">
        <f t="shared" si="135"/>
        <v>34.15</v>
      </c>
      <c r="O742" s="8">
        <f t="shared" si="135"/>
        <v>29.15</v>
      </c>
      <c r="P742" s="8">
        <f t="shared" si="135"/>
        <v>24.15</v>
      </c>
      <c r="Q742" s="8">
        <f t="shared" si="135"/>
        <v>19.149999999999999</v>
      </c>
      <c r="R742" s="8">
        <f t="shared" si="135"/>
        <v>9.1499999999999986</v>
      </c>
      <c r="S742" s="8">
        <f t="shared" si="135"/>
        <v>0</v>
      </c>
      <c r="T742" s="21">
        <f t="shared" si="129"/>
        <v>34</v>
      </c>
      <c r="U742" s="19">
        <f>VLOOKUP($B742,Gas!$B$3:$E$2506,2)</f>
        <v>5.25</v>
      </c>
      <c r="V742" s="44">
        <f t="shared" si="130"/>
        <v>11.266666666666666</v>
      </c>
      <c r="W742" s="5">
        <f>VLOOKUP($B742,Gas!$B$3:$E$2506,4)</f>
        <v>0.33881383807853999</v>
      </c>
    </row>
    <row r="743" spans="1:23" x14ac:dyDescent="0.2">
      <c r="A743" s="43">
        <f t="shared" si="133"/>
        <v>34</v>
      </c>
      <c r="B743" s="91">
        <v>36808</v>
      </c>
      <c r="C743" s="92">
        <v>60.6</v>
      </c>
      <c r="D743" s="4">
        <f t="shared" si="128"/>
        <v>2.4218302650872981E-2</v>
      </c>
      <c r="E743" s="100">
        <f t="shared" si="134"/>
        <v>1.0351030856346304</v>
      </c>
      <c r="F743" s="2"/>
      <c r="G743" s="8">
        <f t="shared" si="135"/>
        <v>0</v>
      </c>
      <c r="H743" s="8">
        <f t="shared" si="135"/>
        <v>0</v>
      </c>
      <c r="I743" s="8">
        <f t="shared" si="135"/>
        <v>0</v>
      </c>
      <c r="J743" s="8">
        <f t="shared" si="135"/>
        <v>0</v>
      </c>
      <c r="K743" s="8">
        <f t="shared" si="135"/>
        <v>0</v>
      </c>
      <c r="L743" s="8">
        <f t="shared" si="135"/>
        <v>0</v>
      </c>
      <c r="M743" s="8">
        <f t="shared" si="135"/>
        <v>40.6</v>
      </c>
      <c r="N743" s="8">
        <f t="shared" si="135"/>
        <v>35.6</v>
      </c>
      <c r="O743" s="8">
        <f t="shared" si="135"/>
        <v>30.6</v>
      </c>
      <c r="P743" s="8">
        <f t="shared" si="135"/>
        <v>25.6</v>
      </c>
      <c r="Q743" s="8">
        <f t="shared" si="135"/>
        <v>20.6</v>
      </c>
      <c r="R743" s="8">
        <f t="shared" si="135"/>
        <v>10.600000000000001</v>
      </c>
      <c r="S743" s="8">
        <f t="shared" si="135"/>
        <v>0</v>
      </c>
      <c r="T743" s="21">
        <f t="shared" si="129"/>
        <v>34</v>
      </c>
      <c r="U743" s="19">
        <f>VLOOKUP($B743,Gas!$B$3:$E$2506,2)</f>
        <v>5.0599999999999996</v>
      </c>
      <c r="V743" s="44">
        <f t="shared" si="130"/>
        <v>11.976284584980238</v>
      </c>
      <c r="W743" s="5">
        <f>VLOOKUP($B743,Gas!$B$3:$E$2506,4)</f>
        <v>0.29601124171081961</v>
      </c>
    </row>
    <row r="744" spans="1:23" x14ac:dyDescent="0.2">
      <c r="A744" s="43">
        <f t="shared" si="133"/>
        <v>34</v>
      </c>
      <c r="B744" s="91">
        <v>36809</v>
      </c>
      <c r="C744" s="92">
        <v>58.18</v>
      </c>
      <c r="D744" s="4">
        <f t="shared" si="128"/>
        <v>-4.0753240008213266E-2</v>
      </c>
      <c r="E744" s="100">
        <f t="shared" si="134"/>
        <v>1.0821442596370765</v>
      </c>
      <c r="F744" s="2"/>
      <c r="G744" s="8">
        <f t="shared" ref="G744:S753" si="136">IF(G$1="P",MAX(0,G$2-$C744),IF(G$1="C",MAX(0,$C744-G$2)))</f>
        <v>0</v>
      </c>
      <c r="H744" s="8">
        <f t="shared" si="136"/>
        <v>0</v>
      </c>
      <c r="I744" s="8">
        <f t="shared" si="136"/>
        <v>0</v>
      </c>
      <c r="J744" s="8">
        <f t="shared" si="136"/>
        <v>0</v>
      </c>
      <c r="K744" s="8">
        <f t="shared" si="136"/>
        <v>0</v>
      </c>
      <c r="L744" s="8">
        <f t="shared" si="136"/>
        <v>0</v>
      </c>
      <c r="M744" s="8">
        <f t="shared" si="136"/>
        <v>38.18</v>
      </c>
      <c r="N744" s="8">
        <f t="shared" si="136"/>
        <v>33.18</v>
      </c>
      <c r="O744" s="8">
        <f t="shared" si="136"/>
        <v>28.18</v>
      </c>
      <c r="P744" s="8">
        <f t="shared" si="136"/>
        <v>23.18</v>
      </c>
      <c r="Q744" s="8">
        <f t="shared" si="136"/>
        <v>18.18</v>
      </c>
      <c r="R744" s="8">
        <f t="shared" si="136"/>
        <v>8.18</v>
      </c>
      <c r="S744" s="8">
        <f t="shared" si="136"/>
        <v>0</v>
      </c>
      <c r="T744" s="21">
        <f t="shared" si="129"/>
        <v>34</v>
      </c>
      <c r="U744" s="19">
        <f>VLOOKUP($B744,Gas!$B$3:$E$2506,2)</f>
        <v>5.0549999999999997</v>
      </c>
      <c r="V744" s="44">
        <f t="shared" si="130"/>
        <v>11.509396636993078</v>
      </c>
      <c r="W744" s="5">
        <f>VLOOKUP($B744,Gas!$B$3:$E$2506,4)</f>
        <v>0.29140539360415429</v>
      </c>
    </row>
    <row r="745" spans="1:23" x14ac:dyDescent="0.2">
      <c r="A745" s="43">
        <f t="shared" si="133"/>
        <v>34</v>
      </c>
      <c r="B745" s="91">
        <v>36810</v>
      </c>
      <c r="C745" s="92">
        <v>60.33</v>
      </c>
      <c r="D745" s="4">
        <f t="shared" si="128"/>
        <v>3.6287839385614716E-2</v>
      </c>
      <c r="E745" s="100">
        <f t="shared" si="134"/>
        <v>0.97707124388788091</v>
      </c>
      <c r="F745" s="2"/>
      <c r="G745" s="8">
        <f t="shared" si="136"/>
        <v>0</v>
      </c>
      <c r="H745" s="8">
        <f t="shared" si="136"/>
        <v>0</v>
      </c>
      <c r="I745" s="8">
        <f t="shared" si="136"/>
        <v>0</v>
      </c>
      <c r="J745" s="8">
        <f t="shared" si="136"/>
        <v>0</v>
      </c>
      <c r="K745" s="8">
        <f t="shared" si="136"/>
        <v>0</v>
      </c>
      <c r="L745" s="8">
        <f t="shared" si="136"/>
        <v>0</v>
      </c>
      <c r="M745" s="8">
        <f t="shared" si="136"/>
        <v>40.33</v>
      </c>
      <c r="N745" s="8">
        <f t="shared" si="136"/>
        <v>35.33</v>
      </c>
      <c r="O745" s="8">
        <f t="shared" si="136"/>
        <v>30.33</v>
      </c>
      <c r="P745" s="8">
        <f t="shared" si="136"/>
        <v>25.33</v>
      </c>
      <c r="Q745" s="8">
        <f t="shared" si="136"/>
        <v>20.329999999999998</v>
      </c>
      <c r="R745" s="8">
        <f t="shared" si="136"/>
        <v>10.329999999999998</v>
      </c>
      <c r="S745" s="8">
        <f t="shared" si="136"/>
        <v>0</v>
      </c>
      <c r="T745" s="21">
        <f t="shared" si="129"/>
        <v>34</v>
      </c>
      <c r="U745" s="19">
        <f>VLOOKUP($B745,Gas!$B$3:$E$2506,2)</f>
        <v>5.08</v>
      </c>
      <c r="V745" s="44">
        <f t="shared" si="130"/>
        <v>11.875984251968504</v>
      </c>
      <c r="W745" s="5">
        <f>VLOOKUP($B745,Gas!$B$3:$E$2506,4)</f>
        <v>0.28998039814863269</v>
      </c>
    </row>
    <row r="746" spans="1:23" x14ac:dyDescent="0.2">
      <c r="A746" s="43">
        <f t="shared" si="133"/>
        <v>34</v>
      </c>
      <c r="B746" s="91">
        <v>36811</v>
      </c>
      <c r="C746" s="92">
        <v>60.04</v>
      </c>
      <c r="D746" s="4">
        <f t="shared" si="128"/>
        <v>-4.8184856874091981E-3</v>
      </c>
      <c r="E746" s="100">
        <f t="shared" si="134"/>
        <v>0.79097846458842302</v>
      </c>
      <c r="F746" s="2"/>
      <c r="G746" s="8">
        <f t="shared" si="136"/>
        <v>0</v>
      </c>
      <c r="H746" s="8">
        <f t="shared" si="136"/>
        <v>0</v>
      </c>
      <c r="I746" s="8">
        <f t="shared" si="136"/>
        <v>0</v>
      </c>
      <c r="J746" s="8">
        <f t="shared" si="136"/>
        <v>0</v>
      </c>
      <c r="K746" s="8">
        <f t="shared" si="136"/>
        <v>0</v>
      </c>
      <c r="L746" s="8">
        <f t="shared" si="136"/>
        <v>0</v>
      </c>
      <c r="M746" s="8">
        <f t="shared" si="136"/>
        <v>40.04</v>
      </c>
      <c r="N746" s="8">
        <f t="shared" si="136"/>
        <v>35.04</v>
      </c>
      <c r="O746" s="8">
        <f t="shared" si="136"/>
        <v>30.04</v>
      </c>
      <c r="P746" s="8">
        <f t="shared" si="136"/>
        <v>25.04</v>
      </c>
      <c r="Q746" s="8">
        <f t="shared" si="136"/>
        <v>20.04</v>
      </c>
      <c r="R746" s="8">
        <f t="shared" si="136"/>
        <v>10.039999999999999</v>
      </c>
      <c r="S746" s="8">
        <f t="shared" si="136"/>
        <v>0</v>
      </c>
      <c r="T746" s="21">
        <f t="shared" si="129"/>
        <v>34</v>
      </c>
      <c r="U746" s="19">
        <f>VLOOKUP($B746,Gas!$B$3:$E$2506,2)</f>
        <v>5.16</v>
      </c>
      <c r="V746" s="44">
        <f t="shared" si="130"/>
        <v>11.635658914728682</v>
      </c>
      <c r="W746" s="5">
        <f>VLOOKUP($B746,Gas!$B$3:$E$2506,4)</f>
        <v>0.30597763161061142</v>
      </c>
    </row>
    <row r="747" spans="1:23" x14ac:dyDescent="0.2">
      <c r="A747" s="43">
        <f t="shared" si="133"/>
        <v>34</v>
      </c>
      <c r="B747" s="91">
        <v>36812</v>
      </c>
      <c r="C747" s="92">
        <v>59.36</v>
      </c>
      <c r="D747" s="4">
        <f t="shared" si="128"/>
        <v>-1.1390407906136187E-2</v>
      </c>
      <c r="E747" s="100">
        <f t="shared" si="134"/>
        <v>0.75341982278044384</v>
      </c>
      <c r="F747" s="2"/>
      <c r="G747" s="8">
        <f t="shared" si="136"/>
        <v>0</v>
      </c>
      <c r="H747" s="8">
        <f t="shared" si="136"/>
        <v>0</v>
      </c>
      <c r="I747" s="8">
        <f t="shared" si="136"/>
        <v>0</v>
      </c>
      <c r="J747" s="8">
        <f t="shared" si="136"/>
        <v>0</v>
      </c>
      <c r="K747" s="8">
        <f t="shared" si="136"/>
        <v>0</v>
      </c>
      <c r="L747" s="8">
        <f t="shared" si="136"/>
        <v>0</v>
      </c>
      <c r="M747" s="8">
        <f t="shared" si="136"/>
        <v>39.36</v>
      </c>
      <c r="N747" s="8">
        <f t="shared" si="136"/>
        <v>34.36</v>
      </c>
      <c r="O747" s="8">
        <f t="shared" si="136"/>
        <v>29.36</v>
      </c>
      <c r="P747" s="8">
        <f t="shared" si="136"/>
        <v>24.36</v>
      </c>
      <c r="Q747" s="8">
        <f t="shared" si="136"/>
        <v>19.36</v>
      </c>
      <c r="R747" s="8">
        <f t="shared" si="136"/>
        <v>9.36</v>
      </c>
      <c r="S747" s="8">
        <f t="shared" si="136"/>
        <v>0</v>
      </c>
      <c r="T747" s="21">
        <f t="shared" si="129"/>
        <v>34</v>
      </c>
      <c r="U747" s="19">
        <f>VLOOKUP($B747,Gas!$B$3:$E$2506,2)</f>
        <v>5.5449999999999999</v>
      </c>
      <c r="V747" s="44">
        <f t="shared" si="130"/>
        <v>10.705139765554554</v>
      </c>
      <c r="W747" s="5">
        <f>VLOOKUP($B747,Gas!$B$3:$E$2506,4)</f>
        <v>0.51480794823695653</v>
      </c>
    </row>
    <row r="748" spans="1:23" x14ac:dyDescent="0.2">
      <c r="A748" s="43">
        <f t="shared" si="133"/>
        <v>34</v>
      </c>
      <c r="B748" s="91">
        <v>36815</v>
      </c>
      <c r="C748" s="92">
        <v>63.01</v>
      </c>
      <c r="D748" s="4">
        <f t="shared" si="128"/>
        <v>5.9672845094839062E-2</v>
      </c>
      <c r="E748" s="100">
        <f t="shared" si="134"/>
        <v>0.78761638371181752</v>
      </c>
      <c r="F748" s="2"/>
      <c r="G748" s="8">
        <f t="shared" si="136"/>
        <v>0</v>
      </c>
      <c r="H748" s="8">
        <f t="shared" si="136"/>
        <v>0</v>
      </c>
      <c r="I748" s="8">
        <f t="shared" si="136"/>
        <v>0</v>
      </c>
      <c r="J748" s="8">
        <f t="shared" si="136"/>
        <v>0</v>
      </c>
      <c r="K748" s="8">
        <f t="shared" si="136"/>
        <v>0</v>
      </c>
      <c r="L748" s="8">
        <f t="shared" si="136"/>
        <v>0</v>
      </c>
      <c r="M748" s="8">
        <f t="shared" si="136"/>
        <v>43.01</v>
      </c>
      <c r="N748" s="8">
        <f t="shared" si="136"/>
        <v>38.01</v>
      </c>
      <c r="O748" s="8">
        <f t="shared" si="136"/>
        <v>33.01</v>
      </c>
      <c r="P748" s="8">
        <f t="shared" si="136"/>
        <v>28.009999999999998</v>
      </c>
      <c r="Q748" s="8">
        <f t="shared" si="136"/>
        <v>23.009999999999998</v>
      </c>
      <c r="R748" s="8">
        <f t="shared" si="136"/>
        <v>13.009999999999998</v>
      </c>
      <c r="S748" s="8">
        <f t="shared" si="136"/>
        <v>0</v>
      </c>
      <c r="T748" s="21">
        <f t="shared" si="129"/>
        <v>34</v>
      </c>
      <c r="U748" s="19">
        <f>VLOOKUP($B748,Gas!$B$3:$E$2506,2)</f>
        <v>5.43</v>
      </c>
      <c r="V748" s="44">
        <f t="shared" si="130"/>
        <v>11.604051565377533</v>
      </c>
      <c r="W748" s="5">
        <f>VLOOKUP($B748,Gas!$B$3:$E$2506,4)</f>
        <v>0.53781484696421089</v>
      </c>
    </row>
    <row r="749" spans="1:23" x14ac:dyDescent="0.2">
      <c r="A749" s="43">
        <f t="shared" si="133"/>
        <v>34</v>
      </c>
      <c r="B749" s="91">
        <v>36816</v>
      </c>
      <c r="C749" s="92">
        <v>64.34</v>
      </c>
      <c r="D749" s="4">
        <f t="shared" si="128"/>
        <v>2.0888077856916192E-2</v>
      </c>
      <c r="E749" s="100">
        <f t="shared" si="134"/>
        <v>0.75875939220447586</v>
      </c>
      <c r="F749" s="2"/>
      <c r="G749" s="8">
        <f t="shared" si="136"/>
        <v>0</v>
      </c>
      <c r="H749" s="8">
        <f t="shared" si="136"/>
        <v>0</v>
      </c>
      <c r="I749" s="8">
        <f t="shared" si="136"/>
        <v>0</v>
      </c>
      <c r="J749" s="8">
        <f t="shared" si="136"/>
        <v>0</v>
      </c>
      <c r="K749" s="8">
        <f t="shared" si="136"/>
        <v>0</v>
      </c>
      <c r="L749" s="8">
        <f t="shared" si="136"/>
        <v>0</v>
      </c>
      <c r="M749" s="8">
        <f t="shared" si="136"/>
        <v>44.34</v>
      </c>
      <c r="N749" s="8">
        <f t="shared" si="136"/>
        <v>39.340000000000003</v>
      </c>
      <c r="O749" s="8">
        <f t="shared" si="136"/>
        <v>34.340000000000003</v>
      </c>
      <c r="P749" s="8">
        <f t="shared" si="136"/>
        <v>29.340000000000003</v>
      </c>
      <c r="Q749" s="8">
        <f t="shared" si="136"/>
        <v>24.340000000000003</v>
      </c>
      <c r="R749" s="8">
        <f t="shared" si="136"/>
        <v>14.340000000000003</v>
      </c>
      <c r="S749" s="8">
        <f t="shared" si="136"/>
        <v>0</v>
      </c>
      <c r="T749" s="21">
        <f t="shared" si="129"/>
        <v>34</v>
      </c>
      <c r="U749" s="19">
        <f>VLOOKUP($B749,Gas!$B$3:$E$2506,2)</f>
        <v>5.34</v>
      </c>
      <c r="V749" s="44">
        <f t="shared" si="130"/>
        <v>12.04868913857678</v>
      </c>
      <c r="W749" s="5">
        <f>VLOOKUP($B749,Gas!$B$3:$E$2506,4)</f>
        <v>0.48817224226407846</v>
      </c>
    </row>
    <row r="750" spans="1:23" x14ac:dyDescent="0.2">
      <c r="A750" s="43">
        <f t="shared" si="133"/>
        <v>34</v>
      </c>
      <c r="B750" s="91">
        <v>36817</v>
      </c>
      <c r="C750" s="92">
        <v>63.17</v>
      </c>
      <c r="D750" s="4">
        <f t="shared" si="128"/>
        <v>-1.8352016900271283E-2</v>
      </c>
      <c r="E750" s="100">
        <f t="shared" si="134"/>
        <v>0.70907496807835302</v>
      </c>
      <c r="F750" s="2"/>
      <c r="G750" s="8">
        <f t="shared" si="136"/>
        <v>0</v>
      </c>
      <c r="H750" s="8">
        <f t="shared" si="136"/>
        <v>0</v>
      </c>
      <c r="I750" s="8">
        <f t="shared" si="136"/>
        <v>0</v>
      </c>
      <c r="J750" s="8">
        <f t="shared" si="136"/>
        <v>0</v>
      </c>
      <c r="K750" s="8">
        <f t="shared" si="136"/>
        <v>0</v>
      </c>
      <c r="L750" s="8">
        <f t="shared" si="136"/>
        <v>0</v>
      </c>
      <c r="M750" s="8">
        <f t="shared" si="136"/>
        <v>43.17</v>
      </c>
      <c r="N750" s="8">
        <f t="shared" si="136"/>
        <v>38.17</v>
      </c>
      <c r="O750" s="8">
        <f t="shared" si="136"/>
        <v>33.17</v>
      </c>
      <c r="P750" s="8">
        <f t="shared" si="136"/>
        <v>28.17</v>
      </c>
      <c r="Q750" s="8">
        <f t="shared" si="136"/>
        <v>23.17</v>
      </c>
      <c r="R750" s="8">
        <f t="shared" si="136"/>
        <v>13.170000000000002</v>
      </c>
      <c r="S750" s="8">
        <f t="shared" si="136"/>
        <v>0</v>
      </c>
      <c r="T750" s="21">
        <f t="shared" si="129"/>
        <v>34</v>
      </c>
      <c r="U750" s="19">
        <f>VLOOKUP($B750,Gas!$B$3:$E$2506,2)</f>
        <v>5.27</v>
      </c>
      <c r="V750" s="44">
        <f t="shared" si="130"/>
        <v>11.986717267552184</v>
      </c>
      <c r="W750" s="5">
        <f>VLOOKUP($B750,Gas!$B$3:$E$2506,4)</f>
        <v>0.50043163881168873</v>
      </c>
    </row>
    <row r="751" spans="1:23" x14ac:dyDescent="0.2">
      <c r="A751" s="43">
        <f t="shared" si="133"/>
        <v>34</v>
      </c>
      <c r="B751" s="91">
        <v>36818</v>
      </c>
      <c r="C751" s="92">
        <v>64.239999999999995</v>
      </c>
      <c r="D751" s="4">
        <f t="shared" si="128"/>
        <v>1.6796564727897083E-2</v>
      </c>
      <c r="E751" s="100">
        <f t="shared" si="134"/>
        <v>0.55961833623252211</v>
      </c>
      <c r="F751" s="2"/>
      <c r="G751" s="8">
        <f t="shared" si="136"/>
        <v>0</v>
      </c>
      <c r="H751" s="8">
        <f t="shared" si="136"/>
        <v>0</v>
      </c>
      <c r="I751" s="8">
        <f t="shared" si="136"/>
        <v>0</v>
      </c>
      <c r="J751" s="8">
        <f t="shared" si="136"/>
        <v>0</v>
      </c>
      <c r="K751" s="8">
        <f t="shared" si="136"/>
        <v>0</v>
      </c>
      <c r="L751" s="8">
        <f t="shared" si="136"/>
        <v>0</v>
      </c>
      <c r="M751" s="8">
        <f t="shared" si="136"/>
        <v>44.239999999999995</v>
      </c>
      <c r="N751" s="8">
        <f t="shared" si="136"/>
        <v>39.239999999999995</v>
      </c>
      <c r="O751" s="8">
        <f t="shared" si="136"/>
        <v>34.239999999999995</v>
      </c>
      <c r="P751" s="8">
        <f t="shared" si="136"/>
        <v>29.239999999999995</v>
      </c>
      <c r="Q751" s="8">
        <f t="shared" si="136"/>
        <v>24.239999999999995</v>
      </c>
      <c r="R751" s="8">
        <f t="shared" si="136"/>
        <v>14.239999999999995</v>
      </c>
      <c r="S751" s="8">
        <f t="shared" si="136"/>
        <v>0</v>
      </c>
      <c r="T751" s="21">
        <f t="shared" si="129"/>
        <v>34</v>
      </c>
      <c r="U751" s="19">
        <f>VLOOKUP($B751,Gas!$B$3:$E$2506,2)</f>
        <v>5.38</v>
      </c>
      <c r="V751" s="44">
        <f t="shared" si="130"/>
        <v>11.940520446096654</v>
      </c>
      <c r="W751" s="5">
        <f>VLOOKUP($B751,Gas!$B$3:$E$2506,4)</f>
        <v>0.50911168666851869</v>
      </c>
    </row>
    <row r="752" spans="1:23" x14ac:dyDescent="0.2">
      <c r="A752" s="43">
        <f t="shared" si="133"/>
        <v>34</v>
      </c>
      <c r="B752" s="91">
        <v>36819</v>
      </c>
      <c r="C752" s="92">
        <v>58.95</v>
      </c>
      <c r="D752" s="4">
        <f t="shared" si="128"/>
        <v>-8.5936442655126108E-2</v>
      </c>
      <c r="E752" s="100">
        <f t="shared" si="134"/>
        <v>0.6607471699110925</v>
      </c>
      <c r="F752" s="2"/>
      <c r="G752" s="8">
        <f t="shared" si="136"/>
        <v>0</v>
      </c>
      <c r="H752" s="8">
        <f t="shared" si="136"/>
        <v>0</v>
      </c>
      <c r="I752" s="8">
        <f t="shared" si="136"/>
        <v>0</v>
      </c>
      <c r="J752" s="8">
        <f t="shared" si="136"/>
        <v>0</v>
      </c>
      <c r="K752" s="8">
        <f t="shared" si="136"/>
        <v>0</v>
      </c>
      <c r="L752" s="8">
        <f t="shared" si="136"/>
        <v>0</v>
      </c>
      <c r="M752" s="8">
        <f t="shared" si="136"/>
        <v>38.950000000000003</v>
      </c>
      <c r="N752" s="8">
        <f t="shared" si="136"/>
        <v>33.950000000000003</v>
      </c>
      <c r="O752" s="8">
        <f t="shared" si="136"/>
        <v>28.950000000000003</v>
      </c>
      <c r="P752" s="8">
        <f t="shared" si="136"/>
        <v>23.950000000000003</v>
      </c>
      <c r="Q752" s="8">
        <f t="shared" si="136"/>
        <v>18.950000000000003</v>
      </c>
      <c r="R752" s="8">
        <f t="shared" si="136"/>
        <v>8.9500000000000028</v>
      </c>
      <c r="S752" s="8">
        <f t="shared" si="136"/>
        <v>0</v>
      </c>
      <c r="T752" s="21">
        <f t="shared" si="129"/>
        <v>34</v>
      </c>
      <c r="U752" s="19">
        <f>VLOOKUP($B752,Gas!$B$3:$E$2506,2)</f>
        <v>5.04</v>
      </c>
      <c r="V752" s="44">
        <f t="shared" si="130"/>
        <v>11.696428571428571</v>
      </c>
      <c r="W752" s="5">
        <f>VLOOKUP($B752,Gas!$B$3:$E$2506,4)</f>
        <v>0.66873643696423657</v>
      </c>
    </row>
    <row r="753" spans="1:23" x14ac:dyDescent="0.2">
      <c r="A753" s="43">
        <f t="shared" si="133"/>
        <v>34</v>
      </c>
      <c r="B753" s="91">
        <v>36822</v>
      </c>
      <c r="C753" s="92">
        <v>67.55</v>
      </c>
      <c r="D753" s="4">
        <f t="shared" si="128"/>
        <v>0.1361784374228279</v>
      </c>
      <c r="E753" s="100">
        <f t="shared" si="134"/>
        <v>0.95010964346989624</v>
      </c>
      <c r="F753" s="2"/>
      <c r="G753" s="8">
        <f t="shared" si="136"/>
        <v>0</v>
      </c>
      <c r="H753" s="8">
        <f t="shared" si="136"/>
        <v>0</v>
      </c>
      <c r="I753" s="8">
        <f t="shared" si="136"/>
        <v>0</v>
      </c>
      <c r="J753" s="8">
        <f t="shared" si="136"/>
        <v>0</v>
      </c>
      <c r="K753" s="8">
        <f t="shared" si="136"/>
        <v>0</v>
      </c>
      <c r="L753" s="8">
        <f t="shared" si="136"/>
        <v>0</v>
      </c>
      <c r="M753" s="8">
        <f t="shared" si="136"/>
        <v>47.55</v>
      </c>
      <c r="N753" s="8">
        <f t="shared" si="136"/>
        <v>42.55</v>
      </c>
      <c r="O753" s="8">
        <f t="shared" si="136"/>
        <v>37.549999999999997</v>
      </c>
      <c r="P753" s="8">
        <f t="shared" si="136"/>
        <v>32.549999999999997</v>
      </c>
      <c r="Q753" s="8">
        <f t="shared" si="136"/>
        <v>27.549999999999997</v>
      </c>
      <c r="R753" s="8">
        <f t="shared" si="136"/>
        <v>17.549999999999997</v>
      </c>
      <c r="S753" s="8">
        <f t="shared" si="136"/>
        <v>0</v>
      </c>
      <c r="T753" s="21">
        <f t="shared" si="129"/>
        <v>34</v>
      </c>
      <c r="U753" s="19">
        <f>VLOOKUP($B753,Gas!$B$3:$E$2506,2)</f>
        <v>4.8449999999999998</v>
      </c>
      <c r="V753" s="44">
        <f t="shared" si="130"/>
        <v>13.942208462332301</v>
      </c>
      <c r="W753" s="5">
        <f>VLOOKUP($B753,Gas!$B$3:$E$2506,4)</f>
        <v>0.46436701397865554</v>
      </c>
    </row>
    <row r="754" spans="1:23" x14ac:dyDescent="0.2">
      <c r="A754" s="43">
        <f t="shared" si="133"/>
        <v>34</v>
      </c>
      <c r="B754" s="91">
        <v>36823</v>
      </c>
      <c r="C754" s="92">
        <v>67.38</v>
      </c>
      <c r="D754" s="4">
        <f t="shared" si="128"/>
        <v>-2.51982642780104E-3</v>
      </c>
      <c r="E754" s="100">
        <f t="shared" si="134"/>
        <v>0.91083934148877421</v>
      </c>
      <c r="F754" s="2"/>
      <c r="G754" s="8">
        <f t="shared" ref="G754:S763" si="137">IF(G$1="P",MAX(0,G$2-$C754),IF(G$1="C",MAX(0,$C754-G$2)))</f>
        <v>0</v>
      </c>
      <c r="H754" s="8">
        <f t="shared" si="137"/>
        <v>0</v>
      </c>
      <c r="I754" s="8">
        <f t="shared" si="137"/>
        <v>0</v>
      </c>
      <c r="J754" s="8">
        <f t="shared" si="137"/>
        <v>0</v>
      </c>
      <c r="K754" s="8">
        <f t="shared" si="137"/>
        <v>0</v>
      </c>
      <c r="L754" s="8">
        <f t="shared" si="137"/>
        <v>0</v>
      </c>
      <c r="M754" s="8">
        <f t="shared" si="137"/>
        <v>47.379999999999995</v>
      </c>
      <c r="N754" s="8">
        <f t="shared" si="137"/>
        <v>42.379999999999995</v>
      </c>
      <c r="O754" s="8">
        <f t="shared" si="137"/>
        <v>37.379999999999995</v>
      </c>
      <c r="P754" s="8">
        <f t="shared" si="137"/>
        <v>32.379999999999995</v>
      </c>
      <c r="Q754" s="8">
        <f t="shared" si="137"/>
        <v>27.379999999999995</v>
      </c>
      <c r="R754" s="8">
        <f t="shared" si="137"/>
        <v>17.379999999999995</v>
      </c>
      <c r="S754" s="8">
        <f t="shared" si="137"/>
        <v>0</v>
      </c>
      <c r="T754" s="21">
        <f t="shared" si="129"/>
        <v>34</v>
      </c>
      <c r="U754" s="19">
        <f>VLOOKUP($B754,Gas!$B$3:$E$2506,2)</f>
        <v>4.8150000000000004</v>
      </c>
      <c r="V754" s="44">
        <f t="shared" si="130"/>
        <v>13.993769470404983</v>
      </c>
      <c r="W754" s="5">
        <f>VLOOKUP($B754,Gas!$B$3:$E$2506,4)</f>
        <v>0.46330108323372537</v>
      </c>
    </row>
    <row r="755" spans="1:23" x14ac:dyDescent="0.2">
      <c r="A755" s="43">
        <f t="shared" si="133"/>
        <v>34</v>
      </c>
      <c r="B755" s="91">
        <v>36824</v>
      </c>
      <c r="C755" s="92">
        <v>60.4</v>
      </c>
      <c r="D755" s="4">
        <f t="shared" si="128"/>
        <v>-0.10935913303763747</v>
      </c>
      <c r="E755" s="100">
        <f t="shared" si="134"/>
        <v>1.0886321000689858</v>
      </c>
      <c r="F755" s="2"/>
      <c r="G755" s="8">
        <f t="shared" si="137"/>
        <v>0</v>
      </c>
      <c r="H755" s="8">
        <f t="shared" si="137"/>
        <v>0</v>
      </c>
      <c r="I755" s="8">
        <f t="shared" si="137"/>
        <v>0</v>
      </c>
      <c r="J755" s="8">
        <f t="shared" si="137"/>
        <v>0</v>
      </c>
      <c r="K755" s="8">
        <f t="shared" si="137"/>
        <v>0</v>
      </c>
      <c r="L755" s="8">
        <f t="shared" si="137"/>
        <v>0</v>
      </c>
      <c r="M755" s="8">
        <f t="shared" si="137"/>
        <v>40.4</v>
      </c>
      <c r="N755" s="8">
        <f t="shared" si="137"/>
        <v>35.4</v>
      </c>
      <c r="O755" s="8">
        <f t="shared" si="137"/>
        <v>30.4</v>
      </c>
      <c r="P755" s="8">
        <f t="shared" si="137"/>
        <v>25.4</v>
      </c>
      <c r="Q755" s="8">
        <f t="shared" si="137"/>
        <v>20.399999999999999</v>
      </c>
      <c r="R755" s="8">
        <f t="shared" si="137"/>
        <v>10.399999999999999</v>
      </c>
      <c r="S755" s="8">
        <f t="shared" si="137"/>
        <v>0</v>
      </c>
      <c r="T755" s="21">
        <f t="shared" si="129"/>
        <v>34</v>
      </c>
      <c r="U755" s="19">
        <f>VLOOKUP($B755,Gas!$B$3:$E$2506,2)</f>
        <v>4.8449999999999998</v>
      </c>
      <c r="V755" s="44">
        <f t="shared" si="130"/>
        <v>12.466460268317853</v>
      </c>
      <c r="W755" s="5">
        <f>VLOOKUP($B755,Gas!$B$3:$E$2506,4)</f>
        <v>0.47128741454739259</v>
      </c>
    </row>
    <row r="756" spans="1:23" x14ac:dyDescent="0.2">
      <c r="A756" s="43">
        <f t="shared" si="133"/>
        <v>34</v>
      </c>
      <c r="B756" s="91">
        <v>36825</v>
      </c>
      <c r="C756" s="92">
        <v>57.83</v>
      </c>
      <c r="D756" s="4">
        <f t="shared" si="128"/>
        <v>-4.3481432770642411E-2</v>
      </c>
      <c r="E756" s="100">
        <f t="shared" si="134"/>
        <v>1.110445559046594</v>
      </c>
      <c r="F756" s="2"/>
      <c r="G756" s="8">
        <f t="shared" si="137"/>
        <v>0</v>
      </c>
      <c r="H756" s="8">
        <f t="shared" si="137"/>
        <v>0</v>
      </c>
      <c r="I756" s="8">
        <f t="shared" si="137"/>
        <v>0</v>
      </c>
      <c r="J756" s="8">
        <f t="shared" si="137"/>
        <v>0</v>
      </c>
      <c r="K756" s="8">
        <f t="shared" si="137"/>
        <v>0</v>
      </c>
      <c r="L756" s="8">
        <f t="shared" si="137"/>
        <v>0</v>
      </c>
      <c r="M756" s="8">
        <f t="shared" si="137"/>
        <v>37.83</v>
      </c>
      <c r="N756" s="8">
        <f t="shared" si="137"/>
        <v>32.83</v>
      </c>
      <c r="O756" s="8">
        <f t="shared" si="137"/>
        <v>27.83</v>
      </c>
      <c r="P756" s="8">
        <f t="shared" si="137"/>
        <v>22.83</v>
      </c>
      <c r="Q756" s="8">
        <f t="shared" si="137"/>
        <v>17.829999999999998</v>
      </c>
      <c r="R756" s="8">
        <f t="shared" si="137"/>
        <v>7.8299999999999983</v>
      </c>
      <c r="S756" s="8">
        <f t="shared" si="137"/>
        <v>0</v>
      </c>
      <c r="T756" s="21">
        <f t="shared" si="129"/>
        <v>34</v>
      </c>
      <c r="U756" s="19">
        <f>VLOOKUP($B756,Gas!$B$3:$E$2506,2)</f>
        <v>4.6550000000000002</v>
      </c>
      <c r="V756" s="44">
        <f t="shared" si="130"/>
        <v>12.423200859291084</v>
      </c>
      <c r="W756" s="5">
        <f>VLOOKUP($B756,Gas!$B$3:$E$2506,4)</f>
        <v>0.49349613763836853</v>
      </c>
    </row>
    <row r="757" spans="1:23" x14ac:dyDescent="0.2">
      <c r="A757" s="43">
        <f t="shared" si="133"/>
        <v>34</v>
      </c>
      <c r="B757" s="91">
        <v>36826</v>
      </c>
      <c r="C757" s="92">
        <v>56.46</v>
      </c>
      <c r="D757" s="4">
        <f t="shared" si="128"/>
        <v>-2.3975249344783598E-2</v>
      </c>
      <c r="E757" s="100">
        <f t="shared" si="134"/>
        <v>1.1146256831510701</v>
      </c>
      <c r="F757" s="2"/>
      <c r="G757" s="8">
        <f t="shared" si="137"/>
        <v>0</v>
      </c>
      <c r="H757" s="8">
        <f t="shared" si="137"/>
        <v>0</v>
      </c>
      <c r="I757" s="8">
        <f t="shared" si="137"/>
        <v>0</v>
      </c>
      <c r="J757" s="8">
        <f t="shared" si="137"/>
        <v>0</v>
      </c>
      <c r="K757" s="8">
        <f t="shared" si="137"/>
        <v>0</v>
      </c>
      <c r="L757" s="8">
        <f t="shared" si="137"/>
        <v>0</v>
      </c>
      <c r="M757" s="8">
        <f t="shared" si="137"/>
        <v>36.46</v>
      </c>
      <c r="N757" s="8">
        <f t="shared" si="137"/>
        <v>31.46</v>
      </c>
      <c r="O757" s="8">
        <f t="shared" si="137"/>
        <v>26.46</v>
      </c>
      <c r="P757" s="8">
        <f t="shared" si="137"/>
        <v>21.46</v>
      </c>
      <c r="Q757" s="8">
        <f t="shared" si="137"/>
        <v>16.46</v>
      </c>
      <c r="R757" s="8">
        <f t="shared" si="137"/>
        <v>6.4600000000000009</v>
      </c>
      <c r="S757" s="8">
        <f t="shared" si="137"/>
        <v>0</v>
      </c>
      <c r="T757" s="21">
        <f t="shared" si="129"/>
        <v>34</v>
      </c>
      <c r="U757" s="19">
        <f>VLOOKUP($B757,Gas!$B$3:$E$2506,2)</f>
        <v>4.6100000000000003</v>
      </c>
      <c r="V757" s="44">
        <f t="shared" si="130"/>
        <v>12.247288503253795</v>
      </c>
      <c r="W757" s="5">
        <f>VLOOKUP($B757,Gas!$B$3:$E$2506,4)</f>
        <v>0.49455109267548159</v>
      </c>
    </row>
    <row r="758" spans="1:23" x14ac:dyDescent="0.2">
      <c r="A758" s="43">
        <f t="shared" si="133"/>
        <v>34</v>
      </c>
      <c r="B758" s="91">
        <v>36829</v>
      </c>
      <c r="C758" s="92">
        <v>61.49</v>
      </c>
      <c r="D758" s="4">
        <f t="shared" si="128"/>
        <v>8.5342137140035107E-2</v>
      </c>
      <c r="E758" s="100">
        <f t="shared" si="134"/>
        <v>1.1623699588636169</v>
      </c>
      <c r="F758" s="2"/>
      <c r="G758" s="8">
        <f t="shared" si="137"/>
        <v>0</v>
      </c>
      <c r="H758" s="8">
        <f t="shared" si="137"/>
        <v>0</v>
      </c>
      <c r="I758" s="8">
        <f t="shared" si="137"/>
        <v>0</v>
      </c>
      <c r="J758" s="8">
        <f t="shared" si="137"/>
        <v>0</v>
      </c>
      <c r="K758" s="8">
        <f t="shared" si="137"/>
        <v>0</v>
      </c>
      <c r="L758" s="8">
        <f t="shared" si="137"/>
        <v>0</v>
      </c>
      <c r="M758" s="8">
        <f t="shared" si="137"/>
        <v>41.49</v>
      </c>
      <c r="N758" s="8">
        <f t="shared" si="137"/>
        <v>36.49</v>
      </c>
      <c r="O758" s="8">
        <f t="shared" si="137"/>
        <v>31.490000000000002</v>
      </c>
      <c r="P758" s="8">
        <f t="shared" si="137"/>
        <v>26.490000000000002</v>
      </c>
      <c r="Q758" s="8">
        <f t="shared" si="137"/>
        <v>21.490000000000002</v>
      </c>
      <c r="R758" s="8">
        <f t="shared" si="137"/>
        <v>11.490000000000002</v>
      </c>
      <c r="S758" s="8">
        <f t="shared" si="137"/>
        <v>0</v>
      </c>
      <c r="T758" s="21">
        <f t="shared" si="129"/>
        <v>34</v>
      </c>
      <c r="U758" s="19">
        <f>VLOOKUP($B758,Gas!$B$3:$E$2506,2)</f>
        <v>4.5</v>
      </c>
      <c r="V758" s="44">
        <f t="shared" si="130"/>
        <v>13.664444444444445</v>
      </c>
      <c r="W758" s="5">
        <f>VLOOKUP($B758,Gas!$B$3:$E$2506,4)</f>
        <v>0.32645679928263893</v>
      </c>
    </row>
    <row r="759" spans="1:23" x14ac:dyDescent="0.2">
      <c r="A759" s="43">
        <f t="shared" si="133"/>
        <v>34</v>
      </c>
      <c r="B759" s="91">
        <v>36830</v>
      </c>
      <c r="C759" s="92">
        <v>66.819999999999993</v>
      </c>
      <c r="D759" s="4">
        <f t="shared" si="128"/>
        <v>8.3127876963232025E-2</v>
      </c>
      <c r="E759" s="100">
        <f t="shared" si="134"/>
        <v>1.2363730483085735</v>
      </c>
      <c r="F759" s="2"/>
      <c r="G759" s="8">
        <f t="shared" si="137"/>
        <v>0</v>
      </c>
      <c r="H759" s="8">
        <f t="shared" si="137"/>
        <v>0</v>
      </c>
      <c r="I759" s="8">
        <f t="shared" si="137"/>
        <v>0</v>
      </c>
      <c r="J759" s="8">
        <f t="shared" si="137"/>
        <v>0</v>
      </c>
      <c r="K759" s="8">
        <f t="shared" si="137"/>
        <v>0</v>
      </c>
      <c r="L759" s="8">
        <f t="shared" si="137"/>
        <v>0</v>
      </c>
      <c r="M759" s="8">
        <f t="shared" si="137"/>
        <v>46.819999999999993</v>
      </c>
      <c r="N759" s="8">
        <f t="shared" si="137"/>
        <v>41.819999999999993</v>
      </c>
      <c r="O759" s="8">
        <f t="shared" si="137"/>
        <v>36.819999999999993</v>
      </c>
      <c r="P759" s="8">
        <f t="shared" si="137"/>
        <v>31.819999999999993</v>
      </c>
      <c r="Q759" s="8">
        <f t="shared" si="137"/>
        <v>26.819999999999993</v>
      </c>
      <c r="R759" s="8">
        <f t="shared" si="137"/>
        <v>16.819999999999993</v>
      </c>
      <c r="S759" s="8">
        <f t="shared" si="137"/>
        <v>0</v>
      </c>
      <c r="T759" s="21">
        <f t="shared" si="129"/>
        <v>34</v>
      </c>
      <c r="U759" s="19">
        <f>VLOOKUP($B759,Gas!$B$3:$E$2506,2)</f>
        <v>4.55</v>
      </c>
      <c r="V759" s="44">
        <f t="shared" si="130"/>
        <v>14.685714285714285</v>
      </c>
      <c r="W759" s="5">
        <f>VLOOKUP($B759,Gas!$B$3:$E$2506,4)</f>
        <v>0.29062564511414829</v>
      </c>
    </row>
    <row r="760" spans="1:23" x14ac:dyDescent="0.2">
      <c r="A760" s="43">
        <f t="shared" si="133"/>
        <v>35</v>
      </c>
      <c r="B760" s="91">
        <v>36831</v>
      </c>
      <c r="C760" s="92">
        <v>67.739999999999995</v>
      </c>
      <c r="D760" s="4">
        <f t="shared" si="128"/>
        <v>1.3674410461015127E-2</v>
      </c>
      <c r="E760" s="100">
        <f t="shared" si="134"/>
        <v>1.2308040431976734</v>
      </c>
      <c r="F760" s="2"/>
      <c r="G760" s="8">
        <f t="shared" si="137"/>
        <v>0</v>
      </c>
      <c r="H760" s="8">
        <f t="shared" si="137"/>
        <v>0</v>
      </c>
      <c r="I760" s="8">
        <f t="shared" si="137"/>
        <v>0</v>
      </c>
      <c r="J760" s="8">
        <f t="shared" si="137"/>
        <v>0</v>
      </c>
      <c r="K760" s="8">
        <f t="shared" si="137"/>
        <v>0</v>
      </c>
      <c r="L760" s="8">
        <f t="shared" si="137"/>
        <v>0</v>
      </c>
      <c r="M760" s="8">
        <f t="shared" si="137"/>
        <v>47.739999999999995</v>
      </c>
      <c r="N760" s="8">
        <f t="shared" si="137"/>
        <v>42.739999999999995</v>
      </c>
      <c r="O760" s="8">
        <f t="shared" si="137"/>
        <v>37.739999999999995</v>
      </c>
      <c r="P760" s="8">
        <f t="shared" si="137"/>
        <v>32.739999999999995</v>
      </c>
      <c r="Q760" s="8">
        <f t="shared" si="137"/>
        <v>27.739999999999995</v>
      </c>
      <c r="R760" s="8">
        <f t="shared" si="137"/>
        <v>17.739999999999995</v>
      </c>
      <c r="S760" s="8">
        <f t="shared" si="137"/>
        <v>0</v>
      </c>
      <c r="T760" s="21">
        <f t="shared" si="129"/>
        <v>35</v>
      </c>
      <c r="U760" s="19">
        <f>VLOOKUP($B760,Gas!$B$3:$E$2506,2)</f>
        <v>4.38</v>
      </c>
      <c r="V760" s="44">
        <f t="shared" si="130"/>
        <v>15.465753424657533</v>
      </c>
      <c r="W760" s="5">
        <f>VLOOKUP($B760,Gas!$B$3:$E$2506,4)</f>
        <v>0.34348907736966844</v>
      </c>
    </row>
    <row r="761" spans="1:23" x14ac:dyDescent="0.2">
      <c r="A761" s="43">
        <f t="shared" si="133"/>
        <v>35</v>
      </c>
      <c r="B761" s="91">
        <v>36832</v>
      </c>
      <c r="C761" s="92">
        <v>57.91</v>
      </c>
      <c r="D761" s="4">
        <f t="shared" si="128"/>
        <v>-0.15678676615192716</v>
      </c>
      <c r="E761" s="100">
        <f t="shared" si="134"/>
        <v>1.4742921501989066</v>
      </c>
      <c r="F761" s="2"/>
      <c r="G761" s="8">
        <f t="shared" si="137"/>
        <v>0</v>
      </c>
      <c r="H761" s="8">
        <f t="shared" si="137"/>
        <v>0</v>
      </c>
      <c r="I761" s="8">
        <f t="shared" si="137"/>
        <v>0</v>
      </c>
      <c r="J761" s="8">
        <f t="shared" si="137"/>
        <v>0</v>
      </c>
      <c r="K761" s="8">
        <f t="shared" si="137"/>
        <v>0</v>
      </c>
      <c r="L761" s="8">
        <f t="shared" si="137"/>
        <v>0</v>
      </c>
      <c r="M761" s="8">
        <f t="shared" si="137"/>
        <v>37.909999999999997</v>
      </c>
      <c r="N761" s="8">
        <f t="shared" si="137"/>
        <v>32.909999999999997</v>
      </c>
      <c r="O761" s="8">
        <f t="shared" si="137"/>
        <v>27.909999999999997</v>
      </c>
      <c r="P761" s="8">
        <f t="shared" si="137"/>
        <v>22.909999999999997</v>
      </c>
      <c r="Q761" s="8">
        <f t="shared" si="137"/>
        <v>17.909999999999997</v>
      </c>
      <c r="R761" s="8">
        <f t="shared" si="137"/>
        <v>7.9099999999999966</v>
      </c>
      <c r="S761" s="8">
        <f t="shared" si="137"/>
        <v>0</v>
      </c>
      <c r="T761" s="21">
        <f t="shared" si="129"/>
        <v>35</v>
      </c>
      <c r="U761" s="19">
        <f>VLOOKUP($B761,Gas!$B$3:$E$2506,2)</f>
        <v>4.3899999999999997</v>
      </c>
      <c r="V761" s="44">
        <f t="shared" si="130"/>
        <v>13.19134396355353</v>
      </c>
      <c r="W761" s="5">
        <f>VLOOKUP($B761,Gas!$B$3:$E$2506,4)</f>
        <v>0.34646923808573055</v>
      </c>
    </row>
    <row r="762" spans="1:23" x14ac:dyDescent="0.2">
      <c r="A762" s="43">
        <f t="shared" si="133"/>
        <v>35</v>
      </c>
      <c r="B762" s="91">
        <v>36833</v>
      </c>
      <c r="C762" s="92">
        <v>57.5</v>
      </c>
      <c r="D762" s="4">
        <f t="shared" si="128"/>
        <v>-7.1051334343936691E-3</v>
      </c>
      <c r="E762" s="100">
        <f t="shared" si="134"/>
        <v>1.4134949431808097</v>
      </c>
      <c r="F762" s="2"/>
      <c r="G762" s="8">
        <f t="shared" si="137"/>
        <v>0</v>
      </c>
      <c r="H762" s="8">
        <f t="shared" si="137"/>
        <v>0</v>
      </c>
      <c r="I762" s="8">
        <f t="shared" si="137"/>
        <v>0</v>
      </c>
      <c r="J762" s="8">
        <f t="shared" si="137"/>
        <v>0</v>
      </c>
      <c r="K762" s="8">
        <f t="shared" si="137"/>
        <v>0</v>
      </c>
      <c r="L762" s="8">
        <f t="shared" si="137"/>
        <v>0</v>
      </c>
      <c r="M762" s="8">
        <f t="shared" si="137"/>
        <v>37.5</v>
      </c>
      <c r="N762" s="8">
        <f t="shared" si="137"/>
        <v>32.5</v>
      </c>
      <c r="O762" s="8">
        <f t="shared" si="137"/>
        <v>27.5</v>
      </c>
      <c r="P762" s="8">
        <f t="shared" si="137"/>
        <v>22.5</v>
      </c>
      <c r="Q762" s="8">
        <f t="shared" si="137"/>
        <v>17.5</v>
      </c>
      <c r="R762" s="8">
        <f t="shared" si="137"/>
        <v>7.5</v>
      </c>
      <c r="S762" s="8">
        <f t="shared" si="137"/>
        <v>0</v>
      </c>
      <c r="T762" s="21">
        <f t="shared" si="129"/>
        <v>35</v>
      </c>
      <c r="U762" s="19">
        <f>VLOOKUP($B762,Gas!$B$3:$E$2506,2)</f>
        <v>4.47</v>
      </c>
      <c r="V762" s="44">
        <f t="shared" si="130"/>
        <v>12.863534675615213</v>
      </c>
      <c r="W762" s="5">
        <f>VLOOKUP($B762,Gas!$B$3:$E$2506,4)</f>
        <v>0.38565253249768094</v>
      </c>
    </row>
    <row r="763" spans="1:23" x14ac:dyDescent="0.2">
      <c r="A763" s="43">
        <f t="shared" si="133"/>
        <v>35</v>
      </c>
      <c r="B763" s="91">
        <v>36836</v>
      </c>
      <c r="C763" s="92">
        <v>60.98</v>
      </c>
      <c r="D763" s="4">
        <f t="shared" si="128"/>
        <v>5.8760993756803874E-2</v>
      </c>
      <c r="E763" s="100">
        <f t="shared" si="134"/>
        <v>1.2455495947663586</v>
      </c>
      <c r="F763" s="2"/>
      <c r="G763" s="8">
        <f t="shared" si="137"/>
        <v>0</v>
      </c>
      <c r="H763" s="8">
        <f t="shared" si="137"/>
        <v>0</v>
      </c>
      <c r="I763" s="8">
        <f t="shared" si="137"/>
        <v>0</v>
      </c>
      <c r="J763" s="8">
        <f t="shared" si="137"/>
        <v>0</v>
      </c>
      <c r="K763" s="8">
        <f t="shared" si="137"/>
        <v>0</v>
      </c>
      <c r="L763" s="8">
        <f t="shared" si="137"/>
        <v>0</v>
      </c>
      <c r="M763" s="8">
        <f t="shared" si="137"/>
        <v>40.98</v>
      </c>
      <c r="N763" s="8">
        <f t="shared" si="137"/>
        <v>35.979999999999997</v>
      </c>
      <c r="O763" s="8">
        <f t="shared" si="137"/>
        <v>30.979999999999997</v>
      </c>
      <c r="P763" s="8">
        <f t="shared" si="137"/>
        <v>25.979999999999997</v>
      </c>
      <c r="Q763" s="8">
        <f t="shared" si="137"/>
        <v>20.979999999999997</v>
      </c>
      <c r="R763" s="8">
        <f t="shared" si="137"/>
        <v>10.979999999999997</v>
      </c>
      <c r="S763" s="8">
        <f t="shared" si="137"/>
        <v>0</v>
      </c>
      <c r="T763" s="21">
        <f t="shared" si="129"/>
        <v>35</v>
      </c>
      <c r="U763" s="19">
        <f>VLOOKUP($B763,Gas!$B$3:$E$2506,2)</f>
        <v>4.63</v>
      </c>
      <c r="V763" s="44">
        <f t="shared" si="130"/>
        <v>13.170626349892009</v>
      </c>
      <c r="W763" s="5">
        <f>VLOOKUP($B763,Gas!$B$3:$E$2506,4)</f>
        <v>0.38849898425827811</v>
      </c>
    </row>
    <row r="764" spans="1:23" x14ac:dyDescent="0.2">
      <c r="A764" s="43">
        <f t="shared" si="133"/>
        <v>35</v>
      </c>
      <c r="B764" s="91">
        <v>36837</v>
      </c>
      <c r="C764" s="92">
        <v>56.5</v>
      </c>
      <c r="D764" s="4">
        <f t="shared" si="128"/>
        <v>-7.630530340771341E-2</v>
      </c>
      <c r="E764" s="100">
        <f t="shared" si="134"/>
        <v>1.2868125927877567</v>
      </c>
      <c r="F764" s="2"/>
      <c r="G764" s="8">
        <f t="shared" ref="G764:S773" si="138">IF(G$1="P",MAX(0,G$2-$C764),IF(G$1="C",MAX(0,$C764-G$2)))</f>
        <v>0</v>
      </c>
      <c r="H764" s="8">
        <f t="shared" si="138"/>
        <v>0</v>
      </c>
      <c r="I764" s="8">
        <f t="shared" si="138"/>
        <v>0</v>
      </c>
      <c r="J764" s="8">
        <f t="shared" si="138"/>
        <v>0</v>
      </c>
      <c r="K764" s="8">
        <f t="shared" si="138"/>
        <v>0</v>
      </c>
      <c r="L764" s="8">
        <f t="shared" si="138"/>
        <v>0</v>
      </c>
      <c r="M764" s="8">
        <f t="shared" si="138"/>
        <v>36.5</v>
      </c>
      <c r="N764" s="8">
        <f t="shared" si="138"/>
        <v>31.5</v>
      </c>
      <c r="O764" s="8">
        <f t="shared" si="138"/>
        <v>26.5</v>
      </c>
      <c r="P764" s="8">
        <f t="shared" si="138"/>
        <v>21.5</v>
      </c>
      <c r="Q764" s="8">
        <f t="shared" si="138"/>
        <v>16.5</v>
      </c>
      <c r="R764" s="8">
        <f t="shared" si="138"/>
        <v>6.5</v>
      </c>
      <c r="S764" s="8">
        <f t="shared" si="138"/>
        <v>0</v>
      </c>
      <c r="T764" s="21">
        <f t="shared" si="129"/>
        <v>35</v>
      </c>
      <c r="U764" s="19">
        <f>VLOOKUP($B764,Gas!$B$3:$E$2506,2)</f>
        <v>4.5999999999999996</v>
      </c>
      <c r="V764" s="44">
        <f t="shared" si="130"/>
        <v>12.282608695652176</v>
      </c>
      <c r="W764" s="5">
        <f>VLOOKUP($B764,Gas!$B$3:$E$2506,4)</f>
        <v>0.35652249916752804</v>
      </c>
    </row>
    <row r="765" spans="1:23" x14ac:dyDescent="0.2">
      <c r="A765" s="43">
        <f t="shared" si="133"/>
        <v>35</v>
      </c>
      <c r="B765" s="91">
        <v>36838</v>
      </c>
      <c r="C765" s="92">
        <v>55</v>
      </c>
      <c r="D765" s="4">
        <f t="shared" si="128"/>
        <v>-2.6907452919924382E-2</v>
      </c>
      <c r="E765" s="100">
        <f t="shared" si="134"/>
        <v>1.1855701388450524</v>
      </c>
      <c r="F765" s="2"/>
      <c r="G765" s="8">
        <f t="shared" si="138"/>
        <v>0</v>
      </c>
      <c r="H765" s="8">
        <f t="shared" si="138"/>
        <v>0</v>
      </c>
      <c r="I765" s="8">
        <f t="shared" si="138"/>
        <v>0</v>
      </c>
      <c r="J765" s="8">
        <f t="shared" si="138"/>
        <v>0</v>
      </c>
      <c r="K765" s="8">
        <f t="shared" si="138"/>
        <v>0</v>
      </c>
      <c r="L765" s="8">
        <f t="shared" si="138"/>
        <v>0</v>
      </c>
      <c r="M765" s="8">
        <f t="shared" si="138"/>
        <v>35</v>
      </c>
      <c r="N765" s="8">
        <f t="shared" si="138"/>
        <v>30</v>
      </c>
      <c r="O765" s="8">
        <f t="shared" si="138"/>
        <v>25</v>
      </c>
      <c r="P765" s="8">
        <f t="shared" si="138"/>
        <v>20</v>
      </c>
      <c r="Q765" s="8">
        <f t="shared" si="138"/>
        <v>15</v>
      </c>
      <c r="R765" s="8">
        <f t="shared" si="138"/>
        <v>5</v>
      </c>
      <c r="S765" s="8">
        <f t="shared" si="138"/>
        <v>0</v>
      </c>
      <c r="T765" s="21">
        <f t="shared" si="129"/>
        <v>35</v>
      </c>
      <c r="U765" s="19">
        <f>VLOOKUP($B765,Gas!$B$3:$E$2506,2)</f>
        <v>4.6749999999999998</v>
      </c>
      <c r="V765" s="44">
        <f t="shared" si="130"/>
        <v>11.764705882352942</v>
      </c>
      <c r="W765" s="5">
        <f>VLOOKUP($B765,Gas!$B$3:$E$2506,4)</f>
        <v>0.36574867432930092</v>
      </c>
    </row>
    <row r="766" spans="1:23" x14ac:dyDescent="0.2">
      <c r="A766" s="43">
        <f t="shared" si="133"/>
        <v>35</v>
      </c>
      <c r="B766" s="91">
        <v>36839</v>
      </c>
      <c r="C766" s="92">
        <v>55.23</v>
      </c>
      <c r="D766" s="4">
        <f t="shared" si="128"/>
        <v>4.173098680625144E-3</v>
      </c>
      <c r="E766" s="100">
        <f t="shared" si="134"/>
        <v>1.1713366778392351</v>
      </c>
      <c r="F766" s="2"/>
      <c r="G766" s="8">
        <f t="shared" si="138"/>
        <v>0</v>
      </c>
      <c r="H766" s="8">
        <f t="shared" si="138"/>
        <v>0</v>
      </c>
      <c r="I766" s="8">
        <f t="shared" si="138"/>
        <v>0</v>
      </c>
      <c r="J766" s="8">
        <f t="shared" si="138"/>
        <v>0</v>
      </c>
      <c r="K766" s="8">
        <f t="shared" si="138"/>
        <v>0</v>
      </c>
      <c r="L766" s="8">
        <f t="shared" si="138"/>
        <v>0</v>
      </c>
      <c r="M766" s="8">
        <f t="shared" si="138"/>
        <v>35.229999999999997</v>
      </c>
      <c r="N766" s="8">
        <f t="shared" si="138"/>
        <v>30.229999999999997</v>
      </c>
      <c r="O766" s="8">
        <f t="shared" si="138"/>
        <v>25.229999999999997</v>
      </c>
      <c r="P766" s="8">
        <f t="shared" si="138"/>
        <v>20.229999999999997</v>
      </c>
      <c r="Q766" s="8">
        <f t="shared" si="138"/>
        <v>15.229999999999997</v>
      </c>
      <c r="R766" s="8">
        <f t="shared" si="138"/>
        <v>5.2299999999999969</v>
      </c>
      <c r="S766" s="8">
        <f t="shared" si="138"/>
        <v>0</v>
      </c>
      <c r="T766" s="21">
        <f t="shared" si="129"/>
        <v>35</v>
      </c>
      <c r="U766" s="19">
        <f>VLOOKUP($B766,Gas!$B$3:$E$2506,2)</f>
        <v>4.92</v>
      </c>
      <c r="V766" s="44">
        <f t="shared" si="130"/>
        <v>11.22560975609756</v>
      </c>
      <c r="W766" s="5">
        <f>VLOOKUP($B766,Gas!$B$3:$E$2506,4)</f>
        <v>0.4617332935974704</v>
      </c>
    </row>
    <row r="767" spans="1:23" x14ac:dyDescent="0.2">
      <c r="A767" s="43">
        <f t="shared" si="133"/>
        <v>35</v>
      </c>
      <c r="B767" s="91">
        <v>36840</v>
      </c>
      <c r="C767" s="92">
        <v>54.32</v>
      </c>
      <c r="D767" s="4">
        <f t="shared" si="128"/>
        <v>-1.6613800662655446E-2</v>
      </c>
      <c r="E767" s="100">
        <f t="shared" si="134"/>
        <v>1.1685292290963281</v>
      </c>
      <c r="F767" s="2"/>
      <c r="G767" s="8">
        <f t="shared" si="138"/>
        <v>0</v>
      </c>
      <c r="H767" s="8">
        <f t="shared" si="138"/>
        <v>0</v>
      </c>
      <c r="I767" s="8">
        <f t="shared" si="138"/>
        <v>0</v>
      </c>
      <c r="J767" s="8">
        <f t="shared" si="138"/>
        <v>0</v>
      </c>
      <c r="K767" s="8">
        <f t="shared" si="138"/>
        <v>0</v>
      </c>
      <c r="L767" s="8">
        <f t="shared" si="138"/>
        <v>0</v>
      </c>
      <c r="M767" s="8">
        <f t="shared" si="138"/>
        <v>34.32</v>
      </c>
      <c r="N767" s="8">
        <f t="shared" si="138"/>
        <v>29.32</v>
      </c>
      <c r="O767" s="8">
        <f t="shared" si="138"/>
        <v>24.32</v>
      </c>
      <c r="P767" s="8">
        <f t="shared" si="138"/>
        <v>19.32</v>
      </c>
      <c r="Q767" s="8">
        <f t="shared" si="138"/>
        <v>14.32</v>
      </c>
      <c r="R767" s="8">
        <f t="shared" si="138"/>
        <v>4.32</v>
      </c>
      <c r="S767" s="8">
        <f t="shared" si="138"/>
        <v>0</v>
      </c>
      <c r="T767" s="21">
        <f t="shared" si="129"/>
        <v>35</v>
      </c>
      <c r="U767" s="19">
        <f>VLOOKUP($B767,Gas!$B$3:$E$2506,2)</f>
        <v>5.36</v>
      </c>
      <c r="V767" s="44">
        <f t="shared" si="130"/>
        <v>10.134328358208954</v>
      </c>
      <c r="W767" s="5">
        <f>VLOOKUP($B767,Gas!$B$3:$E$2506,4)</f>
        <v>0.65515345426944516</v>
      </c>
    </row>
    <row r="768" spans="1:23" x14ac:dyDescent="0.2">
      <c r="A768" s="43">
        <f t="shared" si="133"/>
        <v>35</v>
      </c>
      <c r="B768" s="91">
        <v>36843</v>
      </c>
      <c r="C768" s="92">
        <v>62.58</v>
      </c>
      <c r="D768" s="4">
        <f t="shared" si="128"/>
        <v>0.14155325499029531</v>
      </c>
      <c r="E768" s="100">
        <f t="shared" si="134"/>
        <v>1.3126420941309795</v>
      </c>
      <c r="F768" s="2"/>
      <c r="G768" s="8">
        <f t="shared" si="138"/>
        <v>0</v>
      </c>
      <c r="H768" s="8">
        <f t="shared" si="138"/>
        <v>0</v>
      </c>
      <c r="I768" s="8">
        <f t="shared" si="138"/>
        <v>0</v>
      </c>
      <c r="J768" s="8">
        <f t="shared" si="138"/>
        <v>0</v>
      </c>
      <c r="K768" s="8">
        <f t="shared" si="138"/>
        <v>0</v>
      </c>
      <c r="L768" s="8">
        <f t="shared" si="138"/>
        <v>0</v>
      </c>
      <c r="M768" s="8">
        <f t="shared" si="138"/>
        <v>42.58</v>
      </c>
      <c r="N768" s="8">
        <f t="shared" si="138"/>
        <v>37.58</v>
      </c>
      <c r="O768" s="8">
        <f t="shared" si="138"/>
        <v>32.58</v>
      </c>
      <c r="P768" s="8">
        <f t="shared" si="138"/>
        <v>27.58</v>
      </c>
      <c r="Q768" s="8">
        <f t="shared" si="138"/>
        <v>22.58</v>
      </c>
      <c r="R768" s="8">
        <f t="shared" si="138"/>
        <v>12.579999999999998</v>
      </c>
      <c r="S768" s="8">
        <f t="shared" si="138"/>
        <v>0</v>
      </c>
      <c r="T768" s="21">
        <f t="shared" si="129"/>
        <v>35</v>
      </c>
      <c r="U768" s="19">
        <f>VLOOKUP($B768,Gas!$B$3:$E$2506,2)</f>
        <v>5.2450000000000001</v>
      </c>
      <c r="V768" s="44">
        <f t="shared" si="130"/>
        <v>11.931363203050523</v>
      </c>
      <c r="W768" s="5">
        <f>VLOOKUP($B768,Gas!$B$3:$E$2506,4)</f>
        <v>0.61745223595008425</v>
      </c>
    </row>
    <row r="769" spans="1:23" x14ac:dyDescent="0.2">
      <c r="A769" s="43">
        <f t="shared" si="133"/>
        <v>35</v>
      </c>
      <c r="B769" s="91">
        <v>36844</v>
      </c>
      <c r="C769" s="92">
        <v>54.51</v>
      </c>
      <c r="D769" s="4">
        <f t="shared" si="128"/>
        <v>-0.13806156716454665</v>
      </c>
      <c r="E769" s="100">
        <f t="shared" si="134"/>
        <v>1.3950770671014356</v>
      </c>
      <c r="F769" s="2"/>
      <c r="G769" s="8">
        <f t="shared" si="138"/>
        <v>0</v>
      </c>
      <c r="H769" s="8">
        <f t="shared" si="138"/>
        <v>0</v>
      </c>
      <c r="I769" s="8">
        <f t="shared" si="138"/>
        <v>0</v>
      </c>
      <c r="J769" s="8">
        <f t="shared" si="138"/>
        <v>0</v>
      </c>
      <c r="K769" s="8">
        <f t="shared" si="138"/>
        <v>0</v>
      </c>
      <c r="L769" s="8">
        <f t="shared" si="138"/>
        <v>0</v>
      </c>
      <c r="M769" s="8">
        <f t="shared" si="138"/>
        <v>34.51</v>
      </c>
      <c r="N769" s="8">
        <f t="shared" si="138"/>
        <v>29.509999999999998</v>
      </c>
      <c r="O769" s="8">
        <f t="shared" si="138"/>
        <v>24.509999999999998</v>
      </c>
      <c r="P769" s="8">
        <f t="shared" si="138"/>
        <v>19.509999999999998</v>
      </c>
      <c r="Q769" s="8">
        <f t="shared" si="138"/>
        <v>14.509999999999998</v>
      </c>
      <c r="R769" s="8">
        <f t="shared" si="138"/>
        <v>4.509999999999998</v>
      </c>
      <c r="S769" s="8">
        <f t="shared" si="138"/>
        <v>0</v>
      </c>
      <c r="T769" s="21">
        <f t="shared" si="129"/>
        <v>35</v>
      </c>
      <c r="U769" s="19">
        <f>VLOOKUP($B769,Gas!$B$3:$E$2506,2)</f>
        <v>5.5949999999999998</v>
      </c>
      <c r="V769" s="44">
        <f t="shared" si="130"/>
        <v>9.7426273458445039</v>
      </c>
      <c r="W769" s="5">
        <f>VLOOKUP($B769,Gas!$B$3:$E$2506,4)</f>
        <v>0.67723226027262795</v>
      </c>
    </row>
    <row r="770" spans="1:23" x14ac:dyDescent="0.2">
      <c r="A770" s="43">
        <f t="shared" si="133"/>
        <v>35</v>
      </c>
      <c r="B770" s="91">
        <v>36845</v>
      </c>
      <c r="C770" s="92">
        <v>55.69</v>
      </c>
      <c r="D770" s="4">
        <f t="shared" si="128"/>
        <v>2.1416426525387649E-2</v>
      </c>
      <c r="E770" s="100">
        <f t="shared" si="134"/>
        <v>1.4008489881429158</v>
      </c>
      <c r="F770" s="2"/>
      <c r="G770" s="8">
        <f t="shared" si="138"/>
        <v>0</v>
      </c>
      <c r="H770" s="8">
        <f t="shared" si="138"/>
        <v>0</v>
      </c>
      <c r="I770" s="8">
        <f t="shared" si="138"/>
        <v>0</v>
      </c>
      <c r="J770" s="8">
        <f t="shared" si="138"/>
        <v>0</v>
      </c>
      <c r="K770" s="8">
        <f t="shared" si="138"/>
        <v>0</v>
      </c>
      <c r="L770" s="8">
        <f t="shared" si="138"/>
        <v>0</v>
      </c>
      <c r="M770" s="8">
        <f t="shared" si="138"/>
        <v>35.69</v>
      </c>
      <c r="N770" s="8">
        <f t="shared" si="138"/>
        <v>30.689999999999998</v>
      </c>
      <c r="O770" s="8">
        <f t="shared" si="138"/>
        <v>25.689999999999998</v>
      </c>
      <c r="P770" s="8">
        <f t="shared" si="138"/>
        <v>20.689999999999998</v>
      </c>
      <c r="Q770" s="8">
        <f t="shared" si="138"/>
        <v>15.689999999999998</v>
      </c>
      <c r="R770" s="8">
        <f t="shared" si="138"/>
        <v>5.6899999999999977</v>
      </c>
      <c r="S770" s="8">
        <f t="shared" si="138"/>
        <v>0</v>
      </c>
      <c r="T770" s="21">
        <f t="shared" si="129"/>
        <v>35</v>
      </c>
      <c r="U770" s="19">
        <f>VLOOKUP($B770,Gas!$B$3:$E$2506,2)</f>
        <v>5.7949999999999999</v>
      </c>
      <c r="V770" s="44">
        <f t="shared" si="130"/>
        <v>9.6100086281276962</v>
      </c>
      <c r="W770" s="5">
        <f>VLOOKUP($B770,Gas!$B$3:$E$2506,4)</f>
        <v>0.67062377228176084</v>
      </c>
    </row>
    <row r="771" spans="1:23" x14ac:dyDescent="0.2">
      <c r="A771" s="43">
        <f t="shared" si="133"/>
        <v>35</v>
      </c>
      <c r="B771" s="91">
        <v>36846</v>
      </c>
      <c r="C771" s="92">
        <v>55.87</v>
      </c>
      <c r="D771" s="4">
        <f t="shared" si="128"/>
        <v>3.2269658694801273E-3</v>
      </c>
      <c r="E771" s="100">
        <f t="shared" si="134"/>
        <v>1.1759401171250596</v>
      </c>
      <c r="F771" s="2"/>
      <c r="G771" s="8">
        <f t="shared" si="138"/>
        <v>0</v>
      </c>
      <c r="H771" s="8">
        <f t="shared" si="138"/>
        <v>0</v>
      </c>
      <c r="I771" s="8">
        <f t="shared" si="138"/>
        <v>0</v>
      </c>
      <c r="J771" s="8">
        <f t="shared" si="138"/>
        <v>0</v>
      </c>
      <c r="K771" s="8">
        <f t="shared" si="138"/>
        <v>0</v>
      </c>
      <c r="L771" s="8">
        <f t="shared" si="138"/>
        <v>0</v>
      </c>
      <c r="M771" s="8">
        <f t="shared" si="138"/>
        <v>35.869999999999997</v>
      </c>
      <c r="N771" s="8">
        <f t="shared" si="138"/>
        <v>30.869999999999997</v>
      </c>
      <c r="O771" s="8">
        <f t="shared" si="138"/>
        <v>25.869999999999997</v>
      </c>
      <c r="P771" s="8">
        <f t="shared" si="138"/>
        <v>20.869999999999997</v>
      </c>
      <c r="Q771" s="8">
        <f t="shared" si="138"/>
        <v>15.869999999999997</v>
      </c>
      <c r="R771" s="8">
        <f t="shared" si="138"/>
        <v>5.8699999999999974</v>
      </c>
      <c r="S771" s="8">
        <f t="shared" si="138"/>
        <v>0</v>
      </c>
      <c r="T771" s="21">
        <f t="shared" si="129"/>
        <v>35</v>
      </c>
      <c r="U771" s="19">
        <f>VLOOKUP($B771,Gas!$B$3:$E$2506,2)</f>
        <v>5.94</v>
      </c>
      <c r="V771" s="44">
        <f t="shared" si="130"/>
        <v>9.4057239057239048</v>
      </c>
      <c r="W771" s="5">
        <f>VLOOKUP($B771,Gas!$B$3:$E$2506,4)</f>
        <v>0.65348241789074835</v>
      </c>
    </row>
    <row r="772" spans="1:23" x14ac:dyDescent="0.2">
      <c r="A772" s="43">
        <f t="shared" si="133"/>
        <v>35</v>
      </c>
      <c r="B772" s="91">
        <v>36847</v>
      </c>
      <c r="C772" s="92">
        <v>54.21</v>
      </c>
      <c r="D772" s="4">
        <f t="shared" ref="D772:D835" si="139">LN(C772/C771)</f>
        <v>-3.0162170198810474E-2</v>
      </c>
      <c r="E772" s="100">
        <f t="shared" si="134"/>
        <v>1.1834835578791614</v>
      </c>
      <c r="F772" s="2"/>
      <c r="G772" s="8">
        <f t="shared" si="138"/>
        <v>0</v>
      </c>
      <c r="H772" s="8">
        <f t="shared" si="138"/>
        <v>0</v>
      </c>
      <c r="I772" s="8">
        <f t="shared" si="138"/>
        <v>0</v>
      </c>
      <c r="J772" s="8">
        <f t="shared" si="138"/>
        <v>0</v>
      </c>
      <c r="K772" s="8">
        <f t="shared" si="138"/>
        <v>0</v>
      </c>
      <c r="L772" s="8">
        <f t="shared" si="138"/>
        <v>0</v>
      </c>
      <c r="M772" s="8">
        <f t="shared" si="138"/>
        <v>34.21</v>
      </c>
      <c r="N772" s="8">
        <f t="shared" si="138"/>
        <v>29.21</v>
      </c>
      <c r="O772" s="8">
        <f t="shared" si="138"/>
        <v>24.21</v>
      </c>
      <c r="P772" s="8">
        <f t="shared" si="138"/>
        <v>19.21</v>
      </c>
      <c r="Q772" s="8">
        <f t="shared" si="138"/>
        <v>14.21</v>
      </c>
      <c r="R772" s="8">
        <f t="shared" si="138"/>
        <v>4.2100000000000009</v>
      </c>
      <c r="S772" s="8">
        <f t="shared" si="138"/>
        <v>0</v>
      </c>
      <c r="T772" s="21">
        <f t="shared" ref="T772:T835" si="140">A772</f>
        <v>35</v>
      </c>
      <c r="U772" s="19">
        <f>VLOOKUP($B772,Gas!$B$3:$E$2506,2)</f>
        <v>5.88</v>
      </c>
      <c r="V772" s="44">
        <f t="shared" ref="V772:V835" si="141">C772/U772</f>
        <v>9.2193877551020407</v>
      </c>
      <c r="W772" s="5">
        <f>VLOOKUP($B772,Gas!$B$3:$E$2506,4)</f>
        <v>0.66093225597206828</v>
      </c>
    </row>
    <row r="773" spans="1:23" x14ac:dyDescent="0.2">
      <c r="A773" s="43">
        <f t="shared" si="133"/>
        <v>35</v>
      </c>
      <c r="B773" s="91">
        <v>36850</v>
      </c>
      <c r="C773" s="92">
        <v>69.23</v>
      </c>
      <c r="D773" s="4">
        <f t="shared" si="139"/>
        <v>0.24456890141768736</v>
      </c>
      <c r="E773" s="100">
        <f t="shared" si="134"/>
        <v>1.7120567477591317</v>
      </c>
      <c r="F773" s="2"/>
      <c r="G773" s="8">
        <f t="shared" si="138"/>
        <v>0</v>
      </c>
      <c r="H773" s="8">
        <f t="shared" si="138"/>
        <v>0</v>
      </c>
      <c r="I773" s="8">
        <f t="shared" si="138"/>
        <v>0</v>
      </c>
      <c r="J773" s="8">
        <f t="shared" si="138"/>
        <v>0</v>
      </c>
      <c r="K773" s="8">
        <f t="shared" si="138"/>
        <v>0</v>
      </c>
      <c r="L773" s="8">
        <f t="shared" si="138"/>
        <v>0</v>
      </c>
      <c r="M773" s="8">
        <f t="shared" si="138"/>
        <v>49.230000000000004</v>
      </c>
      <c r="N773" s="8">
        <f t="shared" si="138"/>
        <v>44.230000000000004</v>
      </c>
      <c r="O773" s="8">
        <f t="shared" si="138"/>
        <v>39.230000000000004</v>
      </c>
      <c r="P773" s="8">
        <f t="shared" si="138"/>
        <v>34.230000000000004</v>
      </c>
      <c r="Q773" s="8">
        <f t="shared" si="138"/>
        <v>29.230000000000004</v>
      </c>
      <c r="R773" s="8">
        <f t="shared" si="138"/>
        <v>19.230000000000004</v>
      </c>
      <c r="S773" s="8">
        <f t="shared" si="138"/>
        <v>0</v>
      </c>
      <c r="T773" s="21">
        <f t="shared" si="140"/>
        <v>35</v>
      </c>
      <c r="U773" s="19">
        <f>VLOOKUP($B773,Gas!$B$3:$E$2506,2)</f>
        <v>5.6349999999999998</v>
      </c>
      <c r="V773" s="44">
        <f t="shared" si="141"/>
        <v>12.285714285714286</v>
      </c>
      <c r="W773" s="5">
        <f>VLOOKUP($B773,Gas!$B$3:$E$2506,4)</f>
        <v>0.57497556684099249</v>
      </c>
    </row>
    <row r="774" spans="1:23" x14ac:dyDescent="0.2">
      <c r="A774" s="43">
        <f t="shared" si="133"/>
        <v>35</v>
      </c>
      <c r="B774" s="91">
        <v>36851</v>
      </c>
      <c r="C774" s="92">
        <v>66.17</v>
      </c>
      <c r="D774" s="4">
        <f t="shared" si="139"/>
        <v>-4.5207106665965967E-2</v>
      </c>
      <c r="E774" s="100">
        <f t="shared" si="134"/>
        <v>1.6737868961881781</v>
      </c>
      <c r="F774" s="2"/>
      <c r="G774" s="8">
        <f t="shared" ref="G774:S783" si="142">IF(G$1="P",MAX(0,G$2-$C774),IF(G$1="C",MAX(0,$C774-G$2)))</f>
        <v>0</v>
      </c>
      <c r="H774" s="8">
        <f t="shared" si="142"/>
        <v>0</v>
      </c>
      <c r="I774" s="8">
        <f t="shared" si="142"/>
        <v>0</v>
      </c>
      <c r="J774" s="8">
        <f t="shared" si="142"/>
        <v>0</v>
      </c>
      <c r="K774" s="8">
        <f t="shared" si="142"/>
        <v>0</v>
      </c>
      <c r="L774" s="8">
        <f t="shared" si="142"/>
        <v>0</v>
      </c>
      <c r="M774" s="8">
        <f t="shared" si="142"/>
        <v>46.17</v>
      </c>
      <c r="N774" s="8">
        <f t="shared" si="142"/>
        <v>41.17</v>
      </c>
      <c r="O774" s="8">
        <f t="shared" si="142"/>
        <v>36.17</v>
      </c>
      <c r="P774" s="8">
        <f t="shared" si="142"/>
        <v>31.17</v>
      </c>
      <c r="Q774" s="8">
        <f t="shared" si="142"/>
        <v>26.17</v>
      </c>
      <c r="R774" s="8">
        <f t="shared" si="142"/>
        <v>16.170000000000002</v>
      </c>
      <c r="S774" s="8">
        <f t="shared" si="142"/>
        <v>0</v>
      </c>
      <c r="T774" s="21">
        <f t="shared" si="140"/>
        <v>35</v>
      </c>
      <c r="U774" s="19">
        <f>VLOOKUP($B774,Gas!$B$3:$E$2506,2)</f>
        <v>6.2350000000000003</v>
      </c>
      <c r="V774" s="44">
        <f t="shared" si="141"/>
        <v>10.612670408981556</v>
      </c>
      <c r="W774" s="5">
        <f>VLOOKUP($B774,Gas!$B$3:$E$2506,4)</f>
        <v>0.78461687071081354</v>
      </c>
    </row>
    <row r="775" spans="1:23" x14ac:dyDescent="0.2">
      <c r="A775" s="43">
        <f t="shared" si="133"/>
        <v>35</v>
      </c>
      <c r="B775" s="91">
        <v>36852</v>
      </c>
      <c r="C775" s="92">
        <v>60.14</v>
      </c>
      <c r="D775" s="4">
        <f t="shared" si="139"/>
        <v>-9.5552010463585094E-2</v>
      </c>
      <c r="E775" s="100">
        <f t="shared" si="134"/>
        <v>1.7556274928731999</v>
      </c>
      <c r="F775" s="2"/>
      <c r="G775" s="8">
        <f t="shared" si="142"/>
        <v>0</v>
      </c>
      <c r="H775" s="8">
        <f t="shared" si="142"/>
        <v>0</v>
      </c>
      <c r="I775" s="8">
        <f t="shared" si="142"/>
        <v>0</v>
      </c>
      <c r="J775" s="8">
        <f t="shared" si="142"/>
        <v>0</v>
      </c>
      <c r="K775" s="8">
        <f t="shared" si="142"/>
        <v>0</v>
      </c>
      <c r="L775" s="8">
        <f t="shared" si="142"/>
        <v>0</v>
      </c>
      <c r="M775" s="8">
        <f t="shared" si="142"/>
        <v>40.14</v>
      </c>
      <c r="N775" s="8">
        <f t="shared" si="142"/>
        <v>35.14</v>
      </c>
      <c r="O775" s="8">
        <f t="shared" si="142"/>
        <v>30.14</v>
      </c>
      <c r="P775" s="8">
        <f t="shared" si="142"/>
        <v>25.14</v>
      </c>
      <c r="Q775" s="8">
        <f t="shared" si="142"/>
        <v>20.14</v>
      </c>
      <c r="R775" s="8">
        <f t="shared" si="142"/>
        <v>10.14</v>
      </c>
      <c r="S775" s="8">
        <f t="shared" si="142"/>
        <v>0</v>
      </c>
      <c r="T775" s="21">
        <f t="shared" si="140"/>
        <v>35</v>
      </c>
      <c r="U775" s="19">
        <f>VLOOKUP($B775,Gas!$B$3:$E$2506,2)</f>
        <v>6.34</v>
      </c>
      <c r="V775" s="44">
        <f t="shared" si="141"/>
        <v>9.485804416403786</v>
      </c>
      <c r="W775" s="5">
        <f>VLOOKUP($B775,Gas!$B$3:$E$2506,4)</f>
        <v>0.77613295670722571</v>
      </c>
    </row>
    <row r="776" spans="1:23" x14ac:dyDescent="0.2">
      <c r="A776" s="43">
        <f t="shared" si="133"/>
        <v>35</v>
      </c>
      <c r="B776" s="91">
        <v>36854</v>
      </c>
      <c r="C776" s="92">
        <v>55</v>
      </c>
      <c r="D776" s="4">
        <f t="shared" si="139"/>
        <v>-8.9341992327912095E-2</v>
      </c>
      <c r="E776" s="100">
        <f t="shared" si="134"/>
        <v>1.8236200163025498</v>
      </c>
      <c r="F776" s="2"/>
      <c r="G776" s="8">
        <f t="shared" si="142"/>
        <v>0</v>
      </c>
      <c r="H776" s="8">
        <f t="shared" si="142"/>
        <v>0</v>
      </c>
      <c r="I776" s="8">
        <f t="shared" si="142"/>
        <v>0</v>
      </c>
      <c r="J776" s="8">
        <f t="shared" si="142"/>
        <v>0</v>
      </c>
      <c r="K776" s="8">
        <f t="shared" si="142"/>
        <v>0</v>
      </c>
      <c r="L776" s="8">
        <f t="shared" si="142"/>
        <v>0</v>
      </c>
      <c r="M776" s="8">
        <f t="shared" si="142"/>
        <v>35</v>
      </c>
      <c r="N776" s="8">
        <f t="shared" si="142"/>
        <v>30</v>
      </c>
      <c r="O776" s="8">
        <f t="shared" si="142"/>
        <v>25</v>
      </c>
      <c r="P776" s="8">
        <f t="shared" si="142"/>
        <v>20</v>
      </c>
      <c r="Q776" s="8">
        <f t="shared" si="142"/>
        <v>15</v>
      </c>
      <c r="R776" s="8">
        <f t="shared" si="142"/>
        <v>5</v>
      </c>
      <c r="S776" s="8">
        <f t="shared" si="142"/>
        <v>0</v>
      </c>
      <c r="T776" s="21">
        <f t="shared" si="140"/>
        <v>35</v>
      </c>
      <c r="U776" s="19">
        <f>VLOOKUP($B776,Gas!$B$3:$E$2506,2)</f>
        <v>6.3150000000000004</v>
      </c>
      <c r="V776" s="44">
        <f t="shared" si="141"/>
        <v>8.7094220110847189</v>
      </c>
      <c r="W776" s="5">
        <f>VLOOKUP($B776,Gas!$B$3:$E$2506,4)</f>
        <v>0.72121076733213163</v>
      </c>
    </row>
    <row r="777" spans="1:23" x14ac:dyDescent="0.2">
      <c r="A777" s="43">
        <f t="shared" si="133"/>
        <v>35</v>
      </c>
      <c r="B777" s="91">
        <v>36857</v>
      </c>
      <c r="C777" s="92">
        <v>58.75</v>
      </c>
      <c r="D777" s="4">
        <f t="shared" si="139"/>
        <v>6.595796779179737E-2</v>
      </c>
      <c r="E777" s="100">
        <f t="shared" si="134"/>
        <v>1.8497956356696528</v>
      </c>
      <c r="F777" s="2"/>
      <c r="G777" s="8">
        <f t="shared" si="142"/>
        <v>0</v>
      </c>
      <c r="H777" s="8">
        <f t="shared" si="142"/>
        <v>0</v>
      </c>
      <c r="I777" s="8">
        <f t="shared" si="142"/>
        <v>0</v>
      </c>
      <c r="J777" s="8">
        <f t="shared" si="142"/>
        <v>0</v>
      </c>
      <c r="K777" s="8">
        <f t="shared" si="142"/>
        <v>0</v>
      </c>
      <c r="L777" s="8">
        <f t="shared" si="142"/>
        <v>0</v>
      </c>
      <c r="M777" s="8">
        <f t="shared" si="142"/>
        <v>38.75</v>
      </c>
      <c r="N777" s="8">
        <f t="shared" si="142"/>
        <v>33.75</v>
      </c>
      <c r="O777" s="8">
        <f t="shared" si="142"/>
        <v>28.75</v>
      </c>
      <c r="P777" s="8">
        <f t="shared" si="142"/>
        <v>23.75</v>
      </c>
      <c r="Q777" s="8">
        <f t="shared" si="142"/>
        <v>18.75</v>
      </c>
      <c r="R777" s="8">
        <f t="shared" si="142"/>
        <v>8.75</v>
      </c>
      <c r="S777" s="8">
        <f t="shared" si="142"/>
        <v>0</v>
      </c>
      <c r="T777" s="21">
        <f t="shared" si="140"/>
        <v>35</v>
      </c>
      <c r="U777" s="19">
        <f>VLOOKUP($B777,Gas!$B$3:$E$2506,2)</f>
        <v>6.3150000000000004</v>
      </c>
      <c r="V777" s="44">
        <f t="shared" si="141"/>
        <v>9.3032462391132213</v>
      </c>
      <c r="W777" s="5">
        <f>VLOOKUP($B777,Gas!$B$3:$E$2506,4)</f>
        <v>0.69277675255752469</v>
      </c>
    </row>
    <row r="778" spans="1:23" x14ac:dyDescent="0.2">
      <c r="A778" s="43">
        <f t="shared" si="133"/>
        <v>35</v>
      </c>
      <c r="B778" s="91">
        <v>36858</v>
      </c>
      <c r="C778" s="92">
        <v>56.25</v>
      </c>
      <c r="D778" s="4">
        <f t="shared" si="139"/>
        <v>-4.348511193973878E-2</v>
      </c>
      <c r="E778" s="100">
        <f t="shared" si="134"/>
        <v>1.7038668748375112</v>
      </c>
      <c r="F778" s="2"/>
      <c r="G778" s="8">
        <f t="shared" si="142"/>
        <v>0</v>
      </c>
      <c r="H778" s="8">
        <f t="shared" si="142"/>
        <v>0</v>
      </c>
      <c r="I778" s="8">
        <f t="shared" si="142"/>
        <v>0</v>
      </c>
      <c r="J778" s="8">
        <f t="shared" si="142"/>
        <v>0</v>
      </c>
      <c r="K778" s="8">
        <f t="shared" si="142"/>
        <v>0</v>
      </c>
      <c r="L778" s="8">
        <f t="shared" si="142"/>
        <v>0</v>
      </c>
      <c r="M778" s="8">
        <f t="shared" si="142"/>
        <v>36.25</v>
      </c>
      <c r="N778" s="8">
        <f t="shared" si="142"/>
        <v>31.25</v>
      </c>
      <c r="O778" s="8">
        <f t="shared" si="142"/>
        <v>26.25</v>
      </c>
      <c r="P778" s="8">
        <f t="shared" si="142"/>
        <v>21.25</v>
      </c>
      <c r="Q778" s="8">
        <f t="shared" si="142"/>
        <v>16.25</v>
      </c>
      <c r="R778" s="8">
        <f t="shared" si="142"/>
        <v>6.25</v>
      </c>
      <c r="S778" s="8">
        <f t="shared" si="142"/>
        <v>0</v>
      </c>
      <c r="T778" s="21">
        <f t="shared" si="140"/>
        <v>35</v>
      </c>
      <c r="U778" s="19">
        <f>VLOOKUP($B778,Gas!$B$3:$E$2506,2)</f>
        <v>6.2450000000000001</v>
      </c>
      <c r="V778" s="44">
        <f t="shared" si="141"/>
        <v>9.0072057646116885</v>
      </c>
      <c r="W778" s="5">
        <f>VLOOKUP($B778,Gas!$B$3:$E$2506,4)</f>
        <v>0.62396519069934409</v>
      </c>
    </row>
    <row r="779" spans="1:23" x14ac:dyDescent="0.2">
      <c r="A779" s="43">
        <f t="shared" si="133"/>
        <v>35</v>
      </c>
      <c r="B779" s="91">
        <v>36859</v>
      </c>
      <c r="C779" s="92">
        <v>56.13</v>
      </c>
      <c r="D779" s="4">
        <f t="shared" si="139"/>
        <v>-2.135612130421561E-3</v>
      </c>
      <c r="E779" s="100">
        <f t="shared" si="134"/>
        <v>1.550168828621008</v>
      </c>
      <c r="F779" s="2"/>
      <c r="G779" s="8">
        <f t="shared" si="142"/>
        <v>0</v>
      </c>
      <c r="H779" s="8">
        <f t="shared" si="142"/>
        <v>0</v>
      </c>
      <c r="I779" s="8">
        <f t="shared" si="142"/>
        <v>0</v>
      </c>
      <c r="J779" s="8">
        <f t="shared" si="142"/>
        <v>0</v>
      </c>
      <c r="K779" s="8">
        <f t="shared" si="142"/>
        <v>0</v>
      </c>
      <c r="L779" s="8">
        <f t="shared" si="142"/>
        <v>0</v>
      </c>
      <c r="M779" s="8">
        <f t="shared" si="142"/>
        <v>36.130000000000003</v>
      </c>
      <c r="N779" s="8">
        <f t="shared" si="142"/>
        <v>31.130000000000003</v>
      </c>
      <c r="O779" s="8">
        <f t="shared" si="142"/>
        <v>26.130000000000003</v>
      </c>
      <c r="P779" s="8">
        <f t="shared" si="142"/>
        <v>21.130000000000003</v>
      </c>
      <c r="Q779" s="8">
        <f t="shared" si="142"/>
        <v>16.130000000000003</v>
      </c>
      <c r="R779" s="8">
        <f t="shared" si="142"/>
        <v>6.1300000000000026</v>
      </c>
      <c r="S779" s="8">
        <f t="shared" si="142"/>
        <v>0</v>
      </c>
      <c r="T779" s="21">
        <f t="shared" si="140"/>
        <v>35</v>
      </c>
      <c r="U779" s="19">
        <f>VLOOKUP($B779,Gas!$B$3:$E$2506,2)</f>
        <v>5.9249999999999998</v>
      </c>
      <c r="V779" s="44">
        <f t="shared" si="141"/>
        <v>9.4734177215189881</v>
      </c>
      <c r="W779" s="5">
        <f>VLOOKUP($B779,Gas!$B$3:$E$2506,4)</f>
        <v>0.73087184501286107</v>
      </c>
    </row>
    <row r="780" spans="1:23" x14ac:dyDescent="0.2">
      <c r="A780" s="43">
        <f t="shared" si="133"/>
        <v>35</v>
      </c>
      <c r="B780" s="91">
        <v>36860</v>
      </c>
      <c r="C780" s="92">
        <v>58.07</v>
      </c>
      <c r="D780" s="4">
        <f t="shared" si="139"/>
        <v>3.3978750429850435E-2</v>
      </c>
      <c r="E780" s="100">
        <f t="shared" si="134"/>
        <v>1.5555936037964067</v>
      </c>
      <c r="F780" s="2"/>
      <c r="G780" s="8">
        <f t="shared" si="142"/>
        <v>0</v>
      </c>
      <c r="H780" s="8">
        <f t="shared" si="142"/>
        <v>0</v>
      </c>
      <c r="I780" s="8">
        <f t="shared" si="142"/>
        <v>0</v>
      </c>
      <c r="J780" s="8">
        <f t="shared" si="142"/>
        <v>0</v>
      </c>
      <c r="K780" s="8">
        <f t="shared" si="142"/>
        <v>0</v>
      </c>
      <c r="L780" s="8">
        <f t="shared" si="142"/>
        <v>0</v>
      </c>
      <c r="M780" s="8">
        <f t="shared" si="142"/>
        <v>38.07</v>
      </c>
      <c r="N780" s="8">
        <f t="shared" si="142"/>
        <v>33.07</v>
      </c>
      <c r="O780" s="8">
        <f t="shared" si="142"/>
        <v>28.07</v>
      </c>
      <c r="P780" s="8">
        <f t="shared" si="142"/>
        <v>23.07</v>
      </c>
      <c r="Q780" s="8">
        <f t="shared" si="142"/>
        <v>18.07</v>
      </c>
      <c r="R780" s="8">
        <f t="shared" si="142"/>
        <v>8.07</v>
      </c>
      <c r="S780" s="8">
        <f t="shared" si="142"/>
        <v>0</v>
      </c>
      <c r="T780" s="21">
        <f t="shared" si="140"/>
        <v>35</v>
      </c>
      <c r="U780" s="19">
        <f>VLOOKUP($B780,Gas!$B$3:$E$2506,2)</f>
        <v>5.95</v>
      </c>
      <c r="V780" s="44">
        <f t="shared" si="141"/>
        <v>9.7596638655462176</v>
      </c>
      <c r="W780" s="5">
        <f>VLOOKUP($B780,Gas!$B$3:$E$2506,4)</f>
        <v>0.73014168079587838</v>
      </c>
    </row>
    <row r="781" spans="1:23" x14ac:dyDescent="0.2">
      <c r="A781" s="43">
        <f t="shared" si="133"/>
        <v>36</v>
      </c>
      <c r="B781" s="91">
        <v>36861</v>
      </c>
      <c r="C781" s="92">
        <v>56.93</v>
      </c>
      <c r="D781" s="4">
        <f t="shared" si="139"/>
        <v>-1.9826736420968039E-2</v>
      </c>
      <c r="E781" s="100">
        <f t="shared" si="134"/>
        <v>1.5602516211317601</v>
      </c>
      <c r="F781" s="2"/>
      <c r="G781" s="8">
        <f t="shared" si="142"/>
        <v>0</v>
      </c>
      <c r="H781" s="8">
        <f t="shared" si="142"/>
        <v>0</v>
      </c>
      <c r="I781" s="8">
        <f t="shared" si="142"/>
        <v>0</v>
      </c>
      <c r="J781" s="8">
        <f t="shared" si="142"/>
        <v>0</v>
      </c>
      <c r="K781" s="8">
        <f t="shared" si="142"/>
        <v>0</v>
      </c>
      <c r="L781" s="8">
        <f t="shared" si="142"/>
        <v>0</v>
      </c>
      <c r="M781" s="8">
        <f t="shared" si="142"/>
        <v>36.93</v>
      </c>
      <c r="N781" s="8">
        <f t="shared" si="142"/>
        <v>31.93</v>
      </c>
      <c r="O781" s="8">
        <f t="shared" si="142"/>
        <v>26.93</v>
      </c>
      <c r="P781" s="8">
        <f t="shared" si="142"/>
        <v>21.93</v>
      </c>
      <c r="Q781" s="8">
        <f t="shared" si="142"/>
        <v>16.93</v>
      </c>
      <c r="R781" s="8">
        <f t="shared" si="142"/>
        <v>6.93</v>
      </c>
      <c r="S781" s="8">
        <f t="shared" si="142"/>
        <v>0</v>
      </c>
      <c r="T781" s="21">
        <f t="shared" si="140"/>
        <v>36</v>
      </c>
      <c r="U781" s="19">
        <f>VLOOKUP($B781,Gas!$B$3:$E$2506,2)</f>
        <v>6.31</v>
      </c>
      <c r="V781" s="44">
        <f t="shared" si="141"/>
        <v>9.0221870047543593</v>
      </c>
      <c r="W781" s="5">
        <f>VLOOKUP($B781,Gas!$B$3:$E$2506,4)</f>
        <v>0.51892678893568445</v>
      </c>
    </row>
    <row r="782" spans="1:23" x14ac:dyDescent="0.2">
      <c r="A782" s="43">
        <f t="shared" si="133"/>
        <v>36</v>
      </c>
      <c r="B782" s="91">
        <v>36864</v>
      </c>
      <c r="C782" s="92">
        <v>62.42</v>
      </c>
      <c r="D782" s="4">
        <f t="shared" si="139"/>
        <v>9.2063293879642974E-2</v>
      </c>
      <c r="E782" s="100">
        <f t="shared" si="134"/>
        <v>1.6094375221132935</v>
      </c>
      <c r="F782" s="2"/>
      <c r="G782" s="8">
        <f t="shared" si="142"/>
        <v>0</v>
      </c>
      <c r="H782" s="8">
        <f t="shared" si="142"/>
        <v>0</v>
      </c>
      <c r="I782" s="8">
        <f t="shared" si="142"/>
        <v>0</v>
      </c>
      <c r="J782" s="8">
        <f t="shared" si="142"/>
        <v>0</v>
      </c>
      <c r="K782" s="8">
        <f t="shared" si="142"/>
        <v>0</v>
      </c>
      <c r="L782" s="8">
        <f t="shared" si="142"/>
        <v>0</v>
      </c>
      <c r="M782" s="8">
        <f t="shared" si="142"/>
        <v>42.42</v>
      </c>
      <c r="N782" s="8">
        <f t="shared" si="142"/>
        <v>37.42</v>
      </c>
      <c r="O782" s="8">
        <f t="shared" si="142"/>
        <v>32.42</v>
      </c>
      <c r="P782" s="8">
        <f t="shared" si="142"/>
        <v>27.42</v>
      </c>
      <c r="Q782" s="8">
        <f t="shared" si="142"/>
        <v>22.42</v>
      </c>
      <c r="R782" s="8">
        <f t="shared" si="142"/>
        <v>12.420000000000002</v>
      </c>
      <c r="S782" s="8">
        <f t="shared" si="142"/>
        <v>0</v>
      </c>
      <c r="T782" s="21">
        <f t="shared" si="140"/>
        <v>36</v>
      </c>
      <c r="U782" s="19">
        <f>VLOOKUP($B782,Gas!$B$3:$E$2506,2)</f>
        <v>6.5949999999999998</v>
      </c>
      <c r="V782" s="44">
        <f t="shared" si="141"/>
        <v>9.4647460197119031</v>
      </c>
      <c r="W782" s="5">
        <f>VLOOKUP($B782,Gas!$B$3:$E$2506,4)</f>
        <v>0.5739625627612015</v>
      </c>
    </row>
    <row r="783" spans="1:23" x14ac:dyDescent="0.2">
      <c r="A783" s="43">
        <f t="shared" si="133"/>
        <v>36</v>
      </c>
      <c r="B783" s="91">
        <v>36865</v>
      </c>
      <c r="C783" s="92">
        <v>67.14</v>
      </c>
      <c r="D783" s="4">
        <f t="shared" si="139"/>
        <v>7.2894254709255549E-2</v>
      </c>
      <c r="E783" s="100">
        <f t="shared" si="134"/>
        <v>1.0625537748751148</v>
      </c>
      <c r="F783" s="2"/>
      <c r="G783" s="8">
        <f t="shared" si="142"/>
        <v>0</v>
      </c>
      <c r="H783" s="8">
        <f t="shared" si="142"/>
        <v>0</v>
      </c>
      <c r="I783" s="8">
        <f t="shared" si="142"/>
        <v>0</v>
      </c>
      <c r="J783" s="8">
        <f t="shared" si="142"/>
        <v>0</v>
      </c>
      <c r="K783" s="8">
        <f t="shared" si="142"/>
        <v>0</v>
      </c>
      <c r="L783" s="8">
        <f t="shared" si="142"/>
        <v>0</v>
      </c>
      <c r="M783" s="8">
        <f t="shared" si="142"/>
        <v>47.14</v>
      </c>
      <c r="N783" s="8">
        <f t="shared" si="142"/>
        <v>42.14</v>
      </c>
      <c r="O783" s="8">
        <f t="shared" si="142"/>
        <v>37.14</v>
      </c>
      <c r="P783" s="8">
        <f t="shared" si="142"/>
        <v>32.14</v>
      </c>
      <c r="Q783" s="8">
        <f t="shared" si="142"/>
        <v>27.14</v>
      </c>
      <c r="R783" s="8">
        <f t="shared" si="142"/>
        <v>17.14</v>
      </c>
      <c r="S783" s="8">
        <f t="shared" si="142"/>
        <v>0</v>
      </c>
      <c r="T783" s="21">
        <f t="shared" si="140"/>
        <v>36</v>
      </c>
      <c r="U783" s="19">
        <f>VLOOKUP($B783,Gas!$B$3:$E$2506,2)</f>
        <v>7.4850000000000003</v>
      </c>
      <c r="V783" s="44">
        <f t="shared" si="141"/>
        <v>8.9699398797595187</v>
      </c>
      <c r="W783" s="5">
        <f>VLOOKUP($B783,Gas!$B$3:$E$2506,4)</f>
        <v>0.93262726952741126</v>
      </c>
    </row>
    <row r="784" spans="1:23" x14ac:dyDescent="0.2">
      <c r="A784" s="43">
        <f t="shared" si="133"/>
        <v>36</v>
      </c>
      <c r="B784" s="91">
        <v>36866</v>
      </c>
      <c r="C784" s="92">
        <v>74.239999999999995</v>
      </c>
      <c r="D784" s="4">
        <f t="shared" si="139"/>
        <v>0.10052309692605611</v>
      </c>
      <c r="E784" s="100">
        <f t="shared" si="134"/>
        <v>1.1483765321834005</v>
      </c>
      <c r="F784" s="2"/>
      <c r="G784" s="8">
        <f t="shared" ref="G784:S793" si="143">IF(G$1="P",MAX(0,G$2-$C784),IF(G$1="C",MAX(0,$C784-G$2)))</f>
        <v>0</v>
      </c>
      <c r="H784" s="8">
        <f t="shared" si="143"/>
        <v>0</v>
      </c>
      <c r="I784" s="8">
        <f t="shared" si="143"/>
        <v>0</v>
      </c>
      <c r="J784" s="8">
        <f t="shared" si="143"/>
        <v>0</v>
      </c>
      <c r="K784" s="8">
        <f t="shared" si="143"/>
        <v>0</v>
      </c>
      <c r="L784" s="8">
        <f t="shared" si="143"/>
        <v>0</v>
      </c>
      <c r="M784" s="8">
        <f t="shared" si="143"/>
        <v>54.239999999999995</v>
      </c>
      <c r="N784" s="8">
        <f t="shared" si="143"/>
        <v>49.239999999999995</v>
      </c>
      <c r="O784" s="8">
        <f t="shared" si="143"/>
        <v>44.239999999999995</v>
      </c>
      <c r="P784" s="8">
        <f t="shared" si="143"/>
        <v>39.239999999999995</v>
      </c>
      <c r="Q784" s="8">
        <f t="shared" si="143"/>
        <v>34.239999999999995</v>
      </c>
      <c r="R784" s="8">
        <f t="shared" si="143"/>
        <v>24.239999999999995</v>
      </c>
      <c r="S784" s="8">
        <f t="shared" si="143"/>
        <v>0</v>
      </c>
      <c r="T784" s="21">
        <f t="shared" si="140"/>
        <v>36</v>
      </c>
      <c r="U784" s="19">
        <f>VLOOKUP($B784,Gas!$B$3:$E$2506,2)</f>
        <v>8.0150000000000006</v>
      </c>
      <c r="V784" s="44">
        <f t="shared" si="141"/>
        <v>9.2626325639426064</v>
      </c>
      <c r="W784" s="5">
        <f>VLOOKUP($B784,Gas!$B$3:$E$2506,4)</f>
        <v>0.97278449334733941</v>
      </c>
    </row>
    <row r="785" spans="1:23" x14ac:dyDescent="0.2">
      <c r="A785" s="43">
        <f t="shared" si="133"/>
        <v>36</v>
      </c>
      <c r="B785" s="91">
        <v>36867</v>
      </c>
      <c r="C785" s="92">
        <v>136.34</v>
      </c>
      <c r="D785" s="4">
        <f t="shared" si="139"/>
        <v>0.60784867745669413</v>
      </c>
      <c r="E785" s="100">
        <f t="shared" si="134"/>
        <v>3.0829249884790006</v>
      </c>
      <c r="F785" s="2"/>
      <c r="G785" s="8">
        <f t="shared" si="143"/>
        <v>0</v>
      </c>
      <c r="H785" s="8">
        <f t="shared" si="143"/>
        <v>0</v>
      </c>
      <c r="I785" s="8">
        <f t="shared" si="143"/>
        <v>0</v>
      </c>
      <c r="J785" s="8">
        <f t="shared" si="143"/>
        <v>0</v>
      </c>
      <c r="K785" s="8">
        <f t="shared" si="143"/>
        <v>0</v>
      </c>
      <c r="L785" s="8">
        <f t="shared" si="143"/>
        <v>0</v>
      </c>
      <c r="M785" s="8">
        <f t="shared" si="143"/>
        <v>116.34</v>
      </c>
      <c r="N785" s="8">
        <f t="shared" si="143"/>
        <v>111.34</v>
      </c>
      <c r="O785" s="8">
        <f t="shared" si="143"/>
        <v>106.34</v>
      </c>
      <c r="P785" s="8">
        <f t="shared" si="143"/>
        <v>101.34</v>
      </c>
      <c r="Q785" s="8">
        <f t="shared" si="143"/>
        <v>96.34</v>
      </c>
      <c r="R785" s="8">
        <f t="shared" si="143"/>
        <v>86.34</v>
      </c>
      <c r="S785" s="8">
        <f t="shared" si="143"/>
        <v>36.33999</v>
      </c>
      <c r="T785" s="21">
        <f t="shared" si="140"/>
        <v>36</v>
      </c>
      <c r="U785" s="19">
        <f>VLOOKUP($B785,Gas!$B$3:$E$2506,2)</f>
        <v>8.8550000000000004</v>
      </c>
      <c r="V785" s="44">
        <f t="shared" si="141"/>
        <v>15.396950875211745</v>
      </c>
      <c r="W785" s="5">
        <f>VLOOKUP($B785,Gas!$B$3:$E$2506,4)</f>
        <v>1.0564899072791396</v>
      </c>
    </row>
    <row r="786" spans="1:23" x14ac:dyDescent="0.2">
      <c r="A786" s="43">
        <f t="shared" si="133"/>
        <v>36</v>
      </c>
      <c r="B786" s="91">
        <v>36868</v>
      </c>
      <c r="C786" s="92">
        <v>83.05</v>
      </c>
      <c r="D786" s="4">
        <f t="shared" si="139"/>
        <v>-0.49570892987533532</v>
      </c>
      <c r="E786" s="100">
        <f t="shared" si="134"/>
        <v>4.1830068303906733</v>
      </c>
      <c r="F786" s="2"/>
      <c r="G786" s="8">
        <f t="shared" si="143"/>
        <v>0</v>
      </c>
      <c r="H786" s="8">
        <f t="shared" si="143"/>
        <v>0</v>
      </c>
      <c r="I786" s="8">
        <f t="shared" si="143"/>
        <v>0</v>
      </c>
      <c r="J786" s="8">
        <f t="shared" si="143"/>
        <v>0</v>
      </c>
      <c r="K786" s="8">
        <f t="shared" si="143"/>
        <v>0</v>
      </c>
      <c r="L786" s="8">
        <f t="shared" si="143"/>
        <v>0</v>
      </c>
      <c r="M786" s="8">
        <f t="shared" si="143"/>
        <v>63.05</v>
      </c>
      <c r="N786" s="8">
        <f t="shared" si="143"/>
        <v>58.05</v>
      </c>
      <c r="O786" s="8">
        <f t="shared" si="143"/>
        <v>53.05</v>
      </c>
      <c r="P786" s="8">
        <f t="shared" si="143"/>
        <v>48.05</v>
      </c>
      <c r="Q786" s="8">
        <f t="shared" si="143"/>
        <v>43.05</v>
      </c>
      <c r="R786" s="8">
        <f t="shared" si="143"/>
        <v>33.049999999999997</v>
      </c>
      <c r="S786" s="8">
        <f t="shared" si="143"/>
        <v>0</v>
      </c>
      <c r="T786" s="21">
        <f t="shared" si="140"/>
        <v>36</v>
      </c>
      <c r="U786" s="19">
        <f>VLOOKUP($B786,Gas!$B$3:$E$2506,2)</f>
        <v>8.6150000000000002</v>
      </c>
      <c r="V786" s="44">
        <f t="shared" si="141"/>
        <v>9.6401625072547876</v>
      </c>
      <c r="W786" s="5">
        <f>VLOOKUP($B786,Gas!$B$3:$E$2506,4)</f>
        <v>1.0887833406477947</v>
      </c>
    </row>
    <row r="787" spans="1:23" x14ac:dyDescent="0.2">
      <c r="A787" s="43">
        <f t="shared" si="133"/>
        <v>36</v>
      </c>
      <c r="B787" s="91">
        <v>36871</v>
      </c>
      <c r="C787" s="92">
        <v>74</v>
      </c>
      <c r="D787" s="4">
        <f t="shared" si="139"/>
        <v>-0.11537774285513415</v>
      </c>
      <c r="E787" s="100">
        <f t="shared" si="134"/>
        <v>4.2509182225934961</v>
      </c>
      <c r="F787" s="2"/>
      <c r="G787" s="8">
        <f t="shared" si="143"/>
        <v>0</v>
      </c>
      <c r="H787" s="8">
        <f t="shared" si="143"/>
        <v>0</v>
      </c>
      <c r="I787" s="8">
        <f t="shared" si="143"/>
        <v>0</v>
      </c>
      <c r="J787" s="8">
        <f t="shared" si="143"/>
        <v>0</v>
      </c>
      <c r="K787" s="8">
        <f t="shared" si="143"/>
        <v>0</v>
      </c>
      <c r="L787" s="8">
        <f t="shared" si="143"/>
        <v>0</v>
      </c>
      <c r="M787" s="8">
        <f t="shared" si="143"/>
        <v>54</v>
      </c>
      <c r="N787" s="8">
        <f t="shared" si="143"/>
        <v>49</v>
      </c>
      <c r="O787" s="8">
        <f t="shared" si="143"/>
        <v>44</v>
      </c>
      <c r="P787" s="8">
        <f t="shared" si="143"/>
        <v>39</v>
      </c>
      <c r="Q787" s="8">
        <f t="shared" si="143"/>
        <v>34</v>
      </c>
      <c r="R787" s="8">
        <f t="shared" si="143"/>
        <v>24</v>
      </c>
      <c r="S787" s="8">
        <f t="shared" si="143"/>
        <v>0</v>
      </c>
      <c r="T787" s="21">
        <f t="shared" si="140"/>
        <v>36</v>
      </c>
      <c r="U787" s="19">
        <f>VLOOKUP($B787,Gas!$B$3:$E$2506,2)</f>
        <v>8.0649999999999995</v>
      </c>
      <c r="V787" s="44">
        <f t="shared" si="141"/>
        <v>9.1754494730316178</v>
      </c>
      <c r="W787" s="5">
        <f>VLOOKUP($B787,Gas!$B$3:$E$2506,4)</f>
        <v>1.1334113835188349</v>
      </c>
    </row>
    <row r="788" spans="1:23" x14ac:dyDescent="0.2">
      <c r="A788" s="43">
        <f t="shared" si="133"/>
        <v>36</v>
      </c>
      <c r="B788" s="91">
        <v>36872</v>
      </c>
      <c r="C788" s="92">
        <v>94.31</v>
      </c>
      <c r="D788" s="4">
        <f t="shared" si="139"/>
        <v>0.24252213535162381</v>
      </c>
      <c r="E788" s="100">
        <f t="shared" si="134"/>
        <v>4.3655100860663172</v>
      </c>
      <c r="F788" s="2"/>
      <c r="G788" s="8">
        <f t="shared" si="143"/>
        <v>0</v>
      </c>
      <c r="H788" s="8">
        <f t="shared" si="143"/>
        <v>0</v>
      </c>
      <c r="I788" s="8">
        <f t="shared" si="143"/>
        <v>0</v>
      </c>
      <c r="J788" s="8">
        <f t="shared" si="143"/>
        <v>0</v>
      </c>
      <c r="K788" s="8">
        <f t="shared" si="143"/>
        <v>0</v>
      </c>
      <c r="L788" s="8">
        <f t="shared" si="143"/>
        <v>0</v>
      </c>
      <c r="M788" s="8">
        <f t="shared" si="143"/>
        <v>74.31</v>
      </c>
      <c r="N788" s="8">
        <f t="shared" si="143"/>
        <v>69.31</v>
      </c>
      <c r="O788" s="8">
        <f t="shared" si="143"/>
        <v>64.31</v>
      </c>
      <c r="P788" s="8">
        <f t="shared" si="143"/>
        <v>59.31</v>
      </c>
      <c r="Q788" s="8">
        <f t="shared" si="143"/>
        <v>54.31</v>
      </c>
      <c r="R788" s="8">
        <f t="shared" si="143"/>
        <v>44.31</v>
      </c>
      <c r="S788" s="8">
        <f t="shared" si="143"/>
        <v>0</v>
      </c>
      <c r="T788" s="21">
        <f t="shared" si="140"/>
        <v>36</v>
      </c>
      <c r="U788" s="19">
        <f>VLOOKUP($B788,Gas!$B$3:$E$2506,2)</f>
        <v>9.9350000000000005</v>
      </c>
      <c r="V788" s="44">
        <f t="shared" si="141"/>
        <v>9.4927025666834428</v>
      </c>
      <c r="W788" s="5">
        <f>VLOOKUP($B788,Gas!$B$3:$E$2506,4)</f>
        <v>1.5913324927810515</v>
      </c>
    </row>
    <row r="789" spans="1:23" x14ac:dyDescent="0.2">
      <c r="A789" s="43">
        <f t="shared" si="133"/>
        <v>36</v>
      </c>
      <c r="B789" s="91">
        <v>36873</v>
      </c>
      <c r="C789" s="92">
        <v>92.5</v>
      </c>
      <c r="D789" s="4">
        <f t="shared" si="139"/>
        <v>-1.9378584037413962E-2</v>
      </c>
      <c r="E789" s="100">
        <f t="shared" si="134"/>
        <v>4.3722604901917776</v>
      </c>
      <c r="F789" s="2"/>
      <c r="G789" s="8">
        <f t="shared" si="143"/>
        <v>0</v>
      </c>
      <c r="H789" s="8">
        <f t="shared" si="143"/>
        <v>0</v>
      </c>
      <c r="I789" s="8">
        <f t="shared" si="143"/>
        <v>0</v>
      </c>
      <c r="J789" s="8">
        <f t="shared" si="143"/>
        <v>0</v>
      </c>
      <c r="K789" s="8">
        <f t="shared" si="143"/>
        <v>0</v>
      </c>
      <c r="L789" s="8">
        <f t="shared" si="143"/>
        <v>0</v>
      </c>
      <c r="M789" s="8">
        <f t="shared" si="143"/>
        <v>72.5</v>
      </c>
      <c r="N789" s="8">
        <f t="shared" si="143"/>
        <v>67.5</v>
      </c>
      <c r="O789" s="8">
        <f t="shared" si="143"/>
        <v>62.5</v>
      </c>
      <c r="P789" s="8">
        <f t="shared" si="143"/>
        <v>57.5</v>
      </c>
      <c r="Q789" s="8">
        <f t="shared" si="143"/>
        <v>52.5</v>
      </c>
      <c r="R789" s="8">
        <f t="shared" si="143"/>
        <v>42.5</v>
      </c>
      <c r="S789" s="8">
        <f t="shared" si="143"/>
        <v>0</v>
      </c>
      <c r="T789" s="21">
        <f t="shared" si="140"/>
        <v>36</v>
      </c>
      <c r="U789" s="19">
        <f>VLOOKUP($B789,Gas!$B$3:$E$2506,2)</f>
        <v>8.7200000000000006</v>
      </c>
      <c r="V789" s="44">
        <f t="shared" si="141"/>
        <v>10.607798165137615</v>
      </c>
      <c r="W789" s="5">
        <f>VLOOKUP($B789,Gas!$B$3:$E$2506,4)</f>
        <v>1.8939256911056066</v>
      </c>
    </row>
    <row r="790" spans="1:23" x14ac:dyDescent="0.2">
      <c r="A790" s="43">
        <f t="shared" si="133"/>
        <v>36</v>
      </c>
      <c r="B790" s="91">
        <v>36874</v>
      </c>
      <c r="C790" s="92">
        <v>100.58</v>
      </c>
      <c r="D790" s="4">
        <f t="shared" si="139"/>
        <v>8.3744786225439141E-2</v>
      </c>
      <c r="E790" s="100">
        <f t="shared" si="134"/>
        <v>4.3742897364765785</v>
      </c>
      <c r="F790" s="2"/>
      <c r="G790" s="8">
        <f t="shared" si="143"/>
        <v>0</v>
      </c>
      <c r="H790" s="8">
        <f t="shared" si="143"/>
        <v>0</v>
      </c>
      <c r="I790" s="8">
        <f t="shared" si="143"/>
        <v>0</v>
      </c>
      <c r="J790" s="8">
        <f t="shared" si="143"/>
        <v>0</v>
      </c>
      <c r="K790" s="8">
        <f t="shared" si="143"/>
        <v>0</v>
      </c>
      <c r="L790" s="8">
        <f t="shared" si="143"/>
        <v>0</v>
      </c>
      <c r="M790" s="8">
        <f t="shared" si="143"/>
        <v>80.58</v>
      </c>
      <c r="N790" s="8">
        <f t="shared" si="143"/>
        <v>75.58</v>
      </c>
      <c r="O790" s="8">
        <f t="shared" si="143"/>
        <v>70.58</v>
      </c>
      <c r="P790" s="8">
        <f t="shared" si="143"/>
        <v>65.58</v>
      </c>
      <c r="Q790" s="8">
        <f t="shared" si="143"/>
        <v>60.58</v>
      </c>
      <c r="R790" s="8">
        <f t="shared" si="143"/>
        <v>50.58</v>
      </c>
      <c r="S790" s="8">
        <f t="shared" si="143"/>
        <v>0.57998999999999512</v>
      </c>
      <c r="T790" s="21">
        <f t="shared" si="140"/>
        <v>36</v>
      </c>
      <c r="U790" s="19">
        <f>VLOOKUP($B790,Gas!$B$3:$E$2506,2)</f>
        <v>7.6950000000000003</v>
      </c>
      <c r="V790" s="44">
        <f t="shared" si="141"/>
        <v>13.070825211176087</v>
      </c>
      <c r="W790" s="5">
        <f>VLOOKUP($B790,Gas!$B$3:$E$2506,4)</f>
        <v>2.107369434984685</v>
      </c>
    </row>
    <row r="791" spans="1:23" x14ac:dyDescent="0.2">
      <c r="A791" s="43">
        <f t="shared" si="133"/>
        <v>36</v>
      </c>
      <c r="B791" s="91">
        <v>36875</v>
      </c>
      <c r="C791" s="92">
        <v>77.2</v>
      </c>
      <c r="D791" s="4">
        <f t="shared" si="139"/>
        <v>-0.2645539737130882</v>
      </c>
      <c r="E791" s="100">
        <f t="shared" si="134"/>
        <v>4.6527509514618055</v>
      </c>
      <c r="F791" s="2"/>
      <c r="G791" s="8">
        <f t="shared" si="143"/>
        <v>0</v>
      </c>
      <c r="H791" s="8">
        <f t="shared" si="143"/>
        <v>0</v>
      </c>
      <c r="I791" s="8">
        <f t="shared" si="143"/>
        <v>0</v>
      </c>
      <c r="J791" s="8">
        <f t="shared" si="143"/>
        <v>0</v>
      </c>
      <c r="K791" s="8">
        <f t="shared" si="143"/>
        <v>0</v>
      </c>
      <c r="L791" s="8">
        <f t="shared" si="143"/>
        <v>0</v>
      </c>
      <c r="M791" s="8">
        <f t="shared" si="143"/>
        <v>57.2</v>
      </c>
      <c r="N791" s="8">
        <f t="shared" si="143"/>
        <v>52.2</v>
      </c>
      <c r="O791" s="8">
        <f t="shared" si="143"/>
        <v>47.2</v>
      </c>
      <c r="P791" s="8">
        <f t="shared" si="143"/>
        <v>42.2</v>
      </c>
      <c r="Q791" s="8">
        <f t="shared" si="143"/>
        <v>37.200000000000003</v>
      </c>
      <c r="R791" s="8">
        <f t="shared" si="143"/>
        <v>27.200000000000003</v>
      </c>
      <c r="S791" s="8">
        <f t="shared" si="143"/>
        <v>0</v>
      </c>
      <c r="T791" s="21">
        <f t="shared" si="140"/>
        <v>36</v>
      </c>
      <c r="U791" s="19">
        <f>VLOOKUP($B791,Gas!$B$3:$E$2506,2)</f>
        <v>7.52</v>
      </c>
      <c r="V791" s="44">
        <f t="shared" si="141"/>
        <v>10.265957446808512</v>
      </c>
      <c r="W791" s="5">
        <f>VLOOKUP($B791,Gas!$B$3:$E$2506,4)</f>
        <v>1.9771164594428181</v>
      </c>
    </row>
    <row r="792" spans="1:23" x14ac:dyDescent="0.2">
      <c r="A792" s="43">
        <f t="shared" si="133"/>
        <v>36</v>
      </c>
      <c r="B792" s="91">
        <v>36878</v>
      </c>
      <c r="C792" s="92">
        <v>79.349999999999994</v>
      </c>
      <c r="D792" s="4">
        <f t="shared" si="139"/>
        <v>2.7468989941687474E-2</v>
      </c>
      <c r="E792" s="100">
        <f t="shared" si="134"/>
        <v>4.6401859755294295</v>
      </c>
      <c r="F792" s="2"/>
      <c r="G792" s="8">
        <f t="shared" si="143"/>
        <v>0</v>
      </c>
      <c r="H792" s="8">
        <f t="shared" si="143"/>
        <v>0</v>
      </c>
      <c r="I792" s="8">
        <f t="shared" si="143"/>
        <v>0</v>
      </c>
      <c r="J792" s="8">
        <f t="shared" si="143"/>
        <v>0</v>
      </c>
      <c r="K792" s="8">
        <f t="shared" si="143"/>
        <v>0</v>
      </c>
      <c r="L792" s="8">
        <f t="shared" si="143"/>
        <v>0</v>
      </c>
      <c r="M792" s="8">
        <f t="shared" si="143"/>
        <v>59.349999999999994</v>
      </c>
      <c r="N792" s="8">
        <f t="shared" si="143"/>
        <v>54.349999999999994</v>
      </c>
      <c r="O792" s="8">
        <f t="shared" si="143"/>
        <v>49.349999999999994</v>
      </c>
      <c r="P792" s="8">
        <f t="shared" si="143"/>
        <v>44.349999999999994</v>
      </c>
      <c r="Q792" s="8">
        <f t="shared" si="143"/>
        <v>39.349999999999994</v>
      </c>
      <c r="R792" s="8">
        <f t="shared" si="143"/>
        <v>29.349999999999994</v>
      </c>
      <c r="S792" s="8">
        <f t="shared" si="143"/>
        <v>0</v>
      </c>
      <c r="T792" s="21">
        <f t="shared" si="140"/>
        <v>36</v>
      </c>
      <c r="U792" s="19">
        <f>VLOOKUP($B792,Gas!$B$3:$E$2506,2)</f>
        <v>7.83</v>
      </c>
      <c r="V792" s="44">
        <f t="shared" si="141"/>
        <v>10.134099616858236</v>
      </c>
      <c r="W792" s="5">
        <f>VLOOKUP($B792,Gas!$B$3:$E$2506,4)</f>
        <v>1.8206970653064305</v>
      </c>
    </row>
    <row r="793" spans="1:23" x14ac:dyDescent="0.2">
      <c r="A793" s="43">
        <f t="shared" ref="A793:A856" si="144">MONTH(B793)+(YEAR(B793)-1998)*12</f>
        <v>36</v>
      </c>
      <c r="B793" s="91">
        <v>36879</v>
      </c>
      <c r="C793" s="92">
        <v>81.66</v>
      </c>
      <c r="D793" s="4">
        <f t="shared" si="139"/>
        <v>2.8695838919011594E-2</v>
      </c>
      <c r="E793" s="100">
        <f t="shared" si="134"/>
        <v>4.6325048176408616</v>
      </c>
      <c r="F793" s="2"/>
      <c r="G793" s="8">
        <f t="shared" si="143"/>
        <v>0</v>
      </c>
      <c r="H793" s="8">
        <f t="shared" si="143"/>
        <v>0</v>
      </c>
      <c r="I793" s="8">
        <f t="shared" si="143"/>
        <v>0</v>
      </c>
      <c r="J793" s="8">
        <f t="shared" si="143"/>
        <v>0</v>
      </c>
      <c r="K793" s="8">
        <f t="shared" si="143"/>
        <v>0</v>
      </c>
      <c r="L793" s="8">
        <f t="shared" si="143"/>
        <v>0</v>
      </c>
      <c r="M793" s="8">
        <f t="shared" si="143"/>
        <v>61.66</v>
      </c>
      <c r="N793" s="8">
        <f t="shared" si="143"/>
        <v>56.66</v>
      </c>
      <c r="O793" s="8">
        <f t="shared" si="143"/>
        <v>51.66</v>
      </c>
      <c r="P793" s="8">
        <f t="shared" si="143"/>
        <v>46.66</v>
      </c>
      <c r="Q793" s="8">
        <f t="shared" si="143"/>
        <v>41.66</v>
      </c>
      <c r="R793" s="8">
        <f t="shared" si="143"/>
        <v>31.659999999999997</v>
      </c>
      <c r="S793" s="8">
        <f t="shared" si="143"/>
        <v>0</v>
      </c>
      <c r="T793" s="21">
        <f t="shared" si="140"/>
        <v>36</v>
      </c>
      <c r="U793" s="19">
        <f>VLOOKUP($B793,Gas!$B$3:$E$2506,2)</f>
        <v>9.2799999999999994</v>
      </c>
      <c r="V793" s="44">
        <f t="shared" si="141"/>
        <v>8.799568965517242</v>
      </c>
      <c r="W793" s="5">
        <f>VLOOKUP($B793,Gas!$B$3:$E$2506,4)</f>
        <v>2.0654914348858804</v>
      </c>
    </row>
    <row r="794" spans="1:23" x14ac:dyDescent="0.2">
      <c r="A794" s="43">
        <f t="shared" si="144"/>
        <v>36</v>
      </c>
      <c r="B794" s="91">
        <v>36880</v>
      </c>
      <c r="C794" s="92">
        <v>77.849999999999994</v>
      </c>
      <c r="D794" s="4">
        <f t="shared" si="139"/>
        <v>-4.7780387611422351E-2</v>
      </c>
      <c r="E794" s="100">
        <f t="shared" si="134"/>
        <v>4.6198527230088375</v>
      </c>
      <c r="F794" s="2"/>
      <c r="G794" s="8">
        <f t="shared" ref="G794:S803" si="145">IF(G$1="P",MAX(0,G$2-$C794),IF(G$1="C",MAX(0,$C794-G$2)))</f>
        <v>0</v>
      </c>
      <c r="H794" s="8">
        <f t="shared" si="145"/>
        <v>0</v>
      </c>
      <c r="I794" s="8">
        <f t="shared" si="145"/>
        <v>0</v>
      </c>
      <c r="J794" s="8">
        <f t="shared" si="145"/>
        <v>0</v>
      </c>
      <c r="K794" s="8">
        <f t="shared" si="145"/>
        <v>0</v>
      </c>
      <c r="L794" s="8">
        <f t="shared" si="145"/>
        <v>0</v>
      </c>
      <c r="M794" s="8">
        <f t="shared" si="145"/>
        <v>57.849999999999994</v>
      </c>
      <c r="N794" s="8">
        <f t="shared" si="145"/>
        <v>52.849999999999994</v>
      </c>
      <c r="O794" s="8">
        <f t="shared" si="145"/>
        <v>47.849999999999994</v>
      </c>
      <c r="P794" s="8">
        <f t="shared" si="145"/>
        <v>42.849999999999994</v>
      </c>
      <c r="Q794" s="8">
        <f t="shared" si="145"/>
        <v>37.849999999999994</v>
      </c>
      <c r="R794" s="8">
        <f t="shared" si="145"/>
        <v>27.849999999999994</v>
      </c>
      <c r="S794" s="8">
        <f t="shared" si="145"/>
        <v>0</v>
      </c>
      <c r="T794" s="21">
        <f t="shared" si="140"/>
        <v>36</v>
      </c>
      <c r="U794" s="19">
        <f>VLOOKUP($B794,Gas!$B$3:$E$2506,2)</f>
        <v>9.1199999999999992</v>
      </c>
      <c r="V794" s="44">
        <f t="shared" si="141"/>
        <v>8.536184210526315</v>
      </c>
      <c r="W794" s="5">
        <f>VLOOKUP($B794,Gas!$B$3:$E$2506,4)</f>
        <v>2.072942512045612</v>
      </c>
    </row>
    <row r="795" spans="1:23" x14ac:dyDescent="0.2">
      <c r="A795" s="43">
        <f t="shared" si="144"/>
        <v>36</v>
      </c>
      <c r="B795" s="91">
        <v>36881</v>
      </c>
      <c r="C795" s="92">
        <v>79.86</v>
      </c>
      <c r="D795" s="4">
        <f t="shared" si="139"/>
        <v>2.5491203355067899E-2</v>
      </c>
      <c r="E795" s="100">
        <f t="shared" si="134"/>
        <v>3.2108121828781653</v>
      </c>
      <c r="F795" s="2"/>
      <c r="G795" s="8">
        <f t="shared" si="145"/>
        <v>0</v>
      </c>
      <c r="H795" s="8">
        <f t="shared" si="145"/>
        <v>0</v>
      </c>
      <c r="I795" s="8">
        <f t="shared" si="145"/>
        <v>0</v>
      </c>
      <c r="J795" s="8">
        <f t="shared" si="145"/>
        <v>0</v>
      </c>
      <c r="K795" s="8">
        <f t="shared" si="145"/>
        <v>0</v>
      </c>
      <c r="L795" s="8">
        <f t="shared" si="145"/>
        <v>0</v>
      </c>
      <c r="M795" s="8">
        <f t="shared" si="145"/>
        <v>59.86</v>
      </c>
      <c r="N795" s="8">
        <f t="shared" si="145"/>
        <v>54.86</v>
      </c>
      <c r="O795" s="8">
        <f t="shared" si="145"/>
        <v>49.86</v>
      </c>
      <c r="P795" s="8">
        <f t="shared" si="145"/>
        <v>44.86</v>
      </c>
      <c r="Q795" s="8">
        <f t="shared" si="145"/>
        <v>39.86</v>
      </c>
      <c r="R795" s="8">
        <f t="shared" si="145"/>
        <v>29.86</v>
      </c>
      <c r="S795" s="8">
        <f t="shared" si="145"/>
        <v>0</v>
      </c>
      <c r="T795" s="21">
        <f t="shared" si="140"/>
        <v>36</v>
      </c>
      <c r="U795" s="19">
        <f>VLOOKUP($B795,Gas!$B$3:$E$2506,2)</f>
        <v>9.91</v>
      </c>
      <c r="V795" s="44">
        <f t="shared" si="141"/>
        <v>8.0585267406659931</v>
      </c>
      <c r="W795" s="5">
        <f>VLOOKUP($B795,Gas!$B$3:$E$2506,4)</f>
        <v>2.113327561843493</v>
      </c>
    </row>
    <row r="796" spans="1:23" x14ac:dyDescent="0.2">
      <c r="A796" s="43">
        <f t="shared" si="144"/>
        <v>36</v>
      </c>
      <c r="B796" s="91">
        <v>36882</v>
      </c>
      <c r="C796" s="92">
        <v>85.97</v>
      </c>
      <c r="D796" s="4">
        <f t="shared" si="139"/>
        <v>7.3723296551277531E-2</v>
      </c>
      <c r="E796" s="100">
        <f t="shared" ref="E796:E859" si="146">STDEV(D787:D796)*SQRT(trade_day)</f>
        <v>2.1037863528512064</v>
      </c>
      <c r="F796" s="2"/>
      <c r="G796" s="8">
        <f t="shared" si="145"/>
        <v>0</v>
      </c>
      <c r="H796" s="8">
        <f t="shared" si="145"/>
        <v>0</v>
      </c>
      <c r="I796" s="8">
        <f t="shared" si="145"/>
        <v>0</v>
      </c>
      <c r="J796" s="8">
        <f t="shared" si="145"/>
        <v>0</v>
      </c>
      <c r="K796" s="8">
        <f t="shared" si="145"/>
        <v>0</v>
      </c>
      <c r="L796" s="8">
        <f t="shared" si="145"/>
        <v>0</v>
      </c>
      <c r="M796" s="8">
        <f t="shared" si="145"/>
        <v>65.97</v>
      </c>
      <c r="N796" s="8">
        <f t="shared" si="145"/>
        <v>60.97</v>
      </c>
      <c r="O796" s="8">
        <f t="shared" si="145"/>
        <v>55.97</v>
      </c>
      <c r="P796" s="8">
        <f t="shared" si="145"/>
        <v>50.97</v>
      </c>
      <c r="Q796" s="8">
        <f t="shared" si="145"/>
        <v>45.97</v>
      </c>
      <c r="R796" s="8">
        <f t="shared" si="145"/>
        <v>35.97</v>
      </c>
      <c r="S796" s="8">
        <f t="shared" si="145"/>
        <v>0</v>
      </c>
      <c r="T796" s="21">
        <f t="shared" si="140"/>
        <v>36</v>
      </c>
      <c r="U796" s="19">
        <f>VLOOKUP($B796,Gas!$B$3:$E$2506,2)</f>
        <v>10.48</v>
      </c>
      <c r="V796" s="44">
        <f t="shared" si="141"/>
        <v>8.2032442748091601</v>
      </c>
      <c r="W796" s="5">
        <f>VLOOKUP($B796,Gas!$B$3:$E$2506,4)</f>
        <v>1.7291597096522724</v>
      </c>
    </row>
    <row r="797" spans="1:23" x14ac:dyDescent="0.2">
      <c r="A797" s="43">
        <f t="shared" si="144"/>
        <v>36</v>
      </c>
      <c r="B797" s="91">
        <v>36886</v>
      </c>
      <c r="C797" s="92">
        <v>130</v>
      </c>
      <c r="D797" s="4">
        <f t="shared" si="139"/>
        <v>0.41353605226922974</v>
      </c>
      <c r="E797" s="100">
        <f t="shared" si="146"/>
        <v>2.8156442556390804</v>
      </c>
      <c r="F797" s="2"/>
      <c r="G797" s="8">
        <f t="shared" si="145"/>
        <v>0</v>
      </c>
      <c r="H797" s="8">
        <f t="shared" si="145"/>
        <v>0</v>
      </c>
      <c r="I797" s="8">
        <f t="shared" si="145"/>
        <v>0</v>
      </c>
      <c r="J797" s="8">
        <f t="shared" si="145"/>
        <v>0</v>
      </c>
      <c r="K797" s="8">
        <f t="shared" si="145"/>
        <v>0</v>
      </c>
      <c r="L797" s="8">
        <f t="shared" si="145"/>
        <v>0</v>
      </c>
      <c r="M797" s="8">
        <f t="shared" si="145"/>
        <v>110</v>
      </c>
      <c r="N797" s="8">
        <f t="shared" si="145"/>
        <v>105</v>
      </c>
      <c r="O797" s="8">
        <f t="shared" si="145"/>
        <v>100</v>
      </c>
      <c r="P797" s="8">
        <f t="shared" si="145"/>
        <v>95</v>
      </c>
      <c r="Q797" s="8">
        <f t="shared" si="145"/>
        <v>90</v>
      </c>
      <c r="R797" s="8">
        <f t="shared" si="145"/>
        <v>80</v>
      </c>
      <c r="S797" s="8">
        <f t="shared" si="145"/>
        <v>29.999989999999997</v>
      </c>
      <c r="T797" s="21">
        <f t="shared" si="140"/>
        <v>36</v>
      </c>
      <c r="U797" s="19">
        <f>VLOOKUP($B797,Gas!$B$3:$E$2506,2)</f>
        <v>10.494999999999999</v>
      </c>
      <c r="V797" s="44">
        <f t="shared" si="141"/>
        <v>12.386850881372084</v>
      </c>
      <c r="W797" s="5">
        <f>VLOOKUP($B797,Gas!$B$3:$E$2506,4)</f>
        <v>1.1143282260203911</v>
      </c>
    </row>
    <row r="798" spans="1:23" x14ac:dyDescent="0.2">
      <c r="A798" s="43">
        <f t="shared" si="144"/>
        <v>36</v>
      </c>
      <c r="B798" s="91">
        <v>36887</v>
      </c>
      <c r="C798" s="92">
        <v>81.67</v>
      </c>
      <c r="D798" s="4">
        <f t="shared" si="139"/>
        <v>-0.46484771308539807</v>
      </c>
      <c r="E798" s="100">
        <f t="shared" si="146"/>
        <v>3.6222619522286528</v>
      </c>
      <c r="F798" s="2"/>
      <c r="G798" s="8">
        <f t="shared" si="145"/>
        <v>0</v>
      </c>
      <c r="H798" s="8">
        <f t="shared" si="145"/>
        <v>0</v>
      </c>
      <c r="I798" s="8">
        <f t="shared" si="145"/>
        <v>0</v>
      </c>
      <c r="J798" s="8">
        <f t="shared" si="145"/>
        <v>0</v>
      </c>
      <c r="K798" s="8">
        <f t="shared" si="145"/>
        <v>0</v>
      </c>
      <c r="L798" s="8">
        <f t="shared" si="145"/>
        <v>0</v>
      </c>
      <c r="M798" s="8">
        <f t="shared" si="145"/>
        <v>61.67</v>
      </c>
      <c r="N798" s="8">
        <f t="shared" si="145"/>
        <v>56.67</v>
      </c>
      <c r="O798" s="8">
        <f t="shared" si="145"/>
        <v>51.67</v>
      </c>
      <c r="P798" s="8">
        <f t="shared" si="145"/>
        <v>46.67</v>
      </c>
      <c r="Q798" s="8">
        <f t="shared" si="145"/>
        <v>41.67</v>
      </c>
      <c r="R798" s="8">
        <f t="shared" si="145"/>
        <v>31.67</v>
      </c>
      <c r="S798" s="8">
        <f t="shared" si="145"/>
        <v>0</v>
      </c>
      <c r="T798" s="21">
        <f t="shared" si="140"/>
        <v>36</v>
      </c>
      <c r="U798" s="19">
        <f>VLOOKUP($B798,Gas!$B$3:$E$2506,2)</f>
        <v>10.119999999999999</v>
      </c>
      <c r="V798" s="44">
        <f t="shared" si="141"/>
        <v>8.0701581027667988</v>
      </c>
      <c r="W798" s="5">
        <f>VLOOKUP($B798,Gas!$B$3:$E$2506,4)</f>
        <v>1.1732443303681657</v>
      </c>
    </row>
    <row r="799" spans="1:23" x14ac:dyDescent="0.2">
      <c r="A799" s="43">
        <f t="shared" si="144"/>
        <v>36</v>
      </c>
      <c r="B799" s="91">
        <v>36888</v>
      </c>
      <c r="C799" s="92">
        <v>83.58</v>
      </c>
      <c r="D799" s="4">
        <f t="shared" si="139"/>
        <v>2.3117519649584917E-2</v>
      </c>
      <c r="E799" s="100">
        <f t="shared" si="146"/>
        <v>3.6268653429483813</v>
      </c>
      <c r="F799" s="2"/>
      <c r="G799" s="8">
        <f t="shared" si="145"/>
        <v>0</v>
      </c>
      <c r="H799" s="8">
        <f t="shared" si="145"/>
        <v>0</v>
      </c>
      <c r="I799" s="8">
        <f t="shared" si="145"/>
        <v>0</v>
      </c>
      <c r="J799" s="8">
        <f t="shared" si="145"/>
        <v>0</v>
      </c>
      <c r="K799" s="8">
        <f t="shared" si="145"/>
        <v>0</v>
      </c>
      <c r="L799" s="8">
        <f t="shared" si="145"/>
        <v>0</v>
      </c>
      <c r="M799" s="8">
        <f t="shared" si="145"/>
        <v>63.58</v>
      </c>
      <c r="N799" s="8">
        <f t="shared" si="145"/>
        <v>58.58</v>
      </c>
      <c r="O799" s="8">
        <f t="shared" si="145"/>
        <v>53.58</v>
      </c>
      <c r="P799" s="8">
        <f t="shared" si="145"/>
        <v>48.58</v>
      </c>
      <c r="Q799" s="8">
        <f t="shared" si="145"/>
        <v>43.58</v>
      </c>
      <c r="R799" s="8">
        <f t="shared" si="145"/>
        <v>33.58</v>
      </c>
      <c r="S799" s="8">
        <f t="shared" si="145"/>
        <v>0</v>
      </c>
      <c r="T799" s="21">
        <f t="shared" si="140"/>
        <v>36</v>
      </c>
      <c r="U799" s="19">
        <f>VLOOKUP($B799,Gas!$B$3:$E$2506,2)</f>
        <v>9.5950000000000006</v>
      </c>
      <c r="V799" s="44">
        <f t="shared" si="141"/>
        <v>8.7107868681604987</v>
      </c>
      <c r="W799" s="5">
        <f>VLOOKUP($B799,Gas!$B$3:$E$2506,4)</f>
        <v>1.2613237280606919</v>
      </c>
    </row>
    <row r="800" spans="1:23" x14ac:dyDescent="0.2">
      <c r="A800" s="43">
        <f t="shared" si="144"/>
        <v>36</v>
      </c>
      <c r="B800" s="91">
        <v>36889</v>
      </c>
      <c r="C800" s="92">
        <v>79.77</v>
      </c>
      <c r="D800" s="4">
        <f t="shared" si="139"/>
        <v>-4.6656763096731245E-2</v>
      </c>
      <c r="E800" s="100">
        <f t="shared" si="146"/>
        <v>3.5915333689118532</v>
      </c>
      <c r="F800" s="2"/>
      <c r="G800" s="8">
        <f t="shared" si="145"/>
        <v>0</v>
      </c>
      <c r="H800" s="8">
        <f t="shared" si="145"/>
        <v>0</v>
      </c>
      <c r="I800" s="8">
        <f t="shared" si="145"/>
        <v>0</v>
      </c>
      <c r="J800" s="8">
        <f t="shared" si="145"/>
        <v>0</v>
      </c>
      <c r="K800" s="8">
        <f t="shared" si="145"/>
        <v>0</v>
      </c>
      <c r="L800" s="8">
        <f t="shared" si="145"/>
        <v>0</v>
      </c>
      <c r="M800" s="8">
        <f t="shared" si="145"/>
        <v>59.769999999999996</v>
      </c>
      <c r="N800" s="8">
        <f t="shared" si="145"/>
        <v>54.769999999999996</v>
      </c>
      <c r="O800" s="8">
        <f t="shared" si="145"/>
        <v>49.769999999999996</v>
      </c>
      <c r="P800" s="8">
        <f t="shared" si="145"/>
        <v>44.769999999999996</v>
      </c>
      <c r="Q800" s="8">
        <f t="shared" si="145"/>
        <v>39.769999999999996</v>
      </c>
      <c r="R800" s="8">
        <f t="shared" si="145"/>
        <v>29.769999999999996</v>
      </c>
      <c r="S800" s="8">
        <f t="shared" si="145"/>
        <v>0</v>
      </c>
      <c r="T800" s="21">
        <f t="shared" si="140"/>
        <v>36</v>
      </c>
      <c r="U800" s="19">
        <f>VLOOKUP($B800,Gas!$B$3:$E$2506,2)</f>
        <v>9.23</v>
      </c>
      <c r="V800" s="44">
        <f t="shared" si="141"/>
        <v>8.6424702058504863</v>
      </c>
      <c r="W800" s="5">
        <f>VLOOKUP($B800,Gas!$B$3:$E$2506,4)</f>
        <v>0.80544535192467914</v>
      </c>
    </row>
    <row r="801" spans="1:23" x14ac:dyDescent="0.2">
      <c r="A801" s="43">
        <f t="shared" si="144"/>
        <v>37</v>
      </c>
      <c r="B801" s="91">
        <v>36893</v>
      </c>
      <c r="C801" s="92">
        <v>102.97</v>
      </c>
      <c r="D801" s="4">
        <f t="shared" si="139"/>
        <v>0.25529018974562134</v>
      </c>
      <c r="E801" s="100">
        <f t="shared" si="146"/>
        <v>3.5614802752947852</v>
      </c>
      <c r="F801" s="2"/>
      <c r="G801" s="8">
        <f t="shared" si="145"/>
        <v>0</v>
      </c>
      <c r="H801" s="8">
        <f t="shared" si="145"/>
        <v>0</v>
      </c>
      <c r="I801" s="8">
        <f t="shared" si="145"/>
        <v>0</v>
      </c>
      <c r="J801" s="8">
        <f t="shared" si="145"/>
        <v>0</v>
      </c>
      <c r="K801" s="8">
        <f t="shared" si="145"/>
        <v>0</v>
      </c>
      <c r="L801" s="8">
        <f t="shared" si="145"/>
        <v>0</v>
      </c>
      <c r="M801" s="8">
        <f t="shared" si="145"/>
        <v>82.97</v>
      </c>
      <c r="N801" s="8">
        <f t="shared" si="145"/>
        <v>77.97</v>
      </c>
      <c r="O801" s="8">
        <f t="shared" si="145"/>
        <v>72.97</v>
      </c>
      <c r="P801" s="8">
        <f t="shared" si="145"/>
        <v>67.97</v>
      </c>
      <c r="Q801" s="8">
        <f t="shared" si="145"/>
        <v>62.97</v>
      </c>
      <c r="R801" s="8">
        <f t="shared" si="145"/>
        <v>52.97</v>
      </c>
      <c r="S801" s="8">
        <f t="shared" si="145"/>
        <v>2.9699899999999957</v>
      </c>
      <c r="T801" s="21">
        <f t="shared" si="140"/>
        <v>37</v>
      </c>
      <c r="U801" s="19">
        <f>VLOOKUP($B801,Gas!$B$3:$E$2506,2)</f>
        <v>10.53</v>
      </c>
      <c r="V801" s="44">
        <f t="shared" si="141"/>
        <v>9.7787274453941126</v>
      </c>
      <c r="W801" s="5">
        <f>VLOOKUP($B801,Gas!$B$3:$E$2506,4)</f>
        <v>0.82516329256016396</v>
      </c>
    </row>
    <row r="802" spans="1:23" x14ac:dyDescent="0.2">
      <c r="A802" s="43">
        <f t="shared" si="144"/>
        <v>37</v>
      </c>
      <c r="B802" s="91">
        <v>36894</v>
      </c>
      <c r="C802" s="92">
        <v>78.489999999999995</v>
      </c>
      <c r="D802" s="4">
        <f t="shared" si="139"/>
        <v>-0.27146645552993715</v>
      </c>
      <c r="E802" s="100">
        <f t="shared" si="146"/>
        <v>3.8652774845752216</v>
      </c>
      <c r="F802" s="2"/>
      <c r="G802" s="8">
        <f t="shared" si="145"/>
        <v>0</v>
      </c>
      <c r="H802" s="8">
        <f t="shared" si="145"/>
        <v>0</v>
      </c>
      <c r="I802" s="8">
        <f t="shared" si="145"/>
        <v>0</v>
      </c>
      <c r="J802" s="8">
        <f t="shared" si="145"/>
        <v>0</v>
      </c>
      <c r="K802" s="8">
        <f t="shared" si="145"/>
        <v>0</v>
      </c>
      <c r="L802" s="8">
        <f t="shared" si="145"/>
        <v>0</v>
      </c>
      <c r="M802" s="8">
        <f t="shared" si="145"/>
        <v>58.489999999999995</v>
      </c>
      <c r="N802" s="8">
        <f t="shared" si="145"/>
        <v>53.489999999999995</v>
      </c>
      <c r="O802" s="8">
        <f t="shared" si="145"/>
        <v>48.489999999999995</v>
      </c>
      <c r="P802" s="8">
        <f t="shared" si="145"/>
        <v>43.489999999999995</v>
      </c>
      <c r="Q802" s="8">
        <f t="shared" si="145"/>
        <v>38.489999999999995</v>
      </c>
      <c r="R802" s="8">
        <f t="shared" si="145"/>
        <v>28.489999999999995</v>
      </c>
      <c r="S802" s="8">
        <f t="shared" si="145"/>
        <v>0</v>
      </c>
      <c r="T802" s="21">
        <f t="shared" si="140"/>
        <v>37</v>
      </c>
      <c r="U802" s="19">
        <f>VLOOKUP($B802,Gas!$B$3:$E$2506,2)</f>
        <v>9.76</v>
      </c>
      <c r="V802" s="44">
        <f t="shared" si="141"/>
        <v>8.0420081967213104</v>
      </c>
      <c r="W802" s="5">
        <f>VLOOKUP($B802,Gas!$B$3:$E$2506,4)</f>
        <v>0.94520567509420539</v>
      </c>
    </row>
    <row r="803" spans="1:23" x14ac:dyDescent="0.2">
      <c r="A803" s="43">
        <f t="shared" si="144"/>
        <v>37</v>
      </c>
      <c r="B803" s="91">
        <v>36895</v>
      </c>
      <c r="C803" s="92">
        <v>74.64</v>
      </c>
      <c r="D803" s="4">
        <f t="shared" si="139"/>
        <v>-5.0294671599633876E-2</v>
      </c>
      <c r="E803" s="100">
        <f t="shared" si="146"/>
        <v>3.8685459461483056</v>
      </c>
      <c r="F803" s="2"/>
      <c r="G803" s="8">
        <f t="shared" si="145"/>
        <v>0</v>
      </c>
      <c r="H803" s="8">
        <f t="shared" si="145"/>
        <v>0</v>
      </c>
      <c r="I803" s="8">
        <f t="shared" si="145"/>
        <v>0</v>
      </c>
      <c r="J803" s="8">
        <f t="shared" si="145"/>
        <v>0</v>
      </c>
      <c r="K803" s="8">
        <f t="shared" si="145"/>
        <v>0</v>
      </c>
      <c r="L803" s="8">
        <f t="shared" si="145"/>
        <v>0</v>
      </c>
      <c r="M803" s="8">
        <f t="shared" si="145"/>
        <v>54.64</v>
      </c>
      <c r="N803" s="8">
        <f t="shared" si="145"/>
        <v>49.64</v>
      </c>
      <c r="O803" s="8">
        <f t="shared" si="145"/>
        <v>44.64</v>
      </c>
      <c r="P803" s="8">
        <f t="shared" si="145"/>
        <v>39.64</v>
      </c>
      <c r="Q803" s="8">
        <f t="shared" si="145"/>
        <v>34.64</v>
      </c>
      <c r="R803" s="8">
        <f t="shared" si="145"/>
        <v>24.64</v>
      </c>
      <c r="S803" s="8">
        <f t="shared" si="145"/>
        <v>0</v>
      </c>
      <c r="T803" s="21">
        <f t="shared" si="140"/>
        <v>37</v>
      </c>
      <c r="U803" s="19">
        <f>VLOOKUP($B803,Gas!$B$3:$E$2506,2)</f>
        <v>9.6649999999999991</v>
      </c>
      <c r="V803" s="44">
        <f t="shared" si="141"/>
        <v>7.7227108122090025</v>
      </c>
      <c r="W803" s="5">
        <f>VLOOKUP($B803,Gas!$B$3:$E$2506,4)</f>
        <v>0.94400501061797537</v>
      </c>
    </row>
    <row r="804" spans="1:23" x14ac:dyDescent="0.2">
      <c r="A804" s="43">
        <f t="shared" si="144"/>
        <v>37</v>
      </c>
      <c r="B804" s="91">
        <v>36896</v>
      </c>
      <c r="C804" s="92">
        <v>77.95</v>
      </c>
      <c r="D804" s="4">
        <f t="shared" si="139"/>
        <v>4.3391038964697148E-2</v>
      </c>
      <c r="E804" s="100">
        <f t="shared" si="146"/>
        <v>3.8700091550698184</v>
      </c>
      <c r="F804" s="2"/>
      <c r="G804" s="8">
        <f t="shared" ref="G804:S813" si="147">IF(G$1="P",MAX(0,G$2-$C804),IF(G$1="C",MAX(0,$C804-G$2)))</f>
        <v>0</v>
      </c>
      <c r="H804" s="8">
        <f t="shared" si="147"/>
        <v>0</v>
      </c>
      <c r="I804" s="8">
        <f t="shared" si="147"/>
        <v>0</v>
      </c>
      <c r="J804" s="8">
        <f t="shared" si="147"/>
        <v>0</v>
      </c>
      <c r="K804" s="8">
        <f t="shared" si="147"/>
        <v>0</v>
      </c>
      <c r="L804" s="8">
        <f t="shared" si="147"/>
        <v>0</v>
      </c>
      <c r="M804" s="8">
        <f t="shared" si="147"/>
        <v>57.95</v>
      </c>
      <c r="N804" s="8">
        <f t="shared" si="147"/>
        <v>52.95</v>
      </c>
      <c r="O804" s="8">
        <f t="shared" si="147"/>
        <v>47.95</v>
      </c>
      <c r="P804" s="8">
        <f t="shared" si="147"/>
        <v>42.95</v>
      </c>
      <c r="Q804" s="8">
        <f t="shared" si="147"/>
        <v>37.950000000000003</v>
      </c>
      <c r="R804" s="8">
        <f t="shared" si="147"/>
        <v>27.950000000000003</v>
      </c>
      <c r="S804" s="8">
        <f t="shared" si="147"/>
        <v>0</v>
      </c>
      <c r="T804" s="21">
        <f t="shared" si="140"/>
        <v>37</v>
      </c>
      <c r="U804" s="19">
        <f>VLOOKUP($B804,Gas!$B$3:$E$2506,2)</f>
        <v>9.4049999999999994</v>
      </c>
      <c r="V804" s="44">
        <f t="shared" si="141"/>
        <v>8.2881446039340787</v>
      </c>
      <c r="W804" s="5">
        <f>VLOOKUP($B804,Gas!$B$3:$E$2506,4)</f>
        <v>0.94871753513894586</v>
      </c>
    </row>
    <row r="805" spans="1:23" x14ac:dyDescent="0.2">
      <c r="A805" s="43">
        <f t="shared" si="144"/>
        <v>37</v>
      </c>
      <c r="B805" s="91">
        <v>36899</v>
      </c>
      <c r="C805" s="92">
        <v>82.2</v>
      </c>
      <c r="D805" s="4">
        <f t="shared" si="139"/>
        <v>5.3087706558348761E-2</v>
      </c>
      <c r="E805" s="100">
        <f t="shared" si="146"/>
        <v>3.8774856268126503</v>
      </c>
      <c r="F805" s="2"/>
      <c r="G805" s="8">
        <f t="shared" si="147"/>
        <v>0</v>
      </c>
      <c r="H805" s="8">
        <f t="shared" si="147"/>
        <v>0</v>
      </c>
      <c r="I805" s="8">
        <f t="shared" si="147"/>
        <v>0</v>
      </c>
      <c r="J805" s="8">
        <f t="shared" si="147"/>
        <v>0</v>
      </c>
      <c r="K805" s="8">
        <f t="shared" si="147"/>
        <v>0</v>
      </c>
      <c r="L805" s="8">
        <f t="shared" si="147"/>
        <v>0</v>
      </c>
      <c r="M805" s="8">
        <f t="shared" si="147"/>
        <v>62.2</v>
      </c>
      <c r="N805" s="8">
        <f t="shared" si="147"/>
        <v>57.2</v>
      </c>
      <c r="O805" s="8">
        <f t="shared" si="147"/>
        <v>52.2</v>
      </c>
      <c r="P805" s="8">
        <f t="shared" si="147"/>
        <v>47.2</v>
      </c>
      <c r="Q805" s="8">
        <f t="shared" si="147"/>
        <v>42.2</v>
      </c>
      <c r="R805" s="8">
        <f t="shared" si="147"/>
        <v>32.200000000000003</v>
      </c>
      <c r="S805" s="8">
        <f t="shared" si="147"/>
        <v>0</v>
      </c>
      <c r="T805" s="21">
        <f t="shared" si="140"/>
        <v>37</v>
      </c>
      <c r="U805" s="19">
        <f>VLOOKUP($B805,Gas!$B$3:$E$2506,2)</f>
        <v>9.8249999999999993</v>
      </c>
      <c r="V805" s="44">
        <f t="shared" si="141"/>
        <v>8.3664122137404586</v>
      </c>
      <c r="W805" s="5">
        <f>VLOOKUP($B805,Gas!$B$3:$E$2506,4)</f>
        <v>0.88353298639896982</v>
      </c>
    </row>
    <row r="806" spans="1:23" x14ac:dyDescent="0.2">
      <c r="A806" s="43">
        <f t="shared" si="144"/>
        <v>37</v>
      </c>
      <c r="B806" s="91">
        <v>36900</v>
      </c>
      <c r="C806" s="92">
        <v>82.1</v>
      </c>
      <c r="D806" s="4">
        <f t="shared" si="139"/>
        <v>-1.2172856037517487E-3</v>
      </c>
      <c r="E806" s="100">
        <f t="shared" si="146"/>
        <v>3.8575100646229492</v>
      </c>
      <c r="F806" s="2"/>
      <c r="G806" s="8">
        <f t="shared" si="147"/>
        <v>0</v>
      </c>
      <c r="H806" s="8">
        <f t="shared" si="147"/>
        <v>0</v>
      </c>
      <c r="I806" s="8">
        <f t="shared" si="147"/>
        <v>0</v>
      </c>
      <c r="J806" s="8">
        <f t="shared" si="147"/>
        <v>0</v>
      </c>
      <c r="K806" s="8">
        <f t="shared" si="147"/>
        <v>0</v>
      </c>
      <c r="L806" s="8">
        <f t="shared" si="147"/>
        <v>0</v>
      </c>
      <c r="M806" s="8">
        <f t="shared" si="147"/>
        <v>62.099999999999994</v>
      </c>
      <c r="N806" s="8">
        <f t="shared" si="147"/>
        <v>57.099999999999994</v>
      </c>
      <c r="O806" s="8">
        <f t="shared" si="147"/>
        <v>52.099999999999994</v>
      </c>
      <c r="P806" s="8">
        <f t="shared" si="147"/>
        <v>47.099999999999994</v>
      </c>
      <c r="Q806" s="8">
        <f t="shared" si="147"/>
        <v>42.099999999999994</v>
      </c>
      <c r="R806" s="8">
        <f t="shared" si="147"/>
        <v>32.099999999999994</v>
      </c>
      <c r="S806" s="8">
        <f t="shared" si="147"/>
        <v>0</v>
      </c>
      <c r="T806" s="21">
        <f t="shared" si="140"/>
        <v>37</v>
      </c>
      <c r="U806" s="19">
        <f>VLOOKUP($B806,Gas!$B$3:$E$2506,2)</f>
        <v>10.34</v>
      </c>
      <c r="V806" s="44">
        <f t="shared" si="141"/>
        <v>7.9400386847195357</v>
      </c>
      <c r="W806" s="5">
        <f>VLOOKUP($B806,Gas!$B$3:$E$2506,4)</f>
        <v>0.91422910932497226</v>
      </c>
    </row>
    <row r="807" spans="1:23" x14ac:dyDescent="0.2">
      <c r="A807" s="43">
        <f t="shared" si="144"/>
        <v>37</v>
      </c>
      <c r="B807" s="91">
        <v>36901</v>
      </c>
      <c r="C807" s="92">
        <v>88.72</v>
      </c>
      <c r="D807" s="4">
        <f t="shared" si="139"/>
        <v>7.7547326583729148E-2</v>
      </c>
      <c r="E807" s="100">
        <f t="shared" si="146"/>
        <v>3.1460351834352047</v>
      </c>
      <c r="F807" s="2"/>
      <c r="G807" s="8">
        <f t="shared" si="147"/>
        <v>0</v>
      </c>
      <c r="H807" s="8">
        <f t="shared" si="147"/>
        <v>0</v>
      </c>
      <c r="I807" s="8">
        <f t="shared" si="147"/>
        <v>0</v>
      </c>
      <c r="J807" s="8">
        <f t="shared" si="147"/>
        <v>0</v>
      </c>
      <c r="K807" s="8">
        <f t="shared" si="147"/>
        <v>0</v>
      </c>
      <c r="L807" s="8">
        <f t="shared" si="147"/>
        <v>0</v>
      </c>
      <c r="M807" s="8">
        <f t="shared" si="147"/>
        <v>68.72</v>
      </c>
      <c r="N807" s="8">
        <f t="shared" si="147"/>
        <v>63.72</v>
      </c>
      <c r="O807" s="8">
        <f t="shared" si="147"/>
        <v>58.72</v>
      </c>
      <c r="P807" s="8">
        <f t="shared" si="147"/>
        <v>53.72</v>
      </c>
      <c r="Q807" s="8">
        <f t="shared" si="147"/>
        <v>48.72</v>
      </c>
      <c r="R807" s="8">
        <f t="shared" si="147"/>
        <v>38.72</v>
      </c>
      <c r="S807" s="8">
        <f t="shared" si="147"/>
        <v>0</v>
      </c>
      <c r="T807" s="21">
        <f t="shared" si="140"/>
        <v>37</v>
      </c>
      <c r="U807" s="19">
        <f>VLOOKUP($B807,Gas!$B$3:$E$2506,2)</f>
        <v>9.9450000000000003</v>
      </c>
      <c r="V807" s="44">
        <f t="shared" si="141"/>
        <v>8.9210658622423331</v>
      </c>
      <c r="W807" s="5">
        <f>VLOOKUP($B807,Gas!$B$3:$E$2506,4)</f>
        <v>0.95775387900937348</v>
      </c>
    </row>
    <row r="808" spans="1:23" x14ac:dyDescent="0.2">
      <c r="A808" s="43">
        <f t="shared" si="144"/>
        <v>37</v>
      </c>
      <c r="B808" s="91">
        <v>36902</v>
      </c>
      <c r="C808" s="92">
        <v>77.87</v>
      </c>
      <c r="D808" s="4">
        <f t="shared" si="139"/>
        <v>-0.13044457345321678</v>
      </c>
      <c r="E808" s="100">
        <f t="shared" si="146"/>
        <v>2.1833516164658611</v>
      </c>
      <c r="F808" s="2"/>
      <c r="G808" s="8">
        <f t="shared" si="147"/>
        <v>0</v>
      </c>
      <c r="H808" s="8">
        <f t="shared" si="147"/>
        <v>0</v>
      </c>
      <c r="I808" s="8">
        <f t="shared" si="147"/>
        <v>0</v>
      </c>
      <c r="J808" s="8">
        <f t="shared" si="147"/>
        <v>0</v>
      </c>
      <c r="K808" s="8">
        <f t="shared" si="147"/>
        <v>0</v>
      </c>
      <c r="L808" s="8">
        <f t="shared" si="147"/>
        <v>0</v>
      </c>
      <c r="M808" s="8">
        <f t="shared" si="147"/>
        <v>57.870000000000005</v>
      </c>
      <c r="N808" s="8">
        <f t="shared" si="147"/>
        <v>52.870000000000005</v>
      </c>
      <c r="O808" s="8">
        <f t="shared" si="147"/>
        <v>47.870000000000005</v>
      </c>
      <c r="P808" s="8">
        <f t="shared" si="147"/>
        <v>42.870000000000005</v>
      </c>
      <c r="Q808" s="8">
        <f t="shared" si="147"/>
        <v>37.870000000000005</v>
      </c>
      <c r="R808" s="8">
        <f t="shared" si="147"/>
        <v>27.870000000000005</v>
      </c>
      <c r="S808" s="8">
        <f t="shared" si="147"/>
        <v>0</v>
      </c>
      <c r="T808" s="21">
        <f t="shared" si="140"/>
        <v>37</v>
      </c>
      <c r="U808" s="19">
        <f>VLOOKUP($B808,Gas!$B$3:$E$2506,2)</f>
        <v>9.9</v>
      </c>
      <c r="V808" s="44">
        <f t="shared" si="141"/>
        <v>7.8656565656565656</v>
      </c>
      <c r="W808" s="5">
        <f>VLOOKUP($B808,Gas!$B$3:$E$2506,4)</f>
        <v>0.70574970790706693</v>
      </c>
    </row>
    <row r="809" spans="1:23" x14ac:dyDescent="0.2">
      <c r="A809" s="43">
        <f t="shared" si="144"/>
        <v>37</v>
      </c>
      <c r="B809" s="91">
        <v>36903</v>
      </c>
      <c r="C809" s="92">
        <v>75.67</v>
      </c>
      <c r="D809" s="4">
        <f t="shared" si="139"/>
        <v>-2.865898888246458E-2</v>
      </c>
      <c r="E809" s="100">
        <f t="shared" si="146"/>
        <v>2.1803307788959541</v>
      </c>
      <c r="F809" s="2"/>
      <c r="G809" s="8">
        <f t="shared" si="147"/>
        <v>0</v>
      </c>
      <c r="H809" s="8">
        <f t="shared" si="147"/>
        <v>0</v>
      </c>
      <c r="I809" s="8">
        <f t="shared" si="147"/>
        <v>0</v>
      </c>
      <c r="J809" s="8">
        <f t="shared" si="147"/>
        <v>0</v>
      </c>
      <c r="K809" s="8">
        <f t="shared" si="147"/>
        <v>0</v>
      </c>
      <c r="L809" s="8">
        <f t="shared" si="147"/>
        <v>0</v>
      </c>
      <c r="M809" s="8">
        <f t="shared" si="147"/>
        <v>55.67</v>
      </c>
      <c r="N809" s="8">
        <f t="shared" si="147"/>
        <v>50.67</v>
      </c>
      <c r="O809" s="8">
        <f t="shared" si="147"/>
        <v>45.67</v>
      </c>
      <c r="P809" s="8">
        <f t="shared" si="147"/>
        <v>40.67</v>
      </c>
      <c r="Q809" s="8">
        <f t="shared" si="147"/>
        <v>35.67</v>
      </c>
      <c r="R809" s="8">
        <f t="shared" si="147"/>
        <v>25.67</v>
      </c>
      <c r="S809" s="8">
        <f t="shared" si="147"/>
        <v>0</v>
      </c>
      <c r="T809" s="21">
        <f t="shared" si="140"/>
        <v>37</v>
      </c>
      <c r="U809" s="19">
        <f>VLOOKUP($B809,Gas!$B$3:$E$2506,2)</f>
        <v>8.9749999999999996</v>
      </c>
      <c r="V809" s="44">
        <f t="shared" si="141"/>
        <v>8.431197771587744</v>
      </c>
      <c r="W809" s="5">
        <f>VLOOKUP($B809,Gas!$B$3:$E$2506,4)</f>
        <v>0.89453919818259042</v>
      </c>
    </row>
    <row r="810" spans="1:23" x14ac:dyDescent="0.2">
      <c r="A810" s="43">
        <f t="shared" si="144"/>
        <v>37</v>
      </c>
      <c r="B810" s="91">
        <v>36906</v>
      </c>
      <c r="C810" s="92">
        <v>75.03</v>
      </c>
      <c r="D810" s="4">
        <f t="shared" si="139"/>
        <v>-8.4937471487928698E-3</v>
      </c>
      <c r="E810" s="100">
        <f t="shared" si="146"/>
        <v>2.1708090140902803</v>
      </c>
      <c r="F810" s="2"/>
      <c r="G810" s="8">
        <f t="shared" si="147"/>
        <v>0</v>
      </c>
      <c r="H810" s="8">
        <f t="shared" si="147"/>
        <v>0</v>
      </c>
      <c r="I810" s="8">
        <f t="shared" si="147"/>
        <v>0</v>
      </c>
      <c r="J810" s="8">
        <f t="shared" si="147"/>
        <v>0</v>
      </c>
      <c r="K810" s="8">
        <f t="shared" si="147"/>
        <v>0</v>
      </c>
      <c r="L810" s="8">
        <f t="shared" si="147"/>
        <v>0</v>
      </c>
      <c r="M810" s="8">
        <f t="shared" si="147"/>
        <v>55.03</v>
      </c>
      <c r="N810" s="8">
        <f t="shared" si="147"/>
        <v>50.03</v>
      </c>
      <c r="O810" s="8">
        <f t="shared" si="147"/>
        <v>45.03</v>
      </c>
      <c r="P810" s="8">
        <f t="shared" si="147"/>
        <v>40.03</v>
      </c>
      <c r="Q810" s="8">
        <f t="shared" si="147"/>
        <v>35.03</v>
      </c>
      <c r="R810" s="8">
        <f t="shared" si="147"/>
        <v>25.03</v>
      </c>
      <c r="S810" s="8">
        <f t="shared" si="147"/>
        <v>0</v>
      </c>
      <c r="T810" s="21">
        <f t="shared" si="140"/>
        <v>37</v>
      </c>
      <c r="U810" s="19">
        <f>VLOOKUP($B810,Gas!$B$3:$E$2506,2)</f>
        <v>8.76</v>
      </c>
      <c r="V810" s="44">
        <f t="shared" si="141"/>
        <v>8.5650684931506849</v>
      </c>
      <c r="W810" s="5">
        <f>VLOOKUP($B810,Gas!$B$3:$E$2506,4)</f>
        <v>0.7995152782092908</v>
      </c>
    </row>
    <row r="811" spans="1:23" x14ac:dyDescent="0.2">
      <c r="A811" s="43">
        <f t="shared" si="144"/>
        <v>37</v>
      </c>
      <c r="B811" s="91">
        <v>36907</v>
      </c>
      <c r="C811" s="92">
        <v>77.33</v>
      </c>
      <c r="D811" s="4">
        <f t="shared" si="139"/>
        <v>3.0193945063306752E-2</v>
      </c>
      <c r="E811" s="100">
        <f t="shared" si="146"/>
        <v>1.646213925858204</v>
      </c>
      <c r="F811" s="2"/>
      <c r="G811" s="8">
        <f t="shared" si="147"/>
        <v>0</v>
      </c>
      <c r="H811" s="8">
        <f t="shared" si="147"/>
        <v>0</v>
      </c>
      <c r="I811" s="8">
        <f t="shared" si="147"/>
        <v>0</v>
      </c>
      <c r="J811" s="8">
        <f t="shared" si="147"/>
        <v>0</v>
      </c>
      <c r="K811" s="8">
        <f t="shared" si="147"/>
        <v>0</v>
      </c>
      <c r="L811" s="8">
        <f t="shared" si="147"/>
        <v>0</v>
      </c>
      <c r="M811" s="8">
        <f t="shared" si="147"/>
        <v>57.33</v>
      </c>
      <c r="N811" s="8">
        <f t="shared" si="147"/>
        <v>52.33</v>
      </c>
      <c r="O811" s="8">
        <f t="shared" si="147"/>
        <v>47.33</v>
      </c>
      <c r="P811" s="8">
        <f t="shared" si="147"/>
        <v>42.33</v>
      </c>
      <c r="Q811" s="8">
        <f t="shared" si="147"/>
        <v>37.33</v>
      </c>
      <c r="R811" s="8">
        <f t="shared" si="147"/>
        <v>27.33</v>
      </c>
      <c r="S811" s="8">
        <f t="shared" si="147"/>
        <v>0</v>
      </c>
      <c r="T811" s="21">
        <f t="shared" si="140"/>
        <v>37</v>
      </c>
      <c r="U811" s="19">
        <f>VLOOKUP($B811,Gas!$B$3:$E$2506,2)</f>
        <v>8.76</v>
      </c>
      <c r="V811" s="44">
        <f t="shared" si="141"/>
        <v>8.8276255707762559</v>
      </c>
      <c r="W811" s="5">
        <f>VLOOKUP($B811,Gas!$B$3:$E$2506,4)</f>
        <v>0.7272546884420843</v>
      </c>
    </row>
    <row r="812" spans="1:23" x14ac:dyDescent="0.2">
      <c r="A812" s="43">
        <f t="shared" si="144"/>
        <v>37</v>
      </c>
      <c r="B812" s="91">
        <v>36908</v>
      </c>
      <c r="C812" s="92">
        <v>78.7</v>
      </c>
      <c r="D812" s="4">
        <f t="shared" si="139"/>
        <v>1.7561176802413609E-2</v>
      </c>
      <c r="E812" s="100">
        <f t="shared" si="146"/>
        <v>0.94830746806138155</v>
      </c>
      <c r="F812" s="2"/>
      <c r="G812" s="8">
        <f t="shared" si="147"/>
        <v>0</v>
      </c>
      <c r="H812" s="8">
        <f t="shared" si="147"/>
        <v>0</v>
      </c>
      <c r="I812" s="8">
        <f t="shared" si="147"/>
        <v>0</v>
      </c>
      <c r="J812" s="8">
        <f t="shared" si="147"/>
        <v>0</v>
      </c>
      <c r="K812" s="8">
        <f t="shared" si="147"/>
        <v>0</v>
      </c>
      <c r="L812" s="8">
        <f t="shared" si="147"/>
        <v>0</v>
      </c>
      <c r="M812" s="8">
        <f t="shared" si="147"/>
        <v>58.7</v>
      </c>
      <c r="N812" s="8">
        <f t="shared" si="147"/>
        <v>53.7</v>
      </c>
      <c r="O812" s="8">
        <f t="shared" si="147"/>
        <v>48.7</v>
      </c>
      <c r="P812" s="8">
        <f t="shared" si="147"/>
        <v>43.7</v>
      </c>
      <c r="Q812" s="8">
        <f t="shared" si="147"/>
        <v>38.700000000000003</v>
      </c>
      <c r="R812" s="8">
        <f t="shared" si="147"/>
        <v>28.700000000000003</v>
      </c>
      <c r="S812" s="8">
        <f t="shared" si="147"/>
        <v>0</v>
      </c>
      <c r="T812" s="21">
        <f t="shared" si="140"/>
        <v>37</v>
      </c>
      <c r="U812" s="19">
        <f>VLOOKUP($B812,Gas!$B$3:$E$2506,2)</f>
        <v>8.19</v>
      </c>
      <c r="V812" s="44">
        <f t="shared" si="141"/>
        <v>9.6092796092796107</v>
      </c>
      <c r="W812" s="5">
        <f>VLOOKUP($B812,Gas!$B$3:$E$2506,4)</f>
        <v>0.79467977634331455</v>
      </c>
    </row>
    <row r="813" spans="1:23" x14ac:dyDescent="0.2">
      <c r="A813" s="43">
        <f t="shared" si="144"/>
        <v>37</v>
      </c>
      <c r="B813" s="91">
        <v>36909</v>
      </c>
      <c r="C813" s="92">
        <v>75.430000000000007</v>
      </c>
      <c r="D813" s="4">
        <f t="shared" si="139"/>
        <v>-4.2438081557818016E-2</v>
      </c>
      <c r="E813" s="100">
        <f t="shared" si="146"/>
        <v>0.93742258450943661</v>
      </c>
      <c r="F813" s="2"/>
      <c r="G813" s="8">
        <f t="shared" si="147"/>
        <v>0</v>
      </c>
      <c r="H813" s="8">
        <f t="shared" si="147"/>
        <v>0</v>
      </c>
      <c r="I813" s="8">
        <f t="shared" si="147"/>
        <v>0</v>
      </c>
      <c r="J813" s="8">
        <f t="shared" si="147"/>
        <v>0</v>
      </c>
      <c r="K813" s="8">
        <f t="shared" si="147"/>
        <v>0</v>
      </c>
      <c r="L813" s="8">
        <f t="shared" si="147"/>
        <v>0</v>
      </c>
      <c r="M813" s="8">
        <f t="shared" si="147"/>
        <v>55.430000000000007</v>
      </c>
      <c r="N813" s="8">
        <f t="shared" si="147"/>
        <v>50.430000000000007</v>
      </c>
      <c r="O813" s="8">
        <f t="shared" si="147"/>
        <v>45.430000000000007</v>
      </c>
      <c r="P813" s="8">
        <f t="shared" si="147"/>
        <v>40.430000000000007</v>
      </c>
      <c r="Q813" s="8">
        <f t="shared" si="147"/>
        <v>35.430000000000007</v>
      </c>
      <c r="R813" s="8">
        <f t="shared" si="147"/>
        <v>25.430000000000007</v>
      </c>
      <c r="S813" s="8">
        <f t="shared" si="147"/>
        <v>0</v>
      </c>
      <c r="T813" s="21">
        <f t="shared" si="140"/>
        <v>37</v>
      </c>
      <c r="U813" s="19">
        <f>VLOOKUP($B813,Gas!$B$3:$E$2506,2)</f>
        <v>7.86</v>
      </c>
      <c r="V813" s="44">
        <f t="shared" si="141"/>
        <v>9.5966921119592872</v>
      </c>
      <c r="W813" s="5">
        <f>VLOOKUP($B813,Gas!$B$3:$E$2506,4)</f>
        <v>0.79532105211012771</v>
      </c>
    </row>
    <row r="814" spans="1:23" x14ac:dyDescent="0.2">
      <c r="A814" s="43">
        <f t="shared" si="144"/>
        <v>37</v>
      </c>
      <c r="B814" s="91">
        <v>36910</v>
      </c>
      <c r="C814" s="92">
        <v>71.84</v>
      </c>
      <c r="D814" s="4">
        <f t="shared" si="139"/>
        <v>-4.8763649871595351E-2</v>
      </c>
      <c r="E814" s="100">
        <f t="shared" si="146"/>
        <v>0.93504772214337151</v>
      </c>
      <c r="F814" s="2"/>
      <c r="G814" s="8">
        <f t="shared" ref="G814:S823" si="148">IF(G$1="P",MAX(0,G$2-$C814),IF(G$1="C",MAX(0,$C814-G$2)))</f>
        <v>0</v>
      </c>
      <c r="H814" s="8">
        <f t="shared" si="148"/>
        <v>0</v>
      </c>
      <c r="I814" s="8">
        <f t="shared" si="148"/>
        <v>0</v>
      </c>
      <c r="J814" s="8">
        <f t="shared" si="148"/>
        <v>0</v>
      </c>
      <c r="K814" s="8">
        <f t="shared" si="148"/>
        <v>0</v>
      </c>
      <c r="L814" s="8">
        <f t="shared" si="148"/>
        <v>0</v>
      </c>
      <c r="M814" s="8">
        <f t="shared" si="148"/>
        <v>51.84</v>
      </c>
      <c r="N814" s="8">
        <f t="shared" si="148"/>
        <v>46.84</v>
      </c>
      <c r="O814" s="8">
        <f t="shared" si="148"/>
        <v>41.84</v>
      </c>
      <c r="P814" s="8">
        <f t="shared" si="148"/>
        <v>36.840000000000003</v>
      </c>
      <c r="Q814" s="8">
        <f t="shared" si="148"/>
        <v>31.840000000000003</v>
      </c>
      <c r="R814" s="8">
        <f t="shared" si="148"/>
        <v>21.840000000000003</v>
      </c>
      <c r="S814" s="8">
        <f t="shared" si="148"/>
        <v>0</v>
      </c>
      <c r="T814" s="21">
        <f t="shared" si="140"/>
        <v>37</v>
      </c>
      <c r="U814" s="19">
        <f>VLOOKUP($B814,Gas!$B$3:$E$2506,2)</f>
        <v>7.0650000000000004</v>
      </c>
      <c r="V814" s="44">
        <f t="shared" si="141"/>
        <v>10.168435951875443</v>
      </c>
      <c r="W814" s="5">
        <f>VLOOKUP($B814,Gas!$B$3:$E$2506,4)</f>
        <v>0.77554269395532205</v>
      </c>
    </row>
    <row r="815" spans="1:23" x14ac:dyDescent="0.2">
      <c r="A815" s="43">
        <f t="shared" si="144"/>
        <v>37</v>
      </c>
      <c r="B815" s="91">
        <v>36913</v>
      </c>
      <c r="C815" s="92">
        <v>74.069999999999993</v>
      </c>
      <c r="D815" s="4">
        <f t="shared" si="139"/>
        <v>3.0569168031253559E-2</v>
      </c>
      <c r="E815" s="100">
        <f t="shared" si="146"/>
        <v>0.90020296026080815</v>
      </c>
      <c r="F815" s="2"/>
      <c r="G815" s="8">
        <f t="shared" si="148"/>
        <v>0</v>
      </c>
      <c r="H815" s="8">
        <f t="shared" si="148"/>
        <v>0</v>
      </c>
      <c r="I815" s="8">
        <f t="shared" si="148"/>
        <v>0</v>
      </c>
      <c r="J815" s="8">
        <f t="shared" si="148"/>
        <v>0</v>
      </c>
      <c r="K815" s="8">
        <f t="shared" si="148"/>
        <v>0</v>
      </c>
      <c r="L815" s="8">
        <f t="shared" si="148"/>
        <v>0</v>
      </c>
      <c r="M815" s="8">
        <f t="shared" si="148"/>
        <v>54.069999999999993</v>
      </c>
      <c r="N815" s="8">
        <f t="shared" si="148"/>
        <v>49.069999999999993</v>
      </c>
      <c r="O815" s="8">
        <f t="shared" si="148"/>
        <v>44.069999999999993</v>
      </c>
      <c r="P815" s="8">
        <f t="shared" si="148"/>
        <v>39.069999999999993</v>
      </c>
      <c r="Q815" s="8">
        <f t="shared" si="148"/>
        <v>34.069999999999993</v>
      </c>
      <c r="R815" s="8">
        <f t="shared" si="148"/>
        <v>24.069999999999993</v>
      </c>
      <c r="S815" s="8">
        <f t="shared" si="148"/>
        <v>0</v>
      </c>
      <c r="T815" s="21">
        <f t="shared" si="140"/>
        <v>37</v>
      </c>
      <c r="U815" s="19">
        <f>VLOOKUP($B815,Gas!$B$3:$E$2506,2)</f>
        <v>7.5750000000000002</v>
      </c>
      <c r="V815" s="44">
        <f t="shared" si="141"/>
        <v>9.7782178217821762</v>
      </c>
      <c r="W815" s="5">
        <f>VLOOKUP($B815,Gas!$B$3:$E$2506,4)</f>
        <v>0.90419078292582022</v>
      </c>
    </row>
    <row r="816" spans="1:23" x14ac:dyDescent="0.2">
      <c r="A816" s="43">
        <f t="shared" si="144"/>
        <v>37</v>
      </c>
      <c r="B816" s="91">
        <v>36914</v>
      </c>
      <c r="C816" s="92">
        <v>70.680000000000007</v>
      </c>
      <c r="D816" s="4">
        <f t="shared" si="139"/>
        <v>-4.684794457370195E-2</v>
      </c>
      <c r="E816" s="100">
        <f t="shared" si="146"/>
        <v>0.91602625176380426</v>
      </c>
      <c r="F816" s="2"/>
      <c r="G816" s="8">
        <f t="shared" si="148"/>
        <v>0</v>
      </c>
      <c r="H816" s="8">
        <f t="shared" si="148"/>
        <v>0</v>
      </c>
      <c r="I816" s="8">
        <f t="shared" si="148"/>
        <v>0</v>
      </c>
      <c r="J816" s="8">
        <f t="shared" si="148"/>
        <v>0</v>
      </c>
      <c r="K816" s="8">
        <f t="shared" si="148"/>
        <v>0</v>
      </c>
      <c r="L816" s="8">
        <f t="shared" si="148"/>
        <v>0</v>
      </c>
      <c r="M816" s="8">
        <f t="shared" si="148"/>
        <v>50.680000000000007</v>
      </c>
      <c r="N816" s="8">
        <f t="shared" si="148"/>
        <v>45.680000000000007</v>
      </c>
      <c r="O816" s="8">
        <f t="shared" si="148"/>
        <v>40.680000000000007</v>
      </c>
      <c r="P816" s="8">
        <f t="shared" si="148"/>
        <v>35.680000000000007</v>
      </c>
      <c r="Q816" s="8">
        <f t="shared" si="148"/>
        <v>30.680000000000007</v>
      </c>
      <c r="R816" s="8">
        <f t="shared" si="148"/>
        <v>20.680000000000007</v>
      </c>
      <c r="S816" s="8">
        <f t="shared" si="148"/>
        <v>0</v>
      </c>
      <c r="T816" s="21">
        <f t="shared" si="140"/>
        <v>37</v>
      </c>
      <c r="U816" s="19">
        <f>VLOOKUP($B816,Gas!$B$3:$E$2506,2)</f>
        <v>7.6749999999999998</v>
      </c>
      <c r="V816" s="44">
        <f t="shared" si="141"/>
        <v>9.2091205211726397</v>
      </c>
      <c r="W816" s="5">
        <f>VLOOKUP($B816,Gas!$B$3:$E$2506,4)</f>
        <v>0.920013940629682</v>
      </c>
    </row>
    <row r="817" spans="1:23" x14ac:dyDescent="0.2">
      <c r="A817" s="43">
        <f t="shared" si="144"/>
        <v>37</v>
      </c>
      <c r="B817" s="91">
        <v>36915</v>
      </c>
      <c r="C817" s="92">
        <v>67.760000000000005</v>
      </c>
      <c r="D817" s="4">
        <f t="shared" si="139"/>
        <v>-4.2190597107696751E-2</v>
      </c>
      <c r="E817" s="100">
        <f t="shared" si="146"/>
        <v>0.7629207514393237</v>
      </c>
      <c r="F817" s="2"/>
      <c r="G817" s="8">
        <f t="shared" si="148"/>
        <v>0</v>
      </c>
      <c r="H817" s="8">
        <f t="shared" si="148"/>
        <v>0</v>
      </c>
      <c r="I817" s="8">
        <f t="shared" si="148"/>
        <v>0</v>
      </c>
      <c r="J817" s="8">
        <f t="shared" si="148"/>
        <v>0</v>
      </c>
      <c r="K817" s="8">
        <f t="shared" si="148"/>
        <v>0</v>
      </c>
      <c r="L817" s="8">
        <f t="shared" si="148"/>
        <v>0</v>
      </c>
      <c r="M817" s="8">
        <f t="shared" si="148"/>
        <v>47.760000000000005</v>
      </c>
      <c r="N817" s="8">
        <f t="shared" si="148"/>
        <v>42.760000000000005</v>
      </c>
      <c r="O817" s="8">
        <f t="shared" si="148"/>
        <v>37.760000000000005</v>
      </c>
      <c r="P817" s="8">
        <f t="shared" si="148"/>
        <v>32.760000000000005</v>
      </c>
      <c r="Q817" s="8">
        <f t="shared" si="148"/>
        <v>27.760000000000005</v>
      </c>
      <c r="R817" s="8">
        <f t="shared" si="148"/>
        <v>17.760000000000005</v>
      </c>
      <c r="S817" s="8">
        <f t="shared" si="148"/>
        <v>0</v>
      </c>
      <c r="T817" s="21">
        <f t="shared" si="140"/>
        <v>37</v>
      </c>
      <c r="U817" s="19">
        <f>VLOOKUP($B817,Gas!$B$3:$E$2506,2)</f>
        <v>7.0650000000000004</v>
      </c>
      <c r="V817" s="44">
        <f t="shared" si="141"/>
        <v>9.5909412597310695</v>
      </c>
      <c r="W817" s="5">
        <f>VLOOKUP($B817,Gas!$B$3:$E$2506,4)</f>
        <v>1.0039600155383206</v>
      </c>
    </row>
    <row r="818" spans="1:23" x14ac:dyDescent="0.2">
      <c r="A818" s="43">
        <f t="shared" si="144"/>
        <v>37</v>
      </c>
      <c r="B818" s="91">
        <v>36916</v>
      </c>
      <c r="C818" s="92">
        <v>66.12</v>
      </c>
      <c r="D818" s="4">
        <f t="shared" si="139"/>
        <v>-2.4500777390975507E-2</v>
      </c>
      <c r="E818" s="100">
        <f t="shared" si="146"/>
        <v>0.50350095022706454</v>
      </c>
      <c r="F818" s="2"/>
      <c r="G818" s="8">
        <f t="shared" si="148"/>
        <v>0</v>
      </c>
      <c r="H818" s="8">
        <f t="shared" si="148"/>
        <v>0</v>
      </c>
      <c r="I818" s="8">
        <f t="shared" si="148"/>
        <v>0</v>
      </c>
      <c r="J818" s="8">
        <f t="shared" si="148"/>
        <v>0</v>
      </c>
      <c r="K818" s="8">
        <f t="shared" si="148"/>
        <v>0</v>
      </c>
      <c r="L818" s="8">
        <f t="shared" si="148"/>
        <v>0</v>
      </c>
      <c r="M818" s="8">
        <f t="shared" si="148"/>
        <v>46.120000000000005</v>
      </c>
      <c r="N818" s="8">
        <f t="shared" si="148"/>
        <v>41.120000000000005</v>
      </c>
      <c r="O818" s="8">
        <f t="shared" si="148"/>
        <v>36.120000000000005</v>
      </c>
      <c r="P818" s="8">
        <f t="shared" si="148"/>
        <v>31.120000000000005</v>
      </c>
      <c r="Q818" s="8">
        <f t="shared" si="148"/>
        <v>26.120000000000005</v>
      </c>
      <c r="R818" s="8">
        <f t="shared" si="148"/>
        <v>16.120000000000005</v>
      </c>
      <c r="S818" s="8">
        <f t="shared" si="148"/>
        <v>0</v>
      </c>
      <c r="T818" s="21">
        <f t="shared" si="140"/>
        <v>37</v>
      </c>
      <c r="U818" s="19">
        <f>VLOOKUP($B818,Gas!$B$3:$E$2506,2)</f>
        <v>6.91</v>
      </c>
      <c r="V818" s="44">
        <f t="shared" si="141"/>
        <v>9.568740955137482</v>
      </c>
      <c r="W818" s="5">
        <f>VLOOKUP($B818,Gas!$B$3:$E$2506,4)</f>
        <v>0.99358159290083126</v>
      </c>
    </row>
    <row r="819" spans="1:23" x14ac:dyDescent="0.2">
      <c r="A819" s="43">
        <f t="shared" si="144"/>
        <v>37</v>
      </c>
      <c r="B819" s="91">
        <v>36917</v>
      </c>
      <c r="C819" s="92">
        <v>63.13</v>
      </c>
      <c r="D819" s="4">
        <f t="shared" si="139"/>
        <v>-4.6275180573289235E-2</v>
      </c>
      <c r="E819" s="100">
        <f t="shared" si="146"/>
        <v>0.52279172607045188</v>
      </c>
      <c r="F819" s="2"/>
      <c r="G819" s="8">
        <f t="shared" si="148"/>
        <v>0</v>
      </c>
      <c r="H819" s="8">
        <f t="shared" si="148"/>
        <v>0</v>
      </c>
      <c r="I819" s="8">
        <f t="shared" si="148"/>
        <v>0</v>
      </c>
      <c r="J819" s="8">
        <f t="shared" si="148"/>
        <v>0</v>
      </c>
      <c r="K819" s="8">
        <f t="shared" si="148"/>
        <v>0</v>
      </c>
      <c r="L819" s="8">
        <f t="shared" si="148"/>
        <v>0</v>
      </c>
      <c r="M819" s="8">
        <f t="shared" si="148"/>
        <v>43.13</v>
      </c>
      <c r="N819" s="8">
        <f t="shared" si="148"/>
        <v>38.130000000000003</v>
      </c>
      <c r="O819" s="8">
        <f t="shared" si="148"/>
        <v>33.130000000000003</v>
      </c>
      <c r="P819" s="8">
        <f t="shared" si="148"/>
        <v>28.130000000000003</v>
      </c>
      <c r="Q819" s="8">
        <f t="shared" si="148"/>
        <v>23.130000000000003</v>
      </c>
      <c r="R819" s="8">
        <f t="shared" si="148"/>
        <v>13.130000000000003</v>
      </c>
      <c r="S819" s="8">
        <f t="shared" si="148"/>
        <v>0</v>
      </c>
      <c r="T819" s="21">
        <f t="shared" si="140"/>
        <v>37</v>
      </c>
      <c r="U819" s="19">
        <f>VLOOKUP($B819,Gas!$B$3:$E$2506,2)</f>
        <v>7.2949999999999999</v>
      </c>
      <c r="V819" s="44">
        <f t="shared" si="141"/>
        <v>8.6538725154215221</v>
      </c>
      <c r="W819" s="5">
        <f>VLOOKUP($B819,Gas!$B$3:$E$2506,4)</f>
        <v>1.094912384314449</v>
      </c>
    </row>
    <row r="820" spans="1:23" x14ac:dyDescent="0.2">
      <c r="A820" s="43">
        <f t="shared" si="144"/>
        <v>37</v>
      </c>
      <c r="B820" s="91">
        <v>36920</v>
      </c>
      <c r="C820" s="92">
        <v>61.63</v>
      </c>
      <c r="D820" s="4">
        <f t="shared" si="139"/>
        <v>-2.4047327405382488E-2</v>
      </c>
      <c r="E820" s="100">
        <f t="shared" si="146"/>
        <v>0.52061727247578871</v>
      </c>
      <c r="F820" s="2"/>
      <c r="G820" s="8">
        <f t="shared" si="148"/>
        <v>0</v>
      </c>
      <c r="H820" s="8">
        <f t="shared" si="148"/>
        <v>0</v>
      </c>
      <c r="I820" s="8">
        <f t="shared" si="148"/>
        <v>0</v>
      </c>
      <c r="J820" s="8">
        <f t="shared" si="148"/>
        <v>0</v>
      </c>
      <c r="K820" s="8">
        <f t="shared" si="148"/>
        <v>0</v>
      </c>
      <c r="L820" s="8">
        <f t="shared" si="148"/>
        <v>0</v>
      </c>
      <c r="M820" s="8">
        <f t="shared" si="148"/>
        <v>41.63</v>
      </c>
      <c r="N820" s="8">
        <f t="shared" si="148"/>
        <v>36.630000000000003</v>
      </c>
      <c r="O820" s="8">
        <f t="shared" si="148"/>
        <v>31.630000000000003</v>
      </c>
      <c r="P820" s="8">
        <f t="shared" si="148"/>
        <v>26.630000000000003</v>
      </c>
      <c r="Q820" s="8">
        <f t="shared" si="148"/>
        <v>21.630000000000003</v>
      </c>
      <c r="R820" s="8">
        <f t="shared" si="148"/>
        <v>11.630000000000003</v>
      </c>
      <c r="S820" s="8">
        <f t="shared" si="148"/>
        <v>0</v>
      </c>
      <c r="T820" s="21">
        <f t="shared" si="140"/>
        <v>37</v>
      </c>
      <c r="U820" s="19">
        <f>VLOOKUP($B820,Gas!$B$3:$E$2506,2)</f>
        <v>7.0350000000000001</v>
      </c>
      <c r="V820" s="44">
        <f t="shared" si="141"/>
        <v>8.7604832977967302</v>
      </c>
      <c r="W820" s="5">
        <f>VLOOKUP($B820,Gas!$B$3:$E$2506,4)</f>
        <v>0.82138132081949777</v>
      </c>
    </row>
    <row r="821" spans="1:23" x14ac:dyDescent="0.2">
      <c r="A821" s="43">
        <f t="shared" si="144"/>
        <v>37</v>
      </c>
      <c r="B821" s="91">
        <v>36921</v>
      </c>
      <c r="C821" s="92">
        <v>58.86</v>
      </c>
      <c r="D821" s="4">
        <f t="shared" si="139"/>
        <v>-4.5987022168825151E-2</v>
      </c>
      <c r="E821" s="100">
        <f t="shared" si="146"/>
        <v>0.4528534456454355</v>
      </c>
      <c r="F821" s="2"/>
      <c r="G821" s="8">
        <f t="shared" si="148"/>
        <v>0</v>
      </c>
      <c r="H821" s="8">
        <f t="shared" si="148"/>
        <v>0</v>
      </c>
      <c r="I821" s="8">
        <f t="shared" si="148"/>
        <v>0</v>
      </c>
      <c r="J821" s="8">
        <f t="shared" si="148"/>
        <v>0</v>
      </c>
      <c r="K821" s="8">
        <f t="shared" si="148"/>
        <v>0</v>
      </c>
      <c r="L821" s="8">
        <f t="shared" si="148"/>
        <v>0</v>
      </c>
      <c r="M821" s="8">
        <f t="shared" si="148"/>
        <v>38.86</v>
      </c>
      <c r="N821" s="8">
        <f t="shared" si="148"/>
        <v>33.86</v>
      </c>
      <c r="O821" s="8">
        <f t="shared" si="148"/>
        <v>28.86</v>
      </c>
      <c r="P821" s="8">
        <f t="shared" si="148"/>
        <v>23.86</v>
      </c>
      <c r="Q821" s="8">
        <f t="shared" si="148"/>
        <v>18.86</v>
      </c>
      <c r="R821" s="8">
        <f t="shared" si="148"/>
        <v>8.86</v>
      </c>
      <c r="S821" s="8">
        <f t="shared" si="148"/>
        <v>0</v>
      </c>
      <c r="T821" s="21">
        <f t="shared" si="140"/>
        <v>37</v>
      </c>
      <c r="U821" s="19">
        <f>VLOOKUP($B821,Gas!$B$3:$E$2506,2)</f>
        <v>6.6</v>
      </c>
      <c r="V821" s="44">
        <f t="shared" si="141"/>
        <v>8.918181818181818</v>
      </c>
      <c r="W821" s="5">
        <f>VLOOKUP($B821,Gas!$B$3:$E$2506,4)</f>
        <v>0.75229535143229631</v>
      </c>
    </row>
    <row r="822" spans="1:23" x14ac:dyDescent="0.2">
      <c r="A822" s="43">
        <f t="shared" si="144"/>
        <v>37</v>
      </c>
      <c r="B822" s="91">
        <v>36922</v>
      </c>
      <c r="C822" s="92">
        <v>55.79</v>
      </c>
      <c r="D822" s="4">
        <f t="shared" si="139"/>
        <v>-5.356710094788969E-2</v>
      </c>
      <c r="E822" s="100">
        <f t="shared" si="146"/>
        <v>0.3928313064837759</v>
      </c>
      <c r="F822" s="2"/>
      <c r="G822" s="8">
        <f t="shared" si="148"/>
        <v>0</v>
      </c>
      <c r="H822" s="8">
        <f t="shared" si="148"/>
        <v>0</v>
      </c>
      <c r="I822" s="8">
        <f t="shared" si="148"/>
        <v>0</v>
      </c>
      <c r="J822" s="8">
        <f t="shared" si="148"/>
        <v>0</v>
      </c>
      <c r="K822" s="8">
        <f t="shared" si="148"/>
        <v>0</v>
      </c>
      <c r="L822" s="8">
        <f t="shared" si="148"/>
        <v>0</v>
      </c>
      <c r="M822" s="8">
        <f t="shared" si="148"/>
        <v>35.79</v>
      </c>
      <c r="N822" s="8">
        <f t="shared" si="148"/>
        <v>30.79</v>
      </c>
      <c r="O822" s="8">
        <f t="shared" si="148"/>
        <v>25.79</v>
      </c>
      <c r="P822" s="8">
        <f t="shared" si="148"/>
        <v>20.79</v>
      </c>
      <c r="Q822" s="8">
        <f t="shared" si="148"/>
        <v>15.79</v>
      </c>
      <c r="R822" s="8">
        <f t="shared" si="148"/>
        <v>5.7899999999999991</v>
      </c>
      <c r="S822" s="8">
        <f t="shared" si="148"/>
        <v>0</v>
      </c>
      <c r="T822" s="21">
        <f t="shared" si="140"/>
        <v>37</v>
      </c>
      <c r="U822" s="19">
        <f>VLOOKUP($B822,Gas!$B$3:$E$2506,2)</f>
        <v>5.87</v>
      </c>
      <c r="V822" s="44">
        <f t="shared" si="141"/>
        <v>9.5042589437819416</v>
      </c>
      <c r="W822" s="5">
        <f>VLOOKUP($B822,Gas!$B$3:$E$2506,4)</f>
        <v>0.96769721401212661</v>
      </c>
    </row>
    <row r="823" spans="1:23" x14ac:dyDescent="0.2">
      <c r="A823" s="43">
        <f t="shared" si="144"/>
        <v>38</v>
      </c>
      <c r="B823" s="91">
        <v>36923</v>
      </c>
      <c r="C823" s="92">
        <v>53.37</v>
      </c>
      <c r="D823" s="4">
        <f t="shared" si="139"/>
        <v>-4.4345851511583489E-2</v>
      </c>
      <c r="E823" s="100">
        <f t="shared" si="146"/>
        <v>0.39402898972350742</v>
      </c>
      <c r="F823" s="2"/>
      <c r="G823" s="8">
        <f t="shared" si="148"/>
        <v>0</v>
      </c>
      <c r="H823" s="8">
        <f t="shared" si="148"/>
        <v>0</v>
      </c>
      <c r="I823" s="8">
        <f t="shared" si="148"/>
        <v>0</v>
      </c>
      <c r="J823" s="8">
        <f t="shared" si="148"/>
        <v>0</v>
      </c>
      <c r="K823" s="8">
        <f t="shared" si="148"/>
        <v>0</v>
      </c>
      <c r="L823" s="8">
        <f t="shared" si="148"/>
        <v>0</v>
      </c>
      <c r="M823" s="8">
        <f t="shared" si="148"/>
        <v>33.369999999999997</v>
      </c>
      <c r="N823" s="8">
        <f t="shared" si="148"/>
        <v>28.369999999999997</v>
      </c>
      <c r="O823" s="8">
        <f t="shared" si="148"/>
        <v>23.369999999999997</v>
      </c>
      <c r="P823" s="8">
        <f t="shared" si="148"/>
        <v>18.369999999999997</v>
      </c>
      <c r="Q823" s="8">
        <f t="shared" si="148"/>
        <v>13.369999999999997</v>
      </c>
      <c r="R823" s="8">
        <f t="shared" si="148"/>
        <v>3.3699999999999974</v>
      </c>
      <c r="S823" s="8">
        <f t="shared" si="148"/>
        <v>0</v>
      </c>
      <c r="T823" s="21">
        <f t="shared" si="140"/>
        <v>38</v>
      </c>
      <c r="U823" s="19">
        <f>VLOOKUP($B823,Gas!$B$3:$E$2506,2)</f>
        <v>5.8949999999999996</v>
      </c>
      <c r="V823" s="44">
        <f t="shared" si="141"/>
        <v>9.0534351145038165</v>
      </c>
      <c r="W823" s="5">
        <f>VLOOKUP($B823,Gas!$B$3:$E$2506,4)</f>
        <v>0.97256738286508715</v>
      </c>
    </row>
    <row r="824" spans="1:23" x14ac:dyDescent="0.2">
      <c r="A824" s="43">
        <f t="shared" si="144"/>
        <v>38</v>
      </c>
      <c r="B824" s="91">
        <v>36924</v>
      </c>
      <c r="C824" s="92">
        <v>52.73</v>
      </c>
      <c r="D824" s="4">
        <f t="shared" si="139"/>
        <v>-1.2064236803475065E-2</v>
      </c>
      <c r="E824" s="100">
        <f t="shared" si="146"/>
        <v>0.4000543188849997</v>
      </c>
      <c r="F824" s="2"/>
      <c r="G824" s="8">
        <f t="shared" ref="G824:S833" si="149">IF(G$1="P",MAX(0,G$2-$C824),IF(G$1="C",MAX(0,$C824-G$2)))</f>
        <v>0</v>
      </c>
      <c r="H824" s="8">
        <f t="shared" si="149"/>
        <v>0</v>
      </c>
      <c r="I824" s="8">
        <f t="shared" si="149"/>
        <v>0</v>
      </c>
      <c r="J824" s="8">
        <f t="shared" si="149"/>
        <v>0</v>
      </c>
      <c r="K824" s="8">
        <f t="shared" si="149"/>
        <v>0</v>
      </c>
      <c r="L824" s="8">
        <f t="shared" si="149"/>
        <v>0</v>
      </c>
      <c r="M824" s="8">
        <f t="shared" si="149"/>
        <v>32.729999999999997</v>
      </c>
      <c r="N824" s="8">
        <f t="shared" si="149"/>
        <v>27.729999999999997</v>
      </c>
      <c r="O824" s="8">
        <f t="shared" si="149"/>
        <v>22.729999999999997</v>
      </c>
      <c r="P824" s="8">
        <f t="shared" si="149"/>
        <v>17.729999999999997</v>
      </c>
      <c r="Q824" s="8">
        <f t="shared" si="149"/>
        <v>12.729999999999997</v>
      </c>
      <c r="R824" s="8">
        <f t="shared" si="149"/>
        <v>2.7299999999999969</v>
      </c>
      <c r="S824" s="8">
        <f t="shared" si="149"/>
        <v>0</v>
      </c>
      <c r="T824" s="21">
        <f t="shared" si="140"/>
        <v>38</v>
      </c>
      <c r="U824" s="19">
        <f>VLOOKUP($B824,Gas!$B$3:$E$2506,2)</f>
        <v>5.84</v>
      </c>
      <c r="V824" s="44">
        <f t="shared" si="141"/>
        <v>9.0291095890410951</v>
      </c>
      <c r="W824" s="5">
        <f>VLOOKUP($B824,Gas!$B$3:$E$2506,4)</f>
        <v>0.94587815731973035</v>
      </c>
    </row>
    <row r="825" spans="1:23" x14ac:dyDescent="0.2">
      <c r="A825" s="43">
        <f t="shared" si="144"/>
        <v>38</v>
      </c>
      <c r="B825" s="91">
        <v>36927</v>
      </c>
      <c r="C825" s="92">
        <v>58.56</v>
      </c>
      <c r="D825" s="4">
        <f t="shared" si="139"/>
        <v>0.10486731611067772</v>
      </c>
      <c r="E825" s="100">
        <f t="shared" si="146"/>
        <v>0.74288599234703889</v>
      </c>
      <c r="F825" s="2"/>
      <c r="G825" s="8">
        <f t="shared" si="149"/>
        <v>0</v>
      </c>
      <c r="H825" s="8">
        <f t="shared" si="149"/>
        <v>0</v>
      </c>
      <c r="I825" s="8">
        <f t="shared" si="149"/>
        <v>0</v>
      </c>
      <c r="J825" s="8">
        <f t="shared" si="149"/>
        <v>0</v>
      </c>
      <c r="K825" s="8">
        <f t="shared" si="149"/>
        <v>0</v>
      </c>
      <c r="L825" s="8">
        <f t="shared" si="149"/>
        <v>0</v>
      </c>
      <c r="M825" s="8">
        <f t="shared" si="149"/>
        <v>38.56</v>
      </c>
      <c r="N825" s="8">
        <f t="shared" si="149"/>
        <v>33.56</v>
      </c>
      <c r="O825" s="8">
        <f t="shared" si="149"/>
        <v>28.560000000000002</v>
      </c>
      <c r="P825" s="8">
        <f t="shared" si="149"/>
        <v>23.560000000000002</v>
      </c>
      <c r="Q825" s="8">
        <f t="shared" si="149"/>
        <v>18.560000000000002</v>
      </c>
      <c r="R825" s="8">
        <f t="shared" si="149"/>
        <v>8.5600000000000023</v>
      </c>
      <c r="S825" s="8">
        <f t="shared" si="149"/>
        <v>0</v>
      </c>
      <c r="T825" s="21">
        <f t="shared" si="140"/>
        <v>38</v>
      </c>
      <c r="U825" s="19">
        <f>VLOOKUP($B825,Gas!$B$3:$E$2506,2)</f>
        <v>6.6050000000000004</v>
      </c>
      <c r="V825" s="44">
        <f t="shared" si="141"/>
        <v>8.866010598031794</v>
      </c>
      <c r="W825" s="5">
        <f>VLOOKUP($B825,Gas!$B$3:$E$2506,4)</f>
        <v>1.1638843117754789</v>
      </c>
    </row>
    <row r="826" spans="1:23" x14ac:dyDescent="0.2">
      <c r="A826" s="43">
        <f t="shared" si="144"/>
        <v>38</v>
      </c>
      <c r="B826" s="91">
        <v>36928</v>
      </c>
      <c r="C826" s="92">
        <v>51.31</v>
      </c>
      <c r="D826" s="4">
        <f t="shared" si="139"/>
        <v>-0.13216620469918272</v>
      </c>
      <c r="E826" s="100">
        <f t="shared" si="146"/>
        <v>0.91899200272209947</v>
      </c>
      <c r="F826" s="2"/>
      <c r="G826" s="8">
        <f t="shared" si="149"/>
        <v>0</v>
      </c>
      <c r="H826" s="8">
        <f t="shared" si="149"/>
        <v>0</v>
      </c>
      <c r="I826" s="8">
        <f t="shared" si="149"/>
        <v>0</v>
      </c>
      <c r="J826" s="8">
        <f t="shared" si="149"/>
        <v>0</v>
      </c>
      <c r="K826" s="8">
        <f t="shared" si="149"/>
        <v>0</v>
      </c>
      <c r="L826" s="8">
        <f t="shared" si="149"/>
        <v>0</v>
      </c>
      <c r="M826" s="8">
        <f t="shared" si="149"/>
        <v>31.310000000000002</v>
      </c>
      <c r="N826" s="8">
        <f t="shared" si="149"/>
        <v>26.310000000000002</v>
      </c>
      <c r="O826" s="8">
        <f t="shared" si="149"/>
        <v>21.310000000000002</v>
      </c>
      <c r="P826" s="8">
        <f t="shared" si="149"/>
        <v>16.310000000000002</v>
      </c>
      <c r="Q826" s="8">
        <f t="shared" si="149"/>
        <v>11.310000000000002</v>
      </c>
      <c r="R826" s="8">
        <f t="shared" si="149"/>
        <v>1.3100000000000023</v>
      </c>
      <c r="S826" s="8">
        <f t="shared" si="149"/>
        <v>0</v>
      </c>
      <c r="T826" s="21">
        <f t="shared" si="140"/>
        <v>38</v>
      </c>
      <c r="U826" s="19">
        <f>VLOOKUP($B826,Gas!$B$3:$E$2506,2)</f>
        <v>5.7649999999999997</v>
      </c>
      <c r="V826" s="44">
        <f t="shared" si="141"/>
        <v>8.900260190806593</v>
      </c>
      <c r="W826" s="5">
        <f>VLOOKUP($B826,Gas!$B$3:$E$2506,4)</f>
        <v>1.3895518805650895</v>
      </c>
    </row>
    <row r="827" spans="1:23" x14ac:dyDescent="0.2">
      <c r="A827" s="43">
        <f t="shared" si="144"/>
        <v>38</v>
      </c>
      <c r="B827" s="91">
        <v>36929</v>
      </c>
      <c r="C827" s="92">
        <v>51.18</v>
      </c>
      <c r="D827" s="4">
        <f t="shared" si="139"/>
        <v>-2.536834222230683E-3</v>
      </c>
      <c r="E827" s="100">
        <f t="shared" si="146"/>
        <v>0.92815305393762138</v>
      </c>
      <c r="F827" s="2"/>
      <c r="G827" s="8">
        <f t="shared" si="149"/>
        <v>0</v>
      </c>
      <c r="H827" s="8">
        <f t="shared" si="149"/>
        <v>0</v>
      </c>
      <c r="I827" s="8">
        <f t="shared" si="149"/>
        <v>0</v>
      </c>
      <c r="J827" s="8">
        <f t="shared" si="149"/>
        <v>0</v>
      </c>
      <c r="K827" s="8">
        <f t="shared" si="149"/>
        <v>0</v>
      </c>
      <c r="L827" s="8">
        <f t="shared" si="149"/>
        <v>0</v>
      </c>
      <c r="M827" s="8">
        <f t="shared" si="149"/>
        <v>31.18</v>
      </c>
      <c r="N827" s="8">
        <f t="shared" si="149"/>
        <v>26.18</v>
      </c>
      <c r="O827" s="8">
        <f t="shared" si="149"/>
        <v>21.18</v>
      </c>
      <c r="P827" s="8">
        <f t="shared" si="149"/>
        <v>16.18</v>
      </c>
      <c r="Q827" s="8">
        <f t="shared" si="149"/>
        <v>11.18</v>
      </c>
      <c r="R827" s="8">
        <f t="shared" si="149"/>
        <v>1.1799999999999997</v>
      </c>
      <c r="S827" s="8">
        <f t="shared" si="149"/>
        <v>0</v>
      </c>
      <c r="T827" s="21">
        <f t="shared" si="140"/>
        <v>38</v>
      </c>
      <c r="U827" s="19">
        <f>VLOOKUP($B827,Gas!$B$3:$E$2506,2)</f>
        <v>5.58</v>
      </c>
      <c r="V827" s="44">
        <f t="shared" si="141"/>
        <v>9.172043010752688</v>
      </c>
      <c r="W827" s="5">
        <f>VLOOKUP($B827,Gas!$B$3:$E$2506,4)</f>
        <v>1.3845624634507749</v>
      </c>
    </row>
    <row r="828" spans="1:23" x14ac:dyDescent="0.2">
      <c r="A828" s="43">
        <f t="shared" si="144"/>
        <v>38</v>
      </c>
      <c r="B828" s="91">
        <v>36930</v>
      </c>
      <c r="C828" s="92">
        <v>50.79</v>
      </c>
      <c r="D828" s="4">
        <f t="shared" si="139"/>
        <v>-7.6493459184890818E-3</v>
      </c>
      <c r="E828" s="100">
        <f t="shared" si="146"/>
        <v>0.93375673747595023</v>
      </c>
      <c r="F828" s="2"/>
      <c r="G828" s="8">
        <f t="shared" si="149"/>
        <v>0</v>
      </c>
      <c r="H828" s="8">
        <f t="shared" si="149"/>
        <v>0</v>
      </c>
      <c r="I828" s="8">
        <f t="shared" si="149"/>
        <v>0</v>
      </c>
      <c r="J828" s="8">
        <f t="shared" si="149"/>
        <v>0</v>
      </c>
      <c r="K828" s="8">
        <f t="shared" si="149"/>
        <v>0</v>
      </c>
      <c r="L828" s="8">
        <f t="shared" si="149"/>
        <v>0</v>
      </c>
      <c r="M828" s="8">
        <f t="shared" si="149"/>
        <v>30.79</v>
      </c>
      <c r="N828" s="8">
        <f t="shared" si="149"/>
        <v>25.79</v>
      </c>
      <c r="O828" s="8">
        <f t="shared" si="149"/>
        <v>20.79</v>
      </c>
      <c r="P828" s="8">
        <f t="shared" si="149"/>
        <v>15.79</v>
      </c>
      <c r="Q828" s="8">
        <f t="shared" si="149"/>
        <v>10.79</v>
      </c>
      <c r="R828" s="8">
        <f t="shared" si="149"/>
        <v>0.78999999999999915</v>
      </c>
      <c r="S828" s="8">
        <f t="shared" si="149"/>
        <v>0</v>
      </c>
      <c r="T828" s="21">
        <f t="shared" si="140"/>
        <v>38</v>
      </c>
      <c r="U828" s="19">
        <f>VLOOKUP($B828,Gas!$B$3:$E$2506,2)</f>
        <v>5.67</v>
      </c>
      <c r="V828" s="44">
        <f t="shared" si="141"/>
        <v>8.9576719576719572</v>
      </c>
      <c r="W828" s="5">
        <f>VLOOKUP($B828,Gas!$B$3:$E$2506,4)</f>
        <v>1.3987240340391254</v>
      </c>
    </row>
    <row r="829" spans="1:23" x14ac:dyDescent="0.2">
      <c r="A829" s="43">
        <f t="shared" si="144"/>
        <v>38</v>
      </c>
      <c r="B829" s="91">
        <v>36931</v>
      </c>
      <c r="C829" s="92">
        <v>49.04</v>
      </c>
      <c r="D829" s="4">
        <f t="shared" si="139"/>
        <v>-3.5063193185197641E-2</v>
      </c>
      <c r="E829" s="100">
        <f t="shared" si="146"/>
        <v>0.92878960537157762</v>
      </c>
      <c r="F829" s="2"/>
      <c r="G829" s="8">
        <f t="shared" si="149"/>
        <v>0</v>
      </c>
      <c r="H829" s="8">
        <f t="shared" si="149"/>
        <v>0</v>
      </c>
      <c r="I829" s="8">
        <f t="shared" si="149"/>
        <v>0</v>
      </c>
      <c r="J829" s="8">
        <f t="shared" si="149"/>
        <v>0</v>
      </c>
      <c r="K829" s="8">
        <f t="shared" si="149"/>
        <v>0</v>
      </c>
      <c r="L829" s="8">
        <f t="shared" si="149"/>
        <v>0.96000000000000085</v>
      </c>
      <c r="M829" s="8">
        <f t="shared" si="149"/>
        <v>29.04</v>
      </c>
      <c r="N829" s="8">
        <f t="shared" si="149"/>
        <v>24.04</v>
      </c>
      <c r="O829" s="8">
        <f t="shared" si="149"/>
        <v>19.04</v>
      </c>
      <c r="P829" s="8">
        <f t="shared" si="149"/>
        <v>14.04</v>
      </c>
      <c r="Q829" s="8">
        <f t="shared" si="149"/>
        <v>9.0399999999999991</v>
      </c>
      <c r="R829" s="8">
        <f t="shared" si="149"/>
        <v>0</v>
      </c>
      <c r="S829" s="8">
        <f t="shared" si="149"/>
        <v>0</v>
      </c>
      <c r="T829" s="21">
        <f t="shared" si="140"/>
        <v>38</v>
      </c>
      <c r="U829" s="19">
        <f>VLOOKUP($B829,Gas!$B$3:$E$2506,2)</f>
        <v>6.2450000000000001</v>
      </c>
      <c r="V829" s="44">
        <f t="shared" si="141"/>
        <v>7.8526821457165727</v>
      </c>
      <c r="W829" s="5">
        <f>VLOOKUP($B829,Gas!$B$3:$E$2506,4)</f>
        <v>1.5316323357485864</v>
      </c>
    </row>
    <row r="830" spans="1:23" x14ac:dyDescent="0.2">
      <c r="A830" s="43">
        <f t="shared" si="144"/>
        <v>38</v>
      </c>
      <c r="B830" s="91">
        <v>36934</v>
      </c>
      <c r="C830" s="92">
        <v>54.66</v>
      </c>
      <c r="D830" s="4">
        <f t="shared" si="139"/>
        <v>0.10849588887196601</v>
      </c>
      <c r="E830" s="100">
        <f t="shared" si="146"/>
        <v>1.1448767025454034</v>
      </c>
      <c r="F830" s="2"/>
      <c r="G830" s="8">
        <f t="shared" si="149"/>
        <v>0</v>
      </c>
      <c r="H830" s="8">
        <f t="shared" si="149"/>
        <v>0</v>
      </c>
      <c r="I830" s="8">
        <f t="shared" si="149"/>
        <v>0</v>
      </c>
      <c r="J830" s="8">
        <f t="shared" si="149"/>
        <v>0</v>
      </c>
      <c r="K830" s="8">
        <f t="shared" si="149"/>
        <v>0</v>
      </c>
      <c r="L830" s="8">
        <f t="shared" si="149"/>
        <v>0</v>
      </c>
      <c r="M830" s="8">
        <f t="shared" si="149"/>
        <v>34.659999999999997</v>
      </c>
      <c r="N830" s="8">
        <f t="shared" si="149"/>
        <v>29.659999999999997</v>
      </c>
      <c r="O830" s="8">
        <f t="shared" si="149"/>
        <v>24.659999999999997</v>
      </c>
      <c r="P830" s="8">
        <f t="shared" si="149"/>
        <v>19.659999999999997</v>
      </c>
      <c r="Q830" s="8">
        <f t="shared" si="149"/>
        <v>14.659999999999997</v>
      </c>
      <c r="R830" s="8">
        <f t="shared" si="149"/>
        <v>4.6599999999999966</v>
      </c>
      <c r="S830" s="8">
        <f t="shared" si="149"/>
        <v>0</v>
      </c>
      <c r="T830" s="21">
        <f t="shared" si="140"/>
        <v>38</v>
      </c>
      <c r="U830" s="19">
        <f>VLOOKUP($B830,Gas!$B$3:$E$2506,2)</f>
        <v>6.08</v>
      </c>
      <c r="V830" s="44">
        <f t="shared" si="141"/>
        <v>8.9901315789473681</v>
      </c>
      <c r="W830" s="5">
        <f>VLOOKUP($B830,Gas!$B$3:$E$2506,4)</f>
        <v>1.3488108603662508</v>
      </c>
    </row>
    <row r="831" spans="1:23" x14ac:dyDescent="0.2">
      <c r="A831" s="43">
        <f t="shared" si="144"/>
        <v>38</v>
      </c>
      <c r="B831" s="91">
        <v>36935</v>
      </c>
      <c r="C831" s="92">
        <v>49.65</v>
      </c>
      <c r="D831" s="4">
        <f t="shared" si="139"/>
        <v>-9.6133790008740339E-2</v>
      </c>
      <c r="E831" s="100">
        <f t="shared" si="146"/>
        <v>1.2117305884837728</v>
      </c>
      <c r="F831" s="2"/>
      <c r="G831" s="8">
        <f t="shared" si="149"/>
        <v>0</v>
      </c>
      <c r="H831" s="8">
        <f t="shared" si="149"/>
        <v>0</v>
      </c>
      <c r="I831" s="8">
        <f t="shared" si="149"/>
        <v>0</v>
      </c>
      <c r="J831" s="8">
        <f t="shared" si="149"/>
        <v>0</v>
      </c>
      <c r="K831" s="8">
        <f t="shared" si="149"/>
        <v>0</v>
      </c>
      <c r="L831" s="8">
        <f t="shared" si="149"/>
        <v>0.35000000000000142</v>
      </c>
      <c r="M831" s="8">
        <f t="shared" si="149"/>
        <v>29.65</v>
      </c>
      <c r="N831" s="8">
        <f t="shared" si="149"/>
        <v>24.65</v>
      </c>
      <c r="O831" s="8">
        <f t="shared" si="149"/>
        <v>19.649999999999999</v>
      </c>
      <c r="P831" s="8">
        <f t="shared" si="149"/>
        <v>14.649999999999999</v>
      </c>
      <c r="Q831" s="8">
        <f t="shared" si="149"/>
        <v>9.6499999999999986</v>
      </c>
      <c r="R831" s="8">
        <f t="shared" si="149"/>
        <v>0</v>
      </c>
      <c r="S831" s="8">
        <f t="shared" si="149"/>
        <v>0</v>
      </c>
      <c r="T831" s="21">
        <f t="shared" si="140"/>
        <v>38</v>
      </c>
      <c r="U831" s="19">
        <f>VLOOKUP($B831,Gas!$B$3:$E$2506,2)</f>
        <v>5.63</v>
      </c>
      <c r="V831" s="44">
        <f t="shared" si="141"/>
        <v>8.818827708703374</v>
      </c>
      <c r="W831" s="5">
        <f>VLOOKUP($B831,Gas!$B$3:$E$2506,4)</f>
        <v>1.1608998535139958</v>
      </c>
    </row>
    <row r="832" spans="1:23" x14ac:dyDescent="0.2">
      <c r="A832" s="43">
        <f t="shared" si="144"/>
        <v>38</v>
      </c>
      <c r="B832" s="91">
        <v>36936</v>
      </c>
      <c r="C832" s="92">
        <v>47.17</v>
      </c>
      <c r="D832" s="4">
        <f t="shared" si="139"/>
        <v>-5.1240293195011201E-2</v>
      </c>
      <c r="E832" s="100">
        <f t="shared" si="146"/>
        <v>1.209835343562891</v>
      </c>
      <c r="F832" s="2"/>
      <c r="G832" s="8">
        <f t="shared" si="149"/>
        <v>0</v>
      </c>
      <c r="H832" s="8">
        <f t="shared" si="149"/>
        <v>0</v>
      </c>
      <c r="I832" s="8">
        <f t="shared" si="149"/>
        <v>0</v>
      </c>
      <c r="J832" s="8">
        <f t="shared" si="149"/>
        <v>0</v>
      </c>
      <c r="K832" s="8">
        <f t="shared" si="149"/>
        <v>0</v>
      </c>
      <c r="L832" s="8">
        <f t="shared" si="149"/>
        <v>2.8299999999999983</v>
      </c>
      <c r="M832" s="8">
        <f t="shared" si="149"/>
        <v>27.17</v>
      </c>
      <c r="N832" s="8">
        <f t="shared" si="149"/>
        <v>22.17</v>
      </c>
      <c r="O832" s="8">
        <f t="shared" si="149"/>
        <v>17.170000000000002</v>
      </c>
      <c r="P832" s="8">
        <f t="shared" si="149"/>
        <v>12.170000000000002</v>
      </c>
      <c r="Q832" s="8">
        <f t="shared" si="149"/>
        <v>7.1700000000000017</v>
      </c>
      <c r="R832" s="8">
        <f t="shared" si="149"/>
        <v>0</v>
      </c>
      <c r="S832" s="8">
        <f t="shared" si="149"/>
        <v>0</v>
      </c>
      <c r="T832" s="21">
        <f t="shared" si="140"/>
        <v>38</v>
      </c>
      <c r="U832" s="19">
        <f>VLOOKUP($B832,Gas!$B$3:$E$2506,2)</f>
        <v>5.61</v>
      </c>
      <c r="V832" s="44">
        <f t="shared" si="141"/>
        <v>8.4081996434937611</v>
      </c>
      <c r="W832" s="5">
        <f>VLOOKUP($B832,Gas!$B$3:$E$2506,4)</f>
        <v>1.1591119220293229</v>
      </c>
    </row>
    <row r="833" spans="1:23" x14ac:dyDescent="0.2">
      <c r="A833" s="43">
        <f t="shared" si="144"/>
        <v>38</v>
      </c>
      <c r="B833" s="91">
        <v>36937</v>
      </c>
      <c r="C833" s="92">
        <v>47.55</v>
      </c>
      <c r="D833" s="4">
        <f t="shared" si="139"/>
        <v>8.0236916952288271E-3</v>
      </c>
      <c r="E833" s="100">
        <f t="shared" si="146"/>
        <v>1.2050210800161927</v>
      </c>
      <c r="F833" s="2"/>
      <c r="G833" s="8">
        <f t="shared" si="149"/>
        <v>0</v>
      </c>
      <c r="H833" s="8">
        <f t="shared" si="149"/>
        <v>0</v>
      </c>
      <c r="I833" s="8">
        <f t="shared" si="149"/>
        <v>0</v>
      </c>
      <c r="J833" s="8">
        <f t="shared" si="149"/>
        <v>0</v>
      </c>
      <c r="K833" s="8">
        <f t="shared" si="149"/>
        <v>0</v>
      </c>
      <c r="L833" s="8">
        <f t="shared" si="149"/>
        <v>2.4500000000000028</v>
      </c>
      <c r="M833" s="8">
        <f t="shared" si="149"/>
        <v>27.549999999999997</v>
      </c>
      <c r="N833" s="8">
        <f t="shared" si="149"/>
        <v>22.549999999999997</v>
      </c>
      <c r="O833" s="8">
        <f t="shared" si="149"/>
        <v>17.549999999999997</v>
      </c>
      <c r="P833" s="8">
        <f t="shared" si="149"/>
        <v>12.549999999999997</v>
      </c>
      <c r="Q833" s="8">
        <f t="shared" si="149"/>
        <v>7.5499999999999972</v>
      </c>
      <c r="R833" s="8">
        <f t="shared" si="149"/>
        <v>0</v>
      </c>
      <c r="S833" s="8">
        <f t="shared" si="149"/>
        <v>0</v>
      </c>
      <c r="T833" s="21">
        <f t="shared" si="140"/>
        <v>38</v>
      </c>
      <c r="U833" s="19">
        <f>VLOOKUP($B833,Gas!$B$3:$E$2506,2)</f>
        <v>5.875</v>
      </c>
      <c r="V833" s="44">
        <f t="shared" si="141"/>
        <v>8.0936170212765948</v>
      </c>
      <c r="W833" s="5">
        <f>VLOOKUP($B833,Gas!$B$3:$E$2506,4)</f>
        <v>1.2175478876210033</v>
      </c>
    </row>
    <row r="834" spans="1:23" x14ac:dyDescent="0.2">
      <c r="A834" s="43">
        <f t="shared" si="144"/>
        <v>38</v>
      </c>
      <c r="B834" s="91">
        <v>36938</v>
      </c>
      <c r="C834" s="92">
        <v>48.03</v>
      </c>
      <c r="D834" s="4">
        <f t="shared" si="139"/>
        <v>1.004402668533368E-2</v>
      </c>
      <c r="E834" s="100">
        <f t="shared" si="146"/>
        <v>1.209817973305624</v>
      </c>
      <c r="F834" s="2"/>
      <c r="G834" s="8">
        <f t="shared" ref="G834:S843" si="150">IF(G$1="P",MAX(0,G$2-$C834),IF(G$1="C",MAX(0,$C834-G$2)))</f>
        <v>0</v>
      </c>
      <c r="H834" s="8">
        <f t="shared" si="150"/>
        <v>0</v>
      </c>
      <c r="I834" s="8">
        <f t="shared" si="150"/>
        <v>0</v>
      </c>
      <c r="J834" s="8">
        <f t="shared" si="150"/>
        <v>0</v>
      </c>
      <c r="K834" s="8">
        <f t="shared" si="150"/>
        <v>0</v>
      </c>
      <c r="L834" s="8">
        <f t="shared" si="150"/>
        <v>1.9699999999999989</v>
      </c>
      <c r="M834" s="8">
        <f t="shared" si="150"/>
        <v>28.03</v>
      </c>
      <c r="N834" s="8">
        <f t="shared" si="150"/>
        <v>23.03</v>
      </c>
      <c r="O834" s="8">
        <f t="shared" si="150"/>
        <v>18.03</v>
      </c>
      <c r="P834" s="8">
        <f t="shared" si="150"/>
        <v>13.030000000000001</v>
      </c>
      <c r="Q834" s="8">
        <f t="shared" si="150"/>
        <v>8.0300000000000011</v>
      </c>
      <c r="R834" s="8">
        <f t="shared" si="150"/>
        <v>0</v>
      </c>
      <c r="S834" s="8">
        <f t="shared" si="150"/>
        <v>0</v>
      </c>
      <c r="T834" s="21">
        <f t="shared" si="140"/>
        <v>38</v>
      </c>
      <c r="U834" s="19">
        <f>VLOOKUP($B834,Gas!$B$3:$E$2506,2)</f>
        <v>5.3849999999999998</v>
      </c>
      <c r="V834" s="44">
        <f t="shared" si="141"/>
        <v>8.9192200557103067</v>
      </c>
      <c r="W834" s="5">
        <f>VLOOKUP($B834,Gas!$B$3:$E$2506,4)</f>
        <v>1.037512991907513</v>
      </c>
    </row>
    <row r="835" spans="1:23" x14ac:dyDescent="0.2">
      <c r="A835" s="43">
        <f t="shared" si="144"/>
        <v>38</v>
      </c>
      <c r="B835" s="91">
        <v>36942</v>
      </c>
      <c r="C835" s="92">
        <v>51.37</v>
      </c>
      <c r="D835" s="4">
        <f t="shared" si="139"/>
        <v>6.7228528802443441E-2</v>
      </c>
      <c r="E835" s="100">
        <f t="shared" si="146"/>
        <v>1.1226186445254591</v>
      </c>
      <c r="F835" s="2"/>
      <c r="G835" s="8">
        <f t="shared" si="150"/>
        <v>0</v>
      </c>
      <c r="H835" s="8">
        <f t="shared" si="150"/>
        <v>0</v>
      </c>
      <c r="I835" s="8">
        <f t="shared" si="150"/>
        <v>0</v>
      </c>
      <c r="J835" s="8">
        <f t="shared" si="150"/>
        <v>0</v>
      </c>
      <c r="K835" s="8">
        <f t="shared" si="150"/>
        <v>0</v>
      </c>
      <c r="L835" s="8">
        <f t="shared" si="150"/>
        <v>0</v>
      </c>
      <c r="M835" s="8">
        <f t="shared" si="150"/>
        <v>31.369999999999997</v>
      </c>
      <c r="N835" s="8">
        <f t="shared" si="150"/>
        <v>26.369999999999997</v>
      </c>
      <c r="O835" s="8">
        <f t="shared" si="150"/>
        <v>21.369999999999997</v>
      </c>
      <c r="P835" s="8">
        <f t="shared" si="150"/>
        <v>16.369999999999997</v>
      </c>
      <c r="Q835" s="8">
        <f t="shared" si="150"/>
        <v>11.369999999999997</v>
      </c>
      <c r="R835" s="8">
        <f t="shared" si="150"/>
        <v>1.3699999999999974</v>
      </c>
      <c r="S835" s="8">
        <f t="shared" si="150"/>
        <v>0</v>
      </c>
      <c r="T835" s="21">
        <f t="shared" si="140"/>
        <v>38</v>
      </c>
      <c r="U835" s="19">
        <f>VLOOKUP($B835,Gas!$B$3:$E$2506,2)</f>
        <v>5.47</v>
      </c>
      <c r="V835" s="44">
        <f t="shared" si="141"/>
        <v>9.3912248628884818</v>
      </c>
      <c r="W835" s="5">
        <f>VLOOKUP($B835,Gas!$B$3:$E$2506,4)</f>
        <v>0.77389649320840259</v>
      </c>
    </row>
    <row r="836" spans="1:23" x14ac:dyDescent="0.2">
      <c r="A836" s="43">
        <f t="shared" si="144"/>
        <v>38</v>
      </c>
      <c r="B836" s="91">
        <v>36943</v>
      </c>
      <c r="C836" s="92">
        <v>46.72</v>
      </c>
      <c r="D836" s="4">
        <f t="shared" ref="D836:D899" si="151">LN(C836/C835)</f>
        <v>-9.4882005959204818E-2</v>
      </c>
      <c r="E836" s="100">
        <f t="shared" si="146"/>
        <v>1.023912975802417</v>
      </c>
      <c r="F836" s="2"/>
      <c r="G836" s="8">
        <f t="shared" si="150"/>
        <v>0</v>
      </c>
      <c r="H836" s="8">
        <f t="shared" si="150"/>
        <v>0</v>
      </c>
      <c r="I836" s="8">
        <f t="shared" si="150"/>
        <v>0</v>
      </c>
      <c r="J836" s="8">
        <f t="shared" si="150"/>
        <v>0</v>
      </c>
      <c r="K836" s="8">
        <f t="shared" si="150"/>
        <v>0</v>
      </c>
      <c r="L836" s="8">
        <f t="shared" si="150"/>
        <v>3.2800000000000011</v>
      </c>
      <c r="M836" s="8">
        <f t="shared" si="150"/>
        <v>26.72</v>
      </c>
      <c r="N836" s="8">
        <f t="shared" si="150"/>
        <v>21.72</v>
      </c>
      <c r="O836" s="8">
        <f t="shared" si="150"/>
        <v>16.72</v>
      </c>
      <c r="P836" s="8">
        <f t="shared" si="150"/>
        <v>11.719999999999999</v>
      </c>
      <c r="Q836" s="8">
        <f t="shared" si="150"/>
        <v>6.7199999999999989</v>
      </c>
      <c r="R836" s="8">
        <f t="shared" si="150"/>
        <v>0</v>
      </c>
      <c r="S836" s="8">
        <f t="shared" si="150"/>
        <v>0</v>
      </c>
      <c r="T836" s="21">
        <f t="shared" ref="T836:T899" si="152">A836</f>
        <v>38</v>
      </c>
      <c r="U836" s="19">
        <f>VLOOKUP($B836,Gas!$B$3:$E$2506,2)</f>
        <v>5.2050000000000001</v>
      </c>
      <c r="V836" s="44">
        <f t="shared" ref="V836:V899" si="153">C836/U836</f>
        <v>8.9759846301633051</v>
      </c>
      <c r="W836" s="5">
        <f>VLOOKUP($B836,Gas!$B$3:$E$2506,4)</f>
        <v>0.80395259009822273</v>
      </c>
    </row>
    <row r="837" spans="1:23" x14ac:dyDescent="0.2">
      <c r="A837" s="43">
        <f t="shared" si="144"/>
        <v>38</v>
      </c>
      <c r="B837" s="91">
        <v>36944</v>
      </c>
      <c r="C837" s="92">
        <v>52.35</v>
      </c>
      <c r="D837" s="4">
        <f t="shared" si="151"/>
        <v>0.11377959879657436</v>
      </c>
      <c r="E837" s="100">
        <f t="shared" si="146"/>
        <v>1.1961606455590921</v>
      </c>
      <c r="F837" s="2"/>
      <c r="G837" s="8">
        <f t="shared" si="150"/>
        <v>0</v>
      </c>
      <c r="H837" s="8">
        <f t="shared" si="150"/>
        <v>0</v>
      </c>
      <c r="I837" s="8">
        <f t="shared" si="150"/>
        <v>0</v>
      </c>
      <c r="J837" s="8">
        <f t="shared" si="150"/>
        <v>0</v>
      </c>
      <c r="K837" s="8">
        <f t="shared" si="150"/>
        <v>0</v>
      </c>
      <c r="L837" s="8">
        <f t="shared" si="150"/>
        <v>0</v>
      </c>
      <c r="M837" s="8">
        <f t="shared" si="150"/>
        <v>32.35</v>
      </c>
      <c r="N837" s="8">
        <f t="shared" si="150"/>
        <v>27.35</v>
      </c>
      <c r="O837" s="8">
        <f t="shared" si="150"/>
        <v>22.35</v>
      </c>
      <c r="P837" s="8">
        <f t="shared" si="150"/>
        <v>17.350000000000001</v>
      </c>
      <c r="Q837" s="8">
        <f t="shared" si="150"/>
        <v>12.350000000000001</v>
      </c>
      <c r="R837" s="8">
        <f t="shared" si="150"/>
        <v>2.3500000000000014</v>
      </c>
      <c r="S837" s="8">
        <f t="shared" si="150"/>
        <v>0</v>
      </c>
      <c r="T837" s="21">
        <f t="shared" si="152"/>
        <v>38</v>
      </c>
      <c r="U837" s="19">
        <f>VLOOKUP($B837,Gas!$B$3:$E$2506,2)</f>
        <v>5.2</v>
      </c>
      <c r="V837" s="44">
        <f t="shared" si="153"/>
        <v>10.067307692307692</v>
      </c>
      <c r="W837" s="5">
        <f>VLOOKUP($B837,Gas!$B$3:$E$2506,4)</f>
        <v>0.80321989088883383</v>
      </c>
    </row>
    <row r="838" spans="1:23" x14ac:dyDescent="0.2">
      <c r="A838" s="43">
        <f t="shared" si="144"/>
        <v>38</v>
      </c>
      <c r="B838" s="91">
        <v>36945</v>
      </c>
      <c r="C838" s="92">
        <v>46.8</v>
      </c>
      <c r="D838" s="4">
        <f t="shared" si="151"/>
        <v>-0.11206873439294494</v>
      </c>
      <c r="E838" s="100">
        <f t="shared" si="146"/>
        <v>1.3269785941859498</v>
      </c>
      <c r="F838" s="2"/>
      <c r="G838" s="8">
        <f t="shared" si="150"/>
        <v>0</v>
      </c>
      <c r="H838" s="8">
        <f t="shared" si="150"/>
        <v>0</v>
      </c>
      <c r="I838" s="8">
        <f t="shared" si="150"/>
        <v>0</v>
      </c>
      <c r="J838" s="8">
        <f t="shared" si="150"/>
        <v>0</v>
      </c>
      <c r="K838" s="8">
        <f t="shared" si="150"/>
        <v>0</v>
      </c>
      <c r="L838" s="8">
        <f t="shared" si="150"/>
        <v>3.2000000000000028</v>
      </c>
      <c r="M838" s="8">
        <f t="shared" si="150"/>
        <v>26.799999999999997</v>
      </c>
      <c r="N838" s="8">
        <f t="shared" si="150"/>
        <v>21.799999999999997</v>
      </c>
      <c r="O838" s="8">
        <f t="shared" si="150"/>
        <v>16.799999999999997</v>
      </c>
      <c r="P838" s="8">
        <f t="shared" si="150"/>
        <v>11.799999999999997</v>
      </c>
      <c r="Q838" s="8">
        <f t="shared" si="150"/>
        <v>6.7999999999999972</v>
      </c>
      <c r="R838" s="8">
        <f t="shared" si="150"/>
        <v>0</v>
      </c>
      <c r="S838" s="8">
        <f t="shared" si="150"/>
        <v>0</v>
      </c>
      <c r="T838" s="21">
        <f t="shared" si="152"/>
        <v>38</v>
      </c>
      <c r="U838" s="19">
        <f>VLOOKUP($B838,Gas!$B$3:$E$2506,2)</f>
        <v>5.1100000000000003</v>
      </c>
      <c r="V838" s="44">
        <f t="shared" si="153"/>
        <v>9.1585127201565548</v>
      </c>
      <c r="W838" s="5">
        <f>VLOOKUP($B838,Gas!$B$3:$E$2506,4)</f>
        <v>0.69193264546756128</v>
      </c>
    </row>
    <row r="839" spans="1:23" x14ac:dyDescent="0.2">
      <c r="A839" s="43">
        <f t="shared" si="144"/>
        <v>38</v>
      </c>
      <c r="B839" s="91">
        <v>36948</v>
      </c>
      <c r="C839" s="92">
        <v>47.03</v>
      </c>
      <c r="D839" s="4">
        <f t="shared" si="151"/>
        <v>4.9024930333555414E-3</v>
      </c>
      <c r="E839" s="100">
        <f t="shared" si="146"/>
        <v>1.3195143140924874</v>
      </c>
      <c r="F839" s="2"/>
      <c r="G839" s="8">
        <f t="shared" si="150"/>
        <v>0</v>
      </c>
      <c r="H839" s="8">
        <f t="shared" si="150"/>
        <v>0</v>
      </c>
      <c r="I839" s="8">
        <f t="shared" si="150"/>
        <v>0</v>
      </c>
      <c r="J839" s="8">
        <f t="shared" si="150"/>
        <v>0</v>
      </c>
      <c r="K839" s="8">
        <f t="shared" si="150"/>
        <v>0</v>
      </c>
      <c r="L839" s="8">
        <f t="shared" si="150"/>
        <v>2.9699999999999989</v>
      </c>
      <c r="M839" s="8">
        <f t="shared" si="150"/>
        <v>27.03</v>
      </c>
      <c r="N839" s="8">
        <f t="shared" si="150"/>
        <v>22.03</v>
      </c>
      <c r="O839" s="8">
        <f t="shared" si="150"/>
        <v>17.03</v>
      </c>
      <c r="P839" s="8">
        <f t="shared" si="150"/>
        <v>12.030000000000001</v>
      </c>
      <c r="Q839" s="8">
        <f t="shared" si="150"/>
        <v>7.0300000000000011</v>
      </c>
      <c r="R839" s="8">
        <f t="shared" si="150"/>
        <v>0</v>
      </c>
      <c r="S839" s="8">
        <f t="shared" si="150"/>
        <v>0</v>
      </c>
      <c r="T839" s="21">
        <f t="shared" si="152"/>
        <v>38</v>
      </c>
      <c r="U839" s="19">
        <f>VLOOKUP($B839,Gas!$B$3:$E$2506,2)</f>
        <v>5.0449999999999999</v>
      </c>
      <c r="V839" s="44">
        <f t="shared" si="153"/>
        <v>9.3221010901883048</v>
      </c>
      <c r="W839" s="5">
        <f>VLOOKUP($B839,Gas!$B$3:$E$2506,4)</f>
        <v>0.33429498516637191</v>
      </c>
    </row>
    <row r="840" spans="1:23" x14ac:dyDescent="0.2">
      <c r="A840" s="43">
        <f t="shared" si="144"/>
        <v>38</v>
      </c>
      <c r="B840" s="91">
        <v>36949</v>
      </c>
      <c r="C840" s="92">
        <v>47.95</v>
      </c>
      <c r="D840" s="4">
        <f t="shared" si="151"/>
        <v>1.9373105372490658E-2</v>
      </c>
      <c r="E840" s="100">
        <f t="shared" si="146"/>
        <v>1.1754898842107266</v>
      </c>
      <c r="F840" s="2"/>
      <c r="G840" s="8">
        <f t="shared" si="150"/>
        <v>0</v>
      </c>
      <c r="H840" s="8">
        <f t="shared" si="150"/>
        <v>0</v>
      </c>
      <c r="I840" s="8">
        <f t="shared" si="150"/>
        <v>0</v>
      </c>
      <c r="J840" s="8">
        <f t="shared" si="150"/>
        <v>0</v>
      </c>
      <c r="K840" s="8">
        <f t="shared" si="150"/>
        <v>0</v>
      </c>
      <c r="L840" s="8">
        <f t="shared" si="150"/>
        <v>2.0499999999999972</v>
      </c>
      <c r="M840" s="8">
        <f t="shared" si="150"/>
        <v>27.950000000000003</v>
      </c>
      <c r="N840" s="8">
        <f t="shared" si="150"/>
        <v>22.950000000000003</v>
      </c>
      <c r="O840" s="8">
        <f t="shared" si="150"/>
        <v>17.950000000000003</v>
      </c>
      <c r="P840" s="8">
        <f t="shared" si="150"/>
        <v>12.950000000000003</v>
      </c>
      <c r="Q840" s="8">
        <f t="shared" si="150"/>
        <v>7.9500000000000028</v>
      </c>
      <c r="R840" s="8">
        <f t="shared" si="150"/>
        <v>0</v>
      </c>
      <c r="S840" s="8">
        <f t="shared" si="150"/>
        <v>0</v>
      </c>
      <c r="T840" s="21">
        <f t="shared" si="152"/>
        <v>38</v>
      </c>
      <c r="U840" s="19">
        <f>VLOOKUP($B840,Gas!$B$3:$E$2506,2)</f>
        <v>5.0599999999999996</v>
      </c>
      <c r="V840" s="44">
        <f t="shared" si="153"/>
        <v>9.4762845849802382</v>
      </c>
      <c r="W840" s="5">
        <f>VLOOKUP($B840,Gas!$B$3:$E$2506,4)</f>
        <v>0.3078888629550347</v>
      </c>
    </row>
    <row r="841" spans="1:23" x14ac:dyDescent="0.2">
      <c r="A841" s="43">
        <f t="shared" si="144"/>
        <v>38</v>
      </c>
      <c r="B841" s="91">
        <v>36950</v>
      </c>
      <c r="C841" s="92">
        <v>50.32</v>
      </c>
      <c r="D841" s="4">
        <f t="shared" si="151"/>
        <v>4.8243811062737736E-2</v>
      </c>
      <c r="E841" s="100">
        <f t="shared" si="146"/>
        <v>1.1121444232853788</v>
      </c>
      <c r="F841" s="2"/>
      <c r="G841" s="8">
        <f t="shared" si="150"/>
        <v>0</v>
      </c>
      <c r="H841" s="8">
        <f t="shared" si="150"/>
        <v>0</v>
      </c>
      <c r="I841" s="8">
        <f t="shared" si="150"/>
        <v>0</v>
      </c>
      <c r="J841" s="8">
        <f t="shared" si="150"/>
        <v>0</v>
      </c>
      <c r="K841" s="8">
        <f t="shared" si="150"/>
        <v>0</v>
      </c>
      <c r="L841" s="8">
        <f t="shared" si="150"/>
        <v>0</v>
      </c>
      <c r="M841" s="8">
        <f t="shared" si="150"/>
        <v>30.32</v>
      </c>
      <c r="N841" s="8">
        <f t="shared" si="150"/>
        <v>25.32</v>
      </c>
      <c r="O841" s="8">
        <f t="shared" si="150"/>
        <v>20.32</v>
      </c>
      <c r="P841" s="8">
        <f t="shared" si="150"/>
        <v>15.32</v>
      </c>
      <c r="Q841" s="8">
        <f t="shared" si="150"/>
        <v>10.32</v>
      </c>
      <c r="R841" s="8">
        <f t="shared" si="150"/>
        <v>0.32000000000000028</v>
      </c>
      <c r="S841" s="8">
        <f t="shared" si="150"/>
        <v>0</v>
      </c>
      <c r="T841" s="21">
        <f t="shared" si="152"/>
        <v>38</v>
      </c>
      <c r="U841" s="19">
        <f>VLOOKUP($B841,Gas!$B$3:$E$2506,2)</f>
        <v>5.0949999999999998</v>
      </c>
      <c r="V841" s="44">
        <f t="shared" si="153"/>
        <v>9.8763493621197256</v>
      </c>
      <c r="W841" s="5">
        <f>VLOOKUP($B841,Gas!$B$3:$E$2506,4)</f>
        <v>0.31762565967710626</v>
      </c>
    </row>
    <row r="842" spans="1:23" x14ac:dyDescent="0.2">
      <c r="A842" s="43">
        <f t="shared" si="144"/>
        <v>39</v>
      </c>
      <c r="B842" s="91">
        <v>36951</v>
      </c>
      <c r="C842" s="92">
        <v>51.92</v>
      </c>
      <c r="D842" s="4">
        <f t="shared" si="151"/>
        <v>3.1301460003649535E-2</v>
      </c>
      <c r="E842" s="100">
        <f t="shared" si="146"/>
        <v>1.0798503742951766</v>
      </c>
      <c r="F842" s="2"/>
      <c r="G842" s="8">
        <f t="shared" si="150"/>
        <v>0</v>
      </c>
      <c r="H842" s="8">
        <f t="shared" si="150"/>
        <v>0</v>
      </c>
      <c r="I842" s="8">
        <f t="shared" si="150"/>
        <v>0</v>
      </c>
      <c r="J842" s="8">
        <f t="shared" si="150"/>
        <v>0</v>
      </c>
      <c r="K842" s="8">
        <f t="shared" si="150"/>
        <v>0</v>
      </c>
      <c r="L842" s="8">
        <f t="shared" si="150"/>
        <v>0</v>
      </c>
      <c r="M842" s="8">
        <f t="shared" si="150"/>
        <v>31.92</v>
      </c>
      <c r="N842" s="8">
        <f t="shared" si="150"/>
        <v>26.92</v>
      </c>
      <c r="O842" s="8">
        <f t="shared" si="150"/>
        <v>21.92</v>
      </c>
      <c r="P842" s="8">
        <f t="shared" si="150"/>
        <v>16.920000000000002</v>
      </c>
      <c r="Q842" s="8">
        <f t="shared" si="150"/>
        <v>11.920000000000002</v>
      </c>
      <c r="R842" s="8">
        <f t="shared" si="150"/>
        <v>1.9200000000000017</v>
      </c>
      <c r="S842" s="8">
        <f t="shared" si="150"/>
        <v>0</v>
      </c>
      <c r="T842" s="21">
        <f t="shared" si="152"/>
        <v>39</v>
      </c>
      <c r="U842" s="19">
        <f>VLOOKUP($B842,Gas!$B$3:$E$2506,2)</f>
        <v>5.165</v>
      </c>
      <c r="V842" s="44">
        <f t="shared" si="153"/>
        <v>10.052274927395935</v>
      </c>
      <c r="W842" s="5">
        <f>VLOOKUP($B842,Gas!$B$3:$E$2506,4)</f>
        <v>0.33991563080397119</v>
      </c>
    </row>
    <row r="843" spans="1:23" x14ac:dyDescent="0.2">
      <c r="A843" s="43">
        <f t="shared" si="144"/>
        <v>39</v>
      </c>
      <c r="B843" s="91">
        <v>36952</v>
      </c>
      <c r="C843" s="92">
        <v>48.88</v>
      </c>
      <c r="D843" s="4">
        <f t="shared" si="151"/>
        <v>-6.0335757532494601E-2</v>
      </c>
      <c r="E843" s="100">
        <f t="shared" si="146"/>
        <v>1.1352832648551945</v>
      </c>
      <c r="F843" s="2"/>
      <c r="G843" s="8">
        <f t="shared" si="150"/>
        <v>0</v>
      </c>
      <c r="H843" s="8">
        <f t="shared" si="150"/>
        <v>0</v>
      </c>
      <c r="I843" s="8">
        <f t="shared" si="150"/>
        <v>0</v>
      </c>
      <c r="J843" s="8">
        <f t="shared" si="150"/>
        <v>0</v>
      </c>
      <c r="K843" s="8">
        <f t="shared" si="150"/>
        <v>0</v>
      </c>
      <c r="L843" s="8">
        <f t="shared" si="150"/>
        <v>1.1199999999999974</v>
      </c>
      <c r="M843" s="8">
        <f t="shared" si="150"/>
        <v>28.880000000000003</v>
      </c>
      <c r="N843" s="8">
        <f t="shared" si="150"/>
        <v>23.880000000000003</v>
      </c>
      <c r="O843" s="8">
        <f t="shared" si="150"/>
        <v>18.880000000000003</v>
      </c>
      <c r="P843" s="8">
        <f t="shared" si="150"/>
        <v>13.880000000000003</v>
      </c>
      <c r="Q843" s="8">
        <f t="shared" si="150"/>
        <v>8.8800000000000026</v>
      </c>
      <c r="R843" s="8">
        <f t="shared" si="150"/>
        <v>0</v>
      </c>
      <c r="S843" s="8">
        <f t="shared" si="150"/>
        <v>0</v>
      </c>
      <c r="T843" s="21">
        <f t="shared" si="152"/>
        <v>39</v>
      </c>
      <c r="U843" s="19">
        <f>VLOOKUP($B843,Gas!$B$3:$E$2506,2)</f>
        <v>5.085</v>
      </c>
      <c r="V843" s="44">
        <f t="shared" si="153"/>
        <v>9.6125860373647996</v>
      </c>
      <c r="W843" s="5">
        <f>VLOOKUP($B843,Gas!$B$3:$E$2506,4)</f>
        <v>0.34230454480428846</v>
      </c>
    </row>
    <row r="844" spans="1:23" x14ac:dyDescent="0.2">
      <c r="A844" s="43">
        <f t="shared" si="144"/>
        <v>39</v>
      </c>
      <c r="B844" s="91">
        <v>36955</v>
      </c>
      <c r="C844" s="92">
        <v>50.48</v>
      </c>
      <c r="D844" s="4">
        <f t="shared" si="151"/>
        <v>3.2208903369617646E-2</v>
      </c>
      <c r="E844" s="100">
        <f t="shared" si="146"/>
        <v>1.1446052656814407</v>
      </c>
      <c r="F844" s="2"/>
      <c r="G844" s="8">
        <f t="shared" ref="G844:S853" si="154">IF(G$1="P",MAX(0,G$2-$C844),IF(G$1="C",MAX(0,$C844-G$2)))</f>
        <v>0</v>
      </c>
      <c r="H844" s="8">
        <f t="shared" si="154"/>
        <v>0</v>
      </c>
      <c r="I844" s="8">
        <f t="shared" si="154"/>
        <v>0</v>
      </c>
      <c r="J844" s="8">
        <f t="shared" si="154"/>
        <v>0</v>
      </c>
      <c r="K844" s="8">
        <f t="shared" si="154"/>
        <v>0</v>
      </c>
      <c r="L844" s="8">
        <f t="shared" si="154"/>
        <v>0</v>
      </c>
      <c r="M844" s="8">
        <f t="shared" si="154"/>
        <v>30.479999999999997</v>
      </c>
      <c r="N844" s="8">
        <f t="shared" si="154"/>
        <v>25.479999999999997</v>
      </c>
      <c r="O844" s="8">
        <f t="shared" si="154"/>
        <v>20.479999999999997</v>
      </c>
      <c r="P844" s="8">
        <f t="shared" si="154"/>
        <v>15.479999999999997</v>
      </c>
      <c r="Q844" s="8">
        <f t="shared" si="154"/>
        <v>10.479999999999997</v>
      </c>
      <c r="R844" s="8">
        <f t="shared" si="154"/>
        <v>0.47999999999999687</v>
      </c>
      <c r="S844" s="8">
        <f t="shared" si="154"/>
        <v>0</v>
      </c>
      <c r="T844" s="21">
        <f t="shared" si="152"/>
        <v>39</v>
      </c>
      <c r="U844" s="19">
        <f>VLOOKUP($B844,Gas!$B$3:$E$2506,2)</f>
        <v>5.09</v>
      </c>
      <c r="V844" s="44">
        <f t="shared" si="153"/>
        <v>9.9174852652259329</v>
      </c>
      <c r="W844" s="5">
        <f>VLOOKUP($B844,Gas!$B$3:$E$2506,4)</f>
        <v>0.16230047538796932</v>
      </c>
    </row>
    <row r="845" spans="1:23" x14ac:dyDescent="0.2">
      <c r="A845" s="43">
        <f t="shared" si="144"/>
        <v>39</v>
      </c>
      <c r="B845" s="91">
        <v>36956</v>
      </c>
      <c r="C845" s="92">
        <v>53.23</v>
      </c>
      <c r="D845" s="4">
        <f t="shared" si="151"/>
        <v>5.3044928951708308E-2</v>
      </c>
      <c r="E845" s="100">
        <f t="shared" si="146"/>
        <v>1.1252094429899711</v>
      </c>
      <c r="F845" s="2"/>
      <c r="G845" s="8">
        <f t="shared" si="154"/>
        <v>0</v>
      </c>
      <c r="H845" s="8">
        <f t="shared" si="154"/>
        <v>0</v>
      </c>
      <c r="I845" s="8">
        <f t="shared" si="154"/>
        <v>0</v>
      </c>
      <c r="J845" s="8">
        <f t="shared" si="154"/>
        <v>0</v>
      </c>
      <c r="K845" s="8">
        <f t="shared" si="154"/>
        <v>0</v>
      </c>
      <c r="L845" s="8">
        <f t="shared" si="154"/>
        <v>0</v>
      </c>
      <c r="M845" s="8">
        <f t="shared" si="154"/>
        <v>33.229999999999997</v>
      </c>
      <c r="N845" s="8">
        <f t="shared" si="154"/>
        <v>28.229999999999997</v>
      </c>
      <c r="O845" s="8">
        <f t="shared" si="154"/>
        <v>23.229999999999997</v>
      </c>
      <c r="P845" s="8">
        <f t="shared" si="154"/>
        <v>18.229999999999997</v>
      </c>
      <c r="Q845" s="8">
        <f t="shared" si="154"/>
        <v>13.229999999999997</v>
      </c>
      <c r="R845" s="8">
        <f t="shared" si="154"/>
        <v>3.2299999999999969</v>
      </c>
      <c r="S845" s="8">
        <f t="shared" si="154"/>
        <v>0</v>
      </c>
      <c r="T845" s="21">
        <f t="shared" si="152"/>
        <v>39</v>
      </c>
      <c r="U845" s="19">
        <f>VLOOKUP($B845,Gas!$B$3:$E$2506,2)</f>
        <v>5.3150000000000004</v>
      </c>
      <c r="V845" s="44">
        <f t="shared" si="153"/>
        <v>10.015051740357478</v>
      </c>
      <c r="W845" s="5">
        <f>VLOOKUP($B845,Gas!$B$3:$E$2506,4)</f>
        <v>0.29088462487884664</v>
      </c>
    </row>
    <row r="846" spans="1:23" x14ac:dyDescent="0.2">
      <c r="A846" s="43">
        <f t="shared" si="144"/>
        <v>39</v>
      </c>
      <c r="B846" s="91">
        <v>36957</v>
      </c>
      <c r="C846" s="92">
        <v>57.3</v>
      </c>
      <c r="D846" s="4">
        <f t="shared" si="151"/>
        <v>7.3678476536027868E-2</v>
      </c>
      <c r="E846" s="100">
        <f t="shared" si="146"/>
        <v>1.0269298971020802</v>
      </c>
      <c r="F846" s="2"/>
      <c r="G846" s="8">
        <f t="shared" si="154"/>
        <v>0</v>
      </c>
      <c r="H846" s="8">
        <f t="shared" si="154"/>
        <v>0</v>
      </c>
      <c r="I846" s="8">
        <f t="shared" si="154"/>
        <v>0</v>
      </c>
      <c r="J846" s="8">
        <f t="shared" si="154"/>
        <v>0</v>
      </c>
      <c r="K846" s="8">
        <f t="shared" si="154"/>
        <v>0</v>
      </c>
      <c r="L846" s="8">
        <f t="shared" si="154"/>
        <v>0</v>
      </c>
      <c r="M846" s="8">
        <f t="shared" si="154"/>
        <v>37.299999999999997</v>
      </c>
      <c r="N846" s="8">
        <f t="shared" si="154"/>
        <v>32.299999999999997</v>
      </c>
      <c r="O846" s="8">
        <f t="shared" si="154"/>
        <v>27.299999999999997</v>
      </c>
      <c r="P846" s="8">
        <f t="shared" si="154"/>
        <v>22.299999999999997</v>
      </c>
      <c r="Q846" s="8">
        <f t="shared" si="154"/>
        <v>17.299999999999997</v>
      </c>
      <c r="R846" s="8">
        <f t="shared" si="154"/>
        <v>7.2999999999999972</v>
      </c>
      <c r="S846" s="8">
        <f t="shared" si="154"/>
        <v>0</v>
      </c>
      <c r="T846" s="21">
        <f t="shared" si="152"/>
        <v>39</v>
      </c>
      <c r="U846" s="19">
        <f>VLOOKUP($B846,Gas!$B$3:$E$2506,2)</f>
        <v>5.26</v>
      </c>
      <c r="V846" s="44">
        <f t="shared" si="153"/>
        <v>10.893536121673003</v>
      </c>
      <c r="W846" s="5">
        <f>VLOOKUP($B846,Gas!$B$3:$E$2506,4)</f>
        <v>0.30489663608264239</v>
      </c>
    </row>
    <row r="847" spans="1:23" x14ac:dyDescent="0.2">
      <c r="A847" s="43">
        <f t="shared" si="144"/>
        <v>39</v>
      </c>
      <c r="B847" s="91">
        <v>36958</v>
      </c>
      <c r="C847" s="92">
        <v>57.23</v>
      </c>
      <c r="D847" s="4">
        <f t="shared" si="151"/>
        <v>-1.2223872996830305E-3</v>
      </c>
      <c r="E847" s="100">
        <f t="shared" si="146"/>
        <v>0.88808851503491426</v>
      </c>
      <c r="F847" s="2"/>
      <c r="G847" s="8">
        <f t="shared" si="154"/>
        <v>0</v>
      </c>
      <c r="H847" s="8">
        <f t="shared" si="154"/>
        <v>0</v>
      </c>
      <c r="I847" s="8">
        <f t="shared" si="154"/>
        <v>0</v>
      </c>
      <c r="J847" s="8">
        <f t="shared" si="154"/>
        <v>0</v>
      </c>
      <c r="K847" s="8">
        <f t="shared" si="154"/>
        <v>0</v>
      </c>
      <c r="L847" s="8">
        <f t="shared" si="154"/>
        <v>0</v>
      </c>
      <c r="M847" s="8">
        <f t="shared" si="154"/>
        <v>37.229999999999997</v>
      </c>
      <c r="N847" s="8">
        <f t="shared" si="154"/>
        <v>32.229999999999997</v>
      </c>
      <c r="O847" s="8">
        <f t="shared" si="154"/>
        <v>27.229999999999997</v>
      </c>
      <c r="P847" s="8">
        <f t="shared" si="154"/>
        <v>22.229999999999997</v>
      </c>
      <c r="Q847" s="8">
        <f t="shared" si="154"/>
        <v>17.229999999999997</v>
      </c>
      <c r="R847" s="8">
        <f t="shared" si="154"/>
        <v>7.2299999999999969</v>
      </c>
      <c r="S847" s="8">
        <f t="shared" si="154"/>
        <v>0</v>
      </c>
      <c r="T847" s="21">
        <f t="shared" si="152"/>
        <v>39</v>
      </c>
      <c r="U847" s="19">
        <f>VLOOKUP($B847,Gas!$B$3:$E$2506,2)</f>
        <v>5.2249999999999996</v>
      </c>
      <c r="V847" s="44">
        <f t="shared" si="153"/>
        <v>10.95311004784689</v>
      </c>
      <c r="W847" s="5">
        <f>VLOOKUP($B847,Gas!$B$3:$E$2506,4)</f>
        <v>0.31120534736368521</v>
      </c>
    </row>
    <row r="848" spans="1:23" x14ac:dyDescent="0.2">
      <c r="A848" s="43">
        <f t="shared" si="144"/>
        <v>39</v>
      </c>
      <c r="B848" s="91">
        <v>36959</v>
      </c>
      <c r="C848" s="92">
        <v>53.01</v>
      </c>
      <c r="D848" s="4">
        <f t="shared" si="151"/>
        <v>-7.6597661421296148E-2</v>
      </c>
      <c r="E848" s="100">
        <f t="shared" si="146"/>
        <v>0.76272434390884969</v>
      </c>
      <c r="F848" s="2"/>
      <c r="G848" s="8">
        <f t="shared" si="154"/>
        <v>0</v>
      </c>
      <c r="H848" s="8">
        <f t="shared" si="154"/>
        <v>0</v>
      </c>
      <c r="I848" s="8">
        <f t="shared" si="154"/>
        <v>0</v>
      </c>
      <c r="J848" s="8">
        <f t="shared" si="154"/>
        <v>0</v>
      </c>
      <c r="K848" s="8">
        <f t="shared" si="154"/>
        <v>0</v>
      </c>
      <c r="L848" s="8">
        <f t="shared" si="154"/>
        <v>0</v>
      </c>
      <c r="M848" s="8">
        <f t="shared" si="154"/>
        <v>33.01</v>
      </c>
      <c r="N848" s="8">
        <f t="shared" si="154"/>
        <v>28.009999999999998</v>
      </c>
      <c r="O848" s="8">
        <f t="shared" si="154"/>
        <v>23.009999999999998</v>
      </c>
      <c r="P848" s="8">
        <f t="shared" si="154"/>
        <v>18.009999999999998</v>
      </c>
      <c r="Q848" s="8">
        <f t="shared" si="154"/>
        <v>13.009999999999998</v>
      </c>
      <c r="R848" s="8">
        <f t="shared" si="154"/>
        <v>3.009999999999998</v>
      </c>
      <c r="S848" s="8">
        <f t="shared" si="154"/>
        <v>0</v>
      </c>
      <c r="T848" s="21">
        <f t="shared" si="152"/>
        <v>39</v>
      </c>
      <c r="U848" s="19">
        <f>VLOOKUP($B848,Gas!$B$3:$E$2506,2)</f>
        <v>5.2450000000000001</v>
      </c>
      <c r="V848" s="44">
        <f t="shared" si="153"/>
        <v>10.106768350810295</v>
      </c>
      <c r="W848" s="5">
        <f>VLOOKUP($B848,Gas!$B$3:$E$2506,4)</f>
        <v>0.3111882938248437</v>
      </c>
    </row>
    <row r="849" spans="1:23" x14ac:dyDescent="0.2">
      <c r="A849" s="43">
        <f t="shared" si="144"/>
        <v>39</v>
      </c>
      <c r="B849" s="91">
        <v>36962</v>
      </c>
      <c r="C849" s="92">
        <v>53.36</v>
      </c>
      <c r="D849" s="4">
        <f t="shared" si="151"/>
        <v>6.5808266076535088E-3</v>
      </c>
      <c r="E849" s="100">
        <f t="shared" si="146"/>
        <v>0.76230846888573667</v>
      </c>
      <c r="F849" s="2"/>
      <c r="G849" s="8">
        <f t="shared" si="154"/>
        <v>0</v>
      </c>
      <c r="H849" s="8">
        <f t="shared" si="154"/>
        <v>0</v>
      </c>
      <c r="I849" s="8">
        <f t="shared" si="154"/>
        <v>0</v>
      </c>
      <c r="J849" s="8">
        <f t="shared" si="154"/>
        <v>0</v>
      </c>
      <c r="K849" s="8">
        <f t="shared" si="154"/>
        <v>0</v>
      </c>
      <c r="L849" s="8">
        <f t="shared" si="154"/>
        <v>0</v>
      </c>
      <c r="M849" s="8">
        <f t="shared" si="154"/>
        <v>33.36</v>
      </c>
      <c r="N849" s="8">
        <f t="shared" si="154"/>
        <v>28.36</v>
      </c>
      <c r="O849" s="8">
        <f t="shared" si="154"/>
        <v>23.36</v>
      </c>
      <c r="P849" s="8">
        <f t="shared" si="154"/>
        <v>18.36</v>
      </c>
      <c r="Q849" s="8">
        <f t="shared" si="154"/>
        <v>13.36</v>
      </c>
      <c r="R849" s="8">
        <f t="shared" si="154"/>
        <v>3.3599999999999994</v>
      </c>
      <c r="S849" s="8">
        <f t="shared" si="154"/>
        <v>0</v>
      </c>
      <c r="T849" s="21">
        <f t="shared" si="152"/>
        <v>39</v>
      </c>
      <c r="U849" s="19">
        <f>VLOOKUP($B849,Gas!$B$3:$E$2506,2)</f>
        <v>5.125</v>
      </c>
      <c r="V849" s="44">
        <f t="shared" si="153"/>
        <v>10.411707317073171</v>
      </c>
      <c r="W849" s="5">
        <f>VLOOKUP($B849,Gas!$B$3:$E$2506,4)</f>
        <v>0.32277317627013669</v>
      </c>
    </row>
    <row r="850" spans="1:23" x14ac:dyDescent="0.2">
      <c r="A850" s="43">
        <f t="shared" si="144"/>
        <v>39</v>
      </c>
      <c r="B850" s="91">
        <v>36963</v>
      </c>
      <c r="C850" s="92">
        <v>54.66</v>
      </c>
      <c r="D850" s="4">
        <f t="shared" si="151"/>
        <v>2.4070778892553581E-2</v>
      </c>
      <c r="E850" s="100">
        <f t="shared" si="146"/>
        <v>0.76382351848002172</v>
      </c>
      <c r="F850" s="2"/>
      <c r="G850" s="8">
        <f t="shared" si="154"/>
        <v>0</v>
      </c>
      <c r="H850" s="8">
        <f t="shared" si="154"/>
        <v>0</v>
      </c>
      <c r="I850" s="8">
        <f t="shared" si="154"/>
        <v>0</v>
      </c>
      <c r="J850" s="8">
        <f t="shared" si="154"/>
        <v>0</v>
      </c>
      <c r="K850" s="8">
        <f t="shared" si="154"/>
        <v>0</v>
      </c>
      <c r="L850" s="8">
        <f t="shared" si="154"/>
        <v>0</v>
      </c>
      <c r="M850" s="8">
        <f t="shared" si="154"/>
        <v>34.659999999999997</v>
      </c>
      <c r="N850" s="8">
        <f t="shared" si="154"/>
        <v>29.659999999999997</v>
      </c>
      <c r="O850" s="8">
        <f t="shared" si="154"/>
        <v>24.659999999999997</v>
      </c>
      <c r="P850" s="8">
        <f t="shared" si="154"/>
        <v>19.659999999999997</v>
      </c>
      <c r="Q850" s="8">
        <f t="shared" si="154"/>
        <v>14.659999999999997</v>
      </c>
      <c r="R850" s="8">
        <f t="shared" si="154"/>
        <v>4.6599999999999966</v>
      </c>
      <c r="S850" s="8">
        <f t="shared" si="154"/>
        <v>0</v>
      </c>
      <c r="T850" s="21">
        <f t="shared" si="152"/>
        <v>39</v>
      </c>
      <c r="U850" s="19">
        <f>VLOOKUP($B850,Gas!$B$3:$E$2506,2)</f>
        <v>4.9800000000000004</v>
      </c>
      <c r="V850" s="44">
        <f t="shared" si="153"/>
        <v>10.975903614457829</v>
      </c>
      <c r="W850" s="5">
        <f>VLOOKUP($B850,Gas!$B$3:$E$2506,4)</f>
        <v>0.36859622175864459</v>
      </c>
    </row>
    <row r="851" spans="1:23" x14ac:dyDescent="0.2">
      <c r="A851" s="43">
        <f t="shared" si="144"/>
        <v>39</v>
      </c>
      <c r="B851" s="91">
        <v>36964</v>
      </c>
      <c r="C851" s="92">
        <v>60.39</v>
      </c>
      <c r="D851" s="4">
        <f t="shared" si="151"/>
        <v>9.9691347819888018E-2</v>
      </c>
      <c r="E851" s="100">
        <f t="shared" si="146"/>
        <v>0.86605607174179577</v>
      </c>
      <c r="F851" s="2"/>
      <c r="G851" s="8">
        <f t="shared" si="154"/>
        <v>0</v>
      </c>
      <c r="H851" s="8">
        <f t="shared" si="154"/>
        <v>0</v>
      </c>
      <c r="I851" s="8">
        <f t="shared" si="154"/>
        <v>0</v>
      </c>
      <c r="J851" s="8">
        <f t="shared" si="154"/>
        <v>0</v>
      </c>
      <c r="K851" s="8">
        <f t="shared" si="154"/>
        <v>0</v>
      </c>
      <c r="L851" s="8">
        <f t="shared" si="154"/>
        <v>0</v>
      </c>
      <c r="M851" s="8">
        <f t="shared" si="154"/>
        <v>40.39</v>
      </c>
      <c r="N851" s="8">
        <f t="shared" si="154"/>
        <v>35.39</v>
      </c>
      <c r="O851" s="8">
        <f t="shared" si="154"/>
        <v>30.39</v>
      </c>
      <c r="P851" s="8">
        <f t="shared" si="154"/>
        <v>25.39</v>
      </c>
      <c r="Q851" s="8">
        <f t="shared" si="154"/>
        <v>20.39</v>
      </c>
      <c r="R851" s="8">
        <f t="shared" si="154"/>
        <v>10.39</v>
      </c>
      <c r="S851" s="8">
        <f t="shared" si="154"/>
        <v>0</v>
      </c>
      <c r="T851" s="21">
        <f t="shared" si="152"/>
        <v>39</v>
      </c>
      <c r="U851" s="19">
        <f>VLOOKUP($B851,Gas!$B$3:$E$2506,2)</f>
        <v>5.0750000000000002</v>
      </c>
      <c r="V851" s="44">
        <f t="shared" si="153"/>
        <v>11.899507389162562</v>
      </c>
      <c r="W851" s="5">
        <f>VLOOKUP($B851,Gas!$B$3:$E$2506,4)</f>
        <v>0.39018635099877125</v>
      </c>
    </row>
    <row r="852" spans="1:23" x14ac:dyDescent="0.2">
      <c r="A852" s="43">
        <f t="shared" si="144"/>
        <v>39</v>
      </c>
      <c r="B852" s="91">
        <v>36965</v>
      </c>
      <c r="C852" s="92">
        <v>56.6</v>
      </c>
      <c r="D852" s="4">
        <f t="shared" si="151"/>
        <v>-6.4814543110672501E-2</v>
      </c>
      <c r="E852" s="100">
        <f t="shared" si="146"/>
        <v>0.95460784790188424</v>
      </c>
      <c r="F852" s="2"/>
      <c r="G852" s="8">
        <f t="shared" si="154"/>
        <v>0</v>
      </c>
      <c r="H852" s="8">
        <f t="shared" si="154"/>
        <v>0</v>
      </c>
      <c r="I852" s="8">
        <f t="shared" si="154"/>
        <v>0</v>
      </c>
      <c r="J852" s="8">
        <f t="shared" si="154"/>
        <v>0</v>
      </c>
      <c r="K852" s="8">
        <f t="shared" si="154"/>
        <v>0</v>
      </c>
      <c r="L852" s="8">
        <f t="shared" si="154"/>
        <v>0</v>
      </c>
      <c r="M852" s="8">
        <f t="shared" si="154"/>
        <v>36.6</v>
      </c>
      <c r="N852" s="8">
        <f t="shared" si="154"/>
        <v>31.6</v>
      </c>
      <c r="O852" s="8">
        <f t="shared" si="154"/>
        <v>26.6</v>
      </c>
      <c r="P852" s="8">
        <f t="shared" si="154"/>
        <v>21.6</v>
      </c>
      <c r="Q852" s="8">
        <f t="shared" si="154"/>
        <v>16.600000000000001</v>
      </c>
      <c r="R852" s="8">
        <f t="shared" si="154"/>
        <v>6.6000000000000014</v>
      </c>
      <c r="S852" s="8">
        <f t="shared" si="154"/>
        <v>0</v>
      </c>
      <c r="T852" s="21">
        <f t="shared" si="152"/>
        <v>39</v>
      </c>
      <c r="U852" s="19">
        <f>VLOOKUP($B852,Gas!$B$3:$E$2506,2)</f>
        <v>4.99</v>
      </c>
      <c r="V852" s="44">
        <f t="shared" si="153"/>
        <v>11.342685370741483</v>
      </c>
      <c r="W852" s="5">
        <f>VLOOKUP($B852,Gas!$B$3:$E$2506,4)</f>
        <v>0.40280795037901634</v>
      </c>
    </row>
    <row r="853" spans="1:23" x14ac:dyDescent="0.2">
      <c r="A853" s="43">
        <f t="shared" si="144"/>
        <v>39</v>
      </c>
      <c r="B853" s="91">
        <v>36966</v>
      </c>
      <c r="C853" s="92">
        <v>54.46</v>
      </c>
      <c r="D853" s="4">
        <f t="shared" si="151"/>
        <v>-3.8542497963523714E-2</v>
      </c>
      <c r="E853" s="100">
        <f t="shared" si="146"/>
        <v>0.91632408720495651</v>
      </c>
      <c r="F853" s="2"/>
      <c r="G853" s="8">
        <f t="shared" si="154"/>
        <v>0</v>
      </c>
      <c r="H853" s="8">
        <f t="shared" si="154"/>
        <v>0</v>
      </c>
      <c r="I853" s="8">
        <f t="shared" si="154"/>
        <v>0</v>
      </c>
      <c r="J853" s="8">
        <f t="shared" si="154"/>
        <v>0</v>
      </c>
      <c r="K853" s="8">
        <f t="shared" si="154"/>
        <v>0</v>
      </c>
      <c r="L853" s="8">
        <f t="shared" si="154"/>
        <v>0</v>
      </c>
      <c r="M853" s="8">
        <f t="shared" si="154"/>
        <v>34.46</v>
      </c>
      <c r="N853" s="8">
        <f t="shared" si="154"/>
        <v>29.46</v>
      </c>
      <c r="O853" s="8">
        <f t="shared" si="154"/>
        <v>24.46</v>
      </c>
      <c r="P853" s="8">
        <f t="shared" si="154"/>
        <v>19.46</v>
      </c>
      <c r="Q853" s="8">
        <f t="shared" si="154"/>
        <v>14.46</v>
      </c>
      <c r="R853" s="8">
        <f t="shared" si="154"/>
        <v>4.4600000000000009</v>
      </c>
      <c r="S853" s="8">
        <f t="shared" si="154"/>
        <v>0</v>
      </c>
      <c r="T853" s="21">
        <f t="shared" si="152"/>
        <v>39</v>
      </c>
      <c r="U853" s="19">
        <f>VLOOKUP($B853,Gas!$B$3:$E$2506,2)</f>
        <v>4.915</v>
      </c>
      <c r="V853" s="44">
        <f t="shared" si="153"/>
        <v>11.080366225839267</v>
      </c>
      <c r="W853" s="5">
        <f>VLOOKUP($B853,Gas!$B$3:$E$2506,4)</f>
        <v>0.26915684401794526</v>
      </c>
    </row>
    <row r="854" spans="1:23" x14ac:dyDescent="0.2">
      <c r="A854" s="43">
        <f t="shared" si="144"/>
        <v>39</v>
      </c>
      <c r="B854" s="91">
        <v>36969</v>
      </c>
      <c r="C854" s="92">
        <v>50.96</v>
      </c>
      <c r="D854" s="4">
        <f t="shared" si="151"/>
        <v>-6.6425475981705603E-2</v>
      </c>
      <c r="E854" s="100">
        <f t="shared" si="146"/>
        <v>0.98265357200993952</v>
      </c>
      <c r="F854" s="2"/>
      <c r="G854" s="8">
        <f t="shared" ref="G854:S863" si="155">IF(G$1="P",MAX(0,G$2-$C854),IF(G$1="C",MAX(0,$C854-G$2)))</f>
        <v>0</v>
      </c>
      <c r="H854" s="8">
        <f t="shared" si="155"/>
        <v>0</v>
      </c>
      <c r="I854" s="8">
        <f t="shared" si="155"/>
        <v>0</v>
      </c>
      <c r="J854" s="8">
        <f t="shared" si="155"/>
        <v>0</v>
      </c>
      <c r="K854" s="8">
        <f t="shared" si="155"/>
        <v>0</v>
      </c>
      <c r="L854" s="8">
        <f t="shared" si="155"/>
        <v>0</v>
      </c>
      <c r="M854" s="8">
        <f t="shared" si="155"/>
        <v>30.96</v>
      </c>
      <c r="N854" s="8">
        <f t="shared" si="155"/>
        <v>25.96</v>
      </c>
      <c r="O854" s="8">
        <f t="shared" si="155"/>
        <v>20.96</v>
      </c>
      <c r="P854" s="8">
        <f t="shared" si="155"/>
        <v>15.96</v>
      </c>
      <c r="Q854" s="8">
        <f t="shared" si="155"/>
        <v>10.96</v>
      </c>
      <c r="R854" s="8">
        <f t="shared" si="155"/>
        <v>0.96000000000000085</v>
      </c>
      <c r="S854" s="8">
        <f t="shared" si="155"/>
        <v>0</v>
      </c>
      <c r="T854" s="21">
        <f t="shared" si="152"/>
        <v>39</v>
      </c>
      <c r="U854" s="19">
        <f>VLOOKUP($B854,Gas!$B$3:$E$2506,2)</f>
        <v>4.9800000000000004</v>
      </c>
      <c r="V854" s="44">
        <f t="shared" si="153"/>
        <v>10.23293172690763</v>
      </c>
      <c r="W854" s="5">
        <f>VLOOKUP($B854,Gas!$B$3:$E$2506,4)</f>
        <v>0.29425118624747015</v>
      </c>
    </row>
    <row r="855" spans="1:23" x14ac:dyDescent="0.2">
      <c r="A855" s="43">
        <f t="shared" si="144"/>
        <v>39</v>
      </c>
      <c r="B855" s="91">
        <v>36970</v>
      </c>
      <c r="C855" s="92">
        <v>48.99</v>
      </c>
      <c r="D855" s="4">
        <f t="shared" si="151"/>
        <v>-3.9424815613424459E-2</v>
      </c>
      <c r="E855" s="100">
        <f t="shared" si="146"/>
        <v>0.95484726339004755</v>
      </c>
      <c r="F855" s="2"/>
      <c r="G855" s="8">
        <f t="shared" si="155"/>
        <v>0</v>
      </c>
      <c r="H855" s="8">
        <f t="shared" si="155"/>
        <v>0</v>
      </c>
      <c r="I855" s="8">
        <f t="shared" si="155"/>
        <v>0</v>
      </c>
      <c r="J855" s="8">
        <f t="shared" si="155"/>
        <v>0</v>
      </c>
      <c r="K855" s="8">
        <f t="shared" si="155"/>
        <v>0</v>
      </c>
      <c r="L855" s="8">
        <f t="shared" si="155"/>
        <v>1.009999999999998</v>
      </c>
      <c r="M855" s="8">
        <f t="shared" si="155"/>
        <v>28.990000000000002</v>
      </c>
      <c r="N855" s="8">
        <f t="shared" si="155"/>
        <v>23.990000000000002</v>
      </c>
      <c r="O855" s="8">
        <f t="shared" si="155"/>
        <v>18.990000000000002</v>
      </c>
      <c r="P855" s="8">
        <f t="shared" si="155"/>
        <v>13.990000000000002</v>
      </c>
      <c r="Q855" s="8">
        <f t="shared" si="155"/>
        <v>8.990000000000002</v>
      </c>
      <c r="R855" s="8">
        <f t="shared" si="155"/>
        <v>0</v>
      </c>
      <c r="S855" s="8">
        <f t="shared" si="155"/>
        <v>0</v>
      </c>
      <c r="T855" s="21">
        <f t="shared" si="152"/>
        <v>39</v>
      </c>
      <c r="U855" s="19">
        <f>VLOOKUP($B855,Gas!$B$3:$E$2506,2)</f>
        <v>5.0650000000000004</v>
      </c>
      <c r="V855" s="44">
        <f t="shared" si="153"/>
        <v>9.6722606120434342</v>
      </c>
      <c r="W855" s="5">
        <f>VLOOKUP($B855,Gas!$B$3:$E$2506,4)</f>
        <v>0.29464220971971178</v>
      </c>
    </row>
    <row r="856" spans="1:23" x14ac:dyDescent="0.2">
      <c r="A856" s="43">
        <f t="shared" si="144"/>
        <v>39</v>
      </c>
      <c r="B856" s="91">
        <v>36971</v>
      </c>
      <c r="C856" s="92">
        <v>55.11</v>
      </c>
      <c r="D856" s="4">
        <f t="shared" si="151"/>
        <v>0.11771499224466045</v>
      </c>
      <c r="E856" s="100">
        <f t="shared" si="146"/>
        <v>1.0773918774208655</v>
      </c>
      <c r="F856" s="2"/>
      <c r="G856" s="8">
        <f t="shared" si="155"/>
        <v>0</v>
      </c>
      <c r="H856" s="8">
        <f t="shared" si="155"/>
        <v>0</v>
      </c>
      <c r="I856" s="8">
        <f t="shared" si="155"/>
        <v>0</v>
      </c>
      <c r="J856" s="8">
        <f t="shared" si="155"/>
        <v>0</v>
      </c>
      <c r="K856" s="8">
        <f t="shared" si="155"/>
        <v>0</v>
      </c>
      <c r="L856" s="8">
        <f t="shared" si="155"/>
        <v>0</v>
      </c>
      <c r="M856" s="8">
        <f t="shared" si="155"/>
        <v>35.11</v>
      </c>
      <c r="N856" s="8">
        <f t="shared" si="155"/>
        <v>30.11</v>
      </c>
      <c r="O856" s="8">
        <f t="shared" si="155"/>
        <v>25.11</v>
      </c>
      <c r="P856" s="8">
        <f t="shared" si="155"/>
        <v>20.11</v>
      </c>
      <c r="Q856" s="8">
        <f t="shared" si="155"/>
        <v>15.11</v>
      </c>
      <c r="R856" s="8">
        <f t="shared" si="155"/>
        <v>5.1099999999999994</v>
      </c>
      <c r="S856" s="8">
        <f t="shared" si="155"/>
        <v>0</v>
      </c>
      <c r="T856" s="21">
        <f t="shared" si="152"/>
        <v>39</v>
      </c>
      <c r="U856" s="19">
        <f>VLOOKUP($B856,Gas!$B$3:$E$2506,2)</f>
        <v>5.08</v>
      </c>
      <c r="V856" s="44">
        <f t="shared" si="153"/>
        <v>10.848425196850393</v>
      </c>
      <c r="W856" s="5">
        <f>VLOOKUP($B856,Gas!$B$3:$E$2506,4)</f>
        <v>0.2956614148488908</v>
      </c>
    </row>
    <row r="857" spans="1:23" x14ac:dyDescent="0.2">
      <c r="A857" s="43">
        <f t="shared" ref="A857:A920" si="156">MONTH(B857)+(YEAR(B857)-1998)*12</f>
        <v>39</v>
      </c>
      <c r="B857" s="91">
        <v>36972</v>
      </c>
      <c r="C857" s="92">
        <v>52.78</v>
      </c>
      <c r="D857" s="4">
        <f t="shared" si="151"/>
        <v>-4.3198856819965922E-2</v>
      </c>
      <c r="E857" s="100">
        <f t="shared" si="146"/>
        <v>1.0947998549283444</v>
      </c>
      <c r="F857" s="2"/>
      <c r="G857" s="8">
        <f t="shared" si="155"/>
        <v>0</v>
      </c>
      <c r="H857" s="8">
        <f t="shared" si="155"/>
        <v>0</v>
      </c>
      <c r="I857" s="8">
        <f t="shared" si="155"/>
        <v>0</v>
      </c>
      <c r="J857" s="8">
        <f t="shared" si="155"/>
        <v>0</v>
      </c>
      <c r="K857" s="8">
        <f t="shared" si="155"/>
        <v>0</v>
      </c>
      <c r="L857" s="8">
        <f t="shared" si="155"/>
        <v>0</v>
      </c>
      <c r="M857" s="8">
        <f t="shared" si="155"/>
        <v>32.78</v>
      </c>
      <c r="N857" s="8">
        <f t="shared" si="155"/>
        <v>27.78</v>
      </c>
      <c r="O857" s="8">
        <f t="shared" si="155"/>
        <v>22.78</v>
      </c>
      <c r="P857" s="8">
        <f t="shared" si="155"/>
        <v>17.78</v>
      </c>
      <c r="Q857" s="8">
        <f t="shared" si="155"/>
        <v>12.780000000000001</v>
      </c>
      <c r="R857" s="8">
        <f t="shared" si="155"/>
        <v>2.7800000000000011</v>
      </c>
      <c r="S857" s="8">
        <f t="shared" si="155"/>
        <v>0</v>
      </c>
      <c r="T857" s="21">
        <f t="shared" si="152"/>
        <v>39</v>
      </c>
      <c r="U857" s="19">
        <f>VLOOKUP($B857,Gas!$B$3:$E$2506,2)</f>
        <v>5.1749999999999998</v>
      </c>
      <c r="V857" s="44">
        <f t="shared" si="153"/>
        <v>10.199033816425121</v>
      </c>
      <c r="W857" s="5">
        <f>VLOOKUP($B857,Gas!$B$3:$E$2506,4)</f>
        <v>0.31823125667751884</v>
      </c>
    </row>
    <row r="858" spans="1:23" x14ac:dyDescent="0.2">
      <c r="A858" s="43">
        <f t="shared" si="156"/>
        <v>39</v>
      </c>
      <c r="B858" s="91">
        <v>36973</v>
      </c>
      <c r="C858" s="92">
        <v>49.71</v>
      </c>
      <c r="D858" s="4">
        <f t="shared" si="151"/>
        <v>-5.9926210968596724E-2</v>
      </c>
      <c r="E858" s="100">
        <f t="shared" si="146"/>
        <v>1.0686852570971703</v>
      </c>
      <c r="F858" s="2"/>
      <c r="G858" s="8">
        <f t="shared" si="155"/>
        <v>0</v>
      </c>
      <c r="H858" s="8">
        <f t="shared" si="155"/>
        <v>0</v>
      </c>
      <c r="I858" s="8">
        <f t="shared" si="155"/>
        <v>0</v>
      </c>
      <c r="J858" s="8">
        <f t="shared" si="155"/>
        <v>0</v>
      </c>
      <c r="K858" s="8">
        <f t="shared" si="155"/>
        <v>0</v>
      </c>
      <c r="L858" s="8">
        <f t="shared" si="155"/>
        <v>0.28999999999999915</v>
      </c>
      <c r="M858" s="8">
        <f t="shared" si="155"/>
        <v>29.71</v>
      </c>
      <c r="N858" s="8">
        <f t="shared" si="155"/>
        <v>24.71</v>
      </c>
      <c r="O858" s="8">
        <f t="shared" si="155"/>
        <v>19.71</v>
      </c>
      <c r="P858" s="8">
        <f t="shared" si="155"/>
        <v>14.71</v>
      </c>
      <c r="Q858" s="8">
        <f t="shared" si="155"/>
        <v>9.7100000000000009</v>
      </c>
      <c r="R858" s="8">
        <f t="shared" si="155"/>
        <v>0</v>
      </c>
      <c r="S858" s="8">
        <f t="shared" si="155"/>
        <v>0</v>
      </c>
      <c r="T858" s="21">
        <f t="shared" si="152"/>
        <v>39</v>
      </c>
      <c r="U858" s="19">
        <f>VLOOKUP($B858,Gas!$B$3:$E$2506,2)</f>
        <v>5.0250000000000004</v>
      </c>
      <c r="V858" s="44">
        <f t="shared" si="153"/>
        <v>9.892537313432836</v>
      </c>
      <c r="W858" s="5">
        <f>VLOOKUP($B858,Gas!$B$3:$E$2506,4)</f>
        <v>0.32094590751403151</v>
      </c>
    </row>
    <row r="859" spans="1:23" x14ac:dyDescent="0.2">
      <c r="A859" s="43">
        <f t="shared" si="156"/>
        <v>39</v>
      </c>
      <c r="B859" s="91">
        <v>36976</v>
      </c>
      <c r="C859" s="92">
        <v>52.89</v>
      </c>
      <c r="D859" s="4">
        <f t="shared" si="151"/>
        <v>6.2008164971307338E-2</v>
      </c>
      <c r="E859" s="100">
        <f t="shared" si="146"/>
        <v>1.1220290782388593</v>
      </c>
      <c r="F859" s="2"/>
      <c r="G859" s="8">
        <f t="shared" si="155"/>
        <v>0</v>
      </c>
      <c r="H859" s="8">
        <f t="shared" si="155"/>
        <v>0</v>
      </c>
      <c r="I859" s="8">
        <f t="shared" si="155"/>
        <v>0</v>
      </c>
      <c r="J859" s="8">
        <f t="shared" si="155"/>
        <v>0</v>
      </c>
      <c r="K859" s="8">
        <f t="shared" si="155"/>
        <v>0</v>
      </c>
      <c r="L859" s="8">
        <f t="shared" si="155"/>
        <v>0</v>
      </c>
      <c r="M859" s="8">
        <f t="shared" si="155"/>
        <v>32.89</v>
      </c>
      <c r="N859" s="8">
        <f t="shared" si="155"/>
        <v>27.89</v>
      </c>
      <c r="O859" s="8">
        <f t="shared" si="155"/>
        <v>22.89</v>
      </c>
      <c r="P859" s="8">
        <f t="shared" si="155"/>
        <v>17.89</v>
      </c>
      <c r="Q859" s="8">
        <f t="shared" si="155"/>
        <v>12.89</v>
      </c>
      <c r="R859" s="8">
        <f t="shared" si="155"/>
        <v>2.8900000000000006</v>
      </c>
      <c r="S859" s="8">
        <f t="shared" si="155"/>
        <v>0</v>
      </c>
      <c r="T859" s="21">
        <f t="shared" si="152"/>
        <v>39</v>
      </c>
      <c r="U859" s="19">
        <f>VLOOKUP($B859,Gas!$B$3:$E$2506,2)</f>
        <v>5.21</v>
      </c>
      <c r="V859" s="44">
        <f t="shared" si="153"/>
        <v>10.151631477927063</v>
      </c>
      <c r="W859" s="5">
        <f>VLOOKUP($B859,Gas!$B$3:$E$2506,4)</f>
        <v>0.32743606403894365</v>
      </c>
    </row>
    <row r="860" spans="1:23" x14ac:dyDescent="0.2">
      <c r="A860" s="43">
        <f t="shared" si="156"/>
        <v>39</v>
      </c>
      <c r="B860" s="91">
        <v>36977</v>
      </c>
      <c r="C860" s="92">
        <v>56.86</v>
      </c>
      <c r="D860" s="4">
        <f t="shared" si="151"/>
        <v>7.2377821144965063E-2</v>
      </c>
      <c r="E860" s="100">
        <f t="shared" ref="E860:E923" si="157">STDEV(D851:D860)*SQRT(trade_day)</f>
        <v>1.1765467155263303</v>
      </c>
      <c r="F860" s="2"/>
      <c r="G860" s="8">
        <f t="shared" si="155"/>
        <v>0</v>
      </c>
      <c r="H860" s="8">
        <f t="shared" si="155"/>
        <v>0</v>
      </c>
      <c r="I860" s="8">
        <f t="shared" si="155"/>
        <v>0</v>
      </c>
      <c r="J860" s="8">
        <f t="shared" si="155"/>
        <v>0</v>
      </c>
      <c r="K860" s="8">
        <f t="shared" si="155"/>
        <v>0</v>
      </c>
      <c r="L860" s="8">
        <f t="shared" si="155"/>
        <v>0</v>
      </c>
      <c r="M860" s="8">
        <f t="shared" si="155"/>
        <v>36.86</v>
      </c>
      <c r="N860" s="8">
        <f t="shared" si="155"/>
        <v>31.86</v>
      </c>
      <c r="O860" s="8">
        <f t="shared" si="155"/>
        <v>26.86</v>
      </c>
      <c r="P860" s="8">
        <f t="shared" si="155"/>
        <v>21.86</v>
      </c>
      <c r="Q860" s="8">
        <f t="shared" si="155"/>
        <v>16.86</v>
      </c>
      <c r="R860" s="8">
        <f t="shared" si="155"/>
        <v>6.8599999999999994</v>
      </c>
      <c r="S860" s="8">
        <f t="shared" si="155"/>
        <v>0</v>
      </c>
      <c r="T860" s="21">
        <f t="shared" si="152"/>
        <v>39</v>
      </c>
      <c r="U860" s="19">
        <f>VLOOKUP($B860,Gas!$B$3:$E$2506,2)</f>
        <v>5.2050000000000001</v>
      </c>
      <c r="V860" s="44">
        <f t="shared" si="153"/>
        <v>10.924111431316042</v>
      </c>
      <c r="W860" s="5">
        <f>VLOOKUP($B860,Gas!$B$3:$E$2506,4)</f>
        <v>0.32574646803621637</v>
      </c>
    </row>
    <row r="861" spans="1:23" x14ac:dyDescent="0.2">
      <c r="A861" s="43">
        <f t="shared" si="156"/>
        <v>39</v>
      </c>
      <c r="B861" s="91">
        <v>36978</v>
      </c>
      <c r="C861" s="92">
        <v>52.7</v>
      </c>
      <c r="D861" s="4">
        <f t="shared" si="151"/>
        <v>-7.5976650675537036E-2</v>
      </c>
      <c r="E861" s="100">
        <f t="shared" si="157"/>
        <v>1.1051391257321104</v>
      </c>
      <c r="F861" s="2"/>
      <c r="G861" s="8">
        <f t="shared" si="155"/>
        <v>0</v>
      </c>
      <c r="H861" s="8">
        <f t="shared" si="155"/>
        <v>0</v>
      </c>
      <c r="I861" s="8">
        <f t="shared" si="155"/>
        <v>0</v>
      </c>
      <c r="J861" s="8">
        <f t="shared" si="155"/>
        <v>0</v>
      </c>
      <c r="K861" s="8">
        <f t="shared" si="155"/>
        <v>0</v>
      </c>
      <c r="L861" s="8">
        <f t="shared" si="155"/>
        <v>0</v>
      </c>
      <c r="M861" s="8">
        <f t="shared" si="155"/>
        <v>32.700000000000003</v>
      </c>
      <c r="N861" s="8">
        <f t="shared" si="155"/>
        <v>27.700000000000003</v>
      </c>
      <c r="O861" s="8">
        <f t="shared" si="155"/>
        <v>22.700000000000003</v>
      </c>
      <c r="P861" s="8">
        <f t="shared" si="155"/>
        <v>17.700000000000003</v>
      </c>
      <c r="Q861" s="8">
        <f t="shared" si="155"/>
        <v>12.700000000000003</v>
      </c>
      <c r="R861" s="8">
        <f t="shared" si="155"/>
        <v>2.7000000000000028</v>
      </c>
      <c r="S861" s="8">
        <f t="shared" si="155"/>
        <v>0</v>
      </c>
      <c r="T861" s="21">
        <f t="shared" si="152"/>
        <v>39</v>
      </c>
      <c r="U861" s="19">
        <f>VLOOKUP($B861,Gas!$B$3:$E$2506,2)</f>
        <v>5.3949999999999996</v>
      </c>
      <c r="V861" s="44">
        <f t="shared" si="153"/>
        <v>9.7683039851714568</v>
      </c>
      <c r="W861" s="5">
        <f>VLOOKUP($B861,Gas!$B$3:$E$2506,4)</f>
        <v>0.3744038793391033</v>
      </c>
    </row>
    <row r="862" spans="1:23" x14ac:dyDescent="0.2">
      <c r="A862" s="43">
        <f t="shared" si="156"/>
        <v>39</v>
      </c>
      <c r="B862" s="91">
        <v>36979</v>
      </c>
      <c r="C862" s="92">
        <v>52.73</v>
      </c>
      <c r="D862" s="4">
        <f t="shared" si="151"/>
        <v>5.6909799506169847E-4</v>
      </c>
      <c r="E862" s="100">
        <f t="shared" si="157"/>
        <v>1.0687612547905387</v>
      </c>
      <c r="F862" s="2"/>
      <c r="G862" s="8">
        <f t="shared" si="155"/>
        <v>0</v>
      </c>
      <c r="H862" s="8">
        <f t="shared" si="155"/>
        <v>0</v>
      </c>
      <c r="I862" s="8">
        <f t="shared" si="155"/>
        <v>0</v>
      </c>
      <c r="J862" s="8">
        <f t="shared" si="155"/>
        <v>0</v>
      </c>
      <c r="K862" s="8">
        <f t="shared" si="155"/>
        <v>0</v>
      </c>
      <c r="L862" s="8">
        <f t="shared" si="155"/>
        <v>0</v>
      </c>
      <c r="M862" s="8">
        <f t="shared" si="155"/>
        <v>32.729999999999997</v>
      </c>
      <c r="N862" s="8">
        <f t="shared" si="155"/>
        <v>27.729999999999997</v>
      </c>
      <c r="O862" s="8">
        <f t="shared" si="155"/>
        <v>22.729999999999997</v>
      </c>
      <c r="P862" s="8">
        <f t="shared" si="155"/>
        <v>17.729999999999997</v>
      </c>
      <c r="Q862" s="8">
        <f t="shared" si="155"/>
        <v>12.729999999999997</v>
      </c>
      <c r="R862" s="8">
        <f t="shared" si="155"/>
        <v>2.7299999999999969</v>
      </c>
      <c r="S862" s="8">
        <f t="shared" si="155"/>
        <v>0</v>
      </c>
      <c r="T862" s="21">
        <f t="shared" si="152"/>
        <v>39</v>
      </c>
      <c r="U862" s="19">
        <f>VLOOKUP($B862,Gas!$B$3:$E$2506,2)</f>
        <v>5.59</v>
      </c>
      <c r="V862" s="44">
        <f t="shared" si="153"/>
        <v>9.4329159212880143</v>
      </c>
      <c r="W862" s="5">
        <f>VLOOKUP($B862,Gas!$B$3:$E$2506,4)</f>
        <v>0.4039090606286414</v>
      </c>
    </row>
    <row r="863" spans="1:23" x14ac:dyDescent="0.2">
      <c r="A863" s="43">
        <f t="shared" si="156"/>
        <v>39</v>
      </c>
      <c r="B863" s="91">
        <v>36980</v>
      </c>
      <c r="C863" s="92">
        <v>57.76</v>
      </c>
      <c r="D863" s="4">
        <f t="shared" si="151"/>
        <v>9.111194104219239E-2</v>
      </c>
      <c r="E863" s="100">
        <f t="shared" si="157"/>
        <v>1.1558113672226773</v>
      </c>
      <c r="F863" s="2"/>
      <c r="G863" s="8">
        <f t="shared" si="155"/>
        <v>0</v>
      </c>
      <c r="H863" s="8">
        <f t="shared" si="155"/>
        <v>0</v>
      </c>
      <c r="I863" s="8">
        <f t="shared" si="155"/>
        <v>0</v>
      </c>
      <c r="J863" s="8">
        <f t="shared" si="155"/>
        <v>0</v>
      </c>
      <c r="K863" s="8">
        <f t="shared" si="155"/>
        <v>0</v>
      </c>
      <c r="L863" s="8">
        <f t="shared" si="155"/>
        <v>0</v>
      </c>
      <c r="M863" s="8">
        <f t="shared" si="155"/>
        <v>37.76</v>
      </c>
      <c r="N863" s="8">
        <f t="shared" si="155"/>
        <v>32.76</v>
      </c>
      <c r="O863" s="8">
        <f t="shared" si="155"/>
        <v>27.759999999999998</v>
      </c>
      <c r="P863" s="8">
        <f t="shared" si="155"/>
        <v>22.759999999999998</v>
      </c>
      <c r="Q863" s="8">
        <f t="shared" si="155"/>
        <v>17.759999999999998</v>
      </c>
      <c r="R863" s="8">
        <f t="shared" si="155"/>
        <v>7.759999999999998</v>
      </c>
      <c r="S863" s="8">
        <f t="shared" si="155"/>
        <v>0</v>
      </c>
      <c r="T863" s="21">
        <f t="shared" si="152"/>
        <v>39</v>
      </c>
      <c r="U863" s="19">
        <f>VLOOKUP($B863,Gas!$B$3:$E$2506,2)</f>
        <v>5.33</v>
      </c>
      <c r="V863" s="44">
        <f t="shared" si="153"/>
        <v>10.836772983114447</v>
      </c>
      <c r="W863" s="5">
        <f>VLOOKUP($B863,Gas!$B$3:$E$2506,4)</f>
        <v>0.53584026363930604</v>
      </c>
    </row>
    <row r="864" spans="1:23" x14ac:dyDescent="0.2">
      <c r="A864" s="43">
        <f t="shared" si="156"/>
        <v>40</v>
      </c>
      <c r="B864" s="91">
        <v>36983</v>
      </c>
      <c r="C864" s="92">
        <v>60.54</v>
      </c>
      <c r="D864" s="4">
        <f t="shared" si="151"/>
        <v>4.7007809009001811E-2</v>
      </c>
      <c r="E864" s="100">
        <f t="shared" si="157"/>
        <v>1.0963122531924525</v>
      </c>
      <c r="F864" s="2"/>
      <c r="G864" s="8">
        <f t="shared" ref="G864:S873" si="158">IF(G$1="P",MAX(0,G$2-$C864),IF(G$1="C",MAX(0,$C864-G$2)))</f>
        <v>0</v>
      </c>
      <c r="H864" s="8">
        <f t="shared" si="158"/>
        <v>0</v>
      </c>
      <c r="I864" s="8">
        <f t="shared" si="158"/>
        <v>0</v>
      </c>
      <c r="J864" s="8">
        <f t="shared" si="158"/>
        <v>0</v>
      </c>
      <c r="K864" s="8">
        <f t="shared" si="158"/>
        <v>0</v>
      </c>
      <c r="L864" s="8">
        <f t="shared" si="158"/>
        <v>0</v>
      </c>
      <c r="M864" s="8">
        <f t="shared" si="158"/>
        <v>40.54</v>
      </c>
      <c r="N864" s="8">
        <f t="shared" si="158"/>
        <v>35.54</v>
      </c>
      <c r="O864" s="8">
        <f t="shared" si="158"/>
        <v>30.54</v>
      </c>
      <c r="P864" s="8">
        <f t="shared" si="158"/>
        <v>25.54</v>
      </c>
      <c r="Q864" s="8">
        <f t="shared" si="158"/>
        <v>20.54</v>
      </c>
      <c r="R864" s="8">
        <f t="shared" si="158"/>
        <v>10.54</v>
      </c>
      <c r="S864" s="8">
        <f t="shared" si="158"/>
        <v>0</v>
      </c>
      <c r="T864" s="21">
        <f t="shared" si="152"/>
        <v>40</v>
      </c>
      <c r="U864" s="19">
        <f>VLOOKUP($B864,Gas!$B$3:$E$2506,2)</f>
        <v>5.32</v>
      </c>
      <c r="V864" s="44">
        <f t="shared" si="153"/>
        <v>11.3796992481203</v>
      </c>
      <c r="W864" s="5">
        <f>VLOOKUP($B864,Gas!$B$3:$E$2506,4)</f>
        <v>0.4923399215600725</v>
      </c>
    </row>
    <row r="865" spans="1:23" x14ac:dyDescent="0.2">
      <c r="A865" s="43">
        <f t="shared" si="156"/>
        <v>40</v>
      </c>
      <c r="B865" s="91">
        <v>36984</v>
      </c>
      <c r="C865" s="92">
        <v>53.93</v>
      </c>
      <c r="D865" s="4">
        <f t="shared" si="151"/>
        <v>-0.11561739424443691</v>
      </c>
      <c r="E865" s="100">
        <f t="shared" si="157"/>
        <v>1.2596956398834183</v>
      </c>
      <c r="F865" s="2"/>
      <c r="G865" s="8">
        <f t="shared" si="158"/>
        <v>0</v>
      </c>
      <c r="H865" s="8">
        <f t="shared" si="158"/>
        <v>0</v>
      </c>
      <c r="I865" s="8">
        <f t="shared" si="158"/>
        <v>0</v>
      </c>
      <c r="J865" s="8">
        <f t="shared" si="158"/>
        <v>0</v>
      </c>
      <c r="K865" s="8">
        <f t="shared" si="158"/>
        <v>0</v>
      </c>
      <c r="L865" s="8">
        <f t="shared" si="158"/>
        <v>0</v>
      </c>
      <c r="M865" s="8">
        <f t="shared" si="158"/>
        <v>33.93</v>
      </c>
      <c r="N865" s="8">
        <f t="shared" si="158"/>
        <v>28.93</v>
      </c>
      <c r="O865" s="8">
        <f t="shared" si="158"/>
        <v>23.93</v>
      </c>
      <c r="P865" s="8">
        <f t="shared" si="158"/>
        <v>18.93</v>
      </c>
      <c r="Q865" s="8">
        <f t="shared" si="158"/>
        <v>13.93</v>
      </c>
      <c r="R865" s="8">
        <f t="shared" si="158"/>
        <v>3.9299999999999997</v>
      </c>
      <c r="S865" s="8">
        <f t="shared" si="158"/>
        <v>0</v>
      </c>
      <c r="T865" s="21">
        <f t="shared" si="152"/>
        <v>40</v>
      </c>
      <c r="U865" s="19">
        <f>VLOOKUP($B865,Gas!$B$3:$E$2506,2)</f>
        <v>5.03</v>
      </c>
      <c r="V865" s="44">
        <f t="shared" si="153"/>
        <v>10.721669980119284</v>
      </c>
      <c r="W865" s="5">
        <f>VLOOKUP($B865,Gas!$B$3:$E$2506,4)</f>
        <v>0.57008454656744256</v>
      </c>
    </row>
    <row r="866" spans="1:23" x14ac:dyDescent="0.2">
      <c r="A866" s="43">
        <f t="shared" si="156"/>
        <v>40</v>
      </c>
      <c r="B866" s="91">
        <v>36985</v>
      </c>
      <c r="C866" s="92">
        <v>53.38</v>
      </c>
      <c r="D866" s="4">
        <f t="shared" si="151"/>
        <v>-1.0250765372757525E-2</v>
      </c>
      <c r="E866" s="100">
        <f t="shared" si="157"/>
        <v>1.1079946775475387</v>
      </c>
      <c r="F866" s="2"/>
      <c r="G866" s="8">
        <f t="shared" si="158"/>
        <v>0</v>
      </c>
      <c r="H866" s="8">
        <f t="shared" si="158"/>
        <v>0</v>
      </c>
      <c r="I866" s="8">
        <f t="shared" si="158"/>
        <v>0</v>
      </c>
      <c r="J866" s="8">
        <f t="shared" si="158"/>
        <v>0</v>
      </c>
      <c r="K866" s="8">
        <f t="shared" si="158"/>
        <v>0</v>
      </c>
      <c r="L866" s="8">
        <f t="shared" si="158"/>
        <v>0</v>
      </c>
      <c r="M866" s="8">
        <f t="shared" si="158"/>
        <v>33.380000000000003</v>
      </c>
      <c r="N866" s="8">
        <f t="shared" si="158"/>
        <v>28.380000000000003</v>
      </c>
      <c r="O866" s="8">
        <f t="shared" si="158"/>
        <v>23.380000000000003</v>
      </c>
      <c r="P866" s="8">
        <f t="shared" si="158"/>
        <v>18.380000000000003</v>
      </c>
      <c r="Q866" s="8">
        <f t="shared" si="158"/>
        <v>13.380000000000003</v>
      </c>
      <c r="R866" s="8">
        <f t="shared" si="158"/>
        <v>3.3800000000000026</v>
      </c>
      <c r="S866" s="8">
        <f t="shared" si="158"/>
        <v>0</v>
      </c>
      <c r="T866" s="21">
        <f t="shared" si="152"/>
        <v>40</v>
      </c>
      <c r="U866" s="19">
        <f>VLOOKUP($B866,Gas!$B$3:$E$2506,2)</f>
        <v>5.2350000000000003</v>
      </c>
      <c r="V866" s="44">
        <f t="shared" si="153"/>
        <v>10.196752626552053</v>
      </c>
      <c r="W866" s="5">
        <f>VLOOKUP($B866,Gas!$B$3:$E$2506,4)</f>
        <v>0.6281986910541425</v>
      </c>
    </row>
    <row r="867" spans="1:23" x14ac:dyDescent="0.2">
      <c r="A867" s="43">
        <f t="shared" si="156"/>
        <v>40</v>
      </c>
      <c r="B867" s="91">
        <v>36986</v>
      </c>
      <c r="C867" s="92">
        <v>51.42</v>
      </c>
      <c r="D867" s="4">
        <f t="shared" si="151"/>
        <v>-3.7408942138634618E-2</v>
      </c>
      <c r="E867" s="100">
        <f t="shared" si="157"/>
        <v>1.1025519479300907</v>
      </c>
      <c r="F867" s="2"/>
      <c r="G867" s="8">
        <f t="shared" si="158"/>
        <v>0</v>
      </c>
      <c r="H867" s="8">
        <f t="shared" si="158"/>
        <v>0</v>
      </c>
      <c r="I867" s="8">
        <f t="shared" si="158"/>
        <v>0</v>
      </c>
      <c r="J867" s="8">
        <f t="shared" si="158"/>
        <v>0</v>
      </c>
      <c r="K867" s="8">
        <f t="shared" si="158"/>
        <v>0</v>
      </c>
      <c r="L867" s="8">
        <f t="shared" si="158"/>
        <v>0</v>
      </c>
      <c r="M867" s="8">
        <f t="shared" si="158"/>
        <v>31.42</v>
      </c>
      <c r="N867" s="8">
        <f t="shared" si="158"/>
        <v>26.42</v>
      </c>
      <c r="O867" s="8">
        <f t="shared" si="158"/>
        <v>21.42</v>
      </c>
      <c r="P867" s="8">
        <f t="shared" si="158"/>
        <v>16.420000000000002</v>
      </c>
      <c r="Q867" s="8">
        <f t="shared" si="158"/>
        <v>11.420000000000002</v>
      </c>
      <c r="R867" s="8">
        <f t="shared" si="158"/>
        <v>1.4200000000000017</v>
      </c>
      <c r="S867" s="8">
        <f t="shared" si="158"/>
        <v>0</v>
      </c>
      <c r="T867" s="21">
        <f t="shared" si="152"/>
        <v>40</v>
      </c>
      <c r="U867" s="19">
        <f>VLOOKUP($B867,Gas!$B$3:$E$2506,2)</f>
        <v>5.2249999999999996</v>
      </c>
      <c r="V867" s="44">
        <f t="shared" si="153"/>
        <v>9.8411483253588532</v>
      </c>
      <c r="W867" s="5">
        <f>VLOOKUP($B867,Gas!$B$3:$E$2506,4)</f>
        <v>0.62836396867979871</v>
      </c>
    </row>
    <row r="868" spans="1:23" x14ac:dyDescent="0.2">
      <c r="A868" s="43">
        <f t="shared" si="156"/>
        <v>40</v>
      </c>
      <c r="B868" s="91">
        <v>36987</v>
      </c>
      <c r="C868" s="92">
        <v>48.85</v>
      </c>
      <c r="D868" s="4">
        <f t="shared" si="151"/>
        <v>-5.1272823348951634E-2</v>
      </c>
      <c r="E868" s="100">
        <f t="shared" si="157"/>
        <v>1.0908430967943596</v>
      </c>
      <c r="F868" s="2"/>
      <c r="G868" s="8">
        <f t="shared" si="158"/>
        <v>0</v>
      </c>
      <c r="H868" s="8">
        <f t="shared" si="158"/>
        <v>0</v>
      </c>
      <c r="I868" s="8">
        <f t="shared" si="158"/>
        <v>0</v>
      </c>
      <c r="J868" s="8">
        <f t="shared" si="158"/>
        <v>0</v>
      </c>
      <c r="K868" s="8">
        <f t="shared" si="158"/>
        <v>0</v>
      </c>
      <c r="L868" s="8">
        <f t="shared" si="158"/>
        <v>1.1499999999999986</v>
      </c>
      <c r="M868" s="8">
        <f t="shared" si="158"/>
        <v>28.85</v>
      </c>
      <c r="N868" s="8">
        <f t="shared" si="158"/>
        <v>23.85</v>
      </c>
      <c r="O868" s="8">
        <f t="shared" si="158"/>
        <v>18.850000000000001</v>
      </c>
      <c r="P868" s="8">
        <f t="shared" si="158"/>
        <v>13.850000000000001</v>
      </c>
      <c r="Q868" s="8">
        <f t="shared" si="158"/>
        <v>8.8500000000000014</v>
      </c>
      <c r="R868" s="8">
        <f t="shared" si="158"/>
        <v>0</v>
      </c>
      <c r="S868" s="8">
        <f t="shared" si="158"/>
        <v>0</v>
      </c>
      <c r="T868" s="21">
        <f t="shared" si="152"/>
        <v>40</v>
      </c>
      <c r="U868" s="19">
        <f>VLOOKUP($B868,Gas!$B$3:$E$2506,2)</f>
        <v>5.2350000000000003</v>
      </c>
      <c r="V868" s="44">
        <f t="shared" si="153"/>
        <v>9.3314231136580705</v>
      </c>
      <c r="W868" s="5">
        <f>VLOOKUP($B868,Gas!$B$3:$E$2506,4)</f>
        <v>0.62837228129216038</v>
      </c>
    </row>
    <row r="869" spans="1:23" x14ac:dyDescent="0.2">
      <c r="A869" s="43">
        <f t="shared" si="156"/>
        <v>40</v>
      </c>
      <c r="B869" s="91">
        <v>36990</v>
      </c>
      <c r="C869" s="92">
        <v>49.72</v>
      </c>
      <c r="D869" s="4">
        <f t="shared" si="151"/>
        <v>1.7652888153718512E-2</v>
      </c>
      <c r="E869" s="100">
        <f t="shared" si="157"/>
        <v>1.0402036304183935</v>
      </c>
      <c r="F869" s="2"/>
      <c r="G869" s="8">
        <f t="shared" si="158"/>
        <v>0</v>
      </c>
      <c r="H869" s="8">
        <f t="shared" si="158"/>
        <v>0</v>
      </c>
      <c r="I869" s="8">
        <f t="shared" si="158"/>
        <v>0</v>
      </c>
      <c r="J869" s="8">
        <f t="shared" si="158"/>
        <v>0</v>
      </c>
      <c r="K869" s="8">
        <f t="shared" si="158"/>
        <v>0</v>
      </c>
      <c r="L869" s="8">
        <f t="shared" si="158"/>
        <v>0.28000000000000114</v>
      </c>
      <c r="M869" s="8">
        <f t="shared" si="158"/>
        <v>29.72</v>
      </c>
      <c r="N869" s="8">
        <f t="shared" si="158"/>
        <v>24.72</v>
      </c>
      <c r="O869" s="8">
        <f t="shared" si="158"/>
        <v>19.72</v>
      </c>
      <c r="P869" s="8">
        <f t="shared" si="158"/>
        <v>14.719999999999999</v>
      </c>
      <c r="Q869" s="8">
        <f t="shared" si="158"/>
        <v>9.7199999999999989</v>
      </c>
      <c r="R869" s="8">
        <f t="shared" si="158"/>
        <v>0</v>
      </c>
      <c r="S869" s="8">
        <f t="shared" si="158"/>
        <v>0</v>
      </c>
      <c r="T869" s="21">
        <f t="shared" si="152"/>
        <v>40</v>
      </c>
      <c r="U869" s="19">
        <f>VLOOKUP($B869,Gas!$B$3:$E$2506,2)</f>
        <v>5.3550000000000004</v>
      </c>
      <c r="V869" s="44">
        <f t="shared" si="153"/>
        <v>9.2847805788982249</v>
      </c>
      <c r="W869" s="5">
        <f>VLOOKUP($B869,Gas!$B$3:$E$2506,4)</f>
        <v>0.46954236970052904</v>
      </c>
    </row>
    <row r="870" spans="1:23" x14ac:dyDescent="0.2">
      <c r="A870" s="43">
        <f t="shared" si="156"/>
        <v>40</v>
      </c>
      <c r="B870" s="91">
        <v>36991</v>
      </c>
      <c r="C870" s="92">
        <v>49.96</v>
      </c>
      <c r="D870" s="4">
        <f t="shared" si="151"/>
        <v>4.8154186148665701E-3</v>
      </c>
      <c r="E870" s="100">
        <f t="shared" si="157"/>
        <v>0.94935438070533118</v>
      </c>
      <c r="F870" s="2"/>
      <c r="G870" s="8">
        <f t="shared" si="158"/>
        <v>0</v>
      </c>
      <c r="H870" s="8">
        <f t="shared" si="158"/>
        <v>0</v>
      </c>
      <c r="I870" s="8">
        <f t="shared" si="158"/>
        <v>0</v>
      </c>
      <c r="J870" s="8">
        <f t="shared" si="158"/>
        <v>0</v>
      </c>
      <c r="K870" s="8">
        <f t="shared" si="158"/>
        <v>0</v>
      </c>
      <c r="L870" s="8">
        <f t="shared" si="158"/>
        <v>3.9999999999999147E-2</v>
      </c>
      <c r="M870" s="8">
        <f t="shared" si="158"/>
        <v>29.96</v>
      </c>
      <c r="N870" s="8">
        <f t="shared" si="158"/>
        <v>24.96</v>
      </c>
      <c r="O870" s="8">
        <f t="shared" si="158"/>
        <v>19.96</v>
      </c>
      <c r="P870" s="8">
        <f t="shared" si="158"/>
        <v>14.96</v>
      </c>
      <c r="Q870" s="8">
        <f t="shared" si="158"/>
        <v>9.9600000000000009</v>
      </c>
      <c r="R870" s="8">
        <f t="shared" si="158"/>
        <v>0</v>
      </c>
      <c r="S870" s="8">
        <f t="shared" si="158"/>
        <v>0</v>
      </c>
      <c r="T870" s="21">
        <f t="shared" si="152"/>
        <v>40</v>
      </c>
      <c r="U870" s="19">
        <f>VLOOKUP($B870,Gas!$B$3:$E$2506,2)</f>
        <v>5.47</v>
      </c>
      <c r="V870" s="44">
        <f t="shared" si="153"/>
        <v>9.1334552102376598</v>
      </c>
      <c r="W870" s="5">
        <f>VLOOKUP($B870,Gas!$B$3:$E$2506,4)</f>
        <v>0.4787079439289203</v>
      </c>
    </row>
    <row r="871" spans="1:23" x14ac:dyDescent="0.2">
      <c r="A871" s="43">
        <f t="shared" si="156"/>
        <v>40</v>
      </c>
      <c r="B871" s="91">
        <v>36992</v>
      </c>
      <c r="C871" s="92">
        <v>49.4</v>
      </c>
      <c r="D871" s="4">
        <f t="shared" si="151"/>
        <v>-1.1272261063500096E-2</v>
      </c>
      <c r="E871" s="100">
        <f t="shared" si="157"/>
        <v>0.88279787462032344</v>
      </c>
      <c r="F871" s="2"/>
      <c r="G871" s="8">
        <f t="shared" si="158"/>
        <v>0</v>
      </c>
      <c r="H871" s="8">
        <f t="shared" si="158"/>
        <v>0</v>
      </c>
      <c r="I871" s="8">
        <f t="shared" si="158"/>
        <v>0</v>
      </c>
      <c r="J871" s="8">
        <f t="shared" si="158"/>
        <v>0</v>
      </c>
      <c r="K871" s="8">
        <f t="shared" si="158"/>
        <v>0</v>
      </c>
      <c r="L871" s="8">
        <f t="shared" si="158"/>
        <v>0.60000000000000142</v>
      </c>
      <c r="M871" s="8">
        <f t="shared" si="158"/>
        <v>29.4</v>
      </c>
      <c r="N871" s="8">
        <f t="shared" si="158"/>
        <v>24.4</v>
      </c>
      <c r="O871" s="8">
        <f t="shared" si="158"/>
        <v>19.399999999999999</v>
      </c>
      <c r="P871" s="8">
        <f t="shared" si="158"/>
        <v>14.399999999999999</v>
      </c>
      <c r="Q871" s="8">
        <f t="shared" si="158"/>
        <v>9.3999999999999986</v>
      </c>
      <c r="R871" s="8">
        <f t="shared" si="158"/>
        <v>0</v>
      </c>
      <c r="S871" s="8">
        <f t="shared" si="158"/>
        <v>0</v>
      </c>
      <c r="T871" s="21">
        <f t="shared" si="152"/>
        <v>40</v>
      </c>
      <c r="U871" s="19">
        <f>VLOOKUP($B871,Gas!$B$3:$E$2506,2)</f>
        <v>5.5449999999999999</v>
      </c>
      <c r="V871" s="44">
        <f t="shared" si="153"/>
        <v>8.9089269612263298</v>
      </c>
      <c r="W871" s="5">
        <f>VLOOKUP($B871,Gas!$B$3:$E$2506,4)</f>
        <v>0.48181007229740674</v>
      </c>
    </row>
    <row r="872" spans="1:23" x14ac:dyDescent="0.2">
      <c r="A872" s="43">
        <f t="shared" si="156"/>
        <v>40</v>
      </c>
      <c r="B872" s="91">
        <v>36993</v>
      </c>
      <c r="C872" s="92">
        <v>49.04</v>
      </c>
      <c r="D872" s="4">
        <f t="shared" si="151"/>
        <v>-7.3141325659208415E-3</v>
      </c>
      <c r="E872" s="100">
        <f t="shared" si="157"/>
        <v>0.8819322128083853</v>
      </c>
      <c r="F872" s="2"/>
      <c r="G872" s="8">
        <f t="shared" si="158"/>
        <v>0</v>
      </c>
      <c r="H872" s="8">
        <f t="shared" si="158"/>
        <v>0</v>
      </c>
      <c r="I872" s="8">
        <f t="shared" si="158"/>
        <v>0</v>
      </c>
      <c r="J872" s="8">
        <f t="shared" si="158"/>
        <v>0</v>
      </c>
      <c r="K872" s="8">
        <f t="shared" si="158"/>
        <v>0</v>
      </c>
      <c r="L872" s="8">
        <f t="shared" si="158"/>
        <v>0.96000000000000085</v>
      </c>
      <c r="M872" s="8">
        <f t="shared" si="158"/>
        <v>29.04</v>
      </c>
      <c r="N872" s="8">
        <f t="shared" si="158"/>
        <v>24.04</v>
      </c>
      <c r="O872" s="8">
        <f t="shared" si="158"/>
        <v>19.04</v>
      </c>
      <c r="P872" s="8">
        <f t="shared" si="158"/>
        <v>14.04</v>
      </c>
      <c r="Q872" s="8">
        <f t="shared" si="158"/>
        <v>9.0399999999999991</v>
      </c>
      <c r="R872" s="8">
        <f t="shared" si="158"/>
        <v>0</v>
      </c>
      <c r="S872" s="8">
        <f t="shared" si="158"/>
        <v>0</v>
      </c>
      <c r="T872" s="21">
        <f t="shared" si="152"/>
        <v>40</v>
      </c>
      <c r="U872" s="19">
        <f>VLOOKUP($B872,Gas!$B$3:$E$2506,2)</f>
        <v>5.47</v>
      </c>
      <c r="V872" s="44">
        <f t="shared" si="153"/>
        <v>8.9652650822669102</v>
      </c>
      <c r="W872" s="5">
        <f>VLOOKUP($B872,Gas!$B$3:$E$2506,4)</f>
        <v>0.49344237128740764</v>
      </c>
    </row>
    <row r="873" spans="1:23" x14ac:dyDescent="0.2">
      <c r="A873" s="43">
        <f t="shared" si="156"/>
        <v>40</v>
      </c>
      <c r="B873" s="91">
        <v>36994</v>
      </c>
      <c r="C873" s="92">
        <v>48.3</v>
      </c>
      <c r="D873" s="4">
        <f t="shared" si="151"/>
        <v>-1.5204730969429033E-2</v>
      </c>
      <c r="E873" s="100">
        <f t="shared" si="157"/>
        <v>0.69237546057892752</v>
      </c>
      <c r="F873" s="2"/>
      <c r="G873" s="8">
        <f t="shared" si="158"/>
        <v>0</v>
      </c>
      <c r="H873" s="8">
        <f t="shared" si="158"/>
        <v>0</v>
      </c>
      <c r="I873" s="8">
        <f t="shared" si="158"/>
        <v>0</v>
      </c>
      <c r="J873" s="8">
        <f t="shared" si="158"/>
        <v>0</v>
      </c>
      <c r="K873" s="8">
        <f t="shared" si="158"/>
        <v>0</v>
      </c>
      <c r="L873" s="8">
        <f t="shared" si="158"/>
        <v>1.7000000000000028</v>
      </c>
      <c r="M873" s="8">
        <f t="shared" si="158"/>
        <v>28.299999999999997</v>
      </c>
      <c r="N873" s="8">
        <f t="shared" si="158"/>
        <v>23.299999999999997</v>
      </c>
      <c r="O873" s="8">
        <f t="shared" si="158"/>
        <v>18.299999999999997</v>
      </c>
      <c r="P873" s="8">
        <f t="shared" si="158"/>
        <v>13.299999999999997</v>
      </c>
      <c r="Q873" s="8">
        <f t="shared" si="158"/>
        <v>8.2999999999999972</v>
      </c>
      <c r="R873" s="8">
        <f t="shared" si="158"/>
        <v>0</v>
      </c>
      <c r="S873" s="8">
        <f t="shared" si="158"/>
        <v>0</v>
      </c>
      <c r="T873" s="21">
        <f t="shared" si="152"/>
        <v>40</v>
      </c>
      <c r="U873" s="19">
        <f>VLOOKUP($B873,Gas!$B$3:$E$2506,2)</f>
        <v>5.3449999999999998</v>
      </c>
      <c r="V873" s="44">
        <f t="shared" si="153"/>
        <v>9.0364826941066418</v>
      </c>
      <c r="W873" s="5">
        <f>VLOOKUP($B873,Gas!$B$3:$E$2506,4)</f>
        <v>0.35483245087680659</v>
      </c>
    </row>
    <row r="874" spans="1:23" x14ac:dyDescent="0.2">
      <c r="A874" s="43">
        <f t="shared" si="156"/>
        <v>40</v>
      </c>
      <c r="B874" s="91">
        <v>36997</v>
      </c>
      <c r="C874" s="92">
        <v>48.1</v>
      </c>
      <c r="D874" s="4">
        <f t="shared" si="151"/>
        <v>-4.1493835468113657E-3</v>
      </c>
      <c r="E874" s="100">
        <f t="shared" si="157"/>
        <v>0.60031352666134152</v>
      </c>
      <c r="F874" s="2"/>
      <c r="G874" s="8">
        <f t="shared" ref="G874:S883" si="159">IF(G$1="P",MAX(0,G$2-$C874),IF(G$1="C",MAX(0,$C874-G$2)))</f>
        <v>0</v>
      </c>
      <c r="H874" s="8">
        <f t="shared" si="159"/>
        <v>0</v>
      </c>
      <c r="I874" s="8">
        <f t="shared" si="159"/>
        <v>0</v>
      </c>
      <c r="J874" s="8">
        <f t="shared" si="159"/>
        <v>0</v>
      </c>
      <c r="K874" s="8">
        <f t="shared" si="159"/>
        <v>0</v>
      </c>
      <c r="L874" s="8">
        <f t="shared" si="159"/>
        <v>1.8999999999999986</v>
      </c>
      <c r="M874" s="8">
        <f t="shared" si="159"/>
        <v>28.1</v>
      </c>
      <c r="N874" s="8">
        <f t="shared" si="159"/>
        <v>23.1</v>
      </c>
      <c r="O874" s="8">
        <f t="shared" si="159"/>
        <v>18.100000000000001</v>
      </c>
      <c r="P874" s="8">
        <f t="shared" si="159"/>
        <v>13.100000000000001</v>
      </c>
      <c r="Q874" s="8">
        <f t="shared" si="159"/>
        <v>8.1000000000000014</v>
      </c>
      <c r="R874" s="8">
        <f t="shared" si="159"/>
        <v>0</v>
      </c>
      <c r="S874" s="8">
        <f t="shared" si="159"/>
        <v>0</v>
      </c>
      <c r="T874" s="21">
        <f t="shared" si="152"/>
        <v>40</v>
      </c>
      <c r="U874" s="19">
        <f>VLOOKUP($B874,Gas!$B$3:$E$2506,2)</f>
        <v>5.3449999999999998</v>
      </c>
      <c r="V874" s="44">
        <f t="shared" si="153"/>
        <v>8.9990645463049592</v>
      </c>
      <c r="W874" s="5">
        <f>VLOOKUP($B874,Gas!$B$3:$E$2506,4)</f>
        <v>0.27221748545600516</v>
      </c>
    </row>
    <row r="875" spans="1:23" x14ac:dyDescent="0.2">
      <c r="A875" s="43">
        <f t="shared" si="156"/>
        <v>40</v>
      </c>
      <c r="B875" s="91">
        <v>36998</v>
      </c>
      <c r="C875" s="92">
        <v>53.76</v>
      </c>
      <c r="D875" s="4">
        <f t="shared" si="151"/>
        <v>0.11124751910317847</v>
      </c>
      <c r="E875" s="100">
        <f t="shared" si="157"/>
        <v>0.69266389181585108</v>
      </c>
      <c r="F875" s="2"/>
      <c r="G875" s="8">
        <f t="shared" si="159"/>
        <v>0</v>
      </c>
      <c r="H875" s="8">
        <f t="shared" si="159"/>
        <v>0</v>
      </c>
      <c r="I875" s="8">
        <f t="shared" si="159"/>
        <v>0</v>
      </c>
      <c r="J875" s="8">
        <f t="shared" si="159"/>
        <v>0</v>
      </c>
      <c r="K875" s="8">
        <f t="shared" si="159"/>
        <v>0</v>
      </c>
      <c r="L875" s="8">
        <f t="shared" si="159"/>
        <v>0</v>
      </c>
      <c r="M875" s="8">
        <f t="shared" si="159"/>
        <v>33.76</v>
      </c>
      <c r="N875" s="8">
        <f t="shared" si="159"/>
        <v>28.759999999999998</v>
      </c>
      <c r="O875" s="8">
        <f t="shared" si="159"/>
        <v>23.759999999999998</v>
      </c>
      <c r="P875" s="8">
        <f t="shared" si="159"/>
        <v>18.759999999999998</v>
      </c>
      <c r="Q875" s="8">
        <f t="shared" si="159"/>
        <v>13.759999999999998</v>
      </c>
      <c r="R875" s="8">
        <f t="shared" si="159"/>
        <v>3.759999999999998</v>
      </c>
      <c r="S875" s="8">
        <f t="shared" si="159"/>
        <v>0</v>
      </c>
      <c r="T875" s="21">
        <f t="shared" si="152"/>
        <v>40</v>
      </c>
      <c r="U875" s="19">
        <f>VLOOKUP($B875,Gas!$B$3:$E$2506,2)</f>
        <v>5.48</v>
      </c>
      <c r="V875" s="44">
        <f t="shared" si="153"/>
        <v>9.8102189781021885</v>
      </c>
      <c r="W875" s="5">
        <f>VLOOKUP($B875,Gas!$B$3:$E$2506,4)</f>
        <v>0.27946070254598859</v>
      </c>
    </row>
    <row r="876" spans="1:23" x14ac:dyDescent="0.2">
      <c r="A876" s="43">
        <f t="shared" si="156"/>
        <v>40</v>
      </c>
      <c r="B876" s="91">
        <v>36999</v>
      </c>
      <c r="C876" s="92">
        <v>55.36</v>
      </c>
      <c r="D876" s="4">
        <f t="shared" si="151"/>
        <v>2.9327615094520136E-2</v>
      </c>
      <c r="E876" s="100">
        <f t="shared" si="157"/>
        <v>0.70505269869645837</v>
      </c>
      <c r="F876" s="2"/>
      <c r="G876" s="8">
        <f t="shared" si="159"/>
        <v>0</v>
      </c>
      <c r="H876" s="8">
        <f t="shared" si="159"/>
        <v>0</v>
      </c>
      <c r="I876" s="8">
        <f t="shared" si="159"/>
        <v>0</v>
      </c>
      <c r="J876" s="8">
        <f t="shared" si="159"/>
        <v>0</v>
      </c>
      <c r="K876" s="8">
        <f t="shared" si="159"/>
        <v>0</v>
      </c>
      <c r="L876" s="8">
        <f t="shared" si="159"/>
        <v>0</v>
      </c>
      <c r="M876" s="8">
        <f t="shared" si="159"/>
        <v>35.36</v>
      </c>
      <c r="N876" s="8">
        <f t="shared" si="159"/>
        <v>30.36</v>
      </c>
      <c r="O876" s="8">
        <f t="shared" si="159"/>
        <v>25.36</v>
      </c>
      <c r="P876" s="8">
        <f t="shared" si="159"/>
        <v>20.36</v>
      </c>
      <c r="Q876" s="8">
        <f t="shared" si="159"/>
        <v>15.36</v>
      </c>
      <c r="R876" s="8">
        <f t="shared" si="159"/>
        <v>5.3599999999999994</v>
      </c>
      <c r="S876" s="8">
        <f t="shared" si="159"/>
        <v>0</v>
      </c>
      <c r="T876" s="21">
        <f t="shared" si="152"/>
        <v>40</v>
      </c>
      <c r="U876" s="19">
        <f>VLOOKUP($B876,Gas!$B$3:$E$2506,2)</f>
        <v>5.375</v>
      </c>
      <c r="V876" s="44">
        <f t="shared" si="153"/>
        <v>10.299534883720931</v>
      </c>
      <c r="W876" s="5">
        <f>VLOOKUP($B876,Gas!$B$3:$E$2506,4)</f>
        <v>0.30883762190015851</v>
      </c>
    </row>
    <row r="877" spans="1:23" x14ac:dyDescent="0.2">
      <c r="A877" s="43">
        <f t="shared" si="156"/>
        <v>40</v>
      </c>
      <c r="B877" s="91">
        <v>37000</v>
      </c>
      <c r="C877" s="92">
        <v>53.17</v>
      </c>
      <c r="D877" s="4">
        <f t="shared" si="151"/>
        <v>-4.0362983793166933E-2</v>
      </c>
      <c r="E877" s="100">
        <f t="shared" si="157"/>
        <v>0.70996795482138741</v>
      </c>
      <c r="F877" s="2"/>
      <c r="G877" s="8">
        <f t="shared" si="159"/>
        <v>0</v>
      </c>
      <c r="H877" s="8">
        <f t="shared" si="159"/>
        <v>0</v>
      </c>
      <c r="I877" s="8">
        <f t="shared" si="159"/>
        <v>0</v>
      </c>
      <c r="J877" s="8">
        <f t="shared" si="159"/>
        <v>0</v>
      </c>
      <c r="K877" s="8">
        <f t="shared" si="159"/>
        <v>0</v>
      </c>
      <c r="L877" s="8">
        <f t="shared" si="159"/>
        <v>0</v>
      </c>
      <c r="M877" s="8">
        <f t="shared" si="159"/>
        <v>33.17</v>
      </c>
      <c r="N877" s="8">
        <f t="shared" si="159"/>
        <v>28.17</v>
      </c>
      <c r="O877" s="8">
        <f t="shared" si="159"/>
        <v>23.17</v>
      </c>
      <c r="P877" s="8">
        <f t="shared" si="159"/>
        <v>18.170000000000002</v>
      </c>
      <c r="Q877" s="8">
        <f t="shared" si="159"/>
        <v>13.170000000000002</v>
      </c>
      <c r="R877" s="8">
        <f t="shared" si="159"/>
        <v>3.1700000000000017</v>
      </c>
      <c r="S877" s="8">
        <f t="shared" si="159"/>
        <v>0</v>
      </c>
      <c r="T877" s="21">
        <f t="shared" si="152"/>
        <v>40</v>
      </c>
      <c r="U877" s="19">
        <f>VLOOKUP($B877,Gas!$B$3:$E$2506,2)</f>
        <v>5.1550000000000002</v>
      </c>
      <c r="V877" s="44">
        <f t="shared" si="153"/>
        <v>10.314258001939864</v>
      </c>
      <c r="W877" s="5">
        <f>VLOOKUP($B877,Gas!$B$3:$E$2506,4)</f>
        <v>0.40049035592356835</v>
      </c>
    </row>
    <row r="878" spans="1:23" x14ac:dyDescent="0.2">
      <c r="A878" s="43">
        <f t="shared" si="156"/>
        <v>40</v>
      </c>
      <c r="B878" s="91">
        <v>37001</v>
      </c>
      <c r="C878" s="92">
        <v>46.27</v>
      </c>
      <c r="D878" s="4">
        <f t="shared" si="151"/>
        <v>-0.13900052459733886</v>
      </c>
      <c r="E878" s="100">
        <f t="shared" si="157"/>
        <v>0.98115279639707309</v>
      </c>
      <c r="F878" s="2"/>
      <c r="G878" s="8">
        <f t="shared" si="159"/>
        <v>0</v>
      </c>
      <c r="H878" s="8">
        <f t="shared" si="159"/>
        <v>0</v>
      </c>
      <c r="I878" s="8">
        <f t="shared" si="159"/>
        <v>0</v>
      </c>
      <c r="J878" s="8">
        <f t="shared" si="159"/>
        <v>0</v>
      </c>
      <c r="K878" s="8">
        <f t="shared" si="159"/>
        <v>0</v>
      </c>
      <c r="L878" s="8">
        <f t="shared" si="159"/>
        <v>3.7299999999999969</v>
      </c>
      <c r="M878" s="8">
        <f t="shared" si="159"/>
        <v>26.270000000000003</v>
      </c>
      <c r="N878" s="8">
        <f t="shared" si="159"/>
        <v>21.270000000000003</v>
      </c>
      <c r="O878" s="8">
        <f t="shared" si="159"/>
        <v>16.270000000000003</v>
      </c>
      <c r="P878" s="8">
        <f t="shared" si="159"/>
        <v>11.270000000000003</v>
      </c>
      <c r="Q878" s="8">
        <f t="shared" si="159"/>
        <v>6.2700000000000031</v>
      </c>
      <c r="R878" s="8">
        <f t="shared" si="159"/>
        <v>0</v>
      </c>
      <c r="S878" s="8">
        <f t="shared" si="159"/>
        <v>0</v>
      </c>
      <c r="T878" s="21">
        <f t="shared" si="152"/>
        <v>40</v>
      </c>
      <c r="U878" s="19">
        <f>VLOOKUP($B878,Gas!$B$3:$E$2506,2)</f>
        <v>5.07</v>
      </c>
      <c r="V878" s="44">
        <f t="shared" si="153"/>
        <v>9.1262327416173576</v>
      </c>
      <c r="W878" s="5">
        <f>VLOOKUP($B878,Gas!$B$3:$E$2506,4)</f>
        <v>0.36848739400379826</v>
      </c>
    </row>
    <row r="879" spans="1:23" x14ac:dyDescent="0.2">
      <c r="A879" s="43">
        <f t="shared" si="156"/>
        <v>40</v>
      </c>
      <c r="B879" s="91">
        <v>37004</v>
      </c>
      <c r="C879" s="92">
        <v>50.06</v>
      </c>
      <c r="D879" s="4">
        <f t="shared" si="151"/>
        <v>7.8728483084719886E-2</v>
      </c>
      <c r="E879" s="100">
        <f t="shared" si="157"/>
        <v>1.0650001995498282</v>
      </c>
      <c r="F879" s="2"/>
      <c r="G879" s="8">
        <f t="shared" si="159"/>
        <v>0</v>
      </c>
      <c r="H879" s="8">
        <f t="shared" si="159"/>
        <v>0</v>
      </c>
      <c r="I879" s="8">
        <f t="shared" si="159"/>
        <v>0</v>
      </c>
      <c r="J879" s="8">
        <f t="shared" si="159"/>
        <v>0</v>
      </c>
      <c r="K879" s="8">
        <f t="shared" si="159"/>
        <v>0</v>
      </c>
      <c r="L879" s="8">
        <f t="shared" si="159"/>
        <v>0</v>
      </c>
      <c r="M879" s="8">
        <f t="shared" si="159"/>
        <v>30.060000000000002</v>
      </c>
      <c r="N879" s="8">
        <f t="shared" si="159"/>
        <v>25.060000000000002</v>
      </c>
      <c r="O879" s="8">
        <f t="shared" si="159"/>
        <v>20.060000000000002</v>
      </c>
      <c r="P879" s="8">
        <f t="shared" si="159"/>
        <v>15.060000000000002</v>
      </c>
      <c r="Q879" s="8">
        <f t="shared" si="159"/>
        <v>10.060000000000002</v>
      </c>
      <c r="R879" s="8">
        <f t="shared" si="159"/>
        <v>6.0000000000002274E-2</v>
      </c>
      <c r="S879" s="8">
        <f t="shared" si="159"/>
        <v>0</v>
      </c>
      <c r="T879" s="21">
        <f t="shared" si="152"/>
        <v>40</v>
      </c>
      <c r="U879" s="19">
        <f>VLOOKUP($B879,Gas!$B$3:$E$2506,2)</f>
        <v>5.01</v>
      </c>
      <c r="V879" s="44">
        <f t="shared" si="153"/>
        <v>9.9920159680638729</v>
      </c>
      <c r="W879" s="5">
        <f>VLOOKUP($B879,Gas!$B$3:$E$2506,4)</f>
        <v>0.33348469906078071</v>
      </c>
    </row>
    <row r="880" spans="1:23" x14ac:dyDescent="0.2">
      <c r="A880" s="43">
        <f t="shared" si="156"/>
        <v>40</v>
      </c>
      <c r="B880" s="91">
        <v>37005</v>
      </c>
      <c r="C880" s="92">
        <v>53.4</v>
      </c>
      <c r="D880" s="4">
        <f t="shared" si="151"/>
        <v>6.4588459962520953E-2</v>
      </c>
      <c r="E880" s="100">
        <f t="shared" si="157"/>
        <v>1.1123279351503434</v>
      </c>
      <c r="F880" s="2"/>
      <c r="G880" s="8">
        <f t="shared" si="159"/>
        <v>0</v>
      </c>
      <c r="H880" s="8">
        <f t="shared" si="159"/>
        <v>0</v>
      </c>
      <c r="I880" s="8">
        <f t="shared" si="159"/>
        <v>0</v>
      </c>
      <c r="J880" s="8">
        <f t="shared" si="159"/>
        <v>0</v>
      </c>
      <c r="K880" s="8">
        <f t="shared" si="159"/>
        <v>0</v>
      </c>
      <c r="L880" s="8">
        <f t="shared" si="159"/>
        <v>0</v>
      </c>
      <c r="M880" s="8">
        <f t="shared" si="159"/>
        <v>33.4</v>
      </c>
      <c r="N880" s="8">
        <f t="shared" si="159"/>
        <v>28.4</v>
      </c>
      <c r="O880" s="8">
        <f t="shared" si="159"/>
        <v>23.4</v>
      </c>
      <c r="P880" s="8">
        <f t="shared" si="159"/>
        <v>18.399999999999999</v>
      </c>
      <c r="Q880" s="8">
        <f t="shared" si="159"/>
        <v>13.399999999999999</v>
      </c>
      <c r="R880" s="8">
        <f t="shared" si="159"/>
        <v>3.3999999999999986</v>
      </c>
      <c r="S880" s="8">
        <f t="shared" si="159"/>
        <v>0</v>
      </c>
      <c r="T880" s="21">
        <f t="shared" si="152"/>
        <v>40</v>
      </c>
      <c r="U880" s="19">
        <f>VLOOKUP($B880,Gas!$B$3:$E$2506,2)</f>
        <v>5.07</v>
      </c>
      <c r="V880" s="44">
        <f t="shared" si="153"/>
        <v>10.532544378698224</v>
      </c>
      <c r="W880" s="5">
        <f>VLOOKUP($B880,Gas!$B$3:$E$2506,4)</f>
        <v>0.35019295334809702</v>
      </c>
    </row>
    <row r="881" spans="1:23" x14ac:dyDescent="0.2">
      <c r="A881" s="43">
        <f t="shared" si="156"/>
        <v>40</v>
      </c>
      <c r="B881" s="91">
        <v>37006</v>
      </c>
      <c r="C881" s="92">
        <v>51.62</v>
      </c>
      <c r="D881" s="4">
        <f t="shared" si="151"/>
        <v>-3.3901551675681339E-2</v>
      </c>
      <c r="E881" s="100">
        <f t="shared" si="157"/>
        <v>1.1281038004343589</v>
      </c>
      <c r="F881" s="2"/>
      <c r="G881" s="8">
        <f t="shared" si="159"/>
        <v>0</v>
      </c>
      <c r="H881" s="8">
        <f t="shared" si="159"/>
        <v>0</v>
      </c>
      <c r="I881" s="8">
        <f t="shared" si="159"/>
        <v>0</v>
      </c>
      <c r="J881" s="8">
        <f t="shared" si="159"/>
        <v>0</v>
      </c>
      <c r="K881" s="8">
        <f t="shared" si="159"/>
        <v>0</v>
      </c>
      <c r="L881" s="8">
        <f t="shared" si="159"/>
        <v>0</v>
      </c>
      <c r="M881" s="8">
        <f t="shared" si="159"/>
        <v>31.619999999999997</v>
      </c>
      <c r="N881" s="8">
        <f t="shared" si="159"/>
        <v>26.619999999999997</v>
      </c>
      <c r="O881" s="8">
        <f t="shared" si="159"/>
        <v>21.619999999999997</v>
      </c>
      <c r="P881" s="8">
        <f t="shared" si="159"/>
        <v>16.619999999999997</v>
      </c>
      <c r="Q881" s="8">
        <f t="shared" si="159"/>
        <v>11.619999999999997</v>
      </c>
      <c r="R881" s="8">
        <f t="shared" si="159"/>
        <v>1.6199999999999974</v>
      </c>
      <c r="S881" s="8">
        <f t="shared" si="159"/>
        <v>0</v>
      </c>
      <c r="T881" s="21">
        <f t="shared" si="152"/>
        <v>40</v>
      </c>
      <c r="U881" s="19">
        <f>VLOOKUP($B881,Gas!$B$3:$E$2506,2)</f>
        <v>5.12</v>
      </c>
      <c r="V881" s="44">
        <f t="shared" si="153"/>
        <v>10.08203125</v>
      </c>
      <c r="W881" s="5">
        <f>VLOOKUP($B881,Gas!$B$3:$E$2506,4)</f>
        <v>0.36104682926586573</v>
      </c>
    </row>
    <row r="882" spans="1:23" x14ac:dyDescent="0.2">
      <c r="A882" s="43">
        <f t="shared" si="156"/>
        <v>40</v>
      </c>
      <c r="B882" s="91">
        <v>37007</v>
      </c>
      <c r="C882" s="92">
        <v>47.93</v>
      </c>
      <c r="D882" s="4">
        <f t="shared" si="151"/>
        <v>-7.4167581118927878E-2</v>
      </c>
      <c r="E882" s="100">
        <f t="shared" si="157"/>
        <v>1.1949245549694187</v>
      </c>
      <c r="F882" s="2"/>
      <c r="G882" s="8">
        <f t="shared" si="159"/>
        <v>0</v>
      </c>
      <c r="H882" s="8">
        <f t="shared" si="159"/>
        <v>0</v>
      </c>
      <c r="I882" s="8">
        <f t="shared" si="159"/>
        <v>0</v>
      </c>
      <c r="J882" s="8">
        <f t="shared" si="159"/>
        <v>0</v>
      </c>
      <c r="K882" s="8">
        <f t="shared" si="159"/>
        <v>0</v>
      </c>
      <c r="L882" s="8">
        <f t="shared" si="159"/>
        <v>2.0700000000000003</v>
      </c>
      <c r="M882" s="8">
        <f t="shared" si="159"/>
        <v>27.93</v>
      </c>
      <c r="N882" s="8">
        <f t="shared" si="159"/>
        <v>22.93</v>
      </c>
      <c r="O882" s="8">
        <f t="shared" si="159"/>
        <v>17.93</v>
      </c>
      <c r="P882" s="8">
        <f t="shared" si="159"/>
        <v>12.93</v>
      </c>
      <c r="Q882" s="8">
        <f t="shared" si="159"/>
        <v>7.93</v>
      </c>
      <c r="R882" s="8">
        <f t="shared" si="159"/>
        <v>0</v>
      </c>
      <c r="S882" s="8">
        <f t="shared" si="159"/>
        <v>0</v>
      </c>
      <c r="T882" s="21">
        <f t="shared" si="152"/>
        <v>40</v>
      </c>
      <c r="U882" s="19">
        <f>VLOOKUP($B882,Gas!$B$3:$E$2506,2)</f>
        <v>4.9950000000000001</v>
      </c>
      <c r="V882" s="44">
        <f t="shared" si="153"/>
        <v>9.5955955955955954</v>
      </c>
      <c r="W882" s="5">
        <f>VLOOKUP($B882,Gas!$B$3:$E$2506,4)</f>
        <v>0.37951500043214548</v>
      </c>
    </row>
    <row r="883" spans="1:23" x14ac:dyDescent="0.2">
      <c r="A883" s="43">
        <f t="shared" si="156"/>
        <v>40</v>
      </c>
      <c r="B883" s="91">
        <v>37008</v>
      </c>
      <c r="C883" s="92">
        <v>47.77</v>
      </c>
      <c r="D883" s="4">
        <f t="shared" si="151"/>
        <v>-3.3437857696693957E-3</v>
      </c>
      <c r="E883" s="100">
        <f t="shared" si="157"/>
        <v>1.1928333249162144</v>
      </c>
      <c r="F883" s="2"/>
      <c r="G883" s="8">
        <f t="shared" si="159"/>
        <v>0</v>
      </c>
      <c r="H883" s="8">
        <f t="shared" si="159"/>
        <v>0</v>
      </c>
      <c r="I883" s="8">
        <f t="shared" si="159"/>
        <v>0</v>
      </c>
      <c r="J883" s="8">
        <f t="shared" si="159"/>
        <v>0</v>
      </c>
      <c r="K883" s="8">
        <f t="shared" si="159"/>
        <v>0</v>
      </c>
      <c r="L883" s="8">
        <f t="shared" si="159"/>
        <v>2.2299999999999969</v>
      </c>
      <c r="M883" s="8">
        <f t="shared" si="159"/>
        <v>27.770000000000003</v>
      </c>
      <c r="N883" s="8">
        <f t="shared" si="159"/>
        <v>22.770000000000003</v>
      </c>
      <c r="O883" s="8">
        <f t="shared" si="159"/>
        <v>17.770000000000003</v>
      </c>
      <c r="P883" s="8">
        <f t="shared" si="159"/>
        <v>12.770000000000003</v>
      </c>
      <c r="Q883" s="8">
        <f t="shared" si="159"/>
        <v>7.7700000000000031</v>
      </c>
      <c r="R883" s="8">
        <f t="shared" si="159"/>
        <v>0</v>
      </c>
      <c r="S883" s="8">
        <f t="shared" si="159"/>
        <v>0</v>
      </c>
      <c r="T883" s="21">
        <f t="shared" si="152"/>
        <v>40</v>
      </c>
      <c r="U883" s="19">
        <f>VLOOKUP($B883,Gas!$B$3:$E$2506,2)</f>
        <v>4.9249999999999998</v>
      </c>
      <c r="V883" s="44">
        <f t="shared" si="153"/>
        <v>9.6994923857868027</v>
      </c>
      <c r="W883" s="5">
        <f>VLOOKUP($B883,Gas!$B$3:$E$2506,4)</f>
        <v>0.31501687280628687</v>
      </c>
    </row>
    <row r="884" spans="1:23" x14ac:dyDescent="0.2">
      <c r="A884" s="43">
        <f t="shared" si="156"/>
        <v>40</v>
      </c>
      <c r="B884" s="91">
        <v>37011</v>
      </c>
      <c r="C884" s="92">
        <v>56.73</v>
      </c>
      <c r="D884" s="4">
        <f t="shared" si="151"/>
        <v>0.17190534393660517</v>
      </c>
      <c r="E884" s="100">
        <f t="shared" si="157"/>
        <v>1.4723927959527419</v>
      </c>
      <c r="F884" s="2"/>
      <c r="G884" s="8">
        <f t="shared" ref="G884:S893" si="160">IF(G$1="P",MAX(0,G$2-$C884),IF(G$1="C",MAX(0,$C884-G$2)))</f>
        <v>0</v>
      </c>
      <c r="H884" s="8">
        <f t="shared" si="160"/>
        <v>0</v>
      </c>
      <c r="I884" s="8">
        <f t="shared" si="160"/>
        <v>0</v>
      </c>
      <c r="J884" s="8">
        <f t="shared" si="160"/>
        <v>0</v>
      </c>
      <c r="K884" s="8">
        <f t="shared" si="160"/>
        <v>0</v>
      </c>
      <c r="L884" s="8">
        <f t="shared" si="160"/>
        <v>0</v>
      </c>
      <c r="M884" s="8">
        <f t="shared" si="160"/>
        <v>36.729999999999997</v>
      </c>
      <c r="N884" s="8">
        <f t="shared" si="160"/>
        <v>31.729999999999997</v>
      </c>
      <c r="O884" s="8">
        <f t="shared" si="160"/>
        <v>26.729999999999997</v>
      </c>
      <c r="P884" s="8">
        <f t="shared" si="160"/>
        <v>21.729999999999997</v>
      </c>
      <c r="Q884" s="8">
        <f t="shared" si="160"/>
        <v>16.729999999999997</v>
      </c>
      <c r="R884" s="8">
        <f t="shared" si="160"/>
        <v>6.7299999999999969</v>
      </c>
      <c r="S884" s="8">
        <f t="shared" si="160"/>
        <v>0</v>
      </c>
      <c r="T884" s="21">
        <f t="shared" si="152"/>
        <v>40</v>
      </c>
      <c r="U884" s="19">
        <f>VLOOKUP($B884,Gas!$B$3:$E$2506,2)</f>
        <v>4.82</v>
      </c>
      <c r="V884" s="44">
        <f t="shared" si="153"/>
        <v>11.769709543568464</v>
      </c>
      <c r="W884" s="5">
        <f>VLOOKUP($B884,Gas!$B$3:$E$2506,4)</f>
        <v>0.23816077738105546</v>
      </c>
    </row>
    <row r="885" spans="1:23" x14ac:dyDescent="0.2">
      <c r="A885" s="43">
        <f t="shared" si="156"/>
        <v>41</v>
      </c>
      <c r="B885" s="91">
        <v>37012</v>
      </c>
      <c r="C885" s="92">
        <v>69.819999999999993</v>
      </c>
      <c r="D885" s="4">
        <f t="shared" si="151"/>
        <v>0.20761733033841412</v>
      </c>
      <c r="E885" s="100">
        <f t="shared" si="157"/>
        <v>1.7051024938763217</v>
      </c>
      <c r="F885" s="2"/>
      <c r="G885" s="8">
        <f t="shared" si="160"/>
        <v>0</v>
      </c>
      <c r="H885" s="8">
        <f t="shared" si="160"/>
        <v>0</v>
      </c>
      <c r="I885" s="8">
        <f t="shared" si="160"/>
        <v>0</v>
      </c>
      <c r="J885" s="8">
        <f t="shared" si="160"/>
        <v>0</v>
      </c>
      <c r="K885" s="8">
        <f t="shared" si="160"/>
        <v>0</v>
      </c>
      <c r="L885" s="8">
        <f t="shared" si="160"/>
        <v>0</v>
      </c>
      <c r="M885" s="8">
        <f t="shared" si="160"/>
        <v>49.819999999999993</v>
      </c>
      <c r="N885" s="8">
        <f t="shared" si="160"/>
        <v>44.819999999999993</v>
      </c>
      <c r="O885" s="8">
        <f t="shared" si="160"/>
        <v>39.819999999999993</v>
      </c>
      <c r="P885" s="8">
        <f t="shared" si="160"/>
        <v>34.819999999999993</v>
      </c>
      <c r="Q885" s="8">
        <f t="shared" si="160"/>
        <v>29.819999999999993</v>
      </c>
      <c r="R885" s="8">
        <f t="shared" si="160"/>
        <v>19.819999999999993</v>
      </c>
      <c r="S885" s="8">
        <f t="shared" si="160"/>
        <v>0</v>
      </c>
      <c r="T885" s="21">
        <f t="shared" si="152"/>
        <v>41</v>
      </c>
      <c r="U885" s="19">
        <f>VLOOKUP($B885,Gas!$B$3:$E$2506,2)</f>
        <v>4.7300000000000004</v>
      </c>
      <c r="V885" s="44">
        <f t="shared" si="153"/>
        <v>14.761099365750527</v>
      </c>
      <c r="W885" s="5">
        <f>VLOOKUP($B885,Gas!$B$3:$E$2506,4)</f>
        <v>0.24967483599120047</v>
      </c>
    </row>
    <row r="886" spans="1:23" x14ac:dyDescent="0.2">
      <c r="A886" s="43">
        <f t="shared" si="156"/>
        <v>41</v>
      </c>
      <c r="B886" s="91">
        <v>37013</v>
      </c>
      <c r="C886" s="92">
        <v>94.63</v>
      </c>
      <c r="D886" s="4">
        <f t="shared" si="151"/>
        <v>0.30405404884325143</v>
      </c>
      <c r="E886" s="100">
        <f t="shared" si="157"/>
        <v>2.2006601537151989</v>
      </c>
      <c r="F886" s="2"/>
      <c r="G886" s="8">
        <f t="shared" si="160"/>
        <v>0</v>
      </c>
      <c r="H886" s="8">
        <f t="shared" si="160"/>
        <v>0</v>
      </c>
      <c r="I886" s="8">
        <f t="shared" si="160"/>
        <v>0</v>
      </c>
      <c r="J886" s="8">
        <f t="shared" si="160"/>
        <v>0</v>
      </c>
      <c r="K886" s="8">
        <f t="shared" si="160"/>
        <v>0</v>
      </c>
      <c r="L886" s="8">
        <f t="shared" si="160"/>
        <v>0</v>
      </c>
      <c r="M886" s="8">
        <f t="shared" si="160"/>
        <v>74.63</v>
      </c>
      <c r="N886" s="8">
        <f t="shared" si="160"/>
        <v>69.63</v>
      </c>
      <c r="O886" s="8">
        <f t="shared" si="160"/>
        <v>64.63</v>
      </c>
      <c r="P886" s="8">
        <f t="shared" si="160"/>
        <v>59.629999999999995</v>
      </c>
      <c r="Q886" s="8">
        <f t="shared" si="160"/>
        <v>54.629999999999995</v>
      </c>
      <c r="R886" s="8">
        <f t="shared" si="160"/>
        <v>44.629999999999995</v>
      </c>
      <c r="S886" s="8">
        <f t="shared" si="160"/>
        <v>0</v>
      </c>
      <c r="T886" s="21">
        <f t="shared" si="152"/>
        <v>41</v>
      </c>
      <c r="U886" s="19">
        <f>VLOOKUP($B886,Gas!$B$3:$E$2506,2)</f>
        <v>4.55</v>
      </c>
      <c r="V886" s="44">
        <f t="shared" si="153"/>
        <v>20.797802197802199</v>
      </c>
      <c r="W886" s="5">
        <f>VLOOKUP($B886,Gas!$B$3:$E$2506,4)</f>
        <v>0.31493176991950728</v>
      </c>
    </row>
    <row r="887" spans="1:23" x14ac:dyDescent="0.2">
      <c r="A887" s="43">
        <f t="shared" si="156"/>
        <v>41</v>
      </c>
      <c r="B887" s="91">
        <v>37014</v>
      </c>
      <c r="C887" s="92">
        <v>125</v>
      </c>
      <c r="D887" s="4">
        <f t="shared" si="151"/>
        <v>0.2783391867821598</v>
      </c>
      <c r="E887" s="100">
        <f t="shared" si="157"/>
        <v>2.3912959268892426</v>
      </c>
      <c r="F887" s="2"/>
      <c r="G887" s="8">
        <f t="shared" si="160"/>
        <v>0</v>
      </c>
      <c r="H887" s="8">
        <f t="shared" si="160"/>
        <v>0</v>
      </c>
      <c r="I887" s="8">
        <f t="shared" si="160"/>
        <v>0</v>
      </c>
      <c r="J887" s="8">
        <f t="shared" si="160"/>
        <v>0</v>
      </c>
      <c r="K887" s="8">
        <f t="shared" si="160"/>
        <v>0</v>
      </c>
      <c r="L887" s="8">
        <f t="shared" si="160"/>
        <v>0</v>
      </c>
      <c r="M887" s="8">
        <f t="shared" si="160"/>
        <v>105</v>
      </c>
      <c r="N887" s="8">
        <f t="shared" si="160"/>
        <v>100</v>
      </c>
      <c r="O887" s="8">
        <f t="shared" si="160"/>
        <v>95</v>
      </c>
      <c r="P887" s="8">
        <f t="shared" si="160"/>
        <v>90</v>
      </c>
      <c r="Q887" s="8">
        <f t="shared" si="160"/>
        <v>85</v>
      </c>
      <c r="R887" s="8">
        <f t="shared" si="160"/>
        <v>75</v>
      </c>
      <c r="S887" s="8">
        <f t="shared" si="160"/>
        <v>24.999989999999997</v>
      </c>
      <c r="T887" s="21">
        <f t="shared" si="152"/>
        <v>41</v>
      </c>
      <c r="U887" s="19">
        <f>VLOOKUP($B887,Gas!$B$3:$E$2506,2)</f>
        <v>4.53</v>
      </c>
      <c r="V887" s="44">
        <f t="shared" si="153"/>
        <v>27.593818984547461</v>
      </c>
      <c r="W887" s="5">
        <f>VLOOKUP($B887,Gas!$B$3:$E$2506,4)</f>
        <v>0.31056251549890918</v>
      </c>
    </row>
    <row r="888" spans="1:23" x14ac:dyDescent="0.2">
      <c r="A888" s="43">
        <f t="shared" si="156"/>
        <v>41</v>
      </c>
      <c r="B888" s="91">
        <v>37015</v>
      </c>
      <c r="C888" s="92">
        <v>95.96</v>
      </c>
      <c r="D888" s="4">
        <f t="shared" si="151"/>
        <v>-0.26438229933080742</v>
      </c>
      <c r="E888" s="100">
        <f t="shared" si="157"/>
        <v>2.7703750944950833</v>
      </c>
      <c r="F888" s="2"/>
      <c r="G888" s="8">
        <f t="shared" si="160"/>
        <v>0</v>
      </c>
      <c r="H888" s="8">
        <f t="shared" si="160"/>
        <v>0</v>
      </c>
      <c r="I888" s="8">
        <f t="shared" si="160"/>
        <v>0</v>
      </c>
      <c r="J888" s="8">
        <f t="shared" si="160"/>
        <v>0</v>
      </c>
      <c r="K888" s="8">
        <f t="shared" si="160"/>
        <v>0</v>
      </c>
      <c r="L888" s="8">
        <f t="shared" si="160"/>
        <v>0</v>
      </c>
      <c r="M888" s="8">
        <f t="shared" si="160"/>
        <v>75.959999999999994</v>
      </c>
      <c r="N888" s="8">
        <f t="shared" si="160"/>
        <v>70.959999999999994</v>
      </c>
      <c r="O888" s="8">
        <f t="shared" si="160"/>
        <v>65.959999999999994</v>
      </c>
      <c r="P888" s="8">
        <f t="shared" si="160"/>
        <v>60.959999999999994</v>
      </c>
      <c r="Q888" s="8">
        <f t="shared" si="160"/>
        <v>55.959999999999994</v>
      </c>
      <c r="R888" s="8">
        <f t="shared" si="160"/>
        <v>45.959999999999994</v>
      </c>
      <c r="S888" s="8">
        <f t="shared" si="160"/>
        <v>0</v>
      </c>
      <c r="T888" s="21">
        <f t="shared" si="152"/>
        <v>41</v>
      </c>
      <c r="U888" s="19">
        <f>VLOOKUP($B888,Gas!$B$3:$E$2506,2)</f>
        <v>4.4450000000000003</v>
      </c>
      <c r="V888" s="44">
        <f t="shared" si="153"/>
        <v>21.588301462317208</v>
      </c>
      <c r="W888" s="5">
        <f>VLOOKUP($B888,Gas!$B$3:$E$2506,4)</f>
        <v>0.27603390929190874</v>
      </c>
    </row>
    <row r="889" spans="1:23" x14ac:dyDescent="0.2">
      <c r="A889" s="43">
        <f t="shared" si="156"/>
        <v>41</v>
      </c>
      <c r="B889" s="91">
        <v>37018</v>
      </c>
      <c r="C889" s="92">
        <v>57.04</v>
      </c>
      <c r="D889" s="4">
        <f t="shared" si="151"/>
        <v>-0.52017866186545314</v>
      </c>
      <c r="E889" s="100">
        <f t="shared" si="157"/>
        <v>4.0558290890359849</v>
      </c>
      <c r="F889" s="2"/>
      <c r="G889" s="8">
        <f t="shared" si="160"/>
        <v>0</v>
      </c>
      <c r="H889" s="8">
        <f t="shared" si="160"/>
        <v>0</v>
      </c>
      <c r="I889" s="8">
        <f t="shared" si="160"/>
        <v>0</v>
      </c>
      <c r="J889" s="8">
        <f t="shared" si="160"/>
        <v>0</v>
      </c>
      <c r="K889" s="8">
        <f t="shared" si="160"/>
        <v>0</v>
      </c>
      <c r="L889" s="8">
        <f t="shared" si="160"/>
        <v>0</v>
      </c>
      <c r="M889" s="8">
        <f t="shared" si="160"/>
        <v>37.04</v>
      </c>
      <c r="N889" s="8">
        <f t="shared" si="160"/>
        <v>32.04</v>
      </c>
      <c r="O889" s="8">
        <f t="shared" si="160"/>
        <v>27.04</v>
      </c>
      <c r="P889" s="8">
        <f t="shared" si="160"/>
        <v>22.04</v>
      </c>
      <c r="Q889" s="8">
        <f t="shared" si="160"/>
        <v>17.04</v>
      </c>
      <c r="R889" s="8">
        <f t="shared" si="160"/>
        <v>7.0399999999999991</v>
      </c>
      <c r="S889" s="8">
        <f t="shared" si="160"/>
        <v>0</v>
      </c>
      <c r="T889" s="21">
        <f t="shared" si="152"/>
        <v>41</v>
      </c>
      <c r="U889" s="19">
        <f>VLOOKUP($B889,Gas!$B$3:$E$2506,2)</f>
        <v>4.4850000000000003</v>
      </c>
      <c r="V889" s="44">
        <f t="shared" si="153"/>
        <v>12.717948717948717</v>
      </c>
      <c r="W889" s="5">
        <f>VLOOKUP($B889,Gas!$B$3:$E$2506,4)</f>
        <v>0.27814418915578731</v>
      </c>
    </row>
    <row r="890" spans="1:23" x14ac:dyDescent="0.2">
      <c r="A890" s="43">
        <f t="shared" si="156"/>
        <v>41</v>
      </c>
      <c r="B890" s="91">
        <v>37019</v>
      </c>
      <c r="C890" s="92">
        <v>49.9</v>
      </c>
      <c r="D890" s="4">
        <f t="shared" si="151"/>
        <v>-0.13373177334856748</v>
      </c>
      <c r="E890" s="100">
        <f t="shared" si="157"/>
        <v>4.1067281501747805</v>
      </c>
      <c r="F890" s="2"/>
      <c r="G890" s="8">
        <f t="shared" si="160"/>
        <v>0</v>
      </c>
      <c r="H890" s="8">
        <f t="shared" si="160"/>
        <v>0</v>
      </c>
      <c r="I890" s="8">
        <f t="shared" si="160"/>
        <v>0</v>
      </c>
      <c r="J890" s="8">
        <f t="shared" si="160"/>
        <v>0</v>
      </c>
      <c r="K890" s="8">
        <f t="shared" si="160"/>
        <v>0</v>
      </c>
      <c r="L890" s="8">
        <f t="shared" si="160"/>
        <v>0.10000000000000142</v>
      </c>
      <c r="M890" s="8">
        <f t="shared" si="160"/>
        <v>29.9</v>
      </c>
      <c r="N890" s="8">
        <f t="shared" si="160"/>
        <v>24.9</v>
      </c>
      <c r="O890" s="8">
        <f t="shared" si="160"/>
        <v>19.899999999999999</v>
      </c>
      <c r="P890" s="8">
        <f t="shared" si="160"/>
        <v>14.899999999999999</v>
      </c>
      <c r="Q890" s="8">
        <f t="shared" si="160"/>
        <v>9.8999999999999986</v>
      </c>
      <c r="R890" s="8">
        <f t="shared" si="160"/>
        <v>0</v>
      </c>
      <c r="S890" s="8">
        <f t="shared" si="160"/>
        <v>0</v>
      </c>
      <c r="T890" s="21">
        <f t="shared" si="152"/>
        <v>41</v>
      </c>
      <c r="U890" s="19">
        <f>VLOOKUP($B890,Gas!$B$3:$E$2506,2)</f>
        <v>4.3150000000000004</v>
      </c>
      <c r="V890" s="44">
        <f t="shared" si="153"/>
        <v>11.564310544611818</v>
      </c>
      <c r="W890" s="5">
        <f>VLOOKUP($B890,Gas!$B$3:$E$2506,4)</f>
        <v>0.32392377751807799</v>
      </c>
    </row>
    <row r="891" spans="1:23" x14ac:dyDescent="0.2">
      <c r="A891" s="43">
        <f t="shared" si="156"/>
        <v>41</v>
      </c>
      <c r="B891" s="91">
        <v>37020</v>
      </c>
      <c r="C891" s="92">
        <v>62.16</v>
      </c>
      <c r="D891" s="4">
        <f t="shared" si="151"/>
        <v>0.21969070330191892</v>
      </c>
      <c r="E891" s="100">
        <f t="shared" si="157"/>
        <v>4.2533312339385674</v>
      </c>
      <c r="F891" s="2"/>
      <c r="G891" s="8">
        <f t="shared" si="160"/>
        <v>0</v>
      </c>
      <c r="H891" s="8">
        <f t="shared" si="160"/>
        <v>0</v>
      </c>
      <c r="I891" s="8">
        <f t="shared" si="160"/>
        <v>0</v>
      </c>
      <c r="J891" s="8">
        <f t="shared" si="160"/>
        <v>0</v>
      </c>
      <c r="K891" s="8">
        <f t="shared" si="160"/>
        <v>0</v>
      </c>
      <c r="L891" s="8">
        <f t="shared" si="160"/>
        <v>0</v>
      </c>
      <c r="M891" s="8">
        <f t="shared" si="160"/>
        <v>42.16</v>
      </c>
      <c r="N891" s="8">
        <f t="shared" si="160"/>
        <v>37.159999999999997</v>
      </c>
      <c r="O891" s="8">
        <f t="shared" si="160"/>
        <v>32.159999999999997</v>
      </c>
      <c r="P891" s="8">
        <f t="shared" si="160"/>
        <v>27.159999999999997</v>
      </c>
      <c r="Q891" s="8">
        <f t="shared" si="160"/>
        <v>22.159999999999997</v>
      </c>
      <c r="R891" s="8">
        <f t="shared" si="160"/>
        <v>12.159999999999997</v>
      </c>
      <c r="S891" s="8">
        <f t="shared" si="160"/>
        <v>0</v>
      </c>
      <c r="T891" s="21">
        <f t="shared" si="152"/>
        <v>41</v>
      </c>
      <c r="U891" s="19">
        <f>VLOOKUP($B891,Gas!$B$3:$E$2506,2)</f>
        <v>4.2300000000000004</v>
      </c>
      <c r="V891" s="44">
        <f t="shared" si="153"/>
        <v>14.695035460992905</v>
      </c>
      <c r="W891" s="5">
        <f>VLOOKUP($B891,Gas!$B$3:$E$2506,4)</f>
        <v>0.31861254668544942</v>
      </c>
    </row>
    <row r="892" spans="1:23" x14ac:dyDescent="0.2">
      <c r="A892" s="43">
        <f t="shared" si="156"/>
        <v>41</v>
      </c>
      <c r="B892" s="91">
        <v>37021</v>
      </c>
      <c r="C892" s="92">
        <v>57.73</v>
      </c>
      <c r="D892" s="4">
        <f t="shared" si="151"/>
        <v>-7.3934736986549773E-2</v>
      </c>
      <c r="E892" s="100">
        <f t="shared" si="157"/>
        <v>4.2531903525444372</v>
      </c>
      <c r="F892" s="2"/>
      <c r="G892" s="8">
        <f t="shared" si="160"/>
        <v>0</v>
      </c>
      <c r="H892" s="8">
        <f t="shared" si="160"/>
        <v>0</v>
      </c>
      <c r="I892" s="8">
        <f t="shared" si="160"/>
        <v>0</v>
      </c>
      <c r="J892" s="8">
        <f t="shared" si="160"/>
        <v>0</v>
      </c>
      <c r="K892" s="8">
        <f t="shared" si="160"/>
        <v>0</v>
      </c>
      <c r="L892" s="8">
        <f t="shared" si="160"/>
        <v>0</v>
      </c>
      <c r="M892" s="8">
        <f t="shared" si="160"/>
        <v>37.729999999999997</v>
      </c>
      <c r="N892" s="8">
        <f t="shared" si="160"/>
        <v>32.729999999999997</v>
      </c>
      <c r="O892" s="8">
        <f t="shared" si="160"/>
        <v>27.729999999999997</v>
      </c>
      <c r="P892" s="8">
        <f t="shared" si="160"/>
        <v>22.729999999999997</v>
      </c>
      <c r="Q892" s="8">
        <f t="shared" si="160"/>
        <v>17.729999999999997</v>
      </c>
      <c r="R892" s="8">
        <f t="shared" si="160"/>
        <v>7.7299999999999969</v>
      </c>
      <c r="S892" s="8">
        <f t="shared" si="160"/>
        <v>0</v>
      </c>
      <c r="T892" s="21">
        <f t="shared" si="152"/>
        <v>41</v>
      </c>
      <c r="U892" s="19">
        <f>VLOOKUP($B892,Gas!$B$3:$E$2506,2)</f>
        <v>4.1449999999999996</v>
      </c>
      <c r="V892" s="44">
        <f t="shared" si="153"/>
        <v>13.927623642943306</v>
      </c>
      <c r="W892" s="5">
        <f>VLOOKUP($B892,Gas!$B$3:$E$2506,4)</f>
        <v>0.3083107345966849</v>
      </c>
    </row>
    <row r="893" spans="1:23" x14ac:dyDescent="0.2">
      <c r="A893" s="43">
        <f t="shared" si="156"/>
        <v>41</v>
      </c>
      <c r="B893" s="91">
        <v>37022</v>
      </c>
      <c r="C893" s="92">
        <v>66.349999999999994</v>
      </c>
      <c r="D893" s="4">
        <f t="shared" si="151"/>
        <v>0.13916679170537424</v>
      </c>
      <c r="E893" s="100">
        <f t="shared" si="157"/>
        <v>4.2922718073047266</v>
      </c>
      <c r="F893" s="2"/>
      <c r="G893" s="8">
        <f t="shared" si="160"/>
        <v>0</v>
      </c>
      <c r="H893" s="8">
        <f t="shared" si="160"/>
        <v>0</v>
      </c>
      <c r="I893" s="8">
        <f t="shared" si="160"/>
        <v>0</v>
      </c>
      <c r="J893" s="8">
        <f t="shared" si="160"/>
        <v>0</v>
      </c>
      <c r="K893" s="8">
        <f t="shared" si="160"/>
        <v>0</v>
      </c>
      <c r="L893" s="8">
        <f t="shared" si="160"/>
        <v>0</v>
      </c>
      <c r="M893" s="8">
        <f t="shared" si="160"/>
        <v>46.349999999999994</v>
      </c>
      <c r="N893" s="8">
        <f t="shared" si="160"/>
        <v>41.349999999999994</v>
      </c>
      <c r="O893" s="8">
        <f t="shared" si="160"/>
        <v>36.349999999999994</v>
      </c>
      <c r="P893" s="8">
        <f t="shared" si="160"/>
        <v>31.349999999999994</v>
      </c>
      <c r="Q893" s="8">
        <f t="shared" si="160"/>
        <v>26.349999999999994</v>
      </c>
      <c r="R893" s="8">
        <f t="shared" si="160"/>
        <v>16.349999999999994</v>
      </c>
      <c r="S893" s="8">
        <f t="shared" si="160"/>
        <v>0</v>
      </c>
      <c r="T893" s="21">
        <f t="shared" si="152"/>
        <v>41</v>
      </c>
      <c r="U893" s="19">
        <f>VLOOKUP($B893,Gas!$B$3:$E$2506,2)</f>
        <v>4.165</v>
      </c>
      <c r="V893" s="44">
        <f t="shared" si="153"/>
        <v>15.930372148859542</v>
      </c>
      <c r="W893" s="5">
        <f>VLOOKUP($B893,Gas!$B$3:$E$2506,4)</f>
        <v>0.32904760758964435</v>
      </c>
    </row>
    <row r="894" spans="1:23" x14ac:dyDescent="0.2">
      <c r="A894" s="43">
        <f t="shared" si="156"/>
        <v>41</v>
      </c>
      <c r="B894" s="91">
        <v>37025</v>
      </c>
      <c r="C894" s="92">
        <v>53.86</v>
      </c>
      <c r="D894" s="4">
        <f t="shared" si="151"/>
        <v>-0.20855567339476352</v>
      </c>
      <c r="E894" s="100">
        <f t="shared" si="157"/>
        <v>4.3707304522717942</v>
      </c>
      <c r="F894" s="2"/>
      <c r="G894" s="8">
        <f t="shared" ref="G894:S903" si="161">IF(G$1="P",MAX(0,G$2-$C894),IF(G$1="C",MAX(0,$C894-G$2)))</f>
        <v>0</v>
      </c>
      <c r="H894" s="8">
        <f t="shared" si="161"/>
        <v>0</v>
      </c>
      <c r="I894" s="8">
        <f t="shared" si="161"/>
        <v>0</v>
      </c>
      <c r="J894" s="8">
        <f t="shared" si="161"/>
        <v>0</v>
      </c>
      <c r="K894" s="8">
        <f t="shared" si="161"/>
        <v>0</v>
      </c>
      <c r="L894" s="8">
        <f t="shared" si="161"/>
        <v>0</v>
      </c>
      <c r="M894" s="8">
        <f t="shared" si="161"/>
        <v>33.86</v>
      </c>
      <c r="N894" s="8">
        <f t="shared" si="161"/>
        <v>28.86</v>
      </c>
      <c r="O894" s="8">
        <f t="shared" si="161"/>
        <v>23.86</v>
      </c>
      <c r="P894" s="8">
        <f t="shared" si="161"/>
        <v>18.86</v>
      </c>
      <c r="Q894" s="8">
        <f t="shared" si="161"/>
        <v>13.86</v>
      </c>
      <c r="R894" s="8">
        <f t="shared" si="161"/>
        <v>3.8599999999999994</v>
      </c>
      <c r="S894" s="8">
        <f t="shared" si="161"/>
        <v>0</v>
      </c>
      <c r="T894" s="21">
        <f t="shared" si="152"/>
        <v>41</v>
      </c>
      <c r="U894" s="19">
        <f>VLOOKUP($B894,Gas!$B$3:$E$2506,2)</f>
        <v>4.25</v>
      </c>
      <c r="V894" s="44">
        <f t="shared" si="153"/>
        <v>12.672941176470587</v>
      </c>
      <c r="W894" s="5">
        <f>VLOOKUP($B894,Gas!$B$3:$E$2506,4)</f>
        <v>0.32542998359290332</v>
      </c>
    </row>
    <row r="895" spans="1:23" x14ac:dyDescent="0.2">
      <c r="A895" s="43">
        <f t="shared" si="156"/>
        <v>41</v>
      </c>
      <c r="B895" s="91">
        <v>37026</v>
      </c>
      <c r="C895" s="92">
        <v>47.97</v>
      </c>
      <c r="D895" s="4">
        <f t="shared" si="151"/>
        <v>-0.11581227186948027</v>
      </c>
      <c r="E895" s="100">
        <f t="shared" si="157"/>
        <v>4.2302053056980977</v>
      </c>
      <c r="F895" s="2"/>
      <c r="G895" s="8">
        <f t="shared" si="161"/>
        <v>0</v>
      </c>
      <c r="H895" s="8">
        <f t="shared" si="161"/>
        <v>0</v>
      </c>
      <c r="I895" s="8">
        <f t="shared" si="161"/>
        <v>0</v>
      </c>
      <c r="J895" s="8">
        <f t="shared" si="161"/>
        <v>0</v>
      </c>
      <c r="K895" s="8">
        <f t="shared" si="161"/>
        <v>0</v>
      </c>
      <c r="L895" s="8">
        <f t="shared" si="161"/>
        <v>2.0300000000000011</v>
      </c>
      <c r="M895" s="8">
        <f t="shared" si="161"/>
        <v>27.97</v>
      </c>
      <c r="N895" s="8">
        <f t="shared" si="161"/>
        <v>22.97</v>
      </c>
      <c r="O895" s="8">
        <f t="shared" si="161"/>
        <v>17.97</v>
      </c>
      <c r="P895" s="8">
        <f t="shared" si="161"/>
        <v>12.969999999999999</v>
      </c>
      <c r="Q895" s="8">
        <f t="shared" si="161"/>
        <v>7.9699999999999989</v>
      </c>
      <c r="R895" s="8">
        <f t="shared" si="161"/>
        <v>0</v>
      </c>
      <c r="S895" s="8">
        <f t="shared" si="161"/>
        <v>0</v>
      </c>
      <c r="T895" s="21">
        <f t="shared" si="152"/>
        <v>41</v>
      </c>
      <c r="U895" s="19">
        <f>VLOOKUP($B895,Gas!$B$3:$E$2506,2)</f>
        <v>4.2750000000000004</v>
      </c>
      <c r="V895" s="44">
        <f t="shared" si="153"/>
        <v>11.221052631578946</v>
      </c>
      <c r="W895" s="5">
        <f>VLOOKUP($B895,Gas!$B$3:$E$2506,4)</f>
        <v>0.32074982946546904</v>
      </c>
    </row>
    <row r="896" spans="1:23" x14ac:dyDescent="0.2">
      <c r="A896" s="43">
        <f t="shared" si="156"/>
        <v>41</v>
      </c>
      <c r="B896" s="91">
        <v>37027</v>
      </c>
      <c r="C896" s="92">
        <v>52.86</v>
      </c>
      <c r="D896" s="4">
        <f t="shared" si="151"/>
        <v>9.707109366217051E-2</v>
      </c>
      <c r="E896" s="100">
        <f t="shared" si="157"/>
        <v>3.8778526316598749</v>
      </c>
      <c r="F896" s="2"/>
      <c r="G896" s="8">
        <f t="shared" si="161"/>
        <v>0</v>
      </c>
      <c r="H896" s="8">
        <f t="shared" si="161"/>
        <v>0</v>
      </c>
      <c r="I896" s="8">
        <f t="shared" si="161"/>
        <v>0</v>
      </c>
      <c r="J896" s="8">
        <f t="shared" si="161"/>
        <v>0</v>
      </c>
      <c r="K896" s="8">
        <f t="shared" si="161"/>
        <v>0</v>
      </c>
      <c r="L896" s="8">
        <f t="shared" si="161"/>
        <v>0</v>
      </c>
      <c r="M896" s="8">
        <f t="shared" si="161"/>
        <v>32.86</v>
      </c>
      <c r="N896" s="8">
        <f t="shared" si="161"/>
        <v>27.86</v>
      </c>
      <c r="O896" s="8">
        <f t="shared" si="161"/>
        <v>22.86</v>
      </c>
      <c r="P896" s="8">
        <f t="shared" si="161"/>
        <v>17.86</v>
      </c>
      <c r="Q896" s="8">
        <f t="shared" si="161"/>
        <v>12.86</v>
      </c>
      <c r="R896" s="8">
        <f t="shared" si="161"/>
        <v>2.8599999999999994</v>
      </c>
      <c r="S896" s="8">
        <f t="shared" si="161"/>
        <v>0</v>
      </c>
      <c r="T896" s="21">
        <f t="shared" si="152"/>
        <v>41</v>
      </c>
      <c r="U896" s="19">
        <f>VLOOKUP($B896,Gas!$B$3:$E$2506,2)</f>
        <v>4.4550000000000001</v>
      </c>
      <c r="V896" s="44">
        <f t="shared" si="153"/>
        <v>11.865319865319865</v>
      </c>
      <c r="W896" s="5">
        <f>VLOOKUP($B896,Gas!$B$3:$E$2506,4)</f>
        <v>0.42545068383264867</v>
      </c>
    </row>
    <row r="897" spans="1:23" x14ac:dyDescent="0.2">
      <c r="A897" s="43">
        <f t="shared" si="156"/>
        <v>41</v>
      </c>
      <c r="B897" s="91">
        <v>37028</v>
      </c>
      <c r="C897" s="92">
        <v>52.88</v>
      </c>
      <c r="D897" s="4">
        <f t="shared" si="151"/>
        <v>3.7828636728771416E-4</v>
      </c>
      <c r="E897" s="100">
        <f t="shared" si="157"/>
        <v>3.4310147027784925</v>
      </c>
      <c r="F897" s="2"/>
      <c r="G897" s="8">
        <f t="shared" si="161"/>
        <v>0</v>
      </c>
      <c r="H897" s="8">
        <f t="shared" si="161"/>
        <v>0</v>
      </c>
      <c r="I897" s="8">
        <f t="shared" si="161"/>
        <v>0</v>
      </c>
      <c r="J897" s="8">
        <f t="shared" si="161"/>
        <v>0</v>
      </c>
      <c r="K897" s="8">
        <f t="shared" si="161"/>
        <v>0</v>
      </c>
      <c r="L897" s="8">
        <f t="shared" si="161"/>
        <v>0</v>
      </c>
      <c r="M897" s="8">
        <f t="shared" si="161"/>
        <v>32.880000000000003</v>
      </c>
      <c r="N897" s="8">
        <f t="shared" si="161"/>
        <v>27.880000000000003</v>
      </c>
      <c r="O897" s="8">
        <f t="shared" si="161"/>
        <v>22.880000000000003</v>
      </c>
      <c r="P897" s="8">
        <f t="shared" si="161"/>
        <v>17.880000000000003</v>
      </c>
      <c r="Q897" s="8">
        <f t="shared" si="161"/>
        <v>12.880000000000003</v>
      </c>
      <c r="R897" s="8">
        <f t="shared" si="161"/>
        <v>2.8800000000000026</v>
      </c>
      <c r="S897" s="8">
        <f t="shared" si="161"/>
        <v>0</v>
      </c>
      <c r="T897" s="21">
        <f t="shared" si="152"/>
        <v>41</v>
      </c>
      <c r="U897" s="19">
        <f>VLOOKUP($B897,Gas!$B$3:$E$2506,2)</f>
        <v>4.47</v>
      </c>
      <c r="V897" s="44">
        <f t="shared" si="153"/>
        <v>11.829977628635348</v>
      </c>
      <c r="W897" s="5">
        <f>VLOOKUP($B897,Gas!$B$3:$E$2506,4)</f>
        <v>0.42614981841320138</v>
      </c>
    </row>
    <row r="898" spans="1:23" x14ac:dyDescent="0.2">
      <c r="A898" s="43">
        <f t="shared" si="156"/>
        <v>41</v>
      </c>
      <c r="B898" s="91">
        <v>37029</v>
      </c>
      <c r="C898" s="92">
        <v>51.98</v>
      </c>
      <c r="D898" s="4">
        <f t="shared" si="151"/>
        <v>-1.7166166330086701E-2</v>
      </c>
      <c r="E898" s="100">
        <f t="shared" si="157"/>
        <v>3.2939657152709412</v>
      </c>
      <c r="F898" s="2"/>
      <c r="G898" s="8">
        <f t="shared" si="161"/>
        <v>0</v>
      </c>
      <c r="H898" s="8">
        <f t="shared" si="161"/>
        <v>0</v>
      </c>
      <c r="I898" s="8">
        <f t="shared" si="161"/>
        <v>0</v>
      </c>
      <c r="J898" s="8">
        <f t="shared" si="161"/>
        <v>0</v>
      </c>
      <c r="K898" s="8">
        <f t="shared" si="161"/>
        <v>0</v>
      </c>
      <c r="L898" s="8">
        <f t="shared" si="161"/>
        <v>0</v>
      </c>
      <c r="M898" s="8">
        <f t="shared" si="161"/>
        <v>31.979999999999997</v>
      </c>
      <c r="N898" s="8">
        <f t="shared" si="161"/>
        <v>26.979999999999997</v>
      </c>
      <c r="O898" s="8">
        <f t="shared" si="161"/>
        <v>21.979999999999997</v>
      </c>
      <c r="P898" s="8">
        <f t="shared" si="161"/>
        <v>16.979999999999997</v>
      </c>
      <c r="Q898" s="8">
        <f t="shared" si="161"/>
        <v>11.979999999999997</v>
      </c>
      <c r="R898" s="8">
        <f t="shared" si="161"/>
        <v>1.9799999999999969</v>
      </c>
      <c r="S898" s="8">
        <f t="shared" si="161"/>
        <v>0</v>
      </c>
      <c r="T898" s="21">
        <f t="shared" si="152"/>
        <v>41</v>
      </c>
      <c r="U898" s="19">
        <f>VLOOKUP($B898,Gas!$B$3:$E$2506,2)</f>
        <v>4.18</v>
      </c>
      <c r="V898" s="44">
        <f t="shared" si="153"/>
        <v>12.435406698564593</v>
      </c>
      <c r="W898" s="5">
        <f>VLOOKUP($B898,Gas!$B$3:$E$2506,4)</f>
        <v>0.54723849565008331</v>
      </c>
    </row>
    <row r="899" spans="1:23" x14ac:dyDescent="0.2">
      <c r="A899" s="43">
        <f t="shared" si="156"/>
        <v>41</v>
      </c>
      <c r="B899" s="91">
        <v>37032</v>
      </c>
      <c r="C899" s="92">
        <v>52.51</v>
      </c>
      <c r="D899" s="4">
        <f t="shared" si="151"/>
        <v>1.0144598436423683E-2</v>
      </c>
      <c r="E899" s="100">
        <f t="shared" si="157"/>
        <v>2.0884980854141304</v>
      </c>
      <c r="F899" s="2"/>
      <c r="G899" s="8">
        <f t="shared" si="161"/>
        <v>0</v>
      </c>
      <c r="H899" s="8">
        <f t="shared" si="161"/>
        <v>0</v>
      </c>
      <c r="I899" s="8">
        <f t="shared" si="161"/>
        <v>0</v>
      </c>
      <c r="J899" s="8">
        <f t="shared" si="161"/>
        <v>0</v>
      </c>
      <c r="K899" s="8">
        <f t="shared" si="161"/>
        <v>0</v>
      </c>
      <c r="L899" s="8">
        <f t="shared" si="161"/>
        <v>0</v>
      </c>
      <c r="M899" s="8">
        <f t="shared" si="161"/>
        <v>32.51</v>
      </c>
      <c r="N899" s="8">
        <f t="shared" si="161"/>
        <v>27.509999999999998</v>
      </c>
      <c r="O899" s="8">
        <f t="shared" si="161"/>
        <v>22.509999999999998</v>
      </c>
      <c r="P899" s="8">
        <f t="shared" si="161"/>
        <v>17.509999999999998</v>
      </c>
      <c r="Q899" s="8">
        <f t="shared" si="161"/>
        <v>12.509999999999998</v>
      </c>
      <c r="R899" s="8">
        <f t="shared" si="161"/>
        <v>2.509999999999998</v>
      </c>
      <c r="S899" s="8">
        <f t="shared" si="161"/>
        <v>0</v>
      </c>
      <c r="T899" s="21">
        <f t="shared" si="152"/>
        <v>41</v>
      </c>
      <c r="U899" s="19">
        <f>VLOOKUP($B899,Gas!$B$3:$E$2506,2)</f>
        <v>4.1500000000000004</v>
      </c>
      <c r="V899" s="44">
        <f t="shared" si="153"/>
        <v>12.653012048192769</v>
      </c>
      <c r="W899" s="5">
        <f>VLOOKUP($B899,Gas!$B$3:$E$2506,4)</f>
        <v>0.52145476472487706</v>
      </c>
    </row>
    <row r="900" spans="1:23" x14ac:dyDescent="0.2">
      <c r="A900" s="43">
        <f t="shared" si="156"/>
        <v>41</v>
      </c>
      <c r="B900" s="91">
        <v>37033</v>
      </c>
      <c r="C900" s="92">
        <v>50.38</v>
      </c>
      <c r="D900" s="4">
        <f t="shared" ref="D900:D963" si="162">LN(C900/C899)</f>
        <v>-4.1409356725303645E-2</v>
      </c>
      <c r="E900" s="100">
        <f t="shared" si="157"/>
        <v>1.982785625579442</v>
      </c>
      <c r="F900" s="2"/>
      <c r="G900" s="8">
        <f t="shared" si="161"/>
        <v>0</v>
      </c>
      <c r="H900" s="8">
        <f t="shared" si="161"/>
        <v>0</v>
      </c>
      <c r="I900" s="8">
        <f t="shared" si="161"/>
        <v>0</v>
      </c>
      <c r="J900" s="8">
        <f t="shared" si="161"/>
        <v>0</v>
      </c>
      <c r="K900" s="8">
        <f t="shared" si="161"/>
        <v>0</v>
      </c>
      <c r="L900" s="8">
        <f t="shared" si="161"/>
        <v>0</v>
      </c>
      <c r="M900" s="8">
        <f t="shared" si="161"/>
        <v>30.380000000000003</v>
      </c>
      <c r="N900" s="8">
        <f t="shared" si="161"/>
        <v>25.380000000000003</v>
      </c>
      <c r="O900" s="8">
        <f t="shared" si="161"/>
        <v>20.380000000000003</v>
      </c>
      <c r="P900" s="8">
        <f t="shared" si="161"/>
        <v>15.380000000000003</v>
      </c>
      <c r="Q900" s="8">
        <f t="shared" si="161"/>
        <v>10.380000000000003</v>
      </c>
      <c r="R900" s="8">
        <f t="shared" si="161"/>
        <v>0.38000000000000256</v>
      </c>
      <c r="S900" s="8">
        <f t="shared" si="161"/>
        <v>0</v>
      </c>
      <c r="T900" s="21">
        <f t="shared" ref="T900:T939" si="163">A900</f>
        <v>41</v>
      </c>
      <c r="U900" s="19">
        <f>VLOOKUP($B900,Gas!$B$3:$E$2506,2)</f>
        <v>4.1500000000000004</v>
      </c>
      <c r="V900" s="44">
        <f t="shared" ref="V900:V939" si="164">C900/U900</f>
        <v>12.139759036144579</v>
      </c>
      <c r="W900" s="5">
        <f>VLOOKUP($B900,Gas!$B$3:$E$2506,4)</f>
        <v>0.50310620529149153</v>
      </c>
    </row>
    <row r="901" spans="1:23" x14ac:dyDescent="0.2">
      <c r="A901" s="43">
        <f t="shared" si="156"/>
        <v>41</v>
      </c>
      <c r="B901" s="91">
        <v>37034</v>
      </c>
      <c r="C901" s="92">
        <v>49.09</v>
      </c>
      <c r="D901" s="4">
        <f t="shared" si="162"/>
        <v>-2.5938922854503044E-2</v>
      </c>
      <c r="E901" s="100">
        <f t="shared" si="157"/>
        <v>1.5668220230182222</v>
      </c>
      <c r="F901" s="2"/>
      <c r="G901" s="8">
        <f t="shared" si="161"/>
        <v>0</v>
      </c>
      <c r="H901" s="8">
        <f t="shared" si="161"/>
        <v>0</v>
      </c>
      <c r="I901" s="8">
        <f t="shared" si="161"/>
        <v>0</v>
      </c>
      <c r="J901" s="8">
        <f t="shared" si="161"/>
        <v>0</v>
      </c>
      <c r="K901" s="8">
        <f t="shared" si="161"/>
        <v>0</v>
      </c>
      <c r="L901" s="8">
        <f t="shared" si="161"/>
        <v>0.90999999999999659</v>
      </c>
      <c r="M901" s="8">
        <f t="shared" si="161"/>
        <v>29.090000000000003</v>
      </c>
      <c r="N901" s="8">
        <f t="shared" si="161"/>
        <v>24.090000000000003</v>
      </c>
      <c r="O901" s="8">
        <f t="shared" si="161"/>
        <v>19.090000000000003</v>
      </c>
      <c r="P901" s="8">
        <f t="shared" si="161"/>
        <v>14.090000000000003</v>
      </c>
      <c r="Q901" s="8">
        <f t="shared" si="161"/>
        <v>9.0900000000000034</v>
      </c>
      <c r="R901" s="8">
        <f t="shared" si="161"/>
        <v>0</v>
      </c>
      <c r="S901" s="8">
        <f t="shared" si="161"/>
        <v>0</v>
      </c>
      <c r="T901" s="21">
        <f t="shared" si="163"/>
        <v>41</v>
      </c>
      <c r="U901" s="19">
        <f>VLOOKUP($B901,Gas!$B$3:$E$2506,2)</f>
        <v>4.0350000000000001</v>
      </c>
      <c r="V901" s="44">
        <f t="shared" si="164"/>
        <v>12.166047087980173</v>
      </c>
      <c r="W901" s="5">
        <f>VLOOKUP($B901,Gas!$B$3:$E$2506,4)</f>
        <v>0.52584543333386924</v>
      </c>
    </row>
    <row r="902" spans="1:23" x14ac:dyDescent="0.2">
      <c r="A902" s="43">
        <f t="shared" si="156"/>
        <v>41</v>
      </c>
      <c r="B902" s="91">
        <v>37035</v>
      </c>
      <c r="C902" s="92">
        <v>45.6</v>
      </c>
      <c r="D902" s="4">
        <f t="shared" si="162"/>
        <v>-7.3747631549620801E-2</v>
      </c>
      <c r="E902" s="100">
        <f t="shared" si="157"/>
        <v>1.5666553446044882</v>
      </c>
      <c r="F902" s="2"/>
      <c r="G902" s="8">
        <f t="shared" si="161"/>
        <v>0</v>
      </c>
      <c r="H902" s="8">
        <f t="shared" si="161"/>
        <v>0</v>
      </c>
      <c r="I902" s="8">
        <f t="shared" si="161"/>
        <v>0</v>
      </c>
      <c r="J902" s="8">
        <f t="shared" si="161"/>
        <v>0</v>
      </c>
      <c r="K902" s="8">
        <f t="shared" si="161"/>
        <v>0</v>
      </c>
      <c r="L902" s="8">
        <f t="shared" si="161"/>
        <v>4.3999999999999986</v>
      </c>
      <c r="M902" s="8">
        <f t="shared" si="161"/>
        <v>25.6</v>
      </c>
      <c r="N902" s="8">
        <f t="shared" si="161"/>
        <v>20.6</v>
      </c>
      <c r="O902" s="8">
        <f t="shared" si="161"/>
        <v>15.600000000000001</v>
      </c>
      <c r="P902" s="8">
        <f t="shared" si="161"/>
        <v>10.600000000000001</v>
      </c>
      <c r="Q902" s="8">
        <f t="shared" si="161"/>
        <v>5.6000000000000014</v>
      </c>
      <c r="R902" s="8">
        <f t="shared" si="161"/>
        <v>0</v>
      </c>
      <c r="S902" s="8">
        <f t="shared" si="161"/>
        <v>0</v>
      </c>
      <c r="T902" s="21">
        <f t="shared" si="163"/>
        <v>41</v>
      </c>
      <c r="U902" s="19">
        <f>VLOOKUP($B902,Gas!$B$3:$E$2506,2)</f>
        <v>4.0949999999999998</v>
      </c>
      <c r="V902" s="44">
        <f t="shared" si="164"/>
        <v>11.135531135531137</v>
      </c>
      <c r="W902" s="5">
        <f>VLOOKUP($B902,Gas!$B$3:$E$2506,4)</f>
        <v>0.53914824596883004</v>
      </c>
    </row>
    <row r="903" spans="1:23" x14ac:dyDescent="0.2">
      <c r="A903" s="43">
        <f t="shared" si="156"/>
        <v>41</v>
      </c>
      <c r="B903" s="91">
        <v>37036</v>
      </c>
      <c r="C903" s="92">
        <v>44.85</v>
      </c>
      <c r="D903" s="4">
        <f t="shared" si="162"/>
        <v>-1.6584128015535295E-2</v>
      </c>
      <c r="E903" s="100">
        <f t="shared" si="157"/>
        <v>1.2855300977643822</v>
      </c>
      <c r="F903" s="2"/>
      <c r="G903" s="8">
        <f t="shared" si="161"/>
        <v>0</v>
      </c>
      <c r="H903" s="8">
        <f t="shared" si="161"/>
        <v>0</v>
      </c>
      <c r="I903" s="8">
        <f t="shared" si="161"/>
        <v>0</v>
      </c>
      <c r="J903" s="8">
        <f t="shared" si="161"/>
        <v>0</v>
      </c>
      <c r="K903" s="8">
        <f t="shared" si="161"/>
        <v>0</v>
      </c>
      <c r="L903" s="8">
        <f t="shared" si="161"/>
        <v>5.1499999999999986</v>
      </c>
      <c r="M903" s="8">
        <f t="shared" si="161"/>
        <v>24.85</v>
      </c>
      <c r="N903" s="8">
        <f t="shared" si="161"/>
        <v>19.850000000000001</v>
      </c>
      <c r="O903" s="8">
        <f t="shared" si="161"/>
        <v>14.850000000000001</v>
      </c>
      <c r="P903" s="8">
        <f t="shared" si="161"/>
        <v>9.8500000000000014</v>
      </c>
      <c r="Q903" s="8">
        <f t="shared" si="161"/>
        <v>4.8500000000000014</v>
      </c>
      <c r="R903" s="8">
        <f t="shared" si="161"/>
        <v>0</v>
      </c>
      <c r="S903" s="8">
        <f t="shared" si="161"/>
        <v>0</v>
      </c>
      <c r="T903" s="21">
        <f t="shared" si="163"/>
        <v>41</v>
      </c>
      <c r="U903" s="19">
        <f>VLOOKUP($B903,Gas!$B$3:$E$2506,2)</f>
        <v>4.125</v>
      </c>
      <c r="V903" s="44">
        <f t="shared" si="164"/>
        <v>10.872727272727273</v>
      </c>
      <c r="W903" s="5">
        <f>VLOOKUP($B903,Gas!$B$3:$E$2506,4)</f>
        <v>0.54025028597204461</v>
      </c>
    </row>
    <row r="904" spans="1:23" x14ac:dyDescent="0.2">
      <c r="A904" s="43">
        <f t="shared" si="156"/>
        <v>41</v>
      </c>
      <c r="B904" s="91">
        <v>37040</v>
      </c>
      <c r="C904" s="92">
        <v>45.62</v>
      </c>
      <c r="D904" s="4">
        <f t="shared" si="162"/>
        <v>1.7022628351436777E-2</v>
      </c>
      <c r="E904" s="100">
        <f t="shared" si="157"/>
        <v>0.89546855190868424</v>
      </c>
      <c r="F904" s="2"/>
      <c r="G904" s="8">
        <f t="shared" ref="G904:S913" si="165">IF(G$1="P",MAX(0,G$2-$C904),IF(G$1="C",MAX(0,$C904-G$2)))</f>
        <v>0</v>
      </c>
      <c r="H904" s="8">
        <f t="shared" si="165"/>
        <v>0</v>
      </c>
      <c r="I904" s="8">
        <f t="shared" si="165"/>
        <v>0</v>
      </c>
      <c r="J904" s="8">
        <f t="shared" si="165"/>
        <v>0</v>
      </c>
      <c r="K904" s="8">
        <f t="shared" si="165"/>
        <v>0</v>
      </c>
      <c r="L904" s="8">
        <f t="shared" si="165"/>
        <v>4.3800000000000026</v>
      </c>
      <c r="M904" s="8">
        <f t="shared" si="165"/>
        <v>25.619999999999997</v>
      </c>
      <c r="N904" s="8">
        <f t="shared" si="165"/>
        <v>20.619999999999997</v>
      </c>
      <c r="O904" s="8">
        <f t="shared" si="165"/>
        <v>15.619999999999997</v>
      </c>
      <c r="P904" s="8">
        <f t="shared" si="165"/>
        <v>10.619999999999997</v>
      </c>
      <c r="Q904" s="8">
        <f t="shared" si="165"/>
        <v>5.6199999999999974</v>
      </c>
      <c r="R904" s="8">
        <f t="shared" si="165"/>
        <v>0</v>
      </c>
      <c r="S904" s="8">
        <f t="shared" si="165"/>
        <v>0</v>
      </c>
      <c r="T904" s="21">
        <f t="shared" si="163"/>
        <v>41</v>
      </c>
      <c r="U904" s="19">
        <f>VLOOKUP($B904,Gas!$B$3:$E$2506,2)</f>
        <v>3.84</v>
      </c>
      <c r="V904" s="44">
        <f t="shared" si="164"/>
        <v>11.880208333333334</v>
      </c>
      <c r="W904" s="5">
        <f>VLOOKUP($B904,Gas!$B$3:$E$2506,4)</f>
        <v>0.4758715539061667</v>
      </c>
    </row>
    <row r="905" spans="1:23" x14ac:dyDescent="0.2">
      <c r="A905" s="43">
        <f t="shared" si="156"/>
        <v>41</v>
      </c>
      <c r="B905" s="91">
        <v>37041</v>
      </c>
      <c r="C905" s="92">
        <v>39.880000000000003</v>
      </c>
      <c r="D905" s="4">
        <f t="shared" si="162"/>
        <v>-0.13447127176260423</v>
      </c>
      <c r="E905" s="100">
        <f t="shared" si="157"/>
        <v>0.955723854900974</v>
      </c>
      <c r="F905" s="2"/>
      <c r="G905" s="8">
        <f t="shared" si="165"/>
        <v>0</v>
      </c>
      <c r="H905" s="8">
        <f t="shared" si="165"/>
        <v>0</v>
      </c>
      <c r="I905" s="8">
        <f t="shared" si="165"/>
        <v>0</v>
      </c>
      <c r="J905" s="8">
        <f t="shared" si="165"/>
        <v>0</v>
      </c>
      <c r="K905" s="8">
        <f t="shared" si="165"/>
        <v>0.11999999999999744</v>
      </c>
      <c r="L905" s="8">
        <f t="shared" si="165"/>
        <v>10.119999999999997</v>
      </c>
      <c r="M905" s="8">
        <f t="shared" si="165"/>
        <v>19.880000000000003</v>
      </c>
      <c r="N905" s="8">
        <f t="shared" si="165"/>
        <v>14.880000000000003</v>
      </c>
      <c r="O905" s="8">
        <f t="shared" si="165"/>
        <v>9.8800000000000026</v>
      </c>
      <c r="P905" s="8">
        <f t="shared" si="165"/>
        <v>4.8800000000000026</v>
      </c>
      <c r="Q905" s="8">
        <f t="shared" si="165"/>
        <v>0</v>
      </c>
      <c r="R905" s="8">
        <f t="shared" si="165"/>
        <v>0</v>
      </c>
      <c r="S905" s="8">
        <f t="shared" si="165"/>
        <v>0</v>
      </c>
      <c r="T905" s="21">
        <f t="shared" si="163"/>
        <v>41</v>
      </c>
      <c r="U905" s="19">
        <f>VLOOKUP($B905,Gas!$B$3:$E$2506,2)</f>
        <v>3.86</v>
      </c>
      <c r="V905" s="44">
        <f t="shared" si="164"/>
        <v>10.331606217616581</v>
      </c>
      <c r="W905" s="5">
        <f>VLOOKUP($B905,Gas!$B$3:$E$2506,4)</f>
        <v>0.48032278520818406</v>
      </c>
    </row>
    <row r="906" spans="1:23" x14ac:dyDescent="0.2">
      <c r="A906" s="43">
        <f t="shared" si="156"/>
        <v>41</v>
      </c>
      <c r="B906" s="91">
        <v>37042</v>
      </c>
      <c r="C906" s="92">
        <v>36.75</v>
      </c>
      <c r="D906" s="4">
        <f t="shared" si="162"/>
        <v>-8.1736719434792007E-2</v>
      </c>
      <c r="E906" s="100">
        <f t="shared" si="157"/>
        <v>0.75163470107772223</v>
      </c>
      <c r="F906" s="2"/>
      <c r="G906" s="8">
        <f t="shared" si="165"/>
        <v>0</v>
      </c>
      <c r="H906" s="8">
        <f t="shared" si="165"/>
        <v>0</v>
      </c>
      <c r="I906" s="8">
        <f t="shared" si="165"/>
        <v>0</v>
      </c>
      <c r="J906" s="8">
        <f t="shared" si="165"/>
        <v>0</v>
      </c>
      <c r="K906" s="8">
        <f t="shared" si="165"/>
        <v>3.25</v>
      </c>
      <c r="L906" s="8">
        <f t="shared" si="165"/>
        <v>13.25</v>
      </c>
      <c r="M906" s="8">
        <f t="shared" si="165"/>
        <v>16.75</v>
      </c>
      <c r="N906" s="8">
        <f t="shared" si="165"/>
        <v>11.75</v>
      </c>
      <c r="O906" s="8">
        <f t="shared" si="165"/>
        <v>6.75</v>
      </c>
      <c r="P906" s="8">
        <f t="shared" si="165"/>
        <v>1.75</v>
      </c>
      <c r="Q906" s="8">
        <f t="shared" si="165"/>
        <v>0</v>
      </c>
      <c r="R906" s="8">
        <f t="shared" si="165"/>
        <v>0</v>
      </c>
      <c r="S906" s="8">
        <f t="shared" si="165"/>
        <v>0</v>
      </c>
      <c r="T906" s="21">
        <f t="shared" si="163"/>
        <v>41</v>
      </c>
      <c r="U906" s="19">
        <f>VLOOKUP($B906,Gas!$B$3:$E$2506,2)</f>
        <v>3.67</v>
      </c>
      <c r="V906" s="44">
        <f t="shared" si="164"/>
        <v>10.013623978201634</v>
      </c>
      <c r="W906" s="5">
        <f>VLOOKUP($B906,Gas!$B$3:$E$2506,4)</f>
        <v>0.54225968628582866</v>
      </c>
    </row>
    <row r="907" spans="1:23" x14ac:dyDescent="0.2">
      <c r="A907" s="43">
        <f t="shared" si="156"/>
        <v>42</v>
      </c>
      <c r="B907" s="91">
        <v>37043</v>
      </c>
      <c r="C907" s="92">
        <v>37.42</v>
      </c>
      <c r="D907" s="4">
        <f t="shared" si="162"/>
        <v>1.8067095187098016E-2</v>
      </c>
      <c r="E907" s="100">
        <f t="shared" si="157"/>
        <v>0.78030201796598508</v>
      </c>
      <c r="F907" s="2"/>
      <c r="G907" s="8">
        <f t="shared" si="165"/>
        <v>0</v>
      </c>
      <c r="H907" s="8">
        <f t="shared" si="165"/>
        <v>0</v>
      </c>
      <c r="I907" s="8">
        <f t="shared" si="165"/>
        <v>0</v>
      </c>
      <c r="J907" s="8">
        <f t="shared" si="165"/>
        <v>0</v>
      </c>
      <c r="K907" s="8">
        <f t="shared" si="165"/>
        <v>2.5799999999999983</v>
      </c>
      <c r="L907" s="8">
        <f t="shared" si="165"/>
        <v>12.579999999999998</v>
      </c>
      <c r="M907" s="8">
        <f t="shared" si="165"/>
        <v>17.420000000000002</v>
      </c>
      <c r="N907" s="8">
        <f t="shared" si="165"/>
        <v>12.420000000000002</v>
      </c>
      <c r="O907" s="8">
        <f t="shared" si="165"/>
        <v>7.4200000000000017</v>
      </c>
      <c r="P907" s="8">
        <f t="shared" si="165"/>
        <v>2.4200000000000017</v>
      </c>
      <c r="Q907" s="8">
        <f t="shared" si="165"/>
        <v>0</v>
      </c>
      <c r="R907" s="8">
        <f t="shared" si="165"/>
        <v>0</v>
      </c>
      <c r="S907" s="8">
        <f t="shared" si="165"/>
        <v>0</v>
      </c>
      <c r="T907" s="21">
        <f t="shared" si="163"/>
        <v>42</v>
      </c>
      <c r="U907" s="19">
        <f>VLOOKUP($B907,Gas!$B$3:$E$2506,2)</f>
        <v>3.73</v>
      </c>
      <c r="V907" s="44">
        <f t="shared" si="164"/>
        <v>10.032171581769438</v>
      </c>
      <c r="W907" s="5">
        <f>VLOOKUP($B907,Gas!$B$3:$E$2506,4)</f>
        <v>0.56551923698624862</v>
      </c>
    </row>
    <row r="908" spans="1:23" x14ac:dyDescent="0.2">
      <c r="A908" s="43">
        <f t="shared" si="156"/>
        <v>42</v>
      </c>
      <c r="B908" s="91">
        <v>37046</v>
      </c>
      <c r="C908" s="92">
        <v>38.950000000000003</v>
      </c>
      <c r="D908" s="4">
        <f t="shared" si="162"/>
        <v>4.007345147081378E-2</v>
      </c>
      <c r="E908" s="100">
        <f t="shared" si="157"/>
        <v>0.86380699627907531</v>
      </c>
      <c r="F908" s="2"/>
      <c r="G908" s="8">
        <f t="shared" si="165"/>
        <v>0</v>
      </c>
      <c r="H908" s="8">
        <f t="shared" si="165"/>
        <v>0</v>
      </c>
      <c r="I908" s="8">
        <f t="shared" si="165"/>
        <v>0</v>
      </c>
      <c r="J908" s="8">
        <f t="shared" si="165"/>
        <v>0</v>
      </c>
      <c r="K908" s="8">
        <f t="shared" si="165"/>
        <v>1.0499999999999972</v>
      </c>
      <c r="L908" s="8">
        <f t="shared" si="165"/>
        <v>11.049999999999997</v>
      </c>
      <c r="M908" s="8">
        <f t="shared" si="165"/>
        <v>18.950000000000003</v>
      </c>
      <c r="N908" s="8">
        <f t="shared" si="165"/>
        <v>13.950000000000003</v>
      </c>
      <c r="O908" s="8">
        <f t="shared" si="165"/>
        <v>8.9500000000000028</v>
      </c>
      <c r="P908" s="8">
        <f t="shared" si="165"/>
        <v>3.9500000000000028</v>
      </c>
      <c r="Q908" s="8">
        <f t="shared" si="165"/>
        <v>0</v>
      </c>
      <c r="R908" s="8">
        <f t="shared" si="165"/>
        <v>0</v>
      </c>
      <c r="S908" s="8">
        <f t="shared" si="165"/>
        <v>0</v>
      </c>
      <c r="T908" s="21">
        <f t="shared" si="163"/>
        <v>42</v>
      </c>
      <c r="U908" s="19">
        <f>VLOOKUP($B908,Gas!$B$3:$E$2506,2)</f>
        <v>3.7050000000000001</v>
      </c>
      <c r="V908" s="44">
        <f t="shared" si="164"/>
        <v>10.512820512820513</v>
      </c>
      <c r="W908" s="5">
        <f>VLOOKUP($B908,Gas!$B$3:$E$2506,4)</f>
        <v>0.52728465762485333</v>
      </c>
    </row>
    <row r="909" spans="1:23" x14ac:dyDescent="0.2">
      <c r="A909" s="43">
        <f t="shared" si="156"/>
        <v>42</v>
      </c>
      <c r="B909" s="91">
        <v>37047</v>
      </c>
      <c r="C909" s="92">
        <v>36.79</v>
      </c>
      <c r="D909" s="4">
        <f t="shared" si="162"/>
        <v>-5.7052703200074349E-2</v>
      </c>
      <c r="E909" s="100">
        <f t="shared" si="157"/>
        <v>0.8446570372711053</v>
      </c>
      <c r="F909" s="2"/>
      <c r="G909" s="8">
        <f t="shared" si="165"/>
        <v>0</v>
      </c>
      <c r="H909" s="8">
        <f t="shared" si="165"/>
        <v>0</v>
      </c>
      <c r="I909" s="8">
        <f t="shared" si="165"/>
        <v>0</v>
      </c>
      <c r="J909" s="8">
        <f t="shared" si="165"/>
        <v>0</v>
      </c>
      <c r="K909" s="8">
        <f t="shared" si="165"/>
        <v>3.2100000000000009</v>
      </c>
      <c r="L909" s="8">
        <f t="shared" si="165"/>
        <v>13.21</v>
      </c>
      <c r="M909" s="8">
        <f t="shared" si="165"/>
        <v>16.79</v>
      </c>
      <c r="N909" s="8">
        <f t="shared" si="165"/>
        <v>11.79</v>
      </c>
      <c r="O909" s="8">
        <f t="shared" si="165"/>
        <v>6.7899999999999991</v>
      </c>
      <c r="P909" s="8">
        <f t="shared" si="165"/>
        <v>1.7899999999999991</v>
      </c>
      <c r="Q909" s="8">
        <f t="shared" si="165"/>
        <v>0</v>
      </c>
      <c r="R909" s="8">
        <f t="shared" si="165"/>
        <v>0</v>
      </c>
      <c r="S909" s="8">
        <f t="shared" si="165"/>
        <v>0</v>
      </c>
      <c r="T909" s="21">
        <f t="shared" si="163"/>
        <v>42</v>
      </c>
      <c r="U909" s="19">
        <f>VLOOKUP($B909,Gas!$B$3:$E$2506,2)</f>
        <v>3.9449999999999998</v>
      </c>
      <c r="V909" s="44">
        <f t="shared" si="164"/>
        <v>9.3257287705956902</v>
      </c>
      <c r="W909" s="5">
        <f>VLOOKUP($B909,Gas!$B$3:$E$2506,4)</f>
        <v>0.52320061033710263</v>
      </c>
    </row>
    <row r="910" spans="1:23" x14ac:dyDescent="0.2">
      <c r="A910" s="43">
        <f t="shared" si="156"/>
        <v>42</v>
      </c>
      <c r="B910" s="91">
        <v>37048</v>
      </c>
      <c r="C910" s="92">
        <v>35.78</v>
      </c>
      <c r="D910" s="4">
        <f t="shared" si="162"/>
        <v>-2.7836991036109818E-2</v>
      </c>
      <c r="E910" s="100">
        <f t="shared" si="157"/>
        <v>0.84478020386308583</v>
      </c>
      <c r="F910" s="2"/>
      <c r="G910" s="8">
        <f t="shared" si="165"/>
        <v>0</v>
      </c>
      <c r="H910" s="8">
        <f t="shared" si="165"/>
        <v>0</v>
      </c>
      <c r="I910" s="8">
        <f t="shared" si="165"/>
        <v>0</v>
      </c>
      <c r="J910" s="8">
        <f t="shared" si="165"/>
        <v>0</v>
      </c>
      <c r="K910" s="8">
        <f t="shared" si="165"/>
        <v>4.2199999999999989</v>
      </c>
      <c r="L910" s="8">
        <f t="shared" si="165"/>
        <v>14.219999999999999</v>
      </c>
      <c r="M910" s="8">
        <f t="shared" si="165"/>
        <v>15.780000000000001</v>
      </c>
      <c r="N910" s="8">
        <f t="shared" si="165"/>
        <v>10.780000000000001</v>
      </c>
      <c r="O910" s="8">
        <f t="shared" si="165"/>
        <v>5.7800000000000011</v>
      </c>
      <c r="P910" s="8">
        <f t="shared" si="165"/>
        <v>0.78000000000000114</v>
      </c>
      <c r="Q910" s="8">
        <f t="shared" si="165"/>
        <v>0</v>
      </c>
      <c r="R910" s="8">
        <f t="shared" si="165"/>
        <v>0</v>
      </c>
      <c r="S910" s="8">
        <f t="shared" si="165"/>
        <v>0</v>
      </c>
      <c r="T910" s="21">
        <f t="shared" si="163"/>
        <v>42</v>
      </c>
      <c r="U910" s="19">
        <f>VLOOKUP($B910,Gas!$B$3:$E$2506,2)</f>
        <v>3.9849999999999999</v>
      </c>
      <c r="V910" s="44">
        <f t="shared" si="164"/>
        <v>8.9786700125470524</v>
      </c>
      <c r="W910" s="5">
        <f>VLOOKUP($B910,Gas!$B$3:$E$2506,4)</f>
        <v>0.52463914293898484</v>
      </c>
    </row>
    <row r="911" spans="1:23" x14ac:dyDescent="0.2">
      <c r="A911" s="43">
        <f t="shared" si="156"/>
        <v>42</v>
      </c>
      <c r="B911" s="91">
        <v>37049</v>
      </c>
      <c r="C911" s="92">
        <v>35.67</v>
      </c>
      <c r="D911" s="4">
        <f t="shared" si="162"/>
        <v>-3.0790787097728909E-3</v>
      </c>
      <c r="E911" s="100">
        <f t="shared" si="157"/>
        <v>0.85862416717426437</v>
      </c>
      <c r="F911" s="2"/>
      <c r="G911" s="8">
        <f t="shared" si="165"/>
        <v>0</v>
      </c>
      <c r="H911" s="8">
        <f t="shared" si="165"/>
        <v>0</v>
      </c>
      <c r="I911" s="8">
        <f t="shared" si="165"/>
        <v>0</v>
      </c>
      <c r="J911" s="8">
        <f t="shared" si="165"/>
        <v>0</v>
      </c>
      <c r="K911" s="8">
        <f t="shared" si="165"/>
        <v>4.3299999999999983</v>
      </c>
      <c r="L911" s="8">
        <f t="shared" si="165"/>
        <v>14.329999999999998</v>
      </c>
      <c r="M911" s="8">
        <f t="shared" si="165"/>
        <v>15.670000000000002</v>
      </c>
      <c r="N911" s="8">
        <f t="shared" si="165"/>
        <v>10.670000000000002</v>
      </c>
      <c r="O911" s="8">
        <f t="shared" si="165"/>
        <v>5.6700000000000017</v>
      </c>
      <c r="P911" s="8">
        <f t="shared" si="165"/>
        <v>0.67000000000000171</v>
      </c>
      <c r="Q911" s="8">
        <f t="shared" si="165"/>
        <v>0</v>
      </c>
      <c r="R911" s="8">
        <f t="shared" si="165"/>
        <v>0</v>
      </c>
      <c r="S911" s="8">
        <f t="shared" si="165"/>
        <v>0</v>
      </c>
      <c r="T911" s="21">
        <f t="shared" si="163"/>
        <v>42</v>
      </c>
      <c r="U911" s="19">
        <f>VLOOKUP($B911,Gas!$B$3:$E$2506,2)</f>
        <v>3.75</v>
      </c>
      <c r="V911" s="44">
        <f t="shared" si="164"/>
        <v>9.5120000000000005</v>
      </c>
      <c r="W911" s="5">
        <f>VLOOKUP($B911,Gas!$B$3:$E$2506,4)</f>
        <v>0.65449567075020709</v>
      </c>
    </row>
    <row r="912" spans="1:23" x14ac:dyDescent="0.2">
      <c r="A912" s="43">
        <f t="shared" si="156"/>
        <v>42</v>
      </c>
      <c r="B912" s="91">
        <v>37050</v>
      </c>
      <c r="C912" s="92">
        <v>37.380000000000003</v>
      </c>
      <c r="D912" s="4">
        <f t="shared" si="162"/>
        <v>4.6825802656616677E-2</v>
      </c>
      <c r="E912" s="100">
        <f t="shared" si="157"/>
        <v>0.90586878167565998</v>
      </c>
      <c r="F912" s="2"/>
      <c r="G912" s="8">
        <f t="shared" si="165"/>
        <v>0</v>
      </c>
      <c r="H912" s="8">
        <f t="shared" si="165"/>
        <v>0</v>
      </c>
      <c r="I912" s="8">
        <f t="shared" si="165"/>
        <v>0</v>
      </c>
      <c r="J912" s="8">
        <f t="shared" si="165"/>
        <v>0</v>
      </c>
      <c r="K912" s="8">
        <f t="shared" si="165"/>
        <v>2.6199999999999974</v>
      </c>
      <c r="L912" s="8">
        <f t="shared" si="165"/>
        <v>12.619999999999997</v>
      </c>
      <c r="M912" s="8">
        <f t="shared" si="165"/>
        <v>17.380000000000003</v>
      </c>
      <c r="N912" s="8">
        <f t="shared" si="165"/>
        <v>12.380000000000003</v>
      </c>
      <c r="O912" s="8">
        <f t="shared" si="165"/>
        <v>7.3800000000000026</v>
      </c>
      <c r="P912" s="8">
        <f t="shared" si="165"/>
        <v>2.3800000000000026</v>
      </c>
      <c r="Q912" s="8">
        <f t="shared" si="165"/>
        <v>0</v>
      </c>
      <c r="R912" s="8">
        <f t="shared" si="165"/>
        <v>0</v>
      </c>
      <c r="S912" s="8">
        <f t="shared" si="165"/>
        <v>0</v>
      </c>
      <c r="T912" s="21">
        <f t="shared" si="163"/>
        <v>42</v>
      </c>
      <c r="U912" s="19">
        <f>VLOOKUP($B912,Gas!$B$3:$E$2506,2)</f>
        <v>3.68</v>
      </c>
      <c r="V912" s="44">
        <f t="shared" si="164"/>
        <v>10.157608695652174</v>
      </c>
      <c r="W912" s="5">
        <f>VLOOKUP($B912,Gas!$B$3:$E$2506,4)</f>
        <v>0.66158865544546275</v>
      </c>
    </row>
    <row r="913" spans="1:23" x14ac:dyDescent="0.2">
      <c r="A913" s="43">
        <f t="shared" si="156"/>
        <v>42</v>
      </c>
      <c r="B913" s="91">
        <v>37053</v>
      </c>
      <c r="C913" s="92">
        <v>41.76</v>
      </c>
      <c r="D913" s="4">
        <f t="shared" si="162"/>
        <v>0.11080314154696642</v>
      </c>
      <c r="E913" s="100">
        <f t="shared" si="157"/>
        <v>1.1178512436652119</v>
      </c>
      <c r="F913" s="2"/>
      <c r="G913" s="8">
        <f t="shared" si="165"/>
        <v>0</v>
      </c>
      <c r="H913" s="8">
        <f t="shared" si="165"/>
        <v>0</v>
      </c>
      <c r="I913" s="8">
        <f t="shared" si="165"/>
        <v>0</v>
      </c>
      <c r="J913" s="8">
        <f t="shared" si="165"/>
        <v>0</v>
      </c>
      <c r="K913" s="8">
        <f t="shared" si="165"/>
        <v>0</v>
      </c>
      <c r="L913" s="8">
        <f t="shared" si="165"/>
        <v>8.240000000000002</v>
      </c>
      <c r="M913" s="8">
        <f t="shared" si="165"/>
        <v>21.759999999999998</v>
      </c>
      <c r="N913" s="8">
        <f t="shared" si="165"/>
        <v>16.759999999999998</v>
      </c>
      <c r="O913" s="8">
        <f t="shared" si="165"/>
        <v>11.759999999999998</v>
      </c>
      <c r="P913" s="8">
        <f t="shared" si="165"/>
        <v>6.759999999999998</v>
      </c>
      <c r="Q913" s="8">
        <f t="shared" si="165"/>
        <v>1.759999999999998</v>
      </c>
      <c r="R913" s="8">
        <f t="shared" si="165"/>
        <v>0</v>
      </c>
      <c r="S913" s="8">
        <f t="shared" si="165"/>
        <v>0</v>
      </c>
      <c r="T913" s="21">
        <f t="shared" si="163"/>
        <v>42</v>
      </c>
      <c r="U913" s="19">
        <f>VLOOKUP($B913,Gas!$B$3:$E$2506,2)</f>
        <v>3.625</v>
      </c>
      <c r="V913" s="44">
        <f t="shared" si="164"/>
        <v>11.52</v>
      </c>
      <c r="W913" s="5">
        <f>VLOOKUP($B913,Gas!$B$3:$E$2506,4)</f>
        <v>0.57952475127311009</v>
      </c>
    </row>
    <row r="914" spans="1:23" x14ac:dyDescent="0.2">
      <c r="A914" s="43">
        <f t="shared" si="156"/>
        <v>42</v>
      </c>
      <c r="B914" s="91">
        <v>37054</v>
      </c>
      <c r="C914" s="92">
        <v>50.71</v>
      </c>
      <c r="D914" s="4">
        <f t="shared" si="162"/>
        <v>0.19418418623254441</v>
      </c>
      <c r="E914" s="100">
        <f t="shared" si="157"/>
        <v>1.5073313433879492</v>
      </c>
      <c r="F914" s="2"/>
      <c r="G914" s="8">
        <f t="shared" ref="G914:S923" si="166">IF(G$1="P",MAX(0,G$2-$C914),IF(G$1="C",MAX(0,$C914-G$2)))</f>
        <v>0</v>
      </c>
      <c r="H914" s="8">
        <f t="shared" si="166"/>
        <v>0</v>
      </c>
      <c r="I914" s="8">
        <f t="shared" si="166"/>
        <v>0</v>
      </c>
      <c r="J914" s="8">
        <f t="shared" si="166"/>
        <v>0</v>
      </c>
      <c r="K914" s="8">
        <f t="shared" si="166"/>
        <v>0</v>
      </c>
      <c r="L914" s="8">
        <f t="shared" si="166"/>
        <v>0</v>
      </c>
      <c r="M914" s="8">
        <f t="shared" si="166"/>
        <v>30.71</v>
      </c>
      <c r="N914" s="8">
        <f t="shared" si="166"/>
        <v>25.71</v>
      </c>
      <c r="O914" s="8">
        <f t="shared" si="166"/>
        <v>20.71</v>
      </c>
      <c r="P914" s="8">
        <f t="shared" si="166"/>
        <v>15.71</v>
      </c>
      <c r="Q914" s="8">
        <f t="shared" si="166"/>
        <v>10.71</v>
      </c>
      <c r="R914" s="8">
        <f t="shared" si="166"/>
        <v>0.71000000000000085</v>
      </c>
      <c r="S914" s="8">
        <f t="shared" si="166"/>
        <v>0</v>
      </c>
      <c r="T914" s="21">
        <f t="shared" si="163"/>
        <v>42</v>
      </c>
      <c r="U914" s="19">
        <f>VLOOKUP($B914,Gas!$B$3:$E$2506,2)</f>
        <v>3.86</v>
      </c>
      <c r="V914" s="44">
        <f t="shared" si="164"/>
        <v>13.137305699481866</v>
      </c>
      <c r="W914" s="5">
        <f>VLOOKUP($B914,Gas!$B$3:$E$2506,4)</f>
        <v>0.70037110015154536</v>
      </c>
    </row>
    <row r="915" spans="1:23" x14ac:dyDescent="0.2">
      <c r="A915" s="43">
        <f t="shared" si="156"/>
        <v>42</v>
      </c>
      <c r="B915" s="91">
        <v>37055</v>
      </c>
      <c r="C915" s="92">
        <v>49.44</v>
      </c>
      <c r="D915" s="4">
        <f t="shared" si="162"/>
        <v>-2.5363316657492373E-2</v>
      </c>
      <c r="E915" s="100">
        <f t="shared" si="157"/>
        <v>1.3001690041551424</v>
      </c>
      <c r="F915" s="2"/>
      <c r="G915" s="8">
        <f t="shared" si="166"/>
        <v>0</v>
      </c>
      <c r="H915" s="8">
        <f t="shared" si="166"/>
        <v>0</v>
      </c>
      <c r="I915" s="8">
        <f t="shared" si="166"/>
        <v>0</v>
      </c>
      <c r="J915" s="8">
        <f t="shared" si="166"/>
        <v>0</v>
      </c>
      <c r="K915" s="8">
        <f t="shared" si="166"/>
        <v>0</v>
      </c>
      <c r="L915" s="8">
        <f t="shared" si="166"/>
        <v>0.56000000000000227</v>
      </c>
      <c r="M915" s="8">
        <f t="shared" si="166"/>
        <v>29.439999999999998</v>
      </c>
      <c r="N915" s="8">
        <f t="shared" si="166"/>
        <v>24.439999999999998</v>
      </c>
      <c r="O915" s="8">
        <f t="shared" si="166"/>
        <v>19.439999999999998</v>
      </c>
      <c r="P915" s="8">
        <f t="shared" si="166"/>
        <v>14.439999999999998</v>
      </c>
      <c r="Q915" s="8">
        <f t="shared" si="166"/>
        <v>9.4399999999999977</v>
      </c>
      <c r="R915" s="8">
        <f t="shared" si="166"/>
        <v>0</v>
      </c>
      <c r="S915" s="8">
        <f t="shared" si="166"/>
        <v>0</v>
      </c>
      <c r="T915" s="21">
        <f t="shared" si="163"/>
        <v>42</v>
      </c>
      <c r="U915" s="19">
        <f>VLOOKUP($B915,Gas!$B$3:$E$2506,2)</f>
        <v>3.9950000000000001</v>
      </c>
      <c r="V915" s="44">
        <f t="shared" si="164"/>
        <v>12.375469336670838</v>
      </c>
      <c r="W915" s="5">
        <f>VLOOKUP($B915,Gas!$B$3:$E$2506,4)</f>
        <v>0.72265170320584404</v>
      </c>
    </row>
    <row r="916" spans="1:23" x14ac:dyDescent="0.2">
      <c r="A916" s="43">
        <f t="shared" si="156"/>
        <v>42</v>
      </c>
      <c r="B916" s="91">
        <v>37056</v>
      </c>
      <c r="C916" s="92">
        <v>51.08</v>
      </c>
      <c r="D916" s="4">
        <f t="shared" si="162"/>
        <v>3.263321801490323E-2</v>
      </c>
      <c r="E916" s="100">
        <f t="shared" si="157"/>
        <v>1.1668634761176353</v>
      </c>
      <c r="F916" s="2"/>
      <c r="G916" s="8">
        <f t="shared" si="166"/>
        <v>0</v>
      </c>
      <c r="H916" s="8">
        <f t="shared" si="166"/>
        <v>0</v>
      </c>
      <c r="I916" s="8">
        <f t="shared" si="166"/>
        <v>0</v>
      </c>
      <c r="J916" s="8">
        <f t="shared" si="166"/>
        <v>0</v>
      </c>
      <c r="K916" s="8">
        <f t="shared" si="166"/>
        <v>0</v>
      </c>
      <c r="L916" s="8">
        <f t="shared" si="166"/>
        <v>0</v>
      </c>
      <c r="M916" s="8">
        <f t="shared" si="166"/>
        <v>31.08</v>
      </c>
      <c r="N916" s="8">
        <f t="shared" si="166"/>
        <v>26.08</v>
      </c>
      <c r="O916" s="8">
        <f t="shared" si="166"/>
        <v>21.08</v>
      </c>
      <c r="P916" s="8">
        <f t="shared" si="166"/>
        <v>16.079999999999998</v>
      </c>
      <c r="Q916" s="8">
        <f t="shared" si="166"/>
        <v>11.079999999999998</v>
      </c>
      <c r="R916" s="8">
        <f t="shared" si="166"/>
        <v>1.0799999999999983</v>
      </c>
      <c r="S916" s="8">
        <f t="shared" si="166"/>
        <v>0</v>
      </c>
      <c r="T916" s="21">
        <f t="shared" si="163"/>
        <v>42</v>
      </c>
      <c r="U916" s="19">
        <f>VLOOKUP($B916,Gas!$B$3:$E$2506,2)</f>
        <v>4.1349999999999998</v>
      </c>
      <c r="V916" s="44">
        <f t="shared" si="164"/>
        <v>12.353083434099155</v>
      </c>
      <c r="W916" s="5">
        <f>VLOOKUP($B916,Gas!$B$3:$E$2506,4)</f>
        <v>0.73788489011791247</v>
      </c>
    </row>
    <row r="917" spans="1:23" x14ac:dyDescent="0.2">
      <c r="A917" s="43">
        <f t="shared" si="156"/>
        <v>42</v>
      </c>
      <c r="B917" s="91">
        <v>37057</v>
      </c>
      <c r="C917" s="92">
        <v>57.75</v>
      </c>
      <c r="D917" s="4">
        <f t="shared" si="162"/>
        <v>0.12273031823756439</v>
      </c>
      <c r="E917" s="100">
        <f t="shared" si="157"/>
        <v>1.2446020294182734</v>
      </c>
      <c r="F917" s="2"/>
      <c r="G917" s="8">
        <f t="shared" si="166"/>
        <v>0</v>
      </c>
      <c r="H917" s="8">
        <f t="shared" si="166"/>
        <v>0</v>
      </c>
      <c r="I917" s="8">
        <f t="shared" si="166"/>
        <v>0</v>
      </c>
      <c r="J917" s="8">
        <f t="shared" si="166"/>
        <v>0</v>
      </c>
      <c r="K917" s="8">
        <f t="shared" si="166"/>
        <v>0</v>
      </c>
      <c r="L917" s="8">
        <f t="shared" si="166"/>
        <v>0</v>
      </c>
      <c r="M917" s="8">
        <f t="shared" si="166"/>
        <v>37.75</v>
      </c>
      <c r="N917" s="8">
        <f t="shared" si="166"/>
        <v>32.75</v>
      </c>
      <c r="O917" s="8">
        <f t="shared" si="166"/>
        <v>27.75</v>
      </c>
      <c r="P917" s="8">
        <f t="shared" si="166"/>
        <v>22.75</v>
      </c>
      <c r="Q917" s="8">
        <f t="shared" si="166"/>
        <v>17.75</v>
      </c>
      <c r="R917" s="8">
        <f t="shared" si="166"/>
        <v>7.75</v>
      </c>
      <c r="S917" s="8">
        <f t="shared" si="166"/>
        <v>0</v>
      </c>
      <c r="T917" s="21">
        <f t="shared" si="163"/>
        <v>42</v>
      </c>
      <c r="U917" s="19">
        <f>VLOOKUP($B917,Gas!$B$3:$E$2506,2)</f>
        <v>3.94</v>
      </c>
      <c r="V917" s="44">
        <f t="shared" si="164"/>
        <v>14.657360406091371</v>
      </c>
      <c r="W917" s="5">
        <f>VLOOKUP($B917,Gas!$B$3:$E$2506,4)</f>
        <v>0.72679622353249829</v>
      </c>
    </row>
    <row r="918" spans="1:23" x14ac:dyDescent="0.2">
      <c r="A918" s="43">
        <f t="shared" si="156"/>
        <v>42</v>
      </c>
      <c r="B918" s="91">
        <v>37060</v>
      </c>
      <c r="C918" s="92">
        <v>45.8</v>
      </c>
      <c r="D918" s="4">
        <f t="shared" si="162"/>
        <v>-0.23183925828176369</v>
      </c>
      <c r="E918" s="100">
        <f t="shared" si="157"/>
        <v>1.8567646967323763</v>
      </c>
      <c r="F918" s="2"/>
      <c r="G918" s="8">
        <f t="shared" si="166"/>
        <v>0</v>
      </c>
      <c r="H918" s="8">
        <f t="shared" si="166"/>
        <v>0</v>
      </c>
      <c r="I918" s="8">
        <f t="shared" si="166"/>
        <v>0</v>
      </c>
      <c r="J918" s="8">
        <f t="shared" si="166"/>
        <v>0</v>
      </c>
      <c r="K918" s="8">
        <f t="shared" si="166"/>
        <v>0</v>
      </c>
      <c r="L918" s="8">
        <f t="shared" si="166"/>
        <v>4.2000000000000028</v>
      </c>
      <c r="M918" s="8">
        <f t="shared" si="166"/>
        <v>25.799999999999997</v>
      </c>
      <c r="N918" s="8">
        <f t="shared" si="166"/>
        <v>20.799999999999997</v>
      </c>
      <c r="O918" s="8">
        <f t="shared" si="166"/>
        <v>15.799999999999997</v>
      </c>
      <c r="P918" s="8">
        <f t="shared" si="166"/>
        <v>10.799999999999997</v>
      </c>
      <c r="Q918" s="8">
        <f t="shared" si="166"/>
        <v>5.7999999999999972</v>
      </c>
      <c r="R918" s="8">
        <f t="shared" si="166"/>
        <v>0</v>
      </c>
      <c r="S918" s="8">
        <f t="shared" si="166"/>
        <v>0</v>
      </c>
      <c r="T918" s="21">
        <f t="shared" si="163"/>
        <v>42</v>
      </c>
      <c r="U918" s="19">
        <f>VLOOKUP($B918,Gas!$B$3:$E$2506,2)</f>
        <v>3.87</v>
      </c>
      <c r="V918" s="44">
        <f t="shared" si="164"/>
        <v>11.834625322997415</v>
      </c>
      <c r="W918" s="5">
        <f>VLOOKUP($B918,Gas!$B$3:$E$2506,4)</f>
        <v>0.60219481851831069</v>
      </c>
    </row>
    <row r="919" spans="1:23" x14ac:dyDescent="0.2">
      <c r="A919" s="43">
        <f t="shared" si="156"/>
        <v>42</v>
      </c>
      <c r="B919" s="91">
        <v>37061</v>
      </c>
      <c r="C919" s="92">
        <v>57.92</v>
      </c>
      <c r="D919" s="4">
        <f t="shared" si="162"/>
        <v>0.23477865695732178</v>
      </c>
      <c r="E919" s="100">
        <f t="shared" si="157"/>
        <v>2.0950106804317512</v>
      </c>
      <c r="F919" s="2"/>
      <c r="G919" s="8">
        <f t="shared" si="166"/>
        <v>0</v>
      </c>
      <c r="H919" s="8">
        <f t="shared" si="166"/>
        <v>0</v>
      </c>
      <c r="I919" s="8">
        <f t="shared" si="166"/>
        <v>0</v>
      </c>
      <c r="J919" s="8">
        <f t="shared" si="166"/>
        <v>0</v>
      </c>
      <c r="K919" s="8">
        <f t="shared" si="166"/>
        <v>0</v>
      </c>
      <c r="L919" s="8">
        <f t="shared" si="166"/>
        <v>0</v>
      </c>
      <c r="M919" s="8">
        <f t="shared" si="166"/>
        <v>37.92</v>
      </c>
      <c r="N919" s="8">
        <f t="shared" si="166"/>
        <v>32.92</v>
      </c>
      <c r="O919" s="8">
        <f t="shared" si="166"/>
        <v>27.92</v>
      </c>
      <c r="P919" s="8">
        <f t="shared" si="166"/>
        <v>22.92</v>
      </c>
      <c r="Q919" s="8">
        <f t="shared" si="166"/>
        <v>17.920000000000002</v>
      </c>
      <c r="R919" s="8">
        <f t="shared" si="166"/>
        <v>7.9200000000000017</v>
      </c>
      <c r="S919" s="8">
        <f t="shared" si="166"/>
        <v>0</v>
      </c>
      <c r="T919" s="21">
        <f t="shared" si="163"/>
        <v>42</v>
      </c>
      <c r="U919" s="19">
        <f>VLOOKUP($B919,Gas!$B$3:$E$2506,2)</f>
        <v>3.895</v>
      </c>
      <c r="V919" s="44">
        <f t="shared" si="164"/>
        <v>14.870346598202824</v>
      </c>
      <c r="W919" s="5">
        <f>VLOOKUP($B919,Gas!$B$3:$E$2506,4)</f>
        <v>0.58691697582764724</v>
      </c>
    </row>
    <row r="920" spans="1:23" x14ac:dyDescent="0.2">
      <c r="A920" s="43">
        <f t="shared" si="156"/>
        <v>42</v>
      </c>
      <c r="B920" s="91">
        <v>37062</v>
      </c>
      <c r="C920" s="92">
        <v>56.53</v>
      </c>
      <c r="D920" s="4">
        <f t="shared" si="162"/>
        <v>-2.4291277390261462E-2</v>
      </c>
      <c r="E920" s="100">
        <f t="shared" si="157"/>
        <v>2.0916406833585124</v>
      </c>
      <c r="F920" s="2"/>
      <c r="G920" s="8">
        <f t="shared" si="166"/>
        <v>0</v>
      </c>
      <c r="H920" s="8">
        <f t="shared" si="166"/>
        <v>0</v>
      </c>
      <c r="I920" s="8">
        <f t="shared" si="166"/>
        <v>0</v>
      </c>
      <c r="J920" s="8">
        <f t="shared" si="166"/>
        <v>0</v>
      </c>
      <c r="K920" s="8">
        <f t="shared" si="166"/>
        <v>0</v>
      </c>
      <c r="L920" s="8">
        <f t="shared" si="166"/>
        <v>0</v>
      </c>
      <c r="M920" s="8">
        <f t="shared" si="166"/>
        <v>36.53</v>
      </c>
      <c r="N920" s="8">
        <f t="shared" si="166"/>
        <v>31.53</v>
      </c>
      <c r="O920" s="8">
        <f t="shared" si="166"/>
        <v>26.53</v>
      </c>
      <c r="P920" s="8">
        <f t="shared" si="166"/>
        <v>21.53</v>
      </c>
      <c r="Q920" s="8">
        <f t="shared" si="166"/>
        <v>16.53</v>
      </c>
      <c r="R920" s="8">
        <f t="shared" si="166"/>
        <v>6.5300000000000011</v>
      </c>
      <c r="S920" s="8">
        <f t="shared" si="166"/>
        <v>0</v>
      </c>
      <c r="T920" s="21">
        <f t="shared" si="163"/>
        <v>42</v>
      </c>
      <c r="U920" s="19">
        <f>VLOOKUP($B920,Gas!$B$3:$E$2506,2)</f>
        <v>3.9350000000000001</v>
      </c>
      <c r="V920" s="44">
        <f t="shared" si="164"/>
        <v>14.36594663278272</v>
      </c>
      <c r="W920" s="5">
        <f>VLOOKUP($B920,Gas!$B$3:$E$2506,4)</f>
        <v>0.58508826699198169</v>
      </c>
    </row>
    <row r="921" spans="1:23" x14ac:dyDescent="0.2">
      <c r="A921" s="43">
        <f t="shared" ref="A921:A982" si="167">MONTH(B921)+(YEAR(B921)-1998)*12</f>
        <v>42</v>
      </c>
      <c r="B921" s="91">
        <v>37063</v>
      </c>
      <c r="C921" s="92">
        <v>43.76</v>
      </c>
      <c r="D921" s="4">
        <f t="shared" si="162"/>
        <v>-0.2560513125734738</v>
      </c>
      <c r="E921" s="100">
        <f t="shared" si="157"/>
        <v>2.5808746089150132</v>
      </c>
      <c r="F921" s="2"/>
      <c r="G921" s="8">
        <f t="shared" si="166"/>
        <v>0</v>
      </c>
      <c r="H921" s="8">
        <f t="shared" si="166"/>
        <v>0</v>
      </c>
      <c r="I921" s="8">
        <f t="shared" si="166"/>
        <v>0</v>
      </c>
      <c r="J921" s="8">
        <f t="shared" si="166"/>
        <v>0</v>
      </c>
      <c r="K921" s="8">
        <f t="shared" si="166"/>
        <v>0</v>
      </c>
      <c r="L921" s="8">
        <f t="shared" si="166"/>
        <v>6.240000000000002</v>
      </c>
      <c r="M921" s="8">
        <f t="shared" si="166"/>
        <v>23.759999999999998</v>
      </c>
      <c r="N921" s="8">
        <f t="shared" si="166"/>
        <v>18.759999999999998</v>
      </c>
      <c r="O921" s="8">
        <f t="shared" si="166"/>
        <v>13.759999999999998</v>
      </c>
      <c r="P921" s="8">
        <f t="shared" si="166"/>
        <v>8.759999999999998</v>
      </c>
      <c r="Q921" s="8">
        <f t="shared" si="166"/>
        <v>3.759999999999998</v>
      </c>
      <c r="R921" s="8">
        <f t="shared" si="166"/>
        <v>0</v>
      </c>
      <c r="S921" s="8">
        <f t="shared" si="166"/>
        <v>0</v>
      </c>
      <c r="T921" s="21">
        <f t="shared" si="163"/>
        <v>42</v>
      </c>
      <c r="U921" s="19">
        <f>VLOOKUP($B921,Gas!$B$3:$E$2506,2)</f>
        <v>3.82</v>
      </c>
      <c r="V921" s="44">
        <f t="shared" si="164"/>
        <v>11.455497382198953</v>
      </c>
      <c r="W921" s="5">
        <f>VLOOKUP($B921,Gas!$B$3:$E$2506,4)</f>
        <v>0.6278375667218653</v>
      </c>
    </row>
    <row r="922" spans="1:23" x14ac:dyDescent="0.2">
      <c r="A922" s="43">
        <f t="shared" si="167"/>
        <v>42</v>
      </c>
      <c r="B922" s="91">
        <v>37064</v>
      </c>
      <c r="C922" s="92">
        <v>42.86</v>
      </c>
      <c r="D922" s="4">
        <f t="shared" si="162"/>
        <v>-2.0781168068294772E-2</v>
      </c>
      <c r="E922" s="100">
        <f t="shared" si="157"/>
        <v>2.5838114402537831</v>
      </c>
      <c r="F922" s="2"/>
      <c r="G922" s="8">
        <f t="shared" si="166"/>
        <v>0</v>
      </c>
      <c r="H922" s="8">
        <f t="shared" si="166"/>
        <v>0</v>
      </c>
      <c r="I922" s="8">
        <f t="shared" si="166"/>
        <v>0</v>
      </c>
      <c r="J922" s="8">
        <f t="shared" si="166"/>
        <v>0</v>
      </c>
      <c r="K922" s="8">
        <f t="shared" si="166"/>
        <v>0</v>
      </c>
      <c r="L922" s="8">
        <f t="shared" si="166"/>
        <v>7.1400000000000006</v>
      </c>
      <c r="M922" s="8">
        <f t="shared" si="166"/>
        <v>22.86</v>
      </c>
      <c r="N922" s="8">
        <f t="shared" si="166"/>
        <v>17.86</v>
      </c>
      <c r="O922" s="8">
        <f t="shared" si="166"/>
        <v>12.86</v>
      </c>
      <c r="P922" s="8">
        <f t="shared" si="166"/>
        <v>7.8599999999999994</v>
      </c>
      <c r="Q922" s="8">
        <f t="shared" si="166"/>
        <v>2.8599999999999994</v>
      </c>
      <c r="R922" s="8">
        <f t="shared" si="166"/>
        <v>0</v>
      </c>
      <c r="S922" s="8">
        <f t="shared" si="166"/>
        <v>0</v>
      </c>
      <c r="T922" s="21">
        <f t="shared" si="163"/>
        <v>42</v>
      </c>
      <c r="U922" s="19">
        <f>VLOOKUP($B922,Gas!$B$3:$E$2506,2)</f>
        <v>3.6850000000000001</v>
      </c>
      <c r="V922" s="44">
        <f t="shared" si="164"/>
        <v>11.630936227951153</v>
      </c>
      <c r="W922" s="5">
        <f>VLOOKUP($B922,Gas!$B$3:$E$2506,4)</f>
        <v>0.53765673048975471</v>
      </c>
    </row>
    <row r="923" spans="1:23" x14ac:dyDescent="0.2">
      <c r="A923" s="43">
        <f t="shared" si="167"/>
        <v>42</v>
      </c>
      <c r="B923" s="91">
        <v>37067</v>
      </c>
      <c r="C923" s="92">
        <v>46.13</v>
      </c>
      <c r="D923" s="4">
        <f t="shared" si="162"/>
        <v>7.3524507524298163E-2</v>
      </c>
      <c r="E923" s="100">
        <f t="shared" si="157"/>
        <v>2.5514072951494899</v>
      </c>
      <c r="F923" s="2"/>
      <c r="G923" s="8">
        <f t="shared" si="166"/>
        <v>0</v>
      </c>
      <c r="H923" s="8">
        <f t="shared" si="166"/>
        <v>0</v>
      </c>
      <c r="I923" s="8">
        <f t="shared" si="166"/>
        <v>0</v>
      </c>
      <c r="J923" s="8">
        <f t="shared" si="166"/>
        <v>0</v>
      </c>
      <c r="K923" s="8">
        <f t="shared" si="166"/>
        <v>0</v>
      </c>
      <c r="L923" s="8">
        <f t="shared" si="166"/>
        <v>3.8699999999999974</v>
      </c>
      <c r="M923" s="8">
        <f t="shared" si="166"/>
        <v>26.130000000000003</v>
      </c>
      <c r="N923" s="8">
        <f t="shared" si="166"/>
        <v>21.130000000000003</v>
      </c>
      <c r="O923" s="8">
        <f t="shared" si="166"/>
        <v>16.130000000000003</v>
      </c>
      <c r="P923" s="8">
        <f t="shared" si="166"/>
        <v>11.130000000000003</v>
      </c>
      <c r="Q923" s="8">
        <f t="shared" si="166"/>
        <v>6.1300000000000026</v>
      </c>
      <c r="R923" s="8">
        <f t="shared" si="166"/>
        <v>0</v>
      </c>
      <c r="S923" s="8">
        <f t="shared" si="166"/>
        <v>0</v>
      </c>
      <c r="T923" s="21">
        <f t="shared" si="163"/>
        <v>42</v>
      </c>
      <c r="U923" s="19">
        <f>VLOOKUP($B923,Gas!$B$3:$E$2506,2)</f>
        <v>3.6850000000000001</v>
      </c>
      <c r="V923" s="44">
        <f t="shared" si="164"/>
        <v>12.518317503392131</v>
      </c>
      <c r="W923" s="5">
        <f>VLOOKUP($B923,Gas!$B$3:$E$2506,4)</f>
        <v>0.29827981765736866</v>
      </c>
    </row>
    <row r="924" spans="1:23" x14ac:dyDescent="0.2">
      <c r="A924" s="43">
        <f t="shared" si="167"/>
        <v>42</v>
      </c>
      <c r="B924" s="91">
        <v>37068</v>
      </c>
      <c r="C924" s="92">
        <v>55.33</v>
      </c>
      <c r="D924" s="4">
        <f t="shared" si="162"/>
        <v>0.1818517593402891</v>
      </c>
      <c r="E924" s="100">
        <f t="shared" ref="E924:E982" si="168">STDEV(D915:D924)*SQRT(trade_day)</f>
        <v>2.5273024808028319</v>
      </c>
      <c r="F924" s="2"/>
      <c r="G924" s="8">
        <f t="shared" ref="G924:S933" si="169">IF(G$1="P",MAX(0,G$2-$C924),IF(G$1="C",MAX(0,$C924-G$2)))</f>
        <v>0</v>
      </c>
      <c r="H924" s="8">
        <f t="shared" si="169"/>
        <v>0</v>
      </c>
      <c r="I924" s="8">
        <f t="shared" si="169"/>
        <v>0</v>
      </c>
      <c r="J924" s="8">
        <f t="shared" si="169"/>
        <v>0</v>
      </c>
      <c r="K924" s="8">
        <f t="shared" si="169"/>
        <v>0</v>
      </c>
      <c r="L924" s="8">
        <f t="shared" si="169"/>
        <v>0</v>
      </c>
      <c r="M924" s="8">
        <f t="shared" si="169"/>
        <v>35.33</v>
      </c>
      <c r="N924" s="8">
        <f t="shared" si="169"/>
        <v>30.33</v>
      </c>
      <c r="O924" s="8">
        <f t="shared" si="169"/>
        <v>25.33</v>
      </c>
      <c r="P924" s="8">
        <f t="shared" si="169"/>
        <v>20.329999999999998</v>
      </c>
      <c r="Q924" s="8">
        <f t="shared" si="169"/>
        <v>15.329999999999998</v>
      </c>
      <c r="R924" s="8">
        <f t="shared" si="169"/>
        <v>5.3299999999999983</v>
      </c>
      <c r="S924" s="8">
        <f t="shared" si="169"/>
        <v>0</v>
      </c>
      <c r="T924" s="21">
        <f t="shared" si="163"/>
        <v>42</v>
      </c>
      <c r="U924" s="19">
        <f>VLOOKUP($B924,Gas!$B$3:$E$2506,2)</f>
        <v>3.5550000000000002</v>
      </c>
      <c r="V924" s="44">
        <f t="shared" si="164"/>
        <v>15.563994374120956</v>
      </c>
      <c r="W924" s="5">
        <f>VLOOKUP($B924,Gas!$B$3:$E$2506,4)</f>
        <v>0.34231025419752975</v>
      </c>
    </row>
    <row r="925" spans="1:23" x14ac:dyDescent="0.2">
      <c r="A925" s="43">
        <f t="shared" si="167"/>
        <v>42</v>
      </c>
      <c r="B925" s="91">
        <v>37069</v>
      </c>
      <c r="C925" s="92">
        <v>96.78</v>
      </c>
      <c r="D925" s="4">
        <f t="shared" si="162"/>
        <v>0.55912510445515406</v>
      </c>
      <c r="E925" s="100">
        <f t="shared" si="168"/>
        <v>3.7176890868703376</v>
      </c>
      <c r="F925" s="2"/>
      <c r="G925" s="8">
        <f t="shared" si="169"/>
        <v>0</v>
      </c>
      <c r="H925" s="8">
        <f t="shared" si="169"/>
        <v>0</v>
      </c>
      <c r="I925" s="8">
        <f t="shared" si="169"/>
        <v>0</v>
      </c>
      <c r="J925" s="8">
        <f t="shared" si="169"/>
        <v>0</v>
      </c>
      <c r="K925" s="8">
        <f t="shared" si="169"/>
        <v>0</v>
      </c>
      <c r="L925" s="8">
        <f t="shared" si="169"/>
        <v>0</v>
      </c>
      <c r="M925" s="8">
        <f t="shared" si="169"/>
        <v>76.78</v>
      </c>
      <c r="N925" s="8">
        <f t="shared" si="169"/>
        <v>71.78</v>
      </c>
      <c r="O925" s="8">
        <f t="shared" si="169"/>
        <v>66.78</v>
      </c>
      <c r="P925" s="8">
        <f t="shared" si="169"/>
        <v>61.78</v>
      </c>
      <c r="Q925" s="8">
        <f t="shared" si="169"/>
        <v>56.78</v>
      </c>
      <c r="R925" s="8">
        <f t="shared" si="169"/>
        <v>46.78</v>
      </c>
      <c r="S925" s="8">
        <f t="shared" si="169"/>
        <v>0</v>
      </c>
      <c r="T925" s="21">
        <f t="shared" si="163"/>
        <v>42</v>
      </c>
      <c r="U925" s="19">
        <f>VLOOKUP($B925,Gas!$B$3:$E$2506,2)</f>
        <v>3.4449999999999998</v>
      </c>
      <c r="V925" s="44">
        <f t="shared" si="164"/>
        <v>28.092888243831641</v>
      </c>
      <c r="W925" s="5">
        <f>VLOOKUP($B925,Gas!$B$3:$E$2506,4)</f>
        <v>0.36275460837485585</v>
      </c>
    </row>
    <row r="926" spans="1:23" x14ac:dyDescent="0.2">
      <c r="A926" s="43">
        <f t="shared" si="167"/>
        <v>42</v>
      </c>
      <c r="B926" s="91">
        <v>37070</v>
      </c>
      <c r="C926" s="92">
        <v>74.209999999999994</v>
      </c>
      <c r="D926" s="4">
        <f t="shared" si="162"/>
        <v>-0.2655414493831304</v>
      </c>
      <c r="E926" s="100">
        <f t="shared" si="168"/>
        <v>4.0762720689577279</v>
      </c>
      <c r="F926" s="2"/>
      <c r="G926" s="8">
        <f t="shared" si="169"/>
        <v>0</v>
      </c>
      <c r="H926" s="8">
        <f t="shared" si="169"/>
        <v>0</v>
      </c>
      <c r="I926" s="8">
        <f t="shared" si="169"/>
        <v>0</v>
      </c>
      <c r="J926" s="8">
        <f t="shared" si="169"/>
        <v>0</v>
      </c>
      <c r="K926" s="8">
        <f t="shared" si="169"/>
        <v>0</v>
      </c>
      <c r="L926" s="8">
        <f t="shared" si="169"/>
        <v>0</v>
      </c>
      <c r="M926" s="8">
        <f t="shared" si="169"/>
        <v>54.209999999999994</v>
      </c>
      <c r="N926" s="8">
        <f t="shared" si="169"/>
        <v>49.209999999999994</v>
      </c>
      <c r="O926" s="8">
        <f t="shared" si="169"/>
        <v>44.209999999999994</v>
      </c>
      <c r="P926" s="8">
        <f t="shared" si="169"/>
        <v>39.209999999999994</v>
      </c>
      <c r="Q926" s="8">
        <f t="shared" si="169"/>
        <v>34.209999999999994</v>
      </c>
      <c r="R926" s="8">
        <f t="shared" si="169"/>
        <v>24.209999999999994</v>
      </c>
      <c r="S926" s="8">
        <f t="shared" si="169"/>
        <v>0</v>
      </c>
      <c r="T926" s="21">
        <f t="shared" si="163"/>
        <v>42</v>
      </c>
      <c r="U926" s="19">
        <f>VLOOKUP($B926,Gas!$B$3:$E$2506,2)</f>
        <v>3.3849999999999998</v>
      </c>
      <c r="V926" s="44">
        <f t="shared" si="164"/>
        <v>21.923190546528804</v>
      </c>
      <c r="W926" s="5">
        <f>VLOOKUP($B926,Gas!$B$3:$E$2506,4)</f>
        <v>0.35535911613172871</v>
      </c>
    </row>
    <row r="927" spans="1:23" x14ac:dyDescent="0.2">
      <c r="A927" s="43">
        <f t="shared" si="167"/>
        <v>42</v>
      </c>
      <c r="B927" s="91">
        <v>37071</v>
      </c>
      <c r="C927" s="92">
        <v>50.01</v>
      </c>
      <c r="D927" s="4">
        <f t="shared" si="162"/>
        <v>-0.39467592655122974</v>
      </c>
      <c r="E927" s="100">
        <f t="shared" si="168"/>
        <v>4.5666729686567047</v>
      </c>
      <c r="F927" s="2"/>
      <c r="G927" s="8">
        <f t="shared" si="169"/>
        <v>0</v>
      </c>
      <c r="H927" s="8">
        <f t="shared" si="169"/>
        <v>0</v>
      </c>
      <c r="I927" s="8">
        <f t="shared" si="169"/>
        <v>0</v>
      </c>
      <c r="J927" s="8">
        <f t="shared" si="169"/>
        <v>0</v>
      </c>
      <c r="K927" s="8">
        <f t="shared" si="169"/>
        <v>0</v>
      </c>
      <c r="L927" s="8">
        <f t="shared" si="169"/>
        <v>0</v>
      </c>
      <c r="M927" s="8">
        <f t="shared" si="169"/>
        <v>30.009999999999998</v>
      </c>
      <c r="N927" s="8">
        <f t="shared" si="169"/>
        <v>25.009999999999998</v>
      </c>
      <c r="O927" s="8">
        <f t="shared" si="169"/>
        <v>20.009999999999998</v>
      </c>
      <c r="P927" s="8">
        <f t="shared" si="169"/>
        <v>15.009999999999998</v>
      </c>
      <c r="Q927" s="8">
        <f t="shared" si="169"/>
        <v>10.009999999999998</v>
      </c>
      <c r="R927" s="8">
        <f t="shared" si="169"/>
        <v>9.9999999999980105E-3</v>
      </c>
      <c r="S927" s="8">
        <f t="shared" si="169"/>
        <v>0</v>
      </c>
      <c r="T927" s="21">
        <f t="shared" si="163"/>
        <v>42</v>
      </c>
      <c r="U927" s="19">
        <f>VLOOKUP($B927,Gas!$B$3:$E$2506,2)</f>
        <v>3.2149999999999999</v>
      </c>
      <c r="V927" s="44">
        <f t="shared" si="164"/>
        <v>15.555209953343702</v>
      </c>
      <c r="W927" s="5">
        <f>VLOOKUP($B927,Gas!$B$3:$E$2506,4)</f>
        <v>0.39457650499754127</v>
      </c>
    </row>
    <row r="928" spans="1:23" x14ac:dyDescent="0.2">
      <c r="A928" s="43">
        <f t="shared" si="167"/>
        <v>43</v>
      </c>
      <c r="B928" s="91">
        <v>37074</v>
      </c>
      <c r="C928" s="92">
        <v>42.19</v>
      </c>
      <c r="D928" s="4">
        <f t="shared" si="162"/>
        <v>-0.17003975929456505</v>
      </c>
      <c r="E928" s="100">
        <f t="shared" si="168"/>
        <v>4.4948205576222833</v>
      </c>
      <c r="F928" s="2"/>
      <c r="G928" s="8">
        <f t="shared" si="169"/>
        <v>0</v>
      </c>
      <c r="H928" s="8">
        <f t="shared" si="169"/>
        <v>0</v>
      </c>
      <c r="I928" s="8">
        <f t="shared" si="169"/>
        <v>0</v>
      </c>
      <c r="J928" s="8">
        <f t="shared" si="169"/>
        <v>0</v>
      </c>
      <c r="K928" s="8">
        <f t="shared" si="169"/>
        <v>0</v>
      </c>
      <c r="L928" s="8">
        <f t="shared" si="169"/>
        <v>7.8100000000000023</v>
      </c>
      <c r="M928" s="8">
        <f t="shared" si="169"/>
        <v>22.189999999999998</v>
      </c>
      <c r="N928" s="8">
        <f t="shared" si="169"/>
        <v>17.189999999999998</v>
      </c>
      <c r="O928" s="8">
        <f t="shared" si="169"/>
        <v>12.189999999999998</v>
      </c>
      <c r="P928" s="8">
        <f t="shared" si="169"/>
        <v>7.1899999999999977</v>
      </c>
      <c r="Q928" s="8">
        <f t="shared" si="169"/>
        <v>2.1899999999999977</v>
      </c>
      <c r="R928" s="8">
        <f t="shared" si="169"/>
        <v>0</v>
      </c>
      <c r="S928" s="8">
        <f t="shared" si="169"/>
        <v>0</v>
      </c>
      <c r="T928" s="21">
        <f t="shared" si="163"/>
        <v>43</v>
      </c>
      <c r="U928" s="19">
        <f>VLOOKUP($B928,Gas!$B$3:$E$2506,2)</f>
        <v>2.9950000000000001</v>
      </c>
      <c r="V928" s="44">
        <f t="shared" si="164"/>
        <v>14.086811352253754</v>
      </c>
      <c r="W928" s="5">
        <f>VLOOKUP($B928,Gas!$B$3:$E$2506,4)</f>
        <v>0.491951578669791</v>
      </c>
    </row>
    <row r="929" spans="1:23" x14ac:dyDescent="0.2">
      <c r="A929" s="43">
        <f t="shared" si="167"/>
        <v>43</v>
      </c>
      <c r="B929" s="91">
        <v>37075</v>
      </c>
      <c r="C929" s="92">
        <v>35.68</v>
      </c>
      <c r="D929" s="4">
        <f t="shared" si="162"/>
        <v>-0.16759291842443858</v>
      </c>
      <c r="E929" s="100">
        <f t="shared" si="168"/>
        <v>4.3381124147462602</v>
      </c>
      <c r="F929" s="2"/>
      <c r="G929" s="8">
        <f t="shared" si="169"/>
        <v>0</v>
      </c>
      <c r="H929" s="8">
        <f t="shared" si="169"/>
        <v>0</v>
      </c>
      <c r="I929" s="8">
        <f t="shared" si="169"/>
        <v>0</v>
      </c>
      <c r="J929" s="8">
        <f t="shared" si="169"/>
        <v>0</v>
      </c>
      <c r="K929" s="8">
        <f t="shared" si="169"/>
        <v>4.32</v>
      </c>
      <c r="L929" s="8">
        <f t="shared" si="169"/>
        <v>14.32</v>
      </c>
      <c r="M929" s="8">
        <f t="shared" si="169"/>
        <v>15.68</v>
      </c>
      <c r="N929" s="8">
        <f t="shared" si="169"/>
        <v>10.68</v>
      </c>
      <c r="O929" s="8">
        <f t="shared" si="169"/>
        <v>5.68</v>
      </c>
      <c r="P929" s="8">
        <f t="shared" si="169"/>
        <v>0.67999999999999972</v>
      </c>
      <c r="Q929" s="8">
        <f t="shared" si="169"/>
        <v>0</v>
      </c>
      <c r="R929" s="8">
        <f t="shared" si="169"/>
        <v>0</v>
      </c>
      <c r="S929" s="8">
        <f t="shared" si="169"/>
        <v>0</v>
      </c>
      <c r="T929" s="21">
        <f t="shared" si="163"/>
        <v>43</v>
      </c>
      <c r="U929" s="19">
        <f>VLOOKUP($B929,Gas!$B$3:$E$2506,2)</f>
        <v>2.93</v>
      </c>
      <c r="V929" s="44">
        <f t="shared" si="164"/>
        <v>12.177474402730375</v>
      </c>
      <c r="W929" s="5">
        <f>VLOOKUP($B929,Gas!$B$3:$E$2506,4)</f>
        <v>0.47190110825849679</v>
      </c>
    </row>
    <row r="930" spans="1:23" x14ac:dyDescent="0.2">
      <c r="A930" s="43">
        <f t="shared" si="167"/>
        <v>43</v>
      </c>
      <c r="B930" s="91">
        <v>37077</v>
      </c>
      <c r="C930" s="92">
        <v>34.619999999999997</v>
      </c>
      <c r="D930" s="4">
        <f t="shared" si="162"/>
        <v>-3.015875796374555E-2</v>
      </c>
      <c r="E930" s="100">
        <f t="shared" si="168"/>
        <v>4.3373039849802266</v>
      </c>
      <c r="F930" s="2"/>
      <c r="G930" s="8">
        <f t="shared" si="169"/>
        <v>0</v>
      </c>
      <c r="H930" s="8">
        <f t="shared" si="169"/>
        <v>0</v>
      </c>
      <c r="I930" s="8">
        <f t="shared" si="169"/>
        <v>0</v>
      </c>
      <c r="J930" s="8">
        <f t="shared" si="169"/>
        <v>0.38000000000000256</v>
      </c>
      <c r="K930" s="8">
        <f t="shared" si="169"/>
        <v>5.3800000000000026</v>
      </c>
      <c r="L930" s="8">
        <f t="shared" si="169"/>
        <v>15.380000000000003</v>
      </c>
      <c r="M930" s="8">
        <f t="shared" si="169"/>
        <v>14.619999999999997</v>
      </c>
      <c r="N930" s="8">
        <f t="shared" si="169"/>
        <v>9.6199999999999974</v>
      </c>
      <c r="O930" s="8">
        <f t="shared" si="169"/>
        <v>4.6199999999999974</v>
      </c>
      <c r="P930" s="8">
        <f t="shared" si="169"/>
        <v>0</v>
      </c>
      <c r="Q930" s="8">
        <f t="shared" si="169"/>
        <v>0</v>
      </c>
      <c r="R930" s="8">
        <f t="shared" si="169"/>
        <v>0</v>
      </c>
      <c r="S930" s="8">
        <f t="shared" si="169"/>
        <v>0</v>
      </c>
      <c r="T930" s="21">
        <f t="shared" si="163"/>
        <v>43</v>
      </c>
      <c r="U930" s="19">
        <f>VLOOKUP($B930,Gas!$B$3:$E$2506,2)</f>
        <v>3</v>
      </c>
      <c r="V930" s="44">
        <f t="shared" si="164"/>
        <v>11.54</v>
      </c>
      <c r="W930" s="5">
        <f>VLOOKUP($B930,Gas!$B$3:$E$2506,4)</f>
        <v>0.53566972293430404</v>
      </c>
    </row>
    <row r="931" spans="1:23" x14ac:dyDescent="0.2">
      <c r="A931" s="43">
        <f t="shared" si="167"/>
        <v>43</v>
      </c>
      <c r="B931" s="91">
        <v>37078</v>
      </c>
      <c r="C931" s="92">
        <v>35.49</v>
      </c>
      <c r="D931" s="4">
        <f t="shared" si="162"/>
        <v>2.4819416910342132E-2</v>
      </c>
      <c r="E931" s="100">
        <f t="shared" si="168"/>
        <v>4.1897650731920804</v>
      </c>
      <c r="F931" s="2"/>
      <c r="G931" s="8">
        <f t="shared" si="169"/>
        <v>0</v>
      </c>
      <c r="H931" s="8">
        <f t="shared" si="169"/>
        <v>0</v>
      </c>
      <c r="I931" s="8">
        <f t="shared" si="169"/>
        <v>0</v>
      </c>
      <c r="J931" s="8">
        <f t="shared" si="169"/>
        <v>0</v>
      </c>
      <c r="K931" s="8">
        <f t="shared" si="169"/>
        <v>4.509999999999998</v>
      </c>
      <c r="L931" s="8">
        <f t="shared" si="169"/>
        <v>14.509999999999998</v>
      </c>
      <c r="M931" s="8">
        <f t="shared" si="169"/>
        <v>15.490000000000002</v>
      </c>
      <c r="N931" s="8">
        <f t="shared" si="169"/>
        <v>10.490000000000002</v>
      </c>
      <c r="O931" s="8">
        <f t="shared" si="169"/>
        <v>5.490000000000002</v>
      </c>
      <c r="P931" s="8">
        <f t="shared" si="169"/>
        <v>0.49000000000000199</v>
      </c>
      <c r="Q931" s="8">
        <f t="shared" si="169"/>
        <v>0</v>
      </c>
      <c r="R931" s="8">
        <f t="shared" si="169"/>
        <v>0</v>
      </c>
      <c r="S931" s="8">
        <f t="shared" si="169"/>
        <v>0</v>
      </c>
      <c r="T931" s="21">
        <f t="shared" si="163"/>
        <v>43</v>
      </c>
      <c r="U931" s="19">
        <f>VLOOKUP($B931,Gas!$B$3:$E$2506,2)</f>
        <v>3.1</v>
      </c>
      <c r="V931" s="44">
        <f t="shared" si="164"/>
        <v>11.448387096774194</v>
      </c>
      <c r="W931" s="5">
        <f>VLOOKUP($B931,Gas!$B$3:$E$2506,4)</f>
        <v>0.6113079096462245</v>
      </c>
    </row>
    <row r="932" spans="1:23" x14ac:dyDescent="0.2">
      <c r="A932" s="43">
        <f t="shared" si="167"/>
        <v>43</v>
      </c>
      <c r="B932" s="91">
        <v>37081</v>
      </c>
      <c r="C932" s="92">
        <v>41.92</v>
      </c>
      <c r="D932" s="4">
        <f t="shared" si="162"/>
        <v>0.16651207335438162</v>
      </c>
      <c r="E932" s="100">
        <f t="shared" si="168"/>
        <v>4.2933465962361472</v>
      </c>
      <c r="F932" s="2"/>
      <c r="G932" s="8">
        <f t="shared" si="169"/>
        <v>0</v>
      </c>
      <c r="H932" s="8">
        <f t="shared" si="169"/>
        <v>0</v>
      </c>
      <c r="I932" s="8">
        <f t="shared" si="169"/>
        <v>0</v>
      </c>
      <c r="J932" s="8">
        <f t="shared" si="169"/>
        <v>0</v>
      </c>
      <c r="K932" s="8">
        <f t="shared" si="169"/>
        <v>0</v>
      </c>
      <c r="L932" s="8">
        <f t="shared" si="169"/>
        <v>8.0799999999999983</v>
      </c>
      <c r="M932" s="8">
        <f t="shared" si="169"/>
        <v>21.92</v>
      </c>
      <c r="N932" s="8">
        <f t="shared" si="169"/>
        <v>16.920000000000002</v>
      </c>
      <c r="O932" s="8">
        <f t="shared" si="169"/>
        <v>11.920000000000002</v>
      </c>
      <c r="P932" s="8">
        <f t="shared" si="169"/>
        <v>6.9200000000000017</v>
      </c>
      <c r="Q932" s="8">
        <f t="shared" si="169"/>
        <v>1.9200000000000017</v>
      </c>
      <c r="R932" s="8">
        <f t="shared" si="169"/>
        <v>0</v>
      </c>
      <c r="S932" s="8">
        <f t="shared" si="169"/>
        <v>0</v>
      </c>
      <c r="T932" s="21">
        <f t="shared" si="163"/>
        <v>43</v>
      </c>
      <c r="U932" s="19">
        <f>VLOOKUP($B932,Gas!$B$3:$E$2506,2)</f>
        <v>2.9950000000000001</v>
      </c>
      <c r="V932" s="44">
        <f t="shared" si="164"/>
        <v>13.996661101836395</v>
      </c>
      <c r="W932" s="5">
        <f>VLOOKUP($B932,Gas!$B$3:$E$2506,4)</f>
        <v>0.56327685240869629</v>
      </c>
    </row>
    <row r="933" spans="1:23" x14ac:dyDescent="0.2">
      <c r="A933" s="43">
        <f t="shared" si="167"/>
        <v>43</v>
      </c>
      <c r="B933" s="91">
        <v>37082</v>
      </c>
      <c r="C933" s="92">
        <v>44.98</v>
      </c>
      <c r="D933" s="4">
        <f t="shared" si="162"/>
        <v>7.045490651838282E-2</v>
      </c>
      <c r="E933" s="100">
        <f t="shared" si="168"/>
        <v>4.2918695226230268</v>
      </c>
      <c r="F933" s="2"/>
      <c r="G933" s="8">
        <f t="shared" si="169"/>
        <v>0</v>
      </c>
      <c r="H933" s="8">
        <f t="shared" si="169"/>
        <v>0</v>
      </c>
      <c r="I933" s="8">
        <f t="shared" si="169"/>
        <v>0</v>
      </c>
      <c r="J933" s="8">
        <f t="shared" si="169"/>
        <v>0</v>
      </c>
      <c r="K933" s="8">
        <f t="shared" si="169"/>
        <v>0</v>
      </c>
      <c r="L933" s="8">
        <f t="shared" si="169"/>
        <v>5.0200000000000031</v>
      </c>
      <c r="M933" s="8">
        <f t="shared" si="169"/>
        <v>24.979999999999997</v>
      </c>
      <c r="N933" s="8">
        <f t="shared" si="169"/>
        <v>19.979999999999997</v>
      </c>
      <c r="O933" s="8">
        <f t="shared" si="169"/>
        <v>14.979999999999997</v>
      </c>
      <c r="P933" s="8">
        <f t="shared" si="169"/>
        <v>9.9799999999999969</v>
      </c>
      <c r="Q933" s="8">
        <f t="shared" si="169"/>
        <v>4.9799999999999969</v>
      </c>
      <c r="R933" s="8">
        <f t="shared" si="169"/>
        <v>0</v>
      </c>
      <c r="S933" s="8">
        <f t="shared" si="169"/>
        <v>0</v>
      </c>
      <c r="T933" s="21">
        <f t="shared" si="163"/>
        <v>43</v>
      </c>
      <c r="U933" s="19">
        <f>VLOOKUP($B933,Gas!$B$3:$E$2506,2)</f>
        <v>3.1</v>
      </c>
      <c r="V933" s="44">
        <f t="shared" si="164"/>
        <v>14.509677419354837</v>
      </c>
      <c r="W933" s="5">
        <f>VLOOKUP($B933,Gas!$B$3:$E$2506,4)</f>
        <v>0.6167902136923924</v>
      </c>
    </row>
    <row r="934" spans="1:23" x14ac:dyDescent="0.2">
      <c r="A934" s="43">
        <f t="shared" si="167"/>
        <v>43</v>
      </c>
      <c r="B934" s="91">
        <v>37083</v>
      </c>
      <c r="C934" s="92">
        <v>42.45</v>
      </c>
      <c r="D934" s="4">
        <f t="shared" si="162"/>
        <v>-5.7891033773813126E-2</v>
      </c>
      <c r="E934" s="100">
        <f t="shared" si="168"/>
        <v>4.1714916893627993</v>
      </c>
      <c r="F934" s="2"/>
      <c r="G934" s="8">
        <f t="shared" ref="G934:S949" si="170">IF(G$1="P",MAX(0,G$2-$C934),IF(G$1="C",MAX(0,$C934-G$2)))</f>
        <v>0</v>
      </c>
      <c r="H934" s="8">
        <f t="shared" si="170"/>
        <v>0</v>
      </c>
      <c r="I934" s="8">
        <f t="shared" si="170"/>
        <v>0</v>
      </c>
      <c r="J934" s="8">
        <f t="shared" si="170"/>
        <v>0</v>
      </c>
      <c r="K934" s="8">
        <f t="shared" si="170"/>
        <v>0</v>
      </c>
      <c r="L934" s="8">
        <f t="shared" si="170"/>
        <v>7.5499999999999972</v>
      </c>
      <c r="M934" s="8">
        <f t="shared" si="170"/>
        <v>22.450000000000003</v>
      </c>
      <c r="N934" s="8">
        <f t="shared" si="170"/>
        <v>17.450000000000003</v>
      </c>
      <c r="O934" s="8">
        <f t="shared" si="170"/>
        <v>12.450000000000003</v>
      </c>
      <c r="P934" s="8">
        <f t="shared" si="170"/>
        <v>7.4500000000000028</v>
      </c>
      <c r="Q934" s="8">
        <f t="shared" si="170"/>
        <v>2.4500000000000028</v>
      </c>
      <c r="R934" s="8">
        <f t="shared" si="170"/>
        <v>0</v>
      </c>
      <c r="S934" s="8">
        <f t="shared" si="170"/>
        <v>0</v>
      </c>
      <c r="T934" s="21">
        <f t="shared" si="163"/>
        <v>43</v>
      </c>
      <c r="U934" s="19">
        <f>VLOOKUP($B934,Gas!$B$3:$E$2506,2)</f>
        <v>3.18</v>
      </c>
      <c r="V934" s="44">
        <f t="shared" si="164"/>
        <v>13.349056603773585</v>
      </c>
      <c r="W934" s="5">
        <f>VLOOKUP($B934,Gas!$B$3:$E$2506,4)</f>
        <v>0.44022914159907173</v>
      </c>
    </row>
    <row r="935" spans="1:23" x14ac:dyDescent="0.2">
      <c r="A935" s="43">
        <f t="shared" si="167"/>
        <v>43</v>
      </c>
      <c r="B935" s="91">
        <v>37084</v>
      </c>
      <c r="C935" s="92">
        <v>40.590000000000003</v>
      </c>
      <c r="D935" s="4">
        <f t="shared" si="162"/>
        <v>-4.480518190654996E-2</v>
      </c>
      <c r="E935" s="100">
        <f t="shared" si="168"/>
        <v>2.6212533602007677</v>
      </c>
      <c r="F935" s="2"/>
      <c r="G935" s="8">
        <f t="shared" si="170"/>
        <v>0</v>
      </c>
      <c r="H935" s="8">
        <f t="shared" si="170"/>
        <v>0</v>
      </c>
      <c r="I935" s="8">
        <f t="shared" si="170"/>
        <v>0</v>
      </c>
      <c r="J935" s="8">
        <f t="shared" si="170"/>
        <v>0</v>
      </c>
      <c r="K935" s="8">
        <f t="shared" si="170"/>
        <v>0</v>
      </c>
      <c r="L935" s="8">
        <f t="shared" si="170"/>
        <v>9.4099999999999966</v>
      </c>
      <c r="M935" s="8">
        <f t="shared" si="170"/>
        <v>20.590000000000003</v>
      </c>
      <c r="N935" s="8">
        <f t="shared" si="170"/>
        <v>15.590000000000003</v>
      </c>
      <c r="O935" s="8">
        <f t="shared" si="170"/>
        <v>10.590000000000003</v>
      </c>
      <c r="P935" s="8">
        <f t="shared" si="170"/>
        <v>5.5900000000000034</v>
      </c>
      <c r="Q935" s="8">
        <f t="shared" si="170"/>
        <v>0.59000000000000341</v>
      </c>
      <c r="R935" s="8">
        <f t="shared" si="170"/>
        <v>0</v>
      </c>
      <c r="S935" s="8">
        <f t="shared" si="170"/>
        <v>0</v>
      </c>
      <c r="T935" s="21">
        <f t="shared" si="163"/>
        <v>43</v>
      </c>
      <c r="U935" s="19">
        <f>VLOOKUP($B935,Gas!$B$3:$E$2506,2)</f>
        <v>3.2050000000000001</v>
      </c>
      <c r="V935" s="44">
        <f t="shared" si="164"/>
        <v>12.66458658346334</v>
      </c>
      <c r="W935" s="5">
        <f>VLOOKUP($B935,Gas!$B$3:$E$2506,4)</f>
        <v>0.43844378393756689</v>
      </c>
    </row>
    <row r="936" spans="1:23" x14ac:dyDescent="0.2">
      <c r="A936" s="43">
        <f t="shared" si="167"/>
        <v>43</v>
      </c>
      <c r="B936" s="91">
        <v>37085</v>
      </c>
      <c r="C936" s="92">
        <v>37.56</v>
      </c>
      <c r="D936" s="4">
        <f t="shared" si="162"/>
        <v>-7.7582076510744266E-2</v>
      </c>
      <c r="E936" s="100">
        <f t="shared" si="168"/>
        <v>2.4266633199667123</v>
      </c>
      <c r="F936" s="2"/>
      <c r="G936" s="8">
        <f t="shared" si="170"/>
        <v>0</v>
      </c>
      <c r="H936" s="8">
        <f t="shared" si="170"/>
        <v>0</v>
      </c>
      <c r="I936" s="8">
        <f t="shared" si="170"/>
        <v>0</v>
      </c>
      <c r="J936" s="8">
        <f t="shared" si="170"/>
        <v>0</v>
      </c>
      <c r="K936" s="8">
        <f t="shared" si="170"/>
        <v>2.4399999999999977</v>
      </c>
      <c r="L936" s="8">
        <f t="shared" si="170"/>
        <v>12.439999999999998</v>
      </c>
      <c r="M936" s="8">
        <f t="shared" si="170"/>
        <v>17.560000000000002</v>
      </c>
      <c r="N936" s="8">
        <f t="shared" si="170"/>
        <v>12.560000000000002</v>
      </c>
      <c r="O936" s="8">
        <f t="shared" si="170"/>
        <v>7.5600000000000023</v>
      </c>
      <c r="P936" s="8">
        <f t="shared" si="170"/>
        <v>2.5600000000000023</v>
      </c>
      <c r="Q936" s="8">
        <f t="shared" si="170"/>
        <v>0</v>
      </c>
      <c r="R936" s="8">
        <f t="shared" si="170"/>
        <v>0</v>
      </c>
      <c r="S936" s="8">
        <f t="shared" si="170"/>
        <v>0</v>
      </c>
      <c r="T936" s="21">
        <f t="shared" si="163"/>
        <v>43</v>
      </c>
      <c r="U936" s="19">
        <f>VLOOKUP($B936,Gas!$B$3:$E$2506,2)</f>
        <v>3.3</v>
      </c>
      <c r="V936" s="44">
        <f t="shared" si="164"/>
        <v>11.381818181818183</v>
      </c>
      <c r="W936" s="5">
        <f>VLOOKUP($B936,Gas!$B$3:$E$2506,4)</f>
        <v>0.41058876328417393</v>
      </c>
    </row>
    <row r="937" spans="1:23" x14ac:dyDescent="0.2">
      <c r="A937" s="43">
        <f t="shared" si="167"/>
        <v>43</v>
      </c>
      <c r="B937" s="91">
        <v>37088</v>
      </c>
      <c r="C937" s="92">
        <v>42.61</v>
      </c>
      <c r="D937" s="4">
        <f t="shared" si="162"/>
        <v>0.12614931317175843</v>
      </c>
      <c r="E937" s="100">
        <f t="shared" si="168"/>
        <v>1.7946203418284876</v>
      </c>
      <c r="F937" s="2"/>
      <c r="G937" s="8">
        <f t="shared" si="170"/>
        <v>0</v>
      </c>
      <c r="H937" s="8">
        <f t="shared" si="170"/>
        <v>0</v>
      </c>
      <c r="I937" s="8">
        <f t="shared" si="170"/>
        <v>0</v>
      </c>
      <c r="J937" s="8">
        <f t="shared" si="170"/>
        <v>0</v>
      </c>
      <c r="K937" s="8">
        <f t="shared" si="170"/>
        <v>0</v>
      </c>
      <c r="L937" s="8">
        <f t="shared" si="170"/>
        <v>7.3900000000000006</v>
      </c>
      <c r="M937" s="8">
        <f t="shared" si="170"/>
        <v>22.61</v>
      </c>
      <c r="N937" s="8">
        <f t="shared" si="170"/>
        <v>17.61</v>
      </c>
      <c r="O937" s="8">
        <f t="shared" si="170"/>
        <v>12.61</v>
      </c>
      <c r="P937" s="8">
        <f t="shared" si="170"/>
        <v>7.6099999999999994</v>
      </c>
      <c r="Q937" s="8">
        <f t="shared" si="170"/>
        <v>2.6099999999999994</v>
      </c>
      <c r="R937" s="8">
        <f t="shared" si="170"/>
        <v>0</v>
      </c>
      <c r="S937" s="8">
        <f t="shared" si="170"/>
        <v>0</v>
      </c>
      <c r="T937" s="21">
        <f t="shared" si="163"/>
        <v>43</v>
      </c>
      <c r="U937" s="19">
        <f>VLOOKUP($B937,Gas!$B$3:$E$2506,2)</f>
        <v>3.1549999999999998</v>
      </c>
      <c r="V937" s="44">
        <f t="shared" si="164"/>
        <v>13.505546751188589</v>
      </c>
      <c r="W937" s="5">
        <f>VLOOKUP($B937,Gas!$B$3:$E$2506,4)</f>
        <v>0.49026079661961713</v>
      </c>
    </row>
    <row r="938" spans="1:23" x14ac:dyDescent="0.2">
      <c r="A938" s="43">
        <f t="shared" si="167"/>
        <v>43</v>
      </c>
      <c r="B938" s="91">
        <v>37089</v>
      </c>
      <c r="C938" s="92">
        <v>42.03</v>
      </c>
      <c r="D938" s="4">
        <f t="shared" si="162"/>
        <v>-1.3705318494795289E-2</v>
      </c>
      <c r="E938" s="100">
        <f t="shared" si="168"/>
        <v>1.5792139471542583</v>
      </c>
      <c r="F938" s="2"/>
      <c r="G938" s="8">
        <f t="shared" si="170"/>
        <v>0</v>
      </c>
      <c r="H938" s="8">
        <f t="shared" si="170"/>
        <v>0</v>
      </c>
      <c r="I938" s="8">
        <f t="shared" si="170"/>
        <v>0</v>
      </c>
      <c r="J938" s="8">
        <f t="shared" si="170"/>
        <v>0</v>
      </c>
      <c r="K938" s="8">
        <f t="shared" si="170"/>
        <v>0</v>
      </c>
      <c r="L938" s="8">
        <f t="shared" si="170"/>
        <v>7.9699999999999989</v>
      </c>
      <c r="M938" s="8">
        <f t="shared" si="170"/>
        <v>22.03</v>
      </c>
      <c r="N938" s="8">
        <f t="shared" si="170"/>
        <v>17.03</v>
      </c>
      <c r="O938" s="8">
        <f t="shared" si="170"/>
        <v>12.030000000000001</v>
      </c>
      <c r="P938" s="8">
        <f t="shared" si="170"/>
        <v>7.0300000000000011</v>
      </c>
      <c r="Q938" s="8">
        <f t="shared" si="170"/>
        <v>2.0300000000000011</v>
      </c>
      <c r="R938" s="8">
        <f t="shared" si="170"/>
        <v>0</v>
      </c>
      <c r="S938" s="8">
        <f t="shared" si="170"/>
        <v>0</v>
      </c>
      <c r="T938" s="21">
        <f t="shared" si="163"/>
        <v>43</v>
      </c>
      <c r="U938" s="19">
        <f>VLOOKUP($B938,Gas!$B$3:$E$2506,2)</f>
        <v>3.0750000000000002</v>
      </c>
      <c r="V938" s="44">
        <f t="shared" si="164"/>
        <v>13.668292682926829</v>
      </c>
      <c r="W938" s="5">
        <f>VLOOKUP($B938,Gas!$B$3:$E$2506,4)</f>
        <v>0.4662517629910426</v>
      </c>
    </row>
    <row r="939" spans="1:23" x14ac:dyDescent="0.2">
      <c r="A939" s="43">
        <f t="shared" si="167"/>
        <v>43</v>
      </c>
      <c r="B939" s="91">
        <v>37090</v>
      </c>
      <c r="C939" s="92">
        <v>40.24</v>
      </c>
      <c r="D939" s="4">
        <f t="shared" si="162"/>
        <v>-4.3522123225541533E-2</v>
      </c>
      <c r="E939" s="100">
        <f t="shared" si="168"/>
        <v>1.3138441991257039</v>
      </c>
      <c r="F939" s="2"/>
      <c r="G939" s="8">
        <f t="shared" si="170"/>
        <v>0</v>
      </c>
      <c r="H939" s="8">
        <f t="shared" si="170"/>
        <v>0</v>
      </c>
      <c r="I939" s="8">
        <f t="shared" si="170"/>
        <v>0</v>
      </c>
      <c r="J939" s="8">
        <f t="shared" si="170"/>
        <v>0</v>
      </c>
      <c r="K939" s="8">
        <f t="shared" si="170"/>
        <v>0</v>
      </c>
      <c r="L939" s="8">
        <f t="shared" si="170"/>
        <v>9.759999999999998</v>
      </c>
      <c r="M939" s="8">
        <f t="shared" si="170"/>
        <v>20.240000000000002</v>
      </c>
      <c r="N939" s="8">
        <f t="shared" si="170"/>
        <v>15.240000000000002</v>
      </c>
      <c r="O939" s="8">
        <f t="shared" si="170"/>
        <v>10.240000000000002</v>
      </c>
      <c r="P939" s="8">
        <f t="shared" si="170"/>
        <v>5.240000000000002</v>
      </c>
      <c r="Q939" s="8">
        <f t="shared" si="170"/>
        <v>0.24000000000000199</v>
      </c>
      <c r="R939" s="8">
        <f t="shared" si="170"/>
        <v>0</v>
      </c>
      <c r="S939" s="8">
        <f t="shared" si="170"/>
        <v>0</v>
      </c>
      <c r="T939" s="21">
        <f t="shared" si="163"/>
        <v>43</v>
      </c>
      <c r="U939" s="19">
        <f>VLOOKUP($B939,Gas!$B$3:$E$2506,2)</f>
        <v>3.12</v>
      </c>
      <c r="V939" s="44">
        <f t="shared" si="164"/>
        <v>12.897435897435898</v>
      </c>
      <c r="W939" s="5">
        <f>VLOOKUP($B939,Gas!$B$3:$E$2506,4)</f>
        <v>0.47115633159837939</v>
      </c>
    </row>
    <row r="940" spans="1:23" x14ac:dyDescent="0.2">
      <c r="A940" s="43">
        <f t="shared" si="167"/>
        <v>43</v>
      </c>
      <c r="B940" s="91">
        <v>37091</v>
      </c>
      <c r="C940" s="92">
        <v>37.78</v>
      </c>
      <c r="D940" s="4">
        <f t="shared" si="162"/>
        <v>-6.3081663718120309E-2</v>
      </c>
      <c r="E940" s="100">
        <f t="shared" si="168"/>
        <v>1.3529392519776338</v>
      </c>
      <c r="F940" s="2"/>
      <c r="G940" s="8">
        <f t="shared" si="170"/>
        <v>0</v>
      </c>
      <c r="H940" s="8">
        <f t="shared" si="170"/>
        <v>0</v>
      </c>
      <c r="I940" s="8">
        <f t="shared" si="170"/>
        <v>0</v>
      </c>
      <c r="J940" s="8">
        <f t="shared" si="170"/>
        <v>0</v>
      </c>
      <c r="K940" s="8">
        <f t="shared" si="170"/>
        <v>2.2199999999999989</v>
      </c>
      <c r="L940" s="8">
        <f t="shared" si="170"/>
        <v>12.219999999999999</v>
      </c>
      <c r="M940" s="8">
        <f t="shared" si="170"/>
        <v>17.78</v>
      </c>
      <c r="N940" s="8">
        <f t="shared" si="170"/>
        <v>12.780000000000001</v>
      </c>
      <c r="O940" s="8">
        <f t="shared" si="170"/>
        <v>7.7800000000000011</v>
      </c>
      <c r="P940" s="8">
        <f t="shared" si="170"/>
        <v>2.7800000000000011</v>
      </c>
      <c r="Q940" s="8">
        <f t="shared" si="170"/>
        <v>0</v>
      </c>
      <c r="R940" s="8">
        <f t="shared" si="170"/>
        <v>0</v>
      </c>
      <c r="S940" s="8">
        <f t="shared" si="170"/>
        <v>0</v>
      </c>
      <c r="T940" s="21">
        <f t="shared" ref="T940:T982" si="171">A940</f>
        <v>43</v>
      </c>
      <c r="U940" s="19">
        <f>VLOOKUP($B940,Gas!$B$3:$E$2506,2)</f>
        <v>3.145</v>
      </c>
      <c r="V940" s="44">
        <f t="shared" ref="V940:V982" si="172">C940/U940</f>
        <v>12.012718600953896</v>
      </c>
      <c r="W940" s="5">
        <f>VLOOKUP($B940,Gas!$B$3:$E$2506,4)</f>
        <v>0.47081445655564813</v>
      </c>
    </row>
    <row r="941" spans="1:23" x14ac:dyDescent="0.2">
      <c r="A941" s="43">
        <f t="shared" si="167"/>
        <v>43</v>
      </c>
      <c r="B941" s="91">
        <v>37092</v>
      </c>
      <c r="C941" s="92">
        <v>37.67</v>
      </c>
      <c r="D941" s="4">
        <f t="shared" si="162"/>
        <v>-2.9158403694137984E-3</v>
      </c>
      <c r="E941" s="100">
        <f t="shared" si="168"/>
        <v>1.3508855748300075</v>
      </c>
      <c r="F941" s="2"/>
      <c r="G941" s="8">
        <f t="shared" si="170"/>
        <v>0</v>
      </c>
      <c r="H941" s="8">
        <f t="shared" si="170"/>
        <v>0</v>
      </c>
      <c r="I941" s="8">
        <f t="shared" si="170"/>
        <v>0</v>
      </c>
      <c r="J941" s="8">
        <f t="shared" si="170"/>
        <v>0</v>
      </c>
      <c r="K941" s="8">
        <f t="shared" si="170"/>
        <v>2.3299999999999983</v>
      </c>
      <c r="L941" s="8">
        <f t="shared" si="170"/>
        <v>12.329999999999998</v>
      </c>
      <c r="M941" s="8">
        <f t="shared" si="170"/>
        <v>17.670000000000002</v>
      </c>
      <c r="N941" s="8">
        <f t="shared" si="170"/>
        <v>12.670000000000002</v>
      </c>
      <c r="O941" s="8">
        <f t="shared" si="170"/>
        <v>7.6700000000000017</v>
      </c>
      <c r="P941" s="8">
        <f t="shared" si="170"/>
        <v>2.6700000000000017</v>
      </c>
      <c r="Q941" s="8">
        <f t="shared" si="170"/>
        <v>0</v>
      </c>
      <c r="R941" s="8">
        <f t="shared" si="170"/>
        <v>0</v>
      </c>
      <c r="S941" s="8">
        <f t="shared" si="170"/>
        <v>0</v>
      </c>
      <c r="T941" s="21">
        <f t="shared" si="171"/>
        <v>43</v>
      </c>
      <c r="U941" s="19">
        <f>VLOOKUP($B941,Gas!$B$3:$E$2506,2)</f>
        <v>3.0249999999999999</v>
      </c>
      <c r="V941" s="44">
        <f t="shared" si="172"/>
        <v>12.452892561983472</v>
      </c>
      <c r="W941" s="5">
        <f>VLOOKUP($B941,Gas!$B$3:$E$2506,4)</f>
        <v>0.49208108155231994</v>
      </c>
    </row>
    <row r="942" spans="1:23" x14ac:dyDescent="0.2">
      <c r="A942" s="43">
        <f t="shared" si="167"/>
        <v>43</v>
      </c>
      <c r="B942" s="91">
        <v>37095</v>
      </c>
      <c r="C942" s="92">
        <v>62.95</v>
      </c>
      <c r="D942" s="4">
        <f t="shared" si="162"/>
        <v>0.51347673878640654</v>
      </c>
      <c r="E942" s="100">
        <f t="shared" si="168"/>
        <v>2.8158925176895417</v>
      </c>
      <c r="F942" s="2"/>
      <c r="G942" s="8">
        <f t="shared" si="170"/>
        <v>0</v>
      </c>
      <c r="H942" s="8">
        <f t="shared" si="170"/>
        <v>0</v>
      </c>
      <c r="I942" s="8">
        <f t="shared" si="170"/>
        <v>0</v>
      </c>
      <c r="J942" s="8">
        <f t="shared" si="170"/>
        <v>0</v>
      </c>
      <c r="K942" s="8">
        <f t="shared" si="170"/>
        <v>0</v>
      </c>
      <c r="L942" s="8">
        <f t="shared" si="170"/>
        <v>0</v>
      </c>
      <c r="M942" s="8">
        <f t="shared" si="170"/>
        <v>42.95</v>
      </c>
      <c r="N942" s="8">
        <f t="shared" si="170"/>
        <v>37.950000000000003</v>
      </c>
      <c r="O942" s="8">
        <f t="shared" si="170"/>
        <v>32.950000000000003</v>
      </c>
      <c r="P942" s="8">
        <f t="shared" si="170"/>
        <v>27.950000000000003</v>
      </c>
      <c r="Q942" s="8">
        <f t="shared" si="170"/>
        <v>22.950000000000003</v>
      </c>
      <c r="R942" s="8">
        <f t="shared" si="170"/>
        <v>12.950000000000003</v>
      </c>
      <c r="S942" s="8">
        <f t="shared" si="170"/>
        <v>0</v>
      </c>
      <c r="T942" s="21">
        <f t="shared" si="171"/>
        <v>43</v>
      </c>
      <c r="U942" s="19">
        <f>VLOOKUP($B942,Gas!$B$3:$E$2506,2)</f>
        <v>2.95</v>
      </c>
      <c r="V942" s="44">
        <f t="shared" si="172"/>
        <v>21.338983050847457</v>
      </c>
      <c r="W942" s="5">
        <f>VLOOKUP($B942,Gas!$B$3:$E$2506,4)</f>
        <v>0.39463964023990933</v>
      </c>
    </row>
    <row r="943" spans="1:23" x14ac:dyDescent="0.2">
      <c r="A943" s="43">
        <f t="shared" si="167"/>
        <v>43</v>
      </c>
      <c r="B943" s="91">
        <v>37096</v>
      </c>
      <c r="C943" s="92">
        <v>76.81</v>
      </c>
      <c r="D943" s="4">
        <f t="shared" si="162"/>
        <v>0.1989940795202344</v>
      </c>
      <c r="E943" s="100">
        <f t="shared" si="168"/>
        <v>2.9249088746690348</v>
      </c>
      <c r="F943" s="2"/>
      <c r="G943" s="8">
        <f t="shared" si="170"/>
        <v>0</v>
      </c>
      <c r="H943" s="8">
        <f t="shared" si="170"/>
        <v>0</v>
      </c>
      <c r="I943" s="8">
        <f t="shared" si="170"/>
        <v>0</v>
      </c>
      <c r="J943" s="8">
        <f t="shared" si="170"/>
        <v>0</v>
      </c>
      <c r="K943" s="8">
        <f t="shared" si="170"/>
        <v>0</v>
      </c>
      <c r="L943" s="8">
        <f t="shared" si="170"/>
        <v>0</v>
      </c>
      <c r="M943" s="8">
        <f t="shared" si="170"/>
        <v>56.81</v>
      </c>
      <c r="N943" s="8">
        <f t="shared" si="170"/>
        <v>51.81</v>
      </c>
      <c r="O943" s="8">
        <f t="shared" si="170"/>
        <v>46.81</v>
      </c>
      <c r="P943" s="8">
        <f t="shared" si="170"/>
        <v>41.81</v>
      </c>
      <c r="Q943" s="8">
        <f t="shared" si="170"/>
        <v>36.81</v>
      </c>
      <c r="R943" s="8">
        <f t="shared" si="170"/>
        <v>26.810000000000002</v>
      </c>
      <c r="S943" s="8">
        <f t="shared" si="170"/>
        <v>0</v>
      </c>
      <c r="T943" s="21">
        <f t="shared" si="171"/>
        <v>43</v>
      </c>
      <c r="U943" s="19">
        <f>VLOOKUP($B943,Gas!$B$3:$E$2506,2)</f>
        <v>3.01</v>
      </c>
      <c r="V943" s="44">
        <f t="shared" si="172"/>
        <v>25.518272425249172</v>
      </c>
      <c r="W943" s="5">
        <f>VLOOKUP($B943,Gas!$B$3:$E$2506,4)</f>
        <v>0.36373121273308284</v>
      </c>
    </row>
    <row r="944" spans="1:23" x14ac:dyDescent="0.2">
      <c r="A944" s="43">
        <f t="shared" si="167"/>
        <v>43</v>
      </c>
      <c r="B944" s="91">
        <v>37097</v>
      </c>
      <c r="C944" s="92">
        <v>78.010000000000005</v>
      </c>
      <c r="D944" s="4">
        <f t="shared" si="162"/>
        <v>1.5502183589631194E-2</v>
      </c>
      <c r="E944" s="100">
        <f t="shared" si="168"/>
        <v>2.8697600009882227</v>
      </c>
      <c r="F944" s="2"/>
      <c r="G944" s="8">
        <f t="shared" si="170"/>
        <v>0</v>
      </c>
      <c r="H944" s="8">
        <f t="shared" si="170"/>
        <v>0</v>
      </c>
      <c r="I944" s="8">
        <f t="shared" si="170"/>
        <v>0</v>
      </c>
      <c r="J944" s="8">
        <f t="shared" si="170"/>
        <v>0</v>
      </c>
      <c r="K944" s="8">
        <f t="shared" si="170"/>
        <v>0</v>
      </c>
      <c r="L944" s="8">
        <f t="shared" si="170"/>
        <v>0</v>
      </c>
      <c r="M944" s="8">
        <f t="shared" si="170"/>
        <v>58.010000000000005</v>
      </c>
      <c r="N944" s="8">
        <f t="shared" si="170"/>
        <v>53.010000000000005</v>
      </c>
      <c r="O944" s="8">
        <f t="shared" si="170"/>
        <v>48.010000000000005</v>
      </c>
      <c r="P944" s="8">
        <f t="shared" si="170"/>
        <v>43.010000000000005</v>
      </c>
      <c r="Q944" s="8">
        <f t="shared" si="170"/>
        <v>38.010000000000005</v>
      </c>
      <c r="R944" s="8">
        <f t="shared" si="170"/>
        <v>28.010000000000005</v>
      </c>
      <c r="S944" s="8">
        <f t="shared" si="170"/>
        <v>0</v>
      </c>
      <c r="T944" s="21">
        <f t="shared" si="171"/>
        <v>43</v>
      </c>
      <c r="U944" s="19">
        <f>VLOOKUP($B944,Gas!$B$3:$E$2506,2)</f>
        <v>3.01</v>
      </c>
      <c r="V944" s="44">
        <f t="shared" si="172"/>
        <v>25.916943521594689</v>
      </c>
      <c r="W944" s="5">
        <f>VLOOKUP($B944,Gas!$B$3:$E$2506,4)</f>
        <v>0.36373121273308284</v>
      </c>
    </row>
    <row r="945" spans="1:23" x14ac:dyDescent="0.2">
      <c r="A945" s="43">
        <f t="shared" si="167"/>
        <v>43</v>
      </c>
      <c r="B945" s="91">
        <v>37098</v>
      </c>
      <c r="C945" s="92">
        <v>45.23</v>
      </c>
      <c r="D945" s="4">
        <f t="shared" si="162"/>
        <v>-0.54507644011047018</v>
      </c>
      <c r="E945" s="100">
        <f t="shared" si="168"/>
        <v>4.1747805015265751</v>
      </c>
      <c r="F945" s="2"/>
      <c r="G945" s="8">
        <f t="shared" si="170"/>
        <v>0</v>
      </c>
      <c r="H945" s="8">
        <f t="shared" si="170"/>
        <v>0</v>
      </c>
      <c r="I945" s="8">
        <f t="shared" si="170"/>
        <v>0</v>
      </c>
      <c r="J945" s="8">
        <f t="shared" si="170"/>
        <v>0</v>
      </c>
      <c r="K945" s="8">
        <f t="shared" si="170"/>
        <v>0</v>
      </c>
      <c r="L945" s="8">
        <f t="shared" si="170"/>
        <v>4.7700000000000031</v>
      </c>
      <c r="M945" s="8">
        <f t="shared" si="170"/>
        <v>25.229999999999997</v>
      </c>
      <c r="N945" s="8">
        <f t="shared" si="170"/>
        <v>20.229999999999997</v>
      </c>
      <c r="O945" s="8">
        <f t="shared" si="170"/>
        <v>15.229999999999997</v>
      </c>
      <c r="P945" s="8">
        <f t="shared" si="170"/>
        <v>10.229999999999997</v>
      </c>
      <c r="Q945" s="8">
        <f t="shared" si="170"/>
        <v>5.2299999999999969</v>
      </c>
      <c r="R945" s="8">
        <f t="shared" si="170"/>
        <v>0</v>
      </c>
      <c r="S945" s="8">
        <f t="shared" si="170"/>
        <v>0</v>
      </c>
      <c r="T945" s="21">
        <f t="shared" si="171"/>
        <v>43</v>
      </c>
      <c r="U945" s="19">
        <f>VLOOKUP($B945,Gas!$B$3:$E$2506,2)</f>
        <v>3.06</v>
      </c>
      <c r="V945" s="44">
        <f t="shared" si="172"/>
        <v>14.781045751633986</v>
      </c>
      <c r="W945" s="5">
        <f>VLOOKUP($B945,Gas!$B$3:$E$2506,4)</f>
        <v>0.38534955384127728</v>
      </c>
    </row>
    <row r="946" spans="1:23" x14ac:dyDescent="0.2">
      <c r="A946" s="43">
        <f t="shared" si="167"/>
        <v>43</v>
      </c>
      <c r="B946" s="91">
        <v>37099</v>
      </c>
      <c r="C946" s="92">
        <v>45.82</v>
      </c>
      <c r="D946" s="4">
        <f t="shared" si="162"/>
        <v>1.2960093535597666E-2</v>
      </c>
      <c r="E946" s="100">
        <f t="shared" si="168"/>
        <v>4.1459675232760951</v>
      </c>
      <c r="F946" s="2"/>
      <c r="G946" s="8">
        <f t="shared" si="170"/>
        <v>0</v>
      </c>
      <c r="H946" s="8">
        <f t="shared" si="170"/>
        <v>0</v>
      </c>
      <c r="I946" s="8">
        <f t="shared" si="170"/>
        <v>0</v>
      </c>
      <c r="J946" s="8">
        <f t="shared" si="170"/>
        <v>0</v>
      </c>
      <c r="K946" s="8">
        <f t="shared" si="170"/>
        <v>0</v>
      </c>
      <c r="L946" s="8">
        <f t="shared" si="170"/>
        <v>4.18</v>
      </c>
      <c r="M946" s="8">
        <f t="shared" si="170"/>
        <v>25.82</v>
      </c>
      <c r="N946" s="8">
        <f t="shared" si="170"/>
        <v>20.82</v>
      </c>
      <c r="O946" s="8">
        <f t="shared" si="170"/>
        <v>15.82</v>
      </c>
      <c r="P946" s="8">
        <f t="shared" si="170"/>
        <v>10.82</v>
      </c>
      <c r="Q946" s="8">
        <f t="shared" si="170"/>
        <v>5.82</v>
      </c>
      <c r="R946" s="8">
        <f t="shared" si="170"/>
        <v>0</v>
      </c>
      <c r="S946" s="8">
        <f t="shared" si="170"/>
        <v>0</v>
      </c>
      <c r="T946" s="21">
        <f t="shared" si="171"/>
        <v>43</v>
      </c>
      <c r="U946" s="19">
        <f>VLOOKUP($B946,Gas!$B$3:$E$2506,2)</f>
        <v>3.2650000000000001</v>
      </c>
      <c r="V946" s="44">
        <f t="shared" si="172"/>
        <v>14.033690658499234</v>
      </c>
      <c r="W946" s="5">
        <f>VLOOKUP($B946,Gas!$B$3:$E$2506,4)</f>
        <v>0.53055158772404598</v>
      </c>
    </row>
    <row r="947" spans="1:23" x14ac:dyDescent="0.2">
      <c r="A947" s="43">
        <f t="shared" si="167"/>
        <v>43</v>
      </c>
      <c r="B947" s="91">
        <v>37102</v>
      </c>
      <c r="C947" s="92">
        <v>44.97</v>
      </c>
      <c r="D947" s="4">
        <f t="shared" si="162"/>
        <v>-1.8725076242733493E-2</v>
      </c>
      <c r="E947" s="100">
        <f t="shared" si="168"/>
        <v>4.1059017740039483</v>
      </c>
      <c r="F947" s="2"/>
      <c r="G947" s="8">
        <f t="shared" si="170"/>
        <v>0</v>
      </c>
      <c r="H947" s="8">
        <f t="shared" si="170"/>
        <v>0</v>
      </c>
      <c r="I947" s="8">
        <f t="shared" si="170"/>
        <v>0</v>
      </c>
      <c r="J947" s="8">
        <f t="shared" si="170"/>
        <v>0</v>
      </c>
      <c r="K947" s="8">
        <f t="shared" si="170"/>
        <v>0</v>
      </c>
      <c r="L947" s="8">
        <f t="shared" si="170"/>
        <v>5.0300000000000011</v>
      </c>
      <c r="M947" s="8">
        <f t="shared" si="170"/>
        <v>24.97</v>
      </c>
      <c r="N947" s="8">
        <f t="shared" si="170"/>
        <v>19.97</v>
      </c>
      <c r="O947" s="8">
        <f t="shared" si="170"/>
        <v>14.969999999999999</v>
      </c>
      <c r="P947" s="8">
        <f t="shared" si="170"/>
        <v>9.9699999999999989</v>
      </c>
      <c r="Q947" s="8">
        <f t="shared" si="170"/>
        <v>4.9699999999999989</v>
      </c>
      <c r="R947" s="8">
        <f t="shared" si="170"/>
        <v>0</v>
      </c>
      <c r="S947" s="8">
        <f t="shared" si="170"/>
        <v>0</v>
      </c>
      <c r="T947" s="21">
        <f t="shared" si="171"/>
        <v>43</v>
      </c>
      <c r="U947" s="19">
        <f>VLOOKUP($B947,Gas!$B$3:$E$2506,2)</f>
        <v>3.0649999999999999</v>
      </c>
      <c r="V947" s="44">
        <f t="shared" si="172"/>
        <v>14.672104404567699</v>
      </c>
      <c r="W947" s="5">
        <f>VLOOKUP($B947,Gas!$B$3:$E$2506,4)</f>
        <v>0.62039773362908546</v>
      </c>
    </row>
    <row r="948" spans="1:23" x14ac:dyDescent="0.2">
      <c r="A948" s="43">
        <f t="shared" si="167"/>
        <v>43</v>
      </c>
      <c r="B948" s="91">
        <v>37103</v>
      </c>
      <c r="C948" s="92">
        <v>41.14</v>
      </c>
      <c r="D948" s="4">
        <f t="shared" si="162"/>
        <v>-8.9014716557804907E-2</v>
      </c>
      <c r="E948" s="100">
        <f t="shared" si="168"/>
        <v>4.132809194877427</v>
      </c>
      <c r="F948" s="2"/>
      <c r="G948" s="8">
        <f t="shared" si="170"/>
        <v>0</v>
      </c>
      <c r="H948" s="8">
        <f t="shared" si="170"/>
        <v>0</v>
      </c>
      <c r="I948" s="8">
        <f t="shared" si="170"/>
        <v>0</v>
      </c>
      <c r="J948" s="8">
        <f t="shared" si="170"/>
        <v>0</v>
      </c>
      <c r="K948" s="8">
        <f t="shared" si="170"/>
        <v>0</v>
      </c>
      <c r="L948" s="8">
        <f t="shared" si="170"/>
        <v>8.86</v>
      </c>
      <c r="M948" s="8">
        <f t="shared" si="170"/>
        <v>21.14</v>
      </c>
      <c r="N948" s="8">
        <f t="shared" si="170"/>
        <v>16.14</v>
      </c>
      <c r="O948" s="8">
        <f t="shared" si="170"/>
        <v>11.14</v>
      </c>
      <c r="P948" s="8">
        <f t="shared" si="170"/>
        <v>6.1400000000000006</v>
      </c>
      <c r="Q948" s="8">
        <f t="shared" si="170"/>
        <v>1.1400000000000006</v>
      </c>
      <c r="R948" s="8">
        <f t="shared" si="170"/>
        <v>0</v>
      </c>
      <c r="S948" s="8">
        <f t="shared" si="170"/>
        <v>0</v>
      </c>
      <c r="T948" s="21">
        <f t="shared" si="171"/>
        <v>43</v>
      </c>
      <c r="U948" s="19">
        <f>VLOOKUP($B948,Gas!$B$3:$E$2506,2)</f>
        <v>3.27</v>
      </c>
      <c r="V948" s="44">
        <f t="shared" si="172"/>
        <v>12.581039755351682</v>
      </c>
      <c r="W948" s="5">
        <f>VLOOKUP($B948,Gas!$B$3:$E$2506,4)</f>
        <v>0.69786095222767675</v>
      </c>
    </row>
    <row r="949" spans="1:23" x14ac:dyDescent="0.2">
      <c r="A949" s="43">
        <f t="shared" si="167"/>
        <v>44</v>
      </c>
      <c r="B949" s="91">
        <v>37104</v>
      </c>
      <c r="C949" s="92">
        <v>50.81</v>
      </c>
      <c r="D949" s="4">
        <f t="shared" si="162"/>
        <v>0.21111230138082951</v>
      </c>
      <c r="E949" s="100">
        <f t="shared" si="168"/>
        <v>4.2562514871586297</v>
      </c>
      <c r="F949" s="2"/>
      <c r="G949" s="8">
        <f t="shared" si="170"/>
        <v>0</v>
      </c>
      <c r="H949" s="8">
        <f t="shared" si="170"/>
        <v>0</v>
      </c>
      <c r="I949" s="8">
        <f t="shared" si="170"/>
        <v>0</v>
      </c>
      <c r="J949" s="8">
        <f t="shared" si="170"/>
        <v>0</v>
      </c>
      <c r="K949" s="8">
        <f t="shared" si="170"/>
        <v>0</v>
      </c>
      <c r="L949" s="8">
        <f t="shared" si="170"/>
        <v>0</v>
      </c>
      <c r="M949" s="8">
        <f t="shared" si="170"/>
        <v>30.810000000000002</v>
      </c>
      <c r="N949" s="8">
        <f t="shared" si="170"/>
        <v>25.810000000000002</v>
      </c>
      <c r="O949" s="8">
        <f t="shared" ref="G949:S969" si="173">IF(O$1="P",MAX(0,O$2-$C949),IF(O$1="C",MAX(0,$C949-O$2)))</f>
        <v>20.810000000000002</v>
      </c>
      <c r="P949" s="8">
        <f t="shared" si="173"/>
        <v>15.810000000000002</v>
      </c>
      <c r="Q949" s="8">
        <f t="shared" si="173"/>
        <v>10.810000000000002</v>
      </c>
      <c r="R949" s="8">
        <f t="shared" si="173"/>
        <v>0.81000000000000227</v>
      </c>
      <c r="S949" s="8">
        <f t="shared" si="173"/>
        <v>0</v>
      </c>
      <c r="T949" s="21">
        <f t="shared" si="171"/>
        <v>44</v>
      </c>
      <c r="U949" s="19">
        <f>VLOOKUP($B949,Gas!$B$3:$E$2506,2)</f>
        <v>3.32</v>
      </c>
      <c r="V949" s="44">
        <f t="shared" si="172"/>
        <v>15.304216867469881</v>
      </c>
      <c r="W949" s="5">
        <f>VLOOKUP($B949,Gas!$B$3:$E$2506,4)</f>
        <v>0.69479428329565529</v>
      </c>
    </row>
    <row r="950" spans="1:23" x14ac:dyDescent="0.2">
      <c r="A950" s="43">
        <f t="shared" si="167"/>
        <v>44</v>
      </c>
      <c r="B950" s="91">
        <v>37105</v>
      </c>
      <c r="C950" s="92">
        <v>93.24</v>
      </c>
      <c r="D950" s="4">
        <f t="shared" si="162"/>
        <v>0.60708362856191567</v>
      </c>
      <c r="E950" s="100">
        <f t="shared" si="168"/>
        <v>5.1114324290667756</v>
      </c>
      <c r="F950" s="2"/>
      <c r="G950" s="8">
        <f t="shared" si="173"/>
        <v>0</v>
      </c>
      <c r="H950" s="8">
        <f t="shared" si="173"/>
        <v>0</v>
      </c>
      <c r="I950" s="8">
        <f t="shared" si="173"/>
        <v>0</v>
      </c>
      <c r="J950" s="8">
        <f t="shared" si="173"/>
        <v>0</v>
      </c>
      <c r="K950" s="8">
        <f t="shared" si="173"/>
        <v>0</v>
      </c>
      <c r="L950" s="8">
        <f t="shared" si="173"/>
        <v>0</v>
      </c>
      <c r="M950" s="8">
        <f t="shared" si="173"/>
        <v>73.239999999999995</v>
      </c>
      <c r="N950" s="8">
        <f t="shared" si="173"/>
        <v>68.239999999999995</v>
      </c>
      <c r="O950" s="8">
        <f t="shared" si="173"/>
        <v>63.239999999999995</v>
      </c>
      <c r="P950" s="8">
        <f t="shared" si="173"/>
        <v>58.239999999999995</v>
      </c>
      <c r="Q950" s="8">
        <f t="shared" si="173"/>
        <v>53.239999999999995</v>
      </c>
      <c r="R950" s="8">
        <f t="shared" si="173"/>
        <v>43.239999999999995</v>
      </c>
      <c r="S950" s="8">
        <f t="shared" si="173"/>
        <v>0</v>
      </c>
      <c r="T950" s="21">
        <f t="shared" si="171"/>
        <v>44</v>
      </c>
      <c r="U950" s="19">
        <f>VLOOKUP($B950,Gas!$B$3:$E$2506,2)</f>
        <v>3.26</v>
      </c>
      <c r="V950" s="44">
        <f t="shared" si="172"/>
        <v>28.60122699386503</v>
      </c>
      <c r="W950" s="5">
        <f>VLOOKUP($B950,Gas!$B$3:$E$2506,4)</f>
        <v>0.71579211730517434</v>
      </c>
    </row>
    <row r="951" spans="1:23" x14ac:dyDescent="0.2">
      <c r="A951" s="43">
        <f t="shared" si="167"/>
        <v>44</v>
      </c>
      <c r="B951" s="91">
        <v>37106</v>
      </c>
      <c r="C951" s="92">
        <v>102.57</v>
      </c>
      <c r="D951" s="4">
        <f t="shared" si="162"/>
        <v>9.5368678151763267E-2</v>
      </c>
      <c r="E951" s="100">
        <f t="shared" si="168"/>
        <v>5.0851783653416671</v>
      </c>
      <c r="F951" s="2"/>
      <c r="G951" s="8">
        <f t="shared" si="173"/>
        <v>0</v>
      </c>
      <c r="H951" s="8">
        <f t="shared" si="173"/>
        <v>0</v>
      </c>
      <c r="I951" s="8">
        <f t="shared" si="173"/>
        <v>0</v>
      </c>
      <c r="J951" s="8">
        <f t="shared" si="173"/>
        <v>0</v>
      </c>
      <c r="K951" s="8">
        <f t="shared" si="173"/>
        <v>0</v>
      </c>
      <c r="L951" s="8">
        <f t="shared" si="173"/>
        <v>0</v>
      </c>
      <c r="M951" s="8">
        <f t="shared" si="173"/>
        <v>82.57</v>
      </c>
      <c r="N951" s="8">
        <f t="shared" si="173"/>
        <v>77.569999999999993</v>
      </c>
      <c r="O951" s="8">
        <f t="shared" si="173"/>
        <v>72.569999999999993</v>
      </c>
      <c r="P951" s="8">
        <f t="shared" si="173"/>
        <v>67.569999999999993</v>
      </c>
      <c r="Q951" s="8">
        <f t="shared" si="173"/>
        <v>62.569999999999993</v>
      </c>
      <c r="R951" s="8">
        <f t="shared" si="173"/>
        <v>52.569999999999993</v>
      </c>
      <c r="S951" s="8">
        <f t="shared" si="173"/>
        <v>2.56998999999999</v>
      </c>
      <c r="T951" s="21">
        <f t="shared" si="171"/>
        <v>44</v>
      </c>
      <c r="U951" s="19">
        <f>VLOOKUP($B951,Gas!$B$3:$E$2506,2)</f>
        <v>3.15</v>
      </c>
      <c r="V951" s="44">
        <f t="shared" si="172"/>
        <v>32.561904761904763</v>
      </c>
      <c r="W951" s="5">
        <f>VLOOKUP($B951,Gas!$B$3:$E$2506,4)</f>
        <v>0.75882067090094141</v>
      </c>
    </row>
    <row r="952" spans="1:23" x14ac:dyDescent="0.2">
      <c r="A952" s="43">
        <f t="shared" si="167"/>
        <v>44</v>
      </c>
      <c r="B952" s="91">
        <v>37109</v>
      </c>
      <c r="C952" s="92">
        <v>75.39</v>
      </c>
      <c r="D952" s="4">
        <f t="shared" si="162"/>
        <v>-0.30787085209570897</v>
      </c>
      <c r="E952" s="100">
        <f t="shared" si="168"/>
        <v>4.885170446813353</v>
      </c>
      <c r="F952" s="2"/>
      <c r="G952" s="8">
        <f t="shared" si="173"/>
        <v>0</v>
      </c>
      <c r="H952" s="8">
        <f t="shared" si="173"/>
        <v>0</v>
      </c>
      <c r="I952" s="8">
        <f t="shared" si="173"/>
        <v>0</v>
      </c>
      <c r="J952" s="8">
        <f t="shared" si="173"/>
        <v>0</v>
      </c>
      <c r="K952" s="8">
        <f t="shared" si="173"/>
        <v>0</v>
      </c>
      <c r="L952" s="8">
        <f t="shared" si="173"/>
        <v>0</v>
      </c>
      <c r="M952" s="8">
        <f t="shared" si="173"/>
        <v>55.39</v>
      </c>
      <c r="N952" s="8">
        <f t="shared" si="173"/>
        <v>50.39</v>
      </c>
      <c r="O952" s="8">
        <f t="shared" si="173"/>
        <v>45.39</v>
      </c>
      <c r="P952" s="8">
        <f t="shared" si="173"/>
        <v>40.39</v>
      </c>
      <c r="Q952" s="8">
        <f t="shared" si="173"/>
        <v>35.39</v>
      </c>
      <c r="R952" s="8">
        <f t="shared" si="173"/>
        <v>25.39</v>
      </c>
      <c r="S952" s="8">
        <f t="shared" si="173"/>
        <v>0</v>
      </c>
      <c r="T952" s="21">
        <f t="shared" si="171"/>
        <v>44</v>
      </c>
      <c r="U952" s="19">
        <f>VLOOKUP($B952,Gas!$B$3:$E$2506,2)</f>
        <v>3.0550000000000002</v>
      </c>
      <c r="V952" s="44">
        <f t="shared" si="172"/>
        <v>24.677577741407529</v>
      </c>
      <c r="W952" s="5">
        <f>VLOOKUP($B952,Gas!$B$3:$E$2506,4)</f>
        <v>0.65020037115713525</v>
      </c>
    </row>
    <row r="953" spans="1:23" x14ac:dyDescent="0.2">
      <c r="A953" s="43">
        <f t="shared" si="167"/>
        <v>44</v>
      </c>
      <c r="B953" s="91">
        <v>37110</v>
      </c>
      <c r="C953" s="92">
        <v>289.89</v>
      </c>
      <c r="D953" s="4">
        <f t="shared" si="162"/>
        <v>1.3468269004557163</v>
      </c>
      <c r="E953" s="100">
        <f t="shared" si="168"/>
        <v>8.2669513711853355</v>
      </c>
      <c r="F953" s="2"/>
      <c r="G953" s="8">
        <f t="shared" si="173"/>
        <v>0</v>
      </c>
      <c r="H953" s="8">
        <f t="shared" si="173"/>
        <v>0</v>
      </c>
      <c r="I953" s="8">
        <f t="shared" si="173"/>
        <v>0</v>
      </c>
      <c r="J953" s="8">
        <f t="shared" si="173"/>
        <v>0</v>
      </c>
      <c r="K953" s="8">
        <f t="shared" si="173"/>
        <v>0</v>
      </c>
      <c r="L953" s="8">
        <f t="shared" si="173"/>
        <v>0</v>
      </c>
      <c r="M953" s="8">
        <f t="shared" si="173"/>
        <v>269.89</v>
      </c>
      <c r="N953" s="8">
        <f t="shared" si="173"/>
        <v>264.89</v>
      </c>
      <c r="O953" s="8">
        <f t="shared" si="173"/>
        <v>259.89</v>
      </c>
      <c r="P953" s="8">
        <f t="shared" si="173"/>
        <v>254.89</v>
      </c>
      <c r="Q953" s="8">
        <f t="shared" si="173"/>
        <v>249.89</v>
      </c>
      <c r="R953" s="8">
        <f t="shared" si="173"/>
        <v>239.89</v>
      </c>
      <c r="S953" s="8">
        <f t="shared" si="173"/>
        <v>189.88998999999998</v>
      </c>
      <c r="T953" s="21">
        <f t="shared" si="171"/>
        <v>44</v>
      </c>
      <c r="U953" s="19">
        <f>VLOOKUP($B953,Gas!$B$3:$E$2506,2)</f>
        <v>3.0550000000000002</v>
      </c>
      <c r="V953" s="44">
        <f t="shared" si="172"/>
        <v>94.890343698854323</v>
      </c>
      <c r="W953" s="5">
        <f>VLOOKUP($B953,Gas!$B$3:$E$2506,4)</f>
        <v>0.5278163153511668</v>
      </c>
    </row>
    <row r="954" spans="1:23" x14ac:dyDescent="0.2">
      <c r="A954" s="43">
        <f t="shared" si="167"/>
        <v>44</v>
      </c>
      <c r="B954" s="91">
        <v>37111</v>
      </c>
      <c r="C954" s="92">
        <v>291.62</v>
      </c>
      <c r="D954" s="4">
        <f t="shared" si="162"/>
        <v>5.9500442088124134E-3</v>
      </c>
      <c r="E954" s="100">
        <f t="shared" si="168"/>
        <v>8.2708537560286342</v>
      </c>
      <c r="F954" s="2"/>
      <c r="G954" s="8">
        <f t="shared" si="173"/>
        <v>0</v>
      </c>
      <c r="H954" s="8">
        <f t="shared" si="173"/>
        <v>0</v>
      </c>
      <c r="I954" s="8">
        <f t="shared" si="173"/>
        <v>0</v>
      </c>
      <c r="J954" s="8">
        <f t="shared" si="173"/>
        <v>0</v>
      </c>
      <c r="K954" s="8">
        <f t="shared" si="173"/>
        <v>0</v>
      </c>
      <c r="L954" s="8">
        <f t="shared" si="173"/>
        <v>0</v>
      </c>
      <c r="M954" s="8">
        <f t="shared" si="173"/>
        <v>271.62</v>
      </c>
      <c r="N954" s="8">
        <f t="shared" si="173"/>
        <v>266.62</v>
      </c>
      <c r="O954" s="8">
        <f t="shared" si="173"/>
        <v>261.62</v>
      </c>
      <c r="P954" s="8">
        <f t="shared" si="173"/>
        <v>256.62</v>
      </c>
      <c r="Q954" s="8">
        <f t="shared" si="173"/>
        <v>251.62</v>
      </c>
      <c r="R954" s="8">
        <f t="shared" si="173"/>
        <v>241.62</v>
      </c>
      <c r="S954" s="8">
        <f t="shared" si="173"/>
        <v>191.61999</v>
      </c>
      <c r="T954" s="21">
        <f t="shared" si="171"/>
        <v>44</v>
      </c>
      <c r="U954" s="19">
        <f>VLOOKUP($B954,Gas!$B$3:$E$2506,2)</f>
        <v>3.1349999999999998</v>
      </c>
      <c r="V954" s="44">
        <f t="shared" si="172"/>
        <v>93.020733652312614</v>
      </c>
      <c r="W954" s="5">
        <f>VLOOKUP($B954,Gas!$B$3:$E$2506,4)</f>
        <v>0.55105769848547215</v>
      </c>
    </row>
    <row r="955" spans="1:23" x14ac:dyDescent="0.2">
      <c r="A955" s="43">
        <f t="shared" si="167"/>
        <v>44</v>
      </c>
      <c r="B955" s="91">
        <v>37112</v>
      </c>
      <c r="C955" s="92">
        <v>411.6</v>
      </c>
      <c r="D955" s="4">
        <f t="shared" si="162"/>
        <v>0.34460041907175526</v>
      </c>
      <c r="E955" s="100">
        <f t="shared" si="168"/>
        <v>7.398410576946846</v>
      </c>
      <c r="F955" s="2"/>
      <c r="G955" s="8">
        <f t="shared" si="173"/>
        <v>0</v>
      </c>
      <c r="H955" s="8">
        <f t="shared" si="173"/>
        <v>0</v>
      </c>
      <c r="I955" s="8">
        <f t="shared" si="173"/>
        <v>0</v>
      </c>
      <c r="J955" s="8">
        <f t="shared" si="173"/>
        <v>0</v>
      </c>
      <c r="K955" s="8">
        <f t="shared" si="173"/>
        <v>0</v>
      </c>
      <c r="L955" s="8">
        <f t="shared" si="173"/>
        <v>0</v>
      </c>
      <c r="M955" s="8">
        <f t="shared" si="173"/>
        <v>391.6</v>
      </c>
      <c r="N955" s="8">
        <f t="shared" si="173"/>
        <v>386.6</v>
      </c>
      <c r="O955" s="8">
        <f t="shared" si="173"/>
        <v>381.6</v>
      </c>
      <c r="P955" s="8">
        <f t="shared" si="173"/>
        <v>376.6</v>
      </c>
      <c r="Q955" s="8">
        <f t="shared" si="173"/>
        <v>371.6</v>
      </c>
      <c r="R955" s="8">
        <f t="shared" si="173"/>
        <v>361.6</v>
      </c>
      <c r="S955" s="8">
        <f t="shared" si="173"/>
        <v>311.59999000000005</v>
      </c>
      <c r="T955" s="21">
        <f t="shared" si="171"/>
        <v>44</v>
      </c>
      <c r="U955" s="19">
        <f>VLOOKUP($B955,Gas!$B$3:$E$2506,2)</f>
        <v>3.09</v>
      </c>
      <c r="V955" s="44">
        <f t="shared" si="172"/>
        <v>133.20388349514565</v>
      </c>
      <c r="W955" s="5">
        <f>VLOOKUP($B955,Gas!$B$3:$E$2506,4)</f>
        <v>0.5603057890883415</v>
      </c>
    </row>
    <row r="956" spans="1:23" x14ac:dyDescent="0.2">
      <c r="A956" s="43">
        <f t="shared" si="167"/>
        <v>44</v>
      </c>
      <c r="B956" s="91">
        <v>37113</v>
      </c>
      <c r="C956" s="92">
        <v>296.74</v>
      </c>
      <c r="D956" s="4">
        <f t="shared" si="162"/>
        <v>-0.32719566943724698</v>
      </c>
      <c r="E956" s="100">
        <f t="shared" si="168"/>
        <v>7.845848698352448</v>
      </c>
      <c r="F956" s="2"/>
      <c r="G956" s="8">
        <f t="shared" si="173"/>
        <v>0</v>
      </c>
      <c r="H956" s="8">
        <f t="shared" si="173"/>
        <v>0</v>
      </c>
      <c r="I956" s="8">
        <f t="shared" si="173"/>
        <v>0</v>
      </c>
      <c r="J956" s="8">
        <f t="shared" si="173"/>
        <v>0</v>
      </c>
      <c r="K956" s="8">
        <f t="shared" si="173"/>
        <v>0</v>
      </c>
      <c r="L956" s="8">
        <f t="shared" si="173"/>
        <v>0</v>
      </c>
      <c r="M956" s="8">
        <f t="shared" si="173"/>
        <v>276.74</v>
      </c>
      <c r="N956" s="8">
        <f t="shared" si="173"/>
        <v>271.74</v>
      </c>
      <c r="O956" s="8">
        <f t="shared" si="173"/>
        <v>266.74</v>
      </c>
      <c r="P956" s="8">
        <f t="shared" si="173"/>
        <v>261.74</v>
      </c>
      <c r="Q956" s="8">
        <f t="shared" si="173"/>
        <v>256.74</v>
      </c>
      <c r="R956" s="8">
        <f t="shared" si="173"/>
        <v>246.74</v>
      </c>
      <c r="S956" s="8">
        <f t="shared" si="173"/>
        <v>196.73999000000001</v>
      </c>
      <c r="T956" s="21">
        <f t="shared" si="171"/>
        <v>44</v>
      </c>
      <c r="U956" s="19">
        <f>VLOOKUP($B956,Gas!$B$3:$E$2506,2)</f>
        <v>3.09</v>
      </c>
      <c r="V956" s="44">
        <f t="shared" si="172"/>
        <v>96.032362459546931</v>
      </c>
      <c r="W956" s="5">
        <f>VLOOKUP($B956,Gas!$B$3:$E$2506,4)</f>
        <v>0.36223949040060321</v>
      </c>
    </row>
    <row r="957" spans="1:23" x14ac:dyDescent="0.2">
      <c r="A957" s="43">
        <f t="shared" si="167"/>
        <v>44</v>
      </c>
      <c r="B957" s="91">
        <v>37116</v>
      </c>
      <c r="C957" s="92">
        <v>47.44</v>
      </c>
      <c r="D957" s="4">
        <f t="shared" si="162"/>
        <v>-1.8333905798331778</v>
      </c>
      <c r="E957" s="100">
        <f t="shared" si="168"/>
        <v>12.829806736435124</v>
      </c>
      <c r="F957" s="2"/>
      <c r="G957" s="8">
        <f t="shared" si="173"/>
        <v>0</v>
      </c>
      <c r="H957" s="8">
        <f t="shared" si="173"/>
        <v>0</v>
      </c>
      <c r="I957" s="8">
        <f t="shared" si="173"/>
        <v>0</v>
      </c>
      <c r="J957" s="8">
        <f t="shared" si="173"/>
        <v>0</v>
      </c>
      <c r="K957" s="8">
        <f t="shared" si="173"/>
        <v>0</v>
      </c>
      <c r="L957" s="8">
        <f t="shared" si="173"/>
        <v>2.5600000000000023</v>
      </c>
      <c r="M957" s="8">
        <f t="shared" si="173"/>
        <v>27.439999999999998</v>
      </c>
      <c r="N957" s="8">
        <f t="shared" si="173"/>
        <v>22.439999999999998</v>
      </c>
      <c r="O957" s="8">
        <f t="shared" si="173"/>
        <v>17.439999999999998</v>
      </c>
      <c r="P957" s="8">
        <f t="shared" si="173"/>
        <v>12.439999999999998</v>
      </c>
      <c r="Q957" s="8">
        <f t="shared" si="173"/>
        <v>7.4399999999999977</v>
      </c>
      <c r="R957" s="8">
        <f t="shared" si="173"/>
        <v>0</v>
      </c>
      <c r="S957" s="8">
        <f t="shared" si="173"/>
        <v>0</v>
      </c>
      <c r="T957" s="21">
        <f t="shared" si="171"/>
        <v>44</v>
      </c>
      <c r="U957" s="19">
        <f>VLOOKUP($B957,Gas!$B$3:$E$2506,2)</f>
        <v>2.98</v>
      </c>
      <c r="V957" s="44">
        <f t="shared" si="172"/>
        <v>15.919463087248321</v>
      </c>
      <c r="W957" s="5">
        <f>VLOOKUP($B957,Gas!$B$3:$E$2506,4)</f>
        <v>0.33824767791060939</v>
      </c>
    </row>
    <row r="958" spans="1:23" x14ac:dyDescent="0.2">
      <c r="A958" s="43">
        <f t="shared" si="167"/>
        <v>44</v>
      </c>
      <c r="B958" s="91">
        <v>37117</v>
      </c>
      <c r="C958" s="92">
        <v>40.96</v>
      </c>
      <c r="D958" s="4">
        <f t="shared" si="162"/>
        <v>-0.1468697739582176</v>
      </c>
      <c r="E958" s="100">
        <f t="shared" si="168"/>
        <v>12.844878968690022</v>
      </c>
      <c r="F958" s="2"/>
      <c r="G958" s="8">
        <f t="shared" si="173"/>
        <v>0</v>
      </c>
      <c r="H958" s="8">
        <f t="shared" si="173"/>
        <v>0</v>
      </c>
      <c r="I958" s="8">
        <f t="shared" si="173"/>
        <v>0</v>
      </c>
      <c r="J958" s="8">
        <f t="shared" si="173"/>
        <v>0</v>
      </c>
      <c r="K958" s="8">
        <f t="shared" si="173"/>
        <v>0</v>
      </c>
      <c r="L958" s="8">
        <f t="shared" si="173"/>
        <v>9.0399999999999991</v>
      </c>
      <c r="M958" s="8">
        <f t="shared" si="173"/>
        <v>20.96</v>
      </c>
      <c r="N958" s="8">
        <f t="shared" si="173"/>
        <v>15.96</v>
      </c>
      <c r="O958" s="8">
        <f t="shared" si="173"/>
        <v>10.96</v>
      </c>
      <c r="P958" s="8">
        <f t="shared" si="173"/>
        <v>5.9600000000000009</v>
      </c>
      <c r="Q958" s="8">
        <f t="shared" si="173"/>
        <v>0.96000000000000085</v>
      </c>
      <c r="R958" s="8">
        <f t="shared" si="173"/>
        <v>0</v>
      </c>
      <c r="S958" s="8">
        <f t="shared" si="173"/>
        <v>0</v>
      </c>
      <c r="T958" s="21">
        <f t="shared" si="171"/>
        <v>44</v>
      </c>
      <c r="U958" s="19">
        <f>VLOOKUP($B958,Gas!$B$3:$E$2506,2)</f>
        <v>2.9950000000000001</v>
      </c>
      <c r="V958" s="44">
        <f t="shared" si="172"/>
        <v>13.676126878130217</v>
      </c>
      <c r="W958" s="5">
        <f>VLOOKUP($B958,Gas!$B$3:$E$2506,4)</f>
        <v>0.29713573413952887</v>
      </c>
    </row>
    <row r="959" spans="1:23" x14ac:dyDescent="0.2">
      <c r="A959" s="43">
        <f t="shared" si="167"/>
        <v>44</v>
      </c>
      <c r="B959" s="91">
        <v>37118</v>
      </c>
      <c r="C959" s="92">
        <v>48.67</v>
      </c>
      <c r="D959" s="4">
        <f t="shared" si="162"/>
        <v>0.17246684311411059</v>
      </c>
      <c r="E959" s="100">
        <f t="shared" si="168"/>
        <v>12.828642146519691</v>
      </c>
      <c r="F959" s="2"/>
      <c r="G959" s="8">
        <f t="shared" si="173"/>
        <v>0</v>
      </c>
      <c r="H959" s="8">
        <f t="shared" si="173"/>
        <v>0</v>
      </c>
      <c r="I959" s="8">
        <f t="shared" si="173"/>
        <v>0</v>
      </c>
      <c r="J959" s="8">
        <f t="shared" si="173"/>
        <v>0</v>
      </c>
      <c r="K959" s="8">
        <f t="shared" si="173"/>
        <v>0</v>
      </c>
      <c r="L959" s="8">
        <f t="shared" si="173"/>
        <v>1.3299999999999983</v>
      </c>
      <c r="M959" s="8">
        <f t="shared" si="173"/>
        <v>28.67</v>
      </c>
      <c r="N959" s="8">
        <f t="shared" si="173"/>
        <v>23.67</v>
      </c>
      <c r="O959" s="8">
        <f t="shared" si="173"/>
        <v>18.670000000000002</v>
      </c>
      <c r="P959" s="8">
        <f t="shared" si="173"/>
        <v>13.670000000000002</v>
      </c>
      <c r="Q959" s="8">
        <f t="shared" si="173"/>
        <v>8.6700000000000017</v>
      </c>
      <c r="R959" s="8">
        <f t="shared" si="173"/>
        <v>0</v>
      </c>
      <c r="S959" s="8">
        <f t="shared" si="173"/>
        <v>0</v>
      </c>
      <c r="T959" s="21">
        <f t="shared" si="171"/>
        <v>44</v>
      </c>
      <c r="U959" s="19">
        <f>VLOOKUP($B959,Gas!$B$3:$E$2506,2)</f>
        <v>3.03</v>
      </c>
      <c r="V959" s="44">
        <f t="shared" si="172"/>
        <v>16.062706270627064</v>
      </c>
      <c r="W959" s="5">
        <f>VLOOKUP($B959,Gas!$B$3:$E$2506,4)</f>
        <v>0.30836003830764813</v>
      </c>
    </row>
    <row r="960" spans="1:23" x14ac:dyDescent="0.2">
      <c r="A960" s="43">
        <f t="shared" si="167"/>
        <v>44</v>
      </c>
      <c r="B960" s="91">
        <v>37119</v>
      </c>
      <c r="C960" s="92">
        <v>45.66</v>
      </c>
      <c r="D960" s="4">
        <f t="shared" si="162"/>
        <v>-6.3840182743713558E-2</v>
      </c>
      <c r="E960" s="100">
        <f t="shared" si="168"/>
        <v>12.370892446910473</v>
      </c>
      <c r="F960" s="2"/>
      <c r="G960" s="8">
        <f t="shared" si="173"/>
        <v>0</v>
      </c>
      <c r="H960" s="8">
        <f t="shared" si="173"/>
        <v>0</v>
      </c>
      <c r="I960" s="8">
        <f t="shared" si="173"/>
        <v>0</v>
      </c>
      <c r="J960" s="8">
        <f t="shared" si="173"/>
        <v>0</v>
      </c>
      <c r="K960" s="8">
        <f t="shared" si="173"/>
        <v>0</v>
      </c>
      <c r="L960" s="8">
        <f t="shared" si="173"/>
        <v>4.3400000000000034</v>
      </c>
      <c r="M960" s="8">
        <f t="shared" si="173"/>
        <v>25.659999999999997</v>
      </c>
      <c r="N960" s="8">
        <f t="shared" si="173"/>
        <v>20.659999999999997</v>
      </c>
      <c r="O960" s="8">
        <f t="shared" si="173"/>
        <v>15.659999999999997</v>
      </c>
      <c r="P960" s="8">
        <f t="shared" si="173"/>
        <v>10.659999999999997</v>
      </c>
      <c r="Q960" s="8">
        <f t="shared" si="173"/>
        <v>5.6599999999999966</v>
      </c>
      <c r="R960" s="8">
        <f t="shared" si="173"/>
        <v>0</v>
      </c>
      <c r="S960" s="8">
        <f t="shared" si="173"/>
        <v>0</v>
      </c>
      <c r="T960" s="21">
        <f t="shared" si="171"/>
        <v>44</v>
      </c>
      <c r="U960" s="19">
        <f>VLOOKUP($B960,Gas!$B$3:$E$2506,2)</f>
        <v>3.145</v>
      </c>
      <c r="V960" s="44">
        <f t="shared" si="172"/>
        <v>14.518282988871222</v>
      </c>
      <c r="W960" s="5">
        <f>VLOOKUP($B960,Gas!$B$3:$E$2506,4)</f>
        <v>0.38499110575035811</v>
      </c>
    </row>
    <row r="961" spans="1:23" x14ac:dyDescent="0.2">
      <c r="A961" s="43">
        <f t="shared" si="167"/>
        <v>44</v>
      </c>
      <c r="B961" s="91">
        <v>37120</v>
      </c>
      <c r="C961" s="92">
        <v>47.37</v>
      </c>
      <c r="D961" s="4">
        <f t="shared" si="162"/>
        <v>3.6766475834010895E-2</v>
      </c>
      <c r="E961" s="100">
        <f t="shared" si="168"/>
        <v>12.352404834879348</v>
      </c>
      <c r="F961" s="2"/>
      <c r="G961" s="8">
        <f t="shared" si="173"/>
        <v>0</v>
      </c>
      <c r="H961" s="8">
        <f t="shared" si="173"/>
        <v>0</v>
      </c>
      <c r="I961" s="8">
        <f t="shared" si="173"/>
        <v>0</v>
      </c>
      <c r="J961" s="8">
        <f t="shared" si="173"/>
        <v>0</v>
      </c>
      <c r="K961" s="8">
        <f t="shared" si="173"/>
        <v>0</v>
      </c>
      <c r="L961" s="8">
        <f t="shared" si="173"/>
        <v>2.6300000000000026</v>
      </c>
      <c r="M961" s="8">
        <f t="shared" si="173"/>
        <v>27.369999999999997</v>
      </c>
      <c r="N961" s="8">
        <f t="shared" si="173"/>
        <v>22.369999999999997</v>
      </c>
      <c r="O961" s="8">
        <f t="shared" si="173"/>
        <v>17.369999999999997</v>
      </c>
      <c r="P961" s="8">
        <f t="shared" si="173"/>
        <v>12.369999999999997</v>
      </c>
      <c r="Q961" s="8">
        <f t="shared" si="173"/>
        <v>7.3699999999999974</v>
      </c>
      <c r="R961" s="8">
        <f t="shared" si="173"/>
        <v>0</v>
      </c>
      <c r="S961" s="8">
        <f t="shared" si="173"/>
        <v>0</v>
      </c>
      <c r="T961" s="21">
        <f t="shared" si="171"/>
        <v>44</v>
      </c>
      <c r="U961" s="19">
        <f>VLOOKUP($B961,Gas!$B$3:$E$2506,2)</f>
        <v>3.44</v>
      </c>
      <c r="V961" s="44">
        <f t="shared" si="172"/>
        <v>13.770348837209301</v>
      </c>
      <c r="W961" s="5">
        <f>VLOOKUP($B961,Gas!$B$3:$E$2506,4)</f>
        <v>0.6484661459316976</v>
      </c>
    </row>
    <row r="962" spans="1:23" x14ac:dyDescent="0.2">
      <c r="A962" s="43">
        <f t="shared" si="167"/>
        <v>44</v>
      </c>
      <c r="B962" s="91">
        <v>37123</v>
      </c>
      <c r="C962" s="92">
        <v>47.03</v>
      </c>
      <c r="D962" s="4">
        <f t="shared" si="162"/>
        <v>-7.203420978703739E-3</v>
      </c>
      <c r="E962" s="100">
        <f t="shared" si="168"/>
        <v>12.287790273294743</v>
      </c>
      <c r="F962" s="2"/>
      <c r="G962" s="8">
        <f t="shared" si="173"/>
        <v>0</v>
      </c>
      <c r="H962" s="8">
        <f t="shared" si="173"/>
        <v>0</v>
      </c>
      <c r="I962" s="8">
        <f t="shared" si="173"/>
        <v>0</v>
      </c>
      <c r="J962" s="8">
        <f t="shared" si="173"/>
        <v>0</v>
      </c>
      <c r="K962" s="8">
        <f t="shared" si="173"/>
        <v>0</v>
      </c>
      <c r="L962" s="8">
        <f t="shared" si="173"/>
        <v>2.9699999999999989</v>
      </c>
      <c r="M962" s="8">
        <f t="shared" si="173"/>
        <v>27.03</v>
      </c>
      <c r="N962" s="8">
        <f t="shared" si="173"/>
        <v>22.03</v>
      </c>
      <c r="O962" s="8">
        <f t="shared" si="173"/>
        <v>17.03</v>
      </c>
      <c r="P962" s="8">
        <f t="shared" si="173"/>
        <v>12.030000000000001</v>
      </c>
      <c r="Q962" s="8">
        <f t="shared" si="173"/>
        <v>7.0300000000000011</v>
      </c>
      <c r="R962" s="8">
        <f t="shared" si="173"/>
        <v>0</v>
      </c>
      <c r="S962" s="8">
        <f t="shared" si="173"/>
        <v>0</v>
      </c>
      <c r="T962" s="21">
        <f t="shared" si="171"/>
        <v>44</v>
      </c>
      <c r="U962" s="19">
        <f>VLOOKUP($B962,Gas!$B$3:$E$2506,2)</f>
        <v>3.23</v>
      </c>
      <c r="V962" s="44">
        <f t="shared" si="172"/>
        <v>14.560371517027864</v>
      </c>
      <c r="W962" s="5">
        <f>VLOOKUP($B962,Gas!$B$3:$E$2506,4)</f>
        <v>0.77137069835603744</v>
      </c>
    </row>
    <row r="963" spans="1:23" x14ac:dyDescent="0.2">
      <c r="A963" s="43">
        <f t="shared" si="167"/>
        <v>44</v>
      </c>
      <c r="B963" s="91">
        <v>37124</v>
      </c>
      <c r="C963" s="92">
        <v>46.51</v>
      </c>
      <c r="D963" s="4">
        <f t="shared" si="162"/>
        <v>-1.1118352720951012E-2</v>
      </c>
      <c r="E963" s="100">
        <f t="shared" si="168"/>
        <v>9.5876829974597673</v>
      </c>
      <c r="F963" s="2"/>
      <c r="G963" s="8">
        <f t="shared" si="173"/>
        <v>0</v>
      </c>
      <c r="H963" s="8">
        <f t="shared" si="173"/>
        <v>0</v>
      </c>
      <c r="I963" s="8">
        <f t="shared" si="173"/>
        <v>0</v>
      </c>
      <c r="J963" s="8">
        <f t="shared" si="173"/>
        <v>0</v>
      </c>
      <c r="K963" s="8">
        <f t="shared" si="173"/>
        <v>0</v>
      </c>
      <c r="L963" s="8">
        <f t="shared" si="173"/>
        <v>3.490000000000002</v>
      </c>
      <c r="M963" s="8">
        <f t="shared" si="173"/>
        <v>26.509999999999998</v>
      </c>
      <c r="N963" s="8">
        <f t="shared" si="173"/>
        <v>21.509999999999998</v>
      </c>
      <c r="O963" s="8">
        <f t="shared" si="173"/>
        <v>16.509999999999998</v>
      </c>
      <c r="P963" s="8">
        <f t="shared" si="173"/>
        <v>11.509999999999998</v>
      </c>
      <c r="Q963" s="8">
        <f t="shared" si="173"/>
        <v>6.509999999999998</v>
      </c>
      <c r="R963" s="8">
        <f t="shared" si="173"/>
        <v>0</v>
      </c>
      <c r="S963" s="8">
        <f t="shared" si="173"/>
        <v>0</v>
      </c>
      <c r="T963" s="21">
        <f t="shared" si="171"/>
        <v>44</v>
      </c>
      <c r="U963" s="19">
        <f>VLOOKUP($B963,Gas!$B$3:$E$2506,2)</f>
        <v>3.16</v>
      </c>
      <c r="V963" s="44">
        <f t="shared" si="172"/>
        <v>14.718354430379746</v>
      </c>
      <c r="W963" s="5">
        <f>VLOOKUP($B963,Gas!$B$3:$E$2506,4)</f>
        <v>0.74512327815560242</v>
      </c>
    </row>
    <row r="964" spans="1:23" x14ac:dyDescent="0.2">
      <c r="A964" s="43">
        <f t="shared" si="167"/>
        <v>44</v>
      </c>
      <c r="B964" s="91">
        <v>37125</v>
      </c>
      <c r="C964" s="92">
        <v>46.54</v>
      </c>
      <c r="D964" s="4">
        <f t="shared" ref="D964:D982" si="174">LN(C964/C963)</f>
        <v>6.4481463814000791E-4</v>
      </c>
      <c r="E964" s="100">
        <f t="shared" si="168"/>
        <v>9.5848152614595126</v>
      </c>
      <c r="F964" s="2"/>
      <c r="G964" s="8">
        <f t="shared" si="173"/>
        <v>0</v>
      </c>
      <c r="H964" s="8">
        <f t="shared" si="173"/>
        <v>0</v>
      </c>
      <c r="I964" s="8">
        <f t="shared" si="173"/>
        <v>0</v>
      </c>
      <c r="J964" s="8">
        <f t="shared" si="173"/>
        <v>0</v>
      </c>
      <c r="K964" s="8">
        <f t="shared" si="173"/>
        <v>0</v>
      </c>
      <c r="L964" s="8">
        <f t="shared" si="173"/>
        <v>3.4600000000000009</v>
      </c>
      <c r="M964" s="8">
        <f t="shared" si="173"/>
        <v>26.54</v>
      </c>
      <c r="N964" s="8">
        <f t="shared" si="173"/>
        <v>21.54</v>
      </c>
      <c r="O964" s="8">
        <f t="shared" si="173"/>
        <v>16.54</v>
      </c>
      <c r="P964" s="8">
        <f t="shared" si="173"/>
        <v>11.54</v>
      </c>
      <c r="Q964" s="8">
        <f t="shared" si="173"/>
        <v>6.5399999999999991</v>
      </c>
      <c r="R964" s="8">
        <f t="shared" si="173"/>
        <v>0</v>
      </c>
      <c r="S964" s="8">
        <f t="shared" si="173"/>
        <v>0</v>
      </c>
      <c r="T964" s="21">
        <f t="shared" si="171"/>
        <v>44</v>
      </c>
      <c r="U964" s="19">
        <f>VLOOKUP($B964,Gas!$B$3:$E$2506,2)</f>
        <v>3.165</v>
      </c>
      <c r="V964" s="44">
        <f t="shared" si="172"/>
        <v>14.704581358609794</v>
      </c>
      <c r="W964" s="5">
        <f>VLOOKUP($B964,Gas!$B$3:$E$2506,4)</f>
        <v>0.74467968403342033</v>
      </c>
    </row>
    <row r="965" spans="1:23" x14ac:dyDescent="0.2">
      <c r="A965" s="43">
        <f t="shared" si="167"/>
        <v>44</v>
      </c>
      <c r="B965" s="91">
        <v>37126</v>
      </c>
      <c r="C965" s="92">
        <v>46.3</v>
      </c>
      <c r="D965" s="4">
        <f t="shared" si="174"/>
        <v>-5.170196781957381E-3</v>
      </c>
      <c r="E965" s="100">
        <f t="shared" si="168"/>
        <v>9.2013591594048734</v>
      </c>
      <c r="F965" s="2"/>
      <c r="G965" s="8">
        <f t="shared" si="173"/>
        <v>0</v>
      </c>
      <c r="H965" s="8">
        <f t="shared" si="173"/>
        <v>0</v>
      </c>
      <c r="I965" s="8">
        <f t="shared" si="173"/>
        <v>0</v>
      </c>
      <c r="J965" s="8">
        <f t="shared" si="173"/>
        <v>0</v>
      </c>
      <c r="K965" s="8">
        <f t="shared" si="173"/>
        <v>0</v>
      </c>
      <c r="L965" s="8">
        <f t="shared" si="173"/>
        <v>3.7000000000000028</v>
      </c>
      <c r="M965" s="8">
        <f t="shared" si="173"/>
        <v>26.299999999999997</v>
      </c>
      <c r="N965" s="8">
        <f t="shared" si="173"/>
        <v>21.299999999999997</v>
      </c>
      <c r="O965" s="8">
        <f t="shared" si="173"/>
        <v>16.299999999999997</v>
      </c>
      <c r="P965" s="8">
        <f t="shared" si="173"/>
        <v>11.299999999999997</v>
      </c>
      <c r="Q965" s="8">
        <f t="shared" si="173"/>
        <v>6.2999999999999972</v>
      </c>
      <c r="R965" s="8">
        <f t="shared" si="173"/>
        <v>0</v>
      </c>
      <c r="S965" s="8">
        <f t="shared" si="173"/>
        <v>0</v>
      </c>
      <c r="T965" s="21">
        <f t="shared" si="171"/>
        <v>44</v>
      </c>
      <c r="U965" s="19">
        <f>VLOOKUP($B965,Gas!$B$3:$E$2506,2)</f>
        <v>3.19</v>
      </c>
      <c r="V965" s="44">
        <f t="shared" si="172"/>
        <v>14.514106583072099</v>
      </c>
      <c r="W965" s="5">
        <f>VLOOKUP($B965,Gas!$B$3:$E$2506,4)</f>
        <v>0.74361523113847905</v>
      </c>
    </row>
    <row r="966" spans="1:23" x14ac:dyDescent="0.2">
      <c r="A966" s="43">
        <f t="shared" si="167"/>
        <v>44</v>
      </c>
      <c r="B966" s="91">
        <v>37127</v>
      </c>
      <c r="C966" s="92">
        <v>44.54</v>
      </c>
      <c r="D966" s="4">
        <f t="shared" si="174"/>
        <v>-3.8754299262966828E-2</v>
      </c>
      <c r="E966" s="100">
        <f t="shared" si="168"/>
        <v>9.2197088261410549</v>
      </c>
      <c r="F966" s="2"/>
      <c r="G966" s="8">
        <f t="shared" si="173"/>
        <v>0</v>
      </c>
      <c r="H966" s="8">
        <f t="shared" si="173"/>
        <v>0</v>
      </c>
      <c r="I966" s="8">
        <f t="shared" si="173"/>
        <v>0</v>
      </c>
      <c r="J966" s="8">
        <f t="shared" si="173"/>
        <v>0</v>
      </c>
      <c r="K966" s="8">
        <f t="shared" si="173"/>
        <v>0</v>
      </c>
      <c r="L966" s="8">
        <f t="shared" si="173"/>
        <v>5.4600000000000009</v>
      </c>
      <c r="M966" s="8">
        <f t="shared" si="173"/>
        <v>24.54</v>
      </c>
      <c r="N966" s="8">
        <f t="shared" si="173"/>
        <v>19.54</v>
      </c>
      <c r="O966" s="8">
        <f t="shared" si="173"/>
        <v>14.54</v>
      </c>
      <c r="P966" s="8">
        <f t="shared" si="173"/>
        <v>9.5399999999999991</v>
      </c>
      <c r="Q966" s="8">
        <f t="shared" si="173"/>
        <v>4.5399999999999991</v>
      </c>
      <c r="R966" s="8">
        <f t="shared" si="173"/>
        <v>0</v>
      </c>
      <c r="S966" s="8">
        <f t="shared" si="173"/>
        <v>0</v>
      </c>
      <c r="T966" s="21">
        <f t="shared" si="171"/>
        <v>44</v>
      </c>
      <c r="U966" s="19">
        <f>VLOOKUP($B966,Gas!$B$3:$E$2506,2)</f>
        <v>2.86</v>
      </c>
      <c r="V966" s="44">
        <f t="shared" si="172"/>
        <v>15.573426573426573</v>
      </c>
      <c r="W966" s="5">
        <f>VLOOKUP($B966,Gas!$B$3:$E$2506,4)</f>
        <v>1.0226068409797864</v>
      </c>
    </row>
    <row r="967" spans="1:23" x14ac:dyDescent="0.2">
      <c r="A967" s="43">
        <f t="shared" si="167"/>
        <v>44</v>
      </c>
      <c r="B967" s="91">
        <v>37130</v>
      </c>
      <c r="C967" s="92">
        <v>48.42</v>
      </c>
      <c r="D967" s="4">
        <f t="shared" si="174"/>
        <v>8.352528968069084E-2</v>
      </c>
      <c r="E967" s="100">
        <f t="shared" si="168"/>
        <v>1.347653308716674</v>
      </c>
      <c r="F967" s="2"/>
      <c r="G967" s="8">
        <f t="shared" si="173"/>
        <v>0</v>
      </c>
      <c r="H967" s="8">
        <f t="shared" si="173"/>
        <v>0</v>
      </c>
      <c r="I967" s="8">
        <f t="shared" si="173"/>
        <v>0</v>
      </c>
      <c r="J967" s="8">
        <f t="shared" si="173"/>
        <v>0</v>
      </c>
      <c r="K967" s="8">
        <f t="shared" si="173"/>
        <v>0</v>
      </c>
      <c r="L967" s="8">
        <f t="shared" si="173"/>
        <v>1.5799999999999983</v>
      </c>
      <c r="M967" s="8">
        <f t="shared" si="173"/>
        <v>28.42</v>
      </c>
      <c r="N967" s="8">
        <f t="shared" si="173"/>
        <v>23.42</v>
      </c>
      <c r="O967" s="8">
        <f t="shared" si="173"/>
        <v>18.420000000000002</v>
      </c>
      <c r="P967" s="8">
        <f t="shared" si="173"/>
        <v>13.420000000000002</v>
      </c>
      <c r="Q967" s="8">
        <f t="shared" si="173"/>
        <v>8.4200000000000017</v>
      </c>
      <c r="R967" s="8">
        <f t="shared" si="173"/>
        <v>0</v>
      </c>
      <c r="S967" s="8">
        <f t="shared" si="173"/>
        <v>0</v>
      </c>
      <c r="T967" s="21">
        <f t="shared" si="171"/>
        <v>44</v>
      </c>
      <c r="U967" s="19">
        <f>VLOOKUP($B967,Gas!$B$3:$E$2506,2)</f>
        <v>2.77</v>
      </c>
      <c r="V967" s="44">
        <f t="shared" si="172"/>
        <v>17.48014440433213</v>
      </c>
      <c r="W967" s="5">
        <f>VLOOKUP($B967,Gas!$B$3:$E$2506,4)</f>
        <v>0.71954601462434276</v>
      </c>
    </row>
    <row r="968" spans="1:23" x14ac:dyDescent="0.2">
      <c r="A968" s="43">
        <f t="shared" si="167"/>
        <v>44</v>
      </c>
      <c r="B968" s="91">
        <v>37131</v>
      </c>
      <c r="C968" s="92">
        <v>45.78</v>
      </c>
      <c r="D968" s="4">
        <f t="shared" si="174"/>
        <v>-5.6065636985491822E-2</v>
      </c>
      <c r="E968" s="100">
        <f t="shared" si="168"/>
        <v>1.1274214417640578</v>
      </c>
      <c r="F968" s="2"/>
      <c r="G968" s="8">
        <f t="shared" si="173"/>
        <v>0</v>
      </c>
      <c r="H968" s="8">
        <f t="shared" si="173"/>
        <v>0</v>
      </c>
      <c r="I968" s="8">
        <f t="shared" si="173"/>
        <v>0</v>
      </c>
      <c r="J968" s="8">
        <f t="shared" si="173"/>
        <v>0</v>
      </c>
      <c r="K968" s="8">
        <f t="shared" si="173"/>
        <v>0</v>
      </c>
      <c r="L968" s="8">
        <f t="shared" si="173"/>
        <v>4.2199999999999989</v>
      </c>
      <c r="M968" s="8">
        <f t="shared" si="173"/>
        <v>25.78</v>
      </c>
      <c r="N968" s="8">
        <f t="shared" si="173"/>
        <v>20.78</v>
      </c>
      <c r="O968" s="8">
        <f t="shared" si="173"/>
        <v>15.780000000000001</v>
      </c>
      <c r="P968" s="8">
        <f t="shared" si="173"/>
        <v>10.780000000000001</v>
      </c>
      <c r="Q968" s="8">
        <f t="shared" si="173"/>
        <v>5.7800000000000011</v>
      </c>
      <c r="R968" s="8">
        <f t="shared" si="173"/>
        <v>0</v>
      </c>
      <c r="S968" s="8">
        <f t="shared" si="173"/>
        <v>0</v>
      </c>
      <c r="T968" s="21">
        <f t="shared" si="171"/>
        <v>44</v>
      </c>
      <c r="U968" s="19">
        <f>VLOOKUP($B968,Gas!$B$3:$E$2506,2)</f>
        <v>2.59</v>
      </c>
      <c r="V968" s="44">
        <f t="shared" si="172"/>
        <v>17.675675675675677</v>
      </c>
      <c r="W968" s="5">
        <f>VLOOKUP($B968,Gas!$B$3:$E$2506,4)</f>
        <v>0.72970503259854513</v>
      </c>
    </row>
    <row r="969" spans="1:23" x14ac:dyDescent="0.2">
      <c r="A969" s="43">
        <f t="shared" si="167"/>
        <v>44</v>
      </c>
      <c r="B969" s="91">
        <v>37132</v>
      </c>
      <c r="C969" s="92">
        <v>45.22</v>
      </c>
      <c r="D969" s="4">
        <f t="shared" si="174"/>
        <v>-1.2307847674596927E-2</v>
      </c>
      <c r="E969" s="100">
        <f t="shared" si="168"/>
        <v>0.68440234531663668</v>
      </c>
      <c r="F969" s="2"/>
      <c r="G969" s="8">
        <f t="shared" si="173"/>
        <v>0</v>
      </c>
      <c r="H969" s="8">
        <f t="shared" si="173"/>
        <v>0</v>
      </c>
      <c r="I969" s="8">
        <f t="shared" si="173"/>
        <v>0</v>
      </c>
      <c r="J969" s="8">
        <f t="shared" ref="G969:S982" si="175">IF(J$1="P",MAX(0,J$2-$C969),IF(J$1="C",MAX(0,$C969-J$2)))</f>
        <v>0</v>
      </c>
      <c r="K969" s="8">
        <f t="shared" si="175"/>
        <v>0</v>
      </c>
      <c r="L969" s="8">
        <f t="shared" si="175"/>
        <v>4.7800000000000011</v>
      </c>
      <c r="M969" s="8">
        <f t="shared" si="175"/>
        <v>25.22</v>
      </c>
      <c r="N969" s="8">
        <f t="shared" si="175"/>
        <v>20.22</v>
      </c>
      <c r="O969" s="8">
        <f t="shared" si="175"/>
        <v>15.219999999999999</v>
      </c>
      <c r="P969" s="8">
        <f t="shared" si="175"/>
        <v>10.219999999999999</v>
      </c>
      <c r="Q969" s="8">
        <f t="shared" si="175"/>
        <v>5.2199999999999989</v>
      </c>
      <c r="R969" s="8">
        <f t="shared" si="175"/>
        <v>0</v>
      </c>
      <c r="S969" s="8">
        <f t="shared" si="175"/>
        <v>0</v>
      </c>
      <c r="T969" s="21">
        <f t="shared" si="171"/>
        <v>44</v>
      </c>
      <c r="U969" s="19">
        <f>VLOOKUP($B969,Gas!$B$3:$E$2506,2)</f>
        <v>2.5550000000000002</v>
      </c>
      <c r="V969" s="44">
        <f t="shared" si="172"/>
        <v>17.698630136986299</v>
      </c>
      <c r="W969" s="5">
        <f>VLOOKUP($B969,Gas!$B$3:$E$2506,4)</f>
        <v>0.71753508200671445</v>
      </c>
    </row>
    <row r="970" spans="1:23" x14ac:dyDescent="0.2">
      <c r="A970" s="43">
        <f t="shared" si="167"/>
        <v>44</v>
      </c>
      <c r="B970" s="91">
        <v>37133</v>
      </c>
      <c r="C970" s="92">
        <v>42.51</v>
      </c>
      <c r="D970" s="4">
        <f t="shared" si="174"/>
        <v>-6.1800124479125106E-2</v>
      </c>
      <c r="E970" s="100">
        <f t="shared" si="168"/>
        <v>0.67978561133118776</v>
      </c>
      <c r="F970" s="2"/>
      <c r="G970" s="8">
        <f t="shared" si="175"/>
        <v>0</v>
      </c>
      <c r="H970" s="8">
        <f t="shared" si="175"/>
        <v>0</v>
      </c>
      <c r="I970" s="8">
        <f t="shared" si="175"/>
        <v>0</v>
      </c>
      <c r="J970" s="8">
        <f t="shared" si="175"/>
        <v>0</v>
      </c>
      <c r="K970" s="8">
        <f t="shared" si="175"/>
        <v>0</v>
      </c>
      <c r="L970" s="8">
        <f t="shared" si="175"/>
        <v>7.490000000000002</v>
      </c>
      <c r="M970" s="8">
        <f t="shared" si="175"/>
        <v>22.509999999999998</v>
      </c>
      <c r="N970" s="8">
        <f t="shared" si="175"/>
        <v>17.509999999999998</v>
      </c>
      <c r="O970" s="8">
        <f t="shared" si="175"/>
        <v>12.509999999999998</v>
      </c>
      <c r="P970" s="8">
        <f t="shared" si="175"/>
        <v>7.509999999999998</v>
      </c>
      <c r="Q970" s="8">
        <f t="shared" si="175"/>
        <v>2.509999999999998</v>
      </c>
      <c r="R970" s="8">
        <f t="shared" si="175"/>
        <v>0</v>
      </c>
      <c r="S970" s="8">
        <f t="shared" si="175"/>
        <v>0</v>
      </c>
      <c r="T970" s="21">
        <f t="shared" si="171"/>
        <v>44</v>
      </c>
      <c r="U970" s="19">
        <f>VLOOKUP($B970,Gas!$B$3:$E$2506,2)</f>
        <v>2.4449999999999998</v>
      </c>
      <c r="V970" s="44">
        <f t="shared" si="172"/>
        <v>17.386503067484664</v>
      </c>
      <c r="W970" s="5">
        <f>VLOOKUP($B970,Gas!$B$3:$E$2506,4)</f>
        <v>0.70842393379115409</v>
      </c>
    </row>
    <row r="971" spans="1:23" x14ac:dyDescent="0.2">
      <c r="A971" s="43">
        <f t="shared" si="167"/>
        <v>44</v>
      </c>
      <c r="B971" s="91">
        <v>37134</v>
      </c>
      <c r="C971" s="92">
        <v>39.51</v>
      </c>
      <c r="D971" s="4">
        <f t="shared" si="174"/>
        <v>-7.3185537947399404E-2</v>
      </c>
      <c r="E971" s="100">
        <f t="shared" si="168"/>
        <v>0.7043389994629784</v>
      </c>
      <c r="F971" s="2"/>
      <c r="G971" s="8">
        <f t="shared" si="175"/>
        <v>0</v>
      </c>
      <c r="H971" s="8">
        <f t="shared" si="175"/>
        <v>0</v>
      </c>
      <c r="I971" s="8">
        <f t="shared" si="175"/>
        <v>0</v>
      </c>
      <c r="J971" s="8">
        <f t="shared" si="175"/>
        <v>0</v>
      </c>
      <c r="K971" s="8">
        <f t="shared" si="175"/>
        <v>0.49000000000000199</v>
      </c>
      <c r="L971" s="8">
        <f t="shared" si="175"/>
        <v>10.490000000000002</v>
      </c>
      <c r="M971" s="8">
        <f t="shared" si="175"/>
        <v>19.509999999999998</v>
      </c>
      <c r="N971" s="8">
        <f t="shared" si="175"/>
        <v>14.509999999999998</v>
      </c>
      <c r="O971" s="8">
        <f t="shared" si="175"/>
        <v>9.509999999999998</v>
      </c>
      <c r="P971" s="8">
        <f t="shared" si="175"/>
        <v>4.509999999999998</v>
      </c>
      <c r="Q971" s="8">
        <f t="shared" si="175"/>
        <v>0</v>
      </c>
      <c r="R971" s="8">
        <f t="shared" si="175"/>
        <v>0</v>
      </c>
      <c r="S971" s="8">
        <f t="shared" si="175"/>
        <v>0</v>
      </c>
      <c r="T971" s="21">
        <f t="shared" si="171"/>
        <v>44</v>
      </c>
      <c r="U971" s="19">
        <f>VLOOKUP($B971,Gas!$B$3:$E$2506,2)</f>
        <v>2.46</v>
      </c>
      <c r="V971" s="44">
        <f t="shared" si="172"/>
        <v>16.060975609756095</v>
      </c>
      <c r="W971" s="5">
        <f>VLOOKUP($B971,Gas!$B$3:$E$2506,4)</f>
        <v>0.73757904591247125</v>
      </c>
    </row>
    <row r="972" spans="1:23" x14ac:dyDescent="0.2">
      <c r="A972" s="43">
        <f t="shared" si="167"/>
        <v>45</v>
      </c>
      <c r="B972" s="91">
        <v>37138</v>
      </c>
      <c r="C972" s="92">
        <v>43.37</v>
      </c>
      <c r="D972" s="4">
        <f t="shared" si="174"/>
        <v>9.3214153423975432E-2</v>
      </c>
      <c r="E972" s="100">
        <f t="shared" si="168"/>
        <v>0.89956536326777869</v>
      </c>
      <c r="F972" s="2"/>
      <c r="G972" s="8">
        <f t="shared" si="175"/>
        <v>0</v>
      </c>
      <c r="H972" s="8">
        <f t="shared" si="175"/>
        <v>0</v>
      </c>
      <c r="I972" s="8">
        <f t="shared" si="175"/>
        <v>0</v>
      </c>
      <c r="J972" s="8">
        <f t="shared" si="175"/>
        <v>0</v>
      </c>
      <c r="K972" s="8">
        <f t="shared" si="175"/>
        <v>0</v>
      </c>
      <c r="L972" s="8">
        <f t="shared" si="175"/>
        <v>6.6300000000000026</v>
      </c>
      <c r="M972" s="8">
        <f t="shared" si="175"/>
        <v>23.369999999999997</v>
      </c>
      <c r="N972" s="8">
        <f t="shared" si="175"/>
        <v>18.369999999999997</v>
      </c>
      <c r="O972" s="8">
        <f t="shared" si="175"/>
        <v>13.369999999999997</v>
      </c>
      <c r="P972" s="8">
        <f t="shared" si="175"/>
        <v>8.3699999999999974</v>
      </c>
      <c r="Q972" s="8">
        <f t="shared" si="175"/>
        <v>3.3699999999999974</v>
      </c>
      <c r="R972" s="8">
        <f t="shared" si="175"/>
        <v>0</v>
      </c>
      <c r="S972" s="8">
        <f t="shared" si="175"/>
        <v>0</v>
      </c>
      <c r="T972" s="21">
        <f t="shared" si="171"/>
        <v>45</v>
      </c>
      <c r="U972" s="19">
        <f>VLOOKUP($B972,Gas!$B$3:$E$2506,2)</f>
        <v>2.15</v>
      </c>
      <c r="V972" s="44">
        <f t="shared" si="172"/>
        <v>20.172093023255815</v>
      </c>
      <c r="W972" s="5">
        <f>VLOOKUP($B972,Gas!$B$3:$E$2506,4)</f>
        <v>0.86374279855346026</v>
      </c>
    </row>
    <row r="973" spans="1:23" x14ac:dyDescent="0.2">
      <c r="A973" s="43">
        <f t="shared" si="167"/>
        <v>45</v>
      </c>
      <c r="B973" s="91">
        <v>37139</v>
      </c>
      <c r="C973" s="92">
        <v>41.59</v>
      </c>
      <c r="D973" s="4">
        <f t="shared" si="174"/>
        <v>-4.1908204092454424E-2</v>
      </c>
      <c r="E973" s="100">
        <f t="shared" si="168"/>
        <v>0.91546612028135954</v>
      </c>
      <c r="F973" s="2"/>
      <c r="G973" s="8">
        <f t="shared" si="175"/>
        <v>0</v>
      </c>
      <c r="H973" s="8">
        <f t="shared" si="175"/>
        <v>0</v>
      </c>
      <c r="I973" s="8">
        <f t="shared" si="175"/>
        <v>0</v>
      </c>
      <c r="J973" s="8">
        <f t="shared" si="175"/>
        <v>0</v>
      </c>
      <c r="K973" s="8">
        <f t="shared" si="175"/>
        <v>0</v>
      </c>
      <c r="L973" s="8">
        <f t="shared" si="175"/>
        <v>8.4099999999999966</v>
      </c>
      <c r="M973" s="8">
        <f t="shared" si="175"/>
        <v>21.590000000000003</v>
      </c>
      <c r="N973" s="8">
        <f t="shared" si="175"/>
        <v>16.590000000000003</v>
      </c>
      <c r="O973" s="8">
        <f t="shared" si="175"/>
        <v>11.590000000000003</v>
      </c>
      <c r="P973" s="8">
        <f t="shared" si="175"/>
        <v>6.5900000000000034</v>
      </c>
      <c r="Q973" s="8">
        <f t="shared" si="175"/>
        <v>1.5900000000000034</v>
      </c>
      <c r="R973" s="8">
        <f t="shared" si="175"/>
        <v>0</v>
      </c>
      <c r="S973" s="8">
        <f t="shared" si="175"/>
        <v>0</v>
      </c>
      <c r="T973" s="21">
        <f t="shared" si="171"/>
        <v>45</v>
      </c>
      <c r="U973" s="19">
        <f>VLOOKUP($B973,Gas!$B$3:$E$2506,2)</f>
        <v>2.2000000000000002</v>
      </c>
      <c r="V973" s="44">
        <f t="shared" si="172"/>
        <v>18.904545454545456</v>
      </c>
      <c r="W973" s="5">
        <f>VLOOKUP($B973,Gas!$B$3:$E$2506,4)</f>
        <v>0.90143792599815453</v>
      </c>
    </row>
    <row r="974" spans="1:23" x14ac:dyDescent="0.2">
      <c r="A974" s="43">
        <f t="shared" si="167"/>
        <v>45</v>
      </c>
      <c r="B974" s="91">
        <v>37140</v>
      </c>
      <c r="C974" s="92">
        <v>40.130000000000003</v>
      </c>
      <c r="D974" s="4">
        <f t="shared" si="174"/>
        <v>-3.5735569475994967E-2</v>
      </c>
      <c r="E974" s="100">
        <f t="shared" si="168"/>
        <v>0.92047024697486468</v>
      </c>
      <c r="F974" s="2"/>
      <c r="G974" s="8">
        <f t="shared" si="175"/>
        <v>0</v>
      </c>
      <c r="H974" s="8">
        <f t="shared" si="175"/>
        <v>0</v>
      </c>
      <c r="I974" s="8">
        <f t="shared" si="175"/>
        <v>0</v>
      </c>
      <c r="J974" s="8">
        <f t="shared" si="175"/>
        <v>0</v>
      </c>
      <c r="K974" s="8">
        <f t="shared" si="175"/>
        <v>0</v>
      </c>
      <c r="L974" s="8">
        <f t="shared" si="175"/>
        <v>9.8699999999999974</v>
      </c>
      <c r="M974" s="8">
        <f t="shared" si="175"/>
        <v>20.130000000000003</v>
      </c>
      <c r="N974" s="8">
        <f t="shared" si="175"/>
        <v>15.130000000000003</v>
      </c>
      <c r="O974" s="8">
        <f t="shared" si="175"/>
        <v>10.130000000000003</v>
      </c>
      <c r="P974" s="8">
        <f t="shared" si="175"/>
        <v>5.1300000000000026</v>
      </c>
      <c r="Q974" s="8">
        <f t="shared" si="175"/>
        <v>0.13000000000000256</v>
      </c>
      <c r="R974" s="8">
        <f t="shared" si="175"/>
        <v>0</v>
      </c>
      <c r="S974" s="8">
        <f t="shared" si="175"/>
        <v>0</v>
      </c>
      <c r="T974" s="21">
        <f t="shared" si="171"/>
        <v>45</v>
      </c>
      <c r="U974" s="19">
        <f>VLOOKUP($B974,Gas!$B$3:$E$2506,2)</f>
        <v>2.335</v>
      </c>
      <c r="V974" s="44">
        <f t="shared" si="172"/>
        <v>17.186295503211994</v>
      </c>
      <c r="W974" s="5">
        <f>VLOOKUP($B974,Gas!$B$3:$E$2506,4)</f>
        <v>1.0263221129097495</v>
      </c>
    </row>
    <row r="975" spans="1:23" x14ac:dyDescent="0.2">
      <c r="A975" s="43">
        <f t="shared" si="167"/>
        <v>45</v>
      </c>
      <c r="B975" s="91">
        <v>37141</v>
      </c>
      <c r="C975" s="92">
        <v>43.87</v>
      </c>
      <c r="D975" s="4">
        <f t="shared" si="174"/>
        <v>8.9106530899297182E-2</v>
      </c>
      <c r="E975" s="100">
        <f t="shared" si="168"/>
        <v>1.0583021693934813</v>
      </c>
      <c r="F975" s="2"/>
      <c r="G975" s="8">
        <f t="shared" si="175"/>
        <v>0</v>
      </c>
      <c r="H975" s="8">
        <f t="shared" si="175"/>
        <v>0</v>
      </c>
      <c r="I975" s="8">
        <f t="shared" si="175"/>
        <v>0</v>
      </c>
      <c r="J975" s="8">
        <f t="shared" si="175"/>
        <v>0</v>
      </c>
      <c r="K975" s="8">
        <f t="shared" si="175"/>
        <v>0</v>
      </c>
      <c r="L975" s="8">
        <f t="shared" si="175"/>
        <v>6.1300000000000026</v>
      </c>
      <c r="M975" s="8">
        <f t="shared" si="175"/>
        <v>23.869999999999997</v>
      </c>
      <c r="N975" s="8">
        <f t="shared" si="175"/>
        <v>18.869999999999997</v>
      </c>
      <c r="O975" s="8">
        <f t="shared" si="175"/>
        <v>13.869999999999997</v>
      </c>
      <c r="P975" s="8">
        <f t="shared" si="175"/>
        <v>8.8699999999999974</v>
      </c>
      <c r="Q975" s="8">
        <f t="shared" si="175"/>
        <v>3.8699999999999974</v>
      </c>
      <c r="R975" s="8">
        <f t="shared" si="175"/>
        <v>0</v>
      </c>
      <c r="S975" s="8">
        <f t="shared" si="175"/>
        <v>0</v>
      </c>
      <c r="T975" s="21">
        <f t="shared" si="171"/>
        <v>45</v>
      </c>
      <c r="U975" s="19">
        <f>VLOOKUP($B975,Gas!$B$3:$E$2506,2)</f>
        <v>2.4</v>
      </c>
      <c r="V975" s="44">
        <f t="shared" si="172"/>
        <v>18.279166666666665</v>
      </c>
      <c r="W975" s="5">
        <f>VLOOKUP($B975,Gas!$B$3:$E$2506,4)</f>
        <v>0.9978200688288047</v>
      </c>
    </row>
    <row r="976" spans="1:23" x14ac:dyDescent="0.2">
      <c r="A976" s="43">
        <f t="shared" si="167"/>
        <v>45</v>
      </c>
      <c r="B976" s="91">
        <v>37144</v>
      </c>
      <c r="C976" s="92">
        <v>44.82</v>
      </c>
      <c r="D976" s="4">
        <f t="shared" si="174"/>
        <v>2.1423753194658446E-2</v>
      </c>
      <c r="E976" s="100">
        <f t="shared" si="168"/>
        <v>1.0483309723013086</v>
      </c>
      <c r="F976" s="2"/>
      <c r="G976" s="8">
        <f t="shared" si="175"/>
        <v>0</v>
      </c>
      <c r="H976" s="8">
        <f t="shared" si="175"/>
        <v>0</v>
      </c>
      <c r="I976" s="8">
        <f t="shared" si="175"/>
        <v>0</v>
      </c>
      <c r="J976" s="8">
        <f t="shared" si="175"/>
        <v>0</v>
      </c>
      <c r="K976" s="8">
        <f t="shared" si="175"/>
        <v>0</v>
      </c>
      <c r="L976" s="8">
        <f t="shared" si="175"/>
        <v>5.18</v>
      </c>
      <c r="M976" s="8">
        <f t="shared" si="175"/>
        <v>24.82</v>
      </c>
      <c r="N976" s="8">
        <f t="shared" si="175"/>
        <v>19.82</v>
      </c>
      <c r="O976" s="8">
        <f t="shared" si="175"/>
        <v>14.82</v>
      </c>
      <c r="P976" s="8">
        <f t="shared" si="175"/>
        <v>9.82</v>
      </c>
      <c r="Q976" s="8">
        <f t="shared" si="175"/>
        <v>4.82</v>
      </c>
      <c r="R976" s="8">
        <f t="shared" si="175"/>
        <v>0</v>
      </c>
      <c r="S976" s="8">
        <f t="shared" si="175"/>
        <v>0</v>
      </c>
      <c r="T976" s="21">
        <f t="shared" si="171"/>
        <v>45</v>
      </c>
      <c r="U976" s="19">
        <f>VLOOKUP($B976,Gas!$B$3:$E$2506,2)</f>
        <v>2.3450000000000002</v>
      </c>
      <c r="V976" s="44">
        <f t="shared" si="172"/>
        <v>19.113006396588485</v>
      </c>
      <c r="W976" s="5">
        <f>VLOOKUP($B976,Gas!$B$3:$E$2506,4)</f>
        <v>0.97165972644984977</v>
      </c>
    </row>
    <row r="977" spans="1:23" x14ac:dyDescent="0.2">
      <c r="A977" s="43">
        <f t="shared" si="167"/>
        <v>45</v>
      </c>
      <c r="B977" s="91">
        <v>37145</v>
      </c>
      <c r="C977" s="92">
        <v>45.05</v>
      </c>
      <c r="D977" s="4">
        <f t="shared" si="174"/>
        <v>5.118515681565898E-3</v>
      </c>
      <c r="E977" s="100">
        <f t="shared" si="168"/>
        <v>0.94423921127627342</v>
      </c>
      <c r="F977" s="2"/>
      <c r="G977" s="8">
        <f t="shared" si="175"/>
        <v>0</v>
      </c>
      <c r="H977" s="8">
        <f t="shared" si="175"/>
        <v>0</v>
      </c>
      <c r="I977" s="8">
        <f t="shared" si="175"/>
        <v>0</v>
      </c>
      <c r="J977" s="8">
        <f t="shared" si="175"/>
        <v>0</v>
      </c>
      <c r="K977" s="8">
        <f t="shared" si="175"/>
        <v>0</v>
      </c>
      <c r="L977" s="8">
        <f t="shared" si="175"/>
        <v>4.9500000000000028</v>
      </c>
      <c r="M977" s="8">
        <f t="shared" si="175"/>
        <v>25.049999999999997</v>
      </c>
      <c r="N977" s="8">
        <f t="shared" si="175"/>
        <v>20.049999999999997</v>
      </c>
      <c r="O977" s="8">
        <f t="shared" si="175"/>
        <v>15.049999999999997</v>
      </c>
      <c r="P977" s="8">
        <f t="shared" si="175"/>
        <v>10.049999999999997</v>
      </c>
      <c r="Q977" s="8">
        <f t="shared" si="175"/>
        <v>5.0499999999999972</v>
      </c>
      <c r="R977" s="8">
        <f t="shared" si="175"/>
        <v>0</v>
      </c>
      <c r="S977" s="8">
        <f t="shared" si="175"/>
        <v>0</v>
      </c>
      <c r="T977" s="21">
        <f t="shared" si="171"/>
        <v>45</v>
      </c>
      <c r="U977" s="19">
        <f>VLOOKUP($B977,Gas!$B$3:$E$2506,2)</f>
        <v>2.3849999999999998</v>
      </c>
      <c r="V977" s="44">
        <f t="shared" si="172"/>
        <v>18.888888888888889</v>
      </c>
      <c r="W977" s="5">
        <f>VLOOKUP($B977,Gas!$B$3:$E$2506,4)</f>
        <v>0.43082369438014834</v>
      </c>
    </row>
    <row r="978" spans="1:23" x14ac:dyDescent="0.2">
      <c r="A978" s="43">
        <f t="shared" si="167"/>
        <v>45</v>
      </c>
      <c r="B978" s="91">
        <v>37146</v>
      </c>
      <c r="C978" s="92">
        <v>37.79</v>
      </c>
      <c r="D978" s="4">
        <f t="shared" si="174"/>
        <v>-0.17572846669294925</v>
      </c>
      <c r="E978" s="100">
        <f t="shared" si="168"/>
        <v>1.2547230916086851</v>
      </c>
      <c r="F978" s="2"/>
      <c r="G978" s="8">
        <f t="shared" si="175"/>
        <v>0</v>
      </c>
      <c r="H978" s="8">
        <f t="shared" si="175"/>
        <v>0</v>
      </c>
      <c r="I978" s="8">
        <f t="shared" si="175"/>
        <v>0</v>
      </c>
      <c r="J978" s="8">
        <f t="shared" si="175"/>
        <v>0</v>
      </c>
      <c r="K978" s="8">
        <f t="shared" si="175"/>
        <v>2.2100000000000009</v>
      </c>
      <c r="L978" s="8">
        <f t="shared" si="175"/>
        <v>12.21</v>
      </c>
      <c r="M978" s="8">
        <f t="shared" si="175"/>
        <v>17.79</v>
      </c>
      <c r="N978" s="8">
        <f t="shared" si="175"/>
        <v>12.79</v>
      </c>
      <c r="O978" s="8">
        <f t="shared" si="175"/>
        <v>7.7899999999999991</v>
      </c>
      <c r="P978" s="8">
        <f t="shared" si="175"/>
        <v>2.7899999999999991</v>
      </c>
      <c r="Q978" s="8">
        <f t="shared" si="175"/>
        <v>0</v>
      </c>
      <c r="R978" s="8">
        <f t="shared" si="175"/>
        <v>0</v>
      </c>
      <c r="S978" s="8">
        <f t="shared" si="175"/>
        <v>0</v>
      </c>
      <c r="T978" s="21">
        <f t="shared" si="171"/>
        <v>45</v>
      </c>
      <c r="U978" s="19">
        <f>VLOOKUP($B978,Gas!$B$3:$E$2506,2)</f>
        <v>2.44</v>
      </c>
      <c r="V978" s="44">
        <f t="shared" si="172"/>
        <v>15.487704918032787</v>
      </c>
      <c r="W978" s="5">
        <f>VLOOKUP($B978,Gas!$B$3:$E$2506,4)</f>
        <v>0.43057978457418911</v>
      </c>
    </row>
    <row r="979" spans="1:23" x14ac:dyDescent="0.2">
      <c r="A979" s="43">
        <f t="shared" si="167"/>
        <v>45</v>
      </c>
      <c r="B979" s="91">
        <v>37147</v>
      </c>
      <c r="C979" s="92">
        <v>39.14</v>
      </c>
      <c r="D979" s="4">
        <f t="shared" si="174"/>
        <v>3.5100444606532652E-2</v>
      </c>
      <c r="E979" s="100">
        <f t="shared" si="168"/>
        <v>1.2839856936218446</v>
      </c>
      <c r="F979" s="2"/>
      <c r="G979" s="8">
        <f t="shared" si="175"/>
        <v>0</v>
      </c>
      <c r="H979" s="8">
        <f t="shared" si="175"/>
        <v>0</v>
      </c>
      <c r="I979" s="8">
        <f t="shared" si="175"/>
        <v>0</v>
      </c>
      <c r="J979" s="8">
        <f t="shared" si="175"/>
        <v>0</v>
      </c>
      <c r="K979" s="8">
        <f t="shared" si="175"/>
        <v>0.85999999999999943</v>
      </c>
      <c r="L979" s="8">
        <f t="shared" si="175"/>
        <v>10.86</v>
      </c>
      <c r="M979" s="8">
        <f t="shared" si="175"/>
        <v>19.14</v>
      </c>
      <c r="N979" s="8">
        <f t="shared" si="175"/>
        <v>14.14</v>
      </c>
      <c r="O979" s="8">
        <f t="shared" si="175"/>
        <v>9.14</v>
      </c>
      <c r="P979" s="8">
        <f t="shared" si="175"/>
        <v>4.1400000000000006</v>
      </c>
      <c r="Q979" s="8">
        <f t="shared" si="175"/>
        <v>0</v>
      </c>
      <c r="R979" s="8">
        <f t="shared" si="175"/>
        <v>0</v>
      </c>
      <c r="S979" s="8">
        <f t="shared" si="175"/>
        <v>0</v>
      </c>
      <c r="T979" s="21">
        <f t="shared" si="171"/>
        <v>45</v>
      </c>
      <c r="U979" s="19">
        <f>VLOOKUP($B979,Gas!$B$3:$E$2506,2)</f>
        <v>2.4449999999999998</v>
      </c>
      <c r="V979" s="44">
        <f t="shared" si="172"/>
        <v>16.008179959100207</v>
      </c>
      <c r="W979" s="5">
        <f>VLOOKUP($B979,Gas!$B$3:$E$2506,4)</f>
        <v>0.42831178256988056</v>
      </c>
    </row>
    <row r="980" spans="1:23" x14ac:dyDescent="0.2">
      <c r="A980" s="43">
        <f t="shared" si="167"/>
        <v>45</v>
      </c>
      <c r="B980" s="91">
        <v>37148</v>
      </c>
      <c r="C980" s="92">
        <v>38.880000000000003</v>
      </c>
      <c r="D980" s="4">
        <f t="shared" si="174"/>
        <v>-6.6649823756918134E-3</v>
      </c>
      <c r="E980" s="100">
        <f t="shared" si="168"/>
        <v>1.2568005447630421</v>
      </c>
      <c r="F980" s="2"/>
      <c r="G980" s="8">
        <f t="shared" si="175"/>
        <v>0</v>
      </c>
      <c r="H980" s="8">
        <f t="shared" si="175"/>
        <v>0</v>
      </c>
      <c r="I980" s="8">
        <f t="shared" si="175"/>
        <v>0</v>
      </c>
      <c r="J980" s="8">
        <f t="shared" si="175"/>
        <v>0</v>
      </c>
      <c r="K980" s="8">
        <f t="shared" si="175"/>
        <v>1.1199999999999974</v>
      </c>
      <c r="L980" s="8">
        <f t="shared" si="175"/>
        <v>11.119999999999997</v>
      </c>
      <c r="M980" s="8">
        <f t="shared" si="175"/>
        <v>18.880000000000003</v>
      </c>
      <c r="N980" s="8">
        <f t="shared" si="175"/>
        <v>13.880000000000003</v>
      </c>
      <c r="O980" s="8">
        <f t="shared" si="175"/>
        <v>8.8800000000000026</v>
      </c>
      <c r="P980" s="8">
        <f t="shared" si="175"/>
        <v>3.8800000000000026</v>
      </c>
      <c r="Q980" s="8">
        <f t="shared" si="175"/>
        <v>0</v>
      </c>
      <c r="R980" s="8">
        <f t="shared" si="175"/>
        <v>0</v>
      </c>
      <c r="S980" s="8">
        <f t="shared" si="175"/>
        <v>0</v>
      </c>
      <c r="T980" s="21">
        <f t="shared" si="171"/>
        <v>45</v>
      </c>
      <c r="U980" s="19">
        <f>VLOOKUP($B980,Gas!$B$3:$E$2506,2)</f>
        <v>2.39</v>
      </c>
      <c r="V980" s="44">
        <f t="shared" si="172"/>
        <v>16.267782426778243</v>
      </c>
      <c r="W980" s="5">
        <f>VLOOKUP($B980,Gas!$B$3:$E$2506,4)</f>
        <v>0.4754711816961788</v>
      </c>
    </row>
    <row r="981" spans="1:23" x14ac:dyDescent="0.2">
      <c r="A981" s="43">
        <f t="shared" si="167"/>
        <v>45</v>
      </c>
      <c r="B981" s="91">
        <v>37151</v>
      </c>
      <c r="C981" s="92">
        <v>41.75</v>
      </c>
      <c r="D981" s="4">
        <f t="shared" si="174"/>
        <v>7.1219471704626142E-2</v>
      </c>
      <c r="E981" s="100">
        <f t="shared" si="168"/>
        <v>1.2591048767994706</v>
      </c>
      <c r="F981" s="2"/>
      <c r="G981" s="8">
        <f t="shared" si="175"/>
        <v>0</v>
      </c>
      <c r="H981" s="8">
        <f t="shared" si="175"/>
        <v>0</v>
      </c>
      <c r="I981" s="8">
        <f t="shared" si="175"/>
        <v>0</v>
      </c>
      <c r="J981" s="8">
        <f t="shared" si="175"/>
        <v>0</v>
      </c>
      <c r="K981" s="8">
        <f t="shared" si="175"/>
        <v>0</v>
      </c>
      <c r="L981" s="8">
        <f t="shared" si="175"/>
        <v>8.25</v>
      </c>
      <c r="M981" s="8">
        <f t="shared" si="175"/>
        <v>21.75</v>
      </c>
      <c r="N981" s="8">
        <f t="shared" si="175"/>
        <v>16.75</v>
      </c>
      <c r="O981" s="8">
        <f t="shared" si="175"/>
        <v>11.75</v>
      </c>
      <c r="P981" s="8">
        <f t="shared" si="175"/>
        <v>6.75</v>
      </c>
      <c r="Q981" s="8">
        <f t="shared" si="175"/>
        <v>1.75</v>
      </c>
      <c r="R981" s="8">
        <f t="shared" si="175"/>
        <v>0</v>
      </c>
      <c r="S981" s="8">
        <f t="shared" si="175"/>
        <v>0</v>
      </c>
      <c r="T981" s="21">
        <f t="shared" si="171"/>
        <v>45</v>
      </c>
      <c r="U981" s="19">
        <f>VLOOKUP($B981,Gas!$B$3:$E$2506,2)</f>
        <v>2.4049999999999998</v>
      </c>
      <c r="V981" s="44">
        <f t="shared" si="172"/>
        <v>17.359667359667363</v>
      </c>
      <c r="W981" s="5">
        <f>VLOOKUP($B981,Gas!$B$3:$E$2506,4)</f>
        <v>0.27787179966785319</v>
      </c>
    </row>
    <row r="982" spans="1:23" x14ac:dyDescent="0.2">
      <c r="A982" s="43">
        <f t="shared" si="167"/>
        <v>45</v>
      </c>
      <c r="B982" s="91">
        <v>37152</v>
      </c>
      <c r="C982" s="92">
        <v>38.67</v>
      </c>
      <c r="D982" s="4">
        <f t="shared" si="174"/>
        <v>-7.6635345677658742E-2</v>
      </c>
      <c r="E982" s="100">
        <f t="shared" si="168"/>
        <v>1.2161520366164464</v>
      </c>
      <c r="F982" s="2"/>
      <c r="G982" s="8">
        <f t="shared" si="175"/>
        <v>0</v>
      </c>
      <c r="H982" s="8">
        <f t="shared" si="175"/>
        <v>0</v>
      </c>
      <c r="I982" s="8">
        <f t="shared" si="175"/>
        <v>0</v>
      </c>
      <c r="J982" s="8">
        <f t="shared" si="175"/>
        <v>0</v>
      </c>
      <c r="K982" s="8">
        <f t="shared" si="175"/>
        <v>1.3299999999999983</v>
      </c>
      <c r="L982" s="8">
        <f t="shared" si="175"/>
        <v>11.329999999999998</v>
      </c>
      <c r="M982" s="8">
        <f t="shared" si="175"/>
        <v>18.670000000000002</v>
      </c>
      <c r="N982" s="8">
        <f t="shared" si="175"/>
        <v>13.670000000000002</v>
      </c>
      <c r="O982" s="8">
        <f t="shared" si="175"/>
        <v>8.6700000000000017</v>
      </c>
      <c r="P982" s="8">
        <f t="shared" si="175"/>
        <v>3.6700000000000017</v>
      </c>
      <c r="Q982" s="8">
        <f t="shared" si="175"/>
        <v>0</v>
      </c>
      <c r="R982" s="8">
        <f t="shared" si="175"/>
        <v>0</v>
      </c>
      <c r="S982" s="8">
        <f t="shared" si="175"/>
        <v>0</v>
      </c>
      <c r="T982" s="21">
        <f t="shared" si="171"/>
        <v>45</v>
      </c>
      <c r="U982" s="19">
        <f>VLOOKUP($B982,Gas!$B$3:$E$2506,2)</f>
        <v>2.3450000000000002</v>
      </c>
      <c r="V982" s="44">
        <f t="shared" si="172"/>
        <v>16.49040511727079</v>
      </c>
      <c r="W982" s="5">
        <f>VLOOKUP($B982,Gas!$B$3:$E$2506,4)</f>
        <v>0.28516563308580045</v>
      </c>
    </row>
    <row r="983" spans="1:23" x14ac:dyDescent="0.2">
      <c r="A983" s="43"/>
      <c r="B983" s="91"/>
      <c r="C983" s="92"/>
      <c r="D983" s="4"/>
      <c r="E983" s="5"/>
      <c r="F983" s="2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21"/>
      <c r="U983" s="19"/>
      <c r="V983" s="44"/>
      <c r="W983" s="5"/>
    </row>
    <row r="984" spans="1:23" x14ac:dyDescent="0.2">
      <c r="A984" s="43"/>
      <c r="B984" s="91"/>
      <c r="C984" s="92"/>
      <c r="D984" s="4"/>
      <c r="E984" s="5"/>
      <c r="F984" s="2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21"/>
      <c r="U984" s="19"/>
      <c r="V984" s="44"/>
      <c r="W984" s="5"/>
    </row>
    <row r="985" spans="1:23" x14ac:dyDescent="0.2">
      <c r="A985" s="43"/>
      <c r="B985" s="91"/>
      <c r="C985" s="92"/>
      <c r="D985" s="4"/>
      <c r="E985" s="5"/>
      <c r="F985" s="2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21"/>
      <c r="U985" s="19"/>
      <c r="V985" s="44"/>
      <c r="W985" s="5"/>
    </row>
    <row r="986" spans="1:23" x14ac:dyDescent="0.2">
      <c r="A986" s="43"/>
      <c r="B986" s="91"/>
      <c r="C986" s="92"/>
      <c r="D986" s="4"/>
      <c r="E986" s="5"/>
      <c r="F986" s="2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21"/>
      <c r="U986" s="19"/>
      <c r="V986" s="44"/>
      <c r="W986" s="5"/>
    </row>
    <row r="987" spans="1:23" x14ac:dyDescent="0.2">
      <c r="A987" s="43"/>
      <c r="B987" s="91"/>
      <c r="C987" s="92"/>
      <c r="D987" s="4"/>
      <c r="E987" s="5"/>
      <c r="F987" s="2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21"/>
      <c r="U987" s="19"/>
      <c r="V987" s="44"/>
      <c r="W987" s="5"/>
    </row>
    <row r="988" spans="1:23" x14ac:dyDescent="0.2">
      <c r="A988" s="43"/>
      <c r="B988" s="91"/>
      <c r="C988" s="92"/>
      <c r="D988" s="4"/>
      <c r="E988" s="5"/>
      <c r="F988" s="2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21"/>
      <c r="U988" s="19"/>
      <c r="V988" s="44"/>
      <c r="W988" s="5"/>
    </row>
    <row r="989" spans="1:23" x14ac:dyDescent="0.2">
      <c r="A989" s="43"/>
      <c r="B989" s="91"/>
      <c r="C989" s="92"/>
      <c r="D989" s="4"/>
      <c r="E989" s="5"/>
      <c r="F989" s="2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21"/>
      <c r="U989" s="19"/>
      <c r="V989" s="44"/>
      <c r="W989" s="5"/>
    </row>
    <row r="990" spans="1:23" x14ac:dyDescent="0.2">
      <c r="A990" s="43"/>
      <c r="B990" s="91"/>
      <c r="C990" s="92"/>
      <c r="D990" s="4"/>
      <c r="E990" s="5"/>
      <c r="F990" s="2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21"/>
      <c r="U990" s="19"/>
      <c r="V990" s="44"/>
      <c r="W990" s="5"/>
    </row>
    <row r="991" spans="1:23" x14ac:dyDescent="0.2">
      <c r="A991" s="43"/>
      <c r="B991" s="91"/>
      <c r="C991" s="92"/>
      <c r="D991" s="4"/>
      <c r="E991" s="5"/>
      <c r="F991" s="2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21"/>
      <c r="U991" s="19"/>
      <c r="V991" s="44"/>
      <c r="W991" s="5"/>
    </row>
    <row r="992" spans="1:23" x14ac:dyDescent="0.2">
      <c r="A992" s="43"/>
      <c r="B992" s="91"/>
      <c r="C992" s="92"/>
      <c r="D992" s="4"/>
      <c r="E992" s="5"/>
      <c r="F992" s="2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21"/>
      <c r="U992" s="19"/>
      <c r="V992" s="44"/>
      <c r="W992" s="5"/>
    </row>
    <row r="993" spans="1:37" x14ac:dyDescent="0.2">
      <c r="A993" s="43"/>
      <c r="B993" s="91"/>
      <c r="C993" s="92"/>
      <c r="D993" s="4"/>
      <c r="E993" s="5"/>
      <c r="F993" s="2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21"/>
      <c r="U993" s="19"/>
      <c r="V993" s="44"/>
      <c r="W993" s="5"/>
    </row>
    <row r="994" spans="1:37" x14ac:dyDescent="0.2">
      <c r="A994" s="43"/>
      <c r="B994" s="91"/>
      <c r="C994" s="92"/>
      <c r="D994" s="4"/>
      <c r="E994" s="5"/>
      <c r="F994" s="2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21"/>
      <c r="U994" s="19"/>
      <c r="V994" s="44"/>
      <c r="W994" s="5"/>
    </row>
    <row r="995" spans="1:37" x14ac:dyDescent="0.2">
      <c r="A995" s="43"/>
      <c r="B995" s="91"/>
      <c r="C995" s="92"/>
      <c r="D995" s="4"/>
      <c r="E995" s="5"/>
      <c r="F995" s="2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21"/>
      <c r="U995" s="19"/>
      <c r="V995" s="44"/>
      <c r="W995" s="5"/>
    </row>
    <row r="996" spans="1:37" x14ac:dyDescent="0.2">
      <c r="A996" s="43"/>
      <c r="B996" s="91"/>
      <c r="C996" s="92"/>
      <c r="D996" s="4"/>
      <c r="E996" s="5"/>
      <c r="F996" s="2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21"/>
      <c r="U996" s="19"/>
      <c r="V996" s="44"/>
      <c r="W996" s="5"/>
    </row>
    <row r="997" spans="1:37" x14ac:dyDescent="0.2">
      <c r="A997" s="43"/>
      <c r="B997" s="91"/>
      <c r="C997" s="92"/>
      <c r="D997" s="4"/>
      <c r="E997" s="5"/>
      <c r="F997" s="2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21"/>
      <c r="U997" s="19"/>
      <c r="V997" s="44"/>
      <c r="W997" s="5"/>
    </row>
    <row r="998" spans="1:37" x14ac:dyDescent="0.2">
      <c r="A998" s="43"/>
      <c r="B998" s="91"/>
      <c r="C998" s="92"/>
      <c r="D998" s="4"/>
      <c r="E998" s="5"/>
      <c r="F998" s="2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21"/>
      <c r="U998" s="19"/>
      <c r="V998" s="44"/>
      <c r="W998" s="5"/>
    </row>
    <row r="999" spans="1:37" x14ac:dyDescent="0.2">
      <c r="A999" s="43"/>
      <c r="B999" s="91"/>
      <c r="C999" s="92"/>
      <c r="D999" s="4"/>
      <c r="E999" s="5"/>
      <c r="F999" s="2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21"/>
      <c r="U999" s="19"/>
      <c r="V999" s="44"/>
      <c r="W999" s="5"/>
    </row>
    <row r="1000" spans="1:37" x14ac:dyDescent="0.2">
      <c r="A1000" s="43"/>
      <c r="B1000" s="1"/>
      <c r="C1000" s="2"/>
      <c r="D1000" s="2"/>
      <c r="E1000" s="2"/>
      <c r="F1000" s="2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</row>
    <row r="1001" spans="1:37" x14ac:dyDescent="0.2">
      <c r="A1001" s="43"/>
      <c r="B1001" s="1"/>
      <c r="C1001" s="2"/>
      <c r="D1001" s="2"/>
      <c r="E1001" s="2"/>
      <c r="F1001" s="2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</row>
    <row r="1002" spans="1:37" x14ac:dyDescent="0.2">
      <c r="A1002" s="43"/>
      <c r="B1002" s="1"/>
      <c r="C1002" s="2"/>
      <c r="D1002" s="2"/>
      <c r="E1002" s="2"/>
      <c r="F1002" s="2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</row>
    <row r="1003" spans="1:37" x14ac:dyDescent="0.2">
      <c r="A1003" s="43"/>
      <c r="B1003" s="1"/>
      <c r="C1003" s="2"/>
      <c r="D1003" s="2"/>
      <c r="E1003" s="2"/>
      <c r="F1003" s="2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</row>
    <row r="1004" spans="1:37" x14ac:dyDescent="0.2">
      <c r="A1004" s="43"/>
      <c r="B1004" s="1"/>
      <c r="C1004" s="2"/>
      <c r="D1004" s="2"/>
      <c r="E1004" s="2"/>
      <c r="F1004" s="2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</row>
    <row r="1005" spans="1:37" x14ac:dyDescent="0.2">
      <c r="A1005" s="43"/>
      <c r="B1005" s="1"/>
      <c r="C1005" s="2"/>
      <c r="D1005" s="2"/>
      <c r="E1005" s="2"/>
      <c r="F1005" s="2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W1005" s="45" t="s">
        <v>18</v>
      </c>
      <c r="X1005" t="s">
        <v>19</v>
      </c>
    </row>
    <row r="1006" spans="1:37" x14ac:dyDescent="0.2">
      <c r="A1006" s="43"/>
      <c r="B1006" s="1"/>
      <c r="C1006" s="2"/>
      <c r="D1006" s="2"/>
      <c r="E1006" s="2"/>
      <c r="F1006" s="2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W1006" s="45" t="s">
        <v>17</v>
      </c>
      <c r="X1006" t="s">
        <v>20</v>
      </c>
    </row>
    <row r="1007" spans="1:37" x14ac:dyDescent="0.2">
      <c r="A1007" t="s">
        <v>3</v>
      </c>
      <c r="D1007" t="s">
        <v>24</v>
      </c>
      <c r="F1007" t="s">
        <v>3</v>
      </c>
      <c r="G1007" s="12" t="str">
        <f t="shared" ref="G1007:S1007" si="176">CONCATENATE(TEXT(G$2,"00"),G$1)</f>
        <v>20P</v>
      </c>
      <c r="H1007" s="12" t="str">
        <f t="shared" si="176"/>
        <v>25P</v>
      </c>
      <c r="I1007" s="12" t="str">
        <f t="shared" si="176"/>
        <v>30P</v>
      </c>
      <c r="J1007" s="12" t="str">
        <f t="shared" si="176"/>
        <v>35P</v>
      </c>
      <c r="K1007" s="12" t="str">
        <f t="shared" si="176"/>
        <v>40P</v>
      </c>
      <c r="L1007" s="12" t="str">
        <f t="shared" si="176"/>
        <v>50P</v>
      </c>
      <c r="M1007" s="12" t="str">
        <f t="shared" si="176"/>
        <v>20C</v>
      </c>
      <c r="N1007" s="12" t="str">
        <f t="shared" si="176"/>
        <v>25C</v>
      </c>
      <c r="O1007" s="12" t="str">
        <f t="shared" si="176"/>
        <v>30C</v>
      </c>
      <c r="P1007" s="12" t="str">
        <f t="shared" si="176"/>
        <v>35C</v>
      </c>
      <c r="Q1007" s="12" t="str">
        <f t="shared" si="176"/>
        <v>40C</v>
      </c>
      <c r="R1007" s="12" t="str">
        <f t="shared" si="176"/>
        <v>50C</v>
      </c>
      <c r="S1007" s="12" t="str">
        <f t="shared" si="176"/>
        <v>100C</v>
      </c>
      <c r="T1007" t="s">
        <v>3</v>
      </c>
      <c r="W1007" s="45" t="s">
        <v>13</v>
      </c>
      <c r="X1007" t="s">
        <v>13</v>
      </c>
      <c r="Z1007" s="12" t="str">
        <f t="shared" ref="Z1007:AK1007" si="177">CONCATENATE(TEXT(Z$2,"00"),Z$1)</f>
        <v>20P</v>
      </c>
      <c r="AA1007" s="12" t="str">
        <f t="shared" si="177"/>
        <v>25P</v>
      </c>
      <c r="AB1007" s="12" t="str">
        <f t="shared" si="177"/>
        <v>30P</v>
      </c>
      <c r="AC1007" s="12" t="str">
        <f t="shared" si="177"/>
        <v>35P</v>
      </c>
      <c r="AD1007" s="12" t="str">
        <f t="shared" si="177"/>
        <v>40P</v>
      </c>
      <c r="AE1007" s="12" t="str">
        <f t="shared" si="177"/>
        <v>50P</v>
      </c>
      <c r="AF1007" s="12" t="str">
        <f t="shared" si="177"/>
        <v>20C</v>
      </c>
      <c r="AG1007" s="12" t="str">
        <f t="shared" si="177"/>
        <v>25C</v>
      </c>
      <c r="AH1007" s="12" t="str">
        <f t="shared" si="177"/>
        <v>30C</v>
      </c>
      <c r="AI1007" s="12" t="str">
        <f t="shared" si="177"/>
        <v>35C</v>
      </c>
      <c r="AJ1007" s="12" t="str">
        <f t="shared" si="177"/>
        <v>40C</v>
      </c>
      <c r="AK1007" s="12" t="str">
        <f t="shared" si="177"/>
        <v>50C</v>
      </c>
    </row>
    <row r="1008" spans="1:37" x14ac:dyDescent="0.2">
      <c r="A1008">
        <v>1</v>
      </c>
      <c r="B1008" s="46"/>
      <c r="C1008" s="46">
        <f t="shared" ref="C1008:C1051" si="178">SUMIF($A$3:$A$1006,$A1008,$C$3:$C$1006)/COUNTIF($A$3:$A$1006,$A1008)</f>
        <v>31.101904761904763</v>
      </c>
      <c r="D1008" s="42">
        <f ca="1">STDEV(OFFSET($A$2,MATCH($A1008,$A$3:$A$1006,0),3):OFFSET($A$2,MATCH($A1008+1,$A$3:$A$1006,0)-1,3))*SQRT(trade_day)</f>
        <v>0.63646988327195775</v>
      </c>
      <c r="E1008" s="42">
        <f t="shared" ref="E1008:E1051" si="179">SUMIF($A$3:$A$1006,$A1008,$E$3:$E$1006)/COUNTIF($A$3:$A$1006,$A1008)</f>
        <v>0.61034883794536277</v>
      </c>
      <c r="F1008">
        <v>1</v>
      </c>
      <c r="G1008" s="10">
        <f t="shared" ref="G1008:S1017" si="180">SUMIF($A$3:$A$1006,$F1008,G$3:G$1006)/COUNTIF($A$3:$A$1006,$F1008)</f>
        <v>0</v>
      </c>
      <c r="H1008" s="10">
        <f t="shared" si="180"/>
        <v>0</v>
      </c>
      <c r="I1008" s="10">
        <f t="shared" si="180"/>
        <v>9.5238095238095233E-2</v>
      </c>
      <c r="J1008" s="10">
        <f t="shared" si="180"/>
        <v>3.8980952380952383</v>
      </c>
      <c r="K1008" s="10">
        <f t="shared" si="180"/>
        <v>8.8980952380952392</v>
      </c>
      <c r="L1008" s="10">
        <f t="shared" si="180"/>
        <v>18.898095238095237</v>
      </c>
      <c r="M1008" s="10">
        <f t="shared" si="180"/>
        <v>11.101904761904761</v>
      </c>
      <c r="N1008" s="10">
        <f t="shared" si="180"/>
        <v>6.1019047619047608</v>
      </c>
      <c r="O1008" s="10">
        <f t="shared" si="180"/>
        <v>1.1971428571428573</v>
      </c>
      <c r="P1008" s="10">
        <f t="shared" si="180"/>
        <v>0</v>
      </c>
      <c r="Q1008" s="10">
        <f t="shared" si="180"/>
        <v>0</v>
      </c>
      <c r="R1008" s="10">
        <f t="shared" si="180"/>
        <v>0</v>
      </c>
      <c r="S1008" s="10">
        <f t="shared" si="180"/>
        <v>0</v>
      </c>
      <c r="T1008">
        <v>1</v>
      </c>
      <c r="V1008" s="46">
        <f t="shared" ref="V1008:V1051" si="181">SUMIF($T$3:$T$1006,$T1008,$V$3:$V$1006)/COUNTIF($T$3:$T$1006,$T1008)</f>
        <v>14.826155348054886</v>
      </c>
      <c r="W1008" s="42" t="e">
        <f ca="1">CORREL(OFFSET($A$2,MATCH($A1008,$A$259:$A$1006,0),4):OFFSET($A$2,MATCH($A1008+1,$A$259:$A$1006,0)-1,4),OFFSET($T$2,MATCH($T1008,$T$259:$T$1006,0),3):OFFSET($T$2,MATCH($T1008+1,$T$259:$T$1006,0)-1,3))</f>
        <v>#N/A</v>
      </c>
      <c r="X1008" s="42" t="e">
        <f ca="1">CORREL(OFFSET($A$2,MATCH($A1008,$A$259:$A$1006,0),2):OFFSET($A$2,MATCH($A1008+1,$A$259:$A$1006,0)-1,2),OFFSET($T$2,MATCH($T1008,$T$259:$T$1006,0),1):OFFSET($T$2,MATCH($T1008+1,$T$259:$T$1006,0)-1,1))</f>
        <v>#N/A</v>
      </c>
      <c r="Y1008">
        <f>A1008</f>
        <v>1</v>
      </c>
      <c r="Z1008" s="8">
        <f t="shared" ref="Z1008:Z1043" si="182">IF(Z$1="P",MAX(0,Z$2-$C1008),IF(Z$1="C",MAX(0,$C1008-Z$2)))</f>
        <v>0</v>
      </c>
      <c r="AA1008" s="8">
        <f t="shared" ref="AA1008:AK1023" si="183">IF(AA$1="P",MAX(0,AA$2-$C1008),IF(AA$1="C",MAX(0,$C1008-AA$2)))</f>
        <v>0</v>
      </c>
      <c r="AB1008" s="8">
        <f t="shared" si="183"/>
        <v>0</v>
      </c>
      <c r="AC1008" s="8">
        <f t="shared" si="183"/>
        <v>3.8980952380952374</v>
      </c>
      <c r="AD1008" s="8">
        <f t="shared" si="183"/>
        <v>8.8980952380952374</v>
      </c>
      <c r="AE1008" s="8">
        <f t="shared" si="183"/>
        <v>18.898095238095237</v>
      </c>
      <c r="AF1008" s="8">
        <f t="shared" si="183"/>
        <v>11.101904761904763</v>
      </c>
      <c r="AG1008" s="8">
        <f t="shared" si="183"/>
        <v>6.1019047619047626</v>
      </c>
      <c r="AH1008" s="8">
        <f t="shared" si="183"/>
        <v>1.1019047619047626</v>
      </c>
      <c r="AI1008" s="8">
        <f t="shared" si="183"/>
        <v>0</v>
      </c>
      <c r="AJ1008" s="8">
        <f t="shared" si="183"/>
        <v>0</v>
      </c>
      <c r="AK1008" s="8">
        <f t="shared" si="183"/>
        <v>0</v>
      </c>
    </row>
    <row r="1009" spans="1:37" x14ac:dyDescent="0.2">
      <c r="A1009">
        <v>2</v>
      </c>
      <c r="B1009" s="46"/>
      <c r="C1009" s="46">
        <f t="shared" si="178"/>
        <v>27.007894736842111</v>
      </c>
      <c r="D1009" s="42">
        <f ca="1">STDEV(OFFSET($A$2,MATCH($A1009,$A$3:$A$1006,0),3):OFFSET($A$2,MATCH($A1009+1,$A$3:$A$1006,0)-1,3))*SQRT(trade_day)</f>
        <v>0.72785751916320907</v>
      </c>
      <c r="E1009" s="42">
        <f t="shared" si="179"/>
        <v>0.6353401150492678</v>
      </c>
      <c r="F1009">
        <v>2</v>
      </c>
      <c r="G1009" s="10">
        <f t="shared" si="180"/>
        <v>0</v>
      </c>
      <c r="H1009" s="10">
        <f t="shared" si="180"/>
        <v>0.14473684210526316</v>
      </c>
      <c r="I1009" s="10">
        <f t="shared" si="180"/>
        <v>2.9921052631578946</v>
      </c>
      <c r="J1009" s="10">
        <f t="shared" si="180"/>
        <v>7.9921052631578959</v>
      </c>
      <c r="K1009" s="10">
        <f t="shared" si="180"/>
        <v>12.992105263157894</v>
      </c>
      <c r="L1009" s="10">
        <f t="shared" si="180"/>
        <v>22.992105263157892</v>
      </c>
      <c r="M1009" s="10">
        <f t="shared" si="180"/>
        <v>7.0078947368421041</v>
      </c>
      <c r="N1009" s="10">
        <f t="shared" si="180"/>
        <v>2.1526315789473687</v>
      </c>
      <c r="O1009" s="10">
        <f t="shared" si="180"/>
        <v>0</v>
      </c>
      <c r="P1009" s="10">
        <f t="shared" si="180"/>
        <v>0</v>
      </c>
      <c r="Q1009" s="10">
        <f t="shared" si="180"/>
        <v>0</v>
      </c>
      <c r="R1009" s="10">
        <f t="shared" si="180"/>
        <v>0</v>
      </c>
      <c r="S1009" s="10">
        <f t="shared" si="180"/>
        <v>0</v>
      </c>
      <c r="T1009">
        <v>2</v>
      </c>
      <c r="V1009" s="46">
        <f t="shared" si="181"/>
        <v>12.194953862017602</v>
      </c>
      <c r="W1009" s="42" t="e">
        <f ca="1">CORREL(OFFSET($A$2,MATCH($A1009,$A$259:$A$1006,0),4):OFFSET($A$2,MATCH($A1009+1,$A$259:$A$1006,0)-1,4),OFFSET($T$2,MATCH($T1009,$T$259:$T$1006,0),3):OFFSET($T$2,MATCH($T1009+1,$T$259:$T$1006,0)-1,3))</f>
        <v>#N/A</v>
      </c>
      <c r="X1009" s="42" t="e">
        <f ca="1">CORREL(OFFSET($A$2,MATCH($A1009,$A$259:$A$1006,0),2):OFFSET($A$2,MATCH($A1009+1,$A$259:$A$1006,0)-1,2),OFFSET($T$2,MATCH($T1009,$T$259:$T$1006,0),1):OFFSET($T$2,MATCH($T1009+1,$T$259:$T$1006,0)-1,1))</f>
        <v>#N/A</v>
      </c>
      <c r="Y1009">
        <f t="shared" ref="Y1009:Y1051" si="184">A1009</f>
        <v>2</v>
      </c>
      <c r="Z1009" s="8">
        <f t="shared" si="182"/>
        <v>0</v>
      </c>
      <c r="AA1009" s="8">
        <f t="shared" si="183"/>
        <v>0</v>
      </c>
      <c r="AB1009" s="8">
        <f t="shared" si="183"/>
        <v>2.9921052631578888</v>
      </c>
      <c r="AC1009" s="8">
        <f t="shared" si="183"/>
        <v>7.9921052631578888</v>
      </c>
      <c r="AD1009" s="8">
        <f t="shared" si="183"/>
        <v>12.992105263157889</v>
      </c>
      <c r="AE1009" s="8">
        <f t="shared" si="183"/>
        <v>22.992105263157889</v>
      </c>
      <c r="AF1009" s="8">
        <f t="shared" si="183"/>
        <v>7.0078947368421112</v>
      </c>
      <c r="AG1009" s="8">
        <f t="shared" si="183"/>
        <v>2.0078947368421112</v>
      </c>
      <c r="AH1009" s="8">
        <f t="shared" si="183"/>
        <v>0</v>
      </c>
      <c r="AI1009" s="8">
        <f t="shared" si="183"/>
        <v>0</v>
      </c>
      <c r="AJ1009" s="8">
        <f t="shared" si="183"/>
        <v>0</v>
      </c>
      <c r="AK1009" s="8">
        <f t="shared" si="183"/>
        <v>0</v>
      </c>
    </row>
    <row r="1010" spans="1:37" x14ac:dyDescent="0.2">
      <c r="A1010">
        <v>3</v>
      </c>
      <c r="B1010" s="46"/>
      <c r="C1010" s="46">
        <f t="shared" si="178"/>
        <v>25.227727272727279</v>
      </c>
      <c r="D1010" s="42">
        <f ca="1">STDEV(OFFSET($A$2,MATCH($A1010,$A$3:$A$1006,0),3):OFFSET($A$2,MATCH($A1010+1,$A$3:$A$1006,0)-1,3))*SQRT(trade_day)</f>
        <v>0.88433084972369569</v>
      </c>
      <c r="E1010" s="42">
        <f t="shared" si="179"/>
        <v>0.87996476334733831</v>
      </c>
      <c r="F1010">
        <v>3</v>
      </c>
      <c r="G1010" s="18">
        <f t="shared" si="180"/>
        <v>0</v>
      </c>
      <c r="H1010" s="18">
        <f t="shared" si="180"/>
        <v>0.32136363636363652</v>
      </c>
      <c r="I1010" s="18">
        <f t="shared" si="180"/>
        <v>4.7722727272727274</v>
      </c>
      <c r="J1010" s="18">
        <f t="shared" si="180"/>
        <v>9.7722727272727283</v>
      </c>
      <c r="K1010" s="18">
        <f t="shared" si="180"/>
        <v>14.772272727272728</v>
      </c>
      <c r="L1010" s="18">
        <f t="shared" si="180"/>
        <v>24.772272727272721</v>
      </c>
      <c r="M1010" s="18">
        <f t="shared" si="180"/>
        <v>5.2277272727272726</v>
      </c>
      <c r="N1010" s="18">
        <f t="shared" si="180"/>
        <v>0.5490909090909093</v>
      </c>
      <c r="O1010" s="18">
        <f t="shared" si="180"/>
        <v>0</v>
      </c>
      <c r="P1010" s="18">
        <f t="shared" si="180"/>
        <v>0</v>
      </c>
      <c r="Q1010" s="18">
        <f t="shared" si="180"/>
        <v>0</v>
      </c>
      <c r="R1010" s="18">
        <f t="shared" si="180"/>
        <v>0</v>
      </c>
      <c r="S1010" s="18">
        <f t="shared" si="180"/>
        <v>0</v>
      </c>
      <c r="T1010">
        <v>3</v>
      </c>
      <c r="V1010" s="46">
        <f t="shared" si="181"/>
        <v>11.311721053459619</v>
      </c>
      <c r="W1010" s="42" t="e">
        <f ca="1">CORREL(OFFSET($A$2,MATCH($A1010,$A$259:$A$1006,0),4):OFFSET($A$2,MATCH($A1010+1,$A$259:$A$1006,0)-1,4),OFFSET($T$2,MATCH($T1010,$T$259:$T$1006,0),3):OFFSET($T$2,MATCH($T1010+1,$T$259:$T$1006,0)-1,3))</f>
        <v>#N/A</v>
      </c>
      <c r="X1010" s="42" t="e">
        <f ca="1">CORREL(OFFSET($A$2,MATCH($A1010,$A$259:$A$1006,0),2):OFFSET($A$2,MATCH($A1010+1,$A$259:$A$1006,0)-1,2),OFFSET($T$2,MATCH($T1010,$T$259:$T$1006,0),1):OFFSET($T$2,MATCH($T1010+1,$T$259:$T$1006,0)-1,1))</f>
        <v>#N/A</v>
      </c>
      <c r="Y1010">
        <f t="shared" si="184"/>
        <v>3</v>
      </c>
      <c r="Z1010" s="8">
        <f t="shared" si="182"/>
        <v>0</v>
      </c>
      <c r="AA1010" s="8">
        <f t="shared" si="183"/>
        <v>0</v>
      </c>
      <c r="AB1010" s="8">
        <f t="shared" si="183"/>
        <v>4.7722727272727212</v>
      </c>
      <c r="AC1010" s="8">
        <f t="shared" si="183"/>
        <v>9.7722727272727212</v>
      </c>
      <c r="AD1010" s="8">
        <f t="shared" si="183"/>
        <v>14.772272727272721</v>
      </c>
      <c r="AE1010" s="8">
        <f t="shared" si="183"/>
        <v>24.772272727272721</v>
      </c>
      <c r="AF1010" s="8">
        <f t="shared" si="183"/>
        <v>5.2277272727272788</v>
      </c>
      <c r="AG1010" s="8">
        <f t="shared" si="183"/>
        <v>0.22772727272727877</v>
      </c>
      <c r="AH1010" s="8">
        <f t="shared" si="183"/>
        <v>0</v>
      </c>
      <c r="AI1010" s="8">
        <f t="shared" si="183"/>
        <v>0</v>
      </c>
      <c r="AJ1010" s="8">
        <f t="shared" si="183"/>
        <v>0</v>
      </c>
      <c r="AK1010" s="8">
        <f t="shared" si="183"/>
        <v>0</v>
      </c>
    </row>
    <row r="1011" spans="1:37" x14ac:dyDescent="0.2">
      <c r="A1011">
        <v>4</v>
      </c>
      <c r="B1011" s="46"/>
      <c r="C1011" s="46">
        <f t="shared" si="178"/>
        <v>25.259523809523813</v>
      </c>
      <c r="D1011" s="42">
        <f ca="1">STDEV(OFFSET($A$2,MATCH($A1011,$A$3:$A$1006,0),3):OFFSET($A$2,MATCH($A1011+1,$A$3:$A$1006,0)-1,3))*SQRT(trade_day)</f>
        <v>0.7479057144964576</v>
      </c>
      <c r="E1011" s="42">
        <f t="shared" si="179"/>
        <v>0.66726356281091981</v>
      </c>
      <c r="F1011">
        <v>4</v>
      </c>
      <c r="G1011" s="18">
        <f t="shared" si="180"/>
        <v>0</v>
      </c>
      <c r="H1011" s="18">
        <f t="shared" si="180"/>
        <v>0.18238095238095248</v>
      </c>
      <c r="I1011" s="18">
        <f t="shared" si="180"/>
        <v>4.7404761904761914</v>
      </c>
      <c r="J1011" s="18">
        <f t="shared" si="180"/>
        <v>9.7404761904761905</v>
      </c>
      <c r="K1011" s="18">
        <f t="shared" si="180"/>
        <v>14.740476190476191</v>
      </c>
      <c r="L1011" s="18">
        <f t="shared" si="180"/>
        <v>24.740476190476187</v>
      </c>
      <c r="M1011" s="18">
        <f t="shared" si="180"/>
        <v>5.2595238095238086</v>
      </c>
      <c r="N1011" s="18">
        <f t="shared" si="180"/>
        <v>0.4419047619047618</v>
      </c>
      <c r="O1011" s="18">
        <f t="shared" si="180"/>
        <v>0</v>
      </c>
      <c r="P1011" s="18">
        <f t="shared" si="180"/>
        <v>0</v>
      </c>
      <c r="Q1011" s="18">
        <f t="shared" si="180"/>
        <v>0</v>
      </c>
      <c r="R1011" s="18">
        <f t="shared" si="180"/>
        <v>0</v>
      </c>
      <c r="S1011" s="18">
        <f t="shared" si="180"/>
        <v>0</v>
      </c>
      <c r="T1011">
        <v>4</v>
      </c>
      <c r="V1011" s="46">
        <f t="shared" si="181"/>
        <v>10.414847142932066</v>
      </c>
      <c r="W1011" s="42" t="e">
        <f ca="1">CORREL(OFFSET($A$2,MATCH($A1011,$A$259:$A$1006,0),4):OFFSET($A$2,MATCH($A1011+1,$A$259:$A$1006,0)-1,4),OFFSET($T$2,MATCH($T1011,$T$259:$T$1006,0),3):OFFSET($T$2,MATCH($T1011+1,$T$259:$T$1006,0)-1,3))</f>
        <v>#N/A</v>
      </c>
      <c r="X1011" s="42" t="e">
        <f ca="1">CORREL(OFFSET($A$2,MATCH($A1011,$A$259:$A$1006,0),2):OFFSET($A$2,MATCH($A1011+1,$A$259:$A$1006,0)-1,2),OFFSET($T$2,MATCH($T1011,$T$259:$T$1006,0),1):OFFSET($T$2,MATCH($T1011+1,$T$259:$T$1006,0)-1,1))</f>
        <v>#N/A</v>
      </c>
      <c r="Y1011">
        <f t="shared" si="184"/>
        <v>4</v>
      </c>
      <c r="Z1011" s="8">
        <f t="shared" si="182"/>
        <v>0</v>
      </c>
      <c r="AA1011" s="8">
        <f t="shared" si="183"/>
        <v>0</v>
      </c>
      <c r="AB1011" s="8">
        <f t="shared" si="183"/>
        <v>4.740476190476187</v>
      </c>
      <c r="AC1011" s="8">
        <f t="shared" si="183"/>
        <v>9.740476190476187</v>
      </c>
      <c r="AD1011" s="8">
        <f t="shared" si="183"/>
        <v>14.740476190476187</v>
      </c>
      <c r="AE1011" s="8">
        <f t="shared" si="183"/>
        <v>24.740476190476187</v>
      </c>
      <c r="AF1011" s="8">
        <f t="shared" si="183"/>
        <v>5.259523809523813</v>
      </c>
      <c r="AG1011" s="8">
        <f t="shared" si="183"/>
        <v>0.25952380952381304</v>
      </c>
      <c r="AH1011" s="8">
        <f t="shared" si="183"/>
        <v>0</v>
      </c>
      <c r="AI1011" s="8">
        <f t="shared" si="183"/>
        <v>0</v>
      </c>
      <c r="AJ1011" s="8">
        <f t="shared" si="183"/>
        <v>0</v>
      </c>
      <c r="AK1011" s="8">
        <f t="shared" si="183"/>
        <v>0</v>
      </c>
    </row>
    <row r="1012" spans="1:37" x14ac:dyDescent="0.2">
      <c r="A1012">
        <v>5</v>
      </c>
      <c r="B1012" s="46"/>
      <c r="C1012" s="46">
        <f t="shared" si="178"/>
        <v>27.6065</v>
      </c>
      <c r="D1012" s="42">
        <f ca="1">STDEV(OFFSET($A$2,MATCH($A1012,$A$3:$A$1006,0),3):OFFSET($A$2,MATCH($A1012+1,$A$3:$A$1006,0)-1,3))*SQRT(trade_day)</f>
        <v>0.85293391667521867</v>
      </c>
      <c r="E1012" s="42">
        <f t="shared" si="179"/>
        <v>0.97888808228745305</v>
      </c>
      <c r="F1012">
        <v>5</v>
      </c>
      <c r="G1012" s="18">
        <f t="shared" si="180"/>
        <v>0</v>
      </c>
      <c r="H1012" s="18">
        <f t="shared" si="180"/>
        <v>0</v>
      </c>
      <c r="I1012" s="18">
        <f t="shared" si="180"/>
        <v>2.3935000000000004</v>
      </c>
      <c r="J1012" s="18">
        <f t="shared" si="180"/>
        <v>7.3935000000000004</v>
      </c>
      <c r="K1012" s="18">
        <f t="shared" si="180"/>
        <v>12.3935</v>
      </c>
      <c r="L1012" s="18">
        <f t="shared" si="180"/>
        <v>22.3935</v>
      </c>
      <c r="M1012" s="18">
        <f t="shared" si="180"/>
        <v>7.6064999999999996</v>
      </c>
      <c r="N1012" s="18">
        <f t="shared" si="180"/>
        <v>2.6064999999999996</v>
      </c>
      <c r="O1012" s="18">
        <f t="shared" si="180"/>
        <v>0</v>
      </c>
      <c r="P1012" s="18">
        <f t="shared" si="180"/>
        <v>0</v>
      </c>
      <c r="Q1012" s="18">
        <f t="shared" si="180"/>
        <v>0</v>
      </c>
      <c r="R1012" s="18">
        <f t="shared" si="180"/>
        <v>0</v>
      </c>
      <c r="S1012" s="18">
        <f t="shared" si="180"/>
        <v>0</v>
      </c>
      <c r="T1012">
        <v>5</v>
      </c>
      <c r="V1012" s="46">
        <f t="shared" si="181"/>
        <v>12.915571389203951</v>
      </c>
      <c r="W1012" s="42" t="e">
        <f ca="1">CORREL(OFFSET($A$2,MATCH($A1012,$A$259:$A$1006,0),4):OFFSET($A$2,MATCH($A1012+1,$A$259:$A$1006,0)-1,4),OFFSET($T$2,MATCH($T1012,$T$259:$T$1006,0),3):OFFSET($T$2,MATCH($T1012+1,$T$259:$T$1006,0)-1,3))</f>
        <v>#N/A</v>
      </c>
      <c r="X1012" s="42" t="e">
        <f ca="1">CORREL(OFFSET($A$2,MATCH($A1012,$A$259:$A$1006,0),2):OFFSET($A$2,MATCH($A1012+1,$A$259:$A$1006,0)-1,2),OFFSET($T$2,MATCH($T1012,$T$259:$T$1006,0),1):OFFSET($T$2,MATCH($T1012+1,$T$259:$T$1006,0)-1,1))</f>
        <v>#N/A</v>
      </c>
      <c r="Y1012">
        <f t="shared" si="184"/>
        <v>5</v>
      </c>
      <c r="Z1012" s="8">
        <f t="shared" si="182"/>
        <v>0</v>
      </c>
      <c r="AA1012" s="8">
        <f t="shared" si="183"/>
        <v>0</v>
      </c>
      <c r="AB1012" s="8">
        <f t="shared" si="183"/>
        <v>2.3934999999999995</v>
      </c>
      <c r="AC1012" s="8">
        <f t="shared" si="183"/>
        <v>7.3934999999999995</v>
      </c>
      <c r="AD1012" s="8">
        <f t="shared" si="183"/>
        <v>12.3935</v>
      </c>
      <c r="AE1012" s="8">
        <f t="shared" si="183"/>
        <v>22.3935</v>
      </c>
      <c r="AF1012" s="8">
        <f t="shared" si="183"/>
        <v>7.6065000000000005</v>
      </c>
      <c r="AG1012" s="8">
        <f t="shared" si="183"/>
        <v>2.6065000000000005</v>
      </c>
      <c r="AH1012" s="8">
        <f t="shared" si="183"/>
        <v>0</v>
      </c>
      <c r="AI1012" s="8">
        <f t="shared" si="183"/>
        <v>0</v>
      </c>
      <c r="AJ1012" s="8">
        <f t="shared" si="183"/>
        <v>0</v>
      </c>
      <c r="AK1012" s="8">
        <f t="shared" si="183"/>
        <v>0</v>
      </c>
    </row>
    <row r="1013" spans="1:37" x14ac:dyDescent="0.2">
      <c r="A1013">
        <v>6</v>
      </c>
      <c r="B1013" s="46"/>
      <c r="C1013" s="46">
        <f t="shared" si="178"/>
        <v>28.580454545454543</v>
      </c>
      <c r="D1013" s="42">
        <f ca="1">STDEV(OFFSET($A$2,MATCH($A1013,$A$3:$A$1006,0),3):OFFSET($A$2,MATCH($A1013+1,$A$3:$A$1006,0)-1,3))*SQRT(trade_day)</f>
        <v>1.8933998917098505</v>
      </c>
      <c r="E1013" s="42">
        <f t="shared" si="179"/>
        <v>0.88678245588591487</v>
      </c>
      <c r="F1013">
        <v>6</v>
      </c>
      <c r="G1013" s="18">
        <f t="shared" si="180"/>
        <v>0</v>
      </c>
      <c r="H1013" s="18">
        <f t="shared" si="180"/>
        <v>0</v>
      </c>
      <c r="I1013" s="18">
        <f t="shared" si="180"/>
        <v>2.4286363636363641</v>
      </c>
      <c r="J1013" s="18">
        <f t="shared" si="180"/>
        <v>6.9740909090909096</v>
      </c>
      <c r="K1013" s="18">
        <f t="shared" si="180"/>
        <v>11.555909090909092</v>
      </c>
      <c r="L1013" s="18">
        <f t="shared" si="180"/>
        <v>21.419545454545457</v>
      </c>
      <c r="M1013" s="18">
        <f t="shared" si="180"/>
        <v>8.5804545454545451</v>
      </c>
      <c r="N1013" s="18">
        <f t="shared" si="180"/>
        <v>3.5804545454545451</v>
      </c>
      <c r="O1013" s="18">
        <f t="shared" si="180"/>
        <v>1.0090909090909093</v>
      </c>
      <c r="P1013" s="18">
        <f t="shared" si="180"/>
        <v>0.55454545454545467</v>
      </c>
      <c r="Q1013" s="18">
        <f t="shared" si="180"/>
        <v>0.13636363636363635</v>
      </c>
      <c r="R1013" s="18">
        <f t="shared" si="180"/>
        <v>0</v>
      </c>
      <c r="S1013" s="18">
        <f t="shared" si="180"/>
        <v>0</v>
      </c>
      <c r="T1013">
        <v>6</v>
      </c>
      <c r="V1013" s="46">
        <f t="shared" si="181"/>
        <v>13.245062229227301</v>
      </c>
      <c r="W1013" s="42" t="e">
        <f ca="1">CORREL(OFFSET($A$2,MATCH($A1013,$A$259:$A$1006,0),4):OFFSET($A$2,MATCH($A1013+1,$A$259:$A$1006,0)-1,4),OFFSET($T$2,MATCH($T1013,$T$259:$T$1006,0),3):OFFSET($T$2,MATCH($T1013+1,$T$259:$T$1006,0)-1,3))</f>
        <v>#N/A</v>
      </c>
      <c r="X1013" s="42" t="e">
        <f ca="1">CORREL(OFFSET($A$2,MATCH($A1013,$A$259:$A$1006,0),2):OFFSET($A$2,MATCH($A1013+1,$A$259:$A$1006,0)-1,2),OFFSET($T$2,MATCH($T1013,$T$259:$T$1006,0),1):OFFSET($T$2,MATCH($T1013+1,$T$259:$T$1006,0)-1,1))</f>
        <v>#N/A</v>
      </c>
      <c r="Y1013">
        <f t="shared" si="184"/>
        <v>6</v>
      </c>
      <c r="Z1013" s="8">
        <f t="shared" si="182"/>
        <v>0</v>
      </c>
      <c r="AA1013" s="8">
        <f t="shared" si="183"/>
        <v>0</v>
      </c>
      <c r="AB1013" s="8">
        <f t="shared" si="183"/>
        <v>1.4195454545454567</v>
      </c>
      <c r="AC1013" s="8">
        <f t="shared" si="183"/>
        <v>6.4195454545454567</v>
      </c>
      <c r="AD1013" s="8">
        <f t="shared" si="183"/>
        <v>11.419545454545457</v>
      </c>
      <c r="AE1013" s="8">
        <f t="shared" si="183"/>
        <v>21.419545454545457</v>
      </c>
      <c r="AF1013" s="8">
        <f t="shared" si="183"/>
        <v>8.5804545454545433</v>
      </c>
      <c r="AG1013" s="8">
        <f t="shared" si="183"/>
        <v>3.5804545454545433</v>
      </c>
      <c r="AH1013" s="8">
        <f t="shared" si="183"/>
        <v>0</v>
      </c>
      <c r="AI1013" s="8">
        <f t="shared" si="183"/>
        <v>0</v>
      </c>
      <c r="AJ1013" s="8">
        <f t="shared" si="183"/>
        <v>0</v>
      </c>
      <c r="AK1013" s="8">
        <f t="shared" si="183"/>
        <v>0</v>
      </c>
    </row>
    <row r="1014" spans="1:37" x14ac:dyDescent="0.2">
      <c r="A1014">
        <v>7</v>
      </c>
      <c r="B1014" s="46"/>
      <c r="C1014" s="46">
        <f t="shared" si="178"/>
        <v>31.333636363636366</v>
      </c>
      <c r="D1014" s="42">
        <f ca="1">STDEV(OFFSET($A$2,MATCH($A1014,$A$3:$A$1006,0),3):OFFSET($A$2,MATCH($A1014+1,$A$3:$A$1006,0)-1,3))*SQRT(trade_day)</f>
        <v>1.2111500727686708</v>
      </c>
      <c r="E1014" s="42">
        <f t="shared" si="179"/>
        <v>1.8529294059103114</v>
      </c>
      <c r="F1014">
        <v>7</v>
      </c>
      <c r="G1014" s="11">
        <f t="shared" si="180"/>
        <v>0</v>
      </c>
      <c r="H1014" s="11">
        <f t="shared" si="180"/>
        <v>0</v>
      </c>
      <c r="I1014" s="11">
        <f t="shared" si="180"/>
        <v>0.36727272727272736</v>
      </c>
      <c r="J1014" s="11">
        <f t="shared" si="180"/>
        <v>3.937272727272727</v>
      </c>
      <c r="K1014" s="11">
        <f t="shared" si="180"/>
        <v>8.666363636363636</v>
      </c>
      <c r="L1014" s="11">
        <f t="shared" si="180"/>
        <v>18.666363636363638</v>
      </c>
      <c r="M1014" s="11">
        <f t="shared" si="180"/>
        <v>11.333636363636364</v>
      </c>
      <c r="N1014" s="11">
        <f t="shared" si="180"/>
        <v>6.3336363636363622</v>
      </c>
      <c r="O1014" s="11">
        <f t="shared" si="180"/>
        <v>1.7009090909090909</v>
      </c>
      <c r="P1014" s="11">
        <f t="shared" si="180"/>
        <v>0.2709090909090906</v>
      </c>
      <c r="Q1014" s="11">
        <f t="shared" si="180"/>
        <v>0</v>
      </c>
      <c r="R1014" s="11">
        <f t="shared" si="180"/>
        <v>0</v>
      </c>
      <c r="S1014" s="11">
        <f t="shared" si="180"/>
        <v>0</v>
      </c>
      <c r="T1014">
        <v>7</v>
      </c>
      <c r="V1014" s="46">
        <f t="shared" si="181"/>
        <v>14.442587109473504</v>
      </c>
      <c r="W1014" s="42" t="e">
        <f ca="1">CORREL(OFFSET($A$2,MATCH($A1014,$A$259:$A$1006,0),4):OFFSET($A$2,MATCH($A1014+1,$A$259:$A$1006,0)-1,4),OFFSET($T$2,MATCH($T1014,$T$259:$T$1006,0),3):OFFSET($T$2,MATCH($T1014+1,$T$259:$T$1006,0)-1,3))</f>
        <v>#N/A</v>
      </c>
      <c r="X1014" s="42" t="e">
        <f ca="1">CORREL(OFFSET($A$2,MATCH($A1014,$A$259:$A$1006,0),2):OFFSET($A$2,MATCH($A1014+1,$A$259:$A$1006,0)-1,2),OFFSET($T$2,MATCH($T1014,$T$259:$T$1006,0),1):OFFSET($T$2,MATCH($T1014+1,$T$259:$T$1006,0)-1,1))</f>
        <v>#N/A</v>
      </c>
      <c r="Y1014">
        <f t="shared" si="184"/>
        <v>7</v>
      </c>
      <c r="Z1014" s="8">
        <f t="shared" si="182"/>
        <v>0</v>
      </c>
      <c r="AA1014" s="8">
        <f t="shared" si="183"/>
        <v>0</v>
      </c>
      <c r="AB1014" s="8">
        <f t="shared" si="183"/>
        <v>0</v>
      </c>
      <c r="AC1014" s="8">
        <f t="shared" si="183"/>
        <v>3.6663636363636343</v>
      </c>
      <c r="AD1014" s="8">
        <f t="shared" si="183"/>
        <v>8.6663636363636343</v>
      </c>
      <c r="AE1014" s="8">
        <f t="shared" si="183"/>
        <v>18.666363636363634</v>
      </c>
      <c r="AF1014" s="8">
        <f t="shared" si="183"/>
        <v>11.333636363636366</v>
      </c>
      <c r="AG1014" s="8">
        <f t="shared" si="183"/>
        <v>6.3336363636363657</v>
      </c>
      <c r="AH1014" s="8">
        <f t="shared" si="183"/>
        <v>1.3336363636363657</v>
      </c>
      <c r="AI1014" s="8">
        <f t="shared" si="183"/>
        <v>0</v>
      </c>
      <c r="AJ1014" s="8">
        <f t="shared" si="183"/>
        <v>0</v>
      </c>
      <c r="AK1014" s="8">
        <f t="shared" si="183"/>
        <v>0</v>
      </c>
    </row>
    <row r="1015" spans="1:37" x14ac:dyDescent="0.2">
      <c r="A1015">
        <v>8</v>
      </c>
      <c r="B1015" s="46"/>
      <c r="C1015" s="46">
        <f t="shared" si="178"/>
        <v>28.373333333333335</v>
      </c>
      <c r="D1015" s="42">
        <f ca="1">STDEV(OFFSET($A$2,MATCH($A1015,$A$3:$A$1006,0),3):OFFSET($A$2,MATCH($A1015+1,$A$3:$A$1006,0)-1,3))*SQRT(trade_day)</f>
        <v>0.98067132223848086</v>
      </c>
      <c r="E1015" s="42">
        <f t="shared" si="179"/>
        <v>0.95297904809620571</v>
      </c>
      <c r="F1015">
        <v>8</v>
      </c>
      <c r="G1015" s="11">
        <f t="shared" si="180"/>
        <v>0</v>
      </c>
      <c r="H1015" s="11">
        <f t="shared" si="180"/>
        <v>0</v>
      </c>
      <c r="I1015" s="11">
        <f t="shared" si="180"/>
        <v>1.8161904761904761</v>
      </c>
      <c r="J1015" s="11">
        <f t="shared" si="180"/>
        <v>6.6266666666666669</v>
      </c>
      <c r="K1015" s="11">
        <f t="shared" si="180"/>
        <v>11.626666666666669</v>
      </c>
      <c r="L1015" s="11">
        <f t="shared" si="180"/>
        <v>21.626666666666669</v>
      </c>
      <c r="M1015" s="11">
        <f t="shared" si="180"/>
        <v>8.3733333333333331</v>
      </c>
      <c r="N1015" s="11">
        <f t="shared" si="180"/>
        <v>3.3733333333333335</v>
      </c>
      <c r="O1015" s="11">
        <f t="shared" si="180"/>
        <v>0.18952380952380937</v>
      </c>
      <c r="P1015" s="11">
        <f t="shared" si="180"/>
        <v>0</v>
      </c>
      <c r="Q1015" s="11">
        <f t="shared" si="180"/>
        <v>0</v>
      </c>
      <c r="R1015" s="11">
        <f t="shared" si="180"/>
        <v>0</v>
      </c>
      <c r="S1015" s="11">
        <f t="shared" si="180"/>
        <v>0</v>
      </c>
      <c r="T1015">
        <v>8</v>
      </c>
      <c r="V1015" s="46">
        <f t="shared" si="181"/>
        <v>15.312678501600447</v>
      </c>
      <c r="W1015" s="42" t="e">
        <f ca="1">CORREL(OFFSET($A$2,MATCH($A1015,$A$259:$A$1006,0),4):OFFSET($A$2,MATCH($A1015+1,$A$259:$A$1006,0)-1,4),OFFSET($T$2,MATCH($T1015,$T$259:$T$1006,0),3):OFFSET($T$2,MATCH($T1015+1,$T$259:$T$1006,0)-1,3))</f>
        <v>#N/A</v>
      </c>
      <c r="X1015" s="42" t="e">
        <f ca="1">CORREL(OFFSET($A$2,MATCH($A1015,$A$259:$A$1006,0),2):OFFSET($A$2,MATCH($A1015+1,$A$259:$A$1006,0)-1,2),OFFSET($T$2,MATCH($T1015,$T$259:$T$1006,0),1):OFFSET($T$2,MATCH($T1015+1,$T$259:$T$1006,0)-1,1))</f>
        <v>#N/A</v>
      </c>
      <c r="Y1015">
        <f t="shared" si="184"/>
        <v>8</v>
      </c>
      <c r="Z1015" s="8">
        <f t="shared" si="182"/>
        <v>0</v>
      </c>
      <c r="AA1015" s="8">
        <f t="shared" si="183"/>
        <v>0</v>
      </c>
      <c r="AB1015" s="8">
        <f t="shared" si="183"/>
        <v>1.6266666666666652</v>
      </c>
      <c r="AC1015" s="8">
        <f t="shared" si="183"/>
        <v>6.6266666666666652</v>
      </c>
      <c r="AD1015" s="8">
        <f t="shared" si="183"/>
        <v>11.626666666666665</v>
      </c>
      <c r="AE1015" s="8">
        <f t="shared" si="183"/>
        <v>21.626666666666665</v>
      </c>
      <c r="AF1015" s="8">
        <f t="shared" si="183"/>
        <v>8.3733333333333348</v>
      </c>
      <c r="AG1015" s="8">
        <f t="shared" si="183"/>
        <v>3.3733333333333348</v>
      </c>
      <c r="AH1015" s="8">
        <f t="shared" si="183"/>
        <v>0</v>
      </c>
      <c r="AI1015" s="8">
        <f t="shared" si="183"/>
        <v>0</v>
      </c>
      <c r="AJ1015" s="8">
        <f t="shared" si="183"/>
        <v>0</v>
      </c>
      <c r="AK1015" s="8">
        <f t="shared" si="183"/>
        <v>0</v>
      </c>
    </row>
    <row r="1016" spans="1:37" x14ac:dyDescent="0.2">
      <c r="A1016">
        <v>9</v>
      </c>
      <c r="B1016" s="46"/>
      <c r="C1016" s="46">
        <f t="shared" si="178"/>
        <v>23.296666666666663</v>
      </c>
      <c r="D1016" s="42">
        <f ca="1">STDEV(OFFSET($A$2,MATCH($A1016,$A$3:$A$1006,0),3):OFFSET($A$2,MATCH($A1016+1,$A$3:$A$1006,0)-1,3))*SQRT(trade_day)</f>
        <v>0.60612082799110889</v>
      </c>
      <c r="E1016" s="42">
        <f t="shared" si="179"/>
        <v>0.7154942962796802</v>
      </c>
      <c r="F1016">
        <v>9</v>
      </c>
      <c r="G1016" s="18">
        <f t="shared" si="180"/>
        <v>0</v>
      </c>
      <c r="H1016" s="18">
        <f t="shared" si="180"/>
        <v>1.7033333333333331</v>
      </c>
      <c r="I1016" s="18">
        <f t="shared" si="180"/>
        <v>6.7033333333333323</v>
      </c>
      <c r="J1016" s="18">
        <f t="shared" si="180"/>
        <v>11.703333333333335</v>
      </c>
      <c r="K1016" s="18">
        <f t="shared" si="180"/>
        <v>16.703333333333337</v>
      </c>
      <c r="L1016" s="18">
        <f t="shared" si="180"/>
        <v>26.703333333333326</v>
      </c>
      <c r="M1016" s="18">
        <f t="shared" si="180"/>
        <v>3.2966666666666669</v>
      </c>
      <c r="N1016" s="18">
        <f t="shared" si="180"/>
        <v>0</v>
      </c>
      <c r="O1016" s="18">
        <f t="shared" si="180"/>
        <v>0</v>
      </c>
      <c r="P1016" s="18">
        <f t="shared" si="180"/>
        <v>0</v>
      </c>
      <c r="Q1016" s="18">
        <f t="shared" si="180"/>
        <v>0</v>
      </c>
      <c r="R1016" s="18">
        <f t="shared" si="180"/>
        <v>0</v>
      </c>
      <c r="S1016" s="18">
        <f t="shared" si="180"/>
        <v>0</v>
      </c>
      <c r="T1016">
        <v>9</v>
      </c>
      <c r="V1016" s="46">
        <f t="shared" si="181"/>
        <v>11.907465947606628</v>
      </c>
      <c r="W1016" s="42" t="e">
        <f ca="1">CORREL(OFFSET($A$2,MATCH($A1016,$A$259:$A$1006,0),4):OFFSET($A$2,MATCH($A1016+1,$A$259:$A$1006,0)-1,4),OFFSET($T$2,MATCH($T1016,$T$259:$T$1006,0),3):OFFSET($T$2,MATCH($T1016+1,$T$259:$T$1006,0)-1,3))</f>
        <v>#N/A</v>
      </c>
      <c r="X1016" s="42" t="e">
        <f ca="1">CORREL(OFFSET($A$2,MATCH($A1016,$A$259:$A$1006,0),2):OFFSET($A$2,MATCH($A1016+1,$A$259:$A$1006,0)-1,2),OFFSET($T$2,MATCH($T1016,$T$259:$T$1006,0),1):OFFSET($T$2,MATCH($T1016+1,$T$259:$T$1006,0)-1,1))</f>
        <v>#N/A</v>
      </c>
      <c r="Y1016">
        <f t="shared" si="184"/>
        <v>9</v>
      </c>
      <c r="Z1016" s="8">
        <f t="shared" si="182"/>
        <v>0</v>
      </c>
      <c r="AA1016" s="8">
        <f t="shared" si="183"/>
        <v>1.7033333333333367</v>
      </c>
      <c r="AB1016" s="8">
        <f t="shared" si="183"/>
        <v>6.7033333333333367</v>
      </c>
      <c r="AC1016" s="8">
        <f t="shared" si="183"/>
        <v>11.703333333333337</v>
      </c>
      <c r="AD1016" s="8">
        <f t="shared" si="183"/>
        <v>16.703333333333337</v>
      </c>
      <c r="AE1016" s="8">
        <f t="shared" si="183"/>
        <v>26.703333333333337</v>
      </c>
      <c r="AF1016" s="8">
        <f t="shared" si="183"/>
        <v>3.2966666666666633</v>
      </c>
      <c r="AG1016" s="8">
        <f t="shared" si="183"/>
        <v>0</v>
      </c>
      <c r="AH1016" s="8">
        <f t="shared" si="183"/>
        <v>0</v>
      </c>
      <c r="AI1016" s="8">
        <f t="shared" si="183"/>
        <v>0</v>
      </c>
      <c r="AJ1016" s="8">
        <f t="shared" si="183"/>
        <v>0</v>
      </c>
      <c r="AK1016" s="8">
        <f t="shared" si="183"/>
        <v>0</v>
      </c>
    </row>
    <row r="1017" spans="1:37" x14ac:dyDescent="0.2">
      <c r="A1017">
        <v>10</v>
      </c>
      <c r="B1017" s="46"/>
      <c r="C1017" s="46">
        <f t="shared" si="178"/>
        <v>22.890454545454546</v>
      </c>
      <c r="D1017" s="42">
        <f ca="1">STDEV(OFFSET($A$2,MATCH($A1017,$A$3:$A$1006,0),3):OFFSET($A$2,MATCH($A1017+1,$A$3:$A$1006,0)-1,3))*SQRT(trade_day)</f>
        <v>0.56830110559682101</v>
      </c>
      <c r="E1017" s="42">
        <f t="shared" si="179"/>
        <v>0.56515534373179777</v>
      </c>
      <c r="F1017">
        <v>10</v>
      </c>
      <c r="G1017" s="18">
        <f t="shared" si="180"/>
        <v>0</v>
      </c>
      <c r="H1017" s="18">
        <f t="shared" si="180"/>
        <v>2.1095454545454544</v>
      </c>
      <c r="I1017" s="18">
        <f t="shared" si="180"/>
        <v>7.1095454545454544</v>
      </c>
      <c r="J1017" s="18">
        <f t="shared" si="180"/>
        <v>12.109545454545453</v>
      </c>
      <c r="K1017" s="18">
        <f t="shared" si="180"/>
        <v>17.109545454545454</v>
      </c>
      <c r="L1017" s="18">
        <f t="shared" si="180"/>
        <v>27.109545454545454</v>
      </c>
      <c r="M1017" s="18">
        <f t="shared" si="180"/>
        <v>2.8904545454545456</v>
      </c>
      <c r="N1017" s="18">
        <f t="shared" si="180"/>
        <v>0</v>
      </c>
      <c r="O1017" s="18">
        <f t="shared" si="180"/>
        <v>0</v>
      </c>
      <c r="P1017" s="18">
        <f t="shared" si="180"/>
        <v>0</v>
      </c>
      <c r="Q1017" s="18">
        <f t="shared" si="180"/>
        <v>0</v>
      </c>
      <c r="R1017" s="18">
        <f t="shared" si="180"/>
        <v>0</v>
      </c>
      <c r="S1017" s="18">
        <f t="shared" si="180"/>
        <v>0</v>
      </c>
      <c r="T1017">
        <v>10</v>
      </c>
      <c r="V1017" s="46">
        <f t="shared" si="181"/>
        <v>12.158413026381931</v>
      </c>
      <c r="W1017" s="42" t="e">
        <f ca="1">CORREL(OFFSET($A$2,MATCH($A1017,$A$259:$A$1006,0),4):OFFSET($A$2,MATCH($A1017+1,$A$259:$A$1006,0)-1,4),OFFSET($T$2,MATCH($T1017,$T$259:$T$1006,0),3):OFFSET($T$2,MATCH($T1017+1,$T$259:$T$1006,0)-1,3))</f>
        <v>#N/A</v>
      </c>
      <c r="X1017" s="42" t="e">
        <f ca="1">CORREL(OFFSET($A$2,MATCH($A1017,$A$259:$A$1006,0),2):OFFSET($A$2,MATCH($A1017+1,$A$259:$A$1006,0)-1,2),OFFSET($T$2,MATCH($T1017,$T$259:$T$1006,0),1):OFFSET($T$2,MATCH($T1017+1,$T$259:$T$1006,0)-1,1))</f>
        <v>#N/A</v>
      </c>
      <c r="Y1017">
        <f t="shared" si="184"/>
        <v>10</v>
      </c>
      <c r="Z1017" s="8">
        <f t="shared" si="182"/>
        <v>0</v>
      </c>
      <c r="AA1017" s="8">
        <f t="shared" si="183"/>
        <v>2.1095454545454544</v>
      </c>
      <c r="AB1017" s="8">
        <f t="shared" si="183"/>
        <v>7.1095454545454544</v>
      </c>
      <c r="AC1017" s="8">
        <f t="shared" si="183"/>
        <v>12.109545454545454</v>
      </c>
      <c r="AD1017" s="8">
        <f t="shared" si="183"/>
        <v>17.109545454545454</v>
      </c>
      <c r="AE1017" s="8">
        <f t="shared" si="183"/>
        <v>27.109545454545454</v>
      </c>
      <c r="AF1017" s="8">
        <f t="shared" si="183"/>
        <v>2.8904545454545456</v>
      </c>
      <c r="AG1017" s="8">
        <f t="shared" si="183"/>
        <v>0</v>
      </c>
      <c r="AH1017" s="8">
        <f t="shared" si="183"/>
        <v>0</v>
      </c>
      <c r="AI1017" s="8">
        <f t="shared" si="183"/>
        <v>0</v>
      </c>
      <c r="AJ1017" s="8">
        <f t="shared" si="183"/>
        <v>0</v>
      </c>
      <c r="AK1017" s="8">
        <f t="shared" si="183"/>
        <v>0</v>
      </c>
    </row>
    <row r="1018" spans="1:37" x14ac:dyDescent="0.2">
      <c r="A1018">
        <v>11</v>
      </c>
      <c r="B1018" s="46"/>
      <c r="C1018" s="46">
        <f t="shared" si="178"/>
        <v>23.911578947368419</v>
      </c>
      <c r="D1018" s="42">
        <f ca="1">STDEV(OFFSET($A$2,MATCH($A1018,$A$3:$A$1006,0),3):OFFSET($A$2,MATCH($A1018+1,$A$3:$A$1006,0)-1,3))*SQRT(trade_day)</f>
        <v>0.64960584514416764</v>
      </c>
      <c r="E1018" s="42">
        <f t="shared" si="179"/>
        <v>0.64977864410499608</v>
      </c>
      <c r="F1018">
        <v>11</v>
      </c>
      <c r="G1018" s="18">
        <f t="shared" ref="G1018:S1027" si="185">SUMIF($A$3:$A$1006,$F1018,G$3:G$1006)/COUNTIF($A$3:$A$1006,$F1018)</f>
        <v>0</v>
      </c>
      <c r="H1018" s="18">
        <f t="shared" si="185"/>
        <v>1.2778947368421054</v>
      </c>
      <c r="I1018" s="18">
        <f t="shared" si="185"/>
        <v>6.0884210526315794</v>
      </c>
      <c r="J1018" s="18">
        <f t="shared" si="185"/>
        <v>11.088421052631579</v>
      </c>
      <c r="K1018" s="18">
        <f t="shared" si="185"/>
        <v>16.088421052631578</v>
      </c>
      <c r="L1018" s="18">
        <f t="shared" si="185"/>
        <v>26.088421052631578</v>
      </c>
      <c r="M1018" s="18">
        <f t="shared" si="185"/>
        <v>3.9115789473684206</v>
      </c>
      <c r="N1018" s="18">
        <f t="shared" si="185"/>
        <v>0.18947368421052638</v>
      </c>
      <c r="O1018" s="18">
        <f t="shared" si="185"/>
        <v>0</v>
      </c>
      <c r="P1018" s="18">
        <f t="shared" si="185"/>
        <v>0</v>
      </c>
      <c r="Q1018" s="18">
        <f t="shared" si="185"/>
        <v>0</v>
      </c>
      <c r="R1018" s="18">
        <f t="shared" si="185"/>
        <v>0</v>
      </c>
      <c r="S1018" s="18">
        <f t="shared" si="185"/>
        <v>0</v>
      </c>
      <c r="T1018">
        <v>11</v>
      </c>
      <c r="V1018" s="46">
        <f t="shared" si="181"/>
        <v>11.363713383518895</v>
      </c>
      <c r="W1018" s="42" t="e">
        <f ca="1">CORREL(OFFSET($A$2,MATCH($A1018,$A$259:$A$1006,0),4):OFFSET($A$2,MATCH($A1018+1,$A$259:$A$1006,0)-1,4),OFFSET($T$2,MATCH($T1018,$T$259:$T$1006,0),3):OFFSET($T$2,MATCH($T1018+1,$T$259:$T$1006,0)-1,3))</f>
        <v>#DIV/0!</v>
      </c>
      <c r="X1018" s="42">
        <f ca="1">CORREL(OFFSET($A$2,MATCH($A1018,$A$259:$A$1006,0),2):OFFSET($A$2,MATCH($A1018+1,$A$259:$A$1006,0)-1,2),OFFSET($T$2,MATCH($T1018,$T$259:$T$1006,0),1):OFFSET($T$2,MATCH($T1018+1,$T$259:$T$1006,0)-1,1))</f>
        <v>-0.38742182768625383</v>
      </c>
      <c r="Y1018">
        <f t="shared" si="184"/>
        <v>11</v>
      </c>
      <c r="Z1018" s="8">
        <f t="shared" si="182"/>
        <v>0</v>
      </c>
      <c r="AA1018" s="8">
        <f t="shared" si="183"/>
        <v>1.0884210526315812</v>
      </c>
      <c r="AB1018" s="8">
        <f t="shared" si="183"/>
        <v>6.0884210526315812</v>
      </c>
      <c r="AC1018" s="8">
        <f t="shared" si="183"/>
        <v>11.088421052631581</v>
      </c>
      <c r="AD1018" s="8">
        <f t="shared" si="183"/>
        <v>16.088421052631581</v>
      </c>
      <c r="AE1018" s="8">
        <f t="shared" si="183"/>
        <v>26.088421052631581</v>
      </c>
      <c r="AF1018" s="8">
        <f t="shared" si="183"/>
        <v>3.9115789473684188</v>
      </c>
      <c r="AG1018" s="8">
        <f t="shared" si="183"/>
        <v>0</v>
      </c>
      <c r="AH1018" s="8">
        <f t="shared" si="183"/>
        <v>0</v>
      </c>
      <c r="AI1018" s="8">
        <f t="shared" si="183"/>
        <v>0</v>
      </c>
      <c r="AJ1018" s="8">
        <f t="shared" si="183"/>
        <v>0</v>
      </c>
      <c r="AK1018" s="8">
        <f t="shared" si="183"/>
        <v>0</v>
      </c>
    </row>
    <row r="1019" spans="1:37" x14ac:dyDescent="0.2">
      <c r="A1019">
        <v>12</v>
      </c>
      <c r="B1019" s="46"/>
      <c r="C1019" s="46">
        <f t="shared" si="178"/>
        <v>21.85227272727273</v>
      </c>
      <c r="D1019" s="42">
        <f ca="1">STDEV(OFFSET($A$2,MATCH($A1019,$A$3:$A$1006,0),3):OFFSET($A$2,MATCH($A1019+1,$A$3:$A$1006,0)-1,3))*SQRT(trade_day)</f>
        <v>1.0570222268337324</v>
      </c>
      <c r="E1019" s="42">
        <f t="shared" si="179"/>
        <v>0.99697177954084804</v>
      </c>
      <c r="F1019">
        <v>12</v>
      </c>
      <c r="G1019" s="18">
        <f t="shared" si="185"/>
        <v>0.56000000000000005</v>
      </c>
      <c r="H1019" s="18">
        <f t="shared" si="185"/>
        <v>3.1954545454545467</v>
      </c>
      <c r="I1019" s="18">
        <f t="shared" si="185"/>
        <v>8.1477272727272751</v>
      </c>
      <c r="J1019" s="18">
        <f t="shared" si="185"/>
        <v>13.147727272727273</v>
      </c>
      <c r="K1019" s="18">
        <f t="shared" si="185"/>
        <v>18.14772727272727</v>
      </c>
      <c r="L1019" s="18">
        <f t="shared" si="185"/>
        <v>28.147727272727273</v>
      </c>
      <c r="M1019" s="18">
        <f t="shared" si="185"/>
        <v>2.4122727272727271</v>
      </c>
      <c r="N1019" s="18">
        <f t="shared" si="185"/>
        <v>4.7727272727272757E-2</v>
      </c>
      <c r="O1019" s="18">
        <f t="shared" si="185"/>
        <v>0</v>
      </c>
      <c r="P1019" s="18">
        <f t="shared" si="185"/>
        <v>0</v>
      </c>
      <c r="Q1019" s="18">
        <f t="shared" si="185"/>
        <v>0</v>
      </c>
      <c r="R1019" s="18">
        <f t="shared" si="185"/>
        <v>0</v>
      </c>
      <c r="S1019" s="18">
        <f t="shared" si="185"/>
        <v>0</v>
      </c>
      <c r="T1019">
        <v>12</v>
      </c>
      <c r="V1019" s="46">
        <f t="shared" si="181"/>
        <v>12.956182969281345</v>
      </c>
      <c r="W1019" s="42" t="e">
        <f ca="1">CORREL(OFFSET($A$2,MATCH($A1019,$A$259:$A$1006,0),4):OFFSET($A$2,MATCH($A1019+1,$A$259:$A$1006,0)-1,4),OFFSET($T$2,MATCH($T1019,$T$259:$T$1006,0),3):OFFSET($T$2,MATCH($T1019+1,$T$259:$T$1006,0)-1,3))</f>
        <v>#DIV/0!</v>
      </c>
      <c r="X1019" s="42">
        <f ca="1">CORREL(OFFSET($A$2,MATCH($A1019,$A$259:$A$1006,0),2):OFFSET($A$2,MATCH($A1019+1,$A$259:$A$1006,0)-1,2),OFFSET($T$2,MATCH($T1019,$T$259:$T$1006,0),1):OFFSET($T$2,MATCH($T1019+1,$T$259:$T$1006,0)-1,1))</f>
        <v>0.25330473732433079</v>
      </c>
      <c r="Y1019">
        <f t="shared" si="184"/>
        <v>12</v>
      </c>
      <c r="Z1019" s="8">
        <f t="shared" si="182"/>
        <v>0</v>
      </c>
      <c r="AA1019" s="8">
        <f t="shared" si="183"/>
        <v>3.1477272727272698</v>
      </c>
      <c r="AB1019" s="8">
        <f t="shared" si="183"/>
        <v>8.1477272727272698</v>
      </c>
      <c r="AC1019" s="8">
        <f t="shared" si="183"/>
        <v>13.14772727272727</v>
      </c>
      <c r="AD1019" s="8">
        <f t="shared" si="183"/>
        <v>18.14772727272727</v>
      </c>
      <c r="AE1019" s="8">
        <f t="shared" si="183"/>
        <v>28.14772727272727</v>
      </c>
      <c r="AF1019" s="8">
        <f t="shared" si="183"/>
        <v>1.8522727272727302</v>
      </c>
      <c r="AG1019" s="8">
        <f t="shared" si="183"/>
        <v>0</v>
      </c>
      <c r="AH1019" s="8">
        <f t="shared" si="183"/>
        <v>0</v>
      </c>
      <c r="AI1019" s="8">
        <f t="shared" si="183"/>
        <v>0</v>
      </c>
      <c r="AJ1019" s="8">
        <f t="shared" si="183"/>
        <v>0</v>
      </c>
      <c r="AK1019" s="8">
        <f t="shared" si="183"/>
        <v>0</v>
      </c>
    </row>
    <row r="1020" spans="1:37" x14ac:dyDescent="0.2">
      <c r="A1020">
        <v>13</v>
      </c>
      <c r="B1020" s="46"/>
      <c r="C1020" s="46">
        <f t="shared" si="178"/>
        <v>24.423499999999997</v>
      </c>
      <c r="D1020" s="42">
        <f ca="1">STDEV(OFFSET($A$2,MATCH($A1020,$A$3:$A$1006,0),3):OFFSET($A$2,MATCH($A1020+1,$A$3:$A$1006,0)-1,3))*SQRT(trade_day)</f>
        <v>0.74569586452820857</v>
      </c>
      <c r="E1020" s="42">
        <f t="shared" si="179"/>
        <v>0.69639979495128945</v>
      </c>
      <c r="F1020">
        <v>13</v>
      </c>
      <c r="G1020" s="10">
        <f t="shared" si="185"/>
        <v>0</v>
      </c>
      <c r="H1020" s="10">
        <f t="shared" si="185"/>
        <v>1.5475000000000001</v>
      </c>
      <c r="I1020" s="10">
        <f t="shared" si="185"/>
        <v>5.5765000000000011</v>
      </c>
      <c r="J1020" s="10">
        <f t="shared" si="185"/>
        <v>10.576499999999999</v>
      </c>
      <c r="K1020" s="10">
        <f t="shared" si="185"/>
        <v>15.576499999999999</v>
      </c>
      <c r="L1020" s="10">
        <f t="shared" si="185"/>
        <v>25.576500000000003</v>
      </c>
      <c r="M1020" s="10">
        <f t="shared" si="185"/>
        <v>4.4234999999999989</v>
      </c>
      <c r="N1020" s="10">
        <f t="shared" si="185"/>
        <v>0.97099999999999953</v>
      </c>
      <c r="O1020" s="10">
        <f t="shared" si="185"/>
        <v>0</v>
      </c>
      <c r="P1020" s="10">
        <f t="shared" si="185"/>
        <v>0</v>
      </c>
      <c r="Q1020" s="10">
        <f t="shared" si="185"/>
        <v>0</v>
      </c>
      <c r="R1020" s="10">
        <f t="shared" si="185"/>
        <v>0</v>
      </c>
      <c r="S1020" s="10">
        <f t="shared" si="185"/>
        <v>0</v>
      </c>
      <c r="T1020">
        <v>13</v>
      </c>
      <c r="V1020" s="46">
        <f t="shared" si="181"/>
        <v>13.178838843946513</v>
      </c>
      <c r="W1020" s="42" t="e">
        <f ca="1">CORREL(OFFSET($A$2,MATCH($A1020,$A$259:$A$1006,0),4):OFFSET($A$2,MATCH($A1020+1,$A$259:$A$1006,0)-1,4),OFFSET($T$2,MATCH($T1020,$T$259:$T$1006,0),3):OFFSET($T$2,MATCH($T1020+1,$T$259:$T$1006,0)-1,3))</f>
        <v>#DIV/0!</v>
      </c>
      <c r="X1020" s="42">
        <f ca="1">CORREL(OFFSET($A$2,MATCH($A1020,$A$259:$A$1006,0),2):OFFSET($A$2,MATCH($A1020+1,$A$259:$A$1006,0)-1,2),OFFSET($T$2,MATCH($T1020,$T$259:$T$1006,0),1):OFFSET($T$2,MATCH($T1020+1,$T$259:$T$1006,0)-1,1))</f>
        <v>1.9955478094644132E-2</v>
      </c>
      <c r="Y1020">
        <f t="shared" si="184"/>
        <v>13</v>
      </c>
      <c r="Z1020" s="8">
        <f t="shared" si="182"/>
        <v>0</v>
      </c>
      <c r="AA1020" s="8">
        <f t="shared" si="183"/>
        <v>0.5765000000000029</v>
      </c>
      <c r="AB1020" s="8">
        <f t="shared" si="183"/>
        <v>5.5765000000000029</v>
      </c>
      <c r="AC1020" s="8">
        <f t="shared" si="183"/>
        <v>10.576500000000003</v>
      </c>
      <c r="AD1020" s="8">
        <f t="shared" si="183"/>
        <v>15.576500000000003</v>
      </c>
      <c r="AE1020" s="8">
        <f t="shared" si="183"/>
        <v>25.576500000000003</v>
      </c>
      <c r="AF1020" s="8">
        <f t="shared" si="183"/>
        <v>4.4234999999999971</v>
      </c>
      <c r="AG1020" s="8">
        <f t="shared" si="183"/>
        <v>0</v>
      </c>
      <c r="AH1020" s="8">
        <f t="shared" si="183"/>
        <v>0</v>
      </c>
      <c r="AI1020" s="8">
        <f t="shared" si="183"/>
        <v>0</v>
      </c>
      <c r="AJ1020" s="8">
        <f t="shared" si="183"/>
        <v>0</v>
      </c>
      <c r="AK1020" s="8">
        <f t="shared" si="183"/>
        <v>0</v>
      </c>
    </row>
    <row r="1021" spans="1:37" x14ac:dyDescent="0.2">
      <c r="A1021">
        <v>14</v>
      </c>
      <c r="B1021" s="46"/>
      <c r="C1021" s="46">
        <f t="shared" si="178"/>
        <v>19.938947368421051</v>
      </c>
      <c r="D1021" s="42">
        <f ca="1">STDEV(OFFSET($A$2,MATCH($A1021,$A$3:$A$1006,0),3):OFFSET($A$2,MATCH($A1021+1,$A$3:$A$1006,0)-1,3))*SQRT(trade_day)</f>
        <v>0.69214058774710729</v>
      </c>
      <c r="E1021" s="42">
        <f t="shared" si="179"/>
        <v>0.65980972594422094</v>
      </c>
      <c r="F1021">
        <v>14</v>
      </c>
      <c r="G1021" s="10">
        <f t="shared" si="185"/>
        <v>0.4826315789473683</v>
      </c>
      <c r="H1021" s="10">
        <f t="shared" si="185"/>
        <v>5.0610526315789466</v>
      </c>
      <c r="I1021" s="10">
        <f t="shared" si="185"/>
        <v>10.061052631578949</v>
      </c>
      <c r="J1021" s="10">
        <f t="shared" si="185"/>
        <v>15.061052631578946</v>
      </c>
      <c r="K1021" s="10">
        <f t="shared" si="185"/>
        <v>20.061052631578949</v>
      </c>
      <c r="L1021" s="10">
        <f t="shared" si="185"/>
        <v>30.061052631578953</v>
      </c>
      <c r="M1021" s="10">
        <f t="shared" si="185"/>
        <v>0.42157894736842111</v>
      </c>
      <c r="N1021" s="10">
        <f t="shared" si="185"/>
        <v>0</v>
      </c>
      <c r="O1021" s="10">
        <f t="shared" si="185"/>
        <v>0</v>
      </c>
      <c r="P1021" s="10">
        <f t="shared" si="185"/>
        <v>0</v>
      </c>
      <c r="Q1021" s="10">
        <f t="shared" si="185"/>
        <v>0</v>
      </c>
      <c r="R1021" s="10">
        <f t="shared" si="185"/>
        <v>0</v>
      </c>
      <c r="S1021" s="10">
        <f t="shared" si="185"/>
        <v>0</v>
      </c>
      <c r="T1021">
        <v>14</v>
      </c>
      <c r="V1021" s="46">
        <f t="shared" si="181"/>
        <v>11.193147247584252</v>
      </c>
      <c r="W1021" s="42" t="e">
        <f ca="1">CORREL(OFFSET($A$2,MATCH($A1021,$A$259:$A$1006,0),4):OFFSET($A$2,MATCH($A1021+1,$A$259:$A$1006,0)-1,4),OFFSET($T$2,MATCH($T1021,$T$259:$T$1006,0),3):OFFSET($T$2,MATCH($T1021+1,$T$259:$T$1006,0)-1,3))</f>
        <v>#DIV/0!</v>
      </c>
      <c r="X1021" s="42">
        <f ca="1">CORREL(OFFSET($A$2,MATCH($A1021,$A$259:$A$1006,0),2):OFFSET($A$2,MATCH($A1021+1,$A$259:$A$1006,0)-1,2),OFFSET($T$2,MATCH($T1021,$T$259:$T$1006,0),1):OFFSET($T$2,MATCH($T1021+1,$T$259:$T$1006,0)-1,1))</f>
        <v>-0.48998133503908159</v>
      </c>
      <c r="Y1021">
        <f t="shared" si="184"/>
        <v>14</v>
      </c>
      <c r="Z1021" s="8">
        <f t="shared" si="182"/>
        <v>6.1052631578949246E-2</v>
      </c>
      <c r="AA1021" s="8">
        <f t="shared" si="183"/>
        <v>5.0610526315789492</v>
      </c>
      <c r="AB1021" s="8">
        <f t="shared" si="183"/>
        <v>10.061052631578949</v>
      </c>
      <c r="AC1021" s="8">
        <f t="shared" si="183"/>
        <v>15.061052631578949</v>
      </c>
      <c r="AD1021" s="8">
        <f t="shared" si="183"/>
        <v>20.061052631578949</v>
      </c>
      <c r="AE1021" s="8">
        <f t="shared" si="183"/>
        <v>30.061052631578949</v>
      </c>
      <c r="AF1021" s="8">
        <f t="shared" si="183"/>
        <v>0</v>
      </c>
      <c r="AG1021" s="8">
        <f t="shared" si="183"/>
        <v>0</v>
      </c>
      <c r="AH1021" s="8">
        <f t="shared" si="183"/>
        <v>0</v>
      </c>
      <c r="AI1021" s="8">
        <f t="shared" si="183"/>
        <v>0</v>
      </c>
      <c r="AJ1021" s="8">
        <f t="shared" si="183"/>
        <v>0</v>
      </c>
      <c r="AK1021" s="8">
        <f t="shared" si="183"/>
        <v>0</v>
      </c>
    </row>
    <row r="1022" spans="1:37" x14ac:dyDescent="0.2">
      <c r="A1022">
        <v>15</v>
      </c>
      <c r="B1022" s="46"/>
      <c r="C1022" s="46">
        <f t="shared" si="178"/>
        <v>19.68347826086956</v>
      </c>
      <c r="D1022" s="42">
        <f ca="1">STDEV(OFFSET($A$2,MATCH($A1022,$A$3:$A$1006,0),3):OFFSET($A$2,MATCH($A1022+1,$A$3:$A$1006,0)-1,3))*SQRT(trade_day)</f>
        <v>0.45531024783231383</v>
      </c>
      <c r="E1022" s="42">
        <f t="shared" si="179"/>
        <v>0.46831785298719064</v>
      </c>
      <c r="F1022">
        <v>15</v>
      </c>
      <c r="G1022" s="18">
        <f t="shared" si="185"/>
        <v>0.45391304347826122</v>
      </c>
      <c r="H1022" s="18">
        <f t="shared" si="185"/>
        <v>5.316521739130434</v>
      </c>
      <c r="I1022" s="18">
        <f t="shared" si="185"/>
        <v>10.316521739130433</v>
      </c>
      <c r="J1022" s="18">
        <f t="shared" si="185"/>
        <v>15.316521739130437</v>
      </c>
      <c r="K1022" s="18">
        <f t="shared" si="185"/>
        <v>20.31652173913044</v>
      </c>
      <c r="L1022" s="18">
        <f t="shared" si="185"/>
        <v>30.31652173913044</v>
      </c>
      <c r="M1022" s="18">
        <f t="shared" si="185"/>
        <v>0.13739130434782593</v>
      </c>
      <c r="N1022" s="18">
        <f t="shared" si="185"/>
        <v>0</v>
      </c>
      <c r="O1022" s="18">
        <f t="shared" si="185"/>
        <v>0</v>
      </c>
      <c r="P1022" s="18">
        <f t="shared" si="185"/>
        <v>0</v>
      </c>
      <c r="Q1022" s="18">
        <f t="shared" si="185"/>
        <v>0</v>
      </c>
      <c r="R1022" s="18">
        <f t="shared" si="185"/>
        <v>0</v>
      </c>
      <c r="S1022" s="18">
        <f t="shared" si="185"/>
        <v>0</v>
      </c>
      <c r="T1022">
        <v>15</v>
      </c>
      <c r="V1022" s="46">
        <f t="shared" si="181"/>
        <v>11.113064498286343</v>
      </c>
      <c r="W1022" s="42" t="e">
        <f ca="1">CORREL(OFFSET($A$2,MATCH($A1022,$A$259:$A$1006,0),4):OFFSET($A$2,MATCH($A1022+1,$A$259:$A$1006,0)-1,4),OFFSET($T$2,MATCH($T1022,$T$259:$T$1006,0),3):OFFSET($T$2,MATCH($T1022+1,$T$259:$T$1006,0)-1,3))</f>
        <v>#DIV/0!</v>
      </c>
      <c r="X1022" s="42">
        <f ca="1">CORREL(OFFSET($A$2,MATCH($A1022,$A$259:$A$1006,0),2):OFFSET($A$2,MATCH($A1022+1,$A$259:$A$1006,0)-1,2),OFFSET($T$2,MATCH($T1022,$T$259:$T$1006,0),1):OFFSET($T$2,MATCH($T1022+1,$T$259:$T$1006,0)-1,1))</f>
        <v>0.2061590422334848</v>
      </c>
      <c r="Y1022">
        <f t="shared" si="184"/>
        <v>15</v>
      </c>
      <c r="Z1022" s="8">
        <f t="shared" si="182"/>
        <v>0.31652173913044024</v>
      </c>
      <c r="AA1022" s="8">
        <f t="shared" si="183"/>
        <v>5.3165217391304402</v>
      </c>
      <c r="AB1022" s="8">
        <f t="shared" si="183"/>
        <v>10.31652173913044</v>
      </c>
      <c r="AC1022" s="8">
        <f t="shared" si="183"/>
        <v>15.31652173913044</v>
      </c>
      <c r="AD1022" s="8">
        <f t="shared" si="183"/>
        <v>20.31652173913044</v>
      </c>
      <c r="AE1022" s="8">
        <f t="shared" si="183"/>
        <v>30.31652173913044</v>
      </c>
      <c r="AF1022" s="8">
        <f t="shared" si="183"/>
        <v>0</v>
      </c>
      <c r="AG1022" s="8">
        <f t="shared" si="183"/>
        <v>0</v>
      </c>
      <c r="AH1022" s="8">
        <f t="shared" si="183"/>
        <v>0</v>
      </c>
      <c r="AI1022" s="8">
        <f t="shared" si="183"/>
        <v>0</v>
      </c>
      <c r="AJ1022" s="8">
        <f t="shared" si="183"/>
        <v>0</v>
      </c>
      <c r="AK1022" s="8">
        <f t="shared" si="183"/>
        <v>0</v>
      </c>
    </row>
    <row r="1023" spans="1:37" x14ac:dyDescent="0.2">
      <c r="A1023">
        <v>16</v>
      </c>
      <c r="B1023" s="46"/>
      <c r="C1023" s="46">
        <f t="shared" si="178"/>
        <v>23.93095238095238</v>
      </c>
      <c r="D1023" s="42">
        <f ca="1">STDEV(OFFSET($A$2,MATCH($A1023,$A$3:$A$1006,0),3):OFFSET($A$2,MATCH($A1023+1,$A$3:$A$1006,0)-1,3))*SQRT(trade_day)</f>
        <v>0.5139941323268471</v>
      </c>
      <c r="E1023" s="42">
        <f t="shared" si="179"/>
        <v>0.57057409299088813</v>
      </c>
      <c r="F1023">
        <v>16</v>
      </c>
      <c r="G1023" s="18">
        <f t="shared" si="185"/>
        <v>0</v>
      </c>
      <c r="H1023" s="18">
        <f t="shared" si="185"/>
        <v>1.2433333333333334</v>
      </c>
      <c r="I1023" s="18">
        <f t="shared" si="185"/>
        <v>6.0690476190476197</v>
      </c>
      <c r="J1023" s="18">
        <f t="shared" si="185"/>
        <v>11.069047619047621</v>
      </c>
      <c r="K1023" s="18">
        <f t="shared" si="185"/>
        <v>16.06904761904762</v>
      </c>
      <c r="L1023" s="18">
        <f t="shared" si="185"/>
        <v>26.06904761904762</v>
      </c>
      <c r="M1023" s="18">
        <f t="shared" si="185"/>
        <v>3.9309523809523803</v>
      </c>
      <c r="N1023" s="18">
        <f t="shared" si="185"/>
        <v>0.17428571428571413</v>
      </c>
      <c r="O1023" s="18">
        <f t="shared" si="185"/>
        <v>0</v>
      </c>
      <c r="P1023" s="18">
        <f t="shared" si="185"/>
        <v>0</v>
      </c>
      <c r="Q1023" s="18">
        <f t="shared" si="185"/>
        <v>0</v>
      </c>
      <c r="R1023" s="18">
        <f t="shared" si="185"/>
        <v>0</v>
      </c>
      <c r="S1023" s="18">
        <f t="shared" si="185"/>
        <v>0</v>
      </c>
      <c r="T1023">
        <v>16</v>
      </c>
      <c r="V1023" s="46">
        <f t="shared" si="181"/>
        <v>11.191909544609544</v>
      </c>
      <c r="W1023" s="42" t="e">
        <f ca="1">CORREL(OFFSET($A$2,MATCH($A1023,$A$259:$A$1006,0),4):OFFSET($A$2,MATCH($A1023+1,$A$259:$A$1006,0)-1,4),OFFSET($T$2,MATCH($T1023,$T$259:$T$1006,0),3):OFFSET($T$2,MATCH($T1023+1,$T$259:$T$1006,0)-1,3))</f>
        <v>#DIV/0!</v>
      </c>
      <c r="X1023" s="42">
        <f ca="1">CORREL(OFFSET($A$2,MATCH($A1023,$A$259:$A$1006,0),2):OFFSET($A$2,MATCH($A1023+1,$A$259:$A$1006,0)-1,2),OFFSET($T$2,MATCH($T1023,$T$259:$T$1006,0),1):OFFSET($T$2,MATCH($T1023+1,$T$259:$T$1006,0)-1,1))</f>
        <v>-0.22647224229531981</v>
      </c>
      <c r="Y1023">
        <f t="shared" si="184"/>
        <v>16</v>
      </c>
      <c r="Z1023" s="8">
        <f t="shared" si="182"/>
        <v>0</v>
      </c>
      <c r="AA1023" s="8">
        <f t="shared" si="183"/>
        <v>1.0690476190476197</v>
      </c>
      <c r="AB1023" s="8">
        <f t="shared" si="183"/>
        <v>6.0690476190476197</v>
      </c>
      <c r="AC1023" s="8">
        <f t="shared" si="183"/>
        <v>11.06904761904762</v>
      </c>
      <c r="AD1023" s="8">
        <f t="shared" si="183"/>
        <v>16.06904761904762</v>
      </c>
      <c r="AE1023" s="8">
        <f t="shared" si="183"/>
        <v>26.06904761904762</v>
      </c>
      <c r="AF1023" s="8">
        <f t="shared" si="183"/>
        <v>3.9309523809523803</v>
      </c>
      <c r="AG1023" s="8">
        <f t="shared" si="183"/>
        <v>0</v>
      </c>
      <c r="AH1023" s="8">
        <f t="shared" si="183"/>
        <v>0</v>
      </c>
      <c r="AI1023" s="8">
        <f t="shared" si="183"/>
        <v>0</v>
      </c>
      <c r="AJ1023" s="8">
        <f t="shared" si="183"/>
        <v>0</v>
      </c>
      <c r="AK1023" s="8">
        <f t="shared" si="183"/>
        <v>0</v>
      </c>
    </row>
    <row r="1024" spans="1:37" x14ac:dyDescent="0.2">
      <c r="A1024">
        <v>17</v>
      </c>
      <c r="B1024" s="46"/>
      <c r="C1024" s="46">
        <f t="shared" si="178"/>
        <v>31.595500000000005</v>
      </c>
      <c r="D1024" s="42">
        <f ca="1">STDEV(OFFSET($A$2,MATCH($A1024,$A$3:$A$1006,0),3):OFFSET($A$2,MATCH($A1024+1,$A$3:$A$1006,0)-1,3))*SQRT(trade_day)</f>
        <v>0.92496277474395616</v>
      </c>
      <c r="E1024" s="42">
        <f t="shared" si="179"/>
        <v>0.83504794587644415</v>
      </c>
      <c r="F1024">
        <v>17</v>
      </c>
      <c r="G1024" s="18">
        <f t="shared" si="185"/>
        <v>0</v>
      </c>
      <c r="H1024" s="18">
        <f t="shared" si="185"/>
        <v>0</v>
      </c>
      <c r="I1024" s="18">
        <f t="shared" si="185"/>
        <v>9.3000000000000152E-2</v>
      </c>
      <c r="J1024" s="18">
        <f t="shared" si="185"/>
        <v>3.4045000000000001</v>
      </c>
      <c r="K1024" s="18">
        <f t="shared" si="185"/>
        <v>8.4045000000000005</v>
      </c>
      <c r="L1024" s="18">
        <f t="shared" si="185"/>
        <v>18.404499999999999</v>
      </c>
      <c r="M1024" s="18">
        <f t="shared" si="185"/>
        <v>11.595500000000001</v>
      </c>
      <c r="N1024" s="18">
        <f t="shared" si="185"/>
        <v>6.5954999999999995</v>
      </c>
      <c r="O1024" s="18">
        <f t="shared" si="185"/>
        <v>1.6885000000000006</v>
      </c>
      <c r="P1024" s="18">
        <f t="shared" si="185"/>
        <v>0</v>
      </c>
      <c r="Q1024" s="18">
        <f t="shared" si="185"/>
        <v>0</v>
      </c>
      <c r="R1024" s="18">
        <f t="shared" si="185"/>
        <v>0</v>
      </c>
      <c r="S1024" s="18">
        <f t="shared" si="185"/>
        <v>0</v>
      </c>
      <c r="T1024">
        <v>17</v>
      </c>
      <c r="V1024" s="46">
        <f t="shared" si="181"/>
        <v>13.990940099359928</v>
      </c>
      <c r="W1024" s="42" t="e">
        <f ca="1">CORREL(OFFSET($A$2,MATCH($A1024,$A$259:$A$1006,0),4):OFFSET($A$2,MATCH($A1024+1,$A$259:$A$1006,0)-1,4),OFFSET($T$2,MATCH($T1024,$T$259:$T$1006,0),3):OFFSET($T$2,MATCH($T1024+1,$T$259:$T$1006,0)-1,3))</f>
        <v>#DIV/0!</v>
      </c>
      <c r="X1024" s="42">
        <f ca="1">CORREL(OFFSET($A$2,MATCH($A1024,$A$259:$A$1006,0),2):OFFSET($A$2,MATCH($A1024+1,$A$259:$A$1006,0)-1,2),OFFSET($T$2,MATCH($T1024,$T$259:$T$1006,0),1):OFFSET($T$2,MATCH($T1024+1,$T$259:$T$1006,0)-1,1))</f>
        <v>-0.23813491523310562</v>
      </c>
      <c r="Y1024">
        <f t="shared" si="184"/>
        <v>17</v>
      </c>
      <c r="Z1024" s="8">
        <f t="shared" si="182"/>
        <v>0</v>
      </c>
      <c r="AA1024" s="8">
        <f t="shared" ref="AA1024:AK1033" si="186">IF(AA$1="P",MAX(0,AA$2-$C1024),IF(AA$1="C",MAX(0,$C1024-AA$2)))</f>
        <v>0</v>
      </c>
      <c r="AB1024" s="8">
        <f t="shared" si="186"/>
        <v>0</v>
      </c>
      <c r="AC1024" s="8">
        <f t="shared" si="186"/>
        <v>3.4044999999999952</v>
      </c>
      <c r="AD1024" s="8">
        <f t="shared" si="186"/>
        <v>8.4044999999999952</v>
      </c>
      <c r="AE1024" s="8">
        <f t="shared" si="186"/>
        <v>18.404499999999995</v>
      </c>
      <c r="AF1024" s="8">
        <f t="shared" si="186"/>
        <v>11.595500000000005</v>
      </c>
      <c r="AG1024" s="8">
        <f t="shared" si="186"/>
        <v>6.5955000000000048</v>
      </c>
      <c r="AH1024" s="8">
        <f t="shared" si="186"/>
        <v>1.5955000000000048</v>
      </c>
      <c r="AI1024" s="8">
        <f t="shared" si="186"/>
        <v>0</v>
      </c>
      <c r="AJ1024" s="8">
        <f t="shared" si="186"/>
        <v>0</v>
      </c>
      <c r="AK1024" s="8">
        <f t="shared" si="186"/>
        <v>0</v>
      </c>
    </row>
    <row r="1025" spans="1:37" x14ac:dyDescent="0.2">
      <c r="A1025">
        <v>18</v>
      </c>
      <c r="B1025" s="46"/>
      <c r="C1025" s="46">
        <f t="shared" si="178"/>
        <v>54.222272727272731</v>
      </c>
      <c r="D1025" s="42">
        <f ca="1">STDEV(OFFSET($A$2,MATCH($A1025,$A$3:$A$1006,0),3):OFFSET($A$2,MATCH($A1025+1,$A$3:$A$1006,0)-1,3))*SQRT(trade_day)</f>
        <v>5.2264529261581583</v>
      </c>
      <c r="E1025" s="42">
        <f t="shared" si="179"/>
        <v>4.4063182742485321</v>
      </c>
      <c r="F1025">
        <v>18</v>
      </c>
      <c r="G1025" s="18">
        <f t="shared" si="185"/>
        <v>0</v>
      </c>
      <c r="H1025" s="18">
        <f t="shared" si="185"/>
        <v>0</v>
      </c>
      <c r="I1025" s="18">
        <f t="shared" si="185"/>
        <v>0.17136363636363636</v>
      </c>
      <c r="J1025" s="18">
        <f t="shared" si="185"/>
        <v>1.1004545454545456</v>
      </c>
      <c r="K1025" s="18">
        <f t="shared" si="185"/>
        <v>3.4763636363636361</v>
      </c>
      <c r="L1025" s="18">
        <f t="shared" si="185"/>
        <v>9.7518181818181819</v>
      </c>
      <c r="M1025" s="18">
        <f t="shared" si="185"/>
        <v>34.222272727272724</v>
      </c>
      <c r="N1025" s="18">
        <f t="shared" si="185"/>
        <v>29.222272727272728</v>
      </c>
      <c r="O1025" s="18">
        <f t="shared" si="185"/>
        <v>24.393636363636361</v>
      </c>
      <c r="P1025" s="18">
        <f t="shared" si="185"/>
        <v>20.322727272727274</v>
      </c>
      <c r="Q1025" s="18">
        <f t="shared" si="185"/>
        <v>17.698636363636364</v>
      </c>
      <c r="R1025" s="18">
        <f t="shared" si="185"/>
        <v>13.974090909090906</v>
      </c>
      <c r="S1025" s="18">
        <f t="shared" si="185"/>
        <v>2.6949986363636356</v>
      </c>
      <c r="T1025">
        <v>18</v>
      </c>
      <c r="V1025" s="46">
        <f t="shared" si="181"/>
        <v>23.488021078458029</v>
      </c>
      <c r="W1025" s="42" t="e">
        <f ca="1">CORREL(OFFSET($A$2,MATCH($A1025,$A$259:$A$1006,0),4):OFFSET($A$2,MATCH($A1025+1,$A$259:$A$1006,0)-1,4),OFFSET($T$2,MATCH($T1025,$T$259:$T$1006,0),3):OFFSET($T$2,MATCH($T1025+1,$T$259:$T$1006,0)-1,3))</f>
        <v>#DIV/0!</v>
      </c>
      <c r="X1025" s="42">
        <f ca="1">CORREL(OFFSET($A$2,MATCH($A1025,$A$259:$A$1006,0),2):OFFSET($A$2,MATCH($A1025+1,$A$259:$A$1006,0)-1,2),OFFSET($T$2,MATCH($T1025,$T$259:$T$1006,0),1):OFFSET($T$2,MATCH($T1025+1,$T$259:$T$1006,0)-1,1))</f>
        <v>0.31514997009092977</v>
      </c>
      <c r="Y1025">
        <f t="shared" si="184"/>
        <v>18</v>
      </c>
      <c r="Z1025" s="8">
        <f t="shared" si="182"/>
        <v>0</v>
      </c>
      <c r="AA1025" s="8">
        <f t="shared" si="186"/>
        <v>0</v>
      </c>
      <c r="AB1025" s="8">
        <f t="shared" si="186"/>
        <v>0</v>
      </c>
      <c r="AC1025" s="8">
        <f t="shared" si="186"/>
        <v>0</v>
      </c>
      <c r="AD1025" s="8">
        <f t="shared" si="186"/>
        <v>0</v>
      </c>
      <c r="AE1025" s="8">
        <f t="shared" si="186"/>
        <v>0</v>
      </c>
      <c r="AF1025" s="8">
        <f t="shared" si="186"/>
        <v>34.222272727272731</v>
      </c>
      <c r="AG1025" s="8">
        <f t="shared" si="186"/>
        <v>29.222272727272731</v>
      </c>
      <c r="AH1025" s="8">
        <f t="shared" si="186"/>
        <v>24.222272727272731</v>
      </c>
      <c r="AI1025" s="8">
        <f t="shared" si="186"/>
        <v>19.222272727272731</v>
      </c>
      <c r="AJ1025" s="8">
        <f t="shared" si="186"/>
        <v>14.222272727272731</v>
      </c>
      <c r="AK1025" s="8">
        <f t="shared" si="186"/>
        <v>4.2222727272727312</v>
      </c>
    </row>
    <row r="1026" spans="1:37" x14ac:dyDescent="0.2">
      <c r="A1026">
        <v>19</v>
      </c>
      <c r="B1026" s="46"/>
      <c r="C1026" s="46">
        <f t="shared" si="178"/>
        <v>75.072857142857146</v>
      </c>
      <c r="D1026" s="42">
        <f ca="1">STDEV(OFFSET($A$2,MATCH($A1026,$A$3:$A$1006,0),3):OFFSET($A$2,MATCH($A1026+1,$A$3:$A$1006,0)-1,3))*SQRT(trade_day)</f>
        <v>9.6915552093938793</v>
      </c>
      <c r="E1026" s="42">
        <f t="shared" si="179"/>
        <v>8.8348524042369441</v>
      </c>
      <c r="F1026">
        <v>19</v>
      </c>
      <c r="G1026" s="11">
        <f t="shared" si="185"/>
        <v>0</v>
      </c>
      <c r="H1026" s="11">
        <f t="shared" si="185"/>
        <v>0</v>
      </c>
      <c r="I1026" s="11">
        <f t="shared" si="185"/>
        <v>0.14857142857142863</v>
      </c>
      <c r="J1026" s="11">
        <f t="shared" si="185"/>
        <v>1.2690476190476192</v>
      </c>
      <c r="K1026" s="11">
        <f t="shared" si="185"/>
        <v>2.7661904761904768</v>
      </c>
      <c r="L1026" s="11">
        <f t="shared" si="185"/>
        <v>7.0376190476190486</v>
      </c>
      <c r="M1026" s="11">
        <f t="shared" si="185"/>
        <v>55.072857142857153</v>
      </c>
      <c r="N1026" s="11">
        <f t="shared" si="185"/>
        <v>50.072857142857153</v>
      </c>
      <c r="O1026" s="11">
        <f t="shared" si="185"/>
        <v>45.221428571428568</v>
      </c>
      <c r="P1026" s="11">
        <f t="shared" si="185"/>
        <v>41.341904761904757</v>
      </c>
      <c r="Q1026" s="11">
        <f t="shared" si="185"/>
        <v>37.839047619047619</v>
      </c>
      <c r="R1026" s="11">
        <f t="shared" si="185"/>
        <v>32.110476190476192</v>
      </c>
      <c r="S1026" s="11">
        <f t="shared" si="185"/>
        <v>13.004282857142854</v>
      </c>
      <c r="T1026">
        <v>19</v>
      </c>
      <c r="V1026" s="46">
        <f t="shared" si="181"/>
        <v>31.924839915032003</v>
      </c>
      <c r="W1026" s="42" t="e">
        <f ca="1">CORREL(OFFSET($A$2,MATCH($A1026,$A$259:$A$1006,0),4):OFFSET($A$2,MATCH($A1026+1,$A$259:$A$1006,0)-1,4),OFFSET($T$2,MATCH($T1026,$T$259:$T$1006,0),3):OFFSET($T$2,MATCH($T1026+1,$T$259:$T$1006,0)-1,3))</f>
        <v>#DIV/0!</v>
      </c>
      <c r="X1026" s="42">
        <f ca="1">CORREL(OFFSET($A$2,MATCH($A1026,$A$259:$A$1006,0),2):OFFSET($A$2,MATCH($A1026+1,$A$259:$A$1006,0)-1,2),OFFSET($T$2,MATCH($T1026,$T$259:$T$1006,0),1):OFFSET($T$2,MATCH($T1026+1,$T$259:$T$1006,0)-1,1))</f>
        <v>-0.32175344568872155</v>
      </c>
      <c r="Y1026">
        <f t="shared" si="184"/>
        <v>19</v>
      </c>
      <c r="Z1026" s="8">
        <f t="shared" si="182"/>
        <v>0</v>
      </c>
      <c r="AA1026" s="8">
        <f t="shared" si="186"/>
        <v>0</v>
      </c>
      <c r="AB1026" s="8">
        <f t="shared" si="186"/>
        <v>0</v>
      </c>
      <c r="AC1026" s="8">
        <f t="shared" si="186"/>
        <v>0</v>
      </c>
      <c r="AD1026" s="8">
        <f t="shared" si="186"/>
        <v>0</v>
      </c>
      <c r="AE1026" s="8">
        <f t="shared" si="186"/>
        <v>0</v>
      </c>
      <c r="AF1026" s="8">
        <f t="shared" si="186"/>
        <v>55.072857142857146</v>
      </c>
      <c r="AG1026" s="8">
        <f t="shared" si="186"/>
        <v>50.072857142857146</v>
      </c>
      <c r="AH1026" s="8">
        <f t="shared" si="186"/>
        <v>45.072857142857146</v>
      </c>
      <c r="AI1026" s="8">
        <f t="shared" si="186"/>
        <v>40.072857142857146</v>
      </c>
      <c r="AJ1026" s="8">
        <f t="shared" si="186"/>
        <v>35.072857142857146</v>
      </c>
      <c r="AK1026" s="8">
        <f t="shared" si="186"/>
        <v>25.072857142857146</v>
      </c>
    </row>
    <row r="1027" spans="1:37" x14ac:dyDescent="0.2">
      <c r="A1027">
        <v>20</v>
      </c>
      <c r="B1027" s="46"/>
      <c r="C1027" s="46">
        <f t="shared" si="178"/>
        <v>35.193181818181813</v>
      </c>
      <c r="D1027" s="42">
        <f ca="1">STDEV(OFFSET($A$2,MATCH($A1027,$A$3:$A$1006,0),3):OFFSET($A$2,MATCH($A1027+1,$A$3:$A$1006,0)-1,3))*SQRT(trade_day)</f>
        <v>4.5781928643483951</v>
      </c>
      <c r="E1027" s="42">
        <f t="shared" si="179"/>
        <v>5.0101538206023513</v>
      </c>
      <c r="F1027">
        <v>20</v>
      </c>
      <c r="G1027" s="11">
        <f t="shared" si="185"/>
        <v>0</v>
      </c>
      <c r="H1027" s="11">
        <f t="shared" si="185"/>
        <v>0</v>
      </c>
      <c r="I1027" s="11">
        <f t="shared" si="185"/>
        <v>0</v>
      </c>
      <c r="J1027" s="11">
        <f t="shared" si="185"/>
        <v>1.7040909090909091</v>
      </c>
      <c r="K1027" s="11">
        <f t="shared" si="185"/>
        <v>5.879999999999999</v>
      </c>
      <c r="L1027" s="11">
        <f t="shared" si="185"/>
        <v>15.357272727272726</v>
      </c>
      <c r="M1027" s="11">
        <f t="shared" si="185"/>
        <v>15.193181818181818</v>
      </c>
      <c r="N1027" s="11">
        <f t="shared" si="185"/>
        <v>10.19318181818182</v>
      </c>
      <c r="O1027" s="11">
        <f t="shared" si="185"/>
        <v>5.1931818181818192</v>
      </c>
      <c r="P1027" s="11">
        <f t="shared" si="185"/>
        <v>1.8972727272727277</v>
      </c>
      <c r="Q1027" s="11">
        <f t="shared" si="185"/>
        <v>1.0731818181818182</v>
      </c>
      <c r="R1027" s="11">
        <f t="shared" si="185"/>
        <v>0.55045454545454542</v>
      </c>
      <c r="S1027" s="11">
        <f t="shared" si="185"/>
        <v>0</v>
      </c>
      <c r="T1027">
        <v>20</v>
      </c>
      <c r="V1027" s="46">
        <f t="shared" si="181"/>
        <v>12.738248170268319</v>
      </c>
      <c r="W1027" s="42" t="e">
        <f ca="1">CORREL(OFFSET($A$2,MATCH($A1027,$A$259:$A$1006,0),4):OFFSET($A$2,MATCH($A1027+1,$A$259:$A$1006,0)-1,4),OFFSET($T$2,MATCH($T1027,$T$259:$T$1006,0),3):OFFSET($T$2,MATCH($T1027+1,$T$259:$T$1006,0)-1,3))</f>
        <v>#DIV/0!</v>
      </c>
      <c r="X1027" s="42">
        <f ca="1">CORREL(OFFSET($A$2,MATCH($A1027,$A$259:$A$1006,0),2):OFFSET($A$2,MATCH($A1027+1,$A$259:$A$1006,0)-1,2),OFFSET($T$2,MATCH($T1027,$T$259:$T$1006,0),1):OFFSET($T$2,MATCH($T1027+1,$T$259:$T$1006,0)-1,1))</f>
        <v>0.34065902096170986</v>
      </c>
      <c r="Y1027">
        <f t="shared" si="184"/>
        <v>20</v>
      </c>
      <c r="Z1027" s="8">
        <f t="shared" si="182"/>
        <v>0</v>
      </c>
      <c r="AA1027" s="8">
        <f t="shared" si="186"/>
        <v>0</v>
      </c>
      <c r="AB1027" s="8">
        <f t="shared" si="186"/>
        <v>0</v>
      </c>
      <c r="AC1027" s="8">
        <f t="shared" si="186"/>
        <v>0</v>
      </c>
      <c r="AD1027" s="8">
        <f t="shared" si="186"/>
        <v>4.806818181818187</v>
      </c>
      <c r="AE1027" s="8">
        <f t="shared" si="186"/>
        <v>14.806818181818187</v>
      </c>
      <c r="AF1027" s="8">
        <f t="shared" si="186"/>
        <v>15.193181818181813</v>
      </c>
      <c r="AG1027" s="8">
        <f t="shared" si="186"/>
        <v>10.193181818181813</v>
      </c>
      <c r="AH1027" s="8">
        <f t="shared" si="186"/>
        <v>5.193181818181813</v>
      </c>
      <c r="AI1027" s="8">
        <f t="shared" si="186"/>
        <v>0.19318181818181301</v>
      </c>
      <c r="AJ1027" s="8">
        <f t="shared" si="186"/>
        <v>0</v>
      </c>
      <c r="AK1027" s="8">
        <f t="shared" si="186"/>
        <v>0</v>
      </c>
    </row>
    <row r="1028" spans="1:37" x14ac:dyDescent="0.2">
      <c r="A1028">
        <v>21</v>
      </c>
      <c r="B1028" s="46"/>
      <c r="C1028" s="46">
        <f t="shared" si="178"/>
        <v>32.534285714285716</v>
      </c>
      <c r="D1028" s="42">
        <f ca="1">STDEV(OFFSET($A$2,MATCH($A1028,$A$3:$A$1006,0),3):OFFSET($A$2,MATCH($A1028+1,$A$3:$A$1006,0)-1,3))*SQRT(trade_day)</f>
        <v>1.0946341889907227</v>
      </c>
      <c r="E1028" s="42">
        <f t="shared" si="179"/>
        <v>0.98590143749964654</v>
      </c>
      <c r="F1028">
        <v>21</v>
      </c>
      <c r="G1028" s="18">
        <f t="shared" ref="G1028:S1037" si="187">SUMIF($A$3:$A$1006,$F1028,G$3:G$1006)/COUNTIF($A$3:$A$1006,$F1028)</f>
        <v>0</v>
      </c>
      <c r="H1028" s="18">
        <f t="shared" si="187"/>
        <v>0</v>
      </c>
      <c r="I1028" s="18">
        <f t="shared" si="187"/>
        <v>3.5238095238095166E-2</v>
      </c>
      <c r="J1028" s="18">
        <f t="shared" si="187"/>
        <v>2.7966666666666677</v>
      </c>
      <c r="K1028" s="18">
        <f t="shared" si="187"/>
        <v>7.5390476190476203</v>
      </c>
      <c r="L1028" s="18">
        <f t="shared" si="187"/>
        <v>17.465714285714284</v>
      </c>
      <c r="M1028" s="18">
        <f t="shared" si="187"/>
        <v>12.534285714285712</v>
      </c>
      <c r="N1028" s="18">
        <f t="shared" si="187"/>
        <v>7.5342857142857111</v>
      </c>
      <c r="O1028" s="18">
        <f t="shared" si="187"/>
        <v>2.5695238095238091</v>
      </c>
      <c r="P1028" s="18">
        <f t="shared" si="187"/>
        <v>0.33095238095238078</v>
      </c>
      <c r="Q1028" s="18">
        <f t="shared" si="187"/>
        <v>7.3333333333333292E-2</v>
      </c>
      <c r="R1028" s="18">
        <f t="shared" si="187"/>
        <v>0</v>
      </c>
      <c r="S1028" s="18">
        <f t="shared" si="187"/>
        <v>0</v>
      </c>
      <c r="T1028">
        <v>21</v>
      </c>
      <c r="V1028" s="46">
        <f t="shared" si="181"/>
        <v>12.659019862204827</v>
      </c>
      <c r="W1028" s="42" t="e">
        <f ca="1">CORREL(OFFSET($A$2,MATCH($A1028,$A$259:$A$1006,0),4):OFFSET($A$2,MATCH($A1028+1,$A$259:$A$1006,0)-1,4),OFFSET($T$2,MATCH($T1028,$T$259:$T$1006,0),3):OFFSET($T$2,MATCH($T1028+1,$T$259:$T$1006,0)-1,3))</f>
        <v>#DIV/0!</v>
      </c>
      <c r="X1028" s="42">
        <f ca="1">CORREL(OFFSET($A$2,MATCH($A1028,$A$259:$A$1006,0),2):OFFSET($A$2,MATCH($A1028+1,$A$259:$A$1006,0)-1,2),OFFSET($T$2,MATCH($T1028,$T$259:$T$1006,0),1):OFFSET($T$2,MATCH($T1028+1,$T$259:$T$1006,0)-1,1))</f>
        <v>-0.18272701308986417</v>
      </c>
      <c r="Y1028">
        <f t="shared" si="184"/>
        <v>21</v>
      </c>
      <c r="Z1028" s="8">
        <f t="shared" si="182"/>
        <v>0</v>
      </c>
      <c r="AA1028" s="8">
        <f t="shared" si="186"/>
        <v>0</v>
      </c>
      <c r="AB1028" s="8">
        <f t="shared" si="186"/>
        <v>0</v>
      </c>
      <c r="AC1028" s="8">
        <f t="shared" si="186"/>
        <v>2.4657142857142844</v>
      </c>
      <c r="AD1028" s="8">
        <f t="shared" si="186"/>
        <v>7.4657142857142844</v>
      </c>
      <c r="AE1028" s="8">
        <f t="shared" si="186"/>
        <v>17.465714285714284</v>
      </c>
      <c r="AF1028" s="8">
        <f t="shared" si="186"/>
        <v>12.534285714285716</v>
      </c>
      <c r="AG1028" s="8">
        <f t="shared" si="186"/>
        <v>7.5342857142857156</v>
      </c>
      <c r="AH1028" s="8">
        <f t="shared" si="186"/>
        <v>2.5342857142857156</v>
      </c>
      <c r="AI1028" s="8">
        <f t="shared" si="186"/>
        <v>0</v>
      </c>
      <c r="AJ1028" s="8">
        <f t="shared" si="186"/>
        <v>0</v>
      </c>
      <c r="AK1028" s="8">
        <f t="shared" si="186"/>
        <v>0</v>
      </c>
    </row>
    <row r="1029" spans="1:37" x14ac:dyDescent="0.2">
      <c r="A1029">
        <v>22</v>
      </c>
      <c r="B1029" s="46"/>
      <c r="C1029" s="46">
        <f t="shared" si="178"/>
        <v>30.225714285714286</v>
      </c>
      <c r="D1029" s="42">
        <f ca="1">STDEV(OFFSET($A$2,MATCH($A1029,$A$3:$A$1006,0),3):OFFSET($A$2,MATCH($A1029+1,$A$3:$A$1006,0)-1,3))*SQRT(trade_day)</f>
        <v>0.58750381360472137</v>
      </c>
      <c r="E1029" s="42">
        <f t="shared" si="179"/>
        <v>0.54030440425666548</v>
      </c>
      <c r="F1029">
        <v>22</v>
      </c>
      <c r="G1029" s="18">
        <f t="shared" si="187"/>
        <v>0</v>
      </c>
      <c r="H1029" s="18">
        <f t="shared" si="187"/>
        <v>0</v>
      </c>
      <c r="I1029" s="18">
        <f t="shared" si="187"/>
        <v>0.64190476190476231</v>
      </c>
      <c r="J1029" s="18">
        <f t="shared" si="187"/>
        <v>4.7742857142857149</v>
      </c>
      <c r="K1029" s="18">
        <f t="shared" si="187"/>
        <v>9.7742857142857158</v>
      </c>
      <c r="L1029" s="18">
        <f t="shared" si="187"/>
        <v>19.77428571428571</v>
      </c>
      <c r="M1029" s="18">
        <f t="shared" si="187"/>
        <v>10.225714285714284</v>
      </c>
      <c r="N1029" s="18">
        <f t="shared" si="187"/>
        <v>5.225714285714286</v>
      </c>
      <c r="O1029" s="18">
        <f t="shared" si="187"/>
        <v>0.86761904761904773</v>
      </c>
      <c r="P1029" s="18">
        <f t="shared" si="187"/>
        <v>0</v>
      </c>
      <c r="Q1029" s="18">
        <f t="shared" si="187"/>
        <v>0</v>
      </c>
      <c r="R1029" s="18">
        <f t="shared" si="187"/>
        <v>0</v>
      </c>
      <c r="S1029" s="18">
        <f t="shared" si="187"/>
        <v>0</v>
      </c>
      <c r="T1029">
        <v>22</v>
      </c>
      <c r="V1029" s="46">
        <f t="shared" si="181"/>
        <v>11.216710358478096</v>
      </c>
      <c r="W1029" s="42" t="e">
        <f ca="1">CORREL(OFFSET($A$2,MATCH($A1029,$A$259:$A$1006,0),4):OFFSET($A$2,MATCH($A1029+1,$A$259:$A$1006,0)-1,4),OFFSET($T$2,MATCH($T1029,$T$259:$T$1006,0),3):OFFSET($T$2,MATCH($T1029+1,$T$259:$T$1006,0)-1,3))</f>
        <v>#DIV/0!</v>
      </c>
      <c r="X1029" s="42">
        <f ca="1">CORREL(OFFSET($A$2,MATCH($A1029,$A$259:$A$1006,0),2):OFFSET($A$2,MATCH($A1029+1,$A$259:$A$1006,0)-1,2),OFFSET($T$2,MATCH($T1029,$T$259:$T$1006,0),1):OFFSET($T$2,MATCH($T1029+1,$T$259:$T$1006,0)-1,1))</f>
        <v>0.33111082880332959</v>
      </c>
      <c r="Y1029">
        <f t="shared" si="184"/>
        <v>22</v>
      </c>
      <c r="Z1029" s="8">
        <f t="shared" si="182"/>
        <v>0</v>
      </c>
      <c r="AA1029" s="8">
        <f t="shared" si="186"/>
        <v>0</v>
      </c>
      <c r="AB1029" s="8">
        <f t="shared" si="186"/>
        <v>0</v>
      </c>
      <c r="AC1029" s="8">
        <f t="shared" si="186"/>
        <v>4.774285714285714</v>
      </c>
      <c r="AD1029" s="8">
        <f t="shared" si="186"/>
        <v>9.774285714285714</v>
      </c>
      <c r="AE1029" s="8">
        <f t="shared" si="186"/>
        <v>19.774285714285714</v>
      </c>
      <c r="AF1029" s="8">
        <f t="shared" si="186"/>
        <v>10.225714285714286</v>
      </c>
      <c r="AG1029" s="8">
        <f t="shared" si="186"/>
        <v>5.225714285714286</v>
      </c>
      <c r="AH1029" s="8">
        <f t="shared" si="186"/>
        <v>0.22571428571428598</v>
      </c>
      <c r="AI1029" s="8">
        <f t="shared" si="186"/>
        <v>0</v>
      </c>
      <c r="AJ1029" s="8">
        <f t="shared" si="186"/>
        <v>0</v>
      </c>
      <c r="AK1029" s="8">
        <f t="shared" si="186"/>
        <v>0</v>
      </c>
    </row>
    <row r="1030" spans="1:37" x14ac:dyDescent="0.2">
      <c r="A1030">
        <v>23</v>
      </c>
      <c r="B1030" s="46"/>
      <c r="C1030" s="46">
        <f t="shared" si="178"/>
        <v>32.088500000000003</v>
      </c>
      <c r="D1030" s="42">
        <f ca="1">STDEV(OFFSET($A$2,MATCH($A1030,$A$3:$A$1006,0),3):OFFSET($A$2,MATCH($A1030+1,$A$3:$A$1006,0)-1,3))*SQRT(trade_day)</f>
        <v>1.0932886410553202</v>
      </c>
      <c r="E1030" s="42">
        <f t="shared" si="179"/>
        <v>0.86761713765990423</v>
      </c>
      <c r="F1030">
        <v>23</v>
      </c>
      <c r="G1030" s="18">
        <f t="shared" si="187"/>
        <v>0</v>
      </c>
      <c r="H1030" s="18">
        <f t="shared" si="187"/>
        <v>0</v>
      </c>
      <c r="I1030" s="18">
        <f t="shared" si="187"/>
        <v>7.4500000000000094E-2</v>
      </c>
      <c r="J1030" s="18">
        <f t="shared" si="187"/>
        <v>3.1049999999999995</v>
      </c>
      <c r="K1030" s="18">
        <f t="shared" si="187"/>
        <v>7.9114999999999993</v>
      </c>
      <c r="L1030" s="18">
        <f t="shared" si="187"/>
        <v>17.911499999999997</v>
      </c>
      <c r="M1030" s="18">
        <f t="shared" si="187"/>
        <v>12.0885</v>
      </c>
      <c r="N1030" s="18">
        <f t="shared" si="187"/>
        <v>7.0884999999999989</v>
      </c>
      <c r="O1030" s="18">
        <f t="shared" si="187"/>
        <v>2.1629999999999998</v>
      </c>
      <c r="P1030" s="18">
        <f t="shared" si="187"/>
        <v>0.19349999999999987</v>
      </c>
      <c r="Q1030" s="18">
        <f t="shared" si="187"/>
        <v>0</v>
      </c>
      <c r="R1030" s="18">
        <f t="shared" si="187"/>
        <v>0</v>
      </c>
      <c r="S1030" s="18">
        <f t="shared" si="187"/>
        <v>0</v>
      </c>
      <c r="T1030">
        <v>23</v>
      </c>
      <c r="V1030" s="46">
        <f t="shared" si="181"/>
        <v>13.651968082022091</v>
      </c>
      <c r="W1030" s="42">
        <f ca="1">CORREL(OFFSET($A$2,MATCH($A1030,$A$259:$A$1006,0),4):OFFSET($A$2,MATCH($A1030+1,$A$259:$A$1006,0)-1,4),OFFSET($T$2,MATCH($T1030,$T$259:$T$1006,0),3):OFFSET($T$2,MATCH($T1030+1,$T$259:$T$1006,0)-1,3))</f>
        <v>-0.94179995182065035</v>
      </c>
      <c r="X1030" s="42">
        <f ca="1">CORREL(OFFSET($A$2,MATCH($A1030,$A$259:$A$1006,0),2):OFFSET($A$2,MATCH($A1030+1,$A$259:$A$1006,0)-1,2),OFFSET($T$2,MATCH($T1030,$T$259:$T$1006,0),1):OFFSET($T$2,MATCH($T1030+1,$T$259:$T$1006,0)-1,1))</f>
        <v>0.32242917568140855</v>
      </c>
      <c r="Y1030">
        <f t="shared" si="184"/>
        <v>23</v>
      </c>
      <c r="Z1030" s="8">
        <f t="shared" si="182"/>
        <v>0</v>
      </c>
      <c r="AA1030" s="8">
        <f t="shared" si="186"/>
        <v>0</v>
      </c>
      <c r="AB1030" s="8">
        <f t="shared" si="186"/>
        <v>0</v>
      </c>
      <c r="AC1030" s="8">
        <f t="shared" si="186"/>
        <v>2.9114999999999966</v>
      </c>
      <c r="AD1030" s="8">
        <f t="shared" si="186"/>
        <v>7.9114999999999966</v>
      </c>
      <c r="AE1030" s="8">
        <f t="shared" si="186"/>
        <v>17.911499999999997</v>
      </c>
      <c r="AF1030" s="8">
        <f t="shared" si="186"/>
        <v>12.088500000000003</v>
      </c>
      <c r="AG1030" s="8">
        <f t="shared" si="186"/>
        <v>7.0885000000000034</v>
      </c>
      <c r="AH1030" s="8">
        <f t="shared" si="186"/>
        <v>2.0885000000000034</v>
      </c>
      <c r="AI1030" s="8">
        <f t="shared" si="186"/>
        <v>0</v>
      </c>
      <c r="AJ1030" s="8">
        <f t="shared" si="186"/>
        <v>0</v>
      </c>
      <c r="AK1030" s="8">
        <f t="shared" si="186"/>
        <v>0</v>
      </c>
    </row>
    <row r="1031" spans="1:37" x14ac:dyDescent="0.2">
      <c r="A1031">
        <v>24</v>
      </c>
      <c r="B1031" s="46"/>
      <c r="C1031" s="46">
        <f t="shared" si="178"/>
        <v>28.521904761904764</v>
      </c>
      <c r="D1031" s="42">
        <f ca="1">STDEV(OFFSET($A$2,MATCH($A1031,$A$3:$A$1006,0),3):OFFSET($A$2,MATCH($A1031+1,$A$3:$A$1006,0)-1,3))*SQRT(trade_day)</f>
        <v>0.74836974608289097</v>
      </c>
      <c r="E1031" s="42">
        <f t="shared" si="179"/>
        <v>0.92829435347327915</v>
      </c>
      <c r="F1031">
        <v>24</v>
      </c>
      <c r="G1031" s="18">
        <f t="shared" si="187"/>
        <v>0</v>
      </c>
      <c r="H1031" s="18">
        <f t="shared" si="187"/>
        <v>0</v>
      </c>
      <c r="I1031" s="18">
        <f t="shared" si="187"/>
        <v>1.7719047619047616</v>
      </c>
      <c r="J1031" s="18">
        <f t="shared" si="187"/>
        <v>6.4780952380952392</v>
      </c>
      <c r="K1031" s="18">
        <f t="shared" si="187"/>
        <v>11.478095238095239</v>
      </c>
      <c r="L1031" s="18">
        <f t="shared" si="187"/>
        <v>21.478095238095243</v>
      </c>
      <c r="M1031" s="18">
        <f t="shared" si="187"/>
        <v>8.5219047619047608</v>
      </c>
      <c r="N1031" s="18">
        <f t="shared" si="187"/>
        <v>3.5219047619047616</v>
      </c>
      <c r="O1031" s="18">
        <f t="shared" si="187"/>
        <v>0.29380952380952374</v>
      </c>
      <c r="P1031" s="18">
        <f t="shared" si="187"/>
        <v>0</v>
      </c>
      <c r="Q1031" s="18">
        <f t="shared" si="187"/>
        <v>0</v>
      </c>
      <c r="R1031" s="18">
        <f t="shared" si="187"/>
        <v>0</v>
      </c>
      <c r="S1031" s="18">
        <f t="shared" si="187"/>
        <v>0</v>
      </c>
      <c r="T1031">
        <v>24</v>
      </c>
      <c r="V1031" s="46">
        <f t="shared" si="181"/>
        <v>12.178454388324294</v>
      </c>
      <c r="W1031" s="42">
        <f ca="1">CORREL(OFFSET($A$2,MATCH($A1031,$A$259:$A$1006,0),4):OFFSET($A$2,MATCH($A1031+1,$A$259:$A$1006,0)-1,4),OFFSET($T$2,MATCH($T1031,$T$259:$T$1006,0),3):OFFSET($T$2,MATCH($T1031+1,$T$259:$T$1006,0)-1,3))</f>
        <v>0.82551419062195219</v>
      </c>
      <c r="X1031" s="42">
        <f ca="1">CORREL(OFFSET($A$2,MATCH($A1031,$A$259:$A$1006,0),2):OFFSET($A$2,MATCH($A1031+1,$A$259:$A$1006,0)-1,2),OFFSET($T$2,MATCH($T1031,$T$259:$T$1006,0),1):OFFSET($T$2,MATCH($T1031+1,$T$259:$T$1006,0)-1,1))</f>
        <v>0.85501293736991968</v>
      </c>
      <c r="Y1031">
        <f t="shared" si="184"/>
        <v>24</v>
      </c>
      <c r="Z1031" s="8">
        <f t="shared" si="182"/>
        <v>0</v>
      </c>
      <c r="AA1031" s="8">
        <f t="shared" si="186"/>
        <v>0</v>
      </c>
      <c r="AB1031" s="8">
        <f t="shared" si="186"/>
        <v>1.4780952380952357</v>
      </c>
      <c r="AC1031" s="8">
        <f t="shared" si="186"/>
        <v>6.4780952380952357</v>
      </c>
      <c r="AD1031" s="8">
        <f t="shared" si="186"/>
        <v>11.478095238095236</v>
      </c>
      <c r="AE1031" s="8">
        <f t="shared" si="186"/>
        <v>21.478095238095236</v>
      </c>
      <c r="AF1031" s="8">
        <f t="shared" si="186"/>
        <v>8.5219047619047643</v>
      </c>
      <c r="AG1031" s="8">
        <f t="shared" si="186"/>
        <v>3.5219047619047643</v>
      </c>
      <c r="AH1031" s="8">
        <f t="shared" si="186"/>
        <v>0</v>
      </c>
      <c r="AI1031" s="8">
        <f t="shared" si="186"/>
        <v>0</v>
      </c>
      <c r="AJ1031" s="8">
        <f t="shared" si="186"/>
        <v>0</v>
      </c>
      <c r="AK1031" s="8">
        <f t="shared" si="186"/>
        <v>0</v>
      </c>
    </row>
    <row r="1032" spans="1:37" x14ac:dyDescent="0.2">
      <c r="A1032">
        <v>25</v>
      </c>
      <c r="B1032" s="46"/>
      <c r="C1032" s="46">
        <f t="shared" si="178"/>
        <v>48.149523809523807</v>
      </c>
      <c r="D1032" s="42">
        <f ca="1">STDEV(OFFSET($A$2,MATCH($A1032,$A$3:$A$1006,0),3):OFFSET($A$2,MATCH($A1032+1,$A$3:$A$1006,0)-1,3))*SQRT(trade_day)</f>
        <v>3.5522983951905798</v>
      </c>
      <c r="E1032" s="42">
        <f t="shared" si="179"/>
        <v>2.930189880755302</v>
      </c>
      <c r="F1032">
        <v>25</v>
      </c>
      <c r="G1032" s="10">
        <f t="shared" si="187"/>
        <v>0</v>
      </c>
      <c r="H1032" s="10">
        <f t="shared" si="187"/>
        <v>0</v>
      </c>
      <c r="I1032" s="10">
        <f t="shared" si="187"/>
        <v>0.25904761904761908</v>
      </c>
      <c r="J1032" s="10">
        <f t="shared" si="187"/>
        <v>1.5276190476190474</v>
      </c>
      <c r="K1032" s="10">
        <f t="shared" si="187"/>
        <v>3.9085714285714279</v>
      </c>
      <c r="L1032" s="10">
        <f t="shared" si="187"/>
        <v>9.2123809523809506</v>
      </c>
      <c r="M1032" s="10">
        <f t="shared" si="187"/>
        <v>28.149523809523814</v>
      </c>
      <c r="N1032" s="10">
        <f t="shared" si="187"/>
        <v>23.149523809523814</v>
      </c>
      <c r="O1032" s="10">
        <f t="shared" si="187"/>
        <v>18.408571428571435</v>
      </c>
      <c r="P1032" s="10">
        <f t="shared" si="187"/>
        <v>14.677142857142858</v>
      </c>
      <c r="Q1032" s="10">
        <f t="shared" si="187"/>
        <v>12.058095238095239</v>
      </c>
      <c r="R1032" s="10">
        <f t="shared" si="187"/>
        <v>7.3619047619047633</v>
      </c>
      <c r="S1032" s="10">
        <f t="shared" si="187"/>
        <v>2.1904285714285265E-2</v>
      </c>
      <c r="T1032">
        <v>25</v>
      </c>
      <c r="V1032" s="46">
        <f t="shared" si="181"/>
        <v>20.004526497506856</v>
      </c>
      <c r="W1032" s="42">
        <f ca="1">CORREL(OFFSET($A$2,MATCH($A1032,$A$259:$A$1006,0),4):OFFSET($A$2,MATCH($A1032+1,$A$259:$A$1006,0)-1,4),OFFSET($T$2,MATCH($T1032,$T$259:$T$1006,0),3):OFFSET($T$2,MATCH($T1032+1,$T$259:$T$1006,0)-1,3))</f>
        <v>0.21868638260507248</v>
      </c>
      <c r="X1032" s="42">
        <f ca="1">CORREL(OFFSET($A$2,MATCH($A1032,$A$259:$A$1006,0),2):OFFSET($A$2,MATCH($A1032+1,$A$259:$A$1006,0)-1,2),OFFSET($T$2,MATCH($T1032,$T$259:$T$1006,0),1):OFFSET($T$2,MATCH($T1032+1,$T$259:$T$1006,0)-1,1))</f>
        <v>0.53818868830156297</v>
      </c>
      <c r="Y1032">
        <f t="shared" si="184"/>
        <v>25</v>
      </c>
      <c r="Z1032" s="8">
        <f t="shared" si="182"/>
        <v>0</v>
      </c>
      <c r="AA1032" s="8">
        <f t="shared" si="186"/>
        <v>0</v>
      </c>
      <c r="AB1032" s="8">
        <f t="shared" si="186"/>
        <v>0</v>
      </c>
      <c r="AC1032" s="8">
        <f t="shared" si="186"/>
        <v>0</v>
      </c>
      <c r="AD1032" s="8">
        <f t="shared" si="186"/>
        <v>0</v>
      </c>
      <c r="AE1032" s="8">
        <f t="shared" si="186"/>
        <v>1.8504761904761935</v>
      </c>
      <c r="AF1032" s="8">
        <f t="shared" si="186"/>
        <v>28.149523809523807</v>
      </c>
      <c r="AG1032" s="8">
        <f t="shared" si="186"/>
        <v>23.149523809523807</v>
      </c>
      <c r="AH1032" s="8">
        <f t="shared" si="186"/>
        <v>18.149523809523807</v>
      </c>
      <c r="AI1032" s="8">
        <f t="shared" si="186"/>
        <v>13.149523809523807</v>
      </c>
      <c r="AJ1032" s="8">
        <f t="shared" si="186"/>
        <v>8.1495238095238065</v>
      </c>
      <c r="AK1032" s="8">
        <f t="shared" si="186"/>
        <v>0</v>
      </c>
    </row>
    <row r="1033" spans="1:37" x14ac:dyDescent="0.2">
      <c r="A1033">
        <v>26</v>
      </c>
      <c r="B1033" s="46"/>
      <c r="C1033" s="46">
        <f t="shared" si="178"/>
        <v>40.827619047619052</v>
      </c>
      <c r="D1033" s="42">
        <f ca="1">STDEV(OFFSET($A$2,MATCH($A1033,$A$3:$A$1006,0),3):OFFSET($A$2,MATCH($A1033+1,$A$3:$A$1006,0)-1,3))*SQRT(trade_day)</f>
        <v>1.9548883710656935</v>
      </c>
      <c r="E1033" s="42">
        <f t="shared" si="179"/>
        <v>2.3325308275568366</v>
      </c>
      <c r="F1033">
        <v>26</v>
      </c>
      <c r="G1033" s="10">
        <f t="shared" si="187"/>
        <v>0</v>
      </c>
      <c r="H1033" s="10">
        <f t="shared" si="187"/>
        <v>0</v>
      </c>
      <c r="I1033" s="10">
        <f t="shared" si="187"/>
        <v>0</v>
      </c>
      <c r="J1033" s="10">
        <f t="shared" si="187"/>
        <v>0.20000000000000012</v>
      </c>
      <c r="K1033" s="10">
        <f t="shared" si="187"/>
        <v>1.7147619047619043</v>
      </c>
      <c r="L1033" s="10">
        <f t="shared" si="187"/>
        <v>9.4604761904761911</v>
      </c>
      <c r="M1033" s="10">
        <f t="shared" si="187"/>
        <v>20.827619047619049</v>
      </c>
      <c r="N1033" s="10">
        <f t="shared" si="187"/>
        <v>15.827619047619047</v>
      </c>
      <c r="O1033" s="10">
        <f t="shared" si="187"/>
        <v>10.827619047619047</v>
      </c>
      <c r="P1033" s="10">
        <f t="shared" si="187"/>
        <v>6.0276190476190479</v>
      </c>
      <c r="Q1033" s="10">
        <f t="shared" si="187"/>
        <v>2.5423809523809524</v>
      </c>
      <c r="R1033" s="10">
        <f t="shared" si="187"/>
        <v>0.28809523809523796</v>
      </c>
      <c r="S1033" s="10">
        <f t="shared" si="187"/>
        <v>0</v>
      </c>
      <c r="T1033">
        <v>26</v>
      </c>
      <c r="V1033" s="46">
        <f t="shared" si="181"/>
        <v>15.304183694634524</v>
      </c>
      <c r="W1033" s="42">
        <f ca="1">CORREL(OFFSET($A$2,MATCH($A1033,$A$259:$A$1006,0),4):OFFSET($A$2,MATCH($A1033+1,$A$259:$A$1006,0)-1,4),OFFSET($T$2,MATCH($T1033,$T$259:$T$1006,0),3):OFFSET($T$2,MATCH($T1033+1,$T$259:$T$1006,0)-1,3))</f>
        <v>-6.1537645760683102E-2</v>
      </c>
      <c r="X1033" s="42">
        <f ca="1">CORREL(OFFSET($A$2,MATCH($A1033,$A$259:$A$1006,0),2):OFFSET($A$2,MATCH($A1033+1,$A$259:$A$1006,0)-1,2),OFFSET($T$2,MATCH($T1033,$T$259:$T$1006,0),1):OFFSET($T$2,MATCH($T1033+1,$T$259:$T$1006,0)-1,1))</f>
        <v>-0.36250708096064416</v>
      </c>
      <c r="Y1033">
        <f t="shared" si="184"/>
        <v>26</v>
      </c>
      <c r="Z1033" s="8">
        <f t="shared" si="182"/>
        <v>0</v>
      </c>
      <c r="AA1033" s="8">
        <f t="shared" si="186"/>
        <v>0</v>
      </c>
      <c r="AB1033" s="8">
        <f t="shared" si="186"/>
        <v>0</v>
      </c>
      <c r="AC1033" s="8">
        <f t="shared" si="186"/>
        <v>0</v>
      </c>
      <c r="AD1033" s="8">
        <f t="shared" si="186"/>
        <v>0</v>
      </c>
      <c r="AE1033" s="8">
        <f t="shared" si="186"/>
        <v>9.1723809523809479</v>
      </c>
      <c r="AF1033" s="8">
        <f t="shared" si="186"/>
        <v>20.827619047619052</v>
      </c>
      <c r="AG1033" s="8">
        <f t="shared" si="186"/>
        <v>15.827619047619052</v>
      </c>
      <c r="AH1033" s="8">
        <f t="shared" si="186"/>
        <v>10.827619047619052</v>
      </c>
      <c r="AI1033" s="8">
        <f t="shared" si="186"/>
        <v>5.8276190476190521</v>
      </c>
      <c r="AJ1033" s="8">
        <f t="shared" si="186"/>
        <v>0.82761904761905214</v>
      </c>
      <c r="AK1033" s="8">
        <f t="shared" si="186"/>
        <v>0</v>
      </c>
    </row>
    <row r="1034" spans="1:37" x14ac:dyDescent="0.2">
      <c r="A1034">
        <v>27</v>
      </c>
      <c r="B1034" s="46"/>
      <c r="C1034" s="46">
        <f t="shared" si="178"/>
        <v>31.099565217391302</v>
      </c>
      <c r="D1034" s="42">
        <f ca="1">STDEV(OFFSET($A$2,MATCH($A1034,$A$3:$A$1006,0),3):OFFSET($A$2,MATCH($A1034+1,$A$3:$A$1006,0)-1,3))*SQRT(trade_day)</f>
        <v>0.95211589188906942</v>
      </c>
      <c r="E1034" s="42">
        <f t="shared" si="179"/>
        <v>0.89322824300560877</v>
      </c>
      <c r="F1034">
        <v>27</v>
      </c>
      <c r="G1034" s="18">
        <f t="shared" si="187"/>
        <v>0</v>
      </c>
      <c r="H1034" s="18">
        <f t="shared" si="187"/>
        <v>0</v>
      </c>
      <c r="I1034" s="18">
        <f t="shared" si="187"/>
        <v>0.25739130434782587</v>
      </c>
      <c r="J1034" s="18">
        <f t="shared" si="187"/>
        <v>3.9004347826086954</v>
      </c>
      <c r="K1034" s="18">
        <f t="shared" si="187"/>
        <v>8.9004347826086931</v>
      </c>
      <c r="L1034" s="18">
        <f t="shared" si="187"/>
        <v>18.900434782608698</v>
      </c>
      <c r="M1034" s="18">
        <f t="shared" si="187"/>
        <v>11.099565217391303</v>
      </c>
      <c r="N1034" s="18">
        <f t="shared" si="187"/>
        <v>6.0995652173913051</v>
      </c>
      <c r="O1034" s="18">
        <f t="shared" si="187"/>
        <v>1.3569565217391304</v>
      </c>
      <c r="P1034" s="18">
        <f t="shared" si="187"/>
        <v>0</v>
      </c>
      <c r="Q1034" s="18">
        <f t="shared" si="187"/>
        <v>0</v>
      </c>
      <c r="R1034" s="18">
        <f t="shared" si="187"/>
        <v>0</v>
      </c>
      <c r="S1034" s="18">
        <f t="shared" si="187"/>
        <v>0</v>
      </c>
      <c r="T1034">
        <v>27</v>
      </c>
      <c r="V1034" s="46">
        <f t="shared" si="181"/>
        <v>11.18523147386014</v>
      </c>
      <c r="W1034" s="42">
        <f ca="1">CORREL(OFFSET($A$2,MATCH($A1034,$A$259:$A$1006,0),4):OFFSET($A$2,MATCH($A1034+1,$A$259:$A$1006,0)-1,4),OFFSET($T$2,MATCH($T1034,$T$259:$T$1006,0),3):OFFSET($T$2,MATCH($T1034+1,$T$259:$T$1006,0)-1,3))</f>
        <v>-0.30715566407934314</v>
      </c>
      <c r="X1034" s="42">
        <f ca="1">CORREL(OFFSET($A$2,MATCH($A1034,$A$259:$A$1006,0),2):OFFSET($A$2,MATCH($A1034+1,$A$259:$A$1006,0)-1,2),OFFSET($T$2,MATCH($T1034,$T$259:$T$1006,0),1):OFFSET($T$2,MATCH($T1034+1,$T$259:$T$1006,0)-1,1))</f>
        <v>0.41200253787580376</v>
      </c>
      <c r="Y1034">
        <f t="shared" si="184"/>
        <v>27</v>
      </c>
      <c r="Z1034" s="8">
        <f t="shared" si="182"/>
        <v>0</v>
      </c>
      <c r="AA1034" s="8">
        <f t="shared" ref="AA1034:AK1043" si="188">IF(AA$1="P",MAX(0,AA$2-$C1034),IF(AA$1="C",MAX(0,$C1034-AA$2)))</f>
        <v>0</v>
      </c>
      <c r="AB1034" s="8">
        <f t="shared" si="188"/>
        <v>0</v>
      </c>
      <c r="AC1034" s="8">
        <f t="shared" si="188"/>
        <v>3.9004347826086985</v>
      </c>
      <c r="AD1034" s="8">
        <f t="shared" si="188"/>
        <v>8.9004347826086985</v>
      </c>
      <c r="AE1034" s="8">
        <f t="shared" si="188"/>
        <v>18.900434782608698</v>
      </c>
      <c r="AF1034" s="8">
        <f t="shared" si="188"/>
        <v>11.099565217391302</v>
      </c>
      <c r="AG1034" s="8">
        <f t="shared" si="188"/>
        <v>6.0995652173913015</v>
      </c>
      <c r="AH1034" s="8">
        <f t="shared" si="188"/>
        <v>1.0995652173913015</v>
      </c>
      <c r="AI1034" s="8">
        <f t="shared" si="188"/>
        <v>0</v>
      </c>
      <c r="AJ1034" s="8">
        <f t="shared" si="188"/>
        <v>0</v>
      </c>
      <c r="AK1034" s="8">
        <f t="shared" si="188"/>
        <v>0</v>
      </c>
    </row>
    <row r="1035" spans="1:37" x14ac:dyDescent="0.2">
      <c r="A1035">
        <v>28</v>
      </c>
      <c r="B1035" s="46"/>
      <c r="C1035" s="46">
        <f t="shared" si="178"/>
        <v>34.195</v>
      </c>
      <c r="D1035" s="42">
        <f ca="1">STDEV(OFFSET($A$2,MATCH($A1035,$A$3:$A$1006,0),3):OFFSET($A$2,MATCH($A1035+1,$A$3:$A$1006,0)-1,3))*SQRT(trade_day)</f>
        <v>1.3025915287251129</v>
      </c>
      <c r="E1035" s="42">
        <f t="shared" si="179"/>
        <v>0.93871782398346237</v>
      </c>
      <c r="F1035">
        <v>28</v>
      </c>
      <c r="G1035" s="18">
        <f t="shared" si="187"/>
        <v>0</v>
      </c>
      <c r="H1035" s="18">
        <f t="shared" si="187"/>
        <v>0</v>
      </c>
      <c r="I1035" s="18">
        <f t="shared" si="187"/>
        <v>0.2370000000000001</v>
      </c>
      <c r="J1035" s="18">
        <f t="shared" si="187"/>
        <v>2.2525000000000004</v>
      </c>
      <c r="K1035" s="18">
        <f t="shared" si="187"/>
        <v>6.3825000000000012</v>
      </c>
      <c r="L1035" s="18">
        <f t="shared" si="187"/>
        <v>15.805000000000001</v>
      </c>
      <c r="M1035" s="18">
        <f t="shared" si="187"/>
        <v>14.194999999999999</v>
      </c>
      <c r="N1035" s="18">
        <f t="shared" si="187"/>
        <v>9.1950000000000003</v>
      </c>
      <c r="O1035" s="18">
        <f t="shared" si="187"/>
        <v>4.4319999999999995</v>
      </c>
      <c r="P1035" s="18">
        <f t="shared" si="187"/>
        <v>1.4474999999999998</v>
      </c>
      <c r="Q1035" s="18">
        <f t="shared" si="187"/>
        <v>0.5774999999999999</v>
      </c>
      <c r="R1035" s="18">
        <f t="shared" si="187"/>
        <v>0</v>
      </c>
      <c r="S1035" s="18">
        <f t="shared" si="187"/>
        <v>0</v>
      </c>
      <c r="T1035">
        <v>28</v>
      </c>
      <c r="V1035" s="46">
        <f t="shared" si="181"/>
        <v>11.294292088156045</v>
      </c>
      <c r="W1035" s="42">
        <f ca="1">CORREL(OFFSET($A$2,MATCH($A1035,$A$259:$A$1006,0),4):OFFSET($A$2,MATCH($A1035+1,$A$259:$A$1006,0)-1,4),OFFSET($T$2,MATCH($T1035,$T$259:$T$1006,0),3):OFFSET($T$2,MATCH($T1035+1,$T$259:$T$1006,0)-1,3))</f>
        <v>0.60846461778452554</v>
      </c>
      <c r="X1035" s="42">
        <f ca="1">CORREL(OFFSET($A$2,MATCH($A1035,$A$259:$A$1006,0),2):OFFSET($A$2,MATCH($A1035+1,$A$259:$A$1006,0)-1,2),OFFSET($T$2,MATCH($T1035,$T$259:$T$1006,0),1):OFFSET($T$2,MATCH($T1035+1,$T$259:$T$1006,0)-1,1))</f>
        <v>0.82122671759357757</v>
      </c>
      <c r="Y1035">
        <f t="shared" si="184"/>
        <v>28</v>
      </c>
      <c r="Z1035" s="8">
        <f t="shared" si="182"/>
        <v>0</v>
      </c>
      <c r="AA1035" s="8">
        <f t="shared" si="188"/>
        <v>0</v>
      </c>
      <c r="AB1035" s="8">
        <f t="shared" si="188"/>
        <v>0</v>
      </c>
      <c r="AC1035" s="8">
        <f t="shared" si="188"/>
        <v>0.80499999999999972</v>
      </c>
      <c r="AD1035" s="8">
        <f t="shared" si="188"/>
        <v>5.8049999999999997</v>
      </c>
      <c r="AE1035" s="8">
        <f t="shared" si="188"/>
        <v>15.805</v>
      </c>
      <c r="AF1035" s="8">
        <f t="shared" si="188"/>
        <v>14.195</v>
      </c>
      <c r="AG1035" s="8">
        <f t="shared" si="188"/>
        <v>9.1950000000000003</v>
      </c>
      <c r="AH1035" s="8">
        <f t="shared" si="188"/>
        <v>4.1950000000000003</v>
      </c>
      <c r="AI1035" s="8">
        <f t="shared" si="188"/>
        <v>0</v>
      </c>
      <c r="AJ1035" s="8">
        <f t="shared" si="188"/>
        <v>0</v>
      </c>
      <c r="AK1035" s="8">
        <f t="shared" si="188"/>
        <v>0</v>
      </c>
    </row>
    <row r="1036" spans="1:37" x14ac:dyDescent="0.2">
      <c r="A1036">
        <v>29</v>
      </c>
      <c r="B1036" s="46"/>
      <c r="C1036" s="46">
        <f t="shared" si="178"/>
        <v>60.48</v>
      </c>
      <c r="D1036" s="42">
        <f ca="1">STDEV(OFFSET($A$2,MATCH($A1036,$A$3:$A$1006,0),3):OFFSET($A$2,MATCH($A1036+1,$A$3:$A$1006,0)-1,3))*SQRT(trade_day)</f>
        <v>5.6510598128728455</v>
      </c>
      <c r="E1036" s="42">
        <f t="shared" si="179"/>
        <v>5.0122786176767278</v>
      </c>
      <c r="F1036">
        <v>29</v>
      </c>
      <c r="G1036" s="18">
        <f t="shared" si="187"/>
        <v>0</v>
      </c>
      <c r="H1036" s="18">
        <f t="shared" si="187"/>
        <v>0</v>
      </c>
      <c r="I1036" s="18">
        <f t="shared" si="187"/>
        <v>0</v>
      </c>
      <c r="J1036" s="18">
        <f t="shared" si="187"/>
        <v>0</v>
      </c>
      <c r="K1036" s="18">
        <f t="shared" si="187"/>
        <v>0.61863636363636365</v>
      </c>
      <c r="L1036" s="18">
        <f t="shared" si="187"/>
        <v>3.8290909090909095</v>
      </c>
      <c r="M1036" s="18">
        <f t="shared" si="187"/>
        <v>40.479999999999997</v>
      </c>
      <c r="N1036" s="18">
        <f t="shared" si="187"/>
        <v>35.479999999999997</v>
      </c>
      <c r="O1036" s="18">
        <f t="shared" si="187"/>
        <v>30.479999999999997</v>
      </c>
      <c r="P1036" s="18">
        <f t="shared" si="187"/>
        <v>25.480000000000004</v>
      </c>
      <c r="Q1036" s="18">
        <f t="shared" si="187"/>
        <v>21.098636363636366</v>
      </c>
      <c r="R1036" s="18">
        <f t="shared" si="187"/>
        <v>14.30909090909091</v>
      </c>
      <c r="S1036" s="18">
        <f t="shared" si="187"/>
        <v>4.1104536363636361</v>
      </c>
      <c r="T1036">
        <v>29</v>
      </c>
      <c r="V1036" s="46">
        <f t="shared" si="181"/>
        <v>17.321131216427496</v>
      </c>
      <c r="W1036" s="42">
        <f ca="1">CORREL(OFFSET($A$2,MATCH($A1036,$A$259:$A$1006,0),4):OFFSET($A$2,MATCH($A1036+1,$A$259:$A$1006,0)-1,4),OFFSET($T$2,MATCH($T1036,$T$259:$T$1006,0),3):OFFSET($T$2,MATCH($T1036+1,$T$259:$T$1006,0)-1,3))</f>
        <v>0.21667708121571241</v>
      </c>
      <c r="X1036" s="42">
        <f ca="1">CORREL(OFFSET($A$2,MATCH($A1036,$A$259:$A$1006,0),2):OFFSET($A$2,MATCH($A1036+1,$A$259:$A$1006,0)-1,2),OFFSET($T$2,MATCH($T1036,$T$259:$T$1006,0),1):OFFSET($T$2,MATCH($T1036+1,$T$259:$T$1006,0)-1,1))</f>
        <v>-0.16888788286661977</v>
      </c>
      <c r="Y1036">
        <f t="shared" si="184"/>
        <v>29</v>
      </c>
      <c r="Z1036" s="8">
        <f t="shared" si="182"/>
        <v>0</v>
      </c>
      <c r="AA1036" s="8">
        <f t="shared" si="188"/>
        <v>0</v>
      </c>
      <c r="AB1036" s="8">
        <f t="shared" si="188"/>
        <v>0</v>
      </c>
      <c r="AC1036" s="8">
        <f t="shared" si="188"/>
        <v>0</v>
      </c>
      <c r="AD1036" s="8">
        <f t="shared" si="188"/>
        <v>0</v>
      </c>
      <c r="AE1036" s="8">
        <f t="shared" si="188"/>
        <v>0</v>
      </c>
      <c r="AF1036" s="8">
        <f t="shared" si="188"/>
        <v>40.479999999999997</v>
      </c>
      <c r="AG1036" s="8">
        <f t="shared" si="188"/>
        <v>35.479999999999997</v>
      </c>
      <c r="AH1036" s="8">
        <f t="shared" si="188"/>
        <v>30.479999999999997</v>
      </c>
      <c r="AI1036" s="8">
        <f t="shared" si="188"/>
        <v>25.479999999999997</v>
      </c>
      <c r="AJ1036" s="8">
        <f t="shared" si="188"/>
        <v>20.479999999999997</v>
      </c>
      <c r="AK1036" s="8">
        <f t="shared" si="188"/>
        <v>10.479999999999997</v>
      </c>
    </row>
    <row r="1037" spans="1:37" x14ac:dyDescent="0.2">
      <c r="A1037">
        <v>30</v>
      </c>
      <c r="B1037" s="46"/>
      <c r="C1037" s="46">
        <f t="shared" si="178"/>
        <v>72.751363636363649</v>
      </c>
      <c r="D1037" s="42">
        <f ca="1">STDEV(OFFSET($A$2,MATCH($A1037,$A$3:$A$1006,0),3):OFFSET($A$2,MATCH($A1037+1,$A$3:$A$1006,0)-1,3))*SQRT(trade_day)</f>
        <v>7.3512261675096813</v>
      </c>
      <c r="E1037" s="42">
        <f t="shared" si="179"/>
        <v>5.0304050912720646</v>
      </c>
      <c r="F1037">
        <v>30</v>
      </c>
      <c r="G1037" s="18">
        <f t="shared" si="187"/>
        <v>0</v>
      </c>
      <c r="H1037" s="18">
        <f t="shared" si="187"/>
        <v>0</v>
      </c>
      <c r="I1037" s="18">
        <f t="shared" si="187"/>
        <v>0</v>
      </c>
      <c r="J1037" s="18">
        <f t="shared" si="187"/>
        <v>0</v>
      </c>
      <c r="K1037" s="18">
        <f t="shared" si="187"/>
        <v>0</v>
      </c>
      <c r="L1037" s="18">
        <f t="shared" si="187"/>
        <v>0.74772727272727313</v>
      </c>
      <c r="M1037" s="18">
        <f t="shared" si="187"/>
        <v>52.751363636363635</v>
      </c>
      <c r="N1037" s="18">
        <f t="shared" si="187"/>
        <v>47.751363636363642</v>
      </c>
      <c r="O1037" s="18">
        <f t="shared" si="187"/>
        <v>42.751363636363642</v>
      </c>
      <c r="P1037" s="18">
        <f t="shared" si="187"/>
        <v>37.751363636363635</v>
      </c>
      <c r="Q1037" s="18">
        <f t="shared" si="187"/>
        <v>32.751363636363635</v>
      </c>
      <c r="R1037" s="18">
        <f t="shared" si="187"/>
        <v>23.49909090909091</v>
      </c>
      <c r="S1037" s="18">
        <f t="shared" si="187"/>
        <v>7.5136354545454545</v>
      </c>
      <c r="T1037">
        <v>30</v>
      </c>
      <c r="V1037" s="46">
        <f t="shared" si="181"/>
        <v>16.84212391108619</v>
      </c>
      <c r="W1037" s="42">
        <f ca="1">CORREL(OFFSET($A$2,MATCH($A1037,$A$259:$A$1006,0),4):OFFSET($A$2,MATCH($A1037+1,$A$259:$A$1006,0)-1,4),OFFSET($T$2,MATCH($T1037,$T$259:$T$1006,0),3):OFFSET($T$2,MATCH($T1037+1,$T$259:$T$1006,0)-1,3))</f>
        <v>0.30977474042760428</v>
      </c>
      <c r="X1037" s="42">
        <f ca="1">CORREL(OFFSET($A$2,MATCH($A1037,$A$259:$A$1006,0),2):OFFSET($A$2,MATCH($A1037+1,$A$259:$A$1006,0)-1,2),OFFSET($T$2,MATCH($T1037,$T$259:$T$1006,0),1):OFFSET($T$2,MATCH($T1037+1,$T$259:$T$1006,0)-1,1))</f>
        <v>0.33461645603717721</v>
      </c>
      <c r="Y1037">
        <f t="shared" si="184"/>
        <v>30</v>
      </c>
      <c r="Z1037" s="8">
        <f t="shared" si="182"/>
        <v>0</v>
      </c>
      <c r="AA1037" s="8">
        <f t="shared" si="188"/>
        <v>0</v>
      </c>
      <c r="AB1037" s="8">
        <f t="shared" si="188"/>
        <v>0</v>
      </c>
      <c r="AC1037" s="8">
        <f t="shared" si="188"/>
        <v>0</v>
      </c>
      <c r="AD1037" s="8">
        <f t="shared" si="188"/>
        <v>0</v>
      </c>
      <c r="AE1037" s="8">
        <f t="shared" si="188"/>
        <v>0</v>
      </c>
      <c r="AF1037" s="8">
        <f t="shared" si="188"/>
        <v>52.751363636363649</v>
      </c>
      <c r="AG1037" s="8">
        <f t="shared" si="188"/>
        <v>47.751363636363649</v>
      </c>
      <c r="AH1037" s="8">
        <f t="shared" si="188"/>
        <v>42.751363636363649</v>
      </c>
      <c r="AI1037" s="8">
        <f t="shared" si="188"/>
        <v>37.751363636363649</v>
      </c>
      <c r="AJ1037" s="8">
        <f t="shared" si="188"/>
        <v>32.751363636363649</v>
      </c>
      <c r="AK1037" s="8">
        <f t="shared" si="188"/>
        <v>22.751363636363649</v>
      </c>
    </row>
    <row r="1038" spans="1:37" x14ac:dyDescent="0.2">
      <c r="A1038">
        <v>31</v>
      </c>
      <c r="B1038" s="46"/>
      <c r="C1038" s="46">
        <f t="shared" si="178"/>
        <v>51.41947368421053</v>
      </c>
      <c r="D1038" s="42">
        <f ca="1">STDEV(OFFSET($A$2,MATCH($A1038,$A$3:$A$1006,0),3):OFFSET($A$2,MATCH($A1038+1,$A$3:$A$1006,0)-1,3))*SQRT(trade_day)</f>
        <v>2.4373820914614575</v>
      </c>
      <c r="E1038" s="42">
        <f t="shared" si="179"/>
        <v>4.564446996422312</v>
      </c>
      <c r="F1038">
        <v>31</v>
      </c>
      <c r="G1038" s="11">
        <f t="shared" ref="G1038:S1051" si="189">SUMIF($A$3:$A$1006,$F1038,G$3:G$1006)/COUNTIF($A$3:$A$1006,$F1038)</f>
        <v>0</v>
      </c>
      <c r="H1038" s="11">
        <f t="shared" si="189"/>
        <v>0</v>
      </c>
      <c r="I1038" s="11">
        <f t="shared" si="189"/>
        <v>0</v>
      </c>
      <c r="J1038" s="11">
        <f t="shared" si="189"/>
        <v>0</v>
      </c>
      <c r="K1038" s="11">
        <f t="shared" si="189"/>
        <v>0</v>
      </c>
      <c r="L1038" s="11">
        <f t="shared" si="189"/>
        <v>1.9410526315789476</v>
      </c>
      <c r="M1038" s="11">
        <f t="shared" si="189"/>
        <v>31.419473684210523</v>
      </c>
      <c r="N1038" s="11">
        <f t="shared" si="189"/>
        <v>26.419473684210523</v>
      </c>
      <c r="O1038" s="11">
        <f t="shared" si="189"/>
        <v>21.419473684210523</v>
      </c>
      <c r="P1038" s="11">
        <f t="shared" si="189"/>
        <v>16.419473684210526</v>
      </c>
      <c r="Q1038" s="11">
        <f t="shared" si="189"/>
        <v>11.419473684210525</v>
      </c>
      <c r="R1038" s="11">
        <f t="shared" si="189"/>
        <v>3.3605263157894747</v>
      </c>
      <c r="S1038" s="11">
        <f t="shared" si="189"/>
        <v>0</v>
      </c>
      <c r="T1038">
        <v>31</v>
      </c>
      <c r="V1038" s="46">
        <f t="shared" si="181"/>
        <v>12.833175717651395</v>
      </c>
      <c r="W1038" s="42">
        <f ca="1">CORREL(OFFSET($A$2,MATCH($A1038,$A$259:$A$1006,0),4):OFFSET($A$2,MATCH($A1038+1,$A$259:$A$1006,0)-1,4),OFFSET($T$2,MATCH($T1038,$T$259:$T$1006,0),3):OFFSET($T$2,MATCH($T1038+1,$T$259:$T$1006,0)-1,3))</f>
        <v>0.3951409540072946</v>
      </c>
      <c r="X1038" s="42">
        <f ca="1">CORREL(OFFSET($A$2,MATCH($A1038,$A$259:$A$1006,0),2):OFFSET($A$2,MATCH($A1038+1,$A$259:$A$1006,0)-1,2),OFFSET($T$2,MATCH($T1038,$T$259:$T$1006,0),1):OFFSET($T$2,MATCH($T1038+1,$T$259:$T$1006,0)-1,1))</f>
        <v>0.55132074957448707</v>
      </c>
      <c r="Y1038">
        <f t="shared" si="184"/>
        <v>31</v>
      </c>
      <c r="Z1038" s="8">
        <f t="shared" si="182"/>
        <v>0</v>
      </c>
      <c r="AA1038" s="8">
        <f t="shared" si="188"/>
        <v>0</v>
      </c>
      <c r="AB1038" s="8">
        <f t="shared" si="188"/>
        <v>0</v>
      </c>
      <c r="AC1038" s="8">
        <f t="shared" si="188"/>
        <v>0</v>
      </c>
      <c r="AD1038" s="8">
        <f t="shared" si="188"/>
        <v>0</v>
      </c>
      <c r="AE1038" s="8">
        <f t="shared" si="188"/>
        <v>0</v>
      </c>
      <c r="AF1038" s="8">
        <f t="shared" si="188"/>
        <v>31.41947368421053</v>
      </c>
      <c r="AG1038" s="8">
        <f t="shared" si="188"/>
        <v>26.41947368421053</v>
      </c>
      <c r="AH1038" s="8">
        <f t="shared" si="188"/>
        <v>21.41947368421053</v>
      </c>
      <c r="AI1038" s="8">
        <f t="shared" si="188"/>
        <v>16.41947368421053</v>
      </c>
      <c r="AJ1038" s="8">
        <f t="shared" si="188"/>
        <v>11.41947368421053</v>
      </c>
      <c r="AK1038" s="8">
        <f t="shared" si="188"/>
        <v>1.41947368421053</v>
      </c>
    </row>
    <row r="1039" spans="1:37" x14ac:dyDescent="0.2">
      <c r="A1039">
        <v>32</v>
      </c>
      <c r="B1039" s="46"/>
      <c r="C1039" s="46">
        <f t="shared" si="178"/>
        <v>54.536521739130428</v>
      </c>
      <c r="D1039" s="42">
        <f ca="1">STDEV(OFFSET($A$2,MATCH($A1039,$A$3:$A$1006,0),3):OFFSET($A$2,MATCH($A1039+1,$A$3:$A$1006,0)-1,3))*SQRT(trade_day)</f>
        <v>2.9608869476264159</v>
      </c>
      <c r="E1039" s="42">
        <f t="shared" si="179"/>
        <v>2.7726095271984059</v>
      </c>
      <c r="F1039">
        <v>32</v>
      </c>
      <c r="G1039" s="11">
        <f t="shared" si="189"/>
        <v>0</v>
      </c>
      <c r="H1039" s="11">
        <f t="shared" si="189"/>
        <v>0</v>
      </c>
      <c r="I1039" s="11">
        <f t="shared" si="189"/>
        <v>0</v>
      </c>
      <c r="J1039" s="11">
        <f t="shared" si="189"/>
        <v>0</v>
      </c>
      <c r="K1039" s="11">
        <f t="shared" si="189"/>
        <v>0</v>
      </c>
      <c r="L1039" s="11">
        <f t="shared" si="189"/>
        <v>1.1326086956521735</v>
      </c>
      <c r="M1039" s="11">
        <f t="shared" si="189"/>
        <v>34.536521739130428</v>
      </c>
      <c r="N1039" s="11">
        <f t="shared" si="189"/>
        <v>29.536521739130432</v>
      </c>
      <c r="O1039" s="11">
        <f t="shared" si="189"/>
        <v>24.536521739130432</v>
      </c>
      <c r="P1039" s="11">
        <f t="shared" si="189"/>
        <v>19.536521739130432</v>
      </c>
      <c r="Q1039" s="11">
        <f t="shared" si="189"/>
        <v>14.536521739130434</v>
      </c>
      <c r="R1039" s="11">
        <f t="shared" si="189"/>
        <v>5.6691304347826081</v>
      </c>
      <c r="S1039" s="11">
        <f t="shared" si="189"/>
        <v>0</v>
      </c>
      <c r="T1039">
        <v>32</v>
      </c>
      <c r="V1039" s="46">
        <f t="shared" si="181"/>
        <v>12.509146240622409</v>
      </c>
      <c r="W1039" s="42">
        <f ca="1">CORREL(OFFSET($A$2,MATCH($A1039,$A$259:$A$1006,0),4):OFFSET($A$2,MATCH($A1039+1,$A$259:$A$1006,0)-1,4),OFFSET($T$2,MATCH($T1039,$T$259:$T$1006,0),3):OFFSET($T$2,MATCH($T1039+1,$T$259:$T$1006,0)-1,3))</f>
        <v>0.54006421454136821</v>
      </c>
      <c r="X1039" s="42">
        <f ca="1">CORREL(OFFSET($A$2,MATCH($A1039,$A$259:$A$1006,0),2):OFFSET($A$2,MATCH($A1039+1,$A$259:$A$1006,0)-1,2),OFFSET($T$2,MATCH($T1039,$T$259:$T$1006,0),1):OFFSET($T$2,MATCH($T1039+1,$T$259:$T$1006,0)-1,1))</f>
        <v>-0.30365689330182621</v>
      </c>
      <c r="Y1039">
        <f t="shared" si="184"/>
        <v>32</v>
      </c>
      <c r="Z1039" s="8">
        <f t="shared" si="182"/>
        <v>0</v>
      </c>
      <c r="AA1039" s="8">
        <f t="shared" si="188"/>
        <v>0</v>
      </c>
      <c r="AB1039" s="8">
        <f t="shared" si="188"/>
        <v>0</v>
      </c>
      <c r="AC1039" s="8">
        <f t="shared" si="188"/>
        <v>0</v>
      </c>
      <c r="AD1039" s="8">
        <f t="shared" si="188"/>
        <v>0</v>
      </c>
      <c r="AE1039" s="8">
        <f t="shared" si="188"/>
        <v>0</v>
      </c>
      <c r="AF1039" s="8">
        <f t="shared" si="188"/>
        <v>34.536521739130428</v>
      </c>
      <c r="AG1039" s="8">
        <f t="shared" si="188"/>
        <v>29.536521739130428</v>
      </c>
      <c r="AH1039" s="8">
        <f t="shared" si="188"/>
        <v>24.536521739130428</v>
      </c>
      <c r="AI1039" s="8">
        <f t="shared" si="188"/>
        <v>19.536521739130428</v>
      </c>
      <c r="AJ1039" s="8">
        <f t="shared" si="188"/>
        <v>14.536521739130428</v>
      </c>
      <c r="AK1039" s="8">
        <f t="shared" si="188"/>
        <v>4.5365217391304284</v>
      </c>
    </row>
    <row r="1040" spans="1:37" x14ac:dyDescent="0.2">
      <c r="A1040">
        <v>33</v>
      </c>
      <c r="B1040" s="46"/>
      <c r="C1040" s="46">
        <f t="shared" si="178"/>
        <v>53.519500000000008</v>
      </c>
      <c r="D1040" s="42">
        <f ca="1">STDEV(OFFSET($A$2,MATCH($A1040,$A$3:$A$1006,0),3):OFFSET($A$2,MATCH($A1040+1,$A$3:$A$1006,0)-1,3))*SQRT(trade_day)</f>
        <v>2.6310180001505703</v>
      </c>
      <c r="E1040" s="42">
        <f t="shared" si="179"/>
        <v>2.5251771601491533</v>
      </c>
      <c r="F1040">
        <v>33</v>
      </c>
      <c r="G1040" s="18">
        <f t="shared" si="189"/>
        <v>0</v>
      </c>
      <c r="H1040" s="18">
        <f t="shared" si="189"/>
        <v>0</v>
      </c>
      <c r="I1040" s="18">
        <f t="shared" si="189"/>
        <v>0</v>
      </c>
      <c r="J1040" s="18">
        <f t="shared" si="189"/>
        <v>0</v>
      </c>
      <c r="K1040" s="18">
        <f t="shared" si="189"/>
        <v>0</v>
      </c>
      <c r="L1040" s="18">
        <f t="shared" si="189"/>
        <v>0.96049999999999969</v>
      </c>
      <c r="M1040" s="18">
        <f t="shared" si="189"/>
        <v>33.519500000000008</v>
      </c>
      <c r="N1040" s="18">
        <f t="shared" si="189"/>
        <v>28.519500000000004</v>
      </c>
      <c r="O1040" s="18">
        <f t="shared" si="189"/>
        <v>23.519500000000001</v>
      </c>
      <c r="P1040" s="18">
        <f t="shared" si="189"/>
        <v>18.519500000000001</v>
      </c>
      <c r="Q1040" s="18">
        <f t="shared" si="189"/>
        <v>13.519499999999999</v>
      </c>
      <c r="R1040" s="18">
        <f t="shared" si="189"/>
        <v>4.4799999999999995</v>
      </c>
      <c r="S1040" s="18">
        <f t="shared" si="189"/>
        <v>0</v>
      </c>
      <c r="T1040">
        <v>33</v>
      </c>
      <c r="V1040" s="46">
        <f t="shared" si="181"/>
        <v>10.62321550499057</v>
      </c>
      <c r="W1040" s="42">
        <f ca="1">CORREL(OFFSET($A$2,MATCH($A1040,$A$259:$A$1006,0),4):OFFSET($A$2,MATCH($A1040+1,$A$259:$A$1006,0)-1,4),OFFSET($T$2,MATCH($T1040,$T$259:$T$1006,0),3):OFFSET($T$2,MATCH($T1040+1,$T$259:$T$1006,0)-1,3))</f>
        <v>-2.3728792917156211E-2</v>
      </c>
      <c r="X1040" s="42">
        <f ca="1">CORREL(OFFSET($A$2,MATCH($A1040,$A$259:$A$1006,0),2):OFFSET($A$2,MATCH($A1040+1,$A$259:$A$1006,0)-1,2),OFFSET($T$2,MATCH($T1040,$T$259:$T$1006,0),1):OFFSET($T$2,MATCH($T1040+1,$T$259:$T$1006,0)-1,1))</f>
        <v>0.26537229459075912</v>
      </c>
      <c r="Y1040">
        <f t="shared" si="184"/>
        <v>33</v>
      </c>
      <c r="Z1040" s="8">
        <f t="shared" si="182"/>
        <v>0</v>
      </c>
      <c r="AA1040" s="8">
        <f t="shared" si="188"/>
        <v>0</v>
      </c>
      <c r="AB1040" s="8">
        <f t="shared" si="188"/>
        <v>0</v>
      </c>
      <c r="AC1040" s="8">
        <f t="shared" si="188"/>
        <v>0</v>
      </c>
      <c r="AD1040" s="8">
        <f t="shared" si="188"/>
        <v>0</v>
      </c>
      <c r="AE1040" s="8">
        <f t="shared" si="188"/>
        <v>0</v>
      </c>
      <c r="AF1040" s="8">
        <f t="shared" si="188"/>
        <v>33.519500000000008</v>
      </c>
      <c r="AG1040" s="8">
        <f t="shared" si="188"/>
        <v>28.519500000000008</v>
      </c>
      <c r="AH1040" s="8">
        <f t="shared" si="188"/>
        <v>23.519500000000008</v>
      </c>
      <c r="AI1040" s="8">
        <f t="shared" si="188"/>
        <v>18.519500000000008</v>
      </c>
      <c r="AJ1040" s="8">
        <f t="shared" si="188"/>
        <v>13.519500000000008</v>
      </c>
      <c r="AK1040" s="8">
        <f t="shared" si="188"/>
        <v>3.5195000000000078</v>
      </c>
    </row>
    <row r="1041" spans="1:37" x14ac:dyDescent="0.2">
      <c r="A1041">
        <v>34</v>
      </c>
      <c r="B1041" s="46"/>
      <c r="C1041" s="46">
        <f t="shared" si="178"/>
        <v>61.182272727272725</v>
      </c>
      <c r="D1041" s="42">
        <f ca="1">STDEV(OFFSET($A$2,MATCH($A1041,$A$3:$A$1006,0),3):OFFSET($A$2,MATCH($A1041+1,$A$3:$A$1006,0)-1,3))*SQRT(trade_day)</f>
        <v>0.96879232978431395</v>
      </c>
      <c r="E1041" s="42">
        <f t="shared" si="179"/>
        <v>1.0481056094324979</v>
      </c>
      <c r="F1041">
        <v>34</v>
      </c>
      <c r="G1041" s="18">
        <f t="shared" si="189"/>
        <v>0</v>
      </c>
      <c r="H1041" s="18">
        <f t="shared" si="189"/>
        <v>0</v>
      </c>
      <c r="I1041" s="18">
        <f t="shared" si="189"/>
        <v>0</v>
      </c>
      <c r="J1041" s="18">
        <f t="shared" si="189"/>
        <v>0</v>
      </c>
      <c r="K1041" s="18">
        <f t="shared" si="189"/>
        <v>0</v>
      </c>
      <c r="L1041" s="18">
        <f t="shared" si="189"/>
        <v>0</v>
      </c>
      <c r="M1041" s="18">
        <f t="shared" si="189"/>
        <v>41.182272727272725</v>
      </c>
      <c r="N1041" s="18">
        <f t="shared" si="189"/>
        <v>36.182272727272725</v>
      </c>
      <c r="O1041" s="18">
        <f t="shared" si="189"/>
        <v>31.182272727272728</v>
      </c>
      <c r="P1041" s="18">
        <f t="shared" si="189"/>
        <v>26.182272727272728</v>
      </c>
      <c r="Q1041" s="18">
        <f t="shared" si="189"/>
        <v>21.182272727272725</v>
      </c>
      <c r="R1041" s="18">
        <f t="shared" si="189"/>
        <v>11.18227272727273</v>
      </c>
      <c r="S1041" s="18">
        <f t="shared" si="189"/>
        <v>0</v>
      </c>
      <c r="T1041">
        <v>34</v>
      </c>
      <c r="V1041" s="46">
        <f t="shared" si="181"/>
        <v>12.145855715118358</v>
      </c>
      <c r="W1041" s="42">
        <f ca="1">CORREL(OFFSET($A$2,MATCH($A1041,$A$259:$A$1006,0),4):OFFSET($A$2,MATCH($A1041+1,$A$259:$A$1006,0)-1,4),OFFSET($T$2,MATCH($T1041,$T$259:$T$1006,0),3):OFFSET($T$2,MATCH($T1041+1,$T$259:$T$1006,0)-1,3))</f>
        <v>-0.43899410624240304</v>
      </c>
      <c r="X1041" s="42">
        <f ca="1">CORREL(OFFSET($A$2,MATCH($A1041,$A$259:$A$1006,0),2):OFFSET($A$2,MATCH($A1041+1,$A$259:$A$1006,0)-1,2),OFFSET($T$2,MATCH($T1041,$T$259:$T$1006,0),1):OFFSET($T$2,MATCH($T1041+1,$T$259:$T$1006,0)-1,1))</f>
        <v>0.66949242687273491</v>
      </c>
      <c r="Y1041">
        <f t="shared" si="184"/>
        <v>34</v>
      </c>
      <c r="Z1041" s="8">
        <f t="shared" si="182"/>
        <v>0</v>
      </c>
      <c r="AA1041" s="8">
        <f t="shared" si="188"/>
        <v>0</v>
      </c>
      <c r="AB1041" s="8">
        <f t="shared" si="188"/>
        <v>0</v>
      </c>
      <c r="AC1041" s="8">
        <f t="shared" si="188"/>
        <v>0</v>
      </c>
      <c r="AD1041" s="8">
        <f t="shared" si="188"/>
        <v>0</v>
      </c>
      <c r="AE1041" s="8">
        <f t="shared" si="188"/>
        <v>0</v>
      </c>
      <c r="AF1041" s="8">
        <f t="shared" si="188"/>
        <v>41.182272727272725</v>
      </c>
      <c r="AG1041" s="8">
        <f t="shared" si="188"/>
        <v>36.182272727272725</v>
      </c>
      <c r="AH1041" s="8">
        <f t="shared" si="188"/>
        <v>31.182272727272725</v>
      </c>
      <c r="AI1041" s="8">
        <f t="shared" si="188"/>
        <v>26.182272727272725</v>
      </c>
      <c r="AJ1041" s="8">
        <f t="shared" si="188"/>
        <v>21.182272727272725</v>
      </c>
      <c r="AK1041" s="8">
        <f t="shared" si="188"/>
        <v>11.182272727272725</v>
      </c>
    </row>
    <row r="1042" spans="1:37" x14ac:dyDescent="0.2">
      <c r="A1042">
        <v>35</v>
      </c>
      <c r="B1042" s="46"/>
      <c r="C1042" s="46">
        <f t="shared" si="178"/>
        <v>58.465714285714284</v>
      </c>
      <c r="D1042" s="42">
        <f ca="1">STDEV(OFFSET($A$2,MATCH($A1042,$A$3:$A$1006,0),3):OFFSET($A$2,MATCH($A1042+1,$A$3:$A$1006,0)-1,3))*SQRT(trade_day)</f>
        <v>1.4187221254840852</v>
      </c>
      <c r="E1042" s="42">
        <f t="shared" si="179"/>
        <v>1.4413760614447289</v>
      </c>
      <c r="F1042">
        <v>35</v>
      </c>
      <c r="G1042" s="18">
        <f t="shared" si="189"/>
        <v>0</v>
      </c>
      <c r="H1042" s="18">
        <f t="shared" si="189"/>
        <v>0</v>
      </c>
      <c r="I1042" s="18">
        <f t="shared" si="189"/>
        <v>0</v>
      </c>
      <c r="J1042" s="18">
        <f t="shared" si="189"/>
        <v>0</v>
      </c>
      <c r="K1042" s="18">
        <f t="shared" si="189"/>
        <v>0</v>
      </c>
      <c r="L1042" s="18">
        <f t="shared" si="189"/>
        <v>0</v>
      </c>
      <c r="M1042" s="18">
        <f t="shared" si="189"/>
        <v>38.465714285714284</v>
      </c>
      <c r="N1042" s="18">
        <f t="shared" si="189"/>
        <v>33.465714285714292</v>
      </c>
      <c r="O1042" s="18">
        <f t="shared" si="189"/>
        <v>28.465714285714284</v>
      </c>
      <c r="P1042" s="18">
        <f t="shared" si="189"/>
        <v>23.465714285714284</v>
      </c>
      <c r="Q1042" s="18">
        <f t="shared" si="189"/>
        <v>18.465714285714284</v>
      </c>
      <c r="R1042" s="18">
        <f t="shared" si="189"/>
        <v>8.4657142857142844</v>
      </c>
      <c r="S1042" s="18">
        <f t="shared" si="189"/>
        <v>0</v>
      </c>
      <c r="T1042">
        <v>35</v>
      </c>
      <c r="V1042" s="46">
        <f t="shared" si="181"/>
        <v>10.887846031278716</v>
      </c>
      <c r="W1042" s="42">
        <f ca="1">CORREL(OFFSET($A$2,MATCH($A1042,$A$259:$A$1006,0),4):OFFSET($A$2,MATCH($A1042+1,$A$259:$A$1006,0)-1,4),OFFSET($T$2,MATCH($T1042,$T$259:$T$1006,0),3):OFFSET($T$2,MATCH($T1042+1,$T$259:$T$1006,0)-1,3))</f>
        <v>0.36574968115136797</v>
      </c>
      <c r="X1042" s="42">
        <f ca="1">CORREL(OFFSET($A$2,MATCH($A1042,$A$259:$A$1006,0),2):OFFSET($A$2,MATCH($A1042+1,$A$259:$A$1006,0)-1,2),OFFSET($T$2,MATCH($T1042,$T$259:$T$1006,0),1):OFFSET($T$2,MATCH($T1042+1,$T$259:$T$1006,0)-1,1))</f>
        <v>-0.37978538680106361</v>
      </c>
      <c r="Y1042">
        <f t="shared" si="184"/>
        <v>35</v>
      </c>
      <c r="Z1042" s="8">
        <f t="shared" si="182"/>
        <v>0</v>
      </c>
      <c r="AA1042" s="8">
        <f t="shared" si="188"/>
        <v>0</v>
      </c>
      <c r="AB1042" s="8">
        <f t="shared" si="188"/>
        <v>0</v>
      </c>
      <c r="AC1042" s="8">
        <f t="shared" si="188"/>
        <v>0</v>
      </c>
      <c r="AD1042" s="8">
        <f t="shared" si="188"/>
        <v>0</v>
      </c>
      <c r="AE1042" s="8">
        <f t="shared" si="188"/>
        <v>0</v>
      </c>
      <c r="AF1042" s="8">
        <f t="shared" si="188"/>
        <v>38.465714285714284</v>
      </c>
      <c r="AG1042" s="8">
        <f t="shared" si="188"/>
        <v>33.465714285714284</v>
      </c>
      <c r="AH1042" s="8">
        <f t="shared" si="188"/>
        <v>28.465714285714284</v>
      </c>
      <c r="AI1042" s="8">
        <f t="shared" si="188"/>
        <v>23.465714285714284</v>
      </c>
      <c r="AJ1042" s="8">
        <f t="shared" si="188"/>
        <v>18.465714285714284</v>
      </c>
      <c r="AK1042" s="8">
        <f t="shared" si="188"/>
        <v>8.4657142857142844</v>
      </c>
    </row>
    <row r="1043" spans="1:37" x14ac:dyDescent="0.2">
      <c r="A1043">
        <v>36</v>
      </c>
      <c r="B1043" s="46"/>
      <c r="C1043" s="46">
        <f t="shared" si="178"/>
        <v>84.921000000000006</v>
      </c>
      <c r="D1043" s="42">
        <f ca="1">STDEV(OFFSET($A$2,MATCH($A1043,$A$3:$A$1006,0),3):OFFSET($A$2,MATCH($A1043+1,$A$3:$A$1006,0)-1,3))*SQRT(trade_day)</f>
        <v>3.9465399090706486</v>
      </c>
      <c r="E1043" s="42">
        <f t="shared" si="179"/>
        <v>3.3762863863799844</v>
      </c>
      <c r="F1043">
        <v>36</v>
      </c>
      <c r="G1043" s="18">
        <f t="shared" si="189"/>
        <v>0</v>
      </c>
      <c r="H1043" s="18">
        <f t="shared" si="189"/>
        <v>0</v>
      </c>
      <c r="I1043" s="18">
        <f t="shared" si="189"/>
        <v>0</v>
      </c>
      <c r="J1043" s="18">
        <f t="shared" si="189"/>
        <v>0</v>
      </c>
      <c r="K1043" s="18">
        <f t="shared" si="189"/>
        <v>0</v>
      </c>
      <c r="L1043" s="18">
        <f t="shared" si="189"/>
        <v>0</v>
      </c>
      <c r="M1043" s="18">
        <f t="shared" si="189"/>
        <v>64.921000000000006</v>
      </c>
      <c r="N1043" s="18">
        <f t="shared" si="189"/>
        <v>59.921000000000006</v>
      </c>
      <c r="O1043" s="18">
        <f t="shared" si="189"/>
        <v>54.921000000000006</v>
      </c>
      <c r="P1043" s="18">
        <f t="shared" si="189"/>
        <v>49.921000000000006</v>
      </c>
      <c r="Q1043" s="18">
        <f t="shared" si="189"/>
        <v>44.920999999999999</v>
      </c>
      <c r="R1043" s="18">
        <f t="shared" si="189"/>
        <v>34.920999999999999</v>
      </c>
      <c r="S1043" s="18">
        <f t="shared" si="189"/>
        <v>3.3459984999999994</v>
      </c>
      <c r="T1043">
        <v>36</v>
      </c>
      <c r="V1043" s="46">
        <f t="shared" si="181"/>
        <v>9.79556207899995</v>
      </c>
      <c r="W1043" s="42">
        <f ca="1">CORREL(OFFSET($A$2,MATCH($A1043,$A$259:$A$1006,0),4):OFFSET($A$2,MATCH($A1043+1,$A$259:$A$1006,0)-1,4),OFFSET($T$2,MATCH($T1043,$T$259:$T$1006,0),3):OFFSET($T$2,MATCH($T1043+1,$T$259:$T$1006,0)-1,3))</f>
        <v>0.78063380231406743</v>
      </c>
      <c r="X1043" s="42">
        <f ca="1">CORREL(OFFSET($A$2,MATCH($A1043,$A$259:$A$1006,0),2):OFFSET($A$2,MATCH($A1043+1,$A$259:$A$1006,0)-1,2),OFFSET($T$2,MATCH($T1043,$T$259:$T$1006,0),1):OFFSET($T$2,MATCH($T1043+1,$T$259:$T$1006,0)-1,1))</f>
        <v>-0.14200543999667084</v>
      </c>
      <c r="Y1043">
        <f t="shared" si="184"/>
        <v>36</v>
      </c>
      <c r="Z1043" s="8">
        <f t="shared" si="182"/>
        <v>0</v>
      </c>
      <c r="AA1043" s="8">
        <f t="shared" si="188"/>
        <v>0</v>
      </c>
      <c r="AB1043" s="8">
        <f t="shared" si="188"/>
        <v>0</v>
      </c>
      <c r="AC1043" s="8">
        <f t="shared" si="188"/>
        <v>0</v>
      </c>
      <c r="AD1043" s="8">
        <f t="shared" si="188"/>
        <v>0</v>
      </c>
      <c r="AE1043" s="8">
        <f t="shared" si="188"/>
        <v>0</v>
      </c>
      <c r="AF1043" s="8">
        <f t="shared" si="188"/>
        <v>64.921000000000006</v>
      </c>
      <c r="AG1043" s="8">
        <f t="shared" si="188"/>
        <v>59.921000000000006</v>
      </c>
      <c r="AH1043" s="8">
        <f t="shared" si="188"/>
        <v>54.921000000000006</v>
      </c>
      <c r="AI1043" s="8">
        <f t="shared" si="188"/>
        <v>49.921000000000006</v>
      </c>
      <c r="AJ1043" s="8">
        <f t="shared" si="188"/>
        <v>44.921000000000006</v>
      </c>
      <c r="AK1043" s="8">
        <f t="shared" si="188"/>
        <v>34.921000000000006</v>
      </c>
    </row>
    <row r="1044" spans="1:37" x14ac:dyDescent="0.2">
      <c r="A1044">
        <v>37</v>
      </c>
      <c r="B1044" s="46"/>
      <c r="C1044" s="46">
        <f t="shared" si="178"/>
        <v>74.408181818181802</v>
      </c>
      <c r="D1044" s="42">
        <f ca="1">STDEV(OFFSET($A$2,MATCH($A1044,$A$3:$A$1006,0),3):OFFSET($A$2,MATCH($A1044+1,$A$3:$A$1006,0)-1,3))*SQRT(trade_day)</f>
        <v>1.4752860987405796</v>
      </c>
      <c r="E1044" s="42">
        <f t="shared" si="179"/>
        <v>1.9099805231977216</v>
      </c>
      <c r="F1044">
        <v>37</v>
      </c>
      <c r="G1044" s="10">
        <f t="shared" si="189"/>
        <v>0</v>
      </c>
      <c r="H1044" s="10">
        <f t="shared" si="189"/>
        <v>0</v>
      </c>
      <c r="I1044" s="10">
        <f t="shared" si="189"/>
        <v>0</v>
      </c>
      <c r="J1044" s="10">
        <f t="shared" si="189"/>
        <v>0</v>
      </c>
      <c r="K1044" s="10">
        <f t="shared" si="189"/>
        <v>0</v>
      </c>
      <c r="L1044" s="10">
        <f t="shared" si="189"/>
        <v>0</v>
      </c>
      <c r="M1044" s="10">
        <f t="shared" si="189"/>
        <v>54.408181818181831</v>
      </c>
      <c r="N1044" s="10">
        <f t="shared" si="189"/>
        <v>49.408181818181816</v>
      </c>
      <c r="O1044" s="10">
        <f t="shared" si="189"/>
        <v>44.408181818181831</v>
      </c>
      <c r="P1044" s="10">
        <f t="shared" si="189"/>
        <v>39.408181818181831</v>
      </c>
      <c r="Q1044" s="10">
        <f t="shared" si="189"/>
        <v>34.408181818181831</v>
      </c>
      <c r="R1044" s="10">
        <f t="shared" si="189"/>
        <v>24.408181818181813</v>
      </c>
      <c r="S1044" s="10">
        <f t="shared" si="189"/>
        <v>0.13499954545454526</v>
      </c>
      <c r="T1044">
        <v>37</v>
      </c>
      <c r="V1044" s="46">
        <f t="shared" si="181"/>
        <v>8.9139491375568998</v>
      </c>
      <c r="W1044" s="42">
        <f ca="1">CORREL(OFFSET($A$2,MATCH($A1044,$A$259:$A$1006,0),4):OFFSET($A$2,MATCH($A1044+1,$A$259:$A$1006,0)-1,4),OFFSET($T$2,MATCH($T1044,$T$259:$T$1006,0),3):OFFSET($T$2,MATCH($T1044+1,$T$259:$T$1006,0)-1,3))</f>
        <v>-6.1907735109148904E-2</v>
      </c>
      <c r="X1044" s="42">
        <f ca="1">CORREL(OFFSET($A$2,MATCH($A1044,$A$259:$A$1006,0),2):OFFSET($A$2,MATCH($A1044+1,$A$259:$A$1006,0)-1,2),OFFSET($T$2,MATCH($T1044,$T$259:$T$1006,0),1):OFFSET($T$2,MATCH($T1044+1,$T$259:$T$1006,0)-1,1))</f>
        <v>0.46229494750821909</v>
      </c>
      <c r="Y1044">
        <f t="shared" si="184"/>
        <v>37</v>
      </c>
      <c r="Z1044" s="8">
        <f t="shared" ref="Z1044:AK1051" si="190">IF(Z$1="P",MAX(0,Z$2-$C1044),IF(Z$1="C",MAX(0,$C1044-Z$2)))</f>
        <v>0</v>
      </c>
      <c r="AA1044" s="8">
        <f t="shared" si="190"/>
        <v>0</v>
      </c>
      <c r="AB1044" s="8">
        <f t="shared" si="190"/>
        <v>0</v>
      </c>
      <c r="AC1044" s="8">
        <f t="shared" si="190"/>
        <v>0</v>
      </c>
      <c r="AD1044" s="8">
        <f t="shared" si="190"/>
        <v>0</v>
      </c>
      <c r="AE1044" s="8">
        <f t="shared" si="190"/>
        <v>0</v>
      </c>
      <c r="AF1044" s="8">
        <f t="shared" si="190"/>
        <v>54.408181818181802</v>
      </c>
      <c r="AG1044" s="8">
        <f t="shared" si="190"/>
        <v>49.408181818181802</v>
      </c>
      <c r="AH1044" s="8">
        <f t="shared" si="190"/>
        <v>44.408181818181802</v>
      </c>
      <c r="AI1044" s="8">
        <f t="shared" si="190"/>
        <v>39.408181818181802</v>
      </c>
      <c r="AJ1044" s="8">
        <f t="shared" si="190"/>
        <v>34.408181818181802</v>
      </c>
      <c r="AK1044" s="8">
        <f t="shared" si="190"/>
        <v>24.408181818181802</v>
      </c>
    </row>
    <row r="1045" spans="1:37" x14ac:dyDescent="0.2">
      <c r="A1045">
        <v>38</v>
      </c>
      <c r="B1045" s="46"/>
      <c r="C1045" s="46">
        <f t="shared" si="178"/>
        <v>50.346315789473678</v>
      </c>
      <c r="D1045" s="42">
        <f ca="1">STDEV(OFFSET($A$2,MATCH($A1045,$A$3:$A$1006,0),3):OFFSET($A$2,MATCH($A1045+1,$A$3:$A$1006,0)-1,3))*SQRT(trade_day)</f>
        <v>1.1599165549326513</v>
      </c>
      <c r="E1045" s="42">
        <f t="shared" si="179"/>
        <v>1.0265664142125364</v>
      </c>
      <c r="F1045">
        <v>38</v>
      </c>
      <c r="G1045" s="10">
        <f t="shared" si="189"/>
        <v>0</v>
      </c>
      <c r="H1045" s="10">
        <f t="shared" si="189"/>
        <v>0</v>
      </c>
      <c r="I1045" s="10">
        <f t="shared" si="189"/>
        <v>0</v>
      </c>
      <c r="J1045" s="10">
        <f t="shared" si="189"/>
        <v>0</v>
      </c>
      <c r="K1045" s="10">
        <f t="shared" si="189"/>
        <v>0</v>
      </c>
      <c r="L1045" s="10">
        <f t="shared" si="189"/>
        <v>1.0557894736842106</v>
      </c>
      <c r="M1045" s="10">
        <f t="shared" si="189"/>
        <v>30.346315789473692</v>
      </c>
      <c r="N1045" s="10">
        <f t="shared" si="189"/>
        <v>25.346315789473685</v>
      </c>
      <c r="O1045" s="10">
        <f t="shared" si="189"/>
        <v>20.346315789473685</v>
      </c>
      <c r="P1045" s="10">
        <f t="shared" si="189"/>
        <v>15.34631578947368</v>
      </c>
      <c r="Q1045" s="10">
        <f t="shared" si="189"/>
        <v>10.346315789473683</v>
      </c>
      <c r="R1045" s="10">
        <f t="shared" si="189"/>
        <v>1.4021052631578943</v>
      </c>
      <c r="S1045" s="10">
        <f t="shared" si="189"/>
        <v>0</v>
      </c>
      <c r="T1045">
        <v>38</v>
      </c>
      <c r="V1045" s="46">
        <f t="shared" si="181"/>
        <v>9.0173143977610639</v>
      </c>
      <c r="W1045" s="42">
        <f ca="1">CORREL(OFFSET($A$2,MATCH($A1045,$A$259:$A$1006,0),4):OFFSET($A$2,MATCH($A1045+1,$A$259:$A$1006,0)-1,4),OFFSET($T$2,MATCH($T1045,$T$259:$T$1006,0),3):OFFSET($T$2,MATCH($T1045+1,$T$259:$T$1006,0)-1,3))</f>
        <v>0.45703447594935753</v>
      </c>
      <c r="X1045" s="42">
        <f ca="1">CORREL(OFFSET($A$2,MATCH($A1045,$A$259:$A$1006,0),2):OFFSET($A$2,MATCH($A1045+1,$A$259:$A$1006,0)-1,2),OFFSET($T$2,MATCH($T1045,$T$259:$T$1006,0),1):OFFSET($T$2,MATCH($T1045+1,$T$259:$T$1006,0)-1,1))</f>
        <v>0.78312763853381795</v>
      </c>
      <c r="Y1045">
        <f t="shared" si="184"/>
        <v>38</v>
      </c>
      <c r="Z1045" s="8">
        <f t="shared" si="190"/>
        <v>0</v>
      </c>
      <c r="AA1045" s="8">
        <f t="shared" si="190"/>
        <v>0</v>
      </c>
      <c r="AB1045" s="8">
        <f t="shared" si="190"/>
        <v>0</v>
      </c>
      <c r="AC1045" s="8">
        <f t="shared" si="190"/>
        <v>0</v>
      </c>
      <c r="AD1045" s="8">
        <f t="shared" si="190"/>
        <v>0</v>
      </c>
      <c r="AE1045" s="8">
        <f t="shared" si="190"/>
        <v>0</v>
      </c>
      <c r="AF1045" s="8">
        <f t="shared" si="190"/>
        <v>30.346315789473678</v>
      </c>
      <c r="AG1045" s="8">
        <f t="shared" si="190"/>
        <v>25.346315789473678</v>
      </c>
      <c r="AH1045" s="8">
        <f t="shared" si="190"/>
        <v>20.346315789473678</v>
      </c>
      <c r="AI1045" s="8">
        <f t="shared" si="190"/>
        <v>15.346315789473678</v>
      </c>
      <c r="AJ1045" s="8">
        <f t="shared" si="190"/>
        <v>10.346315789473678</v>
      </c>
      <c r="AK1045" s="8">
        <f t="shared" si="190"/>
        <v>0.34631578947367814</v>
      </c>
    </row>
    <row r="1046" spans="1:37" x14ac:dyDescent="0.2">
      <c r="A1046">
        <v>39</v>
      </c>
      <c r="B1046" s="46"/>
      <c r="C1046" s="46">
        <f t="shared" si="178"/>
        <v>53.727727272727286</v>
      </c>
      <c r="D1046" s="42">
        <f ca="1">STDEV(OFFSET($A$2,MATCH($A1046,$A$3:$A$1006,0),3):OFFSET($A$2,MATCH($A1046+1,$A$3:$A$1006,0)-1,3))*SQRT(trade_day)</f>
        <v>0.9975582623977578</v>
      </c>
      <c r="E1046" s="42">
        <f t="shared" si="179"/>
        <v>1.0105671120199504</v>
      </c>
      <c r="F1046">
        <v>39</v>
      </c>
      <c r="G1046" s="18">
        <f t="shared" si="189"/>
        <v>0</v>
      </c>
      <c r="H1046" s="18">
        <f t="shared" si="189"/>
        <v>0</v>
      </c>
      <c r="I1046" s="18">
        <f t="shared" si="189"/>
        <v>0</v>
      </c>
      <c r="J1046" s="18">
        <f t="shared" si="189"/>
        <v>0</v>
      </c>
      <c r="K1046" s="18">
        <f t="shared" si="189"/>
        <v>0</v>
      </c>
      <c r="L1046" s="18">
        <f t="shared" si="189"/>
        <v>0.10999999999999975</v>
      </c>
      <c r="M1046" s="18">
        <f t="shared" si="189"/>
        <v>33.727727272727272</v>
      </c>
      <c r="N1046" s="18">
        <f t="shared" si="189"/>
        <v>28.727727272727272</v>
      </c>
      <c r="O1046" s="18">
        <f t="shared" si="189"/>
        <v>23.727727272727272</v>
      </c>
      <c r="P1046" s="18">
        <f t="shared" si="189"/>
        <v>18.727727272727272</v>
      </c>
      <c r="Q1046" s="18">
        <f t="shared" si="189"/>
        <v>13.727727272727272</v>
      </c>
      <c r="R1046" s="18">
        <f t="shared" si="189"/>
        <v>3.8377272727272715</v>
      </c>
      <c r="S1046" s="18">
        <f t="shared" si="189"/>
        <v>0</v>
      </c>
      <c r="T1046">
        <v>39</v>
      </c>
      <c r="V1046" s="46">
        <f t="shared" si="181"/>
        <v>10.419086676019322</v>
      </c>
      <c r="W1046" s="42">
        <f ca="1">CORREL(OFFSET($A$2,MATCH($A1046,$A$259:$A$1006,0),4):OFFSET($A$2,MATCH($A1046+1,$A$259:$A$1006,0)-1,4),OFFSET($T$2,MATCH($T1046,$T$259:$T$1006,0),3):OFFSET($T$2,MATCH($T1046+1,$T$259:$T$1006,0)-1,3))</f>
        <v>-0.6042245319226156</v>
      </c>
      <c r="X1046" s="42">
        <f ca="1">CORREL(OFFSET($A$2,MATCH($A1046,$A$259:$A$1006,0),2):OFFSET($A$2,MATCH($A1046+1,$A$259:$A$1006,0)-1,2),OFFSET($T$2,MATCH($T1046,$T$259:$T$1006,0),1):OFFSET($T$2,MATCH($T1046+1,$T$259:$T$1006,0)-1,1))</f>
        <v>-0.39275956571266646</v>
      </c>
      <c r="Y1046">
        <f t="shared" si="184"/>
        <v>39</v>
      </c>
      <c r="Z1046" s="8">
        <f t="shared" si="190"/>
        <v>0</v>
      </c>
      <c r="AA1046" s="8">
        <f t="shared" si="190"/>
        <v>0</v>
      </c>
      <c r="AB1046" s="8">
        <f t="shared" si="190"/>
        <v>0</v>
      </c>
      <c r="AC1046" s="8">
        <f t="shared" si="190"/>
        <v>0</v>
      </c>
      <c r="AD1046" s="8">
        <f t="shared" si="190"/>
        <v>0</v>
      </c>
      <c r="AE1046" s="8">
        <f t="shared" si="190"/>
        <v>0</v>
      </c>
      <c r="AF1046" s="8">
        <f t="shared" si="190"/>
        <v>33.727727272727286</v>
      </c>
      <c r="AG1046" s="8">
        <f t="shared" si="190"/>
        <v>28.727727272727286</v>
      </c>
      <c r="AH1046" s="8">
        <f t="shared" si="190"/>
        <v>23.727727272727286</v>
      </c>
      <c r="AI1046" s="8">
        <f t="shared" si="190"/>
        <v>18.727727272727286</v>
      </c>
      <c r="AJ1046" s="8">
        <f t="shared" si="190"/>
        <v>13.727727272727286</v>
      </c>
      <c r="AK1046" s="8">
        <f t="shared" si="190"/>
        <v>3.7277272727272859</v>
      </c>
    </row>
    <row r="1047" spans="1:37" x14ac:dyDescent="0.2">
      <c r="A1047">
        <v>40</v>
      </c>
      <c r="B1047" s="46"/>
      <c r="C1047" s="46">
        <f t="shared" si="178"/>
        <v>51.367142857142845</v>
      </c>
      <c r="D1047" s="42">
        <f ca="1">STDEV(OFFSET($A$2,MATCH($A1047,$A$3:$A$1006,0),3):OFFSET($A$2,MATCH($A1047+1,$A$3:$A$1006,0)-1,3))*SQRT(trade_day)</f>
        <v>1.1248774112764555</v>
      </c>
      <c r="E1047" s="42">
        <f t="shared" si="179"/>
        <v>0.9980378406592495</v>
      </c>
      <c r="F1047">
        <v>40</v>
      </c>
      <c r="G1047" s="18">
        <f t="shared" si="189"/>
        <v>0</v>
      </c>
      <c r="H1047" s="18">
        <f t="shared" si="189"/>
        <v>0</v>
      </c>
      <c r="I1047" s="18">
        <f t="shared" si="189"/>
        <v>0</v>
      </c>
      <c r="J1047" s="18">
        <f t="shared" si="189"/>
        <v>0</v>
      </c>
      <c r="K1047" s="18">
        <f t="shared" si="189"/>
        <v>0</v>
      </c>
      <c r="L1047" s="18">
        <f t="shared" si="189"/>
        <v>0.69809523809523788</v>
      </c>
      <c r="M1047" s="18">
        <f t="shared" si="189"/>
        <v>31.367142857142859</v>
      </c>
      <c r="N1047" s="18">
        <f t="shared" si="189"/>
        <v>26.367142857142859</v>
      </c>
      <c r="O1047" s="18">
        <f t="shared" si="189"/>
        <v>21.367142857142859</v>
      </c>
      <c r="P1047" s="18">
        <f t="shared" si="189"/>
        <v>16.367142857142856</v>
      </c>
      <c r="Q1047" s="18">
        <f t="shared" si="189"/>
        <v>11.367142857142859</v>
      </c>
      <c r="R1047" s="18">
        <f t="shared" si="189"/>
        <v>2.0652380952380951</v>
      </c>
      <c r="S1047" s="18">
        <f t="shared" si="189"/>
        <v>0</v>
      </c>
      <c r="T1047">
        <v>40</v>
      </c>
      <c r="V1047" s="46">
        <f t="shared" si="181"/>
        <v>9.8581096235210772</v>
      </c>
      <c r="W1047" s="42">
        <f ca="1">CORREL(OFFSET($A$2,MATCH($A1047,$A$259:$A$1006,0),4):OFFSET($A$2,MATCH($A1047+1,$A$259:$A$1006,0)-1,4),OFFSET($T$2,MATCH($T1047,$T$259:$T$1006,0),3):OFFSET($T$2,MATCH($T1047+1,$T$259:$T$1006,0)-1,3))</f>
        <v>-1.574884607587489E-2</v>
      </c>
      <c r="X1047" s="42">
        <f ca="1">CORREL(OFFSET($A$2,MATCH($A1047,$A$259:$A$1006,0),2):OFFSET($A$2,MATCH($A1047+1,$A$259:$A$1006,0)-1,2),OFFSET($T$2,MATCH($T1047,$T$259:$T$1006,0),1):OFFSET($T$2,MATCH($T1047+1,$T$259:$T$1006,0)-1,1))</f>
        <v>0.54933229124628413</v>
      </c>
      <c r="Y1047">
        <f t="shared" si="184"/>
        <v>40</v>
      </c>
      <c r="Z1047" s="8">
        <f t="shared" si="190"/>
        <v>0</v>
      </c>
      <c r="AA1047" s="8">
        <f t="shared" si="190"/>
        <v>0</v>
      </c>
      <c r="AB1047" s="8">
        <f t="shared" si="190"/>
        <v>0</v>
      </c>
      <c r="AC1047" s="8">
        <f t="shared" si="190"/>
        <v>0</v>
      </c>
      <c r="AD1047" s="8">
        <f t="shared" si="190"/>
        <v>0</v>
      </c>
      <c r="AE1047" s="8">
        <f t="shared" si="190"/>
        <v>0</v>
      </c>
      <c r="AF1047" s="8">
        <f t="shared" si="190"/>
        <v>31.367142857142845</v>
      </c>
      <c r="AG1047" s="8">
        <f t="shared" si="190"/>
        <v>26.367142857142845</v>
      </c>
      <c r="AH1047" s="8">
        <f t="shared" si="190"/>
        <v>21.367142857142845</v>
      </c>
      <c r="AI1047" s="8">
        <f t="shared" si="190"/>
        <v>16.367142857142845</v>
      </c>
      <c r="AJ1047" s="8">
        <f t="shared" si="190"/>
        <v>11.367142857142845</v>
      </c>
      <c r="AK1047" s="8">
        <f t="shared" si="190"/>
        <v>1.367142857142845</v>
      </c>
    </row>
    <row r="1048" spans="1:37" x14ac:dyDescent="0.2">
      <c r="A1048">
        <v>41</v>
      </c>
      <c r="B1048" s="46"/>
      <c r="C1048" s="46">
        <f t="shared" si="178"/>
        <v>59.219090909090909</v>
      </c>
      <c r="D1048" s="42">
        <f ca="1">STDEV(OFFSET($A$2,MATCH($A1048,$A$3:$A$1006,0),3):OFFSET($A$2,MATCH($A1048+1,$A$3:$A$1006,0)-1,3))*SQRT(trade_day)</f>
        <v>2.9596636044907139</v>
      </c>
      <c r="E1048" s="42">
        <f t="shared" si="179"/>
        <v>2.7420759724509813</v>
      </c>
      <c r="F1048">
        <v>41</v>
      </c>
      <c r="G1048" s="18">
        <f t="shared" si="189"/>
        <v>0</v>
      </c>
      <c r="H1048" s="18">
        <f t="shared" si="189"/>
        <v>0</v>
      </c>
      <c r="I1048" s="18">
        <f t="shared" si="189"/>
        <v>0</v>
      </c>
      <c r="J1048" s="18">
        <f t="shared" si="189"/>
        <v>0</v>
      </c>
      <c r="K1048" s="18">
        <f t="shared" si="189"/>
        <v>0.15318181818181806</v>
      </c>
      <c r="L1048" s="18">
        <f t="shared" si="189"/>
        <v>1.8336363636363635</v>
      </c>
      <c r="M1048" s="18">
        <f t="shared" si="189"/>
        <v>39.219090909090916</v>
      </c>
      <c r="N1048" s="18">
        <f t="shared" si="189"/>
        <v>34.219090909090916</v>
      </c>
      <c r="O1048" s="18">
        <f t="shared" si="189"/>
        <v>29.219090909090916</v>
      </c>
      <c r="P1048" s="18">
        <f t="shared" si="189"/>
        <v>24.219090909090916</v>
      </c>
      <c r="Q1048" s="18">
        <f t="shared" si="189"/>
        <v>19.372272727272733</v>
      </c>
      <c r="R1048" s="18">
        <f t="shared" si="189"/>
        <v>11.052727272727269</v>
      </c>
      <c r="S1048" s="18">
        <f t="shared" si="189"/>
        <v>1.1363631818181816</v>
      </c>
      <c r="T1048">
        <v>41</v>
      </c>
      <c r="V1048" s="46">
        <f t="shared" si="181"/>
        <v>13.854251165275929</v>
      </c>
      <c r="W1048" s="42">
        <f ca="1">CORREL(OFFSET($A$2,MATCH($A1048,$A$259:$A$1006,0),4):OFFSET($A$2,MATCH($A1048+1,$A$259:$A$1006,0)-1,4),OFFSET($T$2,MATCH($T1048,$T$259:$T$1006,0),3):OFFSET($T$2,MATCH($T1048+1,$T$259:$T$1006,0)-1,3))</f>
        <v>0.72525785956678424</v>
      </c>
      <c r="X1048" s="42">
        <f ca="1">CORREL(OFFSET($A$2,MATCH($A1048,$A$259:$A$1006,0),2):OFFSET($A$2,MATCH($A1048+1,$A$259:$A$1006,0)-1,2),OFFSET($T$2,MATCH($T1048,$T$259:$T$1006,0),1):OFFSET($T$2,MATCH($T1048+1,$T$259:$T$1006,0)-1,1))</f>
        <v>0.11435217111730481</v>
      </c>
      <c r="Y1048">
        <f t="shared" si="184"/>
        <v>41</v>
      </c>
      <c r="Z1048" s="8">
        <f t="shared" si="190"/>
        <v>0</v>
      </c>
      <c r="AA1048" s="8">
        <f t="shared" si="190"/>
        <v>0</v>
      </c>
      <c r="AB1048" s="8">
        <f t="shared" si="190"/>
        <v>0</v>
      </c>
      <c r="AC1048" s="8">
        <f t="shared" si="190"/>
        <v>0</v>
      </c>
      <c r="AD1048" s="8">
        <f t="shared" si="190"/>
        <v>0</v>
      </c>
      <c r="AE1048" s="8">
        <f t="shared" si="190"/>
        <v>0</v>
      </c>
      <c r="AF1048" s="8">
        <f t="shared" si="190"/>
        <v>39.219090909090909</v>
      </c>
      <c r="AG1048" s="8">
        <f t="shared" si="190"/>
        <v>34.219090909090909</v>
      </c>
      <c r="AH1048" s="8">
        <f t="shared" si="190"/>
        <v>29.219090909090909</v>
      </c>
      <c r="AI1048" s="8">
        <f t="shared" si="190"/>
        <v>24.219090909090909</v>
      </c>
      <c r="AJ1048" s="8">
        <f t="shared" si="190"/>
        <v>19.219090909090909</v>
      </c>
      <c r="AK1048" s="8">
        <f t="shared" si="190"/>
        <v>9.2190909090909088</v>
      </c>
    </row>
    <row r="1049" spans="1:37" x14ac:dyDescent="0.2">
      <c r="A1049">
        <v>42</v>
      </c>
      <c r="B1049" s="46"/>
      <c r="C1049" s="46">
        <f t="shared" si="178"/>
        <v>49.621904761904759</v>
      </c>
      <c r="D1049" s="42">
        <f ca="1">STDEV(OFFSET($A$2,MATCH($A1049,$A$3:$A$1006,0),3):OFFSET($A$2,MATCH($A1049+1,$A$3:$A$1006,0)-1,3))*SQRT(trade_day)</f>
        <v>3.2078675173443019</v>
      </c>
      <c r="E1049" s="42">
        <f t="shared" si="179"/>
        <v>1.9086810624334245</v>
      </c>
      <c r="F1049">
        <v>42</v>
      </c>
      <c r="G1049" s="18">
        <f t="shared" si="189"/>
        <v>0</v>
      </c>
      <c r="H1049" s="18">
        <f t="shared" si="189"/>
        <v>0</v>
      </c>
      <c r="I1049" s="18">
        <f t="shared" si="189"/>
        <v>0</v>
      </c>
      <c r="J1049" s="18">
        <f t="shared" si="189"/>
        <v>0</v>
      </c>
      <c r="K1049" s="18">
        <f t="shared" si="189"/>
        <v>0.85761904761904717</v>
      </c>
      <c r="L1049" s="18">
        <f t="shared" si="189"/>
        <v>5.1552380952380945</v>
      </c>
      <c r="M1049" s="18">
        <f t="shared" si="189"/>
        <v>29.621904761904766</v>
      </c>
      <c r="N1049" s="18">
        <f t="shared" si="189"/>
        <v>24.621904761904766</v>
      </c>
      <c r="O1049" s="18">
        <f t="shared" si="189"/>
        <v>19.621904761904762</v>
      </c>
      <c r="P1049" s="18">
        <f t="shared" si="189"/>
        <v>14.621904761904762</v>
      </c>
      <c r="Q1049" s="18">
        <f t="shared" si="189"/>
        <v>10.479523809523808</v>
      </c>
      <c r="R1049" s="18">
        <f t="shared" si="189"/>
        <v>4.7771428571428567</v>
      </c>
      <c r="S1049" s="18">
        <f t="shared" si="189"/>
        <v>0</v>
      </c>
      <c r="T1049">
        <v>42</v>
      </c>
      <c r="V1049" s="46">
        <f t="shared" si="181"/>
        <v>13.351103392146591</v>
      </c>
      <c r="W1049" s="42">
        <f ca="1">CORREL(OFFSET($A$2,MATCH($A1049,$A$259:$A$1006,0),4):OFFSET($A$2,MATCH($A1049+1,$A$259:$A$1006,0)-1,4),OFFSET($T$2,MATCH($T1049,$T$259:$T$1006,0),3):OFFSET($T$2,MATCH($T1049+1,$T$259:$T$1006,0)-1,3))</f>
        <v>6.5638278658835897E-2</v>
      </c>
      <c r="X1049" s="42">
        <f ca="1">CORREL(OFFSET($A$2,MATCH($A1049,$A$259:$A$1006,0),2):OFFSET($A$2,MATCH($A1049+1,$A$259:$A$1006,0)-1,2),OFFSET($T$2,MATCH($T1049,$T$259:$T$1006,0),1):OFFSET($T$2,MATCH($T1049+1,$T$259:$T$1006,0)-1,1))</f>
        <v>0.33253326428442448</v>
      </c>
      <c r="Y1049">
        <f t="shared" si="184"/>
        <v>42</v>
      </c>
      <c r="Z1049" s="8">
        <f t="shared" si="190"/>
        <v>0</v>
      </c>
      <c r="AA1049" s="8">
        <f t="shared" si="190"/>
        <v>0</v>
      </c>
      <c r="AB1049" s="8">
        <f t="shared" si="190"/>
        <v>0</v>
      </c>
      <c r="AC1049" s="8">
        <f t="shared" si="190"/>
        <v>0</v>
      </c>
      <c r="AD1049" s="8">
        <f t="shared" si="190"/>
        <v>0</v>
      </c>
      <c r="AE1049" s="8">
        <f t="shared" si="190"/>
        <v>0.37809523809524137</v>
      </c>
      <c r="AF1049" s="8">
        <f t="shared" si="190"/>
        <v>29.621904761904759</v>
      </c>
      <c r="AG1049" s="8">
        <f t="shared" si="190"/>
        <v>24.621904761904759</v>
      </c>
      <c r="AH1049" s="8">
        <f t="shared" si="190"/>
        <v>19.621904761904759</v>
      </c>
      <c r="AI1049" s="8">
        <f t="shared" si="190"/>
        <v>14.621904761904759</v>
      </c>
      <c r="AJ1049" s="8">
        <f t="shared" si="190"/>
        <v>9.6219047619047586</v>
      </c>
      <c r="AK1049" s="8">
        <f t="shared" si="190"/>
        <v>0</v>
      </c>
    </row>
    <row r="1050" spans="1:37" x14ac:dyDescent="0.2">
      <c r="A1050">
        <v>43</v>
      </c>
      <c r="B1050" s="46"/>
      <c r="C1050" s="46">
        <f t="shared" si="178"/>
        <v>45.273333333333348</v>
      </c>
      <c r="D1050" s="42">
        <f ca="1">STDEV(OFFSET($A$2,MATCH($A1050,$A$3:$A$1006,0),3):OFFSET($A$2,MATCH($A1050+1,$A$3:$A$1006,0)-1,3))*SQRT(trade_day)</f>
        <v>3.0245053008074545</v>
      </c>
      <c r="E1050" s="42">
        <f t="shared" si="179"/>
        <v>3.2250547724227259</v>
      </c>
      <c r="F1050">
        <v>43</v>
      </c>
      <c r="G1050" s="11">
        <f t="shared" si="189"/>
        <v>0</v>
      </c>
      <c r="H1050" s="11">
        <f t="shared" si="189"/>
        <v>0</v>
      </c>
      <c r="I1050" s="11">
        <f t="shared" si="189"/>
        <v>0</v>
      </c>
      <c r="J1050" s="11">
        <f t="shared" si="189"/>
        <v>1.8095238095238216E-2</v>
      </c>
      <c r="K1050" s="11">
        <f t="shared" si="189"/>
        <v>1.0095238095238093</v>
      </c>
      <c r="L1050" s="11">
        <f t="shared" si="189"/>
        <v>7.9538095238095252</v>
      </c>
      <c r="M1050" s="11">
        <f t="shared" si="189"/>
        <v>25.273333333333333</v>
      </c>
      <c r="N1050" s="11">
        <f t="shared" si="189"/>
        <v>20.273333333333333</v>
      </c>
      <c r="O1050" s="11">
        <f t="shared" si="189"/>
        <v>15.273333333333333</v>
      </c>
      <c r="P1050" s="11">
        <f t="shared" si="189"/>
        <v>10.291428571428572</v>
      </c>
      <c r="Q1050" s="11">
        <f t="shared" si="189"/>
        <v>6.2828571428571429</v>
      </c>
      <c r="R1050" s="11">
        <f t="shared" si="189"/>
        <v>3.2271428571428578</v>
      </c>
      <c r="S1050" s="11">
        <f t="shared" si="189"/>
        <v>0</v>
      </c>
      <c r="T1050">
        <v>43</v>
      </c>
      <c r="V1050" s="46">
        <f t="shared" si="181"/>
        <v>14.692068514487486</v>
      </c>
      <c r="W1050" s="42">
        <f ca="1">CORREL(OFFSET($A$2,MATCH($A1050,$A$259:$A$1006,0),4):OFFSET($A$2,MATCH($A1050+1,$A$259:$A$1006,0)-1,4),OFFSET($T$2,MATCH($T1050,$T$259:$T$1006,0),3):OFFSET($T$2,MATCH($T1050+1,$T$259:$T$1006,0)-1,3))</f>
        <v>0.34530339293637069</v>
      </c>
      <c r="X1050" s="42">
        <f ca="1">CORREL(OFFSET($A$2,MATCH($A1050,$A$259:$A$1006,0),2):OFFSET($A$2,MATCH($A1050+1,$A$259:$A$1006,0)-1,2),OFFSET($T$2,MATCH($T1050,$T$259:$T$1006,0),1):OFFSET($T$2,MATCH($T1050+1,$T$259:$T$1006,0)-1,1))</f>
        <v>0.4021379174497911</v>
      </c>
      <c r="Y1050">
        <f t="shared" si="184"/>
        <v>43</v>
      </c>
      <c r="Z1050" s="8">
        <f t="shared" si="190"/>
        <v>0</v>
      </c>
      <c r="AA1050" s="8">
        <f t="shared" si="190"/>
        <v>0</v>
      </c>
      <c r="AB1050" s="8">
        <f t="shared" si="190"/>
        <v>0</v>
      </c>
      <c r="AC1050" s="8">
        <f t="shared" si="190"/>
        <v>0</v>
      </c>
      <c r="AD1050" s="8">
        <f t="shared" si="190"/>
        <v>0</v>
      </c>
      <c r="AE1050" s="8">
        <f t="shared" si="190"/>
        <v>4.7266666666666524</v>
      </c>
      <c r="AF1050" s="8">
        <f t="shared" si="190"/>
        <v>25.273333333333348</v>
      </c>
      <c r="AG1050" s="8">
        <f t="shared" si="190"/>
        <v>20.273333333333348</v>
      </c>
      <c r="AH1050" s="8">
        <f t="shared" si="190"/>
        <v>15.273333333333348</v>
      </c>
      <c r="AI1050" s="8">
        <f t="shared" si="190"/>
        <v>10.273333333333348</v>
      </c>
      <c r="AJ1050" s="8">
        <f t="shared" si="190"/>
        <v>5.2733333333333476</v>
      </c>
      <c r="AK1050" s="8">
        <f t="shared" si="190"/>
        <v>0</v>
      </c>
    </row>
    <row r="1051" spans="1:37" x14ac:dyDescent="0.2">
      <c r="A1051">
        <v>44</v>
      </c>
      <c r="B1051" s="46"/>
      <c r="C1051" s="46">
        <f t="shared" si="178"/>
        <v>99.753043478260892</v>
      </c>
      <c r="D1051" s="42">
        <f ca="1">STDEV(OFFSET($A$2,MATCH($A1051,$A$3:$A$1006,0),3):OFFSET($A$2,MATCH($A1051+1,$A$3:$A$1006,0)-1,3))*SQRT(trade_day)</f>
        <v>8.2544252768399051</v>
      </c>
      <c r="E1051" s="42">
        <f t="shared" si="179"/>
        <v>7.3378991516817331</v>
      </c>
      <c r="F1051">
        <v>44</v>
      </c>
      <c r="G1051" s="11">
        <f t="shared" si="189"/>
        <v>0</v>
      </c>
      <c r="H1051" s="11">
        <f t="shared" si="189"/>
        <v>0</v>
      </c>
      <c r="I1051" s="11">
        <f t="shared" si="189"/>
        <v>0</v>
      </c>
      <c r="J1051" s="11">
        <f t="shared" si="189"/>
        <v>0</v>
      </c>
      <c r="K1051" s="11">
        <f t="shared" si="189"/>
        <v>2.1304347826087044E-2</v>
      </c>
      <c r="L1051" s="11">
        <f t="shared" si="189"/>
        <v>2.9365217391304355</v>
      </c>
      <c r="M1051" s="11">
        <f t="shared" si="189"/>
        <v>79.753043478260864</v>
      </c>
      <c r="N1051" s="11">
        <f t="shared" si="189"/>
        <v>74.753043478260864</v>
      </c>
      <c r="O1051" s="11">
        <f t="shared" si="189"/>
        <v>69.753043478260864</v>
      </c>
      <c r="P1051" s="11">
        <f t="shared" si="189"/>
        <v>64.753043478260864</v>
      </c>
      <c r="Q1051" s="11">
        <f t="shared" si="189"/>
        <v>59.774347826086952</v>
      </c>
      <c r="R1051" s="11">
        <f t="shared" si="189"/>
        <v>52.689565217391312</v>
      </c>
      <c r="S1051" s="11">
        <f t="shared" si="189"/>
        <v>38.800867391304351</v>
      </c>
      <c r="T1051">
        <v>44</v>
      </c>
      <c r="V1051" s="46">
        <f t="shared" si="181"/>
        <v>32.722258569101889</v>
      </c>
      <c r="W1051" s="42">
        <f ca="1">CORREL(OFFSET($A$2,MATCH($A1051,$A$259:$A$1006,0),4):OFFSET($A$2,MATCH($A1051+1,$A$259:$A$1006,0)-1,4),OFFSET($T$2,MATCH($T1051,$T$259:$T$1006,0),3):OFFSET($T$2,MATCH($T1051+1,$T$259:$T$1006,0)-1,3))</f>
        <v>-0.47649973967799403</v>
      </c>
      <c r="X1051" s="42">
        <f ca="1">CORREL(OFFSET($A$2,MATCH($A1051,$A$259:$A$1006,0),2):OFFSET($A$2,MATCH($A1051+1,$A$259:$A$1006,0)-1,2),OFFSET($T$2,MATCH($T1051,$T$259:$T$1006,0),1):OFFSET($T$2,MATCH($T1051+1,$T$259:$T$1006,0)-1,1))</f>
        <v>1.674166665965431E-3</v>
      </c>
      <c r="Y1051">
        <f t="shared" si="184"/>
        <v>44</v>
      </c>
      <c r="Z1051" s="8">
        <f t="shared" si="190"/>
        <v>0</v>
      </c>
      <c r="AA1051" s="8">
        <f t="shared" si="190"/>
        <v>0</v>
      </c>
      <c r="AB1051" s="8">
        <f t="shared" si="190"/>
        <v>0</v>
      </c>
      <c r="AC1051" s="8">
        <f t="shared" si="190"/>
        <v>0</v>
      </c>
      <c r="AD1051" s="8">
        <f t="shared" si="190"/>
        <v>0</v>
      </c>
      <c r="AE1051" s="8">
        <f t="shared" si="190"/>
        <v>0</v>
      </c>
      <c r="AF1051" s="8">
        <f t="shared" si="190"/>
        <v>79.753043478260892</v>
      </c>
      <c r="AG1051" s="8">
        <f t="shared" si="190"/>
        <v>74.753043478260892</v>
      </c>
      <c r="AH1051" s="8">
        <f t="shared" si="190"/>
        <v>69.753043478260892</v>
      </c>
      <c r="AI1051" s="8">
        <f t="shared" si="190"/>
        <v>64.753043478260892</v>
      </c>
      <c r="AJ1051" s="8">
        <f t="shared" si="190"/>
        <v>59.753043478260892</v>
      </c>
      <c r="AK1051" s="8">
        <f t="shared" si="190"/>
        <v>49.753043478260892</v>
      </c>
    </row>
    <row r="1052" spans="1:37" x14ac:dyDescent="0.2"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54"/>
  <sheetViews>
    <sheetView workbookViewId="0">
      <pane xSplit="2" ySplit="2" topLeftCell="S958" activePane="bottomRight" state="frozen"/>
      <selection activeCell="X974" sqref="X974"/>
      <selection pane="topRight" activeCell="X974" sqref="X974"/>
      <selection pane="bottomLeft" activeCell="X974" sqref="X974"/>
      <selection pane="bottomRight" activeCell="Y1" sqref="Y1:AK65536"/>
    </sheetView>
  </sheetViews>
  <sheetFormatPr defaultRowHeight="12.75" x14ac:dyDescent="0.2"/>
  <cols>
    <col min="2" max="2" width="9.85546875" bestFit="1" customWidth="1"/>
    <col min="22" max="22" width="9.140625" style="17"/>
  </cols>
  <sheetData>
    <row r="1" spans="1:111" x14ac:dyDescent="0.2">
      <c r="B1" t="s">
        <v>4</v>
      </c>
      <c r="C1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T1" t="s">
        <v>14</v>
      </c>
      <c r="V1" s="17" t="s">
        <v>14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111" x14ac:dyDescent="0.2">
      <c r="A2" t="s">
        <v>2</v>
      </c>
      <c r="C2" t="s">
        <v>5</v>
      </c>
      <c r="D2" t="s">
        <v>7</v>
      </c>
      <c r="E2" t="s">
        <v>79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25</v>
      </c>
      <c r="N2">
        <v>30</v>
      </c>
      <c r="O2">
        <v>35</v>
      </c>
      <c r="P2">
        <v>40</v>
      </c>
      <c r="Q2">
        <v>50</v>
      </c>
      <c r="R2" s="9">
        <v>100.00001</v>
      </c>
      <c r="S2" t="s">
        <v>2</v>
      </c>
      <c r="T2" t="s">
        <v>15</v>
      </c>
      <c r="U2" t="s">
        <v>16</v>
      </c>
      <c r="V2" s="17" t="s">
        <v>17</v>
      </c>
      <c r="X2" s="102"/>
      <c r="Y2" s="102"/>
      <c r="Z2">
        <v>20</v>
      </c>
      <c r="AA2">
        <v>25</v>
      </c>
      <c r="AB2">
        <v>30</v>
      </c>
      <c r="AC2">
        <v>35</v>
      </c>
      <c r="AD2">
        <v>40</v>
      </c>
      <c r="AE2">
        <v>50</v>
      </c>
      <c r="AF2">
        <v>20</v>
      </c>
      <c r="AG2">
        <v>25</v>
      </c>
      <c r="AH2">
        <v>30</v>
      </c>
      <c r="AI2">
        <v>35</v>
      </c>
      <c r="AJ2">
        <v>40</v>
      </c>
      <c r="AK2">
        <v>50</v>
      </c>
      <c r="AL2" s="102">
        <v>36586</v>
      </c>
      <c r="AM2" s="102">
        <v>36617</v>
      </c>
      <c r="AN2" s="102">
        <v>36647</v>
      </c>
      <c r="AO2" s="102">
        <v>36678</v>
      </c>
      <c r="AP2" s="102">
        <v>36708</v>
      </c>
      <c r="AQ2" s="102">
        <v>36739</v>
      </c>
      <c r="AR2" s="102">
        <v>36770</v>
      </c>
      <c r="AS2" s="102">
        <v>36800</v>
      </c>
      <c r="AT2" s="102">
        <v>36831</v>
      </c>
      <c r="AU2" s="102">
        <v>36861</v>
      </c>
      <c r="AV2" s="102">
        <v>36892</v>
      </c>
      <c r="AW2" s="102">
        <v>36923</v>
      </c>
      <c r="AX2" s="102">
        <v>36951</v>
      </c>
      <c r="AY2" s="102">
        <v>36982</v>
      </c>
      <c r="AZ2" s="102">
        <v>37012</v>
      </c>
      <c r="BA2" s="102">
        <v>37043</v>
      </c>
      <c r="BB2" s="102">
        <v>37073</v>
      </c>
      <c r="BC2" s="102">
        <v>37104</v>
      </c>
      <c r="BD2" s="102">
        <v>37135</v>
      </c>
      <c r="BE2" s="102">
        <v>37165</v>
      </c>
      <c r="BF2" s="102">
        <v>37196</v>
      </c>
      <c r="BG2" s="102">
        <v>37226</v>
      </c>
      <c r="BH2" s="102">
        <v>37257</v>
      </c>
      <c r="BI2" s="102">
        <v>37288</v>
      </c>
      <c r="BJ2" s="102">
        <v>37316</v>
      </c>
      <c r="BK2" s="102">
        <v>37347</v>
      </c>
      <c r="BL2" s="102">
        <v>37377</v>
      </c>
      <c r="BM2" s="102">
        <v>37408</v>
      </c>
      <c r="BN2" s="102">
        <v>37438</v>
      </c>
      <c r="BO2" s="102">
        <v>37469</v>
      </c>
      <c r="BP2" s="102">
        <v>37500</v>
      </c>
      <c r="BQ2" s="102">
        <v>37530</v>
      </c>
      <c r="BR2" s="102">
        <v>37561</v>
      </c>
      <c r="BS2" s="102">
        <v>37591</v>
      </c>
      <c r="BT2" s="102">
        <v>37622</v>
      </c>
      <c r="BU2" s="102">
        <v>37653</v>
      </c>
      <c r="BV2" s="102">
        <v>37681</v>
      </c>
      <c r="BW2" s="102">
        <v>37712</v>
      </c>
      <c r="BX2" s="102">
        <v>37742</v>
      </c>
      <c r="BY2" s="102">
        <v>37773</v>
      </c>
      <c r="BZ2" s="102">
        <v>37803</v>
      </c>
      <c r="CA2" s="102">
        <v>37834</v>
      </c>
      <c r="CB2" s="102">
        <v>37865</v>
      </c>
      <c r="CC2" s="102">
        <v>37895</v>
      </c>
      <c r="CD2" s="102">
        <v>37926</v>
      </c>
      <c r="CE2" s="102">
        <v>37956</v>
      </c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">
      <c r="B3" s="1">
        <v>35765</v>
      </c>
      <c r="C3" s="2">
        <v>20.8</v>
      </c>
      <c r="R3" s="9"/>
    </row>
    <row r="4" spans="1:111" x14ac:dyDescent="0.2">
      <c r="B4" s="1">
        <v>35766</v>
      </c>
      <c r="C4" s="2">
        <v>21.79</v>
      </c>
      <c r="D4" s="4">
        <f t="shared" ref="D4:D9" si="0">LN(C4/C3)</f>
        <v>4.649816224925616E-2</v>
      </c>
      <c r="G4" s="8">
        <f t="shared" ref="G4:R13" si="1">IF(G$1="P",MAX(0,G$2-$C4),IF(G$1="C",MAX(0,$C4-G$2)))</f>
        <v>0</v>
      </c>
      <c r="H4" s="8">
        <f t="shared" si="1"/>
        <v>3.2100000000000009</v>
      </c>
      <c r="I4" s="8">
        <f t="shared" si="1"/>
        <v>8.2100000000000009</v>
      </c>
      <c r="J4" s="8">
        <f t="shared" si="1"/>
        <v>13.21</v>
      </c>
      <c r="K4" s="8">
        <f t="shared" si="1"/>
        <v>18.21</v>
      </c>
      <c r="L4" s="8">
        <f t="shared" si="1"/>
        <v>28.21</v>
      </c>
      <c r="M4" s="8">
        <f t="shared" si="1"/>
        <v>0</v>
      </c>
      <c r="N4" s="8">
        <f t="shared" si="1"/>
        <v>0</v>
      </c>
      <c r="O4" s="8">
        <f t="shared" si="1"/>
        <v>0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21">
        <f t="shared" ref="S4:S67" si="2">A4</f>
        <v>0</v>
      </c>
      <c r="T4" s="19">
        <f>VLOOKUP($B4,Gas!$B$3:$E$2506,2)</f>
        <v>2.33</v>
      </c>
      <c r="U4" s="20">
        <f t="shared" ref="U4:U67" si="3">C4/T4</f>
        <v>9.3519313304721017</v>
      </c>
    </row>
    <row r="5" spans="1:111" x14ac:dyDescent="0.2">
      <c r="B5" s="1">
        <v>35767</v>
      </c>
      <c r="C5" s="2">
        <v>23.34</v>
      </c>
      <c r="D5" s="4">
        <f t="shared" si="0"/>
        <v>6.8717477901881541E-2</v>
      </c>
      <c r="G5" s="8">
        <f t="shared" si="1"/>
        <v>0</v>
      </c>
      <c r="H5" s="8">
        <f t="shared" si="1"/>
        <v>1.6600000000000001</v>
      </c>
      <c r="I5" s="8">
        <f t="shared" si="1"/>
        <v>6.66</v>
      </c>
      <c r="J5" s="8">
        <f t="shared" si="1"/>
        <v>11.66</v>
      </c>
      <c r="K5" s="8">
        <f t="shared" si="1"/>
        <v>16.66</v>
      </c>
      <c r="L5" s="8">
        <f t="shared" si="1"/>
        <v>26.66</v>
      </c>
      <c r="M5" s="8">
        <f t="shared" si="1"/>
        <v>0</v>
      </c>
      <c r="N5" s="8">
        <f t="shared" si="1"/>
        <v>0</v>
      </c>
      <c r="O5" s="8">
        <f t="shared" si="1"/>
        <v>0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21">
        <f t="shared" si="2"/>
        <v>0</v>
      </c>
      <c r="T5" s="19">
        <f>VLOOKUP($B5,Gas!$B$3:$E$2506,2)</f>
        <v>2.65</v>
      </c>
      <c r="U5" s="20">
        <f t="shared" si="3"/>
        <v>8.8075471698113201</v>
      </c>
    </row>
    <row r="6" spans="1:111" x14ac:dyDescent="0.2">
      <c r="B6" s="1">
        <v>35768</v>
      </c>
      <c r="C6" s="2">
        <v>22.7</v>
      </c>
      <c r="D6" s="4">
        <f t="shared" si="0"/>
        <v>-2.7803702371052948E-2</v>
      </c>
      <c r="G6" s="8">
        <f t="shared" si="1"/>
        <v>0</v>
      </c>
      <c r="H6" s="8">
        <f t="shared" si="1"/>
        <v>2.3000000000000007</v>
      </c>
      <c r="I6" s="8">
        <f t="shared" si="1"/>
        <v>7.3000000000000007</v>
      </c>
      <c r="J6" s="8">
        <f t="shared" si="1"/>
        <v>12.3</v>
      </c>
      <c r="K6" s="8">
        <f t="shared" si="1"/>
        <v>17.3</v>
      </c>
      <c r="L6" s="8">
        <f t="shared" si="1"/>
        <v>27.3</v>
      </c>
      <c r="M6" s="8">
        <f t="shared" si="1"/>
        <v>0</v>
      </c>
      <c r="N6" s="8">
        <f t="shared" si="1"/>
        <v>0</v>
      </c>
      <c r="O6" s="8">
        <f t="shared" si="1"/>
        <v>0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21">
        <f t="shared" si="2"/>
        <v>0</v>
      </c>
      <c r="T6" s="19">
        <f>VLOOKUP($B6,Gas!$B$3:$E$2506,2)</f>
        <v>2.5299999999999998</v>
      </c>
      <c r="U6" s="20">
        <f t="shared" si="3"/>
        <v>8.9723320158102773</v>
      </c>
    </row>
    <row r="7" spans="1:111" x14ac:dyDescent="0.2">
      <c r="B7" s="1">
        <v>35769</v>
      </c>
      <c r="C7" s="2">
        <v>24.57</v>
      </c>
      <c r="D7" s="4">
        <f t="shared" si="0"/>
        <v>7.9161262045730707E-2</v>
      </c>
      <c r="G7" s="8">
        <f t="shared" si="1"/>
        <v>0</v>
      </c>
      <c r="H7" s="8">
        <f t="shared" si="1"/>
        <v>0.42999999999999972</v>
      </c>
      <c r="I7" s="8">
        <f t="shared" si="1"/>
        <v>5.43</v>
      </c>
      <c r="J7" s="8">
        <f t="shared" si="1"/>
        <v>10.43</v>
      </c>
      <c r="K7" s="8">
        <f t="shared" si="1"/>
        <v>15.43</v>
      </c>
      <c r="L7" s="8">
        <f t="shared" si="1"/>
        <v>25.43</v>
      </c>
      <c r="M7" s="8">
        <f t="shared" si="1"/>
        <v>0</v>
      </c>
      <c r="N7" s="8">
        <f t="shared" si="1"/>
        <v>0</v>
      </c>
      <c r="O7" s="8">
        <f t="shared" si="1"/>
        <v>0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21">
        <f t="shared" si="2"/>
        <v>0</v>
      </c>
      <c r="T7" s="19">
        <f>VLOOKUP($B7,Gas!$B$3:$E$2506,2)</f>
        <v>2.5299999999999998</v>
      </c>
      <c r="U7" s="20">
        <f t="shared" si="3"/>
        <v>9.7114624505928866</v>
      </c>
    </row>
    <row r="8" spans="1:111" x14ac:dyDescent="0.2">
      <c r="B8" s="1">
        <v>35772</v>
      </c>
      <c r="C8" s="2">
        <v>25.88</v>
      </c>
      <c r="D8" s="4">
        <f t="shared" si="0"/>
        <v>5.1944283099612028E-2</v>
      </c>
      <c r="G8" s="8">
        <f t="shared" si="1"/>
        <v>0</v>
      </c>
      <c r="H8" s="8">
        <f t="shared" si="1"/>
        <v>0</v>
      </c>
      <c r="I8" s="8">
        <f t="shared" si="1"/>
        <v>4.120000000000001</v>
      </c>
      <c r="J8" s="8">
        <f t="shared" si="1"/>
        <v>9.120000000000001</v>
      </c>
      <c r="K8" s="8">
        <f t="shared" si="1"/>
        <v>14.120000000000001</v>
      </c>
      <c r="L8" s="8">
        <f t="shared" si="1"/>
        <v>24.12</v>
      </c>
      <c r="M8" s="8">
        <f t="shared" si="1"/>
        <v>0.87999999999999901</v>
      </c>
      <c r="N8" s="8">
        <f t="shared" si="1"/>
        <v>0</v>
      </c>
      <c r="O8" s="8">
        <f t="shared" si="1"/>
        <v>0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21">
        <f t="shared" si="2"/>
        <v>0</v>
      </c>
      <c r="T8" s="19">
        <f>VLOOKUP($B8,Gas!$B$3:$E$2506,2)</f>
        <v>2.4750000000000001</v>
      </c>
      <c r="U8" s="20">
        <f t="shared" si="3"/>
        <v>10.456565656565656</v>
      </c>
    </row>
    <row r="9" spans="1:111" x14ac:dyDescent="0.2">
      <c r="B9" s="1">
        <v>35773</v>
      </c>
      <c r="C9" s="2">
        <v>22.97</v>
      </c>
      <c r="D9" s="4">
        <f t="shared" si="0"/>
        <v>-0.11928145293169297</v>
      </c>
      <c r="G9" s="8">
        <f t="shared" si="1"/>
        <v>0</v>
      </c>
      <c r="H9" s="8">
        <f t="shared" si="1"/>
        <v>2.0300000000000011</v>
      </c>
      <c r="I9" s="8">
        <f t="shared" si="1"/>
        <v>7.0300000000000011</v>
      </c>
      <c r="J9" s="8">
        <f t="shared" si="1"/>
        <v>12.030000000000001</v>
      </c>
      <c r="K9" s="8">
        <f t="shared" si="1"/>
        <v>17.03</v>
      </c>
      <c r="L9" s="8">
        <f t="shared" si="1"/>
        <v>27.03</v>
      </c>
      <c r="M9" s="8">
        <f t="shared" si="1"/>
        <v>0</v>
      </c>
      <c r="N9" s="8">
        <f t="shared" si="1"/>
        <v>0</v>
      </c>
      <c r="O9" s="8">
        <f t="shared" si="1"/>
        <v>0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21">
        <f t="shared" si="2"/>
        <v>0</v>
      </c>
      <c r="T9" s="19">
        <f>VLOOKUP($B9,Gas!$B$3:$E$2506,2)</f>
        <v>2.4350000000000001</v>
      </c>
      <c r="U9" s="20">
        <f t="shared" si="3"/>
        <v>9.433264887063654</v>
      </c>
    </row>
    <row r="10" spans="1:111" x14ac:dyDescent="0.2">
      <c r="B10" s="1">
        <v>35774</v>
      </c>
      <c r="C10" s="2">
        <v>20.14</v>
      </c>
      <c r="D10" s="4">
        <f t="shared" ref="D10:D24" si="4">LN(C10/C9)</f>
        <v>-0.13148112941059051</v>
      </c>
      <c r="G10" s="8">
        <f t="shared" si="1"/>
        <v>0</v>
      </c>
      <c r="H10" s="8">
        <f t="shared" si="1"/>
        <v>4.8599999999999994</v>
      </c>
      <c r="I10" s="8">
        <f t="shared" si="1"/>
        <v>9.86</v>
      </c>
      <c r="J10" s="8">
        <f t="shared" si="1"/>
        <v>14.86</v>
      </c>
      <c r="K10" s="8">
        <f t="shared" si="1"/>
        <v>19.86</v>
      </c>
      <c r="L10" s="8">
        <f t="shared" si="1"/>
        <v>29.86</v>
      </c>
      <c r="M10" s="8">
        <f t="shared" si="1"/>
        <v>0</v>
      </c>
      <c r="N10" s="8">
        <f t="shared" si="1"/>
        <v>0</v>
      </c>
      <c r="O10" s="8">
        <f t="shared" si="1"/>
        <v>0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21">
        <f t="shared" si="2"/>
        <v>0</v>
      </c>
      <c r="T10" s="19">
        <f>VLOOKUP($B10,Gas!$B$3:$E$2506,2)</f>
        <v>2.3050000000000002</v>
      </c>
      <c r="U10" s="20">
        <f t="shared" si="3"/>
        <v>8.7375271149674614</v>
      </c>
    </row>
    <row r="11" spans="1:111" x14ac:dyDescent="0.2">
      <c r="B11" s="1">
        <v>35775</v>
      </c>
      <c r="C11" s="2">
        <v>19.079999999999998</v>
      </c>
      <c r="D11" s="4">
        <f t="shared" si="4"/>
        <v>-5.4067221270275939E-2</v>
      </c>
      <c r="G11" s="8">
        <f t="shared" si="1"/>
        <v>0.92000000000000171</v>
      </c>
      <c r="H11" s="8">
        <f t="shared" si="1"/>
        <v>5.9200000000000017</v>
      </c>
      <c r="I11" s="8">
        <f t="shared" si="1"/>
        <v>10.920000000000002</v>
      </c>
      <c r="J11" s="8">
        <f t="shared" si="1"/>
        <v>15.920000000000002</v>
      </c>
      <c r="K11" s="8">
        <f t="shared" si="1"/>
        <v>20.92</v>
      </c>
      <c r="L11" s="8">
        <f t="shared" si="1"/>
        <v>30.92</v>
      </c>
      <c r="M11" s="8">
        <f t="shared" si="1"/>
        <v>0</v>
      </c>
      <c r="N11" s="8">
        <f t="shared" si="1"/>
        <v>0</v>
      </c>
      <c r="O11" s="8">
        <f t="shared" si="1"/>
        <v>0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21">
        <f t="shared" si="2"/>
        <v>0</v>
      </c>
      <c r="T11" s="19">
        <f>VLOOKUP($B11,Gas!$B$3:$E$2506,2)</f>
        <v>2.46</v>
      </c>
      <c r="U11" s="20">
        <f t="shared" si="3"/>
        <v>7.7560975609756095</v>
      </c>
    </row>
    <row r="12" spans="1:111" x14ac:dyDescent="0.2">
      <c r="B12" s="1">
        <v>35776</v>
      </c>
      <c r="C12" s="2">
        <v>20.34</v>
      </c>
      <c r="D12" s="4">
        <f t="shared" si="4"/>
        <v>6.394872460027351E-2</v>
      </c>
      <c r="E12" s="5"/>
      <c r="G12" s="8">
        <f t="shared" si="1"/>
        <v>0</v>
      </c>
      <c r="H12" s="8">
        <f t="shared" si="1"/>
        <v>4.66</v>
      </c>
      <c r="I12" s="8">
        <f t="shared" si="1"/>
        <v>9.66</v>
      </c>
      <c r="J12" s="8">
        <f t="shared" si="1"/>
        <v>14.66</v>
      </c>
      <c r="K12" s="8">
        <f t="shared" si="1"/>
        <v>19.66</v>
      </c>
      <c r="L12" s="8">
        <f t="shared" si="1"/>
        <v>29.66</v>
      </c>
      <c r="M12" s="8">
        <f t="shared" si="1"/>
        <v>0</v>
      </c>
      <c r="N12" s="8">
        <f t="shared" si="1"/>
        <v>0</v>
      </c>
      <c r="O12" s="8">
        <f t="shared" si="1"/>
        <v>0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21">
        <f t="shared" si="2"/>
        <v>0</v>
      </c>
      <c r="T12" s="19">
        <f>VLOOKUP($B12,Gas!$B$3:$E$2506,2)</f>
        <v>2.46</v>
      </c>
      <c r="U12" s="20">
        <f t="shared" si="3"/>
        <v>8.2682926829268286</v>
      </c>
    </row>
    <row r="13" spans="1:111" x14ac:dyDescent="0.2">
      <c r="B13" s="1">
        <v>35779</v>
      </c>
      <c r="C13" s="2">
        <v>19.260000000000002</v>
      </c>
      <c r="D13" s="4">
        <f t="shared" si="4"/>
        <v>-5.4558984250434366E-2</v>
      </c>
      <c r="E13" s="100">
        <f t="shared" ref="E13:E76" si="5">STDEV(D4:D13)*SQRT(trade_day)</f>
        <v>1.264196729010082</v>
      </c>
      <c r="G13" s="8">
        <f t="shared" si="1"/>
        <v>0.73999999999999844</v>
      </c>
      <c r="H13" s="8">
        <f t="shared" si="1"/>
        <v>5.7399999999999984</v>
      </c>
      <c r="I13" s="8">
        <f t="shared" si="1"/>
        <v>10.739999999999998</v>
      </c>
      <c r="J13" s="8">
        <f t="shared" si="1"/>
        <v>15.739999999999998</v>
      </c>
      <c r="K13" s="8">
        <f t="shared" si="1"/>
        <v>20.74</v>
      </c>
      <c r="L13" s="8">
        <f t="shared" si="1"/>
        <v>30.74</v>
      </c>
      <c r="M13" s="8">
        <f t="shared" si="1"/>
        <v>0</v>
      </c>
      <c r="N13" s="8">
        <f t="shared" si="1"/>
        <v>0</v>
      </c>
      <c r="O13" s="8">
        <f t="shared" si="1"/>
        <v>0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21">
        <f t="shared" si="2"/>
        <v>0</v>
      </c>
      <c r="T13" s="19">
        <f>VLOOKUP($B13,Gas!$B$3:$E$2506,2)</f>
        <v>2.2850000000000001</v>
      </c>
      <c r="U13" s="20">
        <f t="shared" si="3"/>
        <v>8.4288840262582063</v>
      </c>
    </row>
    <row r="14" spans="1:111" x14ac:dyDescent="0.2">
      <c r="B14" s="1">
        <v>35780</v>
      </c>
      <c r="C14" s="2">
        <v>18.149999999999999</v>
      </c>
      <c r="D14" s="4">
        <f t="shared" si="4"/>
        <v>-5.9359845659119892E-2</v>
      </c>
      <c r="E14" s="100">
        <f t="shared" si="5"/>
        <v>1.2488584507881624</v>
      </c>
      <c r="G14" s="8">
        <f t="shared" ref="G14:R23" si="6">IF(G$1="P",MAX(0,G$2-$C14),IF(G$1="C",MAX(0,$C14-G$2)))</f>
        <v>1.8500000000000014</v>
      </c>
      <c r="H14" s="8">
        <f t="shared" si="6"/>
        <v>6.8500000000000014</v>
      </c>
      <c r="I14" s="8">
        <f t="shared" si="6"/>
        <v>11.850000000000001</v>
      </c>
      <c r="J14" s="8">
        <f t="shared" si="6"/>
        <v>16.850000000000001</v>
      </c>
      <c r="K14" s="8">
        <f t="shared" si="6"/>
        <v>21.85</v>
      </c>
      <c r="L14" s="8">
        <f t="shared" si="6"/>
        <v>31.85</v>
      </c>
      <c r="M14" s="8">
        <f t="shared" si="6"/>
        <v>0</v>
      </c>
      <c r="N14" s="8">
        <f t="shared" si="6"/>
        <v>0</v>
      </c>
      <c r="O14" s="8">
        <f t="shared" si="6"/>
        <v>0</v>
      </c>
      <c r="P14" s="8">
        <f t="shared" si="6"/>
        <v>0</v>
      </c>
      <c r="Q14" s="8">
        <f t="shared" si="6"/>
        <v>0</v>
      </c>
      <c r="R14" s="8">
        <f t="shared" si="6"/>
        <v>0</v>
      </c>
      <c r="S14" s="21">
        <f t="shared" si="2"/>
        <v>0</v>
      </c>
      <c r="T14" s="19">
        <f>VLOOKUP($B14,Gas!$B$3:$E$2506,2)</f>
        <v>2.29</v>
      </c>
      <c r="U14" s="20">
        <f t="shared" si="3"/>
        <v>7.925764192139737</v>
      </c>
    </row>
    <row r="15" spans="1:111" x14ac:dyDescent="0.2">
      <c r="B15" s="1">
        <v>35781</v>
      </c>
      <c r="C15" s="2">
        <v>17.79</v>
      </c>
      <c r="D15" s="4">
        <f t="shared" si="4"/>
        <v>-2.0034059033115965E-2</v>
      </c>
      <c r="E15" s="100">
        <f t="shared" si="5"/>
        <v>1.1522259143761391</v>
      </c>
      <c r="G15" s="8">
        <f t="shared" si="6"/>
        <v>2.2100000000000009</v>
      </c>
      <c r="H15" s="8">
        <f t="shared" si="6"/>
        <v>7.2100000000000009</v>
      </c>
      <c r="I15" s="8">
        <f t="shared" si="6"/>
        <v>12.21</v>
      </c>
      <c r="J15" s="8">
        <f t="shared" si="6"/>
        <v>17.21</v>
      </c>
      <c r="K15" s="8">
        <f t="shared" si="6"/>
        <v>22.21</v>
      </c>
      <c r="L15" s="8">
        <f t="shared" si="6"/>
        <v>32.21</v>
      </c>
      <c r="M15" s="8">
        <f t="shared" si="6"/>
        <v>0</v>
      </c>
      <c r="N15" s="8">
        <f t="shared" si="6"/>
        <v>0</v>
      </c>
      <c r="O15" s="8">
        <f t="shared" si="6"/>
        <v>0</v>
      </c>
      <c r="P15" s="8">
        <f t="shared" si="6"/>
        <v>0</v>
      </c>
      <c r="Q15" s="8">
        <f t="shared" si="6"/>
        <v>0</v>
      </c>
      <c r="R15" s="8">
        <f t="shared" si="6"/>
        <v>0</v>
      </c>
      <c r="S15" s="21">
        <f t="shared" si="2"/>
        <v>0</v>
      </c>
      <c r="T15" s="19">
        <f>VLOOKUP($B15,Gas!$B$3:$E$2506,2)</f>
        <v>2.2400000000000002</v>
      </c>
      <c r="U15" s="20">
        <f t="shared" si="3"/>
        <v>7.9419642857142847</v>
      </c>
    </row>
    <row r="16" spans="1:111" x14ac:dyDescent="0.2">
      <c r="B16" s="1">
        <v>35782</v>
      </c>
      <c r="C16" s="2">
        <v>17.59</v>
      </c>
      <c r="D16" s="4">
        <f t="shared" si="4"/>
        <v>-1.1305942928276887E-2</v>
      </c>
      <c r="E16" s="100">
        <f t="shared" si="5"/>
        <v>1.1549167753697538</v>
      </c>
      <c r="G16" s="8">
        <f t="shared" si="6"/>
        <v>2.41</v>
      </c>
      <c r="H16" s="8">
        <f t="shared" si="6"/>
        <v>7.41</v>
      </c>
      <c r="I16" s="8">
        <f t="shared" si="6"/>
        <v>12.41</v>
      </c>
      <c r="J16" s="8">
        <f t="shared" si="6"/>
        <v>17.41</v>
      </c>
      <c r="K16" s="8">
        <f t="shared" si="6"/>
        <v>22.41</v>
      </c>
      <c r="L16" s="8">
        <f t="shared" si="6"/>
        <v>32.409999999999997</v>
      </c>
      <c r="M16" s="8">
        <f t="shared" si="6"/>
        <v>0</v>
      </c>
      <c r="N16" s="8">
        <f t="shared" si="6"/>
        <v>0</v>
      </c>
      <c r="O16" s="8">
        <f t="shared" si="6"/>
        <v>0</v>
      </c>
      <c r="P16" s="8">
        <f t="shared" si="6"/>
        <v>0</v>
      </c>
      <c r="Q16" s="8">
        <f t="shared" si="6"/>
        <v>0</v>
      </c>
      <c r="R16" s="8">
        <f t="shared" si="6"/>
        <v>0</v>
      </c>
      <c r="S16" s="21">
        <f t="shared" si="2"/>
        <v>0</v>
      </c>
      <c r="T16" s="19">
        <f>VLOOKUP($B16,Gas!$B$3:$E$2506,2)</f>
        <v>2.36</v>
      </c>
      <c r="U16" s="20">
        <f t="shared" si="3"/>
        <v>7.4533898305084749</v>
      </c>
    </row>
    <row r="17" spans="1:21" x14ac:dyDescent="0.2">
      <c r="B17" s="1">
        <v>35783</v>
      </c>
      <c r="C17" s="2">
        <v>17.2</v>
      </c>
      <c r="D17" s="4">
        <f t="shared" si="4"/>
        <v>-2.2421174930059452E-2</v>
      </c>
      <c r="E17" s="100">
        <f t="shared" si="5"/>
        <v>1.000567635264942</v>
      </c>
      <c r="G17" s="8">
        <f t="shared" si="6"/>
        <v>2.8000000000000007</v>
      </c>
      <c r="H17" s="8">
        <f t="shared" si="6"/>
        <v>7.8000000000000007</v>
      </c>
      <c r="I17" s="8">
        <f t="shared" si="6"/>
        <v>12.8</v>
      </c>
      <c r="J17" s="8">
        <f t="shared" si="6"/>
        <v>17.8</v>
      </c>
      <c r="K17" s="8">
        <f t="shared" si="6"/>
        <v>22.8</v>
      </c>
      <c r="L17" s="8">
        <f t="shared" si="6"/>
        <v>32.799999999999997</v>
      </c>
      <c r="M17" s="8">
        <f t="shared" si="6"/>
        <v>0</v>
      </c>
      <c r="N17" s="8">
        <f t="shared" si="6"/>
        <v>0</v>
      </c>
      <c r="O17" s="8">
        <f t="shared" si="6"/>
        <v>0</v>
      </c>
      <c r="P17" s="8">
        <f t="shared" si="6"/>
        <v>0</v>
      </c>
      <c r="Q17" s="8">
        <f t="shared" si="6"/>
        <v>0</v>
      </c>
      <c r="R17" s="8">
        <f t="shared" si="6"/>
        <v>0</v>
      </c>
      <c r="S17" s="21">
        <f t="shared" si="2"/>
        <v>0</v>
      </c>
      <c r="T17" s="19">
        <f>VLOOKUP($B17,Gas!$B$3:$E$2506,2)</f>
        <v>2.36</v>
      </c>
      <c r="U17" s="20">
        <f t="shared" si="3"/>
        <v>7.2881355932203391</v>
      </c>
    </row>
    <row r="18" spans="1:21" x14ac:dyDescent="0.2">
      <c r="B18" s="1">
        <v>35786</v>
      </c>
      <c r="C18" s="2">
        <v>16.43</v>
      </c>
      <c r="D18" s="4">
        <f t="shared" si="4"/>
        <v>-4.5800451770230635E-2</v>
      </c>
      <c r="E18" s="100">
        <f t="shared" si="5"/>
        <v>0.87422136607541401</v>
      </c>
      <c r="G18" s="8">
        <f t="shared" si="6"/>
        <v>3.5700000000000003</v>
      </c>
      <c r="H18" s="8">
        <f t="shared" si="6"/>
        <v>8.57</v>
      </c>
      <c r="I18" s="8">
        <f t="shared" si="6"/>
        <v>13.57</v>
      </c>
      <c r="J18" s="8">
        <f t="shared" si="6"/>
        <v>18.57</v>
      </c>
      <c r="K18" s="8">
        <f t="shared" si="6"/>
        <v>23.57</v>
      </c>
      <c r="L18" s="8">
        <f t="shared" si="6"/>
        <v>33.57</v>
      </c>
      <c r="M18" s="8">
        <f t="shared" si="6"/>
        <v>0</v>
      </c>
      <c r="N18" s="8">
        <f t="shared" si="6"/>
        <v>0</v>
      </c>
      <c r="O18" s="8">
        <f t="shared" si="6"/>
        <v>0</v>
      </c>
      <c r="P18" s="8">
        <f t="shared" si="6"/>
        <v>0</v>
      </c>
      <c r="Q18" s="8">
        <f t="shared" si="6"/>
        <v>0</v>
      </c>
      <c r="R18" s="8">
        <f t="shared" si="6"/>
        <v>0</v>
      </c>
      <c r="S18" s="21">
        <f t="shared" si="2"/>
        <v>0</v>
      </c>
      <c r="T18" s="19">
        <f>VLOOKUP($B18,Gas!$B$3:$E$2506,2)</f>
        <v>2.35</v>
      </c>
      <c r="U18" s="20">
        <f t="shared" si="3"/>
        <v>6.9914893617021274</v>
      </c>
    </row>
    <row r="19" spans="1:21" x14ac:dyDescent="0.2">
      <c r="B19" s="1">
        <v>35787</v>
      </c>
      <c r="C19" s="2">
        <v>16.11</v>
      </c>
      <c r="D19" s="4">
        <f t="shared" si="4"/>
        <v>-1.9668734860293736E-2</v>
      </c>
      <c r="E19" s="100">
        <f t="shared" si="5"/>
        <v>0.77696042718850689</v>
      </c>
      <c r="G19" s="8">
        <f t="shared" si="6"/>
        <v>3.8900000000000006</v>
      </c>
      <c r="H19" s="8">
        <f t="shared" si="6"/>
        <v>8.89</v>
      </c>
      <c r="I19" s="8">
        <f t="shared" si="6"/>
        <v>13.89</v>
      </c>
      <c r="J19" s="8">
        <f t="shared" si="6"/>
        <v>18.89</v>
      </c>
      <c r="K19" s="8">
        <f t="shared" si="6"/>
        <v>23.89</v>
      </c>
      <c r="L19" s="8">
        <f t="shared" si="6"/>
        <v>33.89</v>
      </c>
      <c r="M19" s="8">
        <f t="shared" si="6"/>
        <v>0</v>
      </c>
      <c r="N19" s="8">
        <f t="shared" si="6"/>
        <v>0</v>
      </c>
      <c r="O19" s="8">
        <f t="shared" si="6"/>
        <v>0</v>
      </c>
      <c r="P19" s="8">
        <f t="shared" si="6"/>
        <v>0</v>
      </c>
      <c r="Q19" s="8">
        <f t="shared" si="6"/>
        <v>0</v>
      </c>
      <c r="R19" s="8">
        <f t="shared" si="6"/>
        <v>0</v>
      </c>
      <c r="S19" s="21">
        <f t="shared" si="2"/>
        <v>0</v>
      </c>
      <c r="T19" s="19">
        <f>VLOOKUP($B19,Gas!$B$3:$E$2506,2)</f>
        <v>2.35</v>
      </c>
      <c r="U19" s="20">
        <f t="shared" si="3"/>
        <v>6.8553191489361698</v>
      </c>
    </row>
    <row r="20" spans="1:21" x14ac:dyDescent="0.2">
      <c r="B20" s="1">
        <v>35788</v>
      </c>
      <c r="C20" s="2">
        <v>15.61</v>
      </c>
      <c r="D20" s="4">
        <f t="shared" si="4"/>
        <v>-3.1528462661542279E-2</v>
      </c>
      <c r="E20" s="100">
        <f t="shared" si="5"/>
        <v>0.56596405730900157</v>
      </c>
      <c r="G20" s="8">
        <f t="shared" si="6"/>
        <v>4.3900000000000006</v>
      </c>
      <c r="H20" s="8">
        <f t="shared" si="6"/>
        <v>9.39</v>
      </c>
      <c r="I20" s="8">
        <f t="shared" si="6"/>
        <v>14.39</v>
      </c>
      <c r="J20" s="8">
        <f t="shared" si="6"/>
        <v>19.39</v>
      </c>
      <c r="K20" s="8">
        <f t="shared" si="6"/>
        <v>24.39</v>
      </c>
      <c r="L20" s="8">
        <f t="shared" si="6"/>
        <v>34.39</v>
      </c>
      <c r="M20" s="8">
        <f t="shared" si="6"/>
        <v>0</v>
      </c>
      <c r="N20" s="8">
        <f t="shared" si="6"/>
        <v>0</v>
      </c>
      <c r="O20" s="8">
        <f t="shared" si="6"/>
        <v>0</v>
      </c>
      <c r="P20" s="8">
        <f t="shared" si="6"/>
        <v>0</v>
      </c>
      <c r="Q20" s="8">
        <f t="shared" si="6"/>
        <v>0</v>
      </c>
      <c r="R20" s="8">
        <f t="shared" si="6"/>
        <v>0</v>
      </c>
      <c r="S20" s="21">
        <f t="shared" si="2"/>
        <v>0</v>
      </c>
      <c r="T20" s="19">
        <f>VLOOKUP($B20,Gas!$B$3:$E$2506,2)</f>
        <v>2.35</v>
      </c>
      <c r="U20" s="20">
        <f t="shared" si="3"/>
        <v>6.6425531914893616</v>
      </c>
    </row>
    <row r="21" spans="1:21" x14ac:dyDescent="0.2">
      <c r="B21" s="1">
        <v>35790</v>
      </c>
      <c r="C21" s="2">
        <v>15.61</v>
      </c>
      <c r="D21" s="4">
        <f t="shared" si="4"/>
        <v>0</v>
      </c>
      <c r="E21" s="100">
        <f t="shared" si="5"/>
        <v>0.55455148159314238</v>
      </c>
      <c r="G21" s="8">
        <f t="shared" si="6"/>
        <v>4.3900000000000006</v>
      </c>
      <c r="H21" s="8">
        <f t="shared" si="6"/>
        <v>9.39</v>
      </c>
      <c r="I21" s="8">
        <f t="shared" si="6"/>
        <v>14.39</v>
      </c>
      <c r="J21" s="8">
        <f t="shared" si="6"/>
        <v>19.39</v>
      </c>
      <c r="K21" s="8">
        <f t="shared" si="6"/>
        <v>24.39</v>
      </c>
      <c r="L21" s="8">
        <f t="shared" si="6"/>
        <v>34.39</v>
      </c>
      <c r="M21" s="8">
        <f t="shared" si="6"/>
        <v>0</v>
      </c>
      <c r="N21" s="8">
        <f t="shared" si="6"/>
        <v>0</v>
      </c>
      <c r="O21" s="8">
        <f t="shared" si="6"/>
        <v>0</v>
      </c>
      <c r="P21" s="8">
        <f t="shared" si="6"/>
        <v>0</v>
      </c>
      <c r="Q21" s="8">
        <f t="shared" si="6"/>
        <v>0</v>
      </c>
      <c r="R21" s="8">
        <f t="shared" si="6"/>
        <v>0</v>
      </c>
      <c r="S21" s="21">
        <f t="shared" si="2"/>
        <v>0</v>
      </c>
      <c r="T21" s="19">
        <f>VLOOKUP($B21,Gas!$B$3:$E$2506,2)</f>
        <v>2.08</v>
      </c>
      <c r="U21" s="20">
        <f t="shared" si="3"/>
        <v>7.5048076923076916</v>
      </c>
    </row>
    <row r="22" spans="1:21" x14ac:dyDescent="0.2">
      <c r="B22" s="1">
        <v>35793</v>
      </c>
      <c r="C22" s="2">
        <v>15.64</v>
      </c>
      <c r="D22" s="4">
        <f t="shared" si="4"/>
        <v>1.9200005898244268E-3</v>
      </c>
      <c r="E22" s="100">
        <f t="shared" si="5"/>
        <v>0.33789722763932822</v>
      </c>
      <c r="G22" s="8">
        <f t="shared" si="6"/>
        <v>4.3599999999999994</v>
      </c>
      <c r="H22" s="8">
        <f t="shared" si="6"/>
        <v>9.36</v>
      </c>
      <c r="I22" s="8">
        <f t="shared" si="6"/>
        <v>14.36</v>
      </c>
      <c r="J22" s="8">
        <f t="shared" si="6"/>
        <v>19.36</v>
      </c>
      <c r="K22" s="8">
        <f t="shared" si="6"/>
        <v>24.36</v>
      </c>
      <c r="L22" s="8">
        <f t="shared" si="6"/>
        <v>34.36</v>
      </c>
      <c r="M22" s="8">
        <f t="shared" si="6"/>
        <v>0</v>
      </c>
      <c r="N22" s="8">
        <f t="shared" si="6"/>
        <v>0</v>
      </c>
      <c r="O22" s="8">
        <f t="shared" si="6"/>
        <v>0</v>
      </c>
      <c r="P22" s="8">
        <f t="shared" si="6"/>
        <v>0</v>
      </c>
      <c r="Q22" s="8">
        <f t="shared" si="6"/>
        <v>0</v>
      </c>
      <c r="R22" s="8">
        <f t="shared" si="6"/>
        <v>0</v>
      </c>
      <c r="S22" s="21">
        <f t="shared" si="2"/>
        <v>0</v>
      </c>
      <c r="T22" s="19">
        <f>VLOOKUP($B22,Gas!$B$3:$E$2506,2)</f>
        <v>2.2149999999999999</v>
      </c>
      <c r="U22" s="20">
        <f t="shared" si="3"/>
        <v>7.060948081264109</v>
      </c>
    </row>
    <row r="23" spans="1:21" x14ac:dyDescent="0.2">
      <c r="B23" s="1">
        <v>35794</v>
      </c>
      <c r="C23" s="2">
        <v>18.41</v>
      </c>
      <c r="D23" s="4">
        <f t="shared" si="4"/>
        <v>0.16306226012782138</v>
      </c>
      <c r="E23" s="100">
        <f t="shared" si="5"/>
        <v>0.97785664450445575</v>
      </c>
      <c r="G23" s="8">
        <f t="shared" si="6"/>
        <v>1.5899999999999999</v>
      </c>
      <c r="H23" s="8">
        <f t="shared" si="6"/>
        <v>6.59</v>
      </c>
      <c r="I23" s="8">
        <f t="shared" si="6"/>
        <v>11.59</v>
      </c>
      <c r="J23" s="8">
        <f t="shared" si="6"/>
        <v>16.59</v>
      </c>
      <c r="K23" s="8">
        <f t="shared" si="6"/>
        <v>21.59</v>
      </c>
      <c r="L23" s="8">
        <f t="shared" si="6"/>
        <v>31.59</v>
      </c>
      <c r="M23" s="8">
        <f t="shared" si="6"/>
        <v>0</v>
      </c>
      <c r="N23" s="8">
        <f t="shared" si="6"/>
        <v>0</v>
      </c>
      <c r="O23" s="8">
        <f t="shared" si="6"/>
        <v>0</v>
      </c>
      <c r="P23" s="8">
        <f t="shared" si="6"/>
        <v>0</v>
      </c>
      <c r="Q23" s="8">
        <f t="shared" si="6"/>
        <v>0</v>
      </c>
      <c r="R23" s="8">
        <f t="shared" si="6"/>
        <v>0</v>
      </c>
      <c r="S23" s="21">
        <f t="shared" si="2"/>
        <v>0</v>
      </c>
      <c r="T23" s="19">
        <f>VLOOKUP($B23,Gas!$B$3:$E$2506,2)</f>
        <v>2.08</v>
      </c>
      <c r="U23" s="20">
        <f t="shared" si="3"/>
        <v>8.8509615384615383</v>
      </c>
    </row>
    <row r="24" spans="1:21" x14ac:dyDescent="0.2">
      <c r="B24" s="1">
        <v>35795</v>
      </c>
      <c r="C24" s="2">
        <v>17.63</v>
      </c>
      <c r="D24" s="4">
        <f t="shared" si="4"/>
        <v>-4.3291998835207644E-2</v>
      </c>
      <c r="E24" s="100">
        <f t="shared" si="5"/>
        <v>0.95587608918612521</v>
      </c>
      <c r="G24" s="8">
        <f t="shared" ref="G24:R33" si="7">IF(G$1="P",MAX(0,G$2-$C24),IF(G$1="C",MAX(0,$C24-G$2)))</f>
        <v>2.370000000000001</v>
      </c>
      <c r="H24" s="8">
        <f t="shared" si="7"/>
        <v>7.370000000000001</v>
      </c>
      <c r="I24" s="8">
        <f t="shared" si="7"/>
        <v>12.370000000000001</v>
      </c>
      <c r="J24" s="8">
        <f t="shared" si="7"/>
        <v>17.37</v>
      </c>
      <c r="K24" s="8">
        <f t="shared" si="7"/>
        <v>22.37</v>
      </c>
      <c r="L24" s="8">
        <f t="shared" si="7"/>
        <v>32.370000000000005</v>
      </c>
      <c r="M24" s="8">
        <f t="shared" si="7"/>
        <v>0</v>
      </c>
      <c r="N24" s="8">
        <f t="shared" si="7"/>
        <v>0</v>
      </c>
      <c r="O24" s="8">
        <f t="shared" si="7"/>
        <v>0</v>
      </c>
      <c r="P24" s="8">
        <f t="shared" si="7"/>
        <v>0</v>
      </c>
      <c r="Q24" s="8">
        <f t="shared" si="7"/>
        <v>0</v>
      </c>
      <c r="R24" s="8">
        <f t="shared" si="7"/>
        <v>0</v>
      </c>
      <c r="S24" s="21">
        <f t="shared" si="2"/>
        <v>0</v>
      </c>
      <c r="T24" s="19">
        <f>VLOOKUP($B24,Gas!$B$3:$E$2506,2)</f>
        <v>2.29</v>
      </c>
      <c r="U24" s="20">
        <f t="shared" si="3"/>
        <v>7.6986899563318776</v>
      </c>
    </row>
    <row r="25" spans="1:21" x14ac:dyDescent="0.2">
      <c r="A25" s="9">
        <f t="shared" ref="A25:A88" si="8">MONTH(B25)+(YEAR(B25)-1998)*12</f>
        <v>1</v>
      </c>
      <c r="B25" s="1">
        <v>35797</v>
      </c>
      <c r="C25" s="2">
        <v>19.09</v>
      </c>
      <c r="D25" s="4">
        <f t="shared" ref="D25:D88" si="9">LN(C25/C24)</f>
        <v>7.9562641327877492E-2</v>
      </c>
      <c r="E25" s="100">
        <f t="shared" si="5"/>
        <v>1.0329178498415914</v>
      </c>
      <c r="G25" s="8">
        <f t="shared" si="7"/>
        <v>0.91000000000000014</v>
      </c>
      <c r="H25" s="8">
        <f t="shared" si="7"/>
        <v>5.91</v>
      </c>
      <c r="I25" s="8">
        <f t="shared" si="7"/>
        <v>10.91</v>
      </c>
      <c r="J25" s="8">
        <f t="shared" si="7"/>
        <v>15.91</v>
      </c>
      <c r="K25" s="8">
        <f t="shared" si="7"/>
        <v>20.91</v>
      </c>
      <c r="L25" s="8">
        <f t="shared" si="7"/>
        <v>30.91</v>
      </c>
      <c r="M25" s="8">
        <f t="shared" si="7"/>
        <v>0</v>
      </c>
      <c r="N25" s="8">
        <f t="shared" si="7"/>
        <v>0</v>
      </c>
      <c r="O25" s="8">
        <f t="shared" si="7"/>
        <v>0</v>
      </c>
      <c r="P25" s="8">
        <f t="shared" si="7"/>
        <v>0</v>
      </c>
      <c r="Q25" s="8">
        <f t="shared" si="7"/>
        <v>0</v>
      </c>
      <c r="R25" s="8">
        <f t="shared" si="7"/>
        <v>0</v>
      </c>
      <c r="S25" s="21">
        <f t="shared" si="2"/>
        <v>1</v>
      </c>
      <c r="T25" s="19">
        <f>VLOOKUP($B25,Gas!$B$3:$E$2506,2)</f>
        <v>2.27</v>
      </c>
      <c r="U25" s="20">
        <f t="shared" si="3"/>
        <v>8.4096916299559474</v>
      </c>
    </row>
    <row r="26" spans="1:21" x14ac:dyDescent="0.2">
      <c r="A26" s="9">
        <f t="shared" si="8"/>
        <v>1</v>
      </c>
      <c r="B26" s="1">
        <v>35800</v>
      </c>
      <c r="C26" s="2">
        <v>18.59</v>
      </c>
      <c r="D26" s="4">
        <f t="shared" si="9"/>
        <v>-2.6540836004303636E-2</v>
      </c>
      <c r="E26" s="100">
        <f t="shared" si="5"/>
        <v>1.0431971875856838</v>
      </c>
      <c r="G26" s="8">
        <f t="shared" si="7"/>
        <v>1.4100000000000001</v>
      </c>
      <c r="H26" s="8">
        <f t="shared" si="7"/>
        <v>6.41</v>
      </c>
      <c r="I26" s="8">
        <f t="shared" si="7"/>
        <v>11.41</v>
      </c>
      <c r="J26" s="8">
        <f t="shared" si="7"/>
        <v>16.41</v>
      </c>
      <c r="K26" s="8">
        <f t="shared" si="7"/>
        <v>21.41</v>
      </c>
      <c r="L26" s="8">
        <f t="shared" si="7"/>
        <v>31.41</v>
      </c>
      <c r="M26" s="8">
        <f t="shared" si="7"/>
        <v>0</v>
      </c>
      <c r="N26" s="8">
        <f t="shared" si="7"/>
        <v>0</v>
      </c>
      <c r="O26" s="8">
        <f t="shared" si="7"/>
        <v>0</v>
      </c>
      <c r="P26" s="8">
        <f t="shared" si="7"/>
        <v>0</v>
      </c>
      <c r="Q26" s="8">
        <f t="shared" si="7"/>
        <v>0</v>
      </c>
      <c r="R26" s="8">
        <f t="shared" si="7"/>
        <v>0</v>
      </c>
      <c r="S26" s="21">
        <f t="shared" si="2"/>
        <v>1</v>
      </c>
      <c r="T26" s="19">
        <f>VLOOKUP($B26,Gas!$B$3:$E$2506,2)</f>
        <v>2.1800000000000002</v>
      </c>
      <c r="U26" s="20">
        <f t="shared" si="3"/>
        <v>8.5275229357798157</v>
      </c>
    </row>
    <row r="27" spans="1:21" x14ac:dyDescent="0.2">
      <c r="A27" s="9">
        <f t="shared" si="8"/>
        <v>1</v>
      </c>
      <c r="B27" s="1">
        <v>35801</v>
      </c>
      <c r="C27" s="2">
        <v>15.84</v>
      </c>
      <c r="D27" s="4">
        <f t="shared" si="9"/>
        <v>-0.16008541534707282</v>
      </c>
      <c r="E27" s="100">
        <f t="shared" si="5"/>
        <v>1.3325960531408405</v>
      </c>
      <c r="G27" s="8">
        <f t="shared" si="7"/>
        <v>4.16</v>
      </c>
      <c r="H27" s="8">
        <f t="shared" si="7"/>
        <v>9.16</v>
      </c>
      <c r="I27" s="8">
        <f t="shared" si="7"/>
        <v>14.16</v>
      </c>
      <c r="J27" s="8">
        <f t="shared" si="7"/>
        <v>19.16</v>
      </c>
      <c r="K27" s="8">
        <f t="shared" si="7"/>
        <v>24.16</v>
      </c>
      <c r="L27" s="8">
        <f t="shared" si="7"/>
        <v>34.159999999999997</v>
      </c>
      <c r="M27" s="8">
        <f t="shared" si="7"/>
        <v>0</v>
      </c>
      <c r="N27" s="8">
        <f t="shared" si="7"/>
        <v>0</v>
      </c>
      <c r="O27" s="8">
        <f t="shared" si="7"/>
        <v>0</v>
      </c>
      <c r="P27" s="8">
        <f t="shared" si="7"/>
        <v>0</v>
      </c>
      <c r="Q27" s="8">
        <f t="shared" si="7"/>
        <v>0</v>
      </c>
      <c r="R27" s="8">
        <f t="shared" si="7"/>
        <v>0</v>
      </c>
      <c r="S27" s="21">
        <f t="shared" si="2"/>
        <v>1</v>
      </c>
      <c r="T27" s="19">
        <f>VLOOKUP($B27,Gas!$B$3:$E$2506,2)</f>
        <v>2.04</v>
      </c>
      <c r="U27" s="20">
        <f t="shared" si="3"/>
        <v>7.7647058823529411</v>
      </c>
    </row>
    <row r="28" spans="1:21" x14ac:dyDescent="0.2">
      <c r="A28" s="9">
        <f t="shared" si="8"/>
        <v>1</v>
      </c>
      <c r="B28" s="1">
        <v>35802</v>
      </c>
      <c r="C28" s="2">
        <v>15.44</v>
      </c>
      <c r="D28" s="4">
        <f t="shared" si="9"/>
        <v>-2.5576841789649737E-2</v>
      </c>
      <c r="E28" s="100">
        <f t="shared" si="5"/>
        <v>1.3205428436520839</v>
      </c>
      <c r="G28" s="8">
        <f t="shared" si="7"/>
        <v>4.5600000000000005</v>
      </c>
      <c r="H28" s="8">
        <f t="shared" si="7"/>
        <v>9.56</v>
      </c>
      <c r="I28" s="8">
        <f t="shared" si="7"/>
        <v>14.56</v>
      </c>
      <c r="J28" s="8">
        <f t="shared" si="7"/>
        <v>19.560000000000002</v>
      </c>
      <c r="K28" s="8">
        <f t="shared" si="7"/>
        <v>24.560000000000002</v>
      </c>
      <c r="L28" s="8">
        <f t="shared" si="7"/>
        <v>34.56</v>
      </c>
      <c r="M28" s="8">
        <f t="shared" si="7"/>
        <v>0</v>
      </c>
      <c r="N28" s="8">
        <f t="shared" si="7"/>
        <v>0</v>
      </c>
      <c r="O28" s="8">
        <f t="shared" si="7"/>
        <v>0</v>
      </c>
      <c r="P28" s="8">
        <f t="shared" si="7"/>
        <v>0</v>
      </c>
      <c r="Q28" s="8">
        <f t="shared" si="7"/>
        <v>0</v>
      </c>
      <c r="R28" s="8">
        <f t="shared" si="7"/>
        <v>0</v>
      </c>
      <c r="S28" s="21">
        <f t="shared" si="2"/>
        <v>1</v>
      </c>
      <c r="T28" s="19">
        <f>VLOOKUP($B28,Gas!$B$3:$E$2506,2)</f>
        <v>2.145</v>
      </c>
      <c r="U28" s="20">
        <f t="shared" si="3"/>
        <v>7.1981351981351978</v>
      </c>
    </row>
    <row r="29" spans="1:21" x14ac:dyDescent="0.2">
      <c r="A29" s="9">
        <f t="shared" si="8"/>
        <v>1</v>
      </c>
      <c r="B29" s="1">
        <v>35803</v>
      </c>
      <c r="C29" s="2">
        <v>14.92</v>
      </c>
      <c r="D29" s="4">
        <f t="shared" si="9"/>
        <v>-3.4258949821015329E-2</v>
      </c>
      <c r="E29" s="100">
        <f t="shared" si="5"/>
        <v>1.3266727679433055</v>
      </c>
      <c r="G29" s="8">
        <f t="shared" si="7"/>
        <v>5.08</v>
      </c>
      <c r="H29" s="8">
        <f t="shared" si="7"/>
        <v>10.08</v>
      </c>
      <c r="I29" s="8">
        <f t="shared" si="7"/>
        <v>15.08</v>
      </c>
      <c r="J29" s="8">
        <f t="shared" si="7"/>
        <v>20.079999999999998</v>
      </c>
      <c r="K29" s="8">
        <f t="shared" si="7"/>
        <v>25.08</v>
      </c>
      <c r="L29" s="8">
        <f t="shared" si="7"/>
        <v>35.08</v>
      </c>
      <c r="M29" s="8">
        <f t="shared" si="7"/>
        <v>0</v>
      </c>
      <c r="N29" s="8">
        <f t="shared" si="7"/>
        <v>0</v>
      </c>
      <c r="O29" s="8">
        <f t="shared" si="7"/>
        <v>0</v>
      </c>
      <c r="P29" s="8">
        <f t="shared" si="7"/>
        <v>0</v>
      </c>
      <c r="Q29" s="8">
        <f t="shared" si="7"/>
        <v>0</v>
      </c>
      <c r="R29" s="8">
        <f t="shared" si="7"/>
        <v>0</v>
      </c>
      <c r="S29" s="21">
        <f t="shared" si="2"/>
        <v>1</v>
      </c>
      <c r="T29" s="19">
        <f>VLOOKUP($B29,Gas!$B$3:$E$2506,2)</f>
        <v>2.1349999999999998</v>
      </c>
      <c r="U29" s="20">
        <f t="shared" si="3"/>
        <v>6.9882903981264644</v>
      </c>
    </row>
    <row r="30" spans="1:21" x14ac:dyDescent="0.2">
      <c r="A30" s="9">
        <f t="shared" si="8"/>
        <v>1</v>
      </c>
      <c r="B30" s="1">
        <v>35804</v>
      </c>
      <c r="C30" s="2">
        <v>15.54</v>
      </c>
      <c r="D30" s="4">
        <f t="shared" si="9"/>
        <v>4.0714750163886509E-2</v>
      </c>
      <c r="E30" s="100">
        <f t="shared" si="5"/>
        <v>1.3397001709237144</v>
      </c>
      <c r="G30" s="8">
        <f t="shared" si="7"/>
        <v>4.4600000000000009</v>
      </c>
      <c r="H30" s="8">
        <f t="shared" si="7"/>
        <v>9.4600000000000009</v>
      </c>
      <c r="I30" s="8">
        <f t="shared" si="7"/>
        <v>14.46</v>
      </c>
      <c r="J30" s="8">
        <f t="shared" si="7"/>
        <v>19.46</v>
      </c>
      <c r="K30" s="8">
        <f t="shared" si="7"/>
        <v>24.46</v>
      </c>
      <c r="L30" s="8">
        <f t="shared" si="7"/>
        <v>34.46</v>
      </c>
      <c r="M30" s="8">
        <f t="shared" si="7"/>
        <v>0</v>
      </c>
      <c r="N30" s="8">
        <f t="shared" si="7"/>
        <v>0</v>
      </c>
      <c r="O30" s="8">
        <f t="shared" si="7"/>
        <v>0</v>
      </c>
      <c r="P30" s="8">
        <f t="shared" si="7"/>
        <v>0</v>
      </c>
      <c r="Q30" s="8">
        <f t="shared" si="7"/>
        <v>0</v>
      </c>
      <c r="R30" s="8">
        <f t="shared" si="7"/>
        <v>0</v>
      </c>
      <c r="S30" s="21">
        <f t="shared" si="2"/>
        <v>1</v>
      </c>
      <c r="T30" s="19">
        <f>VLOOKUP($B30,Gas!$B$3:$E$2506,2)</f>
        <v>2.1150000000000002</v>
      </c>
      <c r="U30" s="20">
        <f t="shared" si="3"/>
        <v>7.3475177304964525</v>
      </c>
    </row>
    <row r="31" spans="1:21" x14ac:dyDescent="0.2">
      <c r="A31" s="9">
        <f t="shared" si="8"/>
        <v>1</v>
      </c>
      <c r="B31" s="1">
        <v>35807</v>
      </c>
      <c r="C31" s="2">
        <v>19.91</v>
      </c>
      <c r="D31" s="4">
        <f t="shared" si="9"/>
        <v>0.24780477313660365</v>
      </c>
      <c r="E31" s="100">
        <f t="shared" si="5"/>
        <v>1.8265169266167103</v>
      </c>
      <c r="G31" s="8">
        <f t="shared" si="7"/>
        <v>8.9999999999999858E-2</v>
      </c>
      <c r="H31" s="8">
        <f t="shared" si="7"/>
        <v>5.09</v>
      </c>
      <c r="I31" s="8">
        <f t="shared" si="7"/>
        <v>10.09</v>
      </c>
      <c r="J31" s="8">
        <f t="shared" si="7"/>
        <v>15.09</v>
      </c>
      <c r="K31" s="8">
        <f t="shared" si="7"/>
        <v>20.09</v>
      </c>
      <c r="L31" s="8">
        <f t="shared" si="7"/>
        <v>30.09</v>
      </c>
      <c r="M31" s="8">
        <f t="shared" si="7"/>
        <v>0</v>
      </c>
      <c r="N31" s="8">
        <f t="shared" si="7"/>
        <v>0</v>
      </c>
      <c r="O31" s="8">
        <f t="shared" si="7"/>
        <v>0</v>
      </c>
      <c r="P31" s="8">
        <f t="shared" si="7"/>
        <v>0</v>
      </c>
      <c r="Q31" s="8">
        <f t="shared" si="7"/>
        <v>0</v>
      </c>
      <c r="R31" s="8">
        <f t="shared" si="7"/>
        <v>0</v>
      </c>
      <c r="S31" s="21">
        <f t="shared" si="2"/>
        <v>1</v>
      </c>
      <c r="T31" s="19">
        <f>VLOOKUP($B31,Gas!$B$3:$E$2506,2)</f>
        <v>2.08</v>
      </c>
      <c r="U31" s="20">
        <f t="shared" si="3"/>
        <v>9.572115384615385</v>
      </c>
    </row>
    <row r="32" spans="1:21" x14ac:dyDescent="0.2">
      <c r="A32" s="9">
        <f t="shared" si="8"/>
        <v>1</v>
      </c>
      <c r="B32" s="1">
        <v>35808</v>
      </c>
      <c r="C32" s="2">
        <v>18.25</v>
      </c>
      <c r="D32" s="4">
        <f t="shared" si="9"/>
        <v>-8.7057038047604451E-2</v>
      </c>
      <c r="E32" s="100">
        <f t="shared" si="5"/>
        <v>1.9091538600348468</v>
      </c>
      <c r="G32" s="8">
        <f t="shared" si="7"/>
        <v>1.75</v>
      </c>
      <c r="H32" s="8">
        <f t="shared" si="7"/>
        <v>6.75</v>
      </c>
      <c r="I32" s="8">
        <f t="shared" si="7"/>
        <v>11.75</v>
      </c>
      <c r="J32" s="8">
        <f t="shared" si="7"/>
        <v>16.75</v>
      </c>
      <c r="K32" s="8">
        <f t="shared" si="7"/>
        <v>21.75</v>
      </c>
      <c r="L32" s="8">
        <f t="shared" si="7"/>
        <v>31.75</v>
      </c>
      <c r="M32" s="8">
        <f t="shared" si="7"/>
        <v>0</v>
      </c>
      <c r="N32" s="8">
        <f t="shared" si="7"/>
        <v>0</v>
      </c>
      <c r="O32" s="8">
        <f t="shared" si="7"/>
        <v>0</v>
      </c>
      <c r="P32" s="8">
        <f t="shared" si="7"/>
        <v>0</v>
      </c>
      <c r="Q32" s="8">
        <f t="shared" si="7"/>
        <v>0</v>
      </c>
      <c r="R32" s="8">
        <f t="shared" si="7"/>
        <v>0</v>
      </c>
      <c r="S32" s="21">
        <f t="shared" si="2"/>
        <v>1</v>
      </c>
      <c r="T32" s="19">
        <f>VLOOKUP($B32,Gas!$B$3:$E$2506,2)</f>
        <v>1.9950000000000001</v>
      </c>
      <c r="U32" s="20">
        <f t="shared" si="3"/>
        <v>9.147869674185463</v>
      </c>
    </row>
    <row r="33" spans="1:21" x14ac:dyDescent="0.2">
      <c r="A33" s="9">
        <f t="shared" si="8"/>
        <v>1</v>
      </c>
      <c r="B33" s="1">
        <v>35809</v>
      </c>
      <c r="C33" s="2">
        <v>18.100000000000001</v>
      </c>
      <c r="D33" s="4">
        <f t="shared" si="9"/>
        <v>-8.2531417567204141E-3</v>
      </c>
      <c r="E33" s="100">
        <f t="shared" si="5"/>
        <v>1.7243929478257753</v>
      </c>
      <c r="G33" s="8">
        <f t="shared" si="7"/>
        <v>1.8999999999999986</v>
      </c>
      <c r="H33" s="8">
        <f t="shared" si="7"/>
        <v>6.8999999999999986</v>
      </c>
      <c r="I33" s="8">
        <f t="shared" si="7"/>
        <v>11.899999999999999</v>
      </c>
      <c r="J33" s="8">
        <f t="shared" si="7"/>
        <v>16.899999999999999</v>
      </c>
      <c r="K33" s="8">
        <f t="shared" si="7"/>
        <v>21.9</v>
      </c>
      <c r="L33" s="8">
        <f t="shared" si="7"/>
        <v>31.9</v>
      </c>
      <c r="M33" s="8">
        <f t="shared" si="7"/>
        <v>0</v>
      </c>
      <c r="N33" s="8">
        <f t="shared" si="7"/>
        <v>0</v>
      </c>
      <c r="O33" s="8">
        <f t="shared" si="7"/>
        <v>0</v>
      </c>
      <c r="P33" s="8">
        <f t="shared" si="7"/>
        <v>0</v>
      </c>
      <c r="Q33" s="8">
        <f t="shared" si="7"/>
        <v>0</v>
      </c>
      <c r="R33" s="8">
        <f t="shared" si="7"/>
        <v>0</v>
      </c>
      <c r="S33" s="21">
        <f t="shared" si="2"/>
        <v>1</v>
      </c>
      <c r="T33" s="19">
        <f>VLOOKUP($B33,Gas!$B$3:$E$2506,2)</f>
        <v>2.02</v>
      </c>
      <c r="U33" s="20">
        <f t="shared" si="3"/>
        <v>8.9603960396039604</v>
      </c>
    </row>
    <row r="34" spans="1:21" x14ac:dyDescent="0.2">
      <c r="A34" s="9">
        <f t="shared" si="8"/>
        <v>1</v>
      </c>
      <c r="B34" s="1">
        <v>35810</v>
      </c>
      <c r="C34" s="2">
        <v>18.899999999999999</v>
      </c>
      <c r="D34" s="4">
        <f t="shared" si="9"/>
        <v>4.3249983793816525E-2</v>
      </c>
      <c r="E34" s="100">
        <f t="shared" si="5"/>
        <v>1.7206948049294508</v>
      </c>
      <c r="G34" s="8">
        <f t="shared" ref="G34:R43" si="10">IF(G$1="P",MAX(0,G$2-$C34),IF(G$1="C",MAX(0,$C34-G$2)))</f>
        <v>1.1000000000000014</v>
      </c>
      <c r="H34" s="8">
        <f t="shared" si="10"/>
        <v>6.1000000000000014</v>
      </c>
      <c r="I34" s="8">
        <f t="shared" si="10"/>
        <v>11.100000000000001</v>
      </c>
      <c r="J34" s="8">
        <f t="shared" si="10"/>
        <v>16.100000000000001</v>
      </c>
      <c r="K34" s="8">
        <f t="shared" si="10"/>
        <v>21.1</v>
      </c>
      <c r="L34" s="8">
        <f t="shared" si="10"/>
        <v>31.1</v>
      </c>
      <c r="M34" s="8">
        <f t="shared" si="10"/>
        <v>0</v>
      </c>
      <c r="N34" s="8">
        <f t="shared" si="10"/>
        <v>0</v>
      </c>
      <c r="O34" s="8">
        <f t="shared" si="10"/>
        <v>0</v>
      </c>
      <c r="P34" s="8">
        <f t="shared" si="10"/>
        <v>0</v>
      </c>
      <c r="Q34" s="8">
        <f t="shared" si="10"/>
        <v>0</v>
      </c>
      <c r="R34" s="8">
        <f t="shared" si="10"/>
        <v>0</v>
      </c>
      <c r="S34" s="21">
        <f t="shared" si="2"/>
        <v>1</v>
      </c>
      <c r="T34" s="19">
        <f>VLOOKUP($B34,Gas!$B$3:$E$2506,2)</f>
        <v>2.04</v>
      </c>
      <c r="U34" s="20">
        <f t="shared" si="3"/>
        <v>9.2647058823529402</v>
      </c>
    </row>
    <row r="35" spans="1:21" x14ac:dyDescent="0.2">
      <c r="A35" s="9">
        <f t="shared" si="8"/>
        <v>1</v>
      </c>
      <c r="B35" s="1">
        <v>35811</v>
      </c>
      <c r="C35" s="2">
        <v>17.7</v>
      </c>
      <c r="D35" s="4">
        <f t="shared" si="9"/>
        <v>-6.559728248581323E-2</v>
      </c>
      <c r="E35" s="100">
        <f t="shared" si="5"/>
        <v>1.7035385880053349</v>
      </c>
      <c r="G35" s="8">
        <f t="shared" si="10"/>
        <v>2.3000000000000007</v>
      </c>
      <c r="H35" s="8">
        <f t="shared" si="10"/>
        <v>7.3000000000000007</v>
      </c>
      <c r="I35" s="8">
        <f t="shared" si="10"/>
        <v>12.3</v>
      </c>
      <c r="J35" s="8">
        <f t="shared" si="10"/>
        <v>17.3</v>
      </c>
      <c r="K35" s="8">
        <f t="shared" si="10"/>
        <v>22.3</v>
      </c>
      <c r="L35" s="8">
        <f t="shared" si="10"/>
        <v>32.299999999999997</v>
      </c>
      <c r="M35" s="8">
        <f t="shared" si="10"/>
        <v>0</v>
      </c>
      <c r="N35" s="8">
        <f t="shared" si="10"/>
        <v>0</v>
      </c>
      <c r="O35" s="8">
        <f t="shared" si="10"/>
        <v>0</v>
      </c>
      <c r="P35" s="8">
        <f t="shared" si="10"/>
        <v>0</v>
      </c>
      <c r="Q35" s="8">
        <f t="shared" si="10"/>
        <v>0</v>
      </c>
      <c r="R35" s="8">
        <f t="shared" si="10"/>
        <v>0</v>
      </c>
      <c r="S35" s="21">
        <f t="shared" si="2"/>
        <v>1</v>
      </c>
      <c r="T35" s="19">
        <f>VLOOKUP($B35,Gas!$B$3:$E$2506,2)</f>
        <v>2.0750000000000002</v>
      </c>
      <c r="U35" s="20">
        <f t="shared" si="3"/>
        <v>8.5301204819277103</v>
      </c>
    </row>
    <row r="36" spans="1:21" x14ac:dyDescent="0.2">
      <c r="A36" s="9">
        <f t="shared" si="8"/>
        <v>1</v>
      </c>
      <c r="B36" s="1">
        <v>35814</v>
      </c>
      <c r="C36" s="2">
        <v>16.91</v>
      </c>
      <c r="D36" s="4">
        <f t="shared" si="9"/>
        <v>-4.5659476669294527E-2</v>
      </c>
      <c r="E36" s="100">
        <f t="shared" si="5"/>
        <v>1.7121162968485939</v>
      </c>
      <c r="G36" s="8">
        <f t="shared" si="10"/>
        <v>3.09</v>
      </c>
      <c r="H36" s="8">
        <f t="shared" si="10"/>
        <v>8.09</v>
      </c>
      <c r="I36" s="8">
        <f t="shared" si="10"/>
        <v>13.09</v>
      </c>
      <c r="J36" s="8">
        <f t="shared" si="10"/>
        <v>18.09</v>
      </c>
      <c r="K36" s="8">
        <f t="shared" si="10"/>
        <v>23.09</v>
      </c>
      <c r="L36" s="8">
        <f t="shared" si="10"/>
        <v>33.090000000000003</v>
      </c>
      <c r="M36" s="8">
        <f t="shared" si="10"/>
        <v>0</v>
      </c>
      <c r="N36" s="8">
        <f t="shared" si="10"/>
        <v>0</v>
      </c>
      <c r="O36" s="8">
        <f t="shared" si="10"/>
        <v>0</v>
      </c>
      <c r="P36" s="8">
        <f t="shared" si="10"/>
        <v>0</v>
      </c>
      <c r="Q36" s="8">
        <f t="shared" si="10"/>
        <v>0</v>
      </c>
      <c r="R36" s="8">
        <f t="shared" si="10"/>
        <v>0</v>
      </c>
      <c r="S36" s="21">
        <f t="shared" si="2"/>
        <v>1</v>
      </c>
      <c r="T36" s="19">
        <f>VLOOKUP($B36,Gas!$B$3:$E$2506,2)</f>
        <v>2.11</v>
      </c>
      <c r="U36" s="20">
        <f t="shared" si="3"/>
        <v>8.0142180094786735</v>
      </c>
    </row>
    <row r="37" spans="1:21" x14ac:dyDescent="0.2">
      <c r="A37" s="9">
        <f t="shared" si="8"/>
        <v>1</v>
      </c>
      <c r="B37" s="1">
        <v>35815</v>
      </c>
      <c r="C37" s="2">
        <v>17.54</v>
      </c>
      <c r="D37" s="4">
        <f t="shared" si="9"/>
        <v>3.657882403354789E-2</v>
      </c>
      <c r="E37" s="100">
        <f t="shared" si="5"/>
        <v>1.5008965965679517</v>
      </c>
      <c r="G37" s="8">
        <f t="shared" si="10"/>
        <v>2.4600000000000009</v>
      </c>
      <c r="H37" s="8">
        <f t="shared" si="10"/>
        <v>7.4600000000000009</v>
      </c>
      <c r="I37" s="8">
        <f t="shared" si="10"/>
        <v>12.46</v>
      </c>
      <c r="J37" s="8">
        <f t="shared" si="10"/>
        <v>17.46</v>
      </c>
      <c r="K37" s="8">
        <f t="shared" si="10"/>
        <v>22.46</v>
      </c>
      <c r="L37" s="8">
        <f t="shared" si="10"/>
        <v>32.46</v>
      </c>
      <c r="M37" s="8">
        <f t="shared" si="10"/>
        <v>0</v>
      </c>
      <c r="N37" s="8">
        <f t="shared" si="10"/>
        <v>0</v>
      </c>
      <c r="O37" s="8">
        <f t="shared" si="10"/>
        <v>0</v>
      </c>
      <c r="P37" s="8">
        <f t="shared" si="10"/>
        <v>0</v>
      </c>
      <c r="Q37" s="8">
        <f t="shared" si="10"/>
        <v>0</v>
      </c>
      <c r="R37" s="8">
        <f t="shared" si="10"/>
        <v>0</v>
      </c>
      <c r="S37" s="21">
        <f t="shared" si="2"/>
        <v>1</v>
      </c>
      <c r="T37" s="19">
        <f>VLOOKUP($B37,Gas!$B$3:$E$2506,2)</f>
        <v>2.1349999999999998</v>
      </c>
      <c r="U37" s="20">
        <f t="shared" si="3"/>
        <v>8.215456674473069</v>
      </c>
    </row>
    <row r="38" spans="1:21" x14ac:dyDescent="0.2">
      <c r="A38" s="9">
        <f t="shared" si="8"/>
        <v>1</v>
      </c>
      <c r="B38" s="1">
        <v>35816</v>
      </c>
      <c r="C38" s="2">
        <v>19.16</v>
      </c>
      <c r="D38" s="4">
        <f t="shared" si="9"/>
        <v>8.8340785598677612E-2</v>
      </c>
      <c r="E38" s="100">
        <f t="shared" si="5"/>
        <v>1.5332099421624665</v>
      </c>
      <c r="G38" s="8">
        <f t="shared" si="10"/>
        <v>0.83999999999999986</v>
      </c>
      <c r="H38" s="8">
        <f t="shared" si="10"/>
        <v>5.84</v>
      </c>
      <c r="I38" s="8">
        <f t="shared" si="10"/>
        <v>10.84</v>
      </c>
      <c r="J38" s="8">
        <f t="shared" si="10"/>
        <v>15.84</v>
      </c>
      <c r="K38" s="8">
        <f t="shared" si="10"/>
        <v>20.84</v>
      </c>
      <c r="L38" s="8">
        <f t="shared" si="10"/>
        <v>30.84</v>
      </c>
      <c r="M38" s="8">
        <f t="shared" si="10"/>
        <v>0</v>
      </c>
      <c r="N38" s="8">
        <f t="shared" si="10"/>
        <v>0</v>
      </c>
      <c r="O38" s="8">
        <f t="shared" si="10"/>
        <v>0</v>
      </c>
      <c r="P38" s="8">
        <f t="shared" si="10"/>
        <v>0</v>
      </c>
      <c r="Q38" s="8">
        <f t="shared" si="10"/>
        <v>0</v>
      </c>
      <c r="R38" s="8">
        <f t="shared" si="10"/>
        <v>0</v>
      </c>
      <c r="S38" s="21">
        <f t="shared" si="2"/>
        <v>1</v>
      </c>
      <c r="T38" s="19">
        <f>VLOOKUP($B38,Gas!$B$3:$E$2506,2)</f>
        <v>2.1150000000000002</v>
      </c>
      <c r="U38" s="20">
        <f t="shared" si="3"/>
        <v>9.0591016548463354</v>
      </c>
    </row>
    <row r="39" spans="1:21" x14ac:dyDescent="0.2">
      <c r="A39" s="9">
        <f t="shared" si="8"/>
        <v>1</v>
      </c>
      <c r="B39" s="1">
        <v>35817</v>
      </c>
      <c r="C39" s="2">
        <v>18.12</v>
      </c>
      <c r="D39" s="4">
        <f t="shared" si="9"/>
        <v>-5.5808471927881229E-2</v>
      </c>
      <c r="E39" s="100">
        <f t="shared" si="5"/>
        <v>1.5585891033343224</v>
      </c>
      <c r="G39" s="8">
        <f t="shared" si="10"/>
        <v>1.879999999999999</v>
      </c>
      <c r="H39" s="8">
        <f t="shared" si="10"/>
        <v>6.879999999999999</v>
      </c>
      <c r="I39" s="8">
        <f t="shared" si="10"/>
        <v>11.879999999999999</v>
      </c>
      <c r="J39" s="8">
        <f t="shared" si="10"/>
        <v>16.88</v>
      </c>
      <c r="K39" s="8">
        <f t="shared" si="10"/>
        <v>21.88</v>
      </c>
      <c r="L39" s="8">
        <f t="shared" si="10"/>
        <v>31.88</v>
      </c>
      <c r="M39" s="8">
        <f t="shared" si="10"/>
        <v>0</v>
      </c>
      <c r="N39" s="8">
        <f t="shared" si="10"/>
        <v>0</v>
      </c>
      <c r="O39" s="8">
        <f t="shared" si="10"/>
        <v>0</v>
      </c>
      <c r="P39" s="8">
        <f t="shared" si="10"/>
        <v>0</v>
      </c>
      <c r="Q39" s="8">
        <f t="shared" si="10"/>
        <v>0</v>
      </c>
      <c r="R39" s="8">
        <f t="shared" si="10"/>
        <v>0</v>
      </c>
      <c r="S39" s="21">
        <f t="shared" si="2"/>
        <v>1</v>
      </c>
      <c r="T39" s="19">
        <f>VLOOKUP($B39,Gas!$B$3:$E$2506,2)</f>
        <v>2.0750000000000002</v>
      </c>
      <c r="U39" s="20">
        <f t="shared" si="3"/>
        <v>8.7325301204819272</v>
      </c>
    </row>
    <row r="40" spans="1:21" x14ac:dyDescent="0.2">
      <c r="A40" s="9">
        <f t="shared" si="8"/>
        <v>1</v>
      </c>
      <c r="B40" s="1">
        <v>35818</v>
      </c>
      <c r="C40" s="2">
        <v>17.100000000000001</v>
      </c>
      <c r="D40" s="4">
        <f t="shared" si="9"/>
        <v>-5.7937837106219067E-2</v>
      </c>
      <c r="E40" s="100">
        <f t="shared" si="5"/>
        <v>1.5987058872718505</v>
      </c>
      <c r="G40" s="8">
        <f t="shared" si="10"/>
        <v>2.8999999999999986</v>
      </c>
      <c r="H40" s="8">
        <f t="shared" si="10"/>
        <v>7.8999999999999986</v>
      </c>
      <c r="I40" s="8">
        <f t="shared" si="10"/>
        <v>12.899999999999999</v>
      </c>
      <c r="J40" s="8">
        <f t="shared" si="10"/>
        <v>17.899999999999999</v>
      </c>
      <c r="K40" s="8">
        <f t="shared" si="10"/>
        <v>22.9</v>
      </c>
      <c r="L40" s="8">
        <f t="shared" si="10"/>
        <v>32.9</v>
      </c>
      <c r="M40" s="8">
        <f t="shared" si="10"/>
        <v>0</v>
      </c>
      <c r="N40" s="8">
        <f t="shared" si="10"/>
        <v>0</v>
      </c>
      <c r="O40" s="8">
        <f t="shared" si="10"/>
        <v>0</v>
      </c>
      <c r="P40" s="8">
        <f t="shared" si="10"/>
        <v>0</v>
      </c>
      <c r="Q40" s="8">
        <f t="shared" si="10"/>
        <v>0</v>
      </c>
      <c r="R40" s="8">
        <f t="shared" si="10"/>
        <v>0</v>
      </c>
      <c r="S40" s="21">
        <f t="shared" si="2"/>
        <v>1</v>
      </c>
      <c r="T40" s="19">
        <f>VLOOKUP($B40,Gas!$B$3:$E$2506,2)</f>
        <v>2.09</v>
      </c>
      <c r="U40" s="20">
        <f t="shared" si="3"/>
        <v>8.1818181818181834</v>
      </c>
    </row>
    <row r="41" spans="1:21" x14ac:dyDescent="0.2">
      <c r="A41" s="9">
        <f t="shared" si="8"/>
        <v>1</v>
      </c>
      <c r="B41" s="1">
        <v>35821</v>
      </c>
      <c r="C41" s="2">
        <v>17.05</v>
      </c>
      <c r="D41" s="4">
        <f t="shared" si="9"/>
        <v>-2.9282597790884456E-3</v>
      </c>
      <c r="E41" s="100">
        <f t="shared" si="5"/>
        <v>0.8994245493438292</v>
      </c>
      <c r="G41" s="8">
        <f t="shared" si="10"/>
        <v>2.9499999999999993</v>
      </c>
      <c r="H41" s="8">
        <f t="shared" si="10"/>
        <v>7.9499999999999993</v>
      </c>
      <c r="I41" s="8">
        <f t="shared" si="10"/>
        <v>12.95</v>
      </c>
      <c r="J41" s="8">
        <f t="shared" si="10"/>
        <v>17.95</v>
      </c>
      <c r="K41" s="8">
        <f t="shared" si="10"/>
        <v>22.95</v>
      </c>
      <c r="L41" s="8">
        <f t="shared" si="10"/>
        <v>32.950000000000003</v>
      </c>
      <c r="M41" s="8">
        <f t="shared" si="10"/>
        <v>0</v>
      </c>
      <c r="N41" s="8">
        <f t="shared" si="10"/>
        <v>0</v>
      </c>
      <c r="O41" s="8">
        <f t="shared" si="10"/>
        <v>0</v>
      </c>
      <c r="P41" s="8">
        <f t="shared" si="10"/>
        <v>0</v>
      </c>
      <c r="Q41" s="8">
        <f t="shared" si="10"/>
        <v>0</v>
      </c>
      <c r="R41" s="8">
        <f t="shared" si="10"/>
        <v>0</v>
      </c>
      <c r="S41" s="21">
        <f t="shared" si="2"/>
        <v>1</v>
      </c>
      <c r="T41" s="19">
        <f>VLOOKUP($B41,Gas!$B$3:$E$2506,2)</f>
        <v>2.125</v>
      </c>
      <c r="U41" s="20">
        <f t="shared" si="3"/>
        <v>8.0235294117647058</v>
      </c>
    </row>
    <row r="42" spans="1:21" x14ac:dyDescent="0.2">
      <c r="A42" s="9">
        <f t="shared" si="8"/>
        <v>1</v>
      </c>
      <c r="B42" s="1">
        <v>35822</v>
      </c>
      <c r="C42" s="2">
        <v>16.399999999999999</v>
      </c>
      <c r="D42" s="4">
        <f t="shared" si="9"/>
        <v>-3.8868868899373139E-2</v>
      </c>
      <c r="E42" s="100">
        <f t="shared" si="5"/>
        <v>0.82186948439531504</v>
      </c>
      <c r="G42" s="8">
        <f t="shared" si="10"/>
        <v>3.6000000000000014</v>
      </c>
      <c r="H42" s="8">
        <f t="shared" si="10"/>
        <v>8.6000000000000014</v>
      </c>
      <c r="I42" s="8">
        <f t="shared" si="10"/>
        <v>13.600000000000001</v>
      </c>
      <c r="J42" s="8">
        <f t="shared" si="10"/>
        <v>18.600000000000001</v>
      </c>
      <c r="K42" s="8">
        <f t="shared" si="10"/>
        <v>23.6</v>
      </c>
      <c r="L42" s="8">
        <f t="shared" si="10"/>
        <v>33.6</v>
      </c>
      <c r="M42" s="8">
        <f t="shared" si="10"/>
        <v>0</v>
      </c>
      <c r="N42" s="8">
        <f t="shared" si="10"/>
        <v>0</v>
      </c>
      <c r="O42" s="8">
        <f t="shared" si="10"/>
        <v>0</v>
      </c>
      <c r="P42" s="8">
        <f t="shared" si="10"/>
        <v>0</v>
      </c>
      <c r="Q42" s="8">
        <f t="shared" si="10"/>
        <v>0</v>
      </c>
      <c r="R42" s="8">
        <f t="shared" si="10"/>
        <v>0</v>
      </c>
      <c r="S42" s="21">
        <f t="shared" si="2"/>
        <v>1</v>
      </c>
      <c r="T42" s="19">
        <f>VLOOKUP($B42,Gas!$B$3:$E$2506,2)</f>
        <v>2.08</v>
      </c>
      <c r="U42" s="20">
        <f t="shared" si="3"/>
        <v>7.8846153846153832</v>
      </c>
    </row>
    <row r="43" spans="1:21" x14ac:dyDescent="0.2">
      <c r="A43" s="9">
        <f t="shared" si="8"/>
        <v>1</v>
      </c>
      <c r="B43" s="1">
        <v>35823</v>
      </c>
      <c r="C43" s="2">
        <v>15.7</v>
      </c>
      <c r="D43" s="4">
        <f t="shared" si="9"/>
        <v>-4.362062247589029E-2</v>
      </c>
      <c r="E43" s="100">
        <f t="shared" si="5"/>
        <v>0.83782815967626223</v>
      </c>
      <c r="G43" s="8">
        <f t="shared" si="10"/>
        <v>4.3000000000000007</v>
      </c>
      <c r="H43" s="8">
        <f t="shared" si="10"/>
        <v>9.3000000000000007</v>
      </c>
      <c r="I43" s="8">
        <f t="shared" si="10"/>
        <v>14.3</v>
      </c>
      <c r="J43" s="8">
        <f t="shared" si="10"/>
        <v>19.3</v>
      </c>
      <c r="K43" s="8">
        <f t="shared" si="10"/>
        <v>24.3</v>
      </c>
      <c r="L43" s="8">
        <f t="shared" si="10"/>
        <v>34.299999999999997</v>
      </c>
      <c r="M43" s="8">
        <f t="shared" si="10"/>
        <v>0</v>
      </c>
      <c r="N43" s="8">
        <f t="shared" si="10"/>
        <v>0</v>
      </c>
      <c r="O43" s="8">
        <f t="shared" si="10"/>
        <v>0</v>
      </c>
      <c r="P43" s="8">
        <f t="shared" si="10"/>
        <v>0</v>
      </c>
      <c r="Q43" s="8">
        <f t="shared" si="10"/>
        <v>0</v>
      </c>
      <c r="R43" s="8">
        <f t="shared" si="10"/>
        <v>0</v>
      </c>
      <c r="S43" s="21">
        <f t="shared" si="2"/>
        <v>1</v>
      </c>
      <c r="T43" s="19">
        <f>VLOOKUP($B43,Gas!$B$3:$E$2506,2)</f>
        <v>2.06</v>
      </c>
      <c r="U43" s="20">
        <f t="shared" si="3"/>
        <v>7.6213592233009706</v>
      </c>
    </row>
    <row r="44" spans="1:21" x14ac:dyDescent="0.2">
      <c r="A44" s="9">
        <f t="shared" si="8"/>
        <v>1</v>
      </c>
      <c r="B44" s="1">
        <v>35824</v>
      </c>
      <c r="C44" s="2">
        <v>15.47</v>
      </c>
      <c r="D44" s="4">
        <f t="shared" si="9"/>
        <v>-1.4758047769287503E-2</v>
      </c>
      <c r="E44" s="100">
        <f t="shared" si="5"/>
        <v>0.77514908759369738</v>
      </c>
      <c r="G44" s="8">
        <f t="shared" ref="G44:R53" si="11">IF(G$1="P",MAX(0,G$2-$C44),IF(G$1="C",MAX(0,$C44-G$2)))</f>
        <v>4.5299999999999994</v>
      </c>
      <c r="H44" s="8">
        <f t="shared" si="11"/>
        <v>9.5299999999999994</v>
      </c>
      <c r="I44" s="8">
        <f t="shared" si="11"/>
        <v>14.53</v>
      </c>
      <c r="J44" s="8">
        <f t="shared" si="11"/>
        <v>19.53</v>
      </c>
      <c r="K44" s="8">
        <f t="shared" si="11"/>
        <v>24.53</v>
      </c>
      <c r="L44" s="8">
        <f t="shared" si="11"/>
        <v>34.53</v>
      </c>
      <c r="M44" s="8">
        <f t="shared" si="11"/>
        <v>0</v>
      </c>
      <c r="N44" s="8">
        <f t="shared" si="11"/>
        <v>0</v>
      </c>
      <c r="O44" s="8">
        <f t="shared" si="11"/>
        <v>0</v>
      </c>
      <c r="P44" s="8">
        <f t="shared" si="11"/>
        <v>0</v>
      </c>
      <c r="Q44" s="8">
        <f t="shared" si="11"/>
        <v>0</v>
      </c>
      <c r="R44" s="8">
        <f t="shared" si="11"/>
        <v>0</v>
      </c>
      <c r="S44" s="21">
        <f t="shared" si="2"/>
        <v>1</v>
      </c>
      <c r="T44" s="19">
        <f>VLOOKUP($B44,Gas!$B$3:$E$2506,2)</f>
        <v>2.0950000000000002</v>
      </c>
      <c r="U44" s="20">
        <f t="shared" si="3"/>
        <v>7.3842482100238662</v>
      </c>
    </row>
    <row r="45" spans="1:21" x14ac:dyDescent="0.2">
      <c r="A45" s="9">
        <f t="shared" si="8"/>
        <v>1</v>
      </c>
      <c r="B45" s="1">
        <v>35825</v>
      </c>
      <c r="C45" s="2">
        <v>14.86</v>
      </c>
      <c r="D45" s="4">
        <f t="shared" si="9"/>
        <v>-4.0229625295361733E-2</v>
      </c>
      <c r="E45" s="100">
        <f t="shared" si="5"/>
        <v>0.7434512052517348</v>
      </c>
      <c r="G45" s="8">
        <f t="shared" si="11"/>
        <v>5.1400000000000006</v>
      </c>
      <c r="H45" s="8">
        <f t="shared" si="11"/>
        <v>10.14</v>
      </c>
      <c r="I45" s="8">
        <f t="shared" si="11"/>
        <v>15.14</v>
      </c>
      <c r="J45" s="8">
        <f t="shared" si="11"/>
        <v>20.14</v>
      </c>
      <c r="K45" s="8">
        <f t="shared" si="11"/>
        <v>25.14</v>
      </c>
      <c r="L45" s="8">
        <f t="shared" si="11"/>
        <v>35.14</v>
      </c>
      <c r="M45" s="8">
        <f t="shared" si="11"/>
        <v>0</v>
      </c>
      <c r="N45" s="8">
        <f t="shared" si="11"/>
        <v>0</v>
      </c>
      <c r="O45" s="8">
        <f t="shared" si="11"/>
        <v>0</v>
      </c>
      <c r="P45" s="8">
        <f t="shared" si="11"/>
        <v>0</v>
      </c>
      <c r="Q45" s="8">
        <f t="shared" si="11"/>
        <v>0</v>
      </c>
      <c r="R45" s="8">
        <f t="shared" si="11"/>
        <v>0</v>
      </c>
      <c r="S45" s="21">
        <f t="shared" si="2"/>
        <v>1</v>
      </c>
      <c r="T45" s="19">
        <f>VLOOKUP($B45,Gas!$B$3:$E$2506,2)</f>
        <v>2.11</v>
      </c>
      <c r="U45" s="20">
        <f t="shared" si="3"/>
        <v>7.0426540284360195</v>
      </c>
    </row>
    <row r="46" spans="1:21" x14ac:dyDescent="0.2">
      <c r="A46" s="9">
        <f t="shared" si="8"/>
        <v>2</v>
      </c>
      <c r="B46" s="1">
        <v>35828</v>
      </c>
      <c r="C46" s="2">
        <v>15.61</v>
      </c>
      <c r="D46" s="4">
        <f t="shared" si="9"/>
        <v>4.92386952377276E-2</v>
      </c>
      <c r="E46" s="100">
        <f t="shared" si="5"/>
        <v>0.79331202056466177</v>
      </c>
      <c r="G46" s="8">
        <f t="shared" si="11"/>
        <v>4.3900000000000006</v>
      </c>
      <c r="H46" s="8">
        <f t="shared" si="11"/>
        <v>9.39</v>
      </c>
      <c r="I46" s="8">
        <f t="shared" si="11"/>
        <v>14.39</v>
      </c>
      <c r="J46" s="8">
        <f t="shared" si="11"/>
        <v>19.39</v>
      </c>
      <c r="K46" s="8">
        <f t="shared" si="11"/>
        <v>24.39</v>
      </c>
      <c r="L46" s="8">
        <f t="shared" si="11"/>
        <v>34.39</v>
      </c>
      <c r="M46" s="8">
        <f t="shared" si="11"/>
        <v>0</v>
      </c>
      <c r="N46" s="8">
        <f t="shared" si="11"/>
        <v>0</v>
      </c>
      <c r="O46" s="8">
        <f t="shared" si="11"/>
        <v>0</v>
      </c>
      <c r="P46" s="8">
        <f t="shared" si="11"/>
        <v>0</v>
      </c>
      <c r="Q46" s="8">
        <f t="shared" si="11"/>
        <v>0</v>
      </c>
      <c r="R46" s="8">
        <f t="shared" si="11"/>
        <v>0</v>
      </c>
      <c r="S46" s="21">
        <f t="shared" si="2"/>
        <v>2</v>
      </c>
      <c r="T46" s="19">
        <f>VLOOKUP($B46,Gas!$B$3:$E$2506,2)</f>
        <v>2.105</v>
      </c>
      <c r="U46" s="20">
        <f t="shared" si="3"/>
        <v>7.4156769596199519</v>
      </c>
    </row>
    <row r="47" spans="1:21" x14ac:dyDescent="0.2">
      <c r="A47" s="9">
        <f t="shared" si="8"/>
        <v>2</v>
      </c>
      <c r="B47" s="1">
        <v>35829</v>
      </c>
      <c r="C47" s="2">
        <v>16.29</v>
      </c>
      <c r="D47" s="4">
        <f t="shared" si="9"/>
        <v>4.2639688086613128E-2</v>
      </c>
      <c r="E47" s="100">
        <f t="shared" si="5"/>
        <v>0.80328851387868083</v>
      </c>
      <c r="G47" s="8">
        <f t="shared" si="11"/>
        <v>3.7100000000000009</v>
      </c>
      <c r="H47" s="8">
        <f t="shared" si="11"/>
        <v>8.7100000000000009</v>
      </c>
      <c r="I47" s="8">
        <f t="shared" si="11"/>
        <v>13.71</v>
      </c>
      <c r="J47" s="8">
        <f t="shared" si="11"/>
        <v>18.71</v>
      </c>
      <c r="K47" s="8">
        <f t="shared" si="11"/>
        <v>23.71</v>
      </c>
      <c r="L47" s="8">
        <f t="shared" si="11"/>
        <v>33.71</v>
      </c>
      <c r="M47" s="8">
        <f t="shared" si="11"/>
        <v>0</v>
      </c>
      <c r="N47" s="8">
        <f t="shared" si="11"/>
        <v>0</v>
      </c>
      <c r="O47" s="8">
        <f t="shared" si="11"/>
        <v>0</v>
      </c>
      <c r="P47" s="8">
        <f t="shared" si="11"/>
        <v>0</v>
      </c>
      <c r="Q47" s="8">
        <f t="shared" si="11"/>
        <v>0</v>
      </c>
      <c r="R47" s="8">
        <f t="shared" si="11"/>
        <v>0</v>
      </c>
      <c r="S47" s="21">
        <f t="shared" si="2"/>
        <v>2</v>
      </c>
      <c r="T47" s="19">
        <f>VLOOKUP($B47,Gas!$B$3:$E$2506,2)</f>
        <v>2.2200000000000002</v>
      </c>
      <c r="U47" s="20">
        <f t="shared" si="3"/>
        <v>7.3378378378378368</v>
      </c>
    </row>
    <row r="48" spans="1:21" x14ac:dyDescent="0.2">
      <c r="A48" s="9">
        <f t="shared" si="8"/>
        <v>2</v>
      </c>
      <c r="B48" s="1">
        <v>35830</v>
      </c>
      <c r="C48" s="2">
        <v>17.05</v>
      </c>
      <c r="D48" s="4">
        <f t="shared" si="9"/>
        <v>4.5598781115572133E-2</v>
      </c>
      <c r="E48" s="100">
        <f t="shared" si="5"/>
        <v>0.68089542883212251</v>
      </c>
      <c r="G48" s="8">
        <f t="shared" si="11"/>
        <v>2.9499999999999993</v>
      </c>
      <c r="H48" s="8">
        <f t="shared" si="11"/>
        <v>7.9499999999999993</v>
      </c>
      <c r="I48" s="8">
        <f t="shared" si="11"/>
        <v>12.95</v>
      </c>
      <c r="J48" s="8">
        <f t="shared" si="11"/>
        <v>17.95</v>
      </c>
      <c r="K48" s="8">
        <f t="shared" si="11"/>
        <v>22.95</v>
      </c>
      <c r="L48" s="8">
        <f t="shared" si="11"/>
        <v>32.950000000000003</v>
      </c>
      <c r="M48" s="8">
        <f t="shared" si="11"/>
        <v>0</v>
      </c>
      <c r="N48" s="8">
        <f t="shared" si="11"/>
        <v>0</v>
      </c>
      <c r="O48" s="8">
        <f t="shared" si="11"/>
        <v>0</v>
      </c>
      <c r="P48" s="8">
        <f t="shared" si="11"/>
        <v>0</v>
      </c>
      <c r="Q48" s="8">
        <f t="shared" si="11"/>
        <v>0</v>
      </c>
      <c r="R48" s="8">
        <f t="shared" si="11"/>
        <v>0</v>
      </c>
      <c r="S48" s="21">
        <f t="shared" si="2"/>
        <v>2</v>
      </c>
      <c r="T48" s="19">
        <f>VLOOKUP($B48,Gas!$B$3:$E$2506,2)</f>
        <v>2.2599999999999998</v>
      </c>
      <c r="U48" s="20">
        <f t="shared" si="3"/>
        <v>7.5442477876106206</v>
      </c>
    </row>
    <row r="49" spans="1:21" x14ac:dyDescent="0.2">
      <c r="A49" s="9">
        <f t="shared" si="8"/>
        <v>2</v>
      </c>
      <c r="B49" s="1">
        <v>35831</v>
      </c>
      <c r="C49" s="2">
        <v>19.149999999999999</v>
      </c>
      <c r="D49" s="4">
        <f t="shared" si="9"/>
        <v>0.11615251189712911</v>
      </c>
      <c r="E49" s="100">
        <f t="shared" si="5"/>
        <v>0.88384774759660489</v>
      </c>
      <c r="G49" s="8">
        <f t="shared" si="11"/>
        <v>0.85000000000000142</v>
      </c>
      <c r="H49" s="8">
        <f t="shared" si="11"/>
        <v>5.8500000000000014</v>
      </c>
      <c r="I49" s="8">
        <f t="shared" si="11"/>
        <v>10.850000000000001</v>
      </c>
      <c r="J49" s="8">
        <f t="shared" si="11"/>
        <v>15.850000000000001</v>
      </c>
      <c r="K49" s="8">
        <f t="shared" si="11"/>
        <v>20.85</v>
      </c>
      <c r="L49" s="8">
        <f t="shared" si="11"/>
        <v>30.85</v>
      </c>
      <c r="M49" s="8">
        <f t="shared" si="11"/>
        <v>0</v>
      </c>
      <c r="N49" s="8">
        <f t="shared" si="11"/>
        <v>0</v>
      </c>
      <c r="O49" s="8">
        <f t="shared" si="11"/>
        <v>0</v>
      </c>
      <c r="P49" s="8">
        <f t="shared" si="11"/>
        <v>0</v>
      </c>
      <c r="Q49" s="8">
        <f t="shared" si="11"/>
        <v>0</v>
      </c>
      <c r="R49" s="8">
        <f t="shared" si="11"/>
        <v>0</v>
      </c>
      <c r="S49" s="21">
        <f t="shared" si="2"/>
        <v>2</v>
      </c>
      <c r="T49" s="19">
        <f>VLOOKUP($B49,Gas!$B$3:$E$2506,2)</f>
        <v>2.2149999999999999</v>
      </c>
      <c r="U49" s="20">
        <f t="shared" si="3"/>
        <v>8.6455981941309261</v>
      </c>
    </row>
    <row r="50" spans="1:21" x14ac:dyDescent="0.2">
      <c r="A50" s="9">
        <f t="shared" si="8"/>
        <v>2</v>
      </c>
      <c r="B50" s="1">
        <v>35832</v>
      </c>
      <c r="C50" s="2">
        <v>20.399999999999999</v>
      </c>
      <c r="D50" s="4">
        <f t="shared" si="9"/>
        <v>6.3232185223515702E-2</v>
      </c>
      <c r="E50" s="100">
        <f t="shared" si="5"/>
        <v>0.84912068723555933</v>
      </c>
      <c r="G50" s="8">
        <f t="shared" si="11"/>
        <v>0</v>
      </c>
      <c r="H50" s="8">
        <f t="shared" si="11"/>
        <v>4.6000000000000014</v>
      </c>
      <c r="I50" s="8">
        <f t="shared" si="11"/>
        <v>9.6000000000000014</v>
      </c>
      <c r="J50" s="8">
        <f t="shared" si="11"/>
        <v>14.600000000000001</v>
      </c>
      <c r="K50" s="8">
        <f t="shared" si="11"/>
        <v>19.600000000000001</v>
      </c>
      <c r="L50" s="8">
        <f t="shared" si="11"/>
        <v>29.6</v>
      </c>
      <c r="M50" s="8">
        <f t="shared" si="11"/>
        <v>0</v>
      </c>
      <c r="N50" s="8">
        <f t="shared" si="11"/>
        <v>0</v>
      </c>
      <c r="O50" s="8">
        <f t="shared" si="11"/>
        <v>0</v>
      </c>
      <c r="P50" s="8">
        <f t="shared" si="11"/>
        <v>0</v>
      </c>
      <c r="Q50" s="8">
        <f t="shared" si="11"/>
        <v>0</v>
      </c>
      <c r="R50" s="8">
        <f t="shared" si="11"/>
        <v>0</v>
      </c>
      <c r="S50" s="21">
        <f t="shared" si="2"/>
        <v>2</v>
      </c>
      <c r="T50" s="19">
        <f>VLOOKUP($B50,Gas!$B$3:$E$2506,2)</f>
        <v>2.3050000000000002</v>
      </c>
      <c r="U50" s="20">
        <f t="shared" si="3"/>
        <v>8.8503253796095436</v>
      </c>
    </row>
    <row r="51" spans="1:21" x14ac:dyDescent="0.2">
      <c r="A51" s="9">
        <f t="shared" si="8"/>
        <v>2</v>
      </c>
      <c r="B51" s="1">
        <v>35835</v>
      </c>
      <c r="C51" s="2">
        <v>18.25</v>
      </c>
      <c r="D51" s="4">
        <f t="shared" si="9"/>
        <v>-0.11136982082167016</v>
      </c>
      <c r="E51" s="100">
        <f t="shared" si="5"/>
        <v>1.0672128974620718</v>
      </c>
      <c r="G51" s="8">
        <f t="shared" si="11"/>
        <v>1.75</v>
      </c>
      <c r="H51" s="8">
        <f t="shared" si="11"/>
        <v>6.75</v>
      </c>
      <c r="I51" s="8">
        <f t="shared" si="11"/>
        <v>11.75</v>
      </c>
      <c r="J51" s="8">
        <f t="shared" si="11"/>
        <v>16.75</v>
      </c>
      <c r="K51" s="8">
        <f t="shared" si="11"/>
        <v>21.75</v>
      </c>
      <c r="L51" s="8">
        <f t="shared" si="11"/>
        <v>31.75</v>
      </c>
      <c r="M51" s="8">
        <f t="shared" si="11"/>
        <v>0</v>
      </c>
      <c r="N51" s="8">
        <f t="shared" si="11"/>
        <v>0</v>
      </c>
      <c r="O51" s="8">
        <f t="shared" si="11"/>
        <v>0</v>
      </c>
      <c r="P51" s="8">
        <f t="shared" si="11"/>
        <v>0</v>
      </c>
      <c r="Q51" s="8">
        <f t="shared" si="11"/>
        <v>0</v>
      </c>
      <c r="R51" s="8">
        <f t="shared" si="11"/>
        <v>0</v>
      </c>
      <c r="S51" s="21">
        <f t="shared" si="2"/>
        <v>2</v>
      </c>
      <c r="T51" s="19">
        <f>VLOOKUP($B51,Gas!$B$3:$E$2506,2)</f>
        <v>2.35</v>
      </c>
      <c r="U51" s="20">
        <f t="shared" si="3"/>
        <v>7.7659574468085104</v>
      </c>
    </row>
    <row r="52" spans="1:21" x14ac:dyDescent="0.2">
      <c r="A52" s="9">
        <f t="shared" si="8"/>
        <v>2</v>
      </c>
      <c r="B52" s="1">
        <v>35836</v>
      </c>
      <c r="C52" s="2">
        <v>16.760000000000002</v>
      </c>
      <c r="D52" s="4">
        <f t="shared" si="9"/>
        <v>-8.5169984974563448E-2</v>
      </c>
      <c r="E52" s="100">
        <f t="shared" si="5"/>
        <v>1.1445590155028613</v>
      </c>
      <c r="G52" s="8">
        <f t="shared" si="11"/>
        <v>3.2399999999999984</v>
      </c>
      <c r="H52" s="8">
        <f t="shared" si="11"/>
        <v>8.2399999999999984</v>
      </c>
      <c r="I52" s="8">
        <f t="shared" si="11"/>
        <v>13.239999999999998</v>
      </c>
      <c r="J52" s="8">
        <f t="shared" si="11"/>
        <v>18.239999999999998</v>
      </c>
      <c r="K52" s="8">
        <f t="shared" si="11"/>
        <v>23.24</v>
      </c>
      <c r="L52" s="8">
        <f t="shared" si="11"/>
        <v>33.239999999999995</v>
      </c>
      <c r="M52" s="8">
        <f t="shared" si="11"/>
        <v>0</v>
      </c>
      <c r="N52" s="8">
        <f t="shared" si="11"/>
        <v>0</v>
      </c>
      <c r="O52" s="8">
        <f t="shared" si="11"/>
        <v>0</v>
      </c>
      <c r="P52" s="8">
        <f t="shared" si="11"/>
        <v>0</v>
      </c>
      <c r="Q52" s="8">
        <f t="shared" si="11"/>
        <v>0</v>
      </c>
      <c r="R52" s="8">
        <f t="shared" si="11"/>
        <v>0</v>
      </c>
      <c r="S52" s="21">
        <f t="shared" si="2"/>
        <v>2</v>
      </c>
      <c r="T52" s="19">
        <f>VLOOKUP($B52,Gas!$B$3:$E$2506,2)</f>
        <v>2.25</v>
      </c>
      <c r="U52" s="20">
        <f t="shared" si="3"/>
        <v>7.4488888888888898</v>
      </c>
    </row>
    <row r="53" spans="1:21" x14ac:dyDescent="0.2">
      <c r="A53" s="9">
        <f t="shared" si="8"/>
        <v>2</v>
      </c>
      <c r="B53" s="1">
        <v>35837</v>
      </c>
      <c r="C53" s="2">
        <v>16.23</v>
      </c>
      <c r="D53" s="4">
        <f t="shared" si="9"/>
        <v>-3.2133713527437213E-2</v>
      </c>
      <c r="E53" s="100">
        <f t="shared" si="5"/>
        <v>1.1331775551484033</v>
      </c>
      <c r="G53" s="8">
        <f t="shared" si="11"/>
        <v>3.7699999999999996</v>
      </c>
      <c r="H53" s="8">
        <f t="shared" si="11"/>
        <v>8.77</v>
      </c>
      <c r="I53" s="8">
        <f t="shared" si="11"/>
        <v>13.77</v>
      </c>
      <c r="J53" s="8">
        <f t="shared" si="11"/>
        <v>18.77</v>
      </c>
      <c r="K53" s="8">
        <f t="shared" si="11"/>
        <v>23.77</v>
      </c>
      <c r="L53" s="8">
        <f t="shared" si="11"/>
        <v>33.769999999999996</v>
      </c>
      <c r="M53" s="8">
        <f t="shared" si="11"/>
        <v>0</v>
      </c>
      <c r="N53" s="8">
        <f t="shared" si="11"/>
        <v>0</v>
      </c>
      <c r="O53" s="8">
        <f t="shared" si="11"/>
        <v>0</v>
      </c>
      <c r="P53" s="8">
        <f t="shared" si="11"/>
        <v>0</v>
      </c>
      <c r="Q53" s="8">
        <f t="shared" si="11"/>
        <v>0</v>
      </c>
      <c r="R53" s="8">
        <f t="shared" si="11"/>
        <v>0</v>
      </c>
      <c r="S53" s="21">
        <f t="shared" si="2"/>
        <v>2</v>
      </c>
      <c r="T53" s="19">
        <f>VLOOKUP($B53,Gas!$B$3:$E$2506,2)</f>
        <v>2.1850000000000001</v>
      </c>
      <c r="U53" s="20">
        <f t="shared" si="3"/>
        <v>7.4279176201372996</v>
      </c>
    </row>
    <row r="54" spans="1:21" x14ac:dyDescent="0.2">
      <c r="A54" s="9">
        <f t="shared" si="8"/>
        <v>2</v>
      </c>
      <c r="B54" s="1">
        <v>35838</v>
      </c>
      <c r="C54" s="2">
        <v>15.65</v>
      </c>
      <c r="D54" s="4">
        <f t="shared" si="9"/>
        <v>-3.6390464540337668E-2</v>
      </c>
      <c r="E54" s="100">
        <f t="shared" si="5"/>
        <v>1.1478313042211838</v>
      </c>
      <c r="G54" s="8">
        <f t="shared" ref="G54:R63" si="12">IF(G$1="P",MAX(0,G$2-$C54),IF(G$1="C",MAX(0,$C54-G$2)))</f>
        <v>4.3499999999999996</v>
      </c>
      <c r="H54" s="8">
        <f t="shared" si="12"/>
        <v>9.35</v>
      </c>
      <c r="I54" s="8">
        <f t="shared" si="12"/>
        <v>14.35</v>
      </c>
      <c r="J54" s="8">
        <f t="shared" si="12"/>
        <v>19.350000000000001</v>
      </c>
      <c r="K54" s="8">
        <f t="shared" si="12"/>
        <v>24.35</v>
      </c>
      <c r="L54" s="8">
        <f t="shared" si="12"/>
        <v>34.35</v>
      </c>
      <c r="M54" s="8">
        <f t="shared" si="12"/>
        <v>0</v>
      </c>
      <c r="N54" s="8">
        <f t="shared" si="12"/>
        <v>0</v>
      </c>
      <c r="O54" s="8">
        <f t="shared" si="12"/>
        <v>0</v>
      </c>
      <c r="P54" s="8">
        <f t="shared" si="12"/>
        <v>0</v>
      </c>
      <c r="Q54" s="8">
        <f t="shared" si="12"/>
        <v>0</v>
      </c>
      <c r="R54" s="8">
        <f t="shared" si="12"/>
        <v>0</v>
      </c>
      <c r="S54" s="21">
        <f t="shared" si="2"/>
        <v>2</v>
      </c>
      <c r="T54" s="19">
        <f>VLOOKUP($B54,Gas!$B$3:$E$2506,2)</f>
        <v>2.2149999999999999</v>
      </c>
      <c r="U54" s="20">
        <f t="shared" si="3"/>
        <v>7.0654627539503396</v>
      </c>
    </row>
    <row r="55" spans="1:21" x14ac:dyDescent="0.2">
      <c r="A55" s="9">
        <f t="shared" si="8"/>
        <v>2</v>
      </c>
      <c r="B55" s="1">
        <v>35839</v>
      </c>
      <c r="C55" s="2">
        <v>15.2</v>
      </c>
      <c r="D55" s="4">
        <f t="shared" si="9"/>
        <v>-2.9175489133931559E-2</v>
      </c>
      <c r="E55" s="100">
        <f t="shared" si="5"/>
        <v>1.1380489264152516</v>
      </c>
      <c r="G55" s="8">
        <f t="shared" si="12"/>
        <v>4.8000000000000007</v>
      </c>
      <c r="H55" s="8">
        <f t="shared" si="12"/>
        <v>9.8000000000000007</v>
      </c>
      <c r="I55" s="8">
        <f t="shared" si="12"/>
        <v>14.8</v>
      </c>
      <c r="J55" s="8">
        <f t="shared" si="12"/>
        <v>19.8</v>
      </c>
      <c r="K55" s="8">
        <f t="shared" si="12"/>
        <v>24.8</v>
      </c>
      <c r="L55" s="8">
        <f t="shared" si="12"/>
        <v>34.799999999999997</v>
      </c>
      <c r="M55" s="8">
        <f t="shared" si="12"/>
        <v>0</v>
      </c>
      <c r="N55" s="8">
        <f t="shared" si="12"/>
        <v>0</v>
      </c>
      <c r="O55" s="8">
        <f t="shared" si="12"/>
        <v>0</v>
      </c>
      <c r="P55" s="8">
        <f t="shared" si="12"/>
        <v>0</v>
      </c>
      <c r="Q55" s="8">
        <f t="shared" si="12"/>
        <v>0</v>
      </c>
      <c r="R55" s="8">
        <f t="shared" si="12"/>
        <v>0</v>
      </c>
      <c r="S55" s="21">
        <f t="shared" si="2"/>
        <v>2</v>
      </c>
      <c r="T55" s="19">
        <f>VLOOKUP($B55,Gas!$B$3:$E$2506,2)</f>
        <v>2.1949999999999998</v>
      </c>
      <c r="U55" s="20">
        <f t="shared" si="3"/>
        <v>6.9248291571753988</v>
      </c>
    </row>
    <row r="56" spans="1:21" x14ac:dyDescent="0.2">
      <c r="A56" s="9">
        <f t="shared" si="8"/>
        <v>2</v>
      </c>
      <c r="B56" s="1">
        <v>35842</v>
      </c>
      <c r="C56" s="2">
        <v>15.23</v>
      </c>
      <c r="D56" s="4">
        <f t="shared" si="9"/>
        <v>1.9717390548398832E-3</v>
      </c>
      <c r="E56" s="100">
        <f t="shared" si="5"/>
        <v>1.1079946016494044</v>
      </c>
      <c r="G56" s="8">
        <f t="shared" si="12"/>
        <v>4.7699999999999996</v>
      </c>
      <c r="H56" s="8">
        <f t="shared" si="12"/>
        <v>9.77</v>
      </c>
      <c r="I56" s="8">
        <f t="shared" si="12"/>
        <v>14.77</v>
      </c>
      <c r="J56" s="8">
        <f t="shared" si="12"/>
        <v>19.77</v>
      </c>
      <c r="K56" s="8">
        <f t="shared" si="12"/>
        <v>24.77</v>
      </c>
      <c r="L56" s="8">
        <f t="shared" si="12"/>
        <v>34.769999999999996</v>
      </c>
      <c r="M56" s="8">
        <f t="shared" si="12"/>
        <v>0</v>
      </c>
      <c r="N56" s="8">
        <f t="shared" si="12"/>
        <v>0</v>
      </c>
      <c r="O56" s="8">
        <f t="shared" si="12"/>
        <v>0</v>
      </c>
      <c r="P56" s="8">
        <f t="shared" si="12"/>
        <v>0</v>
      </c>
      <c r="Q56" s="8">
        <f t="shared" si="12"/>
        <v>0</v>
      </c>
      <c r="R56" s="8">
        <f t="shared" si="12"/>
        <v>0</v>
      </c>
      <c r="S56" s="21">
        <f t="shared" si="2"/>
        <v>2</v>
      </c>
      <c r="T56" s="19">
        <f>VLOOKUP($B56,Gas!$B$3:$E$2506,2)</f>
        <v>2.2200000000000002</v>
      </c>
      <c r="U56" s="20">
        <f t="shared" si="3"/>
        <v>6.8603603603603602</v>
      </c>
    </row>
    <row r="57" spans="1:21" x14ac:dyDescent="0.2">
      <c r="A57" s="9">
        <f t="shared" si="8"/>
        <v>2</v>
      </c>
      <c r="B57" s="1">
        <v>35843</v>
      </c>
      <c r="C57" s="2">
        <v>15.23</v>
      </c>
      <c r="D57" s="4">
        <f t="shared" si="9"/>
        <v>0</v>
      </c>
      <c r="E57" s="100">
        <f t="shared" si="5"/>
        <v>1.0799350380002859</v>
      </c>
      <c r="G57" s="8">
        <f t="shared" si="12"/>
        <v>4.7699999999999996</v>
      </c>
      <c r="H57" s="8">
        <f t="shared" si="12"/>
        <v>9.77</v>
      </c>
      <c r="I57" s="8">
        <f t="shared" si="12"/>
        <v>14.77</v>
      </c>
      <c r="J57" s="8">
        <f t="shared" si="12"/>
        <v>19.77</v>
      </c>
      <c r="K57" s="8">
        <f t="shared" si="12"/>
        <v>24.77</v>
      </c>
      <c r="L57" s="8">
        <f t="shared" si="12"/>
        <v>34.769999999999996</v>
      </c>
      <c r="M57" s="8">
        <f t="shared" si="12"/>
        <v>0</v>
      </c>
      <c r="N57" s="8">
        <f t="shared" si="12"/>
        <v>0</v>
      </c>
      <c r="O57" s="8">
        <f t="shared" si="12"/>
        <v>0</v>
      </c>
      <c r="P57" s="8">
        <f t="shared" si="12"/>
        <v>0</v>
      </c>
      <c r="Q57" s="8">
        <f t="shared" si="12"/>
        <v>0</v>
      </c>
      <c r="R57" s="8">
        <f t="shared" si="12"/>
        <v>0</v>
      </c>
      <c r="S57" s="21">
        <f t="shared" si="2"/>
        <v>2</v>
      </c>
      <c r="T57" s="19">
        <f>VLOOKUP($B57,Gas!$B$3:$E$2506,2)</f>
        <v>2.2200000000000002</v>
      </c>
      <c r="U57" s="20">
        <f t="shared" si="3"/>
        <v>6.8603603603603602</v>
      </c>
    </row>
    <row r="58" spans="1:21" x14ac:dyDescent="0.2">
      <c r="A58" s="9">
        <f t="shared" si="8"/>
        <v>2</v>
      </c>
      <c r="B58" s="1">
        <v>35844</v>
      </c>
      <c r="C58" s="2">
        <v>15.48</v>
      </c>
      <c r="D58" s="4">
        <f t="shared" si="9"/>
        <v>1.628170125451061E-2</v>
      </c>
      <c r="E58" s="100">
        <f t="shared" si="5"/>
        <v>1.0500096423709584</v>
      </c>
      <c r="G58" s="8">
        <f t="shared" si="12"/>
        <v>4.5199999999999996</v>
      </c>
      <c r="H58" s="8">
        <f t="shared" si="12"/>
        <v>9.52</v>
      </c>
      <c r="I58" s="8">
        <f t="shared" si="12"/>
        <v>14.52</v>
      </c>
      <c r="J58" s="8">
        <f t="shared" si="12"/>
        <v>19.52</v>
      </c>
      <c r="K58" s="8">
        <f t="shared" si="12"/>
        <v>24.52</v>
      </c>
      <c r="L58" s="8">
        <f t="shared" si="12"/>
        <v>34.519999999999996</v>
      </c>
      <c r="M58" s="8">
        <f t="shared" si="12"/>
        <v>0</v>
      </c>
      <c r="N58" s="8">
        <f t="shared" si="12"/>
        <v>0</v>
      </c>
      <c r="O58" s="8">
        <f t="shared" si="12"/>
        <v>0</v>
      </c>
      <c r="P58" s="8">
        <f t="shared" si="12"/>
        <v>0</v>
      </c>
      <c r="Q58" s="8">
        <f t="shared" si="12"/>
        <v>0</v>
      </c>
      <c r="R58" s="8">
        <f t="shared" si="12"/>
        <v>0</v>
      </c>
      <c r="S58" s="21">
        <f t="shared" si="2"/>
        <v>2</v>
      </c>
      <c r="T58" s="19">
        <f>VLOOKUP($B58,Gas!$B$3:$E$2506,2)</f>
        <v>2.1749999999999998</v>
      </c>
      <c r="U58" s="20">
        <f t="shared" si="3"/>
        <v>7.1172413793103457</v>
      </c>
    </row>
    <row r="59" spans="1:21" x14ac:dyDescent="0.2">
      <c r="A59" s="9">
        <f t="shared" si="8"/>
        <v>2</v>
      </c>
      <c r="B59" s="1">
        <v>35845</v>
      </c>
      <c r="C59" s="2">
        <v>15.89</v>
      </c>
      <c r="D59" s="4">
        <f t="shared" si="9"/>
        <v>2.614111238704353E-2</v>
      </c>
      <c r="E59" s="100">
        <f t="shared" si="5"/>
        <v>0.82214879731631119</v>
      </c>
      <c r="G59" s="8">
        <f t="shared" si="12"/>
        <v>4.1099999999999994</v>
      </c>
      <c r="H59" s="8">
        <f t="shared" si="12"/>
        <v>9.11</v>
      </c>
      <c r="I59" s="8">
        <f t="shared" si="12"/>
        <v>14.11</v>
      </c>
      <c r="J59" s="8">
        <f t="shared" si="12"/>
        <v>19.11</v>
      </c>
      <c r="K59" s="8">
        <f t="shared" si="12"/>
        <v>24.11</v>
      </c>
      <c r="L59" s="8">
        <f t="shared" si="12"/>
        <v>34.11</v>
      </c>
      <c r="M59" s="8">
        <f t="shared" si="12"/>
        <v>0</v>
      </c>
      <c r="N59" s="8">
        <f t="shared" si="12"/>
        <v>0</v>
      </c>
      <c r="O59" s="8">
        <f t="shared" si="12"/>
        <v>0</v>
      </c>
      <c r="P59" s="8">
        <f t="shared" si="12"/>
        <v>0</v>
      </c>
      <c r="Q59" s="8">
        <f t="shared" si="12"/>
        <v>0</v>
      </c>
      <c r="R59" s="8">
        <f t="shared" si="12"/>
        <v>0</v>
      </c>
      <c r="S59" s="21">
        <f t="shared" si="2"/>
        <v>2</v>
      </c>
      <c r="T59" s="19">
        <f>VLOOKUP($B59,Gas!$B$3:$E$2506,2)</f>
        <v>2.1800000000000002</v>
      </c>
      <c r="U59" s="20">
        <f t="shared" si="3"/>
        <v>7.2889908256880735</v>
      </c>
    </row>
    <row r="60" spans="1:21" x14ac:dyDescent="0.2">
      <c r="A60" s="9">
        <f t="shared" si="8"/>
        <v>2</v>
      </c>
      <c r="B60" s="1">
        <v>35846</v>
      </c>
      <c r="C60" s="2">
        <v>16.3</v>
      </c>
      <c r="D60" s="4">
        <f t="shared" si="9"/>
        <v>2.5475127264092109E-2</v>
      </c>
      <c r="E60" s="100">
        <f t="shared" si="5"/>
        <v>0.73470241452984941</v>
      </c>
      <c r="G60" s="8">
        <f t="shared" si="12"/>
        <v>3.6999999999999993</v>
      </c>
      <c r="H60" s="8">
        <f t="shared" si="12"/>
        <v>8.6999999999999993</v>
      </c>
      <c r="I60" s="8">
        <f t="shared" si="12"/>
        <v>13.7</v>
      </c>
      <c r="J60" s="8">
        <f t="shared" si="12"/>
        <v>18.7</v>
      </c>
      <c r="K60" s="8">
        <f t="shared" si="12"/>
        <v>23.7</v>
      </c>
      <c r="L60" s="8">
        <f t="shared" si="12"/>
        <v>33.700000000000003</v>
      </c>
      <c r="M60" s="8">
        <f t="shared" si="12"/>
        <v>0</v>
      </c>
      <c r="N60" s="8">
        <f t="shared" si="12"/>
        <v>0</v>
      </c>
      <c r="O60" s="8">
        <f t="shared" si="12"/>
        <v>0</v>
      </c>
      <c r="P60" s="8">
        <f t="shared" si="12"/>
        <v>0</v>
      </c>
      <c r="Q60" s="8">
        <f t="shared" si="12"/>
        <v>0</v>
      </c>
      <c r="R60" s="8">
        <f t="shared" si="12"/>
        <v>0</v>
      </c>
      <c r="S60" s="21">
        <f t="shared" si="2"/>
        <v>2</v>
      </c>
      <c r="T60" s="19">
        <f>VLOOKUP($B60,Gas!$B$3:$E$2506,2)</f>
        <v>2.2200000000000002</v>
      </c>
      <c r="U60" s="20">
        <f t="shared" si="3"/>
        <v>7.3423423423423424</v>
      </c>
    </row>
    <row r="61" spans="1:21" x14ac:dyDescent="0.2">
      <c r="A61" s="9">
        <f t="shared" si="8"/>
        <v>2</v>
      </c>
      <c r="B61" s="1">
        <v>35849</v>
      </c>
      <c r="C61" s="2">
        <v>16.510000000000002</v>
      </c>
      <c r="D61" s="4">
        <f t="shared" si="9"/>
        <v>1.2801150119320136E-2</v>
      </c>
      <c r="E61" s="100">
        <f t="shared" si="5"/>
        <v>0.55835043325349676</v>
      </c>
      <c r="G61" s="8">
        <f t="shared" si="12"/>
        <v>3.4899999999999984</v>
      </c>
      <c r="H61" s="8">
        <f t="shared" si="12"/>
        <v>8.4899999999999984</v>
      </c>
      <c r="I61" s="8">
        <f t="shared" si="12"/>
        <v>13.489999999999998</v>
      </c>
      <c r="J61" s="8">
        <f t="shared" si="12"/>
        <v>18.489999999999998</v>
      </c>
      <c r="K61" s="8">
        <f t="shared" si="12"/>
        <v>23.49</v>
      </c>
      <c r="L61" s="8">
        <f t="shared" si="12"/>
        <v>33.489999999999995</v>
      </c>
      <c r="M61" s="8">
        <f t="shared" si="12"/>
        <v>0</v>
      </c>
      <c r="N61" s="8">
        <f t="shared" si="12"/>
        <v>0</v>
      </c>
      <c r="O61" s="8">
        <f t="shared" si="12"/>
        <v>0</v>
      </c>
      <c r="P61" s="8">
        <f t="shared" si="12"/>
        <v>0</v>
      </c>
      <c r="Q61" s="8">
        <f t="shared" si="12"/>
        <v>0</v>
      </c>
      <c r="R61" s="8">
        <f t="shared" si="12"/>
        <v>0</v>
      </c>
      <c r="S61" s="21">
        <f t="shared" si="2"/>
        <v>2</v>
      </c>
      <c r="T61" s="19">
        <f>VLOOKUP($B61,Gas!$B$3:$E$2506,2)</f>
        <v>2.19</v>
      </c>
      <c r="U61" s="20">
        <f t="shared" si="3"/>
        <v>7.5388127853881288</v>
      </c>
    </row>
    <row r="62" spans="1:21" x14ac:dyDescent="0.2">
      <c r="A62" s="9">
        <f t="shared" si="8"/>
        <v>2</v>
      </c>
      <c r="B62" s="1">
        <v>35850</v>
      </c>
      <c r="C62" s="2">
        <v>15.9</v>
      </c>
      <c r="D62" s="4">
        <f t="shared" si="9"/>
        <v>-3.7647148705850925E-2</v>
      </c>
      <c r="E62" s="100">
        <f t="shared" si="5"/>
        <v>0.41207716844359432</v>
      </c>
      <c r="G62" s="8">
        <f t="shared" si="12"/>
        <v>4.0999999999999996</v>
      </c>
      <c r="H62" s="8">
        <f t="shared" si="12"/>
        <v>9.1</v>
      </c>
      <c r="I62" s="8">
        <f t="shared" si="12"/>
        <v>14.1</v>
      </c>
      <c r="J62" s="8">
        <f t="shared" si="12"/>
        <v>19.100000000000001</v>
      </c>
      <c r="K62" s="8">
        <f t="shared" si="12"/>
        <v>24.1</v>
      </c>
      <c r="L62" s="8">
        <f t="shared" si="12"/>
        <v>34.1</v>
      </c>
      <c r="M62" s="8">
        <f t="shared" si="12"/>
        <v>0</v>
      </c>
      <c r="N62" s="8">
        <f t="shared" si="12"/>
        <v>0</v>
      </c>
      <c r="O62" s="8">
        <f t="shared" si="12"/>
        <v>0</v>
      </c>
      <c r="P62" s="8">
        <f t="shared" si="12"/>
        <v>0</v>
      </c>
      <c r="Q62" s="8">
        <f t="shared" si="12"/>
        <v>0</v>
      </c>
      <c r="R62" s="8">
        <f t="shared" si="12"/>
        <v>0</v>
      </c>
      <c r="S62" s="21">
        <f t="shared" si="2"/>
        <v>2</v>
      </c>
      <c r="T62" s="19">
        <f>VLOOKUP($B62,Gas!$B$3:$E$2506,2)</f>
        <v>2.19</v>
      </c>
      <c r="U62" s="20">
        <f t="shared" si="3"/>
        <v>7.2602739726027403</v>
      </c>
    </row>
    <row r="63" spans="1:21" x14ac:dyDescent="0.2">
      <c r="A63" s="9">
        <f t="shared" si="8"/>
        <v>2</v>
      </c>
      <c r="B63" s="1">
        <v>35851</v>
      </c>
      <c r="C63" s="2">
        <v>15.26</v>
      </c>
      <c r="D63" s="4">
        <f t="shared" si="9"/>
        <v>-4.1084083369874888E-2</v>
      </c>
      <c r="E63" s="100">
        <f t="shared" si="5"/>
        <v>0.4303130280951416</v>
      </c>
      <c r="G63" s="8">
        <f t="shared" si="12"/>
        <v>4.74</v>
      </c>
      <c r="H63" s="8">
        <f t="shared" si="12"/>
        <v>9.74</v>
      </c>
      <c r="I63" s="8">
        <f t="shared" si="12"/>
        <v>14.74</v>
      </c>
      <c r="J63" s="8">
        <f t="shared" si="12"/>
        <v>19.740000000000002</v>
      </c>
      <c r="K63" s="8">
        <f t="shared" si="12"/>
        <v>24.740000000000002</v>
      </c>
      <c r="L63" s="8">
        <f t="shared" si="12"/>
        <v>34.74</v>
      </c>
      <c r="M63" s="8">
        <f t="shared" si="12"/>
        <v>0</v>
      </c>
      <c r="N63" s="8">
        <f t="shared" si="12"/>
        <v>0</v>
      </c>
      <c r="O63" s="8">
        <f t="shared" si="12"/>
        <v>0</v>
      </c>
      <c r="P63" s="8">
        <f t="shared" si="12"/>
        <v>0</v>
      </c>
      <c r="Q63" s="8">
        <f t="shared" si="12"/>
        <v>0</v>
      </c>
      <c r="R63" s="8">
        <f t="shared" si="12"/>
        <v>0</v>
      </c>
      <c r="S63" s="21">
        <f t="shared" si="2"/>
        <v>2</v>
      </c>
      <c r="T63" s="19">
        <f>VLOOKUP($B63,Gas!$B$3:$E$2506,2)</f>
        <v>2.1850000000000001</v>
      </c>
      <c r="U63" s="20">
        <f t="shared" si="3"/>
        <v>6.9839816933638446</v>
      </c>
    </row>
    <row r="64" spans="1:21" x14ac:dyDescent="0.2">
      <c r="A64" s="9">
        <f t="shared" si="8"/>
        <v>2</v>
      </c>
      <c r="B64" s="1">
        <v>35852</v>
      </c>
      <c r="C64" s="2">
        <v>14.57</v>
      </c>
      <c r="D64" s="4">
        <f t="shared" si="9"/>
        <v>-4.6270405649197412E-2</v>
      </c>
      <c r="E64" s="100">
        <f t="shared" si="5"/>
        <v>0.45188632820397057</v>
      </c>
      <c r="G64" s="8">
        <f t="shared" ref="G64:R73" si="13">IF(G$1="P",MAX(0,G$2-$C64),IF(G$1="C",MAX(0,$C64-G$2)))</f>
        <v>5.43</v>
      </c>
      <c r="H64" s="8">
        <f t="shared" si="13"/>
        <v>10.43</v>
      </c>
      <c r="I64" s="8">
        <f t="shared" si="13"/>
        <v>15.43</v>
      </c>
      <c r="J64" s="8">
        <f t="shared" si="13"/>
        <v>20.43</v>
      </c>
      <c r="K64" s="8">
        <f t="shared" si="13"/>
        <v>25.43</v>
      </c>
      <c r="L64" s="8">
        <f t="shared" si="13"/>
        <v>35.43</v>
      </c>
      <c r="M64" s="8">
        <f t="shared" si="13"/>
        <v>0</v>
      </c>
      <c r="N64" s="8">
        <f t="shared" si="13"/>
        <v>0</v>
      </c>
      <c r="O64" s="8">
        <f t="shared" si="13"/>
        <v>0</v>
      </c>
      <c r="P64" s="8">
        <f t="shared" si="13"/>
        <v>0</v>
      </c>
      <c r="Q64" s="8">
        <f t="shared" si="13"/>
        <v>0</v>
      </c>
      <c r="R64" s="8">
        <f t="shared" si="13"/>
        <v>0</v>
      </c>
      <c r="S64" s="21">
        <f t="shared" si="2"/>
        <v>2</v>
      </c>
      <c r="T64" s="19">
        <f>VLOOKUP($B64,Gas!$B$3:$E$2506,2)</f>
        <v>2.2050000000000001</v>
      </c>
      <c r="U64" s="20">
        <f t="shared" si="3"/>
        <v>6.6077097505668929</v>
      </c>
    </row>
    <row r="65" spans="1:21" x14ac:dyDescent="0.2">
      <c r="A65" s="9">
        <f t="shared" si="8"/>
        <v>2</v>
      </c>
      <c r="B65" s="1">
        <v>35853</v>
      </c>
      <c r="C65" s="2">
        <v>14.53</v>
      </c>
      <c r="D65" s="4">
        <f t="shared" si="9"/>
        <v>-2.7491426249219978E-3</v>
      </c>
      <c r="E65" s="100">
        <f t="shared" si="5"/>
        <v>0.43511456363284434</v>
      </c>
      <c r="G65" s="8">
        <f t="shared" si="13"/>
        <v>5.4700000000000006</v>
      </c>
      <c r="H65" s="8">
        <f t="shared" si="13"/>
        <v>10.47</v>
      </c>
      <c r="I65" s="8">
        <f t="shared" si="13"/>
        <v>15.47</v>
      </c>
      <c r="J65" s="8">
        <f t="shared" si="13"/>
        <v>20.47</v>
      </c>
      <c r="K65" s="8">
        <f t="shared" si="13"/>
        <v>25.47</v>
      </c>
      <c r="L65" s="8">
        <f t="shared" si="13"/>
        <v>35.47</v>
      </c>
      <c r="M65" s="8">
        <f t="shared" si="13"/>
        <v>0</v>
      </c>
      <c r="N65" s="8">
        <f t="shared" si="13"/>
        <v>0</v>
      </c>
      <c r="O65" s="8">
        <f t="shared" si="13"/>
        <v>0</v>
      </c>
      <c r="P65" s="8">
        <f t="shared" si="13"/>
        <v>0</v>
      </c>
      <c r="Q65" s="8">
        <f t="shared" si="13"/>
        <v>0</v>
      </c>
      <c r="R65" s="8">
        <f t="shared" si="13"/>
        <v>0</v>
      </c>
      <c r="S65" s="21">
        <f t="shared" si="2"/>
        <v>2</v>
      </c>
      <c r="T65" s="19">
        <f>VLOOKUP($B65,Gas!$B$3:$E$2506,2)</f>
        <v>2.2200000000000002</v>
      </c>
      <c r="U65" s="20">
        <f t="shared" si="3"/>
        <v>6.5450450450450441</v>
      </c>
    </row>
    <row r="66" spans="1:21" x14ac:dyDescent="0.2">
      <c r="A66" s="9">
        <f t="shared" si="8"/>
        <v>3</v>
      </c>
      <c r="B66" s="1">
        <v>35856</v>
      </c>
      <c r="C66" s="2">
        <v>20.84</v>
      </c>
      <c r="D66" s="4">
        <f t="shared" si="9"/>
        <v>0.36065873930297465</v>
      </c>
      <c r="E66" s="100">
        <f t="shared" si="5"/>
        <v>1.8801212216992791</v>
      </c>
      <c r="G66" s="8">
        <f t="shared" si="13"/>
        <v>0</v>
      </c>
      <c r="H66" s="8">
        <f t="shared" si="13"/>
        <v>4.16</v>
      </c>
      <c r="I66" s="8">
        <f t="shared" si="13"/>
        <v>9.16</v>
      </c>
      <c r="J66" s="8">
        <f t="shared" si="13"/>
        <v>14.16</v>
      </c>
      <c r="K66" s="8">
        <f t="shared" si="13"/>
        <v>19.16</v>
      </c>
      <c r="L66" s="8">
        <f t="shared" si="13"/>
        <v>29.16</v>
      </c>
      <c r="M66" s="8">
        <f t="shared" si="13"/>
        <v>0</v>
      </c>
      <c r="N66" s="8">
        <f t="shared" si="13"/>
        <v>0</v>
      </c>
      <c r="O66" s="8">
        <f t="shared" si="13"/>
        <v>0</v>
      </c>
      <c r="P66" s="8">
        <f t="shared" si="13"/>
        <v>0</v>
      </c>
      <c r="Q66" s="8">
        <f t="shared" si="13"/>
        <v>0</v>
      </c>
      <c r="R66" s="8">
        <f t="shared" si="13"/>
        <v>0</v>
      </c>
      <c r="S66" s="21">
        <f t="shared" si="2"/>
        <v>3</v>
      </c>
      <c r="T66" s="19">
        <f>VLOOKUP($B66,Gas!$B$3:$E$2506,2)</f>
        <v>2.23</v>
      </c>
      <c r="U66" s="20">
        <f t="shared" si="3"/>
        <v>9.3452914798206272</v>
      </c>
    </row>
    <row r="67" spans="1:21" x14ac:dyDescent="0.2">
      <c r="A67" s="9">
        <f t="shared" si="8"/>
        <v>3</v>
      </c>
      <c r="B67" s="1">
        <v>35857</v>
      </c>
      <c r="C67" s="2">
        <v>19.97</v>
      </c>
      <c r="D67" s="4">
        <f t="shared" si="9"/>
        <v>-4.2643069457442312E-2</v>
      </c>
      <c r="E67" s="100">
        <f t="shared" si="5"/>
        <v>1.9117039430876883</v>
      </c>
      <c r="G67" s="8">
        <f t="shared" si="13"/>
        <v>3.0000000000001137E-2</v>
      </c>
      <c r="H67" s="8">
        <f t="shared" si="13"/>
        <v>5.0300000000000011</v>
      </c>
      <c r="I67" s="8">
        <f t="shared" si="13"/>
        <v>10.030000000000001</v>
      </c>
      <c r="J67" s="8">
        <f t="shared" si="13"/>
        <v>15.030000000000001</v>
      </c>
      <c r="K67" s="8">
        <f t="shared" si="13"/>
        <v>20.03</v>
      </c>
      <c r="L67" s="8">
        <f t="shared" si="13"/>
        <v>30.03</v>
      </c>
      <c r="M67" s="8">
        <f t="shared" si="13"/>
        <v>0</v>
      </c>
      <c r="N67" s="8">
        <f t="shared" si="13"/>
        <v>0</v>
      </c>
      <c r="O67" s="8">
        <f t="shared" si="13"/>
        <v>0</v>
      </c>
      <c r="P67" s="8">
        <f t="shared" si="13"/>
        <v>0</v>
      </c>
      <c r="Q67" s="8">
        <f t="shared" si="13"/>
        <v>0</v>
      </c>
      <c r="R67" s="8">
        <f t="shared" si="13"/>
        <v>0</v>
      </c>
      <c r="S67" s="21">
        <f t="shared" si="2"/>
        <v>3</v>
      </c>
      <c r="T67" s="19">
        <f>VLOOKUP($B67,Gas!$B$3:$E$2506,2)</f>
        <v>2.2749999999999999</v>
      </c>
      <c r="U67" s="20">
        <f t="shared" si="3"/>
        <v>8.778021978021977</v>
      </c>
    </row>
    <row r="68" spans="1:21" x14ac:dyDescent="0.2">
      <c r="A68" s="9">
        <f t="shared" si="8"/>
        <v>3</v>
      </c>
      <c r="B68" s="1">
        <v>35858</v>
      </c>
      <c r="C68" s="2">
        <v>20.49</v>
      </c>
      <c r="D68" s="4">
        <f t="shared" si="9"/>
        <v>2.5705814823084518E-2</v>
      </c>
      <c r="E68" s="100">
        <f t="shared" si="5"/>
        <v>1.9108035354549062</v>
      </c>
      <c r="G68" s="8">
        <f t="shared" si="13"/>
        <v>0</v>
      </c>
      <c r="H68" s="8">
        <f t="shared" si="13"/>
        <v>4.5100000000000016</v>
      </c>
      <c r="I68" s="8">
        <f t="shared" si="13"/>
        <v>9.5100000000000016</v>
      </c>
      <c r="J68" s="8">
        <f t="shared" si="13"/>
        <v>14.510000000000002</v>
      </c>
      <c r="K68" s="8">
        <f t="shared" si="13"/>
        <v>19.510000000000002</v>
      </c>
      <c r="L68" s="8">
        <f t="shared" si="13"/>
        <v>29.51</v>
      </c>
      <c r="M68" s="8">
        <f t="shared" si="13"/>
        <v>0</v>
      </c>
      <c r="N68" s="8">
        <f t="shared" si="13"/>
        <v>0</v>
      </c>
      <c r="O68" s="8">
        <f t="shared" si="13"/>
        <v>0</v>
      </c>
      <c r="P68" s="8">
        <f t="shared" si="13"/>
        <v>0</v>
      </c>
      <c r="Q68" s="8">
        <f t="shared" si="13"/>
        <v>0</v>
      </c>
      <c r="R68" s="8">
        <f t="shared" si="13"/>
        <v>0</v>
      </c>
      <c r="S68" s="21">
        <f t="shared" ref="S68:S131" si="14">A68</f>
        <v>3</v>
      </c>
      <c r="T68" s="19">
        <f>VLOOKUP($B68,Gas!$B$3:$E$2506,2)</f>
        <v>2.2349999999999999</v>
      </c>
      <c r="U68" s="20">
        <f t="shared" ref="U68:U131" si="15">C68/T68</f>
        <v>9.1677852348993287</v>
      </c>
    </row>
    <row r="69" spans="1:21" x14ac:dyDescent="0.2">
      <c r="A69" s="9">
        <f t="shared" si="8"/>
        <v>3</v>
      </c>
      <c r="B69" s="1">
        <v>35859</v>
      </c>
      <c r="C69" s="2">
        <v>20.83</v>
      </c>
      <c r="D69" s="4">
        <f t="shared" si="9"/>
        <v>1.6457293022072186E-2</v>
      </c>
      <c r="E69" s="100">
        <f t="shared" si="5"/>
        <v>1.9116839440655862</v>
      </c>
      <c r="G69" s="8">
        <f t="shared" si="13"/>
        <v>0</v>
      </c>
      <c r="H69" s="8">
        <f t="shared" si="13"/>
        <v>4.1700000000000017</v>
      </c>
      <c r="I69" s="8">
        <f t="shared" si="13"/>
        <v>9.1700000000000017</v>
      </c>
      <c r="J69" s="8">
        <f t="shared" si="13"/>
        <v>14.170000000000002</v>
      </c>
      <c r="K69" s="8">
        <f t="shared" si="13"/>
        <v>19.170000000000002</v>
      </c>
      <c r="L69" s="8">
        <f t="shared" si="13"/>
        <v>29.17</v>
      </c>
      <c r="M69" s="8">
        <f t="shared" si="13"/>
        <v>0</v>
      </c>
      <c r="N69" s="8">
        <f t="shared" si="13"/>
        <v>0</v>
      </c>
      <c r="O69" s="8">
        <f t="shared" si="13"/>
        <v>0</v>
      </c>
      <c r="P69" s="8">
        <f t="shared" si="13"/>
        <v>0</v>
      </c>
      <c r="Q69" s="8">
        <f t="shared" si="13"/>
        <v>0</v>
      </c>
      <c r="R69" s="8">
        <f t="shared" si="13"/>
        <v>0</v>
      </c>
      <c r="S69" s="21">
        <f t="shared" si="14"/>
        <v>3</v>
      </c>
      <c r="T69" s="19">
        <f>VLOOKUP($B69,Gas!$B$3:$E$2506,2)</f>
        <v>2.19</v>
      </c>
      <c r="U69" s="20">
        <f t="shared" si="15"/>
        <v>9.5114155251141543</v>
      </c>
    </row>
    <row r="70" spans="1:21" x14ac:dyDescent="0.2">
      <c r="A70" s="9">
        <f t="shared" si="8"/>
        <v>3</v>
      </c>
      <c r="B70" s="1">
        <v>35860</v>
      </c>
      <c r="C70" s="2">
        <v>19.09</v>
      </c>
      <c r="D70" s="4">
        <f t="shared" si="9"/>
        <v>-8.7229617535224346E-2</v>
      </c>
      <c r="E70" s="100">
        <f t="shared" si="5"/>
        <v>1.9955157884331962</v>
      </c>
      <c r="G70" s="8">
        <f t="shared" si="13"/>
        <v>0.91000000000000014</v>
      </c>
      <c r="H70" s="8">
        <f t="shared" si="13"/>
        <v>5.91</v>
      </c>
      <c r="I70" s="8">
        <f t="shared" si="13"/>
        <v>10.91</v>
      </c>
      <c r="J70" s="8">
        <f t="shared" si="13"/>
        <v>15.91</v>
      </c>
      <c r="K70" s="8">
        <f t="shared" si="13"/>
        <v>20.91</v>
      </c>
      <c r="L70" s="8">
        <f t="shared" si="13"/>
        <v>30.91</v>
      </c>
      <c r="M70" s="8">
        <f t="shared" si="13"/>
        <v>0</v>
      </c>
      <c r="N70" s="8">
        <f t="shared" si="13"/>
        <v>0</v>
      </c>
      <c r="O70" s="8">
        <f t="shared" si="13"/>
        <v>0</v>
      </c>
      <c r="P70" s="8">
        <f t="shared" si="13"/>
        <v>0</v>
      </c>
      <c r="Q70" s="8">
        <f t="shared" si="13"/>
        <v>0</v>
      </c>
      <c r="R70" s="8">
        <f t="shared" si="13"/>
        <v>0</v>
      </c>
      <c r="S70" s="21">
        <f t="shared" si="14"/>
        <v>3</v>
      </c>
      <c r="T70" s="19">
        <f>VLOOKUP($B70,Gas!$B$3:$E$2506,2)</f>
        <v>2.1150000000000002</v>
      </c>
      <c r="U70" s="20">
        <f t="shared" si="15"/>
        <v>9.0260047281323867</v>
      </c>
    </row>
    <row r="71" spans="1:21" x14ac:dyDescent="0.2">
      <c r="A71" s="9">
        <f t="shared" si="8"/>
        <v>3</v>
      </c>
      <c r="B71" s="1">
        <v>35863</v>
      </c>
      <c r="C71" s="2">
        <v>20.79</v>
      </c>
      <c r="D71" s="4">
        <f t="shared" si="9"/>
        <v>8.5307464132265212E-2</v>
      </c>
      <c r="E71" s="100">
        <f t="shared" si="5"/>
        <v>2.0251994562737972</v>
      </c>
      <c r="G71" s="8">
        <f t="shared" si="13"/>
        <v>0</v>
      </c>
      <c r="H71" s="8">
        <f t="shared" si="13"/>
        <v>4.2100000000000009</v>
      </c>
      <c r="I71" s="8">
        <f t="shared" si="13"/>
        <v>9.2100000000000009</v>
      </c>
      <c r="J71" s="8">
        <f t="shared" si="13"/>
        <v>14.21</v>
      </c>
      <c r="K71" s="8">
        <f t="shared" si="13"/>
        <v>19.21</v>
      </c>
      <c r="L71" s="8">
        <f t="shared" si="13"/>
        <v>29.21</v>
      </c>
      <c r="M71" s="8">
        <f t="shared" si="13"/>
        <v>0</v>
      </c>
      <c r="N71" s="8">
        <f t="shared" si="13"/>
        <v>0</v>
      </c>
      <c r="O71" s="8">
        <f t="shared" si="13"/>
        <v>0</v>
      </c>
      <c r="P71" s="8">
        <f t="shared" si="13"/>
        <v>0</v>
      </c>
      <c r="Q71" s="8">
        <f t="shared" si="13"/>
        <v>0</v>
      </c>
      <c r="R71" s="8">
        <f t="shared" si="13"/>
        <v>0</v>
      </c>
      <c r="S71" s="21">
        <f t="shared" si="14"/>
        <v>3</v>
      </c>
      <c r="T71" s="19">
        <f>VLOOKUP($B71,Gas!$B$3:$E$2506,2)</f>
        <v>2.09</v>
      </c>
      <c r="U71" s="20">
        <f t="shared" si="15"/>
        <v>9.9473684210526319</v>
      </c>
    </row>
    <row r="72" spans="1:21" x14ac:dyDescent="0.2">
      <c r="A72" s="9">
        <f t="shared" si="8"/>
        <v>3</v>
      </c>
      <c r="B72" s="1">
        <v>35864</v>
      </c>
      <c r="C72" s="2">
        <v>30.81</v>
      </c>
      <c r="D72" s="4">
        <f t="shared" si="9"/>
        <v>0.39336721073865499</v>
      </c>
      <c r="E72" s="100">
        <f t="shared" si="5"/>
        <v>2.7004342927274023</v>
      </c>
      <c r="G72" s="8">
        <f t="shared" si="13"/>
        <v>0</v>
      </c>
      <c r="H72" s="8">
        <f t="shared" si="13"/>
        <v>0</v>
      </c>
      <c r="I72" s="8">
        <f t="shared" si="13"/>
        <v>0</v>
      </c>
      <c r="J72" s="8">
        <f t="shared" si="13"/>
        <v>4.1900000000000013</v>
      </c>
      <c r="K72" s="8">
        <f t="shared" si="13"/>
        <v>9.1900000000000013</v>
      </c>
      <c r="L72" s="8">
        <f t="shared" si="13"/>
        <v>19.190000000000001</v>
      </c>
      <c r="M72" s="8">
        <f t="shared" si="13"/>
        <v>5.8099999999999987</v>
      </c>
      <c r="N72" s="8">
        <f t="shared" si="13"/>
        <v>0.80999999999999872</v>
      </c>
      <c r="O72" s="8">
        <f t="shared" si="13"/>
        <v>0</v>
      </c>
      <c r="P72" s="8">
        <f t="shared" si="13"/>
        <v>0</v>
      </c>
      <c r="Q72" s="8">
        <f t="shared" si="13"/>
        <v>0</v>
      </c>
      <c r="R72" s="8">
        <f t="shared" si="13"/>
        <v>0</v>
      </c>
      <c r="S72" s="21">
        <f t="shared" si="14"/>
        <v>3</v>
      </c>
      <c r="T72" s="19">
        <f>VLOOKUP($B72,Gas!$B$3:$E$2506,2)</f>
        <v>2.165</v>
      </c>
      <c r="U72" s="20">
        <f t="shared" si="15"/>
        <v>14.23094688221709</v>
      </c>
    </row>
    <row r="73" spans="1:21" x14ac:dyDescent="0.2">
      <c r="A73" s="9">
        <f t="shared" si="8"/>
        <v>3</v>
      </c>
      <c r="B73" s="1">
        <v>35865</v>
      </c>
      <c r="C73" s="2">
        <v>49.51</v>
      </c>
      <c r="D73" s="4">
        <f t="shared" si="9"/>
        <v>0.47433535676475508</v>
      </c>
      <c r="E73" s="100">
        <f t="shared" si="5"/>
        <v>3.2959266424511231</v>
      </c>
      <c r="G73" s="8">
        <f t="shared" si="13"/>
        <v>0</v>
      </c>
      <c r="H73" s="8">
        <f t="shared" si="13"/>
        <v>0</v>
      </c>
      <c r="I73" s="8">
        <f t="shared" si="13"/>
        <v>0</v>
      </c>
      <c r="J73" s="8">
        <f t="shared" si="13"/>
        <v>0</v>
      </c>
      <c r="K73" s="8">
        <f t="shared" si="13"/>
        <v>0</v>
      </c>
      <c r="L73" s="8">
        <f t="shared" si="13"/>
        <v>0.49000000000000199</v>
      </c>
      <c r="M73" s="8">
        <f t="shared" si="13"/>
        <v>24.509999999999998</v>
      </c>
      <c r="N73" s="8">
        <f t="shared" si="13"/>
        <v>19.509999999999998</v>
      </c>
      <c r="O73" s="8">
        <f t="shared" si="13"/>
        <v>14.509999999999998</v>
      </c>
      <c r="P73" s="8">
        <f t="shared" si="13"/>
        <v>9.509999999999998</v>
      </c>
      <c r="Q73" s="8">
        <f t="shared" si="13"/>
        <v>0</v>
      </c>
      <c r="R73" s="8">
        <f t="shared" si="13"/>
        <v>0</v>
      </c>
      <c r="S73" s="21">
        <f t="shared" si="14"/>
        <v>3</v>
      </c>
      <c r="T73" s="19">
        <f>VLOOKUP($B73,Gas!$B$3:$E$2506,2)</f>
        <v>2.23</v>
      </c>
      <c r="U73" s="20">
        <f t="shared" si="15"/>
        <v>22.201793721973093</v>
      </c>
    </row>
    <row r="74" spans="1:21" x14ac:dyDescent="0.2">
      <c r="A74" s="9">
        <f t="shared" si="8"/>
        <v>3</v>
      </c>
      <c r="B74" s="1">
        <v>35866</v>
      </c>
      <c r="C74" s="2">
        <v>53.5</v>
      </c>
      <c r="D74" s="4">
        <f t="shared" si="9"/>
        <v>7.7506984528629294E-2</v>
      </c>
      <c r="E74" s="100">
        <f t="shared" si="5"/>
        <v>3.1809823869219391</v>
      </c>
      <c r="G74" s="8">
        <f t="shared" ref="G74:R83" si="16">IF(G$1="P",MAX(0,G$2-$C74),IF(G$1="C",MAX(0,$C74-G$2)))</f>
        <v>0</v>
      </c>
      <c r="H74" s="8">
        <f t="shared" si="16"/>
        <v>0</v>
      </c>
      <c r="I74" s="8">
        <f t="shared" si="16"/>
        <v>0</v>
      </c>
      <c r="J74" s="8">
        <f t="shared" si="16"/>
        <v>0</v>
      </c>
      <c r="K74" s="8">
        <f t="shared" si="16"/>
        <v>0</v>
      </c>
      <c r="L74" s="8">
        <f t="shared" si="16"/>
        <v>0</v>
      </c>
      <c r="M74" s="8">
        <f t="shared" si="16"/>
        <v>28.5</v>
      </c>
      <c r="N74" s="8">
        <f t="shared" si="16"/>
        <v>23.5</v>
      </c>
      <c r="O74" s="8">
        <f t="shared" si="16"/>
        <v>18.5</v>
      </c>
      <c r="P74" s="8">
        <f t="shared" si="16"/>
        <v>13.5</v>
      </c>
      <c r="Q74" s="8">
        <f t="shared" si="16"/>
        <v>3.5</v>
      </c>
      <c r="R74" s="8">
        <f t="shared" si="16"/>
        <v>0</v>
      </c>
      <c r="S74" s="21">
        <f t="shared" si="14"/>
        <v>3</v>
      </c>
      <c r="T74" s="19">
        <f>VLOOKUP($B74,Gas!$B$3:$E$2506,2)</f>
        <v>2.25</v>
      </c>
      <c r="U74" s="20">
        <f t="shared" si="15"/>
        <v>23.777777777777779</v>
      </c>
    </row>
    <row r="75" spans="1:21" x14ac:dyDescent="0.2">
      <c r="A75" s="9">
        <f t="shared" si="8"/>
        <v>3</v>
      </c>
      <c r="B75" s="1">
        <v>35867</v>
      </c>
      <c r="C75" s="2">
        <v>35.22</v>
      </c>
      <c r="D75" s="4">
        <f t="shared" si="9"/>
        <v>-0.41806755083390079</v>
      </c>
      <c r="E75" s="100">
        <f t="shared" si="5"/>
        <v>4.1827612122088658</v>
      </c>
      <c r="G75" s="8">
        <f t="shared" si="16"/>
        <v>0</v>
      </c>
      <c r="H75" s="8">
        <f t="shared" si="16"/>
        <v>0</v>
      </c>
      <c r="I75" s="8">
        <f t="shared" si="16"/>
        <v>0</v>
      </c>
      <c r="J75" s="8">
        <f t="shared" si="16"/>
        <v>0</v>
      </c>
      <c r="K75" s="8">
        <f t="shared" si="16"/>
        <v>4.7800000000000011</v>
      </c>
      <c r="L75" s="8">
        <f t="shared" si="16"/>
        <v>14.780000000000001</v>
      </c>
      <c r="M75" s="8">
        <f t="shared" si="16"/>
        <v>10.219999999999999</v>
      </c>
      <c r="N75" s="8">
        <f t="shared" si="16"/>
        <v>5.2199999999999989</v>
      </c>
      <c r="O75" s="8">
        <f t="shared" si="16"/>
        <v>0.21999999999999886</v>
      </c>
      <c r="P75" s="8">
        <f t="shared" si="16"/>
        <v>0</v>
      </c>
      <c r="Q75" s="8">
        <f t="shared" si="16"/>
        <v>0</v>
      </c>
      <c r="R75" s="8">
        <f t="shared" si="16"/>
        <v>0</v>
      </c>
      <c r="S75" s="21">
        <f t="shared" si="14"/>
        <v>3</v>
      </c>
      <c r="T75" s="19">
        <f>VLOOKUP($B75,Gas!$B$3:$E$2506,2)</f>
        <v>2.2450000000000001</v>
      </c>
      <c r="U75" s="20">
        <f t="shared" si="15"/>
        <v>15.688195991091312</v>
      </c>
    </row>
    <row r="76" spans="1:21" x14ac:dyDescent="0.2">
      <c r="A76" s="9">
        <f t="shared" si="8"/>
        <v>3</v>
      </c>
      <c r="B76" s="1">
        <v>35870</v>
      </c>
      <c r="C76" s="2">
        <v>26.96</v>
      </c>
      <c r="D76" s="4">
        <f t="shared" si="9"/>
        <v>-0.26725981702395374</v>
      </c>
      <c r="E76" s="100">
        <f t="shared" si="5"/>
        <v>4.2260904130729209</v>
      </c>
      <c r="G76" s="8">
        <f t="shared" si="16"/>
        <v>0</v>
      </c>
      <c r="H76" s="8">
        <f t="shared" si="16"/>
        <v>0</v>
      </c>
      <c r="I76" s="8">
        <f t="shared" si="16"/>
        <v>3.0399999999999991</v>
      </c>
      <c r="J76" s="8">
        <f t="shared" si="16"/>
        <v>8.0399999999999991</v>
      </c>
      <c r="K76" s="8">
        <f t="shared" si="16"/>
        <v>13.04</v>
      </c>
      <c r="L76" s="8">
        <f t="shared" si="16"/>
        <v>23.04</v>
      </c>
      <c r="M76" s="8">
        <f t="shared" si="16"/>
        <v>1.9600000000000009</v>
      </c>
      <c r="N76" s="8">
        <f t="shared" si="16"/>
        <v>0</v>
      </c>
      <c r="O76" s="8">
        <f t="shared" si="16"/>
        <v>0</v>
      </c>
      <c r="P76" s="8">
        <f t="shared" si="16"/>
        <v>0</v>
      </c>
      <c r="Q76" s="8">
        <f t="shared" si="16"/>
        <v>0</v>
      </c>
      <c r="R76" s="8">
        <f t="shared" si="16"/>
        <v>0</v>
      </c>
      <c r="S76" s="21">
        <f t="shared" si="14"/>
        <v>3</v>
      </c>
      <c r="T76" s="19">
        <f>VLOOKUP($B76,Gas!$B$3:$E$2506,2)</f>
        <v>2.2050000000000001</v>
      </c>
      <c r="U76" s="20">
        <f t="shared" si="15"/>
        <v>12.226757369614512</v>
      </c>
    </row>
    <row r="77" spans="1:21" x14ac:dyDescent="0.2">
      <c r="A77" s="9">
        <f t="shared" si="8"/>
        <v>3</v>
      </c>
      <c r="B77" s="1">
        <v>35871</v>
      </c>
      <c r="C77" s="2">
        <v>19.87</v>
      </c>
      <c r="D77" s="4">
        <f t="shared" si="9"/>
        <v>-0.3051432294803807</v>
      </c>
      <c r="E77" s="100">
        <f t="shared" ref="E77:E140" si="17">STDEV(D68:D77)*SQRT(trade_day)</f>
        <v>4.5365040506489374</v>
      </c>
      <c r="G77" s="8">
        <f t="shared" si="16"/>
        <v>0.12999999999999901</v>
      </c>
      <c r="H77" s="8">
        <f t="shared" si="16"/>
        <v>5.129999999999999</v>
      </c>
      <c r="I77" s="8">
        <f t="shared" si="16"/>
        <v>10.129999999999999</v>
      </c>
      <c r="J77" s="8">
        <f t="shared" si="16"/>
        <v>15.129999999999999</v>
      </c>
      <c r="K77" s="8">
        <f t="shared" si="16"/>
        <v>20.13</v>
      </c>
      <c r="L77" s="8">
        <f t="shared" si="16"/>
        <v>30.13</v>
      </c>
      <c r="M77" s="8">
        <f t="shared" si="16"/>
        <v>0</v>
      </c>
      <c r="N77" s="8">
        <f t="shared" si="16"/>
        <v>0</v>
      </c>
      <c r="O77" s="8">
        <f t="shared" si="16"/>
        <v>0</v>
      </c>
      <c r="P77" s="8">
        <f t="shared" si="16"/>
        <v>0</v>
      </c>
      <c r="Q77" s="8">
        <f t="shared" si="16"/>
        <v>0</v>
      </c>
      <c r="R77" s="8">
        <f t="shared" si="16"/>
        <v>0</v>
      </c>
      <c r="S77" s="21">
        <f t="shared" si="14"/>
        <v>3</v>
      </c>
      <c r="T77" s="19">
        <f>VLOOKUP($B77,Gas!$B$3:$E$2506,2)</f>
        <v>2.2000000000000002</v>
      </c>
      <c r="U77" s="20">
        <f t="shared" si="15"/>
        <v>9.0318181818181813</v>
      </c>
    </row>
    <row r="78" spans="1:21" x14ac:dyDescent="0.2">
      <c r="A78" s="9">
        <f t="shared" si="8"/>
        <v>3</v>
      </c>
      <c r="B78" s="1">
        <v>35872</v>
      </c>
      <c r="C78" s="2">
        <v>17.39</v>
      </c>
      <c r="D78" s="4">
        <f t="shared" si="9"/>
        <v>-0.13331572819753382</v>
      </c>
      <c r="E78" s="100">
        <f t="shared" si="17"/>
        <v>4.5804510115500223</v>
      </c>
      <c r="G78" s="8">
        <f t="shared" si="16"/>
        <v>2.6099999999999994</v>
      </c>
      <c r="H78" s="8">
        <f t="shared" si="16"/>
        <v>7.6099999999999994</v>
      </c>
      <c r="I78" s="8">
        <f t="shared" si="16"/>
        <v>12.61</v>
      </c>
      <c r="J78" s="8">
        <f t="shared" si="16"/>
        <v>17.61</v>
      </c>
      <c r="K78" s="8">
        <f t="shared" si="16"/>
        <v>22.61</v>
      </c>
      <c r="L78" s="8">
        <f t="shared" si="16"/>
        <v>32.61</v>
      </c>
      <c r="M78" s="8">
        <f t="shared" si="16"/>
        <v>0</v>
      </c>
      <c r="N78" s="8">
        <f t="shared" si="16"/>
        <v>0</v>
      </c>
      <c r="O78" s="8">
        <f t="shared" si="16"/>
        <v>0</v>
      </c>
      <c r="P78" s="8">
        <f t="shared" si="16"/>
        <v>0</v>
      </c>
      <c r="Q78" s="8">
        <f t="shared" si="16"/>
        <v>0</v>
      </c>
      <c r="R78" s="8">
        <f t="shared" si="16"/>
        <v>0</v>
      </c>
      <c r="S78" s="21">
        <f t="shared" si="14"/>
        <v>3</v>
      </c>
      <c r="T78" s="19">
        <f>VLOOKUP($B78,Gas!$B$3:$E$2506,2)</f>
        <v>2.2050000000000001</v>
      </c>
      <c r="U78" s="20">
        <f t="shared" si="15"/>
        <v>7.8866213151927438</v>
      </c>
    </row>
    <row r="79" spans="1:21" x14ac:dyDescent="0.2">
      <c r="A79" s="9">
        <f t="shared" si="8"/>
        <v>3</v>
      </c>
      <c r="B79" s="1">
        <v>35873</v>
      </c>
      <c r="C79" s="2">
        <v>16.940000000000001</v>
      </c>
      <c r="D79" s="4">
        <f t="shared" si="9"/>
        <v>-2.6217639142283335E-2</v>
      </c>
      <c r="E79" s="100">
        <f t="shared" si="17"/>
        <v>4.576915042110099</v>
      </c>
      <c r="G79" s="8">
        <f t="shared" si="16"/>
        <v>3.0599999999999987</v>
      </c>
      <c r="H79" s="8">
        <f t="shared" si="16"/>
        <v>8.0599999999999987</v>
      </c>
      <c r="I79" s="8">
        <f t="shared" si="16"/>
        <v>13.059999999999999</v>
      </c>
      <c r="J79" s="8">
        <f t="shared" si="16"/>
        <v>18.059999999999999</v>
      </c>
      <c r="K79" s="8">
        <f t="shared" si="16"/>
        <v>23.06</v>
      </c>
      <c r="L79" s="8">
        <f t="shared" si="16"/>
        <v>33.06</v>
      </c>
      <c r="M79" s="8">
        <f t="shared" si="16"/>
        <v>0</v>
      </c>
      <c r="N79" s="8">
        <f t="shared" si="16"/>
        <v>0</v>
      </c>
      <c r="O79" s="8">
        <f t="shared" si="16"/>
        <v>0</v>
      </c>
      <c r="P79" s="8">
        <f t="shared" si="16"/>
        <v>0</v>
      </c>
      <c r="Q79" s="8">
        <f t="shared" si="16"/>
        <v>0</v>
      </c>
      <c r="R79" s="8">
        <f t="shared" si="16"/>
        <v>0</v>
      </c>
      <c r="S79" s="21">
        <f t="shared" si="14"/>
        <v>3</v>
      </c>
      <c r="T79" s="19">
        <f>VLOOKUP($B79,Gas!$B$3:$E$2506,2)</f>
        <v>2.2050000000000001</v>
      </c>
      <c r="U79" s="20">
        <f t="shared" si="15"/>
        <v>7.6825396825396828</v>
      </c>
    </row>
    <row r="80" spans="1:21" x14ac:dyDescent="0.2">
      <c r="A80" s="9">
        <f t="shared" si="8"/>
        <v>3</v>
      </c>
      <c r="B80" s="1">
        <v>35874</v>
      </c>
      <c r="C80" s="2">
        <v>17.21</v>
      </c>
      <c r="D80" s="4">
        <f t="shared" si="9"/>
        <v>1.5812920999539615E-2</v>
      </c>
      <c r="E80" s="100">
        <f t="shared" si="17"/>
        <v>4.5642719775507317</v>
      </c>
      <c r="G80" s="8">
        <f t="shared" si="16"/>
        <v>2.7899999999999991</v>
      </c>
      <c r="H80" s="8">
        <f t="shared" si="16"/>
        <v>7.7899999999999991</v>
      </c>
      <c r="I80" s="8">
        <f t="shared" si="16"/>
        <v>12.79</v>
      </c>
      <c r="J80" s="8">
        <f t="shared" si="16"/>
        <v>17.79</v>
      </c>
      <c r="K80" s="8">
        <f t="shared" si="16"/>
        <v>22.79</v>
      </c>
      <c r="L80" s="8">
        <f t="shared" si="16"/>
        <v>32.79</v>
      </c>
      <c r="M80" s="8">
        <f t="shared" si="16"/>
        <v>0</v>
      </c>
      <c r="N80" s="8">
        <f t="shared" si="16"/>
        <v>0</v>
      </c>
      <c r="O80" s="8">
        <f t="shared" si="16"/>
        <v>0</v>
      </c>
      <c r="P80" s="8">
        <f t="shared" si="16"/>
        <v>0</v>
      </c>
      <c r="Q80" s="8">
        <f t="shared" si="16"/>
        <v>0</v>
      </c>
      <c r="R80" s="8">
        <f t="shared" si="16"/>
        <v>0</v>
      </c>
      <c r="S80" s="21">
        <f t="shared" si="14"/>
        <v>3</v>
      </c>
      <c r="T80" s="19">
        <f>VLOOKUP($B80,Gas!$B$3:$E$2506,2)</f>
        <v>2.2349999999999999</v>
      </c>
      <c r="U80" s="20">
        <f t="shared" si="15"/>
        <v>7.7002237136465332</v>
      </c>
    </row>
    <row r="81" spans="1:21" x14ac:dyDescent="0.2">
      <c r="A81" s="9">
        <f t="shared" si="8"/>
        <v>3</v>
      </c>
      <c r="B81" s="1">
        <v>35877</v>
      </c>
      <c r="C81" s="2">
        <v>26.75</v>
      </c>
      <c r="D81" s="4">
        <f t="shared" si="9"/>
        <v>0.44104386311856747</v>
      </c>
      <c r="E81" s="100">
        <f t="shared" si="17"/>
        <v>5.0879390198420751</v>
      </c>
      <c r="G81" s="8">
        <f t="shared" si="16"/>
        <v>0</v>
      </c>
      <c r="H81" s="8">
        <f t="shared" si="16"/>
        <v>0</v>
      </c>
      <c r="I81" s="8">
        <f t="shared" si="16"/>
        <v>3.25</v>
      </c>
      <c r="J81" s="8">
        <f t="shared" si="16"/>
        <v>8.25</v>
      </c>
      <c r="K81" s="8">
        <f t="shared" si="16"/>
        <v>13.25</v>
      </c>
      <c r="L81" s="8">
        <f t="shared" si="16"/>
        <v>23.25</v>
      </c>
      <c r="M81" s="8">
        <f t="shared" si="16"/>
        <v>1.75</v>
      </c>
      <c r="N81" s="8">
        <f t="shared" si="16"/>
        <v>0</v>
      </c>
      <c r="O81" s="8">
        <f t="shared" si="16"/>
        <v>0</v>
      </c>
      <c r="P81" s="8">
        <f t="shared" si="16"/>
        <v>0</v>
      </c>
      <c r="Q81" s="8">
        <f t="shared" si="16"/>
        <v>0</v>
      </c>
      <c r="R81" s="8">
        <f t="shared" si="16"/>
        <v>0</v>
      </c>
      <c r="S81" s="21">
        <f t="shared" si="14"/>
        <v>3</v>
      </c>
      <c r="T81" s="19">
        <f>VLOOKUP($B81,Gas!$B$3:$E$2506,2)</f>
        <v>2.2850000000000001</v>
      </c>
      <c r="U81" s="20">
        <f t="shared" si="15"/>
        <v>11.706783369803063</v>
      </c>
    </row>
    <row r="82" spans="1:21" x14ac:dyDescent="0.2">
      <c r="A82" s="9">
        <f t="shared" si="8"/>
        <v>3</v>
      </c>
      <c r="B82" s="1">
        <v>35878</v>
      </c>
      <c r="C82" s="2">
        <v>18.7</v>
      </c>
      <c r="D82" s="4">
        <f t="shared" si="9"/>
        <v>-0.35801094948147472</v>
      </c>
      <c r="E82" s="100">
        <f t="shared" si="17"/>
        <v>4.9631767397307565</v>
      </c>
      <c r="G82" s="8">
        <f t="shared" si="16"/>
        <v>1.3000000000000007</v>
      </c>
      <c r="H82" s="8">
        <f t="shared" si="16"/>
        <v>6.3000000000000007</v>
      </c>
      <c r="I82" s="8">
        <f t="shared" si="16"/>
        <v>11.3</v>
      </c>
      <c r="J82" s="8">
        <f t="shared" si="16"/>
        <v>16.3</v>
      </c>
      <c r="K82" s="8">
        <f t="shared" si="16"/>
        <v>21.3</v>
      </c>
      <c r="L82" s="8">
        <f t="shared" si="16"/>
        <v>31.3</v>
      </c>
      <c r="M82" s="8">
        <f t="shared" si="16"/>
        <v>0</v>
      </c>
      <c r="N82" s="8">
        <f t="shared" si="16"/>
        <v>0</v>
      </c>
      <c r="O82" s="8">
        <f t="shared" si="16"/>
        <v>0</v>
      </c>
      <c r="P82" s="8">
        <f t="shared" si="16"/>
        <v>0</v>
      </c>
      <c r="Q82" s="8">
        <f t="shared" si="16"/>
        <v>0</v>
      </c>
      <c r="R82" s="8">
        <f t="shared" si="16"/>
        <v>0</v>
      </c>
      <c r="S82" s="21">
        <f t="shared" si="14"/>
        <v>3</v>
      </c>
      <c r="T82" s="19">
        <f>VLOOKUP($B82,Gas!$B$3:$E$2506,2)</f>
        <v>2.3250000000000002</v>
      </c>
      <c r="U82" s="20">
        <f t="shared" si="15"/>
        <v>8.043010752688172</v>
      </c>
    </row>
    <row r="83" spans="1:21" x14ac:dyDescent="0.2">
      <c r="A83" s="9">
        <f t="shared" si="8"/>
        <v>3</v>
      </c>
      <c r="B83" s="1">
        <v>35879</v>
      </c>
      <c r="C83" s="2">
        <v>17.02</v>
      </c>
      <c r="D83" s="4">
        <f t="shared" si="9"/>
        <v>-9.4134400715312871E-2</v>
      </c>
      <c r="E83" s="100">
        <f t="shared" si="17"/>
        <v>4.0193100697680038</v>
      </c>
      <c r="G83" s="8">
        <f t="shared" si="16"/>
        <v>2.9800000000000004</v>
      </c>
      <c r="H83" s="8">
        <f t="shared" si="16"/>
        <v>7.98</v>
      </c>
      <c r="I83" s="8">
        <f t="shared" si="16"/>
        <v>12.98</v>
      </c>
      <c r="J83" s="8">
        <f t="shared" si="16"/>
        <v>17.98</v>
      </c>
      <c r="K83" s="8">
        <f t="shared" si="16"/>
        <v>22.98</v>
      </c>
      <c r="L83" s="8">
        <f t="shared" si="16"/>
        <v>32.980000000000004</v>
      </c>
      <c r="M83" s="8">
        <f t="shared" si="16"/>
        <v>0</v>
      </c>
      <c r="N83" s="8">
        <f t="shared" si="16"/>
        <v>0</v>
      </c>
      <c r="O83" s="8">
        <f t="shared" si="16"/>
        <v>0</v>
      </c>
      <c r="P83" s="8">
        <f t="shared" si="16"/>
        <v>0</v>
      </c>
      <c r="Q83" s="8">
        <f t="shared" si="16"/>
        <v>0</v>
      </c>
      <c r="R83" s="8">
        <f t="shared" si="16"/>
        <v>0</v>
      </c>
      <c r="S83" s="21">
        <f t="shared" si="14"/>
        <v>3</v>
      </c>
      <c r="T83" s="19">
        <f>VLOOKUP($B83,Gas!$B$3:$E$2506,2)</f>
        <v>2.2799999999999998</v>
      </c>
      <c r="U83" s="20">
        <f t="shared" si="15"/>
        <v>7.4649122807017552</v>
      </c>
    </row>
    <row r="84" spans="1:21" x14ac:dyDescent="0.2">
      <c r="A84" s="9">
        <f t="shared" si="8"/>
        <v>3</v>
      </c>
      <c r="B84" s="1">
        <v>35880</v>
      </c>
      <c r="C84" s="2">
        <v>17.18</v>
      </c>
      <c r="D84" s="4">
        <f t="shared" si="9"/>
        <v>9.3567934108813137E-3</v>
      </c>
      <c r="E84" s="100">
        <f t="shared" si="17"/>
        <v>3.946294105435491</v>
      </c>
      <c r="G84" s="8">
        <f t="shared" ref="G84:R93" si="18">IF(G$1="P",MAX(0,G$2-$C84),IF(G$1="C",MAX(0,$C84-G$2)))</f>
        <v>2.8200000000000003</v>
      </c>
      <c r="H84" s="8">
        <f t="shared" si="18"/>
        <v>7.82</v>
      </c>
      <c r="I84" s="8">
        <f t="shared" si="18"/>
        <v>12.82</v>
      </c>
      <c r="J84" s="8">
        <f t="shared" si="18"/>
        <v>17.82</v>
      </c>
      <c r="K84" s="8">
        <f t="shared" si="18"/>
        <v>22.82</v>
      </c>
      <c r="L84" s="8">
        <f t="shared" si="18"/>
        <v>32.82</v>
      </c>
      <c r="M84" s="8">
        <f t="shared" si="18"/>
        <v>0</v>
      </c>
      <c r="N84" s="8">
        <f t="shared" si="18"/>
        <v>0</v>
      </c>
      <c r="O84" s="8">
        <f t="shared" si="18"/>
        <v>0</v>
      </c>
      <c r="P84" s="8">
        <f t="shared" si="18"/>
        <v>0</v>
      </c>
      <c r="Q84" s="8">
        <f t="shared" si="18"/>
        <v>0</v>
      </c>
      <c r="R84" s="8">
        <f t="shared" si="18"/>
        <v>0</v>
      </c>
      <c r="S84" s="21">
        <f t="shared" si="14"/>
        <v>3</v>
      </c>
      <c r="T84" s="19">
        <f>VLOOKUP($B84,Gas!$B$3:$E$2506,2)</f>
        <v>2.3250000000000002</v>
      </c>
      <c r="U84" s="20">
        <f t="shared" si="15"/>
        <v>7.3892473118279565</v>
      </c>
    </row>
    <row r="85" spans="1:21" x14ac:dyDescent="0.2">
      <c r="A85" s="9">
        <f t="shared" si="8"/>
        <v>3</v>
      </c>
      <c r="B85" s="1">
        <v>35881</v>
      </c>
      <c r="C85" s="2">
        <v>17.07</v>
      </c>
      <c r="D85" s="4">
        <f t="shared" si="9"/>
        <v>-6.4233797497600898E-3</v>
      </c>
      <c r="E85" s="100">
        <f t="shared" si="17"/>
        <v>3.5841956070548724</v>
      </c>
      <c r="G85" s="8">
        <f t="shared" si="18"/>
        <v>2.9299999999999997</v>
      </c>
      <c r="H85" s="8">
        <f t="shared" si="18"/>
        <v>7.93</v>
      </c>
      <c r="I85" s="8">
        <f t="shared" si="18"/>
        <v>12.93</v>
      </c>
      <c r="J85" s="8">
        <f t="shared" si="18"/>
        <v>17.93</v>
      </c>
      <c r="K85" s="8">
        <f t="shared" si="18"/>
        <v>22.93</v>
      </c>
      <c r="L85" s="8">
        <f t="shared" si="18"/>
        <v>32.93</v>
      </c>
      <c r="M85" s="8">
        <f t="shared" si="18"/>
        <v>0</v>
      </c>
      <c r="N85" s="8">
        <f t="shared" si="18"/>
        <v>0</v>
      </c>
      <c r="O85" s="8">
        <f t="shared" si="18"/>
        <v>0</v>
      </c>
      <c r="P85" s="8">
        <f t="shared" si="18"/>
        <v>0</v>
      </c>
      <c r="Q85" s="8">
        <f t="shared" si="18"/>
        <v>0</v>
      </c>
      <c r="R85" s="8">
        <f t="shared" si="18"/>
        <v>0</v>
      </c>
      <c r="S85" s="21">
        <f t="shared" si="14"/>
        <v>3</v>
      </c>
      <c r="T85" s="19">
        <f>VLOOKUP($B85,Gas!$B$3:$E$2506,2)</f>
        <v>2.2850000000000001</v>
      </c>
      <c r="U85" s="20">
        <f t="shared" si="15"/>
        <v>7.4704595185995624</v>
      </c>
    </row>
    <row r="86" spans="1:21" x14ac:dyDescent="0.2">
      <c r="A86" s="9">
        <f t="shared" si="8"/>
        <v>3</v>
      </c>
      <c r="B86" s="1">
        <v>35884</v>
      </c>
      <c r="C86" s="2">
        <v>17</v>
      </c>
      <c r="D86" s="4">
        <f t="shared" si="9"/>
        <v>-4.1091927501331347E-3</v>
      </c>
      <c r="E86" s="100">
        <f t="shared" si="17"/>
        <v>3.4248126449735619</v>
      </c>
      <c r="G86" s="8">
        <f t="shared" si="18"/>
        <v>3</v>
      </c>
      <c r="H86" s="8">
        <f t="shared" si="18"/>
        <v>8</v>
      </c>
      <c r="I86" s="8">
        <f t="shared" si="18"/>
        <v>13</v>
      </c>
      <c r="J86" s="8">
        <f t="shared" si="18"/>
        <v>18</v>
      </c>
      <c r="K86" s="8">
        <f t="shared" si="18"/>
        <v>23</v>
      </c>
      <c r="L86" s="8">
        <f t="shared" si="18"/>
        <v>33</v>
      </c>
      <c r="M86" s="8">
        <f t="shared" si="18"/>
        <v>0</v>
      </c>
      <c r="N86" s="8">
        <f t="shared" si="18"/>
        <v>0</v>
      </c>
      <c r="O86" s="8">
        <f t="shared" si="18"/>
        <v>0</v>
      </c>
      <c r="P86" s="8">
        <f t="shared" si="18"/>
        <v>0</v>
      </c>
      <c r="Q86" s="8">
        <f t="shared" si="18"/>
        <v>0</v>
      </c>
      <c r="R86" s="8">
        <f t="shared" si="18"/>
        <v>0</v>
      </c>
      <c r="S86" s="21">
        <f t="shared" si="14"/>
        <v>3</v>
      </c>
      <c r="T86" s="19">
        <f>VLOOKUP($B86,Gas!$B$3:$E$2506,2)</f>
        <v>2.25</v>
      </c>
      <c r="U86" s="20">
        <f t="shared" si="15"/>
        <v>7.5555555555555554</v>
      </c>
    </row>
    <row r="87" spans="1:21" x14ac:dyDescent="0.2">
      <c r="A87" s="9">
        <f t="shared" si="8"/>
        <v>3</v>
      </c>
      <c r="B87" s="1">
        <v>35885</v>
      </c>
      <c r="C87" s="2">
        <v>17</v>
      </c>
      <c r="D87" s="4">
        <f t="shared" si="9"/>
        <v>0</v>
      </c>
      <c r="E87" s="100">
        <f t="shared" si="17"/>
        <v>3.1090168025323397</v>
      </c>
      <c r="G87" s="8">
        <f t="shared" si="18"/>
        <v>3</v>
      </c>
      <c r="H87" s="8">
        <f t="shared" si="18"/>
        <v>8</v>
      </c>
      <c r="I87" s="8">
        <f t="shared" si="18"/>
        <v>13</v>
      </c>
      <c r="J87" s="8">
        <f t="shared" si="18"/>
        <v>18</v>
      </c>
      <c r="K87" s="8">
        <f t="shared" si="18"/>
        <v>23</v>
      </c>
      <c r="L87" s="8">
        <f t="shared" si="18"/>
        <v>33</v>
      </c>
      <c r="M87" s="8">
        <f t="shared" si="18"/>
        <v>0</v>
      </c>
      <c r="N87" s="8">
        <f t="shared" si="18"/>
        <v>0</v>
      </c>
      <c r="O87" s="8">
        <f t="shared" si="18"/>
        <v>0</v>
      </c>
      <c r="P87" s="8">
        <f t="shared" si="18"/>
        <v>0</v>
      </c>
      <c r="Q87" s="8">
        <f t="shared" si="18"/>
        <v>0</v>
      </c>
      <c r="R87" s="8">
        <f t="shared" si="18"/>
        <v>0</v>
      </c>
      <c r="S87" s="21">
        <f t="shared" si="14"/>
        <v>3</v>
      </c>
      <c r="T87" s="19">
        <f>VLOOKUP($B87,Gas!$B$3:$E$2506,2)</f>
        <v>2.2599999999999998</v>
      </c>
      <c r="U87" s="20">
        <f t="shared" si="15"/>
        <v>7.5221238938053103</v>
      </c>
    </row>
    <row r="88" spans="1:21" x14ac:dyDescent="0.2">
      <c r="A88" s="9">
        <f t="shared" si="8"/>
        <v>4</v>
      </c>
      <c r="B88" s="1">
        <v>35886</v>
      </c>
      <c r="C88" s="2">
        <v>18.100000000000001</v>
      </c>
      <c r="D88" s="4">
        <f t="shared" si="9"/>
        <v>6.269859421556398E-2</v>
      </c>
      <c r="E88" s="100">
        <f t="shared" si="17"/>
        <v>3.0568997697336546</v>
      </c>
      <c r="G88" s="8">
        <f t="shared" si="18"/>
        <v>1.8999999999999986</v>
      </c>
      <c r="H88" s="8">
        <f t="shared" si="18"/>
        <v>6.8999999999999986</v>
      </c>
      <c r="I88" s="8">
        <f t="shared" si="18"/>
        <v>11.899999999999999</v>
      </c>
      <c r="J88" s="8">
        <f t="shared" si="18"/>
        <v>16.899999999999999</v>
      </c>
      <c r="K88" s="8">
        <f t="shared" si="18"/>
        <v>21.9</v>
      </c>
      <c r="L88" s="8">
        <f t="shared" si="18"/>
        <v>31.9</v>
      </c>
      <c r="M88" s="8">
        <f t="shared" si="18"/>
        <v>0</v>
      </c>
      <c r="N88" s="8">
        <f t="shared" si="18"/>
        <v>0</v>
      </c>
      <c r="O88" s="8">
        <f t="shared" si="18"/>
        <v>0</v>
      </c>
      <c r="P88" s="8">
        <f t="shared" si="18"/>
        <v>0</v>
      </c>
      <c r="Q88" s="8">
        <f t="shared" si="18"/>
        <v>0</v>
      </c>
      <c r="R88" s="8">
        <f t="shared" si="18"/>
        <v>0</v>
      </c>
      <c r="S88" s="21">
        <f t="shared" si="14"/>
        <v>4</v>
      </c>
      <c r="T88" s="19">
        <f>VLOOKUP($B88,Gas!$B$3:$E$2506,2)</f>
        <v>2.31</v>
      </c>
      <c r="U88" s="20">
        <f t="shared" si="15"/>
        <v>7.8354978354978355</v>
      </c>
    </row>
    <row r="89" spans="1:21" x14ac:dyDescent="0.2">
      <c r="A89" s="9">
        <f t="shared" ref="A89:A152" si="19">MONTH(B89)+(YEAR(B89)-1998)*12</f>
        <v>4</v>
      </c>
      <c r="B89" s="1">
        <v>35887</v>
      </c>
      <c r="C89" s="2">
        <v>17.84</v>
      </c>
      <c r="D89" s="4">
        <f t="shared" ref="D89:D152" si="20">LN(C89/C88)</f>
        <v>-1.4468811119916774E-2</v>
      </c>
      <c r="E89" s="100">
        <f t="shared" si="17"/>
        <v>3.0542368205794208</v>
      </c>
      <c r="G89" s="8">
        <f t="shared" si="18"/>
        <v>2.16</v>
      </c>
      <c r="H89" s="8">
        <f t="shared" si="18"/>
        <v>7.16</v>
      </c>
      <c r="I89" s="8">
        <f t="shared" si="18"/>
        <v>12.16</v>
      </c>
      <c r="J89" s="8">
        <f t="shared" si="18"/>
        <v>17.16</v>
      </c>
      <c r="K89" s="8">
        <f t="shared" si="18"/>
        <v>22.16</v>
      </c>
      <c r="L89" s="8">
        <f t="shared" si="18"/>
        <v>32.159999999999997</v>
      </c>
      <c r="M89" s="8">
        <f t="shared" si="18"/>
        <v>0</v>
      </c>
      <c r="N89" s="8">
        <f t="shared" si="18"/>
        <v>0</v>
      </c>
      <c r="O89" s="8">
        <f t="shared" si="18"/>
        <v>0</v>
      </c>
      <c r="P89" s="8">
        <f t="shared" si="18"/>
        <v>0</v>
      </c>
      <c r="Q89" s="8">
        <f t="shared" si="18"/>
        <v>0</v>
      </c>
      <c r="R89" s="8">
        <f t="shared" si="18"/>
        <v>0</v>
      </c>
      <c r="S89" s="21">
        <f t="shared" si="14"/>
        <v>4</v>
      </c>
      <c r="T89" s="19">
        <f>VLOOKUP($B89,Gas!$B$3:$E$2506,2)</f>
        <v>2.46</v>
      </c>
      <c r="U89" s="20">
        <f t="shared" si="15"/>
        <v>7.2520325203252032</v>
      </c>
    </row>
    <row r="90" spans="1:21" x14ac:dyDescent="0.2">
      <c r="A90" s="9">
        <f t="shared" si="19"/>
        <v>4</v>
      </c>
      <c r="B90" s="1">
        <v>35888</v>
      </c>
      <c r="C90" s="2">
        <v>17.559999999999999</v>
      </c>
      <c r="D90" s="4">
        <f t="shared" si="20"/>
        <v>-1.5819538944892766E-2</v>
      </c>
      <c r="E90" s="100">
        <f t="shared" si="17"/>
        <v>3.0552718270621164</v>
      </c>
      <c r="G90" s="8">
        <f t="shared" si="18"/>
        <v>2.4400000000000013</v>
      </c>
      <c r="H90" s="8">
        <f t="shared" si="18"/>
        <v>7.4400000000000013</v>
      </c>
      <c r="I90" s="8">
        <f t="shared" si="18"/>
        <v>12.440000000000001</v>
      </c>
      <c r="J90" s="8">
        <f t="shared" si="18"/>
        <v>17.440000000000001</v>
      </c>
      <c r="K90" s="8">
        <f t="shared" si="18"/>
        <v>22.44</v>
      </c>
      <c r="L90" s="8">
        <f t="shared" si="18"/>
        <v>32.44</v>
      </c>
      <c r="M90" s="8">
        <f t="shared" si="18"/>
        <v>0</v>
      </c>
      <c r="N90" s="8">
        <f t="shared" si="18"/>
        <v>0</v>
      </c>
      <c r="O90" s="8">
        <f t="shared" si="18"/>
        <v>0</v>
      </c>
      <c r="P90" s="8">
        <f t="shared" si="18"/>
        <v>0</v>
      </c>
      <c r="Q90" s="8">
        <f t="shared" si="18"/>
        <v>0</v>
      </c>
      <c r="R90" s="8">
        <f t="shared" si="18"/>
        <v>0</v>
      </c>
      <c r="S90" s="21">
        <f t="shared" si="14"/>
        <v>4</v>
      </c>
      <c r="T90" s="19">
        <f>VLOOKUP($B90,Gas!$B$3:$E$2506,2)</f>
        <v>2.4</v>
      </c>
      <c r="U90" s="20">
        <f t="shared" si="15"/>
        <v>7.3166666666666664</v>
      </c>
    </row>
    <row r="91" spans="1:21" x14ac:dyDescent="0.2">
      <c r="A91" s="9">
        <f t="shared" si="19"/>
        <v>4</v>
      </c>
      <c r="B91" s="1">
        <v>35891</v>
      </c>
      <c r="C91" s="2">
        <v>21.88</v>
      </c>
      <c r="D91" s="4">
        <f t="shared" si="20"/>
        <v>0.21994938934680983</v>
      </c>
      <c r="E91" s="100">
        <f t="shared" si="17"/>
        <v>2.2724724654328123</v>
      </c>
      <c r="G91" s="8">
        <f t="shared" si="18"/>
        <v>0</v>
      </c>
      <c r="H91" s="8">
        <f t="shared" si="18"/>
        <v>3.120000000000001</v>
      </c>
      <c r="I91" s="8">
        <f t="shared" si="18"/>
        <v>8.120000000000001</v>
      </c>
      <c r="J91" s="8">
        <f t="shared" si="18"/>
        <v>13.120000000000001</v>
      </c>
      <c r="K91" s="8">
        <f t="shared" si="18"/>
        <v>18.12</v>
      </c>
      <c r="L91" s="8">
        <f t="shared" si="18"/>
        <v>28.12</v>
      </c>
      <c r="M91" s="8">
        <f t="shared" si="18"/>
        <v>0</v>
      </c>
      <c r="N91" s="8">
        <f t="shared" si="18"/>
        <v>0</v>
      </c>
      <c r="O91" s="8">
        <f t="shared" si="18"/>
        <v>0</v>
      </c>
      <c r="P91" s="8">
        <f t="shared" si="18"/>
        <v>0</v>
      </c>
      <c r="Q91" s="8">
        <f t="shared" si="18"/>
        <v>0</v>
      </c>
      <c r="R91" s="8">
        <f t="shared" si="18"/>
        <v>0</v>
      </c>
      <c r="S91" s="21">
        <f t="shared" si="14"/>
        <v>4</v>
      </c>
      <c r="T91" s="19">
        <f>VLOOKUP($B91,Gas!$B$3:$E$2506,2)</f>
        <v>2.5049999999999999</v>
      </c>
      <c r="U91" s="20">
        <f t="shared" si="15"/>
        <v>8.7345309381237524</v>
      </c>
    </row>
    <row r="92" spans="1:21" x14ac:dyDescent="0.2">
      <c r="A92" s="9">
        <f t="shared" si="19"/>
        <v>4</v>
      </c>
      <c r="B92" s="1">
        <v>35892</v>
      </c>
      <c r="C92" s="2">
        <v>23.3</v>
      </c>
      <c r="D92" s="4">
        <f t="shared" si="20"/>
        <v>6.2880383017874408E-2</v>
      </c>
      <c r="E92" s="100">
        <f t="shared" si="17"/>
        <v>1.3005603644052024</v>
      </c>
      <c r="G92" s="8">
        <f t="shared" si="18"/>
        <v>0</v>
      </c>
      <c r="H92" s="8">
        <f t="shared" si="18"/>
        <v>1.6999999999999993</v>
      </c>
      <c r="I92" s="8">
        <f t="shared" si="18"/>
        <v>6.6999999999999993</v>
      </c>
      <c r="J92" s="8">
        <f t="shared" si="18"/>
        <v>11.7</v>
      </c>
      <c r="K92" s="8">
        <f t="shared" si="18"/>
        <v>16.7</v>
      </c>
      <c r="L92" s="8">
        <f t="shared" si="18"/>
        <v>26.7</v>
      </c>
      <c r="M92" s="8">
        <f t="shared" si="18"/>
        <v>0</v>
      </c>
      <c r="N92" s="8">
        <f t="shared" si="18"/>
        <v>0</v>
      </c>
      <c r="O92" s="8">
        <f t="shared" si="18"/>
        <v>0</v>
      </c>
      <c r="P92" s="8">
        <f t="shared" si="18"/>
        <v>0</v>
      </c>
      <c r="Q92" s="8">
        <f t="shared" si="18"/>
        <v>0</v>
      </c>
      <c r="R92" s="8">
        <f t="shared" si="18"/>
        <v>0</v>
      </c>
      <c r="S92" s="21">
        <f t="shared" si="14"/>
        <v>4</v>
      </c>
      <c r="T92" s="19">
        <f>VLOOKUP($B92,Gas!$B$3:$E$2506,2)</f>
        <v>2.5049999999999999</v>
      </c>
      <c r="U92" s="20">
        <f t="shared" si="15"/>
        <v>9.3013972055888239</v>
      </c>
    </row>
    <row r="93" spans="1:21" x14ac:dyDescent="0.2">
      <c r="A93" s="9">
        <f t="shared" si="19"/>
        <v>4</v>
      </c>
      <c r="B93" s="1">
        <v>35893</v>
      </c>
      <c r="C93" s="2">
        <v>20.239999999999998</v>
      </c>
      <c r="D93" s="4">
        <f t="shared" si="20"/>
        <v>-0.14079251615239022</v>
      </c>
      <c r="E93" s="100">
        <f t="shared" si="17"/>
        <v>1.4306982850980057</v>
      </c>
      <c r="G93" s="8">
        <f t="shared" si="18"/>
        <v>0</v>
      </c>
      <c r="H93" s="8">
        <f t="shared" si="18"/>
        <v>4.7600000000000016</v>
      </c>
      <c r="I93" s="8">
        <f t="shared" si="18"/>
        <v>9.7600000000000016</v>
      </c>
      <c r="J93" s="8">
        <f t="shared" si="18"/>
        <v>14.760000000000002</v>
      </c>
      <c r="K93" s="8">
        <f t="shared" si="18"/>
        <v>19.760000000000002</v>
      </c>
      <c r="L93" s="8">
        <f t="shared" si="18"/>
        <v>29.76</v>
      </c>
      <c r="M93" s="8">
        <f t="shared" si="18"/>
        <v>0</v>
      </c>
      <c r="N93" s="8">
        <f t="shared" si="18"/>
        <v>0</v>
      </c>
      <c r="O93" s="8">
        <f t="shared" si="18"/>
        <v>0</v>
      </c>
      <c r="P93" s="8">
        <f t="shared" si="18"/>
        <v>0</v>
      </c>
      <c r="Q93" s="8">
        <f t="shared" si="18"/>
        <v>0</v>
      </c>
      <c r="R93" s="8">
        <f t="shared" si="18"/>
        <v>0</v>
      </c>
      <c r="S93" s="21">
        <f t="shared" si="14"/>
        <v>4</v>
      </c>
      <c r="T93" s="19">
        <f>VLOOKUP($B93,Gas!$B$3:$E$2506,2)</f>
        <v>2.5</v>
      </c>
      <c r="U93" s="20">
        <f t="shared" si="15"/>
        <v>8.0960000000000001</v>
      </c>
    </row>
    <row r="94" spans="1:21" x14ac:dyDescent="0.2">
      <c r="A94" s="9">
        <f t="shared" si="19"/>
        <v>4</v>
      </c>
      <c r="B94" s="1">
        <v>35894</v>
      </c>
      <c r="C94" s="2">
        <v>20.75</v>
      </c>
      <c r="D94" s="4">
        <f t="shared" si="20"/>
        <v>2.488540225744253E-2</v>
      </c>
      <c r="E94" s="100">
        <f t="shared" si="17"/>
        <v>1.4304020328789111</v>
      </c>
      <c r="G94" s="8">
        <f t="shared" ref="G94:R103" si="21">IF(G$1="P",MAX(0,G$2-$C94),IF(G$1="C",MAX(0,$C94-G$2)))</f>
        <v>0</v>
      </c>
      <c r="H94" s="8">
        <f t="shared" si="21"/>
        <v>4.25</v>
      </c>
      <c r="I94" s="8">
        <f t="shared" si="21"/>
        <v>9.25</v>
      </c>
      <c r="J94" s="8">
        <f t="shared" si="21"/>
        <v>14.25</v>
      </c>
      <c r="K94" s="8">
        <f t="shared" si="21"/>
        <v>19.25</v>
      </c>
      <c r="L94" s="8">
        <f t="shared" si="21"/>
        <v>29.25</v>
      </c>
      <c r="M94" s="8">
        <f t="shared" si="21"/>
        <v>0</v>
      </c>
      <c r="N94" s="8">
        <f t="shared" si="21"/>
        <v>0</v>
      </c>
      <c r="O94" s="8">
        <f t="shared" si="21"/>
        <v>0</v>
      </c>
      <c r="P94" s="8">
        <f t="shared" si="21"/>
        <v>0</v>
      </c>
      <c r="Q94" s="8">
        <f t="shared" si="21"/>
        <v>0</v>
      </c>
      <c r="R94" s="8">
        <f t="shared" si="21"/>
        <v>0</v>
      </c>
      <c r="S94" s="21">
        <f t="shared" si="14"/>
        <v>4</v>
      </c>
      <c r="T94" s="19">
        <f>VLOOKUP($B94,Gas!$B$3:$E$2506,2)</f>
        <v>2.65</v>
      </c>
      <c r="U94" s="20">
        <f t="shared" si="15"/>
        <v>7.8301886792452837</v>
      </c>
    </row>
    <row r="95" spans="1:21" x14ac:dyDescent="0.2">
      <c r="A95" s="9">
        <f t="shared" si="19"/>
        <v>4</v>
      </c>
      <c r="B95" s="1">
        <v>35895</v>
      </c>
      <c r="C95" s="2">
        <v>19.55</v>
      </c>
      <c r="D95" s="4">
        <f t="shared" si="20"/>
        <v>-5.9570960245332538E-2</v>
      </c>
      <c r="E95" s="100">
        <f t="shared" si="17"/>
        <v>1.4803305584145294</v>
      </c>
      <c r="G95" s="8">
        <f t="shared" si="21"/>
        <v>0.44999999999999929</v>
      </c>
      <c r="H95" s="8">
        <f t="shared" si="21"/>
        <v>5.4499999999999993</v>
      </c>
      <c r="I95" s="8">
        <f t="shared" si="21"/>
        <v>10.45</v>
      </c>
      <c r="J95" s="8">
        <f t="shared" si="21"/>
        <v>15.45</v>
      </c>
      <c r="K95" s="8">
        <f t="shared" si="21"/>
        <v>20.45</v>
      </c>
      <c r="L95" s="8">
        <f t="shared" si="21"/>
        <v>30.45</v>
      </c>
      <c r="M95" s="8">
        <f t="shared" si="21"/>
        <v>0</v>
      </c>
      <c r="N95" s="8">
        <f t="shared" si="21"/>
        <v>0</v>
      </c>
      <c r="O95" s="8">
        <f t="shared" si="21"/>
        <v>0</v>
      </c>
      <c r="P95" s="8">
        <f t="shared" si="21"/>
        <v>0</v>
      </c>
      <c r="Q95" s="8">
        <f t="shared" si="21"/>
        <v>0</v>
      </c>
      <c r="R95" s="8">
        <f t="shared" si="21"/>
        <v>0</v>
      </c>
      <c r="S95" s="21">
        <f t="shared" si="14"/>
        <v>4</v>
      </c>
      <c r="T95" s="19">
        <f>VLOOKUP($B95,Gas!$B$3:$E$2506,2)</f>
        <v>2.59</v>
      </c>
      <c r="U95" s="20">
        <f t="shared" si="15"/>
        <v>7.5482625482625494</v>
      </c>
    </row>
    <row r="96" spans="1:21" x14ac:dyDescent="0.2">
      <c r="A96" s="9">
        <f t="shared" si="19"/>
        <v>4</v>
      </c>
      <c r="B96" s="1">
        <v>35898</v>
      </c>
      <c r="C96" s="2">
        <v>31.63</v>
      </c>
      <c r="D96" s="4">
        <f t="shared" si="20"/>
        <v>0.48113075088618262</v>
      </c>
      <c r="E96" s="100">
        <f t="shared" si="17"/>
        <v>2.7570562774609524</v>
      </c>
      <c r="G96" s="8">
        <f t="shared" si="21"/>
        <v>0</v>
      </c>
      <c r="H96" s="8">
        <f t="shared" si="21"/>
        <v>0</v>
      </c>
      <c r="I96" s="8">
        <f t="shared" si="21"/>
        <v>0</v>
      </c>
      <c r="J96" s="8">
        <f t="shared" si="21"/>
        <v>3.370000000000001</v>
      </c>
      <c r="K96" s="8">
        <f t="shared" si="21"/>
        <v>8.370000000000001</v>
      </c>
      <c r="L96" s="8">
        <f t="shared" si="21"/>
        <v>18.37</v>
      </c>
      <c r="M96" s="8">
        <f t="shared" si="21"/>
        <v>6.629999999999999</v>
      </c>
      <c r="N96" s="8">
        <f t="shared" si="21"/>
        <v>1.629999999999999</v>
      </c>
      <c r="O96" s="8">
        <f t="shared" si="21"/>
        <v>0</v>
      </c>
      <c r="P96" s="8">
        <f t="shared" si="21"/>
        <v>0</v>
      </c>
      <c r="Q96" s="8">
        <f t="shared" si="21"/>
        <v>0</v>
      </c>
      <c r="R96" s="8">
        <f t="shared" si="21"/>
        <v>0</v>
      </c>
      <c r="S96" s="21">
        <f t="shared" si="14"/>
        <v>4</v>
      </c>
      <c r="T96" s="19">
        <f>VLOOKUP($B96,Gas!$B$3:$E$2506,2)</f>
        <v>2.59</v>
      </c>
      <c r="U96" s="20">
        <f t="shared" si="15"/>
        <v>12.212355212355213</v>
      </c>
    </row>
    <row r="97" spans="1:21" x14ac:dyDescent="0.2">
      <c r="A97" s="9">
        <f t="shared" si="19"/>
        <v>4</v>
      </c>
      <c r="B97" s="1">
        <v>35899</v>
      </c>
      <c r="C97" s="2">
        <v>21.98</v>
      </c>
      <c r="D97" s="4">
        <f t="shared" si="20"/>
        <v>-0.36397308834208214</v>
      </c>
      <c r="E97" s="100">
        <f t="shared" si="17"/>
        <v>3.4883749391042658</v>
      </c>
      <c r="G97" s="8">
        <f t="shared" si="21"/>
        <v>0</v>
      </c>
      <c r="H97" s="8">
        <f t="shared" si="21"/>
        <v>3.0199999999999996</v>
      </c>
      <c r="I97" s="8">
        <f t="shared" si="21"/>
        <v>8.02</v>
      </c>
      <c r="J97" s="8">
        <f t="shared" si="21"/>
        <v>13.02</v>
      </c>
      <c r="K97" s="8">
        <f t="shared" si="21"/>
        <v>18.02</v>
      </c>
      <c r="L97" s="8">
        <f t="shared" si="21"/>
        <v>28.02</v>
      </c>
      <c r="M97" s="8">
        <f t="shared" si="21"/>
        <v>0</v>
      </c>
      <c r="N97" s="8">
        <f t="shared" si="21"/>
        <v>0</v>
      </c>
      <c r="O97" s="8">
        <f t="shared" si="21"/>
        <v>0</v>
      </c>
      <c r="P97" s="8">
        <f t="shared" si="21"/>
        <v>0</v>
      </c>
      <c r="Q97" s="8">
        <f t="shared" si="21"/>
        <v>0</v>
      </c>
      <c r="R97" s="8">
        <f t="shared" si="21"/>
        <v>0</v>
      </c>
      <c r="S97" s="21">
        <f t="shared" si="14"/>
        <v>4</v>
      </c>
      <c r="T97" s="19">
        <f>VLOOKUP($B97,Gas!$B$3:$E$2506,2)</f>
        <v>2.5499999999999998</v>
      </c>
      <c r="U97" s="20">
        <f t="shared" si="15"/>
        <v>8.6196078431372563</v>
      </c>
    </row>
    <row r="98" spans="1:21" x14ac:dyDescent="0.2">
      <c r="A98" s="9">
        <f t="shared" si="19"/>
        <v>4</v>
      </c>
      <c r="B98" s="1">
        <v>35900</v>
      </c>
      <c r="C98" s="2">
        <v>20.78</v>
      </c>
      <c r="D98" s="4">
        <f t="shared" si="20"/>
        <v>-5.6141963304393992E-2</v>
      </c>
      <c r="E98" s="100">
        <f t="shared" si="17"/>
        <v>3.5039277251112777</v>
      </c>
      <c r="G98" s="8">
        <f t="shared" si="21"/>
        <v>0</v>
      </c>
      <c r="H98" s="8">
        <f t="shared" si="21"/>
        <v>4.2199999999999989</v>
      </c>
      <c r="I98" s="8">
        <f t="shared" si="21"/>
        <v>9.2199999999999989</v>
      </c>
      <c r="J98" s="8">
        <f t="shared" si="21"/>
        <v>14.219999999999999</v>
      </c>
      <c r="K98" s="8">
        <f t="shared" si="21"/>
        <v>19.22</v>
      </c>
      <c r="L98" s="8">
        <f t="shared" si="21"/>
        <v>29.22</v>
      </c>
      <c r="M98" s="8">
        <f t="shared" si="21"/>
        <v>0</v>
      </c>
      <c r="N98" s="8">
        <f t="shared" si="21"/>
        <v>0</v>
      </c>
      <c r="O98" s="8">
        <f t="shared" si="21"/>
        <v>0</v>
      </c>
      <c r="P98" s="8">
        <f t="shared" si="21"/>
        <v>0</v>
      </c>
      <c r="Q98" s="8">
        <f t="shared" si="21"/>
        <v>0</v>
      </c>
      <c r="R98" s="8">
        <f t="shared" si="21"/>
        <v>0</v>
      </c>
      <c r="S98" s="21">
        <f t="shared" si="14"/>
        <v>4</v>
      </c>
      <c r="T98" s="19">
        <f>VLOOKUP($B98,Gas!$B$3:$E$2506,2)</f>
        <v>2.415</v>
      </c>
      <c r="U98" s="20">
        <f t="shared" si="15"/>
        <v>8.604554865424431</v>
      </c>
    </row>
    <row r="99" spans="1:21" x14ac:dyDescent="0.2">
      <c r="A99" s="9">
        <f t="shared" si="19"/>
        <v>4</v>
      </c>
      <c r="B99" s="1">
        <v>35901</v>
      </c>
      <c r="C99" s="2">
        <v>24.08</v>
      </c>
      <c r="D99" s="4">
        <f t="shared" si="20"/>
        <v>0.14739063476953873</v>
      </c>
      <c r="E99" s="100">
        <f t="shared" si="17"/>
        <v>3.5606462708525672</v>
      </c>
      <c r="G99" s="8">
        <f t="shared" si="21"/>
        <v>0</v>
      </c>
      <c r="H99" s="8">
        <f t="shared" si="21"/>
        <v>0.92000000000000171</v>
      </c>
      <c r="I99" s="8">
        <f t="shared" si="21"/>
        <v>5.9200000000000017</v>
      </c>
      <c r="J99" s="8">
        <f t="shared" si="21"/>
        <v>10.920000000000002</v>
      </c>
      <c r="K99" s="8">
        <f t="shared" si="21"/>
        <v>15.920000000000002</v>
      </c>
      <c r="L99" s="8">
        <f t="shared" si="21"/>
        <v>25.92</v>
      </c>
      <c r="M99" s="8">
        <f t="shared" si="21"/>
        <v>0</v>
      </c>
      <c r="N99" s="8">
        <f t="shared" si="21"/>
        <v>0</v>
      </c>
      <c r="O99" s="8">
        <f t="shared" si="21"/>
        <v>0</v>
      </c>
      <c r="P99" s="8">
        <f t="shared" si="21"/>
        <v>0</v>
      </c>
      <c r="Q99" s="8">
        <f t="shared" si="21"/>
        <v>0</v>
      </c>
      <c r="R99" s="8">
        <f t="shared" si="21"/>
        <v>0</v>
      </c>
      <c r="S99" s="21">
        <f t="shared" si="14"/>
        <v>4</v>
      </c>
      <c r="T99" s="19">
        <f>VLOOKUP($B99,Gas!$B$3:$E$2506,2)</f>
        <v>2.48</v>
      </c>
      <c r="U99" s="20">
        <f t="shared" si="15"/>
        <v>9.7096774193548381</v>
      </c>
    </row>
    <row r="100" spans="1:21" x14ac:dyDescent="0.2">
      <c r="A100" s="9">
        <f t="shared" si="19"/>
        <v>4</v>
      </c>
      <c r="B100" s="1">
        <v>35902</v>
      </c>
      <c r="C100" s="2">
        <v>23.84</v>
      </c>
      <c r="D100" s="4">
        <f t="shared" si="20"/>
        <v>-1.0016778243471232E-2</v>
      </c>
      <c r="E100" s="100">
        <f t="shared" si="17"/>
        <v>3.55869000457308</v>
      </c>
      <c r="G100" s="8">
        <f t="shared" si="21"/>
        <v>0</v>
      </c>
      <c r="H100" s="8">
        <f t="shared" si="21"/>
        <v>1.1600000000000001</v>
      </c>
      <c r="I100" s="8">
        <f t="shared" si="21"/>
        <v>6.16</v>
      </c>
      <c r="J100" s="8">
        <f t="shared" si="21"/>
        <v>11.16</v>
      </c>
      <c r="K100" s="8">
        <f t="shared" si="21"/>
        <v>16.16</v>
      </c>
      <c r="L100" s="8">
        <f t="shared" si="21"/>
        <v>26.16</v>
      </c>
      <c r="M100" s="8">
        <f t="shared" si="21"/>
        <v>0</v>
      </c>
      <c r="N100" s="8">
        <f t="shared" si="21"/>
        <v>0</v>
      </c>
      <c r="O100" s="8">
        <f t="shared" si="21"/>
        <v>0</v>
      </c>
      <c r="P100" s="8">
        <f t="shared" si="21"/>
        <v>0</v>
      </c>
      <c r="Q100" s="8">
        <f t="shared" si="21"/>
        <v>0</v>
      </c>
      <c r="R100" s="8">
        <f t="shared" si="21"/>
        <v>0</v>
      </c>
      <c r="S100" s="21">
        <f t="shared" si="14"/>
        <v>4</v>
      </c>
      <c r="T100" s="19">
        <f>VLOOKUP($B100,Gas!$B$3:$E$2506,2)</f>
        <v>2.4750000000000001</v>
      </c>
      <c r="U100" s="20">
        <f t="shared" si="15"/>
        <v>9.6323232323232322</v>
      </c>
    </row>
    <row r="101" spans="1:21" x14ac:dyDescent="0.2">
      <c r="A101" s="9">
        <f t="shared" si="19"/>
        <v>4</v>
      </c>
      <c r="B101" s="1">
        <v>35905</v>
      </c>
      <c r="C101" s="2">
        <v>23.8</v>
      </c>
      <c r="D101" s="4">
        <f t="shared" si="20"/>
        <v>-1.6792615197199141E-3</v>
      </c>
      <c r="E101" s="100">
        <f t="shared" si="17"/>
        <v>3.4000786275029431</v>
      </c>
      <c r="G101" s="8">
        <f t="shared" si="21"/>
        <v>0</v>
      </c>
      <c r="H101" s="8">
        <f t="shared" si="21"/>
        <v>1.1999999999999993</v>
      </c>
      <c r="I101" s="8">
        <f t="shared" si="21"/>
        <v>6.1999999999999993</v>
      </c>
      <c r="J101" s="8">
        <f t="shared" si="21"/>
        <v>11.2</v>
      </c>
      <c r="K101" s="8">
        <f t="shared" si="21"/>
        <v>16.2</v>
      </c>
      <c r="L101" s="8">
        <f t="shared" si="21"/>
        <v>26.2</v>
      </c>
      <c r="M101" s="8">
        <f t="shared" si="21"/>
        <v>0</v>
      </c>
      <c r="N101" s="8">
        <f t="shared" si="21"/>
        <v>0</v>
      </c>
      <c r="O101" s="8">
        <f t="shared" si="21"/>
        <v>0</v>
      </c>
      <c r="P101" s="8">
        <f t="shared" si="21"/>
        <v>0</v>
      </c>
      <c r="Q101" s="8">
        <f t="shared" si="21"/>
        <v>0</v>
      </c>
      <c r="R101" s="8">
        <f t="shared" si="21"/>
        <v>0</v>
      </c>
      <c r="S101" s="21">
        <f t="shared" si="14"/>
        <v>4</v>
      </c>
      <c r="T101" s="19">
        <f>VLOOKUP($B101,Gas!$B$3:$E$2506,2)</f>
        <v>2.39</v>
      </c>
      <c r="U101" s="20">
        <f t="shared" si="15"/>
        <v>9.9581589958159</v>
      </c>
    </row>
    <row r="102" spans="1:21" x14ac:dyDescent="0.2">
      <c r="A102" s="9">
        <f t="shared" si="19"/>
        <v>4</v>
      </c>
      <c r="B102" s="1">
        <v>35906</v>
      </c>
      <c r="C102" s="2">
        <v>20.13</v>
      </c>
      <c r="D102" s="4">
        <f t="shared" si="20"/>
        <v>-0.16747434102572903</v>
      </c>
      <c r="E102" s="100">
        <f t="shared" si="17"/>
        <v>3.4914251220196495</v>
      </c>
      <c r="G102" s="8">
        <f t="shared" si="21"/>
        <v>0</v>
      </c>
      <c r="H102" s="8">
        <f t="shared" si="21"/>
        <v>4.870000000000001</v>
      </c>
      <c r="I102" s="8">
        <f t="shared" si="21"/>
        <v>9.870000000000001</v>
      </c>
      <c r="J102" s="8">
        <f t="shared" si="21"/>
        <v>14.870000000000001</v>
      </c>
      <c r="K102" s="8">
        <f t="shared" si="21"/>
        <v>19.87</v>
      </c>
      <c r="L102" s="8">
        <f t="shared" si="21"/>
        <v>29.87</v>
      </c>
      <c r="M102" s="8">
        <f t="shared" si="21"/>
        <v>0</v>
      </c>
      <c r="N102" s="8">
        <f t="shared" si="21"/>
        <v>0</v>
      </c>
      <c r="O102" s="8">
        <f t="shared" si="21"/>
        <v>0</v>
      </c>
      <c r="P102" s="8">
        <f t="shared" si="21"/>
        <v>0</v>
      </c>
      <c r="Q102" s="8">
        <f t="shared" si="21"/>
        <v>0</v>
      </c>
      <c r="R102" s="8">
        <f t="shared" si="21"/>
        <v>0</v>
      </c>
      <c r="S102" s="21">
        <f t="shared" si="14"/>
        <v>4</v>
      </c>
      <c r="T102" s="19">
        <f>VLOOKUP($B102,Gas!$B$3:$E$2506,2)</f>
        <v>2.4</v>
      </c>
      <c r="U102" s="20">
        <f t="shared" si="15"/>
        <v>8.3874999999999993</v>
      </c>
    </row>
    <row r="103" spans="1:21" x14ac:dyDescent="0.2">
      <c r="A103" s="9">
        <f t="shared" si="19"/>
        <v>4</v>
      </c>
      <c r="B103" s="1">
        <v>35907</v>
      </c>
      <c r="C103" s="2">
        <v>19.2</v>
      </c>
      <c r="D103" s="4">
        <f t="shared" si="20"/>
        <v>-4.7300960617964252E-2</v>
      </c>
      <c r="E103" s="100">
        <f t="shared" si="17"/>
        <v>3.428301489178172</v>
      </c>
      <c r="G103" s="8">
        <f t="shared" si="21"/>
        <v>0.80000000000000071</v>
      </c>
      <c r="H103" s="8">
        <f t="shared" si="21"/>
        <v>5.8000000000000007</v>
      </c>
      <c r="I103" s="8">
        <f t="shared" si="21"/>
        <v>10.8</v>
      </c>
      <c r="J103" s="8">
        <f t="shared" si="21"/>
        <v>15.8</v>
      </c>
      <c r="K103" s="8">
        <f t="shared" si="21"/>
        <v>20.8</v>
      </c>
      <c r="L103" s="8">
        <f t="shared" si="21"/>
        <v>30.8</v>
      </c>
      <c r="M103" s="8">
        <f t="shared" si="21"/>
        <v>0</v>
      </c>
      <c r="N103" s="8">
        <f t="shared" si="21"/>
        <v>0</v>
      </c>
      <c r="O103" s="8">
        <f t="shared" si="21"/>
        <v>0</v>
      </c>
      <c r="P103" s="8">
        <f t="shared" si="21"/>
        <v>0</v>
      </c>
      <c r="Q103" s="8">
        <f t="shared" si="21"/>
        <v>0</v>
      </c>
      <c r="R103" s="8">
        <f t="shared" si="21"/>
        <v>0</v>
      </c>
      <c r="S103" s="21">
        <f t="shared" si="14"/>
        <v>4</v>
      </c>
      <c r="T103" s="19">
        <f>VLOOKUP($B103,Gas!$B$3:$E$2506,2)</f>
        <v>2.4550000000000001</v>
      </c>
      <c r="U103" s="20">
        <f t="shared" si="15"/>
        <v>7.820773930753564</v>
      </c>
    </row>
    <row r="104" spans="1:21" x14ac:dyDescent="0.2">
      <c r="A104" s="9">
        <f t="shared" si="19"/>
        <v>4</v>
      </c>
      <c r="B104" s="1">
        <v>35908</v>
      </c>
      <c r="C104" s="2">
        <v>17.32</v>
      </c>
      <c r="D104" s="4">
        <f t="shared" si="20"/>
        <v>-0.10304837589944675</v>
      </c>
      <c r="E104" s="100">
        <f t="shared" si="17"/>
        <v>3.4565971672937668</v>
      </c>
      <c r="G104" s="8">
        <f t="shared" ref="G104:R113" si="22">IF(G$1="P",MAX(0,G$2-$C104),IF(G$1="C",MAX(0,$C104-G$2)))</f>
        <v>2.6799999999999997</v>
      </c>
      <c r="H104" s="8">
        <f t="shared" si="22"/>
        <v>7.68</v>
      </c>
      <c r="I104" s="8">
        <f t="shared" si="22"/>
        <v>12.68</v>
      </c>
      <c r="J104" s="8">
        <f t="shared" si="22"/>
        <v>17.68</v>
      </c>
      <c r="K104" s="8">
        <f t="shared" si="22"/>
        <v>22.68</v>
      </c>
      <c r="L104" s="8">
        <f t="shared" si="22"/>
        <v>32.68</v>
      </c>
      <c r="M104" s="8">
        <f t="shared" si="22"/>
        <v>0</v>
      </c>
      <c r="N104" s="8">
        <f t="shared" si="22"/>
        <v>0</v>
      </c>
      <c r="O104" s="8">
        <f t="shared" si="22"/>
        <v>0</v>
      </c>
      <c r="P104" s="8">
        <f t="shared" si="22"/>
        <v>0</v>
      </c>
      <c r="Q104" s="8">
        <f t="shared" si="22"/>
        <v>0</v>
      </c>
      <c r="R104" s="8">
        <f t="shared" si="22"/>
        <v>0</v>
      </c>
      <c r="S104" s="21">
        <f t="shared" si="14"/>
        <v>4</v>
      </c>
      <c r="T104" s="19">
        <f>VLOOKUP($B104,Gas!$B$3:$E$2506,2)</f>
        <v>2.5099999999999998</v>
      </c>
      <c r="U104" s="20">
        <f t="shared" si="15"/>
        <v>6.900398406374503</v>
      </c>
    </row>
    <row r="105" spans="1:21" x14ac:dyDescent="0.2">
      <c r="A105" s="9">
        <f t="shared" si="19"/>
        <v>4</v>
      </c>
      <c r="B105" s="1">
        <v>35909</v>
      </c>
      <c r="C105" s="2">
        <v>16.22</v>
      </c>
      <c r="D105" s="4">
        <f t="shared" si="20"/>
        <v>-6.5616854447022283E-2</v>
      </c>
      <c r="E105" s="100">
        <f t="shared" si="17"/>
        <v>3.4587451179914455</v>
      </c>
      <c r="G105" s="8">
        <f t="shared" si="22"/>
        <v>3.7800000000000011</v>
      </c>
      <c r="H105" s="8">
        <f t="shared" si="22"/>
        <v>8.7800000000000011</v>
      </c>
      <c r="I105" s="8">
        <f t="shared" si="22"/>
        <v>13.780000000000001</v>
      </c>
      <c r="J105" s="8">
        <f t="shared" si="22"/>
        <v>18.78</v>
      </c>
      <c r="K105" s="8">
        <f t="shared" si="22"/>
        <v>23.78</v>
      </c>
      <c r="L105" s="8">
        <f t="shared" si="22"/>
        <v>33.78</v>
      </c>
      <c r="M105" s="8">
        <f t="shared" si="22"/>
        <v>0</v>
      </c>
      <c r="N105" s="8">
        <f t="shared" si="22"/>
        <v>0</v>
      </c>
      <c r="O105" s="8">
        <f t="shared" si="22"/>
        <v>0</v>
      </c>
      <c r="P105" s="8">
        <f t="shared" si="22"/>
        <v>0</v>
      </c>
      <c r="Q105" s="8">
        <f t="shared" si="22"/>
        <v>0</v>
      </c>
      <c r="R105" s="8">
        <f t="shared" si="22"/>
        <v>0</v>
      </c>
      <c r="S105" s="21">
        <f t="shared" si="14"/>
        <v>4</v>
      </c>
      <c r="T105" s="19">
        <f>VLOOKUP($B105,Gas!$B$3:$E$2506,2)</f>
        <v>2.335</v>
      </c>
      <c r="U105" s="20">
        <f t="shared" si="15"/>
        <v>6.9464668094218416</v>
      </c>
    </row>
    <row r="106" spans="1:21" x14ac:dyDescent="0.2">
      <c r="A106" s="9">
        <f t="shared" si="19"/>
        <v>4</v>
      </c>
      <c r="B106" s="1">
        <v>35912</v>
      </c>
      <c r="C106" s="2">
        <v>21.26</v>
      </c>
      <c r="D106" s="4">
        <f t="shared" si="20"/>
        <v>0.27058232422653511</v>
      </c>
      <c r="E106" s="100">
        <f t="shared" si="17"/>
        <v>2.6879195779426874</v>
      </c>
      <c r="G106" s="8">
        <f t="shared" si="22"/>
        <v>0</v>
      </c>
      <c r="H106" s="8">
        <f t="shared" si="22"/>
        <v>3.7399999999999984</v>
      </c>
      <c r="I106" s="8">
        <f t="shared" si="22"/>
        <v>8.7399999999999984</v>
      </c>
      <c r="J106" s="8">
        <f t="shared" si="22"/>
        <v>13.739999999999998</v>
      </c>
      <c r="K106" s="8">
        <f t="shared" si="22"/>
        <v>18.739999999999998</v>
      </c>
      <c r="L106" s="8">
        <f t="shared" si="22"/>
        <v>28.74</v>
      </c>
      <c r="M106" s="8">
        <f t="shared" si="22"/>
        <v>0</v>
      </c>
      <c r="N106" s="8">
        <f t="shared" si="22"/>
        <v>0</v>
      </c>
      <c r="O106" s="8">
        <f t="shared" si="22"/>
        <v>0</v>
      </c>
      <c r="P106" s="8">
        <f t="shared" si="22"/>
        <v>0</v>
      </c>
      <c r="Q106" s="8">
        <f t="shared" si="22"/>
        <v>0</v>
      </c>
      <c r="R106" s="8">
        <f t="shared" si="22"/>
        <v>0</v>
      </c>
      <c r="S106" s="21">
        <f t="shared" si="14"/>
        <v>4</v>
      </c>
      <c r="T106" s="19">
        <f>VLOOKUP($B106,Gas!$B$3:$E$2506,2)</f>
        <v>2.3050000000000002</v>
      </c>
      <c r="U106" s="20">
        <f t="shared" si="15"/>
        <v>9.2234273318872013</v>
      </c>
    </row>
    <row r="107" spans="1:21" x14ac:dyDescent="0.2">
      <c r="A107" s="9">
        <f t="shared" si="19"/>
        <v>4</v>
      </c>
      <c r="B107" s="1">
        <v>35913</v>
      </c>
      <c r="C107" s="2">
        <v>19.37</v>
      </c>
      <c r="D107" s="4">
        <f t="shared" si="20"/>
        <v>-9.3101895494897363E-2</v>
      </c>
      <c r="E107" s="100">
        <f t="shared" si="17"/>
        <v>2.0444608254822332</v>
      </c>
      <c r="G107" s="8">
        <f t="shared" si="22"/>
        <v>0.62999999999999901</v>
      </c>
      <c r="H107" s="8">
        <f t="shared" si="22"/>
        <v>5.629999999999999</v>
      </c>
      <c r="I107" s="8">
        <f t="shared" si="22"/>
        <v>10.629999999999999</v>
      </c>
      <c r="J107" s="8">
        <f t="shared" si="22"/>
        <v>15.629999999999999</v>
      </c>
      <c r="K107" s="8">
        <f t="shared" si="22"/>
        <v>20.63</v>
      </c>
      <c r="L107" s="8">
        <f t="shared" si="22"/>
        <v>30.63</v>
      </c>
      <c r="M107" s="8">
        <f t="shared" si="22"/>
        <v>0</v>
      </c>
      <c r="N107" s="8">
        <f t="shared" si="22"/>
        <v>0</v>
      </c>
      <c r="O107" s="8">
        <f t="shared" si="22"/>
        <v>0</v>
      </c>
      <c r="P107" s="8">
        <f t="shared" si="22"/>
        <v>0</v>
      </c>
      <c r="Q107" s="8">
        <f t="shared" si="22"/>
        <v>0</v>
      </c>
      <c r="R107" s="8">
        <f t="shared" si="22"/>
        <v>0</v>
      </c>
      <c r="S107" s="21">
        <f t="shared" si="14"/>
        <v>4</v>
      </c>
      <c r="T107" s="19">
        <f>VLOOKUP($B107,Gas!$B$3:$E$2506,2)</f>
        <v>2.2799999999999998</v>
      </c>
      <c r="U107" s="20">
        <f t="shared" si="15"/>
        <v>8.4956140350877209</v>
      </c>
    </row>
    <row r="108" spans="1:21" x14ac:dyDescent="0.2">
      <c r="A108" s="9">
        <f t="shared" si="19"/>
        <v>4</v>
      </c>
      <c r="B108" s="1">
        <v>35914</v>
      </c>
      <c r="C108" s="2">
        <v>22.12</v>
      </c>
      <c r="D108" s="4">
        <f t="shared" si="20"/>
        <v>0.13275669923522945</v>
      </c>
      <c r="E108" s="100">
        <f t="shared" si="17"/>
        <v>2.1483411788658109</v>
      </c>
      <c r="G108" s="8">
        <f t="shared" si="22"/>
        <v>0</v>
      </c>
      <c r="H108" s="8">
        <f t="shared" si="22"/>
        <v>2.879999999999999</v>
      </c>
      <c r="I108" s="8">
        <f t="shared" si="22"/>
        <v>7.879999999999999</v>
      </c>
      <c r="J108" s="8">
        <f t="shared" si="22"/>
        <v>12.879999999999999</v>
      </c>
      <c r="K108" s="8">
        <f t="shared" si="22"/>
        <v>17.88</v>
      </c>
      <c r="L108" s="8">
        <f t="shared" si="22"/>
        <v>27.88</v>
      </c>
      <c r="M108" s="8">
        <f t="shared" si="22"/>
        <v>0</v>
      </c>
      <c r="N108" s="8">
        <f t="shared" si="22"/>
        <v>0</v>
      </c>
      <c r="O108" s="8">
        <f t="shared" si="22"/>
        <v>0</v>
      </c>
      <c r="P108" s="8">
        <f t="shared" si="22"/>
        <v>0</v>
      </c>
      <c r="Q108" s="8">
        <f t="shared" si="22"/>
        <v>0</v>
      </c>
      <c r="R108" s="8">
        <f t="shared" si="22"/>
        <v>0</v>
      </c>
      <c r="S108" s="21">
        <f t="shared" si="14"/>
        <v>4</v>
      </c>
      <c r="T108" s="19">
        <f>VLOOKUP($B108,Gas!$B$3:$E$2506,2)</f>
        <v>2.2650000000000001</v>
      </c>
      <c r="U108" s="20">
        <f t="shared" si="15"/>
        <v>9.7660044150110377</v>
      </c>
    </row>
    <row r="109" spans="1:21" x14ac:dyDescent="0.2">
      <c r="A109" s="9">
        <f t="shared" si="19"/>
        <v>4</v>
      </c>
      <c r="B109" s="1">
        <v>35915</v>
      </c>
      <c r="C109" s="2">
        <v>22.63</v>
      </c>
      <c r="D109" s="4">
        <f t="shared" si="20"/>
        <v>2.2794282991311768E-2</v>
      </c>
      <c r="E109" s="100">
        <f t="shared" si="17"/>
        <v>2.0066120110483667</v>
      </c>
      <c r="G109" s="8">
        <f t="shared" si="22"/>
        <v>0</v>
      </c>
      <c r="H109" s="8">
        <f t="shared" si="22"/>
        <v>2.370000000000001</v>
      </c>
      <c r="I109" s="8">
        <f t="shared" si="22"/>
        <v>7.370000000000001</v>
      </c>
      <c r="J109" s="8">
        <f t="shared" si="22"/>
        <v>12.370000000000001</v>
      </c>
      <c r="K109" s="8">
        <f t="shared" si="22"/>
        <v>17.37</v>
      </c>
      <c r="L109" s="8">
        <f t="shared" si="22"/>
        <v>27.37</v>
      </c>
      <c r="M109" s="8">
        <f t="shared" si="22"/>
        <v>0</v>
      </c>
      <c r="N109" s="8">
        <f t="shared" si="22"/>
        <v>0</v>
      </c>
      <c r="O109" s="8">
        <f t="shared" si="22"/>
        <v>0</v>
      </c>
      <c r="P109" s="8">
        <f t="shared" si="22"/>
        <v>0</v>
      </c>
      <c r="Q109" s="8">
        <f t="shared" si="22"/>
        <v>0</v>
      </c>
      <c r="R109" s="8">
        <f t="shared" si="22"/>
        <v>0</v>
      </c>
      <c r="S109" s="21">
        <f t="shared" si="14"/>
        <v>4</v>
      </c>
      <c r="T109" s="19">
        <f>VLOOKUP($B109,Gas!$B$3:$E$2506,2)</f>
        <v>2.29</v>
      </c>
      <c r="U109" s="20">
        <f t="shared" si="15"/>
        <v>9.8820960698689948</v>
      </c>
    </row>
    <row r="110" spans="1:21" x14ac:dyDescent="0.2">
      <c r="A110" s="9">
        <f t="shared" si="19"/>
        <v>5</v>
      </c>
      <c r="B110" s="1">
        <v>35916</v>
      </c>
      <c r="C110" s="2">
        <v>21.43</v>
      </c>
      <c r="D110" s="4">
        <f t="shared" si="20"/>
        <v>-5.4484650159960291E-2</v>
      </c>
      <c r="E110" s="100">
        <f t="shared" si="17"/>
        <v>2.0212198509404486</v>
      </c>
      <c r="G110" s="8">
        <f t="shared" si="22"/>
        <v>0</v>
      </c>
      <c r="H110" s="8">
        <f t="shared" si="22"/>
        <v>3.5700000000000003</v>
      </c>
      <c r="I110" s="8">
        <f t="shared" si="22"/>
        <v>8.57</v>
      </c>
      <c r="J110" s="8">
        <f t="shared" si="22"/>
        <v>13.57</v>
      </c>
      <c r="K110" s="8">
        <f t="shared" si="22"/>
        <v>18.57</v>
      </c>
      <c r="L110" s="8">
        <f t="shared" si="22"/>
        <v>28.57</v>
      </c>
      <c r="M110" s="8">
        <f t="shared" si="22"/>
        <v>0</v>
      </c>
      <c r="N110" s="8">
        <f t="shared" si="22"/>
        <v>0</v>
      </c>
      <c r="O110" s="8">
        <f t="shared" si="22"/>
        <v>0</v>
      </c>
      <c r="P110" s="8">
        <f t="shared" si="22"/>
        <v>0</v>
      </c>
      <c r="Q110" s="8">
        <f t="shared" si="22"/>
        <v>0</v>
      </c>
      <c r="R110" s="8">
        <f t="shared" si="22"/>
        <v>0</v>
      </c>
      <c r="S110" s="21">
        <f t="shared" si="14"/>
        <v>5</v>
      </c>
      <c r="T110" s="19">
        <f>VLOOKUP($B110,Gas!$B$3:$E$2506,2)</f>
        <v>2.1749999999999998</v>
      </c>
      <c r="U110" s="20">
        <f t="shared" si="15"/>
        <v>9.8528735632183917</v>
      </c>
    </row>
    <row r="111" spans="1:21" x14ac:dyDescent="0.2">
      <c r="A111" s="9">
        <f t="shared" si="19"/>
        <v>5</v>
      </c>
      <c r="B111" s="1">
        <v>35919</v>
      </c>
      <c r="C111" s="2">
        <v>22.38</v>
      </c>
      <c r="D111" s="4">
        <f t="shared" si="20"/>
        <v>4.3375893398293508E-2</v>
      </c>
      <c r="E111" s="100">
        <f t="shared" si="17"/>
        <v>2.0392526756159652</v>
      </c>
      <c r="G111" s="8">
        <f t="shared" si="22"/>
        <v>0</v>
      </c>
      <c r="H111" s="8">
        <f t="shared" si="22"/>
        <v>2.620000000000001</v>
      </c>
      <c r="I111" s="8">
        <f t="shared" si="22"/>
        <v>7.620000000000001</v>
      </c>
      <c r="J111" s="8">
        <f t="shared" si="22"/>
        <v>12.620000000000001</v>
      </c>
      <c r="K111" s="8">
        <f t="shared" si="22"/>
        <v>17.62</v>
      </c>
      <c r="L111" s="8">
        <f t="shared" si="22"/>
        <v>27.62</v>
      </c>
      <c r="M111" s="8">
        <f t="shared" si="22"/>
        <v>0</v>
      </c>
      <c r="N111" s="8">
        <f t="shared" si="22"/>
        <v>0</v>
      </c>
      <c r="O111" s="8">
        <f t="shared" si="22"/>
        <v>0</v>
      </c>
      <c r="P111" s="8">
        <f t="shared" si="22"/>
        <v>0</v>
      </c>
      <c r="Q111" s="8">
        <f t="shared" si="22"/>
        <v>0</v>
      </c>
      <c r="R111" s="8">
        <f t="shared" si="22"/>
        <v>0</v>
      </c>
      <c r="S111" s="21">
        <f t="shared" si="14"/>
        <v>5</v>
      </c>
      <c r="T111" s="19">
        <f>VLOOKUP($B111,Gas!$B$3:$E$2506,2)</f>
        <v>2.1150000000000002</v>
      </c>
      <c r="U111" s="20">
        <f t="shared" si="15"/>
        <v>10.581560283687942</v>
      </c>
    </row>
    <row r="112" spans="1:21" x14ac:dyDescent="0.2">
      <c r="A112" s="9">
        <f t="shared" si="19"/>
        <v>5</v>
      </c>
      <c r="B112" s="1">
        <v>35920</v>
      </c>
      <c r="C112" s="2">
        <v>19.45</v>
      </c>
      <c r="D112" s="4">
        <f t="shared" si="20"/>
        <v>-0.14032063281932389</v>
      </c>
      <c r="E112" s="100">
        <f t="shared" si="17"/>
        <v>1.9833363690925092</v>
      </c>
      <c r="G112" s="8">
        <f t="shared" si="22"/>
        <v>0.55000000000000071</v>
      </c>
      <c r="H112" s="8">
        <f t="shared" si="22"/>
        <v>5.5500000000000007</v>
      </c>
      <c r="I112" s="8">
        <f t="shared" si="22"/>
        <v>10.55</v>
      </c>
      <c r="J112" s="8">
        <f t="shared" si="22"/>
        <v>15.55</v>
      </c>
      <c r="K112" s="8">
        <f t="shared" si="22"/>
        <v>20.55</v>
      </c>
      <c r="L112" s="8">
        <f t="shared" si="22"/>
        <v>30.55</v>
      </c>
      <c r="M112" s="8">
        <f t="shared" si="22"/>
        <v>0</v>
      </c>
      <c r="N112" s="8">
        <f t="shared" si="22"/>
        <v>0</v>
      </c>
      <c r="O112" s="8">
        <f t="shared" si="22"/>
        <v>0</v>
      </c>
      <c r="P112" s="8">
        <f t="shared" si="22"/>
        <v>0</v>
      </c>
      <c r="Q112" s="8">
        <f t="shared" si="22"/>
        <v>0</v>
      </c>
      <c r="R112" s="8">
        <f t="shared" si="22"/>
        <v>0</v>
      </c>
      <c r="S112" s="21">
        <f t="shared" si="14"/>
        <v>5</v>
      </c>
      <c r="T112" s="19">
        <f>VLOOKUP($B112,Gas!$B$3:$E$2506,2)</f>
        <v>2.0550000000000002</v>
      </c>
      <c r="U112" s="20">
        <f t="shared" si="15"/>
        <v>9.4647201946472013</v>
      </c>
    </row>
    <row r="113" spans="1:21" x14ac:dyDescent="0.2">
      <c r="A113" s="9">
        <f t="shared" si="19"/>
        <v>5</v>
      </c>
      <c r="B113" s="1">
        <v>35921</v>
      </c>
      <c r="C113" s="2">
        <v>22.34</v>
      </c>
      <c r="D113" s="4">
        <f t="shared" si="20"/>
        <v>0.13853172357659946</v>
      </c>
      <c r="E113" s="100">
        <f t="shared" si="17"/>
        <v>2.0842525278320241</v>
      </c>
      <c r="G113" s="8">
        <f t="shared" si="22"/>
        <v>0</v>
      </c>
      <c r="H113" s="8">
        <f t="shared" si="22"/>
        <v>2.66</v>
      </c>
      <c r="I113" s="8">
        <f t="shared" si="22"/>
        <v>7.66</v>
      </c>
      <c r="J113" s="8">
        <f t="shared" si="22"/>
        <v>12.66</v>
      </c>
      <c r="K113" s="8">
        <f t="shared" si="22"/>
        <v>17.66</v>
      </c>
      <c r="L113" s="8">
        <f t="shared" si="22"/>
        <v>27.66</v>
      </c>
      <c r="M113" s="8">
        <f t="shared" si="22"/>
        <v>0</v>
      </c>
      <c r="N113" s="8">
        <f t="shared" si="22"/>
        <v>0</v>
      </c>
      <c r="O113" s="8">
        <f t="shared" si="22"/>
        <v>0</v>
      </c>
      <c r="P113" s="8">
        <f t="shared" si="22"/>
        <v>0</v>
      </c>
      <c r="Q113" s="8">
        <f t="shared" si="22"/>
        <v>0</v>
      </c>
      <c r="R113" s="8">
        <f t="shared" si="22"/>
        <v>0</v>
      </c>
      <c r="S113" s="21">
        <f t="shared" si="14"/>
        <v>5</v>
      </c>
      <c r="T113" s="19">
        <f>VLOOKUP($B113,Gas!$B$3:$E$2506,2)</f>
        <v>2.1749999999999998</v>
      </c>
      <c r="U113" s="20">
        <f t="shared" si="15"/>
        <v>10.271264367816093</v>
      </c>
    </row>
    <row r="114" spans="1:21" x14ac:dyDescent="0.2">
      <c r="A114" s="9">
        <f t="shared" si="19"/>
        <v>5</v>
      </c>
      <c r="B114" s="1">
        <v>35922</v>
      </c>
      <c r="C114" s="2">
        <v>22.7</v>
      </c>
      <c r="D114" s="4">
        <f t="shared" si="20"/>
        <v>1.5986130846302245E-2</v>
      </c>
      <c r="E114" s="100">
        <f t="shared" si="17"/>
        <v>1.9790681086436517</v>
      </c>
      <c r="G114" s="8">
        <f t="shared" ref="G114:R123" si="23">IF(G$1="P",MAX(0,G$2-$C114),IF(G$1="C",MAX(0,$C114-G$2)))</f>
        <v>0</v>
      </c>
      <c r="H114" s="8">
        <f t="shared" si="23"/>
        <v>2.3000000000000007</v>
      </c>
      <c r="I114" s="8">
        <f t="shared" si="23"/>
        <v>7.3000000000000007</v>
      </c>
      <c r="J114" s="8">
        <f t="shared" si="23"/>
        <v>12.3</v>
      </c>
      <c r="K114" s="8">
        <f t="shared" si="23"/>
        <v>17.3</v>
      </c>
      <c r="L114" s="8">
        <f t="shared" si="23"/>
        <v>27.3</v>
      </c>
      <c r="M114" s="8">
        <f t="shared" si="23"/>
        <v>0</v>
      </c>
      <c r="N114" s="8">
        <f t="shared" si="23"/>
        <v>0</v>
      </c>
      <c r="O114" s="8">
        <f t="shared" si="23"/>
        <v>0</v>
      </c>
      <c r="P114" s="8">
        <f t="shared" si="23"/>
        <v>0</v>
      </c>
      <c r="Q114" s="8">
        <f t="shared" si="23"/>
        <v>0</v>
      </c>
      <c r="R114" s="8">
        <f t="shared" si="23"/>
        <v>0</v>
      </c>
      <c r="S114" s="21">
        <f t="shared" si="14"/>
        <v>5</v>
      </c>
      <c r="T114" s="19">
        <f>VLOOKUP($B114,Gas!$B$3:$E$2506,2)</f>
        <v>2.1150000000000002</v>
      </c>
      <c r="U114" s="20">
        <f t="shared" si="15"/>
        <v>10.732860520094562</v>
      </c>
    </row>
    <row r="115" spans="1:21" x14ac:dyDescent="0.2">
      <c r="A115" s="9">
        <f t="shared" si="19"/>
        <v>5</v>
      </c>
      <c r="B115" s="1">
        <v>35923</v>
      </c>
      <c r="C115" s="2">
        <v>20.76</v>
      </c>
      <c r="D115" s="4">
        <f t="shared" si="20"/>
        <v>-8.9336866189669045E-2</v>
      </c>
      <c r="E115" s="100">
        <f t="shared" si="17"/>
        <v>2.0131794089708932</v>
      </c>
      <c r="G115" s="8">
        <f t="shared" si="23"/>
        <v>0</v>
      </c>
      <c r="H115" s="8">
        <f t="shared" si="23"/>
        <v>4.2399999999999984</v>
      </c>
      <c r="I115" s="8">
        <f t="shared" si="23"/>
        <v>9.2399999999999984</v>
      </c>
      <c r="J115" s="8">
        <f t="shared" si="23"/>
        <v>14.239999999999998</v>
      </c>
      <c r="K115" s="8">
        <f t="shared" si="23"/>
        <v>19.239999999999998</v>
      </c>
      <c r="L115" s="8">
        <f t="shared" si="23"/>
        <v>29.24</v>
      </c>
      <c r="M115" s="8">
        <f t="shared" si="23"/>
        <v>0</v>
      </c>
      <c r="N115" s="8">
        <f t="shared" si="23"/>
        <v>0</v>
      </c>
      <c r="O115" s="8">
        <f t="shared" si="23"/>
        <v>0</v>
      </c>
      <c r="P115" s="8">
        <f t="shared" si="23"/>
        <v>0</v>
      </c>
      <c r="Q115" s="8">
        <f t="shared" si="23"/>
        <v>0</v>
      </c>
      <c r="R115" s="8">
        <f t="shared" si="23"/>
        <v>0</v>
      </c>
      <c r="S115" s="21">
        <f t="shared" si="14"/>
        <v>5</v>
      </c>
      <c r="T115" s="19">
        <f>VLOOKUP($B115,Gas!$B$3:$E$2506,2)</f>
        <v>2.15</v>
      </c>
      <c r="U115" s="20">
        <f t="shared" si="15"/>
        <v>9.6558139534883729</v>
      </c>
    </row>
    <row r="116" spans="1:21" x14ac:dyDescent="0.2">
      <c r="A116" s="9">
        <f t="shared" si="19"/>
        <v>5</v>
      </c>
      <c r="B116" s="1">
        <v>35926</v>
      </c>
      <c r="C116" s="2">
        <v>20.05</v>
      </c>
      <c r="D116" s="4">
        <f t="shared" si="20"/>
        <v>-3.4798904545109734E-2</v>
      </c>
      <c r="E116" s="100">
        <f t="shared" si="17"/>
        <v>1.4874200987449446</v>
      </c>
      <c r="G116" s="8">
        <f t="shared" si="23"/>
        <v>0</v>
      </c>
      <c r="H116" s="8">
        <f t="shared" si="23"/>
        <v>4.9499999999999993</v>
      </c>
      <c r="I116" s="8">
        <f t="shared" si="23"/>
        <v>9.9499999999999993</v>
      </c>
      <c r="J116" s="8">
        <f t="shared" si="23"/>
        <v>14.95</v>
      </c>
      <c r="K116" s="8">
        <f t="shared" si="23"/>
        <v>19.95</v>
      </c>
      <c r="L116" s="8">
        <f t="shared" si="23"/>
        <v>29.95</v>
      </c>
      <c r="M116" s="8">
        <f t="shared" si="23"/>
        <v>0</v>
      </c>
      <c r="N116" s="8">
        <f t="shared" si="23"/>
        <v>0</v>
      </c>
      <c r="O116" s="8">
        <f t="shared" si="23"/>
        <v>0</v>
      </c>
      <c r="P116" s="8">
        <f t="shared" si="23"/>
        <v>0</v>
      </c>
      <c r="Q116" s="8">
        <f t="shared" si="23"/>
        <v>0</v>
      </c>
      <c r="R116" s="8">
        <f t="shared" si="23"/>
        <v>0</v>
      </c>
      <c r="S116" s="21">
        <f t="shared" si="14"/>
        <v>5</v>
      </c>
      <c r="T116" s="19">
        <f>VLOOKUP($B116,Gas!$B$3:$E$2506,2)</f>
        <v>2.11</v>
      </c>
      <c r="U116" s="20">
        <f t="shared" si="15"/>
        <v>9.5023696682464465</v>
      </c>
    </row>
    <row r="117" spans="1:21" x14ac:dyDescent="0.2">
      <c r="A117" s="9">
        <f t="shared" si="19"/>
        <v>5</v>
      </c>
      <c r="B117" s="1">
        <v>35927</v>
      </c>
      <c r="C117" s="2">
        <v>24.27</v>
      </c>
      <c r="D117" s="4">
        <f t="shared" si="20"/>
        <v>0.19101186598593178</v>
      </c>
      <c r="E117" s="100">
        <f t="shared" si="17"/>
        <v>1.6892000650720251</v>
      </c>
      <c r="G117" s="8">
        <f t="shared" si="23"/>
        <v>0</v>
      </c>
      <c r="H117" s="8">
        <f t="shared" si="23"/>
        <v>0.73000000000000043</v>
      </c>
      <c r="I117" s="8">
        <f t="shared" si="23"/>
        <v>5.73</v>
      </c>
      <c r="J117" s="8">
        <f t="shared" si="23"/>
        <v>10.73</v>
      </c>
      <c r="K117" s="8">
        <f t="shared" si="23"/>
        <v>15.73</v>
      </c>
      <c r="L117" s="8">
        <f t="shared" si="23"/>
        <v>25.73</v>
      </c>
      <c r="M117" s="8">
        <f t="shared" si="23"/>
        <v>0</v>
      </c>
      <c r="N117" s="8">
        <f t="shared" si="23"/>
        <v>0</v>
      </c>
      <c r="O117" s="8">
        <f t="shared" si="23"/>
        <v>0</v>
      </c>
      <c r="P117" s="8">
        <f t="shared" si="23"/>
        <v>0</v>
      </c>
      <c r="Q117" s="8">
        <f t="shared" si="23"/>
        <v>0</v>
      </c>
      <c r="R117" s="8">
        <f t="shared" si="23"/>
        <v>0</v>
      </c>
      <c r="S117" s="21">
        <f t="shared" si="14"/>
        <v>5</v>
      </c>
      <c r="T117" s="19">
        <f>VLOOKUP($B117,Gas!$B$3:$E$2506,2)</f>
        <v>2.1749999999999998</v>
      </c>
      <c r="U117" s="20">
        <f t="shared" si="15"/>
        <v>11.158620689655173</v>
      </c>
    </row>
    <row r="118" spans="1:21" x14ac:dyDescent="0.2">
      <c r="A118" s="9">
        <f t="shared" si="19"/>
        <v>5</v>
      </c>
      <c r="B118" s="1">
        <v>35928</v>
      </c>
      <c r="C118" s="2">
        <v>33.76</v>
      </c>
      <c r="D118" s="4">
        <f t="shared" si="20"/>
        <v>0.33003564998924639</v>
      </c>
      <c r="E118" s="100">
        <f t="shared" si="17"/>
        <v>2.2437052915486304</v>
      </c>
      <c r="G118" s="8">
        <f t="shared" si="23"/>
        <v>0</v>
      </c>
      <c r="H118" s="8">
        <f t="shared" si="23"/>
        <v>0</v>
      </c>
      <c r="I118" s="8">
        <f t="shared" si="23"/>
        <v>0</v>
      </c>
      <c r="J118" s="8">
        <f t="shared" si="23"/>
        <v>1.240000000000002</v>
      </c>
      <c r="K118" s="8">
        <f t="shared" si="23"/>
        <v>6.240000000000002</v>
      </c>
      <c r="L118" s="8">
        <f t="shared" si="23"/>
        <v>16.240000000000002</v>
      </c>
      <c r="M118" s="8">
        <f t="shared" si="23"/>
        <v>8.759999999999998</v>
      </c>
      <c r="N118" s="8">
        <f t="shared" si="23"/>
        <v>3.759999999999998</v>
      </c>
      <c r="O118" s="8">
        <f t="shared" si="23"/>
        <v>0</v>
      </c>
      <c r="P118" s="8">
        <f t="shared" si="23"/>
        <v>0</v>
      </c>
      <c r="Q118" s="8">
        <f t="shared" si="23"/>
        <v>0</v>
      </c>
      <c r="R118" s="8">
        <f t="shared" si="23"/>
        <v>0</v>
      </c>
      <c r="S118" s="21">
        <f t="shared" si="14"/>
        <v>5</v>
      </c>
      <c r="T118" s="19">
        <f>VLOOKUP($B118,Gas!$B$3:$E$2506,2)</f>
        <v>2.23</v>
      </c>
      <c r="U118" s="20">
        <f t="shared" si="15"/>
        <v>15.139013452914797</v>
      </c>
    </row>
    <row r="119" spans="1:21" x14ac:dyDescent="0.2">
      <c r="A119" s="9">
        <f t="shared" si="19"/>
        <v>5</v>
      </c>
      <c r="B119" s="1">
        <v>35929</v>
      </c>
      <c r="C119" s="2">
        <v>34.08</v>
      </c>
      <c r="D119" s="4">
        <f t="shared" si="20"/>
        <v>9.4340322333587145E-3</v>
      </c>
      <c r="E119" s="100">
        <f t="shared" si="17"/>
        <v>2.2479186901937709</v>
      </c>
      <c r="G119" s="8">
        <f t="shared" si="23"/>
        <v>0</v>
      </c>
      <c r="H119" s="8">
        <f t="shared" si="23"/>
        <v>0</v>
      </c>
      <c r="I119" s="8">
        <f t="shared" si="23"/>
        <v>0</v>
      </c>
      <c r="J119" s="8">
        <f t="shared" si="23"/>
        <v>0.92000000000000171</v>
      </c>
      <c r="K119" s="8">
        <f t="shared" si="23"/>
        <v>5.9200000000000017</v>
      </c>
      <c r="L119" s="8">
        <f t="shared" si="23"/>
        <v>15.920000000000002</v>
      </c>
      <c r="M119" s="8">
        <f t="shared" si="23"/>
        <v>9.0799999999999983</v>
      </c>
      <c r="N119" s="8">
        <f t="shared" si="23"/>
        <v>4.0799999999999983</v>
      </c>
      <c r="O119" s="8">
        <f t="shared" si="23"/>
        <v>0</v>
      </c>
      <c r="P119" s="8">
        <f t="shared" si="23"/>
        <v>0</v>
      </c>
      <c r="Q119" s="8">
        <f t="shared" si="23"/>
        <v>0</v>
      </c>
      <c r="R119" s="8">
        <f t="shared" si="23"/>
        <v>0</v>
      </c>
      <c r="S119" s="21">
        <f t="shared" si="14"/>
        <v>5</v>
      </c>
      <c r="T119" s="19">
        <f>VLOOKUP($B119,Gas!$B$3:$E$2506,2)</f>
        <v>2.2349999999999999</v>
      </c>
      <c r="U119" s="20">
        <f t="shared" si="15"/>
        <v>15.248322147651006</v>
      </c>
    </row>
    <row r="120" spans="1:21" x14ac:dyDescent="0.2">
      <c r="A120" s="9">
        <f t="shared" si="19"/>
        <v>5</v>
      </c>
      <c r="B120" s="1">
        <v>35930</v>
      </c>
      <c r="C120" s="2">
        <v>45.39</v>
      </c>
      <c r="D120" s="4">
        <f t="shared" si="20"/>
        <v>0.28658111450725937</v>
      </c>
      <c r="E120" s="100">
        <f t="shared" si="17"/>
        <v>2.480545166765586</v>
      </c>
      <c r="G120" s="8">
        <f t="shared" si="23"/>
        <v>0</v>
      </c>
      <c r="H120" s="8">
        <f t="shared" si="23"/>
        <v>0</v>
      </c>
      <c r="I120" s="8">
        <f t="shared" si="23"/>
        <v>0</v>
      </c>
      <c r="J120" s="8">
        <f t="shared" si="23"/>
        <v>0</v>
      </c>
      <c r="K120" s="8">
        <f t="shared" si="23"/>
        <v>0</v>
      </c>
      <c r="L120" s="8">
        <f t="shared" si="23"/>
        <v>4.6099999999999994</v>
      </c>
      <c r="M120" s="8">
        <f t="shared" si="23"/>
        <v>20.39</v>
      </c>
      <c r="N120" s="8">
        <f t="shared" si="23"/>
        <v>15.39</v>
      </c>
      <c r="O120" s="8">
        <f t="shared" si="23"/>
        <v>10.39</v>
      </c>
      <c r="P120" s="8">
        <f t="shared" si="23"/>
        <v>5.3900000000000006</v>
      </c>
      <c r="Q120" s="8">
        <f t="shared" si="23"/>
        <v>0</v>
      </c>
      <c r="R120" s="8">
        <f t="shared" si="23"/>
        <v>0</v>
      </c>
      <c r="S120" s="21">
        <f t="shared" si="14"/>
        <v>5</v>
      </c>
      <c r="T120" s="19">
        <f>VLOOKUP($B120,Gas!$B$3:$E$2506,2)</f>
        <v>2.17</v>
      </c>
      <c r="U120" s="20">
        <f t="shared" si="15"/>
        <v>20.917050691244242</v>
      </c>
    </row>
    <row r="121" spans="1:21" x14ac:dyDescent="0.2">
      <c r="A121" s="9">
        <f t="shared" si="19"/>
        <v>5</v>
      </c>
      <c r="B121" s="1">
        <v>35933</v>
      </c>
      <c r="C121" s="2">
        <v>46.16</v>
      </c>
      <c r="D121" s="4">
        <f t="shared" si="20"/>
        <v>1.6821805731469713E-2</v>
      </c>
      <c r="E121" s="100">
        <f t="shared" si="17"/>
        <v>2.4934832694210032</v>
      </c>
      <c r="G121" s="8">
        <f t="shared" si="23"/>
        <v>0</v>
      </c>
      <c r="H121" s="8">
        <f t="shared" si="23"/>
        <v>0</v>
      </c>
      <c r="I121" s="8">
        <f t="shared" si="23"/>
        <v>0</v>
      </c>
      <c r="J121" s="8">
        <f t="shared" si="23"/>
        <v>0</v>
      </c>
      <c r="K121" s="8">
        <f t="shared" si="23"/>
        <v>0</v>
      </c>
      <c r="L121" s="8">
        <f t="shared" si="23"/>
        <v>3.8400000000000034</v>
      </c>
      <c r="M121" s="8">
        <f t="shared" si="23"/>
        <v>21.159999999999997</v>
      </c>
      <c r="N121" s="8">
        <f t="shared" si="23"/>
        <v>16.159999999999997</v>
      </c>
      <c r="O121" s="8">
        <f t="shared" si="23"/>
        <v>11.159999999999997</v>
      </c>
      <c r="P121" s="8">
        <f t="shared" si="23"/>
        <v>6.1599999999999966</v>
      </c>
      <c r="Q121" s="8">
        <f t="shared" si="23"/>
        <v>0</v>
      </c>
      <c r="R121" s="8">
        <f t="shared" si="23"/>
        <v>0</v>
      </c>
      <c r="S121" s="21">
        <f t="shared" si="14"/>
        <v>5</v>
      </c>
      <c r="T121" s="19">
        <f>VLOOKUP($B121,Gas!$B$3:$E$2506,2)</f>
        <v>2.17</v>
      </c>
      <c r="U121" s="20">
        <f t="shared" si="15"/>
        <v>21.271889400921658</v>
      </c>
    </row>
    <row r="122" spans="1:21" x14ac:dyDescent="0.2">
      <c r="A122" s="9">
        <f t="shared" si="19"/>
        <v>5</v>
      </c>
      <c r="B122" s="1">
        <v>35934</v>
      </c>
      <c r="C122" s="2">
        <v>167.18</v>
      </c>
      <c r="D122" s="4">
        <f t="shared" si="20"/>
        <v>1.2869574540711659</v>
      </c>
      <c r="E122" s="100">
        <f t="shared" si="17"/>
        <v>6.3465463548903474</v>
      </c>
      <c r="G122" s="8">
        <f t="shared" si="23"/>
        <v>0</v>
      </c>
      <c r="H122" s="8">
        <f t="shared" si="23"/>
        <v>0</v>
      </c>
      <c r="I122" s="8">
        <f t="shared" si="23"/>
        <v>0</v>
      </c>
      <c r="J122" s="8">
        <f t="shared" si="23"/>
        <v>0</v>
      </c>
      <c r="K122" s="8">
        <f t="shared" si="23"/>
        <v>0</v>
      </c>
      <c r="L122" s="8">
        <f t="shared" si="23"/>
        <v>0</v>
      </c>
      <c r="M122" s="8">
        <f t="shared" si="23"/>
        <v>142.18</v>
      </c>
      <c r="N122" s="8">
        <f t="shared" si="23"/>
        <v>137.18</v>
      </c>
      <c r="O122" s="8">
        <f t="shared" si="23"/>
        <v>132.18</v>
      </c>
      <c r="P122" s="8">
        <f t="shared" si="23"/>
        <v>127.18</v>
      </c>
      <c r="Q122" s="8">
        <f t="shared" si="23"/>
        <v>117.18</v>
      </c>
      <c r="R122" s="8">
        <f t="shared" si="23"/>
        <v>67.179990000000004</v>
      </c>
      <c r="S122" s="21">
        <f t="shared" si="14"/>
        <v>5</v>
      </c>
      <c r="T122" s="19">
        <f>VLOOKUP($B122,Gas!$B$3:$E$2506,2)</f>
        <v>2.19</v>
      </c>
      <c r="U122" s="20">
        <f t="shared" si="15"/>
        <v>76.337899543378995</v>
      </c>
    </row>
    <row r="123" spans="1:21" x14ac:dyDescent="0.2">
      <c r="A123" s="9">
        <f t="shared" si="19"/>
        <v>5</v>
      </c>
      <c r="B123" s="1">
        <v>35935</v>
      </c>
      <c r="C123" s="2">
        <v>137.19999999999999</v>
      </c>
      <c r="D123" s="4">
        <f t="shared" si="20"/>
        <v>-0.19763136097922532</v>
      </c>
      <c r="E123" s="100">
        <f t="shared" si="17"/>
        <v>6.6733932664948679</v>
      </c>
      <c r="G123" s="8">
        <f t="shared" si="23"/>
        <v>0</v>
      </c>
      <c r="H123" s="8">
        <f t="shared" si="23"/>
        <v>0</v>
      </c>
      <c r="I123" s="8">
        <f t="shared" si="23"/>
        <v>0</v>
      </c>
      <c r="J123" s="8">
        <f t="shared" si="23"/>
        <v>0</v>
      </c>
      <c r="K123" s="8">
        <f t="shared" si="23"/>
        <v>0</v>
      </c>
      <c r="L123" s="8">
        <f t="shared" si="23"/>
        <v>0</v>
      </c>
      <c r="M123" s="8">
        <f t="shared" si="23"/>
        <v>112.19999999999999</v>
      </c>
      <c r="N123" s="8">
        <f t="shared" si="23"/>
        <v>107.19999999999999</v>
      </c>
      <c r="O123" s="8">
        <f t="shared" si="23"/>
        <v>102.19999999999999</v>
      </c>
      <c r="P123" s="8">
        <f t="shared" si="23"/>
        <v>97.199999999999989</v>
      </c>
      <c r="Q123" s="8">
        <f t="shared" si="23"/>
        <v>87.199999999999989</v>
      </c>
      <c r="R123" s="8">
        <f t="shared" si="23"/>
        <v>37.199989999999985</v>
      </c>
      <c r="S123" s="21">
        <f t="shared" si="14"/>
        <v>5</v>
      </c>
      <c r="T123" s="19">
        <f>VLOOKUP($B123,Gas!$B$3:$E$2506,2)</f>
        <v>2.16</v>
      </c>
      <c r="U123" s="20">
        <f t="shared" si="15"/>
        <v>63.518518518518512</v>
      </c>
    </row>
    <row r="124" spans="1:21" x14ac:dyDescent="0.2">
      <c r="A124" s="9">
        <f t="shared" si="19"/>
        <v>5</v>
      </c>
      <c r="B124" s="1">
        <v>35936</v>
      </c>
      <c r="C124" s="2">
        <v>61.81</v>
      </c>
      <c r="D124" s="4">
        <f t="shared" si="20"/>
        <v>-0.79737455162060278</v>
      </c>
      <c r="E124" s="100">
        <f t="shared" si="17"/>
        <v>8.2796358179769314</v>
      </c>
      <c r="G124" s="8">
        <f t="shared" ref="G124:R133" si="24">IF(G$1="P",MAX(0,G$2-$C124),IF(G$1="C",MAX(0,$C124-G$2)))</f>
        <v>0</v>
      </c>
      <c r="H124" s="8">
        <f t="shared" si="24"/>
        <v>0</v>
      </c>
      <c r="I124" s="8">
        <f t="shared" si="24"/>
        <v>0</v>
      </c>
      <c r="J124" s="8">
        <f t="shared" si="24"/>
        <v>0</v>
      </c>
      <c r="K124" s="8">
        <f t="shared" si="24"/>
        <v>0</v>
      </c>
      <c r="L124" s="8">
        <f t="shared" si="24"/>
        <v>0</v>
      </c>
      <c r="M124" s="8">
        <f t="shared" si="24"/>
        <v>36.81</v>
      </c>
      <c r="N124" s="8">
        <f t="shared" si="24"/>
        <v>31.810000000000002</v>
      </c>
      <c r="O124" s="8">
        <f t="shared" si="24"/>
        <v>26.810000000000002</v>
      </c>
      <c r="P124" s="8">
        <f t="shared" si="24"/>
        <v>21.810000000000002</v>
      </c>
      <c r="Q124" s="8">
        <f t="shared" si="24"/>
        <v>11.810000000000002</v>
      </c>
      <c r="R124" s="8">
        <f t="shared" si="24"/>
        <v>0</v>
      </c>
      <c r="S124" s="21">
        <f t="shared" si="14"/>
        <v>5</v>
      </c>
      <c r="T124" s="19">
        <f>VLOOKUP($B124,Gas!$B$3:$E$2506,2)</f>
        <v>2.1749999999999998</v>
      </c>
      <c r="U124" s="20">
        <f t="shared" si="15"/>
        <v>28.418390804597706</v>
      </c>
    </row>
    <row r="125" spans="1:21" x14ac:dyDescent="0.2">
      <c r="A125" s="9">
        <f t="shared" si="19"/>
        <v>5</v>
      </c>
      <c r="B125" s="1">
        <v>35937</v>
      </c>
      <c r="C125" s="2">
        <v>35.03</v>
      </c>
      <c r="D125" s="4">
        <f t="shared" si="20"/>
        <v>-0.56786032646178664</v>
      </c>
      <c r="E125" s="100">
        <f t="shared" si="17"/>
        <v>8.9058946014038298</v>
      </c>
      <c r="G125" s="8">
        <f t="shared" si="24"/>
        <v>0</v>
      </c>
      <c r="H125" s="8">
        <f t="shared" si="24"/>
        <v>0</v>
      </c>
      <c r="I125" s="8">
        <f t="shared" si="24"/>
        <v>0</v>
      </c>
      <c r="J125" s="8">
        <f t="shared" si="24"/>
        <v>0</v>
      </c>
      <c r="K125" s="8">
        <f t="shared" si="24"/>
        <v>4.9699999999999989</v>
      </c>
      <c r="L125" s="8">
        <f t="shared" si="24"/>
        <v>14.969999999999999</v>
      </c>
      <c r="M125" s="8">
        <f t="shared" si="24"/>
        <v>10.030000000000001</v>
      </c>
      <c r="N125" s="8">
        <f t="shared" si="24"/>
        <v>5.0300000000000011</v>
      </c>
      <c r="O125" s="8">
        <f t="shared" si="24"/>
        <v>3.0000000000001137E-2</v>
      </c>
      <c r="P125" s="8">
        <f t="shared" si="24"/>
        <v>0</v>
      </c>
      <c r="Q125" s="8">
        <f t="shared" si="24"/>
        <v>0</v>
      </c>
      <c r="R125" s="8">
        <f t="shared" si="24"/>
        <v>0</v>
      </c>
      <c r="S125" s="21">
        <f t="shared" si="14"/>
        <v>5</v>
      </c>
      <c r="T125" s="19">
        <f>VLOOKUP($B125,Gas!$B$3:$E$2506,2)</f>
        <v>2.105</v>
      </c>
      <c r="U125" s="20">
        <f t="shared" si="15"/>
        <v>16.641330166270784</v>
      </c>
    </row>
    <row r="126" spans="1:21" x14ac:dyDescent="0.2">
      <c r="A126" s="9">
        <f t="shared" si="19"/>
        <v>5</v>
      </c>
      <c r="B126" s="1">
        <v>35941</v>
      </c>
      <c r="C126" s="2">
        <v>38</v>
      </c>
      <c r="D126" s="4">
        <f t="shared" si="20"/>
        <v>8.1381322516990359E-2</v>
      </c>
      <c r="E126" s="100">
        <f t="shared" si="17"/>
        <v>8.8932623114274918</v>
      </c>
      <c r="G126" s="8">
        <f t="shared" si="24"/>
        <v>0</v>
      </c>
      <c r="H126" s="8">
        <f t="shared" si="24"/>
        <v>0</v>
      </c>
      <c r="I126" s="8">
        <f t="shared" si="24"/>
        <v>0</v>
      </c>
      <c r="J126" s="8">
        <f t="shared" si="24"/>
        <v>0</v>
      </c>
      <c r="K126" s="8">
        <f t="shared" si="24"/>
        <v>2</v>
      </c>
      <c r="L126" s="8">
        <f t="shared" si="24"/>
        <v>12</v>
      </c>
      <c r="M126" s="8">
        <f t="shared" si="24"/>
        <v>13</v>
      </c>
      <c r="N126" s="8">
        <f t="shared" si="24"/>
        <v>8</v>
      </c>
      <c r="O126" s="8">
        <f t="shared" si="24"/>
        <v>3</v>
      </c>
      <c r="P126" s="8">
        <f t="shared" si="24"/>
        <v>0</v>
      </c>
      <c r="Q126" s="8">
        <f t="shared" si="24"/>
        <v>0</v>
      </c>
      <c r="R126" s="8">
        <f t="shared" si="24"/>
        <v>0</v>
      </c>
      <c r="S126" s="21">
        <f t="shared" si="14"/>
        <v>5</v>
      </c>
      <c r="T126" s="19">
        <f>VLOOKUP($B126,Gas!$B$3:$E$2506,2)</f>
        <v>2.0099999999999998</v>
      </c>
      <c r="U126" s="20">
        <f t="shared" si="15"/>
        <v>18.905472636815922</v>
      </c>
    </row>
    <row r="127" spans="1:21" x14ac:dyDescent="0.2">
      <c r="A127" s="9">
        <f t="shared" si="19"/>
        <v>5</v>
      </c>
      <c r="B127" s="1">
        <v>35942</v>
      </c>
      <c r="C127" s="2">
        <v>33</v>
      </c>
      <c r="D127" s="4">
        <f t="shared" si="20"/>
        <v>-0.14107859825990549</v>
      </c>
      <c r="E127" s="100">
        <f t="shared" si="17"/>
        <v>8.9164302565492104</v>
      </c>
      <c r="G127" s="8">
        <f t="shared" si="24"/>
        <v>0</v>
      </c>
      <c r="H127" s="8">
        <f t="shared" si="24"/>
        <v>0</v>
      </c>
      <c r="I127" s="8">
        <f t="shared" si="24"/>
        <v>0</v>
      </c>
      <c r="J127" s="8">
        <f t="shared" si="24"/>
        <v>2</v>
      </c>
      <c r="K127" s="8">
        <f t="shared" si="24"/>
        <v>7</v>
      </c>
      <c r="L127" s="8">
        <f t="shared" si="24"/>
        <v>17</v>
      </c>
      <c r="M127" s="8">
        <f t="shared" si="24"/>
        <v>8</v>
      </c>
      <c r="N127" s="8">
        <f t="shared" si="24"/>
        <v>3</v>
      </c>
      <c r="O127" s="8">
        <f t="shared" si="24"/>
        <v>0</v>
      </c>
      <c r="P127" s="8">
        <f t="shared" si="24"/>
        <v>0</v>
      </c>
      <c r="Q127" s="8">
        <f t="shared" si="24"/>
        <v>0</v>
      </c>
      <c r="R127" s="8">
        <f t="shared" si="24"/>
        <v>0</v>
      </c>
      <c r="S127" s="21">
        <f t="shared" si="14"/>
        <v>5</v>
      </c>
      <c r="T127" s="19">
        <f>VLOOKUP($B127,Gas!$B$3:$E$2506,2)</f>
        <v>2.09</v>
      </c>
      <c r="U127" s="20">
        <f t="shared" si="15"/>
        <v>15.789473684210527</v>
      </c>
    </row>
    <row r="128" spans="1:21" x14ac:dyDescent="0.2">
      <c r="A128" s="9">
        <f t="shared" si="19"/>
        <v>5</v>
      </c>
      <c r="B128" s="1">
        <v>35943</v>
      </c>
      <c r="C128" s="2">
        <v>58.49</v>
      </c>
      <c r="D128" s="4">
        <f t="shared" si="20"/>
        <v>0.57234823798845424</v>
      </c>
      <c r="E128" s="100">
        <f t="shared" si="17"/>
        <v>9.2195365525314212</v>
      </c>
      <c r="G128" s="8">
        <f t="shared" si="24"/>
        <v>0</v>
      </c>
      <c r="H128" s="8">
        <f t="shared" si="24"/>
        <v>0</v>
      </c>
      <c r="I128" s="8">
        <f t="shared" si="24"/>
        <v>0</v>
      </c>
      <c r="J128" s="8">
        <f t="shared" si="24"/>
        <v>0</v>
      </c>
      <c r="K128" s="8">
        <f t="shared" si="24"/>
        <v>0</v>
      </c>
      <c r="L128" s="8">
        <f t="shared" si="24"/>
        <v>0</v>
      </c>
      <c r="M128" s="8">
        <f t="shared" si="24"/>
        <v>33.49</v>
      </c>
      <c r="N128" s="8">
        <f t="shared" si="24"/>
        <v>28.490000000000002</v>
      </c>
      <c r="O128" s="8">
        <f t="shared" si="24"/>
        <v>23.490000000000002</v>
      </c>
      <c r="P128" s="8">
        <f t="shared" si="24"/>
        <v>18.490000000000002</v>
      </c>
      <c r="Q128" s="8">
        <f t="shared" si="24"/>
        <v>8.490000000000002</v>
      </c>
      <c r="R128" s="8">
        <f t="shared" si="24"/>
        <v>0</v>
      </c>
      <c r="S128" s="21">
        <f t="shared" si="14"/>
        <v>5</v>
      </c>
      <c r="T128" s="19">
        <f>VLOOKUP($B128,Gas!$B$3:$E$2506,2)</f>
        <v>2.08</v>
      </c>
      <c r="U128" s="20">
        <f t="shared" si="15"/>
        <v>28.120192307692307</v>
      </c>
    </row>
    <row r="129" spans="1:21" x14ac:dyDescent="0.2">
      <c r="A129" s="9">
        <f t="shared" si="19"/>
        <v>5</v>
      </c>
      <c r="B129" s="1">
        <v>35944</v>
      </c>
      <c r="C129" s="2">
        <v>77.42</v>
      </c>
      <c r="D129" s="4">
        <f t="shared" si="20"/>
        <v>0.28038934569456769</v>
      </c>
      <c r="E129" s="100">
        <f t="shared" si="17"/>
        <v>9.2817024026917778</v>
      </c>
      <c r="G129" s="8">
        <f t="shared" si="24"/>
        <v>0</v>
      </c>
      <c r="H129" s="8">
        <f t="shared" si="24"/>
        <v>0</v>
      </c>
      <c r="I129" s="8">
        <f t="shared" si="24"/>
        <v>0</v>
      </c>
      <c r="J129" s="8">
        <f t="shared" si="24"/>
        <v>0</v>
      </c>
      <c r="K129" s="8">
        <f t="shared" si="24"/>
        <v>0</v>
      </c>
      <c r="L129" s="8">
        <f t="shared" si="24"/>
        <v>0</v>
      </c>
      <c r="M129" s="8">
        <f t="shared" si="24"/>
        <v>52.42</v>
      </c>
      <c r="N129" s="8">
        <f t="shared" si="24"/>
        <v>47.42</v>
      </c>
      <c r="O129" s="8">
        <f t="shared" si="24"/>
        <v>42.42</v>
      </c>
      <c r="P129" s="8">
        <f t="shared" si="24"/>
        <v>37.42</v>
      </c>
      <c r="Q129" s="8">
        <f t="shared" si="24"/>
        <v>27.42</v>
      </c>
      <c r="R129" s="8">
        <f t="shared" si="24"/>
        <v>0</v>
      </c>
      <c r="S129" s="21">
        <f t="shared" si="14"/>
        <v>5</v>
      </c>
      <c r="T129" s="19">
        <f>VLOOKUP($B129,Gas!$B$3:$E$2506,2)</f>
        <v>2.085</v>
      </c>
      <c r="U129" s="20">
        <f t="shared" si="15"/>
        <v>37.13189448441247</v>
      </c>
    </row>
    <row r="130" spans="1:21" x14ac:dyDescent="0.2">
      <c r="A130" s="9">
        <f t="shared" si="19"/>
        <v>6</v>
      </c>
      <c r="B130" s="1">
        <v>35947</v>
      </c>
      <c r="C130" s="2">
        <v>36.15</v>
      </c>
      <c r="D130" s="4">
        <f t="shared" si="20"/>
        <v>-0.7615681965447284</v>
      </c>
      <c r="E130" s="100">
        <f t="shared" si="17"/>
        <v>10.084922999969908</v>
      </c>
      <c r="G130" s="8">
        <f t="shared" si="24"/>
        <v>0</v>
      </c>
      <c r="H130" s="8">
        <f t="shared" si="24"/>
        <v>0</v>
      </c>
      <c r="I130" s="8">
        <f t="shared" si="24"/>
        <v>0</v>
      </c>
      <c r="J130" s="8">
        <f t="shared" si="24"/>
        <v>0</v>
      </c>
      <c r="K130" s="8">
        <f t="shared" si="24"/>
        <v>3.8500000000000014</v>
      </c>
      <c r="L130" s="8">
        <f t="shared" si="24"/>
        <v>13.850000000000001</v>
      </c>
      <c r="M130" s="8">
        <f t="shared" si="24"/>
        <v>11.149999999999999</v>
      </c>
      <c r="N130" s="8">
        <f t="shared" si="24"/>
        <v>6.1499999999999986</v>
      </c>
      <c r="O130" s="8">
        <f t="shared" si="24"/>
        <v>1.1499999999999986</v>
      </c>
      <c r="P130" s="8">
        <f t="shared" si="24"/>
        <v>0</v>
      </c>
      <c r="Q130" s="8">
        <f t="shared" si="24"/>
        <v>0</v>
      </c>
      <c r="R130" s="8">
        <f t="shared" si="24"/>
        <v>0</v>
      </c>
      <c r="S130" s="21">
        <f t="shared" si="14"/>
        <v>6</v>
      </c>
      <c r="T130" s="19">
        <f>VLOOKUP($B130,Gas!$B$3:$E$2506,2)</f>
        <v>2.1150000000000002</v>
      </c>
      <c r="U130" s="20">
        <f t="shared" si="15"/>
        <v>17.092198581560282</v>
      </c>
    </row>
    <row r="131" spans="1:21" x14ac:dyDescent="0.2">
      <c r="A131" s="9">
        <f t="shared" si="19"/>
        <v>6</v>
      </c>
      <c r="B131" s="1">
        <v>35948</v>
      </c>
      <c r="C131" s="2">
        <v>26.81</v>
      </c>
      <c r="D131" s="4">
        <f t="shared" si="20"/>
        <v>-0.29890199635690573</v>
      </c>
      <c r="E131" s="100">
        <f t="shared" si="17"/>
        <v>10.17366259434735</v>
      </c>
      <c r="G131" s="8">
        <f t="shared" si="24"/>
        <v>0</v>
      </c>
      <c r="H131" s="8">
        <f t="shared" si="24"/>
        <v>0</v>
      </c>
      <c r="I131" s="8">
        <f t="shared" si="24"/>
        <v>3.1900000000000013</v>
      </c>
      <c r="J131" s="8">
        <f t="shared" si="24"/>
        <v>8.1900000000000013</v>
      </c>
      <c r="K131" s="8">
        <f t="shared" si="24"/>
        <v>13.190000000000001</v>
      </c>
      <c r="L131" s="8">
        <f t="shared" si="24"/>
        <v>23.19</v>
      </c>
      <c r="M131" s="8">
        <f t="shared" si="24"/>
        <v>1.8099999999999987</v>
      </c>
      <c r="N131" s="8">
        <f t="shared" si="24"/>
        <v>0</v>
      </c>
      <c r="O131" s="8">
        <f t="shared" si="24"/>
        <v>0</v>
      </c>
      <c r="P131" s="8">
        <f t="shared" si="24"/>
        <v>0</v>
      </c>
      <c r="Q131" s="8">
        <f t="shared" si="24"/>
        <v>0</v>
      </c>
      <c r="R131" s="8">
        <f t="shared" si="24"/>
        <v>0</v>
      </c>
      <c r="S131" s="21">
        <f t="shared" si="14"/>
        <v>6</v>
      </c>
      <c r="T131" s="19">
        <f>VLOOKUP($B131,Gas!$B$3:$E$2506,2)</f>
        <v>2.165</v>
      </c>
      <c r="U131" s="20">
        <f t="shared" si="15"/>
        <v>12.383371824480369</v>
      </c>
    </row>
    <row r="132" spans="1:21" x14ac:dyDescent="0.2">
      <c r="A132" s="9">
        <f t="shared" si="19"/>
        <v>6</v>
      </c>
      <c r="B132" s="1">
        <v>35949</v>
      </c>
      <c r="C132" s="2">
        <v>25.42</v>
      </c>
      <c r="D132" s="4">
        <f t="shared" si="20"/>
        <v>-5.3238686486559855E-2</v>
      </c>
      <c r="E132" s="100">
        <f t="shared" si="17"/>
        <v>6.9670833267472467</v>
      </c>
      <c r="G132" s="8">
        <f t="shared" si="24"/>
        <v>0</v>
      </c>
      <c r="H132" s="8">
        <f t="shared" si="24"/>
        <v>0</v>
      </c>
      <c r="I132" s="8">
        <f t="shared" si="24"/>
        <v>4.5799999999999983</v>
      </c>
      <c r="J132" s="8">
        <f t="shared" si="24"/>
        <v>9.5799999999999983</v>
      </c>
      <c r="K132" s="8">
        <f t="shared" si="24"/>
        <v>14.579999999999998</v>
      </c>
      <c r="L132" s="8">
        <f t="shared" si="24"/>
        <v>24.58</v>
      </c>
      <c r="M132" s="8">
        <f t="shared" si="24"/>
        <v>0.42000000000000171</v>
      </c>
      <c r="N132" s="8">
        <f t="shared" si="24"/>
        <v>0</v>
      </c>
      <c r="O132" s="8">
        <f t="shared" si="24"/>
        <v>0</v>
      </c>
      <c r="P132" s="8">
        <f t="shared" si="24"/>
        <v>0</v>
      </c>
      <c r="Q132" s="8">
        <f t="shared" si="24"/>
        <v>0</v>
      </c>
      <c r="R132" s="8">
        <f t="shared" si="24"/>
        <v>0</v>
      </c>
      <c r="S132" s="21">
        <f t="shared" ref="S132:S195" si="25">A132</f>
        <v>6</v>
      </c>
      <c r="T132" s="19">
        <f>VLOOKUP($B132,Gas!$B$3:$E$2506,2)</f>
        <v>2.19</v>
      </c>
      <c r="U132" s="20">
        <f t="shared" ref="U132:U195" si="26">C132/T132</f>
        <v>11.607305936073061</v>
      </c>
    </row>
    <row r="133" spans="1:21" x14ac:dyDescent="0.2">
      <c r="A133" s="9">
        <f t="shared" si="19"/>
        <v>6</v>
      </c>
      <c r="B133" s="1">
        <v>35950</v>
      </c>
      <c r="C133" s="2">
        <v>24.77</v>
      </c>
      <c r="D133" s="4">
        <f t="shared" si="20"/>
        <v>-2.5903022260039862E-2</v>
      </c>
      <c r="E133" s="100">
        <f t="shared" si="17"/>
        <v>7.0134870333675217</v>
      </c>
      <c r="G133" s="8">
        <f t="shared" si="24"/>
        <v>0</v>
      </c>
      <c r="H133" s="8">
        <f t="shared" si="24"/>
        <v>0.23000000000000043</v>
      </c>
      <c r="I133" s="8">
        <f t="shared" si="24"/>
        <v>5.23</v>
      </c>
      <c r="J133" s="8">
        <f t="shared" si="24"/>
        <v>10.23</v>
      </c>
      <c r="K133" s="8">
        <f t="shared" si="24"/>
        <v>15.23</v>
      </c>
      <c r="L133" s="8">
        <f t="shared" si="24"/>
        <v>25.23</v>
      </c>
      <c r="M133" s="8">
        <f t="shared" si="24"/>
        <v>0</v>
      </c>
      <c r="N133" s="8">
        <f t="shared" si="24"/>
        <v>0</v>
      </c>
      <c r="O133" s="8">
        <f t="shared" si="24"/>
        <v>0</v>
      </c>
      <c r="P133" s="8">
        <f t="shared" si="24"/>
        <v>0</v>
      </c>
      <c r="Q133" s="8">
        <f t="shared" si="24"/>
        <v>0</v>
      </c>
      <c r="R133" s="8">
        <f t="shared" si="24"/>
        <v>0</v>
      </c>
      <c r="S133" s="21">
        <f t="shared" si="25"/>
        <v>6</v>
      </c>
      <c r="T133" s="19">
        <f>VLOOKUP($B133,Gas!$B$3:$E$2506,2)</f>
        <v>2.12</v>
      </c>
      <c r="U133" s="20">
        <f t="shared" si="26"/>
        <v>11.683962264150942</v>
      </c>
    </row>
    <row r="134" spans="1:21" x14ac:dyDescent="0.2">
      <c r="A134" s="9">
        <f t="shared" si="19"/>
        <v>6</v>
      </c>
      <c r="B134" s="1">
        <v>35951</v>
      </c>
      <c r="C134" s="2">
        <v>21.01</v>
      </c>
      <c r="D134" s="4">
        <f t="shared" si="20"/>
        <v>-0.1646347286443591</v>
      </c>
      <c r="E134" s="100">
        <f t="shared" si="17"/>
        <v>6.0980235594808914</v>
      </c>
      <c r="G134" s="8">
        <f t="shared" ref="G134:R143" si="27">IF(G$1="P",MAX(0,G$2-$C134),IF(G$1="C",MAX(0,$C134-G$2)))</f>
        <v>0</v>
      </c>
      <c r="H134" s="8">
        <f t="shared" si="27"/>
        <v>3.9899999999999984</v>
      </c>
      <c r="I134" s="8">
        <f t="shared" si="27"/>
        <v>8.9899999999999984</v>
      </c>
      <c r="J134" s="8">
        <f t="shared" si="27"/>
        <v>13.989999999999998</v>
      </c>
      <c r="K134" s="8">
        <f t="shared" si="27"/>
        <v>18.989999999999998</v>
      </c>
      <c r="L134" s="8">
        <f t="shared" si="27"/>
        <v>28.99</v>
      </c>
      <c r="M134" s="8">
        <f t="shared" si="27"/>
        <v>0</v>
      </c>
      <c r="N134" s="8">
        <f t="shared" si="27"/>
        <v>0</v>
      </c>
      <c r="O134" s="8">
        <f t="shared" si="27"/>
        <v>0</v>
      </c>
      <c r="P134" s="8">
        <f t="shared" si="27"/>
        <v>0</v>
      </c>
      <c r="Q134" s="8">
        <f t="shared" si="27"/>
        <v>0</v>
      </c>
      <c r="R134" s="8">
        <f t="shared" si="27"/>
        <v>0</v>
      </c>
      <c r="S134" s="21">
        <f t="shared" si="25"/>
        <v>6</v>
      </c>
      <c r="T134" s="19">
        <f>VLOOKUP($B134,Gas!$B$3:$E$2506,2)</f>
        <v>2.0350000000000001</v>
      </c>
      <c r="U134" s="20">
        <f t="shared" si="26"/>
        <v>10.324324324324325</v>
      </c>
    </row>
    <row r="135" spans="1:21" x14ac:dyDescent="0.2">
      <c r="A135" s="9">
        <f t="shared" si="19"/>
        <v>6</v>
      </c>
      <c r="B135" s="1">
        <v>35954</v>
      </c>
      <c r="C135" s="2">
        <v>17.309999999999999</v>
      </c>
      <c r="D135" s="4">
        <f t="shared" si="20"/>
        <v>-0.19371414566879128</v>
      </c>
      <c r="E135" s="100">
        <f t="shared" si="17"/>
        <v>5.5789761716274313</v>
      </c>
      <c r="G135" s="8">
        <f t="shared" si="27"/>
        <v>2.6900000000000013</v>
      </c>
      <c r="H135" s="8">
        <f t="shared" si="27"/>
        <v>7.6900000000000013</v>
      </c>
      <c r="I135" s="8">
        <f t="shared" si="27"/>
        <v>12.690000000000001</v>
      </c>
      <c r="J135" s="8">
        <f t="shared" si="27"/>
        <v>17.690000000000001</v>
      </c>
      <c r="K135" s="8">
        <f t="shared" si="27"/>
        <v>22.69</v>
      </c>
      <c r="L135" s="8">
        <f t="shared" si="27"/>
        <v>32.69</v>
      </c>
      <c r="M135" s="8">
        <f t="shared" si="27"/>
        <v>0</v>
      </c>
      <c r="N135" s="8">
        <f t="shared" si="27"/>
        <v>0</v>
      </c>
      <c r="O135" s="8">
        <f t="shared" si="27"/>
        <v>0</v>
      </c>
      <c r="P135" s="8">
        <f t="shared" si="27"/>
        <v>0</v>
      </c>
      <c r="Q135" s="8">
        <f t="shared" si="27"/>
        <v>0</v>
      </c>
      <c r="R135" s="8">
        <f t="shared" si="27"/>
        <v>0</v>
      </c>
      <c r="S135" s="21">
        <f t="shared" si="25"/>
        <v>6</v>
      </c>
      <c r="T135" s="19">
        <f>VLOOKUP($B135,Gas!$B$3:$E$2506,2)</f>
        <v>2.0099999999999998</v>
      </c>
      <c r="U135" s="20">
        <f t="shared" si="26"/>
        <v>8.6119402985074629</v>
      </c>
    </row>
    <row r="136" spans="1:21" x14ac:dyDescent="0.2">
      <c r="A136" s="9">
        <f t="shared" si="19"/>
        <v>6</v>
      </c>
      <c r="B136" s="1">
        <v>35955</v>
      </c>
      <c r="C136" s="2">
        <v>15.23</v>
      </c>
      <c r="D136" s="4">
        <f t="shared" si="20"/>
        <v>-0.12801720228104738</v>
      </c>
      <c r="E136" s="100">
        <f t="shared" si="17"/>
        <v>5.5185494104351092</v>
      </c>
      <c r="G136" s="8">
        <f t="shared" si="27"/>
        <v>4.7699999999999996</v>
      </c>
      <c r="H136" s="8">
        <f t="shared" si="27"/>
        <v>9.77</v>
      </c>
      <c r="I136" s="8">
        <f t="shared" si="27"/>
        <v>14.77</v>
      </c>
      <c r="J136" s="8">
        <f t="shared" si="27"/>
        <v>19.77</v>
      </c>
      <c r="K136" s="8">
        <f t="shared" si="27"/>
        <v>24.77</v>
      </c>
      <c r="L136" s="8">
        <f t="shared" si="27"/>
        <v>34.769999999999996</v>
      </c>
      <c r="M136" s="8">
        <f t="shared" si="27"/>
        <v>0</v>
      </c>
      <c r="N136" s="8">
        <f t="shared" si="27"/>
        <v>0</v>
      </c>
      <c r="O136" s="8">
        <f t="shared" si="27"/>
        <v>0</v>
      </c>
      <c r="P136" s="8">
        <f t="shared" si="27"/>
        <v>0</v>
      </c>
      <c r="Q136" s="8">
        <f t="shared" si="27"/>
        <v>0</v>
      </c>
      <c r="R136" s="8">
        <f t="shared" si="27"/>
        <v>0</v>
      </c>
      <c r="S136" s="21">
        <f t="shared" si="25"/>
        <v>6</v>
      </c>
      <c r="T136" s="19">
        <f>VLOOKUP($B136,Gas!$B$3:$E$2506,2)</f>
        <v>2</v>
      </c>
      <c r="U136" s="20">
        <f t="shared" si="26"/>
        <v>7.6150000000000002</v>
      </c>
    </row>
    <row r="137" spans="1:21" x14ac:dyDescent="0.2">
      <c r="A137" s="9">
        <f t="shared" si="19"/>
        <v>6</v>
      </c>
      <c r="B137" s="1">
        <v>35956</v>
      </c>
      <c r="C137" s="2">
        <v>16.22</v>
      </c>
      <c r="D137" s="4">
        <f t="shared" si="20"/>
        <v>6.2977881780196338E-2</v>
      </c>
      <c r="E137" s="100">
        <f t="shared" si="17"/>
        <v>5.5617034623158554</v>
      </c>
      <c r="G137" s="8">
        <f t="shared" si="27"/>
        <v>3.7800000000000011</v>
      </c>
      <c r="H137" s="8">
        <f t="shared" si="27"/>
        <v>8.7800000000000011</v>
      </c>
      <c r="I137" s="8">
        <f t="shared" si="27"/>
        <v>13.780000000000001</v>
      </c>
      <c r="J137" s="8">
        <f t="shared" si="27"/>
        <v>18.78</v>
      </c>
      <c r="K137" s="8">
        <f t="shared" si="27"/>
        <v>23.78</v>
      </c>
      <c r="L137" s="8">
        <f t="shared" si="27"/>
        <v>33.78</v>
      </c>
      <c r="M137" s="8">
        <f t="shared" si="27"/>
        <v>0</v>
      </c>
      <c r="N137" s="8">
        <f t="shared" si="27"/>
        <v>0</v>
      </c>
      <c r="O137" s="8">
        <f t="shared" si="27"/>
        <v>0</v>
      </c>
      <c r="P137" s="8">
        <f t="shared" si="27"/>
        <v>0</v>
      </c>
      <c r="Q137" s="8">
        <f t="shared" si="27"/>
        <v>0</v>
      </c>
      <c r="R137" s="8">
        <f t="shared" si="27"/>
        <v>0</v>
      </c>
      <c r="S137" s="21">
        <f t="shared" si="25"/>
        <v>6</v>
      </c>
      <c r="T137" s="19">
        <f>VLOOKUP($B137,Gas!$B$3:$E$2506,2)</f>
        <v>2.0049999999999999</v>
      </c>
      <c r="U137" s="20">
        <f t="shared" si="26"/>
        <v>8.089775561097257</v>
      </c>
    </row>
    <row r="138" spans="1:21" x14ac:dyDescent="0.2">
      <c r="A138" s="9">
        <f t="shared" si="19"/>
        <v>6</v>
      </c>
      <c r="B138" s="1">
        <v>35957</v>
      </c>
      <c r="C138" s="2">
        <v>25.9</v>
      </c>
      <c r="D138" s="4">
        <f t="shared" si="20"/>
        <v>0.46799792001822521</v>
      </c>
      <c r="E138" s="100">
        <f t="shared" si="17"/>
        <v>5.241657550111789</v>
      </c>
      <c r="G138" s="8">
        <f t="shared" si="27"/>
        <v>0</v>
      </c>
      <c r="H138" s="8">
        <f t="shared" si="27"/>
        <v>0</v>
      </c>
      <c r="I138" s="8">
        <f t="shared" si="27"/>
        <v>4.1000000000000014</v>
      </c>
      <c r="J138" s="8">
        <f t="shared" si="27"/>
        <v>9.1000000000000014</v>
      </c>
      <c r="K138" s="8">
        <f t="shared" si="27"/>
        <v>14.100000000000001</v>
      </c>
      <c r="L138" s="8">
        <f t="shared" si="27"/>
        <v>24.1</v>
      </c>
      <c r="M138" s="8">
        <f t="shared" si="27"/>
        <v>0.89999999999999858</v>
      </c>
      <c r="N138" s="8">
        <f t="shared" si="27"/>
        <v>0</v>
      </c>
      <c r="O138" s="8">
        <f t="shared" si="27"/>
        <v>0</v>
      </c>
      <c r="P138" s="8">
        <f t="shared" si="27"/>
        <v>0</v>
      </c>
      <c r="Q138" s="8">
        <f t="shared" si="27"/>
        <v>0</v>
      </c>
      <c r="R138" s="8">
        <f t="shared" si="27"/>
        <v>0</v>
      </c>
      <c r="S138" s="21">
        <f t="shared" si="25"/>
        <v>6</v>
      </c>
      <c r="T138" s="19">
        <f>VLOOKUP($B138,Gas!$B$3:$E$2506,2)</f>
        <v>1.97</v>
      </c>
      <c r="U138" s="20">
        <f t="shared" si="26"/>
        <v>13.147208121827411</v>
      </c>
    </row>
    <row r="139" spans="1:21" x14ac:dyDescent="0.2">
      <c r="A139" s="9">
        <f t="shared" si="19"/>
        <v>6</v>
      </c>
      <c r="B139" s="1">
        <v>35958</v>
      </c>
      <c r="C139" s="2">
        <v>40.39</v>
      </c>
      <c r="D139" s="4">
        <f t="shared" si="20"/>
        <v>0.44433926086982944</v>
      </c>
      <c r="E139" s="100">
        <f t="shared" si="17"/>
        <v>5.6073895600614785</v>
      </c>
      <c r="G139" s="8">
        <f t="shared" si="27"/>
        <v>0</v>
      </c>
      <c r="H139" s="8">
        <f t="shared" si="27"/>
        <v>0</v>
      </c>
      <c r="I139" s="8">
        <f t="shared" si="27"/>
        <v>0</v>
      </c>
      <c r="J139" s="8">
        <f t="shared" si="27"/>
        <v>0</v>
      </c>
      <c r="K139" s="8">
        <f t="shared" si="27"/>
        <v>0</v>
      </c>
      <c r="L139" s="8">
        <f t="shared" si="27"/>
        <v>9.61</v>
      </c>
      <c r="M139" s="8">
        <f t="shared" si="27"/>
        <v>15.39</v>
      </c>
      <c r="N139" s="8">
        <f t="shared" si="27"/>
        <v>10.39</v>
      </c>
      <c r="O139" s="8">
        <f t="shared" si="27"/>
        <v>5.3900000000000006</v>
      </c>
      <c r="P139" s="8">
        <f t="shared" si="27"/>
        <v>0.39000000000000057</v>
      </c>
      <c r="Q139" s="8">
        <f t="shared" si="27"/>
        <v>0</v>
      </c>
      <c r="R139" s="8">
        <f t="shared" si="27"/>
        <v>0</v>
      </c>
      <c r="S139" s="21">
        <f t="shared" si="25"/>
        <v>6</v>
      </c>
      <c r="T139" s="19">
        <f>VLOOKUP($B139,Gas!$B$3:$E$2506,2)</f>
        <v>1.99</v>
      </c>
      <c r="U139" s="20">
        <f t="shared" si="26"/>
        <v>20.296482412060303</v>
      </c>
    </row>
    <row r="140" spans="1:21" x14ac:dyDescent="0.2">
      <c r="A140" s="9">
        <f t="shared" si="19"/>
        <v>6</v>
      </c>
      <c r="B140" s="1">
        <v>35961</v>
      </c>
      <c r="C140" s="2">
        <v>31.19</v>
      </c>
      <c r="D140" s="4">
        <f t="shared" si="20"/>
        <v>-0.2584846989556096</v>
      </c>
      <c r="E140" s="100">
        <f t="shared" si="17"/>
        <v>4.2782652005130766</v>
      </c>
      <c r="G140" s="8">
        <f t="shared" si="27"/>
        <v>0</v>
      </c>
      <c r="H140" s="8">
        <f t="shared" si="27"/>
        <v>0</v>
      </c>
      <c r="I140" s="8">
        <f t="shared" si="27"/>
        <v>0</v>
      </c>
      <c r="J140" s="8">
        <f t="shared" si="27"/>
        <v>3.8099999999999987</v>
      </c>
      <c r="K140" s="8">
        <f t="shared" si="27"/>
        <v>8.8099999999999987</v>
      </c>
      <c r="L140" s="8">
        <f t="shared" si="27"/>
        <v>18.809999999999999</v>
      </c>
      <c r="M140" s="8">
        <f t="shared" si="27"/>
        <v>6.1900000000000013</v>
      </c>
      <c r="N140" s="8">
        <f t="shared" si="27"/>
        <v>1.1900000000000013</v>
      </c>
      <c r="O140" s="8">
        <f t="shared" si="27"/>
        <v>0</v>
      </c>
      <c r="P140" s="8">
        <f t="shared" si="27"/>
        <v>0</v>
      </c>
      <c r="Q140" s="8">
        <f t="shared" si="27"/>
        <v>0</v>
      </c>
      <c r="R140" s="8">
        <f t="shared" si="27"/>
        <v>0</v>
      </c>
      <c r="S140" s="21">
        <f t="shared" si="25"/>
        <v>6</v>
      </c>
      <c r="T140" s="19">
        <f>VLOOKUP($B140,Gas!$B$3:$E$2506,2)</f>
        <v>2.0049999999999999</v>
      </c>
      <c r="U140" s="20">
        <f t="shared" si="26"/>
        <v>15.556109725685786</v>
      </c>
    </row>
    <row r="141" spans="1:21" x14ac:dyDescent="0.2">
      <c r="A141" s="9">
        <f t="shared" si="19"/>
        <v>6</v>
      </c>
      <c r="B141" s="1">
        <v>35962</v>
      </c>
      <c r="C141" s="2">
        <v>22.72</v>
      </c>
      <c r="D141" s="4">
        <f t="shared" si="20"/>
        <v>-0.31685193676676132</v>
      </c>
      <c r="E141" s="100">
        <f t="shared" ref="E141:E204" si="28">STDEV(D132:D141)*SQRT(trade_day)</f>
        <v>4.3121876072105358</v>
      </c>
      <c r="G141" s="8">
        <f t="shared" si="27"/>
        <v>0</v>
      </c>
      <c r="H141" s="8">
        <f t="shared" si="27"/>
        <v>2.2800000000000011</v>
      </c>
      <c r="I141" s="8">
        <f t="shared" si="27"/>
        <v>7.2800000000000011</v>
      </c>
      <c r="J141" s="8">
        <f t="shared" si="27"/>
        <v>12.280000000000001</v>
      </c>
      <c r="K141" s="8">
        <f t="shared" si="27"/>
        <v>17.28</v>
      </c>
      <c r="L141" s="8">
        <f t="shared" si="27"/>
        <v>27.28</v>
      </c>
      <c r="M141" s="8">
        <f t="shared" si="27"/>
        <v>0</v>
      </c>
      <c r="N141" s="8">
        <f t="shared" si="27"/>
        <v>0</v>
      </c>
      <c r="O141" s="8">
        <f t="shared" si="27"/>
        <v>0</v>
      </c>
      <c r="P141" s="8">
        <f t="shared" si="27"/>
        <v>0</v>
      </c>
      <c r="Q141" s="8">
        <f t="shared" si="27"/>
        <v>0</v>
      </c>
      <c r="R141" s="8">
        <f t="shared" si="27"/>
        <v>0</v>
      </c>
      <c r="S141" s="21">
        <f t="shared" si="25"/>
        <v>6</v>
      </c>
      <c r="T141" s="19">
        <f>VLOOKUP($B141,Gas!$B$3:$E$2506,2)</f>
        <v>2.085</v>
      </c>
      <c r="U141" s="20">
        <f t="shared" si="26"/>
        <v>10.896882494004796</v>
      </c>
    </row>
    <row r="142" spans="1:21" x14ac:dyDescent="0.2">
      <c r="A142" s="9">
        <f t="shared" si="19"/>
        <v>6</v>
      </c>
      <c r="B142" s="1">
        <v>35963</v>
      </c>
      <c r="C142" s="2">
        <v>39.39</v>
      </c>
      <c r="D142" s="4">
        <f t="shared" si="20"/>
        <v>0.55026638312986398</v>
      </c>
      <c r="E142" s="100">
        <f t="shared" si="28"/>
        <v>5.1449411229304705</v>
      </c>
      <c r="G142" s="8">
        <f t="shared" si="27"/>
        <v>0</v>
      </c>
      <c r="H142" s="8">
        <f t="shared" si="27"/>
        <v>0</v>
      </c>
      <c r="I142" s="8">
        <f t="shared" si="27"/>
        <v>0</v>
      </c>
      <c r="J142" s="8">
        <f t="shared" si="27"/>
        <v>0</v>
      </c>
      <c r="K142" s="8">
        <f t="shared" si="27"/>
        <v>0.60999999999999943</v>
      </c>
      <c r="L142" s="8">
        <f t="shared" si="27"/>
        <v>10.61</v>
      </c>
      <c r="M142" s="8">
        <f t="shared" si="27"/>
        <v>14.39</v>
      </c>
      <c r="N142" s="8">
        <f t="shared" si="27"/>
        <v>9.39</v>
      </c>
      <c r="O142" s="8">
        <f t="shared" si="27"/>
        <v>4.3900000000000006</v>
      </c>
      <c r="P142" s="8">
        <f t="shared" si="27"/>
        <v>0</v>
      </c>
      <c r="Q142" s="8">
        <f t="shared" si="27"/>
        <v>0</v>
      </c>
      <c r="R142" s="8">
        <f t="shared" si="27"/>
        <v>0</v>
      </c>
      <c r="S142" s="21">
        <f t="shared" si="25"/>
        <v>6</v>
      </c>
      <c r="T142" s="19">
        <f>VLOOKUP($B142,Gas!$B$3:$E$2506,2)</f>
        <v>2.09</v>
      </c>
      <c r="U142" s="20">
        <f t="shared" si="26"/>
        <v>18.846889952153113</v>
      </c>
    </row>
    <row r="143" spans="1:21" x14ac:dyDescent="0.2">
      <c r="A143" s="9">
        <f t="shared" si="19"/>
        <v>6</v>
      </c>
      <c r="B143" s="1">
        <v>35964</v>
      </c>
      <c r="C143" s="2">
        <v>95.95</v>
      </c>
      <c r="D143" s="4">
        <f t="shared" si="20"/>
        <v>0.89031524547089447</v>
      </c>
      <c r="E143" s="100">
        <f t="shared" si="28"/>
        <v>6.6263855963148206</v>
      </c>
      <c r="G143" s="8">
        <f t="shared" si="27"/>
        <v>0</v>
      </c>
      <c r="H143" s="8">
        <f t="shared" si="27"/>
        <v>0</v>
      </c>
      <c r="I143" s="8">
        <f t="shared" si="27"/>
        <v>0</v>
      </c>
      <c r="J143" s="8">
        <f t="shared" si="27"/>
        <v>0</v>
      </c>
      <c r="K143" s="8">
        <f t="shared" si="27"/>
        <v>0</v>
      </c>
      <c r="L143" s="8">
        <f t="shared" si="27"/>
        <v>0</v>
      </c>
      <c r="M143" s="8">
        <f t="shared" si="27"/>
        <v>70.95</v>
      </c>
      <c r="N143" s="8">
        <f t="shared" si="27"/>
        <v>65.95</v>
      </c>
      <c r="O143" s="8">
        <f t="shared" si="27"/>
        <v>60.95</v>
      </c>
      <c r="P143" s="8">
        <f t="shared" si="27"/>
        <v>55.95</v>
      </c>
      <c r="Q143" s="8">
        <f t="shared" si="27"/>
        <v>45.95</v>
      </c>
      <c r="R143" s="8">
        <f t="shared" si="27"/>
        <v>0</v>
      </c>
      <c r="S143" s="21">
        <f t="shared" si="25"/>
        <v>6</v>
      </c>
      <c r="T143" s="19">
        <f>VLOOKUP($B143,Gas!$B$3:$E$2506,2)</f>
        <v>2.0249999999999999</v>
      </c>
      <c r="U143" s="20">
        <f t="shared" si="26"/>
        <v>47.382716049382722</v>
      </c>
    </row>
    <row r="144" spans="1:21" x14ac:dyDescent="0.2">
      <c r="A144" s="9">
        <f t="shared" si="19"/>
        <v>6</v>
      </c>
      <c r="B144" s="1">
        <v>35965</v>
      </c>
      <c r="C144" s="2">
        <v>54.12</v>
      </c>
      <c r="D144" s="4">
        <f t="shared" si="20"/>
        <v>-0.57262341915112169</v>
      </c>
      <c r="E144" s="100">
        <f t="shared" si="28"/>
        <v>7.4075227777748447</v>
      </c>
      <c r="G144" s="8">
        <f t="shared" ref="G144:R153" si="29">IF(G$1="P",MAX(0,G$2-$C144),IF(G$1="C",MAX(0,$C144-G$2)))</f>
        <v>0</v>
      </c>
      <c r="H144" s="8">
        <f t="shared" si="29"/>
        <v>0</v>
      </c>
      <c r="I144" s="8">
        <f t="shared" si="29"/>
        <v>0</v>
      </c>
      <c r="J144" s="8">
        <f t="shared" si="29"/>
        <v>0</v>
      </c>
      <c r="K144" s="8">
        <f t="shared" si="29"/>
        <v>0</v>
      </c>
      <c r="L144" s="8">
        <f t="shared" si="29"/>
        <v>0</v>
      </c>
      <c r="M144" s="8">
        <f t="shared" si="29"/>
        <v>29.119999999999997</v>
      </c>
      <c r="N144" s="8">
        <f t="shared" si="29"/>
        <v>24.119999999999997</v>
      </c>
      <c r="O144" s="8">
        <f t="shared" si="29"/>
        <v>19.119999999999997</v>
      </c>
      <c r="P144" s="8">
        <f t="shared" si="29"/>
        <v>14.119999999999997</v>
      </c>
      <c r="Q144" s="8">
        <f t="shared" si="29"/>
        <v>4.1199999999999974</v>
      </c>
      <c r="R144" s="8">
        <f t="shared" si="29"/>
        <v>0</v>
      </c>
      <c r="S144" s="21">
        <f t="shared" si="25"/>
        <v>6</v>
      </c>
      <c r="T144" s="19">
        <f>VLOOKUP($B144,Gas!$B$3:$E$2506,2)</f>
        <v>2.15</v>
      </c>
      <c r="U144" s="20">
        <f t="shared" si="26"/>
        <v>25.172093023255815</v>
      </c>
    </row>
    <row r="145" spans="1:21" x14ac:dyDescent="0.2">
      <c r="A145" s="9">
        <f t="shared" si="19"/>
        <v>6</v>
      </c>
      <c r="B145" s="1">
        <v>35968</v>
      </c>
      <c r="C145" s="2">
        <v>121.48</v>
      </c>
      <c r="D145" s="4">
        <f t="shared" si="20"/>
        <v>0.80854583687496073</v>
      </c>
      <c r="E145" s="100">
        <f t="shared" si="28"/>
        <v>7.9956066529893981</v>
      </c>
      <c r="G145" s="8">
        <f t="shared" si="29"/>
        <v>0</v>
      </c>
      <c r="H145" s="8">
        <f t="shared" si="29"/>
        <v>0</v>
      </c>
      <c r="I145" s="8">
        <f t="shared" si="29"/>
        <v>0</v>
      </c>
      <c r="J145" s="8">
        <f t="shared" si="29"/>
        <v>0</v>
      </c>
      <c r="K145" s="8">
        <f t="shared" si="29"/>
        <v>0</v>
      </c>
      <c r="L145" s="8">
        <f t="shared" si="29"/>
        <v>0</v>
      </c>
      <c r="M145" s="8">
        <f t="shared" si="29"/>
        <v>96.48</v>
      </c>
      <c r="N145" s="8">
        <f t="shared" si="29"/>
        <v>91.48</v>
      </c>
      <c r="O145" s="8">
        <f t="shared" si="29"/>
        <v>86.48</v>
      </c>
      <c r="P145" s="8">
        <f t="shared" si="29"/>
        <v>81.48</v>
      </c>
      <c r="Q145" s="8">
        <f t="shared" si="29"/>
        <v>71.48</v>
      </c>
      <c r="R145" s="8">
        <f t="shared" si="29"/>
        <v>21.479990000000001</v>
      </c>
      <c r="S145" s="21">
        <f t="shared" si="25"/>
        <v>6</v>
      </c>
      <c r="T145" s="19">
        <f>VLOOKUP($B145,Gas!$B$3:$E$2506,2)</f>
        <v>2.1949999999999998</v>
      </c>
      <c r="U145" s="20">
        <f t="shared" si="26"/>
        <v>55.343963553530756</v>
      </c>
    </row>
    <row r="146" spans="1:21" x14ac:dyDescent="0.2">
      <c r="A146" s="9">
        <f t="shared" si="19"/>
        <v>6</v>
      </c>
      <c r="B146" s="1">
        <v>35969</v>
      </c>
      <c r="C146" s="2">
        <v>175.16</v>
      </c>
      <c r="D146" s="4">
        <f t="shared" si="20"/>
        <v>0.36595020175564952</v>
      </c>
      <c r="E146" s="100">
        <f t="shared" si="28"/>
        <v>7.8210990046913373</v>
      </c>
      <c r="G146" s="8">
        <f t="shared" si="29"/>
        <v>0</v>
      </c>
      <c r="H146" s="8">
        <f t="shared" si="29"/>
        <v>0</v>
      </c>
      <c r="I146" s="8">
        <f t="shared" si="29"/>
        <v>0</v>
      </c>
      <c r="J146" s="8">
        <f t="shared" si="29"/>
        <v>0</v>
      </c>
      <c r="K146" s="8">
        <f t="shared" si="29"/>
        <v>0</v>
      </c>
      <c r="L146" s="8">
        <f t="shared" si="29"/>
        <v>0</v>
      </c>
      <c r="M146" s="8">
        <f t="shared" si="29"/>
        <v>150.16</v>
      </c>
      <c r="N146" s="8">
        <f t="shared" si="29"/>
        <v>145.16</v>
      </c>
      <c r="O146" s="8">
        <f t="shared" si="29"/>
        <v>140.16</v>
      </c>
      <c r="P146" s="8">
        <f t="shared" si="29"/>
        <v>135.16</v>
      </c>
      <c r="Q146" s="8">
        <f t="shared" si="29"/>
        <v>125.16</v>
      </c>
      <c r="R146" s="8">
        <f t="shared" si="29"/>
        <v>75.159989999999993</v>
      </c>
      <c r="S146" s="21">
        <f t="shared" si="25"/>
        <v>6</v>
      </c>
      <c r="T146" s="19">
        <f>VLOOKUP($B146,Gas!$B$3:$E$2506,2)</f>
        <v>2.3450000000000002</v>
      </c>
      <c r="U146" s="20">
        <f t="shared" si="26"/>
        <v>74.695095948827287</v>
      </c>
    </row>
    <row r="147" spans="1:21" x14ac:dyDescent="0.2">
      <c r="A147" s="9">
        <f t="shared" si="19"/>
        <v>6</v>
      </c>
      <c r="B147" s="1">
        <v>35970</v>
      </c>
      <c r="C147" s="2">
        <v>382.95</v>
      </c>
      <c r="D147" s="4">
        <f t="shared" si="20"/>
        <v>0.78220459042240487</v>
      </c>
      <c r="E147" s="100">
        <f t="shared" si="28"/>
        <v>8.176731495422958</v>
      </c>
      <c r="G147" s="8">
        <f t="shared" si="29"/>
        <v>0</v>
      </c>
      <c r="H147" s="8">
        <f t="shared" si="29"/>
        <v>0</v>
      </c>
      <c r="I147" s="8">
        <f t="shared" si="29"/>
        <v>0</v>
      </c>
      <c r="J147" s="8">
        <f t="shared" si="29"/>
        <v>0</v>
      </c>
      <c r="K147" s="8">
        <f t="shared" si="29"/>
        <v>0</v>
      </c>
      <c r="L147" s="8">
        <f t="shared" si="29"/>
        <v>0</v>
      </c>
      <c r="M147" s="8">
        <f t="shared" si="29"/>
        <v>357.95</v>
      </c>
      <c r="N147" s="8">
        <f t="shared" si="29"/>
        <v>352.95</v>
      </c>
      <c r="O147" s="8">
        <f t="shared" si="29"/>
        <v>347.95</v>
      </c>
      <c r="P147" s="8">
        <f t="shared" si="29"/>
        <v>342.95</v>
      </c>
      <c r="Q147" s="8">
        <f t="shared" si="29"/>
        <v>332.95</v>
      </c>
      <c r="R147" s="8">
        <f t="shared" si="29"/>
        <v>282.94998999999996</v>
      </c>
      <c r="S147" s="21">
        <f t="shared" si="25"/>
        <v>6</v>
      </c>
      <c r="T147" s="19">
        <f>VLOOKUP($B147,Gas!$B$3:$E$2506,2)</f>
        <v>2.37</v>
      </c>
      <c r="U147" s="20">
        <f t="shared" si="26"/>
        <v>161.58227848101265</v>
      </c>
    </row>
    <row r="148" spans="1:21" x14ac:dyDescent="0.2">
      <c r="A148" s="9">
        <f t="shared" si="19"/>
        <v>6</v>
      </c>
      <c r="B148" s="1">
        <v>35971</v>
      </c>
      <c r="C148" s="2">
        <v>587.57000000000005</v>
      </c>
      <c r="D148" s="4">
        <f t="shared" si="20"/>
        <v>0.42809095550121112</v>
      </c>
      <c r="E148" s="100">
        <f t="shared" si="28"/>
        <v>8.1585619109336598</v>
      </c>
      <c r="G148" s="8">
        <f t="shared" si="29"/>
        <v>0</v>
      </c>
      <c r="H148" s="8">
        <f t="shared" si="29"/>
        <v>0</v>
      </c>
      <c r="I148" s="8">
        <f t="shared" si="29"/>
        <v>0</v>
      </c>
      <c r="J148" s="8">
        <f t="shared" si="29"/>
        <v>0</v>
      </c>
      <c r="K148" s="8">
        <f t="shared" si="29"/>
        <v>0</v>
      </c>
      <c r="L148" s="8">
        <f t="shared" si="29"/>
        <v>0</v>
      </c>
      <c r="M148" s="8">
        <f t="shared" si="29"/>
        <v>562.57000000000005</v>
      </c>
      <c r="N148" s="8">
        <f t="shared" si="29"/>
        <v>557.57000000000005</v>
      </c>
      <c r="O148" s="8">
        <f t="shared" si="29"/>
        <v>552.57000000000005</v>
      </c>
      <c r="P148" s="8">
        <f t="shared" si="29"/>
        <v>547.57000000000005</v>
      </c>
      <c r="Q148" s="8">
        <f t="shared" si="29"/>
        <v>537.57000000000005</v>
      </c>
      <c r="R148" s="8">
        <f t="shared" si="29"/>
        <v>487.56999000000008</v>
      </c>
      <c r="S148" s="21">
        <f t="shared" si="25"/>
        <v>6</v>
      </c>
      <c r="T148" s="19">
        <f>VLOOKUP($B148,Gas!$B$3:$E$2506,2)</f>
        <v>2.4049999999999998</v>
      </c>
      <c r="U148" s="20">
        <f t="shared" si="26"/>
        <v>244.31185031185035</v>
      </c>
    </row>
    <row r="149" spans="1:21" x14ac:dyDescent="0.2">
      <c r="A149" s="9">
        <f t="shared" si="19"/>
        <v>6</v>
      </c>
      <c r="B149" s="1">
        <v>35972</v>
      </c>
      <c r="C149" s="2">
        <v>2040.48</v>
      </c>
      <c r="D149" s="4">
        <f t="shared" si="20"/>
        <v>1.2449449654217761</v>
      </c>
      <c r="E149" s="100">
        <f t="shared" si="28"/>
        <v>9.4055714105636472</v>
      </c>
      <c r="G149" s="8">
        <f t="shared" si="29"/>
        <v>0</v>
      </c>
      <c r="H149" s="8">
        <f t="shared" si="29"/>
        <v>0</v>
      </c>
      <c r="I149" s="8">
        <f t="shared" si="29"/>
        <v>0</v>
      </c>
      <c r="J149" s="8">
        <f t="shared" si="29"/>
        <v>0</v>
      </c>
      <c r="K149" s="8">
        <f t="shared" si="29"/>
        <v>0</v>
      </c>
      <c r="L149" s="8">
        <f t="shared" si="29"/>
        <v>0</v>
      </c>
      <c r="M149" s="8">
        <f t="shared" si="29"/>
        <v>2015.48</v>
      </c>
      <c r="N149" s="8">
        <f t="shared" si="29"/>
        <v>2010.48</v>
      </c>
      <c r="O149" s="8">
        <f t="shared" si="29"/>
        <v>2005.48</v>
      </c>
      <c r="P149" s="8">
        <f t="shared" si="29"/>
        <v>2000.48</v>
      </c>
      <c r="Q149" s="8">
        <f t="shared" si="29"/>
        <v>1990.48</v>
      </c>
      <c r="R149" s="8">
        <f t="shared" si="29"/>
        <v>1940.47999</v>
      </c>
      <c r="S149" s="21">
        <f t="shared" si="25"/>
        <v>6</v>
      </c>
      <c r="T149" s="19">
        <f>VLOOKUP($B149,Gas!$B$3:$E$2506,2)</f>
        <v>2.38</v>
      </c>
      <c r="U149" s="20">
        <f t="shared" si="26"/>
        <v>857.34453781512605</v>
      </c>
    </row>
    <row r="150" spans="1:21" x14ac:dyDescent="0.2">
      <c r="A150" s="9">
        <f t="shared" si="19"/>
        <v>6</v>
      </c>
      <c r="B150" s="1">
        <v>35975</v>
      </c>
      <c r="C150" s="2">
        <v>1891.67</v>
      </c>
      <c r="D150" s="4">
        <f t="shared" si="20"/>
        <v>-7.5725037484111038E-2</v>
      </c>
      <c r="E150" s="100">
        <f t="shared" si="28"/>
        <v>9.0935598577016794</v>
      </c>
      <c r="G150" s="8">
        <f t="shared" si="29"/>
        <v>0</v>
      </c>
      <c r="H150" s="8">
        <f t="shared" si="29"/>
        <v>0</v>
      </c>
      <c r="I150" s="8">
        <f t="shared" si="29"/>
        <v>0</v>
      </c>
      <c r="J150" s="8">
        <f t="shared" si="29"/>
        <v>0</v>
      </c>
      <c r="K150" s="8">
        <f t="shared" si="29"/>
        <v>0</v>
      </c>
      <c r="L150" s="8">
        <f t="shared" si="29"/>
        <v>0</v>
      </c>
      <c r="M150" s="8">
        <f t="shared" si="29"/>
        <v>1866.67</v>
      </c>
      <c r="N150" s="8">
        <f t="shared" si="29"/>
        <v>1861.67</v>
      </c>
      <c r="O150" s="8">
        <f t="shared" si="29"/>
        <v>1856.67</v>
      </c>
      <c r="P150" s="8">
        <f t="shared" si="29"/>
        <v>1851.67</v>
      </c>
      <c r="Q150" s="8">
        <f t="shared" si="29"/>
        <v>1841.67</v>
      </c>
      <c r="R150" s="8">
        <f t="shared" si="29"/>
        <v>1791.6699900000001</v>
      </c>
      <c r="S150" s="21">
        <f t="shared" si="25"/>
        <v>6</v>
      </c>
      <c r="T150" s="19">
        <f>VLOOKUP($B150,Gas!$B$3:$E$2506,2)</f>
        <v>2.4049999999999998</v>
      </c>
      <c r="U150" s="20">
        <f t="shared" si="26"/>
        <v>786.55717255717263</v>
      </c>
    </row>
    <row r="151" spans="1:21" x14ac:dyDescent="0.2">
      <c r="A151" s="9">
        <f t="shared" si="19"/>
        <v>6</v>
      </c>
      <c r="B151" s="1">
        <v>35976</v>
      </c>
      <c r="C151" s="2">
        <v>100.76</v>
      </c>
      <c r="D151" s="4">
        <f t="shared" si="20"/>
        <v>-2.9324738643100692</v>
      </c>
      <c r="E151" s="100">
        <f t="shared" si="28"/>
        <v>18.958499368456966</v>
      </c>
      <c r="G151" s="8">
        <f t="shared" si="29"/>
        <v>0</v>
      </c>
      <c r="H151" s="8">
        <f t="shared" si="29"/>
        <v>0</v>
      </c>
      <c r="I151" s="8">
        <f t="shared" si="29"/>
        <v>0</v>
      </c>
      <c r="J151" s="8">
        <f t="shared" si="29"/>
        <v>0</v>
      </c>
      <c r="K151" s="8">
        <f t="shared" si="29"/>
        <v>0</v>
      </c>
      <c r="L151" s="8">
        <f t="shared" si="29"/>
        <v>0</v>
      </c>
      <c r="M151" s="8">
        <f t="shared" si="29"/>
        <v>75.760000000000005</v>
      </c>
      <c r="N151" s="8">
        <f t="shared" si="29"/>
        <v>70.760000000000005</v>
      </c>
      <c r="O151" s="8">
        <f t="shared" si="29"/>
        <v>65.760000000000005</v>
      </c>
      <c r="P151" s="8">
        <f t="shared" si="29"/>
        <v>60.760000000000005</v>
      </c>
      <c r="Q151" s="8">
        <f t="shared" si="29"/>
        <v>50.760000000000005</v>
      </c>
      <c r="R151" s="8">
        <f t="shared" si="29"/>
        <v>0.75999000000000194</v>
      </c>
      <c r="S151" s="21">
        <f t="shared" si="25"/>
        <v>6</v>
      </c>
      <c r="T151" s="19">
        <f>VLOOKUP($B151,Gas!$B$3:$E$2506,2)</f>
        <v>2.38</v>
      </c>
      <c r="U151" s="20">
        <f t="shared" si="26"/>
        <v>42.336134453781519</v>
      </c>
    </row>
    <row r="152" spans="1:21" x14ac:dyDescent="0.2">
      <c r="A152" s="9">
        <f t="shared" si="19"/>
        <v>7</v>
      </c>
      <c r="B152" s="1">
        <v>35977</v>
      </c>
      <c r="C152" s="2">
        <v>45.04</v>
      </c>
      <c r="D152" s="4">
        <f t="shared" si="20"/>
        <v>-0.80519046765297464</v>
      </c>
      <c r="E152" s="100">
        <f t="shared" si="28"/>
        <v>19.36842424697349</v>
      </c>
      <c r="G152" s="8">
        <f t="shared" si="29"/>
        <v>0</v>
      </c>
      <c r="H152" s="8">
        <f t="shared" si="29"/>
        <v>0</v>
      </c>
      <c r="I152" s="8">
        <f t="shared" si="29"/>
        <v>0</v>
      </c>
      <c r="J152" s="8">
        <f t="shared" si="29"/>
        <v>0</v>
      </c>
      <c r="K152" s="8">
        <f t="shared" si="29"/>
        <v>0</v>
      </c>
      <c r="L152" s="8">
        <f t="shared" si="29"/>
        <v>4.9600000000000009</v>
      </c>
      <c r="M152" s="8">
        <f t="shared" si="29"/>
        <v>20.04</v>
      </c>
      <c r="N152" s="8">
        <f t="shared" si="29"/>
        <v>15.04</v>
      </c>
      <c r="O152" s="8">
        <f t="shared" si="29"/>
        <v>10.039999999999999</v>
      </c>
      <c r="P152" s="8">
        <f t="shared" si="29"/>
        <v>5.0399999999999991</v>
      </c>
      <c r="Q152" s="8">
        <f t="shared" si="29"/>
        <v>0</v>
      </c>
      <c r="R152" s="8">
        <f t="shared" si="29"/>
        <v>0</v>
      </c>
      <c r="S152" s="21">
        <f t="shared" si="25"/>
        <v>7</v>
      </c>
      <c r="T152" s="19">
        <f>VLOOKUP($B152,Gas!$B$3:$E$2506,2)</f>
        <v>2.3650000000000002</v>
      </c>
      <c r="U152" s="20">
        <f t="shared" si="26"/>
        <v>19.044397463002113</v>
      </c>
    </row>
    <row r="153" spans="1:21" x14ac:dyDescent="0.2">
      <c r="A153" s="9">
        <f t="shared" ref="A153:A216" si="30">MONTH(B153)+(YEAR(B153)-1998)*12</f>
        <v>7</v>
      </c>
      <c r="B153" s="1">
        <v>35978</v>
      </c>
      <c r="C153" s="2">
        <v>27.41</v>
      </c>
      <c r="D153" s="4">
        <f t="shared" ref="D153:D216" si="31">LN(C153/C152)</f>
        <v>-0.49664307351674053</v>
      </c>
      <c r="E153" s="100">
        <f t="shared" si="28"/>
        <v>18.858905907204015</v>
      </c>
      <c r="G153" s="8">
        <f t="shared" si="29"/>
        <v>0</v>
      </c>
      <c r="H153" s="8">
        <f t="shared" si="29"/>
        <v>0</v>
      </c>
      <c r="I153" s="8">
        <f t="shared" si="29"/>
        <v>2.59</v>
      </c>
      <c r="J153" s="8">
        <f t="shared" si="29"/>
        <v>7.59</v>
      </c>
      <c r="K153" s="8">
        <f t="shared" si="29"/>
        <v>12.59</v>
      </c>
      <c r="L153" s="8">
        <f t="shared" si="29"/>
        <v>22.59</v>
      </c>
      <c r="M153" s="8">
        <f t="shared" si="29"/>
        <v>2.41</v>
      </c>
      <c r="N153" s="8">
        <f t="shared" si="29"/>
        <v>0</v>
      </c>
      <c r="O153" s="8">
        <f t="shared" si="29"/>
        <v>0</v>
      </c>
      <c r="P153" s="8">
        <f t="shared" si="29"/>
        <v>0</v>
      </c>
      <c r="Q153" s="8">
        <f t="shared" si="29"/>
        <v>0</v>
      </c>
      <c r="R153" s="8">
        <f t="shared" si="29"/>
        <v>0</v>
      </c>
      <c r="S153" s="21">
        <f t="shared" si="25"/>
        <v>7</v>
      </c>
      <c r="T153" s="19">
        <f>VLOOKUP($B153,Gas!$B$3:$E$2506,2)</f>
        <v>2.4649999999999999</v>
      </c>
      <c r="U153" s="20">
        <f t="shared" si="26"/>
        <v>11.119675456389453</v>
      </c>
    </row>
    <row r="154" spans="1:21" x14ac:dyDescent="0.2">
      <c r="A154" s="9">
        <f t="shared" si="30"/>
        <v>7</v>
      </c>
      <c r="B154" s="1">
        <v>35979</v>
      </c>
      <c r="C154" s="2">
        <v>27.08</v>
      </c>
      <c r="D154" s="4">
        <f t="shared" si="31"/>
        <v>-1.211246227062026E-2</v>
      </c>
      <c r="E154" s="100">
        <f t="shared" si="28"/>
        <v>18.697137950481238</v>
      </c>
      <c r="G154" s="8">
        <f t="shared" ref="G154:R163" si="32">IF(G$1="P",MAX(0,G$2-$C154),IF(G$1="C",MAX(0,$C154-G$2)))</f>
        <v>0</v>
      </c>
      <c r="H154" s="8">
        <f t="shared" si="32"/>
        <v>0</v>
      </c>
      <c r="I154" s="8">
        <f t="shared" si="32"/>
        <v>2.9200000000000017</v>
      </c>
      <c r="J154" s="8">
        <f t="shared" si="32"/>
        <v>7.9200000000000017</v>
      </c>
      <c r="K154" s="8">
        <f t="shared" si="32"/>
        <v>12.920000000000002</v>
      </c>
      <c r="L154" s="8">
        <f t="shared" si="32"/>
        <v>22.92</v>
      </c>
      <c r="M154" s="8">
        <f t="shared" si="32"/>
        <v>2.0799999999999983</v>
      </c>
      <c r="N154" s="8">
        <f t="shared" si="32"/>
        <v>0</v>
      </c>
      <c r="O154" s="8">
        <f t="shared" si="32"/>
        <v>0</v>
      </c>
      <c r="P154" s="8">
        <f t="shared" si="32"/>
        <v>0</v>
      </c>
      <c r="Q154" s="8">
        <f t="shared" si="32"/>
        <v>0</v>
      </c>
      <c r="R154" s="8">
        <f t="shared" si="32"/>
        <v>0</v>
      </c>
      <c r="S154" s="21">
        <f t="shared" si="25"/>
        <v>7</v>
      </c>
      <c r="T154" s="19">
        <f>VLOOKUP($B154,Gas!$B$3:$E$2506,2)</f>
        <v>2.36</v>
      </c>
      <c r="U154" s="20">
        <f t="shared" si="26"/>
        <v>11.474576271186441</v>
      </c>
    </row>
    <row r="155" spans="1:21" x14ac:dyDescent="0.2">
      <c r="A155" s="9">
        <f t="shared" si="30"/>
        <v>7</v>
      </c>
      <c r="B155" s="1">
        <v>35982</v>
      </c>
      <c r="C155" s="2">
        <v>66.489999999999995</v>
      </c>
      <c r="D155" s="4">
        <f t="shared" si="31"/>
        <v>0.89825611237028935</v>
      </c>
      <c r="E155" s="100">
        <f t="shared" si="28"/>
        <v>18.819111842904274</v>
      </c>
      <c r="G155" s="8">
        <f t="shared" si="32"/>
        <v>0</v>
      </c>
      <c r="H155" s="8">
        <f t="shared" si="32"/>
        <v>0</v>
      </c>
      <c r="I155" s="8">
        <f t="shared" si="32"/>
        <v>0</v>
      </c>
      <c r="J155" s="8">
        <f t="shared" si="32"/>
        <v>0</v>
      </c>
      <c r="K155" s="8">
        <f t="shared" si="32"/>
        <v>0</v>
      </c>
      <c r="L155" s="8">
        <f t="shared" si="32"/>
        <v>0</v>
      </c>
      <c r="M155" s="8">
        <f t="shared" si="32"/>
        <v>41.489999999999995</v>
      </c>
      <c r="N155" s="8">
        <f t="shared" si="32"/>
        <v>36.489999999999995</v>
      </c>
      <c r="O155" s="8">
        <f t="shared" si="32"/>
        <v>31.489999999999995</v>
      </c>
      <c r="P155" s="8">
        <f t="shared" si="32"/>
        <v>26.489999999999995</v>
      </c>
      <c r="Q155" s="8">
        <f t="shared" si="32"/>
        <v>16.489999999999995</v>
      </c>
      <c r="R155" s="8">
        <f t="shared" si="32"/>
        <v>0</v>
      </c>
      <c r="S155" s="21">
        <f t="shared" si="25"/>
        <v>7</v>
      </c>
      <c r="T155" s="19">
        <f>VLOOKUP($B155,Gas!$B$3:$E$2506,2)</f>
        <v>2.36</v>
      </c>
      <c r="U155" s="20">
        <f t="shared" si="26"/>
        <v>28.173728813559322</v>
      </c>
    </row>
    <row r="156" spans="1:21" x14ac:dyDescent="0.2">
      <c r="A156" s="9">
        <f t="shared" si="30"/>
        <v>7</v>
      </c>
      <c r="B156" s="1">
        <v>35983</v>
      </c>
      <c r="C156" s="2">
        <v>64</v>
      </c>
      <c r="D156" s="4">
        <f t="shared" si="31"/>
        <v>-3.816847705469166E-2</v>
      </c>
      <c r="E156" s="100">
        <f t="shared" si="28"/>
        <v>18.672779297893982</v>
      </c>
      <c r="G156" s="8">
        <f t="shared" si="32"/>
        <v>0</v>
      </c>
      <c r="H156" s="8">
        <f t="shared" si="32"/>
        <v>0</v>
      </c>
      <c r="I156" s="8">
        <f t="shared" si="32"/>
        <v>0</v>
      </c>
      <c r="J156" s="8">
        <f t="shared" si="32"/>
        <v>0</v>
      </c>
      <c r="K156" s="8">
        <f t="shared" si="32"/>
        <v>0</v>
      </c>
      <c r="L156" s="8">
        <f t="shared" si="32"/>
        <v>0</v>
      </c>
      <c r="M156" s="8">
        <f t="shared" si="32"/>
        <v>39</v>
      </c>
      <c r="N156" s="8">
        <f t="shared" si="32"/>
        <v>34</v>
      </c>
      <c r="O156" s="8">
        <f t="shared" si="32"/>
        <v>29</v>
      </c>
      <c r="P156" s="8">
        <f t="shared" si="32"/>
        <v>24</v>
      </c>
      <c r="Q156" s="8">
        <f t="shared" si="32"/>
        <v>14</v>
      </c>
      <c r="R156" s="8">
        <f t="shared" si="32"/>
        <v>0</v>
      </c>
      <c r="S156" s="21">
        <f t="shared" si="25"/>
        <v>7</v>
      </c>
      <c r="T156" s="19">
        <f>VLOOKUP($B156,Gas!$B$3:$E$2506,2)</f>
        <v>2.37</v>
      </c>
      <c r="U156" s="20">
        <f t="shared" si="26"/>
        <v>27.004219409282697</v>
      </c>
    </row>
    <row r="157" spans="1:21" x14ac:dyDescent="0.2">
      <c r="A157" s="9">
        <f t="shared" si="30"/>
        <v>7</v>
      </c>
      <c r="B157" s="1">
        <v>35984</v>
      </c>
      <c r="C157" s="2">
        <v>54.59</v>
      </c>
      <c r="D157" s="4">
        <f t="shared" si="31"/>
        <v>-0.15903236756600556</v>
      </c>
      <c r="E157" s="100">
        <f t="shared" si="28"/>
        <v>18.018154937306385</v>
      </c>
      <c r="G157" s="8">
        <f t="shared" si="32"/>
        <v>0</v>
      </c>
      <c r="H157" s="8">
        <f t="shared" si="32"/>
        <v>0</v>
      </c>
      <c r="I157" s="8">
        <f t="shared" si="32"/>
        <v>0</v>
      </c>
      <c r="J157" s="8">
        <f t="shared" si="32"/>
        <v>0</v>
      </c>
      <c r="K157" s="8">
        <f t="shared" si="32"/>
        <v>0</v>
      </c>
      <c r="L157" s="8">
        <f t="shared" si="32"/>
        <v>0</v>
      </c>
      <c r="M157" s="8">
        <f t="shared" si="32"/>
        <v>29.590000000000003</v>
      </c>
      <c r="N157" s="8">
        <f t="shared" si="32"/>
        <v>24.590000000000003</v>
      </c>
      <c r="O157" s="8">
        <f t="shared" si="32"/>
        <v>19.590000000000003</v>
      </c>
      <c r="P157" s="8">
        <f t="shared" si="32"/>
        <v>14.590000000000003</v>
      </c>
      <c r="Q157" s="8">
        <f t="shared" si="32"/>
        <v>4.5900000000000034</v>
      </c>
      <c r="R157" s="8">
        <f t="shared" si="32"/>
        <v>0</v>
      </c>
      <c r="S157" s="21">
        <f t="shared" si="25"/>
        <v>7</v>
      </c>
      <c r="T157" s="19">
        <f>VLOOKUP($B157,Gas!$B$3:$E$2506,2)</f>
        <v>2.34</v>
      </c>
      <c r="U157" s="20">
        <f t="shared" si="26"/>
        <v>23.329059829059833</v>
      </c>
    </row>
    <row r="158" spans="1:21" x14ac:dyDescent="0.2">
      <c r="A158" s="9">
        <f t="shared" si="30"/>
        <v>7</v>
      </c>
      <c r="B158" s="1">
        <v>35985</v>
      </c>
      <c r="C158" s="2">
        <v>43.69</v>
      </c>
      <c r="D158" s="4">
        <f t="shared" si="31"/>
        <v>-0.22273147283032185</v>
      </c>
      <c r="E158" s="100">
        <f t="shared" si="28"/>
        <v>17.683925307269167</v>
      </c>
      <c r="G158" s="8">
        <f t="shared" si="32"/>
        <v>0</v>
      </c>
      <c r="H158" s="8">
        <f t="shared" si="32"/>
        <v>0</v>
      </c>
      <c r="I158" s="8">
        <f t="shared" si="32"/>
        <v>0</v>
      </c>
      <c r="J158" s="8">
        <f t="shared" si="32"/>
        <v>0</v>
      </c>
      <c r="K158" s="8">
        <f t="shared" si="32"/>
        <v>0</v>
      </c>
      <c r="L158" s="8">
        <f t="shared" si="32"/>
        <v>6.3100000000000023</v>
      </c>
      <c r="M158" s="8">
        <f t="shared" si="32"/>
        <v>18.689999999999998</v>
      </c>
      <c r="N158" s="8">
        <f t="shared" si="32"/>
        <v>13.689999999999998</v>
      </c>
      <c r="O158" s="8">
        <f t="shared" si="32"/>
        <v>8.6899999999999977</v>
      </c>
      <c r="P158" s="8">
        <f t="shared" si="32"/>
        <v>3.6899999999999977</v>
      </c>
      <c r="Q158" s="8">
        <f t="shared" si="32"/>
        <v>0</v>
      </c>
      <c r="R158" s="8">
        <f t="shared" si="32"/>
        <v>0</v>
      </c>
      <c r="S158" s="21">
        <f t="shared" si="25"/>
        <v>7</v>
      </c>
      <c r="T158" s="19">
        <f>VLOOKUP($B158,Gas!$B$3:$E$2506,2)</f>
        <v>2.38</v>
      </c>
      <c r="U158" s="20">
        <f t="shared" si="26"/>
        <v>18.357142857142858</v>
      </c>
    </row>
    <row r="159" spans="1:21" x14ac:dyDescent="0.2">
      <c r="A159" s="9">
        <f t="shared" si="30"/>
        <v>7</v>
      </c>
      <c r="B159" s="1">
        <v>35986</v>
      </c>
      <c r="C159" s="2">
        <v>37.65</v>
      </c>
      <c r="D159" s="4">
        <f t="shared" si="31"/>
        <v>-0.14878628871744187</v>
      </c>
      <c r="E159" s="100">
        <f t="shared" si="28"/>
        <v>15.644964972778299</v>
      </c>
      <c r="G159" s="8">
        <f t="shared" si="32"/>
        <v>0</v>
      </c>
      <c r="H159" s="8">
        <f t="shared" si="32"/>
        <v>0</v>
      </c>
      <c r="I159" s="8">
        <f t="shared" si="32"/>
        <v>0</v>
      </c>
      <c r="J159" s="8">
        <f t="shared" si="32"/>
        <v>0</v>
      </c>
      <c r="K159" s="8">
        <f t="shared" si="32"/>
        <v>2.3500000000000014</v>
      </c>
      <c r="L159" s="8">
        <f t="shared" si="32"/>
        <v>12.350000000000001</v>
      </c>
      <c r="M159" s="8">
        <f t="shared" si="32"/>
        <v>12.649999999999999</v>
      </c>
      <c r="N159" s="8">
        <f t="shared" si="32"/>
        <v>7.6499999999999986</v>
      </c>
      <c r="O159" s="8">
        <f t="shared" si="32"/>
        <v>2.6499999999999986</v>
      </c>
      <c r="P159" s="8">
        <f t="shared" si="32"/>
        <v>0</v>
      </c>
      <c r="Q159" s="8">
        <f t="shared" si="32"/>
        <v>0</v>
      </c>
      <c r="R159" s="8">
        <f t="shared" si="32"/>
        <v>0</v>
      </c>
      <c r="S159" s="21">
        <f t="shared" si="25"/>
        <v>7</v>
      </c>
      <c r="T159" s="19">
        <f>VLOOKUP($B159,Gas!$B$3:$E$2506,2)</f>
        <v>2.37</v>
      </c>
      <c r="U159" s="20">
        <f t="shared" si="26"/>
        <v>15.886075949367088</v>
      </c>
    </row>
    <row r="160" spans="1:21" x14ac:dyDescent="0.2">
      <c r="A160" s="9">
        <f t="shared" si="30"/>
        <v>7</v>
      </c>
      <c r="B160" s="1">
        <v>35989</v>
      </c>
      <c r="C160" s="2">
        <v>105.52</v>
      </c>
      <c r="D160" s="4">
        <f t="shared" si="31"/>
        <v>1.0305675541631565</v>
      </c>
      <c r="E160" s="100">
        <f t="shared" si="28"/>
        <v>17.18274547484598</v>
      </c>
      <c r="G160" s="8">
        <f t="shared" si="32"/>
        <v>0</v>
      </c>
      <c r="H160" s="8">
        <f t="shared" si="32"/>
        <v>0</v>
      </c>
      <c r="I160" s="8">
        <f t="shared" si="32"/>
        <v>0</v>
      </c>
      <c r="J160" s="8">
        <f t="shared" si="32"/>
        <v>0</v>
      </c>
      <c r="K160" s="8">
        <f t="shared" si="32"/>
        <v>0</v>
      </c>
      <c r="L160" s="8">
        <f t="shared" si="32"/>
        <v>0</v>
      </c>
      <c r="M160" s="8">
        <f t="shared" si="32"/>
        <v>80.52</v>
      </c>
      <c r="N160" s="8">
        <f t="shared" si="32"/>
        <v>75.52</v>
      </c>
      <c r="O160" s="8">
        <f t="shared" si="32"/>
        <v>70.52</v>
      </c>
      <c r="P160" s="8">
        <f t="shared" si="32"/>
        <v>65.52</v>
      </c>
      <c r="Q160" s="8">
        <f t="shared" si="32"/>
        <v>55.519999999999996</v>
      </c>
      <c r="R160" s="8">
        <f t="shared" si="32"/>
        <v>5.5199899999999928</v>
      </c>
      <c r="S160" s="21">
        <f t="shared" si="25"/>
        <v>7</v>
      </c>
      <c r="T160" s="19">
        <f>VLOOKUP($B160,Gas!$B$3:$E$2506,2)</f>
        <v>2.3149999999999999</v>
      </c>
      <c r="U160" s="20">
        <f t="shared" si="26"/>
        <v>45.580993520518355</v>
      </c>
    </row>
    <row r="161" spans="1:21" x14ac:dyDescent="0.2">
      <c r="A161" s="9">
        <f t="shared" si="30"/>
        <v>7</v>
      </c>
      <c r="B161" s="1">
        <v>35990</v>
      </c>
      <c r="C161" s="2">
        <v>96.94</v>
      </c>
      <c r="D161" s="4">
        <f t="shared" si="31"/>
        <v>-8.4808277991829231E-2</v>
      </c>
      <c r="E161" s="100">
        <f t="shared" si="28"/>
        <v>8.9281143548201953</v>
      </c>
      <c r="G161" s="8">
        <f t="shared" si="32"/>
        <v>0</v>
      </c>
      <c r="H161" s="8">
        <f t="shared" si="32"/>
        <v>0</v>
      </c>
      <c r="I161" s="8">
        <f t="shared" si="32"/>
        <v>0</v>
      </c>
      <c r="J161" s="8">
        <f t="shared" si="32"/>
        <v>0</v>
      </c>
      <c r="K161" s="8">
        <f t="shared" si="32"/>
        <v>0</v>
      </c>
      <c r="L161" s="8">
        <f t="shared" si="32"/>
        <v>0</v>
      </c>
      <c r="M161" s="8">
        <f t="shared" si="32"/>
        <v>71.94</v>
      </c>
      <c r="N161" s="8">
        <f t="shared" si="32"/>
        <v>66.94</v>
      </c>
      <c r="O161" s="8">
        <f t="shared" si="32"/>
        <v>61.94</v>
      </c>
      <c r="P161" s="8">
        <f t="shared" si="32"/>
        <v>56.94</v>
      </c>
      <c r="Q161" s="8">
        <f t="shared" si="32"/>
        <v>46.94</v>
      </c>
      <c r="R161" s="8">
        <f t="shared" si="32"/>
        <v>0</v>
      </c>
      <c r="S161" s="21">
        <f t="shared" si="25"/>
        <v>7</v>
      </c>
      <c r="T161" s="19">
        <f>VLOOKUP($B161,Gas!$B$3:$E$2506,2)</f>
        <v>2.2749999999999999</v>
      </c>
      <c r="U161" s="20">
        <f t="shared" si="26"/>
        <v>42.610989010989009</v>
      </c>
    </row>
    <row r="162" spans="1:21" x14ac:dyDescent="0.2">
      <c r="A162" s="9">
        <f t="shared" si="30"/>
        <v>7</v>
      </c>
      <c r="B162" s="1">
        <v>35991</v>
      </c>
      <c r="C162" s="2">
        <v>75.67</v>
      </c>
      <c r="D162" s="4">
        <f t="shared" si="31"/>
        <v>-0.24771044971079964</v>
      </c>
      <c r="E162" s="100">
        <f t="shared" si="28"/>
        <v>7.915989002445019</v>
      </c>
      <c r="G162" s="8">
        <f t="shared" si="32"/>
        <v>0</v>
      </c>
      <c r="H162" s="8">
        <f t="shared" si="32"/>
        <v>0</v>
      </c>
      <c r="I162" s="8">
        <f t="shared" si="32"/>
        <v>0</v>
      </c>
      <c r="J162" s="8">
        <f t="shared" si="32"/>
        <v>0</v>
      </c>
      <c r="K162" s="8">
        <f t="shared" si="32"/>
        <v>0</v>
      </c>
      <c r="L162" s="8">
        <f t="shared" si="32"/>
        <v>0</v>
      </c>
      <c r="M162" s="8">
        <f t="shared" si="32"/>
        <v>50.67</v>
      </c>
      <c r="N162" s="8">
        <f t="shared" si="32"/>
        <v>45.67</v>
      </c>
      <c r="O162" s="8">
        <f t="shared" si="32"/>
        <v>40.67</v>
      </c>
      <c r="P162" s="8">
        <f t="shared" si="32"/>
        <v>35.67</v>
      </c>
      <c r="Q162" s="8">
        <f t="shared" si="32"/>
        <v>25.67</v>
      </c>
      <c r="R162" s="8">
        <f t="shared" si="32"/>
        <v>0</v>
      </c>
      <c r="S162" s="21">
        <f t="shared" si="25"/>
        <v>7</v>
      </c>
      <c r="T162" s="19">
        <f>VLOOKUP($B162,Gas!$B$3:$E$2506,2)</f>
        <v>2.2349999999999999</v>
      </c>
      <c r="U162" s="20">
        <f t="shared" si="26"/>
        <v>33.856823266219244</v>
      </c>
    </row>
    <row r="163" spans="1:21" x14ac:dyDescent="0.2">
      <c r="A163" s="9">
        <f t="shared" si="30"/>
        <v>7</v>
      </c>
      <c r="B163" s="1">
        <v>35992</v>
      </c>
      <c r="C163" s="2">
        <v>48.79</v>
      </c>
      <c r="D163" s="4">
        <f t="shared" si="31"/>
        <v>-0.43885640687868444</v>
      </c>
      <c r="E163" s="100">
        <f t="shared" si="28"/>
        <v>7.8093144544902717</v>
      </c>
      <c r="G163" s="8">
        <f t="shared" si="32"/>
        <v>0</v>
      </c>
      <c r="H163" s="8">
        <f t="shared" si="32"/>
        <v>0</v>
      </c>
      <c r="I163" s="8">
        <f t="shared" si="32"/>
        <v>0</v>
      </c>
      <c r="J163" s="8">
        <f t="shared" si="32"/>
        <v>0</v>
      </c>
      <c r="K163" s="8">
        <f t="shared" si="32"/>
        <v>0</v>
      </c>
      <c r="L163" s="8">
        <f t="shared" si="32"/>
        <v>1.2100000000000009</v>
      </c>
      <c r="M163" s="8">
        <f t="shared" si="32"/>
        <v>23.79</v>
      </c>
      <c r="N163" s="8">
        <f t="shared" si="32"/>
        <v>18.79</v>
      </c>
      <c r="O163" s="8">
        <f t="shared" si="32"/>
        <v>13.79</v>
      </c>
      <c r="P163" s="8">
        <f t="shared" si="32"/>
        <v>8.7899999999999991</v>
      </c>
      <c r="Q163" s="8">
        <f t="shared" si="32"/>
        <v>0</v>
      </c>
      <c r="R163" s="8">
        <f t="shared" si="32"/>
        <v>0</v>
      </c>
      <c r="S163" s="21">
        <f t="shared" si="25"/>
        <v>7</v>
      </c>
      <c r="T163" s="19">
        <f>VLOOKUP($B163,Gas!$B$3:$E$2506,2)</f>
        <v>2.2149999999999999</v>
      </c>
      <c r="U163" s="20">
        <f t="shared" si="26"/>
        <v>22.027088036117384</v>
      </c>
    </row>
    <row r="164" spans="1:21" x14ac:dyDescent="0.2">
      <c r="A164" s="9">
        <f t="shared" si="30"/>
        <v>7</v>
      </c>
      <c r="B164" s="1">
        <v>35993</v>
      </c>
      <c r="C164" s="2">
        <v>31.81</v>
      </c>
      <c r="D164" s="4">
        <f t="shared" si="31"/>
        <v>-0.42774466806669303</v>
      </c>
      <c r="E164" s="100">
        <f t="shared" si="28"/>
        <v>8.1801759945883372</v>
      </c>
      <c r="G164" s="8">
        <f t="shared" ref="G164:R173" si="33">IF(G$1="P",MAX(0,G$2-$C164),IF(G$1="C",MAX(0,$C164-G$2)))</f>
        <v>0</v>
      </c>
      <c r="H164" s="8">
        <f t="shared" si="33"/>
        <v>0</v>
      </c>
      <c r="I164" s="8">
        <f t="shared" si="33"/>
        <v>0</v>
      </c>
      <c r="J164" s="8">
        <f t="shared" si="33"/>
        <v>3.1900000000000013</v>
      </c>
      <c r="K164" s="8">
        <f t="shared" si="33"/>
        <v>8.1900000000000013</v>
      </c>
      <c r="L164" s="8">
        <f t="shared" si="33"/>
        <v>18.190000000000001</v>
      </c>
      <c r="M164" s="8">
        <f t="shared" si="33"/>
        <v>6.8099999999999987</v>
      </c>
      <c r="N164" s="8">
        <f t="shared" si="33"/>
        <v>1.8099999999999987</v>
      </c>
      <c r="O164" s="8">
        <f t="shared" si="33"/>
        <v>0</v>
      </c>
      <c r="P164" s="8">
        <f t="shared" si="33"/>
        <v>0</v>
      </c>
      <c r="Q164" s="8">
        <f t="shared" si="33"/>
        <v>0</v>
      </c>
      <c r="R164" s="8">
        <f t="shared" si="33"/>
        <v>0</v>
      </c>
      <c r="S164" s="21">
        <f t="shared" si="25"/>
        <v>7</v>
      </c>
      <c r="T164" s="19">
        <f>VLOOKUP($B164,Gas!$B$3:$E$2506,2)</f>
        <v>2.145</v>
      </c>
      <c r="U164" s="20">
        <f t="shared" si="26"/>
        <v>14.829836829836829</v>
      </c>
    </row>
    <row r="165" spans="1:21" x14ac:dyDescent="0.2">
      <c r="A165" s="9">
        <f t="shared" si="30"/>
        <v>7</v>
      </c>
      <c r="B165" s="1">
        <v>35996</v>
      </c>
      <c r="C165" s="2">
        <v>329.9</v>
      </c>
      <c r="D165" s="4">
        <f t="shared" si="31"/>
        <v>2.339008872473483</v>
      </c>
      <c r="E165" s="100">
        <f t="shared" si="28"/>
        <v>13.762957202552069</v>
      </c>
      <c r="G165" s="8">
        <f t="shared" si="33"/>
        <v>0</v>
      </c>
      <c r="H165" s="8">
        <f t="shared" si="33"/>
        <v>0</v>
      </c>
      <c r="I165" s="8">
        <f t="shared" si="33"/>
        <v>0</v>
      </c>
      <c r="J165" s="8">
        <f t="shared" si="33"/>
        <v>0</v>
      </c>
      <c r="K165" s="8">
        <f t="shared" si="33"/>
        <v>0</v>
      </c>
      <c r="L165" s="8">
        <f t="shared" si="33"/>
        <v>0</v>
      </c>
      <c r="M165" s="8">
        <f t="shared" si="33"/>
        <v>304.89999999999998</v>
      </c>
      <c r="N165" s="8">
        <f t="shared" si="33"/>
        <v>299.89999999999998</v>
      </c>
      <c r="O165" s="8">
        <f t="shared" si="33"/>
        <v>294.89999999999998</v>
      </c>
      <c r="P165" s="8">
        <f t="shared" si="33"/>
        <v>289.89999999999998</v>
      </c>
      <c r="Q165" s="8">
        <f t="shared" si="33"/>
        <v>279.89999999999998</v>
      </c>
      <c r="R165" s="8">
        <f t="shared" si="33"/>
        <v>229.89998999999997</v>
      </c>
      <c r="S165" s="21">
        <f t="shared" si="25"/>
        <v>7</v>
      </c>
      <c r="T165" s="19">
        <f>VLOOKUP($B165,Gas!$B$3:$E$2506,2)</f>
        <v>2.1549999999999998</v>
      </c>
      <c r="U165" s="20">
        <f t="shared" si="26"/>
        <v>153.08584686774941</v>
      </c>
    </row>
    <row r="166" spans="1:21" x14ac:dyDescent="0.2">
      <c r="A166" s="9">
        <f t="shared" si="30"/>
        <v>7</v>
      </c>
      <c r="B166" s="1">
        <v>35997</v>
      </c>
      <c r="C166" s="2">
        <v>1493.18</v>
      </c>
      <c r="D166" s="4">
        <f t="shared" si="31"/>
        <v>1.5098737746631516</v>
      </c>
      <c r="E166" s="100">
        <f t="shared" si="28"/>
        <v>15.240471112619213</v>
      </c>
      <c r="G166" s="8">
        <f t="shared" si="33"/>
        <v>0</v>
      </c>
      <c r="H166" s="8">
        <f t="shared" si="33"/>
        <v>0</v>
      </c>
      <c r="I166" s="8">
        <f t="shared" si="33"/>
        <v>0</v>
      </c>
      <c r="J166" s="8">
        <f t="shared" si="33"/>
        <v>0</v>
      </c>
      <c r="K166" s="8">
        <f t="shared" si="33"/>
        <v>0</v>
      </c>
      <c r="L166" s="8">
        <f t="shared" si="33"/>
        <v>0</v>
      </c>
      <c r="M166" s="8">
        <f t="shared" si="33"/>
        <v>1468.18</v>
      </c>
      <c r="N166" s="8">
        <f t="shared" si="33"/>
        <v>1463.18</v>
      </c>
      <c r="O166" s="8">
        <f t="shared" si="33"/>
        <v>1458.18</v>
      </c>
      <c r="P166" s="8">
        <f t="shared" si="33"/>
        <v>1453.18</v>
      </c>
      <c r="Q166" s="8">
        <f t="shared" si="33"/>
        <v>1443.18</v>
      </c>
      <c r="R166" s="8">
        <f t="shared" si="33"/>
        <v>1393.1799900000001</v>
      </c>
      <c r="S166" s="21">
        <f t="shared" si="25"/>
        <v>7</v>
      </c>
      <c r="T166" s="19">
        <f>VLOOKUP($B166,Gas!$B$3:$E$2506,2)</f>
        <v>2.1800000000000002</v>
      </c>
      <c r="U166" s="20">
        <f t="shared" si="26"/>
        <v>684.94495412844037</v>
      </c>
    </row>
    <row r="167" spans="1:21" x14ac:dyDescent="0.2">
      <c r="A167" s="9">
        <f t="shared" si="30"/>
        <v>7</v>
      </c>
      <c r="B167" s="1">
        <v>35998</v>
      </c>
      <c r="C167" s="2">
        <v>571.97</v>
      </c>
      <c r="D167" s="4">
        <f t="shared" si="31"/>
        <v>-0.95957681044575793</v>
      </c>
      <c r="E167" s="100">
        <f t="shared" si="28"/>
        <v>16.412653984526134</v>
      </c>
      <c r="G167" s="8">
        <f t="shared" si="33"/>
        <v>0</v>
      </c>
      <c r="H167" s="8">
        <f t="shared" si="33"/>
        <v>0</v>
      </c>
      <c r="I167" s="8">
        <f t="shared" si="33"/>
        <v>0</v>
      </c>
      <c r="J167" s="8">
        <f t="shared" si="33"/>
        <v>0</v>
      </c>
      <c r="K167" s="8">
        <f t="shared" si="33"/>
        <v>0</v>
      </c>
      <c r="L167" s="8">
        <f t="shared" si="33"/>
        <v>0</v>
      </c>
      <c r="M167" s="8">
        <f t="shared" si="33"/>
        <v>546.97</v>
      </c>
      <c r="N167" s="8">
        <f t="shared" si="33"/>
        <v>541.97</v>
      </c>
      <c r="O167" s="8">
        <f t="shared" si="33"/>
        <v>536.97</v>
      </c>
      <c r="P167" s="8">
        <f t="shared" si="33"/>
        <v>531.97</v>
      </c>
      <c r="Q167" s="8">
        <f t="shared" si="33"/>
        <v>521.97</v>
      </c>
      <c r="R167" s="8">
        <f t="shared" si="33"/>
        <v>471.96999000000005</v>
      </c>
      <c r="S167" s="21">
        <f t="shared" si="25"/>
        <v>7</v>
      </c>
      <c r="T167" s="19">
        <f>VLOOKUP($B167,Gas!$B$3:$E$2506,2)</f>
        <v>2.0699999999999998</v>
      </c>
      <c r="U167" s="20">
        <f t="shared" si="26"/>
        <v>276.31400966183577</v>
      </c>
    </row>
    <row r="168" spans="1:21" x14ac:dyDescent="0.2">
      <c r="A168" s="9">
        <f t="shared" si="30"/>
        <v>7</v>
      </c>
      <c r="B168" s="1">
        <v>35999</v>
      </c>
      <c r="C168" s="2">
        <v>68.650000000000006</v>
      </c>
      <c r="D168" s="4">
        <f t="shared" si="31"/>
        <v>-2.1200654102379493</v>
      </c>
      <c r="E168" s="100">
        <f t="shared" si="28"/>
        <v>20.189412096746413</v>
      </c>
      <c r="G168" s="8">
        <f t="shared" si="33"/>
        <v>0</v>
      </c>
      <c r="H168" s="8">
        <f t="shared" si="33"/>
        <v>0</v>
      </c>
      <c r="I168" s="8">
        <f t="shared" si="33"/>
        <v>0</v>
      </c>
      <c r="J168" s="8">
        <f t="shared" si="33"/>
        <v>0</v>
      </c>
      <c r="K168" s="8">
        <f t="shared" si="33"/>
        <v>0</v>
      </c>
      <c r="L168" s="8">
        <f t="shared" si="33"/>
        <v>0</v>
      </c>
      <c r="M168" s="8">
        <f t="shared" si="33"/>
        <v>43.650000000000006</v>
      </c>
      <c r="N168" s="8">
        <f t="shared" si="33"/>
        <v>38.650000000000006</v>
      </c>
      <c r="O168" s="8">
        <f t="shared" si="33"/>
        <v>33.650000000000006</v>
      </c>
      <c r="P168" s="8">
        <f t="shared" si="33"/>
        <v>28.650000000000006</v>
      </c>
      <c r="Q168" s="8">
        <f t="shared" si="33"/>
        <v>18.650000000000006</v>
      </c>
      <c r="R168" s="8">
        <f t="shared" si="33"/>
        <v>0</v>
      </c>
      <c r="S168" s="21">
        <f t="shared" si="25"/>
        <v>7</v>
      </c>
      <c r="T168" s="19">
        <f>VLOOKUP($B168,Gas!$B$3:$E$2506,2)</f>
        <v>2.0049999999999999</v>
      </c>
      <c r="U168" s="20">
        <f t="shared" si="26"/>
        <v>34.239401496259354</v>
      </c>
    </row>
    <row r="169" spans="1:21" x14ac:dyDescent="0.2">
      <c r="A169" s="9">
        <f t="shared" si="30"/>
        <v>7</v>
      </c>
      <c r="B169" s="1">
        <v>36000</v>
      </c>
      <c r="C169" s="2">
        <v>28.37</v>
      </c>
      <c r="D169" s="4">
        <f t="shared" si="31"/>
        <v>-0.88368888339322005</v>
      </c>
      <c r="E169" s="100">
        <f t="shared" si="28"/>
        <v>20.713137446763898</v>
      </c>
      <c r="G169" s="8">
        <f t="shared" si="33"/>
        <v>0</v>
      </c>
      <c r="H169" s="8">
        <f t="shared" si="33"/>
        <v>0</v>
      </c>
      <c r="I169" s="8">
        <f t="shared" si="33"/>
        <v>1.629999999999999</v>
      </c>
      <c r="J169" s="8">
        <f t="shared" si="33"/>
        <v>6.629999999999999</v>
      </c>
      <c r="K169" s="8">
        <f t="shared" si="33"/>
        <v>11.629999999999999</v>
      </c>
      <c r="L169" s="8">
        <f t="shared" si="33"/>
        <v>21.63</v>
      </c>
      <c r="M169" s="8">
        <f t="shared" si="33"/>
        <v>3.370000000000001</v>
      </c>
      <c r="N169" s="8">
        <f t="shared" si="33"/>
        <v>0</v>
      </c>
      <c r="O169" s="8">
        <f t="shared" si="33"/>
        <v>0</v>
      </c>
      <c r="P169" s="8">
        <f t="shared" si="33"/>
        <v>0</v>
      </c>
      <c r="Q169" s="8">
        <f t="shared" si="33"/>
        <v>0</v>
      </c>
      <c r="R169" s="8">
        <f t="shared" si="33"/>
        <v>0</v>
      </c>
      <c r="S169" s="21">
        <f t="shared" si="25"/>
        <v>7</v>
      </c>
      <c r="T169" s="19">
        <f>VLOOKUP($B169,Gas!$B$3:$E$2506,2)</f>
        <v>1.9850000000000001</v>
      </c>
      <c r="U169" s="20">
        <f t="shared" si="26"/>
        <v>14.292191435768261</v>
      </c>
    </row>
    <row r="170" spans="1:21" x14ac:dyDescent="0.2">
      <c r="A170" s="9">
        <f t="shared" si="30"/>
        <v>7</v>
      </c>
      <c r="B170" s="1">
        <v>36003</v>
      </c>
      <c r="C170" s="2">
        <v>46.41</v>
      </c>
      <c r="D170" s="4">
        <f t="shared" si="31"/>
        <v>0.49218270443232437</v>
      </c>
      <c r="E170" s="100">
        <f t="shared" si="28"/>
        <v>20.114907484348858</v>
      </c>
      <c r="G170" s="8">
        <f t="shared" si="33"/>
        <v>0</v>
      </c>
      <c r="H170" s="8">
        <f t="shared" si="33"/>
        <v>0</v>
      </c>
      <c r="I170" s="8">
        <f t="shared" si="33"/>
        <v>0</v>
      </c>
      <c r="J170" s="8">
        <f t="shared" si="33"/>
        <v>0</v>
      </c>
      <c r="K170" s="8">
        <f t="shared" si="33"/>
        <v>0</v>
      </c>
      <c r="L170" s="8">
        <f t="shared" si="33"/>
        <v>3.5900000000000034</v>
      </c>
      <c r="M170" s="8">
        <f t="shared" si="33"/>
        <v>21.409999999999997</v>
      </c>
      <c r="N170" s="8">
        <f t="shared" si="33"/>
        <v>16.409999999999997</v>
      </c>
      <c r="O170" s="8">
        <f t="shared" si="33"/>
        <v>11.409999999999997</v>
      </c>
      <c r="P170" s="8">
        <f t="shared" si="33"/>
        <v>6.4099999999999966</v>
      </c>
      <c r="Q170" s="8">
        <f t="shared" si="33"/>
        <v>0</v>
      </c>
      <c r="R170" s="8">
        <f t="shared" si="33"/>
        <v>0</v>
      </c>
      <c r="S170" s="21">
        <f t="shared" si="25"/>
        <v>7</v>
      </c>
      <c r="T170" s="19">
        <f>VLOOKUP($B170,Gas!$B$3:$E$2506,2)</f>
        <v>1.9650000000000001</v>
      </c>
      <c r="U170" s="20">
        <f t="shared" si="26"/>
        <v>23.618320610687022</v>
      </c>
    </row>
    <row r="171" spans="1:21" x14ac:dyDescent="0.2">
      <c r="A171" s="9">
        <f t="shared" si="30"/>
        <v>7</v>
      </c>
      <c r="B171" s="1">
        <v>36004</v>
      </c>
      <c r="C171" s="2">
        <v>38.549999999999997</v>
      </c>
      <c r="D171" s="4">
        <f t="shared" si="31"/>
        <v>-0.18555885324374588</v>
      </c>
      <c r="E171" s="100">
        <f t="shared" si="28"/>
        <v>20.121585752110708</v>
      </c>
      <c r="G171" s="8">
        <f t="shared" si="33"/>
        <v>0</v>
      </c>
      <c r="H171" s="8">
        <f t="shared" si="33"/>
        <v>0</v>
      </c>
      <c r="I171" s="8">
        <f t="shared" si="33"/>
        <v>0</v>
      </c>
      <c r="J171" s="8">
        <f t="shared" si="33"/>
        <v>0</v>
      </c>
      <c r="K171" s="8">
        <f t="shared" si="33"/>
        <v>1.4500000000000028</v>
      </c>
      <c r="L171" s="8">
        <f t="shared" si="33"/>
        <v>11.450000000000003</v>
      </c>
      <c r="M171" s="8">
        <f t="shared" si="33"/>
        <v>13.549999999999997</v>
      </c>
      <c r="N171" s="8">
        <f t="shared" si="33"/>
        <v>8.5499999999999972</v>
      </c>
      <c r="O171" s="8">
        <f t="shared" si="33"/>
        <v>3.5499999999999972</v>
      </c>
      <c r="P171" s="8">
        <f t="shared" si="33"/>
        <v>0</v>
      </c>
      <c r="Q171" s="8">
        <f t="shared" si="33"/>
        <v>0</v>
      </c>
      <c r="R171" s="8">
        <f t="shared" si="33"/>
        <v>0</v>
      </c>
      <c r="S171" s="21">
        <f t="shared" si="25"/>
        <v>7</v>
      </c>
      <c r="T171" s="19">
        <f>VLOOKUP($B171,Gas!$B$3:$E$2506,2)</f>
        <v>2.0049999999999999</v>
      </c>
      <c r="U171" s="20">
        <f t="shared" si="26"/>
        <v>19.226932668329177</v>
      </c>
    </row>
    <row r="172" spans="1:21" x14ac:dyDescent="0.2">
      <c r="A172" s="9">
        <f t="shared" si="30"/>
        <v>7</v>
      </c>
      <c r="B172" s="1">
        <v>36005</v>
      </c>
      <c r="C172" s="2">
        <v>46.76</v>
      </c>
      <c r="D172" s="4">
        <f t="shared" si="31"/>
        <v>0.19307203659452926</v>
      </c>
      <c r="E172" s="100">
        <f t="shared" si="28"/>
        <v>20.147646257699215</v>
      </c>
      <c r="G172" s="8">
        <f t="shared" si="33"/>
        <v>0</v>
      </c>
      <c r="H172" s="8">
        <f t="shared" si="33"/>
        <v>0</v>
      </c>
      <c r="I172" s="8">
        <f t="shared" si="33"/>
        <v>0</v>
      </c>
      <c r="J172" s="8">
        <f t="shared" si="33"/>
        <v>0</v>
      </c>
      <c r="K172" s="8">
        <f t="shared" si="33"/>
        <v>0</v>
      </c>
      <c r="L172" s="8">
        <f t="shared" si="33"/>
        <v>3.240000000000002</v>
      </c>
      <c r="M172" s="8">
        <f t="shared" si="33"/>
        <v>21.759999999999998</v>
      </c>
      <c r="N172" s="8">
        <f t="shared" si="33"/>
        <v>16.759999999999998</v>
      </c>
      <c r="O172" s="8">
        <f t="shared" si="33"/>
        <v>11.759999999999998</v>
      </c>
      <c r="P172" s="8">
        <f t="shared" si="33"/>
        <v>6.759999999999998</v>
      </c>
      <c r="Q172" s="8">
        <f t="shared" si="33"/>
        <v>0</v>
      </c>
      <c r="R172" s="8">
        <f t="shared" si="33"/>
        <v>0</v>
      </c>
      <c r="S172" s="21">
        <f t="shared" si="25"/>
        <v>7</v>
      </c>
      <c r="T172" s="19">
        <f>VLOOKUP($B172,Gas!$B$3:$E$2506,2)</f>
        <v>1.9550000000000001</v>
      </c>
      <c r="U172" s="20">
        <f t="shared" si="26"/>
        <v>23.918158567774935</v>
      </c>
    </row>
    <row r="173" spans="1:21" x14ac:dyDescent="0.2">
      <c r="A173" s="9">
        <f t="shared" si="30"/>
        <v>7</v>
      </c>
      <c r="B173" s="1">
        <v>36006</v>
      </c>
      <c r="C173" s="2">
        <v>37.72</v>
      </c>
      <c r="D173" s="4">
        <f t="shared" si="31"/>
        <v>-0.21483767883861093</v>
      </c>
      <c r="E173" s="100">
        <f t="shared" si="28"/>
        <v>20.057904842169258</v>
      </c>
      <c r="G173" s="8">
        <f t="shared" si="33"/>
        <v>0</v>
      </c>
      <c r="H173" s="8">
        <f t="shared" si="33"/>
        <v>0</v>
      </c>
      <c r="I173" s="8">
        <f t="shared" si="33"/>
        <v>0</v>
      </c>
      <c r="J173" s="8">
        <f t="shared" si="33"/>
        <v>0</v>
      </c>
      <c r="K173" s="8">
        <f t="shared" si="33"/>
        <v>2.2800000000000011</v>
      </c>
      <c r="L173" s="8">
        <f t="shared" si="33"/>
        <v>12.280000000000001</v>
      </c>
      <c r="M173" s="8">
        <f t="shared" si="33"/>
        <v>12.719999999999999</v>
      </c>
      <c r="N173" s="8">
        <f t="shared" si="33"/>
        <v>7.7199999999999989</v>
      </c>
      <c r="O173" s="8">
        <f t="shared" si="33"/>
        <v>2.7199999999999989</v>
      </c>
      <c r="P173" s="8">
        <f t="shared" si="33"/>
        <v>0</v>
      </c>
      <c r="Q173" s="8">
        <f t="shared" si="33"/>
        <v>0</v>
      </c>
      <c r="R173" s="8">
        <f t="shared" si="33"/>
        <v>0</v>
      </c>
      <c r="S173" s="21">
        <f t="shared" si="25"/>
        <v>7</v>
      </c>
      <c r="T173" s="19">
        <f>VLOOKUP($B173,Gas!$B$3:$E$2506,2)</f>
        <v>1.99</v>
      </c>
      <c r="U173" s="20">
        <f t="shared" si="26"/>
        <v>18.954773869346734</v>
      </c>
    </row>
    <row r="174" spans="1:21" x14ac:dyDescent="0.2">
      <c r="A174" s="9">
        <f t="shared" si="30"/>
        <v>7</v>
      </c>
      <c r="B174" s="1">
        <v>36007</v>
      </c>
      <c r="C174" s="2">
        <v>32.32</v>
      </c>
      <c r="D174" s="4">
        <f t="shared" si="31"/>
        <v>-0.15450422411236206</v>
      </c>
      <c r="E174" s="100">
        <f t="shared" si="28"/>
        <v>19.952030362569637</v>
      </c>
      <c r="G174" s="8">
        <f t="shared" ref="G174:R183" si="34">IF(G$1="P",MAX(0,G$2-$C174),IF(G$1="C",MAX(0,$C174-G$2)))</f>
        <v>0</v>
      </c>
      <c r="H174" s="8">
        <f t="shared" si="34"/>
        <v>0</v>
      </c>
      <c r="I174" s="8">
        <f t="shared" si="34"/>
        <v>0</v>
      </c>
      <c r="J174" s="8">
        <f t="shared" si="34"/>
        <v>2.6799999999999997</v>
      </c>
      <c r="K174" s="8">
        <f t="shared" si="34"/>
        <v>7.68</v>
      </c>
      <c r="L174" s="8">
        <f t="shared" si="34"/>
        <v>17.68</v>
      </c>
      <c r="M174" s="8">
        <f t="shared" si="34"/>
        <v>7.32</v>
      </c>
      <c r="N174" s="8">
        <f t="shared" si="34"/>
        <v>2.3200000000000003</v>
      </c>
      <c r="O174" s="8">
        <f t="shared" si="34"/>
        <v>0</v>
      </c>
      <c r="P174" s="8">
        <f t="shared" si="34"/>
        <v>0</v>
      </c>
      <c r="Q174" s="8">
        <f t="shared" si="34"/>
        <v>0</v>
      </c>
      <c r="R174" s="8">
        <f t="shared" si="34"/>
        <v>0</v>
      </c>
      <c r="S174" s="21">
        <f t="shared" si="25"/>
        <v>7</v>
      </c>
      <c r="T174" s="19">
        <f>VLOOKUP($B174,Gas!$B$3:$E$2506,2)</f>
        <v>1.9850000000000001</v>
      </c>
      <c r="U174" s="20">
        <f t="shared" si="26"/>
        <v>16.28211586901763</v>
      </c>
    </row>
    <row r="175" spans="1:21" x14ac:dyDescent="0.2">
      <c r="A175" s="9">
        <f t="shared" si="30"/>
        <v>8</v>
      </c>
      <c r="B175" s="1">
        <v>36010</v>
      </c>
      <c r="C175" s="2">
        <v>37.5</v>
      </c>
      <c r="D175" s="4">
        <f t="shared" si="31"/>
        <v>0.14865469932347047</v>
      </c>
      <c r="E175" s="100">
        <f t="shared" si="28"/>
        <v>15.283746707256759</v>
      </c>
      <c r="G175" s="8">
        <f t="shared" si="34"/>
        <v>0</v>
      </c>
      <c r="H175" s="8">
        <f t="shared" si="34"/>
        <v>0</v>
      </c>
      <c r="I175" s="8">
        <f t="shared" si="34"/>
        <v>0</v>
      </c>
      <c r="J175" s="8">
        <f t="shared" si="34"/>
        <v>0</v>
      </c>
      <c r="K175" s="8">
        <f t="shared" si="34"/>
        <v>2.5</v>
      </c>
      <c r="L175" s="8">
        <f t="shared" si="34"/>
        <v>12.5</v>
      </c>
      <c r="M175" s="8">
        <f t="shared" si="34"/>
        <v>12.5</v>
      </c>
      <c r="N175" s="8">
        <f t="shared" si="34"/>
        <v>7.5</v>
      </c>
      <c r="O175" s="8">
        <f t="shared" si="34"/>
        <v>2.5</v>
      </c>
      <c r="P175" s="8">
        <f t="shared" si="34"/>
        <v>0</v>
      </c>
      <c r="Q175" s="8">
        <f t="shared" si="34"/>
        <v>0</v>
      </c>
      <c r="R175" s="8">
        <f t="shared" si="34"/>
        <v>0</v>
      </c>
      <c r="S175" s="21">
        <f t="shared" si="25"/>
        <v>8</v>
      </c>
      <c r="T175" s="19">
        <f>VLOOKUP($B175,Gas!$B$3:$E$2506,2)</f>
        <v>1.845</v>
      </c>
      <c r="U175" s="20">
        <f t="shared" si="26"/>
        <v>20.325203252032519</v>
      </c>
    </row>
    <row r="176" spans="1:21" x14ac:dyDescent="0.2">
      <c r="A176" s="9">
        <f t="shared" si="30"/>
        <v>8</v>
      </c>
      <c r="B176" s="1">
        <v>36011</v>
      </c>
      <c r="C176" s="2">
        <v>25.26</v>
      </c>
      <c r="D176" s="4">
        <f t="shared" si="31"/>
        <v>-0.39511881605401994</v>
      </c>
      <c r="E176" s="100">
        <f t="shared" si="28"/>
        <v>11.895825081737042</v>
      </c>
      <c r="G176" s="8">
        <f t="shared" si="34"/>
        <v>0</v>
      </c>
      <c r="H176" s="8">
        <f t="shared" si="34"/>
        <v>0</v>
      </c>
      <c r="I176" s="8">
        <f t="shared" si="34"/>
        <v>4.7399999999999984</v>
      </c>
      <c r="J176" s="8">
        <f t="shared" si="34"/>
        <v>9.7399999999999984</v>
      </c>
      <c r="K176" s="8">
        <f t="shared" si="34"/>
        <v>14.739999999999998</v>
      </c>
      <c r="L176" s="8">
        <f t="shared" si="34"/>
        <v>24.74</v>
      </c>
      <c r="M176" s="8">
        <f t="shared" si="34"/>
        <v>0.26000000000000156</v>
      </c>
      <c r="N176" s="8">
        <f t="shared" si="34"/>
        <v>0</v>
      </c>
      <c r="O176" s="8">
        <f t="shared" si="34"/>
        <v>0</v>
      </c>
      <c r="P176" s="8">
        <f t="shared" si="34"/>
        <v>0</v>
      </c>
      <c r="Q176" s="8">
        <f t="shared" si="34"/>
        <v>0</v>
      </c>
      <c r="R176" s="8">
        <f t="shared" si="34"/>
        <v>0</v>
      </c>
      <c r="S176" s="21">
        <f t="shared" si="25"/>
        <v>8</v>
      </c>
      <c r="T176" s="19">
        <f>VLOOKUP($B176,Gas!$B$3:$E$2506,2)</f>
        <v>1.825</v>
      </c>
      <c r="U176" s="20">
        <f t="shared" si="26"/>
        <v>13.84109589041096</v>
      </c>
    </row>
    <row r="177" spans="1:21" x14ac:dyDescent="0.2">
      <c r="A177" s="9">
        <f t="shared" si="30"/>
        <v>8</v>
      </c>
      <c r="B177" s="1">
        <v>36012</v>
      </c>
      <c r="C177" s="2">
        <v>24.39</v>
      </c>
      <c r="D177" s="4">
        <f t="shared" si="31"/>
        <v>-3.5048904694516138E-2</v>
      </c>
      <c r="E177" s="100">
        <f t="shared" si="28"/>
        <v>11.599402038874784</v>
      </c>
      <c r="G177" s="8">
        <f t="shared" si="34"/>
        <v>0</v>
      </c>
      <c r="H177" s="8">
        <f t="shared" si="34"/>
        <v>0.60999999999999943</v>
      </c>
      <c r="I177" s="8">
        <f t="shared" si="34"/>
        <v>5.6099999999999994</v>
      </c>
      <c r="J177" s="8">
        <f t="shared" si="34"/>
        <v>10.61</v>
      </c>
      <c r="K177" s="8">
        <f t="shared" si="34"/>
        <v>15.61</v>
      </c>
      <c r="L177" s="8">
        <f t="shared" si="34"/>
        <v>25.61</v>
      </c>
      <c r="M177" s="8">
        <f t="shared" si="34"/>
        <v>0</v>
      </c>
      <c r="N177" s="8">
        <f t="shared" si="34"/>
        <v>0</v>
      </c>
      <c r="O177" s="8">
        <f t="shared" si="34"/>
        <v>0</v>
      </c>
      <c r="P177" s="8">
        <f t="shared" si="34"/>
        <v>0</v>
      </c>
      <c r="Q177" s="8">
        <f t="shared" si="34"/>
        <v>0</v>
      </c>
      <c r="R177" s="8">
        <f t="shared" si="34"/>
        <v>0</v>
      </c>
      <c r="S177" s="21">
        <f t="shared" si="25"/>
        <v>8</v>
      </c>
      <c r="T177" s="19">
        <f>VLOOKUP($B177,Gas!$B$3:$E$2506,2)</f>
        <v>1.9</v>
      </c>
      <c r="U177" s="20">
        <f t="shared" si="26"/>
        <v>12.836842105263159</v>
      </c>
    </row>
    <row r="178" spans="1:21" x14ac:dyDescent="0.2">
      <c r="A178" s="9">
        <f t="shared" si="30"/>
        <v>8</v>
      </c>
      <c r="B178" s="1">
        <v>36013</v>
      </c>
      <c r="C178" s="2">
        <v>25.71</v>
      </c>
      <c r="D178" s="4">
        <f t="shared" si="31"/>
        <v>5.2706809049969133E-2</v>
      </c>
      <c r="E178" s="100">
        <f t="shared" si="28"/>
        <v>5.8940859147034281</v>
      </c>
      <c r="G178" s="8">
        <f t="shared" si="34"/>
        <v>0</v>
      </c>
      <c r="H178" s="8">
        <f t="shared" si="34"/>
        <v>0</v>
      </c>
      <c r="I178" s="8">
        <f t="shared" si="34"/>
        <v>4.2899999999999991</v>
      </c>
      <c r="J178" s="8">
        <f t="shared" si="34"/>
        <v>9.2899999999999991</v>
      </c>
      <c r="K178" s="8">
        <f t="shared" si="34"/>
        <v>14.29</v>
      </c>
      <c r="L178" s="8">
        <f t="shared" si="34"/>
        <v>24.29</v>
      </c>
      <c r="M178" s="8">
        <f t="shared" si="34"/>
        <v>0.71000000000000085</v>
      </c>
      <c r="N178" s="8">
        <f t="shared" si="34"/>
        <v>0</v>
      </c>
      <c r="O178" s="8">
        <f t="shared" si="34"/>
        <v>0</v>
      </c>
      <c r="P178" s="8">
        <f t="shared" si="34"/>
        <v>0</v>
      </c>
      <c r="Q178" s="8">
        <f t="shared" si="34"/>
        <v>0</v>
      </c>
      <c r="R178" s="8">
        <f t="shared" si="34"/>
        <v>0</v>
      </c>
      <c r="S178" s="21">
        <f t="shared" si="25"/>
        <v>8</v>
      </c>
      <c r="T178" s="19">
        <f>VLOOKUP($B178,Gas!$B$3:$E$2506,2)</f>
        <v>1.91</v>
      </c>
      <c r="U178" s="20">
        <f t="shared" si="26"/>
        <v>13.460732984293195</v>
      </c>
    </row>
    <row r="179" spans="1:21" x14ac:dyDescent="0.2">
      <c r="A179" s="9">
        <f t="shared" si="30"/>
        <v>8</v>
      </c>
      <c r="B179" s="1">
        <v>36014</v>
      </c>
      <c r="C179" s="2">
        <v>25.86</v>
      </c>
      <c r="D179" s="4">
        <f t="shared" si="31"/>
        <v>5.817352065913264E-3</v>
      </c>
      <c r="E179" s="100">
        <f t="shared" si="28"/>
        <v>3.9629490591411782</v>
      </c>
      <c r="G179" s="8">
        <f t="shared" si="34"/>
        <v>0</v>
      </c>
      <c r="H179" s="8">
        <f t="shared" si="34"/>
        <v>0</v>
      </c>
      <c r="I179" s="8">
        <f t="shared" si="34"/>
        <v>4.1400000000000006</v>
      </c>
      <c r="J179" s="8">
        <f t="shared" si="34"/>
        <v>9.14</v>
      </c>
      <c r="K179" s="8">
        <f t="shared" si="34"/>
        <v>14.14</v>
      </c>
      <c r="L179" s="8">
        <f t="shared" si="34"/>
        <v>24.14</v>
      </c>
      <c r="M179" s="8">
        <f t="shared" si="34"/>
        <v>0.85999999999999943</v>
      </c>
      <c r="N179" s="8">
        <f t="shared" si="34"/>
        <v>0</v>
      </c>
      <c r="O179" s="8">
        <f t="shared" si="34"/>
        <v>0</v>
      </c>
      <c r="P179" s="8">
        <f t="shared" si="34"/>
        <v>0</v>
      </c>
      <c r="Q179" s="8">
        <f t="shared" si="34"/>
        <v>0</v>
      </c>
      <c r="R179" s="8">
        <f t="shared" si="34"/>
        <v>0</v>
      </c>
      <c r="S179" s="21">
        <f t="shared" si="25"/>
        <v>8</v>
      </c>
      <c r="T179" s="19">
        <f>VLOOKUP($B179,Gas!$B$3:$E$2506,2)</f>
        <v>1.845</v>
      </c>
      <c r="U179" s="20">
        <f t="shared" si="26"/>
        <v>14.016260162601625</v>
      </c>
    </row>
    <row r="180" spans="1:21" x14ac:dyDescent="0.2">
      <c r="A180" s="9">
        <f t="shared" si="30"/>
        <v>8</v>
      </c>
      <c r="B180" s="1">
        <v>36017</v>
      </c>
      <c r="C180" s="2">
        <v>51.07</v>
      </c>
      <c r="D180" s="4">
        <f t="shared" si="31"/>
        <v>0.68049986731584111</v>
      </c>
      <c r="E180" s="100">
        <f t="shared" si="28"/>
        <v>4.6730837299909425</v>
      </c>
      <c r="G180" s="8">
        <f t="shared" si="34"/>
        <v>0</v>
      </c>
      <c r="H180" s="8">
        <f t="shared" si="34"/>
        <v>0</v>
      </c>
      <c r="I180" s="8">
        <f t="shared" si="34"/>
        <v>0</v>
      </c>
      <c r="J180" s="8">
        <f t="shared" si="34"/>
        <v>0</v>
      </c>
      <c r="K180" s="8">
        <f t="shared" si="34"/>
        <v>0</v>
      </c>
      <c r="L180" s="8">
        <f t="shared" si="34"/>
        <v>0</v>
      </c>
      <c r="M180" s="8">
        <f t="shared" si="34"/>
        <v>26.07</v>
      </c>
      <c r="N180" s="8">
        <f t="shared" si="34"/>
        <v>21.07</v>
      </c>
      <c r="O180" s="8">
        <f t="shared" si="34"/>
        <v>16.07</v>
      </c>
      <c r="P180" s="8">
        <f t="shared" si="34"/>
        <v>11.07</v>
      </c>
      <c r="Q180" s="8">
        <f t="shared" si="34"/>
        <v>1.0700000000000003</v>
      </c>
      <c r="R180" s="8">
        <f t="shared" si="34"/>
        <v>0</v>
      </c>
      <c r="S180" s="21">
        <f t="shared" si="25"/>
        <v>8</v>
      </c>
      <c r="T180" s="19">
        <f>VLOOKUP($B180,Gas!$B$3:$E$2506,2)</f>
        <v>1.8149999999999999</v>
      </c>
      <c r="U180" s="20">
        <f t="shared" si="26"/>
        <v>28.137741046831955</v>
      </c>
    </row>
    <row r="181" spans="1:21" x14ac:dyDescent="0.2">
      <c r="A181" s="9">
        <f t="shared" si="30"/>
        <v>8</v>
      </c>
      <c r="B181" s="1">
        <v>36018</v>
      </c>
      <c r="C181" s="2">
        <v>32.799999999999997</v>
      </c>
      <c r="D181" s="4">
        <f t="shared" si="31"/>
        <v>-0.4427687252694546</v>
      </c>
      <c r="E181" s="100">
        <f t="shared" si="28"/>
        <v>5.1263915880981976</v>
      </c>
      <c r="G181" s="8">
        <f t="shared" si="34"/>
        <v>0</v>
      </c>
      <c r="H181" s="8">
        <f t="shared" si="34"/>
        <v>0</v>
      </c>
      <c r="I181" s="8">
        <f t="shared" si="34"/>
        <v>0</v>
      </c>
      <c r="J181" s="8">
        <f t="shared" si="34"/>
        <v>2.2000000000000028</v>
      </c>
      <c r="K181" s="8">
        <f t="shared" si="34"/>
        <v>7.2000000000000028</v>
      </c>
      <c r="L181" s="8">
        <f t="shared" si="34"/>
        <v>17.200000000000003</v>
      </c>
      <c r="M181" s="8">
        <f t="shared" si="34"/>
        <v>7.7999999999999972</v>
      </c>
      <c r="N181" s="8">
        <f t="shared" si="34"/>
        <v>2.7999999999999972</v>
      </c>
      <c r="O181" s="8">
        <f t="shared" si="34"/>
        <v>0</v>
      </c>
      <c r="P181" s="8">
        <f t="shared" si="34"/>
        <v>0</v>
      </c>
      <c r="Q181" s="8">
        <f t="shared" si="34"/>
        <v>0</v>
      </c>
      <c r="R181" s="8">
        <f t="shared" si="34"/>
        <v>0</v>
      </c>
      <c r="S181" s="21">
        <f t="shared" si="25"/>
        <v>8</v>
      </c>
      <c r="T181" s="19">
        <f>VLOOKUP($B181,Gas!$B$3:$E$2506,2)</f>
        <v>1.855</v>
      </c>
      <c r="U181" s="20">
        <f t="shared" si="26"/>
        <v>17.681940700808624</v>
      </c>
    </row>
    <row r="182" spans="1:21" x14ac:dyDescent="0.2">
      <c r="A182" s="9">
        <f t="shared" si="30"/>
        <v>8</v>
      </c>
      <c r="B182" s="1">
        <v>36019</v>
      </c>
      <c r="C182" s="2">
        <v>30.87</v>
      </c>
      <c r="D182" s="4">
        <f t="shared" si="31"/>
        <v>-6.0643676876029999E-2</v>
      </c>
      <c r="E182" s="100">
        <f t="shared" si="28"/>
        <v>4.9940056466383078</v>
      </c>
      <c r="G182" s="8">
        <f t="shared" si="34"/>
        <v>0</v>
      </c>
      <c r="H182" s="8">
        <f t="shared" si="34"/>
        <v>0</v>
      </c>
      <c r="I182" s="8">
        <f t="shared" si="34"/>
        <v>0</v>
      </c>
      <c r="J182" s="8">
        <f t="shared" si="34"/>
        <v>4.129999999999999</v>
      </c>
      <c r="K182" s="8">
        <f t="shared" si="34"/>
        <v>9.129999999999999</v>
      </c>
      <c r="L182" s="8">
        <f t="shared" si="34"/>
        <v>19.13</v>
      </c>
      <c r="M182" s="8">
        <f t="shared" si="34"/>
        <v>5.870000000000001</v>
      </c>
      <c r="N182" s="8">
        <f t="shared" si="34"/>
        <v>0.87000000000000099</v>
      </c>
      <c r="O182" s="8">
        <f t="shared" si="34"/>
        <v>0</v>
      </c>
      <c r="P182" s="8">
        <f t="shared" si="34"/>
        <v>0</v>
      </c>
      <c r="Q182" s="8">
        <f t="shared" si="34"/>
        <v>0</v>
      </c>
      <c r="R182" s="8">
        <f t="shared" si="34"/>
        <v>0</v>
      </c>
      <c r="S182" s="21">
        <f t="shared" si="25"/>
        <v>8</v>
      </c>
      <c r="T182" s="19">
        <f>VLOOKUP($B182,Gas!$B$3:$E$2506,2)</f>
        <v>1.87</v>
      </c>
      <c r="U182" s="20">
        <f t="shared" si="26"/>
        <v>16.508021390374331</v>
      </c>
    </row>
    <row r="183" spans="1:21" x14ac:dyDescent="0.2">
      <c r="A183" s="9">
        <f t="shared" si="30"/>
        <v>8</v>
      </c>
      <c r="B183" s="1">
        <v>36020</v>
      </c>
      <c r="C183" s="2">
        <v>27</v>
      </c>
      <c r="D183" s="4">
        <f t="shared" si="31"/>
        <v>-0.13394797250973886</v>
      </c>
      <c r="E183" s="100">
        <f t="shared" si="28"/>
        <v>4.9320201649549595</v>
      </c>
      <c r="G183" s="8">
        <f t="shared" si="34"/>
        <v>0</v>
      </c>
      <c r="H183" s="8">
        <f t="shared" si="34"/>
        <v>0</v>
      </c>
      <c r="I183" s="8">
        <f t="shared" si="34"/>
        <v>3</v>
      </c>
      <c r="J183" s="8">
        <f t="shared" si="34"/>
        <v>8</v>
      </c>
      <c r="K183" s="8">
        <f t="shared" si="34"/>
        <v>13</v>
      </c>
      <c r="L183" s="8">
        <f t="shared" si="34"/>
        <v>23</v>
      </c>
      <c r="M183" s="8">
        <f t="shared" si="34"/>
        <v>2</v>
      </c>
      <c r="N183" s="8">
        <f t="shared" si="34"/>
        <v>0</v>
      </c>
      <c r="O183" s="8">
        <f t="shared" si="34"/>
        <v>0</v>
      </c>
      <c r="P183" s="8">
        <f t="shared" si="34"/>
        <v>0</v>
      </c>
      <c r="Q183" s="8">
        <f t="shared" si="34"/>
        <v>0</v>
      </c>
      <c r="R183" s="8">
        <f t="shared" si="34"/>
        <v>0</v>
      </c>
      <c r="S183" s="21">
        <f t="shared" si="25"/>
        <v>8</v>
      </c>
      <c r="T183" s="19">
        <f>VLOOKUP($B183,Gas!$B$3:$E$2506,2)</f>
        <v>1.835</v>
      </c>
      <c r="U183" s="20">
        <f t="shared" si="26"/>
        <v>14.713896457765667</v>
      </c>
    </row>
    <row r="184" spans="1:21" x14ac:dyDescent="0.2">
      <c r="A184" s="9">
        <f t="shared" si="30"/>
        <v>8</v>
      </c>
      <c r="B184" s="1">
        <v>36021</v>
      </c>
      <c r="C184" s="2">
        <v>53.5</v>
      </c>
      <c r="D184" s="4">
        <f t="shared" si="31"/>
        <v>0.6838447878976317</v>
      </c>
      <c r="E184" s="100">
        <f t="shared" si="28"/>
        <v>6.0213597979889215</v>
      </c>
      <c r="G184" s="8">
        <f t="shared" ref="G184:R193" si="35">IF(G$1="P",MAX(0,G$2-$C184),IF(G$1="C",MAX(0,$C184-G$2)))</f>
        <v>0</v>
      </c>
      <c r="H184" s="8">
        <f t="shared" si="35"/>
        <v>0</v>
      </c>
      <c r="I184" s="8">
        <f t="shared" si="35"/>
        <v>0</v>
      </c>
      <c r="J184" s="8">
        <f t="shared" si="35"/>
        <v>0</v>
      </c>
      <c r="K184" s="8">
        <f t="shared" si="35"/>
        <v>0</v>
      </c>
      <c r="L184" s="8">
        <f t="shared" si="35"/>
        <v>0</v>
      </c>
      <c r="M184" s="8">
        <f t="shared" si="35"/>
        <v>28.5</v>
      </c>
      <c r="N184" s="8">
        <f t="shared" si="35"/>
        <v>23.5</v>
      </c>
      <c r="O184" s="8">
        <f t="shared" si="35"/>
        <v>18.5</v>
      </c>
      <c r="P184" s="8">
        <f t="shared" si="35"/>
        <v>13.5</v>
      </c>
      <c r="Q184" s="8">
        <f t="shared" si="35"/>
        <v>3.5</v>
      </c>
      <c r="R184" s="8">
        <f t="shared" si="35"/>
        <v>0</v>
      </c>
      <c r="S184" s="21">
        <f t="shared" si="25"/>
        <v>8</v>
      </c>
      <c r="T184" s="19">
        <f>VLOOKUP($B184,Gas!$B$3:$E$2506,2)</f>
        <v>1.825</v>
      </c>
      <c r="U184" s="20">
        <f t="shared" si="26"/>
        <v>29.315068493150687</v>
      </c>
    </row>
    <row r="185" spans="1:21" x14ac:dyDescent="0.2">
      <c r="A185" s="9">
        <f t="shared" si="30"/>
        <v>8</v>
      </c>
      <c r="B185" s="1">
        <v>36024</v>
      </c>
      <c r="C185" s="2">
        <v>47.53</v>
      </c>
      <c r="D185" s="4">
        <f t="shared" si="31"/>
        <v>-0.1183205632760428</v>
      </c>
      <c r="E185" s="100">
        <f t="shared" si="28"/>
        <v>6.0482519887960855</v>
      </c>
      <c r="G185" s="8">
        <f t="shared" si="35"/>
        <v>0</v>
      </c>
      <c r="H185" s="8">
        <f t="shared" si="35"/>
        <v>0</v>
      </c>
      <c r="I185" s="8">
        <f t="shared" si="35"/>
        <v>0</v>
      </c>
      <c r="J185" s="8">
        <f t="shared" si="35"/>
        <v>0</v>
      </c>
      <c r="K185" s="8">
        <f t="shared" si="35"/>
        <v>0</v>
      </c>
      <c r="L185" s="8">
        <f t="shared" si="35"/>
        <v>2.4699999999999989</v>
      </c>
      <c r="M185" s="8">
        <f t="shared" si="35"/>
        <v>22.53</v>
      </c>
      <c r="N185" s="8">
        <f t="shared" si="35"/>
        <v>17.53</v>
      </c>
      <c r="O185" s="8">
        <f t="shared" si="35"/>
        <v>12.530000000000001</v>
      </c>
      <c r="P185" s="8">
        <f t="shared" si="35"/>
        <v>7.5300000000000011</v>
      </c>
      <c r="Q185" s="8">
        <f t="shared" si="35"/>
        <v>0</v>
      </c>
      <c r="R185" s="8">
        <f t="shared" si="35"/>
        <v>0</v>
      </c>
      <c r="S185" s="21">
        <f t="shared" si="25"/>
        <v>8</v>
      </c>
      <c r="T185" s="19">
        <f>VLOOKUP($B185,Gas!$B$3:$E$2506,2)</f>
        <v>1.825</v>
      </c>
      <c r="U185" s="20">
        <f t="shared" si="26"/>
        <v>26.043835616438358</v>
      </c>
    </row>
    <row r="186" spans="1:21" x14ac:dyDescent="0.2">
      <c r="A186" s="9">
        <f t="shared" si="30"/>
        <v>8</v>
      </c>
      <c r="B186" s="1">
        <v>36025</v>
      </c>
      <c r="C186" s="2">
        <v>65.39</v>
      </c>
      <c r="D186" s="4">
        <f t="shared" si="31"/>
        <v>0.31900825094726643</v>
      </c>
      <c r="E186" s="100">
        <f t="shared" si="28"/>
        <v>5.7196683395221513</v>
      </c>
      <c r="G186" s="8">
        <f t="shared" si="35"/>
        <v>0</v>
      </c>
      <c r="H186" s="8">
        <f t="shared" si="35"/>
        <v>0</v>
      </c>
      <c r="I186" s="8">
        <f t="shared" si="35"/>
        <v>0</v>
      </c>
      <c r="J186" s="8">
        <f t="shared" si="35"/>
        <v>0</v>
      </c>
      <c r="K186" s="8">
        <f t="shared" si="35"/>
        <v>0</v>
      </c>
      <c r="L186" s="8">
        <f t="shared" si="35"/>
        <v>0</v>
      </c>
      <c r="M186" s="8">
        <f t="shared" si="35"/>
        <v>40.39</v>
      </c>
      <c r="N186" s="8">
        <f t="shared" si="35"/>
        <v>35.39</v>
      </c>
      <c r="O186" s="8">
        <f t="shared" si="35"/>
        <v>30.39</v>
      </c>
      <c r="P186" s="8">
        <f t="shared" si="35"/>
        <v>25.39</v>
      </c>
      <c r="Q186" s="8">
        <f t="shared" si="35"/>
        <v>15.39</v>
      </c>
      <c r="R186" s="8">
        <f t="shared" si="35"/>
        <v>0</v>
      </c>
      <c r="S186" s="21">
        <f t="shared" si="25"/>
        <v>8</v>
      </c>
      <c r="T186" s="19">
        <f>VLOOKUP($B186,Gas!$B$3:$E$2506,2)</f>
        <v>1.895</v>
      </c>
      <c r="U186" s="20">
        <f t="shared" si="26"/>
        <v>34.506596306068602</v>
      </c>
    </row>
    <row r="187" spans="1:21" x14ac:dyDescent="0.2">
      <c r="A187" s="9">
        <f t="shared" si="30"/>
        <v>8</v>
      </c>
      <c r="B187" s="1">
        <v>36026</v>
      </c>
      <c r="C187" s="2">
        <v>34.54</v>
      </c>
      <c r="D187" s="4">
        <f t="shared" si="31"/>
        <v>-0.63825126885465211</v>
      </c>
      <c r="E187" s="100">
        <f t="shared" si="28"/>
        <v>6.7950627727559016</v>
      </c>
      <c r="G187" s="8">
        <f t="shared" si="35"/>
        <v>0</v>
      </c>
      <c r="H187" s="8">
        <f t="shared" si="35"/>
        <v>0</v>
      </c>
      <c r="I187" s="8">
        <f t="shared" si="35"/>
        <v>0</v>
      </c>
      <c r="J187" s="8">
        <f t="shared" si="35"/>
        <v>0.46000000000000085</v>
      </c>
      <c r="K187" s="8">
        <f t="shared" si="35"/>
        <v>5.4600000000000009</v>
      </c>
      <c r="L187" s="8">
        <f t="shared" si="35"/>
        <v>15.46</v>
      </c>
      <c r="M187" s="8">
        <f t="shared" si="35"/>
        <v>9.5399999999999991</v>
      </c>
      <c r="N187" s="8">
        <f t="shared" si="35"/>
        <v>4.5399999999999991</v>
      </c>
      <c r="O187" s="8">
        <f t="shared" si="35"/>
        <v>0</v>
      </c>
      <c r="P187" s="8">
        <f t="shared" si="35"/>
        <v>0</v>
      </c>
      <c r="Q187" s="8">
        <f t="shared" si="35"/>
        <v>0</v>
      </c>
      <c r="R187" s="8">
        <f t="shared" si="35"/>
        <v>0</v>
      </c>
      <c r="S187" s="21">
        <f t="shared" si="25"/>
        <v>8</v>
      </c>
      <c r="T187" s="19">
        <f>VLOOKUP($B187,Gas!$B$3:$E$2506,2)</f>
        <v>1.94</v>
      </c>
      <c r="U187" s="20">
        <f t="shared" si="26"/>
        <v>17.804123711340207</v>
      </c>
    </row>
    <row r="188" spans="1:21" x14ac:dyDescent="0.2">
      <c r="A188" s="9">
        <f t="shared" si="30"/>
        <v>8</v>
      </c>
      <c r="B188" s="1">
        <v>36027</v>
      </c>
      <c r="C188" s="2">
        <v>28.52</v>
      </c>
      <c r="D188" s="4">
        <f t="shared" si="31"/>
        <v>-0.19151247717243736</v>
      </c>
      <c r="E188" s="100">
        <f t="shared" si="28"/>
        <v>6.8862852737966449</v>
      </c>
      <c r="G188" s="8">
        <f t="shared" si="35"/>
        <v>0</v>
      </c>
      <c r="H188" s="8">
        <f t="shared" si="35"/>
        <v>0</v>
      </c>
      <c r="I188" s="8">
        <f t="shared" si="35"/>
        <v>1.4800000000000004</v>
      </c>
      <c r="J188" s="8">
        <f t="shared" si="35"/>
        <v>6.48</v>
      </c>
      <c r="K188" s="8">
        <f t="shared" si="35"/>
        <v>11.48</v>
      </c>
      <c r="L188" s="8">
        <f t="shared" si="35"/>
        <v>21.48</v>
      </c>
      <c r="M188" s="8">
        <f t="shared" si="35"/>
        <v>3.5199999999999996</v>
      </c>
      <c r="N188" s="8">
        <f t="shared" si="35"/>
        <v>0</v>
      </c>
      <c r="O188" s="8">
        <f t="shared" si="35"/>
        <v>0</v>
      </c>
      <c r="P188" s="8">
        <f t="shared" si="35"/>
        <v>0</v>
      </c>
      <c r="Q188" s="8">
        <f t="shared" si="35"/>
        <v>0</v>
      </c>
      <c r="R188" s="8">
        <f t="shared" si="35"/>
        <v>0</v>
      </c>
      <c r="S188" s="21">
        <f t="shared" si="25"/>
        <v>8</v>
      </c>
      <c r="T188" s="19">
        <f>VLOOKUP($B188,Gas!$B$3:$E$2506,2)</f>
        <v>1.96</v>
      </c>
      <c r="U188" s="20">
        <f t="shared" si="26"/>
        <v>14.551020408163266</v>
      </c>
    </row>
    <row r="189" spans="1:21" x14ac:dyDescent="0.2">
      <c r="A189" s="9">
        <f t="shared" si="30"/>
        <v>8</v>
      </c>
      <c r="B189" s="1">
        <v>36028</v>
      </c>
      <c r="C189" s="2">
        <v>26.05</v>
      </c>
      <c r="D189" s="4">
        <f t="shared" si="31"/>
        <v>-9.0587827346719246E-2</v>
      </c>
      <c r="E189" s="100">
        <f t="shared" si="28"/>
        <v>6.9049019401917402</v>
      </c>
      <c r="G189" s="8">
        <f t="shared" si="35"/>
        <v>0</v>
      </c>
      <c r="H189" s="8">
        <f t="shared" si="35"/>
        <v>0</v>
      </c>
      <c r="I189" s="8">
        <f t="shared" si="35"/>
        <v>3.9499999999999993</v>
      </c>
      <c r="J189" s="8">
        <f t="shared" si="35"/>
        <v>8.9499999999999993</v>
      </c>
      <c r="K189" s="8">
        <f t="shared" si="35"/>
        <v>13.95</v>
      </c>
      <c r="L189" s="8">
        <f t="shared" si="35"/>
        <v>23.95</v>
      </c>
      <c r="M189" s="8">
        <f t="shared" si="35"/>
        <v>1.0500000000000007</v>
      </c>
      <c r="N189" s="8">
        <f t="shared" si="35"/>
        <v>0</v>
      </c>
      <c r="O189" s="8">
        <f t="shared" si="35"/>
        <v>0</v>
      </c>
      <c r="P189" s="8">
        <f t="shared" si="35"/>
        <v>0</v>
      </c>
      <c r="Q189" s="8">
        <f t="shared" si="35"/>
        <v>0</v>
      </c>
      <c r="R189" s="8">
        <f t="shared" si="35"/>
        <v>0</v>
      </c>
      <c r="S189" s="21">
        <f t="shared" si="25"/>
        <v>8</v>
      </c>
      <c r="T189" s="19">
        <f>VLOOKUP($B189,Gas!$B$3:$E$2506,2)</f>
        <v>1.895</v>
      </c>
      <c r="U189" s="20">
        <f t="shared" si="26"/>
        <v>13.746701846965699</v>
      </c>
    </row>
    <row r="190" spans="1:21" x14ac:dyDescent="0.2">
      <c r="A190" s="9">
        <f t="shared" si="30"/>
        <v>8</v>
      </c>
      <c r="B190" s="1">
        <v>36031</v>
      </c>
      <c r="C190" s="2">
        <v>24.97</v>
      </c>
      <c r="D190" s="4">
        <f t="shared" si="31"/>
        <v>-4.2342663907694096E-2</v>
      </c>
      <c r="E190" s="100">
        <f t="shared" si="28"/>
        <v>5.7829182049777099</v>
      </c>
      <c r="G190" s="8">
        <f t="shared" si="35"/>
        <v>0</v>
      </c>
      <c r="H190" s="8">
        <f t="shared" si="35"/>
        <v>3.0000000000001137E-2</v>
      </c>
      <c r="I190" s="8">
        <f t="shared" si="35"/>
        <v>5.0300000000000011</v>
      </c>
      <c r="J190" s="8">
        <f t="shared" si="35"/>
        <v>10.030000000000001</v>
      </c>
      <c r="K190" s="8">
        <f t="shared" si="35"/>
        <v>15.030000000000001</v>
      </c>
      <c r="L190" s="8">
        <f t="shared" si="35"/>
        <v>25.03</v>
      </c>
      <c r="M190" s="8">
        <f t="shared" si="35"/>
        <v>0</v>
      </c>
      <c r="N190" s="8">
        <f t="shared" si="35"/>
        <v>0</v>
      </c>
      <c r="O190" s="8">
        <f t="shared" si="35"/>
        <v>0</v>
      </c>
      <c r="P190" s="8">
        <f t="shared" si="35"/>
        <v>0</v>
      </c>
      <c r="Q190" s="8">
        <f t="shared" si="35"/>
        <v>0</v>
      </c>
      <c r="R190" s="8">
        <f t="shared" si="35"/>
        <v>0</v>
      </c>
      <c r="S190" s="21">
        <f t="shared" si="25"/>
        <v>8</v>
      </c>
      <c r="T190" s="19">
        <f>VLOOKUP($B190,Gas!$B$3:$E$2506,2)</f>
        <v>1.925</v>
      </c>
      <c r="U190" s="20">
        <f t="shared" si="26"/>
        <v>12.97142857142857</v>
      </c>
    </row>
    <row r="191" spans="1:21" x14ac:dyDescent="0.2">
      <c r="A191" s="9">
        <f t="shared" si="30"/>
        <v>8</v>
      </c>
      <c r="B191" s="1">
        <v>36032</v>
      </c>
      <c r="C191" s="2">
        <v>75.290000000000006</v>
      </c>
      <c r="D191" s="4">
        <f t="shared" si="31"/>
        <v>1.1036722195703492</v>
      </c>
      <c r="E191" s="100">
        <f t="shared" si="28"/>
        <v>7.8317728180847128</v>
      </c>
      <c r="G191" s="8">
        <f t="shared" si="35"/>
        <v>0</v>
      </c>
      <c r="H191" s="8">
        <f t="shared" si="35"/>
        <v>0</v>
      </c>
      <c r="I191" s="8">
        <f t="shared" si="35"/>
        <v>0</v>
      </c>
      <c r="J191" s="8">
        <f t="shared" si="35"/>
        <v>0</v>
      </c>
      <c r="K191" s="8">
        <f t="shared" si="35"/>
        <v>0</v>
      </c>
      <c r="L191" s="8">
        <f t="shared" si="35"/>
        <v>0</v>
      </c>
      <c r="M191" s="8">
        <f t="shared" si="35"/>
        <v>50.290000000000006</v>
      </c>
      <c r="N191" s="8">
        <f t="shared" si="35"/>
        <v>45.290000000000006</v>
      </c>
      <c r="O191" s="8">
        <f t="shared" si="35"/>
        <v>40.290000000000006</v>
      </c>
      <c r="P191" s="8">
        <f t="shared" si="35"/>
        <v>35.290000000000006</v>
      </c>
      <c r="Q191" s="8">
        <f t="shared" si="35"/>
        <v>25.290000000000006</v>
      </c>
      <c r="R191" s="8">
        <f t="shared" si="35"/>
        <v>0</v>
      </c>
      <c r="S191" s="21">
        <f t="shared" si="25"/>
        <v>8</v>
      </c>
      <c r="T191" s="19">
        <f>VLOOKUP($B191,Gas!$B$3:$E$2506,2)</f>
        <v>1.895</v>
      </c>
      <c r="U191" s="20">
        <f t="shared" si="26"/>
        <v>39.730870712401057</v>
      </c>
    </row>
    <row r="192" spans="1:21" x14ac:dyDescent="0.2">
      <c r="A192" s="9">
        <f t="shared" si="30"/>
        <v>8</v>
      </c>
      <c r="B192" s="1">
        <v>36033</v>
      </c>
      <c r="C192" s="2">
        <v>83.72</v>
      </c>
      <c r="D192" s="4">
        <f t="shared" si="31"/>
        <v>0.10613057371576795</v>
      </c>
      <c r="E192" s="100">
        <f t="shared" si="28"/>
        <v>7.7910373414589902</v>
      </c>
      <c r="G192" s="8">
        <f t="shared" si="35"/>
        <v>0</v>
      </c>
      <c r="H192" s="8">
        <f t="shared" si="35"/>
        <v>0</v>
      </c>
      <c r="I192" s="8">
        <f t="shared" si="35"/>
        <v>0</v>
      </c>
      <c r="J192" s="8">
        <f t="shared" si="35"/>
        <v>0</v>
      </c>
      <c r="K192" s="8">
        <f t="shared" si="35"/>
        <v>0</v>
      </c>
      <c r="L192" s="8">
        <f t="shared" si="35"/>
        <v>0</v>
      </c>
      <c r="M192" s="8">
        <f t="shared" si="35"/>
        <v>58.72</v>
      </c>
      <c r="N192" s="8">
        <f t="shared" si="35"/>
        <v>53.72</v>
      </c>
      <c r="O192" s="8">
        <f t="shared" si="35"/>
        <v>48.72</v>
      </c>
      <c r="P192" s="8">
        <f t="shared" si="35"/>
        <v>43.72</v>
      </c>
      <c r="Q192" s="8">
        <f t="shared" si="35"/>
        <v>33.72</v>
      </c>
      <c r="R192" s="8">
        <f t="shared" si="35"/>
        <v>0</v>
      </c>
      <c r="S192" s="21">
        <f t="shared" si="25"/>
        <v>8</v>
      </c>
      <c r="T192" s="19">
        <f>VLOOKUP($B192,Gas!$B$3:$E$2506,2)</f>
        <v>1.88</v>
      </c>
      <c r="U192" s="20">
        <f t="shared" si="26"/>
        <v>44.531914893617021</v>
      </c>
    </row>
    <row r="193" spans="1:21" x14ac:dyDescent="0.2">
      <c r="A193" s="9">
        <f t="shared" si="30"/>
        <v>8</v>
      </c>
      <c r="B193" s="1">
        <v>36034</v>
      </c>
      <c r="C193" s="2">
        <v>49.89</v>
      </c>
      <c r="D193" s="4">
        <f t="shared" si="31"/>
        <v>-0.51765731570485285</v>
      </c>
      <c r="E193" s="100">
        <f t="shared" si="28"/>
        <v>8.3284619822876671</v>
      </c>
      <c r="G193" s="8">
        <f t="shared" si="35"/>
        <v>0</v>
      </c>
      <c r="H193" s="8">
        <f t="shared" si="35"/>
        <v>0</v>
      </c>
      <c r="I193" s="8">
        <f t="shared" si="35"/>
        <v>0</v>
      </c>
      <c r="J193" s="8">
        <f t="shared" si="35"/>
        <v>0</v>
      </c>
      <c r="K193" s="8">
        <f t="shared" si="35"/>
        <v>0</v>
      </c>
      <c r="L193" s="8">
        <f t="shared" si="35"/>
        <v>0.10999999999999943</v>
      </c>
      <c r="M193" s="8">
        <f t="shared" si="35"/>
        <v>24.89</v>
      </c>
      <c r="N193" s="8">
        <f t="shared" si="35"/>
        <v>19.89</v>
      </c>
      <c r="O193" s="8">
        <f t="shared" si="35"/>
        <v>14.89</v>
      </c>
      <c r="P193" s="8">
        <f t="shared" si="35"/>
        <v>9.89</v>
      </c>
      <c r="Q193" s="8">
        <f t="shared" si="35"/>
        <v>0</v>
      </c>
      <c r="R193" s="8">
        <f t="shared" si="35"/>
        <v>0</v>
      </c>
      <c r="S193" s="21">
        <f t="shared" si="25"/>
        <v>8</v>
      </c>
      <c r="T193" s="19">
        <f>VLOOKUP($B193,Gas!$B$3:$E$2506,2)</f>
        <v>1.83</v>
      </c>
      <c r="U193" s="20">
        <f t="shared" si="26"/>
        <v>27.262295081967213</v>
      </c>
    </row>
    <row r="194" spans="1:21" x14ac:dyDescent="0.2">
      <c r="A194" s="9">
        <f t="shared" si="30"/>
        <v>8</v>
      </c>
      <c r="B194" s="1">
        <v>36035</v>
      </c>
      <c r="C194" s="2">
        <v>40.99</v>
      </c>
      <c r="D194" s="4">
        <f t="shared" si="31"/>
        <v>-0.19649244735669982</v>
      </c>
      <c r="E194" s="100">
        <f t="shared" si="28"/>
        <v>7.6351650134873612</v>
      </c>
      <c r="G194" s="8">
        <f t="shared" ref="G194:R203" si="36">IF(G$1="P",MAX(0,G$2-$C194),IF(G$1="C",MAX(0,$C194-G$2)))</f>
        <v>0</v>
      </c>
      <c r="H194" s="8">
        <f t="shared" si="36"/>
        <v>0</v>
      </c>
      <c r="I194" s="8">
        <f t="shared" si="36"/>
        <v>0</v>
      </c>
      <c r="J194" s="8">
        <f t="shared" si="36"/>
        <v>0</v>
      </c>
      <c r="K194" s="8">
        <f t="shared" si="36"/>
        <v>0</v>
      </c>
      <c r="L194" s="8">
        <f t="shared" si="36"/>
        <v>9.009999999999998</v>
      </c>
      <c r="M194" s="8">
        <f t="shared" si="36"/>
        <v>15.990000000000002</v>
      </c>
      <c r="N194" s="8">
        <f t="shared" si="36"/>
        <v>10.990000000000002</v>
      </c>
      <c r="O194" s="8">
        <f t="shared" si="36"/>
        <v>5.990000000000002</v>
      </c>
      <c r="P194" s="8">
        <f t="shared" si="36"/>
        <v>0.99000000000000199</v>
      </c>
      <c r="Q194" s="8">
        <f t="shared" si="36"/>
        <v>0</v>
      </c>
      <c r="R194" s="8">
        <f t="shared" si="36"/>
        <v>0</v>
      </c>
      <c r="S194" s="21">
        <f t="shared" si="25"/>
        <v>8</v>
      </c>
      <c r="T194" s="19">
        <f>VLOOKUP($B194,Gas!$B$3:$E$2506,2)</f>
        <v>1.75</v>
      </c>
      <c r="U194" s="20">
        <f t="shared" si="26"/>
        <v>23.422857142857143</v>
      </c>
    </row>
    <row r="195" spans="1:21" x14ac:dyDescent="0.2">
      <c r="A195" s="9">
        <f t="shared" si="30"/>
        <v>8</v>
      </c>
      <c r="B195" s="1">
        <v>36038</v>
      </c>
      <c r="C195" s="2">
        <v>38.15</v>
      </c>
      <c r="D195" s="4">
        <f t="shared" si="31"/>
        <v>-7.1802376785780234E-2</v>
      </c>
      <c r="E195" s="100">
        <f t="shared" si="28"/>
        <v>7.623181568564128</v>
      </c>
      <c r="G195" s="8">
        <f t="shared" si="36"/>
        <v>0</v>
      </c>
      <c r="H195" s="8">
        <f t="shared" si="36"/>
        <v>0</v>
      </c>
      <c r="I195" s="8">
        <f t="shared" si="36"/>
        <v>0</v>
      </c>
      <c r="J195" s="8">
        <f t="shared" si="36"/>
        <v>0</v>
      </c>
      <c r="K195" s="8">
        <f t="shared" si="36"/>
        <v>1.8500000000000014</v>
      </c>
      <c r="L195" s="8">
        <f t="shared" si="36"/>
        <v>11.850000000000001</v>
      </c>
      <c r="M195" s="8">
        <f t="shared" si="36"/>
        <v>13.149999999999999</v>
      </c>
      <c r="N195" s="8">
        <f t="shared" si="36"/>
        <v>8.1499999999999986</v>
      </c>
      <c r="O195" s="8">
        <f t="shared" si="36"/>
        <v>3.1499999999999986</v>
      </c>
      <c r="P195" s="8">
        <f t="shared" si="36"/>
        <v>0</v>
      </c>
      <c r="Q195" s="8">
        <f t="shared" si="36"/>
        <v>0</v>
      </c>
      <c r="R195" s="8">
        <f t="shared" si="36"/>
        <v>0</v>
      </c>
      <c r="S195" s="21">
        <f t="shared" si="25"/>
        <v>8</v>
      </c>
      <c r="T195" s="19">
        <f>VLOOKUP($B195,Gas!$B$3:$E$2506,2)</f>
        <v>1.64</v>
      </c>
      <c r="U195" s="20">
        <f t="shared" si="26"/>
        <v>23.262195121951219</v>
      </c>
    </row>
    <row r="196" spans="1:21" x14ac:dyDescent="0.2">
      <c r="A196" s="9">
        <f t="shared" si="30"/>
        <v>9</v>
      </c>
      <c r="B196" s="1">
        <v>36039</v>
      </c>
      <c r="C196" s="2">
        <v>32.06</v>
      </c>
      <c r="D196" s="4">
        <f t="shared" si="31"/>
        <v>-0.17391661054905908</v>
      </c>
      <c r="E196" s="100">
        <f t="shared" si="28"/>
        <v>7.4060318347109515</v>
      </c>
      <c r="G196" s="8">
        <f t="shared" si="36"/>
        <v>0</v>
      </c>
      <c r="H196" s="8">
        <f t="shared" si="36"/>
        <v>0</v>
      </c>
      <c r="I196" s="8">
        <f t="shared" si="36"/>
        <v>0</v>
      </c>
      <c r="J196" s="8">
        <f t="shared" si="36"/>
        <v>2.9399999999999977</v>
      </c>
      <c r="K196" s="8">
        <f t="shared" si="36"/>
        <v>7.9399999999999977</v>
      </c>
      <c r="L196" s="8">
        <f t="shared" si="36"/>
        <v>17.939999999999998</v>
      </c>
      <c r="M196" s="8">
        <f t="shared" si="36"/>
        <v>7.0600000000000023</v>
      </c>
      <c r="N196" s="8">
        <f t="shared" si="36"/>
        <v>2.0600000000000023</v>
      </c>
      <c r="O196" s="8">
        <f t="shared" si="36"/>
        <v>0</v>
      </c>
      <c r="P196" s="8">
        <f t="shared" si="36"/>
        <v>0</v>
      </c>
      <c r="Q196" s="8">
        <f t="shared" si="36"/>
        <v>0</v>
      </c>
      <c r="R196" s="8">
        <f t="shared" si="36"/>
        <v>0</v>
      </c>
      <c r="S196" s="21">
        <f t="shared" ref="S196:S258" si="37">A196</f>
        <v>9</v>
      </c>
      <c r="T196" s="19">
        <f>VLOOKUP($B196,Gas!$B$3:$E$2506,2)</f>
        <v>1.57</v>
      </c>
      <c r="U196" s="20">
        <f t="shared" ref="U196:U258" si="38">C196/T196</f>
        <v>20.420382165605098</v>
      </c>
    </row>
    <row r="197" spans="1:21" x14ac:dyDescent="0.2">
      <c r="A197" s="9">
        <f t="shared" si="30"/>
        <v>9</v>
      </c>
      <c r="B197" s="1">
        <v>36040</v>
      </c>
      <c r="C197" s="2">
        <v>31.48</v>
      </c>
      <c r="D197" s="4">
        <f t="shared" si="31"/>
        <v>-1.8256723632204493E-2</v>
      </c>
      <c r="E197" s="100">
        <f t="shared" si="28"/>
        <v>6.7029965521039818</v>
      </c>
      <c r="G197" s="8">
        <f t="shared" si="36"/>
        <v>0</v>
      </c>
      <c r="H197" s="8">
        <f t="shared" si="36"/>
        <v>0</v>
      </c>
      <c r="I197" s="8">
        <f t="shared" si="36"/>
        <v>0</v>
      </c>
      <c r="J197" s="8">
        <f t="shared" si="36"/>
        <v>3.5199999999999996</v>
      </c>
      <c r="K197" s="8">
        <f t="shared" si="36"/>
        <v>8.52</v>
      </c>
      <c r="L197" s="8">
        <f t="shared" si="36"/>
        <v>18.52</v>
      </c>
      <c r="M197" s="8">
        <f t="shared" si="36"/>
        <v>6.48</v>
      </c>
      <c r="N197" s="8">
        <f t="shared" si="36"/>
        <v>1.4800000000000004</v>
      </c>
      <c r="O197" s="8">
        <f t="shared" si="36"/>
        <v>0</v>
      </c>
      <c r="P197" s="8">
        <f t="shared" si="36"/>
        <v>0</v>
      </c>
      <c r="Q197" s="8">
        <f t="shared" si="36"/>
        <v>0</v>
      </c>
      <c r="R197" s="8">
        <f t="shared" si="36"/>
        <v>0</v>
      </c>
      <c r="S197" s="21">
        <f t="shared" si="37"/>
        <v>9</v>
      </c>
      <c r="T197" s="19">
        <f>VLOOKUP($B197,Gas!$B$3:$E$2506,2)</f>
        <v>1.84</v>
      </c>
      <c r="U197" s="20">
        <f t="shared" si="38"/>
        <v>17.108695652173914</v>
      </c>
    </row>
    <row r="198" spans="1:21" x14ac:dyDescent="0.2">
      <c r="A198" s="9">
        <f t="shared" si="30"/>
        <v>9</v>
      </c>
      <c r="B198" s="1">
        <v>36041</v>
      </c>
      <c r="C198" s="2">
        <v>24.66</v>
      </c>
      <c r="D198" s="4">
        <f t="shared" si="31"/>
        <v>-0.24416992581300428</v>
      </c>
      <c r="E198" s="100">
        <f t="shared" si="28"/>
        <v>6.7477847035123029</v>
      </c>
      <c r="G198" s="8">
        <f t="shared" si="36"/>
        <v>0</v>
      </c>
      <c r="H198" s="8">
        <f t="shared" si="36"/>
        <v>0.33999999999999986</v>
      </c>
      <c r="I198" s="8">
        <f t="shared" si="36"/>
        <v>5.34</v>
      </c>
      <c r="J198" s="8">
        <f t="shared" si="36"/>
        <v>10.34</v>
      </c>
      <c r="K198" s="8">
        <f t="shared" si="36"/>
        <v>15.34</v>
      </c>
      <c r="L198" s="8">
        <f t="shared" si="36"/>
        <v>25.34</v>
      </c>
      <c r="M198" s="8">
        <f t="shared" si="36"/>
        <v>0</v>
      </c>
      <c r="N198" s="8">
        <f t="shared" si="36"/>
        <v>0</v>
      </c>
      <c r="O198" s="8">
        <f t="shared" si="36"/>
        <v>0</v>
      </c>
      <c r="P198" s="8">
        <f t="shared" si="36"/>
        <v>0</v>
      </c>
      <c r="Q198" s="8">
        <f t="shared" si="36"/>
        <v>0</v>
      </c>
      <c r="R198" s="8">
        <f t="shared" si="36"/>
        <v>0</v>
      </c>
      <c r="S198" s="21">
        <f t="shared" si="37"/>
        <v>9</v>
      </c>
      <c r="T198" s="19">
        <f>VLOOKUP($B198,Gas!$B$3:$E$2506,2)</f>
        <v>1.72</v>
      </c>
      <c r="U198" s="20">
        <f t="shared" si="38"/>
        <v>14.337209302325581</v>
      </c>
    </row>
    <row r="199" spans="1:21" x14ac:dyDescent="0.2">
      <c r="A199" s="9">
        <f t="shared" si="30"/>
        <v>9</v>
      </c>
      <c r="B199" s="1">
        <v>36042</v>
      </c>
      <c r="C199" s="2">
        <v>24.81</v>
      </c>
      <c r="D199" s="4">
        <f t="shared" si="31"/>
        <v>6.0642999675114464E-3</v>
      </c>
      <c r="E199" s="100">
        <f t="shared" si="28"/>
        <v>6.734820567663454</v>
      </c>
      <c r="G199" s="8">
        <f t="shared" si="36"/>
        <v>0</v>
      </c>
      <c r="H199" s="8">
        <f t="shared" si="36"/>
        <v>0.19000000000000128</v>
      </c>
      <c r="I199" s="8">
        <f t="shared" si="36"/>
        <v>5.1900000000000013</v>
      </c>
      <c r="J199" s="8">
        <f t="shared" si="36"/>
        <v>10.190000000000001</v>
      </c>
      <c r="K199" s="8">
        <f t="shared" si="36"/>
        <v>15.190000000000001</v>
      </c>
      <c r="L199" s="8">
        <f t="shared" si="36"/>
        <v>25.19</v>
      </c>
      <c r="M199" s="8">
        <f t="shared" si="36"/>
        <v>0</v>
      </c>
      <c r="N199" s="8">
        <f t="shared" si="36"/>
        <v>0</v>
      </c>
      <c r="O199" s="8">
        <f t="shared" si="36"/>
        <v>0</v>
      </c>
      <c r="P199" s="8">
        <f t="shared" si="36"/>
        <v>0</v>
      </c>
      <c r="Q199" s="8">
        <f t="shared" si="36"/>
        <v>0</v>
      </c>
      <c r="R199" s="8">
        <f t="shared" si="36"/>
        <v>0</v>
      </c>
      <c r="S199" s="21">
        <f t="shared" si="37"/>
        <v>9</v>
      </c>
      <c r="T199" s="19">
        <f>VLOOKUP($B199,Gas!$B$3:$E$2506,2)</f>
        <v>1.6850000000000001</v>
      </c>
      <c r="U199" s="20">
        <f t="shared" si="38"/>
        <v>14.724035608308604</v>
      </c>
    </row>
    <row r="200" spans="1:21" x14ac:dyDescent="0.2">
      <c r="A200" s="9">
        <f t="shared" si="30"/>
        <v>9</v>
      </c>
      <c r="B200" s="1">
        <v>36046</v>
      </c>
      <c r="C200" s="2">
        <v>44.2</v>
      </c>
      <c r="D200" s="4">
        <f t="shared" si="31"/>
        <v>0.57747799137994282</v>
      </c>
      <c r="E200" s="100">
        <f t="shared" si="28"/>
        <v>7.3261273434310246</v>
      </c>
      <c r="G200" s="8">
        <f t="shared" si="36"/>
        <v>0</v>
      </c>
      <c r="H200" s="8">
        <f t="shared" si="36"/>
        <v>0</v>
      </c>
      <c r="I200" s="8">
        <f t="shared" si="36"/>
        <v>0</v>
      </c>
      <c r="J200" s="8">
        <f t="shared" si="36"/>
        <v>0</v>
      </c>
      <c r="K200" s="8">
        <f t="shared" si="36"/>
        <v>0</v>
      </c>
      <c r="L200" s="8">
        <f t="shared" si="36"/>
        <v>5.7999999999999972</v>
      </c>
      <c r="M200" s="8">
        <f t="shared" si="36"/>
        <v>19.200000000000003</v>
      </c>
      <c r="N200" s="8">
        <f t="shared" si="36"/>
        <v>14.200000000000003</v>
      </c>
      <c r="O200" s="8">
        <f t="shared" si="36"/>
        <v>9.2000000000000028</v>
      </c>
      <c r="P200" s="8">
        <f t="shared" si="36"/>
        <v>4.2000000000000028</v>
      </c>
      <c r="Q200" s="8">
        <f t="shared" si="36"/>
        <v>0</v>
      </c>
      <c r="R200" s="8">
        <f t="shared" si="36"/>
        <v>0</v>
      </c>
      <c r="S200" s="21">
        <f t="shared" si="37"/>
        <v>9</v>
      </c>
      <c r="T200" s="19">
        <f>VLOOKUP($B200,Gas!$B$3:$E$2506,2)</f>
        <v>1.69</v>
      </c>
      <c r="U200" s="20">
        <f t="shared" si="38"/>
        <v>26.153846153846157</v>
      </c>
    </row>
    <row r="201" spans="1:21" x14ac:dyDescent="0.2">
      <c r="A201" s="9">
        <f t="shared" si="30"/>
        <v>9</v>
      </c>
      <c r="B201" s="1">
        <v>36047</v>
      </c>
      <c r="C201" s="2">
        <v>17.850000000000001</v>
      </c>
      <c r="D201" s="4">
        <f t="shared" si="31"/>
        <v>-0.9067212808580043</v>
      </c>
      <c r="E201" s="100">
        <f t="shared" si="28"/>
        <v>6.1501737371044767</v>
      </c>
      <c r="G201" s="8">
        <f t="shared" si="36"/>
        <v>2.1499999999999986</v>
      </c>
      <c r="H201" s="8">
        <f t="shared" si="36"/>
        <v>7.1499999999999986</v>
      </c>
      <c r="I201" s="8">
        <f t="shared" si="36"/>
        <v>12.149999999999999</v>
      </c>
      <c r="J201" s="8">
        <f t="shared" si="36"/>
        <v>17.149999999999999</v>
      </c>
      <c r="K201" s="8">
        <f t="shared" si="36"/>
        <v>22.15</v>
      </c>
      <c r="L201" s="8">
        <f t="shared" si="36"/>
        <v>32.15</v>
      </c>
      <c r="M201" s="8">
        <f t="shared" si="36"/>
        <v>0</v>
      </c>
      <c r="N201" s="8">
        <f t="shared" si="36"/>
        <v>0</v>
      </c>
      <c r="O201" s="8">
        <f t="shared" si="36"/>
        <v>0</v>
      </c>
      <c r="P201" s="8">
        <f t="shared" si="36"/>
        <v>0</v>
      </c>
      <c r="Q201" s="8">
        <f t="shared" si="36"/>
        <v>0</v>
      </c>
      <c r="R201" s="8">
        <f t="shared" si="36"/>
        <v>0</v>
      </c>
      <c r="S201" s="21">
        <f t="shared" si="37"/>
        <v>9</v>
      </c>
      <c r="T201" s="19">
        <f>VLOOKUP($B201,Gas!$B$3:$E$2506,2)</f>
        <v>1.7949999999999999</v>
      </c>
      <c r="U201" s="20">
        <f t="shared" si="38"/>
        <v>9.9442896935933156</v>
      </c>
    </row>
    <row r="202" spans="1:21" x14ac:dyDescent="0.2">
      <c r="A202" s="9">
        <f t="shared" si="30"/>
        <v>9</v>
      </c>
      <c r="B202" s="1">
        <v>36048</v>
      </c>
      <c r="C202" s="2">
        <v>16.55</v>
      </c>
      <c r="D202" s="4">
        <f t="shared" si="31"/>
        <v>-7.5617406402576262E-2</v>
      </c>
      <c r="E202" s="100">
        <f t="shared" si="28"/>
        <v>6.0104502195136558</v>
      </c>
      <c r="G202" s="8">
        <f t="shared" si="36"/>
        <v>3.4499999999999993</v>
      </c>
      <c r="H202" s="8">
        <f t="shared" si="36"/>
        <v>8.4499999999999993</v>
      </c>
      <c r="I202" s="8">
        <f t="shared" si="36"/>
        <v>13.45</v>
      </c>
      <c r="J202" s="8">
        <f t="shared" si="36"/>
        <v>18.45</v>
      </c>
      <c r="K202" s="8">
        <f t="shared" si="36"/>
        <v>23.45</v>
      </c>
      <c r="L202" s="8">
        <f t="shared" si="36"/>
        <v>33.450000000000003</v>
      </c>
      <c r="M202" s="8">
        <f t="shared" si="36"/>
        <v>0</v>
      </c>
      <c r="N202" s="8">
        <f t="shared" si="36"/>
        <v>0</v>
      </c>
      <c r="O202" s="8">
        <f t="shared" si="36"/>
        <v>0</v>
      </c>
      <c r="P202" s="8">
        <f t="shared" si="36"/>
        <v>0</v>
      </c>
      <c r="Q202" s="8">
        <f t="shared" si="36"/>
        <v>0</v>
      </c>
      <c r="R202" s="8">
        <f t="shared" si="36"/>
        <v>0</v>
      </c>
      <c r="S202" s="21">
        <f t="shared" si="37"/>
        <v>9</v>
      </c>
      <c r="T202" s="19">
        <f>VLOOKUP($B202,Gas!$B$3:$E$2506,2)</f>
        <v>1.7749999999999999</v>
      </c>
      <c r="U202" s="20">
        <f t="shared" si="38"/>
        <v>9.3239436619718319</v>
      </c>
    </row>
    <row r="203" spans="1:21" x14ac:dyDescent="0.2">
      <c r="A203" s="9">
        <f t="shared" si="30"/>
        <v>9</v>
      </c>
      <c r="B203" s="1">
        <v>36049</v>
      </c>
      <c r="C203" s="2">
        <v>22.88</v>
      </c>
      <c r="D203" s="4">
        <f t="shared" si="31"/>
        <v>0.32387706468852517</v>
      </c>
      <c r="E203" s="100">
        <f t="shared" si="28"/>
        <v>6.0997918167011749</v>
      </c>
      <c r="G203" s="8">
        <f t="shared" si="36"/>
        <v>0</v>
      </c>
      <c r="H203" s="8">
        <f t="shared" si="36"/>
        <v>2.120000000000001</v>
      </c>
      <c r="I203" s="8">
        <f t="shared" si="36"/>
        <v>7.120000000000001</v>
      </c>
      <c r="J203" s="8">
        <f t="shared" si="36"/>
        <v>12.120000000000001</v>
      </c>
      <c r="K203" s="8">
        <f t="shared" si="36"/>
        <v>17.12</v>
      </c>
      <c r="L203" s="8">
        <f t="shared" si="36"/>
        <v>27.12</v>
      </c>
      <c r="M203" s="8">
        <f t="shared" si="36"/>
        <v>0</v>
      </c>
      <c r="N203" s="8">
        <f t="shared" si="36"/>
        <v>0</v>
      </c>
      <c r="O203" s="8">
        <f t="shared" si="36"/>
        <v>0</v>
      </c>
      <c r="P203" s="8">
        <f t="shared" si="36"/>
        <v>0</v>
      </c>
      <c r="Q203" s="8">
        <f t="shared" si="36"/>
        <v>0</v>
      </c>
      <c r="R203" s="8">
        <f t="shared" si="36"/>
        <v>0</v>
      </c>
      <c r="S203" s="21">
        <f t="shared" si="37"/>
        <v>9</v>
      </c>
      <c r="T203" s="19">
        <f>VLOOKUP($B203,Gas!$B$3:$E$2506,2)</f>
        <v>1.87</v>
      </c>
      <c r="U203" s="20">
        <f t="shared" si="38"/>
        <v>12.235294117647058</v>
      </c>
    </row>
    <row r="204" spans="1:21" x14ac:dyDescent="0.2">
      <c r="A204" s="9">
        <f t="shared" si="30"/>
        <v>9</v>
      </c>
      <c r="B204" s="1">
        <v>36052</v>
      </c>
      <c r="C204" s="2">
        <v>29.8</v>
      </c>
      <c r="D204" s="4">
        <f t="shared" si="31"/>
        <v>0.26424522699976166</v>
      </c>
      <c r="E204" s="100">
        <f t="shared" si="28"/>
        <v>6.2833359841691605</v>
      </c>
      <c r="G204" s="8">
        <f t="shared" ref="G204:R213" si="39">IF(G$1="P",MAX(0,G$2-$C204),IF(G$1="C",MAX(0,$C204-G$2)))</f>
        <v>0</v>
      </c>
      <c r="H204" s="8">
        <f t="shared" si="39"/>
        <v>0</v>
      </c>
      <c r="I204" s="8">
        <f t="shared" si="39"/>
        <v>0.19999999999999929</v>
      </c>
      <c r="J204" s="8">
        <f t="shared" si="39"/>
        <v>5.1999999999999993</v>
      </c>
      <c r="K204" s="8">
        <f t="shared" si="39"/>
        <v>10.199999999999999</v>
      </c>
      <c r="L204" s="8">
        <f t="shared" si="39"/>
        <v>20.2</v>
      </c>
      <c r="M204" s="8">
        <f t="shared" si="39"/>
        <v>4.8000000000000007</v>
      </c>
      <c r="N204" s="8">
        <f t="shared" si="39"/>
        <v>0</v>
      </c>
      <c r="O204" s="8">
        <f t="shared" si="39"/>
        <v>0</v>
      </c>
      <c r="P204" s="8">
        <f t="shared" si="39"/>
        <v>0</v>
      </c>
      <c r="Q204" s="8">
        <f t="shared" si="39"/>
        <v>0</v>
      </c>
      <c r="R204" s="8">
        <f t="shared" si="39"/>
        <v>0</v>
      </c>
      <c r="S204" s="21">
        <f t="shared" si="37"/>
        <v>9</v>
      </c>
      <c r="T204" s="19">
        <f>VLOOKUP($B204,Gas!$B$3:$E$2506,2)</f>
        <v>1.845</v>
      </c>
      <c r="U204" s="20">
        <f t="shared" si="38"/>
        <v>16.151761517615178</v>
      </c>
    </row>
    <row r="205" spans="1:21" x14ac:dyDescent="0.2">
      <c r="A205" s="9">
        <f t="shared" si="30"/>
        <v>9</v>
      </c>
      <c r="B205" s="1">
        <v>36053</v>
      </c>
      <c r="C205" s="2">
        <v>43.02</v>
      </c>
      <c r="D205" s="4">
        <f t="shared" si="31"/>
        <v>0.36715673032822532</v>
      </c>
      <c r="E205" s="100">
        <f t="shared" ref="E205:E268" si="40">STDEV(D196:D205)*SQRT(trade_day)</f>
        <v>6.5820904703346752</v>
      </c>
      <c r="G205" s="8">
        <f t="shared" si="39"/>
        <v>0</v>
      </c>
      <c r="H205" s="8">
        <f t="shared" si="39"/>
        <v>0</v>
      </c>
      <c r="I205" s="8">
        <f t="shared" si="39"/>
        <v>0</v>
      </c>
      <c r="J205" s="8">
        <f t="shared" si="39"/>
        <v>0</v>
      </c>
      <c r="K205" s="8">
        <f t="shared" si="39"/>
        <v>0</v>
      </c>
      <c r="L205" s="8">
        <f t="shared" si="39"/>
        <v>6.9799999999999969</v>
      </c>
      <c r="M205" s="8">
        <f t="shared" si="39"/>
        <v>18.020000000000003</v>
      </c>
      <c r="N205" s="8">
        <f t="shared" si="39"/>
        <v>13.020000000000003</v>
      </c>
      <c r="O205" s="8">
        <f t="shared" si="39"/>
        <v>8.0200000000000031</v>
      </c>
      <c r="P205" s="8">
        <f t="shared" si="39"/>
        <v>3.0200000000000031</v>
      </c>
      <c r="Q205" s="8">
        <f t="shared" si="39"/>
        <v>0</v>
      </c>
      <c r="R205" s="8">
        <f t="shared" si="39"/>
        <v>0</v>
      </c>
      <c r="S205" s="21">
        <f t="shared" si="37"/>
        <v>9</v>
      </c>
      <c r="T205" s="19">
        <f>VLOOKUP($B205,Gas!$B$3:$E$2506,2)</f>
        <v>1.83</v>
      </c>
      <c r="U205" s="20">
        <f t="shared" si="38"/>
        <v>23.508196721311478</v>
      </c>
    </row>
    <row r="206" spans="1:21" x14ac:dyDescent="0.2">
      <c r="A206" s="9">
        <f t="shared" si="30"/>
        <v>9</v>
      </c>
      <c r="B206" s="1">
        <v>36054</v>
      </c>
      <c r="C206" s="2">
        <v>40.450000000000003</v>
      </c>
      <c r="D206" s="4">
        <f t="shared" si="31"/>
        <v>-6.1598480335083271E-2</v>
      </c>
      <c r="E206" s="100">
        <f t="shared" si="40"/>
        <v>6.5176001502599954</v>
      </c>
      <c r="G206" s="8">
        <f t="shared" si="39"/>
        <v>0</v>
      </c>
      <c r="H206" s="8">
        <f t="shared" si="39"/>
        <v>0</v>
      </c>
      <c r="I206" s="8">
        <f t="shared" si="39"/>
        <v>0</v>
      </c>
      <c r="J206" s="8">
        <f t="shared" si="39"/>
        <v>0</v>
      </c>
      <c r="K206" s="8">
        <f t="shared" si="39"/>
        <v>0</v>
      </c>
      <c r="L206" s="8">
        <f t="shared" si="39"/>
        <v>9.5499999999999972</v>
      </c>
      <c r="M206" s="8">
        <f t="shared" si="39"/>
        <v>15.450000000000003</v>
      </c>
      <c r="N206" s="8">
        <f t="shared" si="39"/>
        <v>10.450000000000003</v>
      </c>
      <c r="O206" s="8">
        <f t="shared" si="39"/>
        <v>5.4500000000000028</v>
      </c>
      <c r="P206" s="8">
        <f t="shared" si="39"/>
        <v>0.45000000000000284</v>
      </c>
      <c r="Q206" s="8">
        <f t="shared" si="39"/>
        <v>0</v>
      </c>
      <c r="R206" s="8">
        <f t="shared" si="39"/>
        <v>0</v>
      </c>
      <c r="S206" s="21">
        <f t="shared" si="37"/>
        <v>9</v>
      </c>
      <c r="T206" s="19">
        <f>VLOOKUP($B206,Gas!$B$3:$E$2506,2)</f>
        <v>1.9350000000000001</v>
      </c>
      <c r="U206" s="20">
        <f t="shared" si="38"/>
        <v>20.904392764857882</v>
      </c>
    </row>
    <row r="207" spans="1:21" x14ac:dyDescent="0.2">
      <c r="A207" s="9">
        <f t="shared" si="30"/>
        <v>9</v>
      </c>
      <c r="B207" s="1">
        <v>36055</v>
      </c>
      <c r="C207" s="2">
        <v>43.54</v>
      </c>
      <c r="D207" s="4">
        <f t="shared" si="31"/>
        <v>7.3613412301900508E-2</v>
      </c>
      <c r="E207" s="100">
        <f t="shared" si="40"/>
        <v>6.5175371452723168</v>
      </c>
      <c r="G207" s="8">
        <f t="shared" si="39"/>
        <v>0</v>
      </c>
      <c r="H207" s="8">
        <f t="shared" si="39"/>
        <v>0</v>
      </c>
      <c r="I207" s="8">
        <f t="shared" si="39"/>
        <v>0</v>
      </c>
      <c r="J207" s="8">
        <f t="shared" si="39"/>
        <v>0</v>
      </c>
      <c r="K207" s="8">
        <f t="shared" si="39"/>
        <v>0</v>
      </c>
      <c r="L207" s="8">
        <f t="shared" si="39"/>
        <v>6.4600000000000009</v>
      </c>
      <c r="M207" s="8">
        <f t="shared" si="39"/>
        <v>18.54</v>
      </c>
      <c r="N207" s="8">
        <f t="shared" si="39"/>
        <v>13.54</v>
      </c>
      <c r="O207" s="8">
        <f t="shared" si="39"/>
        <v>8.5399999999999991</v>
      </c>
      <c r="P207" s="8">
        <f t="shared" si="39"/>
        <v>3.5399999999999991</v>
      </c>
      <c r="Q207" s="8">
        <f t="shared" si="39"/>
        <v>0</v>
      </c>
      <c r="R207" s="8">
        <f t="shared" si="39"/>
        <v>0</v>
      </c>
      <c r="S207" s="21">
        <f t="shared" si="37"/>
        <v>9</v>
      </c>
      <c r="T207" s="19">
        <f>VLOOKUP($B207,Gas!$B$3:$E$2506,2)</f>
        <v>2.12</v>
      </c>
      <c r="U207" s="20">
        <f t="shared" si="38"/>
        <v>20.537735849056602</v>
      </c>
    </row>
    <row r="208" spans="1:21" x14ac:dyDescent="0.2">
      <c r="A208" s="9">
        <f t="shared" si="30"/>
        <v>9</v>
      </c>
      <c r="B208" s="1">
        <v>36056</v>
      </c>
      <c r="C208" s="2">
        <v>46.52</v>
      </c>
      <c r="D208" s="4">
        <f t="shared" si="31"/>
        <v>6.6202271844062369E-2</v>
      </c>
      <c r="E208" s="100">
        <f t="shared" si="40"/>
        <v>6.3338085301139273</v>
      </c>
      <c r="G208" s="8">
        <f t="shared" si="39"/>
        <v>0</v>
      </c>
      <c r="H208" s="8">
        <f t="shared" si="39"/>
        <v>0</v>
      </c>
      <c r="I208" s="8">
        <f t="shared" si="39"/>
        <v>0</v>
      </c>
      <c r="J208" s="8">
        <f t="shared" si="39"/>
        <v>0</v>
      </c>
      <c r="K208" s="8">
        <f t="shared" si="39"/>
        <v>0</v>
      </c>
      <c r="L208" s="8">
        <f t="shared" si="39"/>
        <v>3.4799999999999969</v>
      </c>
      <c r="M208" s="8">
        <f t="shared" si="39"/>
        <v>21.520000000000003</v>
      </c>
      <c r="N208" s="8">
        <f t="shared" si="39"/>
        <v>16.520000000000003</v>
      </c>
      <c r="O208" s="8">
        <f t="shared" si="39"/>
        <v>11.520000000000003</v>
      </c>
      <c r="P208" s="8">
        <f t="shared" si="39"/>
        <v>6.5200000000000031</v>
      </c>
      <c r="Q208" s="8">
        <f t="shared" si="39"/>
        <v>0</v>
      </c>
      <c r="R208" s="8">
        <f t="shared" si="39"/>
        <v>0</v>
      </c>
      <c r="S208" s="21">
        <f t="shared" si="37"/>
        <v>9</v>
      </c>
      <c r="T208" s="19">
        <f>VLOOKUP($B208,Gas!$B$3:$E$2506,2)</f>
        <v>2.1150000000000002</v>
      </c>
      <c r="U208" s="20">
        <f t="shared" si="38"/>
        <v>21.995271867612292</v>
      </c>
    </row>
    <row r="209" spans="1:47" x14ac:dyDescent="0.2">
      <c r="A209" s="9">
        <f t="shared" si="30"/>
        <v>9</v>
      </c>
      <c r="B209" s="1">
        <v>36059</v>
      </c>
      <c r="C209" s="2">
        <v>36.06</v>
      </c>
      <c r="D209" s="4">
        <f t="shared" si="31"/>
        <v>-0.25469810987529251</v>
      </c>
      <c r="E209" s="100">
        <f t="shared" si="40"/>
        <v>6.5305957642500871</v>
      </c>
      <c r="G209" s="8">
        <f t="shared" si="39"/>
        <v>0</v>
      </c>
      <c r="H209" s="8">
        <f t="shared" si="39"/>
        <v>0</v>
      </c>
      <c r="I209" s="8">
        <f t="shared" si="39"/>
        <v>0</v>
      </c>
      <c r="J209" s="8">
        <f t="shared" si="39"/>
        <v>0</v>
      </c>
      <c r="K209" s="8">
        <f t="shared" si="39"/>
        <v>3.9399999999999977</v>
      </c>
      <c r="L209" s="8">
        <f t="shared" si="39"/>
        <v>13.939999999999998</v>
      </c>
      <c r="M209" s="8">
        <f t="shared" si="39"/>
        <v>11.060000000000002</v>
      </c>
      <c r="N209" s="8">
        <f t="shared" si="39"/>
        <v>6.0600000000000023</v>
      </c>
      <c r="O209" s="8">
        <f t="shared" si="39"/>
        <v>1.0600000000000023</v>
      </c>
      <c r="P209" s="8">
        <f t="shared" si="39"/>
        <v>0</v>
      </c>
      <c r="Q209" s="8">
        <f t="shared" si="39"/>
        <v>0</v>
      </c>
      <c r="R209" s="8">
        <f t="shared" si="39"/>
        <v>0</v>
      </c>
      <c r="S209" s="21">
        <f t="shared" si="37"/>
        <v>9</v>
      </c>
      <c r="T209" s="19">
        <f>VLOOKUP($B209,Gas!$B$3:$E$2506,2)</f>
        <v>2.2450000000000001</v>
      </c>
      <c r="U209" s="20">
        <f t="shared" si="38"/>
        <v>16.062360801781736</v>
      </c>
    </row>
    <row r="210" spans="1:47" x14ac:dyDescent="0.2">
      <c r="A210" s="9">
        <f t="shared" si="30"/>
        <v>9</v>
      </c>
      <c r="B210" s="1">
        <v>36060</v>
      </c>
      <c r="C210" s="2">
        <v>27.79</v>
      </c>
      <c r="D210" s="4">
        <f t="shared" si="31"/>
        <v>-0.26050797402075887</v>
      </c>
      <c r="E210" s="100">
        <f t="shared" si="40"/>
        <v>5.9212069562351273</v>
      </c>
      <c r="G210" s="8">
        <f t="shared" si="39"/>
        <v>0</v>
      </c>
      <c r="H210" s="8">
        <f t="shared" si="39"/>
        <v>0</v>
      </c>
      <c r="I210" s="8">
        <f t="shared" si="39"/>
        <v>2.2100000000000009</v>
      </c>
      <c r="J210" s="8">
        <f t="shared" si="39"/>
        <v>7.2100000000000009</v>
      </c>
      <c r="K210" s="8">
        <f t="shared" si="39"/>
        <v>12.21</v>
      </c>
      <c r="L210" s="8">
        <f t="shared" si="39"/>
        <v>22.21</v>
      </c>
      <c r="M210" s="8">
        <f t="shared" si="39"/>
        <v>2.7899999999999991</v>
      </c>
      <c r="N210" s="8">
        <f t="shared" si="39"/>
        <v>0</v>
      </c>
      <c r="O210" s="8">
        <f t="shared" si="39"/>
        <v>0</v>
      </c>
      <c r="P210" s="8">
        <f t="shared" si="39"/>
        <v>0</v>
      </c>
      <c r="Q210" s="8">
        <f t="shared" si="39"/>
        <v>0</v>
      </c>
      <c r="R210" s="8">
        <f t="shared" si="39"/>
        <v>0</v>
      </c>
      <c r="S210" s="21">
        <f t="shared" si="37"/>
        <v>9</v>
      </c>
      <c r="T210" s="19">
        <f>VLOOKUP($B210,Gas!$B$3:$E$2506,2)</f>
        <v>2.17</v>
      </c>
      <c r="U210" s="20">
        <f t="shared" si="38"/>
        <v>12.806451612903226</v>
      </c>
    </row>
    <row r="211" spans="1:47" x14ac:dyDescent="0.2">
      <c r="A211" s="9">
        <f t="shared" si="30"/>
        <v>9</v>
      </c>
      <c r="B211" s="1">
        <v>36061</v>
      </c>
      <c r="C211" s="2">
        <v>21.62</v>
      </c>
      <c r="D211" s="4">
        <f t="shared" si="31"/>
        <v>-0.25105743154334997</v>
      </c>
      <c r="E211" s="100">
        <f t="shared" si="40"/>
        <v>3.8039954178719233</v>
      </c>
      <c r="G211" s="8">
        <f t="shared" si="39"/>
        <v>0</v>
      </c>
      <c r="H211" s="8">
        <f t="shared" si="39"/>
        <v>3.379999999999999</v>
      </c>
      <c r="I211" s="8">
        <f t="shared" si="39"/>
        <v>8.379999999999999</v>
      </c>
      <c r="J211" s="8">
        <f t="shared" si="39"/>
        <v>13.379999999999999</v>
      </c>
      <c r="K211" s="8">
        <f t="shared" si="39"/>
        <v>18.38</v>
      </c>
      <c r="L211" s="8">
        <f t="shared" si="39"/>
        <v>28.38</v>
      </c>
      <c r="M211" s="8">
        <f t="shared" si="39"/>
        <v>0</v>
      </c>
      <c r="N211" s="8">
        <f t="shared" si="39"/>
        <v>0</v>
      </c>
      <c r="O211" s="8">
        <f t="shared" si="39"/>
        <v>0</v>
      </c>
      <c r="P211" s="8">
        <f t="shared" si="39"/>
        <v>0</v>
      </c>
      <c r="Q211" s="8">
        <f t="shared" si="39"/>
        <v>0</v>
      </c>
      <c r="R211" s="8">
        <f t="shared" si="39"/>
        <v>0</v>
      </c>
      <c r="S211" s="21">
        <f t="shared" si="37"/>
        <v>9</v>
      </c>
      <c r="T211" s="19">
        <f>VLOOKUP($B211,Gas!$B$3:$E$2506,2)</f>
        <v>2.2850000000000001</v>
      </c>
      <c r="U211" s="20">
        <f t="shared" si="38"/>
        <v>9.4617067833698023</v>
      </c>
    </row>
    <row r="212" spans="1:47" x14ac:dyDescent="0.2">
      <c r="A212" s="9">
        <f t="shared" si="30"/>
        <v>9</v>
      </c>
      <c r="B212" s="1">
        <v>36062</v>
      </c>
      <c r="C212" s="2">
        <v>19.37</v>
      </c>
      <c r="D212" s="4">
        <f t="shared" si="31"/>
        <v>-0.10989333479215777</v>
      </c>
      <c r="E212" s="100">
        <f t="shared" si="40"/>
        <v>3.8314790749077119</v>
      </c>
      <c r="G212" s="8">
        <f t="shared" si="39"/>
        <v>0.62999999999999901</v>
      </c>
      <c r="H212" s="8">
        <f t="shared" si="39"/>
        <v>5.629999999999999</v>
      </c>
      <c r="I212" s="8">
        <f t="shared" si="39"/>
        <v>10.629999999999999</v>
      </c>
      <c r="J212" s="8">
        <f t="shared" si="39"/>
        <v>15.629999999999999</v>
      </c>
      <c r="K212" s="8">
        <f t="shared" si="39"/>
        <v>20.63</v>
      </c>
      <c r="L212" s="8">
        <f t="shared" si="39"/>
        <v>30.63</v>
      </c>
      <c r="M212" s="8">
        <f t="shared" si="39"/>
        <v>0</v>
      </c>
      <c r="N212" s="8">
        <f t="shared" si="39"/>
        <v>0</v>
      </c>
      <c r="O212" s="8">
        <f t="shared" si="39"/>
        <v>0</v>
      </c>
      <c r="P212" s="8">
        <f t="shared" si="39"/>
        <v>0</v>
      </c>
      <c r="Q212" s="8">
        <f t="shared" si="39"/>
        <v>0</v>
      </c>
      <c r="R212" s="8">
        <f t="shared" si="39"/>
        <v>0</v>
      </c>
      <c r="S212" s="21">
        <f t="shared" si="37"/>
        <v>9</v>
      </c>
      <c r="T212" s="19">
        <f>VLOOKUP($B212,Gas!$B$3:$E$2506,2)</f>
        <v>2.1850000000000001</v>
      </c>
      <c r="U212" s="20">
        <f t="shared" si="38"/>
        <v>8.8649885583524028</v>
      </c>
    </row>
    <row r="213" spans="1:47" x14ac:dyDescent="0.2">
      <c r="A213" s="9">
        <f t="shared" si="30"/>
        <v>9</v>
      </c>
      <c r="B213" s="1">
        <v>36063</v>
      </c>
      <c r="C213" s="2">
        <v>21.7</v>
      </c>
      <c r="D213" s="4">
        <f t="shared" si="31"/>
        <v>0.11358678312750921</v>
      </c>
      <c r="E213" s="100">
        <f t="shared" si="40"/>
        <v>3.490817879290371</v>
      </c>
      <c r="G213" s="8">
        <f t="shared" si="39"/>
        <v>0</v>
      </c>
      <c r="H213" s="8">
        <f t="shared" si="39"/>
        <v>3.3000000000000007</v>
      </c>
      <c r="I213" s="8">
        <f t="shared" si="39"/>
        <v>8.3000000000000007</v>
      </c>
      <c r="J213" s="8">
        <f t="shared" si="39"/>
        <v>13.3</v>
      </c>
      <c r="K213" s="8">
        <f t="shared" si="39"/>
        <v>18.3</v>
      </c>
      <c r="L213" s="8">
        <f t="shared" si="39"/>
        <v>28.3</v>
      </c>
      <c r="M213" s="8">
        <f t="shared" si="39"/>
        <v>0</v>
      </c>
      <c r="N213" s="8">
        <f t="shared" si="39"/>
        <v>0</v>
      </c>
      <c r="O213" s="8">
        <f t="shared" si="39"/>
        <v>0</v>
      </c>
      <c r="P213" s="8">
        <f t="shared" si="39"/>
        <v>0</v>
      </c>
      <c r="Q213" s="8">
        <f t="shared" si="39"/>
        <v>0</v>
      </c>
      <c r="R213" s="8">
        <f t="shared" si="39"/>
        <v>0</v>
      </c>
      <c r="S213" s="21">
        <f t="shared" si="37"/>
        <v>9</v>
      </c>
      <c r="T213" s="19">
        <f>VLOOKUP($B213,Gas!$B$3:$E$2506,2)</f>
        <v>2.165</v>
      </c>
      <c r="U213" s="20">
        <f t="shared" si="38"/>
        <v>10.023094688221709</v>
      </c>
    </row>
    <row r="214" spans="1:47" x14ac:dyDescent="0.2">
      <c r="A214" s="9">
        <f t="shared" si="30"/>
        <v>9</v>
      </c>
      <c r="B214" s="1">
        <v>36066</v>
      </c>
      <c r="C214" s="2">
        <v>35.64</v>
      </c>
      <c r="D214" s="4">
        <f t="shared" si="31"/>
        <v>0.49615634205619474</v>
      </c>
      <c r="E214" s="100">
        <f t="shared" si="40"/>
        <v>4.1234843032195299</v>
      </c>
      <c r="G214" s="8">
        <f t="shared" ref="G214:R223" si="41">IF(G$1="P",MAX(0,G$2-$C214),IF(G$1="C",MAX(0,$C214-G$2)))</f>
        <v>0</v>
      </c>
      <c r="H214" s="8">
        <f t="shared" si="41"/>
        <v>0</v>
      </c>
      <c r="I214" s="8">
        <f t="shared" si="41"/>
        <v>0</v>
      </c>
      <c r="J214" s="8">
        <f t="shared" si="41"/>
        <v>0</v>
      </c>
      <c r="K214" s="8">
        <f t="shared" si="41"/>
        <v>4.3599999999999994</v>
      </c>
      <c r="L214" s="8">
        <f t="shared" si="41"/>
        <v>14.36</v>
      </c>
      <c r="M214" s="8">
        <f t="shared" si="41"/>
        <v>10.64</v>
      </c>
      <c r="N214" s="8">
        <f t="shared" si="41"/>
        <v>5.6400000000000006</v>
      </c>
      <c r="O214" s="8">
        <f t="shared" si="41"/>
        <v>0.64000000000000057</v>
      </c>
      <c r="P214" s="8">
        <f t="shared" si="41"/>
        <v>0</v>
      </c>
      <c r="Q214" s="8">
        <f t="shared" si="41"/>
        <v>0</v>
      </c>
      <c r="R214" s="8">
        <f t="shared" si="41"/>
        <v>0</v>
      </c>
      <c r="S214" s="21">
        <f t="shared" si="37"/>
        <v>9</v>
      </c>
      <c r="T214" s="19">
        <f>VLOOKUP($B214,Gas!$B$3:$E$2506,2)</f>
        <v>2.3849999999999998</v>
      </c>
      <c r="U214" s="20">
        <f t="shared" si="38"/>
        <v>14.943396226415096</v>
      </c>
    </row>
    <row r="215" spans="1:47" x14ac:dyDescent="0.2">
      <c r="A215" s="9">
        <f t="shared" si="30"/>
        <v>9</v>
      </c>
      <c r="B215" s="1">
        <v>36067</v>
      </c>
      <c r="C215" s="2">
        <v>48.79</v>
      </c>
      <c r="D215" s="4">
        <f t="shared" si="31"/>
        <v>0.3140567712251372</v>
      </c>
      <c r="E215" s="100">
        <f t="shared" si="40"/>
        <v>4.0054081740901601</v>
      </c>
      <c r="G215" s="8">
        <f t="shared" si="41"/>
        <v>0</v>
      </c>
      <c r="H215" s="8">
        <f t="shared" si="41"/>
        <v>0</v>
      </c>
      <c r="I215" s="8">
        <f t="shared" si="41"/>
        <v>0</v>
      </c>
      <c r="J215" s="8">
        <f t="shared" si="41"/>
        <v>0</v>
      </c>
      <c r="K215" s="8">
        <f t="shared" si="41"/>
        <v>0</v>
      </c>
      <c r="L215" s="8">
        <f t="shared" si="41"/>
        <v>1.2100000000000009</v>
      </c>
      <c r="M215" s="8">
        <f t="shared" si="41"/>
        <v>23.79</v>
      </c>
      <c r="N215" s="8">
        <f t="shared" si="41"/>
        <v>18.79</v>
      </c>
      <c r="O215" s="8">
        <f t="shared" si="41"/>
        <v>13.79</v>
      </c>
      <c r="P215" s="8">
        <f t="shared" si="41"/>
        <v>8.7899999999999991</v>
      </c>
      <c r="Q215" s="8">
        <f t="shared" si="41"/>
        <v>0</v>
      </c>
      <c r="R215" s="8">
        <f t="shared" si="41"/>
        <v>0</v>
      </c>
      <c r="S215" s="21">
        <f t="shared" si="37"/>
        <v>9</v>
      </c>
      <c r="T215" s="19">
        <f>VLOOKUP($B215,Gas!$B$3:$E$2506,2)</f>
        <v>2.2349999999999999</v>
      </c>
      <c r="U215" s="20">
        <f t="shared" si="38"/>
        <v>21.829977628635348</v>
      </c>
    </row>
    <row r="216" spans="1:47" x14ac:dyDescent="0.2">
      <c r="A216" s="9">
        <f t="shared" si="30"/>
        <v>9</v>
      </c>
      <c r="B216" s="1">
        <v>36068</v>
      </c>
      <c r="C216" s="2">
        <v>50.55</v>
      </c>
      <c r="D216" s="4">
        <f t="shared" si="31"/>
        <v>3.5437571638734594E-2</v>
      </c>
      <c r="E216" s="100">
        <f t="shared" si="40"/>
        <v>3.9848179238077854</v>
      </c>
      <c r="G216" s="8">
        <f t="shared" si="41"/>
        <v>0</v>
      </c>
      <c r="H216" s="8">
        <f t="shared" si="41"/>
        <v>0</v>
      </c>
      <c r="I216" s="8">
        <f t="shared" si="41"/>
        <v>0</v>
      </c>
      <c r="J216" s="8">
        <f t="shared" si="41"/>
        <v>0</v>
      </c>
      <c r="K216" s="8">
        <f t="shared" si="41"/>
        <v>0</v>
      </c>
      <c r="L216" s="8">
        <f t="shared" si="41"/>
        <v>0</v>
      </c>
      <c r="M216" s="8">
        <f t="shared" si="41"/>
        <v>25.549999999999997</v>
      </c>
      <c r="N216" s="8">
        <f t="shared" si="41"/>
        <v>20.549999999999997</v>
      </c>
      <c r="O216" s="8">
        <f t="shared" si="41"/>
        <v>15.549999999999997</v>
      </c>
      <c r="P216" s="8">
        <f t="shared" si="41"/>
        <v>10.549999999999997</v>
      </c>
      <c r="Q216" s="8">
        <f t="shared" si="41"/>
        <v>0.54999999999999716</v>
      </c>
      <c r="R216" s="8">
        <f t="shared" si="41"/>
        <v>0</v>
      </c>
      <c r="S216" s="21">
        <f t="shared" si="37"/>
        <v>9</v>
      </c>
      <c r="T216" s="19">
        <f>VLOOKUP($B216,Gas!$B$3:$E$2506,2)</f>
        <v>2.17</v>
      </c>
      <c r="U216" s="20">
        <f t="shared" si="38"/>
        <v>23.294930875576036</v>
      </c>
    </row>
    <row r="217" spans="1:47" x14ac:dyDescent="0.2">
      <c r="A217" s="9">
        <f t="shared" ref="A217:A258" si="42">MONTH(B217)+(YEAR(B217)-1998)*12</f>
        <v>10</v>
      </c>
      <c r="B217" s="1">
        <v>36069</v>
      </c>
      <c r="C217" s="2">
        <v>24.44</v>
      </c>
      <c r="D217" s="4">
        <f t="shared" ref="D217:D251" si="43">LN(C217/C216)</f>
        <v>-0.72674181116308567</v>
      </c>
      <c r="E217" s="100">
        <f t="shared" si="40"/>
        <v>5.4415913242736158</v>
      </c>
      <c r="G217" s="8">
        <f t="shared" si="41"/>
        <v>0</v>
      </c>
      <c r="H217" s="8">
        <f t="shared" si="41"/>
        <v>0.55999999999999872</v>
      </c>
      <c r="I217" s="8">
        <f t="shared" si="41"/>
        <v>5.5599999999999987</v>
      </c>
      <c r="J217" s="8">
        <f t="shared" si="41"/>
        <v>10.559999999999999</v>
      </c>
      <c r="K217" s="8">
        <f t="shared" si="41"/>
        <v>15.559999999999999</v>
      </c>
      <c r="L217" s="8">
        <f t="shared" si="41"/>
        <v>25.56</v>
      </c>
      <c r="M217" s="8">
        <f t="shared" si="41"/>
        <v>0</v>
      </c>
      <c r="N217" s="8">
        <f t="shared" si="41"/>
        <v>0</v>
      </c>
      <c r="O217" s="8">
        <f t="shared" si="41"/>
        <v>0</v>
      </c>
      <c r="P217" s="8">
        <f t="shared" si="41"/>
        <v>0</v>
      </c>
      <c r="Q217" s="8">
        <f t="shared" si="41"/>
        <v>0</v>
      </c>
      <c r="R217" s="8">
        <f t="shared" si="41"/>
        <v>0</v>
      </c>
      <c r="S217" s="21">
        <f t="shared" si="37"/>
        <v>10</v>
      </c>
      <c r="T217" s="19">
        <f>VLOOKUP($B217,Gas!$B$3:$E$2506,2)</f>
        <v>2.1749999999999998</v>
      </c>
      <c r="U217" s="20">
        <f t="shared" si="38"/>
        <v>11.236781609195404</v>
      </c>
    </row>
    <row r="218" spans="1:47" x14ac:dyDescent="0.2">
      <c r="A218" s="9">
        <f t="shared" si="42"/>
        <v>10</v>
      </c>
      <c r="B218" s="1">
        <v>36070</v>
      </c>
      <c r="C218" s="2">
        <v>20.55</v>
      </c>
      <c r="D218" s="4">
        <f t="shared" si="43"/>
        <v>-0.17336019336115102</v>
      </c>
      <c r="E218" s="100">
        <f t="shared" si="40"/>
        <v>5.4218116152058951</v>
      </c>
      <c r="G218" s="8">
        <f t="shared" si="41"/>
        <v>0</v>
      </c>
      <c r="H218" s="8">
        <f t="shared" si="41"/>
        <v>4.4499999999999993</v>
      </c>
      <c r="I218" s="8">
        <f t="shared" si="41"/>
        <v>9.4499999999999993</v>
      </c>
      <c r="J218" s="8">
        <f t="shared" si="41"/>
        <v>14.45</v>
      </c>
      <c r="K218" s="8">
        <f t="shared" si="41"/>
        <v>19.45</v>
      </c>
      <c r="L218" s="8">
        <f t="shared" si="41"/>
        <v>29.45</v>
      </c>
      <c r="M218" s="8">
        <f t="shared" si="41"/>
        <v>0</v>
      </c>
      <c r="N218" s="8">
        <f t="shared" si="41"/>
        <v>0</v>
      </c>
      <c r="O218" s="8">
        <f t="shared" si="41"/>
        <v>0</v>
      </c>
      <c r="P218" s="8">
        <f t="shared" si="41"/>
        <v>0</v>
      </c>
      <c r="Q218" s="8">
        <f t="shared" si="41"/>
        <v>0</v>
      </c>
      <c r="R218" s="8">
        <f t="shared" si="41"/>
        <v>0</v>
      </c>
      <c r="S218" s="21">
        <f t="shared" si="37"/>
        <v>10</v>
      </c>
      <c r="T218" s="19">
        <f>VLOOKUP($B218,Gas!$B$3:$E$2506,2)</f>
        <v>2.3250000000000002</v>
      </c>
      <c r="U218" s="20">
        <f t="shared" si="38"/>
        <v>8.8387096774193541</v>
      </c>
      <c r="X218" s="101">
        <f>STDEV($D$217:$D300)*SQRT(trade_day)</f>
        <v>2.5553596666601659</v>
      </c>
      <c r="Y218" s="101">
        <f>STDEV($D$217:$D319)*SQRT(trade_day)</f>
        <v>2.4129498397272395</v>
      </c>
      <c r="AL218" s="101">
        <f>STDEV($D$217:$D319)*SQRT(trade_day)</f>
        <v>2.4129498397272395</v>
      </c>
      <c r="AM218" s="101">
        <f>STDEV($D$217:$D319)*SQRT(trade_day)</f>
        <v>2.4129498397272395</v>
      </c>
      <c r="AN218" s="101">
        <f>STDEV($D$217:$D319)*SQRT(trade_day)</f>
        <v>2.4129498397272395</v>
      </c>
      <c r="AO218" s="101">
        <f>STDEV($D$217:$D319)*SQRT(trade_day)</f>
        <v>2.4129498397272395</v>
      </c>
      <c r="AP218" s="101">
        <f>STDEV($D$217:$D319)*SQRT(trade_day)</f>
        <v>2.4129498397272395</v>
      </c>
      <c r="AQ218" s="101">
        <f>STDEV($D$217:$D319)*SQRT(trade_day)</f>
        <v>2.4129498397272395</v>
      </c>
      <c r="AR218" s="101">
        <f>STDEV($D$217:$D319)*SQRT(trade_day)</f>
        <v>2.4129498397272395</v>
      </c>
      <c r="AS218" s="101">
        <f>STDEV($D$217:$D319)*SQRT(trade_day)</f>
        <v>2.4129498397272395</v>
      </c>
      <c r="AT218" s="101">
        <f>STDEV($D$217:$D319)*SQRT(trade_day)</f>
        <v>2.4129498397272395</v>
      </c>
      <c r="AU218" s="101">
        <f>STDEV($D$217:$D319)*SQRT(trade_day)</f>
        <v>2.4129498397272395</v>
      </c>
    </row>
    <row r="219" spans="1:47" x14ac:dyDescent="0.2">
      <c r="A219" s="9">
        <f t="shared" si="42"/>
        <v>10</v>
      </c>
      <c r="B219" s="1">
        <v>36073</v>
      </c>
      <c r="C219" s="2">
        <v>27.27</v>
      </c>
      <c r="D219" s="4">
        <f t="shared" si="43"/>
        <v>0.28292625591525355</v>
      </c>
      <c r="E219" s="100">
        <f t="shared" si="40"/>
        <v>5.6084751024290806</v>
      </c>
      <c r="G219" s="8">
        <f t="shared" si="41"/>
        <v>0</v>
      </c>
      <c r="H219" s="8">
        <f t="shared" si="41"/>
        <v>0</v>
      </c>
      <c r="I219" s="8">
        <f t="shared" si="41"/>
        <v>2.7300000000000004</v>
      </c>
      <c r="J219" s="8">
        <f t="shared" si="41"/>
        <v>7.73</v>
      </c>
      <c r="K219" s="8">
        <f t="shared" si="41"/>
        <v>12.73</v>
      </c>
      <c r="L219" s="8">
        <f t="shared" si="41"/>
        <v>22.73</v>
      </c>
      <c r="M219" s="8">
        <f t="shared" si="41"/>
        <v>2.2699999999999996</v>
      </c>
      <c r="N219" s="8">
        <f t="shared" si="41"/>
        <v>0</v>
      </c>
      <c r="O219" s="8">
        <f t="shared" si="41"/>
        <v>0</v>
      </c>
      <c r="P219" s="8">
        <f t="shared" si="41"/>
        <v>0</v>
      </c>
      <c r="Q219" s="8">
        <f t="shared" si="41"/>
        <v>0</v>
      </c>
      <c r="R219" s="8">
        <f t="shared" si="41"/>
        <v>0</v>
      </c>
      <c r="S219" s="21">
        <f t="shared" si="37"/>
        <v>10</v>
      </c>
      <c r="T219" s="19">
        <f>VLOOKUP($B219,Gas!$B$3:$E$2506,2)</f>
        <v>2.125</v>
      </c>
      <c r="U219" s="20">
        <f t="shared" si="38"/>
        <v>12.832941176470587</v>
      </c>
    </row>
    <row r="220" spans="1:47" x14ac:dyDescent="0.2">
      <c r="A220" s="9">
        <f t="shared" si="42"/>
        <v>10</v>
      </c>
      <c r="B220" s="1">
        <v>36074</v>
      </c>
      <c r="C220" s="2">
        <v>20.3</v>
      </c>
      <c r="D220" s="4">
        <f t="shared" si="43"/>
        <v>-0.29516631080975547</v>
      </c>
      <c r="E220" s="100">
        <f t="shared" si="40"/>
        <v>5.6509136093997849</v>
      </c>
      <c r="G220" s="8">
        <f t="shared" si="41"/>
        <v>0</v>
      </c>
      <c r="H220" s="8">
        <f t="shared" si="41"/>
        <v>4.6999999999999993</v>
      </c>
      <c r="I220" s="8">
        <f t="shared" si="41"/>
        <v>9.6999999999999993</v>
      </c>
      <c r="J220" s="8">
        <f t="shared" si="41"/>
        <v>14.7</v>
      </c>
      <c r="K220" s="8">
        <f t="shared" si="41"/>
        <v>19.7</v>
      </c>
      <c r="L220" s="8">
        <f t="shared" si="41"/>
        <v>29.7</v>
      </c>
      <c r="M220" s="8">
        <f t="shared" si="41"/>
        <v>0</v>
      </c>
      <c r="N220" s="8">
        <f t="shared" si="41"/>
        <v>0</v>
      </c>
      <c r="O220" s="8">
        <f t="shared" si="41"/>
        <v>0</v>
      </c>
      <c r="P220" s="8">
        <f t="shared" si="41"/>
        <v>0</v>
      </c>
      <c r="Q220" s="8">
        <f t="shared" si="41"/>
        <v>0</v>
      </c>
      <c r="R220" s="8">
        <f t="shared" si="41"/>
        <v>0</v>
      </c>
      <c r="S220" s="21">
        <f t="shared" si="37"/>
        <v>10</v>
      </c>
      <c r="T220" s="19">
        <f>VLOOKUP($B220,Gas!$B$3:$E$2506,2)</f>
        <v>2.0699999999999998</v>
      </c>
      <c r="U220" s="20">
        <f t="shared" si="38"/>
        <v>9.8067632850241555</v>
      </c>
    </row>
    <row r="221" spans="1:47" x14ac:dyDescent="0.2">
      <c r="A221" s="9">
        <f t="shared" si="42"/>
        <v>10</v>
      </c>
      <c r="B221" s="1">
        <v>36075</v>
      </c>
      <c r="C221" s="2">
        <v>23.75</v>
      </c>
      <c r="D221" s="4">
        <f t="shared" si="43"/>
        <v>0.15696164443290864</v>
      </c>
      <c r="E221" s="100">
        <f t="shared" si="40"/>
        <v>5.5781542371848785</v>
      </c>
      <c r="G221" s="8">
        <f t="shared" si="41"/>
        <v>0</v>
      </c>
      <c r="H221" s="8">
        <f t="shared" si="41"/>
        <v>1.25</v>
      </c>
      <c r="I221" s="8">
        <f t="shared" si="41"/>
        <v>6.25</v>
      </c>
      <c r="J221" s="8">
        <f t="shared" si="41"/>
        <v>11.25</v>
      </c>
      <c r="K221" s="8">
        <f t="shared" si="41"/>
        <v>16.25</v>
      </c>
      <c r="L221" s="8">
        <f t="shared" si="41"/>
        <v>26.25</v>
      </c>
      <c r="M221" s="8">
        <f t="shared" si="41"/>
        <v>0</v>
      </c>
      <c r="N221" s="8">
        <f t="shared" si="41"/>
        <v>0</v>
      </c>
      <c r="O221" s="8">
        <f t="shared" si="41"/>
        <v>0</v>
      </c>
      <c r="P221" s="8">
        <f t="shared" si="41"/>
        <v>0</v>
      </c>
      <c r="Q221" s="8">
        <f t="shared" si="41"/>
        <v>0</v>
      </c>
      <c r="R221" s="8">
        <f t="shared" si="41"/>
        <v>0</v>
      </c>
      <c r="S221" s="21">
        <f t="shared" si="37"/>
        <v>10</v>
      </c>
      <c r="T221" s="19">
        <f>VLOOKUP($B221,Gas!$B$3:$E$2506,2)</f>
        <v>1.9950000000000001</v>
      </c>
      <c r="U221" s="20">
        <f t="shared" si="38"/>
        <v>11.904761904761903</v>
      </c>
    </row>
    <row r="222" spans="1:47" x14ac:dyDescent="0.2">
      <c r="A222" s="9">
        <f t="shared" si="42"/>
        <v>10</v>
      </c>
      <c r="B222" s="1">
        <v>36076</v>
      </c>
      <c r="C222" s="2">
        <v>21.64</v>
      </c>
      <c r="D222" s="4">
        <f t="shared" si="43"/>
        <v>-9.3039076502369381E-2</v>
      </c>
      <c r="E222" s="100">
        <f t="shared" si="40"/>
        <v>5.5687709329811206</v>
      </c>
      <c r="G222" s="8">
        <f t="shared" si="41"/>
        <v>0</v>
      </c>
      <c r="H222" s="8">
        <f t="shared" si="41"/>
        <v>3.3599999999999994</v>
      </c>
      <c r="I222" s="8">
        <f t="shared" si="41"/>
        <v>8.36</v>
      </c>
      <c r="J222" s="8">
        <f t="shared" si="41"/>
        <v>13.36</v>
      </c>
      <c r="K222" s="8">
        <f t="shared" si="41"/>
        <v>18.36</v>
      </c>
      <c r="L222" s="8">
        <f t="shared" si="41"/>
        <v>28.36</v>
      </c>
      <c r="M222" s="8">
        <f t="shared" si="41"/>
        <v>0</v>
      </c>
      <c r="N222" s="8">
        <f t="shared" si="41"/>
        <v>0</v>
      </c>
      <c r="O222" s="8">
        <f t="shared" si="41"/>
        <v>0</v>
      </c>
      <c r="P222" s="8">
        <f t="shared" si="41"/>
        <v>0</v>
      </c>
      <c r="Q222" s="8">
        <f t="shared" si="41"/>
        <v>0</v>
      </c>
      <c r="R222" s="8">
        <f t="shared" si="41"/>
        <v>0</v>
      </c>
      <c r="S222" s="21">
        <f t="shared" si="37"/>
        <v>10</v>
      </c>
      <c r="T222" s="19">
        <f>VLOOKUP($B222,Gas!$B$3:$E$2506,2)</f>
        <v>2.0449999999999999</v>
      </c>
      <c r="U222" s="20">
        <f t="shared" si="38"/>
        <v>10.581907090464549</v>
      </c>
    </row>
    <row r="223" spans="1:47" x14ac:dyDescent="0.2">
      <c r="A223" s="9">
        <f t="shared" si="42"/>
        <v>10</v>
      </c>
      <c r="B223" s="1">
        <v>36077</v>
      </c>
      <c r="C223" s="2">
        <v>19.32</v>
      </c>
      <c r="D223" s="4">
        <f t="shared" si="43"/>
        <v>-0.11340262519390887</v>
      </c>
      <c r="E223" s="100">
        <f t="shared" si="40"/>
        <v>5.5683635878687143</v>
      </c>
      <c r="G223" s="8">
        <f t="shared" si="41"/>
        <v>0.67999999999999972</v>
      </c>
      <c r="H223" s="8">
        <f t="shared" si="41"/>
        <v>5.68</v>
      </c>
      <c r="I223" s="8">
        <f t="shared" si="41"/>
        <v>10.68</v>
      </c>
      <c r="J223" s="8">
        <f t="shared" si="41"/>
        <v>15.68</v>
      </c>
      <c r="K223" s="8">
        <f t="shared" si="41"/>
        <v>20.68</v>
      </c>
      <c r="L223" s="8">
        <f t="shared" si="41"/>
        <v>30.68</v>
      </c>
      <c r="M223" s="8">
        <f t="shared" si="41"/>
        <v>0</v>
      </c>
      <c r="N223" s="8">
        <f t="shared" si="41"/>
        <v>0</v>
      </c>
      <c r="O223" s="8">
        <f t="shared" si="41"/>
        <v>0</v>
      </c>
      <c r="P223" s="8">
        <f t="shared" si="41"/>
        <v>0</v>
      </c>
      <c r="Q223" s="8">
        <f t="shared" si="41"/>
        <v>0</v>
      </c>
      <c r="R223" s="8">
        <f t="shared" si="41"/>
        <v>0</v>
      </c>
      <c r="S223" s="21">
        <f t="shared" si="37"/>
        <v>10</v>
      </c>
      <c r="T223" s="19">
        <f>VLOOKUP($B223,Gas!$B$3:$E$2506,2)</f>
        <v>2.0249999999999999</v>
      </c>
      <c r="U223" s="20">
        <f t="shared" si="38"/>
        <v>9.5407407407407412</v>
      </c>
    </row>
    <row r="224" spans="1:47" x14ac:dyDescent="0.2">
      <c r="A224" s="9">
        <f t="shared" si="42"/>
        <v>10</v>
      </c>
      <c r="B224" s="1">
        <v>36080</v>
      </c>
      <c r="C224" s="2">
        <v>19.95</v>
      </c>
      <c r="D224" s="4">
        <f t="shared" si="43"/>
        <v>3.2088314551500449E-2</v>
      </c>
      <c r="E224" s="100">
        <f t="shared" si="40"/>
        <v>4.8269514504964679</v>
      </c>
      <c r="G224" s="8">
        <f t="shared" ref="G224:R236" si="44">IF(G$1="P",MAX(0,G$2-$C224),IF(G$1="C",MAX(0,$C224-G$2)))</f>
        <v>5.0000000000000711E-2</v>
      </c>
      <c r="H224" s="8">
        <f t="shared" si="44"/>
        <v>5.0500000000000007</v>
      </c>
      <c r="I224" s="8">
        <f t="shared" si="44"/>
        <v>10.050000000000001</v>
      </c>
      <c r="J224" s="8">
        <f t="shared" si="44"/>
        <v>15.05</v>
      </c>
      <c r="K224" s="8">
        <f t="shared" si="44"/>
        <v>20.05</v>
      </c>
      <c r="L224" s="8">
        <f t="shared" si="44"/>
        <v>30.05</v>
      </c>
      <c r="M224" s="8">
        <f t="shared" si="44"/>
        <v>0</v>
      </c>
      <c r="N224" s="8">
        <f t="shared" si="44"/>
        <v>0</v>
      </c>
      <c r="O224" s="8">
        <f t="shared" si="44"/>
        <v>0</v>
      </c>
      <c r="P224" s="8">
        <f t="shared" si="44"/>
        <v>0</v>
      </c>
      <c r="Q224" s="8">
        <f t="shared" si="44"/>
        <v>0</v>
      </c>
      <c r="R224" s="8">
        <f t="shared" si="44"/>
        <v>0</v>
      </c>
      <c r="S224" s="21">
        <f t="shared" si="37"/>
        <v>10</v>
      </c>
      <c r="T224" s="19">
        <f>VLOOKUP($B224,Gas!$B$3:$E$2506,2)</f>
        <v>1.7949999999999999</v>
      </c>
      <c r="U224" s="20">
        <f t="shared" si="38"/>
        <v>11.114206128133704</v>
      </c>
    </row>
    <row r="225" spans="1:21" x14ac:dyDescent="0.2">
      <c r="A225" s="9">
        <f t="shared" si="42"/>
        <v>10</v>
      </c>
      <c r="B225" s="1">
        <v>36081</v>
      </c>
      <c r="C225" s="2">
        <v>16.82</v>
      </c>
      <c r="D225" s="4">
        <f t="shared" si="43"/>
        <v>-0.17066048879107043</v>
      </c>
      <c r="E225" s="100">
        <f t="shared" si="40"/>
        <v>4.3764788595547701</v>
      </c>
      <c r="G225" s="8">
        <f t="shared" si="44"/>
        <v>3.1799999999999997</v>
      </c>
      <c r="H225" s="8">
        <f t="shared" si="44"/>
        <v>8.18</v>
      </c>
      <c r="I225" s="8">
        <f t="shared" si="44"/>
        <v>13.18</v>
      </c>
      <c r="J225" s="8">
        <f t="shared" si="44"/>
        <v>18.18</v>
      </c>
      <c r="K225" s="8">
        <f t="shared" si="44"/>
        <v>23.18</v>
      </c>
      <c r="L225" s="8">
        <f t="shared" si="44"/>
        <v>33.18</v>
      </c>
      <c r="M225" s="8">
        <f t="shared" si="44"/>
        <v>0</v>
      </c>
      <c r="N225" s="8">
        <f t="shared" si="44"/>
        <v>0</v>
      </c>
      <c r="O225" s="8">
        <f t="shared" si="44"/>
        <v>0</v>
      </c>
      <c r="P225" s="8">
        <f t="shared" si="44"/>
        <v>0</v>
      </c>
      <c r="Q225" s="8">
        <f t="shared" si="44"/>
        <v>0</v>
      </c>
      <c r="R225" s="8">
        <f t="shared" si="44"/>
        <v>0</v>
      </c>
      <c r="S225" s="21">
        <f t="shared" si="37"/>
        <v>10</v>
      </c>
      <c r="T225" s="19">
        <f>VLOOKUP($B225,Gas!$B$3:$E$2506,2)</f>
        <v>1.7350000000000001</v>
      </c>
      <c r="U225" s="20">
        <f t="shared" si="38"/>
        <v>9.6945244956772338</v>
      </c>
    </row>
    <row r="226" spans="1:21" x14ac:dyDescent="0.2">
      <c r="A226" s="9">
        <f t="shared" si="42"/>
        <v>10</v>
      </c>
      <c r="B226" s="1">
        <v>36082</v>
      </c>
      <c r="C226" s="2">
        <v>16.71</v>
      </c>
      <c r="D226" s="4">
        <f t="shared" si="43"/>
        <v>-6.5613119374996519E-3</v>
      </c>
      <c r="E226" s="100">
        <f t="shared" si="40"/>
        <v>4.3435579999063645</v>
      </c>
      <c r="G226" s="8">
        <f t="shared" si="44"/>
        <v>3.2899999999999991</v>
      </c>
      <c r="H226" s="8">
        <f t="shared" si="44"/>
        <v>8.2899999999999991</v>
      </c>
      <c r="I226" s="8">
        <f t="shared" si="44"/>
        <v>13.29</v>
      </c>
      <c r="J226" s="8">
        <f t="shared" si="44"/>
        <v>18.29</v>
      </c>
      <c r="K226" s="8">
        <f t="shared" si="44"/>
        <v>23.29</v>
      </c>
      <c r="L226" s="8">
        <f t="shared" si="44"/>
        <v>33.29</v>
      </c>
      <c r="M226" s="8">
        <f t="shared" si="44"/>
        <v>0</v>
      </c>
      <c r="N226" s="8">
        <f t="shared" si="44"/>
        <v>0</v>
      </c>
      <c r="O226" s="8">
        <f t="shared" si="44"/>
        <v>0</v>
      </c>
      <c r="P226" s="8">
        <f t="shared" si="44"/>
        <v>0</v>
      </c>
      <c r="Q226" s="8">
        <f t="shared" si="44"/>
        <v>0</v>
      </c>
      <c r="R226" s="8">
        <f t="shared" si="44"/>
        <v>0</v>
      </c>
      <c r="S226" s="21">
        <f t="shared" si="37"/>
        <v>10</v>
      </c>
      <c r="T226" s="19">
        <f>VLOOKUP($B226,Gas!$B$3:$E$2506,2)</f>
        <v>1.675</v>
      </c>
      <c r="U226" s="20">
        <f t="shared" si="38"/>
        <v>9.9761194029850753</v>
      </c>
    </row>
    <row r="227" spans="1:21" x14ac:dyDescent="0.2">
      <c r="A227" s="9">
        <f t="shared" si="42"/>
        <v>10</v>
      </c>
      <c r="B227" s="1">
        <v>36083</v>
      </c>
      <c r="C227" s="2">
        <v>17.670000000000002</v>
      </c>
      <c r="D227" s="4">
        <f t="shared" si="43"/>
        <v>5.5860943724302635E-2</v>
      </c>
      <c r="E227" s="100">
        <f t="shared" si="40"/>
        <v>2.7191463027145324</v>
      </c>
      <c r="G227" s="8">
        <f t="shared" si="44"/>
        <v>2.3299999999999983</v>
      </c>
      <c r="H227" s="8">
        <f t="shared" si="44"/>
        <v>7.3299999999999983</v>
      </c>
      <c r="I227" s="8">
        <f t="shared" si="44"/>
        <v>12.329999999999998</v>
      </c>
      <c r="J227" s="8">
        <f t="shared" si="44"/>
        <v>17.329999999999998</v>
      </c>
      <c r="K227" s="8">
        <f t="shared" si="44"/>
        <v>22.33</v>
      </c>
      <c r="L227" s="8">
        <f t="shared" si="44"/>
        <v>32.33</v>
      </c>
      <c r="M227" s="8">
        <f t="shared" si="44"/>
        <v>0</v>
      </c>
      <c r="N227" s="8">
        <f t="shared" si="44"/>
        <v>0</v>
      </c>
      <c r="O227" s="8">
        <f t="shared" si="44"/>
        <v>0</v>
      </c>
      <c r="P227" s="8">
        <f t="shared" si="44"/>
        <v>0</v>
      </c>
      <c r="Q227" s="8">
        <f t="shared" si="44"/>
        <v>0</v>
      </c>
      <c r="R227" s="8">
        <f t="shared" si="44"/>
        <v>0</v>
      </c>
      <c r="S227" s="21">
        <f t="shared" si="37"/>
        <v>10</v>
      </c>
      <c r="T227" s="19">
        <f>VLOOKUP($B227,Gas!$B$3:$E$2506,2)</f>
        <v>1.7949999999999999</v>
      </c>
      <c r="U227" s="20">
        <f t="shared" si="38"/>
        <v>9.8440111420612819</v>
      </c>
    </row>
    <row r="228" spans="1:21" x14ac:dyDescent="0.2">
      <c r="A228" s="9">
        <f t="shared" si="42"/>
        <v>10</v>
      </c>
      <c r="B228" s="1">
        <v>36084</v>
      </c>
      <c r="C228" s="2">
        <v>21.81</v>
      </c>
      <c r="D228" s="4">
        <f t="shared" si="43"/>
        <v>0.21050029388193248</v>
      </c>
      <c r="E228" s="100">
        <f t="shared" si="40"/>
        <v>2.8411569255817501</v>
      </c>
      <c r="G228" s="8">
        <f t="shared" si="44"/>
        <v>0</v>
      </c>
      <c r="H228" s="8">
        <f t="shared" si="44"/>
        <v>3.1900000000000013</v>
      </c>
      <c r="I228" s="8">
        <f t="shared" si="44"/>
        <v>8.1900000000000013</v>
      </c>
      <c r="J228" s="8">
        <f t="shared" si="44"/>
        <v>13.190000000000001</v>
      </c>
      <c r="K228" s="8">
        <f t="shared" si="44"/>
        <v>18.190000000000001</v>
      </c>
      <c r="L228" s="8">
        <f t="shared" si="44"/>
        <v>28.19</v>
      </c>
      <c r="M228" s="8">
        <f t="shared" si="44"/>
        <v>0</v>
      </c>
      <c r="N228" s="8">
        <f t="shared" si="44"/>
        <v>0</v>
      </c>
      <c r="O228" s="8">
        <f t="shared" si="44"/>
        <v>0</v>
      </c>
      <c r="P228" s="8">
        <f t="shared" si="44"/>
        <v>0</v>
      </c>
      <c r="Q228" s="8">
        <f t="shared" si="44"/>
        <v>0</v>
      </c>
      <c r="R228" s="8">
        <f t="shared" si="44"/>
        <v>0</v>
      </c>
      <c r="S228" s="21">
        <f t="shared" si="37"/>
        <v>10</v>
      </c>
      <c r="T228" s="19">
        <f>VLOOKUP($B228,Gas!$B$3:$E$2506,2)</f>
        <v>1.75</v>
      </c>
      <c r="U228" s="20">
        <f t="shared" si="38"/>
        <v>12.462857142857143</v>
      </c>
    </row>
    <row r="229" spans="1:21" x14ac:dyDescent="0.2">
      <c r="A229" s="9">
        <f t="shared" si="42"/>
        <v>10</v>
      </c>
      <c r="B229" s="1">
        <v>36087</v>
      </c>
      <c r="C229" s="2">
        <v>20.100000000000001</v>
      </c>
      <c r="D229" s="4">
        <f t="shared" si="43"/>
        <v>-8.1648765148507538E-2</v>
      </c>
      <c r="E229" s="100">
        <f t="shared" si="40"/>
        <v>2.4052314283543539</v>
      </c>
      <c r="G229" s="8">
        <f t="shared" si="44"/>
        <v>0</v>
      </c>
      <c r="H229" s="8">
        <f t="shared" si="44"/>
        <v>4.8999999999999986</v>
      </c>
      <c r="I229" s="8">
        <f t="shared" si="44"/>
        <v>9.8999999999999986</v>
      </c>
      <c r="J229" s="8">
        <f t="shared" si="44"/>
        <v>14.899999999999999</v>
      </c>
      <c r="K229" s="8">
        <f t="shared" si="44"/>
        <v>19.899999999999999</v>
      </c>
      <c r="L229" s="8">
        <f t="shared" si="44"/>
        <v>29.9</v>
      </c>
      <c r="M229" s="8">
        <f t="shared" si="44"/>
        <v>0</v>
      </c>
      <c r="N229" s="8">
        <f t="shared" si="44"/>
        <v>0</v>
      </c>
      <c r="O229" s="8">
        <f t="shared" si="44"/>
        <v>0</v>
      </c>
      <c r="P229" s="8">
        <f t="shared" si="44"/>
        <v>0</v>
      </c>
      <c r="Q229" s="8">
        <f t="shared" si="44"/>
        <v>0</v>
      </c>
      <c r="R229" s="8">
        <f t="shared" si="44"/>
        <v>0</v>
      </c>
      <c r="S229" s="21">
        <f t="shared" si="37"/>
        <v>10</v>
      </c>
      <c r="T229" s="19">
        <f>VLOOKUP($B229,Gas!$B$3:$E$2506,2)</f>
        <v>1.63</v>
      </c>
      <c r="U229" s="20">
        <f t="shared" si="38"/>
        <v>12.331288343558285</v>
      </c>
    </row>
    <row r="230" spans="1:21" x14ac:dyDescent="0.2">
      <c r="A230" s="9">
        <f t="shared" si="42"/>
        <v>10</v>
      </c>
      <c r="B230" s="1">
        <v>36088</v>
      </c>
      <c r="C230" s="2">
        <v>18.920000000000002</v>
      </c>
      <c r="D230" s="4">
        <f t="shared" si="43"/>
        <v>-6.0500251441297823E-2</v>
      </c>
      <c r="E230" s="100">
        <f t="shared" si="40"/>
        <v>1.9265187484514088</v>
      </c>
      <c r="G230" s="8">
        <f t="shared" si="44"/>
        <v>1.0799999999999983</v>
      </c>
      <c r="H230" s="8">
        <f t="shared" si="44"/>
        <v>6.0799999999999983</v>
      </c>
      <c r="I230" s="8">
        <f t="shared" si="44"/>
        <v>11.079999999999998</v>
      </c>
      <c r="J230" s="8">
        <f t="shared" si="44"/>
        <v>16.079999999999998</v>
      </c>
      <c r="K230" s="8">
        <f t="shared" si="44"/>
        <v>21.08</v>
      </c>
      <c r="L230" s="8">
        <f t="shared" si="44"/>
        <v>31.08</v>
      </c>
      <c r="M230" s="8">
        <f t="shared" si="44"/>
        <v>0</v>
      </c>
      <c r="N230" s="8">
        <f t="shared" si="44"/>
        <v>0</v>
      </c>
      <c r="O230" s="8">
        <f t="shared" si="44"/>
        <v>0</v>
      </c>
      <c r="P230" s="8">
        <f t="shared" si="44"/>
        <v>0</v>
      </c>
      <c r="Q230" s="8">
        <f t="shared" si="44"/>
        <v>0</v>
      </c>
      <c r="R230" s="8">
        <f t="shared" si="44"/>
        <v>0</v>
      </c>
      <c r="S230" s="21">
        <f t="shared" si="37"/>
        <v>10</v>
      </c>
      <c r="T230" s="19">
        <f>VLOOKUP($B230,Gas!$B$3:$E$2506,2)</f>
        <v>1.7450000000000001</v>
      </c>
      <c r="U230" s="20">
        <f t="shared" si="38"/>
        <v>10.842406876790831</v>
      </c>
    </row>
    <row r="231" spans="1:21" x14ac:dyDescent="0.2">
      <c r="A231" s="9">
        <f t="shared" si="42"/>
        <v>10</v>
      </c>
      <c r="B231" s="1">
        <v>36089</v>
      </c>
      <c r="C231" s="2">
        <v>19.52</v>
      </c>
      <c r="D231" s="4">
        <f t="shared" si="43"/>
        <v>3.1220017361214127E-2</v>
      </c>
      <c r="E231" s="100">
        <f t="shared" si="40"/>
        <v>1.7207818167431701</v>
      </c>
      <c r="G231" s="8">
        <f t="shared" si="44"/>
        <v>0.48000000000000043</v>
      </c>
      <c r="H231" s="8">
        <f t="shared" si="44"/>
        <v>5.48</v>
      </c>
      <c r="I231" s="8">
        <f t="shared" si="44"/>
        <v>10.48</v>
      </c>
      <c r="J231" s="8">
        <f t="shared" si="44"/>
        <v>15.48</v>
      </c>
      <c r="K231" s="8">
        <f t="shared" si="44"/>
        <v>20.48</v>
      </c>
      <c r="L231" s="8">
        <f t="shared" si="44"/>
        <v>30.48</v>
      </c>
      <c r="M231" s="8">
        <f t="shared" si="44"/>
        <v>0</v>
      </c>
      <c r="N231" s="8">
        <f t="shared" si="44"/>
        <v>0</v>
      </c>
      <c r="O231" s="8">
        <f t="shared" si="44"/>
        <v>0</v>
      </c>
      <c r="P231" s="8">
        <f t="shared" si="44"/>
        <v>0</v>
      </c>
      <c r="Q231" s="8">
        <f t="shared" si="44"/>
        <v>0</v>
      </c>
      <c r="R231" s="8">
        <f t="shared" si="44"/>
        <v>0</v>
      </c>
      <c r="S231" s="21">
        <f t="shared" si="37"/>
        <v>10</v>
      </c>
      <c r="T231" s="19">
        <f>VLOOKUP($B231,Gas!$B$3:$E$2506,2)</f>
        <v>1.95</v>
      </c>
      <c r="U231" s="20">
        <f t="shared" si="38"/>
        <v>10.01025641025641</v>
      </c>
    </row>
    <row r="232" spans="1:21" x14ac:dyDescent="0.2">
      <c r="A232" s="9">
        <f t="shared" si="42"/>
        <v>10</v>
      </c>
      <c r="B232" s="1">
        <v>36090</v>
      </c>
      <c r="C232" s="2">
        <v>18.309999999999999</v>
      </c>
      <c r="D232" s="4">
        <f t="shared" si="43"/>
        <v>-6.3992222298527149E-2</v>
      </c>
      <c r="E232" s="100">
        <f t="shared" si="40"/>
        <v>1.6922459772101397</v>
      </c>
      <c r="G232" s="8">
        <f t="shared" si="44"/>
        <v>1.6900000000000013</v>
      </c>
      <c r="H232" s="8">
        <f t="shared" si="44"/>
        <v>6.6900000000000013</v>
      </c>
      <c r="I232" s="8">
        <f t="shared" si="44"/>
        <v>11.690000000000001</v>
      </c>
      <c r="J232" s="8">
        <f t="shared" si="44"/>
        <v>16.690000000000001</v>
      </c>
      <c r="K232" s="8">
        <f t="shared" si="44"/>
        <v>21.69</v>
      </c>
      <c r="L232" s="8">
        <f t="shared" si="44"/>
        <v>31.69</v>
      </c>
      <c r="M232" s="8">
        <f t="shared" si="44"/>
        <v>0</v>
      </c>
      <c r="N232" s="8">
        <f t="shared" si="44"/>
        <v>0</v>
      </c>
      <c r="O232" s="8">
        <f t="shared" si="44"/>
        <v>0</v>
      </c>
      <c r="P232" s="8">
        <f t="shared" si="44"/>
        <v>0</v>
      </c>
      <c r="Q232" s="8">
        <f t="shared" si="44"/>
        <v>0</v>
      </c>
      <c r="R232" s="8">
        <f t="shared" si="44"/>
        <v>0</v>
      </c>
      <c r="S232" s="21">
        <f t="shared" si="37"/>
        <v>10</v>
      </c>
      <c r="T232" s="19">
        <f>VLOOKUP($B232,Gas!$B$3:$E$2506,2)</f>
        <v>2.0299999999999998</v>
      </c>
      <c r="U232" s="20">
        <f t="shared" si="38"/>
        <v>9.0197044334975374</v>
      </c>
    </row>
    <row r="233" spans="1:21" x14ac:dyDescent="0.2">
      <c r="A233" s="9">
        <f t="shared" si="42"/>
        <v>10</v>
      </c>
      <c r="B233" s="1">
        <v>36091</v>
      </c>
      <c r="C233" s="2">
        <v>17.260000000000002</v>
      </c>
      <c r="D233" s="4">
        <f t="shared" si="43"/>
        <v>-5.9055673031137262E-2</v>
      </c>
      <c r="E233" s="100">
        <f t="shared" si="40"/>
        <v>1.6265280234687962</v>
      </c>
      <c r="G233" s="8">
        <f t="shared" si="44"/>
        <v>2.7399999999999984</v>
      </c>
      <c r="H233" s="8">
        <f t="shared" si="44"/>
        <v>7.7399999999999984</v>
      </c>
      <c r="I233" s="8">
        <f t="shared" si="44"/>
        <v>12.739999999999998</v>
      </c>
      <c r="J233" s="8">
        <f t="shared" si="44"/>
        <v>17.739999999999998</v>
      </c>
      <c r="K233" s="8">
        <f t="shared" si="44"/>
        <v>22.74</v>
      </c>
      <c r="L233" s="8">
        <f t="shared" si="44"/>
        <v>32.739999999999995</v>
      </c>
      <c r="M233" s="8">
        <f t="shared" si="44"/>
        <v>0</v>
      </c>
      <c r="N233" s="8">
        <f t="shared" si="44"/>
        <v>0</v>
      </c>
      <c r="O233" s="8">
        <f t="shared" si="44"/>
        <v>0</v>
      </c>
      <c r="P233" s="8">
        <f t="shared" si="44"/>
        <v>0</v>
      </c>
      <c r="Q233" s="8">
        <f t="shared" si="44"/>
        <v>0</v>
      </c>
      <c r="R233" s="8">
        <f t="shared" si="44"/>
        <v>0</v>
      </c>
      <c r="S233" s="21">
        <f t="shared" si="37"/>
        <v>10</v>
      </c>
      <c r="T233" s="19">
        <f>VLOOKUP($B233,Gas!$B$3:$E$2506,2)</f>
        <v>1.95</v>
      </c>
      <c r="U233" s="20">
        <f t="shared" si="38"/>
        <v>8.8512820512820518</v>
      </c>
    </row>
    <row r="234" spans="1:21" x14ac:dyDescent="0.2">
      <c r="A234" s="9">
        <f t="shared" si="42"/>
        <v>10</v>
      </c>
      <c r="B234" s="1">
        <v>36094</v>
      </c>
      <c r="C234" s="2">
        <v>16.93</v>
      </c>
      <c r="D234" s="4">
        <f t="shared" si="43"/>
        <v>-1.9304489510238016E-2</v>
      </c>
      <c r="E234" s="100">
        <f t="shared" si="40"/>
        <v>1.6086687493944998</v>
      </c>
      <c r="G234" s="8">
        <f t="shared" si="44"/>
        <v>3.0700000000000003</v>
      </c>
      <c r="H234" s="8">
        <f t="shared" si="44"/>
        <v>8.07</v>
      </c>
      <c r="I234" s="8">
        <f t="shared" si="44"/>
        <v>13.07</v>
      </c>
      <c r="J234" s="8">
        <f t="shared" si="44"/>
        <v>18.07</v>
      </c>
      <c r="K234" s="8">
        <f t="shared" si="44"/>
        <v>23.07</v>
      </c>
      <c r="L234" s="8">
        <f t="shared" si="44"/>
        <v>33.07</v>
      </c>
      <c r="M234" s="8">
        <f t="shared" si="44"/>
        <v>0</v>
      </c>
      <c r="N234" s="8">
        <f t="shared" si="44"/>
        <v>0</v>
      </c>
      <c r="O234" s="8">
        <f t="shared" si="44"/>
        <v>0</v>
      </c>
      <c r="P234" s="8">
        <f t="shared" si="44"/>
        <v>0</v>
      </c>
      <c r="Q234" s="8">
        <f t="shared" si="44"/>
        <v>0</v>
      </c>
      <c r="R234" s="8">
        <f t="shared" si="44"/>
        <v>0</v>
      </c>
      <c r="S234" s="21">
        <f t="shared" si="37"/>
        <v>10</v>
      </c>
      <c r="T234" s="19">
        <f>VLOOKUP($B234,Gas!$B$3:$E$2506,2)</f>
        <v>1.845</v>
      </c>
      <c r="U234" s="20">
        <f t="shared" si="38"/>
        <v>9.176151761517616</v>
      </c>
    </row>
    <row r="235" spans="1:21" x14ac:dyDescent="0.2">
      <c r="A235" s="9">
        <f t="shared" si="42"/>
        <v>10</v>
      </c>
      <c r="B235" s="1">
        <v>36095</v>
      </c>
      <c r="C235" s="2">
        <v>16.37</v>
      </c>
      <c r="D235" s="4">
        <f t="shared" si="43"/>
        <v>-3.3636804762000344E-2</v>
      </c>
      <c r="E235" s="100">
        <f t="shared" si="40"/>
        <v>1.3722294845056915</v>
      </c>
      <c r="G235" s="8">
        <f t="shared" si="44"/>
        <v>3.629999999999999</v>
      </c>
      <c r="H235" s="8">
        <f t="shared" si="44"/>
        <v>8.629999999999999</v>
      </c>
      <c r="I235" s="8">
        <f t="shared" si="44"/>
        <v>13.629999999999999</v>
      </c>
      <c r="J235" s="8">
        <f t="shared" si="44"/>
        <v>18.63</v>
      </c>
      <c r="K235" s="8">
        <f t="shared" si="44"/>
        <v>23.63</v>
      </c>
      <c r="L235" s="8">
        <f t="shared" si="44"/>
        <v>33.629999999999995</v>
      </c>
      <c r="M235" s="8">
        <f t="shared" si="44"/>
        <v>0</v>
      </c>
      <c r="N235" s="8">
        <f t="shared" si="44"/>
        <v>0</v>
      </c>
      <c r="O235" s="8">
        <f t="shared" si="44"/>
        <v>0</v>
      </c>
      <c r="P235" s="8">
        <f t="shared" si="44"/>
        <v>0</v>
      </c>
      <c r="Q235" s="8">
        <f t="shared" si="44"/>
        <v>0</v>
      </c>
      <c r="R235" s="8">
        <f t="shared" si="44"/>
        <v>0</v>
      </c>
      <c r="S235" s="21">
        <f t="shared" si="37"/>
        <v>10</v>
      </c>
      <c r="T235" s="19">
        <f>VLOOKUP($B235,Gas!$B$3:$E$2506,2)</f>
        <v>1.9</v>
      </c>
      <c r="U235" s="20">
        <f t="shared" si="38"/>
        <v>8.6157894736842113</v>
      </c>
    </row>
    <row r="236" spans="1:21" x14ac:dyDescent="0.2">
      <c r="A236" s="9">
        <f t="shared" si="42"/>
        <v>10</v>
      </c>
      <c r="B236" s="1">
        <v>36096</v>
      </c>
      <c r="C236" s="2">
        <v>16.510000000000002</v>
      </c>
      <c r="D236" s="4">
        <f t="shared" si="43"/>
        <v>8.5158665489932089E-3</v>
      </c>
      <c r="E236" s="100">
        <f t="shared" si="40"/>
        <v>1.3731250419480865</v>
      </c>
      <c r="G236" s="8">
        <f t="shared" si="44"/>
        <v>3.4899999999999984</v>
      </c>
      <c r="H236" s="8">
        <f t="shared" si="44"/>
        <v>8.4899999999999984</v>
      </c>
      <c r="I236" s="8">
        <f t="shared" si="44"/>
        <v>13.489999999999998</v>
      </c>
      <c r="J236" s="8">
        <f t="shared" si="44"/>
        <v>18.489999999999998</v>
      </c>
      <c r="K236" s="8">
        <f t="shared" si="44"/>
        <v>23.49</v>
      </c>
      <c r="L236" s="8">
        <f t="shared" si="44"/>
        <v>33.489999999999995</v>
      </c>
      <c r="M236" s="8">
        <f t="shared" si="44"/>
        <v>0</v>
      </c>
      <c r="N236" s="8">
        <f t="shared" si="44"/>
        <v>0</v>
      </c>
      <c r="O236" s="8">
        <f t="shared" si="44"/>
        <v>0</v>
      </c>
      <c r="P236" s="8">
        <f t="shared" si="44"/>
        <v>0</v>
      </c>
      <c r="Q236" s="8">
        <f t="shared" si="44"/>
        <v>0</v>
      </c>
      <c r="R236" s="8">
        <f t="shared" si="44"/>
        <v>0</v>
      </c>
      <c r="S236" s="21">
        <f t="shared" si="37"/>
        <v>10</v>
      </c>
      <c r="T236" s="19">
        <f>VLOOKUP($B236,Gas!$B$3:$E$2506,2)</f>
        <v>1.84</v>
      </c>
      <c r="U236" s="20">
        <f t="shared" si="38"/>
        <v>8.9728260869565215</v>
      </c>
    </row>
    <row r="237" spans="1:21" x14ac:dyDescent="0.2">
      <c r="A237" s="9">
        <f t="shared" si="42"/>
        <v>10</v>
      </c>
      <c r="B237" s="1">
        <v>36097</v>
      </c>
      <c r="C237" s="2">
        <v>19.399999999999999</v>
      </c>
      <c r="D237" s="4">
        <f t="shared" si="43"/>
        <v>0.16130680813724566</v>
      </c>
      <c r="E237" s="100">
        <f t="shared" si="40"/>
        <v>1.5804227679079472</v>
      </c>
      <c r="G237" s="8">
        <f t="shared" ref="G237:O237" si="45">IF(G$1="P",MAX(0,G$2-$C237),IF(G$1="C",MAX(0,$C237-G$2)))</f>
        <v>0.60000000000000142</v>
      </c>
      <c r="H237" s="8">
        <f t="shared" si="45"/>
        <v>5.6000000000000014</v>
      </c>
      <c r="I237" s="8">
        <f t="shared" si="45"/>
        <v>10.600000000000001</v>
      </c>
      <c r="J237" s="8">
        <f t="shared" si="45"/>
        <v>15.600000000000001</v>
      </c>
      <c r="K237" s="8">
        <f t="shared" si="45"/>
        <v>20.6</v>
      </c>
      <c r="L237" s="8">
        <f t="shared" si="45"/>
        <v>30.6</v>
      </c>
      <c r="M237" s="8">
        <f t="shared" si="45"/>
        <v>0</v>
      </c>
      <c r="N237" s="8">
        <f t="shared" si="45"/>
        <v>0</v>
      </c>
      <c r="O237" s="8">
        <f t="shared" si="45"/>
        <v>0</v>
      </c>
      <c r="P237" s="8">
        <f t="shared" ref="G237:R258" si="46">IF(P$1="P",MAX(0,P$2-$C237),IF(P$1="C",MAX(0,$C237-P$2)))</f>
        <v>0</v>
      </c>
      <c r="Q237" s="8">
        <f t="shared" si="46"/>
        <v>0</v>
      </c>
      <c r="R237" s="8">
        <f t="shared" si="46"/>
        <v>0</v>
      </c>
      <c r="S237" s="21">
        <f t="shared" si="37"/>
        <v>10</v>
      </c>
      <c r="T237" s="19">
        <f>VLOOKUP($B237,Gas!$B$3:$E$2506,2)</f>
        <v>1.69</v>
      </c>
      <c r="U237" s="20">
        <f t="shared" si="38"/>
        <v>11.479289940828401</v>
      </c>
    </row>
    <row r="238" spans="1:21" x14ac:dyDescent="0.2">
      <c r="A238" s="9">
        <f t="shared" si="42"/>
        <v>10</v>
      </c>
      <c r="B238" s="1">
        <v>36098</v>
      </c>
      <c r="C238" s="2">
        <v>18.649999999999999</v>
      </c>
      <c r="D238" s="4">
        <f t="shared" si="43"/>
        <v>-3.9426919979457874E-2</v>
      </c>
      <c r="E238" s="100">
        <f t="shared" si="40"/>
        <v>1.1252793092242483</v>
      </c>
      <c r="G238" s="8">
        <f t="shared" si="46"/>
        <v>1.3500000000000014</v>
      </c>
      <c r="H238" s="8">
        <f t="shared" si="46"/>
        <v>6.3500000000000014</v>
      </c>
      <c r="I238" s="8">
        <f t="shared" si="46"/>
        <v>11.350000000000001</v>
      </c>
      <c r="J238" s="8">
        <f t="shared" si="46"/>
        <v>16.350000000000001</v>
      </c>
      <c r="K238" s="8">
        <f t="shared" si="46"/>
        <v>21.35</v>
      </c>
      <c r="L238" s="8">
        <f t="shared" si="46"/>
        <v>31.35</v>
      </c>
      <c r="M238" s="8">
        <f t="shared" si="46"/>
        <v>0</v>
      </c>
      <c r="N238" s="8">
        <f t="shared" si="46"/>
        <v>0</v>
      </c>
      <c r="O238" s="8">
        <f t="shared" si="46"/>
        <v>0</v>
      </c>
      <c r="P238" s="8">
        <f t="shared" si="46"/>
        <v>0</v>
      </c>
      <c r="Q238" s="8">
        <f t="shared" si="46"/>
        <v>0</v>
      </c>
      <c r="R238" s="8">
        <f t="shared" si="46"/>
        <v>0</v>
      </c>
      <c r="S238" s="21">
        <f t="shared" si="37"/>
        <v>10</v>
      </c>
      <c r="T238" s="19">
        <f>VLOOKUP($B238,Gas!$B$3:$E$2506,2)</f>
        <v>1.72</v>
      </c>
      <c r="U238" s="20">
        <f t="shared" si="38"/>
        <v>10.843023255813954</v>
      </c>
    </row>
    <row r="239" spans="1:21" x14ac:dyDescent="0.2">
      <c r="A239" s="9">
        <f t="shared" si="42"/>
        <v>11</v>
      </c>
      <c r="B239" s="1">
        <v>36101</v>
      </c>
      <c r="C239" s="2">
        <v>21.33</v>
      </c>
      <c r="D239" s="4">
        <f t="shared" si="43"/>
        <v>0.13426838639343458</v>
      </c>
      <c r="E239" s="100">
        <f t="shared" si="40"/>
        <v>1.280665621016815</v>
      </c>
      <c r="G239" s="8">
        <f t="shared" si="46"/>
        <v>0</v>
      </c>
      <c r="H239" s="8">
        <f t="shared" si="46"/>
        <v>3.6700000000000017</v>
      </c>
      <c r="I239" s="8">
        <f t="shared" si="46"/>
        <v>8.6700000000000017</v>
      </c>
      <c r="J239" s="8">
        <f t="shared" si="46"/>
        <v>13.670000000000002</v>
      </c>
      <c r="K239" s="8">
        <f t="shared" si="46"/>
        <v>18.670000000000002</v>
      </c>
      <c r="L239" s="8">
        <f t="shared" si="46"/>
        <v>28.67</v>
      </c>
      <c r="M239" s="8">
        <f t="shared" si="46"/>
        <v>0</v>
      </c>
      <c r="N239" s="8">
        <f t="shared" si="46"/>
        <v>0</v>
      </c>
      <c r="O239" s="8">
        <f t="shared" si="46"/>
        <v>0</v>
      </c>
      <c r="P239" s="8">
        <f t="shared" si="46"/>
        <v>0</v>
      </c>
      <c r="Q239" s="8">
        <f t="shared" si="46"/>
        <v>0</v>
      </c>
      <c r="R239" s="8">
        <f t="shared" si="46"/>
        <v>0</v>
      </c>
      <c r="S239" s="21">
        <f t="shared" si="37"/>
        <v>11</v>
      </c>
      <c r="T239" s="19">
        <f>VLOOKUP($B239,Gas!$B$3:$E$2506,2)</f>
        <v>1.7549999999999999</v>
      </c>
      <c r="U239" s="20">
        <f t="shared" si="38"/>
        <v>12.153846153846153</v>
      </c>
    </row>
    <row r="240" spans="1:21" x14ac:dyDescent="0.2">
      <c r="A240" s="9">
        <f t="shared" si="42"/>
        <v>11</v>
      </c>
      <c r="B240" s="1">
        <v>36102</v>
      </c>
      <c r="C240" s="2">
        <v>21.86</v>
      </c>
      <c r="D240" s="4">
        <f t="shared" si="43"/>
        <v>2.4543950265133414E-2</v>
      </c>
      <c r="E240" s="100">
        <f t="shared" si="40"/>
        <v>1.2276037833795928</v>
      </c>
      <c r="G240" s="8">
        <f t="shared" si="46"/>
        <v>0</v>
      </c>
      <c r="H240" s="8">
        <f t="shared" si="46"/>
        <v>3.1400000000000006</v>
      </c>
      <c r="I240" s="8">
        <f t="shared" si="46"/>
        <v>8.14</v>
      </c>
      <c r="J240" s="8">
        <f t="shared" si="46"/>
        <v>13.14</v>
      </c>
      <c r="K240" s="8">
        <f t="shared" si="46"/>
        <v>18.14</v>
      </c>
      <c r="L240" s="8">
        <f t="shared" si="46"/>
        <v>28.14</v>
      </c>
      <c r="M240" s="8">
        <f t="shared" si="46"/>
        <v>0</v>
      </c>
      <c r="N240" s="8">
        <f t="shared" si="46"/>
        <v>0</v>
      </c>
      <c r="O240" s="8">
        <f t="shared" si="46"/>
        <v>0</v>
      </c>
      <c r="P240" s="8">
        <f t="shared" si="46"/>
        <v>0</v>
      </c>
      <c r="Q240" s="8">
        <f t="shared" si="46"/>
        <v>0</v>
      </c>
      <c r="R240" s="8">
        <f t="shared" si="46"/>
        <v>0</v>
      </c>
      <c r="S240" s="21">
        <f t="shared" si="37"/>
        <v>11</v>
      </c>
      <c r="T240" s="19">
        <f>VLOOKUP($B240,Gas!$B$3:$E$2506,2)</f>
        <v>1.8</v>
      </c>
      <c r="U240" s="20">
        <f t="shared" si="38"/>
        <v>12.144444444444444</v>
      </c>
    </row>
    <row r="241" spans="1:21" x14ac:dyDescent="0.2">
      <c r="A241" s="9">
        <f t="shared" si="42"/>
        <v>11</v>
      </c>
      <c r="B241" s="1">
        <v>36103</v>
      </c>
      <c r="C241" s="2">
        <v>23.33</v>
      </c>
      <c r="D241" s="4">
        <f t="shared" si="43"/>
        <v>6.5081603284946027E-2</v>
      </c>
      <c r="E241" s="100">
        <f t="shared" si="40"/>
        <v>1.2518927502284896</v>
      </c>
      <c r="G241" s="8">
        <f t="shared" si="46"/>
        <v>0</v>
      </c>
      <c r="H241" s="8">
        <f t="shared" si="46"/>
        <v>1.6700000000000017</v>
      </c>
      <c r="I241" s="8">
        <f t="shared" si="46"/>
        <v>6.6700000000000017</v>
      </c>
      <c r="J241" s="8">
        <f t="shared" si="46"/>
        <v>11.670000000000002</v>
      </c>
      <c r="K241" s="8">
        <f t="shared" si="46"/>
        <v>16.670000000000002</v>
      </c>
      <c r="L241" s="8">
        <f t="shared" si="46"/>
        <v>26.67</v>
      </c>
      <c r="M241" s="8">
        <f t="shared" si="46"/>
        <v>0</v>
      </c>
      <c r="N241" s="8">
        <f t="shared" si="46"/>
        <v>0</v>
      </c>
      <c r="O241" s="8">
        <f t="shared" si="46"/>
        <v>0</v>
      </c>
      <c r="P241" s="8">
        <f t="shared" si="46"/>
        <v>0</v>
      </c>
      <c r="Q241" s="8">
        <f t="shared" si="46"/>
        <v>0</v>
      </c>
      <c r="R241" s="8">
        <f t="shared" si="46"/>
        <v>0</v>
      </c>
      <c r="S241" s="21">
        <f t="shared" si="37"/>
        <v>11</v>
      </c>
      <c r="T241" s="19">
        <f>VLOOKUP($B241,Gas!$B$3:$E$2506,2)</f>
        <v>2.08</v>
      </c>
      <c r="U241" s="20">
        <f t="shared" si="38"/>
        <v>11.216346153846153</v>
      </c>
    </row>
    <row r="242" spans="1:21" x14ac:dyDescent="0.2">
      <c r="A242" s="9">
        <f t="shared" si="42"/>
        <v>11</v>
      </c>
      <c r="B242" s="1">
        <v>36104</v>
      </c>
      <c r="C242" s="2">
        <v>25.89</v>
      </c>
      <c r="D242" s="4">
        <f t="shared" si="43"/>
        <v>0.10411670773010769</v>
      </c>
      <c r="E242" s="100">
        <f t="shared" si="40"/>
        <v>1.2286500964648681</v>
      </c>
      <c r="G242" s="8">
        <f t="shared" si="46"/>
        <v>0</v>
      </c>
      <c r="H242" s="8">
        <f t="shared" si="46"/>
        <v>0</v>
      </c>
      <c r="I242" s="8">
        <f t="shared" si="46"/>
        <v>4.1099999999999994</v>
      </c>
      <c r="J242" s="8">
        <f t="shared" si="46"/>
        <v>9.11</v>
      </c>
      <c r="K242" s="8">
        <f t="shared" si="46"/>
        <v>14.11</v>
      </c>
      <c r="L242" s="8">
        <f t="shared" si="46"/>
        <v>24.11</v>
      </c>
      <c r="M242" s="8">
        <f t="shared" si="46"/>
        <v>0.89000000000000057</v>
      </c>
      <c r="N242" s="8">
        <f t="shared" si="46"/>
        <v>0</v>
      </c>
      <c r="O242" s="8">
        <f t="shared" si="46"/>
        <v>0</v>
      </c>
      <c r="P242" s="8">
        <f t="shared" si="46"/>
        <v>0</v>
      </c>
      <c r="Q242" s="8">
        <f t="shared" si="46"/>
        <v>0</v>
      </c>
      <c r="R242" s="8">
        <f t="shared" si="46"/>
        <v>0</v>
      </c>
      <c r="S242" s="21">
        <f t="shared" si="37"/>
        <v>11</v>
      </c>
      <c r="T242" s="19">
        <f>VLOOKUP($B242,Gas!$B$3:$E$2506,2)</f>
        <v>2.11</v>
      </c>
      <c r="U242" s="20">
        <f t="shared" si="38"/>
        <v>12.270142180094787</v>
      </c>
    </row>
    <row r="243" spans="1:21" x14ac:dyDescent="0.2">
      <c r="A243" s="9">
        <f t="shared" si="42"/>
        <v>11</v>
      </c>
      <c r="B243" s="1">
        <v>36105</v>
      </c>
      <c r="C243" s="2">
        <v>23.03</v>
      </c>
      <c r="D243" s="4">
        <f t="shared" si="43"/>
        <v>-0.11705907993085236</v>
      </c>
      <c r="E243" s="100">
        <f t="shared" si="40"/>
        <v>1.3768151633266923</v>
      </c>
      <c r="G243" s="8">
        <f t="shared" si="46"/>
        <v>0</v>
      </c>
      <c r="H243" s="8">
        <f t="shared" si="46"/>
        <v>1.9699999999999989</v>
      </c>
      <c r="I243" s="8">
        <f t="shared" si="46"/>
        <v>6.9699999999999989</v>
      </c>
      <c r="J243" s="8">
        <f t="shared" si="46"/>
        <v>11.969999999999999</v>
      </c>
      <c r="K243" s="8">
        <f t="shared" si="46"/>
        <v>16.97</v>
      </c>
      <c r="L243" s="8">
        <f t="shared" si="46"/>
        <v>26.97</v>
      </c>
      <c r="M243" s="8">
        <f t="shared" si="46"/>
        <v>0</v>
      </c>
      <c r="N243" s="8">
        <f t="shared" si="46"/>
        <v>0</v>
      </c>
      <c r="O243" s="8">
        <f t="shared" si="46"/>
        <v>0</v>
      </c>
      <c r="P243" s="8">
        <f t="shared" si="46"/>
        <v>0</v>
      </c>
      <c r="Q243" s="8">
        <f t="shared" si="46"/>
        <v>0</v>
      </c>
      <c r="R243" s="8">
        <f t="shared" si="46"/>
        <v>0</v>
      </c>
      <c r="S243" s="21">
        <f t="shared" si="37"/>
        <v>11</v>
      </c>
      <c r="T243" s="19">
        <f>VLOOKUP($B243,Gas!$B$3:$E$2506,2)</f>
        <v>2.25</v>
      </c>
      <c r="U243" s="20">
        <f t="shared" si="38"/>
        <v>10.235555555555557</v>
      </c>
    </row>
    <row r="244" spans="1:21" x14ac:dyDescent="0.2">
      <c r="A244" s="9">
        <f t="shared" si="42"/>
        <v>11</v>
      </c>
      <c r="B244" s="1">
        <v>36108</v>
      </c>
      <c r="C244" s="2">
        <v>22.51</v>
      </c>
      <c r="D244" s="4">
        <f t="shared" si="43"/>
        <v>-2.2838058913952942E-2</v>
      </c>
      <c r="E244" s="100">
        <f t="shared" si="40"/>
        <v>1.3803562878899451</v>
      </c>
      <c r="G244" s="8">
        <f t="shared" si="46"/>
        <v>0</v>
      </c>
      <c r="H244" s="8">
        <f t="shared" si="46"/>
        <v>2.4899999999999984</v>
      </c>
      <c r="I244" s="8">
        <f t="shared" si="46"/>
        <v>7.4899999999999984</v>
      </c>
      <c r="J244" s="8">
        <f t="shared" si="46"/>
        <v>12.489999999999998</v>
      </c>
      <c r="K244" s="8">
        <f t="shared" si="46"/>
        <v>17.489999999999998</v>
      </c>
      <c r="L244" s="8">
        <f t="shared" si="46"/>
        <v>27.49</v>
      </c>
      <c r="M244" s="8">
        <f t="shared" si="46"/>
        <v>0</v>
      </c>
      <c r="N244" s="8">
        <f t="shared" si="46"/>
        <v>0</v>
      </c>
      <c r="O244" s="8">
        <f t="shared" si="46"/>
        <v>0</v>
      </c>
      <c r="P244" s="8">
        <f t="shared" si="46"/>
        <v>0</v>
      </c>
      <c r="Q244" s="8">
        <f t="shared" si="46"/>
        <v>0</v>
      </c>
      <c r="R244" s="8">
        <f t="shared" si="46"/>
        <v>0</v>
      </c>
      <c r="S244" s="21">
        <f t="shared" si="37"/>
        <v>11</v>
      </c>
      <c r="T244" s="19">
        <f>VLOOKUP($B244,Gas!$B$3:$E$2506,2)</f>
        <v>2.25</v>
      </c>
      <c r="U244" s="20">
        <f t="shared" si="38"/>
        <v>10.004444444444445</v>
      </c>
    </row>
    <row r="245" spans="1:21" x14ac:dyDescent="0.2">
      <c r="A245" s="9">
        <f t="shared" si="42"/>
        <v>11</v>
      </c>
      <c r="B245" s="1">
        <v>36109</v>
      </c>
      <c r="C245" s="2">
        <v>19.079999999999998</v>
      </c>
      <c r="D245" s="4">
        <f t="shared" si="43"/>
        <v>-0.16531898889850061</v>
      </c>
      <c r="E245" s="100">
        <f t="shared" si="40"/>
        <v>1.6713371604702998</v>
      </c>
      <c r="G245" s="8">
        <f t="shared" si="46"/>
        <v>0.92000000000000171</v>
      </c>
      <c r="H245" s="8">
        <f t="shared" si="46"/>
        <v>5.9200000000000017</v>
      </c>
      <c r="I245" s="8">
        <f t="shared" si="46"/>
        <v>10.920000000000002</v>
      </c>
      <c r="J245" s="8">
        <f t="shared" si="46"/>
        <v>15.920000000000002</v>
      </c>
      <c r="K245" s="8">
        <f t="shared" si="46"/>
        <v>20.92</v>
      </c>
      <c r="L245" s="8">
        <f t="shared" si="46"/>
        <v>30.92</v>
      </c>
      <c r="M245" s="8">
        <f t="shared" si="46"/>
        <v>0</v>
      </c>
      <c r="N245" s="8">
        <f t="shared" si="46"/>
        <v>0</v>
      </c>
      <c r="O245" s="8">
        <f t="shared" si="46"/>
        <v>0</v>
      </c>
      <c r="P245" s="8">
        <f t="shared" si="46"/>
        <v>0</v>
      </c>
      <c r="Q245" s="8">
        <f t="shared" si="46"/>
        <v>0</v>
      </c>
      <c r="R245" s="8">
        <f t="shared" si="46"/>
        <v>0</v>
      </c>
      <c r="S245" s="21">
        <f t="shared" si="37"/>
        <v>11</v>
      </c>
      <c r="T245" s="19">
        <f>VLOOKUP($B245,Gas!$B$3:$E$2506,2)</f>
        <v>2.27</v>
      </c>
      <c r="U245" s="20">
        <f t="shared" si="38"/>
        <v>8.4052863436123335</v>
      </c>
    </row>
    <row r="246" spans="1:21" x14ac:dyDescent="0.2">
      <c r="A246" s="9">
        <f t="shared" si="42"/>
        <v>11</v>
      </c>
      <c r="B246" s="1">
        <v>36110</v>
      </c>
      <c r="C246" s="2">
        <v>20.52</v>
      </c>
      <c r="D246" s="4">
        <f t="shared" si="43"/>
        <v>7.2759354282428301E-2</v>
      </c>
      <c r="E246" s="100">
        <f t="shared" si="40"/>
        <v>1.6947765349078669</v>
      </c>
      <c r="G246" s="8">
        <f t="shared" si="46"/>
        <v>0</v>
      </c>
      <c r="H246" s="8">
        <f t="shared" si="46"/>
        <v>4.4800000000000004</v>
      </c>
      <c r="I246" s="8">
        <f t="shared" si="46"/>
        <v>9.48</v>
      </c>
      <c r="J246" s="8">
        <f t="shared" si="46"/>
        <v>14.48</v>
      </c>
      <c r="K246" s="8">
        <f t="shared" si="46"/>
        <v>19.48</v>
      </c>
      <c r="L246" s="8">
        <f t="shared" si="46"/>
        <v>29.48</v>
      </c>
      <c r="M246" s="8">
        <f t="shared" si="46"/>
        <v>0</v>
      </c>
      <c r="N246" s="8">
        <f t="shared" si="46"/>
        <v>0</v>
      </c>
      <c r="O246" s="8">
        <f t="shared" si="46"/>
        <v>0</v>
      </c>
      <c r="P246" s="8">
        <f t="shared" si="46"/>
        <v>0</v>
      </c>
      <c r="Q246" s="8">
        <f t="shared" si="46"/>
        <v>0</v>
      </c>
      <c r="R246" s="8">
        <f t="shared" si="46"/>
        <v>0</v>
      </c>
      <c r="S246" s="21">
        <f t="shared" si="37"/>
        <v>11</v>
      </c>
      <c r="T246" s="19">
        <f>VLOOKUP($B246,Gas!$B$3:$E$2506,2)</f>
        <v>2.2749999999999999</v>
      </c>
      <c r="U246" s="20">
        <f t="shared" si="38"/>
        <v>9.0197802197802197</v>
      </c>
    </row>
    <row r="247" spans="1:21" x14ac:dyDescent="0.2">
      <c r="A247" s="9">
        <f t="shared" si="42"/>
        <v>11</v>
      </c>
      <c r="B247" s="1">
        <v>36111</v>
      </c>
      <c r="C247" s="2">
        <v>24.56</v>
      </c>
      <c r="D247" s="4">
        <f t="shared" si="43"/>
        <v>0.17971908297637296</v>
      </c>
      <c r="E247" s="100">
        <f t="shared" si="40"/>
        <v>1.7388222492971444</v>
      </c>
      <c r="G247" s="8">
        <f t="shared" si="46"/>
        <v>0</v>
      </c>
      <c r="H247" s="8">
        <f t="shared" si="46"/>
        <v>0.44000000000000128</v>
      </c>
      <c r="I247" s="8">
        <f t="shared" si="46"/>
        <v>5.4400000000000013</v>
      </c>
      <c r="J247" s="8">
        <f t="shared" si="46"/>
        <v>10.440000000000001</v>
      </c>
      <c r="K247" s="8">
        <f t="shared" si="46"/>
        <v>15.440000000000001</v>
      </c>
      <c r="L247" s="8">
        <f t="shared" si="46"/>
        <v>25.44</v>
      </c>
      <c r="M247" s="8">
        <f t="shared" si="46"/>
        <v>0</v>
      </c>
      <c r="N247" s="8">
        <f t="shared" si="46"/>
        <v>0</v>
      </c>
      <c r="O247" s="8">
        <f t="shared" si="46"/>
        <v>0</v>
      </c>
      <c r="P247" s="8">
        <f t="shared" si="46"/>
        <v>0</v>
      </c>
      <c r="Q247" s="8">
        <f t="shared" si="46"/>
        <v>0</v>
      </c>
      <c r="R247" s="8">
        <f t="shared" si="46"/>
        <v>0</v>
      </c>
      <c r="S247" s="21">
        <f t="shared" si="37"/>
        <v>11</v>
      </c>
      <c r="T247" s="19">
        <f>VLOOKUP($B247,Gas!$B$3:$E$2506,2)</f>
        <v>2.335</v>
      </c>
      <c r="U247" s="20">
        <f t="shared" si="38"/>
        <v>10.518201284796573</v>
      </c>
    </row>
    <row r="248" spans="1:21" x14ac:dyDescent="0.2">
      <c r="A248" s="9">
        <f t="shared" si="42"/>
        <v>11</v>
      </c>
      <c r="B248" s="1">
        <v>36112</v>
      </c>
      <c r="C248" s="2">
        <v>23.91</v>
      </c>
      <c r="D248" s="4">
        <f t="shared" si="43"/>
        <v>-2.6822321808708305E-2</v>
      </c>
      <c r="E248" s="100">
        <f t="shared" si="40"/>
        <v>1.7272378379641982</v>
      </c>
      <c r="G248" s="8">
        <f t="shared" si="46"/>
        <v>0</v>
      </c>
      <c r="H248" s="8">
        <f t="shared" si="46"/>
        <v>1.0899999999999999</v>
      </c>
      <c r="I248" s="8">
        <f t="shared" si="46"/>
        <v>6.09</v>
      </c>
      <c r="J248" s="8">
        <f t="shared" si="46"/>
        <v>11.09</v>
      </c>
      <c r="K248" s="8">
        <f t="shared" si="46"/>
        <v>16.09</v>
      </c>
      <c r="L248" s="8">
        <f t="shared" si="46"/>
        <v>26.09</v>
      </c>
      <c r="M248" s="8">
        <f t="shared" si="46"/>
        <v>0</v>
      </c>
      <c r="N248" s="8">
        <f t="shared" si="46"/>
        <v>0</v>
      </c>
      <c r="O248" s="8">
        <f t="shared" si="46"/>
        <v>0</v>
      </c>
      <c r="P248" s="8">
        <f t="shared" si="46"/>
        <v>0</v>
      </c>
      <c r="Q248" s="8">
        <f t="shared" si="46"/>
        <v>0</v>
      </c>
      <c r="R248" s="8">
        <f t="shared" si="46"/>
        <v>0</v>
      </c>
      <c r="S248" s="21">
        <f t="shared" si="37"/>
        <v>11</v>
      </c>
      <c r="T248" s="19">
        <f>VLOOKUP($B248,Gas!$B$3:$E$2506,2)</f>
        <v>2.23</v>
      </c>
      <c r="U248" s="20">
        <f t="shared" si="38"/>
        <v>10.721973094170403</v>
      </c>
    </row>
    <row r="249" spans="1:21" x14ac:dyDescent="0.2">
      <c r="A249" s="9">
        <f t="shared" si="42"/>
        <v>11</v>
      </c>
      <c r="B249" s="1">
        <v>36115</v>
      </c>
      <c r="C249" s="2">
        <v>22.87</v>
      </c>
      <c r="D249" s="4">
        <f t="shared" si="43"/>
        <v>-4.4470773435543572E-2</v>
      </c>
      <c r="E249" s="100">
        <f t="shared" si="40"/>
        <v>1.6417899505758313</v>
      </c>
      <c r="G249" s="8">
        <f t="shared" si="46"/>
        <v>0</v>
      </c>
      <c r="H249" s="8">
        <f t="shared" si="46"/>
        <v>2.129999999999999</v>
      </c>
      <c r="I249" s="8">
        <f t="shared" si="46"/>
        <v>7.129999999999999</v>
      </c>
      <c r="J249" s="8">
        <f t="shared" si="46"/>
        <v>12.129999999999999</v>
      </c>
      <c r="K249" s="8">
        <f t="shared" si="46"/>
        <v>17.13</v>
      </c>
      <c r="L249" s="8">
        <f t="shared" si="46"/>
        <v>27.13</v>
      </c>
      <c r="M249" s="8">
        <f t="shared" si="46"/>
        <v>0</v>
      </c>
      <c r="N249" s="8">
        <f t="shared" si="46"/>
        <v>0</v>
      </c>
      <c r="O249" s="8">
        <f t="shared" si="46"/>
        <v>0</v>
      </c>
      <c r="P249" s="8">
        <f t="shared" si="46"/>
        <v>0</v>
      </c>
      <c r="Q249" s="8">
        <f t="shared" si="46"/>
        <v>0</v>
      </c>
      <c r="R249" s="8">
        <f t="shared" si="46"/>
        <v>0</v>
      </c>
      <c r="S249" s="21">
        <f t="shared" si="37"/>
        <v>11</v>
      </c>
      <c r="T249" s="19">
        <f>VLOOKUP($B249,Gas!$B$3:$E$2506,2)</f>
        <v>2.23</v>
      </c>
      <c r="U249" s="20">
        <f t="shared" si="38"/>
        <v>10.255605381165919</v>
      </c>
    </row>
    <row r="250" spans="1:21" x14ac:dyDescent="0.2">
      <c r="A250" s="9">
        <f t="shared" si="42"/>
        <v>11</v>
      </c>
      <c r="B250" s="1">
        <v>36116</v>
      </c>
      <c r="C250" s="2">
        <v>19.739999999999998</v>
      </c>
      <c r="D250" s="4">
        <f t="shared" si="43"/>
        <v>-0.14717897402935443</v>
      </c>
      <c r="E250" s="100">
        <f t="shared" si="40"/>
        <v>1.806943805787294</v>
      </c>
      <c r="G250" s="8">
        <f t="shared" si="46"/>
        <v>0.26000000000000156</v>
      </c>
      <c r="H250" s="8">
        <f t="shared" si="46"/>
        <v>5.2600000000000016</v>
      </c>
      <c r="I250" s="8">
        <f t="shared" si="46"/>
        <v>10.260000000000002</v>
      </c>
      <c r="J250" s="8">
        <f t="shared" si="46"/>
        <v>15.260000000000002</v>
      </c>
      <c r="K250" s="8">
        <f t="shared" si="46"/>
        <v>20.260000000000002</v>
      </c>
      <c r="L250" s="8">
        <f t="shared" si="46"/>
        <v>30.26</v>
      </c>
      <c r="M250" s="8">
        <f t="shared" si="46"/>
        <v>0</v>
      </c>
      <c r="N250" s="8">
        <f t="shared" si="46"/>
        <v>0</v>
      </c>
      <c r="O250" s="8">
        <f t="shared" si="46"/>
        <v>0</v>
      </c>
      <c r="P250" s="8">
        <f t="shared" si="46"/>
        <v>0</v>
      </c>
      <c r="Q250" s="8">
        <f t="shared" si="46"/>
        <v>0</v>
      </c>
      <c r="R250" s="8">
        <f t="shared" si="46"/>
        <v>0</v>
      </c>
      <c r="S250" s="21">
        <f t="shared" si="37"/>
        <v>11</v>
      </c>
      <c r="T250" s="19">
        <f>VLOOKUP($B250,Gas!$B$3:$E$2506,2)</f>
        <v>2.1949999999999998</v>
      </c>
      <c r="U250" s="20">
        <f t="shared" si="38"/>
        <v>8.9931662870159457</v>
      </c>
    </row>
    <row r="251" spans="1:21" x14ac:dyDescent="0.2">
      <c r="A251" s="9">
        <f t="shared" si="42"/>
        <v>11</v>
      </c>
      <c r="B251" s="1">
        <v>36117</v>
      </c>
      <c r="C251" s="2">
        <v>19.27</v>
      </c>
      <c r="D251" s="4">
        <f t="shared" si="43"/>
        <v>-2.4097551579060416E-2</v>
      </c>
      <c r="E251" s="100">
        <f t="shared" si="40"/>
        <v>1.7580922331109314</v>
      </c>
      <c r="G251" s="8">
        <f t="shared" si="46"/>
        <v>0.73000000000000043</v>
      </c>
      <c r="H251" s="8">
        <f t="shared" si="46"/>
        <v>5.73</v>
      </c>
      <c r="I251" s="8">
        <f t="shared" si="46"/>
        <v>10.73</v>
      </c>
      <c r="J251" s="8">
        <f t="shared" si="46"/>
        <v>15.73</v>
      </c>
      <c r="K251" s="8">
        <f t="shared" si="46"/>
        <v>20.73</v>
      </c>
      <c r="L251" s="8">
        <f t="shared" si="46"/>
        <v>30.73</v>
      </c>
      <c r="M251" s="8">
        <f t="shared" si="46"/>
        <v>0</v>
      </c>
      <c r="N251" s="8">
        <f t="shared" si="46"/>
        <v>0</v>
      </c>
      <c r="O251" s="8">
        <f t="shared" si="46"/>
        <v>0</v>
      </c>
      <c r="P251" s="8">
        <f t="shared" si="46"/>
        <v>0</v>
      </c>
      <c r="Q251" s="8">
        <f t="shared" si="46"/>
        <v>0</v>
      </c>
      <c r="R251" s="8">
        <f t="shared" si="46"/>
        <v>0</v>
      </c>
      <c r="S251" s="21">
        <f t="shared" si="37"/>
        <v>11</v>
      </c>
      <c r="T251" s="19">
        <f>VLOOKUP($B251,Gas!$B$3:$E$2506,2)</f>
        <v>2.125</v>
      </c>
      <c r="U251" s="20">
        <f t="shared" si="38"/>
        <v>9.0682352941176472</v>
      </c>
    </row>
    <row r="252" spans="1:21" x14ac:dyDescent="0.2">
      <c r="A252" s="9">
        <f t="shared" si="42"/>
        <v>11</v>
      </c>
      <c r="B252" s="1">
        <v>36118</v>
      </c>
      <c r="C252" s="2">
        <v>18.71</v>
      </c>
      <c r="D252" s="4">
        <f t="shared" ref="D252:D259" si="47">LN(C252/C251)</f>
        <v>-2.9491342140276725E-2</v>
      </c>
      <c r="E252" s="100">
        <f t="shared" si="40"/>
        <v>1.6193911527164264</v>
      </c>
      <c r="G252" s="8">
        <f t="shared" si="46"/>
        <v>1.2899999999999991</v>
      </c>
      <c r="H252" s="8">
        <f t="shared" si="46"/>
        <v>6.2899999999999991</v>
      </c>
      <c r="I252" s="8">
        <f t="shared" si="46"/>
        <v>11.29</v>
      </c>
      <c r="J252" s="8">
        <f t="shared" si="46"/>
        <v>16.29</v>
      </c>
      <c r="K252" s="8">
        <f t="shared" si="46"/>
        <v>21.29</v>
      </c>
      <c r="L252" s="8">
        <f t="shared" si="46"/>
        <v>31.29</v>
      </c>
      <c r="M252" s="8">
        <f t="shared" si="46"/>
        <v>0</v>
      </c>
      <c r="N252" s="8">
        <f t="shared" si="46"/>
        <v>0</v>
      </c>
      <c r="O252" s="8">
        <f t="shared" si="46"/>
        <v>0</v>
      </c>
      <c r="P252" s="8">
        <f t="shared" si="46"/>
        <v>0</v>
      </c>
      <c r="Q252" s="8">
        <f t="shared" si="46"/>
        <v>0</v>
      </c>
      <c r="R252" s="8">
        <f t="shared" si="46"/>
        <v>0</v>
      </c>
      <c r="S252" s="21">
        <f t="shared" si="37"/>
        <v>11</v>
      </c>
      <c r="T252" s="19">
        <f>VLOOKUP($B252,Gas!$B$3:$E$2506,2)</f>
        <v>2.1</v>
      </c>
      <c r="U252" s="20">
        <f t="shared" si="38"/>
        <v>8.9095238095238098</v>
      </c>
    </row>
    <row r="253" spans="1:21" x14ac:dyDescent="0.2">
      <c r="A253" s="9">
        <f t="shared" si="42"/>
        <v>11</v>
      </c>
      <c r="B253" s="1">
        <v>36119</v>
      </c>
      <c r="C253" s="2">
        <v>20.07</v>
      </c>
      <c r="D253" s="4">
        <f t="shared" si="47"/>
        <v>7.0168022522248519E-2</v>
      </c>
      <c r="E253" s="100">
        <f t="shared" si="40"/>
        <v>1.6183405763075258</v>
      </c>
      <c r="G253" s="8">
        <f t="shared" si="46"/>
        <v>0</v>
      </c>
      <c r="H253" s="8">
        <f t="shared" si="46"/>
        <v>4.93</v>
      </c>
      <c r="I253" s="8">
        <f t="shared" si="46"/>
        <v>9.93</v>
      </c>
      <c r="J253" s="8">
        <f t="shared" si="46"/>
        <v>14.93</v>
      </c>
      <c r="K253" s="8">
        <f t="shared" si="46"/>
        <v>19.93</v>
      </c>
      <c r="L253" s="8">
        <f t="shared" si="46"/>
        <v>29.93</v>
      </c>
      <c r="M253" s="8">
        <f t="shared" si="46"/>
        <v>0</v>
      </c>
      <c r="N253" s="8">
        <f t="shared" si="46"/>
        <v>0</v>
      </c>
      <c r="O253" s="8">
        <f t="shared" si="46"/>
        <v>0</v>
      </c>
      <c r="P253" s="8">
        <f t="shared" si="46"/>
        <v>0</v>
      </c>
      <c r="Q253" s="8">
        <f t="shared" si="46"/>
        <v>0</v>
      </c>
      <c r="R253" s="8">
        <f t="shared" si="46"/>
        <v>0</v>
      </c>
      <c r="S253" s="21">
        <f t="shared" si="37"/>
        <v>11</v>
      </c>
      <c r="T253" s="19">
        <f>VLOOKUP($B253,Gas!$B$3:$E$2506,2)</f>
        <v>2.1150000000000002</v>
      </c>
      <c r="U253" s="20">
        <f t="shared" si="38"/>
        <v>9.4893617021276579</v>
      </c>
    </row>
    <row r="254" spans="1:21" x14ac:dyDescent="0.2">
      <c r="A254" s="9">
        <f t="shared" si="42"/>
        <v>11</v>
      </c>
      <c r="B254" s="1">
        <v>36122</v>
      </c>
      <c r="C254" s="2">
        <v>18.100000000000001</v>
      </c>
      <c r="D254" s="4">
        <f t="shared" si="47"/>
        <v>-0.10331422453646663</v>
      </c>
      <c r="E254" s="100">
        <f t="shared" si="40"/>
        <v>1.6797429408286229</v>
      </c>
      <c r="G254" s="8">
        <f t="shared" si="46"/>
        <v>1.8999999999999986</v>
      </c>
      <c r="H254" s="8">
        <f t="shared" si="46"/>
        <v>6.8999999999999986</v>
      </c>
      <c r="I254" s="8">
        <f t="shared" si="46"/>
        <v>11.899999999999999</v>
      </c>
      <c r="J254" s="8">
        <f t="shared" si="46"/>
        <v>16.899999999999999</v>
      </c>
      <c r="K254" s="8">
        <f t="shared" si="46"/>
        <v>21.9</v>
      </c>
      <c r="L254" s="8">
        <f t="shared" si="46"/>
        <v>31.9</v>
      </c>
      <c r="M254" s="8">
        <f t="shared" si="46"/>
        <v>0</v>
      </c>
      <c r="N254" s="8">
        <f t="shared" si="46"/>
        <v>0</v>
      </c>
      <c r="O254" s="8">
        <f t="shared" si="46"/>
        <v>0</v>
      </c>
      <c r="P254" s="8">
        <f t="shared" si="46"/>
        <v>0</v>
      </c>
      <c r="Q254" s="8">
        <f t="shared" si="46"/>
        <v>0</v>
      </c>
      <c r="R254" s="8">
        <f t="shared" si="46"/>
        <v>0</v>
      </c>
      <c r="S254" s="21">
        <f t="shared" si="37"/>
        <v>11</v>
      </c>
      <c r="T254" s="19">
        <f>VLOOKUP($B254,Gas!$B$3:$E$2506,2)</f>
        <v>2.0950000000000002</v>
      </c>
      <c r="U254" s="20">
        <f t="shared" si="38"/>
        <v>8.6396181384248205</v>
      </c>
    </row>
    <row r="255" spans="1:21" x14ac:dyDescent="0.2">
      <c r="A255" s="9">
        <f t="shared" si="42"/>
        <v>11</v>
      </c>
      <c r="B255" s="1">
        <v>36123</v>
      </c>
      <c r="C255" s="2">
        <v>15.51</v>
      </c>
      <c r="D255" s="4">
        <f t="shared" si="47"/>
        <v>-0.15442696108333268</v>
      </c>
      <c r="E255" s="100">
        <f t="shared" si="40"/>
        <v>1.6545875573055917</v>
      </c>
      <c r="G255" s="8">
        <f t="shared" si="46"/>
        <v>4.49</v>
      </c>
      <c r="H255" s="8">
        <f t="shared" si="46"/>
        <v>9.49</v>
      </c>
      <c r="I255" s="8">
        <f t="shared" si="46"/>
        <v>14.49</v>
      </c>
      <c r="J255" s="8">
        <f t="shared" si="46"/>
        <v>19.490000000000002</v>
      </c>
      <c r="K255" s="8">
        <f t="shared" si="46"/>
        <v>24.490000000000002</v>
      </c>
      <c r="L255" s="8">
        <f t="shared" si="46"/>
        <v>34.49</v>
      </c>
      <c r="M255" s="8">
        <f t="shared" si="46"/>
        <v>0</v>
      </c>
      <c r="N255" s="8">
        <f t="shared" si="46"/>
        <v>0</v>
      </c>
      <c r="O255" s="8">
        <f t="shared" si="46"/>
        <v>0</v>
      </c>
      <c r="P255" s="8">
        <f t="shared" si="46"/>
        <v>0</v>
      </c>
      <c r="Q255" s="8">
        <f t="shared" si="46"/>
        <v>0</v>
      </c>
      <c r="R255" s="8">
        <f t="shared" si="46"/>
        <v>0</v>
      </c>
      <c r="S255" s="21">
        <f t="shared" si="37"/>
        <v>11</v>
      </c>
      <c r="T255" s="19">
        <f>VLOOKUP($B255,Gas!$B$3:$E$2506,2)</f>
        <v>2.0350000000000001</v>
      </c>
      <c r="U255" s="20">
        <f t="shared" si="38"/>
        <v>7.621621621621621</v>
      </c>
    </row>
    <row r="256" spans="1:21" x14ac:dyDescent="0.2">
      <c r="A256" s="9">
        <f t="shared" si="42"/>
        <v>11</v>
      </c>
      <c r="B256" s="1">
        <v>36124</v>
      </c>
      <c r="C256" s="2">
        <v>14.32</v>
      </c>
      <c r="D256" s="4">
        <f t="shared" si="47"/>
        <v>-7.9827815655947904E-2</v>
      </c>
      <c r="E256" s="100">
        <f t="shared" si="40"/>
        <v>1.5897603895904551</v>
      </c>
      <c r="G256" s="8">
        <f t="shared" si="46"/>
        <v>5.68</v>
      </c>
      <c r="H256" s="8">
        <f t="shared" si="46"/>
        <v>10.68</v>
      </c>
      <c r="I256" s="8">
        <f t="shared" si="46"/>
        <v>15.68</v>
      </c>
      <c r="J256" s="8">
        <f t="shared" si="46"/>
        <v>20.68</v>
      </c>
      <c r="K256" s="8">
        <f t="shared" si="46"/>
        <v>25.68</v>
      </c>
      <c r="L256" s="8">
        <f t="shared" si="46"/>
        <v>35.68</v>
      </c>
      <c r="M256" s="8">
        <f t="shared" si="46"/>
        <v>0</v>
      </c>
      <c r="N256" s="8">
        <f t="shared" si="46"/>
        <v>0</v>
      </c>
      <c r="O256" s="8">
        <f t="shared" si="46"/>
        <v>0</v>
      </c>
      <c r="P256" s="8">
        <f t="shared" si="46"/>
        <v>0</v>
      </c>
      <c r="Q256" s="8">
        <f t="shared" si="46"/>
        <v>0</v>
      </c>
      <c r="R256" s="8">
        <f t="shared" si="46"/>
        <v>0</v>
      </c>
      <c r="S256" s="21">
        <f t="shared" si="37"/>
        <v>11</v>
      </c>
      <c r="T256" s="19">
        <f>VLOOKUP($B256,Gas!$B$3:$E$2506,2)</f>
        <v>2.0150000000000001</v>
      </c>
      <c r="U256" s="20">
        <f t="shared" si="38"/>
        <v>7.1066997518610417</v>
      </c>
    </row>
    <row r="257" spans="1:22" x14ac:dyDescent="0.2">
      <c r="A257" s="9">
        <f t="shared" si="42"/>
        <v>11</v>
      </c>
      <c r="B257" s="1">
        <v>36126</v>
      </c>
      <c r="C257" s="2">
        <v>14.3</v>
      </c>
      <c r="D257" s="4">
        <f t="shared" si="47"/>
        <v>-1.3976242666379726E-3</v>
      </c>
      <c r="E257" s="100">
        <f t="shared" si="40"/>
        <v>1.0849444617599791</v>
      </c>
      <c r="G257" s="8">
        <f t="shared" si="46"/>
        <v>5.6999999999999993</v>
      </c>
      <c r="H257" s="8">
        <f t="shared" si="46"/>
        <v>10.7</v>
      </c>
      <c r="I257" s="8">
        <f t="shared" si="46"/>
        <v>15.7</v>
      </c>
      <c r="J257" s="8">
        <f t="shared" si="46"/>
        <v>20.7</v>
      </c>
      <c r="K257" s="8">
        <f t="shared" si="46"/>
        <v>25.7</v>
      </c>
      <c r="L257" s="8">
        <f t="shared" si="46"/>
        <v>35.700000000000003</v>
      </c>
      <c r="M257" s="8">
        <f t="shared" si="46"/>
        <v>0</v>
      </c>
      <c r="N257" s="8">
        <f t="shared" si="46"/>
        <v>0</v>
      </c>
      <c r="O257" s="8">
        <f t="shared" si="46"/>
        <v>0</v>
      </c>
      <c r="P257" s="8">
        <f t="shared" si="46"/>
        <v>0</v>
      </c>
      <c r="Q257" s="8">
        <f t="shared" si="46"/>
        <v>0</v>
      </c>
      <c r="R257" s="8">
        <f t="shared" si="46"/>
        <v>0</v>
      </c>
      <c r="S257" s="21">
        <f t="shared" si="37"/>
        <v>11</v>
      </c>
      <c r="T257" s="19">
        <f>VLOOKUP($B257,Gas!$B$3:$E$2506,2)</f>
        <v>1.87</v>
      </c>
      <c r="U257" s="20">
        <f t="shared" si="38"/>
        <v>7.6470588235294121</v>
      </c>
    </row>
    <row r="258" spans="1:22" x14ac:dyDescent="0.2">
      <c r="A258" s="9">
        <f t="shared" si="42"/>
        <v>11</v>
      </c>
      <c r="B258" s="1">
        <v>36129</v>
      </c>
      <c r="C258" s="2">
        <v>17.43</v>
      </c>
      <c r="D258" s="4">
        <f t="shared" si="47"/>
        <v>0.19793332226606791</v>
      </c>
      <c r="E258" s="100">
        <f t="shared" si="40"/>
        <v>1.6674553354680615</v>
      </c>
      <c r="G258" s="8">
        <f t="shared" si="46"/>
        <v>2.5700000000000003</v>
      </c>
      <c r="H258" s="8">
        <f t="shared" si="46"/>
        <v>7.57</v>
      </c>
      <c r="I258" s="8">
        <f t="shared" si="46"/>
        <v>12.57</v>
      </c>
      <c r="J258" s="8">
        <f t="shared" si="46"/>
        <v>17.57</v>
      </c>
      <c r="K258" s="8">
        <f t="shared" si="46"/>
        <v>22.57</v>
      </c>
      <c r="L258" s="8">
        <f t="shared" si="46"/>
        <v>32.57</v>
      </c>
      <c r="M258" s="8">
        <f t="shared" si="46"/>
        <v>0</v>
      </c>
      <c r="N258" s="8">
        <f t="shared" si="46"/>
        <v>0</v>
      </c>
      <c r="O258" s="8">
        <f t="shared" si="46"/>
        <v>0</v>
      </c>
      <c r="P258" s="8">
        <f t="shared" si="46"/>
        <v>0</v>
      </c>
      <c r="Q258" s="8">
        <f t="shared" si="46"/>
        <v>0</v>
      </c>
      <c r="R258" s="8">
        <f t="shared" si="46"/>
        <v>0</v>
      </c>
      <c r="S258" s="21">
        <f t="shared" si="37"/>
        <v>11</v>
      </c>
      <c r="T258" s="19">
        <f>VLOOKUP($B258,Gas!$B$3:$E$2506,2)</f>
        <v>1.87</v>
      </c>
      <c r="U258" s="20">
        <f t="shared" si="38"/>
        <v>9.3208556149732615</v>
      </c>
    </row>
    <row r="259" spans="1:22" x14ac:dyDescent="0.2">
      <c r="A259" s="9">
        <f>MONTH(B259)+(YEAR(B259)-1998)*12</f>
        <v>12</v>
      </c>
      <c r="B259" s="1">
        <v>36130</v>
      </c>
      <c r="C259" s="2">
        <v>16.72</v>
      </c>
      <c r="D259" s="4">
        <f t="shared" si="47"/>
        <v>-4.1587251875374036E-2</v>
      </c>
      <c r="E259" s="100">
        <f t="shared" si="40"/>
        <v>1.6668998128751602</v>
      </c>
      <c r="F259" s="2"/>
      <c r="G259" s="8">
        <f t="shared" ref="G259:R274" si="48">IF(G$1="P",MAX(0,G$2-$C259),IF(G$1="C",MAX(0,$C259-G$2)))</f>
        <v>3.2800000000000011</v>
      </c>
      <c r="H259" s="8">
        <f t="shared" si="48"/>
        <v>8.2800000000000011</v>
      </c>
      <c r="I259" s="8">
        <f t="shared" si="48"/>
        <v>13.280000000000001</v>
      </c>
      <c r="J259" s="8">
        <f t="shared" si="48"/>
        <v>18.28</v>
      </c>
      <c r="K259" s="8">
        <f t="shared" si="48"/>
        <v>23.28</v>
      </c>
      <c r="L259" s="8">
        <f t="shared" si="48"/>
        <v>33.28</v>
      </c>
      <c r="M259" s="8">
        <f t="shared" si="48"/>
        <v>0</v>
      </c>
      <c r="N259" s="8">
        <f t="shared" si="48"/>
        <v>0</v>
      </c>
      <c r="O259" s="8">
        <f t="shared" si="48"/>
        <v>0</v>
      </c>
      <c r="P259" s="8">
        <f t="shared" si="48"/>
        <v>0</v>
      </c>
      <c r="Q259" s="8">
        <f t="shared" si="48"/>
        <v>0</v>
      </c>
      <c r="R259" s="8">
        <f t="shared" si="48"/>
        <v>0</v>
      </c>
      <c r="S259" s="21">
        <f>A259</f>
        <v>12</v>
      </c>
      <c r="T259" s="19">
        <f>VLOOKUP($B259,Gas!$B$3:$E$2506,2)</f>
        <v>1.645</v>
      </c>
      <c r="U259" s="20">
        <f>C259/T259</f>
        <v>10.164133738601823</v>
      </c>
      <c r="V259" s="5"/>
    </row>
    <row r="260" spans="1:22" x14ac:dyDescent="0.2">
      <c r="A260" s="9">
        <f t="shared" ref="A260:A407" si="49">MONTH(B260)+(YEAR(B260)-1998)*12</f>
        <v>12</v>
      </c>
      <c r="B260" s="1">
        <v>36131</v>
      </c>
      <c r="C260" s="2">
        <v>16.760000000000002</v>
      </c>
      <c r="D260" s="4">
        <f>LN(C260/C259)</f>
        <v>2.3894873973814854E-3</v>
      </c>
      <c r="E260" s="100">
        <f t="shared" si="40"/>
        <v>1.5411444607878473</v>
      </c>
      <c r="F260" s="2"/>
      <c r="G260" s="8">
        <f t="shared" si="48"/>
        <v>3.2399999999999984</v>
      </c>
      <c r="H260" s="8">
        <f t="shared" si="48"/>
        <v>8.2399999999999984</v>
      </c>
      <c r="I260" s="8">
        <f t="shared" si="48"/>
        <v>13.239999999999998</v>
      </c>
      <c r="J260" s="8">
        <f t="shared" si="48"/>
        <v>18.239999999999998</v>
      </c>
      <c r="K260" s="8">
        <f t="shared" si="48"/>
        <v>23.24</v>
      </c>
      <c r="L260" s="8">
        <f t="shared" si="48"/>
        <v>33.239999999999995</v>
      </c>
      <c r="M260" s="8">
        <f t="shared" si="48"/>
        <v>0</v>
      </c>
      <c r="N260" s="8">
        <f t="shared" si="48"/>
        <v>0</v>
      </c>
      <c r="O260" s="8">
        <f t="shared" si="48"/>
        <v>0</v>
      </c>
      <c r="P260" s="8">
        <f t="shared" si="48"/>
        <v>0</v>
      </c>
      <c r="Q260" s="8">
        <f t="shared" si="48"/>
        <v>0</v>
      </c>
      <c r="R260" s="8">
        <f t="shared" si="48"/>
        <v>0</v>
      </c>
      <c r="S260" s="21">
        <f t="shared" ref="S260:S323" si="50">A260</f>
        <v>12</v>
      </c>
      <c r="T260" s="19">
        <f>VLOOKUP($B260,Gas!$B$3:$E$2506,2)</f>
        <v>1.395</v>
      </c>
      <c r="U260" s="20">
        <f t="shared" ref="U260:U323" si="51">C260/T260</f>
        <v>12.014336917562725</v>
      </c>
      <c r="V260" s="5"/>
    </row>
    <row r="261" spans="1:22" x14ac:dyDescent="0.2">
      <c r="A261" s="9">
        <f t="shared" si="49"/>
        <v>12</v>
      </c>
      <c r="B261" s="1">
        <v>36132</v>
      </c>
      <c r="C261" s="2">
        <v>17.18</v>
      </c>
      <c r="D261" s="4">
        <f t="shared" ref="D261:D300" si="52">LN(C261/C260)</f>
        <v>2.4750821502172133E-2</v>
      </c>
      <c r="E261" s="100">
        <f t="shared" si="40"/>
        <v>1.553639687030157</v>
      </c>
      <c r="F261" s="2"/>
      <c r="G261" s="8">
        <f t="shared" si="48"/>
        <v>2.8200000000000003</v>
      </c>
      <c r="H261" s="8">
        <f t="shared" si="48"/>
        <v>7.82</v>
      </c>
      <c r="I261" s="8">
        <f t="shared" si="48"/>
        <v>12.82</v>
      </c>
      <c r="J261" s="8">
        <f t="shared" si="48"/>
        <v>17.82</v>
      </c>
      <c r="K261" s="8">
        <f t="shared" si="48"/>
        <v>22.82</v>
      </c>
      <c r="L261" s="8">
        <f t="shared" si="48"/>
        <v>32.82</v>
      </c>
      <c r="M261" s="8">
        <f t="shared" si="48"/>
        <v>0</v>
      </c>
      <c r="N261" s="8">
        <f t="shared" si="48"/>
        <v>0</v>
      </c>
      <c r="O261" s="8">
        <f t="shared" si="48"/>
        <v>0</v>
      </c>
      <c r="P261" s="8">
        <f t="shared" si="48"/>
        <v>0</v>
      </c>
      <c r="Q261" s="8">
        <f t="shared" si="48"/>
        <v>0</v>
      </c>
      <c r="R261" s="8">
        <f t="shared" si="48"/>
        <v>0</v>
      </c>
      <c r="S261" s="21">
        <f t="shared" si="50"/>
        <v>12</v>
      </c>
      <c r="T261" s="19">
        <f>VLOOKUP($B261,Gas!$B$3:$E$2506,2)</f>
        <v>1.375</v>
      </c>
      <c r="U261" s="20">
        <f t="shared" si="51"/>
        <v>12.494545454545454</v>
      </c>
      <c r="V261" s="5"/>
    </row>
    <row r="262" spans="1:22" x14ac:dyDescent="0.2">
      <c r="A262" s="9">
        <f t="shared" si="49"/>
        <v>12</v>
      </c>
      <c r="B262" s="1">
        <v>36133</v>
      </c>
      <c r="C262" s="2">
        <v>17.170000000000002</v>
      </c>
      <c r="D262" s="4">
        <f t="shared" si="52"/>
        <v>-5.8224164672504043E-4</v>
      </c>
      <c r="E262" s="100">
        <f t="shared" si="40"/>
        <v>1.551052202678908</v>
      </c>
      <c r="F262" s="2"/>
      <c r="G262" s="8">
        <f t="shared" si="48"/>
        <v>2.8299999999999983</v>
      </c>
      <c r="H262" s="8">
        <f t="shared" si="48"/>
        <v>7.8299999999999983</v>
      </c>
      <c r="I262" s="8">
        <f t="shared" si="48"/>
        <v>12.829999999999998</v>
      </c>
      <c r="J262" s="8">
        <f t="shared" si="48"/>
        <v>17.829999999999998</v>
      </c>
      <c r="K262" s="8">
        <f t="shared" si="48"/>
        <v>22.83</v>
      </c>
      <c r="L262" s="8">
        <f t="shared" si="48"/>
        <v>32.83</v>
      </c>
      <c r="M262" s="8">
        <f t="shared" si="48"/>
        <v>0</v>
      </c>
      <c r="N262" s="8">
        <f t="shared" si="48"/>
        <v>0</v>
      </c>
      <c r="O262" s="8">
        <f t="shared" si="48"/>
        <v>0</v>
      </c>
      <c r="P262" s="8">
        <f t="shared" si="48"/>
        <v>0</v>
      </c>
      <c r="Q262" s="8">
        <f t="shared" si="48"/>
        <v>0</v>
      </c>
      <c r="R262" s="8">
        <f t="shared" si="48"/>
        <v>0</v>
      </c>
      <c r="S262" s="21">
        <f t="shared" si="50"/>
        <v>12</v>
      </c>
      <c r="T262" s="19">
        <f>VLOOKUP($B262,Gas!$B$3:$E$2506,2)</f>
        <v>1.1850000000000001</v>
      </c>
      <c r="U262" s="20">
        <f t="shared" si="51"/>
        <v>14.489451476793249</v>
      </c>
      <c r="V262" s="5"/>
    </row>
    <row r="263" spans="1:22" x14ac:dyDescent="0.2">
      <c r="A263" s="9">
        <f t="shared" si="49"/>
        <v>12</v>
      </c>
      <c r="B263" s="1">
        <v>36136</v>
      </c>
      <c r="C263" s="2">
        <v>18.59</v>
      </c>
      <c r="D263" s="4">
        <f t="shared" si="52"/>
        <v>7.9460126823968358E-2</v>
      </c>
      <c r="E263" s="100">
        <f t="shared" si="40"/>
        <v>1.5647933817446802</v>
      </c>
      <c r="F263" s="2"/>
      <c r="G263" s="8">
        <f t="shared" si="48"/>
        <v>1.4100000000000001</v>
      </c>
      <c r="H263" s="8">
        <f t="shared" si="48"/>
        <v>6.41</v>
      </c>
      <c r="I263" s="8">
        <f t="shared" si="48"/>
        <v>11.41</v>
      </c>
      <c r="J263" s="8">
        <f t="shared" si="48"/>
        <v>16.41</v>
      </c>
      <c r="K263" s="8">
        <f t="shared" si="48"/>
        <v>21.41</v>
      </c>
      <c r="L263" s="8">
        <f t="shared" si="48"/>
        <v>31.41</v>
      </c>
      <c r="M263" s="8">
        <f t="shared" si="48"/>
        <v>0</v>
      </c>
      <c r="N263" s="8">
        <f t="shared" si="48"/>
        <v>0</v>
      </c>
      <c r="O263" s="8">
        <f t="shared" si="48"/>
        <v>0</v>
      </c>
      <c r="P263" s="8">
        <f t="shared" si="48"/>
        <v>0</v>
      </c>
      <c r="Q263" s="8">
        <f t="shared" si="48"/>
        <v>0</v>
      </c>
      <c r="R263" s="8">
        <f t="shared" si="48"/>
        <v>0</v>
      </c>
      <c r="S263" s="21">
        <f t="shared" si="50"/>
        <v>12</v>
      </c>
      <c r="T263" s="19">
        <f>VLOOKUP($B263,Gas!$B$3:$E$2506,2)</f>
        <v>1.01</v>
      </c>
      <c r="U263" s="20">
        <f t="shared" si="51"/>
        <v>18.405940594059405</v>
      </c>
      <c r="V263" s="5"/>
    </row>
    <row r="264" spans="1:22" x14ac:dyDescent="0.2">
      <c r="A264" s="9">
        <f t="shared" si="49"/>
        <v>12</v>
      </c>
      <c r="B264" s="1">
        <v>36137</v>
      </c>
      <c r="C264" s="2">
        <v>18.38</v>
      </c>
      <c r="D264" s="4">
        <f t="shared" si="52"/>
        <v>-1.1360684805811684E-2</v>
      </c>
      <c r="E264" s="100">
        <f t="shared" si="40"/>
        <v>1.4735377145492841</v>
      </c>
      <c r="F264" s="2"/>
      <c r="G264" s="8">
        <f t="shared" si="48"/>
        <v>1.620000000000001</v>
      </c>
      <c r="H264" s="8">
        <f t="shared" si="48"/>
        <v>6.620000000000001</v>
      </c>
      <c r="I264" s="8">
        <f t="shared" si="48"/>
        <v>11.620000000000001</v>
      </c>
      <c r="J264" s="8">
        <f t="shared" si="48"/>
        <v>16.62</v>
      </c>
      <c r="K264" s="8">
        <f t="shared" si="48"/>
        <v>21.62</v>
      </c>
      <c r="L264" s="8">
        <f t="shared" si="48"/>
        <v>31.62</v>
      </c>
      <c r="M264" s="8">
        <f t="shared" si="48"/>
        <v>0</v>
      </c>
      <c r="N264" s="8">
        <f t="shared" si="48"/>
        <v>0</v>
      </c>
      <c r="O264" s="8">
        <f t="shared" si="48"/>
        <v>0</v>
      </c>
      <c r="P264" s="8">
        <f t="shared" si="48"/>
        <v>0</v>
      </c>
      <c r="Q264" s="8">
        <f t="shared" si="48"/>
        <v>0</v>
      </c>
      <c r="R264" s="8">
        <f t="shared" si="48"/>
        <v>0</v>
      </c>
      <c r="S264" s="21">
        <f t="shared" si="50"/>
        <v>12</v>
      </c>
      <c r="T264" s="19">
        <f>VLOOKUP($B264,Gas!$B$3:$E$2506,2)</f>
        <v>1.55</v>
      </c>
      <c r="U264" s="20">
        <f t="shared" si="51"/>
        <v>11.858064516129032</v>
      </c>
      <c r="V264" s="5"/>
    </row>
    <row r="265" spans="1:22" x14ac:dyDescent="0.2">
      <c r="A265" s="9">
        <f t="shared" si="49"/>
        <v>12</v>
      </c>
      <c r="B265" s="1">
        <v>36138</v>
      </c>
      <c r="C265" s="2">
        <v>18.600000000000001</v>
      </c>
      <c r="D265" s="4">
        <f t="shared" si="52"/>
        <v>1.1898463791614737E-2</v>
      </c>
      <c r="E265" s="100">
        <f t="shared" si="40"/>
        <v>1.1923843577273425</v>
      </c>
      <c r="F265" s="2"/>
      <c r="G265" s="8">
        <f t="shared" si="48"/>
        <v>1.3999999999999986</v>
      </c>
      <c r="H265" s="8">
        <f t="shared" si="48"/>
        <v>6.3999999999999986</v>
      </c>
      <c r="I265" s="8">
        <f t="shared" si="48"/>
        <v>11.399999999999999</v>
      </c>
      <c r="J265" s="8">
        <f t="shared" si="48"/>
        <v>16.399999999999999</v>
      </c>
      <c r="K265" s="8">
        <f t="shared" si="48"/>
        <v>21.4</v>
      </c>
      <c r="L265" s="8">
        <f t="shared" si="48"/>
        <v>31.4</v>
      </c>
      <c r="M265" s="8">
        <f t="shared" si="48"/>
        <v>0</v>
      </c>
      <c r="N265" s="8">
        <f t="shared" si="48"/>
        <v>0</v>
      </c>
      <c r="O265" s="8">
        <f t="shared" si="48"/>
        <v>0</v>
      </c>
      <c r="P265" s="8">
        <f t="shared" si="48"/>
        <v>0</v>
      </c>
      <c r="Q265" s="8">
        <f t="shared" si="48"/>
        <v>0</v>
      </c>
      <c r="R265" s="8">
        <f t="shared" si="48"/>
        <v>0</v>
      </c>
      <c r="S265" s="21">
        <f t="shared" si="50"/>
        <v>12</v>
      </c>
      <c r="T265" s="19">
        <f>VLOOKUP($B265,Gas!$B$3:$E$2506,2)</f>
        <v>1.7949999999999999</v>
      </c>
      <c r="U265" s="20">
        <f t="shared" si="51"/>
        <v>10.362116991643456</v>
      </c>
      <c r="V265" s="5"/>
    </row>
    <row r="266" spans="1:22" x14ac:dyDescent="0.2">
      <c r="A266" s="9">
        <f t="shared" si="49"/>
        <v>12</v>
      </c>
      <c r="B266" s="1">
        <v>36139</v>
      </c>
      <c r="C266" s="2">
        <v>18.18</v>
      </c>
      <c r="D266" s="4">
        <f t="shared" si="52"/>
        <v>-2.2839491969822903E-2</v>
      </c>
      <c r="E266" s="100">
        <f t="shared" si="40"/>
        <v>1.0921157187827606</v>
      </c>
      <c r="F266" s="2"/>
      <c r="G266" s="8">
        <f t="shared" si="48"/>
        <v>1.8200000000000003</v>
      </c>
      <c r="H266" s="8">
        <f t="shared" si="48"/>
        <v>6.82</v>
      </c>
      <c r="I266" s="8">
        <f t="shared" si="48"/>
        <v>11.82</v>
      </c>
      <c r="J266" s="8">
        <f t="shared" si="48"/>
        <v>16.82</v>
      </c>
      <c r="K266" s="8">
        <f t="shared" si="48"/>
        <v>21.82</v>
      </c>
      <c r="L266" s="8">
        <f t="shared" si="48"/>
        <v>31.82</v>
      </c>
      <c r="M266" s="8">
        <f t="shared" si="48"/>
        <v>0</v>
      </c>
      <c r="N266" s="8">
        <f t="shared" si="48"/>
        <v>0</v>
      </c>
      <c r="O266" s="8">
        <f t="shared" si="48"/>
        <v>0</v>
      </c>
      <c r="P266" s="8">
        <f t="shared" si="48"/>
        <v>0</v>
      </c>
      <c r="Q266" s="8">
        <f t="shared" si="48"/>
        <v>0</v>
      </c>
      <c r="R266" s="8">
        <f t="shared" si="48"/>
        <v>0</v>
      </c>
      <c r="S266" s="21">
        <f t="shared" si="50"/>
        <v>12</v>
      </c>
      <c r="T266" s="19">
        <f>VLOOKUP($B266,Gas!$B$3:$E$2506,2)</f>
        <v>1.64</v>
      </c>
      <c r="U266" s="20">
        <f t="shared" si="51"/>
        <v>11.085365853658537</v>
      </c>
      <c r="V266" s="5"/>
    </row>
    <row r="267" spans="1:22" x14ac:dyDescent="0.2">
      <c r="A267" s="9">
        <f t="shared" si="49"/>
        <v>12</v>
      </c>
      <c r="B267" s="1">
        <v>36140</v>
      </c>
      <c r="C267" s="2">
        <v>17.32</v>
      </c>
      <c r="D267" s="4">
        <f t="shared" si="52"/>
        <v>-4.8460185615043658E-2</v>
      </c>
      <c r="E267" s="100">
        <f t="shared" si="40"/>
        <v>1.1463612369338645</v>
      </c>
      <c r="F267" s="2"/>
      <c r="G267" s="8">
        <f t="shared" si="48"/>
        <v>2.6799999999999997</v>
      </c>
      <c r="H267" s="8">
        <f t="shared" si="48"/>
        <v>7.68</v>
      </c>
      <c r="I267" s="8">
        <f t="shared" si="48"/>
        <v>12.68</v>
      </c>
      <c r="J267" s="8">
        <f t="shared" si="48"/>
        <v>17.68</v>
      </c>
      <c r="K267" s="8">
        <f t="shared" si="48"/>
        <v>22.68</v>
      </c>
      <c r="L267" s="8">
        <f t="shared" si="48"/>
        <v>32.68</v>
      </c>
      <c r="M267" s="8">
        <f t="shared" si="48"/>
        <v>0</v>
      </c>
      <c r="N267" s="8">
        <f t="shared" si="48"/>
        <v>0</v>
      </c>
      <c r="O267" s="8">
        <f t="shared" si="48"/>
        <v>0</v>
      </c>
      <c r="P267" s="8">
        <f t="shared" si="48"/>
        <v>0</v>
      </c>
      <c r="Q267" s="8">
        <f t="shared" si="48"/>
        <v>0</v>
      </c>
      <c r="R267" s="8">
        <f t="shared" si="48"/>
        <v>0</v>
      </c>
      <c r="S267" s="21">
        <f t="shared" si="50"/>
        <v>12</v>
      </c>
      <c r="T267" s="19">
        <f>VLOOKUP($B267,Gas!$B$3:$E$2506,2)</f>
        <v>1.575</v>
      </c>
      <c r="U267" s="20">
        <f t="shared" si="51"/>
        <v>10.996825396825397</v>
      </c>
      <c r="V267" s="5">
        <f>VLOOKUP($B267,Gas!$B$3:$E$2506,4)</f>
        <v>3.4271631764767969</v>
      </c>
    </row>
    <row r="268" spans="1:22" x14ac:dyDescent="0.2">
      <c r="A268" s="9">
        <f t="shared" si="49"/>
        <v>12</v>
      </c>
      <c r="B268" s="1">
        <v>36143</v>
      </c>
      <c r="C268" s="2">
        <v>17.25</v>
      </c>
      <c r="D268" s="4">
        <f t="shared" si="52"/>
        <v>-4.0497596569203046E-3</v>
      </c>
      <c r="E268" s="100">
        <f t="shared" si="40"/>
        <v>0.57272153170572071</v>
      </c>
      <c r="F268" s="2"/>
      <c r="G268" s="8">
        <f t="shared" si="48"/>
        <v>2.75</v>
      </c>
      <c r="H268" s="8">
        <f t="shared" si="48"/>
        <v>7.75</v>
      </c>
      <c r="I268" s="8">
        <f t="shared" si="48"/>
        <v>12.75</v>
      </c>
      <c r="J268" s="8">
        <f t="shared" si="48"/>
        <v>17.75</v>
      </c>
      <c r="K268" s="8">
        <f t="shared" si="48"/>
        <v>22.75</v>
      </c>
      <c r="L268" s="8">
        <f t="shared" si="48"/>
        <v>32.75</v>
      </c>
      <c r="M268" s="8">
        <f t="shared" si="48"/>
        <v>0</v>
      </c>
      <c r="N268" s="8">
        <f t="shared" si="48"/>
        <v>0</v>
      </c>
      <c r="O268" s="8">
        <f t="shared" si="48"/>
        <v>0</v>
      </c>
      <c r="P268" s="8">
        <f t="shared" si="48"/>
        <v>0</v>
      </c>
      <c r="Q268" s="8">
        <f t="shared" si="48"/>
        <v>0</v>
      </c>
      <c r="R268" s="8">
        <f t="shared" si="48"/>
        <v>0</v>
      </c>
      <c r="S268" s="21">
        <f t="shared" si="50"/>
        <v>12</v>
      </c>
      <c r="T268" s="19">
        <f>VLOOKUP($B268,Gas!$B$3:$E$2506,2)</f>
        <v>1.53</v>
      </c>
      <c r="U268" s="20">
        <f t="shared" si="51"/>
        <v>11.274509803921568</v>
      </c>
      <c r="V268" s="5">
        <f>VLOOKUP($B268,Gas!$B$3:$E$2506,4)</f>
        <v>3.0846375939905495</v>
      </c>
    </row>
    <row r="269" spans="1:22" x14ac:dyDescent="0.2">
      <c r="A269" s="9">
        <f t="shared" si="49"/>
        <v>12</v>
      </c>
      <c r="B269" s="1">
        <v>36144</v>
      </c>
      <c r="C269" s="2">
        <v>18.100000000000001</v>
      </c>
      <c r="D269" s="4">
        <f t="shared" si="52"/>
        <v>4.8099794794411378E-2</v>
      </c>
      <c r="E269" s="100">
        <f t="shared" ref="E269:E300" si="53">STDEV(D260:D269)*SQRT(trade_day)</f>
        <v>0.57189440467116193</v>
      </c>
      <c r="F269" s="5"/>
      <c r="G269" s="8">
        <f>IF(G$1="P",MAX(0,G$2-$C269),IF(G$1="C",MAX(0,$C269-G$2)))</f>
        <v>1.8999999999999986</v>
      </c>
      <c r="H269" s="8">
        <f t="shared" ref="H269:R284" si="54">IF(H$1="P",MAX(0,H$2-$C269),IF(H$1="C",MAX(0,$C269-H$2)))</f>
        <v>6.8999999999999986</v>
      </c>
      <c r="I269" s="8">
        <f t="shared" si="54"/>
        <v>11.899999999999999</v>
      </c>
      <c r="J269" s="8">
        <f t="shared" si="54"/>
        <v>16.899999999999999</v>
      </c>
      <c r="K269" s="8">
        <f t="shared" si="54"/>
        <v>21.9</v>
      </c>
      <c r="L269" s="8">
        <f t="shared" si="54"/>
        <v>31.9</v>
      </c>
      <c r="M269" s="8">
        <f t="shared" si="48"/>
        <v>0</v>
      </c>
      <c r="N269" s="8">
        <f t="shared" si="54"/>
        <v>0</v>
      </c>
      <c r="O269" s="8">
        <f t="shared" si="54"/>
        <v>0</v>
      </c>
      <c r="P269" s="8">
        <f t="shared" si="54"/>
        <v>0</v>
      </c>
      <c r="Q269" s="8">
        <f t="shared" si="54"/>
        <v>0</v>
      </c>
      <c r="R269" s="8">
        <f t="shared" si="54"/>
        <v>0</v>
      </c>
      <c r="S269" s="21">
        <f t="shared" si="50"/>
        <v>12</v>
      </c>
      <c r="T269" s="19">
        <f>VLOOKUP($B269,Gas!$B$3:$E$2506,2)</f>
        <v>1.81</v>
      </c>
      <c r="U269" s="20">
        <f t="shared" si="51"/>
        <v>10</v>
      </c>
      <c r="V269" s="5">
        <f>VLOOKUP($B269,Gas!$B$3:$E$2506,4)</f>
        <v>2.9171019882184024</v>
      </c>
    </row>
    <row r="270" spans="1:22" x14ac:dyDescent="0.2">
      <c r="A270" s="9">
        <f t="shared" si="49"/>
        <v>12</v>
      </c>
      <c r="B270" s="1">
        <v>36145</v>
      </c>
      <c r="C270" s="2">
        <v>21.39</v>
      </c>
      <c r="D270" s="4">
        <f t="shared" si="52"/>
        <v>0.16701158482253417</v>
      </c>
      <c r="E270" s="100">
        <f t="shared" si="53"/>
        <v>0.97667629382688392</v>
      </c>
      <c r="F270" s="5"/>
      <c r="G270" s="8">
        <f t="shared" ref="G270:R301" si="55">IF(G$1="P",MAX(0,G$2-$C270),IF(G$1="C",MAX(0,$C270-G$2)))</f>
        <v>0</v>
      </c>
      <c r="H270" s="8">
        <f t="shared" si="54"/>
        <v>3.6099999999999994</v>
      </c>
      <c r="I270" s="8">
        <f t="shared" si="54"/>
        <v>8.61</v>
      </c>
      <c r="J270" s="8">
        <f t="shared" si="54"/>
        <v>13.61</v>
      </c>
      <c r="K270" s="8">
        <f t="shared" si="54"/>
        <v>18.61</v>
      </c>
      <c r="L270" s="8">
        <f t="shared" si="54"/>
        <v>28.61</v>
      </c>
      <c r="M270" s="8">
        <f t="shared" si="48"/>
        <v>0</v>
      </c>
      <c r="N270" s="8">
        <f t="shared" si="54"/>
        <v>0</v>
      </c>
      <c r="O270" s="8">
        <f t="shared" si="54"/>
        <v>0</v>
      </c>
      <c r="P270" s="8">
        <f t="shared" si="54"/>
        <v>0</v>
      </c>
      <c r="Q270" s="8">
        <f t="shared" si="54"/>
        <v>0</v>
      </c>
      <c r="R270" s="8">
        <f t="shared" si="54"/>
        <v>0</v>
      </c>
      <c r="S270" s="21">
        <f t="shared" si="50"/>
        <v>12</v>
      </c>
      <c r="T270" s="19">
        <f>VLOOKUP($B270,Gas!$B$3:$E$2506,2)</f>
        <v>1.855</v>
      </c>
      <c r="U270" s="20">
        <f t="shared" si="51"/>
        <v>11.530997304582211</v>
      </c>
      <c r="V270" s="5">
        <f>VLOOKUP($B270,Gas!$B$3:$E$2506,4)</f>
        <v>2.900912460837608</v>
      </c>
    </row>
    <row r="271" spans="1:22" x14ac:dyDescent="0.2">
      <c r="A271" s="9">
        <f t="shared" si="49"/>
        <v>12</v>
      </c>
      <c r="B271" s="1">
        <v>36146</v>
      </c>
      <c r="C271" s="2">
        <v>21.21</v>
      </c>
      <c r="D271" s="4">
        <f t="shared" si="52"/>
        <v>-8.4507545177231243E-3</v>
      </c>
      <c r="E271" s="100">
        <f t="shared" si="53"/>
        <v>0.99035089539724086</v>
      </c>
      <c r="F271" s="5"/>
      <c r="G271" s="8">
        <f t="shared" si="55"/>
        <v>0</v>
      </c>
      <c r="H271" s="8">
        <f t="shared" si="54"/>
        <v>3.7899999999999991</v>
      </c>
      <c r="I271" s="8">
        <f t="shared" si="54"/>
        <v>8.7899999999999991</v>
      </c>
      <c r="J271" s="8">
        <f t="shared" si="54"/>
        <v>13.79</v>
      </c>
      <c r="K271" s="8">
        <f t="shared" si="54"/>
        <v>18.79</v>
      </c>
      <c r="L271" s="8">
        <f t="shared" si="54"/>
        <v>28.79</v>
      </c>
      <c r="M271" s="8">
        <f t="shared" si="48"/>
        <v>0</v>
      </c>
      <c r="N271" s="8">
        <f t="shared" si="54"/>
        <v>0</v>
      </c>
      <c r="O271" s="8">
        <f t="shared" si="54"/>
        <v>0</v>
      </c>
      <c r="P271" s="8">
        <f t="shared" si="54"/>
        <v>0</v>
      </c>
      <c r="Q271" s="8">
        <f t="shared" si="54"/>
        <v>0</v>
      </c>
      <c r="R271" s="8">
        <f t="shared" si="54"/>
        <v>0</v>
      </c>
      <c r="S271" s="21">
        <f t="shared" si="50"/>
        <v>12</v>
      </c>
      <c r="T271" s="19">
        <f>VLOOKUP($B271,Gas!$B$3:$E$2506,2)</f>
        <v>1.9650000000000001</v>
      </c>
      <c r="U271" s="20">
        <f t="shared" si="51"/>
        <v>10.793893129770993</v>
      </c>
      <c r="V271" s="5">
        <f>VLOOKUP($B271,Gas!$B$3:$E$2506,4)</f>
        <v>2.8726919308637635</v>
      </c>
    </row>
    <row r="272" spans="1:22" x14ac:dyDescent="0.2">
      <c r="A272" s="9">
        <f t="shared" si="49"/>
        <v>12</v>
      </c>
      <c r="B272" s="1">
        <v>36147</v>
      </c>
      <c r="C272" s="2">
        <v>19.72</v>
      </c>
      <c r="D272" s="4">
        <f t="shared" si="52"/>
        <v>-7.2839419402101785E-2</v>
      </c>
      <c r="E272" s="100">
        <f t="shared" si="53"/>
        <v>1.0946467443521333</v>
      </c>
      <c r="F272" s="5"/>
      <c r="G272" s="8">
        <f t="shared" si="55"/>
        <v>0.28000000000000114</v>
      </c>
      <c r="H272" s="8">
        <f t="shared" si="54"/>
        <v>5.2800000000000011</v>
      </c>
      <c r="I272" s="8">
        <f t="shared" si="54"/>
        <v>10.280000000000001</v>
      </c>
      <c r="J272" s="8">
        <f t="shared" si="54"/>
        <v>15.280000000000001</v>
      </c>
      <c r="K272" s="8">
        <f t="shared" si="54"/>
        <v>20.28</v>
      </c>
      <c r="L272" s="8">
        <f t="shared" si="54"/>
        <v>30.28</v>
      </c>
      <c r="M272" s="8">
        <f t="shared" si="48"/>
        <v>0</v>
      </c>
      <c r="N272" s="8">
        <f t="shared" si="54"/>
        <v>0</v>
      </c>
      <c r="O272" s="8">
        <f t="shared" si="54"/>
        <v>0</v>
      </c>
      <c r="P272" s="8">
        <f t="shared" si="54"/>
        <v>0</v>
      </c>
      <c r="Q272" s="8">
        <f t="shared" si="54"/>
        <v>0</v>
      </c>
      <c r="R272" s="8">
        <f t="shared" si="54"/>
        <v>0</v>
      </c>
      <c r="S272" s="21">
        <f t="shared" si="50"/>
        <v>12</v>
      </c>
      <c r="T272" s="19">
        <f>VLOOKUP($B272,Gas!$B$3:$E$2506,2)</f>
        <v>1.99</v>
      </c>
      <c r="U272" s="20">
        <f t="shared" si="51"/>
        <v>9.9095477386934672</v>
      </c>
      <c r="V272" s="5">
        <f>VLOOKUP($B272,Gas!$B$3:$E$2506,4)</f>
        <v>1.5369768488532498</v>
      </c>
    </row>
    <row r="273" spans="1:22" x14ac:dyDescent="0.2">
      <c r="A273" s="9">
        <f t="shared" si="49"/>
        <v>12</v>
      </c>
      <c r="B273" s="1">
        <v>36150</v>
      </c>
      <c r="C273" s="2">
        <v>20.92</v>
      </c>
      <c r="D273" s="4">
        <f t="shared" si="52"/>
        <v>5.9072290022232868E-2</v>
      </c>
      <c r="E273" s="100">
        <f t="shared" si="53"/>
        <v>1.0650473456608451</v>
      </c>
      <c r="F273" s="5"/>
      <c r="G273" s="8">
        <f t="shared" si="55"/>
        <v>0</v>
      </c>
      <c r="H273" s="8">
        <f t="shared" si="54"/>
        <v>4.0799999999999983</v>
      </c>
      <c r="I273" s="8">
        <f t="shared" si="54"/>
        <v>9.0799999999999983</v>
      </c>
      <c r="J273" s="8">
        <f t="shared" si="54"/>
        <v>14.079999999999998</v>
      </c>
      <c r="K273" s="8">
        <f t="shared" si="54"/>
        <v>19.079999999999998</v>
      </c>
      <c r="L273" s="8">
        <f t="shared" si="54"/>
        <v>29.08</v>
      </c>
      <c r="M273" s="8">
        <f t="shared" si="48"/>
        <v>0</v>
      </c>
      <c r="N273" s="8">
        <f t="shared" si="54"/>
        <v>0</v>
      </c>
      <c r="O273" s="8">
        <f t="shared" si="54"/>
        <v>0</v>
      </c>
      <c r="P273" s="8">
        <f t="shared" si="54"/>
        <v>0</v>
      </c>
      <c r="Q273" s="8">
        <f t="shared" si="54"/>
        <v>0</v>
      </c>
      <c r="R273" s="8">
        <f t="shared" si="54"/>
        <v>0</v>
      </c>
      <c r="S273" s="21">
        <f t="shared" si="50"/>
        <v>12</v>
      </c>
      <c r="T273" s="19">
        <f>VLOOKUP($B273,Gas!$B$3:$E$2506,2)</f>
        <v>2.0099999999999998</v>
      </c>
      <c r="U273" s="20">
        <f t="shared" si="51"/>
        <v>10.407960199004977</v>
      </c>
      <c r="V273" s="5">
        <f>VLOOKUP($B273,Gas!$B$3:$E$2506,4)</f>
        <v>1.0525661771871515</v>
      </c>
    </row>
    <row r="274" spans="1:22" x14ac:dyDescent="0.2">
      <c r="A274" s="9">
        <f t="shared" si="49"/>
        <v>12</v>
      </c>
      <c r="B274" s="1">
        <v>36151</v>
      </c>
      <c r="C274" s="2">
        <v>26.52</v>
      </c>
      <c r="D274" s="4">
        <f t="shared" si="52"/>
        <v>0.2371935261209395</v>
      </c>
      <c r="E274" s="100">
        <f t="shared" si="53"/>
        <v>1.5358635560090155</v>
      </c>
      <c r="F274" s="5"/>
      <c r="G274" s="8">
        <f t="shared" si="55"/>
        <v>0</v>
      </c>
      <c r="H274" s="8">
        <f t="shared" si="54"/>
        <v>0</v>
      </c>
      <c r="I274" s="8">
        <f t="shared" si="54"/>
        <v>3.4800000000000004</v>
      </c>
      <c r="J274" s="8">
        <f t="shared" si="54"/>
        <v>8.48</v>
      </c>
      <c r="K274" s="8">
        <f t="shared" si="54"/>
        <v>13.48</v>
      </c>
      <c r="L274" s="8">
        <f t="shared" si="54"/>
        <v>23.48</v>
      </c>
      <c r="M274" s="8">
        <f t="shared" si="48"/>
        <v>1.5199999999999996</v>
      </c>
      <c r="N274" s="8">
        <f t="shared" si="54"/>
        <v>0</v>
      </c>
      <c r="O274" s="8">
        <f t="shared" si="54"/>
        <v>0</v>
      </c>
      <c r="P274" s="8">
        <f t="shared" si="54"/>
        <v>0</v>
      </c>
      <c r="Q274" s="8">
        <f t="shared" si="54"/>
        <v>0</v>
      </c>
      <c r="R274" s="8">
        <f t="shared" si="54"/>
        <v>0</v>
      </c>
      <c r="S274" s="21">
        <f t="shared" si="50"/>
        <v>12</v>
      </c>
      <c r="T274" s="19">
        <f>VLOOKUP($B274,Gas!$B$3:$E$2506,2)</f>
        <v>2.0449999999999999</v>
      </c>
      <c r="U274" s="20">
        <f t="shared" si="51"/>
        <v>12.968215158924206</v>
      </c>
      <c r="V274" s="5">
        <f>VLOOKUP($B274,Gas!$B$3:$E$2506,4)</f>
        <v>0.99284368009699264</v>
      </c>
    </row>
    <row r="275" spans="1:22" x14ac:dyDescent="0.2">
      <c r="A275" s="9">
        <f t="shared" si="49"/>
        <v>12</v>
      </c>
      <c r="B275" s="1">
        <v>36152</v>
      </c>
      <c r="C275" s="2">
        <v>27.46</v>
      </c>
      <c r="D275" s="4">
        <f t="shared" si="52"/>
        <v>3.4831235022163322E-2</v>
      </c>
      <c r="E275" s="100">
        <f t="shared" si="53"/>
        <v>1.5298603896432348</v>
      </c>
      <c r="F275" s="5"/>
      <c r="G275" s="8">
        <f t="shared" si="55"/>
        <v>0</v>
      </c>
      <c r="H275" s="8">
        <f t="shared" si="54"/>
        <v>0</v>
      </c>
      <c r="I275" s="8">
        <f t="shared" si="54"/>
        <v>2.5399999999999991</v>
      </c>
      <c r="J275" s="8">
        <f t="shared" si="54"/>
        <v>7.5399999999999991</v>
      </c>
      <c r="K275" s="8">
        <f t="shared" si="54"/>
        <v>12.54</v>
      </c>
      <c r="L275" s="8">
        <f t="shared" si="54"/>
        <v>22.54</v>
      </c>
      <c r="M275" s="8">
        <f t="shared" si="54"/>
        <v>2.4600000000000009</v>
      </c>
      <c r="N275" s="8">
        <f t="shared" si="54"/>
        <v>0</v>
      </c>
      <c r="O275" s="8">
        <f t="shared" si="54"/>
        <v>0</v>
      </c>
      <c r="P275" s="8">
        <f t="shared" si="54"/>
        <v>0</v>
      </c>
      <c r="Q275" s="8">
        <f t="shared" si="54"/>
        <v>0</v>
      </c>
      <c r="R275" s="8">
        <f t="shared" si="54"/>
        <v>0</v>
      </c>
      <c r="S275" s="21">
        <f t="shared" si="50"/>
        <v>12</v>
      </c>
      <c r="T275" s="19">
        <f>VLOOKUP($B275,Gas!$B$3:$E$2506,2)</f>
        <v>1.9450000000000001</v>
      </c>
      <c r="U275" s="20">
        <f t="shared" si="51"/>
        <v>14.118251928020566</v>
      </c>
      <c r="V275" s="5">
        <f>VLOOKUP($B275,Gas!$B$3:$E$2506,4)</f>
        <v>1.0933747853500821</v>
      </c>
    </row>
    <row r="276" spans="1:22" x14ac:dyDescent="0.2">
      <c r="A276" s="9">
        <f t="shared" si="49"/>
        <v>12</v>
      </c>
      <c r="B276" s="1">
        <v>36153</v>
      </c>
      <c r="C276" s="2">
        <v>19.22</v>
      </c>
      <c r="D276" s="4">
        <f t="shared" si="52"/>
        <v>-0.3567789967976786</v>
      </c>
      <c r="E276" s="100">
        <f t="shared" si="53"/>
        <v>2.5049592802352838</v>
      </c>
      <c r="F276" s="5"/>
      <c r="G276" s="8">
        <f t="shared" si="55"/>
        <v>0.78000000000000114</v>
      </c>
      <c r="H276" s="8">
        <f t="shared" si="54"/>
        <v>5.7800000000000011</v>
      </c>
      <c r="I276" s="8">
        <f t="shared" si="54"/>
        <v>10.780000000000001</v>
      </c>
      <c r="J276" s="8">
        <f t="shared" si="54"/>
        <v>15.780000000000001</v>
      </c>
      <c r="K276" s="8">
        <f t="shared" si="54"/>
        <v>20.78</v>
      </c>
      <c r="L276" s="8">
        <f t="shared" si="54"/>
        <v>30.78</v>
      </c>
      <c r="M276" s="8">
        <f t="shared" si="54"/>
        <v>0</v>
      </c>
      <c r="N276" s="8">
        <f t="shared" si="54"/>
        <v>0</v>
      </c>
      <c r="O276" s="8">
        <f t="shared" si="54"/>
        <v>0</v>
      </c>
      <c r="P276" s="8">
        <f t="shared" si="54"/>
        <v>0</v>
      </c>
      <c r="Q276" s="8">
        <f t="shared" si="54"/>
        <v>0</v>
      </c>
      <c r="R276" s="8">
        <f t="shared" si="54"/>
        <v>0</v>
      </c>
      <c r="S276" s="21">
        <f t="shared" si="50"/>
        <v>12</v>
      </c>
      <c r="T276" s="19">
        <f>VLOOKUP($B276,Gas!$B$3:$E$2506,2)</f>
        <v>1.865</v>
      </c>
      <c r="U276" s="20">
        <f t="shared" si="51"/>
        <v>10.30563002680965</v>
      </c>
      <c r="V276" s="5">
        <f>VLOOKUP($B276,Gas!$B$3:$E$2506,4)</f>
        <v>1.1582819566632943</v>
      </c>
    </row>
    <row r="277" spans="1:22" x14ac:dyDescent="0.2">
      <c r="A277" s="9">
        <f t="shared" si="49"/>
        <v>12</v>
      </c>
      <c r="B277" s="1">
        <v>36157</v>
      </c>
      <c r="C277" s="2">
        <v>18.75</v>
      </c>
      <c r="D277" s="4">
        <f t="shared" si="52"/>
        <v>-2.4757651125726515E-2</v>
      </c>
      <c r="E277" s="100">
        <f t="shared" si="53"/>
        <v>2.4935372876571988</v>
      </c>
      <c r="F277" s="5"/>
      <c r="G277" s="8">
        <f t="shared" si="55"/>
        <v>1.25</v>
      </c>
      <c r="H277" s="8">
        <f t="shared" si="54"/>
        <v>6.25</v>
      </c>
      <c r="I277" s="8">
        <f t="shared" si="54"/>
        <v>11.25</v>
      </c>
      <c r="J277" s="8">
        <f t="shared" si="54"/>
        <v>16.25</v>
      </c>
      <c r="K277" s="8">
        <f t="shared" si="54"/>
        <v>21.25</v>
      </c>
      <c r="L277" s="8">
        <f t="shared" si="54"/>
        <v>31.25</v>
      </c>
      <c r="M277" s="8">
        <f t="shared" si="54"/>
        <v>0</v>
      </c>
      <c r="N277" s="8">
        <f t="shared" si="54"/>
        <v>0</v>
      </c>
      <c r="O277" s="8">
        <f t="shared" si="54"/>
        <v>0</v>
      </c>
      <c r="P277" s="8">
        <f t="shared" si="54"/>
        <v>0</v>
      </c>
      <c r="Q277" s="8">
        <f t="shared" si="54"/>
        <v>0</v>
      </c>
      <c r="R277" s="8">
        <f t="shared" si="54"/>
        <v>0</v>
      </c>
      <c r="S277" s="21">
        <f t="shared" si="50"/>
        <v>12</v>
      </c>
      <c r="T277" s="19">
        <f>VLOOKUP($B277,Gas!$B$3:$E$2506,2)</f>
        <v>1.865</v>
      </c>
      <c r="U277" s="20">
        <f t="shared" si="51"/>
        <v>10.053619302949063</v>
      </c>
      <c r="V277" s="5">
        <f>VLOOKUP($B277,Gas!$B$3:$E$2506,4)</f>
        <v>0.41540000840451763</v>
      </c>
    </row>
    <row r="278" spans="1:22" x14ac:dyDescent="0.2">
      <c r="A278" s="9">
        <f t="shared" si="49"/>
        <v>12</v>
      </c>
      <c r="B278" s="1">
        <v>36158</v>
      </c>
      <c r="C278" s="2">
        <v>16.86</v>
      </c>
      <c r="D278" s="4">
        <f t="shared" si="52"/>
        <v>-0.10624979984271042</v>
      </c>
      <c r="E278" s="100">
        <f t="shared" si="53"/>
        <v>2.5586883228553869</v>
      </c>
      <c r="F278" s="5"/>
      <c r="G278" s="8">
        <f t="shared" si="55"/>
        <v>3.1400000000000006</v>
      </c>
      <c r="H278" s="8">
        <f t="shared" si="54"/>
        <v>8.14</v>
      </c>
      <c r="I278" s="8">
        <f t="shared" si="54"/>
        <v>13.14</v>
      </c>
      <c r="J278" s="8">
        <f t="shared" si="54"/>
        <v>18.14</v>
      </c>
      <c r="K278" s="8">
        <f t="shared" si="54"/>
        <v>23.14</v>
      </c>
      <c r="L278" s="8">
        <f t="shared" si="54"/>
        <v>33.14</v>
      </c>
      <c r="M278" s="8">
        <f t="shared" si="54"/>
        <v>0</v>
      </c>
      <c r="N278" s="8">
        <f t="shared" si="54"/>
        <v>0</v>
      </c>
      <c r="O278" s="8">
        <f t="shared" si="54"/>
        <v>0</v>
      </c>
      <c r="P278" s="8">
        <f t="shared" si="54"/>
        <v>0</v>
      </c>
      <c r="Q278" s="8">
        <f t="shared" si="54"/>
        <v>0</v>
      </c>
      <c r="R278" s="8">
        <f t="shared" si="54"/>
        <v>0</v>
      </c>
      <c r="S278" s="21">
        <f t="shared" si="50"/>
        <v>12</v>
      </c>
      <c r="T278" s="19">
        <f>VLOOKUP($B278,Gas!$B$3:$E$2506,2)</f>
        <v>1.7849999999999999</v>
      </c>
      <c r="U278" s="20">
        <f t="shared" si="51"/>
        <v>9.4453781512605044</v>
      </c>
      <c r="V278" s="5">
        <f>VLOOKUP($B278,Gas!$B$3:$E$2506,4)</f>
        <v>0.45427680171508911</v>
      </c>
    </row>
    <row r="279" spans="1:22" x14ac:dyDescent="0.2">
      <c r="A279" s="9">
        <f t="shared" si="49"/>
        <v>12</v>
      </c>
      <c r="B279" s="1">
        <v>36159</v>
      </c>
      <c r="C279" s="2">
        <v>17.82</v>
      </c>
      <c r="D279" s="4">
        <f t="shared" si="52"/>
        <v>5.5377469468953888E-2</v>
      </c>
      <c r="E279" s="100">
        <f t="shared" si="53"/>
        <v>2.5629245256369315</v>
      </c>
      <c r="F279" s="5"/>
      <c r="G279" s="8">
        <f t="shared" si="55"/>
        <v>2.1799999999999997</v>
      </c>
      <c r="H279" s="8">
        <f t="shared" si="54"/>
        <v>7.18</v>
      </c>
      <c r="I279" s="8">
        <f t="shared" si="54"/>
        <v>12.18</v>
      </c>
      <c r="J279" s="8">
        <f t="shared" si="54"/>
        <v>17.18</v>
      </c>
      <c r="K279" s="8">
        <f t="shared" si="54"/>
        <v>22.18</v>
      </c>
      <c r="L279" s="8">
        <f t="shared" si="54"/>
        <v>32.18</v>
      </c>
      <c r="M279" s="8">
        <f t="shared" si="54"/>
        <v>0</v>
      </c>
      <c r="N279" s="8">
        <f t="shared" si="54"/>
        <v>0</v>
      </c>
      <c r="O279" s="8">
        <f t="shared" si="54"/>
        <v>0</v>
      </c>
      <c r="P279" s="8">
        <f t="shared" si="54"/>
        <v>0</v>
      </c>
      <c r="Q279" s="8">
        <f t="shared" si="54"/>
        <v>0</v>
      </c>
      <c r="R279" s="8">
        <f t="shared" si="54"/>
        <v>0</v>
      </c>
      <c r="S279" s="21">
        <f t="shared" si="50"/>
        <v>12</v>
      </c>
      <c r="T279" s="19">
        <f>VLOOKUP($B279,Gas!$B$3:$E$2506,2)</f>
        <v>1.81</v>
      </c>
      <c r="U279" s="20">
        <f t="shared" si="51"/>
        <v>9.8453038674033149</v>
      </c>
      <c r="V279" s="5">
        <f>VLOOKUP($B279,Gas!$B$3:$E$2506,4)</f>
        <v>0.47625713188262342</v>
      </c>
    </row>
    <row r="280" spans="1:22" x14ac:dyDescent="0.2">
      <c r="A280" s="9">
        <f t="shared" si="49"/>
        <v>12</v>
      </c>
      <c r="B280" s="1">
        <v>36160</v>
      </c>
      <c r="C280" s="2">
        <v>18.170000000000002</v>
      </c>
      <c r="D280" s="4">
        <f t="shared" si="52"/>
        <v>1.9450460365416752E-2</v>
      </c>
      <c r="E280" s="100">
        <f t="shared" si="53"/>
        <v>2.3939557456996812</v>
      </c>
      <c r="F280" s="5"/>
      <c r="G280" s="8">
        <f t="shared" si="55"/>
        <v>1.8299999999999983</v>
      </c>
      <c r="H280" s="8">
        <f t="shared" si="54"/>
        <v>6.8299999999999983</v>
      </c>
      <c r="I280" s="8">
        <f t="shared" si="54"/>
        <v>11.829999999999998</v>
      </c>
      <c r="J280" s="8">
        <f t="shared" si="54"/>
        <v>16.829999999999998</v>
      </c>
      <c r="K280" s="8">
        <f t="shared" si="54"/>
        <v>21.83</v>
      </c>
      <c r="L280" s="8">
        <f t="shared" si="54"/>
        <v>31.83</v>
      </c>
      <c r="M280" s="8">
        <f t="shared" si="54"/>
        <v>0</v>
      </c>
      <c r="N280" s="8">
        <f t="shared" si="54"/>
        <v>0</v>
      </c>
      <c r="O280" s="8">
        <f t="shared" si="54"/>
        <v>0</v>
      </c>
      <c r="P280" s="8">
        <f t="shared" si="54"/>
        <v>0</v>
      </c>
      <c r="Q280" s="8">
        <f t="shared" si="54"/>
        <v>0</v>
      </c>
      <c r="R280" s="8">
        <f t="shared" si="54"/>
        <v>0</v>
      </c>
      <c r="S280" s="21">
        <f t="shared" si="50"/>
        <v>12</v>
      </c>
      <c r="T280" s="19">
        <f>VLOOKUP($B280,Gas!$B$3:$E$2506,2)</f>
        <v>1.835</v>
      </c>
      <c r="U280" s="20">
        <f t="shared" si="51"/>
        <v>9.9019073569482305</v>
      </c>
      <c r="V280" s="5">
        <f>VLOOKUP($B280,Gas!$B$3:$E$2506,4)</f>
        <v>0.49532884722683002</v>
      </c>
    </row>
    <row r="281" spans="1:22" x14ac:dyDescent="0.2">
      <c r="A281" s="9">
        <f t="shared" si="49"/>
        <v>13</v>
      </c>
      <c r="B281" s="1">
        <v>36164</v>
      </c>
      <c r="C281" s="2">
        <v>26.23</v>
      </c>
      <c r="D281" s="4">
        <f t="shared" si="52"/>
        <v>0.3671319114707024</v>
      </c>
      <c r="E281" s="100">
        <f t="shared" si="53"/>
        <v>3.0694753666286649</v>
      </c>
      <c r="F281" s="5"/>
      <c r="G281" s="8">
        <f t="shared" si="55"/>
        <v>0</v>
      </c>
      <c r="H281" s="8">
        <f t="shared" si="54"/>
        <v>0</v>
      </c>
      <c r="I281" s="8">
        <f t="shared" si="54"/>
        <v>3.7699999999999996</v>
      </c>
      <c r="J281" s="8">
        <f t="shared" si="54"/>
        <v>8.77</v>
      </c>
      <c r="K281" s="8">
        <f t="shared" si="54"/>
        <v>13.77</v>
      </c>
      <c r="L281" s="8">
        <f t="shared" si="54"/>
        <v>23.77</v>
      </c>
      <c r="M281" s="8">
        <f t="shared" si="54"/>
        <v>1.2300000000000004</v>
      </c>
      <c r="N281" s="8">
        <f t="shared" si="54"/>
        <v>0</v>
      </c>
      <c r="O281" s="8">
        <f t="shared" si="54"/>
        <v>0</v>
      </c>
      <c r="P281" s="8">
        <f t="shared" si="54"/>
        <v>0</v>
      </c>
      <c r="Q281" s="8">
        <f t="shared" si="54"/>
        <v>0</v>
      </c>
      <c r="R281" s="8">
        <f t="shared" si="54"/>
        <v>0</v>
      </c>
      <c r="S281" s="21">
        <f t="shared" si="50"/>
        <v>13</v>
      </c>
      <c r="T281" s="19">
        <f>VLOOKUP($B281,Gas!$B$3:$E$2506,2)</f>
        <v>1.875</v>
      </c>
      <c r="U281" s="20">
        <f t="shared" si="51"/>
        <v>13.989333333333333</v>
      </c>
      <c r="V281" s="5">
        <f>VLOOKUP($B281,Gas!$B$3:$E$2506,4)</f>
        <v>0.33492476184081837</v>
      </c>
    </row>
    <row r="282" spans="1:22" x14ac:dyDescent="0.2">
      <c r="A282" s="9">
        <f t="shared" si="49"/>
        <v>13</v>
      </c>
      <c r="B282" s="1">
        <v>36165</v>
      </c>
      <c r="C282" s="2">
        <v>41.26</v>
      </c>
      <c r="D282" s="4">
        <f t="shared" si="52"/>
        <v>0.45298971376432334</v>
      </c>
      <c r="E282" s="100">
        <f t="shared" si="53"/>
        <v>3.6858755653567354</v>
      </c>
      <c r="F282" s="5"/>
      <c r="G282" s="8">
        <f t="shared" si="55"/>
        <v>0</v>
      </c>
      <c r="H282" s="8">
        <f t="shared" si="54"/>
        <v>0</v>
      </c>
      <c r="I282" s="8">
        <f t="shared" si="54"/>
        <v>0</v>
      </c>
      <c r="J282" s="8">
        <f t="shared" si="54"/>
        <v>0</v>
      </c>
      <c r="K282" s="8">
        <f t="shared" si="54"/>
        <v>0</v>
      </c>
      <c r="L282" s="8">
        <f t="shared" si="54"/>
        <v>8.740000000000002</v>
      </c>
      <c r="M282" s="8">
        <f t="shared" si="54"/>
        <v>16.259999999999998</v>
      </c>
      <c r="N282" s="8">
        <f t="shared" si="54"/>
        <v>11.259999999999998</v>
      </c>
      <c r="O282" s="8">
        <f t="shared" si="54"/>
        <v>6.259999999999998</v>
      </c>
      <c r="P282" s="8">
        <f t="shared" si="54"/>
        <v>1.259999999999998</v>
      </c>
      <c r="Q282" s="8">
        <f t="shared" si="54"/>
        <v>0</v>
      </c>
      <c r="R282" s="8">
        <f t="shared" si="54"/>
        <v>0</v>
      </c>
      <c r="S282" s="21">
        <f t="shared" si="50"/>
        <v>13</v>
      </c>
      <c r="T282" s="19">
        <f>VLOOKUP($B282,Gas!$B$3:$E$2506,2)</f>
        <v>2.1</v>
      </c>
      <c r="U282" s="20">
        <f t="shared" si="51"/>
        <v>19.647619047619045</v>
      </c>
      <c r="V282" s="5">
        <f>VLOOKUP($B282,Gas!$B$3:$E$2506,4)</f>
        <v>0.75897478838984678</v>
      </c>
    </row>
    <row r="283" spans="1:22" x14ac:dyDescent="0.2">
      <c r="A283" s="9">
        <f t="shared" si="49"/>
        <v>13</v>
      </c>
      <c r="B283" s="1">
        <v>36166</v>
      </c>
      <c r="C283" s="2">
        <v>37.33</v>
      </c>
      <c r="D283" s="4">
        <f t="shared" si="52"/>
        <v>-0.10009621471661334</v>
      </c>
      <c r="E283" s="100">
        <f t="shared" si="53"/>
        <v>3.7880742731739492</v>
      </c>
      <c r="F283" s="5"/>
      <c r="G283" s="8">
        <f t="shared" si="55"/>
        <v>0</v>
      </c>
      <c r="H283" s="8">
        <f t="shared" si="54"/>
        <v>0</v>
      </c>
      <c r="I283" s="8">
        <f t="shared" si="54"/>
        <v>0</v>
      </c>
      <c r="J283" s="8">
        <f t="shared" si="54"/>
        <v>0</v>
      </c>
      <c r="K283" s="8">
        <f t="shared" si="54"/>
        <v>2.6700000000000017</v>
      </c>
      <c r="L283" s="8">
        <f t="shared" si="54"/>
        <v>12.670000000000002</v>
      </c>
      <c r="M283" s="8">
        <f t="shared" si="54"/>
        <v>12.329999999999998</v>
      </c>
      <c r="N283" s="8">
        <f t="shared" si="54"/>
        <v>7.3299999999999983</v>
      </c>
      <c r="O283" s="8">
        <f t="shared" si="54"/>
        <v>2.3299999999999983</v>
      </c>
      <c r="P283" s="8">
        <f t="shared" si="54"/>
        <v>0</v>
      </c>
      <c r="Q283" s="8">
        <f t="shared" si="54"/>
        <v>0</v>
      </c>
      <c r="R283" s="8">
        <f t="shared" si="54"/>
        <v>0</v>
      </c>
      <c r="S283" s="21">
        <f t="shared" si="50"/>
        <v>13</v>
      </c>
      <c r="T283" s="19">
        <f>VLOOKUP($B283,Gas!$B$3:$E$2506,2)</f>
        <v>2.04</v>
      </c>
      <c r="U283" s="20">
        <f t="shared" si="51"/>
        <v>18.299019607843135</v>
      </c>
      <c r="V283" s="5">
        <f>VLOOKUP($B283,Gas!$B$3:$E$2506,4)</f>
        <v>0.79662799016949193</v>
      </c>
    </row>
    <row r="284" spans="1:22" x14ac:dyDescent="0.2">
      <c r="A284" s="9">
        <f t="shared" si="49"/>
        <v>13</v>
      </c>
      <c r="B284" s="1">
        <v>36167</v>
      </c>
      <c r="C284" s="2">
        <v>29.11</v>
      </c>
      <c r="D284" s="4">
        <f t="shared" si="52"/>
        <v>-0.24871553516896061</v>
      </c>
      <c r="E284" s="100">
        <f t="shared" si="53"/>
        <v>3.9258661625890787</v>
      </c>
      <c r="F284" s="5"/>
      <c r="G284" s="8">
        <f t="shared" si="55"/>
        <v>0</v>
      </c>
      <c r="H284" s="8">
        <f t="shared" si="54"/>
        <v>0</v>
      </c>
      <c r="I284" s="8">
        <f t="shared" si="54"/>
        <v>0.89000000000000057</v>
      </c>
      <c r="J284" s="8">
        <f t="shared" si="54"/>
        <v>5.8900000000000006</v>
      </c>
      <c r="K284" s="8">
        <f t="shared" si="54"/>
        <v>10.89</v>
      </c>
      <c r="L284" s="8">
        <f t="shared" si="54"/>
        <v>20.89</v>
      </c>
      <c r="M284" s="8">
        <f t="shared" si="54"/>
        <v>4.1099999999999994</v>
      </c>
      <c r="N284" s="8">
        <f t="shared" si="54"/>
        <v>0</v>
      </c>
      <c r="O284" s="8">
        <f t="shared" si="54"/>
        <v>0</v>
      </c>
      <c r="P284" s="8">
        <f t="shared" si="54"/>
        <v>0</v>
      </c>
      <c r="Q284" s="8">
        <f t="shared" si="54"/>
        <v>0</v>
      </c>
      <c r="R284" s="8">
        <f t="shared" si="54"/>
        <v>0</v>
      </c>
      <c r="S284" s="21">
        <f t="shared" si="50"/>
        <v>13</v>
      </c>
      <c r="T284" s="19">
        <f>VLOOKUP($B284,Gas!$B$3:$E$2506,2)</f>
        <v>2.0350000000000001</v>
      </c>
      <c r="U284" s="20">
        <f t="shared" si="51"/>
        <v>14.304668304668303</v>
      </c>
      <c r="V284" s="5">
        <f>VLOOKUP($B284,Gas!$B$3:$E$2506,4)</f>
        <v>0.79788544084668267</v>
      </c>
    </row>
    <row r="285" spans="1:22" x14ac:dyDescent="0.2">
      <c r="A285" s="9">
        <f t="shared" si="49"/>
        <v>13</v>
      </c>
      <c r="B285" s="1">
        <v>36168</v>
      </c>
      <c r="C285" s="2">
        <v>22.14</v>
      </c>
      <c r="D285" s="4">
        <f t="shared" si="52"/>
        <v>-0.27369583047704105</v>
      </c>
      <c r="E285" s="100">
        <f t="shared" si="53"/>
        <v>4.1659148408017366</v>
      </c>
      <c r="F285" s="5"/>
      <c r="G285" s="8">
        <f t="shared" si="55"/>
        <v>0</v>
      </c>
      <c r="H285" s="8">
        <f t="shared" si="55"/>
        <v>2.8599999999999994</v>
      </c>
      <c r="I285" s="8">
        <f t="shared" si="55"/>
        <v>7.8599999999999994</v>
      </c>
      <c r="J285" s="8">
        <f t="shared" si="55"/>
        <v>12.86</v>
      </c>
      <c r="K285" s="8">
        <f t="shared" si="55"/>
        <v>17.86</v>
      </c>
      <c r="L285" s="8">
        <f t="shared" si="55"/>
        <v>27.86</v>
      </c>
      <c r="M285" s="8">
        <f t="shared" si="55"/>
        <v>0</v>
      </c>
      <c r="N285" s="8">
        <f t="shared" si="55"/>
        <v>0</v>
      </c>
      <c r="O285" s="8">
        <f t="shared" si="55"/>
        <v>0</v>
      </c>
      <c r="P285" s="8">
        <f t="shared" si="55"/>
        <v>0</v>
      </c>
      <c r="Q285" s="8">
        <f t="shared" si="55"/>
        <v>0</v>
      </c>
      <c r="R285" s="8">
        <f t="shared" si="55"/>
        <v>0</v>
      </c>
      <c r="S285" s="21">
        <f t="shared" si="50"/>
        <v>13</v>
      </c>
      <c r="T285" s="19">
        <f>VLOOKUP($B285,Gas!$B$3:$E$2506,2)</f>
        <v>1.895</v>
      </c>
      <c r="U285" s="20">
        <f t="shared" si="51"/>
        <v>11.683377308707124</v>
      </c>
      <c r="V285" s="5">
        <f>VLOOKUP($B285,Gas!$B$3:$E$2506,4)</f>
        <v>0.88377844881916956</v>
      </c>
    </row>
    <row r="286" spans="1:22" x14ac:dyDescent="0.2">
      <c r="A286" s="9">
        <f t="shared" si="49"/>
        <v>13</v>
      </c>
      <c r="B286" s="1">
        <v>36171</v>
      </c>
      <c r="C286" s="2">
        <v>30.1</v>
      </c>
      <c r="D286" s="4">
        <f t="shared" si="52"/>
        <v>0.30713924447433927</v>
      </c>
      <c r="E286" s="100">
        <f t="shared" si="53"/>
        <v>4.0011568368286223</v>
      </c>
      <c r="F286" s="5"/>
      <c r="G286" s="8">
        <f t="shared" si="55"/>
        <v>0</v>
      </c>
      <c r="H286" s="8">
        <f t="shared" si="55"/>
        <v>0</v>
      </c>
      <c r="I286" s="8">
        <f t="shared" si="55"/>
        <v>0</v>
      </c>
      <c r="J286" s="8">
        <f t="shared" si="55"/>
        <v>4.8999999999999986</v>
      </c>
      <c r="K286" s="8">
        <f t="shared" si="55"/>
        <v>9.8999999999999986</v>
      </c>
      <c r="L286" s="8">
        <f t="shared" si="55"/>
        <v>19.899999999999999</v>
      </c>
      <c r="M286" s="8">
        <f t="shared" si="55"/>
        <v>5.1000000000000014</v>
      </c>
      <c r="N286" s="8">
        <f t="shared" si="55"/>
        <v>0.10000000000000142</v>
      </c>
      <c r="O286" s="8">
        <f t="shared" si="55"/>
        <v>0</v>
      </c>
      <c r="P286" s="8">
        <f t="shared" si="55"/>
        <v>0</v>
      </c>
      <c r="Q286" s="8">
        <f t="shared" si="55"/>
        <v>0</v>
      </c>
      <c r="R286" s="8">
        <f t="shared" si="55"/>
        <v>0</v>
      </c>
      <c r="S286" s="21">
        <f t="shared" si="50"/>
        <v>13</v>
      </c>
      <c r="T286" s="19">
        <f>VLOOKUP($B286,Gas!$B$3:$E$2506,2)</f>
        <v>1.875</v>
      </c>
      <c r="U286" s="20">
        <f t="shared" si="51"/>
        <v>16.053333333333335</v>
      </c>
      <c r="V286" s="5">
        <f>VLOOKUP($B286,Gas!$B$3:$E$2506,4)</f>
        <v>0.8750984735847317</v>
      </c>
    </row>
    <row r="287" spans="1:22" x14ac:dyDescent="0.2">
      <c r="A287" s="9">
        <f t="shared" si="49"/>
        <v>13</v>
      </c>
      <c r="B287" s="1">
        <v>36172</v>
      </c>
      <c r="C287" s="2">
        <v>22.46</v>
      </c>
      <c r="D287" s="4">
        <f t="shared" si="52"/>
        <v>-0.29278922244453287</v>
      </c>
      <c r="E287" s="100">
        <f t="shared" si="53"/>
        <v>4.3407247818440799</v>
      </c>
      <c r="F287" s="5"/>
      <c r="G287" s="8">
        <f t="shared" si="55"/>
        <v>0</v>
      </c>
      <c r="H287" s="8">
        <f t="shared" si="55"/>
        <v>2.5399999999999991</v>
      </c>
      <c r="I287" s="8">
        <f t="shared" si="55"/>
        <v>7.5399999999999991</v>
      </c>
      <c r="J287" s="8">
        <f t="shared" si="55"/>
        <v>12.54</v>
      </c>
      <c r="K287" s="8">
        <f t="shared" si="55"/>
        <v>17.54</v>
      </c>
      <c r="L287" s="8">
        <f t="shared" si="55"/>
        <v>27.54</v>
      </c>
      <c r="M287" s="8">
        <f t="shared" si="55"/>
        <v>0</v>
      </c>
      <c r="N287" s="8">
        <f t="shared" si="55"/>
        <v>0</v>
      </c>
      <c r="O287" s="8">
        <f t="shared" si="55"/>
        <v>0</v>
      </c>
      <c r="P287" s="8">
        <f t="shared" si="55"/>
        <v>0</v>
      </c>
      <c r="Q287" s="8">
        <f t="shared" si="55"/>
        <v>0</v>
      </c>
      <c r="R287" s="8">
        <f t="shared" si="55"/>
        <v>0</v>
      </c>
      <c r="S287" s="21">
        <f t="shared" si="50"/>
        <v>13</v>
      </c>
      <c r="T287" s="19">
        <f>VLOOKUP($B287,Gas!$B$3:$E$2506,2)</f>
        <v>1.82</v>
      </c>
      <c r="U287" s="20">
        <f t="shared" si="51"/>
        <v>12.340659340659341</v>
      </c>
      <c r="V287" s="5">
        <f>VLOOKUP($B287,Gas!$B$3:$E$2506,4)</f>
        <v>0.89339255649612082</v>
      </c>
    </row>
    <row r="288" spans="1:22" x14ac:dyDescent="0.2">
      <c r="A288" s="9">
        <f t="shared" si="49"/>
        <v>13</v>
      </c>
      <c r="B288" s="1">
        <v>36173</v>
      </c>
      <c r="C288" s="2">
        <v>18.940000000000001</v>
      </c>
      <c r="D288" s="4">
        <f t="shared" si="52"/>
        <v>-0.17045986155236498</v>
      </c>
      <c r="E288" s="100">
        <f t="shared" si="53"/>
        <v>4.40322443435194</v>
      </c>
      <c r="F288" s="5"/>
      <c r="G288" s="8">
        <f t="shared" si="55"/>
        <v>1.0599999999999987</v>
      </c>
      <c r="H288" s="8">
        <f t="shared" si="55"/>
        <v>6.0599999999999987</v>
      </c>
      <c r="I288" s="8">
        <f t="shared" si="55"/>
        <v>11.059999999999999</v>
      </c>
      <c r="J288" s="8">
        <f t="shared" si="55"/>
        <v>16.059999999999999</v>
      </c>
      <c r="K288" s="8">
        <f t="shared" si="55"/>
        <v>21.06</v>
      </c>
      <c r="L288" s="8">
        <f t="shared" si="55"/>
        <v>31.06</v>
      </c>
      <c r="M288" s="8">
        <f t="shared" si="55"/>
        <v>0</v>
      </c>
      <c r="N288" s="8">
        <f t="shared" si="55"/>
        <v>0</v>
      </c>
      <c r="O288" s="8">
        <f t="shared" si="55"/>
        <v>0</v>
      </c>
      <c r="P288" s="8">
        <f t="shared" si="55"/>
        <v>0</v>
      </c>
      <c r="Q288" s="8">
        <f t="shared" si="55"/>
        <v>0</v>
      </c>
      <c r="R288" s="8">
        <f t="shared" si="55"/>
        <v>0</v>
      </c>
      <c r="S288" s="21">
        <f t="shared" si="50"/>
        <v>13</v>
      </c>
      <c r="T288" s="19">
        <f>VLOOKUP($B288,Gas!$B$3:$E$2506,2)</f>
        <v>1.82</v>
      </c>
      <c r="U288" s="20">
        <f t="shared" si="51"/>
        <v>10.406593406593407</v>
      </c>
      <c r="V288" s="5">
        <f>VLOOKUP($B288,Gas!$B$3:$E$2506,4)</f>
        <v>0.89339255649612082</v>
      </c>
    </row>
    <row r="289" spans="1:22" x14ac:dyDescent="0.2">
      <c r="A289" s="9">
        <f t="shared" si="49"/>
        <v>13</v>
      </c>
      <c r="B289" s="1">
        <v>36174</v>
      </c>
      <c r="C289" s="2">
        <v>17.82</v>
      </c>
      <c r="D289" s="4">
        <f t="shared" si="52"/>
        <v>-6.0954665715269044E-2</v>
      </c>
      <c r="E289" s="100">
        <f t="shared" si="53"/>
        <v>4.4095351191391972</v>
      </c>
      <c r="F289" s="5"/>
      <c r="G289" s="8">
        <f t="shared" si="55"/>
        <v>2.1799999999999997</v>
      </c>
      <c r="H289" s="8">
        <f t="shared" si="55"/>
        <v>7.18</v>
      </c>
      <c r="I289" s="8">
        <f t="shared" si="55"/>
        <v>12.18</v>
      </c>
      <c r="J289" s="8">
        <f t="shared" si="55"/>
        <v>17.18</v>
      </c>
      <c r="K289" s="8">
        <f t="shared" si="55"/>
        <v>22.18</v>
      </c>
      <c r="L289" s="8">
        <f t="shared" si="55"/>
        <v>32.18</v>
      </c>
      <c r="M289" s="8">
        <f t="shared" si="55"/>
        <v>0</v>
      </c>
      <c r="N289" s="8">
        <f t="shared" si="55"/>
        <v>0</v>
      </c>
      <c r="O289" s="8">
        <f t="shared" si="55"/>
        <v>0</v>
      </c>
      <c r="P289" s="8">
        <f t="shared" si="55"/>
        <v>0</v>
      </c>
      <c r="Q289" s="8">
        <f t="shared" si="55"/>
        <v>0</v>
      </c>
      <c r="R289" s="8">
        <f t="shared" si="55"/>
        <v>0</v>
      </c>
      <c r="S289" s="21">
        <f t="shared" si="50"/>
        <v>13</v>
      </c>
      <c r="T289" s="19">
        <f>VLOOKUP($B289,Gas!$B$3:$E$2506,2)</f>
        <v>1.865</v>
      </c>
      <c r="U289" s="20">
        <f t="shared" si="51"/>
        <v>9.5549597855227884</v>
      </c>
      <c r="V289" s="5">
        <f>VLOOKUP($B289,Gas!$B$3:$E$2506,4)</f>
        <v>0.90874794300967465</v>
      </c>
    </row>
    <row r="290" spans="1:22" x14ac:dyDescent="0.2">
      <c r="A290" s="9">
        <f t="shared" si="49"/>
        <v>13</v>
      </c>
      <c r="B290" s="1">
        <v>36175</v>
      </c>
      <c r="C290" s="2">
        <v>19.59</v>
      </c>
      <c r="D290" s="4">
        <f t="shared" si="52"/>
        <v>9.4697809913786082E-2</v>
      </c>
      <c r="E290" s="100">
        <f t="shared" si="53"/>
        <v>4.4347339179914762</v>
      </c>
      <c r="F290" s="5"/>
      <c r="G290" s="8">
        <f t="shared" si="55"/>
        <v>0.41000000000000014</v>
      </c>
      <c r="H290" s="8">
        <f t="shared" si="55"/>
        <v>5.41</v>
      </c>
      <c r="I290" s="8">
        <f t="shared" si="55"/>
        <v>10.41</v>
      </c>
      <c r="J290" s="8">
        <f t="shared" si="55"/>
        <v>15.41</v>
      </c>
      <c r="K290" s="8">
        <f t="shared" si="55"/>
        <v>20.41</v>
      </c>
      <c r="L290" s="8">
        <f t="shared" si="55"/>
        <v>30.41</v>
      </c>
      <c r="M290" s="8">
        <f t="shared" si="55"/>
        <v>0</v>
      </c>
      <c r="N290" s="8">
        <f t="shared" si="55"/>
        <v>0</v>
      </c>
      <c r="O290" s="8">
        <f t="shared" si="55"/>
        <v>0</v>
      </c>
      <c r="P290" s="8">
        <f t="shared" si="55"/>
        <v>0</v>
      </c>
      <c r="Q290" s="8">
        <f t="shared" si="55"/>
        <v>0</v>
      </c>
      <c r="R290" s="8">
        <f t="shared" si="55"/>
        <v>0</v>
      </c>
      <c r="S290" s="21">
        <f t="shared" si="50"/>
        <v>13</v>
      </c>
      <c r="T290" s="19">
        <f>VLOOKUP($B290,Gas!$B$3:$E$2506,2)</f>
        <v>1.78</v>
      </c>
      <c r="U290" s="20">
        <f t="shared" si="51"/>
        <v>11.00561797752809</v>
      </c>
      <c r="V290" s="5">
        <f>VLOOKUP($B290,Gas!$B$3:$E$2506,4)</f>
        <v>0.53147962755537148</v>
      </c>
    </row>
    <row r="291" spans="1:22" x14ac:dyDescent="0.2">
      <c r="A291" s="9">
        <f t="shared" si="49"/>
        <v>13</v>
      </c>
      <c r="B291" s="1">
        <v>36178</v>
      </c>
      <c r="C291" s="2">
        <v>17.25</v>
      </c>
      <c r="D291" s="4">
        <f t="shared" si="52"/>
        <v>-0.12720708847908066</v>
      </c>
      <c r="E291" s="100">
        <f t="shared" si="53"/>
        <v>3.9874991306122545</v>
      </c>
      <c r="F291" s="5"/>
      <c r="G291" s="8">
        <f t="shared" si="55"/>
        <v>2.75</v>
      </c>
      <c r="H291" s="8">
        <f t="shared" si="55"/>
        <v>7.75</v>
      </c>
      <c r="I291" s="8">
        <f t="shared" si="55"/>
        <v>12.75</v>
      </c>
      <c r="J291" s="8">
        <f t="shared" si="55"/>
        <v>17.75</v>
      </c>
      <c r="K291" s="8">
        <f t="shared" si="55"/>
        <v>22.75</v>
      </c>
      <c r="L291" s="8">
        <f t="shared" si="55"/>
        <v>32.75</v>
      </c>
      <c r="M291" s="8">
        <f t="shared" si="55"/>
        <v>0</v>
      </c>
      <c r="N291" s="8">
        <f t="shared" si="55"/>
        <v>0</v>
      </c>
      <c r="O291" s="8">
        <f t="shared" si="55"/>
        <v>0</v>
      </c>
      <c r="P291" s="8">
        <f t="shared" si="55"/>
        <v>0</v>
      </c>
      <c r="Q291" s="8">
        <f t="shared" si="55"/>
        <v>0</v>
      </c>
      <c r="R291" s="8">
        <f t="shared" si="55"/>
        <v>0</v>
      </c>
      <c r="S291" s="21">
        <f t="shared" si="50"/>
        <v>13</v>
      </c>
      <c r="T291" s="19">
        <f>VLOOKUP($B291,Gas!$B$3:$E$2506,2)</f>
        <v>1.7949999999999999</v>
      </c>
      <c r="U291" s="20">
        <f t="shared" si="51"/>
        <v>9.6100278551532039</v>
      </c>
      <c r="V291" s="5">
        <f>VLOOKUP($B291,Gas!$B$3:$E$2506,4)</f>
        <v>0.37933137129207073</v>
      </c>
    </row>
    <row r="292" spans="1:22" x14ac:dyDescent="0.2">
      <c r="A292" s="9">
        <f t="shared" si="49"/>
        <v>13</v>
      </c>
      <c r="B292" s="1">
        <v>36179</v>
      </c>
      <c r="C292" s="2">
        <v>15.16</v>
      </c>
      <c r="D292" s="4">
        <f t="shared" si="52"/>
        <v>-0.12915176326314315</v>
      </c>
      <c r="E292" s="100">
        <f t="shared" si="53"/>
        <v>2.8925328970280302</v>
      </c>
      <c r="F292" s="5"/>
      <c r="G292" s="8">
        <f t="shared" si="55"/>
        <v>4.84</v>
      </c>
      <c r="H292" s="8">
        <f t="shared" si="55"/>
        <v>9.84</v>
      </c>
      <c r="I292" s="8">
        <f t="shared" si="55"/>
        <v>14.84</v>
      </c>
      <c r="J292" s="8">
        <f t="shared" si="55"/>
        <v>19.84</v>
      </c>
      <c r="K292" s="8">
        <f t="shared" si="55"/>
        <v>24.84</v>
      </c>
      <c r="L292" s="8">
        <f t="shared" si="55"/>
        <v>34.840000000000003</v>
      </c>
      <c r="M292" s="8">
        <f t="shared" si="55"/>
        <v>0</v>
      </c>
      <c r="N292" s="8">
        <f t="shared" si="55"/>
        <v>0</v>
      </c>
      <c r="O292" s="8">
        <f t="shared" si="55"/>
        <v>0</v>
      </c>
      <c r="P292" s="8">
        <f t="shared" si="55"/>
        <v>0</v>
      </c>
      <c r="Q292" s="8">
        <f t="shared" si="55"/>
        <v>0</v>
      </c>
      <c r="R292" s="8">
        <f t="shared" si="55"/>
        <v>0</v>
      </c>
      <c r="S292" s="21">
        <f t="shared" si="50"/>
        <v>13</v>
      </c>
      <c r="T292" s="19">
        <f>VLOOKUP($B292,Gas!$B$3:$E$2506,2)</f>
        <v>1.7949999999999999</v>
      </c>
      <c r="U292" s="20">
        <f t="shared" si="51"/>
        <v>8.4456824512534823</v>
      </c>
      <c r="V292" s="5">
        <f>VLOOKUP($B292,Gas!$B$3:$E$2506,4)</f>
        <v>0.37886120520317512</v>
      </c>
    </row>
    <row r="293" spans="1:22" x14ac:dyDescent="0.2">
      <c r="A293" s="9">
        <f t="shared" si="49"/>
        <v>13</v>
      </c>
      <c r="B293" s="1">
        <v>36180</v>
      </c>
      <c r="C293" s="2">
        <v>16.5</v>
      </c>
      <c r="D293" s="4">
        <f t="shared" si="52"/>
        <v>8.4700000692309305E-2</v>
      </c>
      <c r="E293" s="100">
        <f t="shared" si="53"/>
        <v>3.0365713875737352</v>
      </c>
      <c r="F293" s="5"/>
      <c r="G293" s="8">
        <f t="shared" si="55"/>
        <v>3.5</v>
      </c>
      <c r="H293" s="8">
        <f t="shared" si="55"/>
        <v>8.5</v>
      </c>
      <c r="I293" s="8">
        <f t="shared" si="55"/>
        <v>13.5</v>
      </c>
      <c r="J293" s="8">
        <f t="shared" si="55"/>
        <v>18.5</v>
      </c>
      <c r="K293" s="8">
        <f t="shared" si="55"/>
        <v>23.5</v>
      </c>
      <c r="L293" s="8">
        <f t="shared" si="55"/>
        <v>33.5</v>
      </c>
      <c r="M293" s="8">
        <f t="shared" si="55"/>
        <v>0</v>
      </c>
      <c r="N293" s="8">
        <f t="shared" si="55"/>
        <v>0</v>
      </c>
      <c r="O293" s="8">
        <f t="shared" si="55"/>
        <v>0</v>
      </c>
      <c r="P293" s="8">
        <f t="shared" si="55"/>
        <v>0</v>
      </c>
      <c r="Q293" s="8">
        <f t="shared" si="55"/>
        <v>0</v>
      </c>
      <c r="R293" s="8">
        <f t="shared" si="55"/>
        <v>0</v>
      </c>
      <c r="S293" s="21">
        <f t="shared" si="50"/>
        <v>13</v>
      </c>
      <c r="T293" s="19">
        <f>VLOOKUP($B293,Gas!$B$3:$E$2506,2)</f>
        <v>1.77</v>
      </c>
      <c r="U293" s="20">
        <f t="shared" si="51"/>
        <v>9.3220338983050848</v>
      </c>
      <c r="V293" s="5">
        <f>VLOOKUP($B293,Gas!$B$3:$E$2506,4)</f>
        <v>0.38177929103191638</v>
      </c>
    </row>
    <row r="294" spans="1:22" x14ac:dyDescent="0.2">
      <c r="A294" s="9">
        <f t="shared" si="49"/>
        <v>13</v>
      </c>
      <c r="B294" s="1">
        <v>36181</v>
      </c>
      <c r="C294" s="2">
        <v>16.96</v>
      </c>
      <c r="D294" s="4">
        <f t="shared" si="52"/>
        <v>2.7497249457222046E-2</v>
      </c>
      <c r="E294" s="100">
        <f t="shared" si="53"/>
        <v>2.9264927916663099</v>
      </c>
      <c r="F294" s="5"/>
      <c r="G294" s="8">
        <f t="shared" si="55"/>
        <v>3.0399999999999991</v>
      </c>
      <c r="H294" s="8">
        <f t="shared" si="55"/>
        <v>8.0399999999999991</v>
      </c>
      <c r="I294" s="8">
        <f t="shared" si="55"/>
        <v>13.04</v>
      </c>
      <c r="J294" s="8">
        <f t="shared" si="55"/>
        <v>18.04</v>
      </c>
      <c r="K294" s="8">
        <f t="shared" si="55"/>
        <v>23.04</v>
      </c>
      <c r="L294" s="8">
        <f t="shared" si="55"/>
        <v>33.04</v>
      </c>
      <c r="M294" s="8">
        <f t="shared" si="55"/>
        <v>0</v>
      </c>
      <c r="N294" s="8">
        <f t="shared" si="55"/>
        <v>0</v>
      </c>
      <c r="O294" s="8">
        <f t="shared" si="55"/>
        <v>0</v>
      </c>
      <c r="P294" s="8">
        <f t="shared" si="55"/>
        <v>0</v>
      </c>
      <c r="Q294" s="8">
        <f t="shared" si="55"/>
        <v>0</v>
      </c>
      <c r="R294" s="8">
        <f t="shared" si="55"/>
        <v>0</v>
      </c>
      <c r="S294" s="21">
        <f t="shared" si="50"/>
        <v>13</v>
      </c>
      <c r="T294" s="19">
        <f>VLOOKUP($B294,Gas!$B$3:$E$2506,2)</f>
        <v>1.8</v>
      </c>
      <c r="U294" s="20">
        <f t="shared" si="51"/>
        <v>9.4222222222222225</v>
      </c>
      <c r="V294" s="5">
        <f>VLOOKUP($B294,Gas!$B$3:$E$2506,4)</f>
        <v>0.40487303353154225</v>
      </c>
    </row>
    <row r="295" spans="1:22" x14ac:dyDescent="0.2">
      <c r="A295" s="9">
        <f t="shared" si="49"/>
        <v>13</v>
      </c>
      <c r="B295" s="1">
        <v>36182</v>
      </c>
      <c r="C295" s="2">
        <v>16.05</v>
      </c>
      <c r="D295" s="4">
        <f t="shared" si="52"/>
        <v>-5.5148780787732124E-2</v>
      </c>
      <c r="E295" s="100">
        <f t="shared" si="53"/>
        <v>2.6629429162109957</v>
      </c>
      <c r="F295" s="5"/>
      <c r="G295" s="8">
        <f t="shared" si="55"/>
        <v>3.9499999999999993</v>
      </c>
      <c r="H295" s="8">
        <f t="shared" si="55"/>
        <v>8.9499999999999993</v>
      </c>
      <c r="I295" s="8">
        <f t="shared" si="55"/>
        <v>13.95</v>
      </c>
      <c r="J295" s="8">
        <f t="shared" si="55"/>
        <v>18.95</v>
      </c>
      <c r="K295" s="8">
        <f t="shared" si="55"/>
        <v>23.95</v>
      </c>
      <c r="L295" s="8">
        <f t="shared" si="55"/>
        <v>33.950000000000003</v>
      </c>
      <c r="M295" s="8">
        <f t="shared" si="55"/>
        <v>0</v>
      </c>
      <c r="N295" s="8">
        <f t="shared" si="55"/>
        <v>0</v>
      </c>
      <c r="O295" s="8">
        <f t="shared" si="55"/>
        <v>0</v>
      </c>
      <c r="P295" s="8">
        <f t="shared" si="55"/>
        <v>0</v>
      </c>
      <c r="Q295" s="8">
        <f t="shared" si="55"/>
        <v>0</v>
      </c>
      <c r="R295" s="8">
        <f t="shared" si="55"/>
        <v>0</v>
      </c>
      <c r="S295" s="21">
        <f t="shared" si="50"/>
        <v>13</v>
      </c>
      <c r="T295" s="19">
        <f>VLOOKUP($B295,Gas!$B$3:$E$2506,2)</f>
        <v>1.845</v>
      </c>
      <c r="U295" s="20">
        <f t="shared" si="51"/>
        <v>8.6991869918699187</v>
      </c>
      <c r="V295" s="5">
        <f>VLOOKUP($B295,Gas!$B$3:$E$2506,4)</f>
        <v>0.39837884296182946</v>
      </c>
    </row>
    <row r="296" spans="1:22" x14ac:dyDescent="0.2">
      <c r="A296" s="9">
        <f t="shared" si="49"/>
        <v>13</v>
      </c>
      <c r="B296" s="1">
        <v>36185</v>
      </c>
      <c r="C296" s="2">
        <v>19.489999999999998</v>
      </c>
      <c r="D296" s="4">
        <f t="shared" si="52"/>
        <v>0.19419266394344437</v>
      </c>
      <c r="E296" s="100">
        <f t="shared" si="53"/>
        <v>2.2980647421942213</v>
      </c>
      <c r="F296" s="5"/>
      <c r="G296" s="8">
        <f t="shared" si="55"/>
        <v>0.51000000000000156</v>
      </c>
      <c r="H296" s="8">
        <f t="shared" si="55"/>
        <v>5.5100000000000016</v>
      </c>
      <c r="I296" s="8">
        <f t="shared" si="55"/>
        <v>10.510000000000002</v>
      </c>
      <c r="J296" s="8">
        <f t="shared" si="55"/>
        <v>15.510000000000002</v>
      </c>
      <c r="K296" s="8">
        <f t="shared" si="55"/>
        <v>20.51</v>
      </c>
      <c r="L296" s="8">
        <f t="shared" si="55"/>
        <v>30.51</v>
      </c>
      <c r="M296" s="8">
        <f t="shared" si="55"/>
        <v>0</v>
      </c>
      <c r="N296" s="8">
        <f t="shared" si="55"/>
        <v>0</v>
      </c>
      <c r="O296" s="8">
        <f t="shared" si="55"/>
        <v>0</v>
      </c>
      <c r="P296" s="8">
        <f t="shared" si="55"/>
        <v>0</v>
      </c>
      <c r="Q296" s="8">
        <f t="shared" si="55"/>
        <v>0</v>
      </c>
      <c r="R296" s="8">
        <f t="shared" si="55"/>
        <v>0</v>
      </c>
      <c r="S296" s="21">
        <f t="shared" si="50"/>
        <v>13</v>
      </c>
      <c r="T296" s="19">
        <f>VLOOKUP($B296,Gas!$B$3:$E$2506,2)</f>
        <v>1.81</v>
      </c>
      <c r="U296" s="20">
        <f t="shared" si="51"/>
        <v>10.767955801104971</v>
      </c>
      <c r="V296" s="5">
        <f>VLOOKUP($B296,Gas!$B$3:$E$2506,4)</f>
        <v>0.24649774387373116</v>
      </c>
    </row>
    <row r="297" spans="1:22" x14ac:dyDescent="0.2">
      <c r="A297" s="9">
        <f t="shared" si="49"/>
        <v>13</v>
      </c>
      <c r="B297" s="1">
        <v>36186</v>
      </c>
      <c r="C297" s="2">
        <v>17.39</v>
      </c>
      <c r="D297" s="4">
        <f t="shared" si="52"/>
        <v>-0.11400618515327766</v>
      </c>
      <c r="E297" s="100">
        <f t="shared" si="53"/>
        <v>1.8983608990257477</v>
      </c>
      <c r="F297" s="5"/>
      <c r="G297" s="8">
        <f t="shared" si="55"/>
        <v>2.6099999999999994</v>
      </c>
      <c r="H297" s="8">
        <f t="shared" si="55"/>
        <v>7.6099999999999994</v>
      </c>
      <c r="I297" s="8">
        <f t="shared" si="55"/>
        <v>12.61</v>
      </c>
      <c r="J297" s="8">
        <f t="shared" si="55"/>
        <v>17.61</v>
      </c>
      <c r="K297" s="8">
        <f t="shared" si="55"/>
        <v>22.61</v>
      </c>
      <c r="L297" s="8">
        <f t="shared" si="55"/>
        <v>32.61</v>
      </c>
      <c r="M297" s="8">
        <f t="shared" si="55"/>
        <v>0</v>
      </c>
      <c r="N297" s="8">
        <f t="shared" si="55"/>
        <v>0</v>
      </c>
      <c r="O297" s="8">
        <f t="shared" si="55"/>
        <v>0</v>
      </c>
      <c r="P297" s="8">
        <f t="shared" si="55"/>
        <v>0</v>
      </c>
      <c r="Q297" s="8">
        <f t="shared" si="55"/>
        <v>0</v>
      </c>
      <c r="R297" s="8">
        <f t="shared" si="55"/>
        <v>0</v>
      </c>
      <c r="S297" s="21">
        <f t="shared" si="50"/>
        <v>13</v>
      </c>
      <c r="T297" s="19">
        <f>VLOOKUP($B297,Gas!$B$3:$E$2506,2)</f>
        <v>1.75</v>
      </c>
      <c r="U297" s="20">
        <f t="shared" si="51"/>
        <v>9.9371428571428577</v>
      </c>
      <c r="V297" s="5">
        <f>VLOOKUP($B297,Gas!$B$3:$E$2506,4)</f>
        <v>0.3201758944109922</v>
      </c>
    </row>
    <row r="298" spans="1:22" x14ac:dyDescent="0.2">
      <c r="A298" s="9">
        <f t="shared" si="49"/>
        <v>13</v>
      </c>
      <c r="B298" s="1">
        <v>36187</v>
      </c>
      <c r="C298" s="2">
        <v>15.82</v>
      </c>
      <c r="D298" s="4">
        <f t="shared" si="52"/>
        <v>-9.4620366026683861E-2</v>
      </c>
      <c r="E298" s="100">
        <f t="shared" si="53"/>
        <v>1.7712026578796933</v>
      </c>
      <c r="F298" s="5"/>
      <c r="G298" s="8">
        <f t="shared" si="55"/>
        <v>4.18</v>
      </c>
      <c r="H298" s="8">
        <f t="shared" si="55"/>
        <v>9.18</v>
      </c>
      <c r="I298" s="8">
        <f t="shared" si="55"/>
        <v>14.18</v>
      </c>
      <c r="J298" s="8">
        <f t="shared" si="55"/>
        <v>19.18</v>
      </c>
      <c r="K298" s="8">
        <f t="shared" si="55"/>
        <v>24.18</v>
      </c>
      <c r="L298" s="8">
        <f t="shared" si="55"/>
        <v>34.18</v>
      </c>
      <c r="M298" s="8">
        <f t="shared" si="55"/>
        <v>0</v>
      </c>
      <c r="N298" s="8">
        <f t="shared" si="55"/>
        <v>0</v>
      </c>
      <c r="O298" s="8">
        <f t="shared" si="55"/>
        <v>0</v>
      </c>
      <c r="P298" s="8">
        <f t="shared" si="55"/>
        <v>0</v>
      </c>
      <c r="Q298" s="8">
        <f t="shared" si="55"/>
        <v>0</v>
      </c>
      <c r="R298" s="8">
        <f t="shared" si="55"/>
        <v>0</v>
      </c>
      <c r="S298" s="21">
        <f t="shared" si="50"/>
        <v>13</v>
      </c>
      <c r="T298" s="19">
        <f>VLOOKUP($B298,Gas!$B$3:$E$2506,2)</f>
        <v>1.72</v>
      </c>
      <c r="U298" s="20">
        <f t="shared" si="51"/>
        <v>9.1976744186046506</v>
      </c>
      <c r="V298" s="5">
        <f>VLOOKUP($B298,Gas!$B$3:$E$2506,4)</f>
        <v>0.33145894166063727</v>
      </c>
    </row>
    <row r="299" spans="1:22" x14ac:dyDescent="0.2">
      <c r="A299" s="9">
        <f t="shared" si="49"/>
        <v>13</v>
      </c>
      <c r="B299" s="1">
        <v>36188</v>
      </c>
      <c r="C299" s="2">
        <v>15.62</v>
      </c>
      <c r="D299" s="4">
        <f t="shared" si="52"/>
        <v>-1.272281792796796E-2</v>
      </c>
      <c r="E299" s="100">
        <f t="shared" si="53"/>
        <v>1.7550549522585261</v>
      </c>
      <c r="F299" s="5"/>
      <c r="G299" s="8">
        <f t="shared" si="55"/>
        <v>4.3800000000000008</v>
      </c>
      <c r="H299" s="8">
        <f t="shared" si="55"/>
        <v>9.3800000000000008</v>
      </c>
      <c r="I299" s="8">
        <f t="shared" si="55"/>
        <v>14.38</v>
      </c>
      <c r="J299" s="8">
        <f t="shared" si="55"/>
        <v>19.380000000000003</v>
      </c>
      <c r="K299" s="8">
        <f t="shared" si="55"/>
        <v>24.380000000000003</v>
      </c>
      <c r="L299" s="8">
        <f t="shared" si="55"/>
        <v>34.380000000000003</v>
      </c>
      <c r="M299" s="8">
        <f t="shared" si="55"/>
        <v>0</v>
      </c>
      <c r="N299" s="8">
        <f t="shared" si="55"/>
        <v>0</v>
      </c>
      <c r="O299" s="8">
        <f t="shared" si="55"/>
        <v>0</v>
      </c>
      <c r="P299" s="8">
        <f t="shared" si="55"/>
        <v>0</v>
      </c>
      <c r="Q299" s="8">
        <f t="shared" si="55"/>
        <v>0</v>
      </c>
      <c r="R299" s="8">
        <f t="shared" si="55"/>
        <v>0</v>
      </c>
      <c r="S299" s="21">
        <f t="shared" si="50"/>
        <v>13</v>
      </c>
      <c r="T299" s="19">
        <f>VLOOKUP($B299,Gas!$B$3:$E$2506,2)</f>
        <v>1.75</v>
      </c>
      <c r="U299" s="20">
        <f t="shared" si="51"/>
        <v>8.9257142857142853</v>
      </c>
      <c r="V299" s="5">
        <f>VLOOKUP($B299,Gas!$B$3:$E$2506,4)</f>
        <v>0.35604001289511783</v>
      </c>
    </row>
    <row r="300" spans="1:22" x14ac:dyDescent="0.2">
      <c r="A300" s="9">
        <f t="shared" si="49"/>
        <v>13</v>
      </c>
      <c r="B300" s="1">
        <v>36189</v>
      </c>
      <c r="C300" s="2">
        <v>15.73</v>
      </c>
      <c r="D300" s="4">
        <f t="shared" si="52"/>
        <v>7.0175726586465398E-3</v>
      </c>
      <c r="E300" s="100">
        <f t="shared" si="53"/>
        <v>1.6573901865249492</v>
      </c>
      <c r="F300" s="5"/>
      <c r="G300" s="8">
        <f t="shared" si="55"/>
        <v>4.2699999999999996</v>
      </c>
      <c r="H300" s="8">
        <f t="shared" si="55"/>
        <v>9.27</v>
      </c>
      <c r="I300" s="8">
        <f t="shared" si="55"/>
        <v>14.27</v>
      </c>
      <c r="J300" s="8">
        <f t="shared" si="55"/>
        <v>19.27</v>
      </c>
      <c r="K300" s="8">
        <f t="shared" si="55"/>
        <v>24.27</v>
      </c>
      <c r="L300" s="8">
        <f t="shared" si="55"/>
        <v>34.269999999999996</v>
      </c>
      <c r="M300" s="8">
        <f t="shared" si="55"/>
        <v>0</v>
      </c>
      <c r="N300" s="8">
        <f t="shared" si="55"/>
        <v>0</v>
      </c>
      <c r="O300" s="8">
        <f t="shared" si="55"/>
        <v>0</v>
      </c>
      <c r="P300" s="8">
        <f t="shared" si="55"/>
        <v>0</v>
      </c>
      <c r="Q300" s="8">
        <f t="shared" si="55"/>
        <v>0</v>
      </c>
      <c r="R300" s="8">
        <f t="shared" si="55"/>
        <v>0</v>
      </c>
      <c r="S300" s="21">
        <f t="shared" si="50"/>
        <v>13</v>
      </c>
      <c r="T300" s="19">
        <f>VLOOKUP($B300,Gas!$B$3:$E$2506,2)</f>
        <v>1.8049999999999999</v>
      </c>
      <c r="U300" s="20">
        <f t="shared" si="51"/>
        <v>8.7146814404432131</v>
      </c>
      <c r="V300" s="5">
        <f>VLOOKUP($B300,Gas!$B$3:$E$2506,4)</f>
        <v>0.40998635113941989</v>
      </c>
    </row>
    <row r="301" spans="1:22" x14ac:dyDescent="0.2">
      <c r="A301" s="9">
        <f t="shared" si="49"/>
        <v>14</v>
      </c>
      <c r="B301" s="1">
        <v>36192</v>
      </c>
      <c r="C301" s="2">
        <v>16.41</v>
      </c>
      <c r="D301" s="4">
        <f t="shared" ref="D301:D319" si="56">LN(C301/C300)</f>
        <v>4.2321188031813083E-2</v>
      </c>
      <c r="E301" s="100">
        <f>STDEV(D301,D292:D300)*SQRT(trade_day)</f>
        <v>1.5729126895790726</v>
      </c>
      <c r="F301" s="5"/>
      <c r="G301" s="8">
        <f t="shared" si="55"/>
        <v>3.59</v>
      </c>
      <c r="H301" s="8">
        <f t="shared" si="55"/>
        <v>8.59</v>
      </c>
      <c r="I301" s="8">
        <f t="shared" si="55"/>
        <v>13.59</v>
      </c>
      <c r="J301" s="8">
        <f t="shared" si="55"/>
        <v>18.59</v>
      </c>
      <c r="K301" s="8">
        <f t="shared" si="55"/>
        <v>23.59</v>
      </c>
      <c r="L301" s="8">
        <f t="shared" si="55"/>
        <v>33.590000000000003</v>
      </c>
      <c r="M301" s="8">
        <f t="shared" si="55"/>
        <v>0</v>
      </c>
      <c r="N301" s="8">
        <f t="shared" si="55"/>
        <v>0</v>
      </c>
      <c r="O301" s="8">
        <f t="shared" si="55"/>
        <v>0</v>
      </c>
      <c r="P301" s="8">
        <f t="shared" si="55"/>
        <v>0</v>
      </c>
      <c r="Q301" s="8">
        <f t="shared" si="55"/>
        <v>0</v>
      </c>
      <c r="R301" s="8">
        <f t="shared" si="55"/>
        <v>0</v>
      </c>
      <c r="S301" s="21">
        <f t="shared" si="50"/>
        <v>14</v>
      </c>
      <c r="T301" s="19">
        <f>VLOOKUP($B301,Gas!$B$3:$E$2506,2)</f>
        <v>1.8049999999999999</v>
      </c>
      <c r="U301" s="20">
        <f t="shared" si="51"/>
        <v>9.0914127423822713</v>
      </c>
      <c r="V301" s="5">
        <f>VLOOKUP($B301,Gas!$B$3:$E$2506,4)</f>
        <v>0.35295855861605935</v>
      </c>
    </row>
    <row r="302" spans="1:22" x14ac:dyDescent="0.2">
      <c r="A302" s="9">
        <f t="shared" si="49"/>
        <v>14</v>
      </c>
      <c r="B302" s="1">
        <v>36193</v>
      </c>
      <c r="C302" s="2">
        <v>16.3</v>
      </c>
      <c r="D302" s="4">
        <f t="shared" si="56"/>
        <v>-6.7257972892828897E-3</v>
      </c>
      <c r="E302" s="100">
        <f>STDEV(D301:D302,D293:D300)*SQRT(trade_day)</f>
        <v>1.4157304130953909</v>
      </c>
      <c r="F302" s="5"/>
      <c r="G302" s="8">
        <f t="shared" ref="G302:R317" si="57">IF(G$1="P",MAX(0,G$2-$C302),IF(G$1="C",MAX(0,$C302-G$2)))</f>
        <v>3.6999999999999993</v>
      </c>
      <c r="H302" s="8">
        <f t="shared" si="57"/>
        <v>8.6999999999999993</v>
      </c>
      <c r="I302" s="8">
        <f t="shared" si="57"/>
        <v>13.7</v>
      </c>
      <c r="J302" s="8">
        <f t="shared" si="57"/>
        <v>18.7</v>
      </c>
      <c r="K302" s="8">
        <f t="shared" si="57"/>
        <v>23.7</v>
      </c>
      <c r="L302" s="8">
        <f t="shared" si="57"/>
        <v>33.700000000000003</v>
      </c>
      <c r="M302" s="8">
        <f t="shared" si="57"/>
        <v>0</v>
      </c>
      <c r="N302" s="8">
        <f t="shared" si="57"/>
        <v>0</v>
      </c>
      <c r="O302" s="8">
        <f t="shared" si="57"/>
        <v>0</v>
      </c>
      <c r="P302" s="8">
        <f t="shared" si="57"/>
        <v>0</v>
      </c>
      <c r="Q302" s="8">
        <f t="shared" si="57"/>
        <v>0</v>
      </c>
      <c r="R302" s="8">
        <f t="shared" si="57"/>
        <v>0</v>
      </c>
      <c r="S302" s="21">
        <f t="shared" si="50"/>
        <v>14</v>
      </c>
      <c r="T302" s="19">
        <f>VLOOKUP($B302,Gas!$B$3:$E$2506,2)</f>
        <v>1.7450000000000001</v>
      </c>
      <c r="U302" s="20">
        <f t="shared" si="51"/>
        <v>9.3409742120343839</v>
      </c>
      <c r="V302" s="5">
        <f>VLOOKUP($B302,Gas!$B$3:$E$2506,4)</f>
        <v>0.39060995734895176</v>
      </c>
    </row>
    <row r="303" spans="1:22" x14ac:dyDescent="0.2">
      <c r="A303" s="9">
        <f t="shared" si="49"/>
        <v>14</v>
      </c>
      <c r="B303" s="1">
        <v>36194</v>
      </c>
      <c r="C303" s="2">
        <v>16.02</v>
      </c>
      <c r="D303" s="4">
        <f t="shared" si="56"/>
        <v>-1.7327166172503614E-2</v>
      </c>
      <c r="E303" s="100">
        <f>STDEV(D301:D303,D294:D300)*SQRT(trade_day)</f>
        <v>1.3511230963428473</v>
      </c>
      <c r="F303" s="5"/>
      <c r="G303" s="8">
        <f t="shared" si="57"/>
        <v>3.9800000000000004</v>
      </c>
      <c r="H303" s="8">
        <f t="shared" si="57"/>
        <v>8.98</v>
      </c>
      <c r="I303" s="8">
        <f t="shared" si="57"/>
        <v>13.98</v>
      </c>
      <c r="J303" s="8">
        <f t="shared" si="57"/>
        <v>18.98</v>
      </c>
      <c r="K303" s="8">
        <f t="shared" si="57"/>
        <v>23.98</v>
      </c>
      <c r="L303" s="8">
        <f t="shared" si="57"/>
        <v>33.980000000000004</v>
      </c>
      <c r="M303" s="8">
        <f t="shared" si="57"/>
        <v>0</v>
      </c>
      <c r="N303" s="8">
        <f t="shared" si="57"/>
        <v>0</v>
      </c>
      <c r="O303" s="8">
        <f t="shared" si="57"/>
        <v>0</v>
      </c>
      <c r="P303" s="8">
        <f t="shared" si="57"/>
        <v>0</v>
      </c>
      <c r="Q303" s="8">
        <f t="shared" si="57"/>
        <v>0</v>
      </c>
      <c r="R303" s="8">
        <f t="shared" si="57"/>
        <v>0</v>
      </c>
      <c r="S303" s="21">
        <f t="shared" si="50"/>
        <v>14</v>
      </c>
      <c r="T303" s="19">
        <f>VLOOKUP($B303,Gas!$B$3:$E$2506,2)</f>
        <v>1.77</v>
      </c>
      <c r="U303" s="20">
        <f t="shared" si="51"/>
        <v>9.0508474576271176</v>
      </c>
      <c r="V303" s="5">
        <f>VLOOKUP($B303,Gas!$B$3:$E$2506,4)</f>
        <v>0.40519335579458221</v>
      </c>
    </row>
    <row r="304" spans="1:22" x14ac:dyDescent="0.2">
      <c r="A304" s="9">
        <f t="shared" si="49"/>
        <v>14</v>
      </c>
      <c r="B304" s="1">
        <v>36195</v>
      </c>
      <c r="C304" s="2">
        <v>16.46</v>
      </c>
      <c r="D304" s="4">
        <f t="shared" si="56"/>
        <v>2.7095253608710654E-2</v>
      </c>
      <c r="E304" s="100">
        <f>STDEV(D301:D304,D295:D300)*SQRT(trade_day)</f>
        <v>1.3508729140170381</v>
      </c>
      <c r="F304" s="5"/>
      <c r="G304" s="8">
        <f t="shared" si="57"/>
        <v>3.5399999999999991</v>
      </c>
      <c r="H304" s="8">
        <f t="shared" si="57"/>
        <v>8.5399999999999991</v>
      </c>
      <c r="I304" s="8">
        <f t="shared" si="57"/>
        <v>13.54</v>
      </c>
      <c r="J304" s="8">
        <f t="shared" si="57"/>
        <v>18.54</v>
      </c>
      <c r="K304" s="8">
        <f t="shared" si="57"/>
        <v>23.54</v>
      </c>
      <c r="L304" s="8">
        <f t="shared" si="57"/>
        <v>33.54</v>
      </c>
      <c r="M304" s="8">
        <f t="shared" si="57"/>
        <v>0</v>
      </c>
      <c r="N304" s="8">
        <f t="shared" si="57"/>
        <v>0</v>
      </c>
      <c r="O304" s="8">
        <f t="shared" si="57"/>
        <v>0</v>
      </c>
      <c r="P304" s="8">
        <f t="shared" si="57"/>
        <v>0</v>
      </c>
      <c r="Q304" s="8">
        <f t="shared" si="57"/>
        <v>0</v>
      </c>
      <c r="R304" s="8">
        <f t="shared" si="57"/>
        <v>0</v>
      </c>
      <c r="S304" s="21">
        <f t="shared" si="50"/>
        <v>14</v>
      </c>
      <c r="T304" s="19">
        <f>VLOOKUP($B304,Gas!$B$3:$E$2506,2)</f>
        <v>1.8</v>
      </c>
      <c r="U304" s="20">
        <f t="shared" si="51"/>
        <v>9.1444444444444439</v>
      </c>
      <c r="V304" s="5">
        <f>VLOOKUP($B304,Gas!$B$3:$E$2506,4)</f>
        <v>0.42135333095950811</v>
      </c>
    </row>
    <row r="305" spans="1:22" x14ac:dyDescent="0.2">
      <c r="A305" s="9">
        <f t="shared" si="49"/>
        <v>14</v>
      </c>
      <c r="B305" s="1">
        <v>36196</v>
      </c>
      <c r="C305" s="2">
        <v>17.14</v>
      </c>
      <c r="D305" s="4">
        <f t="shared" si="56"/>
        <v>4.0481717920710043E-2</v>
      </c>
      <c r="E305" s="100">
        <f>STDEV(D301:D305,D296:D300)*SQRT(trade_day)</f>
        <v>1.3328131760337676</v>
      </c>
      <c r="F305" s="5"/>
      <c r="G305" s="8">
        <f t="shared" si="57"/>
        <v>2.8599999999999994</v>
      </c>
      <c r="H305" s="8">
        <f t="shared" si="57"/>
        <v>7.8599999999999994</v>
      </c>
      <c r="I305" s="8">
        <f t="shared" si="57"/>
        <v>12.86</v>
      </c>
      <c r="J305" s="8">
        <f t="shared" si="57"/>
        <v>17.86</v>
      </c>
      <c r="K305" s="8">
        <f t="shared" si="57"/>
        <v>22.86</v>
      </c>
      <c r="L305" s="8">
        <f t="shared" si="57"/>
        <v>32.86</v>
      </c>
      <c r="M305" s="8">
        <f t="shared" si="57"/>
        <v>0</v>
      </c>
      <c r="N305" s="8">
        <f t="shared" si="57"/>
        <v>0</v>
      </c>
      <c r="O305" s="8">
        <f t="shared" si="57"/>
        <v>0</v>
      </c>
      <c r="P305" s="8">
        <f t="shared" si="57"/>
        <v>0</v>
      </c>
      <c r="Q305" s="8">
        <f t="shared" si="57"/>
        <v>0</v>
      </c>
      <c r="R305" s="8">
        <f t="shared" si="57"/>
        <v>0</v>
      </c>
      <c r="S305" s="21">
        <f t="shared" si="50"/>
        <v>14</v>
      </c>
      <c r="T305" s="19">
        <f>VLOOKUP($B305,Gas!$B$3:$E$2506,2)</f>
        <v>1.7849999999999999</v>
      </c>
      <c r="U305" s="20">
        <f t="shared" si="51"/>
        <v>9.6022408963585448</v>
      </c>
      <c r="V305" s="5">
        <f>VLOOKUP($B305,Gas!$B$3:$E$2506,4)</f>
        <v>0.36445025309423867</v>
      </c>
    </row>
    <row r="306" spans="1:22" x14ac:dyDescent="0.2">
      <c r="A306" s="9">
        <f t="shared" si="49"/>
        <v>14</v>
      </c>
      <c r="B306" s="1">
        <v>36199</v>
      </c>
      <c r="C306" s="2">
        <v>16.32</v>
      </c>
      <c r="D306" s="4">
        <f t="shared" si="56"/>
        <v>-4.9023563633672773E-2</v>
      </c>
      <c r="E306" s="100">
        <f>STDEV(D301:D306,D297:D300)*SQRT(trade_day)</f>
        <v>0.84858274900920438</v>
      </c>
      <c r="F306" s="5"/>
      <c r="G306" s="8">
        <f t="shared" si="57"/>
        <v>3.6799999999999997</v>
      </c>
      <c r="H306" s="8">
        <f t="shared" si="57"/>
        <v>8.68</v>
      </c>
      <c r="I306" s="8">
        <f t="shared" si="57"/>
        <v>13.68</v>
      </c>
      <c r="J306" s="8">
        <f t="shared" si="57"/>
        <v>18.68</v>
      </c>
      <c r="K306" s="8">
        <f t="shared" si="57"/>
        <v>23.68</v>
      </c>
      <c r="L306" s="8">
        <f t="shared" si="57"/>
        <v>33.68</v>
      </c>
      <c r="M306" s="8">
        <f t="shared" si="57"/>
        <v>0</v>
      </c>
      <c r="N306" s="8">
        <f t="shared" si="57"/>
        <v>0</v>
      </c>
      <c r="O306" s="8">
        <f t="shared" si="57"/>
        <v>0</v>
      </c>
      <c r="P306" s="8">
        <f t="shared" si="57"/>
        <v>0</v>
      </c>
      <c r="Q306" s="8">
        <f t="shared" si="57"/>
        <v>0</v>
      </c>
      <c r="R306" s="8">
        <f t="shared" si="57"/>
        <v>0</v>
      </c>
      <c r="S306" s="21">
        <f t="shared" si="50"/>
        <v>14</v>
      </c>
      <c r="T306" s="19">
        <f>VLOOKUP($B306,Gas!$B$3:$E$2506,2)</f>
        <v>1.8049999999999999</v>
      </c>
      <c r="U306" s="20">
        <f t="shared" si="51"/>
        <v>9.0415512465373968</v>
      </c>
      <c r="V306" s="5">
        <f>VLOOKUP($B306,Gas!$B$3:$E$2506,4)</f>
        <v>0.27633698963286091</v>
      </c>
    </row>
    <row r="307" spans="1:22" x14ac:dyDescent="0.2">
      <c r="A307" s="9">
        <f t="shared" si="49"/>
        <v>14</v>
      </c>
      <c r="B307" s="1">
        <v>36200</v>
      </c>
      <c r="C307" s="2">
        <v>15.33</v>
      </c>
      <c r="D307" s="4">
        <f t="shared" si="56"/>
        <v>-6.2579656652238205E-2</v>
      </c>
      <c r="E307" s="100">
        <f>STDEV(D301:D307,D298:D300)*SQRT(trade_day)</f>
        <v>0.71498673726205209</v>
      </c>
      <c r="F307" s="5"/>
      <c r="G307" s="8">
        <f t="shared" si="57"/>
        <v>4.67</v>
      </c>
      <c r="H307" s="8">
        <f t="shared" si="57"/>
        <v>9.67</v>
      </c>
      <c r="I307" s="8">
        <f t="shared" si="57"/>
        <v>14.67</v>
      </c>
      <c r="J307" s="8">
        <f t="shared" si="57"/>
        <v>19.670000000000002</v>
      </c>
      <c r="K307" s="8">
        <f t="shared" si="57"/>
        <v>24.67</v>
      </c>
      <c r="L307" s="8">
        <f t="shared" si="57"/>
        <v>34.67</v>
      </c>
      <c r="M307" s="8">
        <f t="shared" si="57"/>
        <v>0</v>
      </c>
      <c r="N307" s="8">
        <f t="shared" si="57"/>
        <v>0</v>
      </c>
      <c r="O307" s="8">
        <f t="shared" si="57"/>
        <v>0</v>
      </c>
      <c r="P307" s="8">
        <f t="shared" si="57"/>
        <v>0</v>
      </c>
      <c r="Q307" s="8">
        <f t="shared" si="57"/>
        <v>0</v>
      </c>
      <c r="R307" s="8">
        <f t="shared" si="57"/>
        <v>0</v>
      </c>
      <c r="S307" s="21">
        <f t="shared" si="50"/>
        <v>14</v>
      </c>
      <c r="T307" s="19">
        <f>VLOOKUP($B307,Gas!$B$3:$E$2506,2)</f>
        <v>1.8049999999999999</v>
      </c>
      <c r="U307" s="20">
        <f t="shared" si="51"/>
        <v>8.4930747922437675</v>
      </c>
      <c r="V307" s="5">
        <f>VLOOKUP($B307,Gas!$B$3:$E$2506,4)</f>
        <v>0.27386202903968659</v>
      </c>
    </row>
    <row r="308" spans="1:22" x14ac:dyDescent="0.2">
      <c r="A308" s="9">
        <f t="shared" si="49"/>
        <v>14</v>
      </c>
      <c r="B308" s="1">
        <v>36201</v>
      </c>
      <c r="C308" s="2">
        <v>14.2</v>
      </c>
      <c r="D308" s="4">
        <f t="shared" si="56"/>
        <v>-7.6569728276507765E-2</v>
      </c>
      <c r="E308" s="100">
        <f>STDEV(D301:D308,D299:D300)*SQRT(trade_day)</f>
        <v>0.66114215809634447</v>
      </c>
      <c r="F308" s="5"/>
      <c r="G308" s="8">
        <f t="shared" si="57"/>
        <v>5.8000000000000007</v>
      </c>
      <c r="H308" s="8">
        <f t="shared" si="57"/>
        <v>10.8</v>
      </c>
      <c r="I308" s="8">
        <f t="shared" si="57"/>
        <v>15.8</v>
      </c>
      <c r="J308" s="8">
        <f t="shared" si="57"/>
        <v>20.8</v>
      </c>
      <c r="K308" s="8">
        <f t="shared" si="57"/>
        <v>25.8</v>
      </c>
      <c r="L308" s="8">
        <f t="shared" si="57"/>
        <v>35.799999999999997</v>
      </c>
      <c r="M308" s="8">
        <f t="shared" si="57"/>
        <v>0</v>
      </c>
      <c r="N308" s="8">
        <f t="shared" si="57"/>
        <v>0</v>
      </c>
      <c r="O308" s="8">
        <f t="shared" si="57"/>
        <v>0</v>
      </c>
      <c r="P308" s="8">
        <f t="shared" si="57"/>
        <v>0</v>
      </c>
      <c r="Q308" s="8">
        <f t="shared" si="57"/>
        <v>0</v>
      </c>
      <c r="R308" s="8">
        <f t="shared" si="57"/>
        <v>0</v>
      </c>
      <c r="S308" s="21">
        <f t="shared" si="50"/>
        <v>14</v>
      </c>
      <c r="T308" s="19">
        <f>VLOOKUP($B308,Gas!$B$3:$E$2506,2)</f>
        <v>1.825</v>
      </c>
      <c r="U308" s="20">
        <f t="shared" si="51"/>
        <v>7.7808219178082192</v>
      </c>
      <c r="V308" s="5">
        <f>VLOOKUP($B308,Gas!$B$3:$E$2506,4)</f>
        <v>0.28271241559362109</v>
      </c>
    </row>
    <row r="309" spans="1:22" x14ac:dyDescent="0.2">
      <c r="A309" s="9">
        <f t="shared" si="49"/>
        <v>14</v>
      </c>
      <c r="B309" s="1">
        <v>36202</v>
      </c>
      <c r="C309" s="2">
        <v>14.15</v>
      </c>
      <c r="D309" s="4">
        <f t="shared" si="56"/>
        <v>-3.5273405179682992E-3</v>
      </c>
      <c r="E309" s="100">
        <f>STDEV(D301:D309,D300)*SQRT(trade_day)</f>
        <v>0.66199869226751851</v>
      </c>
      <c r="F309" s="5"/>
      <c r="G309" s="8">
        <f t="shared" si="57"/>
        <v>5.85</v>
      </c>
      <c r="H309" s="8">
        <f t="shared" si="57"/>
        <v>10.85</v>
      </c>
      <c r="I309" s="8">
        <f t="shared" si="57"/>
        <v>15.85</v>
      </c>
      <c r="J309" s="8">
        <f t="shared" si="57"/>
        <v>20.85</v>
      </c>
      <c r="K309" s="8">
        <f t="shared" si="57"/>
        <v>25.85</v>
      </c>
      <c r="L309" s="8">
        <f t="shared" si="57"/>
        <v>35.85</v>
      </c>
      <c r="M309" s="8">
        <f t="shared" si="57"/>
        <v>0</v>
      </c>
      <c r="N309" s="8">
        <f t="shared" si="57"/>
        <v>0</v>
      </c>
      <c r="O309" s="8">
        <f t="shared" si="57"/>
        <v>0</v>
      </c>
      <c r="P309" s="8">
        <f t="shared" si="57"/>
        <v>0</v>
      </c>
      <c r="Q309" s="8">
        <f t="shared" si="57"/>
        <v>0</v>
      </c>
      <c r="R309" s="8">
        <f t="shared" si="57"/>
        <v>0</v>
      </c>
      <c r="S309" s="21">
        <f t="shared" si="50"/>
        <v>14</v>
      </c>
      <c r="T309" s="19">
        <f>VLOOKUP($B309,Gas!$B$3:$E$2506,2)</f>
        <v>1.81</v>
      </c>
      <c r="U309" s="20">
        <f t="shared" si="51"/>
        <v>7.8176795580110499</v>
      </c>
      <c r="V309" s="5">
        <f>VLOOKUP($B309,Gas!$B$3:$E$2506,4)</f>
        <v>0.28555594816616736</v>
      </c>
    </row>
    <row r="310" spans="1:22" x14ac:dyDescent="0.2">
      <c r="A310" s="9">
        <f t="shared" si="49"/>
        <v>14</v>
      </c>
      <c r="B310" s="1">
        <v>36203</v>
      </c>
      <c r="C310" s="2">
        <v>17.22</v>
      </c>
      <c r="D310" s="4">
        <f t="shared" si="56"/>
        <v>0.19635687491033801</v>
      </c>
      <c r="E310" s="100">
        <f t="shared" ref="E310:E373" si="58">STDEV(D301:D310)*SQRT(trade_day)</f>
        <v>1.2297394253790974</v>
      </c>
      <c r="F310" s="5"/>
      <c r="G310" s="8">
        <f t="shared" si="57"/>
        <v>2.7800000000000011</v>
      </c>
      <c r="H310" s="8">
        <f t="shared" si="57"/>
        <v>7.7800000000000011</v>
      </c>
      <c r="I310" s="8">
        <f t="shared" si="57"/>
        <v>12.780000000000001</v>
      </c>
      <c r="J310" s="8">
        <f t="shared" si="57"/>
        <v>17.78</v>
      </c>
      <c r="K310" s="8">
        <f t="shared" si="57"/>
        <v>22.78</v>
      </c>
      <c r="L310" s="8">
        <f t="shared" si="57"/>
        <v>32.78</v>
      </c>
      <c r="M310" s="8">
        <f t="shared" si="57"/>
        <v>0</v>
      </c>
      <c r="N310" s="8">
        <f t="shared" si="57"/>
        <v>0</v>
      </c>
      <c r="O310" s="8">
        <f t="shared" si="57"/>
        <v>0</v>
      </c>
      <c r="P310" s="8">
        <f t="shared" si="57"/>
        <v>0</v>
      </c>
      <c r="Q310" s="8">
        <f t="shared" si="57"/>
        <v>0</v>
      </c>
      <c r="R310" s="8">
        <f t="shared" si="57"/>
        <v>0</v>
      </c>
      <c r="S310" s="21">
        <f t="shared" si="50"/>
        <v>14</v>
      </c>
      <c r="T310" s="19">
        <f>VLOOKUP($B310,Gas!$B$3:$E$2506,2)</f>
        <v>1.78</v>
      </c>
      <c r="U310" s="20">
        <f t="shared" si="51"/>
        <v>9.6741573033707855</v>
      </c>
      <c r="V310" s="5">
        <f>VLOOKUP($B310,Gas!$B$3:$E$2506,4)</f>
        <v>0.21202311861005876</v>
      </c>
    </row>
    <row r="311" spans="1:22" x14ac:dyDescent="0.2">
      <c r="A311" s="9">
        <f t="shared" si="49"/>
        <v>14</v>
      </c>
      <c r="B311" s="1">
        <v>36207</v>
      </c>
      <c r="C311" s="2">
        <v>17.22</v>
      </c>
      <c r="D311" s="4">
        <f t="shared" si="56"/>
        <v>0</v>
      </c>
      <c r="E311" s="100">
        <f t="shared" si="58"/>
        <v>1.2160633582946243</v>
      </c>
      <c r="F311" s="5"/>
      <c r="G311" s="8">
        <f t="shared" si="57"/>
        <v>2.7800000000000011</v>
      </c>
      <c r="H311" s="8">
        <f t="shared" si="57"/>
        <v>7.7800000000000011</v>
      </c>
      <c r="I311" s="8">
        <f t="shared" si="57"/>
        <v>12.780000000000001</v>
      </c>
      <c r="J311" s="8">
        <f t="shared" si="57"/>
        <v>17.78</v>
      </c>
      <c r="K311" s="8">
        <f t="shared" si="57"/>
        <v>22.78</v>
      </c>
      <c r="L311" s="8">
        <f t="shared" si="57"/>
        <v>32.78</v>
      </c>
      <c r="M311" s="8">
        <f t="shared" si="57"/>
        <v>0</v>
      </c>
      <c r="N311" s="8">
        <f t="shared" si="57"/>
        <v>0</v>
      </c>
      <c r="O311" s="8">
        <f t="shared" si="57"/>
        <v>0</v>
      </c>
      <c r="P311" s="8">
        <f t="shared" si="57"/>
        <v>0</v>
      </c>
      <c r="Q311" s="8">
        <f t="shared" si="57"/>
        <v>0</v>
      </c>
      <c r="R311" s="8">
        <f t="shared" si="57"/>
        <v>0</v>
      </c>
      <c r="S311" s="21">
        <f t="shared" si="50"/>
        <v>14</v>
      </c>
      <c r="T311" s="19">
        <f>VLOOKUP($B311,Gas!$B$3:$E$2506,2)</f>
        <v>1.8149999999999999</v>
      </c>
      <c r="U311" s="20">
        <f t="shared" si="51"/>
        <v>9.4876033057851235</v>
      </c>
      <c r="V311" s="5">
        <f>VLOOKUP($B311,Gas!$B$3:$E$2506,4)</f>
        <v>0.18511923251851833</v>
      </c>
    </row>
    <row r="312" spans="1:22" x14ac:dyDescent="0.2">
      <c r="A312" s="9">
        <f t="shared" si="49"/>
        <v>14</v>
      </c>
      <c r="B312" s="1">
        <v>36208</v>
      </c>
      <c r="C312" s="2">
        <v>18.309999999999999</v>
      </c>
      <c r="D312" s="4">
        <f t="shared" si="56"/>
        <v>6.1375859686834636E-2</v>
      </c>
      <c r="E312" s="100">
        <f t="shared" si="58"/>
        <v>1.2454238888945628</v>
      </c>
      <c r="F312" s="5"/>
      <c r="G312" s="8">
        <f t="shared" ref="G312:R327" si="59">IF(G$1="P",MAX(0,G$2-$C312),IF(G$1="C",MAX(0,$C312-G$2)))</f>
        <v>1.6900000000000013</v>
      </c>
      <c r="H312" s="8">
        <f t="shared" si="59"/>
        <v>6.6900000000000013</v>
      </c>
      <c r="I312" s="8">
        <f t="shared" si="59"/>
        <v>11.690000000000001</v>
      </c>
      <c r="J312" s="8">
        <f t="shared" si="59"/>
        <v>16.690000000000001</v>
      </c>
      <c r="K312" s="8">
        <f t="shared" si="59"/>
        <v>21.69</v>
      </c>
      <c r="L312" s="8">
        <f t="shared" si="59"/>
        <v>31.69</v>
      </c>
      <c r="M312" s="8">
        <f t="shared" si="57"/>
        <v>0</v>
      </c>
      <c r="N312" s="8">
        <f t="shared" si="59"/>
        <v>0</v>
      </c>
      <c r="O312" s="8">
        <f t="shared" si="59"/>
        <v>0</v>
      </c>
      <c r="P312" s="8">
        <f t="shared" si="59"/>
        <v>0</v>
      </c>
      <c r="Q312" s="8">
        <f t="shared" si="59"/>
        <v>0</v>
      </c>
      <c r="R312" s="8">
        <f t="shared" si="59"/>
        <v>0</v>
      </c>
      <c r="S312" s="21">
        <f t="shared" si="50"/>
        <v>14</v>
      </c>
      <c r="T312" s="19">
        <f>VLOOKUP($B312,Gas!$B$3:$E$2506,2)</f>
        <v>1.7949999999999999</v>
      </c>
      <c r="U312" s="20">
        <f t="shared" si="51"/>
        <v>10.200557103064067</v>
      </c>
      <c r="V312" s="5">
        <f>VLOOKUP($B312,Gas!$B$3:$E$2506,4)</f>
        <v>0.19810858419743246</v>
      </c>
    </row>
    <row r="313" spans="1:22" x14ac:dyDescent="0.2">
      <c r="A313" s="9">
        <f t="shared" si="49"/>
        <v>14</v>
      </c>
      <c r="B313" s="1">
        <v>36209</v>
      </c>
      <c r="C313" s="2">
        <v>19.95</v>
      </c>
      <c r="D313" s="4">
        <f t="shared" si="56"/>
        <v>8.5781784649453199E-2</v>
      </c>
      <c r="E313" s="100">
        <f t="shared" si="58"/>
        <v>1.2849134645290294</v>
      </c>
      <c r="F313" s="5"/>
      <c r="G313" s="8">
        <f t="shared" si="59"/>
        <v>5.0000000000000711E-2</v>
      </c>
      <c r="H313" s="8">
        <f t="shared" si="59"/>
        <v>5.0500000000000007</v>
      </c>
      <c r="I313" s="8">
        <f t="shared" si="59"/>
        <v>10.050000000000001</v>
      </c>
      <c r="J313" s="8">
        <f t="shared" si="59"/>
        <v>15.05</v>
      </c>
      <c r="K313" s="8">
        <f t="shared" si="59"/>
        <v>20.05</v>
      </c>
      <c r="L313" s="8">
        <f t="shared" si="59"/>
        <v>30.05</v>
      </c>
      <c r="M313" s="8">
        <f t="shared" si="57"/>
        <v>0</v>
      </c>
      <c r="N313" s="8">
        <f t="shared" si="59"/>
        <v>0</v>
      </c>
      <c r="O313" s="8">
        <f t="shared" si="59"/>
        <v>0</v>
      </c>
      <c r="P313" s="8">
        <f t="shared" si="59"/>
        <v>0</v>
      </c>
      <c r="Q313" s="8">
        <f t="shared" si="59"/>
        <v>0</v>
      </c>
      <c r="R313" s="8">
        <f t="shared" si="59"/>
        <v>0</v>
      </c>
      <c r="S313" s="21">
        <f t="shared" si="50"/>
        <v>14</v>
      </c>
      <c r="T313" s="19">
        <f>VLOOKUP($B313,Gas!$B$3:$E$2506,2)</f>
        <v>1.79</v>
      </c>
      <c r="U313" s="20">
        <f t="shared" si="51"/>
        <v>11.145251396648044</v>
      </c>
      <c r="V313" s="5">
        <f>VLOOKUP($B313,Gas!$B$3:$E$2506,4)</f>
        <v>0.19850771626410424</v>
      </c>
    </row>
    <row r="314" spans="1:22" x14ac:dyDescent="0.2">
      <c r="A314" s="9">
        <f t="shared" si="49"/>
        <v>14</v>
      </c>
      <c r="B314" s="1">
        <v>36210</v>
      </c>
      <c r="C314" s="2">
        <v>19.41</v>
      </c>
      <c r="D314" s="4">
        <f t="shared" si="56"/>
        <v>-2.7440746154953483E-2</v>
      </c>
      <c r="E314" s="100">
        <f t="shared" si="58"/>
        <v>1.3075683747468327</v>
      </c>
      <c r="F314" s="5"/>
      <c r="G314" s="8">
        <f t="shared" si="59"/>
        <v>0.58999999999999986</v>
      </c>
      <c r="H314" s="8">
        <f t="shared" si="59"/>
        <v>5.59</v>
      </c>
      <c r="I314" s="8">
        <f t="shared" si="59"/>
        <v>10.59</v>
      </c>
      <c r="J314" s="8">
        <f t="shared" si="59"/>
        <v>15.59</v>
      </c>
      <c r="K314" s="8">
        <f t="shared" si="59"/>
        <v>20.59</v>
      </c>
      <c r="L314" s="8">
        <f t="shared" si="59"/>
        <v>30.59</v>
      </c>
      <c r="M314" s="8">
        <f t="shared" si="57"/>
        <v>0</v>
      </c>
      <c r="N314" s="8">
        <f t="shared" si="59"/>
        <v>0</v>
      </c>
      <c r="O314" s="8">
        <f t="shared" si="59"/>
        <v>0</v>
      </c>
      <c r="P314" s="8">
        <f t="shared" si="59"/>
        <v>0</v>
      </c>
      <c r="Q314" s="8">
        <f t="shared" si="59"/>
        <v>0</v>
      </c>
      <c r="R314" s="8">
        <f t="shared" si="59"/>
        <v>0</v>
      </c>
      <c r="S314" s="21">
        <f t="shared" si="50"/>
        <v>14</v>
      </c>
      <c r="T314" s="19">
        <f>VLOOKUP($B314,Gas!$B$3:$E$2506,2)</f>
        <v>1.8049999999999999</v>
      </c>
      <c r="U314" s="20">
        <f t="shared" si="51"/>
        <v>10.753462603878116</v>
      </c>
      <c r="V314" s="5">
        <f>VLOOKUP($B314,Gas!$B$3:$E$2506,4)</f>
        <v>0.20618430299178839</v>
      </c>
    </row>
    <row r="315" spans="1:22" x14ac:dyDescent="0.2">
      <c r="A315" s="9">
        <f t="shared" si="49"/>
        <v>14</v>
      </c>
      <c r="B315" s="1">
        <v>36213</v>
      </c>
      <c r="C315" s="2">
        <v>23.52</v>
      </c>
      <c r="D315" s="4">
        <f t="shared" si="56"/>
        <v>0.19206272584950734</v>
      </c>
      <c r="E315" s="100">
        <f t="shared" si="58"/>
        <v>1.5767787082389004</v>
      </c>
      <c r="F315" s="5"/>
      <c r="G315" s="8">
        <f t="shared" si="59"/>
        <v>0</v>
      </c>
      <c r="H315" s="8">
        <f t="shared" si="59"/>
        <v>1.4800000000000004</v>
      </c>
      <c r="I315" s="8">
        <f t="shared" si="59"/>
        <v>6.48</v>
      </c>
      <c r="J315" s="8">
        <f t="shared" si="59"/>
        <v>11.48</v>
      </c>
      <c r="K315" s="8">
        <f t="shared" si="59"/>
        <v>16.48</v>
      </c>
      <c r="L315" s="8">
        <f t="shared" si="59"/>
        <v>26.48</v>
      </c>
      <c r="M315" s="8">
        <f t="shared" si="57"/>
        <v>0</v>
      </c>
      <c r="N315" s="8">
        <f t="shared" si="59"/>
        <v>0</v>
      </c>
      <c r="O315" s="8">
        <f t="shared" si="59"/>
        <v>0</v>
      </c>
      <c r="P315" s="8">
        <f t="shared" si="59"/>
        <v>0</v>
      </c>
      <c r="Q315" s="8">
        <f t="shared" si="59"/>
        <v>0</v>
      </c>
      <c r="R315" s="8">
        <f t="shared" si="59"/>
        <v>0</v>
      </c>
      <c r="S315" s="21">
        <f t="shared" si="50"/>
        <v>14</v>
      </c>
      <c r="T315" s="19">
        <f>VLOOKUP($B315,Gas!$B$3:$E$2506,2)</f>
        <v>1.7849999999999999</v>
      </c>
      <c r="U315" s="20">
        <f t="shared" si="51"/>
        <v>13.176470588235295</v>
      </c>
      <c r="V315" s="5">
        <f>VLOOKUP($B315,Gas!$B$3:$E$2506,4)</f>
        <v>0.16881702204215399</v>
      </c>
    </row>
    <row r="316" spans="1:22" x14ac:dyDescent="0.2">
      <c r="A316" s="9">
        <f t="shared" si="49"/>
        <v>14</v>
      </c>
      <c r="B316" s="1">
        <v>36214</v>
      </c>
      <c r="C316" s="2">
        <v>25.44</v>
      </c>
      <c r="D316" s="4">
        <f t="shared" si="56"/>
        <v>7.8471615441495307E-2</v>
      </c>
      <c r="E316" s="100">
        <f t="shared" si="58"/>
        <v>1.5235601921951103</v>
      </c>
      <c r="F316" s="5"/>
      <c r="G316" s="8">
        <f t="shared" si="59"/>
        <v>0</v>
      </c>
      <c r="H316" s="8">
        <f t="shared" si="59"/>
        <v>0</v>
      </c>
      <c r="I316" s="8">
        <f t="shared" si="59"/>
        <v>4.5599999999999987</v>
      </c>
      <c r="J316" s="8">
        <f t="shared" si="59"/>
        <v>9.5599999999999987</v>
      </c>
      <c r="K316" s="8">
        <f t="shared" si="59"/>
        <v>14.559999999999999</v>
      </c>
      <c r="L316" s="8">
        <f t="shared" si="59"/>
        <v>24.56</v>
      </c>
      <c r="M316" s="8">
        <f t="shared" si="57"/>
        <v>0.44000000000000128</v>
      </c>
      <c r="N316" s="8">
        <f t="shared" si="59"/>
        <v>0</v>
      </c>
      <c r="O316" s="8">
        <f t="shared" si="59"/>
        <v>0</v>
      </c>
      <c r="P316" s="8">
        <f t="shared" si="59"/>
        <v>0</v>
      </c>
      <c r="Q316" s="8">
        <f t="shared" si="59"/>
        <v>0</v>
      </c>
      <c r="R316" s="8">
        <f t="shared" si="59"/>
        <v>0</v>
      </c>
      <c r="S316" s="21">
        <f t="shared" si="50"/>
        <v>14</v>
      </c>
      <c r="T316" s="19">
        <f>VLOOKUP($B316,Gas!$B$3:$E$2506,2)</f>
        <v>1.78</v>
      </c>
      <c r="U316" s="20">
        <f t="shared" si="51"/>
        <v>14.292134831460675</v>
      </c>
      <c r="V316" s="5">
        <f>VLOOKUP($B316,Gas!$B$3:$E$2506,4)</f>
        <v>0.10924892086142539</v>
      </c>
    </row>
    <row r="317" spans="1:22" x14ac:dyDescent="0.2">
      <c r="A317" s="9">
        <f t="shared" si="49"/>
        <v>14</v>
      </c>
      <c r="B317" s="1">
        <v>36215</v>
      </c>
      <c r="C317" s="2">
        <v>19.91</v>
      </c>
      <c r="D317" s="4">
        <f t="shared" si="56"/>
        <v>-0.24510062039581654</v>
      </c>
      <c r="E317" s="100">
        <f t="shared" si="58"/>
        <v>2.0588329433655064</v>
      </c>
      <c r="F317" s="5"/>
      <c r="G317" s="8">
        <f t="shared" si="59"/>
        <v>8.9999999999999858E-2</v>
      </c>
      <c r="H317" s="8">
        <f t="shared" si="59"/>
        <v>5.09</v>
      </c>
      <c r="I317" s="8">
        <f t="shared" si="59"/>
        <v>10.09</v>
      </c>
      <c r="J317" s="8">
        <f t="shared" si="59"/>
        <v>15.09</v>
      </c>
      <c r="K317" s="8">
        <f t="shared" si="59"/>
        <v>20.09</v>
      </c>
      <c r="L317" s="8">
        <f t="shared" si="59"/>
        <v>30.09</v>
      </c>
      <c r="M317" s="8">
        <f t="shared" si="57"/>
        <v>0</v>
      </c>
      <c r="N317" s="8">
        <f t="shared" si="59"/>
        <v>0</v>
      </c>
      <c r="O317" s="8">
        <f t="shared" si="59"/>
        <v>0</v>
      </c>
      <c r="P317" s="8">
        <f t="shared" si="59"/>
        <v>0</v>
      </c>
      <c r="Q317" s="8">
        <f t="shared" si="59"/>
        <v>0</v>
      </c>
      <c r="R317" s="8">
        <f t="shared" si="59"/>
        <v>0</v>
      </c>
      <c r="S317" s="21">
        <f t="shared" si="50"/>
        <v>14</v>
      </c>
      <c r="T317" s="19">
        <f>VLOOKUP($B317,Gas!$B$3:$E$2506,2)</f>
        <v>1.7350000000000001</v>
      </c>
      <c r="U317" s="20">
        <f t="shared" si="51"/>
        <v>11.47550432276657</v>
      </c>
      <c r="V317" s="5">
        <f>VLOOKUP($B317,Gas!$B$3:$E$2506,4)</f>
        <v>0.17838967198222311</v>
      </c>
    </row>
    <row r="318" spans="1:22" x14ac:dyDescent="0.2">
      <c r="A318" s="9">
        <f t="shared" si="49"/>
        <v>14</v>
      </c>
      <c r="B318" s="1">
        <v>36216</v>
      </c>
      <c r="C318" s="2">
        <v>16.61</v>
      </c>
      <c r="D318" s="4">
        <f t="shared" si="56"/>
        <v>-0.18121719445090145</v>
      </c>
      <c r="E318" s="100">
        <f t="shared" si="58"/>
        <v>2.260465647561305</v>
      </c>
      <c r="F318" s="5"/>
      <c r="G318" s="8">
        <f t="shared" si="59"/>
        <v>3.3900000000000006</v>
      </c>
      <c r="H318" s="8">
        <f t="shared" si="59"/>
        <v>8.39</v>
      </c>
      <c r="I318" s="8">
        <f t="shared" si="59"/>
        <v>13.39</v>
      </c>
      <c r="J318" s="8">
        <f t="shared" si="59"/>
        <v>18.39</v>
      </c>
      <c r="K318" s="8">
        <f t="shared" si="59"/>
        <v>23.39</v>
      </c>
      <c r="L318" s="8">
        <f t="shared" si="59"/>
        <v>33.39</v>
      </c>
      <c r="M318" s="8">
        <f t="shared" si="59"/>
        <v>0</v>
      </c>
      <c r="N318" s="8">
        <f t="shared" si="59"/>
        <v>0</v>
      </c>
      <c r="O318" s="8">
        <f t="shared" si="59"/>
        <v>0</v>
      </c>
      <c r="P318" s="8">
        <f t="shared" si="59"/>
        <v>0</v>
      </c>
      <c r="Q318" s="8">
        <f t="shared" si="59"/>
        <v>0</v>
      </c>
      <c r="R318" s="8">
        <f t="shared" si="59"/>
        <v>0</v>
      </c>
      <c r="S318" s="21">
        <f t="shared" si="50"/>
        <v>14</v>
      </c>
      <c r="T318" s="19">
        <f>VLOOKUP($B318,Gas!$B$3:$E$2506,2)</f>
        <v>1.73</v>
      </c>
      <c r="U318" s="20">
        <f t="shared" si="51"/>
        <v>9.601156069364162</v>
      </c>
      <c r="V318" s="5">
        <f>VLOOKUP($B318,Gas!$B$3:$E$2506,4)</f>
        <v>0.17627156752811221</v>
      </c>
    </row>
    <row r="319" spans="1:22" x14ac:dyDescent="0.2">
      <c r="A319" s="9">
        <f t="shared" si="49"/>
        <v>14</v>
      </c>
      <c r="B319" s="1">
        <v>36217</v>
      </c>
      <c r="C319" s="2">
        <v>16.77</v>
      </c>
      <c r="D319" s="4">
        <f t="shared" si="56"/>
        <v>9.5866522099140473E-3</v>
      </c>
      <c r="E319" s="100">
        <f t="shared" si="58"/>
        <v>2.2583209372660757</v>
      </c>
      <c r="F319" s="5"/>
      <c r="G319" s="8">
        <f t="shared" si="59"/>
        <v>3.2300000000000004</v>
      </c>
      <c r="H319" s="8">
        <f t="shared" si="59"/>
        <v>8.23</v>
      </c>
      <c r="I319" s="8">
        <f t="shared" si="59"/>
        <v>13.23</v>
      </c>
      <c r="J319" s="8">
        <f t="shared" si="59"/>
        <v>18.23</v>
      </c>
      <c r="K319" s="8">
        <f t="shared" si="59"/>
        <v>23.23</v>
      </c>
      <c r="L319" s="8">
        <f t="shared" si="59"/>
        <v>33.230000000000004</v>
      </c>
      <c r="M319" s="8">
        <f t="shared" si="59"/>
        <v>0</v>
      </c>
      <c r="N319" s="8">
        <f t="shared" si="59"/>
        <v>0</v>
      </c>
      <c r="O319" s="8">
        <f t="shared" si="59"/>
        <v>0</v>
      </c>
      <c r="P319" s="8">
        <f t="shared" si="59"/>
        <v>0</v>
      </c>
      <c r="Q319" s="8">
        <f t="shared" si="59"/>
        <v>0</v>
      </c>
      <c r="R319" s="8">
        <f t="shared" si="59"/>
        <v>0</v>
      </c>
      <c r="S319" s="21">
        <f t="shared" si="50"/>
        <v>14</v>
      </c>
      <c r="T319" s="19">
        <f>VLOOKUP($B319,Gas!$B$3:$E$2506,2)</f>
        <v>1.6950000000000001</v>
      </c>
      <c r="U319" s="20">
        <f t="shared" si="51"/>
        <v>9.8938053097345122</v>
      </c>
      <c r="V319" s="5">
        <f>VLOOKUP($B319,Gas!$B$3:$E$2506,4)</f>
        <v>0.19587661335167952</v>
      </c>
    </row>
    <row r="320" spans="1:22" x14ac:dyDescent="0.2">
      <c r="A320" s="9">
        <f t="shared" si="49"/>
        <v>15</v>
      </c>
      <c r="B320" s="1">
        <v>36220</v>
      </c>
      <c r="C320" s="2">
        <v>19.14</v>
      </c>
      <c r="D320" s="4">
        <f t="shared" ref="D320:D383" si="60">LN(C320/C319)</f>
        <v>0.13218881018969086</v>
      </c>
      <c r="E320" s="100">
        <f t="shared" si="58"/>
        <v>2.1362397169224159</v>
      </c>
      <c r="F320" s="5"/>
      <c r="G320" s="8">
        <f t="shared" si="59"/>
        <v>0.85999999999999943</v>
      </c>
      <c r="H320" s="8">
        <f t="shared" si="59"/>
        <v>5.8599999999999994</v>
      </c>
      <c r="I320" s="8">
        <f t="shared" si="59"/>
        <v>10.86</v>
      </c>
      <c r="J320" s="8">
        <f t="shared" si="59"/>
        <v>15.86</v>
      </c>
      <c r="K320" s="8">
        <f t="shared" si="59"/>
        <v>20.86</v>
      </c>
      <c r="L320" s="8">
        <f t="shared" si="59"/>
        <v>30.86</v>
      </c>
      <c r="M320" s="8">
        <f t="shared" si="59"/>
        <v>0</v>
      </c>
      <c r="N320" s="8">
        <f t="shared" si="59"/>
        <v>0</v>
      </c>
      <c r="O320" s="8">
        <f t="shared" si="59"/>
        <v>0</v>
      </c>
      <c r="P320" s="8">
        <f t="shared" si="59"/>
        <v>0</v>
      </c>
      <c r="Q320" s="8">
        <f t="shared" si="59"/>
        <v>0</v>
      </c>
      <c r="R320" s="8">
        <f t="shared" si="59"/>
        <v>0</v>
      </c>
      <c r="S320" s="21">
        <f t="shared" si="50"/>
        <v>15</v>
      </c>
      <c r="T320" s="19">
        <f>VLOOKUP($B320,Gas!$B$3:$E$2506,2)</f>
        <v>1.615</v>
      </c>
      <c r="U320" s="20">
        <f t="shared" si="51"/>
        <v>11.851393188854489</v>
      </c>
      <c r="V320" s="5">
        <f>VLOOKUP($B320,Gas!$B$3:$E$2506,4)</f>
        <v>0.2423464677939762</v>
      </c>
    </row>
    <row r="321" spans="1:22" x14ac:dyDescent="0.2">
      <c r="A321" s="9">
        <f t="shared" si="49"/>
        <v>15</v>
      </c>
      <c r="B321" s="1">
        <v>36221</v>
      </c>
      <c r="C321" s="2">
        <v>17.59</v>
      </c>
      <c r="D321" s="4">
        <f t="shared" si="60"/>
        <v>-8.4449827275341394E-2</v>
      </c>
      <c r="E321" s="100">
        <f t="shared" si="58"/>
        <v>2.1889288353105543</v>
      </c>
      <c r="F321" s="5"/>
      <c r="G321" s="8">
        <f t="shared" si="59"/>
        <v>2.41</v>
      </c>
      <c r="H321" s="8">
        <f t="shared" si="59"/>
        <v>7.41</v>
      </c>
      <c r="I321" s="8">
        <f t="shared" si="59"/>
        <v>12.41</v>
      </c>
      <c r="J321" s="8">
        <f t="shared" si="59"/>
        <v>17.41</v>
      </c>
      <c r="K321" s="8">
        <f t="shared" si="59"/>
        <v>22.41</v>
      </c>
      <c r="L321" s="8">
        <f t="shared" si="59"/>
        <v>32.409999999999997</v>
      </c>
      <c r="M321" s="8">
        <f t="shared" si="59"/>
        <v>0</v>
      </c>
      <c r="N321" s="8">
        <f t="shared" si="59"/>
        <v>0</v>
      </c>
      <c r="O321" s="8">
        <f t="shared" si="59"/>
        <v>0</v>
      </c>
      <c r="P321" s="8">
        <f t="shared" si="59"/>
        <v>0</v>
      </c>
      <c r="Q321" s="8">
        <f t="shared" si="59"/>
        <v>0</v>
      </c>
      <c r="R321" s="8">
        <f t="shared" si="59"/>
        <v>0</v>
      </c>
      <c r="S321" s="21">
        <f t="shared" si="50"/>
        <v>15</v>
      </c>
      <c r="T321" s="19">
        <f>VLOOKUP($B321,Gas!$B$3:$E$2506,2)</f>
        <v>1.65</v>
      </c>
      <c r="U321" s="20">
        <f t="shared" si="51"/>
        <v>10.660606060606062</v>
      </c>
      <c r="V321" s="5">
        <f>VLOOKUP($B321,Gas!$B$3:$E$2506,4)</f>
        <v>0.31213634880741603</v>
      </c>
    </row>
    <row r="322" spans="1:22" x14ac:dyDescent="0.2">
      <c r="A322" s="9">
        <f t="shared" si="49"/>
        <v>15</v>
      </c>
      <c r="B322" s="1">
        <v>36222</v>
      </c>
      <c r="C322" s="2">
        <v>17.73</v>
      </c>
      <c r="D322" s="4">
        <f t="shared" si="60"/>
        <v>7.9275613366497789E-3</v>
      </c>
      <c r="E322" s="100">
        <f t="shared" si="58"/>
        <v>2.1649234666250088</v>
      </c>
      <c r="F322" s="5"/>
      <c r="G322" s="8">
        <f t="shared" ref="G322:R337" si="61">IF(G$1="P",MAX(0,G$2-$C322),IF(G$1="C",MAX(0,$C322-G$2)))</f>
        <v>2.2699999999999996</v>
      </c>
      <c r="H322" s="8">
        <f t="shared" si="61"/>
        <v>7.27</v>
      </c>
      <c r="I322" s="8">
        <f t="shared" si="61"/>
        <v>12.27</v>
      </c>
      <c r="J322" s="8">
        <f t="shared" si="61"/>
        <v>17.27</v>
      </c>
      <c r="K322" s="8">
        <f t="shared" si="61"/>
        <v>22.27</v>
      </c>
      <c r="L322" s="8">
        <f t="shared" si="61"/>
        <v>32.269999999999996</v>
      </c>
      <c r="M322" s="8">
        <f t="shared" si="59"/>
        <v>0</v>
      </c>
      <c r="N322" s="8">
        <f t="shared" si="61"/>
        <v>0</v>
      </c>
      <c r="O322" s="8">
        <f t="shared" si="61"/>
        <v>0</v>
      </c>
      <c r="P322" s="8">
        <f t="shared" si="61"/>
        <v>0</v>
      </c>
      <c r="Q322" s="8">
        <f t="shared" si="61"/>
        <v>0</v>
      </c>
      <c r="R322" s="8">
        <f t="shared" si="61"/>
        <v>0</v>
      </c>
      <c r="S322" s="21">
        <f t="shared" si="50"/>
        <v>15</v>
      </c>
      <c r="T322" s="19">
        <f>VLOOKUP($B322,Gas!$B$3:$E$2506,2)</f>
        <v>1.675</v>
      </c>
      <c r="U322" s="20">
        <f t="shared" si="51"/>
        <v>10.585074626865671</v>
      </c>
      <c r="V322" s="5">
        <f>VLOOKUP($B322,Gas!$B$3:$E$2506,4)</f>
        <v>0.33952251297503977</v>
      </c>
    </row>
    <row r="323" spans="1:22" x14ac:dyDescent="0.2">
      <c r="A323" s="9">
        <f t="shared" si="49"/>
        <v>15</v>
      </c>
      <c r="B323" s="1">
        <v>36223</v>
      </c>
      <c r="C323" s="2">
        <v>20.03</v>
      </c>
      <c r="D323" s="4">
        <f t="shared" si="60"/>
        <v>0.12197302959161049</v>
      </c>
      <c r="E323" s="100">
        <f t="shared" si="58"/>
        <v>2.2132749029760594</v>
      </c>
      <c r="F323" s="5"/>
      <c r="G323" s="8">
        <f t="shared" si="61"/>
        <v>0</v>
      </c>
      <c r="H323" s="8">
        <f t="shared" si="61"/>
        <v>4.9699999999999989</v>
      </c>
      <c r="I323" s="8">
        <f t="shared" si="61"/>
        <v>9.9699999999999989</v>
      </c>
      <c r="J323" s="8">
        <f t="shared" si="61"/>
        <v>14.969999999999999</v>
      </c>
      <c r="K323" s="8">
        <f t="shared" si="61"/>
        <v>19.97</v>
      </c>
      <c r="L323" s="8">
        <f t="shared" si="61"/>
        <v>29.97</v>
      </c>
      <c r="M323" s="8">
        <f t="shared" si="59"/>
        <v>0</v>
      </c>
      <c r="N323" s="8">
        <f t="shared" si="61"/>
        <v>0</v>
      </c>
      <c r="O323" s="8">
        <f t="shared" si="61"/>
        <v>0</v>
      </c>
      <c r="P323" s="8">
        <f t="shared" si="61"/>
        <v>0</v>
      </c>
      <c r="Q323" s="8">
        <f t="shared" si="61"/>
        <v>0</v>
      </c>
      <c r="R323" s="8">
        <f t="shared" si="61"/>
        <v>0</v>
      </c>
      <c r="S323" s="21">
        <f t="shared" si="50"/>
        <v>15</v>
      </c>
      <c r="T323" s="19">
        <f>VLOOKUP($B323,Gas!$B$3:$E$2506,2)</f>
        <v>1.67</v>
      </c>
      <c r="U323" s="20">
        <f t="shared" si="51"/>
        <v>11.994011976047906</v>
      </c>
      <c r="V323" s="5">
        <f>VLOOKUP($B323,Gas!$B$3:$E$2506,4)</f>
        <v>0.337726840915963</v>
      </c>
    </row>
    <row r="324" spans="1:22" x14ac:dyDescent="0.2">
      <c r="A324" s="9">
        <f t="shared" si="49"/>
        <v>15</v>
      </c>
      <c r="B324" s="1">
        <v>36224</v>
      </c>
      <c r="C324" s="2">
        <v>20.97</v>
      </c>
      <c r="D324" s="4">
        <f t="shared" si="60"/>
        <v>4.5861695236101535E-2</v>
      </c>
      <c r="E324" s="100">
        <f t="shared" si="58"/>
        <v>2.2180033128112981</v>
      </c>
      <c r="F324" s="5"/>
      <c r="G324" s="8">
        <f t="shared" si="61"/>
        <v>0</v>
      </c>
      <c r="H324" s="8">
        <f t="shared" si="61"/>
        <v>4.0300000000000011</v>
      </c>
      <c r="I324" s="8">
        <f t="shared" si="61"/>
        <v>9.0300000000000011</v>
      </c>
      <c r="J324" s="8">
        <f t="shared" si="61"/>
        <v>14.030000000000001</v>
      </c>
      <c r="K324" s="8">
        <f t="shared" si="61"/>
        <v>19.03</v>
      </c>
      <c r="L324" s="8">
        <f t="shared" si="61"/>
        <v>29.03</v>
      </c>
      <c r="M324" s="8">
        <f t="shared" si="59"/>
        <v>0</v>
      </c>
      <c r="N324" s="8">
        <f t="shared" si="61"/>
        <v>0</v>
      </c>
      <c r="O324" s="8">
        <f t="shared" si="61"/>
        <v>0</v>
      </c>
      <c r="P324" s="8">
        <f t="shared" si="61"/>
        <v>0</v>
      </c>
      <c r="Q324" s="8">
        <f t="shared" si="61"/>
        <v>0</v>
      </c>
      <c r="R324" s="8">
        <f t="shared" si="61"/>
        <v>0</v>
      </c>
      <c r="S324" s="21">
        <f t="shared" ref="S324:S387" si="62">A324</f>
        <v>15</v>
      </c>
      <c r="T324" s="19">
        <f>VLOOKUP($B324,Gas!$B$3:$E$2506,2)</f>
        <v>1.7150000000000001</v>
      </c>
      <c r="U324" s="20">
        <f t="shared" ref="U324:U387" si="63">C324/T324</f>
        <v>12.22740524781341</v>
      </c>
      <c r="V324" s="5">
        <f>VLOOKUP($B324,Gas!$B$3:$E$2506,4)</f>
        <v>0.39342925032760767</v>
      </c>
    </row>
    <row r="325" spans="1:22" x14ac:dyDescent="0.2">
      <c r="A325" s="9">
        <f t="shared" si="49"/>
        <v>15</v>
      </c>
      <c r="B325" s="1">
        <v>36229</v>
      </c>
      <c r="C325" s="2">
        <v>20.97</v>
      </c>
      <c r="D325" s="4">
        <f t="shared" si="60"/>
        <v>0</v>
      </c>
      <c r="E325" s="100">
        <f t="shared" si="58"/>
        <v>1.9684734208310988</v>
      </c>
      <c r="F325" s="5"/>
      <c r="G325" s="8">
        <f t="shared" si="61"/>
        <v>0</v>
      </c>
      <c r="H325" s="8">
        <f t="shared" si="61"/>
        <v>4.0300000000000011</v>
      </c>
      <c r="I325" s="8">
        <f t="shared" si="61"/>
        <v>9.0300000000000011</v>
      </c>
      <c r="J325" s="8">
        <f t="shared" si="61"/>
        <v>14.030000000000001</v>
      </c>
      <c r="K325" s="8">
        <f t="shared" si="61"/>
        <v>19.03</v>
      </c>
      <c r="L325" s="8">
        <f t="shared" si="61"/>
        <v>29.03</v>
      </c>
      <c r="M325" s="8">
        <f t="shared" si="59"/>
        <v>0</v>
      </c>
      <c r="N325" s="8">
        <f t="shared" si="61"/>
        <v>0</v>
      </c>
      <c r="O325" s="8">
        <f t="shared" si="61"/>
        <v>0</v>
      </c>
      <c r="P325" s="8">
        <f t="shared" si="61"/>
        <v>0</v>
      </c>
      <c r="Q325" s="8">
        <f t="shared" si="61"/>
        <v>0</v>
      </c>
      <c r="R325" s="8">
        <f t="shared" si="61"/>
        <v>0</v>
      </c>
      <c r="S325" s="21">
        <f t="shared" si="62"/>
        <v>15</v>
      </c>
      <c r="T325" s="19">
        <f>VLOOKUP($B325,Gas!$B$3:$E$2506,2)</f>
        <v>1.845</v>
      </c>
      <c r="U325" s="20">
        <f t="shared" si="63"/>
        <v>11.365853658536585</v>
      </c>
      <c r="V325" s="5">
        <f>VLOOKUP($B325,Gas!$B$3:$E$2506,4)</f>
        <v>0.59099208200650077</v>
      </c>
    </row>
    <row r="326" spans="1:22" x14ac:dyDescent="0.2">
      <c r="A326" s="9">
        <f t="shared" si="49"/>
        <v>15</v>
      </c>
      <c r="B326" s="1">
        <v>36230</v>
      </c>
      <c r="C326" s="2">
        <v>26.06</v>
      </c>
      <c r="D326" s="4">
        <f t="shared" si="60"/>
        <v>0.21730872678287039</v>
      </c>
      <c r="E326" s="100">
        <f t="shared" si="58"/>
        <v>2.2473454058272457</v>
      </c>
      <c r="F326" s="5"/>
      <c r="G326" s="8">
        <f t="shared" si="61"/>
        <v>0</v>
      </c>
      <c r="H326" s="8">
        <f t="shared" si="61"/>
        <v>0</v>
      </c>
      <c r="I326" s="8">
        <f t="shared" si="61"/>
        <v>3.9400000000000013</v>
      </c>
      <c r="J326" s="8">
        <f t="shared" si="61"/>
        <v>8.9400000000000013</v>
      </c>
      <c r="K326" s="8">
        <f t="shared" si="61"/>
        <v>13.940000000000001</v>
      </c>
      <c r="L326" s="8">
        <f t="shared" si="61"/>
        <v>23.94</v>
      </c>
      <c r="M326" s="8">
        <f t="shared" si="59"/>
        <v>1.0599999999999987</v>
      </c>
      <c r="N326" s="8">
        <f t="shared" si="61"/>
        <v>0</v>
      </c>
      <c r="O326" s="8">
        <f t="shared" si="61"/>
        <v>0</v>
      </c>
      <c r="P326" s="8">
        <f t="shared" si="61"/>
        <v>0</v>
      </c>
      <c r="Q326" s="8">
        <f t="shared" si="61"/>
        <v>0</v>
      </c>
      <c r="R326" s="8">
        <f t="shared" si="61"/>
        <v>0</v>
      </c>
      <c r="S326" s="21">
        <f t="shared" si="62"/>
        <v>15</v>
      </c>
      <c r="T326" s="19">
        <f>VLOOKUP($B326,Gas!$B$3:$E$2506,2)</f>
        <v>1.94</v>
      </c>
      <c r="U326" s="20">
        <f t="shared" si="63"/>
        <v>13.43298969072165</v>
      </c>
      <c r="V326" s="5">
        <f>VLOOKUP($B326,Gas!$B$3:$E$2506,4)</f>
        <v>0.54689899313672874</v>
      </c>
    </row>
    <row r="327" spans="1:22" x14ac:dyDescent="0.2">
      <c r="A327" s="9">
        <f t="shared" si="49"/>
        <v>15</v>
      </c>
      <c r="B327" s="1">
        <v>36231</v>
      </c>
      <c r="C327" s="2">
        <v>25.58</v>
      </c>
      <c r="D327" s="4">
        <f t="shared" si="60"/>
        <v>-1.8590775546002497E-2</v>
      </c>
      <c r="E327" s="100">
        <f t="shared" si="58"/>
        <v>1.7940489798169377</v>
      </c>
      <c r="F327" s="5"/>
      <c r="G327" s="8">
        <f t="shared" si="61"/>
        <v>0</v>
      </c>
      <c r="H327" s="8">
        <f t="shared" si="61"/>
        <v>0</v>
      </c>
      <c r="I327" s="8">
        <f t="shared" si="61"/>
        <v>4.4200000000000017</v>
      </c>
      <c r="J327" s="8">
        <f t="shared" si="61"/>
        <v>9.4200000000000017</v>
      </c>
      <c r="K327" s="8">
        <f t="shared" si="61"/>
        <v>14.420000000000002</v>
      </c>
      <c r="L327" s="8">
        <f t="shared" si="61"/>
        <v>24.42</v>
      </c>
      <c r="M327" s="8">
        <f t="shared" si="59"/>
        <v>0.57999999999999829</v>
      </c>
      <c r="N327" s="8">
        <f t="shared" si="61"/>
        <v>0</v>
      </c>
      <c r="O327" s="8">
        <f t="shared" si="61"/>
        <v>0</v>
      </c>
      <c r="P327" s="8">
        <f t="shared" si="61"/>
        <v>0</v>
      </c>
      <c r="Q327" s="8">
        <f t="shared" si="61"/>
        <v>0</v>
      </c>
      <c r="R327" s="8">
        <f t="shared" si="61"/>
        <v>0</v>
      </c>
      <c r="S327" s="21">
        <f t="shared" si="62"/>
        <v>15</v>
      </c>
      <c r="T327" s="19">
        <f>VLOOKUP($B327,Gas!$B$3:$E$2506,2)</f>
        <v>1.87</v>
      </c>
      <c r="U327" s="20">
        <f t="shared" si="63"/>
        <v>13.679144385026737</v>
      </c>
      <c r="V327" s="5">
        <f>VLOOKUP($B327,Gas!$B$3:$E$2506,4)</f>
        <v>0.63877577399084606</v>
      </c>
    </row>
    <row r="328" spans="1:22" x14ac:dyDescent="0.2">
      <c r="A328" s="9">
        <f t="shared" si="49"/>
        <v>15</v>
      </c>
      <c r="B328" s="1">
        <v>36234</v>
      </c>
      <c r="C328" s="2">
        <v>23.94</v>
      </c>
      <c r="D328" s="4">
        <f t="shared" si="60"/>
        <v>-6.6260096020869463E-2</v>
      </c>
      <c r="E328" s="100">
        <f t="shared" si="58"/>
        <v>1.4938563867952106</v>
      </c>
      <c r="F328" s="5"/>
      <c r="G328" s="8">
        <f t="shared" si="61"/>
        <v>0</v>
      </c>
      <c r="H328" s="8">
        <f t="shared" si="61"/>
        <v>1.0599999999999987</v>
      </c>
      <c r="I328" s="8">
        <f t="shared" si="61"/>
        <v>6.0599999999999987</v>
      </c>
      <c r="J328" s="8">
        <f t="shared" si="61"/>
        <v>11.059999999999999</v>
      </c>
      <c r="K328" s="8">
        <f t="shared" si="61"/>
        <v>16.059999999999999</v>
      </c>
      <c r="L328" s="8">
        <f t="shared" si="61"/>
        <v>26.06</v>
      </c>
      <c r="M328" s="8">
        <f t="shared" si="61"/>
        <v>0</v>
      </c>
      <c r="N328" s="8">
        <f t="shared" si="61"/>
        <v>0</v>
      </c>
      <c r="O328" s="8">
        <f t="shared" si="61"/>
        <v>0</v>
      </c>
      <c r="P328" s="8">
        <f t="shared" si="61"/>
        <v>0</v>
      </c>
      <c r="Q328" s="8">
        <f t="shared" si="61"/>
        <v>0</v>
      </c>
      <c r="R328" s="8">
        <f t="shared" si="61"/>
        <v>0</v>
      </c>
      <c r="S328" s="21">
        <f t="shared" si="62"/>
        <v>15</v>
      </c>
      <c r="T328" s="19">
        <f>VLOOKUP($B328,Gas!$B$3:$E$2506,2)</f>
        <v>1.8149999999999999</v>
      </c>
      <c r="U328" s="20">
        <f t="shared" si="63"/>
        <v>13.190082644628101</v>
      </c>
      <c r="V328" s="5">
        <f>VLOOKUP($B328,Gas!$B$3:$E$2506,4)</f>
        <v>0.67563254698784314</v>
      </c>
    </row>
    <row r="329" spans="1:22" x14ac:dyDescent="0.2">
      <c r="A329" s="9">
        <f t="shared" si="49"/>
        <v>15</v>
      </c>
      <c r="B329" s="1">
        <v>36235</v>
      </c>
      <c r="C329" s="2">
        <v>19.690000000000001</v>
      </c>
      <c r="D329" s="4">
        <f t="shared" si="60"/>
        <v>-0.19543980747879294</v>
      </c>
      <c r="E329" s="100">
        <f t="shared" si="58"/>
        <v>1.8946444211173832</v>
      </c>
      <c r="F329" s="5"/>
      <c r="G329" s="8">
        <f t="shared" si="61"/>
        <v>0.30999999999999872</v>
      </c>
      <c r="H329" s="8">
        <f t="shared" si="61"/>
        <v>5.3099999999999987</v>
      </c>
      <c r="I329" s="8">
        <f t="shared" si="61"/>
        <v>10.309999999999999</v>
      </c>
      <c r="J329" s="8">
        <f t="shared" si="61"/>
        <v>15.309999999999999</v>
      </c>
      <c r="K329" s="8">
        <f t="shared" si="61"/>
        <v>20.309999999999999</v>
      </c>
      <c r="L329" s="8">
        <f t="shared" si="61"/>
        <v>30.31</v>
      </c>
      <c r="M329" s="8">
        <f t="shared" si="61"/>
        <v>0</v>
      </c>
      <c r="N329" s="8">
        <f t="shared" si="61"/>
        <v>0</v>
      </c>
      <c r="O329" s="8">
        <f t="shared" si="61"/>
        <v>0</v>
      </c>
      <c r="P329" s="8">
        <f t="shared" si="61"/>
        <v>0</v>
      </c>
      <c r="Q329" s="8">
        <f t="shared" si="61"/>
        <v>0</v>
      </c>
      <c r="R329" s="8">
        <f t="shared" si="61"/>
        <v>0</v>
      </c>
      <c r="S329" s="21">
        <f t="shared" si="62"/>
        <v>15</v>
      </c>
      <c r="T329" s="19">
        <f>VLOOKUP($B329,Gas!$B$3:$E$2506,2)</f>
        <v>1.75</v>
      </c>
      <c r="U329" s="20">
        <f t="shared" si="63"/>
        <v>11.251428571428573</v>
      </c>
      <c r="V329" s="5">
        <f>VLOOKUP($B329,Gas!$B$3:$E$2506,4)</f>
        <v>0.72099505292681187</v>
      </c>
    </row>
    <row r="330" spans="1:22" x14ac:dyDescent="0.2">
      <c r="A330" s="9">
        <f t="shared" si="49"/>
        <v>15</v>
      </c>
      <c r="B330" s="1">
        <v>36236</v>
      </c>
      <c r="C330" s="2">
        <v>17.260000000000002</v>
      </c>
      <c r="D330" s="4">
        <f t="shared" si="60"/>
        <v>-0.13171920699575226</v>
      </c>
      <c r="E330" s="100">
        <f t="shared" si="58"/>
        <v>1.9047614322175384</v>
      </c>
      <c r="F330" s="5"/>
      <c r="G330" s="8">
        <f t="shared" si="61"/>
        <v>2.7399999999999984</v>
      </c>
      <c r="H330" s="8">
        <f t="shared" si="61"/>
        <v>7.7399999999999984</v>
      </c>
      <c r="I330" s="8">
        <f t="shared" si="61"/>
        <v>12.739999999999998</v>
      </c>
      <c r="J330" s="8">
        <f t="shared" si="61"/>
        <v>17.739999999999998</v>
      </c>
      <c r="K330" s="8">
        <f t="shared" si="61"/>
        <v>22.74</v>
      </c>
      <c r="L330" s="8">
        <f t="shared" si="61"/>
        <v>32.739999999999995</v>
      </c>
      <c r="M330" s="8">
        <f t="shared" si="61"/>
        <v>0</v>
      </c>
      <c r="N330" s="8">
        <f t="shared" si="61"/>
        <v>0</v>
      </c>
      <c r="O330" s="8">
        <f t="shared" si="61"/>
        <v>0</v>
      </c>
      <c r="P330" s="8">
        <f t="shared" si="61"/>
        <v>0</v>
      </c>
      <c r="Q330" s="8">
        <f t="shared" si="61"/>
        <v>0</v>
      </c>
      <c r="R330" s="8">
        <f t="shared" si="61"/>
        <v>0</v>
      </c>
      <c r="S330" s="21">
        <f t="shared" si="62"/>
        <v>15</v>
      </c>
      <c r="T330" s="19">
        <f>VLOOKUP($B330,Gas!$B$3:$E$2506,2)</f>
        <v>1.7450000000000001</v>
      </c>
      <c r="U330" s="20">
        <f t="shared" si="63"/>
        <v>9.8911174785100293</v>
      </c>
      <c r="V330" s="5">
        <f>VLOOKUP($B330,Gas!$B$3:$E$2506,4)</f>
        <v>0.72138716236419487</v>
      </c>
    </row>
    <row r="331" spans="1:22" x14ac:dyDescent="0.2">
      <c r="A331" s="9">
        <f t="shared" si="49"/>
        <v>15</v>
      </c>
      <c r="B331" s="1">
        <v>36237</v>
      </c>
      <c r="C331" s="2">
        <v>17.2</v>
      </c>
      <c r="D331" s="4">
        <f t="shared" si="60"/>
        <v>-3.4823018358746639E-3</v>
      </c>
      <c r="E331" s="100">
        <f t="shared" si="58"/>
        <v>1.8597429976194841</v>
      </c>
      <c r="F331" s="5"/>
      <c r="G331" s="8">
        <f t="shared" si="61"/>
        <v>2.8000000000000007</v>
      </c>
      <c r="H331" s="8">
        <f t="shared" si="61"/>
        <v>7.8000000000000007</v>
      </c>
      <c r="I331" s="8">
        <f t="shared" si="61"/>
        <v>12.8</v>
      </c>
      <c r="J331" s="8">
        <f t="shared" si="61"/>
        <v>17.8</v>
      </c>
      <c r="K331" s="8">
        <f t="shared" si="61"/>
        <v>22.8</v>
      </c>
      <c r="L331" s="8">
        <f t="shared" si="61"/>
        <v>32.799999999999997</v>
      </c>
      <c r="M331" s="8">
        <f t="shared" si="61"/>
        <v>0</v>
      </c>
      <c r="N331" s="8">
        <f t="shared" si="61"/>
        <v>0</v>
      </c>
      <c r="O331" s="8">
        <f t="shared" si="61"/>
        <v>0</v>
      </c>
      <c r="P331" s="8">
        <f t="shared" si="61"/>
        <v>0</v>
      </c>
      <c r="Q331" s="8">
        <f t="shared" si="61"/>
        <v>0</v>
      </c>
      <c r="R331" s="8">
        <f t="shared" si="61"/>
        <v>0</v>
      </c>
      <c r="S331" s="21">
        <f t="shared" si="62"/>
        <v>15</v>
      </c>
      <c r="T331" s="19">
        <f>VLOOKUP($B331,Gas!$B$3:$E$2506,2)</f>
        <v>1.75</v>
      </c>
      <c r="U331" s="20">
        <f t="shared" si="63"/>
        <v>9.8285714285714274</v>
      </c>
      <c r="V331" s="5">
        <f>VLOOKUP($B331,Gas!$B$3:$E$2506,4)</f>
        <v>0.72145540030980437</v>
      </c>
    </row>
    <row r="332" spans="1:22" x14ac:dyDescent="0.2">
      <c r="A332" s="9">
        <f t="shared" si="49"/>
        <v>15</v>
      </c>
      <c r="B332" s="1">
        <v>36238</v>
      </c>
      <c r="C332" s="2">
        <v>17.37</v>
      </c>
      <c r="D332" s="4">
        <f t="shared" si="60"/>
        <v>9.8351964336063583E-3</v>
      </c>
      <c r="E332" s="100">
        <f t="shared" si="58"/>
        <v>1.8600571963728745</v>
      </c>
      <c r="F332" s="5"/>
      <c r="G332" s="8">
        <f t="shared" ref="G332:R347" si="64">IF(G$1="P",MAX(0,G$2-$C332),IF(G$1="C",MAX(0,$C332-G$2)))</f>
        <v>2.629999999999999</v>
      </c>
      <c r="H332" s="8">
        <f t="shared" si="64"/>
        <v>7.629999999999999</v>
      </c>
      <c r="I332" s="8">
        <f t="shared" si="64"/>
        <v>12.629999999999999</v>
      </c>
      <c r="J332" s="8">
        <f t="shared" si="64"/>
        <v>17.63</v>
      </c>
      <c r="K332" s="8">
        <f t="shared" si="64"/>
        <v>22.63</v>
      </c>
      <c r="L332" s="8">
        <f t="shared" si="64"/>
        <v>32.629999999999995</v>
      </c>
      <c r="M332" s="8">
        <f t="shared" si="61"/>
        <v>0</v>
      </c>
      <c r="N332" s="8">
        <f t="shared" si="64"/>
        <v>0</v>
      </c>
      <c r="O332" s="8">
        <f t="shared" si="64"/>
        <v>0</v>
      </c>
      <c r="P332" s="8">
        <f t="shared" si="64"/>
        <v>0</v>
      </c>
      <c r="Q332" s="8">
        <f t="shared" si="64"/>
        <v>0</v>
      </c>
      <c r="R332" s="8">
        <f t="shared" si="64"/>
        <v>0</v>
      </c>
      <c r="S332" s="21">
        <f t="shared" si="62"/>
        <v>15</v>
      </c>
      <c r="T332" s="19">
        <f>VLOOKUP($B332,Gas!$B$3:$E$2506,2)</f>
        <v>1.7549999999999999</v>
      </c>
      <c r="U332" s="20">
        <f t="shared" si="63"/>
        <v>9.8974358974358978</v>
      </c>
      <c r="V332" s="5">
        <f>VLOOKUP($B332,Gas!$B$3:$E$2506,4)</f>
        <v>0.49081159196914032</v>
      </c>
    </row>
    <row r="333" spans="1:22" x14ac:dyDescent="0.2">
      <c r="A333" s="9">
        <f t="shared" si="49"/>
        <v>15</v>
      </c>
      <c r="B333" s="1">
        <v>36241</v>
      </c>
      <c r="C333" s="2">
        <v>19.77</v>
      </c>
      <c r="D333" s="4">
        <f t="shared" si="60"/>
        <v>0.12942105692951195</v>
      </c>
      <c r="E333" s="100">
        <f t="shared" si="58"/>
        <v>1.874171369899204</v>
      </c>
      <c r="F333" s="5"/>
      <c r="G333" s="8">
        <f t="shared" si="64"/>
        <v>0.23000000000000043</v>
      </c>
      <c r="H333" s="8">
        <f t="shared" si="64"/>
        <v>5.23</v>
      </c>
      <c r="I333" s="8">
        <f t="shared" si="64"/>
        <v>10.23</v>
      </c>
      <c r="J333" s="8">
        <f t="shared" si="64"/>
        <v>15.23</v>
      </c>
      <c r="K333" s="8">
        <f t="shared" si="64"/>
        <v>20.23</v>
      </c>
      <c r="L333" s="8">
        <f t="shared" si="64"/>
        <v>30.23</v>
      </c>
      <c r="M333" s="8">
        <f t="shared" si="61"/>
        <v>0</v>
      </c>
      <c r="N333" s="8">
        <f t="shared" si="64"/>
        <v>0</v>
      </c>
      <c r="O333" s="8">
        <f t="shared" si="64"/>
        <v>0</v>
      </c>
      <c r="P333" s="8">
        <f t="shared" si="64"/>
        <v>0</v>
      </c>
      <c r="Q333" s="8">
        <f t="shared" si="64"/>
        <v>0</v>
      </c>
      <c r="R333" s="8">
        <f t="shared" si="64"/>
        <v>0</v>
      </c>
      <c r="S333" s="21">
        <f t="shared" si="62"/>
        <v>15</v>
      </c>
      <c r="T333" s="19">
        <f>VLOOKUP($B333,Gas!$B$3:$E$2506,2)</f>
        <v>1.7250000000000001</v>
      </c>
      <c r="U333" s="20">
        <f t="shared" si="63"/>
        <v>11.46086956521739</v>
      </c>
      <c r="V333" s="5">
        <f>VLOOKUP($B333,Gas!$B$3:$E$2506,4)</f>
        <v>0.27697434095924861</v>
      </c>
    </row>
    <row r="334" spans="1:22" x14ac:dyDescent="0.2">
      <c r="A334" s="9">
        <f t="shared" si="49"/>
        <v>15</v>
      </c>
      <c r="B334" s="1">
        <v>36242</v>
      </c>
      <c r="C334" s="2">
        <v>20.82</v>
      </c>
      <c r="D334" s="4">
        <f t="shared" si="60"/>
        <v>5.1748426004297229E-2</v>
      </c>
      <c r="E334" s="100">
        <f t="shared" si="58"/>
        <v>1.8785128680093075</v>
      </c>
      <c r="F334" s="5"/>
      <c r="G334" s="8">
        <f t="shared" si="64"/>
        <v>0</v>
      </c>
      <c r="H334" s="8">
        <f t="shared" si="64"/>
        <v>4.18</v>
      </c>
      <c r="I334" s="8">
        <f t="shared" si="64"/>
        <v>9.18</v>
      </c>
      <c r="J334" s="8">
        <f t="shared" si="64"/>
        <v>14.18</v>
      </c>
      <c r="K334" s="8">
        <f t="shared" si="64"/>
        <v>19.18</v>
      </c>
      <c r="L334" s="8">
        <f t="shared" si="64"/>
        <v>29.18</v>
      </c>
      <c r="M334" s="8">
        <f t="shared" si="61"/>
        <v>0</v>
      </c>
      <c r="N334" s="8">
        <f t="shared" si="64"/>
        <v>0</v>
      </c>
      <c r="O334" s="8">
        <f t="shared" si="64"/>
        <v>0</v>
      </c>
      <c r="P334" s="8">
        <f t="shared" si="64"/>
        <v>0</v>
      </c>
      <c r="Q334" s="8">
        <f t="shared" si="64"/>
        <v>0</v>
      </c>
      <c r="R334" s="8">
        <f t="shared" si="64"/>
        <v>0</v>
      </c>
      <c r="S334" s="21">
        <f t="shared" si="62"/>
        <v>15</v>
      </c>
      <c r="T334" s="19">
        <f>VLOOKUP($B334,Gas!$B$3:$E$2506,2)</f>
        <v>1.75</v>
      </c>
      <c r="U334" s="20">
        <f t="shared" si="63"/>
        <v>11.897142857142857</v>
      </c>
      <c r="V334" s="5">
        <f>VLOOKUP($B334,Gas!$B$3:$E$2506,4)</f>
        <v>0.26456251151565757</v>
      </c>
    </row>
    <row r="335" spans="1:22" x14ac:dyDescent="0.2">
      <c r="A335" s="9">
        <f t="shared" si="49"/>
        <v>15</v>
      </c>
      <c r="B335" s="1">
        <v>36243</v>
      </c>
      <c r="C335" s="2">
        <v>19.98</v>
      </c>
      <c r="D335" s="4">
        <f t="shared" si="60"/>
        <v>-4.118228996641541E-2</v>
      </c>
      <c r="E335" s="100">
        <f t="shared" si="58"/>
        <v>1.8893299561985271</v>
      </c>
      <c r="F335" s="5"/>
      <c r="G335" s="8">
        <f t="shared" si="64"/>
        <v>1.9999999999999574E-2</v>
      </c>
      <c r="H335" s="8">
        <f t="shared" si="64"/>
        <v>5.0199999999999996</v>
      </c>
      <c r="I335" s="8">
        <f t="shared" si="64"/>
        <v>10.02</v>
      </c>
      <c r="J335" s="8">
        <f t="shared" si="64"/>
        <v>15.02</v>
      </c>
      <c r="K335" s="8">
        <f t="shared" si="64"/>
        <v>20.02</v>
      </c>
      <c r="L335" s="8">
        <f t="shared" si="64"/>
        <v>30.02</v>
      </c>
      <c r="M335" s="8">
        <f t="shared" si="61"/>
        <v>0</v>
      </c>
      <c r="N335" s="8">
        <f t="shared" si="64"/>
        <v>0</v>
      </c>
      <c r="O335" s="8">
        <f t="shared" si="64"/>
        <v>0</v>
      </c>
      <c r="P335" s="8">
        <f t="shared" si="64"/>
        <v>0</v>
      </c>
      <c r="Q335" s="8">
        <f t="shared" si="64"/>
        <v>0</v>
      </c>
      <c r="R335" s="8">
        <f t="shared" si="64"/>
        <v>0</v>
      </c>
      <c r="S335" s="21">
        <f t="shared" si="62"/>
        <v>15</v>
      </c>
      <c r="T335" s="19">
        <f>VLOOKUP($B335,Gas!$B$3:$E$2506,2)</f>
        <v>1.8049999999999999</v>
      </c>
      <c r="U335" s="20">
        <f t="shared" si="63"/>
        <v>11.069252077562327</v>
      </c>
      <c r="V335" s="5">
        <f>VLOOKUP($B335,Gas!$B$3:$E$2506,4)</f>
        <v>0.33778513234194113</v>
      </c>
    </row>
    <row r="336" spans="1:22" x14ac:dyDescent="0.2">
      <c r="A336" s="9">
        <f t="shared" si="49"/>
        <v>15</v>
      </c>
      <c r="B336" s="1">
        <v>36244</v>
      </c>
      <c r="C336" s="2">
        <v>19.28</v>
      </c>
      <c r="D336" s="4">
        <f t="shared" si="60"/>
        <v>-3.5663484038007891E-2</v>
      </c>
      <c r="E336" s="100">
        <f t="shared" si="58"/>
        <v>1.4308791253611555</v>
      </c>
      <c r="F336" s="5"/>
      <c r="G336" s="8">
        <f t="shared" si="64"/>
        <v>0.71999999999999886</v>
      </c>
      <c r="H336" s="8">
        <f t="shared" si="64"/>
        <v>5.7199999999999989</v>
      </c>
      <c r="I336" s="8">
        <f t="shared" si="64"/>
        <v>10.719999999999999</v>
      </c>
      <c r="J336" s="8">
        <f t="shared" si="64"/>
        <v>15.719999999999999</v>
      </c>
      <c r="K336" s="8">
        <f t="shared" si="64"/>
        <v>20.72</v>
      </c>
      <c r="L336" s="8">
        <f t="shared" si="64"/>
        <v>30.72</v>
      </c>
      <c r="M336" s="8">
        <f t="shared" si="61"/>
        <v>0</v>
      </c>
      <c r="N336" s="8">
        <f t="shared" si="64"/>
        <v>0</v>
      </c>
      <c r="O336" s="8">
        <f t="shared" si="64"/>
        <v>0</v>
      </c>
      <c r="P336" s="8">
        <f t="shared" si="64"/>
        <v>0</v>
      </c>
      <c r="Q336" s="8">
        <f t="shared" si="64"/>
        <v>0</v>
      </c>
      <c r="R336" s="8">
        <f t="shared" si="64"/>
        <v>0</v>
      </c>
      <c r="S336" s="21">
        <f t="shared" si="62"/>
        <v>15</v>
      </c>
      <c r="T336" s="19">
        <f>VLOOKUP($B336,Gas!$B$3:$E$2506,2)</f>
        <v>1.78</v>
      </c>
      <c r="U336" s="20">
        <f t="shared" si="63"/>
        <v>10.831460674157304</v>
      </c>
      <c r="V336" s="5">
        <f>VLOOKUP($B336,Gas!$B$3:$E$2506,4)</f>
        <v>0.34723759632250351</v>
      </c>
    </row>
    <row r="337" spans="1:22" x14ac:dyDescent="0.2">
      <c r="A337" s="9">
        <f t="shared" si="49"/>
        <v>15</v>
      </c>
      <c r="B337" s="1">
        <v>36245</v>
      </c>
      <c r="C337" s="2">
        <v>18.64</v>
      </c>
      <c r="D337" s="4">
        <f t="shared" si="60"/>
        <v>-3.375847992495442E-2</v>
      </c>
      <c r="E337" s="100">
        <f t="shared" si="58"/>
        <v>1.4294894955725432</v>
      </c>
      <c r="F337" s="5"/>
      <c r="G337" s="8">
        <f t="shared" si="64"/>
        <v>1.3599999999999994</v>
      </c>
      <c r="H337" s="8">
        <f t="shared" si="64"/>
        <v>6.3599999999999994</v>
      </c>
      <c r="I337" s="8">
        <f t="shared" si="64"/>
        <v>11.36</v>
      </c>
      <c r="J337" s="8">
        <f t="shared" si="64"/>
        <v>16.36</v>
      </c>
      <c r="K337" s="8">
        <f t="shared" si="64"/>
        <v>21.36</v>
      </c>
      <c r="L337" s="8">
        <f t="shared" si="64"/>
        <v>31.36</v>
      </c>
      <c r="M337" s="8">
        <f t="shared" si="61"/>
        <v>0</v>
      </c>
      <c r="N337" s="8">
        <f t="shared" si="64"/>
        <v>0</v>
      </c>
      <c r="O337" s="8">
        <f t="shared" si="64"/>
        <v>0</v>
      </c>
      <c r="P337" s="8">
        <f t="shared" si="64"/>
        <v>0</v>
      </c>
      <c r="Q337" s="8">
        <f t="shared" si="64"/>
        <v>0</v>
      </c>
      <c r="R337" s="8">
        <f t="shared" si="64"/>
        <v>0</v>
      </c>
      <c r="S337" s="21">
        <f t="shared" si="62"/>
        <v>15</v>
      </c>
      <c r="T337" s="19">
        <f>VLOOKUP($B337,Gas!$B$3:$E$2506,2)</f>
        <v>1.8049999999999999</v>
      </c>
      <c r="U337" s="20">
        <f t="shared" si="63"/>
        <v>10.326869806094184</v>
      </c>
      <c r="V337" s="5">
        <f>VLOOKUP($B337,Gas!$B$3:$E$2506,4)</f>
        <v>0.2686574136186789</v>
      </c>
    </row>
    <row r="338" spans="1:22" x14ac:dyDescent="0.2">
      <c r="A338" s="9">
        <f t="shared" si="49"/>
        <v>15</v>
      </c>
      <c r="B338" s="1">
        <v>36248</v>
      </c>
      <c r="C338" s="2">
        <v>21.05</v>
      </c>
      <c r="D338" s="4">
        <f t="shared" si="60"/>
        <v>0.12159075087094537</v>
      </c>
      <c r="E338" s="100">
        <f t="shared" si="58"/>
        <v>1.6013879382615737</v>
      </c>
      <c r="F338" s="5"/>
      <c r="G338" s="8">
        <f t="shared" si="64"/>
        <v>0</v>
      </c>
      <c r="H338" s="8">
        <f t="shared" si="64"/>
        <v>3.9499999999999993</v>
      </c>
      <c r="I338" s="8">
        <f t="shared" si="64"/>
        <v>8.9499999999999993</v>
      </c>
      <c r="J338" s="8">
        <f t="shared" si="64"/>
        <v>13.95</v>
      </c>
      <c r="K338" s="8">
        <f t="shared" si="64"/>
        <v>18.95</v>
      </c>
      <c r="L338" s="8">
        <f t="shared" si="64"/>
        <v>28.95</v>
      </c>
      <c r="M338" s="8">
        <f t="shared" si="64"/>
        <v>0</v>
      </c>
      <c r="N338" s="8">
        <f t="shared" si="64"/>
        <v>0</v>
      </c>
      <c r="O338" s="8">
        <f t="shared" si="64"/>
        <v>0</v>
      </c>
      <c r="P338" s="8">
        <f t="shared" si="64"/>
        <v>0</v>
      </c>
      <c r="Q338" s="8">
        <f t="shared" si="64"/>
        <v>0</v>
      </c>
      <c r="R338" s="8">
        <f t="shared" si="64"/>
        <v>0</v>
      </c>
      <c r="S338" s="21">
        <f t="shared" si="62"/>
        <v>15</v>
      </c>
      <c r="T338" s="19">
        <f>VLOOKUP($B338,Gas!$B$3:$E$2506,2)</f>
        <v>1.835</v>
      </c>
      <c r="U338" s="20">
        <f t="shared" si="63"/>
        <v>11.471389645776567</v>
      </c>
      <c r="V338" s="5">
        <f>VLOOKUP($B338,Gas!$B$3:$E$2506,4)</f>
        <v>0.27933410818781973</v>
      </c>
    </row>
    <row r="339" spans="1:22" x14ac:dyDescent="0.2">
      <c r="A339" s="9">
        <f t="shared" si="49"/>
        <v>15</v>
      </c>
      <c r="B339" s="1">
        <v>36249</v>
      </c>
      <c r="C339" s="2">
        <v>19.420000000000002</v>
      </c>
      <c r="D339" s="4">
        <f t="shared" si="60"/>
        <v>-8.059709726521147E-2</v>
      </c>
      <c r="E339" s="100">
        <f t="shared" si="58"/>
        <v>1.3150322653190143</v>
      </c>
      <c r="F339" s="5"/>
      <c r="G339" s="8">
        <f t="shared" si="64"/>
        <v>0.57999999999999829</v>
      </c>
      <c r="H339" s="8">
        <f t="shared" si="64"/>
        <v>5.5799999999999983</v>
      </c>
      <c r="I339" s="8">
        <f t="shared" si="64"/>
        <v>10.579999999999998</v>
      </c>
      <c r="J339" s="8">
        <f t="shared" si="64"/>
        <v>15.579999999999998</v>
      </c>
      <c r="K339" s="8">
        <f t="shared" si="64"/>
        <v>20.58</v>
      </c>
      <c r="L339" s="8">
        <f t="shared" si="64"/>
        <v>30.58</v>
      </c>
      <c r="M339" s="8">
        <f t="shared" si="64"/>
        <v>0</v>
      </c>
      <c r="N339" s="8">
        <f t="shared" si="64"/>
        <v>0</v>
      </c>
      <c r="O339" s="8">
        <f t="shared" si="64"/>
        <v>0</v>
      </c>
      <c r="P339" s="8">
        <f t="shared" si="64"/>
        <v>0</v>
      </c>
      <c r="Q339" s="8">
        <f t="shared" si="64"/>
        <v>0</v>
      </c>
      <c r="R339" s="8">
        <f t="shared" si="64"/>
        <v>0</v>
      </c>
      <c r="S339" s="21">
        <f t="shared" si="62"/>
        <v>15</v>
      </c>
      <c r="T339" s="19">
        <f>VLOOKUP($B339,Gas!$B$3:$E$2506,2)</f>
        <v>1.8049999999999999</v>
      </c>
      <c r="U339" s="20">
        <f t="shared" si="63"/>
        <v>10.759002770083104</v>
      </c>
      <c r="V339" s="5">
        <f>VLOOKUP($B339,Gas!$B$3:$E$2506,4)</f>
        <v>0.27697388350668312</v>
      </c>
    </row>
    <row r="340" spans="1:22" x14ac:dyDescent="0.2">
      <c r="A340" s="9">
        <f t="shared" si="49"/>
        <v>15</v>
      </c>
      <c r="B340" s="1">
        <v>36250</v>
      </c>
      <c r="C340" s="2">
        <v>18.440000000000001</v>
      </c>
      <c r="D340" s="4">
        <f t="shared" si="60"/>
        <v>-5.1781244734731141E-2</v>
      </c>
      <c r="E340" s="100">
        <f t="shared" si="58"/>
        <v>1.144652330911329</v>
      </c>
      <c r="F340" s="5"/>
      <c r="G340" s="8">
        <f t="shared" si="64"/>
        <v>1.5599999999999987</v>
      </c>
      <c r="H340" s="8">
        <f t="shared" si="64"/>
        <v>6.5599999999999987</v>
      </c>
      <c r="I340" s="8">
        <f t="shared" si="64"/>
        <v>11.559999999999999</v>
      </c>
      <c r="J340" s="8">
        <f t="shared" si="64"/>
        <v>16.559999999999999</v>
      </c>
      <c r="K340" s="8">
        <f t="shared" si="64"/>
        <v>21.56</v>
      </c>
      <c r="L340" s="8">
        <f t="shared" si="64"/>
        <v>31.56</v>
      </c>
      <c r="M340" s="8">
        <f t="shared" si="64"/>
        <v>0</v>
      </c>
      <c r="N340" s="8">
        <f t="shared" si="64"/>
        <v>0</v>
      </c>
      <c r="O340" s="8">
        <f t="shared" si="64"/>
        <v>0</v>
      </c>
      <c r="P340" s="8">
        <f t="shared" si="64"/>
        <v>0</v>
      </c>
      <c r="Q340" s="8">
        <f t="shared" si="64"/>
        <v>0</v>
      </c>
      <c r="R340" s="8">
        <f t="shared" si="64"/>
        <v>0</v>
      </c>
      <c r="S340" s="21">
        <f t="shared" si="62"/>
        <v>15</v>
      </c>
      <c r="T340" s="19">
        <f>VLOOKUP($B340,Gas!$B$3:$E$2506,2)</f>
        <v>1.885</v>
      </c>
      <c r="U340" s="20">
        <f t="shared" si="63"/>
        <v>9.7824933687002655</v>
      </c>
      <c r="V340" s="5">
        <f>VLOOKUP($B340,Gas!$B$3:$E$2506,4)</f>
        <v>0.35974202243644199</v>
      </c>
    </row>
    <row r="341" spans="1:22" x14ac:dyDescent="0.2">
      <c r="A341" s="9">
        <f t="shared" si="49"/>
        <v>16</v>
      </c>
      <c r="B341" s="1">
        <v>36251</v>
      </c>
      <c r="C341" s="2">
        <v>17.3</v>
      </c>
      <c r="D341" s="4">
        <f t="shared" si="60"/>
        <v>-6.3815716624714525E-2</v>
      </c>
      <c r="E341" s="100">
        <f t="shared" si="58"/>
        <v>1.1979441399656583</v>
      </c>
      <c r="F341" s="5"/>
      <c r="G341" s="8">
        <f t="shared" si="64"/>
        <v>2.6999999999999993</v>
      </c>
      <c r="H341" s="8">
        <f t="shared" si="64"/>
        <v>7.6999999999999993</v>
      </c>
      <c r="I341" s="8">
        <f t="shared" si="64"/>
        <v>12.7</v>
      </c>
      <c r="J341" s="8">
        <f t="shared" si="64"/>
        <v>17.7</v>
      </c>
      <c r="K341" s="8">
        <f t="shared" si="64"/>
        <v>22.7</v>
      </c>
      <c r="L341" s="8">
        <f t="shared" si="64"/>
        <v>32.700000000000003</v>
      </c>
      <c r="M341" s="8">
        <f t="shared" si="64"/>
        <v>0</v>
      </c>
      <c r="N341" s="8">
        <f t="shared" si="64"/>
        <v>0</v>
      </c>
      <c r="O341" s="8">
        <f t="shared" si="64"/>
        <v>0</v>
      </c>
      <c r="P341" s="8">
        <f t="shared" si="64"/>
        <v>0</v>
      </c>
      <c r="Q341" s="8">
        <f t="shared" si="64"/>
        <v>0</v>
      </c>
      <c r="R341" s="8">
        <f t="shared" si="64"/>
        <v>0</v>
      </c>
      <c r="S341" s="21">
        <f t="shared" si="62"/>
        <v>16</v>
      </c>
      <c r="T341" s="19">
        <f>VLOOKUP($B341,Gas!$B$3:$E$2506,2)</f>
        <v>1.9950000000000001</v>
      </c>
      <c r="U341" s="20">
        <f t="shared" si="63"/>
        <v>8.6716791979949868</v>
      </c>
      <c r="V341" s="5">
        <f>VLOOKUP($B341,Gas!$B$3:$E$2506,4)</f>
        <v>0.45389407555640621</v>
      </c>
    </row>
    <row r="342" spans="1:22" x14ac:dyDescent="0.2">
      <c r="A342" s="9">
        <f t="shared" si="49"/>
        <v>16</v>
      </c>
      <c r="B342" s="1">
        <v>36252</v>
      </c>
      <c r="C342" s="2">
        <v>16.86</v>
      </c>
      <c r="D342" s="4">
        <f t="shared" si="60"/>
        <v>-2.5762548930023967E-2</v>
      </c>
      <c r="E342" s="100">
        <f t="shared" si="58"/>
        <v>1.2035140284926629</v>
      </c>
      <c r="F342" s="5"/>
      <c r="G342" s="8">
        <f t="shared" ref="G342:R357" si="65">IF(G$1="P",MAX(0,G$2-$C342),IF(G$1="C",MAX(0,$C342-G$2)))</f>
        <v>3.1400000000000006</v>
      </c>
      <c r="H342" s="8">
        <f t="shared" si="65"/>
        <v>8.14</v>
      </c>
      <c r="I342" s="8">
        <f t="shared" si="65"/>
        <v>13.14</v>
      </c>
      <c r="J342" s="8">
        <f t="shared" si="65"/>
        <v>18.14</v>
      </c>
      <c r="K342" s="8">
        <f t="shared" si="65"/>
        <v>23.14</v>
      </c>
      <c r="L342" s="8">
        <f t="shared" si="65"/>
        <v>33.14</v>
      </c>
      <c r="M342" s="8">
        <f t="shared" si="64"/>
        <v>0</v>
      </c>
      <c r="N342" s="8">
        <f t="shared" si="65"/>
        <v>0</v>
      </c>
      <c r="O342" s="8">
        <f t="shared" si="65"/>
        <v>0</v>
      </c>
      <c r="P342" s="8">
        <f t="shared" si="65"/>
        <v>0</v>
      </c>
      <c r="Q342" s="8">
        <f t="shared" si="65"/>
        <v>0</v>
      </c>
      <c r="R342" s="8">
        <f t="shared" si="65"/>
        <v>0</v>
      </c>
      <c r="S342" s="21">
        <f t="shared" si="62"/>
        <v>16</v>
      </c>
      <c r="T342" s="19">
        <f>VLOOKUP($B342,Gas!$B$3:$E$2506,2)</f>
        <v>1.94</v>
      </c>
      <c r="U342" s="20">
        <f t="shared" si="63"/>
        <v>8.6907216494845354</v>
      </c>
      <c r="V342" s="5">
        <f>VLOOKUP($B342,Gas!$B$3:$E$2506,4)</f>
        <v>0.52152923596661327</v>
      </c>
    </row>
    <row r="343" spans="1:22" x14ac:dyDescent="0.2">
      <c r="A343" s="9">
        <f t="shared" si="49"/>
        <v>16</v>
      </c>
      <c r="B343" s="1">
        <v>36255</v>
      </c>
      <c r="C343" s="2">
        <v>20.79</v>
      </c>
      <c r="D343" s="4">
        <f t="shared" si="60"/>
        <v>0.20952814929621222</v>
      </c>
      <c r="E343" s="100">
        <f t="shared" si="58"/>
        <v>1.4826030569093338</v>
      </c>
      <c r="F343" s="5"/>
      <c r="G343" s="8">
        <f t="shared" si="65"/>
        <v>0</v>
      </c>
      <c r="H343" s="8">
        <f t="shared" si="65"/>
        <v>4.2100000000000009</v>
      </c>
      <c r="I343" s="8">
        <f t="shared" si="65"/>
        <v>9.2100000000000009</v>
      </c>
      <c r="J343" s="8">
        <f t="shared" si="65"/>
        <v>14.21</v>
      </c>
      <c r="K343" s="8">
        <f t="shared" si="65"/>
        <v>19.21</v>
      </c>
      <c r="L343" s="8">
        <f t="shared" si="65"/>
        <v>29.21</v>
      </c>
      <c r="M343" s="8">
        <f t="shared" si="64"/>
        <v>0</v>
      </c>
      <c r="N343" s="8">
        <f t="shared" si="65"/>
        <v>0</v>
      </c>
      <c r="O343" s="8">
        <f t="shared" si="65"/>
        <v>0</v>
      </c>
      <c r="P343" s="8">
        <f t="shared" si="65"/>
        <v>0</v>
      </c>
      <c r="Q343" s="8">
        <f t="shared" si="65"/>
        <v>0</v>
      </c>
      <c r="R343" s="8">
        <f t="shared" si="65"/>
        <v>0</v>
      </c>
      <c r="S343" s="21">
        <f t="shared" si="62"/>
        <v>16</v>
      </c>
      <c r="T343" s="19">
        <f>VLOOKUP($B343,Gas!$B$3:$E$2506,2)</f>
        <v>1.94</v>
      </c>
      <c r="U343" s="20">
        <f t="shared" si="63"/>
        <v>10.716494845360824</v>
      </c>
      <c r="V343" s="5">
        <f>VLOOKUP($B343,Gas!$B$3:$E$2506,4)</f>
        <v>0.48925108888949864</v>
      </c>
    </row>
    <row r="344" spans="1:22" x14ac:dyDescent="0.2">
      <c r="A344" s="9">
        <f t="shared" si="49"/>
        <v>16</v>
      </c>
      <c r="B344" s="1">
        <v>36256</v>
      </c>
      <c r="C344" s="2">
        <v>20.47</v>
      </c>
      <c r="D344" s="4">
        <f t="shared" si="60"/>
        <v>-1.5511702196723404E-2</v>
      </c>
      <c r="E344" s="100">
        <f t="shared" si="58"/>
        <v>1.4617252967740169</v>
      </c>
      <c r="F344" s="5"/>
      <c r="G344" s="8">
        <f t="shared" si="65"/>
        <v>0</v>
      </c>
      <c r="H344" s="8">
        <f t="shared" si="65"/>
        <v>4.5300000000000011</v>
      </c>
      <c r="I344" s="8">
        <f t="shared" si="65"/>
        <v>9.5300000000000011</v>
      </c>
      <c r="J344" s="8">
        <f t="shared" si="65"/>
        <v>14.530000000000001</v>
      </c>
      <c r="K344" s="8">
        <f t="shared" si="65"/>
        <v>19.53</v>
      </c>
      <c r="L344" s="8">
        <f t="shared" si="65"/>
        <v>29.53</v>
      </c>
      <c r="M344" s="8">
        <f t="shared" si="64"/>
        <v>0</v>
      </c>
      <c r="N344" s="8">
        <f t="shared" si="65"/>
        <v>0</v>
      </c>
      <c r="O344" s="8">
        <f t="shared" si="65"/>
        <v>0</v>
      </c>
      <c r="P344" s="8">
        <f t="shared" si="65"/>
        <v>0</v>
      </c>
      <c r="Q344" s="8">
        <f t="shared" si="65"/>
        <v>0</v>
      </c>
      <c r="R344" s="8">
        <f t="shared" si="65"/>
        <v>0</v>
      </c>
      <c r="S344" s="21">
        <f t="shared" si="62"/>
        <v>16</v>
      </c>
      <c r="T344" s="19">
        <f>VLOOKUP($B344,Gas!$B$3:$E$2506,2)</f>
        <v>2.0350000000000001</v>
      </c>
      <c r="U344" s="20">
        <f t="shared" si="63"/>
        <v>10.058968058968057</v>
      </c>
      <c r="V344" s="5">
        <f>VLOOKUP($B344,Gas!$B$3:$E$2506,4)</f>
        <v>0.54656699468546244</v>
      </c>
    </row>
    <row r="345" spans="1:22" x14ac:dyDescent="0.2">
      <c r="A345" s="9">
        <f t="shared" si="49"/>
        <v>16</v>
      </c>
      <c r="B345" s="1">
        <v>36257</v>
      </c>
      <c r="C345" s="2">
        <v>24.14</v>
      </c>
      <c r="D345" s="4">
        <f t="shared" si="60"/>
        <v>0.16490981599618731</v>
      </c>
      <c r="E345" s="100">
        <f t="shared" si="58"/>
        <v>1.6572211043282699</v>
      </c>
      <c r="F345" s="5"/>
      <c r="G345" s="8">
        <f t="shared" si="65"/>
        <v>0</v>
      </c>
      <c r="H345" s="8">
        <f t="shared" si="65"/>
        <v>0.85999999999999943</v>
      </c>
      <c r="I345" s="8">
        <f t="shared" si="65"/>
        <v>5.8599999999999994</v>
      </c>
      <c r="J345" s="8">
        <f t="shared" si="65"/>
        <v>10.86</v>
      </c>
      <c r="K345" s="8">
        <f t="shared" si="65"/>
        <v>15.86</v>
      </c>
      <c r="L345" s="8">
        <f t="shared" si="65"/>
        <v>25.86</v>
      </c>
      <c r="M345" s="8">
        <f t="shared" si="64"/>
        <v>0</v>
      </c>
      <c r="N345" s="8">
        <f t="shared" si="65"/>
        <v>0</v>
      </c>
      <c r="O345" s="8">
        <f t="shared" si="65"/>
        <v>0</v>
      </c>
      <c r="P345" s="8">
        <f t="shared" si="65"/>
        <v>0</v>
      </c>
      <c r="Q345" s="8">
        <f t="shared" si="65"/>
        <v>0</v>
      </c>
      <c r="R345" s="8">
        <f t="shared" si="65"/>
        <v>0</v>
      </c>
      <c r="S345" s="21">
        <f t="shared" si="62"/>
        <v>16</v>
      </c>
      <c r="T345" s="19">
        <f>VLOOKUP($B345,Gas!$B$3:$E$2506,2)</f>
        <v>1.98</v>
      </c>
      <c r="U345" s="20">
        <f t="shared" si="63"/>
        <v>12.191919191919192</v>
      </c>
      <c r="V345" s="5">
        <f>VLOOKUP($B345,Gas!$B$3:$E$2506,4)</f>
        <v>0.59086952208556842</v>
      </c>
    </row>
    <row r="346" spans="1:22" x14ac:dyDescent="0.2">
      <c r="A346" s="9">
        <f t="shared" si="49"/>
        <v>16</v>
      </c>
      <c r="B346" s="1">
        <v>36258</v>
      </c>
      <c r="C346" s="2">
        <v>24.51</v>
      </c>
      <c r="D346" s="4">
        <f t="shared" si="60"/>
        <v>1.5210981870635899E-2</v>
      </c>
      <c r="E346" s="100">
        <f t="shared" si="58"/>
        <v>1.6299791212861017</v>
      </c>
      <c r="F346" s="5"/>
      <c r="G346" s="8">
        <f t="shared" si="65"/>
        <v>0</v>
      </c>
      <c r="H346" s="8">
        <f t="shared" si="65"/>
        <v>0.48999999999999844</v>
      </c>
      <c r="I346" s="8">
        <f t="shared" si="65"/>
        <v>5.4899999999999984</v>
      </c>
      <c r="J346" s="8">
        <f t="shared" si="65"/>
        <v>10.489999999999998</v>
      </c>
      <c r="K346" s="8">
        <f t="shared" si="65"/>
        <v>15.489999999999998</v>
      </c>
      <c r="L346" s="8">
        <f t="shared" si="65"/>
        <v>25.49</v>
      </c>
      <c r="M346" s="8">
        <f t="shared" si="64"/>
        <v>0</v>
      </c>
      <c r="N346" s="8">
        <f t="shared" si="65"/>
        <v>0</v>
      </c>
      <c r="O346" s="8">
        <f t="shared" si="65"/>
        <v>0</v>
      </c>
      <c r="P346" s="8">
        <f t="shared" si="65"/>
        <v>0</v>
      </c>
      <c r="Q346" s="8">
        <f t="shared" si="65"/>
        <v>0</v>
      </c>
      <c r="R346" s="8">
        <f t="shared" si="65"/>
        <v>0</v>
      </c>
      <c r="S346" s="21">
        <f t="shared" si="62"/>
        <v>16</v>
      </c>
      <c r="T346" s="19">
        <f>VLOOKUP($B346,Gas!$B$3:$E$2506,2)</f>
        <v>2.0350000000000001</v>
      </c>
      <c r="U346" s="20">
        <f t="shared" si="63"/>
        <v>12.044226044226043</v>
      </c>
      <c r="V346" s="5">
        <f>VLOOKUP($B346,Gas!$B$3:$E$2506,4)</f>
        <v>0.59968816723591989</v>
      </c>
    </row>
    <row r="347" spans="1:22" x14ac:dyDescent="0.2">
      <c r="A347" s="9">
        <f t="shared" si="49"/>
        <v>16</v>
      </c>
      <c r="B347" s="1">
        <v>36259</v>
      </c>
      <c r="C347" s="2">
        <v>27.02</v>
      </c>
      <c r="D347" s="4">
        <f t="shared" si="60"/>
        <v>9.7496134992031497E-2</v>
      </c>
      <c r="E347" s="100">
        <f t="shared" si="58"/>
        <v>1.632895122298575</v>
      </c>
      <c r="F347" s="5"/>
      <c r="G347" s="8">
        <f t="shared" si="65"/>
        <v>0</v>
      </c>
      <c r="H347" s="8">
        <f t="shared" si="65"/>
        <v>0</v>
      </c>
      <c r="I347" s="8">
        <f t="shared" si="65"/>
        <v>2.9800000000000004</v>
      </c>
      <c r="J347" s="8">
        <f t="shared" si="65"/>
        <v>7.98</v>
      </c>
      <c r="K347" s="8">
        <f t="shared" si="65"/>
        <v>12.98</v>
      </c>
      <c r="L347" s="8">
        <f t="shared" si="65"/>
        <v>22.98</v>
      </c>
      <c r="M347" s="8">
        <f t="shared" si="64"/>
        <v>2.0199999999999996</v>
      </c>
      <c r="N347" s="8">
        <f t="shared" si="65"/>
        <v>0</v>
      </c>
      <c r="O347" s="8">
        <f t="shared" si="65"/>
        <v>0</v>
      </c>
      <c r="P347" s="8">
        <f t="shared" si="65"/>
        <v>0</v>
      </c>
      <c r="Q347" s="8">
        <f t="shared" si="65"/>
        <v>0</v>
      </c>
      <c r="R347" s="8">
        <f t="shared" si="65"/>
        <v>0</v>
      </c>
      <c r="S347" s="21">
        <f t="shared" si="62"/>
        <v>16</v>
      </c>
      <c r="T347" s="19">
        <f>VLOOKUP($B347,Gas!$B$3:$E$2506,2)</f>
        <v>2.0699999999999998</v>
      </c>
      <c r="U347" s="20">
        <f t="shared" si="63"/>
        <v>13.053140096618359</v>
      </c>
      <c r="V347" s="5">
        <f>VLOOKUP($B347,Gas!$B$3:$E$2506,4)</f>
        <v>0.5724487166458132</v>
      </c>
    </row>
    <row r="348" spans="1:22" x14ac:dyDescent="0.2">
      <c r="A348" s="9">
        <f t="shared" si="49"/>
        <v>16</v>
      </c>
      <c r="B348" s="1">
        <v>36262</v>
      </c>
      <c r="C348" s="2">
        <v>28.46</v>
      </c>
      <c r="D348" s="4">
        <f t="shared" si="60"/>
        <v>5.1922260129653633E-2</v>
      </c>
      <c r="E348" s="100">
        <f t="shared" si="58"/>
        <v>1.5686852548507979</v>
      </c>
      <c r="F348" s="5"/>
      <c r="G348" s="8">
        <f t="shared" si="65"/>
        <v>0</v>
      </c>
      <c r="H348" s="8">
        <f t="shared" si="65"/>
        <v>0</v>
      </c>
      <c r="I348" s="8">
        <f t="shared" si="65"/>
        <v>1.5399999999999991</v>
      </c>
      <c r="J348" s="8">
        <f t="shared" si="65"/>
        <v>6.5399999999999991</v>
      </c>
      <c r="K348" s="8">
        <f t="shared" si="65"/>
        <v>11.54</v>
      </c>
      <c r="L348" s="8">
        <f t="shared" si="65"/>
        <v>21.54</v>
      </c>
      <c r="M348" s="8">
        <f t="shared" si="65"/>
        <v>3.4600000000000009</v>
      </c>
      <c r="N348" s="8">
        <f t="shared" si="65"/>
        <v>0</v>
      </c>
      <c r="O348" s="8">
        <f t="shared" si="65"/>
        <v>0</v>
      </c>
      <c r="P348" s="8">
        <f t="shared" si="65"/>
        <v>0</v>
      </c>
      <c r="Q348" s="8">
        <f t="shared" si="65"/>
        <v>0</v>
      </c>
      <c r="R348" s="8">
        <f t="shared" si="65"/>
        <v>0</v>
      </c>
      <c r="S348" s="21">
        <f t="shared" si="62"/>
        <v>16</v>
      </c>
      <c r="T348" s="19">
        <f>VLOOKUP($B348,Gas!$B$3:$E$2506,2)</f>
        <v>2.105</v>
      </c>
      <c r="U348" s="20">
        <f t="shared" si="63"/>
        <v>13.520190023752969</v>
      </c>
      <c r="V348" s="5">
        <f>VLOOKUP($B348,Gas!$B$3:$E$2506,4)</f>
        <v>0.38698343426694948</v>
      </c>
    </row>
    <row r="349" spans="1:22" x14ac:dyDescent="0.2">
      <c r="A349" s="9">
        <f t="shared" si="49"/>
        <v>16</v>
      </c>
      <c r="B349" s="1">
        <v>36263</v>
      </c>
      <c r="C349" s="2">
        <v>23.75</v>
      </c>
      <c r="D349" s="4">
        <f t="shared" si="60"/>
        <v>-0.1809170621810561</v>
      </c>
      <c r="E349" s="100">
        <f t="shared" si="58"/>
        <v>1.824735947970439</v>
      </c>
      <c r="F349" s="5"/>
      <c r="G349" s="8">
        <f t="shared" si="65"/>
        <v>0</v>
      </c>
      <c r="H349" s="8">
        <f t="shared" si="65"/>
        <v>1.25</v>
      </c>
      <c r="I349" s="8">
        <f t="shared" si="65"/>
        <v>6.25</v>
      </c>
      <c r="J349" s="8">
        <f t="shared" si="65"/>
        <v>11.25</v>
      </c>
      <c r="K349" s="8">
        <f t="shared" si="65"/>
        <v>16.25</v>
      </c>
      <c r="L349" s="8">
        <f t="shared" si="65"/>
        <v>26.25</v>
      </c>
      <c r="M349" s="8">
        <f t="shared" si="65"/>
        <v>0</v>
      </c>
      <c r="N349" s="8">
        <f t="shared" si="65"/>
        <v>0</v>
      </c>
      <c r="O349" s="8">
        <f t="shared" si="65"/>
        <v>0</v>
      </c>
      <c r="P349" s="8">
        <f t="shared" si="65"/>
        <v>0</v>
      </c>
      <c r="Q349" s="8">
        <f t="shared" si="65"/>
        <v>0</v>
      </c>
      <c r="R349" s="8">
        <f t="shared" si="65"/>
        <v>0</v>
      </c>
      <c r="S349" s="21">
        <f t="shared" si="62"/>
        <v>16</v>
      </c>
      <c r="T349" s="19">
        <f>VLOOKUP($B349,Gas!$B$3:$E$2506,2)</f>
        <v>2.06</v>
      </c>
      <c r="U349" s="20">
        <f t="shared" si="63"/>
        <v>11.529126213592233</v>
      </c>
      <c r="V349" s="5">
        <f>VLOOKUP($B349,Gas!$B$3:$E$2506,4)</f>
        <v>0.42556784772156014</v>
      </c>
    </row>
    <row r="350" spans="1:22" x14ac:dyDescent="0.2">
      <c r="A350" s="9">
        <f t="shared" si="49"/>
        <v>16</v>
      </c>
      <c r="B350" s="1">
        <v>36264</v>
      </c>
      <c r="C350" s="2">
        <v>25.98</v>
      </c>
      <c r="D350" s="4">
        <f t="shared" si="60"/>
        <v>8.9744480761803261E-2</v>
      </c>
      <c r="E350" s="100">
        <f t="shared" si="58"/>
        <v>1.8069341305877948</v>
      </c>
      <c r="F350" s="5"/>
      <c r="G350" s="8">
        <f t="shared" si="65"/>
        <v>0</v>
      </c>
      <c r="H350" s="8">
        <f t="shared" si="65"/>
        <v>0</v>
      </c>
      <c r="I350" s="8">
        <f t="shared" si="65"/>
        <v>4.0199999999999996</v>
      </c>
      <c r="J350" s="8">
        <f t="shared" si="65"/>
        <v>9.02</v>
      </c>
      <c r="K350" s="8">
        <f t="shared" si="65"/>
        <v>14.02</v>
      </c>
      <c r="L350" s="8">
        <f t="shared" si="65"/>
        <v>24.02</v>
      </c>
      <c r="M350" s="8">
        <f t="shared" si="65"/>
        <v>0.98000000000000043</v>
      </c>
      <c r="N350" s="8">
        <f t="shared" si="65"/>
        <v>0</v>
      </c>
      <c r="O350" s="8">
        <f t="shared" si="65"/>
        <v>0</v>
      </c>
      <c r="P350" s="8">
        <f t="shared" si="65"/>
        <v>0</v>
      </c>
      <c r="Q350" s="8">
        <f t="shared" si="65"/>
        <v>0</v>
      </c>
      <c r="R350" s="8">
        <f t="shared" si="65"/>
        <v>0</v>
      </c>
      <c r="S350" s="21">
        <f t="shared" si="62"/>
        <v>16</v>
      </c>
      <c r="T350" s="19">
        <f>VLOOKUP($B350,Gas!$B$3:$E$2506,2)</f>
        <v>2.14</v>
      </c>
      <c r="U350" s="20">
        <f t="shared" si="63"/>
        <v>12.140186915887851</v>
      </c>
      <c r="V350" s="5">
        <f>VLOOKUP($B350,Gas!$B$3:$E$2506,4)</f>
        <v>0.46426699170993402</v>
      </c>
    </row>
    <row r="351" spans="1:22" x14ac:dyDescent="0.2">
      <c r="A351" s="9">
        <f t="shared" si="49"/>
        <v>16</v>
      </c>
      <c r="B351" s="1">
        <v>36265</v>
      </c>
      <c r="C351" s="2">
        <v>24.93</v>
      </c>
      <c r="D351" s="4">
        <f t="shared" si="60"/>
        <v>-4.1255113706987007E-2</v>
      </c>
      <c r="E351" s="100">
        <f t="shared" si="58"/>
        <v>1.7761714315823312</v>
      </c>
      <c r="F351" s="5"/>
      <c r="G351" s="8">
        <f t="shared" si="65"/>
        <v>0</v>
      </c>
      <c r="H351" s="8">
        <f t="shared" si="65"/>
        <v>7.0000000000000284E-2</v>
      </c>
      <c r="I351" s="8">
        <f t="shared" si="65"/>
        <v>5.07</v>
      </c>
      <c r="J351" s="8">
        <f t="shared" si="65"/>
        <v>10.07</v>
      </c>
      <c r="K351" s="8">
        <f t="shared" si="65"/>
        <v>15.07</v>
      </c>
      <c r="L351" s="8">
        <f t="shared" si="65"/>
        <v>25.07</v>
      </c>
      <c r="M351" s="8">
        <f t="shared" si="65"/>
        <v>0</v>
      </c>
      <c r="N351" s="8">
        <f t="shared" si="65"/>
        <v>0</v>
      </c>
      <c r="O351" s="8">
        <f t="shared" si="65"/>
        <v>0</v>
      </c>
      <c r="P351" s="8">
        <f t="shared" si="65"/>
        <v>0</v>
      </c>
      <c r="Q351" s="8">
        <f t="shared" si="65"/>
        <v>0</v>
      </c>
      <c r="R351" s="8">
        <f t="shared" si="65"/>
        <v>0</v>
      </c>
      <c r="S351" s="21">
        <f t="shared" si="62"/>
        <v>16</v>
      </c>
      <c r="T351" s="19">
        <f>VLOOKUP($B351,Gas!$B$3:$E$2506,2)</f>
        <v>2.12</v>
      </c>
      <c r="U351" s="20">
        <f t="shared" si="63"/>
        <v>11.759433962264151</v>
      </c>
      <c r="V351" s="5">
        <f>VLOOKUP($B351,Gas!$B$3:$E$2506,4)</f>
        <v>0.47564137707892823</v>
      </c>
    </row>
    <row r="352" spans="1:22" x14ac:dyDescent="0.2">
      <c r="A352" s="9">
        <f t="shared" si="49"/>
        <v>16</v>
      </c>
      <c r="B352" s="1">
        <v>36266</v>
      </c>
      <c r="C352" s="2">
        <v>28.09</v>
      </c>
      <c r="D352" s="4">
        <f t="shared" si="60"/>
        <v>0.11934174358068569</v>
      </c>
      <c r="E352" s="100">
        <f t="shared" si="58"/>
        <v>1.7829614733832204</v>
      </c>
      <c r="F352" s="5"/>
      <c r="G352" s="8">
        <f t="shared" ref="G352:R367" si="66">IF(G$1="P",MAX(0,G$2-$C352),IF(G$1="C",MAX(0,$C352-G$2)))</f>
        <v>0</v>
      </c>
      <c r="H352" s="8">
        <f t="shared" si="66"/>
        <v>0</v>
      </c>
      <c r="I352" s="8">
        <f t="shared" si="66"/>
        <v>1.9100000000000001</v>
      </c>
      <c r="J352" s="8">
        <f t="shared" si="66"/>
        <v>6.91</v>
      </c>
      <c r="K352" s="8">
        <f t="shared" si="66"/>
        <v>11.91</v>
      </c>
      <c r="L352" s="8">
        <f t="shared" si="66"/>
        <v>21.91</v>
      </c>
      <c r="M352" s="8">
        <f t="shared" si="65"/>
        <v>3.09</v>
      </c>
      <c r="N352" s="8">
        <f t="shared" si="66"/>
        <v>0</v>
      </c>
      <c r="O352" s="8">
        <f t="shared" si="66"/>
        <v>0</v>
      </c>
      <c r="P352" s="8">
        <f t="shared" si="66"/>
        <v>0</v>
      </c>
      <c r="Q352" s="8">
        <f t="shared" si="66"/>
        <v>0</v>
      </c>
      <c r="R352" s="8">
        <f t="shared" si="66"/>
        <v>0</v>
      </c>
      <c r="S352" s="21">
        <f t="shared" si="62"/>
        <v>16</v>
      </c>
      <c r="T352" s="19">
        <f>VLOOKUP($B352,Gas!$B$3:$E$2506,2)</f>
        <v>2.14</v>
      </c>
      <c r="U352" s="20">
        <f t="shared" si="63"/>
        <v>13.126168224299064</v>
      </c>
      <c r="V352" s="5">
        <f>VLOOKUP($B352,Gas!$B$3:$E$2506,4)</f>
        <v>0.39847219878791451</v>
      </c>
    </row>
    <row r="353" spans="1:22" x14ac:dyDescent="0.2">
      <c r="A353" s="9">
        <f t="shared" si="49"/>
        <v>16</v>
      </c>
      <c r="B353" s="1">
        <v>36269</v>
      </c>
      <c r="C353" s="2">
        <v>31.68</v>
      </c>
      <c r="D353" s="4">
        <f t="shared" si="60"/>
        <v>0.1202719258300728</v>
      </c>
      <c r="E353" s="100">
        <f t="shared" si="58"/>
        <v>1.6100500417668275</v>
      </c>
      <c r="F353" s="5"/>
      <c r="G353" s="8">
        <f t="shared" si="66"/>
        <v>0</v>
      </c>
      <c r="H353" s="8">
        <f t="shared" si="66"/>
        <v>0</v>
      </c>
      <c r="I353" s="8">
        <f t="shared" si="66"/>
        <v>0</v>
      </c>
      <c r="J353" s="8">
        <f t="shared" si="66"/>
        <v>3.3200000000000003</v>
      </c>
      <c r="K353" s="8">
        <f t="shared" si="66"/>
        <v>8.32</v>
      </c>
      <c r="L353" s="8">
        <f t="shared" si="66"/>
        <v>18.32</v>
      </c>
      <c r="M353" s="8">
        <f t="shared" si="65"/>
        <v>6.68</v>
      </c>
      <c r="N353" s="8">
        <f t="shared" si="66"/>
        <v>1.6799999999999997</v>
      </c>
      <c r="O353" s="8">
        <f t="shared" si="66"/>
        <v>0</v>
      </c>
      <c r="P353" s="8">
        <f t="shared" si="66"/>
        <v>0</v>
      </c>
      <c r="Q353" s="8">
        <f t="shared" si="66"/>
        <v>0</v>
      </c>
      <c r="R353" s="8">
        <f t="shared" si="66"/>
        <v>0</v>
      </c>
      <c r="S353" s="21">
        <f t="shared" si="62"/>
        <v>16</v>
      </c>
      <c r="T353" s="19">
        <f>VLOOKUP($B353,Gas!$B$3:$E$2506,2)</f>
        <v>2.15</v>
      </c>
      <c r="U353" s="20">
        <f t="shared" si="63"/>
        <v>14.734883720930233</v>
      </c>
      <c r="V353" s="5">
        <f>VLOOKUP($B353,Gas!$B$3:$E$2506,4)</f>
        <v>0.30234304407066848</v>
      </c>
    </row>
    <row r="354" spans="1:22" x14ac:dyDescent="0.2">
      <c r="A354" s="9">
        <f t="shared" si="49"/>
        <v>16</v>
      </c>
      <c r="B354" s="1">
        <v>36270</v>
      </c>
      <c r="C354" s="2">
        <v>25.88</v>
      </c>
      <c r="D354" s="4">
        <f t="shared" si="60"/>
        <v>-0.20221509731352527</v>
      </c>
      <c r="E354" s="100">
        <f t="shared" si="58"/>
        <v>2.0153185206834987</v>
      </c>
      <c r="F354" s="5"/>
      <c r="G354" s="8">
        <f t="shared" si="66"/>
        <v>0</v>
      </c>
      <c r="H354" s="8">
        <f t="shared" si="66"/>
        <v>0</v>
      </c>
      <c r="I354" s="8">
        <f t="shared" si="66"/>
        <v>4.120000000000001</v>
      </c>
      <c r="J354" s="8">
        <f t="shared" si="66"/>
        <v>9.120000000000001</v>
      </c>
      <c r="K354" s="8">
        <f t="shared" si="66"/>
        <v>14.120000000000001</v>
      </c>
      <c r="L354" s="8">
        <f t="shared" si="66"/>
        <v>24.12</v>
      </c>
      <c r="M354" s="8">
        <f t="shared" si="65"/>
        <v>0.87999999999999901</v>
      </c>
      <c r="N354" s="8">
        <f t="shared" si="66"/>
        <v>0</v>
      </c>
      <c r="O354" s="8">
        <f t="shared" si="66"/>
        <v>0</v>
      </c>
      <c r="P354" s="8">
        <f t="shared" si="66"/>
        <v>0</v>
      </c>
      <c r="Q354" s="8">
        <f t="shared" si="66"/>
        <v>0</v>
      </c>
      <c r="R354" s="8">
        <f t="shared" si="66"/>
        <v>0</v>
      </c>
      <c r="S354" s="21">
        <f t="shared" si="62"/>
        <v>16</v>
      </c>
      <c r="T354" s="19">
        <f>VLOOKUP($B354,Gas!$B$3:$E$2506,2)</f>
        <v>2.1150000000000002</v>
      </c>
      <c r="U354" s="20">
        <f t="shared" si="63"/>
        <v>12.236406619385342</v>
      </c>
      <c r="V354" s="5">
        <f>VLOOKUP($B354,Gas!$B$3:$E$2506,4)</f>
        <v>0.31092676595014013</v>
      </c>
    </row>
    <row r="355" spans="1:22" x14ac:dyDescent="0.2">
      <c r="A355" s="9">
        <f t="shared" si="49"/>
        <v>16</v>
      </c>
      <c r="B355" s="1">
        <v>36271</v>
      </c>
      <c r="C355" s="2">
        <v>28.85</v>
      </c>
      <c r="D355" s="4">
        <f t="shared" si="60"/>
        <v>0.10863952332140879</v>
      </c>
      <c r="E355" s="100">
        <f t="shared" si="58"/>
        <v>1.9231352347386212</v>
      </c>
      <c r="F355" s="5"/>
      <c r="G355" s="8">
        <f t="shared" si="66"/>
        <v>0</v>
      </c>
      <c r="H355" s="8">
        <f t="shared" si="66"/>
        <v>0</v>
      </c>
      <c r="I355" s="8">
        <f t="shared" si="66"/>
        <v>1.1499999999999986</v>
      </c>
      <c r="J355" s="8">
        <f t="shared" si="66"/>
        <v>6.1499999999999986</v>
      </c>
      <c r="K355" s="8">
        <f t="shared" si="66"/>
        <v>11.149999999999999</v>
      </c>
      <c r="L355" s="8">
        <f t="shared" si="66"/>
        <v>21.15</v>
      </c>
      <c r="M355" s="8">
        <f t="shared" si="65"/>
        <v>3.8500000000000014</v>
      </c>
      <c r="N355" s="8">
        <f t="shared" si="66"/>
        <v>0</v>
      </c>
      <c r="O355" s="8">
        <f t="shared" si="66"/>
        <v>0</v>
      </c>
      <c r="P355" s="8">
        <f t="shared" si="66"/>
        <v>0</v>
      </c>
      <c r="Q355" s="8">
        <f t="shared" si="66"/>
        <v>0</v>
      </c>
      <c r="R355" s="8">
        <f t="shared" si="66"/>
        <v>0</v>
      </c>
      <c r="S355" s="21">
        <f t="shared" si="62"/>
        <v>16</v>
      </c>
      <c r="T355" s="19">
        <f>VLOOKUP($B355,Gas!$B$3:$E$2506,2)</f>
        <v>2.1800000000000002</v>
      </c>
      <c r="U355" s="20">
        <f t="shared" si="63"/>
        <v>13.23394495412844</v>
      </c>
      <c r="V355" s="5">
        <f>VLOOKUP($B355,Gas!$B$3:$E$2506,4)</f>
        <v>0.35910435026794196</v>
      </c>
    </row>
    <row r="356" spans="1:22" x14ac:dyDescent="0.2">
      <c r="A356" s="9">
        <f t="shared" si="49"/>
        <v>16</v>
      </c>
      <c r="B356" s="1">
        <v>36272</v>
      </c>
      <c r="C356" s="2">
        <v>29.08</v>
      </c>
      <c r="D356" s="4">
        <f t="shared" si="60"/>
        <v>7.940659711209894E-3</v>
      </c>
      <c r="E356" s="100">
        <f t="shared" si="58"/>
        <v>1.9237530968035232</v>
      </c>
      <c r="F356" s="5"/>
      <c r="G356" s="8">
        <f t="shared" si="66"/>
        <v>0</v>
      </c>
      <c r="H356" s="8">
        <f t="shared" si="66"/>
        <v>0</v>
      </c>
      <c r="I356" s="8">
        <f t="shared" si="66"/>
        <v>0.92000000000000171</v>
      </c>
      <c r="J356" s="8">
        <f t="shared" si="66"/>
        <v>5.9200000000000017</v>
      </c>
      <c r="K356" s="8">
        <f t="shared" si="66"/>
        <v>10.920000000000002</v>
      </c>
      <c r="L356" s="8">
        <f t="shared" si="66"/>
        <v>20.92</v>
      </c>
      <c r="M356" s="8">
        <f t="shared" si="65"/>
        <v>4.0799999999999983</v>
      </c>
      <c r="N356" s="8">
        <f t="shared" si="66"/>
        <v>0</v>
      </c>
      <c r="O356" s="8">
        <f t="shared" si="66"/>
        <v>0</v>
      </c>
      <c r="P356" s="8">
        <f t="shared" si="66"/>
        <v>0</v>
      </c>
      <c r="Q356" s="8">
        <f t="shared" si="66"/>
        <v>0</v>
      </c>
      <c r="R356" s="8">
        <f t="shared" si="66"/>
        <v>0</v>
      </c>
      <c r="S356" s="21">
        <f t="shared" si="62"/>
        <v>16</v>
      </c>
      <c r="T356" s="19">
        <f>VLOOKUP($B356,Gas!$B$3:$E$2506,2)</f>
        <v>2.1749999999999998</v>
      </c>
      <c r="U356" s="20">
        <f t="shared" si="63"/>
        <v>13.370114942528735</v>
      </c>
      <c r="V356" s="5">
        <f>VLOOKUP($B356,Gas!$B$3:$E$2506,4)</f>
        <v>0.36027826515660055</v>
      </c>
    </row>
    <row r="357" spans="1:22" x14ac:dyDescent="0.2">
      <c r="A357" s="9">
        <f t="shared" si="49"/>
        <v>16</v>
      </c>
      <c r="B357" s="1">
        <v>36273</v>
      </c>
      <c r="C357" s="2">
        <v>32.72</v>
      </c>
      <c r="D357" s="4">
        <f t="shared" si="60"/>
        <v>0.11793585906922778</v>
      </c>
      <c r="E357" s="100">
        <f t="shared" si="58"/>
        <v>1.9500171920531346</v>
      </c>
      <c r="F357" s="5"/>
      <c r="G357" s="8">
        <f t="shared" si="66"/>
        <v>0</v>
      </c>
      <c r="H357" s="8">
        <f t="shared" si="66"/>
        <v>0</v>
      </c>
      <c r="I357" s="8">
        <f t="shared" si="66"/>
        <v>0</v>
      </c>
      <c r="J357" s="8">
        <f t="shared" si="66"/>
        <v>2.2800000000000011</v>
      </c>
      <c r="K357" s="8">
        <f t="shared" si="66"/>
        <v>7.2800000000000011</v>
      </c>
      <c r="L357" s="8">
        <f t="shared" si="66"/>
        <v>17.28</v>
      </c>
      <c r="M357" s="8">
        <f t="shared" si="65"/>
        <v>7.7199999999999989</v>
      </c>
      <c r="N357" s="8">
        <f t="shared" si="66"/>
        <v>2.7199999999999989</v>
      </c>
      <c r="O357" s="8">
        <f t="shared" si="66"/>
        <v>0</v>
      </c>
      <c r="P357" s="8">
        <f t="shared" si="66"/>
        <v>0</v>
      </c>
      <c r="Q357" s="8">
        <f t="shared" si="66"/>
        <v>0</v>
      </c>
      <c r="R357" s="8">
        <f t="shared" si="66"/>
        <v>0</v>
      </c>
      <c r="S357" s="21">
        <f t="shared" si="62"/>
        <v>16</v>
      </c>
      <c r="T357" s="19">
        <f>VLOOKUP($B357,Gas!$B$3:$E$2506,2)</f>
        <v>2.25</v>
      </c>
      <c r="U357" s="20">
        <f t="shared" si="63"/>
        <v>14.542222222222222</v>
      </c>
      <c r="V357" s="5">
        <f>VLOOKUP($B357,Gas!$B$3:$E$2506,4)</f>
        <v>0.36089737040514464</v>
      </c>
    </row>
    <row r="358" spans="1:22" x14ac:dyDescent="0.2">
      <c r="A358" s="9">
        <f t="shared" si="49"/>
        <v>16</v>
      </c>
      <c r="B358" s="1">
        <v>36276</v>
      </c>
      <c r="C358" s="2">
        <v>31.27</v>
      </c>
      <c r="D358" s="4">
        <f t="shared" si="60"/>
        <v>-4.5327340264796408E-2</v>
      </c>
      <c r="E358" s="100">
        <f t="shared" si="58"/>
        <v>1.9651703715622224</v>
      </c>
      <c r="F358" s="5"/>
      <c r="G358" s="8">
        <f t="shared" si="66"/>
        <v>0</v>
      </c>
      <c r="H358" s="8">
        <f t="shared" si="66"/>
        <v>0</v>
      </c>
      <c r="I358" s="8">
        <f t="shared" si="66"/>
        <v>0</v>
      </c>
      <c r="J358" s="8">
        <f t="shared" si="66"/>
        <v>3.7300000000000004</v>
      </c>
      <c r="K358" s="8">
        <f t="shared" si="66"/>
        <v>8.73</v>
      </c>
      <c r="L358" s="8">
        <f t="shared" si="66"/>
        <v>18.73</v>
      </c>
      <c r="M358" s="8">
        <f t="shared" si="66"/>
        <v>6.27</v>
      </c>
      <c r="N358" s="8">
        <f t="shared" si="66"/>
        <v>1.2699999999999996</v>
      </c>
      <c r="O358" s="8">
        <f t="shared" si="66"/>
        <v>0</v>
      </c>
      <c r="P358" s="8">
        <f t="shared" si="66"/>
        <v>0</v>
      </c>
      <c r="Q358" s="8">
        <f t="shared" si="66"/>
        <v>0</v>
      </c>
      <c r="R358" s="8">
        <f t="shared" si="66"/>
        <v>0</v>
      </c>
      <c r="S358" s="21">
        <f t="shared" si="62"/>
        <v>16</v>
      </c>
      <c r="T358" s="19">
        <f>VLOOKUP($B358,Gas!$B$3:$E$2506,2)</f>
        <v>2.2349999999999999</v>
      </c>
      <c r="U358" s="20">
        <f t="shared" si="63"/>
        <v>13.991051454138702</v>
      </c>
      <c r="V358" s="5">
        <f>VLOOKUP($B358,Gas!$B$3:$E$2506,4)</f>
        <v>0.29992479984808612</v>
      </c>
    </row>
    <row r="359" spans="1:22" x14ac:dyDescent="0.2">
      <c r="A359" s="9">
        <f t="shared" si="49"/>
        <v>16</v>
      </c>
      <c r="B359" s="1">
        <v>36277</v>
      </c>
      <c r="C359" s="2">
        <v>26.12</v>
      </c>
      <c r="D359" s="4">
        <f t="shared" si="60"/>
        <v>-0.17995786706151962</v>
      </c>
      <c r="E359" s="100">
        <f t="shared" si="58"/>
        <v>1.9625939486038042</v>
      </c>
      <c r="F359" s="5"/>
      <c r="G359" s="8">
        <f t="shared" si="66"/>
        <v>0</v>
      </c>
      <c r="H359" s="8">
        <f t="shared" si="66"/>
        <v>0</v>
      </c>
      <c r="I359" s="8">
        <f t="shared" si="66"/>
        <v>3.879999999999999</v>
      </c>
      <c r="J359" s="8">
        <f t="shared" si="66"/>
        <v>8.879999999999999</v>
      </c>
      <c r="K359" s="8">
        <f t="shared" si="66"/>
        <v>13.879999999999999</v>
      </c>
      <c r="L359" s="8">
        <f t="shared" si="66"/>
        <v>23.88</v>
      </c>
      <c r="M359" s="8">
        <f t="shared" si="66"/>
        <v>1.120000000000001</v>
      </c>
      <c r="N359" s="8">
        <f t="shared" si="66"/>
        <v>0</v>
      </c>
      <c r="O359" s="8">
        <f t="shared" si="66"/>
        <v>0</v>
      </c>
      <c r="P359" s="8">
        <f t="shared" si="66"/>
        <v>0</v>
      </c>
      <c r="Q359" s="8">
        <f t="shared" si="66"/>
        <v>0</v>
      </c>
      <c r="R359" s="8">
        <f t="shared" si="66"/>
        <v>0</v>
      </c>
      <c r="S359" s="21">
        <f t="shared" si="62"/>
        <v>16</v>
      </c>
      <c r="T359" s="19">
        <f>VLOOKUP($B359,Gas!$B$3:$E$2506,2)</f>
        <v>2.23</v>
      </c>
      <c r="U359" s="20">
        <f t="shared" si="63"/>
        <v>11.713004484304934</v>
      </c>
      <c r="V359" s="5">
        <f>VLOOKUP($B359,Gas!$B$3:$E$2506,4)</f>
        <v>0.30251479804205383</v>
      </c>
    </row>
    <row r="360" spans="1:22" x14ac:dyDescent="0.2">
      <c r="A360" s="9">
        <f t="shared" si="49"/>
        <v>16</v>
      </c>
      <c r="B360" s="1">
        <v>36278</v>
      </c>
      <c r="C360" s="2">
        <v>25.3</v>
      </c>
      <c r="D360" s="4">
        <f t="shared" si="60"/>
        <v>-3.1896908674755753E-2</v>
      </c>
      <c r="E360" s="100">
        <f t="shared" si="58"/>
        <v>1.9181997811408045</v>
      </c>
      <c r="F360" s="5"/>
      <c r="G360" s="8">
        <f t="shared" si="66"/>
        <v>0</v>
      </c>
      <c r="H360" s="8">
        <f t="shared" si="66"/>
        <v>0</v>
      </c>
      <c r="I360" s="8">
        <f t="shared" si="66"/>
        <v>4.6999999999999993</v>
      </c>
      <c r="J360" s="8">
        <f t="shared" si="66"/>
        <v>9.6999999999999993</v>
      </c>
      <c r="K360" s="8">
        <f t="shared" si="66"/>
        <v>14.7</v>
      </c>
      <c r="L360" s="8">
        <f t="shared" si="66"/>
        <v>24.7</v>
      </c>
      <c r="M360" s="8">
        <f t="shared" si="66"/>
        <v>0.30000000000000071</v>
      </c>
      <c r="N360" s="8">
        <f t="shared" si="66"/>
        <v>0</v>
      </c>
      <c r="O360" s="8">
        <f t="shared" si="66"/>
        <v>0</v>
      </c>
      <c r="P360" s="8">
        <f t="shared" si="66"/>
        <v>0</v>
      </c>
      <c r="Q360" s="8">
        <f t="shared" si="66"/>
        <v>0</v>
      </c>
      <c r="R360" s="8">
        <f t="shared" si="66"/>
        <v>0</v>
      </c>
      <c r="S360" s="21">
        <f t="shared" si="62"/>
        <v>16</v>
      </c>
      <c r="T360" s="19">
        <f>VLOOKUP($B360,Gas!$B$3:$E$2506,2)</f>
        <v>2.33</v>
      </c>
      <c r="U360" s="20">
        <f t="shared" si="63"/>
        <v>10.858369098712446</v>
      </c>
      <c r="V360" s="5">
        <f>VLOOKUP($B360,Gas!$B$3:$E$2506,4)</f>
        <v>0.38568465567503235</v>
      </c>
    </row>
    <row r="361" spans="1:22" x14ac:dyDescent="0.2">
      <c r="A361" s="9">
        <f t="shared" si="49"/>
        <v>16</v>
      </c>
      <c r="B361" s="1">
        <v>36279</v>
      </c>
      <c r="C361" s="2">
        <v>28.06</v>
      </c>
      <c r="D361" s="4">
        <f t="shared" si="60"/>
        <v>0.10354067894084017</v>
      </c>
      <c r="E361" s="100">
        <f t="shared" si="58"/>
        <v>1.9730956548313476</v>
      </c>
      <c r="F361" s="5"/>
      <c r="G361" s="8">
        <f t="shared" si="66"/>
        <v>0</v>
      </c>
      <c r="H361" s="8">
        <f t="shared" si="66"/>
        <v>0</v>
      </c>
      <c r="I361" s="8">
        <f t="shared" si="66"/>
        <v>1.9400000000000013</v>
      </c>
      <c r="J361" s="8">
        <f t="shared" si="66"/>
        <v>6.9400000000000013</v>
      </c>
      <c r="K361" s="8">
        <f t="shared" si="66"/>
        <v>11.940000000000001</v>
      </c>
      <c r="L361" s="8">
        <f t="shared" si="66"/>
        <v>21.94</v>
      </c>
      <c r="M361" s="8">
        <f t="shared" si="66"/>
        <v>3.0599999999999987</v>
      </c>
      <c r="N361" s="8">
        <f t="shared" si="66"/>
        <v>0</v>
      </c>
      <c r="O361" s="8">
        <f t="shared" si="66"/>
        <v>0</v>
      </c>
      <c r="P361" s="8">
        <f t="shared" si="66"/>
        <v>0</v>
      </c>
      <c r="Q361" s="8">
        <f t="shared" si="66"/>
        <v>0</v>
      </c>
      <c r="R361" s="8">
        <f t="shared" si="66"/>
        <v>0</v>
      </c>
      <c r="S361" s="21">
        <f t="shared" si="62"/>
        <v>16</v>
      </c>
      <c r="T361" s="19">
        <f>VLOOKUP($B361,Gas!$B$3:$E$2506,2)</f>
        <v>2.31</v>
      </c>
      <c r="U361" s="20">
        <f t="shared" si="63"/>
        <v>12.147186147186146</v>
      </c>
      <c r="V361" s="5">
        <f>VLOOKUP($B361,Gas!$B$3:$E$2506,4)</f>
        <v>0.39634219489780409</v>
      </c>
    </row>
    <row r="362" spans="1:22" x14ac:dyDescent="0.2">
      <c r="A362" s="9">
        <f t="shared" si="49"/>
        <v>16</v>
      </c>
      <c r="B362" s="1">
        <v>36280</v>
      </c>
      <c r="C362" s="2">
        <v>26.13</v>
      </c>
      <c r="D362" s="4">
        <f t="shared" si="60"/>
        <v>-7.1260995141793765E-2</v>
      </c>
      <c r="E362" s="100">
        <f t="shared" si="58"/>
        <v>1.9138617754207554</v>
      </c>
      <c r="F362" s="5"/>
      <c r="G362" s="8">
        <f t="shared" ref="G362:L368" si="67">IF(G$1="P",MAX(0,G$2-$C362),IF(G$1="C",MAX(0,$C362-G$2)))</f>
        <v>0</v>
      </c>
      <c r="H362" s="8">
        <f t="shared" si="67"/>
        <v>0</v>
      </c>
      <c r="I362" s="8">
        <f t="shared" si="67"/>
        <v>3.870000000000001</v>
      </c>
      <c r="J362" s="8">
        <f t="shared" si="67"/>
        <v>8.870000000000001</v>
      </c>
      <c r="K362" s="8">
        <f t="shared" si="67"/>
        <v>13.870000000000001</v>
      </c>
      <c r="L362" s="8">
        <f t="shared" si="67"/>
        <v>23.87</v>
      </c>
      <c r="M362" s="8">
        <f t="shared" si="66"/>
        <v>1.129999999999999</v>
      </c>
      <c r="N362" s="8">
        <f t="shared" ref="N362:R368" si="68">IF(N$1="P",MAX(0,N$2-$C362),IF(N$1="C",MAX(0,$C362-N$2)))</f>
        <v>0</v>
      </c>
      <c r="O362" s="8">
        <f t="shared" si="68"/>
        <v>0</v>
      </c>
      <c r="P362" s="8">
        <f t="shared" si="68"/>
        <v>0</v>
      </c>
      <c r="Q362" s="8">
        <f t="shared" si="68"/>
        <v>0</v>
      </c>
      <c r="R362" s="8">
        <f t="shared" si="68"/>
        <v>0</v>
      </c>
      <c r="S362" s="21">
        <f t="shared" si="62"/>
        <v>16</v>
      </c>
      <c r="T362" s="19">
        <f>VLOOKUP($B362,Gas!$B$3:$E$2506,2)</f>
        <v>2.34</v>
      </c>
      <c r="U362" s="20">
        <f t="shared" si="63"/>
        <v>11.166666666666666</v>
      </c>
      <c r="V362" s="5">
        <f>VLOOKUP($B362,Gas!$B$3:$E$2506,4)</f>
        <v>0.3638137129108896</v>
      </c>
    </row>
    <row r="363" spans="1:22" x14ac:dyDescent="0.2">
      <c r="A363" s="9">
        <f t="shared" si="49"/>
        <v>17</v>
      </c>
      <c r="B363" s="1">
        <v>36283</v>
      </c>
      <c r="C363" s="2">
        <v>26.83</v>
      </c>
      <c r="D363" s="4">
        <f t="shared" si="60"/>
        <v>2.6436584905011648E-2</v>
      </c>
      <c r="E363" s="100">
        <f t="shared" si="58"/>
        <v>1.7939624375084224</v>
      </c>
      <c r="F363" s="5"/>
      <c r="G363" s="8">
        <f t="shared" si="67"/>
        <v>0</v>
      </c>
      <c r="H363" s="8">
        <f t="shared" si="67"/>
        <v>0</v>
      </c>
      <c r="I363" s="8">
        <f t="shared" si="67"/>
        <v>3.1700000000000017</v>
      </c>
      <c r="J363" s="8">
        <f t="shared" si="67"/>
        <v>8.1700000000000017</v>
      </c>
      <c r="K363" s="8">
        <f t="shared" si="67"/>
        <v>13.170000000000002</v>
      </c>
      <c r="L363" s="8">
        <f t="shared" si="67"/>
        <v>23.17</v>
      </c>
      <c r="M363" s="8">
        <f t="shared" si="66"/>
        <v>1.8299999999999983</v>
      </c>
      <c r="N363" s="8">
        <f t="shared" si="68"/>
        <v>0</v>
      </c>
      <c r="O363" s="8">
        <f t="shared" si="68"/>
        <v>0</v>
      </c>
      <c r="P363" s="8">
        <f t="shared" si="68"/>
        <v>0</v>
      </c>
      <c r="Q363" s="8">
        <f t="shared" si="68"/>
        <v>0</v>
      </c>
      <c r="R363" s="8">
        <f t="shared" si="68"/>
        <v>0</v>
      </c>
      <c r="S363" s="21">
        <f t="shared" si="62"/>
        <v>17</v>
      </c>
      <c r="T363" s="19">
        <f>VLOOKUP($B363,Gas!$B$3:$E$2506,2)</f>
        <v>2.27</v>
      </c>
      <c r="U363" s="20">
        <f t="shared" si="63"/>
        <v>11.819383259911893</v>
      </c>
      <c r="V363" s="5">
        <f>VLOOKUP($B363,Gas!$B$3:$E$2506,4)</f>
        <v>0.3562524818239885</v>
      </c>
    </row>
    <row r="364" spans="1:22" x14ac:dyDescent="0.2">
      <c r="A364" s="9">
        <f t="shared" si="49"/>
        <v>17</v>
      </c>
      <c r="B364" s="1">
        <v>36284</v>
      </c>
      <c r="C364" s="2">
        <v>25.49</v>
      </c>
      <c r="D364" s="4">
        <f t="shared" si="60"/>
        <v>-5.1234446049508664E-2</v>
      </c>
      <c r="E364" s="100">
        <f t="shared" si="58"/>
        <v>1.4937916743916901</v>
      </c>
      <c r="F364" s="5"/>
      <c r="G364" s="8">
        <f t="shared" si="67"/>
        <v>0</v>
      </c>
      <c r="H364" s="8">
        <f t="shared" si="67"/>
        <v>0</v>
      </c>
      <c r="I364" s="8">
        <f t="shared" si="67"/>
        <v>4.5100000000000016</v>
      </c>
      <c r="J364" s="8">
        <f t="shared" si="67"/>
        <v>9.5100000000000016</v>
      </c>
      <c r="K364" s="8">
        <f t="shared" si="67"/>
        <v>14.510000000000002</v>
      </c>
      <c r="L364" s="8">
        <f t="shared" si="67"/>
        <v>24.51</v>
      </c>
      <c r="M364" s="8">
        <f t="shared" si="66"/>
        <v>0.48999999999999844</v>
      </c>
      <c r="N364" s="8">
        <f t="shared" si="68"/>
        <v>0</v>
      </c>
      <c r="O364" s="8">
        <f t="shared" si="68"/>
        <v>0</v>
      </c>
      <c r="P364" s="8">
        <f t="shared" si="68"/>
        <v>0</v>
      </c>
      <c r="Q364" s="8">
        <f t="shared" si="68"/>
        <v>0</v>
      </c>
      <c r="R364" s="8">
        <f t="shared" si="68"/>
        <v>0</v>
      </c>
      <c r="S364" s="21">
        <f t="shared" si="62"/>
        <v>17</v>
      </c>
      <c r="T364" s="19">
        <f>VLOOKUP($B364,Gas!$B$3:$E$2506,2)</f>
        <v>2.2200000000000002</v>
      </c>
      <c r="U364" s="20">
        <f t="shared" si="63"/>
        <v>11.48198198198198</v>
      </c>
      <c r="V364" s="5">
        <f>VLOOKUP($B364,Gas!$B$3:$E$2506,4)</f>
        <v>0.38125238806302419</v>
      </c>
    </row>
    <row r="365" spans="1:22" x14ac:dyDescent="0.2">
      <c r="A365" s="9">
        <f t="shared" si="49"/>
        <v>17</v>
      </c>
      <c r="B365" s="1">
        <v>36285</v>
      </c>
      <c r="C365" s="2">
        <v>25.9</v>
      </c>
      <c r="D365" s="4">
        <f t="shared" si="60"/>
        <v>1.5956750317468016E-2</v>
      </c>
      <c r="E365" s="100">
        <f t="shared" si="58"/>
        <v>1.3707508779973836</v>
      </c>
      <c r="F365" s="5"/>
      <c r="G365" s="8">
        <f t="shared" si="67"/>
        <v>0</v>
      </c>
      <c r="H365" s="8">
        <f t="shared" si="67"/>
        <v>0</v>
      </c>
      <c r="I365" s="8">
        <f t="shared" si="67"/>
        <v>4.1000000000000014</v>
      </c>
      <c r="J365" s="8">
        <f t="shared" si="67"/>
        <v>9.1000000000000014</v>
      </c>
      <c r="K365" s="8">
        <f t="shared" si="67"/>
        <v>14.100000000000001</v>
      </c>
      <c r="L365" s="8">
        <f t="shared" si="67"/>
        <v>24.1</v>
      </c>
      <c r="M365" s="8">
        <f t="shared" si="66"/>
        <v>0.89999999999999858</v>
      </c>
      <c r="N365" s="8">
        <f t="shared" si="68"/>
        <v>0</v>
      </c>
      <c r="O365" s="8">
        <f t="shared" si="68"/>
        <v>0</v>
      </c>
      <c r="P365" s="8">
        <f t="shared" si="68"/>
        <v>0</v>
      </c>
      <c r="Q365" s="8">
        <f t="shared" si="68"/>
        <v>0</v>
      </c>
      <c r="R365" s="8">
        <f t="shared" si="68"/>
        <v>0</v>
      </c>
      <c r="S365" s="21">
        <f t="shared" si="62"/>
        <v>17</v>
      </c>
      <c r="T365" s="19">
        <f>VLOOKUP($B365,Gas!$B$3:$E$2506,2)</f>
        <v>2.3149999999999999</v>
      </c>
      <c r="U365" s="20">
        <f t="shared" si="63"/>
        <v>11.187904967602591</v>
      </c>
      <c r="V365" s="5">
        <f>VLOOKUP($B365,Gas!$B$3:$E$2506,4)</f>
        <v>0.46014074389902371</v>
      </c>
    </row>
    <row r="366" spans="1:22" x14ac:dyDescent="0.2">
      <c r="A366" s="9">
        <f t="shared" si="49"/>
        <v>17</v>
      </c>
      <c r="B366" s="1">
        <v>36286</v>
      </c>
      <c r="C366" s="2">
        <v>25.06</v>
      </c>
      <c r="D366" s="4">
        <f t="shared" si="60"/>
        <v>-3.2970019237569828E-2</v>
      </c>
      <c r="E366" s="100">
        <f t="shared" si="58"/>
        <v>1.3704875854775793</v>
      </c>
      <c r="F366" s="5"/>
      <c r="G366" s="8">
        <f t="shared" si="67"/>
        <v>0</v>
      </c>
      <c r="H366" s="8">
        <f t="shared" si="67"/>
        <v>0</v>
      </c>
      <c r="I366" s="8">
        <f t="shared" si="67"/>
        <v>4.9400000000000013</v>
      </c>
      <c r="J366" s="8">
        <f t="shared" si="67"/>
        <v>9.9400000000000013</v>
      </c>
      <c r="K366" s="8">
        <f t="shared" si="67"/>
        <v>14.940000000000001</v>
      </c>
      <c r="L366" s="8">
        <f t="shared" si="67"/>
        <v>24.94</v>
      </c>
      <c r="M366" s="8">
        <f t="shared" si="66"/>
        <v>5.9999999999998721E-2</v>
      </c>
      <c r="N366" s="8">
        <f t="shared" si="68"/>
        <v>0</v>
      </c>
      <c r="O366" s="8">
        <f t="shared" si="68"/>
        <v>0</v>
      </c>
      <c r="P366" s="8">
        <f t="shared" si="68"/>
        <v>0</v>
      </c>
      <c r="Q366" s="8">
        <f t="shared" si="68"/>
        <v>0</v>
      </c>
      <c r="R366" s="8">
        <f t="shared" si="68"/>
        <v>0</v>
      </c>
      <c r="S366" s="21">
        <f t="shared" si="62"/>
        <v>17</v>
      </c>
      <c r="T366" s="19">
        <f>VLOOKUP($B366,Gas!$B$3:$E$2506,2)</f>
        <v>2.3650000000000002</v>
      </c>
      <c r="U366" s="20">
        <f t="shared" si="63"/>
        <v>10.596194503171246</v>
      </c>
      <c r="V366" s="5">
        <f>VLOOKUP($B366,Gas!$B$3:$E$2506,4)</f>
        <v>0.47148720294229735</v>
      </c>
    </row>
    <row r="367" spans="1:22" x14ac:dyDescent="0.2">
      <c r="A367" s="9">
        <f t="shared" si="49"/>
        <v>17</v>
      </c>
      <c r="B367" s="1">
        <v>36287</v>
      </c>
      <c r="C367" s="2">
        <v>27.01</v>
      </c>
      <c r="D367" s="4">
        <f t="shared" si="60"/>
        <v>7.4934218336601979E-2</v>
      </c>
      <c r="E367" s="100">
        <f t="shared" si="58"/>
        <v>1.2677443116998197</v>
      </c>
      <c r="F367" s="5"/>
      <c r="G367" s="8">
        <f t="shared" si="67"/>
        <v>0</v>
      </c>
      <c r="H367" s="8">
        <f t="shared" si="67"/>
        <v>0</v>
      </c>
      <c r="I367" s="8">
        <f t="shared" si="67"/>
        <v>2.9899999999999984</v>
      </c>
      <c r="J367" s="8">
        <f t="shared" si="67"/>
        <v>7.9899999999999984</v>
      </c>
      <c r="K367" s="8">
        <f t="shared" si="67"/>
        <v>12.989999999999998</v>
      </c>
      <c r="L367" s="8">
        <f t="shared" si="67"/>
        <v>22.99</v>
      </c>
      <c r="M367" s="8">
        <f t="shared" si="66"/>
        <v>2.0100000000000016</v>
      </c>
      <c r="N367" s="8">
        <f t="shared" si="68"/>
        <v>0</v>
      </c>
      <c r="O367" s="8">
        <f t="shared" si="68"/>
        <v>0</v>
      </c>
      <c r="P367" s="8">
        <f t="shared" si="68"/>
        <v>0</v>
      </c>
      <c r="Q367" s="8">
        <f t="shared" si="68"/>
        <v>0</v>
      </c>
      <c r="R367" s="8">
        <f t="shared" si="68"/>
        <v>0</v>
      </c>
      <c r="S367" s="21">
        <f t="shared" si="62"/>
        <v>17</v>
      </c>
      <c r="T367" s="19">
        <f>VLOOKUP($B367,Gas!$B$3:$E$2506,2)</f>
        <v>2.335</v>
      </c>
      <c r="U367" s="20">
        <f t="shared" si="63"/>
        <v>11.567451820128481</v>
      </c>
      <c r="V367" s="5">
        <f>VLOOKUP($B367,Gas!$B$3:$E$2506,4)</f>
        <v>0.48278781500533341</v>
      </c>
    </row>
    <row r="368" spans="1:22" x14ac:dyDescent="0.2">
      <c r="A368" s="9">
        <f t="shared" si="49"/>
        <v>17</v>
      </c>
      <c r="B368" s="1">
        <v>36290</v>
      </c>
      <c r="C368" s="2">
        <v>27.74</v>
      </c>
      <c r="D368" s="4">
        <f t="shared" si="60"/>
        <v>2.6668247082161273E-2</v>
      </c>
      <c r="E368" s="100">
        <f t="shared" si="58"/>
        <v>1.2775635176986466</v>
      </c>
      <c r="F368" s="5"/>
      <c r="G368" s="8">
        <f t="shared" si="67"/>
        <v>0</v>
      </c>
      <c r="H368" s="8">
        <f t="shared" si="67"/>
        <v>0</v>
      </c>
      <c r="I368" s="8">
        <f t="shared" si="67"/>
        <v>2.2600000000000016</v>
      </c>
      <c r="J368" s="8">
        <f t="shared" si="67"/>
        <v>7.2600000000000016</v>
      </c>
      <c r="K368" s="8">
        <f t="shared" si="67"/>
        <v>12.260000000000002</v>
      </c>
      <c r="L368" s="8">
        <f t="shared" si="67"/>
        <v>22.26</v>
      </c>
      <c r="M368" s="8">
        <f t="shared" ref="M368:M377" si="69">IF(M$1="P",MAX(0,M$2-$C368),IF(M$1="C",MAX(0,$C368-M$2)))</f>
        <v>2.7399999999999984</v>
      </c>
      <c r="N368" s="8">
        <f t="shared" si="68"/>
        <v>0</v>
      </c>
      <c r="O368" s="8">
        <f t="shared" si="68"/>
        <v>0</v>
      </c>
      <c r="P368" s="8">
        <f t="shared" si="68"/>
        <v>0</v>
      </c>
      <c r="Q368" s="8">
        <f t="shared" si="68"/>
        <v>0</v>
      </c>
      <c r="R368" s="8">
        <f t="shared" si="68"/>
        <v>0</v>
      </c>
      <c r="S368" s="21">
        <f t="shared" si="62"/>
        <v>17</v>
      </c>
      <c r="T368" s="19">
        <f>VLOOKUP($B368,Gas!$B$3:$E$2506,2)</f>
        <v>2.2549999999999999</v>
      </c>
      <c r="U368" s="20">
        <f t="shared" si="63"/>
        <v>12.301552106430155</v>
      </c>
      <c r="V368" s="5">
        <f>VLOOKUP($B368,Gas!$B$3:$E$2506,4)</f>
        <v>0.44452175901982033</v>
      </c>
    </row>
    <row r="369" spans="1:22" x14ac:dyDescent="0.2">
      <c r="A369" s="9">
        <f t="shared" si="49"/>
        <v>17</v>
      </c>
      <c r="B369" s="1">
        <v>36291</v>
      </c>
      <c r="C369" s="2">
        <v>29.38</v>
      </c>
      <c r="D369" s="4">
        <f t="shared" si="60"/>
        <v>5.7438755859045815E-2</v>
      </c>
      <c r="E369" s="100">
        <f t="shared" si="58"/>
        <v>0.90866172140024104</v>
      </c>
      <c r="F369" s="5"/>
      <c r="G369" s="8">
        <f t="shared" ref="G369:L369" si="70">IF(G$1="P",MAX(0,G$2-$C369),IF(G$1="C",MAX(0,$C369-G$2)))</f>
        <v>0</v>
      </c>
      <c r="H369" s="8">
        <f t="shared" si="70"/>
        <v>0</v>
      </c>
      <c r="I369" s="8">
        <f t="shared" si="70"/>
        <v>0.62000000000000099</v>
      </c>
      <c r="J369" s="8">
        <f t="shared" si="70"/>
        <v>5.620000000000001</v>
      </c>
      <c r="K369" s="8">
        <f t="shared" si="70"/>
        <v>10.620000000000001</v>
      </c>
      <c r="L369" s="8">
        <f t="shared" si="70"/>
        <v>20.62</v>
      </c>
      <c r="M369" s="8">
        <f t="shared" si="69"/>
        <v>4.379999999999999</v>
      </c>
      <c r="N369" s="8">
        <f t="shared" ref="G369:R392" si="71">IF(N$1="P",MAX(0,N$2-$C369),IF(N$1="C",MAX(0,$C369-N$2)))</f>
        <v>0</v>
      </c>
      <c r="O369" s="8">
        <f t="shared" si="71"/>
        <v>0</v>
      </c>
      <c r="P369" s="8">
        <f t="shared" si="71"/>
        <v>0</v>
      </c>
      <c r="Q369" s="8">
        <f t="shared" si="71"/>
        <v>0</v>
      </c>
      <c r="R369" s="8">
        <f t="shared" si="71"/>
        <v>0</v>
      </c>
      <c r="S369" s="21">
        <f t="shared" si="62"/>
        <v>17</v>
      </c>
      <c r="T369" s="19">
        <f>VLOOKUP($B369,Gas!$B$3:$E$2506,2)</f>
        <v>2.2599999999999998</v>
      </c>
      <c r="U369" s="20">
        <f t="shared" si="63"/>
        <v>13</v>
      </c>
      <c r="V369" s="5">
        <f>VLOOKUP($B369,Gas!$B$3:$E$2506,4)</f>
        <v>0.40726310965811452</v>
      </c>
    </row>
    <row r="370" spans="1:22" x14ac:dyDescent="0.2">
      <c r="A370" s="9">
        <f t="shared" si="49"/>
        <v>17</v>
      </c>
      <c r="B370" s="1">
        <v>36292</v>
      </c>
      <c r="C370" s="2">
        <v>25.78</v>
      </c>
      <c r="D370" s="4">
        <f t="shared" si="60"/>
        <v>-0.13071517323468979</v>
      </c>
      <c r="E370" s="100">
        <f t="shared" si="58"/>
        <v>1.1443214767779977</v>
      </c>
      <c r="F370" s="5"/>
      <c r="G370" s="8">
        <f t="shared" si="71"/>
        <v>0</v>
      </c>
      <c r="H370" s="8">
        <f t="shared" si="71"/>
        <v>0</v>
      </c>
      <c r="I370" s="8">
        <f t="shared" si="71"/>
        <v>4.2199999999999989</v>
      </c>
      <c r="J370" s="8">
        <f t="shared" si="71"/>
        <v>9.2199999999999989</v>
      </c>
      <c r="K370" s="8">
        <f t="shared" si="71"/>
        <v>14.219999999999999</v>
      </c>
      <c r="L370" s="8">
        <f t="shared" si="71"/>
        <v>24.22</v>
      </c>
      <c r="M370" s="8">
        <f t="shared" si="69"/>
        <v>0.78000000000000114</v>
      </c>
      <c r="N370" s="8">
        <f t="shared" si="71"/>
        <v>0</v>
      </c>
      <c r="O370" s="8">
        <f t="shared" si="71"/>
        <v>0</v>
      </c>
      <c r="P370" s="8">
        <f t="shared" si="71"/>
        <v>0</v>
      </c>
      <c r="Q370" s="8">
        <f t="shared" si="71"/>
        <v>0</v>
      </c>
      <c r="R370" s="8">
        <f t="shared" si="71"/>
        <v>0</v>
      </c>
      <c r="S370" s="21">
        <f t="shared" si="62"/>
        <v>17</v>
      </c>
      <c r="T370" s="19">
        <f>VLOOKUP($B370,Gas!$B$3:$E$2506,2)</f>
        <v>2.29</v>
      </c>
      <c r="U370" s="20">
        <f t="shared" si="63"/>
        <v>11.257641921397381</v>
      </c>
      <c r="V370" s="5">
        <f>VLOOKUP($B370,Gas!$B$3:$E$2506,4)</f>
        <v>0.41555110380799803</v>
      </c>
    </row>
    <row r="371" spans="1:22" x14ac:dyDescent="0.2">
      <c r="A371" s="9">
        <f t="shared" si="49"/>
        <v>17</v>
      </c>
      <c r="B371" s="1">
        <v>36293</v>
      </c>
      <c r="C371" s="2">
        <v>24.27</v>
      </c>
      <c r="D371" s="4">
        <f t="shared" si="60"/>
        <v>-6.0357977772531435E-2</v>
      </c>
      <c r="E371" s="100">
        <f t="shared" si="58"/>
        <v>1.0273103695617729</v>
      </c>
      <c r="F371" s="5"/>
      <c r="G371" s="8">
        <f t="shared" si="71"/>
        <v>0</v>
      </c>
      <c r="H371" s="8">
        <f t="shared" si="71"/>
        <v>0.73000000000000043</v>
      </c>
      <c r="I371" s="8">
        <f t="shared" si="71"/>
        <v>5.73</v>
      </c>
      <c r="J371" s="8">
        <f t="shared" si="71"/>
        <v>10.73</v>
      </c>
      <c r="K371" s="8">
        <f t="shared" si="71"/>
        <v>15.73</v>
      </c>
      <c r="L371" s="8">
        <f t="shared" si="71"/>
        <v>25.73</v>
      </c>
      <c r="M371" s="8">
        <f t="shared" si="69"/>
        <v>0</v>
      </c>
      <c r="N371" s="8">
        <f t="shared" si="71"/>
        <v>0</v>
      </c>
      <c r="O371" s="8">
        <f t="shared" si="71"/>
        <v>0</v>
      </c>
      <c r="P371" s="8">
        <f t="shared" si="71"/>
        <v>0</v>
      </c>
      <c r="Q371" s="8">
        <f t="shared" si="71"/>
        <v>0</v>
      </c>
      <c r="R371" s="8">
        <f t="shared" si="71"/>
        <v>0</v>
      </c>
      <c r="S371" s="21">
        <f t="shared" si="62"/>
        <v>17</v>
      </c>
      <c r="T371" s="19">
        <f>VLOOKUP($B371,Gas!$B$3:$E$2506,2)</f>
        <v>2.19</v>
      </c>
      <c r="U371" s="20">
        <f t="shared" si="63"/>
        <v>11.082191780821917</v>
      </c>
      <c r="V371" s="5">
        <f>VLOOKUP($B371,Gas!$B$3:$E$2506,4)</f>
        <v>0.49862583673796418</v>
      </c>
    </row>
    <row r="372" spans="1:22" x14ac:dyDescent="0.2">
      <c r="A372" s="9">
        <f t="shared" si="49"/>
        <v>17</v>
      </c>
      <c r="B372" s="1">
        <v>36294</v>
      </c>
      <c r="C372" s="2">
        <v>23.28</v>
      </c>
      <c r="D372" s="4">
        <f t="shared" si="60"/>
        <v>-4.1646396875272856E-2</v>
      </c>
      <c r="E372" s="100">
        <f t="shared" si="58"/>
        <v>0.99192892322831594</v>
      </c>
      <c r="F372" s="5"/>
      <c r="G372" s="8">
        <f t="shared" si="71"/>
        <v>0</v>
      </c>
      <c r="H372" s="8">
        <f t="shared" si="71"/>
        <v>1.7199999999999989</v>
      </c>
      <c r="I372" s="8">
        <f t="shared" si="71"/>
        <v>6.7199999999999989</v>
      </c>
      <c r="J372" s="8">
        <f t="shared" si="71"/>
        <v>11.719999999999999</v>
      </c>
      <c r="K372" s="8">
        <f t="shared" si="71"/>
        <v>16.72</v>
      </c>
      <c r="L372" s="8">
        <f t="shared" si="71"/>
        <v>26.72</v>
      </c>
      <c r="M372" s="8">
        <f t="shared" si="69"/>
        <v>0</v>
      </c>
      <c r="N372" s="8">
        <f t="shared" si="71"/>
        <v>0</v>
      </c>
      <c r="O372" s="8">
        <f t="shared" si="71"/>
        <v>0</v>
      </c>
      <c r="P372" s="8">
        <f t="shared" si="71"/>
        <v>0</v>
      </c>
      <c r="Q372" s="8">
        <f t="shared" si="71"/>
        <v>0</v>
      </c>
      <c r="R372" s="8">
        <f t="shared" si="71"/>
        <v>0</v>
      </c>
      <c r="S372" s="21">
        <f t="shared" si="62"/>
        <v>17</v>
      </c>
      <c r="T372" s="19">
        <f>VLOOKUP($B372,Gas!$B$3:$E$2506,2)</f>
        <v>2.21</v>
      </c>
      <c r="U372" s="20">
        <f t="shared" si="63"/>
        <v>10.53393665158371</v>
      </c>
      <c r="V372" s="5">
        <f>VLOOKUP($B372,Gas!$B$3:$E$2506,4)</f>
        <v>0.48682535052882053</v>
      </c>
    </row>
    <row r="373" spans="1:22" x14ac:dyDescent="0.2">
      <c r="A373" s="9">
        <f t="shared" si="49"/>
        <v>17</v>
      </c>
      <c r="B373" s="1">
        <v>36297</v>
      </c>
      <c r="C373" s="2">
        <v>26.23</v>
      </c>
      <c r="D373" s="4">
        <f t="shared" si="60"/>
        <v>0.11930917101554522</v>
      </c>
      <c r="E373" s="100">
        <f t="shared" si="58"/>
        <v>1.1813321345730157</v>
      </c>
      <c r="F373" s="5"/>
      <c r="G373" s="8">
        <f t="shared" si="71"/>
        <v>0</v>
      </c>
      <c r="H373" s="8">
        <f t="shared" si="71"/>
        <v>0</v>
      </c>
      <c r="I373" s="8">
        <f t="shared" si="71"/>
        <v>3.7699999999999996</v>
      </c>
      <c r="J373" s="8">
        <f t="shared" si="71"/>
        <v>8.77</v>
      </c>
      <c r="K373" s="8">
        <f t="shared" si="71"/>
        <v>13.77</v>
      </c>
      <c r="L373" s="8">
        <f t="shared" si="71"/>
        <v>23.77</v>
      </c>
      <c r="M373" s="8">
        <f t="shared" si="69"/>
        <v>1.2300000000000004</v>
      </c>
      <c r="N373" s="8">
        <f t="shared" si="71"/>
        <v>0</v>
      </c>
      <c r="O373" s="8">
        <f t="shared" si="71"/>
        <v>0</v>
      </c>
      <c r="P373" s="8">
        <f t="shared" si="71"/>
        <v>0</v>
      </c>
      <c r="Q373" s="8">
        <f t="shared" si="71"/>
        <v>0</v>
      </c>
      <c r="R373" s="8">
        <f t="shared" si="71"/>
        <v>0</v>
      </c>
      <c r="S373" s="21">
        <f t="shared" si="62"/>
        <v>17</v>
      </c>
      <c r="T373" s="19">
        <f>VLOOKUP($B373,Gas!$B$3:$E$2506,2)</f>
        <v>2.2749999999999999</v>
      </c>
      <c r="U373" s="20">
        <f t="shared" si="63"/>
        <v>11.52967032967033</v>
      </c>
      <c r="V373" s="5">
        <f>VLOOKUP($B373,Gas!$B$3:$E$2506,4)</f>
        <v>0.41481997465615661</v>
      </c>
    </row>
    <row r="374" spans="1:22" x14ac:dyDescent="0.2">
      <c r="A374" s="9">
        <f t="shared" si="49"/>
        <v>17</v>
      </c>
      <c r="B374" s="1">
        <v>36298</v>
      </c>
      <c r="C374" s="2">
        <v>25.01</v>
      </c>
      <c r="D374" s="4">
        <f t="shared" si="60"/>
        <v>-4.7628048989254587E-2</v>
      </c>
      <c r="E374" s="100">
        <f t="shared" ref="E374:E437" si="72">STDEV(D365:D374)*SQRT(trade_day)</f>
        <v>1.1773099882068774</v>
      </c>
      <c r="F374" s="5"/>
      <c r="G374" s="8">
        <f t="shared" si="71"/>
        <v>0</v>
      </c>
      <c r="H374" s="8">
        <f t="shared" si="71"/>
        <v>0</v>
      </c>
      <c r="I374" s="8">
        <f t="shared" si="71"/>
        <v>4.9899999999999984</v>
      </c>
      <c r="J374" s="8">
        <f t="shared" si="71"/>
        <v>9.9899999999999984</v>
      </c>
      <c r="K374" s="8">
        <f t="shared" si="71"/>
        <v>14.989999999999998</v>
      </c>
      <c r="L374" s="8">
        <f t="shared" si="71"/>
        <v>24.99</v>
      </c>
      <c r="M374" s="8">
        <f t="shared" si="69"/>
        <v>1.0000000000001563E-2</v>
      </c>
      <c r="N374" s="8">
        <f t="shared" si="71"/>
        <v>0</v>
      </c>
      <c r="O374" s="8">
        <f t="shared" si="71"/>
        <v>0</v>
      </c>
      <c r="P374" s="8">
        <f t="shared" si="71"/>
        <v>0</v>
      </c>
      <c r="Q374" s="8">
        <f t="shared" si="71"/>
        <v>0</v>
      </c>
      <c r="R374" s="8">
        <f t="shared" si="71"/>
        <v>0</v>
      </c>
      <c r="S374" s="21">
        <f t="shared" si="62"/>
        <v>17</v>
      </c>
      <c r="T374" s="19">
        <f>VLOOKUP($B374,Gas!$B$3:$E$2506,2)</f>
        <v>2.3050000000000002</v>
      </c>
      <c r="U374" s="20">
        <f t="shared" si="63"/>
        <v>10.850325379609544</v>
      </c>
      <c r="V374" s="5">
        <f>VLOOKUP($B374,Gas!$B$3:$E$2506,4)</f>
        <v>0.36130930633581676</v>
      </c>
    </row>
    <row r="375" spans="1:22" x14ac:dyDescent="0.2">
      <c r="A375" s="9">
        <f t="shared" si="49"/>
        <v>17</v>
      </c>
      <c r="B375" s="1">
        <v>36299</v>
      </c>
      <c r="C375" s="2">
        <v>24.71</v>
      </c>
      <c r="D375" s="4">
        <f t="shared" si="60"/>
        <v>-1.2067724889008985E-2</v>
      </c>
      <c r="E375" s="100">
        <f t="shared" si="72"/>
        <v>1.1738355976780062</v>
      </c>
      <c r="F375" s="5"/>
      <c r="G375" s="8">
        <f t="shared" si="71"/>
        <v>0</v>
      </c>
      <c r="H375" s="8">
        <f t="shared" si="71"/>
        <v>0.28999999999999915</v>
      </c>
      <c r="I375" s="8">
        <f t="shared" si="71"/>
        <v>5.2899999999999991</v>
      </c>
      <c r="J375" s="8">
        <f t="shared" si="71"/>
        <v>10.29</v>
      </c>
      <c r="K375" s="8">
        <f t="shared" si="71"/>
        <v>15.29</v>
      </c>
      <c r="L375" s="8">
        <f t="shared" si="71"/>
        <v>25.29</v>
      </c>
      <c r="M375" s="8">
        <f t="shared" si="69"/>
        <v>0</v>
      </c>
      <c r="N375" s="8">
        <f t="shared" si="71"/>
        <v>0</v>
      </c>
      <c r="O375" s="8">
        <f t="shared" si="71"/>
        <v>0</v>
      </c>
      <c r="P375" s="8">
        <f t="shared" si="71"/>
        <v>0</v>
      </c>
      <c r="Q375" s="8">
        <f t="shared" si="71"/>
        <v>0</v>
      </c>
      <c r="R375" s="8">
        <f t="shared" si="71"/>
        <v>0</v>
      </c>
      <c r="S375" s="21">
        <f t="shared" si="62"/>
        <v>17</v>
      </c>
      <c r="T375" s="19">
        <f>VLOOKUP($B375,Gas!$B$3:$E$2506,2)</f>
        <v>2.2949999999999999</v>
      </c>
      <c r="U375" s="20">
        <f t="shared" si="63"/>
        <v>10.766884531590415</v>
      </c>
      <c r="V375" s="5">
        <f>VLOOKUP($B375,Gas!$B$3:$E$2506,4)</f>
        <v>0.36332877804308755</v>
      </c>
    </row>
    <row r="376" spans="1:22" x14ac:dyDescent="0.2">
      <c r="A376" s="9">
        <f t="shared" si="49"/>
        <v>17</v>
      </c>
      <c r="B376" s="1">
        <v>36300</v>
      </c>
      <c r="C376" s="2">
        <v>23.88</v>
      </c>
      <c r="D376" s="4">
        <f t="shared" si="60"/>
        <v>-3.4166731476117457E-2</v>
      </c>
      <c r="E376" s="100">
        <f t="shared" si="72"/>
        <v>1.1746510483378696</v>
      </c>
      <c r="F376" s="5"/>
      <c r="G376" s="8">
        <f t="shared" si="71"/>
        <v>0</v>
      </c>
      <c r="H376" s="8">
        <f t="shared" si="71"/>
        <v>1.120000000000001</v>
      </c>
      <c r="I376" s="8">
        <f t="shared" si="71"/>
        <v>6.120000000000001</v>
      </c>
      <c r="J376" s="8">
        <f t="shared" si="71"/>
        <v>11.120000000000001</v>
      </c>
      <c r="K376" s="8">
        <f t="shared" si="71"/>
        <v>16.12</v>
      </c>
      <c r="L376" s="8">
        <f t="shared" si="71"/>
        <v>26.12</v>
      </c>
      <c r="M376" s="8">
        <f t="shared" si="69"/>
        <v>0</v>
      </c>
      <c r="N376" s="8">
        <f t="shared" si="71"/>
        <v>0</v>
      </c>
      <c r="O376" s="8">
        <f t="shared" si="71"/>
        <v>0</v>
      </c>
      <c r="P376" s="8">
        <f t="shared" si="71"/>
        <v>0</v>
      </c>
      <c r="Q376" s="8">
        <f t="shared" si="71"/>
        <v>0</v>
      </c>
      <c r="R376" s="8">
        <f t="shared" si="71"/>
        <v>0</v>
      </c>
      <c r="S376" s="21">
        <f t="shared" si="62"/>
        <v>17</v>
      </c>
      <c r="T376" s="19">
        <f>VLOOKUP($B376,Gas!$B$3:$E$2506,2)</f>
        <v>2.2599999999999998</v>
      </c>
      <c r="U376" s="20">
        <f t="shared" si="63"/>
        <v>10.56637168141593</v>
      </c>
      <c r="V376" s="5">
        <f>VLOOKUP($B376,Gas!$B$3:$E$2506,4)</f>
        <v>0.37791530045713123</v>
      </c>
    </row>
    <row r="377" spans="1:22" x14ac:dyDescent="0.2">
      <c r="A377" s="9">
        <f t="shared" si="49"/>
        <v>17</v>
      </c>
      <c r="B377" s="1">
        <v>36301</v>
      </c>
      <c r="C377" s="2">
        <v>23.78</v>
      </c>
      <c r="D377" s="4">
        <f t="shared" si="60"/>
        <v>-4.1963972617654532E-3</v>
      </c>
      <c r="E377" s="100">
        <f t="shared" si="72"/>
        <v>1.0889083487145643</v>
      </c>
      <c r="F377" s="5"/>
      <c r="G377" s="8">
        <f t="shared" si="71"/>
        <v>0</v>
      </c>
      <c r="H377" s="8">
        <f t="shared" si="71"/>
        <v>1.2199999999999989</v>
      </c>
      <c r="I377" s="8">
        <f t="shared" si="71"/>
        <v>6.2199999999999989</v>
      </c>
      <c r="J377" s="8">
        <f t="shared" si="71"/>
        <v>11.219999999999999</v>
      </c>
      <c r="K377" s="8">
        <f t="shared" si="71"/>
        <v>16.22</v>
      </c>
      <c r="L377" s="8">
        <f t="shared" si="71"/>
        <v>26.22</v>
      </c>
      <c r="M377" s="8">
        <f t="shared" si="69"/>
        <v>0</v>
      </c>
      <c r="N377" s="8">
        <f t="shared" si="71"/>
        <v>0</v>
      </c>
      <c r="O377" s="8">
        <f t="shared" si="71"/>
        <v>0</v>
      </c>
      <c r="P377" s="8">
        <f t="shared" si="71"/>
        <v>0</v>
      </c>
      <c r="Q377" s="8">
        <f t="shared" si="71"/>
        <v>0</v>
      </c>
      <c r="R377" s="8">
        <f t="shared" si="71"/>
        <v>0</v>
      </c>
      <c r="S377" s="21">
        <f t="shared" si="62"/>
        <v>17</v>
      </c>
      <c r="T377" s="19">
        <f>VLOOKUP($B377,Gas!$B$3:$E$2506,2)</f>
        <v>2.2599999999999998</v>
      </c>
      <c r="U377" s="20">
        <f t="shared" si="63"/>
        <v>10.522123893805311</v>
      </c>
      <c r="V377" s="5">
        <f>VLOOKUP($B377,Gas!$B$3:$E$2506,4)</f>
        <v>0.37767833261134565</v>
      </c>
    </row>
    <row r="378" spans="1:22" x14ac:dyDescent="0.2">
      <c r="A378" s="9">
        <f t="shared" si="49"/>
        <v>17</v>
      </c>
      <c r="B378" s="1">
        <v>36304</v>
      </c>
      <c r="C378" s="2">
        <v>19.739999999999998</v>
      </c>
      <c r="D378" s="4">
        <f t="shared" si="60"/>
        <v>-0.18619785725730031</v>
      </c>
      <c r="E378" s="100">
        <f t="shared" si="72"/>
        <v>1.3610759284280252</v>
      </c>
      <c r="F378" s="5"/>
      <c r="G378" s="8">
        <f t="shared" si="71"/>
        <v>0.26000000000000156</v>
      </c>
      <c r="H378" s="8">
        <f t="shared" si="71"/>
        <v>5.2600000000000016</v>
      </c>
      <c r="I378" s="8">
        <f t="shared" si="71"/>
        <v>10.260000000000002</v>
      </c>
      <c r="J378" s="8">
        <f t="shared" si="71"/>
        <v>15.260000000000002</v>
      </c>
      <c r="K378" s="8">
        <f t="shared" si="71"/>
        <v>20.260000000000002</v>
      </c>
      <c r="L378" s="8">
        <f t="shared" si="71"/>
        <v>30.26</v>
      </c>
      <c r="M378" s="8">
        <f t="shared" ref="M378:M441" si="73">IF(M$1="P",MAX(0,M$2-$C378),IF(M$1="C",MAX(0,$C378-M$2)))</f>
        <v>0</v>
      </c>
      <c r="N378" s="8">
        <f t="shared" si="71"/>
        <v>0</v>
      </c>
      <c r="O378" s="8">
        <f t="shared" si="71"/>
        <v>0</v>
      </c>
      <c r="P378" s="8">
        <f t="shared" si="71"/>
        <v>0</v>
      </c>
      <c r="Q378" s="8">
        <f t="shared" si="71"/>
        <v>0</v>
      </c>
      <c r="R378" s="8">
        <f t="shared" si="71"/>
        <v>0</v>
      </c>
      <c r="S378" s="21">
        <f t="shared" si="62"/>
        <v>17</v>
      </c>
      <c r="T378" s="19">
        <f>VLOOKUP($B378,Gas!$B$3:$E$2506,2)</f>
        <v>2.2200000000000002</v>
      </c>
      <c r="U378" s="20">
        <f t="shared" si="63"/>
        <v>8.8918918918918912</v>
      </c>
      <c r="V378" s="5">
        <f>VLOOKUP($B378,Gas!$B$3:$E$2506,4)</f>
        <v>0.25344330258438774</v>
      </c>
    </row>
    <row r="379" spans="1:22" x14ac:dyDescent="0.2">
      <c r="A379" s="9">
        <f t="shared" si="49"/>
        <v>17</v>
      </c>
      <c r="B379" s="1">
        <v>36305</v>
      </c>
      <c r="C379" s="2">
        <v>18.809999999999999</v>
      </c>
      <c r="D379" s="4">
        <f t="shared" si="60"/>
        <v>-4.8258390692396472E-2</v>
      </c>
      <c r="E379" s="100">
        <f t="shared" si="72"/>
        <v>1.2628367064507939</v>
      </c>
      <c r="F379" s="5"/>
      <c r="G379" s="8">
        <f t="shared" si="71"/>
        <v>1.1900000000000013</v>
      </c>
      <c r="H379" s="8">
        <f t="shared" si="71"/>
        <v>6.1900000000000013</v>
      </c>
      <c r="I379" s="8">
        <f t="shared" si="71"/>
        <v>11.190000000000001</v>
      </c>
      <c r="J379" s="8">
        <f t="shared" si="71"/>
        <v>16.190000000000001</v>
      </c>
      <c r="K379" s="8">
        <f t="shared" si="71"/>
        <v>21.19</v>
      </c>
      <c r="L379" s="8">
        <f t="shared" si="71"/>
        <v>31.19</v>
      </c>
      <c r="M379" s="8">
        <f t="shared" si="73"/>
        <v>0</v>
      </c>
      <c r="N379" s="8">
        <f t="shared" si="71"/>
        <v>0</v>
      </c>
      <c r="O379" s="8">
        <f t="shared" si="71"/>
        <v>0</v>
      </c>
      <c r="P379" s="8">
        <f t="shared" si="71"/>
        <v>0</v>
      </c>
      <c r="Q379" s="8">
        <f t="shared" si="71"/>
        <v>0</v>
      </c>
      <c r="R379" s="8">
        <f t="shared" si="71"/>
        <v>0</v>
      </c>
      <c r="S379" s="21">
        <f t="shared" si="62"/>
        <v>17</v>
      </c>
      <c r="T379" s="19">
        <f>VLOOKUP($B379,Gas!$B$3:$E$2506,2)</f>
        <v>2.1949999999999998</v>
      </c>
      <c r="U379" s="20">
        <f t="shared" si="63"/>
        <v>8.5694760820045559</v>
      </c>
      <c r="V379" s="5">
        <f>VLOOKUP($B379,Gas!$B$3:$E$2506,4)</f>
        <v>0.17390425235645726</v>
      </c>
    </row>
    <row r="380" spans="1:22" x14ac:dyDescent="0.2">
      <c r="A380" s="9">
        <f t="shared" si="49"/>
        <v>17</v>
      </c>
      <c r="B380" s="1">
        <v>36306</v>
      </c>
      <c r="C380" s="2">
        <v>19.07</v>
      </c>
      <c r="D380" s="4">
        <f t="shared" si="60"/>
        <v>1.3727776299388848E-2</v>
      </c>
      <c r="E380" s="100">
        <f t="shared" si="72"/>
        <v>1.1938385121353157</v>
      </c>
      <c r="F380" s="5"/>
      <c r="G380" s="8">
        <f t="shared" si="71"/>
        <v>0.92999999999999972</v>
      </c>
      <c r="H380" s="8">
        <f t="shared" si="71"/>
        <v>5.93</v>
      </c>
      <c r="I380" s="8">
        <f t="shared" si="71"/>
        <v>10.93</v>
      </c>
      <c r="J380" s="8">
        <f t="shared" si="71"/>
        <v>15.93</v>
      </c>
      <c r="K380" s="8">
        <f t="shared" si="71"/>
        <v>20.93</v>
      </c>
      <c r="L380" s="8">
        <f t="shared" si="71"/>
        <v>30.93</v>
      </c>
      <c r="M380" s="8">
        <f t="shared" si="73"/>
        <v>0</v>
      </c>
      <c r="N380" s="8">
        <f t="shared" si="71"/>
        <v>0</v>
      </c>
      <c r="O380" s="8">
        <f t="shared" si="71"/>
        <v>0</v>
      </c>
      <c r="P380" s="8">
        <f t="shared" si="71"/>
        <v>0</v>
      </c>
      <c r="Q380" s="8">
        <f t="shared" si="71"/>
        <v>0</v>
      </c>
      <c r="R380" s="8">
        <f t="shared" si="71"/>
        <v>0</v>
      </c>
      <c r="S380" s="21">
        <f t="shared" si="62"/>
        <v>17</v>
      </c>
      <c r="T380" s="19">
        <f>VLOOKUP($B380,Gas!$B$3:$E$2506,2)</f>
        <v>2.1749999999999998</v>
      </c>
      <c r="U380" s="20">
        <f t="shared" si="63"/>
        <v>8.7678160919540247</v>
      </c>
      <c r="V380" s="5">
        <f>VLOOKUP($B380,Gas!$B$3:$E$2506,4)</f>
        <v>0.17505150380553963</v>
      </c>
    </row>
    <row r="381" spans="1:22" x14ac:dyDescent="0.2">
      <c r="A381" s="9">
        <f t="shared" si="49"/>
        <v>17</v>
      </c>
      <c r="B381" s="1">
        <v>36307</v>
      </c>
      <c r="C381" s="2">
        <v>18.329999999999998</v>
      </c>
      <c r="D381" s="4">
        <f t="shared" si="60"/>
        <v>-3.9577357760714207E-2</v>
      </c>
      <c r="E381" s="100">
        <f t="shared" si="72"/>
        <v>1.1837101686140461</v>
      </c>
      <c r="F381" s="5"/>
      <c r="G381" s="8">
        <f t="shared" si="71"/>
        <v>1.6700000000000017</v>
      </c>
      <c r="H381" s="8">
        <f t="shared" si="71"/>
        <v>6.6700000000000017</v>
      </c>
      <c r="I381" s="8">
        <f t="shared" si="71"/>
        <v>11.670000000000002</v>
      </c>
      <c r="J381" s="8">
        <f t="shared" si="71"/>
        <v>16.670000000000002</v>
      </c>
      <c r="K381" s="8">
        <f t="shared" si="71"/>
        <v>21.67</v>
      </c>
      <c r="L381" s="8">
        <f t="shared" si="71"/>
        <v>31.67</v>
      </c>
      <c r="M381" s="8">
        <f t="shared" si="73"/>
        <v>0</v>
      </c>
      <c r="N381" s="8">
        <f t="shared" si="71"/>
        <v>0</v>
      </c>
      <c r="O381" s="8">
        <f t="shared" si="71"/>
        <v>0</v>
      </c>
      <c r="P381" s="8">
        <f t="shared" si="71"/>
        <v>0</v>
      </c>
      <c r="Q381" s="8">
        <f t="shared" si="71"/>
        <v>0</v>
      </c>
      <c r="R381" s="8">
        <f t="shared" si="71"/>
        <v>0</v>
      </c>
      <c r="S381" s="21">
        <f t="shared" si="62"/>
        <v>17</v>
      </c>
      <c r="T381" s="19">
        <f>VLOOKUP($B381,Gas!$B$3:$E$2506,2)</f>
        <v>2.2149999999999999</v>
      </c>
      <c r="U381" s="20">
        <f t="shared" si="63"/>
        <v>8.275395033860045</v>
      </c>
      <c r="V381" s="5">
        <f>VLOOKUP($B381,Gas!$B$3:$E$2506,4)</f>
        <v>0.22228209162758336</v>
      </c>
    </row>
    <row r="382" spans="1:22" x14ac:dyDescent="0.2">
      <c r="A382" s="9">
        <f t="shared" si="49"/>
        <v>17</v>
      </c>
      <c r="B382" s="1">
        <v>36308</v>
      </c>
      <c r="C382" s="2">
        <v>19.38</v>
      </c>
      <c r="D382" s="4">
        <f t="shared" si="60"/>
        <v>5.5702544611006627E-2</v>
      </c>
      <c r="E382" s="100">
        <f t="shared" si="72"/>
        <v>1.2508662402441606</v>
      </c>
      <c r="F382" s="5"/>
      <c r="G382" s="8">
        <f t="shared" si="71"/>
        <v>0.62000000000000099</v>
      </c>
      <c r="H382" s="8">
        <f t="shared" si="71"/>
        <v>5.620000000000001</v>
      </c>
      <c r="I382" s="8">
        <f t="shared" si="71"/>
        <v>10.620000000000001</v>
      </c>
      <c r="J382" s="8">
        <f t="shared" si="71"/>
        <v>15.620000000000001</v>
      </c>
      <c r="K382" s="8">
        <f t="shared" si="71"/>
        <v>20.62</v>
      </c>
      <c r="L382" s="8">
        <f t="shared" si="71"/>
        <v>30.62</v>
      </c>
      <c r="M382" s="8">
        <f t="shared" si="73"/>
        <v>0</v>
      </c>
      <c r="N382" s="8">
        <f t="shared" si="71"/>
        <v>0</v>
      </c>
      <c r="O382" s="8">
        <f t="shared" si="71"/>
        <v>0</v>
      </c>
      <c r="P382" s="8">
        <f t="shared" si="71"/>
        <v>0</v>
      </c>
      <c r="Q382" s="8">
        <f t="shared" si="71"/>
        <v>0</v>
      </c>
      <c r="R382" s="8">
        <f t="shared" si="71"/>
        <v>0</v>
      </c>
      <c r="S382" s="21">
        <f t="shared" si="62"/>
        <v>17</v>
      </c>
      <c r="T382" s="19">
        <f>VLOOKUP($B382,Gas!$B$3:$E$2506,2)</f>
        <v>2.2599999999999998</v>
      </c>
      <c r="U382" s="20">
        <f t="shared" si="63"/>
        <v>8.5752212389380542</v>
      </c>
      <c r="V382" s="5">
        <f>VLOOKUP($B382,Gas!$B$3:$E$2506,4)</f>
        <v>0.24530534890995256</v>
      </c>
    </row>
    <row r="383" spans="1:22" x14ac:dyDescent="0.2">
      <c r="A383" s="9">
        <f t="shared" si="49"/>
        <v>18</v>
      </c>
      <c r="B383" s="1">
        <v>36312</v>
      </c>
      <c r="C383" s="2">
        <v>27.58</v>
      </c>
      <c r="D383" s="4">
        <f t="shared" si="60"/>
        <v>0.35284926590253562</v>
      </c>
      <c r="E383" s="100">
        <f t="shared" si="72"/>
        <v>2.171186781031508</v>
      </c>
      <c r="F383" s="5"/>
      <c r="G383" s="8">
        <f t="shared" si="71"/>
        <v>0</v>
      </c>
      <c r="H383" s="8">
        <f t="shared" si="71"/>
        <v>0</v>
      </c>
      <c r="I383" s="8">
        <f t="shared" si="71"/>
        <v>2.4200000000000017</v>
      </c>
      <c r="J383" s="8">
        <f t="shared" si="71"/>
        <v>7.4200000000000017</v>
      </c>
      <c r="K383" s="8">
        <f t="shared" si="71"/>
        <v>12.420000000000002</v>
      </c>
      <c r="L383" s="8">
        <f t="shared" si="71"/>
        <v>22.42</v>
      </c>
      <c r="M383" s="8">
        <f t="shared" si="73"/>
        <v>2.5799999999999983</v>
      </c>
      <c r="N383" s="8">
        <f t="shared" si="71"/>
        <v>0</v>
      </c>
      <c r="O383" s="8">
        <f t="shared" si="71"/>
        <v>0</v>
      </c>
      <c r="P383" s="8">
        <f t="shared" si="71"/>
        <v>0</v>
      </c>
      <c r="Q383" s="8">
        <f t="shared" si="71"/>
        <v>0</v>
      </c>
      <c r="R383" s="8">
        <f t="shared" si="71"/>
        <v>0</v>
      </c>
      <c r="S383" s="21">
        <f t="shared" si="62"/>
        <v>18</v>
      </c>
      <c r="T383" s="19">
        <f>VLOOKUP($B383,Gas!$B$3:$E$2506,2)</f>
        <v>2.2749999999999999</v>
      </c>
      <c r="U383" s="20">
        <f t="shared" si="63"/>
        <v>12.123076923076923</v>
      </c>
      <c r="V383" s="5">
        <f>VLOOKUP($B383,Gas!$B$3:$E$2506,4)</f>
        <v>0.24387273769275833</v>
      </c>
    </row>
    <row r="384" spans="1:22" x14ac:dyDescent="0.2">
      <c r="A384" s="9">
        <f t="shared" si="49"/>
        <v>18</v>
      </c>
      <c r="B384" s="1">
        <v>36313</v>
      </c>
      <c r="C384" s="2">
        <v>24.07</v>
      </c>
      <c r="D384" s="4">
        <f t="shared" ref="D384:D405" si="74">LN(C384/C383)</f>
        <v>-0.13612462057017508</v>
      </c>
      <c r="E384" s="100">
        <f t="shared" si="72"/>
        <v>2.273473035822124</v>
      </c>
      <c r="F384" s="5"/>
      <c r="G384" s="8">
        <f t="shared" si="71"/>
        <v>0</v>
      </c>
      <c r="H384" s="8">
        <f t="shared" si="71"/>
        <v>0.92999999999999972</v>
      </c>
      <c r="I384" s="8">
        <f t="shared" si="71"/>
        <v>5.93</v>
      </c>
      <c r="J384" s="8">
        <f t="shared" si="71"/>
        <v>10.93</v>
      </c>
      <c r="K384" s="8">
        <f t="shared" si="71"/>
        <v>15.93</v>
      </c>
      <c r="L384" s="8">
        <f t="shared" si="71"/>
        <v>25.93</v>
      </c>
      <c r="M384" s="8">
        <f t="shared" si="73"/>
        <v>0</v>
      </c>
      <c r="N384" s="8">
        <f t="shared" si="71"/>
        <v>0</v>
      </c>
      <c r="O384" s="8">
        <f t="shared" si="71"/>
        <v>0</v>
      </c>
      <c r="P384" s="8">
        <f t="shared" si="71"/>
        <v>0</v>
      </c>
      <c r="Q384" s="8">
        <f t="shared" si="71"/>
        <v>0</v>
      </c>
      <c r="R384" s="8">
        <f t="shared" si="71"/>
        <v>0</v>
      </c>
      <c r="S384" s="21">
        <f t="shared" si="62"/>
        <v>18</v>
      </c>
      <c r="T384" s="19">
        <f>VLOOKUP($B384,Gas!$B$3:$E$2506,2)</f>
        <v>2.3450000000000002</v>
      </c>
      <c r="U384" s="20">
        <f t="shared" si="63"/>
        <v>10.264392324093816</v>
      </c>
      <c r="V384" s="5">
        <f>VLOOKUP($B384,Gas!$B$3:$E$2506,4)</f>
        <v>0.29492432338949298</v>
      </c>
    </row>
    <row r="385" spans="1:22" x14ac:dyDescent="0.2">
      <c r="A385" s="9">
        <f t="shared" si="49"/>
        <v>18</v>
      </c>
      <c r="B385" s="1">
        <v>36314</v>
      </c>
      <c r="C385" s="2">
        <v>24.72</v>
      </c>
      <c r="D385" s="4">
        <f t="shared" si="74"/>
        <v>2.6646380794509462E-2</v>
      </c>
      <c r="E385" s="100">
        <f t="shared" si="72"/>
        <v>2.2778133531622928</v>
      </c>
      <c r="F385" s="5"/>
      <c r="G385" s="8">
        <f t="shared" si="71"/>
        <v>0</v>
      </c>
      <c r="H385" s="8">
        <f t="shared" si="71"/>
        <v>0.28000000000000114</v>
      </c>
      <c r="I385" s="8">
        <f t="shared" si="71"/>
        <v>5.2800000000000011</v>
      </c>
      <c r="J385" s="8">
        <f t="shared" si="71"/>
        <v>10.280000000000001</v>
      </c>
      <c r="K385" s="8">
        <f t="shared" si="71"/>
        <v>15.280000000000001</v>
      </c>
      <c r="L385" s="8">
        <f t="shared" si="71"/>
        <v>25.28</v>
      </c>
      <c r="M385" s="8">
        <f t="shared" si="73"/>
        <v>0</v>
      </c>
      <c r="N385" s="8">
        <f t="shared" si="71"/>
        <v>0</v>
      </c>
      <c r="O385" s="8">
        <f t="shared" si="71"/>
        <v>0</v>
      </c>
      <c r="P385" s="8">
        <f t="shared" si="71"/>
        <v>0</v>
      </c>
      <c r="Q385" s="8">
        <f t="shared" si="71"/>
        <v>0</v>
      </c>
      <c r="R385" s="8">
        <f t="shared" si="71"/>
        <v>0</v>
      </c>
      <c r="S385" s="21">
        <f t="shared" si="62"/>
        <v>18</v>
      </c>
      <c r="T385" s="19">
        <f>VLOOKUP($B385,Gas!$B$3:$E$2506,2)</f>
        <v>2.35</v>
      </c>
      <c r="U385" s="20">
        <f t="shared" si="63"/>
        <v>10.519148936170211</v>
      </c>
      <c r="V385" s="5">
        <f>VLOOKUP($B385,Gas!$B$3:$E$2506,4)</f>
        <v>0.29359766666207848</v>
      </c>
    </row>
    <row r="386" spans="1:22" x14ac:dyDescent="0.2">
      <c r="A386" s="9">
        <f t="shared" si="49"/>
        <v>18</v>
      </c>
      <c r="B386" s="1">
        <v>36315</v>
      </c>
      <c r="C386" s="2">
        <v>25.14</v>
      </c>
      <c r="D386" s="4">
        <f t="shared" si="74"/>
        <v>1.6847570572611444E-2</v>
      </c>
      <c r="E386" s="100">
        <f t="shared" si="72"/>
        <v>2.2708032913836713</v>
      </c>
      <c r="F386" s="5"/>
      <c r="G386" s="8">
        <f t="shared" si="71"/>
        <v>0</v>
      </c>
      <c r="H386" s="8">
        <f t="shared" si="71"/>
        <v>0</v>
      </c>
      <c r="I386" s="8">
        <f t="shared" si="71"/>
        <v>4.8599999999999994</v>
      </c>
      <c r="J386" s="8">
        <f t="shared" si="71"/>
        <v>9.86</v>
      </c>
      <c r="K386" s="8">
        <f t="shared" si="71"/>
        <v>14.86</v>
      </c>
      <c r="L386" s="8">
        <f t="shared" si="71"/>
        <v>24.86</v>
      </c>
      <c r="M386" s="8">
        <f t="shared" si="73"/>
        <v>0.14000000000000057</v>
      </c>
      <c r="N386" s="8">
        <f t="shared" si="71"/>
        <v>0</v>
      </c>
      <c r="O386" s="8">
        <f t="shared" si="71"/>
        <v>0</v>
      </c>
      <c r="P386" s="8">
        <f t="shared" si="71"/>
        <v>0</v>
      </c>
      <c r="Q386" s="8">
        <f t="shared" si="71"/>
        <v>0</v>
      </c>
      <c r="R386" s="8">
        <f t="shared" si="71"/>
        <v>0</v>
      </c>
      <c r="S386" s="21">
        <f t="shared" si="62"/>
        <v>18</v>
      </c>
      <c r="T386" s="19">
        <f>VLOOKUP($B386,Gas!$B$3:$E$2506,2)</f>
        <v>2.36</v>
      </c>
      <c r="U386" s="20">
        <f t="shared" si="63"/>
        <v>10.652542372881356</v>
      </c>
      <c r="V386" s="5">
        <f>VLOOKUP($B386,Gas!$B$3:$E$2506,4)</f>
        <v>0.27121631374857708</v>
      </c>
    </row>
    <row r="387" spans="1:22" x14ac:dyDescent="0.2">
      <c r="A387" s="9">
        <f t="shared" si="49"/>
        <v>18</v>
      </c>
      <c r="B387" s="1">
        <v>36318</v>
      </c>
      <c r="C387" s="2">
        <v>71.42</v>
      </c>
      <c r="D387" s="4">
        <f t="shared" si="74"/>
        <v>1.0441177390042009</v>
      </c>
      <c r="E387" s="100">
        <f t="shared" si="72"/>
        <v>5.6645169169337963</v>
      </c>
      <c r="F387" s="5"/>
      <c r="G387" s="8">
        <f t="shared" si="71"/>
        <v>0</v>
      </c>
      <c r="H387" s="8">
        <f t="shared" si="71"/>
        <v>0</v>
      </c>
      <c r="I387" s="8">
        <f t="shared" si="71"/>
        <v>0</v>
      </c>
      <c r="J387" s="8">
        <f t="shared" si="71"/>
        <v>0</v>
      </c>
      <c r="K387" s="8">
        <f t="shared" si="71"/>
        <v>0</v>
      </c>
      <c r="L387" s="8">
        <f t="shared" si="71"/>
        <v>0</v>
      </c>
      <c r="M387" s="8">
        <f t="shared" si="73"/>
        <v>46.42</v>
      </c>
      <c r="N387" s="8">
        <f t="shared" si="71"/>
        <v>41.42</v>
      </c>
      <c r="O387" s="8">
        <f t="shared" si="71"/>
        <v>36.42</v>
      </c>
      <c r="P387" s="8">
        <f t="shared" si="71"/>
        <v>31.42</v>
      </c>
      <c r="Q387" s="8">
        <f t="shared" si="71"/>
        <v>21.42</v>
      </c>
      <c r="R387" s="8">
        <f t="shared" si="71"/>
        <v>0</v>
      </c>
      <c r="S387" s="21">
        <f t="shared" si="62"/>
        <v>18</v>
      </c>
      <c r="T387" s="19">
        <f>VLOOKUP($B387,Gas!$B$3:$E$2506,2)</f>
        <v>2.3199999999999998</v>
      </c>
      <c r="U387" s="20">
        <f t="shared" si="63"/>
        <v>30.784482758620694</v>
      </c>
      <c r="V387" s="5">
        <f>VLOOKUP($B387,Gas!$B$3:$E$2506,4)</f>
        <v>0.26581633163671736</v>
      </c>
    </row>
    <row r="388" spans="1:22" x14ac:dyDescent="0.2">
      <c r="A388" s="9">
        <f t="shared" si="49"/>
        <v>18</v>
      </c>
      <c r="B388" s="1">
        <v>36319</v>
      </c>
      <c r="C388" s="2">
        <v>294.69</v>
      </c>
      <c r="D388" s="4">
        <f t="shared" si="74"/>
        <v>1.4173460141885854</v>
      </c>
      <c r="E388" s="100">
        <f t="shared" si="72"/>
        <v>8.3657599389208901</v>
      </c>
      <c r="F388" s="5"/>
      <c r="G388" s="8">
        <f t="shared" si="71"/>
        <v>0</v>
      </c>
      <c r="H388" s="8">
        <f t="shared" si="71"/>
        <v>0</v>
      </c>
      <c r="I388" s="8">
        <f t="shared" si="71"/>
        <v>0</v>
      </c>
      <c r="J388" s="8">
        <f t="shared" si="71"/>
        <v>0</v>
      </c>
      <c r="K388" s="8">
        <f t="shared" si="71"/>
        <v>0</v>
      </c>
      <c r="L388" s="8">
        <f t="shared" si="71"/>
        <v>0</v>
      </c>
      <c r="M388" s="8">
        <f t="shared" si="73"/>
        <v>269.69</v>
      </c>
      <c r="N388" s="8">
        <f t="shared" si="71"/>
        <v>264.69</v>
      </c>
      <c r="O388" s="8">
        <f t="shared" si="71"/>
        <v>259.69</v>
      </c>
      <c r="P388" s="8">
        <f t="shared" si="71"/>
        <v>254.69</v>
      </c>
      <c r="Q388" s="8">
        <f t="shared" si="71"/>
        <v>244.69</v>
      </c>
      <c r="R388" s="8">
        <f t="shared" si="71"/>
        <v>194.68998999999999</v>
      </c>
      <c r="S388" s="21">
        <f t="shared" ref="S388:S451" si="75">A388</f>
        <v>18</v>
      </c>
      <c r="T388" s="19">
        <f>VLOOKUP($B388,Gas!$B$3:$E$2506,2)</f>
        <v>2.415</v>
      </c>
      <c r="U388" s="20">
        <f t="shared" ref="U388:U451" si="76">C388/T388</f>
        <v>122.02484472049689</v>
      </c>
      <c r="V388" s="5">
        <f>VLOOKUP($B388,Gas!$B$3:$E$2506,4)</f>
        <v>0.32520593940948561</v>
      </c>
    </row>
    <row r="389" spans="1:22" x14ac:dyDescent="0.2">
      <c r="A389" s="9">
        <f t="shared" si="49"/>
        <v>18</v>
      </c>
      <c r="B389" s="1">
        <v>36320</v>
      </c>
      <c r="C389" s="2">
        <v>171.07</v>
      </c>
      <c r="D389" s="4">
        <f t="shared" si="74"/>
        <v>-0.54385112689068738</v>
      </c>
      <c r="E389" s="100">
        <f t="shared" si="72"/>
        <v>9.2140030178469132</v>
      </c>
      <c r="F389" s="5"/>
      <c r="G389" s="8">
        <f t="shared" si="71"/>
        <v>0</v>
      </c>
      <c r="H389" s="8">
        <f t="shared" si="71"/>
        <v>0</v>
      </c>
      <c r="I389" s="8">
        <f t="shared" si="71"/>
        <v>0</v>
      </c>
      <c r="J389" s="8">
        <f t="shared" si="71"/>
        <v>0</v>
      </c>
      <c r="K389" s="8">
        <f t="shared" si="71"/>
        <v>0</v>
      </c>
      <c r="L389" s="8">
        <f t="shared" si="71"/>
        <v>0</v>
      </c>
      <c r="M389" s="8">
        <f t="shared" si="73"/>
        <v>146.07</v>
      </c>
      <c r="N389" s="8">
        <f t="shared" si="71"/>
        <v>141.07</v>
      </c>
      <c r="O389" s="8">
        <f t="shared" si="71"/>
        <v>136.07</v>
      </c>
      <c r="P389" s="8">
        <f t="shared" si="71"/>
        <v>131.07</v>
      </c>
      <c r="Q389" s="8">
        <f t="shared" si="71"/>
        <v>121.07</v>
      </c>
      <c r="R389" s="8">
        <f t="shared" si="71"/>
        <v>71.06998999999999</v>
      </c>
      <c r="S389" s="21">
        <f t="shared" si="75"/>
        <v>18</v>
      </c>
      <c r="T389" s="19">
        <f>VLOOKUP($B389,Gas!$B$3:$E$2506,2)</f>
        <v>2.38</v>
      </c>
      <c r="U389" s="20">
        <f t="shared" si="76"/>
        <v>71.878151260504197</v>
      </c>
      <c r="V389" s="5">
        <f>VLOOKUP($B389,Gas!$B$3:$E$2506,4)</f>
        <v>0.35067815206785047</v>
      </c>
    </row>
    <row r="390" spans="1:22" x14ac:dyDescent="0.2">
      <c r="A390" s="9">
        <f t="shared" si="49"/>
        <v>18</v>
      </c>
      <c r="B390" s="1">
        <v>36321</v>
      </c>
      <c r="C390" s="2">
        <v>91.41</v>
      </c>
      <c r="D390" s="4">
        <f t="shared" si="74"/>
        <v>-0.62671794779847312</v>
      </c>
      <c r="E390" s="100">
        <f t="shared" si="72"/>
        <v>10.125151438097937</v>
      </c>
      <c r="F390" s="5"/>
      <c r="G390" s="8">
        <f t="shared" si="71"/>
        <v>0</v>
      </c>
      <c r="H390" s="8">
        <f t="shared" si="71"/>
        <v>0</v>
      </c>
      <c r="I390" s="8">
        <f t="shared" si="71"/>
        <v>0</v>
      </c>
      <c r="J390" s="8">
        <f t="shared" si="71"/>
        <v>0</v>
      </c>
      <c r="K390" s="8">
        <f t="shared" si="71"/>
        <v>0</v>
      </c>
      <c r="L390" s="8">
        <f t="shared" si="71"/>
        <v>0</v>
      </c>
      <c r="M390" s="8">
        <f t="shared" si="73"/>
        <v>66.41</v>
      </c>
      <c r="N390" s="8">
        <f t="shared" si="71"/>
        <v>61.41</v>
      </c>
      <c r="O390" s="8">
        <f t="shared" si="71"/>
        <v>56.41</v>
      </c>
      <c r="P390" s="8">
        <f t="shared" si="71"/>
        <v>51.41</v>
      </c>
      <c r="Q390" s="8">
        <f t="shared" si="71"/>
        <v>41.41</v>
      </c>
      <c r="R390" s="8">
        <f t="shared" si="71"/>
        <v>0</v>
      </c>
      <c r="S390" s="21">
        <f t="shared" si="75"/>
        <v>18</v>
      </c>
      <c r="T390" s="19">
        <f>VLOOKUP($B390,Gas!$B$3:$E$2506,2)</f>
        <v>2.375</v>
      </c>
      <c r="U390" s="20">
        <f t="shared" si="76"/>
        <v>38.48842105263158</v>
      </c>
      <c r="V390" s="5">
        <f>VLOOKUP($B390,Gas!$B$3:$E$2506,4)</f>
        <v>0.35248696593191414</v>
      </c>
    </row>
    <row r="391" spans="1:22" x14ac:dyDescent="0.2">
      <c r="A391" s="9">
        <f t="shared" si="49"/>
        <v>18</v>
      </c>
      <c r="B391" s="1">
        <v>36322</v>
      </c>
      <c r="C391" s="2">
        <v>41.31</v>
      </c>
      <c r="D391" s="4">
        <f t="shared" si="74"/>
        <v>-0.79425028025705413</v>
      </c>
      <c r="E391" s="100">
        <f t="shared" si="72"/>
        <v>11.179765207888456</v>
      </c>
      <c r="F391" s="5"/>
      <c r="G391" s="8">
        <f t="shared" si="71"/>
        <v>0</v>
      </c>
      <c r="H391" s="8">
        <f t="shared" si="71"/>
        <v>0</v>
      </c>
      <c r="I391" s="8">
        <f t="shared" si="71"/>
        <v>0</v>
      </c>
      <c r="J391" s="8">
        <f t="shared" si="71"/>
        <v>0</v>
      </c>
      <c r="K391" s="8">
        <f t="shared" si="71"/>
        <v>0</v>
      </c>
      <c r="L391" s="8">
        <f t="shared" si="71"/>
        <v>8.6899999999999977</v>
      </c>
      <c r="M391" s="8">
        <f t="shared" si="73"/>
        <v>16.310000000000002</v>
      </c>
      <c r="N391" s="8">
        <f t="shared" si="71"/>
        <v>11.310000000000002</v>
      </c>
      <c r="O391" s="8">
        <f t="shared" si="71"/>
        <v>6.3100000000000023</v>
      </c>
      <c r="P391" s="8">
        <f t="shared" si="71"/>
        <v>1.3100000000000023</v>
      </c>
      <c r="Q391" s="8">
        <f t="shared" si="71"/>
        <v>0</v>
      </c>
      <c r="R391" s="8">
        <f t="shared" si="71"/>
        <v>0</v>
      </c>
      <c r="S391" s="21">
        <f t="shared" si="75"/>
        <v>18</v>
      </c>
      <c r="T391" s="19">
        <f>VLOOKUP($B391,Gas!$B$3:$E$2506,2)</f>
        <v>2.37</v>
      </c>
      <c r="U391" s="20">
        <f t="shared" si="76"/>
        <v>17.430379746835442</v>
      </c>
      <c r="V391" s="5">
        <f>VLOOKUP($B391,Gas!$B$3:$E$2506,4)</f>
        <v>0.34285098700895955</v>
      </c>
    </row>
    <row r="392" spans="1:22" x14ac:dyDescent="0.2">
      <c r="A392" s="9">
        <f t="shared" si="49"/>
        <v>18</v>
      </c>
      <c r="B392" s="1">
        <v>36325</v>
      </c>
      <c r="C392" s="2">
        <v>28.14</v>
      </c>
      <c r="D392" s="4">
        <f t="shared" si="74"/>
        <v>-0.38391254972243027</v>
      </c>
      <c r="E392" s="100">
        <f t="shared" si="72"/>
        <v>11.421155502245515</v>
      </c>
      <c r="F392" s="5"/>
      <c r="G392" s="8">
        <f t="shared" si="71"/>
        <v>0</v>
      </c>
      <c r="H392" s="8">
        <f t="shared" si="71"/>
        <v>0</v>
      </c>
      <c r="I392" s="8">
        <f t="shared" si="71"/>
        <v>1.8599999999999994</v>
      </c>
      <c r="J392" s="8">
        <f t="shared" si="71"/>
        <v>6.8599999999999994</v>
      </c>
      <c r="K392" s="8">
        <f t="shared" si="71"/>
        <v>11.86</v>
      </c>
      <c r="L392" s="8">
        <f t="shared" si="71"/>
        <v>21.86</v>
      </c>
      <c r="M392" s="8">
        <f t="shared" si="73"/>
        <v>3.1400000000000006</v>
      </c>
      <c r="N392" s="8">
        <f t="shared" si="71"/>
        <v>0</v>
      </c>
      <c r="O392" s="8">
        <f t="shared" si="71"/>
        <v>0</v>
      </c>
      <c r="P392" s="8">
        <f t="shared" ref="G392:R405" si="77">IF(P$1="P",MAX(0,P$2-$C392),IF(P$1="C",MAX(0,$C392-P$2)))</f>
        <v>0</v>
      </c>
      <c r="Q392" s="8">
        <f t="shared" si="77"/>
        <v>0</v>
      </c>
      <c r="R392" s="8">
        <f t="shared" si="77"/>
        <v>0</v>
      </c>
      <c r="S392" s="21">
        <f t="shared" si="75"/>
        <v>18</v>
      </c>
      <c r="T392" s="19">
        <f>VLOOKUP($B392,Gas!$B$3:$E$2506,2)</f>
        <v>2.3050000000000002</v>
      </c>
      <c r="U392" s="20">
        <f t="shared" si="76"/>
        <v>12.20824295010846</v>
      </c>
      <c r="V392" s="5">
        <f>VLOOKUP($B392,Gas!$B$3:$E$2506,4)</f>
        <v>0.33953050775504856</v>
      </c>
    </row>
    <row r="393" spans="1:22" x14ac:dyDescent="0.2">
      <c r="A393" s="9">
        <f t="shared" si="49"/>
        <v>18</v>
      </c>
      <c r="B393" s="1">
        <v>36326</v>
      </c>
      <c r="C393" s="2">
        <v>18.98</v>
      </c>
      <c r="D393" s="4">
        <f t="shared" si="74"/>
        <v>-0.39380625850446122</v>
      </c>
      <c r="E393" s="100">
        <f t="shared" si="72"/>
        <v>11.458215111948741</v>
      </c>
      <c r="F393" s="5"/>
      <c r="G393" s="8">
        <f t="shared" si="77"/>
        <v>1.0199999999999996</v>
      </c>
      <c r="H393" s="8">
        <f t="shared" si="77"/>
        <v>6.02</v>
      </c>
      <c r="I393" s="8">
        <f t="shared" si="77"/>
        <v>11.02</v>
      </c>
      <c r="J393" s="8">
        <f t="shared" si="77"/>
        <v>16.02</v>
      </c>
      <c r="K393" s="8">
        <f t="shared" si="77"/>
        <v>21.02</v>
      </c>
      <c r="L393" s="8">
        <f t="shared" si="77"/>
        <v>31.02</v>
      </c>
      <c r="M393" s="8">
        <f t="shared" si="73"/>
        <v>0</v>
      </c>
      <c r="N393" s="8">
        <f t="shared" si="77"/>
        <v>0</v>
      </c>
      <c r="O393" s="8">
        <f t="shared" si="77"/>
        <v>0</v>
      </c>
      <c r="P393" s="8">
        <f t="shared" si="77"/>
        <v>0</v>
      </c>
      <c r="Q393" s="8">
        <f t="shared" si="77"/>
        <v>0</v>
      </c>
      <c r="R393" s="8">
        <f t="shared" si="77"/>
        <v>0</v>
      </c>
      <c r="S393" s="21">
        <f t="shared" si="75"/>
        <v>18</v>
      </c>
      <c r="T393" s="19">
        <f>VLOOKUP($B393,Gas!$B$3:$E$2506,2)</f>
        <v>2.2999999999999998</v>
      </c>
      <c r="U393" s="20">
        <f t="shared" si="76"/>
        <v>8.2521739130434799</v>
      </c>
      <c r="V393" s="5">
        <f>VLOOKUP($B393,Gas!$B$3:$E$2506,4)</f>
        <v>0.32491876505113054</v>
      </c>
    </row>
    <row r="394" spans="1:22" x14ac:dyDescent="0.2">
      <c r="A394" s="9">
        <f t="shared" si="49"/>
        <v>18</v>
      </c>
      <c r="B394" s="1">
        <v>36327</v>
      </c>
      <c r="C394" s="2">
        <v>16.489999999999998</v>
      </c>
      <c r="D394" s="4">
        <f t="shared" si="74"/>
        <v>-0.14063165661027435</v>
      </c>
      <c r="E394" s="100">
        <f t="shared" si="72"/>
        <v>11.459316232494219</v>
      </c>
      <c r="F394" s="5"/>
      <c r="G394" s="8">
        <f t="shared" si="77"/>
        <v>3.5100000000000016</v>
      </c>
      <c r="H394" s="8">
        <f t="shared" si="77"/>
        <v>8.5100000000000016</v>
      </c>
      <c r="I394" s="8">
        <f t="shared" si="77"/>
        <v>13.510000000000002</v>
      </c>
      <c r="J394" s="8">
        <f t="shared" si="77"/>
        <v>18.510000000000002</v>
      </c>
      <c r="K394" s="8">
        <f t="shared" si="77"/>
        <v>23.51</v>
      </c>
      <c r="L394" s="8">
        <f t="shared" si="77"/>
        <v>33.510000000000005</v>
      </c>
      <c r="M394" s="8">
        <f t="shared" si="73"/>
        <v>0</v>
      </c>
      <c r="N394" s="8">
        <f t="shared" si="77"/>
        <v>0</v>
      </c>
      <c r="O394" s="8">
        <f t="shared" si="77"/>
        <v>0</v>
      </c>
      <c r="P394" s="8">
        <f t="shared" si="77"/>
        <v>0</v>
      </c>
      <c r="Q394" s="8">
        <f t="shared" si="77"/>
        <v>0</v>
      </c>
      <c r="R394" s="8">
        <f t="shared" si="77"/>
        <v>0</v>
      </c>
      <c r="S394" s="21">
        <f t="shared" si="75"/>
        <v>18</v>
      </c>
      <c r="T394" s="19">
        <f>VLOOKUP($B394,Gas!$B$3:$E$2506,2)</f>
        <v>2.2799999999999998</v>
      </c>
      <c r="U394" s="20">
        <f t="shared" si="76"/>
        <v>7.2324561403508767</v>
      </c>
      <c r="V394" s="5">
        <f>VLOOKUP($B394,Gas!$B$3:$E$2506,4)</f>
        <v>0.32824226507220261</v>
      </c>
    </row>
    <row r="395" spans="1:22" x14ac:dyDescent="0.2">
      <c r="A395" s="9">
        <f t="shared" si="49"/>
        <v>18</v>
      </c>
      <c r="B395" s="1">
        <v>36328</v>
      </c>
      <c r="C395" s="2">
        <v>16.97</v>
      </c>
      <c r="D395" s="4">
        <f t="shared" si="74"/>
        <v>2.869294267462753E-2</v>
      </c>
      <c r="E395" s="100">
        <f t="shared" si="72"/>
        <v>11.459640616328793</v>
      </c>
      <c r="F395" s="5"/>
      <c r="G395" s="8">
        <f t="shared" si="77"/>
        <v>3.0300000000000011</v>
      </c>
      <c r="H395" s="8">
        <f t="shared" si="77"/>
        <v>8.0300000000000011</v>
      </c>
      <c r="I395" s="8">
        <f t="shared" si="77"/>
        <v>13.030000000000001</v>
      </c>
      <c r="J395" s="8">
        <f t="shared" si="77"/>
        <v>18.03</v>
      </c>
      <c r="K395" s="8">
        <f t="shared" si="77"/>
        <v>23.03</v>
      </c>
      <c r="L395" s="8">
        <f t="shared" si="77"/>
        <v>33.03</v>
      </c>
      <c r="M395" s="8">
        <f t="shared" si="73"/>
        <v>0</v>
      </c>
      <c r="N395" s="8">
        <f t="shared" si="77"/>
        <v>0</v>
      </c>
      <c r="O395" s="8">
        <f t="shared" si="77"/>
        <v>0</v>
      </c>
      <c r="P395" s="8">
        <f t="shared" si="77"/>
        <v>0</v>
      </c>
      <c r="Q395" s="8">
        <f t="shared" si="77"/>
        <v>0</v>
      </c>
      <c r="R395" s="8">
        <f t="shared" si="77"/>
        <v>0</v>
      </c>
      <c r="S395" s="21">
        <f t="shared" si="75"/>
        <v>18</v>
      </c>
      <c r="T395" s="19">
        <f>VLOOKUP($B395,Gas!$B$3:$E$2506,2)</f>
        <v>2.2749999999999999</v>
      </c>
      <c r="U395" s="20">
        <f t="shared" si="76"/>
        <v>7.4593406593406595</v>
      </c>
      <c r="V395" s="5">
        <f>VLOOKUP($B395,Gas!$B$3:$E$2506,4)</f>
        <v>0.32803842660508903</v>
      </c>
    </row>
    <row r="396" spans="1:22" x14ac:dyDescent="0.2">
      <c r="A396" s="9">
        <f t="shared" si="49"/>
        <v>18</v>
      </c>
      <c r="B396" s="1">
        <v>36329</v>
      </c>
      <c r="C396" s="2">
        <v>15.49</v>
      </c>
      <c r="D396" s="4">
        <f t="shared" si="74"/>
        <v>-9.1252424817357583E-2</v>
      </c>
      <c r="E396" s="100">
        <f t="shared" si="72"/>
        <v>11.458115724695983</v>
      </c>
      <c r="F396" s="5"/>
      <c r="G396" s="8">
        <f t="shared" si="77"/>
        <v>4.51</v>
      </c>
      <c r="H396" s="8">
        <f t="shared" si="77"/>
        <v>9.51</v>
      </c>
      <c r="I396" s="8">
        <f t="shared" si="77"/>
        <v>14.51</v>
      </c>
      <c r="J396" s="8">
        <f t="shared" si="77"/>
        <v>19.509999999999998</v>
      </c>
      <c r="K396" s="8">
        <f t="shared" si="77"/>
        <v>24.509999999999998</v>
      </c>
      <c r="L396" s="8">
        <f t="shared" si="77"/>
        <v>34.51</v>
      </c>
      <c r="M396" s="8">
        <f t="shared" si="73"/>
        <v>0</v>
      </c>
      <c r="N396" s="8">
        <f t="shared" si="77"/>
        <v>0</v>
      </c>
      <c r="O396" s="8">
        <f t="shared" si="77"/>
        <v>0</v>
      </c>
      <c r="P396" s="8">
        <f t="shared" si="77"/>
        <v>0</v>
      </c>
      <c r="Q396" s="8">
        <f t="shared" si="77"/>
        <v>0</v>
      </c>
      <c r="R396" s="8">
        <f t="shared" si="77"/>
        <v>0</v>
      </c>
      <c r="S396" s="21">
        <f t="shared" si="75"/>
        <v>18</v>
      </c>
      <c r="T396" s="19">
        <f>VLOOKUP($B396,Gas!$B$3:$E$2506,2)</f>
        <v>2.2400000000000002</v>
      </c>
      <c r="U396" s="20">
        <f t="shared" si="76"/>
        <v>6.9151785714285712</v>
      </c>
      <c r="V396" s="5">
        <f>VLOOKUP($B396,Gas!$B$3:$E$2506,4)</f>
        <v>0.17506305623242352</v>
      </c>
    </row>
    <row r="397" spans="1:22" x14ac:dyDescent="0.2">
      <c r="A397" s="9">
        <f t="shared" si="49"/>
        <v>18</v>
      </c>
      <c r="B397" s="1">
        <v>36332</v>
      </c>
      <c r="C397" s="2">
        <v>20.59</v>
      </c>
      <c r="D397" s="4">
        <f t="shared" si="74"/>
        <v>0.28461086661092078</v>
      </c>
      <c r="E397" s="100">
        <f t="shared" si="72"/>
        <v>9.9804792743999524</v>
      </c>
      <c r="F397" s="5"/>
      <c r="G397" s="8">
        <f t="shared" si="77"/>
        <v>0</v>
      </c>
      <c r="H397" s="8">
        <f t="shared" si="77"/>
        <v>4.41</v>
      </c>
      <c r="I397" s="8">
        <f t="shared" si="77"/>
        <v>9.41</v>
      </c>
      <c r="J397" s="8">
        <f t="shared" si="77"/>
        <v>14.41</v>
      </c>
      <c r="K397" s="8">
        <f t="shared" si="77"/>
        <v>19.41</v>
      </c>
      <c r="L397" s="8">
        <f t="shared" si="77"/>
        <v>29.41</v>
      </c>
      <c r="M397" s="8">
        <f t="shared" si="73"/>
        <v>0</v>
      </c>
      <c r="N397" s="8">
        <f t="shared" si="77"/>
        <v>0</v>
      </c>
      <c r="O397" s="8">
        <f t="shared" si="77"/>
        <v>0</v>
      </c>
      <c r="P397" s="8">
        <f t="shared" si="77"/>
        <v>0</v>
      </c>
      <c r="Q397" s="8">
        <f t="shared" si="77"/>
        <v>0</v>
      </c>
      <c r="R397" s="8">
        <f t="shared" si="77"/>
        <v>0</v>
      </c>
      <c r="S397" s="21">
        <f t="shared" si="75"/>
        <v>18</v>
      </c>
      <c r="T397" s="19">
        <f>VLOOKUP($B397,Gas!$B$3:$E$2506,2)</f>
        <v>2.2349999999999999</v>
      </c>
      <c r="U397" s="20">
        <f t="shared" si="76"/>
        <v>9.2125279642058171</v>
      </c>
      <c r="V397" s="5">
        <f>VLOOKUP($B397,Gas!$B$3:$E$2506,4)</f>
        <v>0.17562894473388915</v>
      </c>
    </row>
    <row r="398" spans="1:22" x14ac:dyDescent="0.2">
      <c r="A398" s="9">
        <f t="shared" si="49"/>
        <v>18</v>
      </c>
      <c r="B398" s="1">
        <v>36333</v>
      </c>
      <c r="C398" s="2">
        <v>25.57</v>
      </c>
      <c r="D398" s="4">
        <f t="shared" si="74"/>
        <v>0.21661426826339714</v>
      </c>
      <c r="E398" s="100">
        <f t="shared" si="72"/>
        <v>5.72797165535387</v>
      </c>
      <c r="F398" s="5"/>
      <c r="G398" s="8">
        <f t="shared" si="77"/>
        <v>0</v>
      </c>
      <c r="H398" s="8">
        <f t="shared" si="77"/>
        <v>0</v>
      </c>
      <c r="I398" s="8">
        <f t="shared" si="77"/>
        <v>4.43</v>
      </c>
      <c r="J398" s="8">
        <f t="shared" si="77"/>
        <v>9.43</v>
      </c>
      <c r="K398" s="8">
        <f t="shared" si="77"/>
        <v>14.43</v>
      </c>
      <c r="L398" s="8">
        <f t="shared" si="77"/>
        <v>24.43</v>
      </c>
      <c r="M398" s="8">
        <f t="shared" si="73"/>
        <v>0.57000000000000028</v>
      </c>
      <c r="N398" s="8">
        <f t="shared" si="77"/>
        <v>0</v>
      </c>
      <c r="O398" s="8">
        <f t="shared" si="77"/>
        <v>0</v>
      </c>
      <c r="P398" s="8">
        <f t="shared" si="77"/>
        <v>0</v>
      </c>
      <c r="Q398" s="8">
        <f t="shared" si="77"/>
        <v>0</v>
      </c>
      <c r="R398" s="8">
        <f t="shared" si="77"/>
        <v>0</v>
      </c>
      <c r="S398" s="21">
        <f t="shared" si="75"/>
        <v>18</v>
      </c>
      <c r="T398" s="19">
        <f>VLOOKUP($B398,Gas!$B$3:$E$2506,2)</f>
        <v>2.2149999999999999</v>
      </c>
      <c r="U398" s="20">
        <f t="shared" si="76"/>
        <v>11.544018058690746</v>
      </c>
      <c r="V398" s="5">
        <f>VLOOKUP($B398,Gas!$B$3:$E$2506,4)</f>
        <v>0.10136559995416977</v>
      </c>
    </row>
    <row r="399" spans="1:22" x14ac:dyDescent="0.2">
      <c r="A399" s="9">
        <f t="shared" si="49"/>
        <v>18</v>
      </c>
      <c r="B399" s="1">
        <v>36334</v>
      </c>
      <c r="C399" s="2">
        <v>29.76</v>
      </c>
      <c r="D399" s="4">
        <f t="shared" si="74"/>
        <v>0.151745420661796</v>
      </c>
      <c r="E399" s="100">
        <f t="shared" si="72"/>
        <v>5.7737255323721621</v>
      </c>
      <c r="F399" s="5"/>
      <c r="G399" s="8">
        <f t="shared" si="77"/>
        <v>0</v>
      </c>
      <c r="H399" s="8">
        <f t="shared" si="77"/>
        <v>0</v>
      </c>
      <c r="I399" s="8">
        <f t="shared" si="77"/>
        <v>0.23999999999999844</v>
      </c>
      <c r="J399" s="8">
        <f t="shared" si="77"/>
        <v>5.2399999999999984</v>
      </c>
      <c r="K399" s="8">
        <f t="shared" si="77"/>
        <v>10.239999999999998</v>
      </c>
      <c r="L399" s="8">
        <f t="shared" si="77"/>
        <v>20.239999999999998</v>
      </c>
      <c r="M399" s="8">
        <f t="shared" si="73"/>
        <v>4.7600000000000016</v>
      </c>
      <c r="N399" s="8">
        <f t="shared" si="77"/>
        <v>0</v>
      </c>
      <c r="O399" s="8">
        <f t="shared" si="77"/>
        <v>0</v>
      </c>
      <c r="P399" s="8">
        <f t="shared" si="77"/>
        <v>0</v>
      </c>
      <c r="Q399" s="8">
        <f t="shared" si="77"/>
        <v>0</v>
      </c>
      <c r="R399" s="8">
        <f t="shared" si="77"/>
        <v>0</v>
      </c>
      <c r="S399" s="21">
        <f t="shared" si="75"/>
        <v>18</v>
      </c>
      <c r="T399" s="19">
        <f>VLOOKUP($B399,Gas!$B$3:$E$2506,2)</f>
        <v>2.2200000000000002</v>
      </c>
      <c r="U399" s="20">
        <f t="shared" si="76"/>
        <v>13.405405405405405</v>
      </c>
      <c r="V399" s="5">
        <f>VLOOKUP($B399,Gas!$B$3:$E$2506,4)</f>
        <v>0.10577791953603644</v>
      </c>
    </row>
    <row r="400" spans="1:22" x14ac:dyDescent="0.2">
      <c r="A400" s="9">
        <f t="shared" si="49"/>
        <v>18</v>
      </c>
      <c r="B400" s="1">
        <v>36335</v>
      </c>
      <c r="C400" s="2">
        <v>28.52</v>
      </c>
      <c r="D400" s="4">
        <f t="shared" si="74"/>
        <v>-4.2559614418796007E-2</v>
      </c>
      <c r="E400" s="100">
        <f t="shared" si="72"/>
        <v>5.2157141455290486</v>
      </c>
      <c r="F400" s="5"/>
      <c r="G400" s="8">
        <f t="shared" si="77"/>
        <v>0</v>
      </c>
      <c r="H400" s="8">
        <f t="shared" si="77"/>
        <v>0</v>
      </c>
      <c r="I400" s="8">
        <f t="shared" si="77"/>
        <v>1.4800000000000004</v>
      </c>
      <c r="J400" s="8">
        <f t="shared" si="77"/>
        <v>6.48</v>
      </c>
      <c r="K400" s="8">
        <f t="shared" si="77"/>
        <v>11.48</v>
      </c>
      <c r="L400" s="8">
        <f t="shared" si="77"/>
        <v>21.48</v>
      </c>
      <c r="M400" s="8">
        <f t="shared" si="73"/>
        <v>3.5199999999999996</v>
      </c>
      <c r="N400" s="8">
        <f t="shared" si="77"/>
        <v>0</v>
      </c>
      <c r="O400" s="8">
        <f t="shared" si="77"/>
        <v>0</v>
      </c>
      <c r="P400" s="8">
        <f t="shared" si="77"/>
        <v>0</v>
      </c>
      <c r="Q400" s="8">
        <f t="shared" si="77"/>
        <v>0</v>
      </c>
      <c r="R400" s="8">
        <f t="shared" si="77"/>
        <v>0</v>
      </c>
      <c r="S400" s="21">
        <f t="shared" si="75"/>
        <v>18</v>
      </c>
      <c r="T400" s="19">
        <f>VLOOKUP($B400,Gas!$B$3:$E$2506,2)</f>
        <v>2.2450000000000001</v>
      </c>
      <c r="U400" s="20">
        <f t="shared" si="76"/>
        <v>12.703786191536748</v>
      </c>
      <c r="V400" s="5">
        <f>VLOOKUP($B400,Gas!$B$3:$E$2506,4)</f>
        <v>0.13848823315337161</v>
      </c>
    </row>
    <row r="401" spans="1:22" x14ac:dyDescent="0.2">
      <c r="A401" s="9">
        <f t="shared" si="49"/>
        <v>18</v>
      </c>
      <c r="B401" s="1">
        <v>36336</v>
      </c>
      <c r="C401" s="2">
        <v>26.12</v>
      </c>
      <c r="D401" s="4">
        <f t="shared" si="74"/>
        <v>-8.7904291137864868E-2</v>
      </c>
      <c r="E401" s="100">
        <f t="shared" si="72"/>
        <v>3.6166154148325473</v>
      </c>
      <c r="F401" s="5"/>
      <c r="G401" s="8">
        <f t="shared" si="77"/>
        <v>0</v>
      </c>
      <c r="H401" s="8">
        <f t="shared" si="77"/>
        <v>0</v>
      </c>
      <c r="I401" s="8">
        <f t="shared" si="77"/>
        <v>3.879999999999999</v>
      </c>
      <c r="J401" s="8">
        <f t="shared" si="77"/>
        <v>8.879999999999999</v>
      </c>
      <c r="K401" s="8">
        <f t="shared" si="77"/>
        <v>13.879999999999999</v>
      </c>
      <c r="L401" s="8">
        <f t="shared" si="77"/>
        <v>23.88</v>
      </c>
      <c r="M401" s="8">
        <f t="shared" si="73"/>
        <v>1.120000000000001</v>
      </c>
      <c r="N401" s="8">
        <f t="shared" si="77"/>
        <v>0</v>
      </c>
      <c r="O401" s="8">
        <f t="shared" si="77"/>
        <v>0</v>
      </c>
      <c r="P401" s="8">
        <f t="shared" si="77"/>
        <v>0</v>
      </c>
      <c r="Q401" s="8">
        <f t="shared" si="77"/>
        <v>0</v>
      </c>
      <c r="R401" s="8">
        <f t="shared" si="77"/>
        <v>0</v>
      </c>
      <c r="S401" s="21">
        <f t="shared" si="75"/>
        <v>18</v>
      </c>
      <c r="T401" s="19">
        <f>VLOOKUP($B401,Gas!$B$3:$E$2506,2)</f>
        <v>2.2549999999999999</v>
      </c>
      <c r="U401" s="20">
        <f t="shared" si="76"/>
        <v>11.583148558758316</v>
      </c>
      <c r="V401" s="5">
        <f>VLOOKUP($B401,Gas!$B$3:$E$2506,4)</f>
        <v>0.14500586651790678</v>
      </c>
    </row>
    <row r="402" spans="1:22" x14ac:dyDescent="0.2">
      <c r="A402" s="9">
        <f t="shared" si="49"/>
        <v>18</v>
      </c>
      <c r="B402" s="1">
        <v>36339</v>
      </c>
      <c r="C402" s="2">
        <v>71.540000000000006</v>
      </c>
      <c r="D402" s="4">
        <f t="shared" si="74"/>
        <v>1.0075554294226414</v>
      </c>
      <c r="E402" s="100">
        <f t="shared" si="72"/>
        <v>5.9456056130303914</v>
      </c>
      <c r="F402" s="5"/>
      <c r="G402" s="8">
        <f t="shared" si="77"/>
        <v>0</v>
      </c>
      <c r="H402" s="8">
        <f t="shared" si="77"/>
        <v>0</v>
      </c>
      <c r="I402" s="8">
        <f t="shared" si="77"/>
        <v>0</v>
      </c>
      <c r="J402" s="8">
        <f t="shared" si="77"/>
        <v>0</v>
      </c>
      <c r="K402" s="8">
        <f t="shared" si="77"/>
        <v>0</v>
      </c>
      <c r="L402" s="8">
        <f t="shared" si="77"/>
        <v>0</v>
      </c>
      <c r="M402" s="8">
        <f t="shared" si="73"/>
        <v>46.540000000000006</v>
      </c>
      <c r="N402" s="8">
        <f t="shared" si="77"/>
        <v>41.540000000000006</v>
      </c>
      <c r="O402" s="8">
        <f t="shared" si="77"/>
        <v>36.540000000000006</v>
      </c>
      <c r="P402" s="8">
        <f t="shared" si="77"/>
        <v>31.540000000000006</v>
      </c>
      <c r="Q402" s="8">
        <f t="shared" si="77"/>
        <v>21.540000000000006</v>
      </c>
      <c r="R402" s="8">
        <f t="shared" si="77"/>
        <v>0</v>
      </c>
      <c r="S402" s="21">
        <f t="shared" si="75"/>
        <v>18</v>
      </c>
      <c r="T402" s="19">
        <f>VLOOKUP($B402,Gas!$B$3:$E$2506,2)</f>
        <v>2.27</v>
      </c>
      <c r="U402" s="20">
        <f t="shared" si="76"/>
        <v>31.515418502202646</v>
      </c>
      <c r="V402" s="5">
        <f>VLOOKUP($B402,Gas!$B$3:$E$2506,4)</f>
        <v>0.10313693092844146</v>
      </c>
    </row>
    <row r="403" spans="1:22" x14ac:dyDescent="0.2">
      <c r="A403" s="9">
        <f t="shared" si="49"/>
        <v>18</v>
      </c>
      <c r="B403" s="1">
        <v>36340</v>
      </c>
      <c r="C403" s="2">
        <v>29.33</v>
      </c>
      <c r="D403" s="4">
        <f t="shared" si="74"/>
        <v>-0.89164585084151216</v>
      </c>
      <c r="E403" s="100">
        <f t="shared" si="72"/>
        <v>7.4174643318573041</v>
      </c>
      <c r="F403" s="5"/>
      <c r="G403" s="8">
        <f t="shared" si="77"/>
        <v>0</v>
      </c>
      <c r="H403" s="8">
        <f t="shared" si="77"/>
        <v>0</v>
      </c>
      <c r="I403" s="8">
        <f t="shared" si="77"/>
        <v>0.67000000000000171</v>
      </c>
      <c r="J403" s="8">
        <f t="shared" si="77"/>
        <v>5.6700000000000017</v>
      </c>
      <c r="K403" s="8">
        <f t="shared" si="77"/>
        <v>10.670000000000002</v>
      </c>
      <c r="L403" s="8">
        <f t="shared" si="77"/>
        <v>20.67</v>
      </c>
      <c r="M403" s="8">
        <f t="shared" si="73"/>
        <v>4.3299999999999983</v>
      </c>
      <c r="N403" s="8">
        <f t="shared" si="77"/>
        <v>0</v>
      </c>
      <c r="O403" s="8">
        <f t="shared" si="77"/>
        <v>0</v>
      </c>
      <c r="P403" s="8">
        <f t="shared" si="77"/>
        <v>0</v>
      </c>
      <c r="Q403" s="8">
        <f t="shared" si="77"/>
        <v>0</v>
      </c>
      <c r="R403" s="8">
        <f t="shared" si="77"/>
        <v>0</v>
      </c>
      <c r="S403" s="21">
        <f t="shared" si="75"/>
        <v>18</v>
      </c>
      <c r="T403" s="19">
        <f>VLOOKUP($B403,Gas!$B$3:$E$2506,2)</f>
        <v>2.25</v>
      </c>
      <c r="U403" s="20">
        <f t="shared" si="76"/>
        <v>13.035555555555554</v>
      </c>
      <c r="V403" s="5">
        <f>VLOOKUP($B403,Gas!$B$3:$E$2506,4)</f>
        <v>0.11894201751987998</v>
      </c>
    </row>
    <row r="404" spans="1:22" x14ac:dyDescent="0.2">
      <c r="A404" s="9">
        <f t="shared" si="49"/>
        <v>18</v>
      </c>
      <c r="B404" s="1">
        <v>36341</v>
      </c>
      <c r="C404" s="2">
        <v>25.31</v>
      </c>
      <c r="D404" s="4">
        <f t="shared" si="74"/>
        <v>-0.14741130843232692</v>
      </c>
      <c r="E404" s="100">
        <f t="shared" si="72"/>
        <v>7.4222157998752358</v>
      </c>
      <c r="F404" s="5"/>
      <c r="G404" s="8">
        <f t="shared" si="77"/>
        <v>0</v>
      </c>
      <c r="H404" s="8">
        <f t="shared" si="77"/>
        <v>0</v>
      </c>
      <c r="I404" s="8">
        <f t="shared" si="77"/>
        <v>4.6900000000000013</v>
      </c>
      <c r="J404" s="8">
        <f t="shared" si="77"/>
        <v>9.6900000000000013</v>
      </c>
      <c r="K404" s="8">
        <f t="shared" si="77"/>
        <v>14.690000000000001</v>
      </c>
      <c r="L404" s="8">
        <f t="shared" si="77"/>
        <v>24.69</v>
      </c>
      <c r="M404" s="8">
        <f t="shared" si="73"/>
        <v>0.30999999999999872</v>
      </c>
      <c r="N404" s="8">
        <f t="shared" si="77"/>
        <v>0</v>
      </c>
      <c r="O404" s="8">
        <f t="shared" si="77"/>
        <v>0</v>
      </c>
      <c r="P404" s="8">
        <f t="shared" si="77"/>
        <v>0</v>
      </c>
      <c r="Q404" s="8">
        <f t="shared" si="77"/>
        <v>0</v>
      </c>
      <c r="R404" s="8">
        <f t="shared" si="77"/>
        <v>0</v>
      </c>
      <c r="S404" s="21">
        <f t="shared" si="75"/>
        <v>18</v>
      </c>
      <c r="T404" s="19">
        <f>VLOOKUP($B404,Gas!$B$3:$E$2506,2)</f>
        <v>2.3149999999999999</v>
      </c>
      <c r="U404" s="20">
        <f t="shared" si="76"/>
        <v>10.93304535637149</v>
      </c>
      <c r="V404" s="5">
        <f>VLOOKUP($B404,Gas!$B$3:$E$2506,4)</f>
        <v>0.20544214925556911</v>
      </c>
    </row>
    <row r="405" spans="1:22" x14ac:dyDescent="0.2">
      <c r="A405" s="9">
        <f t="shared" si="49"/>
        <v>19</v>
      </c>
      <c r="B405" s="1">
        <v>36342</v>
      </c>
      <c r="C405" s="2">
        <v>28.85</v>
      </c>
      <c r="D405" s="4">
        <f t="shared" si="74"/>
        <v>0.13091041839707596</v>
      </c>
      <c r="E405" s="100">
        <f t="shared" si="72"/>
        <v>7.4343886300555226</v>
      </c>
      <c r="F405" s="2"/>
      <c r="G405" s="8">
        <f t="shared" si="77"/>
        <v>0</v>
      </c>
      <c r="H405" s="8">
        <f t="shared" si="77"/>
        <v>0</v>
      </c>
      <c r="I405" s="8">
        <f t="shared" si="77"/>
        <v>1.1499999999999986</v>
      </c>
      <c r="J405" s="8">
        <f t="shared" si="77"/>
        <v>6.1499999999999986</v>
      </c>
      <c r="K405" s="8">
        <f t="shared" si="77"/>
        <v>11.149999999999999</v>
      </c>
      <c r="L405" s="8">
        <f t="shared" si="77"/>
        <v>21.15</v>
      </c>
      <c r="M405" s="8">
        <f t="shared" si="73"/>
        <v>3.8500000000000014</v>
      </c>
      <c r="N405" s="8">
        <f t="shared" si="77"/>
        <v>0</v>
      </c>
      <c r="O405" s="8">
        <f t="shared" si="77"/>
        <v>0</v>
      </c>
      <c r="P405" s="8">
        <f t="shared" si="77"/>
        <v>0</v>
      </c>
      <c r="Q405" s="8">
        <f t="shared" si="77"/>
        <v>0</v>
      </c>
      <c r="R405" s="8">
        <f t="shared" si="77"/>
        <v>0</v>
      </c>
      <c r="S405" s="21">
        <f t="shared" si="75"/>
        <v>19</v>
      </c>
      <c r="T405" s="19">
        <f>VLOOKUP($B405,Gas!$B$3:$E$2506,2)</f>
        <v>2.3149999999999999</v>
      </c>
      <c r="U405" s="20">
        <f t="shared" si="76"/>
        <v>12.4622030237581</v>
      </c>
      <c r="V405" s="5">
        <f>VLOOKUP($B405,Gas!$B$3:$E$2506,4)</f>
        <v>0.20544214925556911</v>
      </c>
    </row>
    <row r="406" spans="1:22" x14ac:dyDescent="0.2">
      <c r="A406" s="9">
        <f t="shared" si="49"/>
        <v>19</v>
      </c>
      <c r="B406" s="1">
        <v>36343</v>
      </c>
      <c r="C406" s="2">
        <v>30.48</v>
      </c>
      <c r="D406" s="4">
        <f t="shared" ref="D406:D447" si="78">LN(C406/C405)</f>
        <v>5.4960737864336841E-2</v>
      </c>
      <c r="E406" s="100">
        <f t="shared" si="72"/>
        <v>7.3913664033120048</v>
      </c>
      <c r="F406" s="2"/>
      <c r="G406" s="8">
        <f t="shared" ref="G406:R406" si="79">IF(G$1="P",MAX(0,G$2-$C406),IF(G$1="C",MAX(0,$C406-G$2)))</f>
        <v>0</v>
      </c>
      <c r="H406" s="8">
        <f t="shared" si="79"/>
        <v>0</v>
      </c>
      <c r="I406" s="8">
        <f t="shared" si="79"/>
        <v>0</v>
      </c>
      <c r="J406" s="8">
        <f t="shared" si="79"/>
        <v>4.5199999999999996</v>
      </c>
      <c r="K406" s="8">
        <f t="shared" si="79"/>
        <v>9.52</v>
      </c>
      <c r="L406" s="8">
        <f t="shared" si="79"/>
        <v>19.52</v>
      </c>
      <c r="M406" s="8">
        <f t="shared" si="73"/>
        <v>5.48</v>
      </c>
      <c r="N406" s="8">
        <f t="shared" si="79"/>
        <v>0.48000000000000043</v>
      </c>
      <c r="O406" s="8">
        <f t="shared" si="79"/>
        <v>0</v>
      </c>
      <c r="P406" s="8">
        <f t="shared" si="79"/>
        <v>0</v>
      </c>
      <c r="Q406" s="8">
        <f t="shared" si="79"/>
        <v>0</v>
      </c>
      <c r="R406" s="8">
        <f t="shared" si="79"/>
        <v>0</v>
      </c>
      <c r="S406" s="21">
        <f t="shared" si="75"/>
        <v>19</v>
      </c>
      <c r="T406" s="19">
        <f>VLOOKUP($B406,Gas!$B$3:$E$2506,2)</f>
        <v>2.2850000000000001</v>
      </c>
      <c r="U406" s="20">
        <f t="shared" si="76"/>
        <v>13.339168490153172</v>
      </c>
      <c r="V406" s="5">
        <f>VLOOKUP($B406,Gas!$B$3:$E$2506,4)</f>
        <v>0.21660937226019622</v>
      </c>
    </row>
    <row r="407" spans="1:22" x14ac:dyDescent="0.2">
      <c r="A407" s="9">
        <f t="shared" si="49"/>
        <v>19</v>
      </c>
      <c r="B407" s="1">
        <v>36347</v>
      </c>
      <c r="C407" s="2">
        <v>183</v>
      </c>
      <c r="D407" s="4">
        <f t="shared" si="78"/>
        <v>1.7924154220229753</v>
      </c>
      <c r="E407" s="100">
        <f t="shared" si="72"/>
        <v>11.38596306713645</v>
      </c>
      <c r="F407" s="2"/>
      <c r="G407" s="8">
        <f t="shared" ref="G407:R423" si="80">IF(G$1="P",MAX(0,G$2-$C407),IF(G$1="C",MAX(0,$C407-G$2)))</f>
        <v>0</v>
      </c>
      <c r="H407" s="8">
        <f t="shared" si="80"/>
        <v>0</v>
      </c>
      <c r="I407" s="8">
        <f t="shared" si="80"/>
        <v>0</v>
      </c>
      <c r="J407" s="8">
        <f t="shared" si="80"/>
        <v>0</v>
      </c>
      <c r="K407" s="8">
        <f t="shared" si="80"/>
        <v>0</v>
      </c>
      <c r="L407" s="8">
        <f t="shared" si="80"/>
        <v>0</v>
      </c>
      <c r="M407" s="8">
        <f t="shared" si="73"/>
        <v>158</v>
      </c>
      <c r="N407" s="8">
        <f t="shared" si="80"/>
        <v>153</v>
      </c>
      <c r="O407" s="8">
        <f t="shared" si="80"/>
        <v>148</v>
      </c>
      <c r="P407" s="8">
        <f t="shared" si="80"/>
        <v>143</v>
      </c>
      <c r="Q407" s="8">
        <f t="shared" si="80"/>
        <v>133</v>
      </c>
      <c r="R407" s="8">
        <f t="shared" si="80"/>
        <v>82.999989999999997</v>
      </c>
      <c r="S407" s="21">
        <f t="shared" si="75"/>
        <v>19</v>
      </c>
      <c r="T407" s="19">
        <f>VLOOKUP($B407,Gas!$B$3:$E$2506,2)</f>
        <v>2.2650000000000001</v>
      </c>
      <c r="U407" s="20">
        <f t="shared" si="76"/>
        <v>80.794701986754959</v>
      </c>
      <c r="V407" s="5">
        <f>VLOOKUP($B407,Gas!$B$3:$E$2506,4)</f>
        <v>0.21467330024298625</v>
      </c>
    </row>
    <row r="408" spans="1:22" x14ac:dyDescent="0.2">
      <c r="A408" s="9">
        <f t="shared" ref="A408:A533" si="81">MONTH(B408)+(YEAR(B408)-1998)*12</f>
        <v>19</v>
      </c>
      <c r="B408" s="1">
        <v>36348</v>
      </c>
      <c r="C408" s="2">
        <v>102.96</v>
      </c>
      <c r="D408" s="4">
        <f t="shared" si="78"/>
        <v>-0.57514558955354989</v>
      </c>
      <c r="E408" s="100">
        <f t="shared" si="72"/>
        <v>12.057934691392321</v>
      </c>
      <c r="F408" s="2"/>
      <c r="G408" s="8">
        <f t="shared" si="80"/>
        <v>0</v>
      </c>
      <c r="H408" s="8">
        <f t="shared" si="80"/>
        <v>0</v>
      </c>
      <c r="I408" s="8">
        <f t="shared" si="80"/>
        <v>0</v>
      </c>
      <c r="J408" s="8">
        <f t="shared" si="80"/>
        <v>0</v>
      </c>
      <c r="K408" s="8">
        <f t="shared" si="80"/>
        <v>0</v>
      </c>
      <c r="L408" s="8">
        <f t="shared" si="80"/>
        <v>0</v>
      </c>
      <c r="M408" s="8">
        <f t="shared" si="73"/>
        <v>77.959999999999994</v>
      </c>
      <c r="N408" s="8">
        <f t="shared" si="80"/>
        <v>72.959999999999994</v>
      </c>
      <c r="O408" s="8">
        <f t="shared" si="80"/>
        <v>67.959999999999994</v>
      </c>
      <c r="P408" s="8">
        <f t="shared" si="80"/>
        <v>62.959999999999994</v>
      </c>
      <c r="Q408" s="8">
        <f t="shared" si="80"/>
        <v>52.959999999999994</v>
      </c>
      <c r="R408" s="8">
        <f t="shared" si="80"/>
        <v>2.9599899999999906</v>
      </c>
      <c r="S408" s="21">
        <f t="shared" si="75"/>
        <v>19</v>
      </c>
      <c r="T408" s="19">
        <f>VLOOKUP($B408,Gas!$B$3:$E$2506,2)</f>
        <v>2.2799999999999998</v>
      </c>
      <c r="U408" s="20">
        <f t="shared" si="76"/>
        <v>45.15789473684211</v>
      </c>
      <c r="V408" s="5">
        <f>VLOOKUP($B408,Gas!$B$3:$E$2506,4)</f>
        <v>0.21861599332892065</v>
      </c>
    </row>
    <row r="409" spans="1:22" x14ac:dyDescent="0.2">
      <c r="A409" s="9">
        <f t="shared" si="81"/>
        <v>19</v>
      </c>
      <c r="B409" s="1">
        <v>36349</v>
      </c>
      <c r="C409" s="2">
        <v>41.36</v>
      </c>
      <c r="D409" s="4">
        <f t="shared" si="78"/>
        <v>-0.91202633308769754</v>
      </c>
      <c r="E409" s="100">
        <f t="shared" si="72"/>
        <v>13.150972381506184</v>
      </c>
      <c r="F409" s="2"/>
      <c r="G409" s="8">
        <f t="shared" si="80"/>
        <v>0</v>
      </c>
      <c r="H409" s="8">
        <f t="shared" si="80"/>
        <v>0</v>
      </c>
      <c r="I409" s="8">
        <f t="shared" si="80"/>
        <v>0</v>
      </c>
      <c r="J409" s="8">
        <f t="shared" si="80"/>
        <v>0</v>
      </c>
      <c r="K409" s="8">
        <f t="shared" si="80"/>
        <v>0</v>
      </c>
      <c r="L409" s="8">
        <f t="shared" si="80"/>
        <v>8.64</v>
      </c>
      <c r="M409" s="8">
        <f t="shared" si="73"/>
        <v>16.36</v>
      </c>
      <c r="N409" s="8">
        <f t="shared" si="80"/>
        <v>11.36</v>
      </c>
      <c r="O409" s="8">
        <f t="shared" si="80"/>
        <v>6.3599999999999994</v>
      </c>
      <c r="P409" s="8">
        <f t="shared" si="80"/>
        <v>1.3599999999999994</v>
      </c>
      <c r="Q409" s="8">
        <f t="shared" si="80"/>
        <v>0</v>
      </c>
      <c r="R409" s="8">
        <f t="shared" si="80"/>
        <v>0</v>
      </c>
      <c r="S409" s="21">
        <f t="shared" si="75"/>
        <v>19</v>
      </c>
      <c r="T409" s="19">
        <f>VLOOKUP($B409,Gas!$B$3:$E$2506,2)</f>
        <v>2.1949999999999998</v>
      </c>
      <c r="U409" s="20">
        <f t="shared" si="76"/>
        <v>18.842824601366743</v>
      </c>
      <c r="V409" s="5">
        <f>VLOOKUP($B409,Gas!$B$3:$E$2506,4)</f>
        <v>0.31911631978133864</v>
      </c>
    </row>
    <row r="410" spans="1:22" x14ac:dyDescent="0.2">
      <c r="A410" s="9">
        <f t="shared" si="81"/>
        <v>19</v>
      </c>
      <c r="B410" s="1">
        <v>36350</v>
      </c>
      <c r="C410" s="2">
        <v>31.31</v>
      </c>
      <c r="D410" s="4">
        <f t="shared" si="78"/>
        <v>-0.27837669486185934</v>
      </c>
      <c r="E410" s="100">
        <f t="shared" si="72"/>
        <v>13.241114180802079</v>
      </c>
      <c r="F410" s="2"/>
      <c r="G410" s="8">
        <f t="shared" si="80"/>
        <v>0</v>
      </c>
      <c r="H410" s="8">
        <f t="shared" si="80"/>
        <v>0</v>
      </c>
      <c r="I410" s="8">
        <f t="shared" si="80"/>
        <v>0</v>
      </c>
      <c r="J410" s="8">
        <f t="shared" si="80"/>
        <v>3.6900000000000013</v>
      </c>
      <c r="K410" s="8">
        <f t="shared" si="80"/>
        <v>8.6900000000000013</v>
      </c>
      <c r="L410" s="8">
        <f t="shared" si="80"/>
        <v>18.690000000000001</v>
      </c>
      <c r="M410" s="8">
        <f t="shared" si="73"/>
        <v>6.3099999999999987</v>
      </c>
      <c r="N410" s="8">
        <f t="shared" si="80"/>
        <v>1.3099999999999987</v>
      </c>
      <c r="O410" s="8">
        <f t="shared" si="80"/>
        <v>0</v>
      </c>
      <c r="P410" s="8">
        <f t="shared" si="80"/>
        <v>0</v>
      </c>
      <c r="Q410" s="8">
        <f t="shared" si="80"/>
        <v>0</v>
      </c>
      <c r="R410" s="8">
        <f t="shared" si="80"/>
        <v>0</v>
      </c>
      <c r="S410" s="21">
        <f t="shared" si="75"/>
        <v>19</v>
      </c>
      <c r="T410" s="19">
        <f>VLOOKUP($B410,Gas!$B$3:$E$2506,2)</f>
        <v>2.19</v>
      </c>
      <c r="U410" s="20">
        <f t="shared" si="76"/>
        <v>14.296803652968036</v>
      </c>
      <c r="V410" s="5">
        <f>VLOOKUP($B410,Gas!$B$3:$E$2506,4)</f>
        <v>0.31699397462741319</v>
      </c>
    </row>
    <row r="411" spans="1:22" x14ac:dyDescent="0.2">
      <c r="A411" s="9">
        <f t="shared" si="81"/>
        <v>19</v>
      </c>
      <c r="B411" s="1">
        <v>36353</v>
      </c>
      <c r="C411" s="2">
        <v>22.43</v>
      </c>
      <c r="D411" s="4">
        <f t="shared" si="78"/>
        <v>-0.3335381868061974</v>
      </c>
      <c r="E411" s="100">
        <f t="shared" si="72"/>
        <v>13.347750356796555</v>
      </c>
      <c r="F411" s="2"/>
      <c r="G411" s="8">
        <f t="shared" si="80"/>
        <v>0</v>
      </c>
      <c r="H411" s="8">
        <f t="shared" si="80"/>
        <v>2.5700000000000003</v>
      </c>
      <c r="I411" s="8">
        <f t="shared" si="80"/>
        <v>7.57</v>
      </c>
      <c r="J411" s="8">
        <f t="shared" si="80"/>
        <v>12.57</v>
      </c>
      <c r="K411" s="8">
        <f t="shared" si="80"/>
        <v>17.57</v>
      </c>
      <c r="L411" s="8">
        <f t="shared" si="80"/>
        <v>27.57</v>
      </c>
      <c r="M411" s="8">
        <f t="shared" si="73"/>
        <v>0</v>
      </c>
      <c r="N411" s="8">
        <f t="shared" si="80"/>
        <v>0</v>
      </c>
      <c r="O411" s="8">
        <f t="shared" si="80"/>
        <v>0</v>
      </c>
      <c r="P411" s="8">
        <f t="shared" si="80"/>
        <v>0</v>
      </c>
      <c r="Q411" s="8">
        <f t="shared" si="80"/>
        <v>0</v>
      </c>
      <c r="R411" s="8">
        <f t="shared" si="80"/>
        <v>0</v>
      </c>
      <c r="S411" s="21">
        <f t="shared" si="75"/>
        <v>19</v>
      </c>
      <c r="T411" s="19">
        <f>VLOOKUP($B411,Gas!$B$3:$E$2506,2)</f>
        <v>2.15</v>
      </c>
      <c r="U411" s="20">
        <f t="shared" si="76"/>
        <v>10.432558139534883</v>
      </c>
      <c r="V411" s="5">
        <f>VLOOKUP($B411,Gas!$B$3:$E$2506,4)</f>
        <v>0.24978909114667172</v>
      </c>
    </row>
    <row r="412" spans="1:22" x14ac:dyDescent="0.2">
      <c r="A412" s="9">
        <f t="shared" si="81"/>
        <v>19</v>
      </c>
      <c r="B412" s="1">
        <v>36354</v>
      </c>
      <c r="C412" s="2">
        <v>18.37</v>
      </c>
      <c r="D412" s="4">
        <f t="shared" si="78"/>
        <v>-0.19968044930508264</v>
      </c>
      <c r="E412" s="100">
        <f t="shared" si="72"/>
        <v>12.083089008823132</v>
      </c>
      <c r="F412" s="2"/>
      <c r="G412" s="8">
        <f t="shared" si="80"/>
        <v>1.629999999999999</v>
      </c>
      <c r="H412" s="8">
        <f t="shared" si="80"/>
        <v>6.629999999999999</v>
      </c>
      <c r="I412" s="8">
        <f t="shared" si="80"/>
        <v>11.629999999999999</v>
      </c>
      <c r="J412" s="8">
        <f t="shared" si="80"/>
        <v>16.63</v>
      </c>
      <c r="K412" s="8">
        <f t="shared" si="80"/>
        <v>21.63</v>
      </c>
      <c r="L412" s="8">
        <f t="shared" si="80"/>
        <v>31.63</v>
      </c>
      <c r="M412" s="8">
        <f t="shared" si="73"/>
        <v>0</v>
      </c>
      <c r="N412" s="8">
        <f t="shared" si="80"/>
        <v>0</v>
      </c>
      <c r="O412" s="8">
        <f t="shared" si="80"/>
        <v>0</v>
      </c>
      <c r="P412" s="8">
        <f t="shared" si="80"/>
        <v>0</v>
      </c>
      <c r="Q412" s="8">
        <f t="shared" si="80"/>
        <v>0</v>
      </c>
      <c r="R412" s="8">
        <f t="shared" si="80"/>
        <v>0</v>
      </c>
      <c r="S412" s="21">
        <f t="shared" si="75"/>
        <v>19</v>
      </c>
      <c r="T412" s="19">
        <f>VLOOKUP($B412,Gas!$B$3:$E$2506,2)</f>
        <v>2.1150000000000002</v>
      </c>
      <c r="U412" s="20">
        <f t="shared" si="76"/>
        <v>8.6855791962174944</v>
      </c>
      <c r="V412" s="5">
        <f>VLOOKUP($B412,Gas!$B$3:$E$2506,4)</f>
        <v>0.25726442267415517</v>
      </c>
    </row>
    <row r="413" spans="1:22" x14ac:dyDescent="0.2">
      <c r="A413" s="9">
        <f t="shared" si="81"/>
        <v>19</v>
      </c>
      <c r="B413" s="1">
        <v>36355</v>
      </c>
      <c r="C413" s="2">
        <v>20.59</v>
      </c>
      <c r="D413" s="4">
        <f t="shared" si="78"/>
        <v>0.11408662181266364</v>
      </c>
      <c r="E413" s="100">
        <f t="shared" si="72"/>
        <v>11.360674572518867</v>
      </c>
      <c r="F413" s="2"/>
      <c r="G413" s="8">
        <f t="shared" si="80"/>
        <v>0</v>
      </c>
      <c r="H413" s="8">
        <f t="shared" si="80"/>
        <v>4.41</v>
      </c>
      <c r="I413" s="8">
        <f t="shared" si="80"/>
        <v>9.41</v>
      </c>
      <c r="J413" s="8">
        <f t="shared" si="80"/>
        <v>14.41</v>
      </c>
      <c r="K413" s="8">
        <f t="shared" si="80"/>
        <v>19.41</v>
      </c>
      <c r="L413" s="8">
        <f t="shared" si="80"/>
        <v>29.41</v>
      </c>
      <c r="M413" s="8">
        <f t="shared" si="73"/>
        <v>0</v>
      </c>
      <c r="N413" s="8">
        <f t="shared" si="80"/>
        <v>0</v>
      </c>
      <c r="O413" s="8">
        <f t="shared" si="80"/>
        <v>0</v>
      </c>
      <c r="P413" s="8">
        <f t="shared" si="80"/>
        <v>0</v>
      </c>
      <c r="Q413" s="8">
        <f t="shared" si="80"/>
        <v>0</v>
      </c>
      <c r="R413" s="8">
        <f t="shared" si="80"/>
        <v>0</v>
      </c>
      <c r="S413" s="21">
        <f t="shared" si="75"/>
        <v>19</v>
      </c>
      <c r="T413" s="19">
        <f>VLOOKUP($B413,Gas!$B$3:$E$2506,2)</f>
        <v>2.1349999999999998</v>
      </c>
      <c r="U413" s="20">
        <f t="shared" si="76"/>
        <v>9.6440281030444979</v>
      </c>
      <c r="V413" s="5">
        <f>VLOOKUP($B413,Gas!$B$3:$E$2506,4)</f>
        <v>0.27321985884778177</v>
      </c>
    </row>
    <row r="414" spans="1:22" x14ac:dyDescent="0.2">
      <c r="A414" s="9">
        <f t="shared" si="81"/>
        <v>19</v>
      </c>
      <c r="B414" s="1">
        <v>36356</v>
      </c>
      <c r="C414" s="2">
        <v>29.3</v>
      </c>
      <c r="D414" s="4">
        <f t="shared" si="78"/>
        <v>0.35278199498332358</v>
      </c>
      <c r="E414" s="100">
        <f t="shared" si="72"/>
        <v>11.498112508558396</v>
      </c>
      <c r="F414" s="2"/>
      <c r="G414" s="8">
        <f t="shared" si="80"/>
        <v>0</v>
      </c>
      <c r="H414" s="8">
        <f t="shared" si="80"/>
        <v>0</v>
      </c>
      <c r="I414" s="8">
        <f t="shared" si="80"/>
        <v>0.69999999999999929</v>
      </c>
      <c r="J414" s="8">
        <f t="shared" si="80"/>
        <v>5.6999999999999993</v>
      </c>
      <c r="K414" s="8">
        <f t="shared" si="80"/>
        <v>10.7</v>
      </c>
      <c r="L414" s="8">
        <f t="shared" si="80"/>
        <v>20.7</v>
      </c>
      <c r="M414" s="8">
        <f t="shared" si="73"/>
        <v>4.3000000000000007</v>
      </c>
      <c r="N414" s="8">
        <f t="shared" si="80"/>
        <v>0</v>
      </c>
      <c r="O414" s="8">
        <f t="shared" si="80"/>
        <v>0</v>
      </c>
      <c r="P414" s="8">
        <f t="shared" si="80"/>
        <v>0</v>
      </c>
      <c r="Q414" s="8">
        <f t="shared" si="80"/>
        <v>0</v>
      </c>
      <c r="R414" s="8">
        <f t="shared" si="80"/>
        <v>0</v>
      </c>
      <c r="S414" s="21">
        <f t="shared" si="75"/>
        <v>19</v>
      </c>
      <c r="T414" s="19">
        <f>VLOOKUP($B414,Gas!$B$3:$E$2506,2)</f>
        <v>2.15</v>
      </c>
      <c r="U414" s="20">
        <f t="shared" si="76"/>
        <v>13.627906976744187</v>
      </c>
      <c r="V414" s="5">
        <f>VLOOKUP($B414,Gas!$B$3:$E$2506,4)</f>
        <v>0.2824797383969313</v>
      </c>
    </row>
    <row r="415" spans="1:22" x14ac:dyDescent="0.2">
      <c r="A415" s="9">
        <f t="shared" si="81"/>
        <v>19</v>
      </c>
      <c r="B415" s="1">
        <v>36357</v>
      </c>
      <c r="C415" s="2">
        <v>47.35</v>
      </c>
      <c r="D415" s="4">
        <f t="shared" si="78"/>
        <v>0.4799793036090656</v>
      </c>
      <c r="E415" s="100">
        <f t="shared" si="72"/>
        <v>11.726365208153148</v>
      </c>
      <c r="F415" s="2"/>
      <c r="G415" s="8">
        <f t="shared" si="80"/>
        <v>0</v>
      </c>
      <c r="H415" s="8">
        <f t="shared" si="80"/>
        <v>0</v>
      </c>
      <c r="I415" s="8">
        <f t="shared" si="80"/>
        <v>0</v>
      </c>
      <c r="J415" s="8">
        <f t="shared" si="80"/>
        <v>0</v>
      </c>
      <c r="K415" s="8">
        <f t="shared" si="80"/>
        <v>0</v>
      </c>
      <c r="L415" s="8">
        <f t="shared" si="80"/>
        <v>2.6499999999999986</v>
      </c>
      <c r="M415" s="8">
        <f t="shared" si="73"/>
        <v>22.35</v>
      </c>
      <c r="N415" s="8">
        <f t="shared" si="80"/>
        <v>17.350000000000001</v>
      </c>
      <c r="O415" s="8">
        <f t="shared" si="80"/>
        <v>12.350000000000001</v>
      </c>
      <c r="P415" s="8">
        <f t="shared" si="80"/>
        <v>7.3500000000000014</v>
      </c>
      <c r="Q415" s="8">
        <f t="shared" si="80"/>
        <v>0</v>
      </c>
      <c r="R415" s="8">
        <f t="shared" si="80"/>
        <v>0</v>
      </c>
      <c r="S415" s="21">
        <f t="shared" si="75"/>
        <v>19</v>
      </c>
      <c r="T415" s="19">
        <f>VLOOKUP($B415,Gas!$B$3:$E$2506,2)</f>
        <v>2.13</v>
      </c>
      <c r="U415" s="20">
        <f t="shared" si="76"/>
        <v>22.230046948356808</v>
      </c>
      <c r="V415" s="5">
        <f>VLOOKUP($B415,Gas!$B$3:$E$2506,4)</f>
        <v>0.28112793960802024</v>
      </c>
    </row>
    <row r="416" spans="1:22" x14ac:dyDescent="0.2">
      <c r="A416" s="9">
        <f t="shared" si="81"/>
        <v>19</v>
      </c>
      <c r="B416" s="1">
        <v>36360</v>
      </c>
      <c r="C416" s="2">
        <v>109.13</v>
      </c>
      <c r="D416" s="4">
        <f t="shared" si="78"/>
        <v>0.834973012492911</v>
      </c>
      <c r="E416" s="100">
        <f t="shared" si="72"/>
        <v>12.367407804134652</v>
      </c>
      <c r="F416" s="2"/>
      <c r="G416" s="8">
        <f t="shared" si="80"/>
        <v>0</v>
      </c>
      <c r="H416" s="8">
        <f t="shared" si="80"/>
        <v>0</v>
      </c>
      <c r="I416" s="8">
        <f t="shared" si="80"/>
        <v>0</v>
      </c>
      <c r="J416" s="8">
        <f t="shared" si="80"/>
        <v>0</v>
      </c>
      <c r="K416" s="8">
        <f t="shared" si="80"/>
        <v>0</v>
      </c>
      <c r="L416" s="8">
        <f t="shared" si="80"/>
        <v>0</v>
      </c>
      <c r="M416" s="8">
        <f t="shared" si="73"/>
        <v>84.13</v>
      </c>
      <c r="N416" s="8">
        <f t="shared" si="80"/>
        <v>79.13</v>
      </c>
      <c r="O416" s="8">
        <f t="shared" si="80"/>
        <v>74.13</v>
      </c>
      <c r="P416" s="8">
        <f t="shared" si="80"/>
        <v>69.13</v>
      </c>
      <c r="Q416" s="8">
        <f t="shared" si="80"/>
        <v>59.129999999999995</v>
      </c>
      <c r="R416" s="8">
        <f t="shared" si="80"/>
        <v>9.1299899999999923</v>
      </c>
      <c r="S416" s="21">
        <f t="shared" si="75"/>
        <v>19</v>
      </c>
      <c r="T416" s="19">
        <f>VLOOKUP($B416,Gas!$B$3:$E$2506,2)</f>
        <v>2.1749999999999998</v>
      </c>
      <c r="U416" s="20">
        <f t="shared" si="76"/>
        <v>50.174712643678163</v>
      </c>
      <c r="V416" s="5">
        <f>VLOOKUP($B416,Gas!$B$3:$E$2506,4)</f>
        <v>0.22663534543852135</v>
      </c>
    </row>
    <row r="417" spans="1:22" x14ac:dyDescent="0.2">
      <c r="A417" s="9">
        <f t="shared" si="81"/>
        <v>19</v>
      </c>
      <c r="B417" s="1">
        <v>36361</v>
      </c>
      <c r="C417" s="2">
        <v>78.22</v>
      </c>
      <c r="D417" s="4">
        <f t="shared" si="78"/>
        <v>-0.33301446279763042</v>
      </c>
      <c r="E417" s="100">
        <f t="shared" si="72"/>
        <v>8.3248028428271237</v>
      </c>
      <c r="F417" s="2"/>
      <c r="G417" s="8">
        <f t="shared" si="80"/>
        <v>0</v>
      </c>
      <c r="H417" s="8">
        <f t="shared" si="80"/>
        <v>0</v>
      </c>
      <c r="I417" s="8">
        <f t="shared" si="80"/>
        <v>0</v>
      </c>
      <c r="J417" s="8">
        <f t="shared" si="80"/>
        <v>0</v>
      </c>
      <c r="K417" s="8">
        <f t="shared" si="80"/>
        <v>0</v>
      </c>
      <c r="L417" s="8">
        <f t="shared" si="80"/>
        <v>0</v>
      </c>
      <c r="M417" s="8">
        <f t="shared" si="73"/>
        <v>53.22</v>
      </c>
      <c r="N417" s="8">
        <f t="shared" si="80"/>
        <v>48.22</v>
      </c>
      <c r="O417" s="8">
        <f t="shared" si="80"/>
        <v>43.22</v>
      </c>
      <c r="P417" s="8">
        <f t="shared" si="80"/>
        <v>38.22</v>
      </c>
      <c r="Q417" s="8">
        <f t="shared" si="80"/>
        <v>28.22</v>
      </c>
      <c r="R417" s="8">
        <f t="shared" si="80"/>
        <v>0</v>
      </c>
      <c r="S417" s="21">
        <f t="shared" si="75"/>
        <v>19</v>
      </c>
      <c r="T417" s="19">
        <f>VLOOKUP($B417,Gas!$B$3:$E$2506,2)</f>
        <v>2.1850000000000001</v>
      </c>
      <c r="U417" s="20">
        <f t="shared" si="76"/>
        <v>35.798627002288328</v>
      </c>
      <c r="V417" s="5">
        <f>VLOOKUP($B417,Gas!$B$3:$E$2506,4)</f>
        <v>0.19383027028522021</v>
      </c>
    </row>
    <row r="418" spans="1:22" x14ac:dyDescent="0.2">
      <c r="A418" s="9">
        <f t="shared" si="81"/>
        <v>19</v>
      </c>
      <c r="B418" s="1">
        <v>36362</v>
      </c>
      <c r="C418" s="2">
        <v>68.709999999999994</v>
      </c>
      <c r="D418" s="4">
        <f t="shared" si="78"/>
        <v>-0.12963062028438349</v>
      </c>
      <c r="E418" s="100">
        <f t="shared" si="72"/>
        <v>7.8824376968456269</v>
      </c>
      <c r="F418" s="2"/>
      <c r="G418" s="8">
        <f t="shared" si="80"/>
        <v>0</v>
      </c>
      <c r="H418" s="8">
        <f t="shared" si="80"/>
        <v>0</v>
      </c>
      <c r="I418" s="8">
        <f t="shared" si="80"/>
        <v>0</v>
      </c>
      <c r="J418" s="8">
        <f t="shared" si="80"/>
        <v>0</v>
      </c>
      <c r="K418" s="8">
        <f t="shared" si="80"/>
        <v>0</v>
      </c>
      <c r="L418" s="8">
        <f t="shared" si="80"/>
        <v>0</v>
      </c>
      <c r="M418" s="8">
        <f t="shared" si="73"/>
        <v>43.709999999999994</v>
      </c>
      <c r="N418" s="8">
        <f t="shared" si="80"/>
        <v>38.709999999999994</v>
      </c>
      <c r="O418" s="8">
        <f t="shared" si="80"/>
        <v>33.709999999999994</v>
      </c>
      <c r="P418" s="8">
        <f t="shared" si="80"/>
        <v>28.709999999999994</v>
      </c>
      <c r="Q418" s="8">
        <f t="shared" si="80"/>
        <v>18.709999999999994</v>
      </c>
      <c r="R418" s="8">
        <f t="shared" si="80"/>
        <v>0</v>
      </c>
      <c r="S418" s="21">
        <f t="shared" si="75"/>
        <v>19</v>
      </c>
      <c r="T418" s="19">
        <f>VLOOKUP($B418,Gas!$B$3:$E$2506,2)</f>
        <v>2.23</v>
      </c>
      <c r="U418" s="20">
        <f t="shared" si="76"/>
        <v>30.811659192825111</v>
      </c>
      <c r="V418" s="5">
        <f>VLOOKUP($B418,Gas!$B$3:$E$2506,4)</f>
        <v>0.2237604128128603</v>
      </c>
    </row>
    <row r="419" spans="1:22" x14ac:dyDescent="0.2">
      <c r="A419" s="9">
        <f t="shared" si="81"/>
        <v>19</v>
      </c>
      <c r="B419" s="1">
        <v>36363</v>
      </c>
      <c r="C419" s="2">
        <v>162.1</v>
      </c>
      <c r="D419" s="4">
        <f t="shared" si="78"/>
        <v>0.85831867969864584</v>
      </c>
      <c r="E419" s="100">
        <f t="shared" si="72"/>
        <v>7.4002443069471706</v>
      </c>
      <c r="F419" s="2"/>
      <c r="G419" s="8">
        <f t="shared" si="80"/>
        <v>0</v>
      </c>
      <c r="H419" s="8">
        <f t="shared" si="80"/>
        <v>0</v>
      </c>
      <c r="I419" s="8">
        <f t="shared" si="80"/>
        <v>0</v>
      </c>
      <c r="J419" s="8">
        <f t="shared" si="80"/>
        <v>0</v>
      </c>
      <c r="K419" s="8">
        <f t="shared" si="80"/>
        <v>0</v>
      </c>
      <c r="L419" s="8">
        <f t="shared" si="80"/>
        <v>0</v>
      </c>
      <c r="M419" s="8">
        <f t="shared" si="73"/>
        <v>137.1</v>
      </c>
      <c r="N419" s="8">
        <f t="shared" si="80"/>
        <v>132.1</v>
      </c>
      <c r="O419" s="8">
        <f t="shared" si="80"/>
        <v>127.1</v>
      </c>
      <c r="P419" s="8">
        <f t="shared" si="80"/>
        <v>122.1</v>
      </c>
      <c r="Q419" s="8">
        <f t="shared" si="80"/>
        <v>112.1</v>
      </c>
      <c r="R419" s="8">
        <f t="shared" si="80"/>
        <v>62.099989999999991</v>
      </c>
      <c r="S419" s="21">
        <f t="shared" si="75"/>
        <v>19</v>
      </c>
      <c r="T419" s="19">
        <f>VLOOKUP($B419,Gas!$B$3:$E$2506,2)</f>
        <v>2.2450000000000001</v>
      </c>
      <c r="U419" s="20">
        <f t="shared" si="76"/>
        <v>72.204899777282847</v>
      </c>
      <c r="V419" s="5">
        <f>VLOOKUP($B419,Gas!$B$3:$E$2506,4)</f>
        <v>0.2229855614491614</v>
      </c>
    </row>
    <row r="420" spans="1:22" x14ac:dyDescent="0.2">
      <c r="A420" s="9">
        <f t="shared" si="81"/>
        <v>19</v>
      </c>
      <c r="B420" s="1">
        <v>36364</v>
      </c>
      <c r="C420" s="2">
        <v>466.44</v>
      </c>
      <c r="D420" s="4">
        <f t="shared" si="78"/>
        <v>1.0569159659105016</v>
      </c>
      <c r="E420" s="100">
        <f t="shared" si="72"/>
        <v>8.2798152482403378</v>
      </c>
      <c r="F420" s="2"/>
      <c r="G420" s="8">
        <f t="shared" si="80"/>
        <v>0</v>
      </c>
      <c r="H420" s="8">
        <f t="shared" si="80"/>
        <v>0</v>
      </c>
      <c r="I420" s="8">
        <f t="shared" si="80"/>
        <v>0</v>
      </c>
      <c r="J420" s="8">
        <f t="shared" si="80"/>
        <v>0</v>
      </c>
      <c r="K420" s="8">
        <f t="shared" si="80"/>
        <v>0</v>
      </c>
      <c r="L420" s="8">
        <f t="shared" si="80"/>
        <v>0</v>
      </c>
      <c r="M420" s="8">
        <f t="shared" si="73"/>
        <v>441.44</v>
      </c>
      <c r="N420" s="8">
        <f t="shared" si="80"/>
        <v>436.44</v>
      </c>
      <c r="O420" s="8">
        <f t="shared" si="80"/>
        <v>431.44</v>
      </c>
      <c r="P420" s="8">
        <f t="shared" si="80"/>
        <v>426.44</v>
      </c>
      <c r="Q420" s="8">
        <f t="shared" si="80"/>
        <v>416.44</v>
      </c>
      <c r="R420" s="8">
        <f t="shared" si="80"/>
        <v>366.43998999999997</v>
      </c>
      <c r="S420" s="21">
        <f t="shared" si="75"/>
        <v>19</v>
      </c>
      <c r="T420" s="19">
        <f>VLOOKUP($B420,Gas!$B$3:$E$2506,2)</f>
        <v>2.3149999999999999</v>
      </c>
      <c r="U420" s="20">
        <f t="shared" si="76"/>
        <v>201.48596112311014</v>
      </c>
      <c r="V420" s="5">
        <f>VLOOKUP($B420,Gas!$B$3:$E$2506,4)</f>
        <v>0.2269432948680892</v>
      </c>
    </row>
    <row r="421" spans="1:22" x14ac:dyDescent="0.2">
      <c r="A421" s="9">
        <f t="shared" si="81"/>
        <v>19</v>
      </c>
      <c r="B421" s="1">
        <v>36367</v>
      </c>
      <c r="C421" s="2">
        <v>510</v>
      </c>
      <c r="D421" s="4">
        <f t="shared" si="78"/>
        <v>8.9281331066239367E-2</v>
      </c>
      <c r="E421" s="100">
        <f t="shared" si="72"/>
        <v>7.6710399324743088</v>
      </c>
      <c r="F421" s="2"/>
      <c r="G421" s="8">
        <f t="shared" si="80"/>
        <v>0</v>
      </c>
      <c r="H421" s="8">
        <f t="shared" si="80"/>
        <v>0</v>
      </c>
      <c r="I421" s="8">
        <f t="shared" si="80"/>
        <v>0</v>
      </c>
      <c r="J421" s="8">
        <f t="shared" si="80"/>
        <v>0</v>
      </c>
      <c r="K421" s="8">
        <f t="shared" si="80"/>
        <v>0</v>
      </c>
      <c r="L421" s="8">
        <f t="shared" si="80"/>
        <v>0</v>
      </c>
      <c r="M421" s="8">
        <f t="shared" si="73"/>
        <v>485</v>
      </c>
      <c r="N421" s="8">
        <f t="shared" si="80"/>
        <v>480</v>
      </c>
      <c r="O421" s="8">
        <f t="shared" si="80"/>
        <v>475</v>
      </c>
      <c r="P421" s="8">
        <f t="shared" si="80"/>
        <v>470</v>
      </c>
      <c r="Q421" s="8">
        <f t="shared" si="80"/>
        <v>460</v>
      </c>
      <c r="R421" s="8">
        <f t="shared" si="80"/>
        <v>409.99999000000003</v>
      </c>
      <c r="S421" s="21">
        <f t="shared" si="75"/>
        <v>19</v>
      </c>
      <c r="T421" s="19">
        <f>VLOOKUP($B421,Gas!$B$3:$E$2506,2)</f>
        <v>2.4300000000000002</v>
      </c>
      <c r="U421" s="20">
        <f t="shared" si="76"/>
        <v>209.87654320987653</v>
      </c>
      <c r="V421" s="5">
        <f>VLOOKUP($B421,Gas!$B$3:$E$2506,4)</f>
        <v>0.31685518321682926</v>
      </c>
    </row>
    <row r="422" spans="1:22" x14ac:dyDescent="0.2">
      <c r="A422" s="9">
        <f t="shared" si="81"/>
        <v>19</v>
      </c>
      <c r="B422" s="1">
        <v>36368</v>
      </c>
      <c r="C422" s="2">
        <v>538.29999999999995</v>
      </c>
      <c r="D422" s="4">
        <f t="shared" si="78"/>
        <v>5.4005299848540078E-2</v>
      </c>
      <c r="E422" s="100">
        <f t="shared" si="72"/>
        <v>7.2963460082002261</v>
      </c>
      <c r="F422" s="2"/>
      <c r="G422" s="8">
        <f t="shared" si="80"/>
        <v>0</v>
      </c>
      <c r="H422" s="8">
        <f t="shared" si="80"/>
        <v>0</v>
      </c>
      <c r="I422" s="8">
        <f t="shared" si="80"/>
        <v>0</v>
      </c>
      <c r="J422" s="8">
        <f t="shared" si="80"/>
        <v>0</v>
      </c>
      <c r="K422" s="8">
        <f t="shared" si="80"/>
        <v>0</v>
      </c>
      <c r="L422" s="8">
        <f t="shared" si="80"/>
        <v>0</v>
      </c>
      <c r="M422" s="8">
        <f t="shared" si="73"/>
        <v>513.29999999999995</v>
      </c>
      <c r="N422" s="8">
        <f t="shared" si="80"/>
        <v>508.29999999999995</v>
      </c>
      <c r="O422" s="8">
        <f t="shared" si="80"/>
        <v>503.29999999999995</v>
      </c>
      <c r="P422" s="8">
        <f t="shared" si="80"/>
        <v>498.29999999999995</v>
      </c>
      <c r="Q422" s="8">
        <f t="shared" si="80"/>
        <v>488.29999999999995</v>
      </c>
      <c r="R422" s="8">
        <f t="shared" si="80"/>
        <v>438.29998999999998</v>
      </c>
      <c r="S422" s="21">
        <f t="shared" si="75"/>
        <v>19</v>
      </c>
      <c r="T422" s="19">
        <f>VLOOKUP($B422,Gas!$B$3:$E$2506,2)</f>
        <v>2.54</v>
      </c>
      <c r="U422" s="20">
        <f t="shared" si="76"/>
        <v>211.9291338582677</v>
      </c>
      <c r="V422" s="5">
        <f>VLOOKUP($B422,Gas!$B$3:$E$2506,4)</f>
        <v>0.36738970641589447</v>
      </c>
    </row>
    <row r="423" spans="1:22" x14ac:dyDescent="0.2">
      <c r="A423" s="9">
        <f t="shared" si="81"/>
        <v>19</v>
      </c>
      <c r="B423" s="1">
        <v>36369</v>
      </c>
      <c r="C423" s="2">
        <v>192.83</v>
      </c>
      <c r="D423" s="4">
        <f t="shared" si="78"/>
        <v>-1.0266070538353977</v>
      </c>
      <c r="E423" s="100">
        <f t="shared" si="72"/>
        <v>9.9970711991137478</v>
      </c>
      <c r="F423" s="2"/>
      <c r="G423" s="8">
        <f t="shared" si="80"/>
        <v>0</v>
      </c>
      <c r="H423" s="8">
        <f t="shared" si="80"/>
        <v>0</v>
      </c>
      <c r="I423" s="8">
        <f t="shared" si="80"/>
        <v>0</v>
      </c>
      <c r="J423" s="8">
        <f t="shared" si="80"/>
        <v>0</v>
      </c>
      <c r="K423" s="8">
        <f t="shared" si="80"/>
        <v>0</v>
      </c>
      <c r="L423" s="8">
        <f t="shared" si="80"/>
        <v>0</v>
      </c>
      <c r="M423" s="8">
        <f t="shared" si="73"/>
        <v>167.83</v>
      </c>
      <c r="N423" s="8">
        <f t="shared" si="80"/>
        <v>162.83000000000001</v>
      </c>
      <c r="O423" s="8">
        <f t="shared" si="80"/>
        <v>157.83000000000001</v>
      </c>
      <c r="P423" s="8">
        <f t="shared" si="80"/>
        <v>152.83000000000001</v>
      </c>
      <c r="Q423" s="8">
        <f t="shared" si="80"/>
        <v>142.83000000000001</v>
      </c>
      <c r="R423" s="8">
        <f t="shared" si="80"/>
        <v>92.829990000000009</v>
      </c>
      <c r="S423" s="21">
        <f t="shared" si="75"/>
        <v>19</v>
      </c>
      <c r="T423" s="19">
        <f>VLOOKUP($B423,Gas!$B$3:$E$2506,2)</f>
        <v>2.5449999999999999</v>
      </c>
      <c r="U423" s="20">
        <f t="shared" si="76"/>
        <v>75.768172888015727</v>
      </c>
      <c r="V423" s="5">
        <f>VLOOKUP($B423,Gas!$B$3:$E$2506,4)</f>
        <v>0.36420019493987404</v>
      </c>
    </row>
    <row r="424" spans="1:22" x14ac:dyDescent="0.2">
      <c r="A424" s="9">
        <f t="shared" si="81"/>
        <v>19</v>
      </c>
      <c r="B424" s="1">
        <v>36370</v>
      </c>
      <c r="C424" s="2">
        <v>2016.68</v>
      </c>
      <c r="D424" s="4">
        <f t="shared" si="78"/>
        <v>2.3473989021736554</v>
      </c>
      <c r="E424" s="100">
        <f t="shared" si="72"/>
        <v>14.618743106618959</v>
      </c>
      <c r="F424" s="2"/>
      <c r="G424" s="8">
        <f t="shared" ref="G424:R439" si="82">IF(G$1="P",MAX(0,G$2-$C424),IF(G$1="C",MAX(0,$C424-G$2)))</f>
        <v>0</v>
      </c>
      <c r="H424" s="8">
        <f t="shared" si="82"/>
        <v>0</v>
      </c>
      <c r="I424" s="8">
        <f t="shared" si="82"/>
        <v>0</v>
      </c>
      <c r="J424" s="8">
        <f t="shared" si="82"/>
        <v>0</v>
      </c>
      <c r="K424" s="8">
        <f t="shared" si="82"/>
        <v>0</v>
      </c>
      <c r="L424" s="8">
        <f t="shared" si="82"/>
        <v>0</v>
      </c>
      <c r="M424" s="8">
        <f t="shared" si="73"/>
        <v>1991.68</v>
      </c>
      <c r="N424" s="8">
        <f t="shared" si="82"/>
        <v>1986.68</v>
      </c>
      <c r="O424" s="8">
        <f t="shared" si="82"/>
        <v>1981.68</v>
      </c>
      <c r="P424" s="8">
        <f t="shared" si="82"/>
        <v>1976.68</v>
      </c>
      <c r="Q424" s="8">
        <f t="shared" si="82"/>
        <v>1966.68</v>
      </c>
      <c r="R424" s="8">
        <f t="shared" si="82"/>
        <v>1916.6799900000001</v>
      </c>
      <c r="S424" s="21">
        <f t="shared" si="75"/>
        <v>19</v>
      </c>
      <c r="T424" s="19">
        <f>VLOOKUP($B424,Gas!$B$3:$E$2506,2)</f>
        <v>2.5750000000000002</v>
      </c>
      <c r="U424" s="20">
        <f t="shared" si="76"/>
        <v>783.17669902912621</v>
      </c>
      <c r="V424" s="5">
        <f>VLOOKUP($B424,Gas!$B$3:$E$2506,4)</f>
        <v>0.35031609586340029</v>
      </c>
    </row>
    <row r="425" spans="1:22" x14ac:dyDescent="0.2">
      <c r="A425" s="9">
        <f t="shared" si="81"/>
        <v>19</v>
      </c>
      <c r="B425" s="1">
        <v>36371</v>
      </c>
      <c r="C425" s="2">
        <v>1757.67</v>
      </c>
      <c r="D425" s="4">
        <f t="shared" si="78"/>
        <v>-0.13746352659097549</v>
      </c>
      <c r="E425" s="100">
        <f t="shared" si="72"/>
        <v>14.875804978253663</v>
      </c>
      <c r="F425" s="2"/>
      <c r="G425" s="8">
        <f t="shared" si="82"/>
        <v>0</v>
      </c>
      <c r="H425" s="8">
        <f t="shared" si="82"/>
        <v>0</v>
      </c>
      <c r="I425" s="8">
        <f t="shared" si="82"/>
        <v>0</v>
      </c>
      <c r="J425" s="8">
        <f t="shared" si="82"/>
        <v>0</v>
      </c>
      <c r="K425" s="8">
        <f t="shared" si="82"/>
        <v>0</v>
      </c>
      <c r="L425" s="8">
        <f t="shared" si="82"/>
        <v>0</v>
      </c>
      <c r="M425" s="8">
        <f t="shared" si="73"/>
        <v>1732.67</v>
      </c>
      <c r="N425" s="8">
        <f t="shared" si="82"/>
        <v>1727.67</v>
      </c>
      <c r="O425" s="8">
        <f t="shared" si="82"/>
        <v>1722.67</v>
      </c>
      <c r="P425" s="8">
        <f t="shared" si="82"/>
        <v>1717.67</v>
      </c>
      <c r="Q425" s="8">
        <f t="shared" si="82"/>
        <v>1707.67</v>
      </c>
      <c r="R425" s="8">
        <f t="shared" si="82"/>
        <v>1657.6699900000001</v>
      </c>
      <c r="S425" s="21">
        <f t="shared" si="75"/>
        <v>19</v>
      </c>
      <c r="T425" s="19">
        <f>VLOOKUP($B425,Gas!$B$3:$E$2506,2)</f>
        <v>2.665</v>
      </c>
      <c r="U425" s="20">
        <f t="shared" si="76"/>
        <v>659.53846153846155</v>
      </c>
      <c r="V425" s="5">
        <f>VLOOKUP($B425,Gas!$B$3:$E$2506,4)</f>
        <v>0.35408786449407748</v>
      </c>
    </row>
    <row r="426" spans="1:22" x14ac:dyDescent="0.2">
      <c r="A426" s="9">
        <f t="shared" si="81"/>
        <v>20</v>
      </c>
      <c r="B426" s="1">
        <v>36374</v>
      </c>
      <c r="C426" s="2">
        <v>305.13</v>
      </c>
      <c r="D426" s="4">
        <f t="shared" si="78"/>
        <v>-1.751006432008579</v>
      </c>
      <c r="E426" s="100">
        <f t="shared" si="72"/>
        <v>17.900789118791387</v>
      </c>
      <c r="F426" s="2"/>
      <c r="G426" s="8">
        <f t="shared" si="82"/>
        <v>0</v>
      </c>
      <c r="H426" s="8">
        <f t="shared" si="82"/>
        <v>0</v>
      </c>
      <c r="I426" s="8">
        <f t="shared" si="82"/>
        <v>0</v>
      </c>
      <c r="J426" s="8">
        <f t="shared" si="82"/>
        <v>0</v>
      </c>
      <c r="K426" s="8">
        <f t="shared" si="82"/>
        <v>0</v>
      </c>
      <c r="L426" s="8">
        <f t="shared" si="82"/>
        <v>0</v>
      </c>
      <c r="M426" s="8">
        <f t="shared" si="73"/>
        <v>280.13</v>
      </c>
      <c r="N426" s="8">
        <f t="shared" si="82"/>
        <v>275.13</v>
      </c>
      <c r="O426" s="8">
        <f t="shared" si="82"/>
        <v>270.13</v>
      </c>
      <c r="P426" s="8">
        <f t="shared" si="82"/>
        <v>265.13</v>
      </c>
      <c r="Q426" s="8">
        <f t="shared" si="82"/>
        <v>255.13</v>
      </c>
      <c r="R426" s="8">
        <f t="shared" si="82"/>
        <v>205.12998999999999</v>
      </c>
      <c r="S426" s="21">
        <f t="shared" si="75"/>
        <v>20</v>
      </c>
      <c r="T426" s="19">
        <f>VLOOKUP($B426,Gas!$B$3:$E$2506,2)</f>
        <v>2.57</v>
      </c>
      <c r="U426" s="20">
        <f t="shared" si="76"/>
        <v>118.72762645914398</v>
      </c>
      <c r="V426" s="5">
        <f>VLOOKUP($B426,Gas!$B$3:$E$2506,4)</f>
        <v>0.51527663297420045</v>
      </c>
    </row>
    <row r="427" spans="1:22" x14ac:dyDescent="0.2">
      <c r="A427" s="9">
        <f t="shared" si="81"/>
        <v>20</v>
      </c>
      <c r="B427" s="1">
        <v>36375</v>
      </c>
      <c r="C427" s="2">
        <v>37.85</v>
      </c>
      <c r="D427" s="4">
        <f t="shared" si="78"/>
        <v>-2.0871069354221565</v>
      </c>
      <c r="E427" s="100">
        <f t="shared" si="72"/>
        <v>20.972151263000157</v>
      </c>
      <c r="F427" s="2"/>
      <c r="G427" s="8">
        <f t="shared" si="82"/>
        <v>0</v>
      </c>
      <c r="H427" s="8">
        <f t="shared" si="82"/>
        <v>0</v>
      </c>
      <c r="I427" s="8">
        <f t="shared" si="82"/>
        <v>0</v>
      </c>
      <c r="J427" s="8">
        <f t="shared" si="82"/>
        <v>0</v>
      </c>
      <c r="K427" s="8">
        <f t="shared" si="82"/>
        <v>2.1499999999999986</v>
      </c>
      <c r="L427" s="8">
        <f t="shared" si="82"/>
        <v>12.149999999999999</v>
      </c>
      <c r="M427" s="8">
        <f t="shared" si="73"/>
        <v>12.850000000000001</v>
      </c>
      <c r="N427" s="8">
        <f t="shared" si="82"/>
        <v>7.8500000000000014</v>
      </c>
      <c r="O427" s="8">
        <f t="shared" si="82"/>
        <v>2.8500000000000014</v>
      </c>
      <c r="P427" s="8">
        <f t="shared" si="82"/>
        <v>0</v>
      </c>
      <c r="Q427" s="8">
        <f t="shared" si="82"/>
        <v>0</v>
      </c>
      <c r="R427" s="8">
        <f t="shared" si="82"/>
        <v>0</v>
      </c>
      <c r="S427" s="21">
        <f t="shared" si="75"/>
        <v>20</v>
      </c>
      <c r="T427" s="19">
        <f>VLOOKUP($B427,Gas!$B$3:$E$2506,2)</f>
        <v>2.5150000000000001</v>
      </c>
      <c r="U427" s="20">
        <f t="shared" si="76"/>
        <v>15.049701789264413</v>
      </c>
      <c r="V427" s="5">
        <f>VLOOKUP($B427,Gas!$B$3:$E$2506,4)</f>
        <v>0.47817962492087684</v>
      </c>
    </row>
    <row r="428" spans="1:22" x14ac:dyDescent="0.2">
      <c r="A428" s="9">
        <f t="shared" si="81"/>
        <v>20</v>
      </c>
      <c r="B428" s="1">
        <v>36376</v>
      </c>
      <c r="C428" s="2">
        <v>36.65</v>
      </c>
      <c r="D428" s="4">
        <f t="shared" si="78"/>
        <v>-3.2217551550797398E-2</v>
      </c>
      <c r="E428" s="100">
        <f t="shared" si="72"/>
        <v>20.970447388236604</v>
      </c>
      <c r="F428" s="2"/>
      <c r="G428" s="8">
        <f t="shared" si="82"/>
        <v>0</v>
      </c>
      <c r="H428" s="8">
        <f t="shared" si="82"/>
        <v>0</v>
      </c>
      <c r="I428" s="8">
        <f t="shared" si="82"/>
        <v>0</v>
      </c>
      <c r="J428" s="8">
        <f t="shared" si="82"/>
        <v>0</v>
      </c>
      <c r="K428" s="8">
        <f t="shared" si="82"/>
        <v>3.3500000000000014</v>
      </c>
      <c r="L428" s="8">
        <f t="shared" si="82"/>
        <v>13.350000000000001</v>
      </c>
      <c r="M428" s="8">
        <f t="shared" si="73"/>
        <v>11.649999999999999</v>
      </c>
      <c r="N428" s="8">
        <f t="shared" si="82"/>
        <v>6.6499999999999986</v>
      </c>
      <c r="O428" s="8">
        <f t="shared" si="82"/>
        <v>1.6499999999999986</v>
      </c>
      <c r="P428" s="8">
        <f t="shared" si="82"/>
        <v>0</v>
      </c>
      <c r="Q428" s="8">
        <f t="shared" si="82"/>
        <v>0</v>
      </c>
      <c r="R428" s="8">
        <f t="shared" si="82"/>
        <v>0</v>
      </c>
      <c r="S428" s="21">
        <f t="shared" si="75"/>
        <v>20</v>
      </c>
      <c r="T428" s="19">
        <f>VLOOKUP($B428,Gas!$B$3:$E$2506,2)</f>
        <v>2.6</v>
      </c>
      <c r="U428" s="20">
        <f t="shared" si="76"/>
        <v>14.096153846153845</v>
      </c>
      <c r="V428" s="5">
        <f>VLOOKUP($B428,Gas!$B$3:$E$2506,4)</f>
        <v>0.50961934348071403</v>
      </c>
    </row>
    <row r="429" spans="1:22" x14ac:dyDescent="0.2">
      <c r="A429" s="9">
        <f t="shared" si="81"/>
        <v>20</v>
      </c>
      <c r="B429" s="1">
        <v>36377</v>
      </c>
      <c r="C429" s="2">
        <v>31.34</v>
      </c>
      <c r="D429" s="4">
        <f t="shared" si="78"/>
        <v>-0.15651819140478565</v>
      </c>
      <c r="E429" s="100">
        <f t="shared" si="72"/>
        <v>20.336464437389413</v>
      </c>
      <c r="F429" s="2"/>
      <c r="G429" s="8">
        <f t="shared" si="82"/>
        <v>0</v>
      </c>
      <c r="H429" s="8">
        <f t="shared" si="82"/>
        <v>0</v>
      </c>
      <c r="I429" s="8">
        <f t="shared" si="82"/>
        <v>0</v>
      </c>
      <c r="J429" s="8">
        <f t="shared" si="82"/>
        <v>3.66</v>
      </c>
      <c r="K429" s="8">
        <f t="shared" si="82"/>
        <v>8.66</v>
      </c>
      <c r="L429" s="8">
        <f t="shared" si="82"/>
        <v>18.66</v>
      </c>
      <c r="M429" s="8">
        <f t="shared" si="73"/>
        <v>6.34</v>
      </c>
      <c r="N429" s="8">
        <f t="shared" si="82"/>
        <v>1.3399999999999999</v>
      </c>
      <c r="O429" s="8">
        <f t="shared" si="82"/>
        <v>0</v>
      </c>
      <c r="P429" s="8">
        <f t="shared" si="82"/>
        <v>0</v>
      </c>
      <c r="Q429" s="8">
        <f t="shared" si="82"/>
        <v>0</v>
      </c>
      <c r="R429" s="8">
        <f t="shared" si="82"/>
        <v>0</v>
      </c>
      <c r="S429" s="21">
        <f t="shared" si="75"/>
        <v>20</v>
      </c>
      <c r="T429" s="19">
        <f>VLOOKUP($B429,Gas!$B$3:$E$2506,2)</f>
        <v>2.6349999999999998</v>
      </c>
      <c r="U429" s="20">
        <f t="shared" si="76"/>
        <v>11.893738140417458</v>
      </c>
      <c r="V429" s="5">
        <f>VLOOKUP($B429,Gas!$B$3:$E$2506,4)</f>
        <v>0.50882623360496504</v>
      </c>
    </row>
    <row r="430" spans="1:22" x14ac:dyDescent="0.2">
      <c r="A430" s="9">
        <f t="shared" si="81"/>
        <v>20</v>
      </c>
      <c r="B430" s="1">
        <v>36378</v>
      </c>
      <c r="C430" s="2">
        <v>40.36</v>
      </c>
      <c r="D430" s="4">
        <f t="shared" si="78"/>
        <v>0.25294395855753343</v>
      </c>
      <c r="E430" s="100">
        <f t="shared" si="72"/>
        <v>19.369664220480917</v>
      </c>
      <c r="F430" s="2"/>
      <c r="G430" s="8">
        <f t="shared" si="82"/>
        <v>0</v>
      </c>
      <c r="H430" s="8">
        <f t="shared" si="82"/>
        <v>0</v>
      </c>
      <c r="I430" s="8">
        <f t="shared" si="82"/>
        <v>0</v>
      </c>
      <c r="J430" s="8">
        <f t="shared" si="82"/>
        <v>0</v>
      </c>
      <c r="K430" s="8">
        <f t="shared" si="82"/>
        <v>0</v>
      </c>
      <c r="L430" s="8">
        <f t="shared" si="82"/>
        <v>9.64</v>
      </c>
      <c r="M430" s="8">
        <f t="shared" si="73"/>
        <v>15.36</v>
      </c>
      <c r="N430" s="8">
        <f t="shared" si="82"/>
        <v>10.36</v>
      </c>
      <c r="O430" s="8">
        <f t="shared" si="82"/>
        <v>5.3599999999999994</v>
      </c>
      <c r="P430" s="8">
        <f t="shared" si="82"/>
        <v>0.35999999999999943</v>
      </c>
      <c r="Q430" s="8">
        <f t="shared" si="82"/>
        <v>0</v>
      </c>
      <c r="R430" s="8">
        <f t="shared" si="82"/>
        <v>0</v>
      </c>
      <c r="S430" s="21">
        <f t="shared" si="75"/>
        <v>20</v>
      </c>
      <c r="T430" s="19">
        <f>VLOOKUP($B430,Gas!$B$3:$E$2506,2)</f>
        <v>2.6549999999999998</v>
      </c>
      <c r="U430" s="20">
        <f t="shared" si="76"/>
        <v>15.2015065913371</v>
      </c>
      <c r="V430" s="5">
        <f>VLOOKUP($B430,Gas!$B$3:$E$2506,4)</f>
        <v>0.44764033537799908</v>
      </c>
    </row>
    <row r="431" spans="1:22" x14ac:dyDescent="0.2">
      <c r="A431" s="9">
        <f t="shared" si="81"/>
        <v>20</v>
      </c>
      <c r="B431" s="1">
        <v>36381</v>
      </c>
      <c r="C431" s="2">
        <v>42.44</v>
      </c>
      <c r="D431" s="4">
        <f t="shared" si="78"/>
        <v>5.0252118260374151E-2</v>
      </c>
      <c r="E431" s="100">
        <f t="shared" si="72"/>
        <v>19.351944161506033</v>
      </c>
      <c r="F431" s="2"/>
      <c r="G431" s="8">
        <f t="shared" si="82"/>
        <v>0</v>
      </c>
      <c r="H431" s="8">
        <f t="shared" si="82"/>
        <v>0</v>
      </c>
      <c r="I431" s="8">
        <f t="shared" si="82"/>
        <v>0</v>
      </c>
      <c r="J431" s="8">
        <f t="shared" si="82"/>
        <v>0</v>
      </c>
      <c r="K431" s="8">
        <f t="shared" si="82"/>
        <v>0</v>
      </c>
      <c r="L431" s="8">
        <f t="shared" si="82"/>
        <v>7.5600000000000023</v>
      </c>
      <c r="M431" s="8">
        <f t="shared" si="73"/>
        <v>17.439999999999998</v>
      </c>
      <c r="N431" s="8">
        <f t="shared" si="82"/>
        <v>12.439999999999998</v>
      </c>
      <c r="O431" s="8">
        <f t="shared" si="82"/>
        <v>7.4399999999999977</v>
      </c>
      <c r="P431" s="8">
        <f t="shared" si="82"/>
        <v>2.4399999999999977</v>
      </c>
      <c r="Q431" s="8">
        <f t="shared" si="82"/>
        <v>0</v>
      </c>
      <c r="R431" s="8">
        <f t="shared" si="82"/>
        <v>0</v>
      </c>
      <c r="S431" s="21">
        <f t="shared" si="75"/>
        <v>20</v>
      </c>
      <c r="T431" s="19">
        <f>VLOOKUP($B431,Gas!$B$3:$E$2506,2)</f>
        <v>2.6850000000000001</v>
      </c>
      <c r="U431" s="20">
        <f t="shared" si="76"/>
        <v>15.806331471135939</v>
      </c>
      <c r="V431" s="5">
        <f>VLOOKUP($B431,Gas!$B$3:$E$2506,4)</f>
        <v>0.3995445359301793</v>
      </c>
    </row>
    <row r="432" spans="1:22" x14ac:dyDescent="0.2">
      <c r="A432" s="9">
        <f t="shared" si="81"/>
        <v>20</v>
      </c>
      <c r="B432" s="1">
        <v>36382</v>
      </c>
      <c r="C432" s="2">
        <v>35.67</v>
      </c>
      <c r="D432" s="4">
        <f t="shared" si="78"/>
        <v>-0.1737813143749822</v>
      </c>
      <c r="E432" s="100">
        <f t="shared" si="72"/>
        <v>19.286396605140315</v>
      </c>
      <c r="F432" s="2"/>
      <c r="G432" s="8">
        <f t="shared" si="82"/>
        <v>0</v>
      </c>
      <c r="H432" s="8">
        <f t="shared" si="82"/>
        <v>0</v>
      </c>
      <c r="I432" s="8">
        <f t="shared" si="82"/>
        <v>0</v>
      </c>
      <c r="J432" s="8">
        <f t="shared" si="82"/>
        <v>0</v>
      </c>
      <c r="K432" s="8">
        <f t="shared" si="82"/>
        <v>4.3299999999999983</v>
      </c>
      <c r="L432" s="8">
        <f t="shared" si="82"/>
        <v>14.329999999999998</v>
      </c>
      <c r="M432" s="8">
        <f t="shared" si="73"/>
        <v>10.670000000000002</v>
      </c>
      <c r="N432" s="8">
        <f t="shared" si="82"/>
        <v>5.6700000000000017</v>
      </c>
      <c r="O432" s="8">
        <f t="shared" si="82"/>
        <v>0.67000000000000171</v>
      </c>
      <c r="P432" s="8">
        <f t="shared" si="82"/>
        <v>0</v>
      </c>
      <c r="Q432" s="8">
        <f t="shared" si="82"/>
        <v>0</v>
      </c>
      <c r="R432" s="8">
        <f t="shared" si="82"/>
        <v>0</v>
      </c>
      <c r="S432" s="21">
        <f t="shared" si="75"/>
        <v>20</v>
      </c>
      <c r="T432" s="19">
        <f>VLOOKUP($B432,Gas!$B$3:$E$2506,2)</f>
        <v>2.72</v>
      </c>
      <c r="U432" s="20">
        <f t="shared" si="76"/>
        <v>13.113970588235293</v>
      </c>
      <c r="V432" s="5">
        <f>VLOOKUP($B432,Gas!$B$3:$E$2506,4)</f>
        <v>0.26619845175847479</v>
      </c>
    </row>
    <row r="433" spans="1:22" x14ac:dyDescent="0.2">
      <c r="A433" s="9">
        <f t="shared" si="81"/>
        <v>20</v>
      </c>
      <c r="B433" s="1">
        <v>36383</v>
      </c>
      <c r="C433" s="2">
        <v>51.61</v>
      </c>
      <c r="D433" s="4">
        <f t="shared" si="78"/>
        <v>0.36940545278983561</v>
      </c>
      <c r="E433" s="100">
        <f t="shared" si="72"/>
        <v>19.029350013322869</v>
      </c>
      <c r="F433" s="2"/>
      <c r="G433" s="8">
        <f t="shared" si="82"/>
        <v>0</v>
      </c>
      <c r="H433" s="8">
        <f t="shared" si="82"/>
        <v>0</v>
      </c>
      <c r="I433" s="8">
        <f t="shared" si="82"/>
        <v>0</v>
      </c>
      <c r="J433" s="8">
        <f t="shared" si="82"/>
        <v>0</v>
      </c>
      <c r="K433" s="8">
        <f t="shared" si="82"/>
        <v>0</v>
      </c>
      <c r="L433" s="8">
        <f t="shared" si="82"/>
        <v>0</v>
      </c>
      <c r="M433" s="8">
        <f t="shared" si="73"/>
        <v>26.61</v>
      </c>
      <c r="N433" s="8">
        <f t="shared" si="82"/>
        <v>21.61</v>
      </c>
      <c r="O433" s="8">
        <f t="shared" si="82"/>
        <v>16.61</v>
      </c>
      <c r="P433" s="8">
        <f t="shared" si="82"/>
        <v>11.61</v>
      </c>
      <c r="Q433" s="8">
        <f t="shared" si="82"/>
        <v>1.6099999999999994</v>
      </c>
      <c r="R433" s="8">
        <f t="shared" si="82"/>
        <v>0</v>
      </c>
      <c r="S433" s="21">
        <f t="shared" si="75"/>
        <v>20</v>
      </c>
      <c r="T433" s="19">
        <f>VLOOKUP($B433,Gas!$B$3:$E$2506,2)</f>
        <v>2.77</v>
      </c>
      <c r="U433" s="20">
        <f t="shared" si="76"/>
        <v>18.63176895306859</v>
      </c>
      <c r="V433" s="5">
        <f>VLOOKUP($B433,Gas!$B$3:$E$2506,4)</f>
        <v>0.27560498167879705</v>
      </c>
    </row>
    <row r="434" spans="1:22" x14ac:dyDescent="0.2">
      <c r="A434" s="9">
        <f t="shared" si="81"/>
        <v>20</v>
      </c>
      <c r="B434" s="1">
        <v>36384</v>
      </c>
      <c r="C434" s="2">
        <v>61.24</v>
      </c>
      <c r="D434" s="4">
        <f t="shared" si="78"/>
        <v>0.17108511862884726</v>
      </c>
      <c r="E434" s="100">
        <f t="shared" si="72"/>
        <v>13.445175873793557</v>
      </c>
      <c r="F434" s="2"/>
      <c r="G434" s="8">
        <f t="shared" si="82"/>
        <v>0</v>
      </c>
      <c r="H434" s="8">
        <f t="shared" si="82"/>
        <v>0</v>
      </c>
      <c r="I434" s="8">
        <f t="shared" si="82"/>
        <v>0</v>
      </c>
      <c r="J434" s="8">
        <f t="shared" si="82"/>
        <v>0</v>
      </c>
      <c r="K434" s="8">
        <f t="shared" si="82"/>
        <v>0</v>
      </c>
      <c r="L434" s="8">
        <f t="shared" si="82"/>
        <v>0</v>
      </c>
      <c r="M434" s="8">
        <f t="shared" si="73"/>
        <v>36.24</v>
      </c>
      <c r="N434" s="8">
        <f t="shared" si="82"/>
        <v>31.240000000000002</v>
      </c>
      <c r="O434" s="8">
        <f t="shared" si="82"/>
        <v>26.240000000000002</v>
      </c>
      <c r="P434" s="8">
        <f t="shared" si="82"/>
        <v>21.240000000000002</v>
      </c>
      <c r="Q434" s="8">
        <f t="shared" si="82"/>
        <v>11.240000000000002</v>
      </c>
      <c r="R434" s="8">
        <f t="shared" si="82"/>
        <v>0</v>
      </c>
      <c r="S434" s="21">
        <f t="shared" si="75"/>
        <v>20</v>
      </c>
      <c r="T434" s="19">
        <f>VLOOKUP($B434,Gas!$B$3:$E$2506,2)</f>
        <v>2.7850000000000001</v>
      </c>
      <c r="U434" s="20">
        <f t="shared" si="76"/>
        <v>21.989228007181328</v>
      </c>
      <c r="V434" s="5">
        <f>VLOOKUP($B434,Gas!$B$3:$E$2506,4)</f>
        <v>0.27155090405539845</v>
      </c>
    </row>
    <row r="435" spans="1:22" x14ac:dyDescent="0.2">
      <c r="A435" s="9">
        <f t="shared" si="81"/>
        <v>20</v>
      </c>
      <c r="B435" s="1">
        <v>36385</v>
      </c>
      <c r="C435" s="2">
        <v>194.91</v>
      </c>
      <c r="D435" s="4">
        <f t="shared" si="78"/>
        <v>1.1577373427710662</v>
      </c>
      <c r="E435" s="100">
        <f t="shared" si="72"/>
        <v>15.426092644413409</v>
      </c>
      <c r="F435" s="2"/>
      <c r="G435" s="8">
        <f t="shared" si="82"/>
        <v>0</v>
      </c>
      <c r="H435" s="8">
        <f t="shared" si="82"/>
        <v>0</v>
      </c>
      <c r="I435" s="8">
        <f t="shared" si="82"/>
        <v>0</v>
      </c>
      <c r="J435" s="8">
        <f t="shared" si="82"/>
        <v>0</v>
      </c>
      <c r="K435" s="8">
        <f t="shared" si="82"/>
        <v>0</v>
      </c>
      <c r="L435" s="8">
        <f t="shared" si="82"/>
        <v>0</v>
      </c>
      <c r="M435" s="8">
        <f t="shared" si="73"/>
        <v>169.91</v>
      </c>
      <c r="N435" s="8">
        <f t="shared" si="82"/>
        <v>164.91</v>
      </c>
      <c r="O435" s="8">
        <f t="shared" si="82"/>
        <v>159.91</v>
      </c>
      <c r="P435" s="8">
        <f t="shared" si="82"/>
        <v>154.91</v>
      </c>
      <c r="Q435" s="8">
        <f t="shared" si="82"/>
        <v>144.91</v>
      </c>
      <c r="R435" s="8">
        <f t="shared" si="82"/>
        <v>94.909989999999993</v>
      </c>
      <c r="S435" s="21">
        <f t="shared" si="75"/>
        <v>20</v>
      </c>
      <c r="T435" s="19">
        <f>VLOOKUP($B435,Gas!$B$3:$E$2506,2)</f>
        <v>2.75</v>
      </c>
      <c r="U435" s="20">
        <f t="shared" si="76"/>
        <v>70.876363636363635</v>
      </c>
      <c r="V435" s="5">
        <f>VLOOKUP($B435,Gas!$B$3:$E$2506,4)</f>
        <v>0.23465620344710511</v>
      </c>
    </row>
    <row r="436" spans="1:22" x14ac:dyDescent="0.2">
      <c r="A436" s="9">
        <f t="shared" si="81"/>
        <v>20</v>
      </c>
      <c r="B436" s="1">
        <v>36388</v>
      </c>
      <c r="C436" s="2">
        <v>251.34</v>
      </c>
      <c r="D436" s="4">
        <f t="shared" si="78"/>
        <v>0.25426869062644919</v>
      </c>
      <c r="E436" s="100">
        <f t="shared" si="72"/>
        <v>12.958518256392754</v>
      </c>
      <c r="F436" s="2"/>
      <c r="G436" s="8">
        <f t="shared" si="82"/>
        <v>0</v>
      </c>
      <c r="H436" s="8">
        <f t="shared" si="82"/>
        <v>0</v>
      </c>
      <c r="I436" s="8">
        <f t="shared" si="82"/>
        <v>0</v>
      </c>
      <c r="J436" s="8">
        <f t="shared" si="82"/>
        <v>0</v>
      </c>
      <c r="K436" s="8">
        <f t="shared" si="82"/>
        <v>0</v>
      </c>
      <c r="L436" s="8">
        <f t="shared" si="82"/>
        <v>0</v>
      </c>
      <c r="M436" s="8">
        <f t="shared" si="73"/>
        <v>226.34</v>
      </c>
      <c r="N436" s="8">
        <f t="shared" si="82"/>
        <v>221.34</v>
      </c>
      <c r="O436" s="8">
        <f t="shared" si="82"/>
        <v>216.34</v>
      </c>
      <c r="P436" s="8">
        <f t="shared" si="82"/>
        <v>211.34</v>
      </c>
      <c r="Q436" s="8">
        <f t="shared" si="82"/>
        <v>201.34</v>
      </c>
      <c r="R436" s="8">
        <f t="shared" si="82"/>
        <v>151.33999</v>
      </c>
      <c r="S436" s="21">
        <f t="shared" si="75"/>
        <v>20</v>
      </c>
      <c r="T436" s="19">
        <f>VLOOKUP($B436,Gas!$B$3:$E$2506,2)</f>
        <v>2.71</v>
      </c>
      <c r="U436" s="20">
        <f t="shared" si="76"/>
        <v>92.745387453874542</v>
      </c>
      <c r="V436" s="5">
        <f>VLOOKUP($B436,Gas!$B$3:$E$2506,4)</f>
        <v>0.20012589345818796</v>
      </c>
    </row>
    <row r="437" spans="1:22" x14ac:dyDescent="0.2">
      <c r="A437" s="9">
        <f t="shared" si="81"/>
        <v>20</v>
      </c>
      <c r="B437" s="1">
        <v>36389</v>
      </c>
      <c r="C437" s="2">
        <v>109.35</v>
      </c>
      <c r="D437" s="4">
        <f t="shared" si="78"/>
        <v>-0.8322528570642217</v>
      </c>
      <c r="E437" s="100">
        <f t="shared" si="72"/>
        <v>7.9461201507198789</v>
      </c>
      <c r="F437" s="2"/>
      <c r="G437" s="8">
        <f t="shared" si="82"/>
        <v>0</v>
      </c>
      <c r="H437" s="8">
        <f t="shared" si="82"/>
        <v>0</v>
      </c>
      <c r="I437" s="8">
        <f t="shared" si="82"/>
        <v>0</v>
      </c>
      <c r="J437" s="8">
        <f t="shared" si="82"/>
        <v>0</v>
      </c>
      <c r="K437" s="8">
        <f t="shared" si="82"/>
        <v>0</v>
      </c>
      <c r="L437" s="8">
        <f t="shared" si="82"/>
        <v>0</v>
      </c>
      <c r="M437" s="8">
        <f t="shared" si="73"/>
        <v>84.35</v>
      </c>
      <c r="N437" s="8">
        <f t="shared" si="82"/>
        <v>79.349999999999994</v>
      </c>
      <c r="O437" s="8">
        <f t="shared" si="82"/>
        <v>74.349999999999994</v>
      </c>
      <c r="P437" s="8">
        <f t="shared" si="82"/>
        <v>69.349999999999994</v>
      </c>
      <c r="Q437" s="8">
        <f t="shared" si="82"/>
        <v>59.349999999999994</v>
      </c>
      <c r="R437" s="8">
        <f t="shared" si="82"/>
        <v>9.3499899999999911</v>
      </c>
      <c r="S437" s="21">
        <f t="shared" si="75"/>
        <v>20</v>
      </c>
      <c r="T437" s="19">
        <f>VLOOKUP($B437,Gas!$B$3:$E$2506,2)</f>
        <v>2.73</v>
      </c>
      <c r="U437" s="20">
        <f t="shared" si="76"/>
        <v>40.054945054945051</v>
      </c>
      <c r="V437" s="5">
        <f>VLOOKUP($B437,Gas!$B$3:$E$2506,4)</f>
        <v>0.19418443283678488</v>
      </c>
    </row>
    <row r="438" spans="1:22" x14ac:dyDescent="0.2">
      <c r="A438" s="9">
        <f t="shared" si="81"/>
        <v>20</v>
      </c>
      <c r="B438" s="1">
        <v>36390</v>
      </c>
      <c r="C438" s="2">
        <v>49.6</v>
      </c>
      <c r="D438" s="4">
        <f t="shared" si="78"/>
        <v>-0.79056291339189499</v>
      </c>
      <c r="E438" s="100">
        <f t="shared" ref="E438:E501" si="83">STDEV(D429:D438)*SQRT(trade_day)</f>
        <v>9.1293511220830226</v>
      </c>
      <c r="F438" s="2"/>
      <c r="G438" s="8">
        <f t="shared" si="82"/>
        <v>0</v>
      </c>
      <c r="H438" s="8">
        <f t="shared" si="82"/>
        <v>0</v>
      </c>
      <c r="I438" s="8">
        <f t="shared" si="82"/>
        <v>0</v>
      </c>
      <c r="J438" s="8">
        <f t="shared" si="82"/>
        <v>0</v>
      </c>
      <c r="K438" s="8">
        <f t="shared" si="82"/>
        <v>0</v>
      </c>
      <c r="L438" s="8">
        <f t="shared" si="82"/>
        <v>0.39999999999999858</v>
      </c>
      <c r="M438" s="8">
        <f t="shared" si="73"/>
        <v>24.6</v>
      </c>
      <c r="N438" s="8">
        <f t="shared" si="82"/>
        <v>19.600000000000001</v>
      </c>
      <c r="O438" s="8">
        <f t="shared" si="82"/>
        <v>14.600000000000001</v>
      </c>
      <c r="P438" s="8">
        <f t="shared" si="82"/>
        <v>9.6000000000000014</v>
      </c>
      <c r="Q438" s="8">
        <f t="shared" si="82"/>
        <v>0</v>
      </c>
      <c r="R438" s="8">
        <f t="shared" si="82"/>
        <v>0</v>
      </c>
      <c r="S438" s="21">
        <f t="shared" si="75"/>
        <v>20</v>
      </c>
      <c r="T438" s="19">
        <f>VLOOKUP($B438,Gas!$B$3:$E$2506,2)</f>
        <v>2.7</v>
      </c>
      <c r="U438" s="20">
        <f t="shared" si="76"/>
        <v>18.37037037037037</v>
      </c>
      <c r="V438" s="5">
        <f>VLOOKUP($B438,Gas!$B$3:$E$2506,4)</f>
        <v>0.20893509430590004</v>
      </c>
    </row>
    <row r="439" spans="1:22" x14ac:dyDescent="0.2">
      <c r="A439" s="9">
        <f t="shared" si="81"/>
        <v>20</v>
      </c>
      <c r="B439" s="1">
        <v>36391</v>
      </c>
      <c r="C439" s="2">
        <v>34.47</v>
      </c>
      <c r="D439" s="4">
        <f t="shared" si="78"/>
        <v>-0.36390145320210782</v>
      </c>
      <c r="E439" s="100">
        <f t="shared" si="83"/>
        <v>9.3044154815217972</v>
      </c>
      <c r="F439" s="2"/>
      <c r="G439" s="8">
        <f t="shared" si="82"/>
        <v>0</v>
      </c>
      <c r="H439" s="8">
        <f t="shared" si="82"/>
        <v>0</v>
      </c>
      <c r="I439" s="8">
        <f t="shared" si="82"/>
        <v>0</v>
      </c>
      <c r="J439" s="8">
        <f t="shared" si="82"/>
        <v>0.53000000000000114</v>
      </c>
      <c r="K439" s="8">
        <f t="shared" si="82"/>
        <v>5.5300000000000011</v>
      </c>
      <c r="L439" s="8">
        <f t="shared" si="82"/>
        <v>15.530000000000001</v>
      </c>
      <c r="M439" s="8">
        <f t="shared" si="73"/>
        <v>9.4699999999999989</v>
      </c>
      <c r="N439" s="8">
        <f t="shared" si="82"/>
        <v>4.4699999999999989</v>
      </c>
      <c r="O439" s="8">
        <f t="shared" si="82"/>
        <v>0</v>
      </c>
      <c r="P439" s="8">
        <f t="shared" si="82"/>
        <v>0</v>
      </c>
      <c r="Q439" s="8">
        <f t="shared" si="82"/>
        <v>0</v>
      </c>
      <c r="R439" s="8">
        <f t="shared" si="82"/>
        <v>0</v>
      </c>
      <c r="S439" s="21">
        <f t="shared" si="75"/>
        <v>20</v>
      </c>
      <c r="T439" s="19">
        <f>VLOOKUP($B439,Gas!$B$3:$E$2506,2)</f>
        <v>2.7450000000000001</v>
      </c>
      <c r="U439" s="20">
        <f t="shared" si="76"/>
        <v>12.557377049180326</v>
      </c>
      <c r="V439" s="5">
        <f>VLOOKUP($B439,Gas!$B$3:$E$2506,4)</f>
        <v>0.22995523165349355</v>
      </c>
    </row>
    <row r="440" spans="1:22" x14ac:dyDescent="0.2">
      <c r="A440" s="9">
        <f t="shared" si="81"/>
        <v>20</v>
      </c>
      <c r="B440" s="1">
        <v>36392</v>
      </c>
      <c r="C440" s="2">
        <v>33.74</v>
      </c>
      <c r="D440" s="4">
        <f t="shared" si="78"/>
        <v>-2.1405303410951631E-2</v>
      </c>
      <c r="E440" s="100">
        <f t="shared" si="83"/>
        <v>9.2056314075156536</v>
      </c>
      <c r="F440" s="2"/>
      <c r="G440" s="8">
        <f t="shared" ref="G440:R455" si="84">IF(G$1="P",MAX(0,G$2-$C440),IF(G$1="C",MAX(0,$C440-G$2)))</f>
        <v>0</v>
      </c>
      <c r="H440" s="8">
        <f t="shared" si="84"/>
        <v>0</v>
      </c>
      <c r="I440" s="8">
        <f t="shared" si="84"/>
        <v>0</v>
      </c>
      <c r="J440" s="8">
        <f t="shared" si="84"/>
        <v>1.259999999999998</v>
      </c>
      <c r="K440" s="8">
        <f t="shared" si="84"/>
        <v>6.259999999999998</v>
      </c>
      <c r="L440" s="8">
        <f t="shared" si="84"/>
        <v>16.259999999999998</v>
      </c>
      <c r="M440" s="8">
        <f t="shared" si="73"/>
        <v>8.740000000000002</v>
      </c>
      <c r="N440" s="8">
        <f t="shared" si="84"/>
        <v>3.740000000000002</v>
      </c>
      <c r="O440" s="8">
        <f t="shared" si="84"/>
        <v>0</v>
      </c>
      <c r="P440" s="8">
        <f t="shared" si="84"/>
        <v>0</v>
      </c>
      <c r="Q440" s="8">
        <f t="shared" si="84"/>
        <v>0</v>
      </c>
      <c r="R440" s="8">
        <f t="shared" si="84"/>
        <v>0</v>
      </c>
      <c r="S440" s="21">
        <f t="shared" si="75"/>
        <v>20</v>
      </c>
      <c r="T440" s="19">
        <f>VLOOKUP($B440,Gas!$B$3:$E$2506,2)</f>
        <v>2.87</v>
      </c>
      <c r="U440" s="20">
        <f t="shared" si="76"/>
        <v>11.75609756097561</v>
      </c>
      <c r="V440" s="5">
        <f>VLOOKUP($B440,Gas!$B$3:$E$2506,4)</f>
        <v>0.3417504252875917</v>
      </c>
    </row>
    <row r="441" spans="1:22" x14ac:dyDescent="0.2">
      <c r="A441" s="9">
        <f t="shared" si="81"/>
        <v>20</v>
      </c>
      <c r="B441" s="1">
        <v>36395</v>
      </c>
      <c r="C441" s="2">
        <v>37.49</v>
      </c>
      <c r="D441" s="4">
        <f t="shared" si="78"/>
        <v>0.10539015362999846</v>
      </c>
      <c r="E441" s="100">
        <f t="shared" si="83"/>
        <v>9.2210881905525071</v>
      </c>
      <c r="F441" s="2"/>
      <c r="G441" s="8">
        <f t="shared" si="84"/>
        <v>0</v>
      </c>
      <c r="H441" s="8">
        <f t="shared" si="84"/>
        <v>0</v>
      </c>
      <c r="I441" s="8">
        <f t="shared" si="84"/>
        <v>0</v>
      </c>
      <c r="J441" s="8">
        <f t="shared" si="84"/>
        <v>0</v>
      </c>
      <c r="K441" s="8">
        <f t="shared" si="84"/>
        <v>2.509999999999998</v>
      </c>
      <c r="L441" s="8">
        <f t="shared" si="84"/>
        <v>12.509999999999998</v>
      </c>
      <c r="M441" s="8">
        <f t="shared" si="73"/>
        <v>12.490000000000002</v>
      </c>
      <c r="N441" s="8">
        <f t="shared" si="84"/>
        <v>7.490000000000002</v>
      </c>
      <c r="O441" s="8">
        <f t="shared" si="84"/>
        <v>2.490000000000002</v>
      </c>
      <c r="P441" s="8">
        <f t="shared" si="84"/>
        <v>0</v>
      </c>
      <c r="Q441" s="8">
        <f t="shared" si="84"/>
        <v>0</v>
      </c>
      <c r="R441" s="8">
        <f t="shared" si="84"/>
        <v>0</v>
      </c>
      <c r="S441" s="21">
        <f t="shared" si="75"/>
        <v>20</v>
      </c>
      <c r="T441" s="19">
        <f>VLOOKUP($B441,Gas!$B$3:$E$2506,2)</f>
        <v>2.96</v>
      </c>
      <c r="U441" s="20">
        <f t="shared" si="76"/>
        <v>12.665540540540542</v>
      </c>
      <c r="V441" s="5">
        <f>VLOOKUP($B441,Gas!$B$3:$E$2506,4)</f>
        <v>0.35221827558470414</v>
      </c>
    </row>
    <row r="442" spans="1:22" x14ac:dyDescent="0.2">
      <c r="A442" s="9">
        <f t="shared" si="81"/>
        <v>20</v>
      </c>
      <c r="B442" s="1">
        <v>36396</v>
      </c>
      <c r="C442" s="2">
        <v>32.64</v>
      </c>
      <c r="D442" s="4">
        <f t="shared" si="78"/>
        <v>-0.13853570065191442</v>
      </c>
      <c r="E442" s="100">
        <f t="shared" si="83"/>
        <v>9.2056248029957786</v>
      </c>
      <c r="F442" s="2"/>
      <c r="G442" s="8">
        <f t="shared" si="84"/>
        <v>0</v>
      </c>
      <c r="H442" s="8">
        <f t="shared" si="84"/>
        <v>0</v>
      </c>
      <c r="I442" s="8">
        <f t="shared" si="84"/>
        <v>0</v>
      </c>
      <c r="J442" s="8">
        <f t="shared" si="84"/>
        <v>2.3599999999999994</v>
      </c>
      <c r="K442" s="8">
        <f t="shared" si="84"/>
        <v>7.3599999999999994</v>
      </c>
      <c r="L442" s="8">
        <f t="shared" si="84"/>
        <v>17.36</v>
      </c>
      <c r="M442" s="8">
        <f t="shared" si="84"/>
        <v>7.6400000000000006</v>
      </c>
      <c r="N442" s="8">
        <f t="shared" si="84"/>
        <v>2.6400000000000006</v>
      </c>
      <c r="O442" s="8">
        <f t="shared" si="84"/>
        <v>0</v>
      </c>
      <c r="P442" s="8">
        <f t="shared" si="84"/>
        <v>0</v>
      </c>
      <c r="Q442" s="8">
        <f t="shared" si="84"/>
        <v>0</v>
      </c>
      <c r="R442" s="8">
        <f t="shared" si="84"/>
        <v>0</v>
      </c>
      <c r="S442" s="21">
        <f t="shared" si="75"/>
        <v>20</v>
      </c>
      <c r="T442" s="19">
        <f>VLOOKUP($B442,Gas!$B$3:$E$2506,2)</f>
        <v>2.95</v>
      </c>
      <c r="U442" s="20">
        <f t="shared" si="76"/>
        <v>11.064406779661017</v>
      </c>
      <c r="V442" s="5">
        <f>VLOOKUP($B442,Gas!$B$3:$E$2506,4)</f>
        <v>0.32950658680505601</v>
      </c>
    </row>
    <row r="443" spans="1:22" x14ac:dyDescent="0.2">
      <c r="A443" s="9">
        <f t="shared" si="81"/>
        <v>20</v>
      </c>
      <c r="B443" s="1">
        <v>36397</v>
      </c>
      <c r="C443" s="2">
        <v>26.29</v>
      </c>
      <c r="D443" s="4">
        <f t="shared" si="78"/>
        <v>-0.21634989135411645</v>
      </c>
      <c r="E443" s="100">
        <f t="shared" si="83"/>
        <v>9.0006223405181167</v>
      </c>
      <c r="F443" s="2"/>
      <c r="G443" s="8">
        <f t="shared" si="84"/>
        <v>0</v>
      </c>
      <c r="H443" s="8">
        <f t="shared" si="84"/>
        <v>0</v>
      </c>
      <c r="I443" s="8">
        <f t="shared" si="84"/>
        <v>3.7100000000000009</v>
      </c>
      <c r="J443" s="8">
        <f t="shared" si="84"/>
        <v>8.7100000000000009</v>
      </c>
      <c r="K443" s="8">
        <f t="shared" si="84"/>
        <v>13.71</v>
      </c>
      <c r="L443" s="8">
        <f t="shared" si="84"/>
        <v>23.71</v>
      </c>
      <c r="M443" s="8">
        <f t="shared" si="84"/>
        <v>1.2899999999999991</v>
      </c>
      <c r="N443" s="8">
        <f t="shared" si="84"/>
        <v>0</v>
      </c>
      <c r="O443" s="8">
        <f t="shared" si="84"/>
        <v>0</v>
      </c>
      <c r="P443" s="8">
        <f t="shared" si="84"/>
        <v>0</v>
      </c>
      <c r="Q443" s="8">
        <f t="shared" si="84"/>
        <v>0</v>
      </c>
      <c r="R443" s="8">
        <f t="shared" si="84"/>
        <v>0</v>
      </c>
      <c r="S443" s="21">
        <f t="shared" si="75"/>
        <v>20</v>
      </c>
      <c r="T443" s="19">
        <f>VLOOKUP($B443,Gas!$B$3:$E$2506,2)</f>
        <v>3.02</v>
      </c>
      <c r="U443" s="20">
        <f t="shared" si="76"/>
        <v>8.7052980132450326</v>
      </c>
      <c r="V443" s="5">
        <f>VLOOKUP($B443,Gas!$B$3:$E$2506,4)</f>
        <v>0.33542144805192264</v>
      </c>
    </row>
    <row r="444" spans="1:22" x14ac:dyDescent="0.2">
      <c r="A444" s="9">
        <f t="shared" si="81"/>
        <v>20</v>
      </c>
      <c r="B444" s="1">
        <v>36398</v>
      </c>
      <c r="C444" s="2">
        <v>25.62</v>
      </c>
      <c r="D444" s="4">
        <f t="shared" si="78"/>
        <v>-2.5815342273201605E-2</v>
      </c>
      <c r="E444" s="100">
        <f t="shared" si="83"/>
        <v>8.9090461165390717</v>
      </c>
      <c r="F444" s="2"/>
      <c r="G444" s="8">
        <f t="shared" si="84"/>
        <v>0</v>
      </c>
      <c r="H444" s="8">
        <f t="shared" si="84"/>
        <v>0</v>
      </c>
      <c r="I444" s="8">
        <f t="shared" si="84"/>
        <v>4.379999999999999</v>
      </c>
      <c r="J444" s="8">
        <f t="shared" si="84"/>
        <v>9.379999999999999</v>
      </c>
      <c r="K444" s="8">
        <f t="shared" si="84"/>
        <v>14.379999999999999</v>
      </c>
      <c r="L444" s="8">
        <f t="shared" si="84"/>
        <v>24.38</v>
      </c>
      <c r="M444" s="8">
        <f t="shared" si="84"/>
        <v>0.62000000000000099</v>
      </c>
      <c r="N444" s="8">
        <f t="shared" si="84"/>
        <v>0</v>
      </c>
      <c r="O444" s="8">
        <f t="shared" si="84"/>
        <v>0</v>
      </c>
      <c r="P444" s="8">
        <f t="shared" si="84"/>
        <v>0</v>
      </c>
      <c r="Q444" s="8">
        <f t="shared" si="84"/>
        <v>0</v>
      </c>
      <c r="R444" s="8">
        <f t="shared" si="84"/>
        <v>0</v>
      </c>
      <c r="S444" s="21">
        <f t="shared" si="75"/>
        <v>20</v>
      </c>
      <c r="T444" s="19">
        <f>VLOOKUP($B444,Gas!$B$3:$E$2506,2)</f>
        <v>3.08</v>
      </c>
      <c r="U444" s="20">
        <f t="shared" si="76"/>
        <v>8.3181818181818183</v>
      </c>
      <c r="V444" s="5">
        <f>VLOOKUP($B444,Gas!$B$3:$E$2506,4)</f>
        <v>0.33068288908599619</v>
      </c>
    </row>
    <row r="445" spans="1:22" x14ac:dyDescent="0.2">
      <c r="A445" s="9">
        <f t="shared" si="81"/>
        <v>20</v>
      </c>
      <c r="B445" s="1">
        <v>36399</v>
      </c>
      <c r="C445" s="2">
        <v>29.96</v>
      </c>
      <c r="D445" s="4">
        <f t="shared" si="78"/>
        <v>0.15648986218043051</v>
      </c>
      <c r="E445" s="100">
        <f t="shared" si="83"/>
        <v>5.9318830044647903</v>
      </c>
      <c r="F445" s="2"/>
      <c r="G445" s="8">
        <f t="shared" si="84"/>
        <v>0</v>
      </c>
      <c r="H445" s="8">
        <f t="shared" si="84"/>
        <v>0</v>
      </c>
      <c r="I445" s="8">
        <f t="shared" si="84"/>
        <v>3.9999999999999147E-2</v>
      </c>
      <c r="J445" s="8">
        <f t="shared" si="84"/>
        <v>5.0399999999999991</v>
      </c>
      <c r="K445" s="8">
        <f t="shared" si="84"/>
        <v>10.039999999999999</v>
      </c>
      <c r="L445" s="8">
        <f t="shared" si="84"/>
        <v>20.04</v>
      </c>
      <c r="M445" s="8">
        <f t="shared" si="84"/>
        <v>4.9600000000000009</v>
      </c>
      <c r="N445" s="8">
        <f t="shared" si="84"/>
        <v>0</v>
      </c>
      <c r="O445" s="8">
        <f t="shared" si="84"/>
        <v>0</v>
      </c>
      <c r="P445" s="8">
        <f t="shared" si="84"/>
        <v>0</v>
      </c>
      <c r="Q445" s="8">
        <f t="shared" si="84"/>
        <v>0</v>
      </c>
      <c r="R445" s="8">
        <f t="shared" si="84"/>
        <v>0</v>
      </c>
      <c r="S445" s="21">
        <f t="shared" si="75"/>
        <v>20</v>
      </c>
      <c r="T445" s="19">
        <f>VLOOKUP($B445,Gas!$B$3:$E$2506,2)</f>
        <v>2.9849999999999999</v>
      </c>
      <c r="U445" s="20">
        <f t="shared" si="76"/>
        <v>10.036850921273032</v>
      </c>
      <c r="V445" s="5">
        <f>VLOOKUP($B445,Gas!$B$3:$E$2506,4)</f>
        <v>0.42550322930446383</v>
      </c>
    </row>
    <row r="446" spans="1:22" x14ac:dyDescent="0.2">
      <c r="A446" s="9">
        <f t="shared" si="81"/>
        <v>20</v>
      </c>
      <c r="B446" s="1">
        <v>36402</v>
      </c>
      <c r="C446" s="2">
        <v>33.67</v>
      </c>
      <c r="D446" s="4">
        <f t="shared" si="78"/>
        <v>0.11674407452396443</v>
      </c>
      <c r="E446" s="100">
        <f t="shared" si="83"/>
        <v>5.682130932877417</v>
      </c>
      <c r="F446" s="2"/>
      <c r="G446" s="8">
        <f t="shared" si="84"/>
        <v>0</v>
      </c>
      <c r="H446" s="8">
        <f t="shared" si="84"/>
        <v>0</v>
      </c>
      <c r="I446" s="8">
        <f t="shared" si="84"/>
        <v>0</v>
      </c>
      <c r="J446" s="8">
        <f t="shared" si="84"/>
        <v>1.3299999999999983</v>
      </c>
      <c r="K446" s="8">
        <f t="shared" si="84"/>
        <v>6.3299999999999983</v>
      </c>
      <c r="L446" s="8">
        <f t="shared" si="84"/>
        <v>16.329999999999998</v>
      </c>
      <c r="M446" s="8">
        <f t="shared" si="84"/>
        <v>8.6700000000000017</v>
      </c>
      <c r="N446" s="8">
        <f t="shared" si="84"/>
        <v>3.6700000000000017</v>
      </c>
      <c r="O446" s="8">
        <f t="shared" si="84"/>
        <v>0</v>
      </c>
      <c r="P446" s="8">
        <f t="shared" si="84"/>
        <v>0</v>
      </c>
      <c r="Q446" s="8">
        <f t="shared" si="84"/>
        <v>0</v>
      </c>
      <c r="R446" s="8">
        <f t="shared" si="84"/>
        <v>0</v>
      </c>
      <c r="S446" s="21">
        <f t="shared" si="75"/>
        <v>20</v>
      </c>
      <c r="T446" s="19">
        <f>VLOOKUP($B446,Gas!$B$3:$E$2506,2)</f>
        <v>2.87</v>
      </c>
      <c r="U446" s="20">
        <f t="shared" si="76"/>
        <v>11.731707317073171</v>
      </c>
      <c r="V446" s="5">
        <f>VLOOKUP($B446,Gas!$B$3:$E$2506,4)</f>
        <v>0.42371799910658337</v>
      </c>
    </row>
    <row r="447" spans="1:22" x14ac:dyDescent="0.2">
      <c r="A447" s="9">
        <f t="shared" si="81"/>
        <v>20</v>
      </c>
      <c r="B447" s="1">
        <v>36403</v>
      </c>
      <c r="C447" s="2">
        <v>24.65</v>
      </c>
      <c r="D447" s="4">
        <f t="shared" si="78"/>
        <v>-0.31183033268428406</v>
      </c>
      <c r="E447" s="100">
        <f t="shared" si="83"/>
        <v>4.5614873729144731</v>
      </c>
      <c r="F447" s="2"/>
      <c r="G447" s="8">
        <f t="shared" si="84"/>
        <v>0</v>
      </c>
      <c r="H447" s="8">
        <f t="shared" si="84"/>
        <v>0.35000000000000142</v>
      </c>
      <c r="I447" s="8">
        <f t="shared" si="84"/>
        <v>5.3500000000000014</v>
      </c>
      <c r="J447" s="8">
        <f t="shared" si="84"/>
        <v>10.350000000000001</v>
      </c>
      <c r="K447" s="8">
        <f t="shared" si="84"/>
        <v>15.350000000000001</v>
      </c>
      <c r="L447" s="8">
        <f t="shared" si="84"/>
        <v>25.35</v>
      </c>
      <c r="M447" s="8">
        <f t="shared" si="84"/>
        <v>0</v>
      </c>
      <c r="N447" s="8">
        <f t="shared" si="84"/>
        <v>0</v>
      </c>
      <c r="O447" s="8">
        <f t="shared" si="84"/>
        <v>0</v>
      </c>
      <c r="P447" s="8">
        <f t="shared" si="84"/>
        <v>0</v>
      </c>
      <c r="Q447" s="8">
        <f t="shared" si="84"/>
        <v>0</v>
      </c>
      <c r="R447" s="8">
        <f t="shared" si="84"/>
        <v>0</v>
      </c>
      <c r="S447" s="21">
        <f t="shared" si="75"/>
        <v>20</v>
      </c>
      <c r="T447" s="19">
        <f>VLOOKUP($B447,Gas!$B$3:$E$2506,2)</f>
        <v>2.8450000000000002</v>
      </c>
      <c r="U447" s="20">
        <f t="shared" si="76"/>
        <v>8.6643233743409471</v>
      </c>
      <c r="V447" s="5">
        <f>VLOOKUP($B447,Gas!$B$3:$E$2506,4)</f>
        <v>0.37095449753893356</v>
      </c>
    </row>
    <row r="448" spans="1:22" x14ac:dyDescent="0.2">
      <c r="A448" s="9">
        <f t="shared" si="81"/>
        <v>21</v>
      </c>
      <c r="B448" s="1">
        <v>36404</v>
      </c>
      <c r="C448" s="2">
        <v>23.68</v>
      </c>
      <c r="D448" s="4">
        <f t="shared" ref="D448:D511" si="85">LN(C448/C447)</f>
        <v>-4.014609047289408E-2</v>
      </c>
      <c r="E448" s="100">
        <f t="shared" si="83"/>
        <v>2.8526702075851138</v>
      </c>
      <c r="F448" s="2"/>
      <c r="G448" s="8">
        <f t="shared" si="84"/>
        <v>0</v>
      </c>
      <c r="H448" s="8">
        <f t="shared" si="84"/>
        <v>1.3200000000000003</v>
      </c>
      <c r="I448" s="8">
        <f t="shared" si="84"/>
        <v>6.32</v>
      </c>
      <c r="J448" s="8">
        <f t="shared" si="84"/>
        <v>11.32</v>
      </c>
      <c r="K448" s="8">
        <f t="shared" si="84"/>
        <v>16.32</v>
      </c>
      <c r="L448" s="8">
        <f t="shared" si="84"/>
        <v>26.32</v>
      </c>
      <c r="M448" s="8">
        <f t="shared" si="84"/>
        <v>0</v>
      </c>
      <c r="N448" s="8">
        <f t="shared" si="84"/>
        <v>0</v>
      </c>
      <c r="O448" s="8">
        <f t="shared" si="84"/>
        <v>0</v>
      </c>
      <c r="P448" s="8">
        <f t="shared" si="84"/>
        <v>0</v>
      </c>
      <c r="Q448" s="8">
        <f t="shared" si="84"/>
        <v>0</v>
      </c>
      <c r="R448" s="8">
        <f t="shared" si="84"/>
        <v>0</v>
      </c>
      <c r="S448" s="21">
        <f t="shared" si="75"/>
        <v>21</v>
      </c>
      <c r="T448" s="19">
        <f>VLOOKUP($B448,Gas!$B$3:$E$2506,2)</f>
        <v>2.875</v>
      </c>
      <c r="U448" s="20">
        <f t="shared" si="76"/>
        <v>8.2365217391304348</v>
      </c>
      <c r="V448" s="5">
        <f>VLOOKUP($B448,Gas!$B$3:$E$2506,4)</f>
        <v>0.38078194887053274</v>
      </c>
    </row>
    <row r="449" spans="1:22" x14ac:dyDescent="0.2">
      <c r="A449" s="9">
        <f t="shared" si="81"/>
        <v>21</v>
      </c>
      <c r="B449" s="1">
        <v>36405</v>
      </c>
      <c r="C449" s="2">
        <v>23.47</v>
      </c>
      <c r="D449" s="4">
        <f t="shared" si="85"/>
        <v>-8.9078001528728572E-3</v>
      </c>
      <c r="E449" s="100">
        <f t="shared" si="83"/>
        <v>2.3599955173841813</v>
      </c>
      <c r="F449" s="2"/>
      <c r="G449" s="8">
        <f t="shared" si="84"/>
        <v>0</v>
      </c>
      <c r="H449" s="8">
        <f t="shared" si="84"/>
        <v>1.5300000000000011</v>
      </c>
      <c r="I449" s="8">
        <f t="shared" si="84"/>
        <v>6.5300000000000011</v>
      </c>
      <c r="J449" s="8">
        <f t="shared" si="84"/>
        <v>11.530000000000001</v>
      </c>
      <c r="K449" s="8">
        <f t="shared" si="84"/>
        <v>16.53</v>
      </c>
      <c r="L449" s="8">
        <f t="shared" si="84"/>
        <v>26.53</v>
      </c>
      <c r="M449" s="8">
        <f t="shared" si="84"/>
        <v>0</v>
      </c>
      <c r="N449" s="8">
        <f t="shared" si="84"/>
        <v>0</v>
      </c>
      <c r="O449" s="8">
        <f t="shared" si="84"/>
        <v>0</v>
      </c>
      <c r="P449" s="8">
        <f t="shared" si="84"/>
        <v>0</v>
      </c>
      <c r="Q449" s="8">
        <f t="shared" si="84"/>
        <v>0</v>
      </c>
      <c r="R449" s="8">
        <f t="shared" si="84"/>
        <v>0</v>
      </c>
      <c r="S449" s="21">
        <f t="shared" si="75"/>
        <v>21</v>
      </c>
      <c r="T449" s="19">
        <f>VLOOKUP($B449,Gas!$B$3:$E$2506,2)</f>
        <v>2.7149999999999999</v>
      </c>
      <c r="U449" s="20">
        <f t="shared" si="76"/>
        <v>8.6445672191528544</v>
      </c>
      <c r="V449" s="5">
        <f>VLOOKUP($B449,Gas!$B$3:$E$2506,4)</f>
        <v>0.50113700555029095</v>
      </c>
    </row>
    <row r="450" spans="1:22" x14ac:dyDescent="0.2">
      <c r="A450" s="9">
        <f t="shared" si="81"/>
        <v>21</v>
      </c>
      <c r="B450" s="1">
        <v>36406</v>
      </c>
      <c r="C450" s="2">
        <v>29.82</v>
      </c>
      <c r="D450" s="4">
        <f t="shared" si="85"/>
        <v>0.23945629947366021</v>
      </c>
      <c r="E450" s="100">
        <f t="shared" si="83"/>
        <v>2.7418281542185672</v>
      </c>
      <c r="F450" s="2"/>
      <c r="G450" s="8">
        <f t="shared" ref="G450:R455" si="86">IF(G$1="P",MAX(0,G$2-$C450),IF(G$1="C",MAX(0,$C450-G$2)))</f>
        <v>0</v>
      </c>
      <c r="H450" s="8">
        <f t="shared" si="86"/>
        <v>0</v>
      </c>
      <c r="I450" s="8">
        <f t="shared" si="86"/>
        <v>0.17999999999999972</v>
      </c>
      <c r="J450" s="8">
        <f t="shared" si="86"/>
        <v>5.18</v>
      </c>
      <c r="K450" s="8">
        <f t="shared" si="86"/>
        <v>10.18</v>
      </c>
      <c r="L450" s="8">
        <f t="shared" si="86"/>
        <v>20.18</v>
      </c>
      <c r="M450" s="8">
        <f t="shared" si="84"/>
        <v>4.82</v>
      </c>
      <c r="N450" s="8">
        <f t="shared" si="86"/>
        <v>0</v>
      </c>
      <c r="O450" s="8">
        <f t="shared" si="86"/>
        <v>0</v>
      </c>
      <c r="P450" s="8">
        <f t="shared" si="86"/>
        <v>0</v>
      </c>
      <c r="Q450" s="8">
        <f t="shared" si="86"/>
        <v>0</v>
      </c>
      <c r="R450" s="8">
        <f t="shared" si="86"/>
        <v>0</v>
      </c>
      <c r="S450" s="21">
        <f t="shared" si="75"/>
        <v>21</v>
      </c>
      <c r="T450" s="19">
        <f>VLOOKUP($B450,Gas!$B$3:$E$2506,2)</f>
        <v>2.56</v>
      </c>
      <c r="U450" s="20">
        <f t="shared" si="76"/>
        <v>11.6484375</v>
      </c>
      <c r="V450" s="5">
        <f>VLOOKUP($B450,Gas!$B$3:$E$2506,4)</f>
        <v>0.5827077455739027</v>
      </c>
    </row>
    <row r="451" spans="1:22" x14ac:dyDescent="0.2">
      <c r="A451" s="9">
        <f t="shared" si="81"/>
        <v>21</v>
      </c>
      <c r="B451" s="1">
        <v>36410</v>
      </c>
      <c r="C451" s="2">
        <v>23.09</v>
      </c>
      <c r="D451" s="4">
        <f t="shared" si="85"/>
        <v>-0.25577968597018846</v>
      </c>
      <c r="E451" s="100">
        <f t="shared" si="83"/>
        <v>2.9010770850230565</v>
      </c>
      <c r="F451" s="2"/>
      <c r="G451" s="8">
        <f t="shared" si="86"/>
        <v>0</v>
      </c>
      <c r="H451" s="8">
        <f t="shared" si="86"/>
        <v>1.9100000000000001</v>
      </c>
      <c r="I451" s="8">
        <f t="shared" si="86"/>
        <v>6.91</v>
      </c>
      <c r="J451" s="8">
        <f t="shared" si="86"/>
        <v>11.91</v>
      </c>
      <c r="K451" s="8">
        <f t="shared" si="86"/>
        <v>16.91</v>
      </c>
      <c r="L451" s="8">
        <f t="shared" si="86"/>
        <v>26.91</v>
      </c>
      <c r="M451" s="8">
        <f t="shared" si="84"/>
        <v>0</v>
      </c>
      <c r="N451" s="8">
        <f t="shared" si="86"/>
        <v>0</v>
      </c>
      <c r="O451" s="8">
        <f t="shared" si="86"/>
        <v>0</v>
      </c>
      <c r="P451" s="8">
        <f t="shared" si="86"/>
        <v>0</v>
      </c>
      <c r="Q451" s="8">
        <f t="shared" si="86"/>
        <v>0</v>
      </c>
      <c r="R451" s="8">
        <f t="shared" si="86"/>
        <v>0</v>
      </c>
      <c r="S451" s="21">
        <f t="shared" si="75"/>
        <v>21</v>
      </c>
      <c r="T451" s="19">
        <f>VLOOKUP($B451,Gas!$B$3:$E$2506,2)</f>
        <v>2.4649999999999999</v>
      </c>
      <c r="U451" s="20">
        <f t="shared" si="76"/>
        <v>9.3671399594320484</v>
      </c>
      <c r="V451" s="5">
        <f>VLOOKUP($B451,Gas!$B$3:$E$2506,4)</f>
        <v>0.49480523348516342</v>
      </c>
    </row>
    <row r="452" spans="1:22" x14ac:dyDescent="0.2">
      <c r="A452" s="9">
        <f t="shared" si="81"/>
        <v>21</v>
      </c>
      <c r="B452" s="1">
        <v>36411</v>
      </c>
      <c r="C452" s="2">
        <v>26.06</v>
      </c>
      <c r="D452" s="4">
        <f t="shared" si="85"/>
        <v>0.12100194833029505</v>
      </c>
      <c r="E452" s="100">
        <f t="shared" si="83"/>
        <v>2.9667441504945486</v>
      </c>
      <c r="F452" s="2"/>
      <c r="G452" s="8">
        <f t="shared" si="86"/>
        <v>0</v>
      </c>
      <c r="H452" s="8">
        <f t="shared" si="86"/>
        <v>0</v>
      </c>
      <c r="I452" s="8">
        <f t="shared" si="86"/>
        <v>3.9400000000000013</v>
      </c>
      <c r="J452" s="8">
        <f t="shared" si="86"/>
        <v>8.9400000000000013</v>
      </c>
      <c r="K452" s="8">
        <f t="shared" si="86"/>
        <v>13.940000000000001</v>
      </c>
      <c r="L452" s="8">
        <f t="shared" si="86"/>
        <v>23.94</v>
      </c>
      <c r="M452" s="8">
        <f t="shared" si="84"/>
        <v>1.0599999999999987</v>
      </c>
      <c r="N452" s="8">
        <f t="shared" si="86"/>
        <v>0</v>
      </c>
      <c r="O452" s="8">
        <f t="shared" si="86"/>
        <v>0</v>
      </c>
      <c r="P452" s="8">
        <f t="shared" si="86"/>
        <v>0</v>
      </c>
      <c r="Q452" s="8">
        <f t="shared" si="86"/>
        <v>0</v>
      </c>
      <c r="R452" s="8">
        <f t="shared" si="86"/>
        <v>0</v>
      </c>
      <c r="S452" s="21">
        <f t="shared" ref="S452:S515" si="87">A452</f>
        <v>21</v>
      </c>
      <c r="T452" s="19">
        <f>VLOOKUP($B452,Gas!$B$3:$E$2506,2)</f>
        <v>2.5649999999999999</v>
      </c>
      <c r="U452" s="20">
        <f t="shared" ref="U452:U515" si="88">C452/T452</f>
        <v>10.159844054580896</v>
      </c>
      <c r="V452" s="5">
        <f>VLOOKUP($B452,Gas!$B$3:$E$2506,4)</f>
        <v>0.59297516881301859</v>
      </c>
    </row>
    <row r="453" spans="1:22" x14ac:dyDescent="0.2">
      <c r="A453" s="9">
        <f t="shared" si="81"/>
        <v>21</v>
      </c>
      <c r="B453" s="1">
        <v>36412</v>
      </c>
      <c r="C453" s="2">
        <v>28.24</v>
      </c>
      <c r="D453" s="4">
        <f t="shared" si="85"/>
        <v>8.0337840928342216E-2</v>
      </c>
      <c r="E453" s="100">
        <f t="shared" si="83"/>
        <v>2.794141478349812</v>
      </c>
      <c r="F453" s="2"/>
      <c r="G453" s="8">
        <f t="shared" si="86"/>
        <v>0</v>
      </c>
      <c r="H453" s="8">
        <f t="shared" si="86"/>
        <v>0</v>
      </c>
      <c r="I453" s="8">
        <f t="shared" si="86"/>
        <v>1.7600000000000016</v>
      </c>
      <c r="J453" s="8">
        <f t="shared" si="86"/>
        <v>6.7600000000000016</v>
      </c>
      <c r="K453" s="8">
        <f t="shared" si="86"/>
        <v>11.760000000000002</v>
      </c>
      <c r="L453" s="8">
        <f t="shared" si="86"/>
        <v>21.76</v>
      </c>
      <c r="M453" s="8">
        <f t="shared" si="84"/>
        <v>3.2399999999999984</v>
      </c>
      <c r="N453" s="8">
        <f t="shared" si="86"/>
        <v>0</v>
      </c>
      <c r="O453" s="8">
        <f t="shared" si="86"/>
        <v>0</v>
      </c>
      <c r="P453" s="8">
        <f t="shared" si="86"/>
        <v>0</v>
      </c>
      <c r="Q453" s="8">
        <f t="shared" si="86"/>
        <v>0</v>
      </c>
      <c r="R453" s="8">
        <f t="shared" si="86"/>
        <v>0</v>
      </c>
      <c r="S453" s="21">
        <f t="shared" si="87"/>
        <v>21</v>
      </c>
      <c r="T453" s="19">
        <f>VLOOKUP($B453,Gas!$B$3:$E$2506,2)</f>
        <v>2.665</v>
      </c>
      <c r="U453" s="20">
        <f t="shared" si="88"/>
        <v>10.596622889305815</v>
      </c>
      <c r="V453" s="5">
        <f>VLOOKUP($B453,Gas!$B$3:$E$2506,4)</f>
        <v>0.66322141745400298</v>
      </c>
    </row>
    <row r="454" spans="1:22" x14ac:dyDescent="0.2">
      <c r="A454" s="9">
        <f t="shared" si="81"/>
        <v>21</v>
      </c>
      <c r="B454" s="1">
        <v>36413</v>
      </c>
      <c r="C454" s="2">
        <v>19.84</v>
      </c>
      <c r="D454" s="4">
        <f t="shared" si="85"/>
        <v>-0.35303931076831446</v>
      </c>
      <c r="E454" s="100">
        <f t="shared" si="83"/>
        <v>3.3291872288408189</v>
      </c>
      <c r="F454" s="2"/>
      <c r="G454" s="8">
        <f t="shared" si="86"/>
        <v>0.16000000000000014</v>
      </c>
      <c r="H454" s="8">
        <f t="shared" si="86"/>
        <v>5.16</v>
      </c>
      <c r="I454" s="8">
        <f t="shared" si="86"/>
        <v>10.16</v>
      </c>
      <c r="J454" s="8">
        <f t="shared" si="86"/>
        <v>15.16</v>
      </c>
      <c r="K454" s="8">
        <f t="shared" si="86"/>
        <v>20.16</v>
      </c>
      <c r="L454" s="8">
        <f t="shared" si="86"/>
        <v>30.16</v>
      </c>
      <c r="M454" s="8">
        <f t="shared" si="84"/>
        <v>0</v>
      </c>
      <c r="N454" s="8">
        <f t="shared" si="86"/>
        <v>0</v>
      </c>
      <c r="O454" s="8">
        <f t="shared" si="86"/>
        <v>0</v>
      </c>
      <c r="P454" s="8">
        <f t="shared" si="86"/>
        <v>0</v>
      </c>
      <c r="Q454" s="8">
        <f t="shared" si="86"/>
        <v>0</v>
      </c>
      <c r="R454" s="8">
        <f t="shared" si="86"/>
        <v>0</v>
      </c>
      <c r="S454" s="21">
        <f t="shared" si="87"/>
        <v>21</v>
      </c>
      <c r="T454" s="19">
        <f>VLOOKUP($B454,Gas!$B$3:$E$2506,2)</f>
        <v>2.75</v>
      </c>
      <c r="U454" s="20">
        <f t="shared" si="88"/>
        <v>7.2145454545454548</v>
      </c>
      <c r="V454" s="5">
        <f>VLOOKUP($B454,Gas!$B$3:$E$2506,4)</f>
        <v>0.70308731980925854</v>
      </c>
    </row>
    <row r="455" spans="1:22" x14ac:dyDescent="0.2">
      <c r="A455" s="9">
        <f t="shared" si="81"/>
        <v>21</v>
      </c>
      <c r="B455" s="1">
        <v>36416</v>
      </c>
      <c r="C455" s="2">
        <v>17.39</v>
      </c>
      <c r="D455" s="4">
        <f t="shared" si="85"/>
        <v>-0.13180477349053499</v>
      </c>
      <c r="E455" s="100">
        <f t="shared" si="83"/>
        <v>3.2008495110415134</v>
      </c>
      <c r="F455" s="2"/>
      <c r="G455" s="8">
        <f t="shared" si="86"/>
        <v>2.6099999999999994</v>
      </c>
      <c r="H455" s="8">
        <f t="shared" si="86"/>
        <v>7.6099999999999994</v>
      </c>
      <c r="I455" s="8">
        <f t="shared" si="86"/>
        <v>12.61</v>
      </c>
      <c r="J455" s="8">
        <f t="shared" si="86"/>
        <v>17.61</v>
      </c>
      <c r="K455" s="8">
        <f t="shared" si="86"/>
        <v>22.61</v>
      </c>
      <c r="L455" s="8">
        <f t="shared" si="86"/>
        <v>32.61</v>
      </c>
      <c r="M455" s="8">
        <f t="shared" si="84"/>
        <v>0</v>
      </c>
      <c r="N455" s="8">
        <f t="shared" si="86"/>
        <v>0</v>
      </c>
      <c r="O455" s="8">
        <f t="shared" si="86"/>
        <v>0</v>
      </c>
      <c r="P455" s="8">
        <f t="shared" si="86"/>
        <v>0</v>
      </c>
      <c r="Q455" s="8">
        <f t="shared" si="86"/>
        <v>0</v>
      </c>
      <c r="R455" s="8">
        <f t="shared" si="86"/>
        <v>0</v>
      </c>
      <c r="S455" s="21">
        <f t="shared" si="87"/>
        <v>21</v>
      </c>
      <c r="T455" s="19">
        <f>VLOOKUP($B455,Gas!$B$3:$E$2506,2)</f>
        <v>2.84</v>
      </c>
      <c r="U455" s="20">
        <f t="shared" si="88"/>
        <v>6.1232394366197189</v>
      </c>
      <c r="V455" s="5">
        <f>VLOOKUP($B455,Gas!$B$3:$E$2506,4)</f>
        <v>0.46882062858830897</v>
      </c>
    </row>
    <row r="456" spans="1:22" x14ac:dyDescent="0.2">
      <c r="A456" s="9">
        <f t="shared" si="81"/>
        <v>21</v>
      </c>
      <c r="B456" s="1">
        <v>36417</v>
      </c>
      <c r="C456" s="2">
        <v>15.91</v>
      </c>
      <c r="D456" s="4">
        <f t="shared" si="85"/>
        <v>-8.8947486016496172E-2</v>
      </c>
      <c r="E456" s="100">
        <f t="shared" si="83"/>
        <v>3.0573654666029837</v>
      </c>
      <c r="F456" s="2"/>
      <c r="G456" s="8">
        <f>IF(G$1="P",MAX(0,G$2-$C456),IF(G$1="C",MAX(0,$C456-G$2)))</f>
        <v>4.09</v>
      </c>
      <c r="H456" s="8">
        <f>IF(H$1="P",MAX(0,H$2-$C456),IF(H$1="C",MAX(0,$C456-H$2)))</f>
        <v>9.09</v>
      </c>
      <c r="I456" s="8">
        <f t="shared" ref="G456:R479" si="89">IF(I$1="P",MAX(0,I$2-$C456),IF(I$1="C",MAX(0,$C456-I$2)))</f>
        <v>14.09</v>
      </c>
      <c r="J456" s="8">
        <f t="shared" si="89"/>
        <v>19.09</v>
      </c>
      <c r="K456" s="8">
        <f t="shared" si="89"/>
        <v>24.09</v>
      </c>
      <c r="L456" s="8">
        <f t="shared" si="89"/>
        <v>34.090000000000003</v>
      </c>
      <c r="M456" s="8">
        <f t="shared" ref="M456:M519" si="90">IF(M$1="P",MAX(0,M$2-$C456),IF(M$1="C",MAX(0,$C456-M$2)))</f>
        <v>0</v>
      </c>
      <c r="N456" s="8">
        <f t="shared" si="89"/>
        <v>0</v>
      </c>
      <c r="O456" s="8">
        <f t="shared" si="89"/>
        <v>0</v>
      </c>
      <c r="P456" s="8">
        <f t="shared" si="89"/>
        <v>0</v>
      </c>
      <c r="Q456" s="8">
        <f t="shared" si="89"/>
        <v>0</v>
      </c>
      <c r="R456" s="8">
        <f t="shared" si="89"/>
        <v>0</v>
      </c>
      <c r="S456" s="21">
        <f t="shared" si="87"/>
        <v>21</v>
      </c>
      <c r="T456" s="19">
        <f>VLOOKUP($B456,Gas!$B$3:$E$2506,2)</f>
        <v>2.8050000000000002</v>
      </c>
      <c r="U456" s="20">
        <f t="shared" si="88"/>
        <v>5.6720142602495542</v>
      </c>
      <c r="V456" s="5">
        <f>VLOOKUP($B456,Gas!$B$3:$E$2506,4)</f>
        <v>0.37949671245866629</v>
      </c>
    </row>
    <row r="457" spans="1:22" x14ac:dyDescent="0.2">
      <c r="A457" s="9">
        <f t="shared" si="81"/>
        <v>21</v>
      </c>
      <c r="B457" s="1">
        <v>36418</v>
      </c>
      <c r="C457" s="2">
        <v>15.72</v>
      </c>
      <c r="D457" s="4">
        <f t="shared" si="85"/>
        <v>-1.2014055348635007E-2</v>
      </c>
      <c r="E457" s="100">
        <f t="shared" si="83"/>
        <v>2.765756015607121</v>
      </c>
      <c r="F457" s="2"/>
      <c r="G457" s="8">
        <f t="shared" si="89"/>
        <v>4.2799999999999994</v>
      </c>
      <c r="H457" s="8">
        <f t="shared" si="89"/>
        <v>9.2799999999999994</v>
      </c>
      <c r="I457" s="8">
        <f t="shared" si="89"/>
        <v>14.28</v>
      </c>
      <c r="J457" s="8">
        <f t="shared" si="89"/>
        <v>19.28</v>
      </c>
      <c r="K457" s="8">
        <f t="shared" si="89"/>
        <v>24.28</v>
      </c>
      <c r="L457" s="8">
        <f t="shared" si="89"/>
        <v>34.28</v>
      </c>
      <c r="M457" s="8">
        <f t="shared" si="90"/>
        <v>0</v>
      </c>
      <c r="N457" s="8">
        <f t="shared" si="89"/>
        <v>0</v>
      </c>
      <c r="O457" s="8">
        <f t="shared" si="89"/>
        <v>0</v>
      </c>
      <c r="P457" s="8">
        <f t="shared" si="89"/>
        <v>0</v>
      </c>
      <c r="Q457" s="8">
        <f t="shared" si="89"/>
        <v>0</v>
      </c>
      <c r="R457" s="8">
        <f t="shared" si="89"/>
        <v>0</v>
      </c>
      <c r="S457" s="21">
        <f t="shared" si="87"/>
        <v>21</v>
      </c>
      <c r="T457" s="19">
        <f>VLOOKUP($B457,Gas!$B$3:$E$2506,2)</f>
        <v>2.645</v>
      </c>
      <c r="U457" s="20">
        <f t="shared" si="88"/>
        <v>5.9432892249527409</v>
      </c>
      <c r="V457" s="5">
        <f>VLOOKUP($B457,Gas!$B$3:$E$2506,4)</f>
        <v>0.57574233988252999</v>
      </c>
    </row>
    <row r="458" spans="1:22" x14ac:dyDescent="0.2">
      <c r="A458" s="9">
        <f t="shared" si="81"/>
        <v>21</v>
      </c>
      <c r="B458" s="1">
        <v>36419</v>
      </c>
      <c r="C458" s="2">
        <v>17.510000000000002</v>
      </c>
      <c r="D458" s="4">
        <f t="shared" si="85"/>
        <v>0.10783835929669998</v>
      </c>
      <c r="E458" s="100">
        <f t="shared" si="83"/>
        <v>2.8699595850223436</v>
      </c>
      <c r="F458" s="2"/>
      <c r="G458" s="8">
        <f t="shared" si="89"/>
        <v>2.4899999999999984</v>
      </c>
      <c r="H458" s="8">
        <f t="shared" si="89"/>
        <v>7.4899999999999984</v>
      </c>
      <c r="I458" s="8">
        <f t="shared" si="89"/>
        <v>12.489999999999998</v>
      </c>
      <c r="J458" s="8">
        <f t="shared" si="89"/>
        <v>17.489999999999998</v>
      </c>
      <c r="K458" s="8">
        <f t="shared" si="89"/>
        <v>22.49</v>
      </c>
      <c r="L458" s="8">
        <f t="shared" si="89"/>
        <v>32.489999999999995</v>
      </c>
      <c r="M458" s="8">
        <f t="shared" si="90"/>
        <v>0</v>
      </c>
      <c r="N458" s="8">
        <f t="shared" si="89"/>
        <v>0</v>
      </c>
      <c r="O458" s="8">
        <f t="shared" si="89"/>
        <v>0</v>
      </c>
      <c r="P458" s="8">
        <f t="shared" si="89"/>
        <v>0</v>
      </c>
      <c r="Q458" s="8">
        <f t="shared" si="89"/>
        <v>0</v>
      </c>
      <c r="R458" s="8">
        <f t="shared" si="89"/>
        <v>0</v>
      </c>
      <c r="S458" s="21">
        <f t="shared" si="87"/>
        <v>21</v>
      </c>
      <c r="T458" s="19">
        <f>VLOOKUP($B458,Gas!$B$3:$E$2506,2)</f>
        <v>2.5299999999999998</v>
      </c>
      <c r="U458" s="20">
        <f t="shared" si="88"/>
        <v>6.9209486166007919</v>
      </c>
      <c r="V458" s="5">
        <f>VLOOKUP($B458,Gas!$B$3:$E$2506,4)</f>
        <v>0.65499104839497146</v>
      </c>
    </row>
    <row r="459" spans="1:22" x14ac:dyDescent="0.2">
      <c r="A459" s="9">
        <f t="shared" si="81"/>
        <v>21</v>
      </c>
      <c r="B459" s="1">
        <v>36420</v>
      </c>
      <c r="C459" s="2">
        <v>18.489999999999998</v>
      </c>
      <c r="D459" s="4">
        <f t="shared" si="85"/>
        <v>5.4457899101272821E-2</v>
      </c>
      <c r="E459" s="100">
        <f t="shared" si="83"/>
        <v>2.9003368504320406</v>
      </c>
      <c r="F459" s="2"/>
      <c r="G459" s="8">
        <f t="shared" si="89"/>
        <v>1.5100000000000016</v>
      </c>
      <c r="H459" s="8">
        <f t="shared" si="89"/>
        <v>6.5100000000000016</v>
      </c>
      <c r="I459" s="8">
        <f t="shared" si="89"/>
        <v>11.510000000000002</v>
      </c>
      <c r="J459" s="8">
        <f t="shared" si="89"/>
        <v>16.510000000000002</v>
      </c>
      <c r="K459" s="8">
        <f t="shared" si="89"/>
        <v>21.51</v>
      </c>
      <c r="L459" s="8">
        <f t="shared" si="89"/>
        <v>31.51</v>
      </c>
      <c r="M459" s="8">
        <f t="shared" si="90"/>
        <v>0</v>
      </c>
      <c r="N459" s="8">
        <f t="shared" si="89"/>
        <v>0</v>
      </c>
      <c r="O459" s="8">
        <f t="shared" si="89"/>
        <v>0</v>
      </c>
      <c r="P459" s="8">
        <f t="shared" si="89"/>
        <v>0</v>
      </c>
      <c r="Q459" s="8">
        <f t="shared" si="89"/>
        <v>0</v>
      </c>
      <c r="R459" s="8">
        <f t="shared" si="89"/>
        <v>0</v>
      </c>
      <c r="S459" s="21">
        <f t="shared" si="87"/>
        <v>21</v>
      </c>
      <c r="T459" s="19">
        <f>VLOOKUP($B459,Gas!$B$3:$E$2506,2)</f>
        <v>2.4849999999999999</v>
      </c>
      <c r="U459" s="20">
        <f t="shared" si="88"/>
        <v>7.4406438631790746</v>
      </c>
      <c r="V459" s="5">
        <f>VLOOKUP($B459,Gas!$B$3:$E$2506,4)</f>
        <v>0.6667518403364241</v>
      </c>
    </row>
    <row r="460" spans="1:22" x14ac:dyDescent="0.2">
      <c r="A460" s="9">
        <f t="shared" si="81"/>
        <v>21</v>
      </c>
      <c r="B460" s="1">
        <v>36423</v>
      </c>
      <c r="C460" s="2">
        <v>17.61</v>
      </c>
      <c r="D460" s="4">
        <f t="shared" si="85"/>
        <v>-4.8763122890918609E-2</v>
      </c>
      <c r="E460" s="100">
        <f t="shared" si="83"/>
        <v>2.5045190091420748</v>
      </c>
      <c r="F460" s="2"/>
      <c r="G460" s="8">
        <f t="shared" si="89"/>
        <v>2.3900000000000006</v>
      </c>
      <c r="H460" s="8">
        <f t="shared" si="89"/>
        <v>7.3900000000000006</v>
      </c>
      <c r="I460" s="8">
        <f t="shared" si="89"/>
        <v>12.39</v>
      </c>
      <c r="J460" s="8">
        <f t="shared" si="89"/>
        <v>17.39</v>
      </c>
      <c r="K460" s="8">
        <f t="shared" si="89"/>
        <v>22.39</v>
      </c>
      <c r="L460" s="8">
        <f t="shared" si="89"/>
        <v>32.39</v>
      </c>
      <c r="M460" s="8">
        <f t="shared" si="90"/>
        <v>0</v>
      </c>
      <c r="N460" s="8">
        <f t="shared" si="89"/>
        <v>0</v>
      </c>
      <c r="O460" s="8">
        <f t="shared" si="89"/>
        <v>0</v>
      </c>
      <c r="P460" s="8">
        <f t="shared" si="89"/>
        <v>0</v>
      </c>
      <c r="Q460" s="8">
        <f t="shared" si="89"/>
        <v>0</v>
      </c>
      <c r="R460" s="8">
        <f t="shared" si="89"/>
        <v>0</v>
      </c>
      <c r="S460" s="21">
        <f t="shared" si="87"/>
        <v>21</v>
      </c>
      <c r="T460" s="19">
        <f>VLOOKUP($B460,Gas!$B$3:$E$2506,2)</f>
        <v>2.46</v>
      </c>
      <c r="U460" s="20">
        <f t="shared" si="88"/>
        <v>7.1585365853658534</v>
      </c>
      <c r="V460" s="5">
        <f>VLOOKUP($B460,Gas!$B$3:$E$2506,4)</f>
        <v>0.48494364299705428</v>
      </c>
    </row>
    <row r="461" spans="1:22" x14ac:dyDescent="0.2">
      <c r="A461" s="9">
        <f t="shared" si="81"/>
        <v>21</v>
      </c>
      <c r="B461" s="1">
        <v>36424</v>
      </c>
      <c r="C461" s="2">
        <v>15.55</v>
      </c>
      <c r="D461" s="4">
        <f t="shared" si="85"/>
        <v>-0.1244062838828716</v>
      </c>
      <c r="E461" s="100">
        <f t="shared" si="83"/>
        <v>2.2851035418451655</v>
      </c>
      <c r="F461" s="2"/>
      <c r="G461" s="8">
        <f t="shared" si="89"/>
        <v>4.4499999999999993</v>
      </c>
      <c r="H461" s="8">
        <f t="shared" si="89"/>
        <v>9.4499999999999993</v>
      </c>
      <c r="I461" s="8">
        <f t="shared" si="89"/>
        <v>14.45</v>
      </c>
      <c r="J461" s="8">
        <f t="shared" si="89"/>
        <v>19.45</v>
      </c>
      <c r="K461" s="8">
        <f t="shared" si="89"/>
        <v>24.45</v>
      </c>
      <c r="L461" s="8">
        <f t="shared" si="89"/>
        <v>34.450000000000003</v>
      </c>
      <c r="M461" s="8">
        <f t="shared" si="90"/>
        <v>0</v>
      </c>
      <c r="N461" s="8">
        <f t="shared" si="89"/>
        <v>0</v>
      </c>
      <c r="O461" s="8">
        <f t="shared" si="89"/>
        <v>0</v>
      </c>
      <c r="P461" s="8">
        <f t="shared" si="89"/>
        <v>0</v>
      </c>
      <c r="Q461" s="8">
        <f t="shared" si="89"/>
        <v>0</v>
      </c>
      <c r="R461" s="8">
        <f t="shared" si="89"/>
        <v>0</v>
      </c>
      <c r="S461" s="21">
        <f t="shared" si="87"/>
        <v>21</v>
      </c>
      <c r="T461" s="19">
        <f>VLOOKUP($B461,Gas!$B$3:$E$2506,2)</f>
        <v>2.4950000000000001</v>
      </c>
      <c r="U461" s="20">
        <f t="shared" si="88"/>
        <v>6.2324649298597192</v>
      </c>
      <c r="V461" s="5">
        <f>VLOOKUP($B461,Gas!$B$3:$E$2506,4)</f>
        <v>0.42841914549099358</v>
      </c>
    </row>
    <row r="462" spans="1:22" x14ac:dyDescent="0.2">
      <c r="A462" s="9">
        <f t="shared" si="81"/>
        <v>21</v>
      </c>
      <c r="B462" s="1">
        <v>36425</v>
      </c>
      <c r="C462" s="2">
        <v>16.5</v>
      </c>
      <c r="D462" s="4">
        <f t="shared" si="85"/>
        <v>5.929974228129184E-2</v>
      </c>
      <c r="E462" s="100">
        <f t="shared" si="83"/>
        <v>2.1832490397401592</v>
      </c>
      <c r="F462" s="2"/>
      <c r="G462" s="8">
        <f t="shared" si="89"/>
        <v>3.5</v>
      </c>
      <c r="H462" s="8">
        <f t="shared" si="89"/>
        <v>8.5</v>
      </c>
      <c r="I462" s="8">
        <f t="shared" si="89"/>
        <v>13.5</v>
      </c>
      <c r="J462" s="8">
        <f t="shared" si="89"/>
        <v>18.5</v>
      </c>
      <c r="K462" s="8">
        <f t="shared" si="89"/>
        <v>23.5</v>
      </c>
      <c r="L462" s="8">
        <f t="shared" si="89"/>
        <v>33.5</v>
      </c>
      <c r="M462" s="8">
        <f t="shared" si="90"/>
        <v>0</v>
      </c>
      <c r="N462" s="8">
        <f t="shared" si="89"/>
        <v>0</v>
      </c>
      <c r="O462" s="8">
        <f t="shared" si="89"/>
        <v>0</v>
      </c>
      <c r="P462" s="8">
        <f t="shared" si="89"/>
        <v>0</v>
      </c>
      <c r="Q462" s="8">
        <f t="shared" si="89"/>
        <v>0</v>
      </c>
      <c r="R462" s="8">
        <f t="shared" si="89"/>
        <v>0</v>
      </c>
      <c r="S462" s="21">
        <f t="shared" si="87"/>
        <v>21</v>
      </c>
      <c r="T462" s="19">
        <f>VLOOKUP($B462,Gas!$B$3:$E$2506,2)</f>
        <v>2.3050000000000002</v>
      </c>
      <c r="U462" s="20">
        <f t="shared" si="88"/>
        <v>7.1583514099783079</v>
      </c>
      <c r="V462" s="5">
        <f>VLOOKUP($B462,Gas!$B$3:$E$2506,4)</f>
        <v>0.57387436028883609</v>
      </c>
    </row>
    <row r="463" spans="1:22" x14ac:dyDescent="0.2">
      <c r="A463" s="9">
        <f t="shared" si="81"/>
        <v>21</v>
      </c>
      <c r="B463" s="1">
        <v>36426</v>
      </c>
      <c r="C463" s="2">
        <v>17.57</v>
      </c>
      <c r="D463" s="4">
        <f t="shared" si="85"/>
        <v>6.283252129247098E-2</v>
      </c>
      <c r="E463" s="100">
        <f t="shared" si="83"/>
        <v>2.1567705558570238</v>
      </c>
      <c r="F463" s="2"/>
      <c r="G463" s="8">
        <f t="shared" si="89"/>
        <v>2.4299999999999997</v>
      </c>
      <c r="H463" s="8">
        <f t="shared" si="89"/>
        <v>7.43</v>
      </c>
      <c r="I463" s="8">
        <f t="shared" si="89"/>
        <v>12.43</v>
      </c>
      <c r="J463" s="8">
        <f t="shared" si="89"/>
        <v>17.43</v>
      </c>
      <c r="K463" s="8">
        <f t="shared" si="89"/>
        <v>22.43</v>
      </c>
      <c r="L463" s="8">
        <f t="shared" si="89"/>
        <v>32.43</v>
      </c>
      <c r="M463" s="8">
        <f t="shared" si="90"/>
        <v>0</v>
      </c>
      <c r="N463" s="8">
        <f t="shared" si="89"/>
        <v>0</v>
      </c>
      <c r="O463" s="8">
        <f t="shared" si="89"/>
        <v>0</v>
      </c>
      <c r="P463" s="8">
        <f t="shared" si="89"/>
        <v>0</v>
      </c>
      <c r="Q463" s="8">
        <f t="shared" si="89"/>
        <v>0</v>
      </c>
      <c r="R463" s="8">
        <f t="shared" si="89"/>
        <v>0</v>
      </c>
      <c r="S463" s="21">
        <f t="shared" si="87"/>
        <v>21</v>
      </c>
      <c r="T463" s="19">
        <f>VLOOKUP($B463,Gas!$B$3:$E$2506,2)</f>
        <v>2.2949999999999999</v>
      </c>
      <c r="U463" s="20">
        <f t="shared" si="88"/>
        <v>7.6557734204793029</v>
      </c>
      <c r="V463" s="5">
        <f>VLOOKUP($B463,Gas!$B$3:$E$2506,4)</f>
        <v>0.56803254926070212</v>
      </c>
    </row>
    <row r="464" spans="1:22" x14ac:dyDescent="0.2">
      <c r="A464" s="9">
        <f t="shared" si="81"/>
        <v>21</v>
      </c>
      <c r="B464" s="1">
        <v>36427</v>
      </c>
      <c r="C464" s="2">
        <v>16.38</v>
      </c>
      <c r="D464" s="4">
        <f t="shared" si="85"/>
        <v>-7.0131823774082516E-2</v>
      </c>
      <c r="E464" s="100">
        <f t="shared" si="83"/>
        <v>1.3600279570829601</v>
      </c>
      <c r="F464" s="2"/>
      <c r="G464" s="8">
        <f t="shared" si="89"/>
        <v>3.620000000000001</v>
      </c>
      <c r="H464" s="8">
        <f t="shared" si="89"/>
        <v>8.620000000000001</v>
      </c>
      <c r="I464" s="8">
        <f t="shared" si="89"/>
        <v>13.620000000000001</v>
      </c>
      <c r="J464" s="8">
        <f t="shared" si="89"/>
        <v>18.62</v>
      </c>
      <c r="K464" s="8">
        <f t="shared" si="89"/>
        <v>23.62</v>
      </c>
      <c r="L464" s="8">
        <f t="shared" si="89"/>
        <v>33.620000000000005</v>
      </c>
      <c r="M464" s="8">
        <f t="shared" si="90"/>
        <v>0</v>
      </c>
      <c r="N464" s="8">
        <f t="shared" si="89"/>
        <v>0</v>
      </c>
      <c r="O464" s="8">
        <f t="shared" si="89"/>
        <v>0</v>
      </c>
      <c r="P464" s="8">
        <f t="shared" si="89"/>
        <v>0</v>
      </c>
      <c r="Q464" s="8">
        <f t="shared" si="89"/>
        <v>0</v>
      </c>
      <c r="R464" s="8">
        <f t="shared" si="89"/>
        <v>0</v>
      </c>
      <c r="S464" s="21">
        <f t="shared" si="87"/>
        <v>21</v>
      </c>
      <c r="T464" s="19">
        <f>VLOOKUP($B464,Gas!$B$3:$E$2506,2)</f>
        <v>2.4700000000000002</v>
      </c>
      <c r="U464" s="20">
        <f t="shared" si="88"/>
        <v>6.6315789473684204</v>
      </c>
      <c r="V464" s="5">
        <f>VLOOKUP($B464,Gas!$B$3:$E$2506,4)</f>
        <v>0.80866846311651019</v>
      </c>
    </row>
    <row r="465" spans="1:22" x14ac:dyDescent="0.2">
      <c r="A465" s="9">
        <f t="shared" si="81"/>
        <v>21</v>
      </c>
      <c r="B465" s="1">
        <v>36430</v>
      </c>
      <c r="C465" s="2">
        <v>21.59</v>
      </c>
      <c r="D465" s="4">
        <f t="shared" si="85"/>
        <v>0.2761691661017926</v>
      </c>
      <c r="E465" s="100">
        <f t="shared" si="83"/>
        <v>1.8594930574945889</v>
      </c>
      <c r="F465" s="2"/>
      <c r="G465" s="8">
        <f t="shared" si="89"/>
        <v>0</v>
      </c>
      <c r="H465" s="8">
        <f t="shared" si="89"/>
        <v>3.41</v>
      </c>
      <c r="I465" s="8">
        <f t="shared" si="89"/>
        <v>8.41</v>
      </c>
      <c r="J465" s="8">
        <f t="shared" si="89"/>
        <v>13.41</v>
      </c>
      <c r="K465" s="8">
        <f t="shared" si="89"/>
        <v>18.41</v>
      </c>
      <c r="L465" s="8">
        <f t="shared" si="89"/>
        <v>28.41</v>
      </c>
      <c r="M465" s="8">
        <f t="shared" si="90"/>
        <v>0</v>
      </c>
      <c r="N465" s="8">
        <f t="shared" si="89"/>
        <v>0</v>
      </c>
      <c r="O465" s="8">
        <f t="shared" si="89"/>
        <v>0</v>
      </c>
      <c r="P465" s="8">
        <f t="shared" si="89"/>
        <v>0</v>
      </c>
      <c r="Q465" s="8">
        <f t="shared" si="89"/>
        <v>0</v>
      </c>
      <c r="R465" s="8">
        <f t="shared" si="89"/>
        <v>0</v>
      </c>
      <c r="S465" s="21">
        <f t="shared" si="87"/>
        <v>21</v>
      </c>
      <c r="T465" s="19">
        <f>VLOOKUP($B465,Gas!$B$3:$E$2506,2)</f>
        <v>2.57</v>
      </c>
      <c r="U465" s="20">
        <f t="shared" si="88"/>
        <v>8.4007782101167319</v>
      </c>
      <c r="V465" s="5">
        <f>VLOOKUP($B465,Gas!$B$3:$E$2506,4)</f>
        <v>0.73874563848196617</v>
      </c>
    </row>
    <row r="466" spans="1:22" x14ac:dyDescent="0.2">
      <c r="A466" s="9">
        <f t="shared" si="81"/>
        <v>21</v>
      </c>
      <c r="B466" s="1">
        <v>36431</v>
      </c>
      <c r="C466" s="2">
        <v>18.690000000000001</v>
      </c>
      <c r="D466" s="4">
        <f t="shared" si="85"/>
        <v>-0.14424162305924448</v>
      </c>
      <c r="E466" s="100">
        <f t="shared" si="83"/>
        <v>1.96820826872355</v>
      </c>
      <c r="F466" s="2"/>
      <c r="G466" s="8">
        <f t="shared" si="89"/>
        <v>1.3099999999999987</v>
      </c>
      <c r="H466" s="8">
        <f t="shared" si="89"/>
        <v>6.3099999999999987</v>
      </c>
      <c r="I466" s="8">
        <f t="shared" si="89"/>
        <v>11.309999999999999</v>
      </c>
      <c r="J466" s="8">
        <f t="shared" si="89"/>
        <v>16.309999999999999</v>
      </c>
      <c r="K466" s="8">
        <f t="shared" si="89"/>
        <v>21.31</v>
      </c>
      <c r="L466" s="8">
        <f t="shared" si="89"/>
        <v>31.31</v>
      </c>
      <c r="M466" s="8">
        <f t="shared" si="90"/>
        <v>0</v>
      </c>
      <c r="N466" s="8">
        <f t="shared" si="89"/>
        <v>0</v>
      </c>
      <c r="O466" s="8">
        <f t="shared" si="89"/>
        <v>0</v>
      </c>
      <c r="P466" s="8">
        <f t="shared" si="89"/>
        <v>0</v>
      </c>
      <c r="Q466" s="8">
        <f t="shared" si="89"/>
        <v>0</v>
      </c>
      <c r="R466" s="8">
        <f t="shared" si="89"/>
        <v>0</v>
      </c>
      <c r="S466" s="21">
        <f t="shared" si="87"/>
        <v>21</v>
      </c>
      <c r="T466" s="19">
        <f>VLOOKUP($B466,Gas!$B$3:$E$2506,2)</f>
        <v>2.5</v>
      </c>
      <c r="U466" s="20">
        <f t="shared" si="88"/>
        <v>7.4760000000000009</v>
      </c>
      <c r="V466" s="5">
        <f>VLOOKUP($B466,Gas!$B$3:$E$2506,4)</f>
        <v>0.75898542901137178</v>
      </c>
    </row>
    <row r="467" spans="1:22" x14ac:dyDescent="0.2">
      <c r="A467" s="9">
        <f t="shared" si="81"/>
        <v>21</v>
      </c>
      <c r="B467" s="1">
        <v>36432</v>
      </c>
      <c r="C467" s="2">
        <v>19.86</v>
      </c>
      <c r="D467" s="4">
        <f t="shared" si="85"/>
        <v>6.0719037149554941E-2</v>
      </c>
      <c r="E467" s="100">
        <f t="shared" si="83"/>
        <v>1.9729365542953021</v>
      </c>
      <c r="F467" s="2"/>
      <c r="G467" s="8">
        <f t="shared" si="89"/>
        <v>0.14000000000000057</v>
      </c>
      <c r="H467" s="8">
        <f t="shared" si="89"/>
        <v>5.1400000000000006</v>
      </c>
      <c r="I467" s="8">
        <f t="shared" si="89"/>
        <v>10.14</v>
      </c>
      <c r="J467" s="8">
        <f t="shared" si="89"/>
        <v>15.14</v>
      </c>
      <c r="K467" s="8">
        <f t="shared" si="89"/>
        <v>20.14</v>
      </c>
      <c r="L467" s="8">
        <f t="shared" si="89"/>
        <v>30.14</v>
      </c>
      <c r="M467" s="8">
        <f t="shared" si="90"/>
        <v>0</v>
      </c>
      <c r="N467" s="8">
        <f t="shared" si="89"/>
        <v>0</v>
      </c>
      <c r="O467" s="8">
        <f t="shared" si="89"/>
        <v>0</v>
      </c>
      <c r="P467" s="8">
        <f t="shared" si="89"/>
        <v>0</v>
      </c>
      <c r="Q467" s="8">
        <f t="shared" si="89"/>
        <v>0</v>
      </c>
      <c r="R467" s="8">
        <f t="shared" si="89"/>
        <v>0</v>
      </c>
      <c r="S467" s="21">
        <f t="shared" si="87"/>
        <v>21</v>
      </c>
      <c r="T467" s="19">
        <f>VLOOKUP($B467,Gas!$B$3:$E$2506,2)</f>
        <v>2.5249999999999999</v>
      </c>
      <c r="U467" s="20">
        <f t="shared" si="88"/>
        <v>7.8653465346534652</v>
      </c>
      <c r="V467" s="5">
        <f>VLOOKUP($B467,Gas!$B$3:$E$2506,4)</f>
        <v>0.76050702758538313</v>
      </c>
    </row>
    <row r="468" spans="1:22" x14ac:dyDescent="0.2">
      <c r="A468" s="9">
        <f t="shared" si="81"/>
        <v>21</v>
      </c>
      <c r="B468" s="1">
        <v>36433</v>
      </c>
      <c r="C468" s="2">
        <v>20.18</v>
      </c>
      <c r="D468" s="4">
        <f t="shared" si="85"/>
        <v>1.5984356308436379E-2</v>
      </c>
      <c r="E468" s="100">
        <f t="shared" si="83"/>
        <v>1.916351543707894</v>
      </c>
      <c r="F468" s="2"/>
      <c r="G468" s="8">
        <f t="shared" si="89"/>
        <v>0</v>
      </c>
      <c r="H468" s="8">
        <f t="shared" si="89"/>
        <v>4.82</v>
      </c>
      <c r="I468" s="8">
        <f t="shared" si="89"/>
        <v>9.82</v>
      </c>
      <c r="J468" s="8">
        <f t="shared" si="89"/>
        <v>14.82</v>
      </c>
      <c r="K468" s="8">
        <f t="shared" si="89"/>
        <v>19.82</v>
      </c>
      <c r="L468" s="8">
        <f t="shared" si="89"/>
        <v>29.82</v>
      </c>
      <c r="M468" s="8">
        <f t="shared" si="90"/>
        <v>0</v>
      </c>
      <c r="N468" s="8">
        <f t="shared" si="89"/>
        <v>0</v>
      </c>
      <c r="O468" s="8">
        <f t="shared" si="89"/>
        <v>0</v>
      </c>
      <c r="P468" s="8">
        <f t="shared" si="89"/>
        <v>0</v>
      </c>
      <c r="Q468" s="8">
        <f t="shared" si="89"/>
        <v>0</v>
      </c>
      <c r="R468" s="8">
        <f t="shared" si="89"/>
        <v>0</v>
      </c>
      <c r="S468" s="21">
        <f t="shared" si="87"/>
        <v>21</v>
      </c>
      <c r="T468" s="19">
        <f>VLOOKUP($B468,Gas!$B$3:$E$2506,2)</f>
        <v>2.5550000000000002</v>
      </c>
      <c r="U468" s="20">
        <f t="shared" si="88"/>
        <v>7.8982387475538154</v>
      </c>
      <c r="V468" s="5">
        <f>VLOOKUP($B468,Gas!$B$3:$E$2506,4)</f>
        <v>0.76221016678944786</v>
      </c>
    </row>
    <row r="469" spans="1:22" x14ac:dyDescent="0.2">
      <c r="A469" s="9">
        <f t="shared" si="81"/>
        <v>22</v>
      </c>
      <c r="B469" s="1">
        <v>36434</v>
      </c>
      <c r="C469" s="2">
        <v>17.579999999999998</v>
      </c>
      <c r="D469" s="4">
        <f t="shared" si="85"/>
        <v>-0.13793012266843199</v>
      </c>
      <c r="E469" s="100">
        <f t="shared" si="83"/>
        <v>2.0414115080989435</v>
      </c>
      <c r="F469" s="2"/>
      <c r="G469" s="8">
        <f t="shared" si="89"/>
        <v>2.4200000000000017</v>
      </c>
      <c r="H469" s="8">
        <f t="shared" si="89"/>
        <v>7.4200000000000017</v>
      </c>
      <c r="I469" s="8">
        <f t="shared" si="89"/>
        <v>12.420000000000002</v>
      </c>
      <c r="J469" s="8">
        <f t="shared" si="89"/>
        <v>17.420000000000002</v>
      </c>
      <c r="K469" s="8">
        <f t="shared" si="89"/>
        <v>22.42</v>
      </c>
      <c r="L469" s="8">
        <f t="shared" si="89"/>
        <v>32.42</v>
      </c>
      <c r="M469" s="8">
        <f t="shared" si="90"/>
        <v>0</v>
      </c>
      <c r="N469" s="8">
        <f t="shared" si="89"/>
        <v>0</v>
      </c>
      <c r="O469" s="8">
        <f t="shared" si="89"/>
        <v>0</v>
      </c>
      <c r="P469" s="8">
        <f t="shared" si="89"/>
        <v>0</v>
      </c>
      <c r="Q469" s="8">
        <f t="shared" si="89"/>
        <v>0</v>
      </c>
      <c r="R469" s="8">
        <f t="shared" si="89"/>
        <v>0</v>
      </c>
      <c r="S469" s="21">
        <f t="shared" si="87"/>
        <v>22</v>
      </c>
      <c r="T469" s="19">
        <f>VLOOKUP($B469,Gas!$B$3:$E$2506,2)</f>
        <v>2.35</v>
      </c>
      <c r="U469" s="20">
        <f t="shared" si="88"/>
        <v>7.4808510638297863</v>
      </c>
      <c r="V469" s="5">
        <f>VLOOKUP($B469,Gas!$B$3:$E$2506,4)</f>
        <v>0.92078538331002446</v>
      </c>
    </row>
    <row r="470" spans="1:22" x14ac:dyDescent="0.2">
      <c r="A470" s="9">
        <f t="shared" si="81"/>
        <v>22</v>
      </c>
      <c r="B470" s="1">
        <v>36437</v>
      </c>
      <c r="C470" s="2">
        <v>16.36</v>
      </c>
      <c r="D470" s="4">
        <f t="shared" si="85"/>
        <v>-7.1922561082429892E-2</v>
      </c>
      <c r="E470" s="100">
        <f t="shared" si="83"/>
        <v>2.0584015366604311</v>
      </c>
      <c r="F470" s="2"/>
      <c r="G470" s="8">
        <f t="shared" si="89"/>
        <v>3.6400000000000006</v>
      </c>
      <c r="H470" s="8">
        <f t="shared" si="89"/>
        <v>8.64</v>
      </c>
      <c r="I470" s="8">
        <f t="shared" si="89"/>
        <v>13.64</v>
      </c>
      <c r="J470" s="8">
        <f t="shared" si="89"/>
        <v>18.64</v>
      </c>
      <c r="K470" s="8">
        <f t="shared" si="89"/>
        <v>23.64</v>
      </c>
      <c r="L470" s="8">
        <f t="shared" si="89"/>
        <v>33.64</v>
      </c>
      <c r="M470" s="8">
        <f t="shared" si="90"/>
        <v>0</v>
      </c>
      <c r="N470" s="8">
        <f t="shared" si="89"/>
        <v>0</v>
      </c>
      <c r="O470" s="8">
        <f t="shared" si="89"/>
        <v>0</v>
      </c>
      <c r="P470" s="8">
        <f t="shared" si="89"/>
        <v>0</v>
      </c>
      <c r="Q470" s="8">
        <f t="shared" si="89"/>
        <v>0</v>
      </c>
      <c r="R470" s="8">
        <f t="shared" si="89"/>
        <v>0</v>
      </c>
      <c r="S470" s="21">
        <f t="shared" si="87"/>
        <v>22</v>
      </c>
      <c r="T470" s="19">
        <f>VLOOKUP($B470,Gas!$B$3:$E$2506,2)</f>
        <v>2.35</v>
      </c>
      <c r="U470" s="20">
        <f t="shared" si="88"/>
        <v>6.9617021276595743</v>
      </c>
      <c r="V470" s="5">
        <f>VLOOKUP($B470,Gas!$B$3:$E$2506,4)</f>
        <v>0.6149086510593621</v>
      </c>
    </row>
    <row r="471" spans="1:22" x14ac:dyDescent="0.2">
      <c r="A471" s="9">
        <f t="shared" si="81"/>
        <v>22</v>
      </c>
      <c r="B471" s="1">
        <v>36438</v>
      </c>
      <c r="C471" s="2">
        <v>18.899999999999999</v>
      </c>
      <c r="D471" s="4">
        <f t="shared" si="85"/>
        <v>0.14432259089099561</v>
      </c>
      <c r="E471" s="100">
        <f t="shared" si="83"/>
        <v>2.0724404951451634</v>
      </c>
      <c r="F471" s="2"/>
      <c r="G471" s="8">
        <f t="shared" si="89"/>
        <v>1.1000000000000014</v>
      </c>
      <c r="H471" s="8">
        <f t="shared" si="89"/>
        <v>6.1000000000000014</v>
      </c>
      <c r="I471" s="8">
        <f t="shared" si="89"/>
        <v>11.100000000000001</v>
      </c>
      <c r="J471" s="8">
        <f t="shared" si="89"/>
        <v>16.100000000000001</v>
      </c>
      <c r="K471" s="8">
        <f t="shared" si="89"/>
        <v>21.1</v>
      </c>
      <c r="L471" s="8">
        <f t="shared" si="89"/>
        <v>31.1</v>
      </c>
      <c r="M471" s="8">
        <f t="shared" si="90"/>
        <v>0</v>
      </c>
      <c r="N471" s="8">
        <f t="shared" si="89"/>
        <v>0</v>
      </c>
      <c r="O471" s="8">
        <f t="shared" si="89"/>
        <v>0</v>
      </c>
      <c r="P471" s="8">
        <f t="shared" si="89"/>
        <v>0</v>
      </c>
      <c r="Q471" s="8">
        <f t="shared" si="89"/>
        <v>0</v>
      </c>
      <c r="R471" s="8">
        <f t="shared" si="89"/>
        <v>0</v>
      </c>
      <c r="S471" s="21">
        <f t="shared" si="87"/>
        <v>22</v>
      </c>
      <c r="T471" s="19">
        <f>VLOOKUP($B471,Gas!$B$3:$E$2506,2)</f>
        <v>2.4849999999999999</v>
      </c>
      <c r="U471" s="20">
        <f t="shared" si="88"/>
        <v>7.605633802816901</v>
      </c>
      <c r="V471" s="5">
        <f>VLOOKUP($B471,Gas!$B$3:$E$2506,4)</f>
        <v>0.66801149798717019</v>
      </c>
    </row>
    <row r="472" spans="1:22" x14ac:dyDescent="0.2">
      <c r="A472" s="9">
        <f t="shared" si="81"/>
        <v>22</v>
      </c>
      <c r="B472" s="1">
        <v>36439</v>
      </c>
      <c r="C472" s="2">
        <v>18.920000000000002</v>
      </c>
      <c r="D472" s="4">
        <f t="shared" si="85"/>
        <v>1.0576415581356672E-3</v>
      </c>
      <c r="E472" s="100">
        <f t="shared" si="83"/>
        <v>2.0618115852777139</v>
      </c>
      <c r="F472" s="2"/>
      <c r="G472" s="8">
        <f t="shared" si="89"/>
        <v>1.0799999999999983</v>
      </c>
      <c r="H472" s="8">
        <f t="shared" si="89"/>
        <v>6.0799999999999983</v>
      </c>
      <c r="I472" s="8">
        <f t="shared" si="89"/>
        <v>11.079999999999998</v>
      </c>
      <c r="J472" s="8">
        <f t="shared" si="89"/>
        <v>16.079999999999998</v>
      </c>
      <c r="K472" s="8">
        <f t="shared" si="89"/>
        <v>21.08</v>
      </c>
      <c r="L472" s="8">
        <f t="shared" si="89"/>
        <v>31.08</v>
      </c>
      <c r="M472" s="8">
        <f t="shared" si="90"/>
        <v>0</v>
      </c>
      <c r="N472" s="8">
        <f t="shared" si="89"/>
        <v>0</v>
      </c>
      <c r="O472" s="8">
        <f t="shared" si="89"/>
        <v>0</v>
      </c>
      <c r="P472" s="8">
        <f t="shared" si="89"/>
        <v>0</v>
      </c>
      <c r="Q472" s="8">
        <f t="shared" si="89"/>
        <v>0</v>
      </c>
      <c r="R472" s="8">
        <f t="shared" si="89"/>
        <v>0</v>
      </c>
      <c r="S472" s="21">
        <f t="shared" si="87"/>
        <v>22</v>
      </c>
      <c r="T472" s="19">
        <f>VLOOKUP($B472,Gas!$B$3:$E$2506,2)</f>
        <v>2.4500000000000002</v>
      </c>
      <c r="U472" s="20">
        <f t="shared" si="88"/>
        <v>7.722448979591837</v>
      </c>
      <c r="V472" s="5">
        <f>VLOOKUP($B472,Gas!$B$3:$E$2506,4)</f>
        <v>0.67060695831714812</v>
      </c>
    </row>
    <row r="473" spans="1:22" x14ac:dyDescent="0.2">
      <c r="A473" s="9">
        <f t="shared" si="81"/>
        <v>22</v>
      </c>
      <c r="B473" s="1">
        <v>36440</v>
      </c>
      <c r="C473" s="2">
        <v>16.399999999999999</v>
      </c>
      <c r="D473" s="4">
        <f t="shared" si="85"/>
        <v>-0.14293822879357967</v>
      </c>
      <c r="E473" s="100">
        <f t="shared" si="83"/>
        <v>2.1789395176134421</v>
      </c>
      <c r="F473" s="2"/>
      <c r="G473" s="8">
        <f t="shared" si="89"/>
        <v>3.6000000000000014</v>
      </c>
      <c r="H473" s="8">
        <f t="shared" si="89"/>
        <v>8.6000000000000014</v>
      </c>
      <c r="I473" s="8">
        <f t="shared" si="89"/>
        <v>13.600000000000001</v>
      </c>
      <c r="J473" s="8">
        <f t="shared" si="89"/>
        <v>18.600000000000001</v>
      </c>
      <c r="K473" s="8">
        <f t="shared" si="89"/>
        <v>23.6</v>
      </c>
      <c r="L473" s="8">
        <f t="shared" si="89"/>
        <v>33.6</v>
      </c>
      <c r="M473" s="8">
        <f t="shared" si="90"/>
        <v>0</v>
      </c>
      <c r="N473" s="8">
        <f t="shared" si="89"/>
        <v>0</v>
      </c>
      <c r="O473" s="8">
        <f t="shared" si="89"/>
        <v>0</v>
      </c>
      <c r="P473" s="8">
        <f t="shared" si="89"/>
        <v>0</v>
      </c>
      <c r="Q473" s="8">
        <f t="shared" si="89"/>
        <v>0</v>
      </c>
      <c r="R473" s="8">
        <f t="shared" si="89"/>
        <v>0</v>
      </c>
      <c r="S473" s="21">
        <f t="shared" si="87"/>
        <v>22</v>
      </c>
      <c r="T473" s="19">
        <f>VLOOKUP($B473,Gas!$B$3:$E$2506,2)</f>
        <v>2.4649999999999999</v>
      </c>
      <c r="U473" s="20">
        <f t="shared" si="88"/>
        <v>6.6531440162271807</v>
      </c>
      <c r="V473" s="5">
        <f>VLOOKUP($B473,Gas!$B$3:$E$2506,4)</f>
        <v>0.67338022840330647</v>
      </c>
    </row>
    <row r="474" spans="1:22" x14ac:dyDescent="0.2">
      <c r="A474" s="9">
        <f t="shared" si="81"/>
        <v>22</v>
      </c>
      <c r="B474" s="1">
        <v>36441</v>
      </c>
      <c r="C474" s="2">
        <v>17.87</v>
      </c>
      <c r="D474" s="4">
        <f t="shared" si="85"/>
        <v>8.5841994341184114E-2</v>
      </c>
      <c r="E474" s="100">
        <f t="shared" si="83"/>
        <v>2.1927105202291104</v>
      </c>
      <c r="F474" s="2"/>
      <c r="G474" s="8">
        <f t="shared" si="89"/>
        <v>2.129999999999999</v>
      </c>
      <c r="H474" s="8">
        <f t="shared" si="89"/>
        <v>7.129999999999999</v>
      </c>
      <c r="I474" s="8">
        <f t="shared" si="89"/>
        <v>12.129999999999999</v>
      </c>
      <c r="J474" s="8">
        <f t="shared" si="89"/>
        <v>17.13</v>
      </c>
      <c r="K474" s="8">
        <f t="shared" si="89"/>
        <v>22.13</v>
      </c>
      <c r="L474" s="8">
        <f t="shared" si="89"/>
        <v>32.129999999999995</v>
      </c>
      <c r="M474" s="8">
        <f t="shared" si="90"/>
        <v>0</v>
      </c>
      <c r="N474" s="8">
        <f t="shared" si="89"/>
        <v>0</v>
      </c>
      <c r="O474" s="8">
        <f t="shared" si="89"/>
        <v>0</v>
      </c>
      <c r="P474" s="8">
        <f t="shared" si="89"/>
        <v>0</v>
      </c>
      <c r="Q474" s="8">
        <f t="shared" si="89"/>
        <v>0</v>
      </c>
      <c r="R474" s="8">
        <f t="shared" si="89"/>
        <v>0</v>
      </c>
      <c r="S474" s="21">
        <f t="shared" si="87"/>
        <v>22</v>
      </c>
      <c r="T474" s="19">
        <f>VLOOKUP($B474,Gas!$B$3:$E$2506,2)</f>
        <v>2.4900000000000002</v>
      </c>
      <c r="U474" s="20">
        <f t="shared" si="88"/>
        <v>7.1767068273092365</v>
      </c>
      <c r="V474" s="5">
        <f>VLOOKUP($B474,Gas!$B$3:$E$2506,4)</f>
        <v>0.65850950975226952</v>
      </c>
    </row>
    <row r="475" spans="1:22" x14ac:dyDescent="0.2">
      <c r="A475" s="9">
        <f t="shared" si="81"/>
        <v>22</v>
      </c>
      <c r="B475" s="1">
        <v>36444</v>
      </c>
      <c r="C475" s="2">
        <v>20.12</v>
      </c>
      <c r="D475" s="4">
        <f t="shared" si="85"/>
        <v>0.11859101606020182</v>
      </c>
      <c r="E475" s="100">
        <f t="shared" si="83"/>
        <v>1.7570683795019102</v>
      </c>
      <c r="F475" s="2"/>
      <c r="G475" s="8">
        <f t="shared" si="89"/>
        <v>0</v>
      </c>
      <c r="H475" s="8">
        <f t="shared" si="89"/>
        <v>4.879999999999999</v>
      </c>
      <c r="I475" s="8">
        <f t="shared" si="89"/>
        <v>9.879999999999999</v>
      </c>
      <c r="J475" s="8">
        <f t="shared" si="89"/>
        <v>14.879999999999999</v>
      </c>
      <c r="K475" s="8">
        <f t="shared" si="89"/>
        <v>19.88</v>
      </c>
      <c r="L475" s="8">
        <f t="shared" si="89"/>
        <v>29.88</v>
      </c>
      <c r="M475" s="8">
        <f t="shared" si="90"/>
        <v>0</v>
      </c>
      <c r="N475" s="8">
        <f t="shared" si="89"/>
        <v>0</v>
      </c>
      <c r="O475" s="8">
        <f t="shared" si="89"/>
        <v>0</v>
      </c>
      <c r="P475" s="8">
        <f t="shared" si="89"/>
        <v>0</v>
      </c>
      <c r="Q475" s="8">
        <f t="shared" si="89"/>
        <v>0</v>
      </c>
      <c r="R475" s="8">
        <f t="shared" si="89"/>
        <v>0</v>
      </c>
      <c r="S475" s="21">
        <f t="shared" si="87"/>
        <v>22</v>
      </c>
      <c r="T475" s="19">
        <f>VLOOKUP($B475,Gas!$B$3:$E$2506,2)</f>
        <v>2.355</v>
      </c>
      <c r="U475" s="20">
        <f t="shared" si="88"/>
        <v>8.543524416135881</v>
      </c>
      <c r="V475" s="5">
        <f>VLOOKUP($B475,Gas!$B$3:$E$2506,4)</f>
        <v>0.51607184468272482</v>
      </c>
    </row>
    <row r="476" spans="1:22" x14ac:dyDescent="0.2">
      <c r="A476" s="9">
        <f t="shared" si="81"/>
        <v>22</v>
      </c>
      <c r="B476" s="1">
        <v>36445</v>
      </c>
      <c r="C476" s="2">
        <v>20.96</v>
      </c>
      <c r="D476" s="4">
        <f t="shared" si="85"/>
        <v>4.0901514221302934E-2</v>
      </c>
      <c r="E476" s="100">
        <f t="shared" si="83"/>
        <v>1.5915838663296702</v>
      </c>
      <c r="F476" s="2"/>
      <c r="G476" s="8">
        <f t="shared" si="89"/>
        <v>0</v>
      </c>
      <c r="H476" s="8">
        <f t="shared" si="89"/>
        <v>4.0399999999999991</v>
      </c>
      <c r="I476" s="8">
        <f t="shared" si="89"/>
        <v>9.0399999999999991</v>
      </c>
      <c r="J476" s="8">
        <f t="shared" si="89"/>
        <v>14.04</v>
      </c>
      <c r="K476" s="8">
        <f t="shared" si="89"/>
        <v>19.04</v>
      </c>
      <c r="L476" s="8">
        <f t="shared" si="89"/>
        <v>29.04</v>
      </c>
      <c r="M476" s="8">
        <f t="shared" si="90"/>
        <v>0</v>
      </c>
      <c r="N476" s="8">
        <f t="shared" si="89"/>
        <v>0</v>
      </c>
      <c r="O476" s="8">
        <f t="shared" si="89"/>
        <v>0</v>
      </c>
      <c r="P476" s="8">
        <f t="shared" si="89"/>
        <v>0</v>
      </c>
      <c r="Q476" s="8">
        <f t="shared" si="89"/>
        <v>0</v>
      </c>
      <c r="R476" s="8">
        <f t="shared" si="89"/>
        <v>0</v>
      </c>
      <c r="S476" s="21">
        <f t="shared" si="87"/>
        <v>22</v>
      </c>
      <c r="T476" s="19">
        <f>VLOOKUP($B476,Gas!$B$3:$E$2506,2)</f>
        <v>2.52</v>
      </c>
      <c r="U476" s="20">
        <f t="shared" si="88"/>
        <v>8.3174603174603181</v>
      </c>
      <c r="V476" s="5">
        <f>VLOOKUP($B476,Gas!$B$3:$E$2506,4)</f>
        <v>0.65767974472735302</v>
      </c>
    </row>
    <row r="477" spans="1:22" x14ac:dyDescent="0.2">
      <c r="A477" s="9">
        <f t="shared" si="81"/>
        <v>22</v>
      </c>
      <c r="B477" s="1">
        <v>36446</v>
      </c>
      <c r="C477" s="2">
        <v>27.08</v>
      </c>
      <c r="D477" s="4">
        <f t="shared" si="85"/>
        <v>0.25617958859123274</v>
      </c>
      <c r="E477" s="100">
        <f t="shared" si="83"/>
        <v>2.0057742209835419</v>
      </c>
      <c r="F477" s="2"/>
      <c r="G477" s="8">
        <f t="shared" si="89"/>
        <v>0</v>
      </c>
      <c r="H477" s="8">
        <f t="shared" si="89"/>
        <v>0</v>
      </c>
      <c r="I477" s="8">
        <f t="shared" si="89"/>
        <v>2.9200000000000017</v>
      </c>
      <c r="J477" s="8">
        <f t="shared" si="89"/>
        <v>7.9200000000000017</v>
      </c>
      <c r="K477" s="8">
        <f t="shared" si="89"/>
        <v>12.920000000000002</v>
      </c>
      <c r="L477" s="8">
        <f t="shared" si="89"/>
        <v>22.92</v>
      </c>
      <c r="M477" s="8">
        <f t="shared" si="90"/>
        <v>2.0799999999999983</v>
      </c>
      <c r="N477" s="8">
        <f t="shared" si="89"/>
        <v>0</v>
      </c>
      <c r="O477" s="8">
        <f t="shared" si="89"/>
        <v>0</v>
      </c>
      <c r="P477" s="8">
        <f t="shared" si="89"/>
        <v>0</v>
      </c>
      <c r="Q477" s="8">
        <f t="shared" si="89"/>
        <v>0</v>
      </c>
      <c r="R477" s="8">
        <f t="shared" si="89"/>
        <v>0</v>
      </c>
      <c r="S477" s="21">
        <f t="shared" si="87"/>
        <v>22</v>
      </c>
      <c r="T477" s="19">
        <f>VLOOKUP($B477,Gas!$B$3:$E$2506,2)</f>
        <v>2.6549999999999998</v>
      </c>
      <c r="U477" s="20">
        <f t="shared" si="88"/>
        <v>10.199623352165725</v>
      </c>
      <c r="V477" s="5">
        <f>VLOOKUP($B477,Gas!$B$3:$E$2506,4)</f>
        <v>0.70878863355591382</v>
      </c>
    </row>
    <row r="478" spans="1:22" x14ac:dyDescent="0.2">
      <c r="A478" s="9">
        <f t="shared" si="81"/>
        <v>22</v>
      </c>
      <c r="B478" s="1">
        <v>36447</v>
      </c>
      <c r="C478" s="2">
        <v>23.51</v>
      </c>
      <c r="D478" s="4">
        <f t="shared" si="85"/>
        <v>-0.14136958549209591</v>
      </c>
      <c r="E478" s="100">
        <f t="shared" si="83"/>
        <v>2.1848291890388656</v>
      </c>
      <c r="F478" s="2"/>
      <c r="G478" s="8">
        <f t="shared" si="89"/>
        <v>0</v>
      </c>
      <c r="H478" s="8">
        <f t="shared" si="89"/>
        <v>1.4899999999999984</v>
      </c>
      <c r="I478" s="8">
        <f t="shared" si="89"/>
        <v>6.4899999999999984</v>
      </c>
      <c r="J478" s="8">
        <f t="shared" si="89"/>
        <v>11.489999999999998</v>
      </c>
      <c r="K478" s="8">
        <f t="shared" si="89"/>
        <v>16.489999999999998</v>
      </c>
      <c r="L478" s="8">
        <f t="shared" si="89"/>
        <v>26.49</v>
      </c>
      <c r="M478" s="8">
        <f t="shared" si="90"/>
        <v>0</v>
      </c>
      <c r="N478" s="8">
        <f t="shared" si="89"/>
        <v>0</v>
      </c>
      <c r="O478" s="8">
        <f t="shared" si="89"/>
        <v>0</v>
      </c>
      <c r="P478" s="8">
        <f t="shared" si="89"/>
        <v>0</v>
      </c>
      <c r="Q478" s="8">
        <f t="shared" si="89"/>
        <v>0</v>
      </c>
      <c r="R478" s="8">
        <f t="shared" si="89"/>
        <v>0</v>
      </c>
      <c r="S478" s="21">
        <f t="shared" si="87"/>
        <v>22</v>
      </c>
      <c r="T478" s="19">
        <f>VLOOKUP($B478,Gas!$B$3:$E$2506,2)</f>
        <v>2.81</v>
      </c>
      <c r="U478" s="20">
        <f t="shared" si="88"/>
        <v>8.3665480427046273</v>
      </c>
      <c r="V478" s="5">
        <f>VLOOKUP($B478,Gas!$B$3:$E$2506,4)</f>
        <v>0.75081889648491629</v>
      </c>
    </row>
    <row r="479" spans="1:22" x14ac:dyDescent="0.2">
      <c r="A479" s="9">
        <f t="shared" si="81"/>
        <v>22</v>
      </c>
      <c r="B479" s="1">
        <v>36448</v>
      </c>
      <c r="C479" s="2">
        <v>23.29</v>
      </c>
      <c r="D479" s="4">
        <f t="shared" si="85"/>
        <v>-9.4017786557286723E-3</v>
      </c>
      <c r="E479" s="100">
        <f t="shared" si="83"/>
        <v>2.0229984933606264</v>
      </c>
      <c r="F479" s="2"/>
      <c r="G479" s="8">
        <f t="shared" si="89"/>
        <v>0</v>
      </c>
      <c r="H479" s="8">
        <f t="shared" si="89"/>
        <v>1.7100000000000009</v>
      </c>
      <c r="I479" s="8">
        <f t="shared" si="89"/>
        <v>6.7100000000000009</v>
      </c>
      <c r="J479" s="8">
        <f t="shared" si="89"/>
        <v>11.71</v>
      </c>
      <c r="K479" s="8">
        <f t="shared" ref="G479:R502" si="91">IF(K$1="P",MAX(0,K$2-$C479),IF(K$1="C",MAX(0,$C479-K$2)))</f>
        <v>16.71</v>
      </c>
      <c r="L479" s="8">
        <f t="shared" si="91"/>
        <v>26.71</v>
      </c>
      <c r="M479" s="8">
        <f t="shared" si="90"/>
        <v>0</v>
      </c>
      <c r="N479" s="8">
        <f t="shared" si="91"/>
        <v>0</v>
      </c>
      <c r="O479" s="8">
        <f t="shared" si="91"/>
        <v>0</v>
      </c>
      <c r="P479" s="8">
        <f t="shared" si="91"/>
        <v>0</v>
      </c>
      <c r="Q479" s="8">
        <f t="shared" si="91"/>
        <v>0</v>
      </c>
      <c r="R479" s="8">
        <f t="shared" si="91"/>
        <v>0</v>
      </c>
      <c r="S479" s="21">
        <f t="shared" si="87"/>
        <v>22</v>
      </c>
      <c r="T479" s="19">
        <f>VLOOKUP($B479,Gas!$B$3:$E$2506,2)</f>
        <v>2.7050000000000001</v>
      </c>
      <c r="U479" s="20">
        <f t="shared" si="88"/>
        <v>8.6099815157116453</v>
      </c>
      <c r="V479" s="5">
        <f>VLOOKUP($B479,Gas!$B$3:$E$2506,4)</f>
        <v>0.7722929013362807</v>
      </c>
    </row>
    <row r="480" spans="1:22" x14ac:dyDescent="0.2">
      <c r="A480" s="9">
        <f t="shared" si="81"/>
        <v>22</v>
      </c>
      <c r="B480" s="1">
        <v>36451</v>
      </c>
      <c r="C480" s="2">
        <v>26.66</v>
      </c>
      <c r="D480" s="4">
        <f t="shared" si="85"/>
        <v>0.13514023085431298</v>
      </c>
      <c r="E480" s="100">
        <f t="shared" si="83"/>
        <v>2.003369140264037</v>
      </c>
      <c r="F480" s="2"/>
      <c r="G480" s="8">
        <f t="shared" si="91"/>
        <v>0</v>
      </c>
      <c r="H480" s="8">
        <f t="shared" si="91"/>
        <v>0</v>
      </c>
      <c r="I480" s="8">
        <f t="shared" si="91"/>
        <v>3.34</v>
      </c>
      <c r="J480" s="8">
        <f t="shared" si="91"/>
        <v>8.34</v>
      </c>
      <c r="K480" s="8">
        <f t="shared" si="91"/>
        <v>13.34</v>
      </c>
      <c r="L480" s="8">
        <f t="shared" si="91"/>
        <v>23.34</v>
      </c>
      <c r="M480" s="8">
        <f t="shared" si="90"/>
        <v>1.6600000000000001</v>
      </c>
      <c r="N480" s="8">
        <f t="shared" si="91"/>
        <v>0</v>
      </c>
      <c r="O480" s="8">
        <f t="shared" si="91"/>
        <v>0</v>
      </c>
      <c r="P480" s="8">
        <f t="shared" si="91"/>
        <v>0</v>
      </c>
      <c r="Q480" s="8">
        <f t="shared" si="91"/>
        <v>0</v>
      </c>
      <c r="R480" s="8">
        <f t="shared" si="91"/>
        <v>0</v>
      </c>
      <c r="S480" s="21">
        <f t="shared" si="87"/>
        <v>22</v>
      </c>
      <c r="T480" s="19">
        <f>VLOOKUP($B480,Gas!$B$3:$E$2506,2)</f>
        <v>2.67</v>
      </c>
      <c r="U480" s="20">
        <f t="shared" si="88"/>
        <v>9.9850187265917612</v>
      </c>
      <c r="V480" s="5">
        <f>VLOOKUP($B480,Gas!$B$3:$E$2506,4)</f>
        <v>0.77391330727178764</v>
      </c>
    </row>
    <row r="481" spans="1:22" x14ac:dyDescent="0.2">
      <c r="A481" s="9">
        <f t="shared" si="81"/>
        <v>22</v>
      </c>
      <c r="B481" s="1">
        <v>36452</v>
      </c>
      <c r="C481" s="2">
        <v>23.67</v>
      </c>
      <c r="D481" s="4">
        <f t="shared" si="85"/>
        <v>-0.11895589122466994</v>
      </c>
      <c r="E481" s="100">
        <f t="shared" si="83"/>
        <v>2.0855894106270041</v>
      </c>
      <c r="F481" s="2"/>
      <c r="G481" s="8">
        <f t="shared" si="91"/>
        <v>0</v>
      </c>
      <c r="H481" s="8">
        <f t="shared" si="91"/>
        <v>1.3299999999999983</v>
      </c>
      <c r="I481" s="8">
        <f t="shared" si="91"/>
        <v>6.3299999999999983</v>
      </c>
      <c r="J481" s="8">
        <f t="shared" si="91"/>
        <v>11.329999999999998</v>
      </c>
      <c r="K481" s="8">
        <f t="shared" si="91"/>
        <v>16.329999999999998</v>
      </c>
      <c r="L481" s="8">
        <f t="shared" si="91"/>
        <v>26.33</v>
      </c>
      <c r="M481" s="8">
        <f t="shared" si="90"/>
        <v>0</v>
      </c>
      <c r="N481" s="8">
        <f t="shared" si="91"/>
        <v>0</v>
      </c>
      <c r="O481" s="8">
        <f t="shared" si="91"/>
        <v>0</v>
      </c>
      <c r="P481" s="8">
        <f t="shared" si="91"/>
        <v>0</v>
      </c>
      <c r="Q481" s="8">
        <f t="shared" si="91"/>
        <v>0</v>
      </c>
      <c r="R481" s="8">
        <f t="shared" si="91"/>
        <v>0</v>
      </c>
      <c r="S481" s="21">
        <f t="shared" si="87"/>
        <v>22</v>
      </c>
      <c r="T481" s="19">
        <f>VLOOKUP($B481,Gas!$B$3:$E$2506,2)</f>
        <v>2.8149999999999999</v>
      </c>
      <c r="U481" s="20">
        <f t="shared" si="88"/>
        <v>8.4085257548845487</v>
      </c>
      <c r="V481" s="5">
        <f>VLOOKUP($B481,Gas!$B$3:$E$2506,4)</f>
        <v>0.69065278289451304</v>
      </c>
    </row>
    <row r="482" spans="1:22" x14ac:dyDescent="0.2">
      <c r="A482" s="9">
        <f t="shared" si="81"/>
        <v>22</v>
      </c>
      <c r="B482" s="1">
        <v>36453</v>
      </c>
      <c r="C482" s="2">
        <v>20.92</v>
      </c>
      <c r="D482" s="4">
        <f t="shared" si="85"/>
        <v>-0.12350278432917043</v>
      </c>
      <c r="E482" s="100">
        <f t="shared" si="83"/>
        <v>2.2104251828603756</v>
      </c>
      <c r="F482" s="2"/>
      <c r="G482" s="8">
        <f t="shared" si="91"/>
        <v>0</v>
      </c>
      <c r="H482" s="8">
        <f t="shared" si="91"/>
        <v>4.0799999999999983</v>
      </c>
      <c r="I482" s="8">
        <f t="shared" si="91"/>
        <v>9.0799999999999983</v>
      </c>
      <c r="J482" s="8">
        <f t="shared" si="91"/>
        <v>14.079999999999998</v>
      </c>
      <c r="K482" s="8">
        <f t="shared" si="91"/>
        <v>19.079999999999998</v>
      </c>
      <c r="L482" s="8">
        <f t="shared" si="91"/>
        <v>29.08</v>
      </c>
      <c r="M482" s="8">
        <f t="shared" si="90"/>
        <v>0</v>
      </c>
      <c r="N482" s="8">
        <f t="shared" si="91"/>
        <v>0</v>
      </c>
      <c r="O482" s="8">
        <f t="shared" si="91"/>
        <v>0</v>
      </c>
      <c r="P482" s="8">
        <f t="shared" si="91"/>
        <v>0</v>
      </c>
      <c r="Q482" s="8">
        <f t="shared" si="91"/>
        <v>0</v>
      </c>
      <c r="R482" s="8">
        <f t="shared" si="91"/>
        <v>0</v>
      </c>
      <c r="S482" s="21">
        <f t="shared" si="87"/>
        <v>22</v>
      </c>
      <c r="T482" s="19">
        <f>VLOOKUP($B482,Gas!$B$3:$E$2506,2)</f>
        <v>2.89</v>
      </c>
      <c r="U482" s="20">
        <f t="shared" si="88"/>
        <v>7.2387543252595155</v>
      </c>
      <c r="V482" s="5">
        <f>VLOOKUP($B482,Gas!$B$3:$E$2506,4)</f>
        <v>0.68131046671917217</v>
      </c>
    </row>
    <row r="483" spans="1:22" x14ac:dyDescent="0.2">
      <c r="A483" s="9">
        <f t="shared" si="81"/>
        <v>22</v>
      </c>
      <c r="B483" s="1">
        <v>36454</v>
      </c>
      <c r="C483" s="2">
        <v>21.61</v>
      </c>
      <c r="D483" s="4">
        <f t="shared" si="85"/>
        <v>3.2450531322072387E-2</v>
      </c>
      <c r="E483" s="100">
        <f t="shared" si="83"/>
        <v>2.0406699198156946</v>
      </c>
      <c r="F483" s="2"/>
      <c r="G483" s="8">
        <f t="shared" si="91"/>
        <v>0</v>
      </c>
      <c r="H483" s="8">
        <f t="shared" si="91"/>
        <v>3.3900000000000006</v>
      </c>
      <c r="I483" s="8">
        <f t="shared" si="91"/>
        <v>8.39</v>
      </c>
      <c r="J483" s="8">
        <f t="shared" si="91"/>
        <v>13.39</v>
      </c>
      <c r="K483" s="8">
        <f t="shared" si="91"/>
        <v>18.39</v>
      </c>
      <c r="L483" s="8">
        <f t="shared" si="91"/>
        <v>28.39</v>
      </c>
      <c r="M483" s="8">
        <f t="shared" si="90"/>
        <v>0</v>
      </c>
      <c r="N483" s="8">
        <f t="shared" si="91"/>
        <v>0</v>
      </c>
      <c r="O483" s="8">
        <f t="shared" si="91"/>
        <v>0</v>
      </c>
      <c r="P483" s="8">
        <f t="shared" si="91"/>
        <v>0</v>
      </c>
      <c r="Q483" s="8">
        <f t="shared" si="91"/>
        <v>0</v>
      </c>
      <c r="R483" s="8">
        <f t="shared" si="91"/>
        <v>0</v>
      </c>
      <c r="S483" s="21">
        <f t="shared" si="87"/>
        <v>22</v>
      </c>
      <c r="T483" s="19">
        <f>VLOOKUP($B483,Gas!$B$3:$E$2506,2)</f>
        <v>2.9</v>
      </c>
      <c r="U483" s="20">
        <f t="shared" si="88"/>
        <v>7.4517241379310342</v>
      </c>
      <c r="V483" s="5">
        <f>VLOOKUP($B483,Gas!$B$3:$E$2506,4)</f>
        <v>0.6774096241380666</v>
      </c>
    </row>
    <row r="484" spans="1:22" x14ac:dyDescent="0.2">
      <c r="A484" s="9">
        <f t="shared" si="81"/>
        <v>22</v>
      </c>
      <c r="B484" s="1">
        <v>36455</v>
      </c>
      <c r="C484" s="2">
        <v>22.48</v>
      </c>
      <c r="D484" s="4">
        <f t="shared" si="85"/>
        <v>3.9469854506695774E-2</v>
      </c>
      <c r="E484" s="100">
        <f t="shared" si="83"/>
        <v>2.0169323458435606</v>
      </c>
      <c r="F484" s="2"/>
      <c r="G484" s="8">
        <f t="shared" si="91"/>
        <v>0</v>
      </c>
      <c r="H484" s="8">
        <f t="shared" si="91"/>
        <v>2.5199999999999996</v>
      </c>
      <c r="I484" s="8">
        <f t="shared" si="91"/>
        <v>7.52</v>
      </c>
      <c r="J484" s="8">
        <f t="shared" si="91"/>
        <v>12.52</v>
      </c>
      <c r="K484" s="8">
        <f t="shared" si="91"/>
        <v>17.52</v>
      </c>
      <c r="L484" s="8">
        <f t="shared" si="91"/>
        <v>27.52</v>
      </c>
      <c r="M484" s="8">
        <f t="shared" si="90"/>
        <v>0</v>
      </c>
      <c r="N484" s="8">
        <f t="shared" si="91"/>
        <v>0</v>
      </c>
      <c r="O484" s="8">
        <f t="shared" si="91"/>
        <v>0</v>
      </c>
      <c r="P484" s="8">
        <f t="shared" si="91"/>
        <v>0</v>
      </c>
      <c r="Q484" s="8">
        <f t="shared" si="91"/>
        <v>0</v>
      </c>
      <c r="R484" s="8">
        <f t="shared" si="91"/>
        <v>0</v>
      </c>
      <c r="S484" s="21">
        <f t="shared" si="87"/>
        <v>22</v>
      </c>
      <c r="T484" s="19">
        <f>VLOOKUP($B484,Gas!$B$3:$E$2506,2)</f>
        <v>2.9950000000000001</v>
      </c>
      <c r="U484" s="20">
        <f t="shared" si="88"/>
        <v>7.5058430717863107</v>
      </c>
      <c r="V484" s="5">
        <f>VLOOKUP($B484,Gas!$B$3:$E$2506,4)</f>
        <v>0.60815474133203595</v>
      </c>
    </row>
    <row r="485" spans="1:22" x14ac:dyDescent="0.2">
      <c r="A485" s="9">
        <f t="shared" si="81"/>
        <v>22</v>
      </c>
      <c r="B485" s="1">
        <v>36458</v>
      </c>
      <c r="C485" s="2">
        <v>25.4</v>
      </c>
      <c r="D485" s="4">
        <f t="shared" si="85"/>
        <v>0.12212314899900045</v>
      </c>
      <c r="E485" s="100">
        <f t="shared" si="83"/>
        <v>2.0216566308226973</v>
      </c>
      <c r="F485" s="2"/>
      <c r="G485" s="8">
        <f t="shared" si="91"/>
        <v>0</v>
      </c>
      <c r="H485" s="8">
        <f t="shared" si="91"/>
        <v>0</v>
      </c>
      <c r="I485" s="8">
        <f t="shared" si="91"/>
        <v>4.6000000000000014</v>
      </c>
      <c r="J485" s="8">
        <f t="shared" si="91"/>
        <v>9.6000000000000014</v>
      </c>
      <c r="K485" s="8">
        <f t="shared" si="91"/>
        <v>14.600000000000001</v>
      </c>
      <c r="L485" s="8">
        <f t="shared" si="91"/>
        <v>24.6</v>
      </c>
      <c r="M485" s="8">
        <f t="shared" si="90"/>
        <v>0.39999999999999858</v>
      </c>
      <c r="N485" s="8">
        <f t="shared" si="91"/>
        <v>0</v>
      </c>
      <c r="O485" s="8">
        <f t="shared" si="91"/>
        <v>0</v>
      </c>
      <c r="P485" s="8">
        <f t="shared" si="91"/>
        <v>0</v>
      </c>
      <c r="Q485" s="8">
        <f t="shared" si="91"/>
        <v>0</v>
      </c>
      <c r="R485" s="8">
        <f t="shared" si="91"/>
        <v>0</v>
      </c>
      <c r="S485" s="21">
        <f t="shared" si="87"/>
        <v>22</v>
      </c>
      <c r="T485" s="19">
        <f>VLOOKUP($B485,Gas!$B$3:$E$2506,2)</f>
        <v>3.0049999999999999</v>
      </c>
      <c r="U485" s="20">
        <f t="shared" si="88"/>
        <v>8.4525790349417633</v>
      </c>
      <c r="V485" s="5">
        <f>VLOOKUP($B485,Gas!$B$3:$E$2506,4)</f>
        <v>0.3828174234622635</v>
      </c>
    </row>
    <row r="486" spans="1:22" x14ac:dyDescent="0.2">
      <c r="A486" s="9">
        <f t="shared" si="81"/>
        <v>22</v>
      </c>
      <c r="B486" s="1">
        <v>36459</v>
      </c>
      <c r="C486" s="2">
        <v>26.53</v>
      </c>
      <c r="D486" s="4">
        <f t="shared" si="85"/>
        <v>4.3526994125157398E-2</v>
      </c>
      <c r="E486" s="100">
        <f t="shared" si="83"/>
        <v>2.0223339759607124</v>
      </c>
      <c r="F486" s="2"/>
      <c r="G486" s="8">
        <f t="shared" si="91"/>
        <v>0</v>
      </c>
      <c r="H486" s="8">
        <f t="shared" si="91"/>
        <v>0</v>
      </c>
      <c r="I486" s="8">
        <f t="shared" si="91"/>
        <v>3.4699999999999989</v>
      </c>
      <c r="J486" s="8">
        <f t="shared" si="91"/>
        <v>8.4699999999999989</v>
      </c>
      <c r="K486" s="8">
        <f t="shared" si="91"/>
        <v>13.469999999999999</v>
      </c>
      <c r="L486" s="8">
        <f t="shared" si="91"/>
        <v>23.47</v>
      </c>
      <c r="M486" s="8">
        <f t="shared" si="90"/>
        <v>1.5300000000000011</v>
      </c>
      <c r="N486" s="8">
        <f t="shared" si="91"/>
        <v>0</v>
      </c>
      <c r="O486" s="8">
        <f t="shared" si="91"/>
        <v>0</v>
      </c>
      <c r="P486" s="8">
        <f t="shared" si="91"/>
        <v>0</v>
      </c>
      <c r="Q486" s="8">
        <f t="shared" si="91"/>
        <v>0</v>
      </c>
      <c r="R486" s="8">
        <f t="shared" si="91"/>
        <v>0</v>
      </c>
      <c r="S486" s="21">
        <f t="shared" si="87"/>
        <v>22</v>
      </c>
      <c r="T486" s="19">
        <f>VLOOKUP($B486,Gas!$B$3:$E$2506,2)</f>
        <v>2.9750000000000001</v>
      </c>
      <c r="U486" s="20">
        <f t="shared" si="88"/>
        <v>8.9176470588235297</v>
      </c>
      <c r="V486" s="5">
        <f>VLOOKUP($B486,Gas!$B$3:$E$2506,4)</f>
        <v>0.37572120926133523</v>
      </c>
    </row>
    <row r="487" spans="1:22" x14ac:dyDescent="0.2">
      <c r="A487" s="9">
        <f t="shared" si="81"/>
        <v>22</v>
      </c>
      <c r="B487" s="1">
        <v>36460</v>
      </c>
      <c r="C487" s="2">
        <v>23.03</v>
      </c>
      <c r="D487" s="4">
        <f t="shared" si="85"/>
        <v>-0.14147845431705441</v>
      </c>
      <c r="E487" s="100">
        <f t="shared" si="83"/>
        <v>1.7041735738850567</v>
      </c>
      <c r="F487" s="2"/>
      <c r="G487" s="8">
        <f t="shared" si="91"/>
        <v>0</v>
      </c>
      <c r="H487" s="8">
        <f t="shared" si="91"/>
        <v>1.9699999999999989</v>
      </c>
      <c r="I487" s="8">
        <f t="shared" si="91"/>
        <v>6.9699999999999989</v>
      </c>
      <c r="J487" s="8">
        <f t="shared" si="91"/>
        <v>11.969999999999999</v>
      </c>
      <c r="K487" s="8">
        <f t="shared" si="91"/>
        <v>16.97</v>
      </c>
      <c r="L487" s="8">
        <f t="shared" si="91"/>
        <v>26.97</v>
      </c>
      <c r="M487" s="8">
        <f t="shared" si="90"/>
        <v>0</v>
      </c>
      <c r="N487" s="8">
        <f t="shared" si="91"/>
        <v>0</v>
      </c>
      <c r="O487" s="8">
        <f t="shared" si="91"/>
        <v>0</v>
      </c>
      <c r="P487" s="8">
        <f t="shared" si="91"/>
        <v>0</v>
      </c>
      <c r="Q487" s="8">
        <f t="shared" si="91"/>
        <v>0</v>
      </c>
      <c r="R487" s="8">
        <f t="shared" si="91"/>
        <v>0</v>
      </c>
      <c r="S487" s="21">
        <f t="shared" si="87"/>
        <v>22</v>
      </c>
      <c r="T487" s="19">
        <f>VLOOKUP($B487,Gas!$B$3:$E$2506,2)</f>
        <v>2.9649999999999999</v>
      </c>
      <c r="U487" s="20">
        <f t="shared" si="88"/>
        <v>7.7672849915682978</v>
      </c>
      <c r="V487" s="5">
        <f>VLOOKUP($B487,Gas!$B$3:$E$2506,4)</f>
        <v>0.38017658690839934</v>
      </c>
    </row>
    <row r="488" spans="1:22" x14ac:dyDescent="0.2">
      <c r="A488" s="9">
        <f t="shared" si="81"/>
        <v>22</v>
      </c>
      <c r="B488" s="1">
        <v>36461</v>
      </c>
      <c r="C488" s="2">
        <v>21.75</v>
      </c>
      <c r="D488" s="4">
        <f t="shared" si="85"/>
        <v>-5.7183956297900802E-2</v>
      </c>
      <c r="E488" s="100">
        <f t="shared" si="83"/>
        <v>1.579864374394651</v>
      </c>
      <c r="F488" s="2"/>
      <c r="G488" s="8">
        <f t="shared" si="91"/>
        <v>0</v>
      </c>
      <c r="H488" s="8">
        <f t="shared" si="91"/>
        <v>3.25</v>
      </c>
      <c r="I488" s="8">
        <f t="shared" si="91"/>
        <v>8.25</v>
      </c>
      <c r="J488" s="8">
        <f t="shared" si="91"/>
        <v>13.25</v>
      </c>
      <c r="K488" s="8">
        <f t="shared" si="91"/>
        <v>18.25</v>
      </c>
      <c r="L488" s="8">
        <f t="shared" si="91"/>
        <v>28.25</v>
      </c>
      <c r="M488" s="8">
        <f t="shared" si="90"/>
        <v>0</v>
      </c>
      <c r="N488" s="8">
        <f t="shared" si="91"/>
        <v>0</v>
      </c>
      <c r="O488" s="8">
        <f t="shared" si="91"/>
        <v>0</v>
      </c>
      <c r="P488" s="8">
        <f t="shared" si="91"/>
        <v>0</v>
      </c>
      <c r="Q488" s="8">
        <f t="shared" si="91"/>
        <v>0</v>
      </c>
      <c r="R488" s="8">
        <f t="shared" si="91"/>
        <v>0</v>
      </c>
      <c r="S488" s="21">
        <f t="shared" si="87"/>
        <v>22</v>
      </c>
      <c r="T488" s="19">
        <f>VLOOKUP($B488,Gas!$B$3:$E$2506,2)</f>
        <v>3.02</v>
      </c>
      <c r="U488" s="20">
        <f t="shared" si="88"/>
        <v>7.201986754966887</v>
      </c>
      <c r="V488" s="5">
        <f>VLOOKUP($B488,Gas!$B$3:$E$2506,4)</f>
        <v>0.37582060448387261</v>
      </c>
    </row>
    <row r="489" spans="1:22" x14ac:dyDescent="0.2">
      <c r="A489" s="9">
        <f t="shared" si="81"/>
        <v>22</v>
      </c>
      <c r="B489" s="1">
        <v>36462</v>
      </c>
      <c r="C489" s="2">
        <v>21.07</v>
      </c>
      <c r="D489" s="4">
        <f t="shared" si="85"/>
        <v>-3.1763529718595467E-2</v>
      </c>
      <c r="E489" s="100">
        <f t="shared" si="83"/>
        <v>1.5844512938777249</v>
      </c>
      <c r="F489" s="2"/>
      <c r="G489" s="8">
        <f t="shared" si="91"/>
        <v>0</v>
      </c>
      <c r="H489" s="8">
        <f t="shared" si="91"/>
        <v>3.9299999999999997</v>
      </c>
      <c r="I489" s="8">
        <f t="shared" si="91"/>
        <v>8.93</v>
      </c>
      <c r="J489" s="8">
        <f t="shared" si="91"/>
        <v>13.93</v>
      </c>
      <c r="K489" s="8">
        <f t="shared" si="91"/>
        <v>18.93</v>
      </c>
      <c r="L489" s="8">
        <f t="shared" si="91"/>
        <v>28.93</v>
      </c>
      <c r="M489" s="8">
        <f t="shared" si="90"/>
        <v>0</v>
      </c>
      <c r="N489" s="8">
        <f t="shared" si="91"/>
        <v>0</v>
      </c>
      <c r="O489" s="8">
        <f t="shared" si="91"/>
        <v>0</v>
      </c>
      <c r="P489" s="8">
        <f t="shared" si="91"/>
        <v>0</v>
      </c>
      <c r="Q489" s="8">
        <f t="shared" si="91"/>
        <v>0</v>
      </c>
      <c r="R489" s="8">
        <f t="shared" si="91"/>
        <v>0</v>
      </c>
      <c r="S489" s="21">
        <f t="shared" si="87"/>
        <v>22</v>
      </c>
      <c r="T489" s="19">
        <f>VLOOKUP($B489,Gas!$B$3:$E$2506,2)</f>
        <v>2.9950000000000001</v>
      </c>
      <c r="U489" s="20">
        <f t="shared" si="88"/>
        <v>7.0350584307178625</v>
      </c>
      <c r="V489" s="5">
        <f>VLOOKUP($B489,Gas!$B$3:$E$2506,4)</f>
        <v>0.27672376855956404</v>
      </c>
    </row>
    <row r="490" spans="1:22" x14ac:dyDescent="0.2">
      <c r="A490" s="9">
        <f t="shared" si="81"/>
        <v>23</v>
      </c>
      <c r="B490" s="1">
        <v>36465</v>
      </c>
      <c r="C490" s="2">
        <v>23.79</v>
      </c>
      <c r="D490" s="4">
        <f t="shared" si="85"/>
        <v>0.12141509649876861</v>
      </c>
      <c r="E490" s="100">
        <f t="shared" si="83"/>
        <v>1.5506487737267207</v>
      </c>
      <c r="F490" s="2"/>
      <c r="G490" s="8">
        <f t="shared" si="91"/>
        <v>0</v>
      </c>
      <c r="H490" s="8">
        <f t="shared" si="91"/>
        <v>1.2100000000000009</v>
      </c>
      <c r="I490" s="8">
        <f t="shared" si="91"/>
        <v>6.2100000000000009</v>
      </c>
      <c r="J490" s="8">
        <f t="shared" si="91"/>
        <v>11.21</v>
      </c>
      <c r="K490" s="8">
        <f t="shared" si="91"/>
        <v>16.21</v>
      </c>
      <c r="L490" s="8">
        <f t="shared" si="91"/>
        <v>26.21</v>
      </c>
      <c r="M490" s="8">
        <f t="shared" si="90"/>
        <v>0</v>
      </c>
      <c r="N490" s="8">
        <f t="shared" si="91"/>
        <v>0</v>
      </c>
      <c r="O490" s="8">
        <f t="shared" si="91"/>
        <v>0</v>
      </c>
      <c r="P490" s="8">
        <f t="shared" si="91"/>
        <v>0</v>
      </c>
      <c r="Q490" s="8">
        <f t="shared" si="91"/>
        <v>0</v>
      </c>
      <c r="R490" s="8">
        <f t="shared" si="91"/>
        <v>0</v>
      </c>
      <c r="S490" s="21">
        <f t="shared" si="87"/>
        <v>23</v>
      </c>
      <c r="T490" s="19">
        <f>VLOOKUP($B490,Gas!$B$3:$E$2506,2)</f>
        <v>2.7949999999999999</v>
      </c>
      <c r="U490" s="20">
        <f t="shared" si="88"/>
        <v>8.5116279069767433</v>
      </c>
      <c r="V490" s="5">
        <f>VLOOKUP($B490,Gas!$B$3:$E$2506,4)</f>
        <v>0.47786188176711603</v>
      </c>
    </row>
    <row r="491" spans="1:22" x14ac:dyDescent="0.2">
      <c r="A491" s="9">
        <f t="shared" si="81"/>
        <v>23</v>
      </c>
      <c r="B491" s="1">
        <v>36466</v>
      </c>
      <c r="C491" s="2">
        <v>22.75</v>
      </c>
      <c r="D491" s="4">
        <f t="shared" si="85"/>
        <v>-4.470017891790682E-2</v>
      </c>
      <c r="E491" s="100">
        <f t="shared" si="83"/>
        <v>1.4486599103515387</v>
      </c>
      <c r="F491" s="2"/>
      <c r="G491" s="8">
        <f t="shared" si="91"/>
        <v>0</v>
      </c>
      <c r="H491" s="8">
        <f t="shared" si="91"/>
        <v>2.25</v>
      </c>
      <c r="I491" s="8">
        <f t="shared" si="91"/>
        <v>7.25</v>
      </c>
      <c r="J491" s="8">
        <f t="shared" si="91"/>
        <v>12.25</v>
      </c>
      <c r="K491" s="8">
        <f t="shared" si="91"/>
        <v>17.25</v>
      </c>
      <c r="L491" s="8">
        <f t="shared" si="91"/>
        <v>27.25</v>
      </c>
      <c r="M491" s="8">
        <f t="shared" si="90"/>
        <v>0</v>
      </c>
      <c r="N491" s="8">
        <f t="shared" si="91"/>
        <v>0</v>
      </c>
      <c r="O491" s="8">
        <f t="shared" si="91"/>
        <v>0</v>
      </c>
      <c r="P491" s="8">
        <f t="shared" si="91"/>
        <v>0</v>
      </c>
      <c r="Q491" s="8">
        <f t="shared" si="91"/>
        <v>0</v>
      </c>
      <c r="R491" s="8">
        <f t="shared" si="91"/>
        <v>0</v>
      </c>
      <c r="S491" s="21">
        <f t="shared" si="87"/>
        <v>23</v>
      </c>
      <c r="T491" s="19">
        <f>VLOOKUP($B491,Gas!$B$3:$E$2506,2)</f>
        <v>2.73</v>
      </c>
      <c r="U491" s="20">
        <f t="shared" si="88"/>
        <v>8.3333333333333339</v>
      </c>
      <c r="V491" s="5">
        <f>VLOOKUP($B491,Gas!$B$3:$E$2506,4)</f>
        <v>0.48204808472789906</v>
      </c>
    </row>
    <row r="492" spans="1:22" x14ac:dyDescent="0.2">
      <c r="A492" s="9">
        <f t="shared" si="81"/>
        <v>23</v>
      </c>
      <c r="B492" s="1">
        <v>36467</v>
      </c>
      <c r="C492" s="2">
        <v>27.05</v>
      </c>
      <c r="D492" s="4">
        <f t="shared" si="85"/>
        <v>0.17312185989553111</v>
      </c>
      <c r="E492" s="100">
        <f t="shared" si="83"/>
        <v>1.5259024344958827</v>
      </c>
      <c r="F492" s="2"/>
      <c r="G492" s="8">
        <f t="shared" si="91"/>
        <v>0</v>
      </c>
      <c r="H492" s="8">
        <f t="shared" si="91"/>
        <v>0</v>
      </c>
      <c r="I492" s="8">
        <f t="shared" si="91"/>
        <v>2.9499999999999993</v>
      </c>
      <c r="J492" s="8">
        <f t="shared" si="91"/>
        <v>7.9499999999999993</v>
      </c>
      <c r="K492" s="8">
        <f t="shared" si="91"/>
        <v>12.95</v>
      </c>
      <c r="L492" s="8">
        <f t="shared" si="91"/>
        <v>22.95</v>
      </c>
      <c r="M492" s="8">
        <f t="shared" si="90"/>
        <v>2.0500000000000007</v>
      </c>
      <c r="N492" s="8">
        <f t="shared" si="91"/>
        <v>0</v>
      </c>
      <c r="O492" s="8">
        <f t="shared" si="91"/>
        <v>0</v>
      </c>
      <c r="P492" s="8">
        <f t="shared" si="91"/>
        <v>0</v>
      </c>
      <c r="Q492" s="8">
        <f t="shared" si="91"/>
        <v>0</v>
      </c>
      <c r="R492" s="8">
        <f t="shared" si="91"/>
        <v>0</v>
      </c>
      <c r="S492" s="21">
        <f t="shared" si="87"/>
        <v>23</v>
      </c>
      <c r="T492" s="19">
        <f>VLOOKUP($B492,Gas!$B$3:$E$2506,2)</f>
        <v>2.8149999999999999</v>
      </c>
      <c r="U492" s="20">
        <f t="shared" si="88"/>
        <v>9.60923623445826</v>
      </c>
      <c r="V492" s="5">
        <f>VLOOKUP($B492,Gas!$B$3:$E$2506,4)</f>
        <v>0.53902835243137637</v>
      </c>
    </row>
    <row r="493" spans="1:22" x14ac:dyDescent="0.2">
      <c r="A493" s="9">
        <f t="shared" si="81"/>
        <v>23</v>
      </c>
      <c r="B493" s="1">
        <v>36468</v>
      </c>
      <c r="C493" s="2">
        <v>28.67</v>
      </c>
      <c r="D493" s="4">
        <f t="shared" si="85"/>
        <v>5.8164274602787981E-2</v>
      </c>
      <c r="E493" s="100">
        <f t="shared" si="83"/>
        <v>1.5344556784456431</v>
      </c>
      <c r="F493" s="2"/>
      <c r="G493" s="8">
        <f t="shared" si="91"/>
        <v>0</v>
      </c>
      <c r="H493" s="8">
        <f t="shared" si="91"/>
        <v>0</v>
      </c>
      <c r="I493" s="8">
        <f t="shared" si="91"/>
        <v>1.3299999999999983</v>
      </c>
      <c r="J493" s="8">
        <f t="shared" si="91"/>
        <v>6.3299999999999983</v>
      </c>
      <c r="K493" s="8">
        <f t="shared" si="91"/>
        <v>11.329999999999998</v>
      </c>
      <c r="L493" s="8">
        <f t="shared" si="91"/>
        <v>21.33</v>
      </c>
      <c r="M493" s="8">
        <f t="shared" si="90"/>
        <v>3.6700000000000017</v>
      </c>
      <c r="N493" s="8">
        <f t="shared" si="91"/>
        <v>0</v>
      </c>
      <c r="O493" s="8">
        <f t="shared" si="91"/>
        <v>0</v>
      </c>
      <c r="P493" s="8">
        <f t="shared" si="91"/>
        <v>0</v>
      </c>
      <c r="Q493" s="8">
        <f t="shared" si="91"/>
        <v>0</v>
      </c>
      <c r="R493" s="8">
        <f t="shared" si="91"/>
        <v>0</v>
      </c>
      <c r="S493" s="21">
        <f t="shared" si="87"/>
        <v>23</v>
      </c>
      <c r="T493" s="19">
        <f>VLOOKUP($B493,Gas!$B$3:$E$2506,2)</f>
        <v>2.835</v>
      </c>
      <c r="U493" s="20">
        <f t="shared" si="88"/>
        <v>10.112874779541446</v>
      </c>
      <c r="V493" s="5">
        <f>VLOOKUP($B493,Gas!$B$3:$E$2506,4)</f>
        <v>0.54417982241296314</v>
      </c>
    </row>
    <row r="494" spans="1:22" x14ac:dyDescent="0.2">
      <c r="A494" s="9">
        <f t="shared" si="81"/>
        <v>23</v>
      </c>
      <c r="B494" s="1">
        <v>36469</v>
      </c>
      <c r="C494" s="2">
        <v>22.87</v>
      </c>
      <c r="D494" s="4">
        <f t="shared" si="85"/>
        <v>-0.22602527186058868</v>
      </c>
      <c r="E494" s="100">
        <f t="shared" si="83"/>
        <v>1.9878490252445586</v>
      </c>
      <c r="F494" s="2"/>
      <c r="G494" s="8">
        <f t="shared" si="91"/>
        <v>0</v>
      </c>
      <c r="H494" s="8">
        <f t="shared" si="91"/>
        <v>2.129999999999999</v>
      </c>
      <c r="I494" s="8">
        <f t="shared" si="91"/>
        <v>7.129999999999999</v>
      </c>
      <c r="J494" s="8">
        <f t="shared" si="91"/>
        <v>12.129999999999999</v>
      </c>
      <c r="K494" s="8">
        <f t="shared" si="91"/>
        <v>17.13</v>
      </c>
      <c r="L494" s="8">
        <f t="shared" si="91"/>
        <v>27.13</v>
      </c>
      <c r="M494" s="8">
        <f t="shared" si="90"/>
        <v>0</v>
      </c>
      <c r="N494" s="8">
        <f t="shared" si="91"/>
        <v>0</v>
      </c>
      <c r="O494" s="8">
        <f t="shared" si="91"/>
        <v>0</v>
      </c>
      <c r="P494" s="8">
        <f t="shared" si="91"/>
        <v>0</v>
      </c>
      <c r="Q494" s="8">
        <f t="shared" si="91"/>
        <v>0</v>
      </c>
      <c r="R494" s="8">
        <f t="shared" si="91"/>
        <v>0</v>
      </c>
      <c r="S494" s="21">
        <f t="shared" si="87"/>
        <v>23</v>
      </c>
      <c r="T494" s="19">
        <f>VLOOKUP($B494,Gas!$B$3:$E$2506,2)</f>
        <v>2.74</v>
      </c>
      <c r="U494" s="20">
        <f t="shared" si="88"/>
        <v>8.3467153284671536</v>
      </c>
      <c r="V494" s="5">
        <f>VLOOKUP($B494,Gas!$B$3:$E$2506,4)</f>
        <v>0.57048827103647692</v>
      </c>
    </row>
    <row r="495" spans="1:22" x14ac:dyDescent="0.2">
      <c r="A495" s="9">
        <f t="shared" si="81"/>
        <v>23</v>
      </c>
      <c r="B495" s="1">
        <v>36472</v>
      </c>
      <c r="C495" s="2">
        <v>20.37</v>
      </c>
      <c r="D495" s="4">
        <f t="shared" si="85"/>
        <v>-0.1157627777959753</v>
      </c>
      <c r="E495" s="100">
        <f t="shared" si="83"/>
        <v>1.9429494150693851</v>
      </c>
      <c r="F495" s="2"/>
      <c r="G495" s="8">
        <f t="shared" si="91"/>
        <v>0</v>
      </c>
      <c r="H495" s="8">
        <f t="shared" si="91"/>
        <v>4.629999999999999</v>
      </c>
      <c r="I495" s="8">
        <f t="shared" si="91"/>
        <v>9.629999999999999</v>
      </c>
      <c r="J495" s="8">
        <f t="shared" si="91"/>
        <v>14.629999999999999</v>
      </c>
      <c r="K495" s="8">
        <f t="shared" si="91"/>
        <v>19.63</v>
      </c>
      <c r="L495" s="8">
        <f t="shared" si="91"/>
        <v>29.63</v>
      </c>
      <c r="M495" s="8">
        <f t="shared" si="90"/>
        <v>0</v>
      </c>
      <c r="N495" s="8">
        <f t="shared" si="91"/>
        <v>0</v>
      </c>
      <c r="O495" s="8">
        <f t="shared" si="91"/>
        <v>0</v>
      </c>
      <c r="P495" s="8">
        <f t="shared" si="91"/>
        <v>0</v>
      </c>
      <c r="Q495" s="8">
        <f t="shared" si="91"/>
        <v>0</v>
      </c>
      <c r="R495" s="8">
        <f t="shared" si="91"/>
        <v>0</v>
      </c>
      <c r="S495" s="21">
        <f t="shared" si="87"/>
        <v>23</v>
      </c>
      <c r="T495" s="19">
        <f>VLOOKUP($B495,Gas!$B$3:$E$2506,2)</f>
        <v>2.625</v>
      </c>
      <c r="U495" s="20">
        <f t="shared" si="88"/>
        <v>7.7600000000000007</v>
      </c>
      <c r="V495" s="5">
        <f>VLOOKUP($B495,Gas!$B$3:$E$2506,4)</f>
        <v>0.58309153712342976</v>
      </c>
    </row>
    <row r="496" spans="1:22" x14ac:dyDescent="0.2">
      <c r="A496" s="9">
        <f t="shared" si="81"/>
        <v>23</v>
      </c>
      <c r="B496" s="1">
        <v>36473</v>
      </c>
      <c r="C496" s="2">
        <v>17</v>
      </c>
      <c r="D496" s="4">
        <f t="shared" si="85"/>
        <v>-0.18084988618249848</v>
      </c>
      <c r="E496" s="100">
        <f t="shared" si="83"/>
        <v>2.053290762659187</v>
      </c>
      <c r="F496" s="2"/>
      <c r="G496" s="8">
        <f t="shared" si="91"/>
        <v>3</v>
      </c>
      <c r="H496" s="8">
        <f t="shared" si="91"/>
        <v>8</v>
      </c>
      <c r="I496" s="8">
        <f t="shared" si="91"/>
        <v>13</v>
      </c>
      <c r="J496" s="8">
        <f t="shared" si="91"/>
        <v>18</v>
      </c>
      <c r="K496" s="8">
        <f t="shared" si="91"/>
        <v>23</v>
      </c>
      <c r="L496" s="8">
        <f t="shared" si="91"/>
        <v>33</v>
      </c>
      <c r="M496" s="8">
        <f t="shared" si="90"/>
        <v>0</v>
      </c>
      <c r="N496" s="8">
        <f t="shared" si="91"/>
        <v>0</v>
      </c>
      <c r="O496" s="8">
        <f t="shared" si="91"/>
        <v>0</v>
      </c>
      <c r="P496" s="8">
        <f t="shared" si="91"/>
        <v>0</v>
      </c>
      <c r="Q496" s="8">
        <f t="shared" si="91"/>
        <v>0</v>
      </c>
      <c r="R496" s="8">
        <f t="shared" si="91"/>
        <v>0</v>
      </c>
      <c r="S496" s="21">
        <f t="shared" si="87"/>
        <v>23</v>
      </c>
      <c r="T496" s="19">
        <f>VLOOKUP($B496,Gas!$B$3:$E$2506,2)</f>
        <v>2.59</v>
      </c>
      <c r="U496" s="20">
        <f t="shared" si="88"/>
        <v>6.5637065637065639</v>
      </c>
      <c r="V496" s="5">
        <f>VLOOKUP($B496,Gas!$B$3:$E$2506,4)</f>
        <v>0.41526212316175137</v>
      </c>
    </row>
    <row r="497" spans="1:22" x14ac:dyDescent="0.2">
      <c r="A497" s="9">
        <f t="shared" si="81"/>
        <v>23</v>
      </c>
      <c r="B497" s="1">
        <v>36474</v>
      </c>
      <c r="C497" s="2">
        <v>16.54</v>
      </c>
      <c r="D497" s="4">
        <f t="shared" si="85"/>
        <v>-2.7431654460670862E-2</v>
      </c>
      <c r="E497" s="100">
        <f t="shared" si="83"/>
        <v>1.981605549633052</v>
      </c>
      <c r="F497" s="2"/>
      <c r="G497" s="8">
        <f t="shared" si="91"/>
        <v>3.4600000000000009</v>
      </c>
      <c r="H497" s="8">
        <f t="shared" si="91"/>
        <v>8.4600000000000009</v>
      </c>
      <c r="I497" s="8">
        <f t="shared" si="91"/>
        <v>13.46</v>
      </c>
      <c r="J497" s="8">
        <f t="shared" si="91"/>
        <v>18.46</v>
      </c>
      <c r="K497" s="8">
        <f t="shared" si="91"/>
        <v>23.46</v>
      </c>
      <c r="L497" s="8">
        <f t="shared" si="91"/>
        <v>33.46</v>
      </c>
      <c r="M497" s="8">
        <f t="shared" si="90"/>
        <v>0</v>
      </c>
      <c r="N497" s="8">
        <f t="shared" si="91"/>
        <v>0</v>
      </c>
      <c r="O497" s="8">
        <f t="shared" si="91"/>
        <v>0</v>
      </c>
      <c r="P497" s="8">
        <f t="shared" si="91"/>
        <v>0</v>
      </c>
      <c r="Q497" s="8">
        <f t="shared" si="91"/>
        <v>0</v>
      </c>
      <c r="R497" s="8">
        <f t="shared" si="91"/>
        <v>0</v>
      </c>
      <c r="S497" s="21">
        <f t="shared" si="87"/>
        <v>23</v>
      </c>
      <c r="T497" s="19">
        <f>VLOOKUP($B497,Gas!$B$3:$E$2506,2)</f>
        <v>2.44</v>
      </c>
      <c r="U497" s="20">
        <f t="shared" si="88"/>
        <v>6.778688524590164</v>
      </c>
      <c r="V497" s="5">
        <f>VLOOKUP($B497,Gas!$B$3:$E$2506,4)</f>
        <v>0.5177833955053317</v>
      </c>
    </row>
    <row r="498" spans="1:22" x14ac:dyDescent="0.2">
      <c r="A498" s="9">
        <f t="shared" si="81"/>
        <v>23</v>
      </c>
      <c r="B498" s="1">
        <v>36475</v>
      </c>
      <c r="C498" s="2">
        <v>16.350000000000001</v>
      </c>
      <c r="D498" s="4">
        <f t="shared" si="85"/>
        <v>-1.1553792252282704E-2</v>
      </c>
      <c r="E498" s="100">
        <f t="shared" si="83"/>
        <v>1.9793343235942076</v>
      </c>
      <c r="F498" s="2"/>
      <c r="G498" s="8">
        <f t="shared" si="91"/>
        <v>3.6499999999999986</v>
      </c>
      <c r="H498" s="8">
        <f t="shared" si="91"/>
        <v>8.6499999999999986</v>
      </c>
      <c r="I498" s="8">
        <f t="shared" si="91"/>
        <v>13.649999999999999</v>
      </c>
      <c r="J498" s="8">
        <f t="shared" si="91"/>
        <v>18.649999999999999</v>
      </c>
      <c r="K498" s="8">
        <f t="shared" si="91"/>
        <v>23.65</v>
      </c>
      <c r="L498" s="8">
        <f t="shared" si="91"/>
        <v>33.65</v>
      </c>
      <c r="M498" s="8">
        <f t="shared" si="90"/>
        <v>0</v>
      </c>
      <c r="N498" s="8">
        <f t="shared" si="91"/>
        <v>0</v>
      </c>
      <c r="O498" s="8">
        <f t="shared" si="91"/>
        <v>0</v>
      </c>
      <c r="P498" s="8">
        <f t="shared" si="91"/>
        <v>0</v>
      </c>
      <c r="Q498" s="8">
        <f t="shared" si="91"/>
        <v>0</v>
      </c>
      <c r="R498" s="8">
        <f t="shared" si="91"/>
        <v>0</v>
      </c>
      <c r="S498" s="21">
        <f t="shared" si="87"/>
        <v>23</v>
      </c>
      <c r="T498" s="19">
        <f>VLOOKUP($B498,Gas!$B$3:$E$2506,2)</f>
        <v>2.395</v>
      </c>
      <c r="U498" s="20">
        <f t="shared" si="88"/>
        <v>6.8267223382045934</v>
      </c>
      <c r="V498" s="5">
        <f>VLOOKUP($B498,Gas!$B$3:$E$2506,4)</f>
        <v>0.50324191182234057</v>
      </c>
    </row>
    <row r="499" spans="1:22" x14ac:dyDescent="0.2">
      <c r="A499" s="9">
        <f t="shared" si="81"/>
        <v>23</v>
      </c>
      <c r="B499" s="1">
        <v>36476</v>
      </c>
      <c r="C499" s="2">
        <v>16.079999999999998</v>
      </c>
      <c r="D499" s="4">
        <f t="shared" si="85"/>
        <v>-1.6651633592442257E-2</v>
      </c>
      <c r="E499" s="100">
        <f t="shared" si="83"/>
        <v>1.9800924470545576</v>
      </c>
      <c r="F499" s="2"/>
      <c r="G499" s="8">
        <f t="shared" si="91"/>
        <v>3.9200000000000017</v>
      </c>
      <c r="H499" s="8">
        <f t="shared" si="91"/>
        <v>8.9200000000000017</v>
      </c>
      <c r="I499" s="8">
        <f t="shared" si="91"/>
        <v>13.920000000000002</v>
      </c>
      <c r="J499" s="8">
        <f t="shared" si="91"/>
        <v>18.920000000000002</v>
      </c>
      <c r="K499" s="8">
        <f t="shared" si="91"/>
        <v>23.92</v>
      </c>
      <c r="L499" s="8">
        <f t="shared" si="91"/>
        <v>33.92</v>
      </c>
      <c r="M499" s="8">
        <f t="shared" si="90"/>
        <v>0</v>
      </c>
      <c r="N499" s="8">
        <f t="shared" si="91"/>
        <v>0</v>
      </c>
      <c r="O499" s="8">
        <f t="shared" si="91"/>
        <v>0</v>
      </c>
      <c r="P499" s="8">
        <f t="shared" si="91"/>
        <v>0</v>
      </c>
      <c r="Q499" s="8">
        <f t="shared" si="91"/>
        <v>0</v>
      </c>
      <c r="R499" s="8">
        <f t="shared" si="91"/>
        <v>0</v>
      </c>
      <c r="S499" s="21">
        <f t="shared" si="87"/>
        <v>23</v>
      </c>
      <c r="T499" s="19">
        <f>VLOOKUP($B499,Gas!$B$3:$E$2506,2)</f>
        <v>2.395</v>
      </c>
      <c r="U499" s="20">
        <f t="shared" si="88"/>
        <v>6.7139874739039662</v>
      </c>
      <c r="V499" s="5">
        <f>VLOOKUP($B499,Gas!$B$3:$E$2506,4)</f>
        <v>0.50796636416225149</v>
      </c>
    </row>
    <row r="500" spans="1:22" x14ac:dyDescent="0.2">
      <c r="A500" s="9">
        <f t="shared" si="81"/>
        <v>23</v>
      </c>
      <c r="B500" s="1">
        <v>36479</v>
      </c>
      <c r="C500" s="2">
        <v>18.86</v>
      </c>
      <c r="D500" s="4">
        <f t="shared" si="85"/>
        <v>0.15946701345449127</v>
      </c>
      <c r="E500" s="100">
        <f t="shared" si="83"/>
        <v>2.066584514031415</v>
      </c>
      <c r="F500" s="2"/>
      <c r="G500" s="8">
        <f t="shared" si="91"/>
        <v>1.1400000000000006</v>
      </c>
      <c r="H500" s="8">
        <f t="shared" si="91"/>
        <v>6.1400000000000006</v>
      </c>
      <c r="I500" s="8">
        <f t="shared" si="91"/>
        <v>11.14</v>
      </c>
      <c r="J500" s="8">
        <f t="shared" si="91"/>
        <v>16.14</v>
      </c>
      <c r="K500" s="8">
        <f t="shared" si="91"/>
        <v>21.14</v>
      </c>
      <c r="L500" s="8">
        <f t="shared" si="91"/>
        <v>31.14</v>
      </c>
      <c r="M500" s="8">
        <f t="shared" si="90"/>
        <v>0</v>
      </c>
      <c r="N500" s="8">
        <f t="shared" si="91"/>
        <v>0</v>
      </c>
      <c r="O500" s="8">
        <f t="shared" si="91"/>
        <v>0</v>
      </c>
      <c r="P500" s="8">
        <f t="shared" si="91"/>
        <v>0</v>
      </c>
      <c r="Q500" s="8">
        <f t="shared" si="91"/>
        <v>0</v>
      </c>
      <c r="R500" s="8">
        <f t="shared" si="91"/>
        <v>0</v>
      </c>
      <c r="S500" s="21">
        <f t="shared" si="87"/>
        <v>23</v>
      </c>
      <c r="T500" s="19">
        <f>VLOOKUP($B500,Gas!$B$3:$E$2506,2)</f>
        <v>2.1349999999999998</v>
      </c>
      <c r="U500" s="20">
        <f t="shared" si="88"/>
        <v>8.8337236533957846</v>
      </c>
      <c r="V500" s="5">
        <f>VLOOKUP($B500,Gas!$B$3:$E$2506,4)</f>
        <v>0.72346114855524735</v>
      </c>
    </row>
    <row r="501" spans="1:22" x14ac:dyDescent="0.2">
      <c r="A501" s="9">
        <f t="shared" si="81"/>
        <v>23</v>
      </c>
      <c r="B501" s="1">
        <v>36480</v>
      </c>
      <c r="C501" s="2">
        <v>21.51</v>
      </c>
      <c r="D501" s="4">
        <f t="shared" si="85"/>
        <v>0.13147466607432726</v>
      </c>
      <c r="E501" s="100">
        <f t="shared" si="83"/>
        <v>2.199203370823934</v>
      </c>
      <c r="F501" s="2"/>
      <c r="G501" s="8">
        <f t="shared" si="91"/>
        <v>0</v>
      </c>
      <c r="H501" s="8">
        <f t="shared" si="91"/>
        <v>3.4899999999999984</v>
      </c>
      <c r="I501" s="8">
        <f t="shared" si="91"/>
        <v>8.4899999999999984</v>
      </c>
      <c r="J501" s="8">
        <f t="shared" si="91"/>
        <v>13.489999999999998</v>
      </c>
      <c r="K501" s="8">
        <f t="shared" si="91"/>
        <v>18.489999999999998</v>
      </c>
      <c r="L501" s="8">
        <f t="shared" si="91"/>
        <v>28.49</v>
      </c>
      <c r="M501" s="8">
        <f t="shared" si="90"/>
        <v>0</v>
      </c>
      <c r="N501" s="8">
        <f t="shared" si="91"/>
        <v>0</v>
      </c>
      <c r="O501" s="8">
        <f t="shared" si="91"/>
        <v>0</v>
      </c>
      <c r="P501" s="8">
        <f t="shared" si="91"/>
        <v>0</v>
      </c>
      <c r="Q501" s="8">
        <f t="shared" si="91"/>
        <v>0</v>
      </c>
      <c r="R501" s="8">
        <f t="shared" si="91"/>
        <v>0</v>
      </c>
      <c r="S501" s="21">
        <f t="shared" si="87"/>
        <v>23</v>
      </c>
      <c r="T501" s="19">
        <f>VLOOKUP($B501,Gas!$B$3:$E$2506,2)</f>
        <v>2.31</v>
      </c>
      <c r="U501" s="20">
        <f t="shared" si="88"/>
        <v>9.3116883116883127</v>
      </c>
      <c r="V501" s="5">
        <f>VLOOKUP($B501,Gas!$B$3:$E$2506,4)</f>
        <v>0.94165309091785698</v>
      </c>
    </row>
    <row r="502" spans="1:22" x14ac:dyDescent="0.2">
      <c r="A502" s="9">
        <f t="shared" si="81"/>
        <v>23</v>
      </c>
      <c r="B502" s="1">
        <v>36481</v>
      </c>
      <c r="C502" s="2">
        <v>21.81</v>
      </c>
      <c r="D502" s="4">
        <f t="shared" si="85"/>
        <v>1.3850636933898933E-2</v>
      </c>
      <c r="E502" s="100">
        <f t="shared" ref="E502:E565" si="92">STDEV(D493:D502)*SQRT(trade_day)</f>
        <v>1.9721141012686625</v>
      </c>
      <c r="F502" s="2"/>
      <c r="G502" s="8">
        <f t="shared" si="91"/>
        <v>0</v>
      </c>
      <c r="H502" s="8">
        <f t="shared" si="91"/>
        <v>3.1900000000000013</v>
      </c>
      <c r="I502" s="8">
        <f t="shared" si="91"/>
        <v>8.1900000000000013</v>
      </c>
      <c r="J502" s="8">
        <f t="shared" si="91"/>
        <v>13.190000000000001</v>
      </c>
      <c r="K502" s="8">
        <f t="shared" si="91"/>
        <v>18.190000000000001</v>
      </c>
      <c r="L502" s="8">
        <f t="shared" si="91"/>
        <v>28.19</v>
      </c>
      <c r="M502" s="8">
        <f t="shared" si="90"/>
        <v>0</v>
      </c>
      <c r="N502" s="8">
        <f t="shared" ref="G502:R512" si="93">IF(N$1="P",MAX(0,N$2-$C502),IF(N$1="C",MAX(0,$C502-N$2)))</f>
        <v>0</v>
      </c>
      <c r="O502" s="8">
        <f t="shared" si="93"/>
        <v>0</v>
      </c>
      <c r="P502" s="8">
        <f t="shared" si="93"/>
        <v>0</v>
      </c>
      <c r="Q502" s="8">
        <f t="shared" si="93"/>
        <v>0</v>
      </c>
      <c r="R502" s="8">
        <f t="shared" si="93"/>
        <v>0</v>
      </c>
      <c r="S502" s="21">
        <f t="shared" si="87"/>
        <v>23</v>
      </c>
      <c r="T502" s="19">
        <f>VLOOKUP($B502,Gas!$B$3:$E$2506,2)</f>
        <v>2.23</v>
      </c>
      <c r="U502" s="20">
        <f t="shared" si="88"/>
        <v>9.7802690582959642</v>
      </c>
      <c r="V502" s="5">
        <f>VLOOKUP($B502,Gas!$B$3:$E$2506,4)</f>
        <v>0.9463129212234993</v>
      </c>
    </row>
    <row r="503" spans="1:22" x14ac:dyDescent="0.2">
      <c r="A503" s="9">
        <f t="shared" si="81"/>
        <v>23</v>
      </c>
      <c r="B503" s="1">
        <v>36482</v>
      </c>
      <c r="C503" s="2">
        <v>22.45</v>
      </c>
      <c r="D503" s="4">
        <f t="shared" si="85"/>
        <v>2.8922033974725567E-2</v>
      </c>
      <c r="E503" s="100">
        <f t="shared" si="92"/>
        <v>1.9445153404235194</v>
      </c>
      <c r="F503" s="2"/>
      <c r="G503" s="8">
        <f t="shared" si="93"/>
        <v>0</v>
      </c>
      <c r="H503" s="8">
        <f t="shared" si="93"/>
        <v>2.5500000000000007</v>
      </c>
      <c r="I503" s="8">
        <f t="shared" si="93"/>
        <v>7.5500000000000007</v>
      </c>
      <c r="J503" s="8">
        <f t="shared" si="93"/>
        <v>12.55</v>
      </c>
      <c r="K503" s="8">
        <f t="shared" si="93"/>
        <v>17.55</v>
      </c>
      <c r="L503" s="8">
        <f t="shared" si="93"/>
        <v>27.55</v>
      </c>
      <c r="M503" s="8">
        <f t="shared" si="90"/>
        <v>0</v>
      </c>
      <c r="N503" s="8">
        <f t="shared" si="93"/>
        <v>0</v>
      </c>
      <c r="O503" s="8">
        <f t="shared" si="93"/>
        <v>0</v>
      </c>
      <c r="P503" s="8">
        <f t="shared" si="93"/>
        <v>0</v>
      </c>
      <c r="Q503" s="8">
        <f t="shared" si="93"/>
        <v>0</v>
      </c>
      <c r="R503" s="8">
        <f t="shared" si="93"/>
        <v>0</v>
      </c>
      <c r="S503" s="21">
        <f t="shared" si="87"/>
        <v>23</v>
      </c>
      <c r="T503" s="19">
        <f>VLOOKUP($B503,Gas!$B$3:$E$2506,2)</f>
        <v>2.2400000000000002</v>
      </c>
      <c r="U503" s="20">
        <f t="shared" si="88"/>
        <v>10.022321428571427</v>
      </c>
      <c r="V503" s="5">
        <f>VLOOKUP($B503,Gas!$B$3:$E$2506,4)</f>
        <v>0.94981957194187006</v>
      </c>
    </row>
    <row r="504" spans="1:22" x14ac:dyDescent="0.2">
      <c r="A504" s="9">
        <f t="shared" si="81"/>
        <v>23</v>
      </c>
      <c r="B504" s="1">
        <v>36483</v>
      </c>
      <c r="C504" s="2">
        <v>21.16</v>
      </c>
      <c r="D504" s="4">
        <f t="shared" si="85"/>
        <v>-5.9178007198164601E-2</v>
      </c>
      <c r="E504" s="100">
        <f t="shared" si="92"/>
        <v>1.6151427903536835</v>
      </c>
      <c r="F504" s="2"/>
      <c r="G504" s="8">
        <f t="shared" si="93"/>
        <v>0</v>
      </c>
      <c r="H504" s="8">
        <f t="shared" si="93"/>
        <v>3.84</v>
      </c>
      <c r="I504" s="8">
        <f t="shared" si="93"/>
        <v>8.84</v>
      </c>
      <c r="J504" s="8">
        <f t="shared" si="93"/>
        <v>13.84</v>
      </c>
      <c r="K504" s="8">
        <f t="shared" si="93"/>
        <v>18.84</v>
      </c>
      <c r="L504" s="8">
        <f t="shared" si="93"/>
        <v>28.84</v>
      </c>
      <c r="M504" s="8">
        <f t="shared" si="90"/>
        <v>0</v>
      </c>
      <c r="N504" s="8">
        <f t="shared" si="93"/>
        <v>0</v>
      </c>
      <c r="O504" s="8">
        <f t="shared" si="93"/>
        <v>0</v>
      </c>
      <c r="P504" s="8">
        <f t="shared" si="93"/>
        <v>0</v>
      </c>
      <c r="Q504" s="8">
        <f t="shared" si="93"/>
        <v>0</v>
      </c>
      <c r="R504" s="8">
        <f t="shared" si="93"/>
        <v>0</v>
      </c>
      <c r="S504" s="21">
        <f t="shared" si="87"/>
        <v>23</v>
      </c>
      <c r="T504" s="19">
        <f>VLOOKUP($B504,Gas!$B$3:$E$2506,2)</f>
        <v>2.2200000000000002</v>
      </c>
      <c r="U504" s="20">
        <f t="shared" si="88"/>
        <v>9.531531531531531</v>
      </c>
      <c r="V504" s="5">
        <f>VLOOKUP($B504,Gas!$B$3:$E$2506,4)</f>
        <v>0.9506640207368745</v>
      </c>
    </row>
    <row r="505" spans="1:22" x14ac:dyDescent="0.2">
      <c r="A505" s="9">
        <f t="shared" si="81"/>
        <v>23</v>
      </c>
      <c r="B505" s="1">
        <v>36486</v>
      </c>
      <c r="C505" s="2">
        <v>17</v>
      </c>
      <c r="D505" s="4">
        <f t="shared" si="85"/>
        <v>-0.21889926293388254</v>
      </c>
      <c r="E505" s="100">
        <f t="shared" si="92"/>
        <v>1.8690597764299359</v>
      </c>
      <c r="F505" s="2"/>
      <c r="G505" s="8">
        <f t="shared" si="93"/>
        <v>3</v>
      </c>
      <c r="H505" s="8">
        <f t="shared" si="93"/>
        <v>8</v>
      </c>
      <c r="I505" s="8">
        <f t="shared" si="93"/>
        <v>13</v>
      </c>
      <c r="J505" s="8">
        <f t="shared" si="93"/>
        <v>18</v>
      </c>
      <c r="K505" s="8">
        <f t="shared" si="93"/>
        <v>23</v>
      </c>
      <c r="L505" s="8">
        <f t="shared" si="93"/>
        <v>33</v>
      </c>
      <c r="M505" s="8">
        <f t="shared" si="90"/>
        <v>0</v>
      </c>
      <c r="N505" s="8">
        <f t="shared" si="93"/>
        <v>0</v>
      </c>
      <c r="O505" s="8">
        <f t="shared" si="93"/>
        <v>0</v>
      </c>
      <c r="P505" s="8">
        <f t="shared" si="93"/>
        <v>0</v>
      </c>
      <c r="Q505" s="8">
        <f t="shared" si="93"/>
        <v>0</v>
      </c>
      <c r="R505" s="8">
        <f t="shared" si="93"/>
        <v>0</v>
      </c>
      <c r="S505" s="21">
        <f t="shared" si="87"/>
        <v>23</v>
      </c>
      <c r="T505" s="19">
        <f>VLOOKUP($B505,Gas!$B$3:$E$2506,2)</f>
        <v>2.15</v>
      </c>
      <c r="U505" s="20">
        <f t="shared" si="88"/>
        <v>7.9069767441860472</v>
      </c>
      <c r="V505" s="5">
        <f>VLOOKUP($B505,Gas!$B$3:$E$2506,4)</f>
        <v>0.91440196356332759</v>
      </c>
    </row>
    <row r="506" spans="1:22" x14ac:dyDescent="0.2">
      <c r="A506" s="9">
        <f t="shared" si="81"/>
        <v>23</v>
      </c>
      <c r="B506" s="1">
        <v>36487</v>
      </c>
      <c r="C506" s="2">
        <v>14.11</v>
      </c>
      <c r="D506" s="4">
        <f t="shared" si="85"/>
        <v>-0.18632957819149348</v>
      </c>
      <c r="E506" s="100">
        <f t="shared" si="92"/>
        <v>1.8824678502668386</v>
      </c>
      <c r="F506" s="2"/>
      <c r="G506" s="8">
        <f t="shared" si="93"/>
        <v>5.8900000000000006</v>
      </c>
      <c r="H506" s="8">
        <f t="shared" si="93"/>
        <v>10.89</v>
      </c>
      <c r="I506" s="8">
        <f t="shared" si="93"/>
        <v>15.89</v>
      </c>
      <c r="J506" s="8">
        <f t="shared" si="93"/>
        <v>20.89</v>
      </c>
      <c r="K506" s="8">
        <f t="shared" si="93"/>
        <v>25.89</v>
      </c>
      <c r="L506" s="8">
        <f t="shared" si="93"/>
        <v>35.89</v>
      </c>
      <c r="M506" s="8">
        <f t="shared" si="90"/>
        <v>0</v>
      </c>
      <c r="N506" s="8">
        <f t="shared" si="93"/>
        <v>0</v>
      </c>
      <c r="O506" s="8">
        <f t="shared" si="93"/>
        <v>0</v>
      </c>
      <c r="P506" s="8">
        <f t="shared" si="93"/>
        <v>0</v>
      </c>
      <c r="Q506" s="8">
        <f t="shared" si="93"/>
        <v>0</v>
      </c>
      <c r="R506" s="8">
        <f t="shared" si="93"/>
        <v>0</v>
      </c>
      <c r="S506" s="21">
        <f t="shared" si="87"/>
        <v>23</v>
      </c>
      <c r="T506" s="19">
        <f>VLOOKUP($B506,Gas!$B$3:$E$2506,2)</f>
        <v>2.0350000000000001</v>
      </c>
      <c r="U506" s="20">
        <f t="shared" si="88"/>
        <v>6.9336609336609332</v>
      </c>
      <c r="V506" s="5">
        <f>VLOOKUP($B506,Gas!$B$3:$E$2506,4)</f>
        <v>0.67898054056708013</v>
      </c>
    </row>
    <row r="507" spans="1:22" x14ac:dyDescent="0.2">
      <c r="A507" s="9">
        <f t="shared" si="81"/>
        <v>23</v>
      </c>
      <c r="B507" s="1">
        <v>36488</v>
      </c>
      <c r="C507" s="2">
        <v>12.86</v>
      </c>
      <c r="D507" s="4">
        <f t="shared" si="85"/>
        <v>-9.2762047055249347E-2</v>
      </c>
      <c r="E507" s="100">
        <f t="shared" si="92"/>
        <v>1.9189375406075411</v>
      </c>
      <c r="F507" s="2"/>
      <c r="G507" s="8">
        <f t="shared" si="93"/>
        <v>7.1400000000000006</v>
      </c>
      <c r="H507" s="8">
        <f t="shared" si="93"/>
        <v>12.14</v>
      </c>
      <c r="I507" s="8">
        <f t="shared" si="93"/>
        <v>17.14</v>
      </c>
      <c r="J507" s="8">
        <f t="shared" si="93"/>
        <v>22.14</v>
      </c>
      <c r="K507" s="8">
        <f t="shared" si="93"/>
        <v>27.14</v>
      </c>
      <c r="L507" s="8">
        <f t="shared" si="93"/>
        <v>37.14</v>
      </c>
      <c r="M507" s="8">
        <f t="shared" si="90"/>
        <v>0</v>
      </c>
      <c r="N507" s="8">
        <f t="shared" si="93"/>
        <v>0</v>
      </c>
      <c r="O507" s="8">
        <f t="shared" si="93"/>
        <v>0</v>
      </c>
      <c r="P507" s="8">
        <f t="shared" si="93"/>
        <v>0</v>
      </c>
      <c r="Q507" s="8">
        <f t="shared" si="93"/>
        <v>0</v>
      </c>
      <c r="R507" s="8">
        <f t="shared" si="93"/>
        <v>0</v>
      </c>
      <c r="S507" s="21">
        <f t="shared" si="87"/>
        <v>23</v>
      </c>
      <c r="T507" s="19">
        <f>VLOOKUP($B507,Gas!$B$3:$E$2506,2)</f>
        <v>1.99</v>
      </c>
      <c r="U507" s="20">
        <f t="shared" si="88"/>
        <v>6.4623115577889445</v>
      </c>
      <c r="V507" s="5">
        <f>VLOOKUP($B507,Gas!$B$3:$E$2506,4)</f>
        <v>0.68597720774202331</v>
      </c>
    </row>
    <row r="508" spans="1:22" x14ac:dyDescent="0.2">
      <c r="A508" s="9">
        <f t="shared" si="81"/>
        <v>23</v>
      </c>
      <c r="B508" s="1">
        <v>36490</v>
      </c>
      <c r="C508" s="2">
        <v>12.86</v>
      </c>
      <c r="D508" s="4">
        <f t="shared" si="85"/>
        <v>0</v>
      </c>
      <c r="E508" s="100">
        <f t="shared" si="92"/>
        <v>1.9220811386524854</v>
      </c>
      <c r="F508" s="2"/>
      <c r="G508" s="8">
        <f t="shared" si="93"/>
        <v>7.1400000000000006</v>
      </c>
      <c r="H508" s="8">
        <f t="shared" si="93"/>
        <v>12.14</v>
      </c>
      <c r="I508" s="8">
        <f t="shared" si="93"/>
        <v>17.14</v>
      </c>
      <c r="J508" s="8">
        <f t="shared" si="93"/>
        <v>22.14</v>
      </c>
      <c r="K508" s="8">
        <f t="shared" si="93"/>
        <v>27.14</v>
      </c>
      <c r="L508" s="8">
        <f t="shared" si="93"/>
        <v>37.14</v>
      </c>
      <c r="M508" s="8">
        <f t="shared" si="90"/>
        <v>0</v>
      </c>
      <c r="N508" s="8">
        <f t="shared" si="93"/>
        <v>0</v>
      </c>
      <c r="O508" s="8">
        <f t="shared" si="93"/>
        <v>0</v>
      </c>
      <c r="P508" s="8">
        <f t="shared" si="93"/>
        <v>0</v>
      </c>
      <c r="Q508" s="8">
        <f t="shared" si="93"/>
        <v>0</v>
      </c>
      <c r="R508" s="8">
        <f t="shared" si="93"/>
        <v>0</v>
      </c>
      <c r="S508" s="21">
        <f t="shared" si="87"/>
        <v>23</v>
      </c>
      <c r="T508" s="19">
        <f>VLOOKUP($B508,Gas!$B$3:$E$2506,2)</f>
        <v>1.9350000000000001</v>
      </c>
      <c r="U508" s="20">
        <f t="shared" si="88"/>
        <v>6.6459948320413433</v>
      </c>
      <c r="V508" s="5">
        <f>VLOOKUP($B508,Gas!$B$3:$E$2506,4)</f>
        <v>0.37884110082306388</v>
      </c>
    </row>
    <row r="509" spans="1:22" x14ac:dyDescent="0.2">
      <c r="A509" s="9">
        <f t="shared" si="81"/>
        <v>23</v>
      </c>
      <c r="B509" s="1">
        <v>36493</v>
      </c>
      <c r="C509" s="2">
        <v>21.3</v>
      </c>
      <c r="D509" s="4">
        <f t="shared" si="85"/>
        <v>0.50458535390590609</v>
      </c>
      <c r="E509" s="100">
        <f t="shared" si="92"/>
        <v>3.271038738881332</v>
      </c>
      <c r="F509" s="2"/>
      <c r="G509" s="8">
        <f t="shared" si="93"/>
        <v>0</v>
      </c>
      <c r="H509" s="8">
        <f t="shared" si="93"/>
        <v>3.6999999999999993</v>
      </c>
      <c r="I509" s="8">
        <f t="shared" si="93"/>
        <v>8.6999999999999993</v>
      </c>
      <c r="J509" s="8">
        <f t="shared" si="93"/>
        <v>13.7</v>
      </c>
      <c r="K509" s="8">
        <f t="shared" si="93"/>
        <v>18.7</v>
      </c>
      <c r="L509" s="8">
        <f t="shared" si="93"/>
        <v>28.7</v>
      </c>
      <c r="M509" s="8">
        <f t="shared" si="90"/>
        <v>0</v>
      </c>
      <c r="N509" s="8">
        <f t="shared" si="93"/>
        <v>0</v>
      </c>
      <c r="O509" s="8">
        <f t="shared" si="93"/>
        <v>0</v>
      </c>
      <c r="P509" s="8">
        <f t="shared" si="93"/>
        <v>0</v>
      </c>
      <c r="Q509" s="8">
        <f t="shared" si="93"/>
        <v>0</v>
      </c>
      <c r="R509" s="8">
        <f t="shared" si="93"/>
        <v>0</v>
      </c>
      <c r="S509" s="21">
        <f t="shared" si="87"/>
        <v>23</v>
      </c>
      <c r="T509" s="19">
        <f>VLOOKUP($B509,Gas!$B$3:$E$2506,2)</f>
        <v>1.9350000000000001</v>
      </c>
      <c r="U509" s="20">
        <f t="shared" si="88"/>
        <v>11.007751937984496</v>
      </c>
      <c r="V509" s="5">
        <f>VLOOKUP($B509,Gas!$B$3:$E$2506,4)</f>
        <v>0.373844168426958</v>
      </c>
    </row>
    <row r="510" spans="1:22" x14ac:dyDescent="0.2">
      <c r="A510" s="9">
        <f t="shared" si="81"/>
        <v>23</v>
      </c>
      <c r="B510" s="1">
        <v>36494</v>
      </c>
      <c r="C510" s="2">
        <v>22.63</v>
      </c>
      <c r="D510" s="4">
        <f t="shared" si="85"/>
        <v>6.0569386930066568E-2</v>
      </c>
      <c r="E510" s="100">
        <f t="shared" si="92"/>
        <v>3.1972665481414473</v>
      </c>
      <c r="F510" s="2"/>
      <c r="G510" s="8">
        <f t="shared" si="93"/>
        <v>0</v>
      </c>
      <c r="H510" s="8">
        <f t="shared" si="93"/>
        <v>2.370000000000001</v>
      </c>
      <c r="I510" s="8">
        <f t="shared" si="93"/>
        <v>7.370000000000001</v>
      </c>
      <c r="J510" s="8">
        <f t="shared" si="93"/>
        <v>12.370000000000001</v>
      </c>
      <c r="K510" s="8">
        <f t="shared" si="93"/>
        <v>17.37</v>
      </c>
      <c r="L510" s="8">
        <f t="shared" si="93"/>
        <v>27.37</v>
      </c>
      <c r="M510" s="8">
        <f t="shared" si="90"/>
        <v>0</v>
      </c>
      <c r="N510" s="8">
        <f t="shared" si="93"/>
        <v>0</v>
      </c>
      <c r="O510" s="8">
        <f t="shared" si="93"/>
        <v>0</v>
      </c>
      <c r="P510" s="8">
        <f t="shared" si="93"/>
        <v>0</v>
      </c>
      <c r="Q510" s="8">
        <f t="shared" si="93"/>
        <v>0</v>
      </c>
      <c r="R510" s="8">
        <f t="shared" si="93"/>
        <v>0</v>
      </c>
      <c r="S510" s="21">
        <f t="shared" si="87"/>
        <v>23</v>
      </c>
      <c r="T510" s="19">
        <f>VLOOKUP($B510,Gas!$B$3:$E$2506,2)</f>
        <v>2.2050000000000001</v>
      </c>
      <c r="U510" s="20">
        <f t="shared" si="88"/>
        <v>10.263038548752833</v>
      </c>
      <c r="V510" s="5">
        <f>VLOOKUP($B510,Gas!$B$3:$E$2506,4)</f>
        <v>0.9295420359131048</v>
      </c>
    </row>
    <row r="511" spans="1:22" x14ac:dyDescent="0.2">
      <c r="A511" s="9">
        <f t="shared" si="81"/>
        <v>24</v>
      </c>
      <c r="B511" s="1">
        <v>36495</v>
      </c>
      <c r="C511" s="2">
        <v>24.78</v>
      </c>
      <c r="D511" s="4">
        <f t="shared" si="85"/>
        <v>9.0760416555550547E-2</v>
      </c>
      <c r="E511" s="100">
        <f t="shared" si="92"/>
        <v>3.1635093009969992</v>
      </c>
      <c r="F511" s="2"/>
      <c r="G511" s="8">
        <f t="shared" si="93"/>
        <v>0</v>
      </c>
      <c r="H511" s="8">
        <f t="shared" si="93"/>
        <v>0.21999999999999886</v>
      </c>
      <c r="I511" s="8">
        <f t="shared" si="93"/>
        <v>5.2199999999999989</v>
      </c>
      <c r="J511" s="8">
        <f t="shared" si="93"/>
        <v>10.219999999999999</v>
      </c>
      <c r="K511" s="8">
        <f t="shared" si="93"/>
        <v>15.219999999999999</v>
      </c>
      <c r="L511" s="8">
        <f t="shared" si="93"/>
        <v>25.22</v>
      </c>
      <c r="M511" s="8">
        <f t="shared" si="90"/>
        <v>0</v>
      </c>
      <c r="N511" s="8">
        <f t="shared" si="93"/>
        <v>0</v>
      </c>
      <c r="O511" s="8">
        <f t="shared" si="93"/>
        <v>0</v>
      </c>
      <c r="P511" s="8">
        <f t="shared" si="93"/>
        <v>0</v>
      </c>
      <c r="Q511" s="8">
        <f t="shared" si="93"/>
        <v>0</v>
      </c>
      <c r="R511" s="8">
        <f t="shared" si="93"/>
        <v>0</v>
      </c>
      <c r="S511" s="21">
        <f t="shared" si="87"/>
        <v>24</v>
      </c>
      <c r="T511" s="19">
        <f>VLOOKUP($B511,Gas!$B$3:$E$2506,2)</f>
        <v>2.2149999999999999</v>
      </c>
      <c r="U511" s="20">
        <f t="shared" si="88"/>
        <v>11.187358916478557</v>
      </c>
      <c r="V511" s="5">
        <f>VLOOKUP($B511,Gas!$B$3:$E$2506,4)</f>
        <v>0.92944534195663198</v>
      </c>
    </row>
    <row r="512" spans="1:22" x14ac:dyDescent="0.2">
      <c r="A512" s="9">
        <f t="shared" si="81"/>
        <v>24</v>
      </c>
      <c r="B512" s="1">
        <v>36496</v>
      </c>
      <c r="C512" s="2">
        <v>22.2</v>
      </c>
      <c r="D512" s="4">
        <f t="shared" ref="D512:D521" si="94">LN(C512/C511)</f>
        <v>-0.10994458732276273</v>
      </c>
      <c r="E512" s="100">
        <f t="shared" si="92"/>
        <v>3.223816748912768</v>
      </c>
      <c r="F512" s="2"/>
      <c r="G512" s="8">
        <f t="shared" si="93"/>
        <v>0</v>
      </c>
      <c r="H512" s="8">
        <f t="shared" si="93"/>
        <v>2.8000000000000007</v>
      </c>
      <c r="I512" s="8">
        <f t="shared" si="93"/>
        <v>7.8000000000000007</v>
      </c>
      <c r="J512" s="8">
        <f t="shared" si="93"/>
        <v>12.8</v>
      </c>
      <c r="K512" s="8">
        <f t="shared" si="93"/>
        <v>17.8</v>
      </c>
      <c r="L512" s="8">
        <f t="shared" si="93"/>
        <v>27.8</v>
      </c>
      <c r="M512" s="8">
        <f t="shared" si="90"/>
        <v>0</v>
      </c>
      <c r="N512" s="8">
        <f t="shared" si="93"/>
        <v>0</v>
      </c>
      <c r="O512" s="8">
        <f t="shared" si="93"/>
        <v>0</v>
      </c>
      <c r="P512" s="8">
        <f t="shared" si="93"/>
        <v>0</v>
      </c>
      <c r="Q512" s="8">
        <f t="shared" si="93"/>
        <v>0</v>
      </c>
      <c r="R512" s="8">
        <f t="shared" si="93"/>
        <v>0</v>
      </c>
      <c r="S512" s="21">
        <f t="shared" si="87"/>
        <v>24</v>
      </c>
      <c r="T512" s="19">
        <f>VLOOKUP($B512,Gas!$B$3:$E$2506,2)</f>
        <v>2.17</v>
      </c>
      <c r="U512" s="20">
        <f t="shared" si="88"/>
        <v>10.230414746543779</v>
      </c>
      <c r="V512" s="5">
        <f>VLOOKUP($B512,Gas!$B$3:$E$2506,4)</f>
        <v>0.94032130936398439</v>
      </c>
    </row>
    <row r="513" spans="1:22" x14ac:dyDescent="0.2">
      <c r="A513" s="9">
        <f t="shared" si="81"/>
        <v>24</v>
      </c>
      <c r="B513" s="1">
        <v>36497</v>
      </c>
      <c r="C513" s="2">
        <v>16.98</v>
      </c>
      <c r="D513" s="4">
        <f t="shared" si="94"/>
        <v>-0.26805610799503243</v>
      </c>
      <c r="E513" s="100">
        <f t="shared" si="92"/>
        <v>3.4856790412007279</v>
      </c>
      <c r="F513" s="2"/>
      <c r="G513" s="8">
        <f t="shared" ref="G513:R517" si="95">IF(G$1="P",MAX(0,G$2-$C513),IF(G$1="C",MAX(0,$C513-G$2)))</f>
        <v>3.0199999999999996</v>
      </c>
      <c r="H513" s="8">
        <f t="shared" si="95"/>
        <v>8.02</v>
      </c>
      <c r="I513" s="8">
        <f t="shared" si="95"/>
        <v>13.02</v>
      </c>
      <c r="J513" s="8">
        <f t="shared" si="95"/>
        <v>18.02</v>
      </c>
      <c r="K513" s="8">
        <f t="shared" si="95"/>
        <v>23.02</v>
      </c>
      <c r="L513" s="8">
        <f t="shared" si="95"/>
        <v>33.019999999999996</v>
      </c>
      <c r="M513" s="8">
        <f t="shared" si="90"/>
        <v>0</v>
      </c>
      <c r="N513" s="8">
        <f t="shared" si="95"/>
        <v>0</v>
      </c>
      <c r="O513" s="8">
        <f t="shared" si="95"/>
        <v>0</v>
      </c>
      <c r="P513" s="8">
        <f t="shared" si="95"/>
        <v>0</v>
      </c>
      <c r="Q513" s="8">
        <f t="shared" si="95"/>
        <v>0</v>
      </c>
      <c r="R513" s="8">
        <f t="shared" si="95"/>
        <v>0</v>
      </c>
      <c r="S513" s="21">
        <f t="shared" si="87"/>
        <v>24</v>
      </c>
      <c r="T513" s="19">
        <f>VLOOKUP($B513,Gas!$B$3:$E$2506,2)</f>
        <v>2.1749999999999998</v>
      </c>
      <c r="U513" s="20">
        <f t="shared" si="88"/>
        <v>7.8068965517241384</v>
      </c>
      <c r="V513" s="5">
        <f>VLOOKUP($B513,Gas!$B$3:$E$2506,4)</f>
        <v>0.86270418174015773</v>
      </c>
    </row>
    <row r="514" spans="1:22" x14ac:dyDescent="0.2">
      <c r="A514" s="9">
        <f t="shared" si="81"/>
        <v>24</v>
      </c>
      <c r="B514" s="1">
        <v>36500</v>
      </c>
      <c r="C514" s="2">
        <v>16.68</v>
      </c>
      <c r="D514" s="4">
        <f t="shared" si="94"/>
        <v>-1.7825783952600573E-2</v>
      </c>
      <c r="E514" s="100">
        <f t="shared" si="92"/>
        <v>3.481509815168355</v>
      </c>
      <c r="F514" s="2"/>
      <c r="G514" s="8">
        <f t="shared" si="95"/>
        <v>3.3200000000000003</v>
      </c>
      <c r="H514" s="8">
        <f t="shared" si="95"/>
        <v>8.32</v>
      </c>
      <c r="I514" s="8">
        <f t="shared" si="95"/>
        <v>13.32</v>
      </c>
      <c r="J514" s="8">
        <f t="shared" si="95"/>
        <v>18.32</v>
      </c>
      <c r="K514" s="8">
        <f t="shared" si="95"/>
        <v>23.32</v>
      </c>
      <c r="L514" s="8">
        <f t="shared" si="95"/>
        <v>33.32</v>
      </c>
      <c r="M514" s="8">
        <f t="shared" si="90"/>
        <v>0</v>
      </c>
      <c r="N514" s="8">
        <f t="shared" si="95"/>
        <v>0</v>
      </c>
      <c r="O514" s="8">
        <f t="shared" si="95"/>
        <v>0</v>
      </c>
      <c r="P514" s="8">
        <f t="shared" si="95"/>
        <v>0</v>
      </c>
      <c r="Q514" s="8">
        <f t="shared" si="95"/>
        <v>0</v>
      </c>
      <c r="R514" s="8">
        <f t="shared" si="95"/>
        <v>0</v>
      </c>
      <c r="S514" s="21">
        <f t="shared" si="87"/>
        <v>24</v>
      </c>
      <c r="T514" s="19">
        <f>VLOOKUP($B514,Gas!$B$3:$E$2506,2)</f>
        <v>2.17</v>
      </c>
      <c r="U514" s="20">
        <f t="shared" si="88"/>
        <v>7.6866359447004609</v>
      </c>
      <c r="V514" s="5">
        <f>VLOOKUP($B514,Gas!$B$3:$E$2506,4)</f>
        <v>0.81056074424531088</v>
      </c>
    </row>
    <row r="515" spans="1:22" x14ac:dyDescent="0.2">
      <c r="A515" s="9">
        <f t="shared" si="81"/>
        <v>24</v>
      </c>
      <c r="B515" s="1">
        <v>36501</v>
      </c>
      <c r="C515" s="2">
        <v>18.14</v>
      </c>
      <c r="D515" s="4">
        <f t="shared" si="94"/>
        <v>8.3909047756389951E-2</v>
      </c>
      <c r="E515" s="100">
        <f t="shared" si="92"/>
        <v>3.3363115374603876</v>
      </c>
      <c r="F515" s="2"/>
      <c r="G515" s="8">
        <f t="shared" si="95"/>
        <v>1.8599999999999994</v>
      </c>
      <c r="H515" s="8">
        <f t="shared" si="95"/>
        <v>6.8599999999999994</v>
      </c>
      <c r="I515" s="8">
        <f t="shared" si="95"/>
        <v>11.86</v>
      </c>
      <c r="J515" s="8">
        <f t="shared" si="95"/>
        <v>16.86</v>
      </c>
      <c r="K515" s="8">
        <f t="shared" si="95"/>
        <v>21.86</v>
      </c>
      <c r="L515" s="8">
        <f t="shared" si="95"/>
        <v>31.86</v>
      </c>
      <c r="M515" s="8">
        <f t="shared" si="90"/>
        <v>0</v>
      </c>
      <c r="N515" s="8">
        <f t="shared" si="95"/>
        <v>0</v>
      </c>
      <c r="O515" s="8">
        <f t="shared" si="95"/>
        <v>0</v>
      </c>
      <c r="P515" s="8">
        <f t="shared" si="95"/>
        <v>0</v>
      </c>
      <c r="Q515" s="8">
        <f t="shared" si="95"/>
        <v>0</v>
      </c>
      <c r="R515" s="8">
        <f t="shared" si="95"/>
        <v>0</v>
      </c>
      <c r="S515" s="21">
        <f t="shared" si="87"/>
        <v>24</v>
      </c>
      <c r="T515" s="19">
        <f>VLOOKUP($B515,Gas!$B$3:$E$2506,2)</f>
        <v>2.1800000000000002</v>
      </c>
      <c r="U515" s="20">
        <f t="shared" si="88"/>
        <v>8.3211009174311918</v>
      </c>
      <c r="V515" s="5">
        <f>VLOOKUP($B515,Gas!$B$3:$E$2506,4)</f>
        <v>0.80839707269474248</v>
      </c>
    </row>
    <row r="516" spans="1:22" x14ac:dyDescent="0.2">
      <c r="A516" s="9">
        <f t="shared" si="81"/>
        <v>24</v>
      </c>
      <c r="B516" s="1">
        <v>36502</v>
      </c>
      <c r="C516" s="2">
        <v>20.41</v>
      </c>
      <c r="D516" s="4">
        <f t="shared" si="94"/>
        <v>0.11790553213476286</v>
      </c>
      <c r="E516" s="100">
        <f t="shared" si="92"/>
        <v>3.19153762979311</v>
      </c>
      <c r="F516" s="2"/>
      <c r="G516" s="8">
        <f t="shared" si="95"/>
        <v>0</v>
      </c>
      <c r="H516" s="8">
        <f t="shared" si="95"/>
        <v>4.59</v>
      </c>
      <c r="I516" s="8">
        <f t="shared" si="95"/>
        <v>9.59</v>
      </c>
      <c r="J516" s="8">
        <f t="shared" si="95"/>
        <v>14.59</v>
      </c>
      <c r="K516" s="8">
        <f t="shared" si="95"/>
        <v>19.59</v>
      </c>
      <c r="L516" s="8">
        <f t="shared" si="95"/>
        <v>29.59</v>
      </c>
      <c r="M516" s="8">
        <f t="shared" si="90"/>
        <v>0</v>
      </c>
      <c r="N516" s="8">
        <f t="shared" si="95"/>
        <v>0</v>
      </c>
      <c r="O516" s="8">
        <f t="shared" si="95"/>
        <v>0</v>
      </c>
      <c r="P516" s="8">
        <f t="shared" si="95"/>
        <v>0</v>
      </c>
      <c r="Q516" s="8">
        <f t="shared" si="95"/>
        <v>0</v>
      </c>
      <c r="R516" s="8">
        <f t="shared" si="95"/>
        <v>0</v>
      </c>
      <c r="S516" s="21">
        <f t="shared" ref="S516:S579" si="96">A516</f>
        <v>24</v>
      </c>
      <c r="T516" s="19">
        <f>VLOOKUP($B516,Gas!$B$3:$E$2506,2)</f>
        <v>2.165</v>
      </c>
      <c r="U516" s="20">
        <f t="shared" ref="U516:U579" si="97">C516/T516</f>
        <v>9.4272517321016167</v>
      </c>
      <c r="V516" s="5">
        <f>VLOOKUP($B516,Gas!$B$3:$E$2506,4)</f>
        <v>0.81358616166063491</v>
      </c>
    </row>
    <row r="517" spans="1:22" x14ac:dyDescent="0.2">
      <c r="A517" s="9">
        <f t="shared" si="81"/>
        <v>24</v>
      </c>
      <c r="B517" s="1">
        <v>36503</v>
      </c>
      <c r="C517" s="2">
        <v>20.100000000000001</v>
      </c>
      <c r="D517" s="4">
        <f t="shared" si="94"/>
        <v>-1.5305161756723295E-2</v>
      </c>
      <c r="E517" s="100">
        <f t="shared" si="92"/>
        <v>3.1269608778296045</v>
      </c>
      <c r="F517" s="2"/>
      <c r="G517" s="8">
        <f t="shared" si="95"/>
        <v>0</v>
      </c>
      <c r="H517" s="8">
        <f t="shared" si="95"/>
        <v>4.8999999999999986</v>
      </c>
      <c r="I517" s="8">
        <f t="shared" si="95"/>
        <v>9.8999999999999986</v>
      </c>
      <c r="J517" s="8">
        <f t="shared" si="95"/>
        <v>14.899999999999999</v>
      </c>
      <c r="K517" s="8">
        <f t="shared" si="95"/>
        <v>19.899999999999999</v>
      </c>
      <c r="L517" s="8">
        <f t="shared" si="95"/>
        <v>29.9</v>
      </c>
      <c r="M517" s="8">
        <f t="shared" si="90"/>
        <v>0</v>
      </c>
      <c r="N517" s="8">
        <f t="shared" si="95"/>
        <v>0</v>
      </c>
      <c r="O517" s="8">
        <f t="shared" si="95"/>
        <v>0</v>
      </c>
      <c r="P517" s="8">
        <f t="shared" si="95"/>
        <v>0</v>
      </c>
      <c r="Q517" s="8">
        <f t="shared" si="95"/>
        <v>0</v>
      </c>
      <c r="R517" s="8">
        <f t="shared" si="95"/>
        <v>0</v>
      </c>
      <c r="S517" s="21">
        <f t="shared" si="96"/>
        <v>24</v>
      </c>
      <c r="T517" s="19">
        <f>VLOOKUP($B517,Gas!$B$3:$E$2506,2)</f>
        <v>2.23</v>
      </c>
      <c r="U517" s="20">
        <f t="shared" si="97"/>
        <v>9.0134529147982079</v>
      </c>
      <c r="V517" s="5">
        <f>VLOOKUP($B517,Gas!$B$3:$E$2506,4)</f>
        <v>0.81664785373283055</v>
      </c>
    </row>
    <row r="518" spans="1:22" x14ac:dyDescent="0.2">
      <c r="A518" s="9">
        <f t="shared" si="81"/>
        <v>24</v>
      </c>
      <c r="B518" s="1">
        <v>36504</v>
      </c>
      <c r="C518" s="2">
        <v>17.84</v>
      </c>
      <c r="D518" s="4">
        <f t="shared" si="94"/>
        <v>-0.11927668791316685</v>
      </c>
      <c r="E518" s="100">
        <f t="shared" si="92"/>
        <v>3.2294728660619212</v>
      </c>
      <c r="F518" s="2"/>
      <c r="G518" s="8">
        <f t="shared" ref="G518:R533" si="98">IF(G$1="P",MAX(0,G$2-$C518),IF(G$1="C",MAX(0,$C518-G$2)))</f>
        <v>2.16</v>
      </c>
      <c r="H518" s="8">
        <f t="shared" si="98"/>
        <v>7.16</v>
      </c>
      <c r="I518" s="8">
        <f t="shared" si="98"/>
        <v>12.16</v>
      </c>
      <c r="J518" s="8">
        <f t="shared" si="98"/>
        <v>17.16</v>
      </c>
      <c r="K518" s="8">
        <f t="shared" si="98"/>
        <v>22.16</v>
      </c>
      <c r="L518" s="8">
        <f t="shared" si="98"/>
        <v>32.159999999999997</v>
      </c>
      <c r="M518" s="8">
        <f t="shared" si="90"/>
        <v>0</v>
      </c>
      <c r="N518" s="8">
        <f t="shared" si="98"/>
        <v>0</v>
      </c>
      <c r="O518" s="8">
        <f t="shared" si="98"/>
        <v>0</v>
      </c>
      <c r="P518" s="8">
        <f t="shared" si="98"/>
        <v>0</v>
      </c>
      <c r="Q518" s="8">
        <f t="shared" si="98"/>
        <v>0</v>
      </c>
      <c r="R518" s="8">
        <f t="shared" si="98"/>
        <v>0</v>
      </c>
      <c r="S518" s="21">
        <f t="shared" si="96"/>
        <v>24</v>
      </c>
      <c r="T518" s="19">
        <f>VLOOKUP($B518,Gas!$B$3:$E$2506,2)</f>
        <v>2.2050000000000001</v>
      </c>
      <c r="U518" s="20">
        <f t="shared" si="97"/>
        <v>8.0907029478458039</v>
      </c>
      <c r="V518" s="5">
        <f>VLOOKUP($B518,Gas!$B$3:$E$2506,4)</f>
        <v>0.24855388480196769</v>
      </c>
    </row>
    <row r="519" spans="1:22" x14ac:dyDescent="0.2">
      <c r="A519" s="9">
        <f t="shared" si="81"/>
        <v>24</v>
      </c>
      <c r="B519" s="1">
        <v>36507</v>
      </c>
      <c r="C519" s="2">
        <v>18.309999999999999</v>
      </c>
      <c r="D519" s="4">
        <f t="shared" si="94"/>
        <v>2.6004231534555965E-2</v>
      </c>
      <c r="E519" s="100">
        <f t="shared" si="92"/>
        <v>1.8999827538921517</v>
      </c>
      <c r="F519" s="2"/>
      <c r="G519" s="8">
        <f t="shared" si="98"/>
        <v>1.6900000000000013</v>
      </c>
      <c r="H519" s="8">
        <f t="shared" si="98"/>
        <v>6.6900000000000013</v>
      </c>
      <c r="I519" s="8">
        <f t="shared" si="98"/>
        <v>11.690000000000001</v>
      </c>
      <c r="J519" s="8">
        <f t="shared" si="98"/>
        <v>16.690000000000001</v>
      </c>
      <c r="K519" s="8">
        <f t="shared" si="98"/>
        <v>21.69</v>
      </c>
      <c r="L519" s="8">
        <f t="shared" si="98"/>
        <v>31.69</v>
      </c>
      <c r="M519" s="8">
        <f t="shared" si="90"/>
        <v>0</v>
      </c>
      <c r="N519" s="8">
        <f t="shared" si="98"/>
        <v>0</v>
      </c>
      <c r="O519" s="8">
        <f t="shared" si="98"/>
        <v>0</v>
      </c>
      <c r="P519" s="8">
        <f t="shared" si="98"/>
        <v>0</v>
      </c>
      <c r="Q519" s="8">
        <f t="shared" si="98"/>
        <v>0</v>
      </c>
      <c r="R519" s="8">
        <f t="shared" si="98"/>
        <v>0</v>
      </c>
      <c r="S519" s="21">
        <f t="shared" si="96"/>
        <v>24</v>
      </c>
      <c r="T519" s="19">
        <f>VLOOKUP($B519,Gas!$B$3:$E$2506,2)</f>
        <v>2.2549999999999999</v>
      </c>
      <c r="U519" s="20">
        <f t="shared" si="97"/>
        <v>8.1197339246119729</v>
      </c>
      <c r="V519" s="5">
        <f>VLOOKUP($B519,Gas!$B$3:$E$2506,4)</f>
        <v>0.24237760394822661</v>
      </c>
    </row>
    <row r="520" spans="1:22" x14ac:dyDescent="0.2">
      <c r="A520" s="9">
        <f t="shared" si="81"/>
        <v>24</v>
      </c>
      <c r="B520" s="1">
        <v>36508</v>
      </c>
      <c r="C520" s="2">
        <v>17.72</v>
      </c>
      <c r="D520" s="4">
        <f t="shared" si="94"/>
        <v>-3.2753413509484505E-2</v>
      </c>
      <c r="E520" s="100">
        <f t="shared" si="92"/>
        <v>1.8534327437145082</v>
      </c>
      <c r="F520" s="2"/>
      <c r="G520" s="8">
        <f t="shared" si="98"/>
        <v>2.2800000000000011</v>
      </c>
      <c r="H520" s="8">
        <f t="shared" si="98"/>
        <v>7.2800000000000011</v>
      </c>
      <c r="I520" s="8">
        <f t="shared" si="98"/>
        <v>12.280000000000001</v>
      </c>
      <c r="J520" s="8">
        <f t="shared" si="98"/>
        <v>17.28</v>
      </c>
      <c r="K520" s="8">
        <f t="shared" si="98"/>
        <v>22.28</v>
      </c>
      <c r="L520" s="8">
        <f t="shared" si="98"/>
        <v>32.28</v>
      </c>
      <c r="M520" s="8">
        <f t="shared" si="98"/>
        <v>0</v>
      </c>
      <c r="N520" s="8">
        <f t="shared" si="98"/>
        <v>0</v>
      </c>
      <c r="O520" s="8">
        <f t="shared" si="98"/>
        <v>0</v>
      </c>
      <c r="P520" s="8">
        <f t="shared" si="98"/>
        <v>0</v>
      </c>
      <c r="Q520" s="8">
        <f t="shared" si="98"/>
        <v>0</v>
      </c>
      <c r="R520" s="8">
        <f t="shared" si="98"/>
        <v>0</v>
      </c>
      <c r="S520" s="21">
        <f t="shared" si="96"/>
        <v>24</v>
      </c>
      <c r="T520" s="19">
        <f>VLOOKUP($B520,Gas!$B$3:$E$2506,2)</f>
        <v>2.35</v>
      </c>
      <c r="U520" s="20">
        <f t="shared" si="97"/>
        <v>7.5404255319148925</v>
      </c>
      <c r="V520" s="5">
        <f>VLOOKUP($B520,Gas!$B$3:$E$2506,4)</f>
        <v>0.32730591741516663</v>
      </c>
    </row>
    <row r="521" spans="1:22" x14ac:dyDescent="0.2">
      <c r="A521" s="9">
        <f t="shared" si="81"/>
        <v>24</v>
      </c>
      <c r="B521" s="1">
        <v>36509</v>
      </c>
      <c r="C521" s="2">
        <v>19.12</v>
      </c>
      <c r="D521" s="4">
        <f t="shared" si="94"/>
        <v>7.6040962446320484E-2</v>
      </c>
      <c r="E521" s="100">
        <f t="shared" si="92"/>
        <v>1.8293194695554116</v>
      </c>
      <c r="F521" s="2"/>
      <c r="G521" s="8">
        <f t="shared" si="98"/>
        <v>0.87999999999999901</v>
      </c>
      <c r="H521" s="8">
        <f t="shared" si="98"/>
        <v>5.879999999999999</v>
      </c>
      <c r="I521" s="8">
        <f t="shared" si="98"/>
        <v>10.879999999999999</v>
      </c>
      <c r="J521" s="8">
        <f t="shared" si="98"/>
        <v>15.879999999999999</v>
      </c>
      <c r="K521" s="8">
        <f t="shared" si="98"/>
        <v>20.88</v>
      </c>
      <c r="L521" s="8">
        <f t="shared" si="98"/>
        <v>30.88</v>
      </c>
      <c r="M521" s="8">
        <f t="shared" si="98"/>
        <v>0</v>
      </c>
      <c r="N521" s="8">
        <f t="shared" si="98"/>
        <v>0</v>
      </c>
      <c r="O521" s="8">
        <f t="shared" si="98"/>
        <v>0</v>
      </c>
      <c r="P521" s="8">
        <f t="shared" si="98"/>
        <v>0</v>
      </c>
      <c r="Q521" s="8">
        <f t="shared" si="98"/>
        <v>0</v>
      </c>
      <c r="R521" s="8">
        <f t="shared" si="98"/>
        <v>0</v>
      </c>
      <c r="S521" s="21">
        <f t="shared" si="96"/>
        <v>24</v>
      </c>
      <c r="T521" s="19">
        <f>VLOOKUP($B521,Gas!$B$3:$E$2506,2)</f>
        <v>2.4849999999999999</v>
      </c>
      <c r="U521" s="20">
        <f t="shared" si="97"/>
        <v>7.6941649899396385</v>
      </c>
      <c r="V521" s="5">
        <f>VLOOKUP($B521,Gas!$B$3:$E$2506,4)</f>
        <v>0.43000785930010277</v>
      </c>
    </row>
    <row r="522" spans="1:22" x14ac:dyDescent="0.2">
      <c r="A522" s="9">
        <f t="shared" si="81"/>
        <v>24</v>
      </c>
      <c r="B522" s="1">
        <v>36510</v>
      </c>
      <c r="C522" s="2">
        <v>24.13</v>
      </c>
      <c r="D522" s="4">
        <f t="shared" ref="D522:D553" si="99">LN(C522/C521)</f>
        <v>0.23272097201368502</v>
      </c>
      <c r="E522" s="100">
        <f t="shared" si="92"/>
        <v>2.1639135763885591</v>
      </c>
      <c r="F522" s="2"/>
      <c r="G522" s="8">
        <f t="shared" si="98"/>
        <v>0</v>
      </c>
      <c r="H522" s="8">
        <f t="shared" si="98"/>
        <v>0.87000000000000099</v>
      </c>
      <c r="I522" s="8">
        <f t="shared" si="98"/>
        <v>5.870000000000001</v>
      </c>
      <c r="J522" s="8">
        <f t="shared" si="98"/>
        <v>10.870000000000001</v>
      </c>
      <c r="K522" s="8">
        <f t="shared" si="98"/>
        <v>15.870000000000001</v>
      </c>
      <c r="L522" s="8">
        <f t="shared" si="98"/>
        <v>25.87</v>
      </c>
      <c r="M522" s="8">
        <f t="shared" si="98"/>
        <v>0</v>
      </c>
      <c r="N522" s="8">
        <f t="shared" si="98"/>
        <v>0</v>
      </c>
      <c r="O522" s="8">
        <f t="shared" si="98"/>
        <v>0</v>
      </c>
      <c r="P522" s="8">
        <f t="shared" si="98"/>
        <v>0</v>
      </c>
      <c r="Q522" s="8">
        <f t="shared" si="98"/>
        <v>0</v>
      </c>
      <c r="R522" s="8">
        <f t="shared" si="98"/>
        <v>0</v>
      </c>
      <c r="S522" s="21">
        <f t="shared" si="96"/>
        <v>24</v>
      </c>
      <c r="T522" s="19">
        <f>VLOOKUP($B522,Gas!$B$3:$E$2506,2)</f>
        <v>2.5649999999999999</v>
      </c>
      <c r="U522" s="20">
        <f t="shared" si="97"/>
        <v>9.4074074074074066</v>
      </c>
      <c r="V522" s="5">
        <f>VLOOKUP($B522,Gas!$B$3:$E$2506,4)</f>
        <v>0.43210677854337232</v>
      </c>
    </row>
    <row r="523" spans="1:22" x14ac:dyDescent="0.2">
      <c r="A523" s="9">
        <f t="shared" si="81"/>
        <v>24</v>
      </c>
      <c r="B523" s="1">
        <v>36511</v>
      </c>
      <c r="C523" s="2">
        <v>26.12</v>
      </c>
      <c r="D523" s="4">
        <f t="shared" si="99"/>
        <v>7.9245424771290068E-2</v>
      </c>
      <c r="E523" s="100">
        <f t="shared" si="92"/>
        <v>1.5378940782853701</v>
      </c>
      <c r="F523" s="2"/>
      <c r="G523" s="8">
        <f t="shared" si="98"/>
        <v>0</v>
      </c>
      <c r="H523" s="8">
        <f t="shared" si="98"/>
        <v>0</v>
      </c>
      <c r="I523" s="8">
        <f t="shared" si="98"/>
        <v>3.879999999999999</v>
      </c>
      <c r="J523" s="8">
        <f t="shared" si="98"/>
        <v>8.879999999999999</v>
      </c>
      <c r="K523" s="8">
        <f t="shared" si="98"/>
        <v>13.879999999999999</v>
      </c>
      <c r="L523" s="8">
        <f t="shared" si="98"/>
        <v>23.88</v>
      </c>
      <c r="M523" s="8">
        <f t="shared" si="98"/>
        <v>1.120000000000001</v>
      </c>
      <c r="N523" s="8">
        <f t="shared" si="98"/>
        <v>0</v>
      </c>
      <c r="O523" s="8">
        <f t="shared" si="98"/>
        <v>0</v>
      </c>
      <c r="P523" s="8">
        <f t="shared" si="98"/>
        <v>0</v>
      </c>
      <c r="Q523" s="8">
        <f t="shared" si="98"/>
        <v>0</v>
      </c>
      <c r="R523" s="8">
        <f t="shared" si="98"/>
        <v>0</v>
      </c>
      <c r="S523" s="21">
        <f t="shared" si="96"/>
        <v>24</v>
      </c>
      <c r="T523" s="19">
        <f>VLOOKUP($B523,Gas!$B$3:$E$2506,2)</f>
        <v>2.5299999999999998</v>
      </c>
      <c r="U523" s="20">
        <f t="shared" si="97"/>
        <v>10.32411067193676</v>
      </c>
      <c r="V523" s="5">
        <f>VLOOKUP($B523,Gas!$B$3:$E$2506,4)</f>
        <v>0.46585783473024178</v>
      </c>
    </row>
    <row r="524" spans="1:22" x14ac:dyDescent="0.2">
      <c r="A524" s="9">
        <f t="shared" si="81"/>
        <v>24</v>
      </c>
      <c r="B524" s="1">
        <v>36514</v>
      </c>
      <c r="C524" s="2">
        <v>25.55</v>
      </c>
      <c r="D524" s="4">
        <f t="shared" si="99"/>
        <v>-2.206398775851684E-2</v>
      </c>
      <c r="E524" s="100">
        <f t="shared" si="92"/>
        <v>1.5426939740737131</v>
      </c>
      <c r="F524" s="2"/>
      <c r="G524" s="8">
        <f t="shared" si="98"/>
        <v>0</v>
      </c>
      <c r="H524" s="8">
        <f t="shared" si="98"/>
        <v>0</v>
      </c>
      <c r="I524" s="8">
        <f t="shared" si="98"/>
        <v>4.4499999999999993</v>
      </c>
      <c r="J524" s="8">
        <f t="shared" si="98"/>
        <v>9.4499999999999993</v>
      </c>
      <c r="K524" s="8">
        <f t="shared" si="98"/>
        <v>14.45</v>
      </c>
      <c r="L524" s="8">
        <f t="shared" si="98"/>
        <v>24.45</v>
      </c>
      <c r="M524" s="8">
        <f t="shared" si="98"/>
        <v>0.55000000000000071</v>
      </c>
      <c r="N524" s="8">
        <f t="shared" si="98"/>
        <v>0</v>
      </c>
      <c r="O524" s="8">
        <f t="shared" si="98"/>
        <v>0</v>
      </c>
      <c r="P524" s="8">
        <f t="shared" si="98"/>
        <v>0</v>
      </c>
      <c r="Q524" s="8">
        <f t="shared" si="98"/>
        <v>0</v>
      </c>
      <c r="R524" s="8">
        <f t="shared" si="98"/>
        <v>0</v>
      </c>
      <c r="S524" s="21">
        <f t="shared" si="96"/>
        <v>24</v>
      </c>
      <c r="T524" s="19">
        <f>VLOOKUP($B524,Gas!$B$3:$E$2506,2)</f>
        <v>2.5649999999999999</v>
      </c>
      <c r="U524" s="20">
        <f t="shared" si="97"/>
        <v>9.9610136452241722</v>
      </c>
      <c r="V524" s="5">
        <f>VLOOKUP($B524,Gas!$B$3:$E$2506,4)</f>
        <v>0.42338957470255573</v>
      </c>
    </row>
    <row r="525" spans="1:22" x14ac:dyDescent="0.2">
      <c r="A525" s="9">
        <f t="shared" si="81"/>
        <v>24</v>
      </c>
      <c r="B525" s="1">
        <v>36515</v>
      </c>
      <c r="C525" s="2">
        <v>30.48</v>
      </c>
      <c r="D525" s="4">
        <f t="shared" si="99"/>
        <v>0.17643341416873198</v>
      </c>
      <c r="E525" s="100">
        <f t="shared" si="92"/>
        <v>1.6751246927333134</v>
      </c>
      <c r="F525" s="2"/>
      <c r="G525" s="8">
        <f t="shared" si="98"/>
        <v>0</v>
      </c>
      <c r="H525" s="8">
        <f t="shared" si="98"/>
        <v>0</v>
      </c>
      <c r="I525" s="8">
        <f t="shared" si="98"/>
        <v>0</v>
      </c>
      <c r="J525" s="8">
        <f t="shared" si="98"/>
        <v>4.5199999999999996</v>
      </c>
      <c r="K525" s="8">
        <f t="shared" si="98"/>
        <v>9.52</v>
      </c>
      <c r="L525" s="8">
        <f t="shared" si="98"/>
        <v>19.52</v>
      </c>
      <c r="M525" s="8">
        <f t="shared" si="98"/>
        <v>5.48</v>
      </c>
      <c r="N525" s="8">
        <f t="shared" si="98"/>
        <v>0.48000000000000043</v>
      </c>
      <c r="O525" s="8">
        <f t="shared" si="98"/>
        <v>0</v>
      </c>
      <c r="P525" s="8">
        <f t="shared" si="98"/>
        <v>0</v>
      </c>
      <c r="Q525" s="8">
        <f t="shared" si="98"/>
        <v>0</v>
      </c>
      <c r="R525" s="8">
        <f t="shared" si="98"/>
        <v>0</v>
      </c>
      <c r="S525" s="21">
        <f t="shared" si="96"/>
        <v>24</v>
      </c>
      <c r="T525" s="19">
        <f>VLOOKUP($B525,Gas!$B$3:$E$2506,2)</f>
        <v>2.67</v>
      </c>
      <c r="U525" s="20">
        <f t="shared" si="97"/>
        <v>11.415730337078653</v>
      </c>
      <c r="V525" s="5">
        <f>VLOOKUP($B525,Gas!$B$3:$E$2506,4)</f>
        <v>0.4485182502668138</v>
      </c>
    </row>
    <row r="526" spans="1:22" x14ac:dyDescent="0.2">
      <c r="A526" s="9">
        <f t="shared" si="81"/>
        <v>24</v>
      </c>
      <c r="B526" s="1">
        <v>36516</v>
      </c>
      <c r="C526" s="2">
        <v>31.83</v>
      </c>
      <c r="D526" s="4">
        <f t="shared" si="99"/>
        <v>4.3338510475555855E-2</v>
      </c>
      <c r="E526" s="100">
        <f t="shared" si="92"/>
        <v>1.6345009157769852</v>
      </c>
      <c r="F526" s="2"/>
      <c r="G526" s="8">
        <f t="shared" si="98"/>
        <v>0</v>
      </c>
      <c r="H526" s="8">
        <f t="shared" si="98"/>
        <v>0</v>
      </c>
      <c r="I526" s="8">
        <f t="shared" si="98"/>
        <v>0</v>
      </c>
      <c r="J526" s="8">
        <f t="shared" si="98"/>
        <v>3.1700000000000017</v>
      </c>
      <c r="K526" s="8">
        <f t="shared" si="98"/>
        <v>8.1700000000000017</v>
      </c>
      <c r="L526" s="8">
        <f t="shared" si="98"/>
        <v>18.170000000000002</v>
      </c>
      <c r="M526" s="8">
        <f t="shared" si="98"/>
        <v>6.8299999999999983</v>
      </c>
      <c r="N526" s="8">
        <f t="shared" si="98"/>
        <v>1.8299999999999983</v>
      </c>
      <c r="O526" s="8">
        <f t="shared" si="98"/>
        <v>0</v>
      </c>
      <c r="P526" s="8">
        <f t="shared" si="98"/>
        <v>0</v>
      </c>
      <c r="Q526" s="8">
        <f t="shared" si="98"/>
        <v>0</v>
      </c>
      <c r="R526" s="8">
        <f t="shared" si="98"/>
        <v>0</v>
      </c>
      <c r="S526" s="21">
        <f t="shared" si="96"/>
        <v>24</v>
      </c>
      <c r="T526" s="19">
        <f>VLOOKUP($B526,Gas!$B$3:$E$2506,2)</f>
        <v>2.5950000000000002</v>
      </c>
      <c r="U526" s="20">
        <f t="shared" si="97"/>
        <v>12.265895953757223</v>
      </c>
      <c r="V526" s="5">
        <f>VLOOKUP($B526,Gas!$B$3:$E$2506,4)</f>
        <v>0.51945993896138321</v>
      </c>
    </row>
    <row r="527" spans="1:22" x14ac:dyDescent="0.2">
      <c r="A527" s="9">
        <f t="shared" si="81"/>
        <v>24</v>
      </c>
      <c r="B527" s="1">
        <v>36517</v>
      </c>
      <c r="C527" s="2">
        <v>19.53</v>
      </c>
      <c r="D527" s="4">
        <f t="shared" si="99"/>
        <v>-0.4884574964054138</v>
      </c>
      <c r="E527" s="100">
        <f t="shared" si="92"/>
        <v>3.136695057679963</v>
      </c>
      <c r="F527" s="2"/>
      <c r="G527" s="8">
        <f t="shared" si="98"/>
        <v>0.46999999999999886</v>
      </c>
      <c r="H527" s="8">
        <f t="shared" si="98"/>
        <v>5.4699999999999989</v>
      </c>
      <c r="I527" s="8">
        <f t="shared" si="98"/>
        <v>10.469999999999999</v>
      </c>
      <c r="J527" s="8">
        <f t="shared" si="98"/>
        <v>15.469999999999999</v>
      </c>
      <c r="K527" s="8">
        <f t="shared" si="98"/>
        <v>20.47</v>
      </c>
      <c r="L527" s="8">
        <f t="shared" si="98"/>
        <v>30.47</v>
      </c>
      <c r="M527" s="8">
        <f t="shared" si="98"/>
        <v>0</v>
      </c>
      <c r="N527" s="8">
        <f t="shared" si="98"/>
        <v>0</v>
      </c>
      <c r="O527" s="8">
        <f t="shared" si="98"/>
        <v>0</v>
      </c>
      <c r="P527" s="8">
        <f t="shared" si="98"/>
        <v>0</v>
      </c>
      <c r="Q527" s="8">
        <f t="shared" si="98"/>
        <v>0</v>
      </c>
      <c r="R527" s="8">
        <f t="shared" si="98"/>
        <v>0</v>
      </c>
      <c r="S527" s="21">
        <f t="shared" si="96"/>
        <v>24</v>
      </c>
      <c r="T527" s="19">
        <f>VLOOKUP($B527,Gas!$B$3:$E$2506,2)</f>
        <v>2.4500000000000002</v>
      </c>
      <c r="U527" s="20">
        <f t="shared" si="97"/>
        <v>7.9714285714285715</v>
      </c>
      <c r="V527" s="5">
        <f>VLOOKUP($B527,Gas!$B$3:$E$2506,4)</f>
        <v>0.6752827182495803</v>
      </c>
    </row>
    <row r="528" spans="1:22" x14ac:dyDescent="0.2">
      <c r="A528" s="9">
        <f t="shared" si="81"/>
        <v>24</v>
      </c>
      <c r="B528" s="1">
        <v>36518</v>
      </c>
      <c r="C528" s="2">
        <v>16.91</v>
      </c>
      <c r="D528" s="4">
        <f t="shared" si="99"/>
        <v>-0.14404658197809869</v>
      </c>
      <c r="E528" s="100">
        <f t="shared" si="92"/>
        <v>3.1645494245721419</v>
      </c>
      <c r="F528" s="2"/>
      <c r="G528" s="8">
        <f t="shared" ref="G528:R543" si="100">IF(G$1="P",MAX(0,G$2-$C528),IF(G$1="C",MAX(0,$C528-G$2)))</f>
        <v>3.09</v>
      </c>
      <c r="H528" s="8">
        <f t="shared" si="100"/>
        <v>8.09</v>
      </c>
      <c r="I528" s="8">
        <f t="shared" si="100"/>
        <v>13.09</v>
      </c>
      <c r="J528" s="8">
        <f t="shared" si="100"/>
        <v>18.09</v>
      </c>
      <c r="K528" s="8">
        <f t="shared" si="100"/>
        <v>23.09</v>
      </c>
      <c r="L528" s="8">
        <f t="shared" si="100"/>
        <v>33.090000000000003</v>
      </c>
      <c r="M528" s="8">
        <f t="shared" si="98"/>
        <v>0</v>
      </c>
      <c r="N528" s="8">
        <f t="shared" si="100"/>
        <v>0</v>
      </c>
      <c r="O528" s="8">
        <f t="shared" si="100"/>
        <v>0</v>
      </c>
      <c r="P528" s="8">
        <f t="shared" si="100"/>
        <v>0</v>
      </c>
      <c r="Q528" s="8">
        <f t="shared" si="100"/>
        <v>0</v>
      </c>
      <c r="R528" s="8">
        <f t="shared" si="100"/>
        <v>0</v>
      </c>
      <c r="S528" s="21">
        <f t="shared" si="96"/>
        <v>24</v>
      </c>
      <c r="T528" s="19">
        <f>VLOOKUP($B528,Gas!$B$3:$E$2506,2)</f>
        <v>2.4249999999999998</v>
      </c>
      <c r="U528" s="20">
        <f t="shared" si="97"/>
        <v>6.9731958762886608</v>
      </c>
      <c r="V528" s="5">
        <f>VLOOKUP($B528,Gas!$B$3:$E$2506,4)</f>
        <v>0.64428884564531375</v>
      </c>
    </row>
    <row r="529" spans="1:22" x14ac:dyDescent="0.2">
      <c r="A529" s="9">
        <f t="shared" si="81"/>
        <v>24</v>
      </c>
      <c r="B529" s="1">
        <v>36521</v>
      </c>
      <c r="C529" s="2">
        <v>17.649999999999999</v>
      </c>
      <c r="D529" s="4">
        <f t="shared" si="99"/>
        <v>4.2830620468816742E-2</v>
      </c>
      <c r="E529" s="100">
        <f t="shared" si="92"/>
        <v>3.1702941046426698</v>
      </c>
      <c r="F529" s="2"/>
      <c r="G529" s="8">
        <f t="shared" si="100"/>
        <v>2.3500000000000014</v>
      </c>
      <c r="H529" s="8">
        <f t="shared" si="100"/>
        <v>7.3500000000000014</v>
      </c>
      <c r="I529" s="8">
        <f t="shared" si="100"/>
        <v>12.350000000000001</v>
      </c>
      <c r="J529" s="8">
        <f t="shared" si="100"/>
        <v>17.350000000000001</v>
      </c>
      <c r="K529" s="8">
        <f t="shared" si="100"/>
        <v>22.35</v>
      </c>
      <c r="L529" s="8">
        <f t="shared" si="100"/>
        <v>32.35</v>
      </c>
      <c r="M529" s="8">
        <f t="shared" si="98"/>
        <v>0</v>
      </c>
      <c r="N529" s="8">
        <f t="shared" si="100"/>
        <v>0</v>
      </c>
      <c r="O529" s="8">
        <f t="shared" si="100"/>
        <v>0</v>
      </c>
      <c r="P529" s="8">
        <f t="shared" si="100"/>
        <v>0</v>
      </c>
      <c r="Q529" s="8">
        <f t="shared" si="100"/>
        <v>0</v>
      </c>
      <c r="R529" s="8">
        <f t="shared" si="100"/>
        <v>0</v>
      </c>
      <c r="S529" s="21">
        <f t="shared" si="96"/>
        <v>24</v>
      </c>
      <c r="T529" s="19">
        <f>VLOOKUP($B529,Gas!$B$3:$E$2506,2)</f>
        <v>2.4249999999999998</v>
      </c>
      <c r="U529" s="20">
        <f t="shared" si="97"/>
        <v>7.2783505154639174</v>
      </c>
      <c r="V529" s="5">
        <f>VLOOKUP($B529,Gas!$B$3:$E$2506,4)</f>
        <v>0.48674042817056062</v>
      </c>
    </row>
    <row r="530" spans="1:22" x14ac:dyDescent="0.2">
      <c r="A530" s="9">
        <f t="shared" si="81"/>
        <v>24</v>
      </c>
      <c r="B530" s="1">
        <v>36522</v>
      </c>
      <c r="C530" s="2">
        <v>16.78</v>
      </c>
      <c r="D530" s="4">
        <f t="shared" si="99"/>
        <v>-5.0548082340245541E-2</v>
      </c>
      <c r="E530" s="100">
        <f t="shared" si="92"/>
        <v>3.1760717045172271</v>
      </c>
      <c r="F530" s="2"/>
      <c r="G530" s="8">
        <f t="shared" si="100"/>
        <v>3.2199999999999989</v>
      </c>
      <c r="H530" s="8">
        <f t="shared" si="100"/>
        <v>8.2199999999999989</v>
      </c>
      <c r="I530" s="8">
        <f t="shared" si="100"/>
        <v>13.219999999999999</v>
      </c>
      <c r="J530" s="8">
        <f t="shared" si="100"/>
        <v>18.22</v>
      </c>
      <c r="K530" s="8">
        <f t="shared" si="100"/>
        <v>23.22</v>
      </c>
      <c r="L530" s="8">
        <f t="shared" si="100"/>
        <v>33.22</v>
      </c>
      <c r="M530" s="8">
        <f t="shared" si="98"/>
        <v>0</v>
      </c>
      <c r="N530" s="8">
        <f t="shared" si="100"/>
        <v>0</v>
      </c>
      <c r="O530" s="8">
        <f t="shared" si="100"/>
        <v>0</v>
      </c>
      <c r="P530" s="8">
        <f t="shared" si="100"/>
        <v>0</v>
      </c>
      <c r="Q530" s="8">
        <f t="shared" si="100"/>
        <v>0</v>
      </c>
      <c r="R530" s="8">
        <f t="shared" si="100"/>
        <v>0</v>
      </c>
      <c r="S530" s="21">
        <f t="shared" si="96"/>
        <v>24</v>
      </c>
      <c r="T530" s="19">
        <f>VLOOKUP($B530,Gas!$B$3:$E$2506,2)</f>
        <v>2.36</v>
      </c>
      <c r="U530" s="20">
        <f t="shared" si="97"/>
        <v>7.1101694915254248</v>
      </c>
      <c r="V530" s="5">
        <f>VLOOKUP($B530,Gas!$B$3:$E$2506,4)</f>
        <v>0.48820776439970254</v>
      </c>
    </row>
    <row r="531" spans="1:22" x14ac:dyDescent="0.2">
      <c r="A531" s="9">
        <f t="shared" si="81"/>
        <v>24</v>
      </c>
      <c r="B531" s="1">
        <v>36523</v>
      </c>
      <c r="C531" s="2">
        <v>16.260000000000002</v>
      </c>
      <c r="D531" s="4">
        <f t="shared" si="99"/>
        <v>-3.1479596919395558E-2</v>
      </c>
      <c r="E531" s="100">
        <f t="shared" si="92"/>
        <v>3.1447844591947711</v>
      </c>
      <c r="F531" s="2"/>
      <c r="G531" s="8">
        <f t="shared" si="100"/>
        <v>3.7399999999999984</v>
      </c>
      <c r="H531" s="8">
        <f t="shared" si="100"/>
        <v>8.7399999999999984</v>
      </c>
      <c r="I531" s="8">
        <f t="shared" si="100"/>
        <v>13.739999999999998</v>
      </c>
      <c r="J531" s="8">
        <f t="shared" si="100"/>
        <v>18.739999999999998</v>
      </c>
      <c r="K531" s="8">
        <f t="shared" si="100"/>
        <v>23.74</v>
      </c>
      <c r="L531" s="8">
        <f t="shared" si="100"/>
        <v>33.739999999999995</v>
      </c>
      <c r="M531" s="8">
        <f t="shared" si="98"/>
        <v>0</v>
      </c>
      <c r="N531" s="8">
        <f t="shared" si="100"/>
        <v>0</v>
      </c>
      <c r="O531" s="8">
        <f t="shared" si="100"/>
        <v>0</v>
      </c>
      <c r="P531" s="8">
        <f t="shared" si="100"/>
        <v>0</v>
      </c>
      <c r="Q531" s="8">
        <f t="shared" si="100"/>
        <v>0</v>
      </c>
      <c r="R531" s="8">
        <f t="shared" si="100"/>
        <v>0</v>
      </c>
      <c r="S531" s="21">
        <f t="shared" si="96"/>
        <v>24</v>
      </c>
      <c r="T531" s="19">
        <f>VLOOKUP($B531,Gas!$B$3:$E$2506,2)</f>
        <v>2.3199999999999998</v>
      </c>
      <c r="U531" s="20">
        <f t="shared" si="97"/>
        <v>7.0086206896551735</v>
      </c>
      <c r="V531" s="5">
        <f>VLOOKUP($B531,Gas!$B$3:$E$2506,4)</f>
        <v>0.48730208811276787</v>
      </c>
    </row>
    <row r="532" spans="1:22" x14ac:dyDescent="0.2">
      <c r="A532" s="9">
        <f t="shared" si="81"/>
        <v>24</v>
      </c>
      <c r="B532" s="1">
        <v>36524</v>
      </c>
      <c r="C532" s="2">
        <v>14.68</v>
      </c>
      <c r="D532" s="4">
        <f t="shared" si="99"/>
        <v>-0.10222208093329516</v>
      </c>
      <c r="E532" s="100">
        <f t="shared" si="92"/>
        <v>2.8394334446192002</v>
      </c>
      <c r="F532" s="2"/>
      <c r="G532" s="8">
        <f t="shared" si="100"/>
        <v>5.32</v>
      </c>
      <c r="H532" s="8">
        <f t="shared" si="100"/>
        <v>10.32</v>
      </c>
      <c r="I532" s="8">
        <f t="shared" si="100"/>
        <v>15.32</v>
      </c>
      <c r="J532" s="8">
        <f t="shared" si="100"/>
        <v>20.32</v>
      </c>
      <c r="K532" s="8">
        <f t="shared" si="100"/>
        <v>25.32</v>
      </c>
      <c r="L532" s="8">
        <f t="shared" si="100"/>
        <v>35.32</v>
      </c>
      <c r="M532" s="8">
        <f t="shared" si="98"/>
        <v>0</v>
      </c>
      <c r="N532" s="8">
        <f t="shared" si="100"/>
        <v>0</v>
      </c>
      <c r="O532" s="8">
        <f t="shared" si="100"/>
        <v>0</v>
      </c>
      <c r="P532" s="8">
        <f t="shared" si="100"/>
        <v>0</v>
      </c>
      <c r="Q532" s="8">
        <f t="shared" si="100"/>
        <v>0</v>
      </c>
      <c r="R532" s="8">
        <f t="shared" si="100"/>
        <v>0</v>
      </c>
      <c r="S532" s="21">
        <f t="shared" si="96"/>
        <v>24</v>
      </c>
      <c r="T532" s="19">
        <f>VLOOKUP($B532,Gas!$B$3:$E$2506,2)</f>
        <v>2.34</v>
      </c>
      <c r="U532" s="20">
        <f t="shared" si="97"/>
        <v>6.2735042735042734</v>
      </c>
      <c r="V532" s="5">
        <f>VLOOKUP($B532,Gas!$B$3:$E$2506,4)</f>
        <v>0.49713406859661746</v>
      </c>
    </row>
    <row r="533" spans="1:22" x14ac:dyDescent="0.2">
      <c r="A533" s="9">
        <f t="shared" si="81"/>
        <v>25</v>
      </c>
      <c r="B533" s="1">
        <v>36528</v>
      </c>
      <c r="C533" s="2">
        <v>18.7</v>
      </c>
      <c r="D533" s="4">
        <f t="shared" si="99"/>
        <v>0.24203750067417132</v>
      </c>
      <c r="E533" s="100">
        <f t="shared" si="92"/>
        <v>3.1450070730245647</v>
      </c>
      <c r="F533" s="2"/>
      <c r="G533" s="8">
        <f t="shared" si="100"/>
        <v>1.3000000000000007</v>
      </c>
      <c r="H533" s="8">
        <f t="shared" si="100"/>
        <v>6.3000000000000007</v>
      </c>
      <c r="I533" s="8">
        <f t="shared" si="100"/>
        <v>11.3</v>
      </c>
      <c r="J533" s="8">
        <f t="shared" si="100"/>
        <v>16.3</v>
      </c>
      <c r="K533" s="8">
        <f t="shared" si="100"/>
        <v>21.3</v>
      </c>
      <c r="L533" s="8">
        <f t="shared" si="100"/>
        <v>31.3</v>
      </c>
      <c r="M533" s="8">
        <f t="shared" si="98"/>
        <v>0</v>
      </c>
      <c r="N533" s="8">
        <f t="shared" si="100"/>
        <v>0</v>
      </c>
      <c r="O533" s="8">
        <f t="shared" si="100"/>
        <v>0</v>
      </c>
      <c r="P533" s="8">
        <f t="shared" si="100"/>
        <v>0</v>
      </c>
      <c r="Q533" s="8">
        <f t="shared" si="100"/>
        <v>0</v>
      </c>
      <c r="R533" s="8">
        <f t="shared" si="100"/>
        <v>0</v>
      </c>
      <c r="S533" s="21">
        <f t="shared" si="96"/>
        <v>25</v>
      </c>
      <c r="T533" s="19">
        <f>VLOOKUP($B533,Gas!$B$3:$E$2506,2)</f>
        <v>2.29</v>
      </c>
      <c r="U533" s="20">
        <f t="shared" si="97"/>
        <v>8.1659388646288207</v>
      </c>
      <c r="V533" s="5">
        <f>VLOOKUP($B533,Gas!$B$3:$E$2506,4)</f>
        <v>0.20329702866316346</v>
      </c>
    </row>
    <row r="534" spans="1:22" x14ac:dyDescent="0.2">
      <c r="A534" s="9">
        <f t="shared" ref="A534:A683" si="101">MONTH(B534)+(YEAR(B534)-1998)*12</f>
        <v>25</v>
      </c>
      <c r="B534" s="1">
        <v>36529</v>
      </c>
      <c r="C534" s="2">
        <v>15.58</v>
      </c>
      <c r="D534" s="4">
        <f t="shared" si="99"/>
        <v>-0.18253548341793863</v>
      </c>
      <c r="E534" s="100">
        <f t="shared" si="92"/>
        <v>3.2301125411433338</v>
      </c>
      <c r="F534" s="2"/>
      <c r="G534" s="8">
        <f t="shared" si="100"/>
        <v>4.42</v>
      </c>
      <c r="H534" s="8">
        <f t="shared" si="100"/>
        <v>9.42</v>
      </c>
      <c r="I534" s="8">
        <f t="shared" si="100"/>
        <v>14.42</v>
      </c>
      <c r="J534" s="8">
        <f t="shared" si="100"/>
        <v>19.420000000000002</v>
      </c>
      <c r="K534" s="8">
        <f t="shared" si="100"/>
        <v>24.42</v>
      </c>
      <c r="L534" s="8">
        <f t="shared" si="100"/>
        <v>34.42</v>
      </c>
      <c r="M534" s="8">
        <f t="shared" si="100"/>
        <v>0</v>
      </c>
      <c r="N534" s="8">
        <f t="shared" si="100"/>
        <v>0</v>
      </c>
      <c r="O534" s="8">
        <f t="shared" si="100"/>
        <v>0</v>
      </c>
      <c r="P534" s="8">
        <f t="shared" si="100"/>
        <v>0</v>
      </c>
      <c r="Q534" s="8">
        <f t="shared" si="100"/>
        <v>0</v>
      </c>
      <c r="R534" s="8">
        <f t="shared" si="100"/>
        <v>0</v>
      </c>
      <c r="S534" s="21">
        <f t="shared" si="96"/>
        <v>25</v>
      </c>
      <c r="T534" s="19">
        <f>VLOOKUP($B534,Gas!$B$3:$E$2506,2)</f>
        <v>2.2749999999999999</v>
      </c>
      <c r="U534" s="20">
        <f t="shared" si="97"/>
        <v>6.8483516483516489</v>
      </c>
      <c r="V534" s="5">
        <f>VLOOKUP($B534,Gas!$B$3:$E$2506,4)</f>
        <v>0.19963164013211132</v>
      </c>
    </row>
    <row r="535" spans="1:22" x14ac:dyDescent="0.2">
      <c r="A535" s="9">
        <f t="shared" si="101"/>
        <v>25</v>
      </c>
      <c r="B535" s="1">
        <v>36530</v>
      </c>
      <c r="C535" s="2">
        <v>18.48</v>
      </c>
      <c r="D535" s="4">
        <f t="shared" si="99"/>
        <v>0.17070102577093588</v>
      </c>
      <c r="E535" s="100">
        <f t="shared" si="92"/>
        <v>3.2190848993248689</v>
      </c>
      <c r="F535" s="2"/>
      <c r="G535" s="8">
        <f t="shared" si="100"/>
        <v>1.5199999999999996</v>
      </c>
      <c r="H535" s="8">
        <f t="shared" si="100"/>
        <v>6.52</v>
      </c>
      <c r="I535" s="8">
        <f t="shared" si="100"/>
        <v>11.52</v>
      </c>
      <c r="J535" s="8">
        <f t="shared" si="100"/>
        <v>16.52</v>
      </c>
      <c r="K535" s="8">
        <f t="shared" si="100"/>
        <v>21.52</v>
      </c>
      <c r="L535" s="8">
        <f t="shared" si="100"/>
        <v>31.52</v>
      </c>
      <c r="M535" s="8">
        <f t="shared" si="100"/>
        <v>0</v>
      </c>
      <c r="N535" s="8">
        <f t="shared" si="100"/>
        <v>0</v>
      </c>
      <c r="O535" s="8">
        <f t="shared" si="100"/>
        <v>0</v>
      </c>
      <c r="P535" s="8">
        <f t="shared" si="100"/>
        <v>0</v>
      </c>
      <c r="Q535" s="8">
        <f t="shared" si="100"/>
        <v>0</v>
      </c>
      <c r="R535" s="8">
        <f t="shared" si="100"/>
        <v>0</v>
      </c>
      <c r="S535" s="21">
        <f t="shared" si="96"/>
        <v>25</v>
      </c>
      <c r="T535" s="19">
        <f>VLOOKUP($B535,Gas!$B$3:$E$2506,2)</f>
        <v>2.145</v>
      </c>
      <c r="U535" s="20">
        <f t="shared" si="97"/>
        <v>8.615384615384615</v>
      </c>
      <c r="V535" s="5">
        <f>VLOOKUP($B535,Gas!$B$3:$E$2506,4)</f>
        <v>0.36844183165903771</v>
      </c>
    </row>
    <row r="536" spans="1:22" x14ac:dyDescent="0.2">
      <c r="A536" s="9">
        <f t="shared" si="101"/>
        <v>25</v>
      </c>
      <c r="B536" s="1">
        <v>36531</v>
      </c>
      <c r="C536" s="2">
        <v>19.93</v>
      </c>
      <c r="D536" s="4">
        <f t="shared" si="99"/>
        <v>7.5537068011165137E-2</v>
      </c>
      <c r="E536" s="100">
        <f t="shared" si="92"/>
        <v>3.2489166323067757</v>
      </c>
      <c r="F536" s="2"/>
      <c r="G536" s="8">
        <f t="shared" si="100"/>
        <v>7.0000000000000284E-2</v>
      </c>
      <c r="H536" s="8">
        <f t="shared" si="100"/>
        <v>5.07</v>
      </c>
      <c r="I536" s="8">
        <f t="shared" si="100"/>
        <v>10.07</v>
      </c>
      <c r="J536" s="8">
        <f t="shared" si="100"/>
        <v>15.07</v>
      </c>
      <c r="K536" s="8">
        <f t="shared" si="100"/>
        <v>20.07</v>
      </c>
      <c r="L536" s="8">
        <f t="shared" si="100"/>
        <v>30.07</v>
      </c>
      <c r="M536" s="8">
        <f t="shared" si="100"/>
        <v>0</v>
      </c>
      <c r="N536" s="8">
        <f t="shared" si="100"/>
        <v>0</v>
      </c>
      <c r="O536" s="8">
        <f t="shared" si="100"/>
        <v>0</v>
      </c>
      <c r="P536" s="8">
        <f t="shared" si="100"/>
        <v>0</v>
      </c>
      <c r="Q536" s="8">
        <f t="shared" si="100"/>
        <v>0</v>
      </c>
      <c r="R536" s="8">
        <f t="shared" si="100"/>
        <v>0</v>
      </c>
      <c r="S536" s="21">
        <f t="shared" si="96"/>
        <v>25</v>
      </c>
      <c r="T536" s="19">
        <f>VLOOKUP($B536,Gas!$B$3:$E$2506,2)</f>
        <v>2.165</v>
      </c>
      <c r="U536" s="20">
        <f t="shared" si="97"/>
        <v>9.2055427251732098</v>
      </c>
      <c r="V536" s="5">
        <f>VLOOKUP($B536,Gas!$B$3:$E$2506,4)</f>
        <v>0.38487558933028887</v>
      </c>
    </row>
    <row r="537" spans="1:22" x14ac:dyDescent="0.2">
      <c r="A537" s="9">
        <f t="shared" si="101"/>
        <v>25</v>
      </c>
      <c r="B537" s="1">
        <v>36532</v>
      </c>
      <c r="C537" s="2">
        <v>19.850000000000001</v>
      </c>
      <c r="D537" s="4">
        <f t="shared" si="99"/>
        <v>-4.0221270915038135E-3</v>
      </c>
      <c r="E537" s="100">
        <f t="shared" si="92"/>
        <v>2.1299133687120584</v>
      </c>
      <c r="F537" s="2"/>
      <c r="G537" s="8">
        <f t="shared" si="100"/>
        <v>0.14999999999999858</v>
      </c>
      <c r="H537" s="8">
        <f t="shared" si="100"/>
        <v>5.1499999999999986</v>
      </c>
      <c r="I537" s="8">
        <f t="shared" si="100"/>
        <v>10.149999999999999</v>
      </c>
      <c r="J537" s="8">
        <f t="shared" si="100"/>
        <v>15.149999999999999</v>
      </c>
      <c r="K537" s="8">
        <f t="shared" si="100"/>
        <v>20.149999999999999</v>
      </c>
      <c r="L537" s="8">
        <f t="shared" si="100"/>
        <v>30.15</v>
      </c>
      <c r="M537" s="8">
        <f t="shared" si="100"/>
        <v>0</v>
      </c>
      <c r="N537" s="8">
        <f t="shared" si="100"/>
        <v>0</v>
      </c>
      <c r="O537" s="8">
        <f t="shared" si="100"/>
        <v>0</v>
      </c>
      <c r="P537" s="8">
        <f t="shared" si="100"/>
        <v>0</v>
      </c>
      <c r="Q537" s="8">
        <f t="shared" si="100"/>
        <v>0</v>
      </c>
      <c r="R537" s="8">
        <f t="shared" si="100"/>
        <v>0</v>
      </c>
      <c r="S537" s="21">
        <f t="shared" si="96"/>
        <v>25</v>
      </c>
      <c r="T537" s="19">
        <f>VLOOKUP($B537,Gas!$B$3:$E$2506,2)</f>
        <v>2.1800000000000002</v>
      </c>
      <c r="U537" s="20">
        <f t="shared" si="97"/>
        <v>9.1055045871559628</v>
      </c>
      <c r="V537" s="5">
        <f>VLOOKUP($B537,Gas!$B$3:$E$2506,4)</f>
        <v>0.38309307333110643</v>
      </c>
    </row>
    <row r="538" spans="1:22" x14ac:dyDescent="0.2">
      <c r="A538" s="9">
        <f t="shared" si="101"/>
        <v>25</v>
      </c>
      <c r="B538" s="1">
        <v>36536</v>
      </c>
      <c r="C538" s="2">
        <v>15.75</v>
      </c>
      <c r="D538" s="4">
        <f t="shared" si="99"/>
        <v>-0.23136364186155739</v>
      </c>
      <c r="E538" s="100">
        <f t="shared" si="92"/>
        <v>2.3310478363233043</v>
      </c>
      <c r="F538" s="2"/>
      <c r="G538" s="8">
        <f t="shared" ref="G538:R553" si="102">IF(G$1="P",MAX(0,G$2-$C538),IF(G$1="C",MAX(0,$C538-G$2)))</f>
        <v>4.25</v>
      </c>
      <c r="H538" s="8">
        <f t="shared" si="102"/>
        <v>9.25</v>
      </c>
      <c r="I538" s="8">
        <f t="shared" si="102"/>
        <v>14.25</v>
      </c>
      <c r="J538" s="8">
        <f t="shared" si="102"/>
        <v>19.25</v>
      </c>
      <c r="K538" s="8">
        <f t="shared" si="102"/>
        <v>24.25</v>
      </c>
      <c r="L538" s="8">
        <f t="shared" si="102"/>
        <v>34.25</v>
      </c>
      <c r="M538" s="8">
        <f t="shared" si="100"/>
        <v>0</v>
      </c>
      <c r="N538" s="8">
        <f t="shared" si="102"/>
        <v>0</v>
      </c>
      <c r="O538" s="8">
        <f t="shared" si="102"/>
        <v>0</v>
      </c>
      <c r="P538" s="8">
        <f t="shared" si="102"/>
        <v>0</v>
      </c>
      <c r="Q538" s="8">
        <f t="shared" si="102"/>
        <v>0</v>
      </c>
      <c r="R538" s="8">
        <f t="shared" si="102"/>
        <v>0</v>
      </c>
      <c r="S538" s="21">
        <f t="shared" si="96"/>
        <v>25</v>
      </c>
      <c r="T538" s="19">
        <f>VLOOKUP($B538,Gas!$B$3:$E$2506,2)</f>
        <v>2.1949999999999998</v>
      </c>
      <c r="U538" s="20">
        <f t="shared" si="97"/>
        <v>7.1753986332574033</v>
      </c>
      <c r="V538" s="5">
        <f>VLOOKUP($B538,Gas!$B$3:$E$2506,4)</f>
        <v>0.37711555118253676</v>
      </c>
    </row>
    <row r="539" spans="1:22" x14ac:dyDescent="0.2">
      <c r="A539" s="9">
        <f t="shared" si="101"/>
        <v>25</v>
      </c>
      <c r="B539" s="1">
        <v>36537</v>
      </c>
      <c r="C539" s="2">
        <v>15.18</v>
      </c>
      <c r="D539" s="4">
        <f t="shared" si="99"/>
        <v>-3.6861593304158231E-2</v>
      </c>
      <c r="E539" s="100">
        <f t="shared" si="92"/>
        <v>2.3176424351334797</v>
      </c>
      <c r="F539" s="2"/>
      <c r="G539" s="8">
        <f t="shared" si="102"/>
        <v>4.82</v>
      </c>
      <c r="H539" s="8">
        <f t="shared" si="102"/>
        <v>9.82</v>
      </c>
      <c r="I539" s="8">
        <f t="shared" si="102"/>
        <v>14.82</v>
      </c>
      <c r="J539" s="8">
        <f t="shared" si="102"/>
        <v>19.82</v>
      </c>
      <c r="K539" s="8">
        <f t="shared" si="102"/>
        <v>24.82</v>
      </c>
      <c r="L539" s="8">
        <f t="shared" si="102"/>
        <v>34.82</v>
      </c>
      <c r="M539" s="8">
        <f t="shared" si="100"/>
        <v>0</v>
      </c>
      <c r="N539" s="8">
        <f t="shared" si="102"/>
        <v>0</v>
      </c>
      <c r="O539" s="8">
        <f t="shared" si="102"/>
        <v>0</v>
      </c>
      <c r="P539" s="8">
        <f t="shared" si="102"/>
        <v>0</v>
      </c>
      <c r="Q539" s="8">
        <f t="shared" si="102"/>
        <v>0</v>
      </c>
      <c r="R539" s="8">
        <f t="shared" si="102"/>
        <v>0</v>
      </c>
      <c r="S539" s="21">
        <f t="shared" si="96"/>
        <v>25</v>
      </c>
      <c r="T539" s="19">
        <f>VLOOKUP($B539,Gas!$B$3:$E$2506,2)</f>
        <v>2.23</v>
      </c>
      <c r="U539" s="20">
        <f t="shared" si="97"/>
        <v>6.8071748878923763</v>
      </c>
      <c r="V539" s="5">
        <f>VLOOKUP($B539,Gas!$B$3:$E$2506,4)</f>
        <v>0.39596361640069649</v>
      </c>
    </row>
    <row r="540" spans="1:22" x14ac:dyDescent="0.2">
      <c r="A540" s="9">
        <f t="shared" si="101"/>
        <v>25</v>
      </c>
      <c r="B540" s="1">
        <v>36538</v>
      </c>
      <c r="C540" s="2">
        <v>17.32</v>
      </c>
      <c r="D540" s="4">
        <f t="shared" si="99"/>
        <v>0.13188313116680522</v>
      </c>
      <c r="E540" s="100">
        <f t="shared" si="92"/>
        <v>2.4174325582685285</v>
      </c>
      <c r="F540" s="2"/>
      <c r="G540" s="8">
        <f t="shared" si="102"/>
        <v>2.6799999999999997</v>
      </c>
      <c r="H540" s="8">
        <f t="shared" si="102"/>
        <v>7.68</v>
      </c>
      <c r="I540" s="8">
        <f t="shared" si="102"/>
        <v>12.68</v>
      </c>
      <c r="J540" s="8">
        <f t="shared" si="102"/>
        <v>17.68</v>
      </c>
      <c r="K540" s="8">
        <f t="shared" si="102"/>
        <v>22.68</v>
      </c>
      <c r="L540" s="8">
        <f t="shared" si="102"/>
        <v>32.68</v>
      </c>
      <c r="M540" s="8">
        <f t="shared" si="100"/>
        <v>0</v>
      </c>
      <c r="N540" s="8">
        <f t="shared" si="102"/>
        <v>0</v>
      </c>
      <c r="O540" s="8">
        <f t="shared" si="102"/>
        <v>0</v>
      </c>
      <c r="P540" s="8">
        <f t="shared" si="102"/>
        <v>0</v>
      </c>
      <c r="Q540" s="8">
        <f t="shared" si="102"/>
        <v>0</v>
      </c>
      <c r="R540" s="8">
        <f t="shared" si="102"/>
        <v>0</v>
      </c>
      <c r="S540" s="21">
        <f t="shared" si="96"/>
        <v>25</v>
      </c>
      <c r="T540" s="19">
        <f>VLOOKUP($B540,Gas!$B$3:$E$2506,2)</f>
        <v>2.25</v>
      </c>
      <c r="U540" s="20">
        <f t="shared" si="97"/>
        <v>7.6977777777777776</v>
      </c>
      <c r="V540" s="5">
        <f>VLOOKUP($B540,Gas!$B$3:$E$2506,4)</f>
        <v>0.40201962547461978</v>
      </c>
    </row>
    <row r="541" spans="1:22" x14ac:dyDescent="0.2">
      <c r="A541" s="9">
        <f t="shared" si="101"/>
        <v>25</v>
      </c>
      <c r="B541" s="1">
        <v>36539</v>
      </c>
      <c r="C541" s="2">
        <v>22.11</v>
      </c>
      <c r="D541" s="4">
        <f t="shared" si="99"/>
        <v>0.24416809173506576</v>
      </c>
      <c r="E541" s="100">
        <f t="shared" si="92"/>
        <v>2.6856926962338501</v>
      </c>
      <c r="F541" s="2"/>
      <c r="G541" s="8">
        <f t="shared" si="102"/>
        <v>0</v>
      </c>
      <c r="H541" s="8">
        <f t="shared" si="102"/>
        <v>2.8900000000000006</v>
      </c>
      <c r="I541" s="8">
        <f t="shared" si="102"/>
        <v>7.8900000000000006</v>
      </c>
      <c r="J541" s="8">
        <f t="shared" si="102"/>
        <v>12.89</v>
      </c>
      <c r="K541" s="8">
        <f t="shared" si="102"/>
        <v>17.89</v>
      </c>
      <c r="L541" s="8">
        <f t="shared" si="102"/>
        <v>27.89</v>
      </c>
      <c r="M541" s="8">
        <f t="shared" si="100"/>
        <v>0</v>
      </c>
      <c r="N541" s="8">
        <f t="shared" si="102"/>
        <v>0</v>
      </c>
      <c r="O541" s="8">
        <f t="shared" si="102"/>
        <v>0</v>
      </c>
      <c r="P541" s="8">
        <f t="shared" si="102"/>
        <v>0</v>
      </c>
      <c r="Q541" s="8">
        <f t="shared" si="102"/>
        <v>0</v>
      </c>
      <c r="R541" s="8">
        <f t="shared" si="102"/>
        <v>0</v>
      </c>
      <c r="S541" s="21">
        <f t="shared" si="96"/>
        <v>25</v>
      </c>
      <c r="T541" s="19">
        <f>VLOOKUP($B541,Gas!$B$3:$E$2506,2)</f>
        <v>2.2799999999999998</v>
      </c>
      <c r="U541" s="20">
        <f t="shared" si="97"/>
        <v>9.6973684210526319</v>
      </c>
      <c r="V541" s="5">
        <f>VLOOKUP($B541,Gas!$B$3:$E$2506,4)</f>
        <v>0.41014991830435804</v>
      </c>
    </row>
    <row r="542" spans="1:22" x14ac:dyDescent="0.2">
      <c r="A542" s="9">
        <f t="shared" si="101"/>
        <v>25</v>
      </c>
      <c r="B542" s="1">
        <v>36543</v>
      </c>
      <c r="C542" s="2">
        <v>26.19</v>
      </c>
      <c r="D542" s="4">
        <f t="shared" si="99"/>
        <v>0.16934766365026563</v>
      </c>
      <c r="E542" s="100">
        <f t="shared" si="92"/>
        <v>2.6553323111279554</v>
      </c>
      <c r="F542" s="2"/>
      <c r="G542" s="8">
        <f t="shared" si="102"/>
        <v>0</v>
      </c>
      <c r="H542" s="8">
        <f t="shared" si="102"/>
        <v>0</v>
      </c>
      <c r="I542" s="8">
        <f t="shared" si="102"/>
        <v>3.8099999999999987</v>
      </c>
      <c r="J542" s="8">
        <f t="shared" si="102"/>
        <v>8.8099999999999987</v>
      </c>
      <c r="K542" s="8">
        <f t="shared" si="102"/>
        <v>13.809999999999999</v>
      </c>
      <c r="L542" s="8">
        <f t="shared" si="102"/>
        <v>23.81</v>
      </c>
      <c r="M542" s="8">
        <f t="shared" si="100"/>
        <v>1.1900000000000013</v>
      </c>
      <c r="N542" s="8">
        <f t="shared" si="102"/>
        <v>0</v>
      </c>
      <c r="O542" s="8">
        <f t="shared" si="102"/>
        <v>0</v>
      </c>
      <c r="P542" s="8">
        <f t="shared" si="102"/>
        <v>0</v>
      </c>
      <c r="Q542" s="8">
        <f t="shared" si="102"/>
        <v>0</v>
      </c>
      <c r="R542" s="8">
        <f t="shared" si="102"/>
        <v>0</v>
      </c>
      <c r="S542" s="21">
        <f t="shared" si="96"/>
        <v>25</v>
      </c>
      <c r="T542" s="19">
        <f>VLOOKUP($B542,Gas!$B$3:$E$2506,2)</f>
        <v>2.27</v>
      </c>
      <c r="U542" s="20">
        <f t="shared" si="97"/>
        <v>11.537444933920705</v>
      </c>
      <c r="V542" s="5">
        <f>VLOOKUP($B542,Gas!$B$3:$E$2506,4)</f>
        <v>0.12924005234554148</v>
      </c>
    </row>
    <row r="543" spans="1:22" x14ac:dyDescent="0.2">
      <c r="A543" s="9">
        <f t="shared" si="101"/>
        <v>25</v>
      </c>
      <c r="B543" s="1">
        <v>36544</v>
      </c>
      <c r="C543" s="2">
        <v>27.96</v>
      </c>
      <c r="D543" s="4">
        <f t="shared" si="99"/>
        <v>6.5397258845988959E-2</v>
      </c>
      <c r="E543" s="100">
        <f t="shared" si="92"/>
        <v>2.4543273150074363</v>
      </c>
      <c r="F543" s="2"/>
      <c r="G543" s="8">
        <f t="shared" si="102"/>
        <v>0</v>
      </c>
      <c r="H543" s="8">
        <f t="shared" si="102"/>
        <v>0</v>
      </c>
      <c r="I543" s="8">
        <f t="shared" si="102"/>
        <v>2.0399999999999991</v>
      </c>
      <c r="J543" s="8">
        <f t="shared" si="102"/>
        <v>7.0399999999999991</v>
      </c>
      <c r="K543" s="8">
        <f t="shared" si="102"/>
        <v>12.04</v>
      </c>
      <c r="L543" s="8">
        <f t="shared" si="102"/>
        <v>22.04</v>
      </c>
      <c r="M543" s="8">
        <f t="shared" si="100"/>
        <v>2.9600000000000009</v>
      </c>
      <c r="N543" s="8">
        <f t="shared" si="102"/>
        <v>0</v>
      </c>
      <c r="O543" s="8">
        <f t="shared" si="102"/>
        <v>0</v>
      </c>
      <c r="P543" s="8">
        <f t="shared" si="102"/>
        <v>0</v>
      </c>
      <c r="Q543" s="8">
        <f t="shared" si="102"/>
        <v>0</v>
      </c>
      <c r="R543" s="8">
        <f t="shared" si="102"/>
        <v>0</v>
      </c>
      <c r="S543" s="21">
        <f t="shared" si="96"/>
        <v>25</v>
      </c>
      <c r="T543" s="19">
        <f>VLOOKUP($B543,Gas!$B$3:$E$2506,2)</f>
        <v>2.3450000000000002</v>
      </c>
      <c r="U543" s="20">
        <f t="shared" si="97"/>
        <v>11.923240938166311</v>
      </c>
      <c r="V543" s="5">
        <f>VLOOKUP($B543,Gas!$B$3:$E$2506,4)</f>
        <v>0.21543227613754132</v>
      </c>
    </row>
    <row r="544" spans="1:22" x14ac:dyDescent="0.2">
      <c r="A544" s="9">
        <f t="shared" si="101"/>
        <v>25</v>
      </c>
      <c r="B544" s="1">
        <v>36545</v>
      </c>
      <c r="C544" s="2">
        <v>30.52</v>
      </c>
      <c r="D544" s="4">
        <f t="shared" si="99"/>
        <v>8.7607289050646742E-2</v>
      </c>
      <c r="E544" s="100">
        <f t="shared" si="92"/>
        <v>2.1224924668968366</v>
      </c>
      <c r="F544" s="2"/>
      <c r="G544" s="8">
        <f t="shared" si="102"/>
        <v>0</v>
      </c>
      <c r="H544" s="8">
        <f t="shared" si="102"/>
        <v>0</v>
      </c>
      <c r="I544" s="8">
        <f t="shared" si="102"/>
        <v>0</v>
      </c>
      <c r="J544" s="8">
        <f t="shared" si="102"/>
        <v>4.4800000000000004</v>
      </c>
      <c r="K544" s="8">
        <f t="shared" si="102"/>
        <v>9.48</v>
      </c>
      <c r="L544" s="8">
        <f t="shared" si="102"/>
        <v>19.48</v>
      </c>
      <c r="M544" s="8">
        <f t="shared" si="102"/>
        <v>5.52</v>
      </c>
      <c r="N544" s="8">
        <f t="shared" si="102"/>
        <v>0.51999999999999957</v>
      </c>
      <c r="O544" s="8">
        <f t="shared" si="102"/>
        <v>0</v>
      </c>
      <c r="P544" s="8">
        <f t="shared" si="102"/>
        <v>0</v>
      </c>
      <c r="Q544" s="8">
        <f t="shared" si="102"/>
        <v>0</v>
      </c>
      <c r="R544" s="8">
        <f t="shared" si="102"/>
        <v>0</v>
      </c>
      <c r="S544" s="21">
        <f t="shared" si="96"/>
        <v>25</v>
      </c>
      <c r="T544" s="19">
        <f>VLOOKUP($B544,Gas!$B$3:$E$2506,2)</f>
        <v>2.4049999999999998</v>
      </c>
      <c r="U544" s="20">
        <f t="shared" si="97"/>
        <v>12.690228690228691</v>
      </c>
      <c r="V544" s="5">
        <f>VLOOKUP($B544,Gas!$B$3:$E$2506,4)</f>
        <v>0.23698676104756666</v>
      </c>
    </row>
    <row r="545" spans="1:22" x14ac:dyDescent="0.2">
      <c r="A545" s="9">
        <f t="shared" si="101"/>
        <v>25</v>
      </c>
      <c r="B545" s="1">
        <v>36546</v>
      </c>
      <c r="C545" s="2">
        <v>35.840000000000003</v>
      </c>
      <c r="D545" s="4">
        <f t="shared" si="99"/>
        <v>0.16068238169047352</v>
      </c>
      <c r="E545" s="100">
        <f t="shared" si="92"/>
        <v>2.1094780793605983</v>
      </c>
      <c r="F545" s="2"/>
      <c r="G545" s="8">
        <f t="shared" si="102"/>
        <v>0</v>
      </c>
      <c r="H545" s="8">
        <f t="shared" si="102"/>
        <v>0</v>
      </c>
      <c r="I545" s="8">
        <f t="shared" si="102"/>
        <v>0</v>
      </c>
      <c r="J545" s="8">
        <f t="shared" si="102"/>
        <v>0</v>
      </c>
      <c r="K545" s="8">
        <f t="shared" si="102"/>
        <v>4.1599999999999966</v>
      </c>
      <c r="L545" s="8">
        <f t="shared" si="102"/>
        <v>14.159999999999997</v>
      </c>
      <c r="M545" s="8">
        <f t="shared" si="102"/>
        <v>10.840000000000003</v>
      </c>
      <c r="N545" s="8">
        <f t="shared" si="102"/>
        <v>5.8400000000000034</v>
      </c>
      <c r="O545" s="8">
        <f t="shared" si="102"/>
        <v>0.84000000000000341</v>
      </c>
      <c r="P545" s="8">
        <f t="shared" si="102"/>
        <v>0</v>
      </c>
      <c r="Q545" s="8">
        <f t="shared" si="102"/>
        <v>0</v>
      </c>
      <c r="R545" s="8">
        <f t="shared" si="102"/>
        <v>0</v>
      </c>
      <c r="S545" s="21">
        <f t="shared" si="96"/>
        <v>25</v>
      </c>
      <c r="T545" s="19">
        <f>VLOOKUP($B545,Gas!$B$3:$E$2506,2)</f>
        <v>2.5249999999999999</v>
      </c>
      <c r="U545" s="20">
        <f t="shared" si="97"/>
        <v>14.194059405940596</v>
      </c>
      <c r="V545" s="5">
        <f>VLOOKUP($B545,Gas!$B$3:$E$2506,4)</f>
        <v>0.32651679267199629</v>
      </c>
    </row>
    <row r="546" spans="1:22" x14ac:dyDescent="0.2">
      <c r="A546" s="9">
        <f t="shared" si="101"/>
        <v>25</v>
      </c>
      <c r="B546" s="1">
        <v>36549</v>
      </c>
      <c r="C546" s="2">
        <v>33.79</v>
      </c>
      <c r="D546" s="4">
        <f t="shared" si="99"/>
        <v>-5.8899687380531245E-2</v>
      </c>
      <c r="E546" s="100">
        <f t="shared" si="92"/>
        <v>2.1982432584245299</v>
      </c>
      <c r="F546" s="2"/>
      <c r="G546" s="8">
        <f t="shared" si="102"/>
        <v>0</v>
      </c>
      <c r="H546" s="8">
        <f t="shared" si="102"/>
        <v>0</v>
      </c>
      <c r="I546" s="8">
        <f t="shared" si="102"/>
        <v>0</v>
      </c>
      <c r="J546" s="8">
        <f t="shared" si="102"/>
        <v>1.2100000000000009</v>
      </c>
      <c r="K546" s="8">
        <f t="shared" si="102"/>
        <v>6.2100000000000009</v>
      </c>
      <c r="L546" s="8">
        <f t="shared" si="102"/>
        <v>16.21</v>
      </c>
      <c r="M546" s="8">
        <f t="shared" si="102"/>
        <v>8.7899999999999991</v>
      </c>
      <c r="N546" s="8">
        <f t="shared" si="102"/>
        <v>3.7899999999999991</v>
      </c>
      <c r="O546" s="8">
        <f t="shared" si="102"/>
        <v>0</v>
      </c>
      <c r="P546" s="8">
        <f t="shared" si="102"/>
        <v>0</v>
      </c>
      <c r="Q546" s="8">
        <f t="shared" si="102"/>
        <v>0</v>
      </c>
      <c r="R546" s="8">
        <f t="shared" si="102"/>
        <v>0</v>
      </c>
      <c r="S546" s="21">
        <f t="shared" si="96"/>
        <v>25</v>
      </c>
      <c r="T546" s="19">
        <f>VLOOKUP($B546,Gas!$B$3:$E$2506,2)</f>
        <v>2.5550000000000002</v>
      </c>
      <c r="U546" s="20">
        <f t="shared" si="97"/>
        <v>13.22504892367906</v>
      </c>
      <c r="V546" s="5">
        <f>VLOOKUP($B546,Gas!$B$3:$E$2506,4)</f>
        <v>0.34458278511127038</v>
      </c>
    </row>
    <row r="547" spans="1:22" x14ac:dyDescent="0.2">
      <c r="A547" s="9">
        <f t="shared" si="101"/>
        <v>25</v>
      </c>
      <c r="B547" s="1">
        <v>36550</v>
      </c>
      <c r="C547" s="2">
        <v>35.200000000000003</v>
      </c>
      <c r="D547" s="4">
        <f t="shared" si="99"/>
        <v>4.0881181877852849E-2</v>
      </c>
      <c r="E547" s="100">
        <f t="shared" si="92"/>
        <v>2.1773714181671671</v>
      </c>
      <c r="F547" s="2"/>
      <c r="G547" s="8">
        <f t="shared" si="102"/>
        <v>0</v>
      </c>
      <c r="H547" s="8">
        <f t="shared" si="102"/>
        <v>0</v>
      </c>
      <c r="I547" s="8">
        <f t="shared" si="102"/>
        <v>0</v>
      </c>
      <c r="J547" s="8">
        <f t="shared" si="102"/>
        <v>0</v>
      </c>
      <c r="K547" s="8">
        <f t="shared" si="102"/>
        <v>4.7999999999999972</v>
      </c>
      <c r="L547" s="8">
        <f t="shared" si="102"/>
        <v>14.799999999999997</v>
      </c>
      <c r="M547" s="8">
        <f t="shared" si="102"/>
        <v>10.200000000000003</v>
      </c>
      <c r="N547" s="8">
        <f t="shared" si="102"/>
        <v>5.2000000000000028</v>
      </c>
      <c r="O547" s="8">
        <f t="shared" si="102"/>
        <v>0.20000000000000284</v>
      </c>
      <c r="P547" s="8">
        <f t="shared" si="102"/>
        <v>0</v>
      </c>
      <c r="Q547" s="8">
        <f t="shared" si="102"/>
        <v>0</v>
      </c>
      <c r="R547" s="8">
        <f t="shared" si="102"/>
        <v>0</v>
      </c>
      <c r="S547" s="21">
        <f t="shared" si="96"/>
        <v>25</v>
      </c>
      <c r="T547" s="19">
        <f>VLOOKUP($B547,Gas!$B$3:$E$2506,2)</f>
        <v>2.5350000000000001</v>
      </c>
      <c r="U547" s="20">
        <f t="shared" si="97"/>
        <v>13.88560157790927</v>
      </c>
      <c r="V547" s="5">
        <f>VLOOKUP($B547,Gas!$B$3:$E$2506,4)</f>
        <v>0.35157973815036414</v>
      </c>
    </row>
    <row r="548" spans="1:22" x14ac:dyDescent="0.2">
      <c r="A548" s="9">
        <f t="shared" si="101"/>
        <v>25</v>
      </c>
      <c r="B548" s="1">
        <v>36551</v>
      </c>
      <c r="C548" s="2">
        <v>51.24</v>
      </c>
      <c r="D548" s="4">
        <f t="shared" si="99"/>
        <v>0.37547439442448199</v>
      </c>
      <c r="E548" s="100">
        <f t="shared" si="92"/>
        <v>2.0532916687056386</v>
      </c>
      <c r="F548" s="2"/>
      <c r="G548" s="8">
        <f t="shared" ref="G548:R563" si="103">IF(G$1="P",MAX(0,G$2-$C548),IF(G$1="C",MAX(0,$C548-G$2)))</f>
        <v>0</v>
      </c>
      <c r="H548" s="8">
        <f t="shared" si="103"/>
        <v>0</v>
      </c>
      <c r="I548" s="8">
        <f t="shared" si="103"/>
        <v>0</v>
      </c>
      <c r="J548" s="8">
        <f t="shared" si="103"/>
        <v>0</v>
      </c>
      <c r="K548" s="8">
        <f t="shared" si="103"/>
        <v>0</v>
      </c>
      <c r="L548" s="8">
        <f t="shared" si="103"/>
        <v>0</v>
      </c>
      <c r="M548" s="8">
        <f t="shared" si="102"/>
        <v>26.240000000000002</v>
      </c>
      <c r="N548" s="8">
        <f t="shared" si="103"/>
        <v>21.240000000000002</v>
      </c>
      <c r="O548" s="8">
        <f t="shared" si="103"/>
        <v>16.240000000000002</v>
      </c>
      <c r="P548" s="8">
        <f t="shared" si="103"/>
        <v>11.240000000000002</v>
      </c>
      <c r="Q548" s="8">
        <f t="shared" si="103"/>
        <v>1.240000000000002</v>
      </c>
      <c r="R548" s="8">
        <f t="shared" si="103"/>
        <v>0</v>
      </c>
      <c r="S548" s="21">
        <f t="shared" si="96"/>
        <v>25</v>
      </c>
      <c r="T548" s="19">
        <f>VLOOKUP($B548,Gas!$B$3:$E$2506,2)</f>
        <v>2.65</v>
      </c>
      <c r="U548" s="20">
        <f t="shared" si="97"/>
        <v>19.335849056603774</v>
      </c>
      <c r="V548" s="5">
        <f>VLOOKUP($B548,Gas!$B$3:$E$2506,4)</f>
        <v>0.39461317569370263</v>
      </c>
    </row>
    <row r="549" spans="1:22" x14ac:dyDescent="0.2">
      <c r="A549" s="9">
        <f t="shared" si="101"/>
        <v>25</v>
      </c>
      <c r="B549" s="1">
        <v>36552</v>
      </c>
      <c r="C549" s="2">
        <v>48.29</v>
      </c>
      <c r="D549" s="4">
        <f t="shared" si="99"/>
        <v>-5.9295977143082976E-2</v>
      </c>
      <c r="E549" s="100">
        <f t="shared" si="92"/>
        <v>2.1027510111584515</v>
      </c>
      <c r="F549" s="2"/>
      <c r="G549" s="8">
        <f t="shared" si="103"/>
        <v>0</v>
      </c>
      <c r="H549" s="8">
        <f t="shared" si="103"/>
        <v>0</v>
      </c>
      <c r="I549" s="8">
        <f t="shared" si="103"/>
        <v>0</v>
      </c>
      <c r="J549" s="8">
        <f t="shared" si="103"/>
        <v>0</v>
      </c>
      <c r="K549" s="8">
        <f t="shared" si="103"/>
        <v>0</v>
      </c>
      <c r="L549" s="8">
        <f t="shared" si="103"/>
        <v>1.7100000000000009</v>
      </c>
      <c r="M549" s="8">
        <f t="shared" si="102"/>
        <v>23.29</v>
      </c>
      <c r="N549" s="8">
        <f t="shared" si="103"/>
        <v>18.29</v>
      </c>
      <c r="O549" s="8">
        <f t="shared" si="103"/>
        <v>13.29</v>
      </c>
      <c r="P549" s="8">
        <f t="shared" si="103"/>
        <v>8.2899999999999991</v>
      </c>
      <c r="Q549" s="8">
        <f t="shared" si="103"/>
        <v>0</v>
      </c>
      <c r="R549" s="8">
        <f t="shared" si="103"/>
        <v>0</v>
      </c>
      <c r="S549" s="21">
        <f t="shared" si="96"/>
        <v>25</v>
      </c>
      <c r="T549" s="19">
        <f>VLOOKUP($B549,Gas!$B$3:$E$2506,2)</f>
        <v>2.73</v>
      </c>
      <c r="U549" s="20">
        <f t="shared" si="97"/>
        <v>17.68864468864469</v>
      </c>
      <c r="V549" s="5">
        <f>VLOOKUP($B549,Gas!$B$3:$E$2506,4)</f>
        <v>0.38815944613164938</v>
      </c>
    </row>
    <row r="550" spans="1:22" x14ac:dyDescent="0.2">
      <c r="A550" s="9">
        <f t="shared" si="101"/>
        <v>25</v>
      </c>
      <c r="B550" s="1">
        <v>36553</v>
      </c>
      <c r="C550" s="2">
        <v>45.52</v>
      </c>
      <c r="D550" s="4">
        <f t="shared" si="99"/>
        <v>-5.907271006737496E-2</v>
      </c>
      <c r="E550" s="100">
        <f t="shared" si="92"/>
        <v>2.2719472992069147</v>
      </c>
      <c r="F550" s="2"/>
      <c r="G550" s="8">
        <f t="shared" si="103"/>
        <v>0</v>
      </c>
      <c r="H550" s="8">
        <f t="shared" si="103"/>
        <v>0</v>
      </c>
      <c r="I550" s="8">
        <f t="shared" si="103"/>
        <v>0</v>
      </c>
      <c r="J550" s="8">
        <f t="shared" si="103"/>
        <v>0</v>
      </c>
      <c r="K550" s="8">
        <f t="shared" si="103"/>
        <v>0</v>
      </c>
      <c r="L550" s="8">
        <f t="shared" si="103"/>
        <v>4.4799999999999969</v>
      </c>
      <c r="M550" s="8">
        <f t="shared" si="102"/>
        <v>20.520000000000003</v>
      </c>
      <c r="N550" s="8">
        <f t="shared" si="103"/>
        <v>15.520000000000003</v>
      </c>
      <c r="O550" s="8">
        <f t="shared" si="103"/>
        <v>10.520000000000003</v>
      </c>
      <c r="P550" s="8">
        <f t="shared" si="103"/>
        <v>5.5200000000000031</v>
      </c>
      <c r="Q550" s="8">
        <f t="shared" si="103"/>
        <v>0</v>
      </c>
      <c r="R550" s="8">
        <f t="shared" si="103"/>
        <v>0</v>
      </c>
      <c r="S550" s="21">
        <f t="shared" si="96"/>
        <v>25</v>
      </c>
      <c r="T550" s="19">
        <f>VLOOKUP($B550,Gas!$B$3:$E$2506,2)</f>
        <v>2.7450000000000001</v>
      </c>
      <c r="U550" s="20">
        <f t="shared" si="97"/>
        <v>16.582877959927142</v>
      </c>
      <c r="V550" s="5">
        <f>VLOOKUP($B550,Gas!$B$3:$E$2506,4)</f>
        <v>0.37889663907061411</v>
      </c>
    </row>
    <row r="551" spans="1:22" x14ac:dyDescent="0.2">
      <c r="A551" s="9">
        <f t="shared" si="101"/>
        <v>25</v>
      </c>
      <c r="B551" s="1">
        <v>36556</v>
      </c>
      <c r="C551" s="2">
        <v>27.81</v>
      </c>
      <c r="D551" s="4">
        <f t="shared" si="99"/>
        <v>-0.49275612157220222</v>
      </c>
      <c r="E551" s="100">
        <f t="shared" si="92"/>
        <v>3.5634100970729605</v>
      </c>
      <c r="F551" s="2"/>
      <c r="G551" s="8">
        <f t="shared" si="103"/>
        <v>0</v>
      </c>
      <c r="H551" s="8">
        <f t="shared" si="103"/>
        <v>0</v>
      </c>
      <c r="I551" s="8">
        <f t="shared" si="103"/>
        <v>2.1900000000000013</v>
      </c>
      <c r="J551" s="8">
        <f t="shared" si="103"/>
        <v>7.1900000000000013</v>
      </c>
      <c r="K551" s="8">
        <f t="shared" si="103"/>
        <v>12.190000000000001</v>
      </c>
      <c r="L551" s="8">
        <f t="shared" si="103"/>
        <v>22.19</v>
      </c>
      <c r="M551" s="8">
        <f t="shared" si="102"/>
        <v>2.8099999999999987</v>
      </c>
      <c r="N551" s="8">
        <f t="shared" si="103"/>
        <v>0</v>
      </c>
      <c r="O551" s="8">
        <f t="shared" si="103"/>
        <v>0</v>
      </c>
      <c r="P551" s="8">
        <f t="shared" si="103"/>
        <v>0</v>
      </c>
      <c r="Q551" s="8">
        <f t="shared" si="103"/>
        <v>0</v>
      </c>
      <c r="R551" s="8">
        <f t="shared" si="103"/>
        <v>0</v>
      </c>
      <c r="S551" s="21">
        <f t="shared" si="96"/>
        <v>25</v>
      </c>
      <c r="T551" s="19">
        <f>VLOOKUP($B551,Gas!$B$3:$E$2506,2)</f>
        <v>2.835</v>
      </c>
      <c r="U551" s="20">
        <f t="shared" si="97"/>
        <v>9.8095238095238084</v>
      </c>
      <c r="V551" s="5">
        <f>VLOOKUP($B551,Gas!$B$3:$E$2506,4)</f>
        <v>0.33601535243011343</v>
      </c>
    </row>
    <row r="552" spans="1:22" x14ac:dyDescent="0.2">
      <c r="A552" s="9">
        <f t="shared" si="101"/>
        <v>26</v>
      </c>
      <c r="B552" s="1">
        <v>36557</v>
      </c>
      <c r="C552" s="2">
        <v>25.86</v>
      </c>
      <c r="D552" s="4">
        <f t="shared" si="99"/>
        <v>-7.2698294902162078E-2</v>
      </c>
      <c r="E552" s="100">
        <f t="shared" si="92"/>
        <v>3.4919561847519467</v>
      </c>
      <c r="F552" s="2"/>
      <c r="G552" s="8">
        <f t="shared" si="103"/>
        <v>0</v>
      </c>
      <c r="H552" s="8">
        <f t="shared" si="103"/>
        <v>0</v>
      </c>
      <c r="I552" s="8">
        <f t="shared" si="103"/>
        <v>4.1400000000000006</v>
      </c>
      <c r="J552" s="8">
        <f t="shared" si="103"/>
        <v>9.14</v>
      </c>
      <c r="K552" s="8">
        <f t="shared" si="103"/>
        <v>14.14</v>
      </c>
      <c r="L552" s="8">
        <f t="shared" si="103"/>
        <v>24.14</v>
      </c>
      <c r="M552" s="8">
        <f t="shared" si="102"/>
        <v>0.85999999999999943</v>
      </c>
      <c r="N552" s="8">
        <f t="shared" si="103"/>
        <v>0</v>
      </c>
      <c r="O552" s="8">
        <f t="shared" si="103"/>
        <v>0</v>
      </c>
      <c r="P552" s="8">
        <f t="shared" si="103"/>
        <v>0</v>
      </c>
      <c r="Q552" s="8">
        <f t="shared" si="103"/>
        <v>0</v>
      </c>
      <c r="R552" s="8">
        <f t="shared" si="103"/>
        <v>0</v>
      </c>
      <c r="S552" s="21">
        <f t="shared" si="96"/>
        <v>26</v>
      </c>
      <c r="T552" s="19">
        <f>VLOOKUP($B552,Gas!$B$3:$E$2506,2)</f>
        <v>2.7</v>
      </c>
      <c r="U552" s="20">
        <f t="shared" si="97"/>
        <v>9.5777777777777775</v>
      </c>
      <c r="V552" s="5">
        <f>VLOOKUP($B552,Gas!$B$3:$E$2506,4)</f>
        <v>0.49579984980896913</v>
      </c>
    </row>
    <row r="553" spans="1:22" x14ac:dyDescent="0.2">
      <c r="A553" s="9">
        <f t="shared" si="101"/>
        <v>26</v>
      </c>
      <c r="B553" s="1">
        <v>36558</v>
      </c>
      <c r="C553" s="2">
        <v>29.9</v>
      </c>
      <c r="D553" s="4">
        <f t="shared" si="99"/>
        <v>0.14516110705292926</v>
      </c>
      <c r="E553" s="100">
        <f t="shared" si="92"/>
        <v>3.5564350593160641</v>
      </c>
      <c r="F553" s="2"/>
      <c r="G553" s="8">
        <f t="shared" si="103"/>
        <v>0</v>
      </c>
      <c r="H553" s="8">
        <f t="shared" si="103"/>
        <v>0</v>
      </c>
      <c r="I553" s="8">
        <f t="shared" si="103"/>
        <v>0.10000000000000142</v>
      </c>
      <c r="J553" s="8">
        <f t="shared" si="103"/>
        <v>5.1000000000000014</v>
      </c>
      <c r="K553" s="8">
        <f t="shared" si="103"/>
        <v>10.100000000000001</v>
      </c>
      <c r="L553" s="8">
        <f t="shared" si="103"/>
        <v>20.100000000000001</v>
      </c>
      <c r="M553" s="8">
        <f t="shared" si="102"/>
        <v>4.8999999999999986</v>
      </c>
      <c r="N553" s="8">
        <f t="shared" si="103"/>
        <v>0</v>
      </c>
      <c r="O553" s="8">
        <f t="shared" si="103"/>
        <v>0</v>
      </c>
      <c r="P553" s="8">
        <f t="shared" si="103"/>
        <v>0</v>
      </c>
      <c r="Q553" s="8">
        <f t="shared" si="103"/>
        <v>0</v>
      </c>
      <c r="R553" s="8">
        <f t="shared" si="103"/>
        <v>0</v>
      </c>
      <c r="S553" s="21">
        <f t="shared" si="96"/>
        <v>26</v>
      </c>
      <c r="T553" s="19">
        <f>VLOOKUP($B553,Gas!$B$3:$E$2506,2)</f>
        <v>2.8149999999999999</v>
      </c>
      <c r="U553" s="20">
        <f t="shared" si="97"/>
        <v>10.621669626998223</v>
      </c>
      <c r="V553" s="5">
        <f>VLOOKUP($B553,Gas!$B$3:$E$2506,4)</f>
        <v>0.53911398122350052</v>
      </c>
    </row>
    <row r="554" spans="1:22" x14ac:dyDescent="0.2">
      <c r="A554" s="9">
        <f t="shared" si="101"/>
        <v>26</v>
      </c>
      <c r="B554" s="1">
        <v>36559</v>
      </c>
      <c r="C554" s="2">
        <v>29.97</v>
      </c>
      <c r="D554" s="4">
        <f t="shared" ref="D554:D571" si="104">LN(C554/C553)</f>
        <v>2.3384009319311195E-3</v>
      </c>
      <c r="E554" s="100">
        <f t="shared" si="92"/>
        <v>3.5279978299900523</v>
      </c>
      <c r="F554" s="2"/>
      <c r="G554" s="8">
        <f t="shared" si="103"/>
        <v>0</v>
      </c>
      <c r="H554" s="8">
        <f t="shared" si="103"/>
        <v>0</v>
      </c>
      <c r="I554" s="8">
        <f t="shared" si="103"/>
        <v>3.0000000000001137E-2</v>
      </c>
      <c r="J554" s="8">
        <f t="shared" si="103"/>
        <v>5.0300000000000011</v>
      </c>
      <c r="K554" s="8">
        <f t="shared" si="103"/>
        <v>10.030000000000001</v>
      </c>
      <c r="L554" s="8">
        <f t="shared" si="103"/>
        <v>20.03</v>
      </c>
      <c r="M554" s="8">
        <f t="shared" si="103"/>
        <v>4.9699999999999989</v>
      </c>
      <c r="N554" s="8">
        <f t="shared" si="103"/>
        <v>0</v>
      </c>
      <c r="O554" s="8">
        <f t="shared" si="103"/>
        <v>0</v>
      </c>
      <c r="P554" s="8">
        <f t="shared" si="103"/>
        <v>0</v>
      </c>
      <c r="Q554" s="8">
        <f t="shared" si="103"/>
        <v>0</v>
      </c>
      <c r="R554" s="8">
        <f t="shared" si="103"/>
        <v>0</v>
      </c>
      <c r="S554" s="21">
        <f t="shared" si="96"/>
        <v>26</v>
      </c>
      <c r="T554" s="19">
        <f>VLOOKUP($B554,Gas!$B$3:$E$2506,2)</f>
        <v>2.915</v>
      </c>
      <c r="U554" s="20">
        <f t="shared" si="97"/>
        <v>10.281303602058319</v>
      </c>
      <c r="V554" s="5">
        <f>VLOOKUP($B554,Gas!$B$3:$E$2506,4)</f>
        <v>0.55469044393158817</v>
      </c>
    </row>
    <row r="555" spans="1:22" x14ac:dyDescent="0.2">
      <c r="A555" s="9">
        <f t="shared" si="101"/>
        <v>26</v>
      </c>
      <c r="B555" s="1">
        <v>36560</v>
      </c>
      <c r="C555" s="2">
        <v>27.96</v>
      </c>
      <c r="D555" s="4">
        <f t="shared" si="104"/>
        <v>-6.9421963962962255E-2</v>
      </c>
      <c r="E555" s="100">
        <f t="shared" si="92"/>
        <v>3.4195213627984362</v>
      </c>
      <c r="F555" s="2"/>
      <c r="G555" s="8">
        <f t="shared" si="103"/>
        <v>0</v>
      </c>
      <c r="H555" s="8">
        <f t="shared" si="103"/>
        <v>0</v>
      </c>
      <c r="I555" s="8">
        <f t="shared" si="103"/>
        <v>2.0399999999999991</v>
      </c>
      <c r="J555" s="8">
        <f t="shared" si="103"/>
        <v>7.0399999999999991</v>
      </c>
      <c r="K555" s="8">
        <f t="shared" si="103"/>
        <v>12.04</v>
      </c>
      <c r="L555" s="8">
        <f t="shared" si="103"/>
        <v>22.04</v>
      </c>
      <c r="M555" s="8">
        <f t="shared" si="103"/>
        <v>2.9600000000000009</v>
      </c>
      <c r="N555" s="8">
        <f t="shared" si="103"/>
        <v>0</v>
      </c>
      <c r="O555" s="8">
        <f t="shared" si="103"/>
        <v>0</v>
      </c>
      <c r="P555" s="8">
        <f t="shared" si="103"/>
        <v>0</v>
      </c>
      <c r="Q555" s="8">
        <f t="shared" si="103"/>
        <v>0</v>
      </c>
      <c r="R555" s="8">
        <f t="shared" si="103"/>
        <v>0</v>
      </c>
      <c r="S555" s="21">
        <f t="shared" si="96"/>
        <v>26</v>
      </c>
      <c r="T555" s="19">
        <f>VLOOKUP($B555,Gas!$B$3:$E$2506,2)</f>
        <v>2.855</v>
      </c>
      <c r="U555" s="20">
        <f t="shared" si="97"/>
        <v>9.7933450087565674</v>
      </c>
      <c r="V555" s="5">
        <f>VLOOKUP($B555,Gas!$B$3:$E$2506,4)</f>
        <v>0.57954727400699757</v>
      </c>
    </row>
    <row r="556" spans="1:22" x14ac:dyDescent="0.2">
      <c r="A556" s="9">
        <f t="shared" si="101"/>
        <v>26</v>
      </c>
      <c r="B556" s="1">
        <v>36563</v>
      </c>
      <c r="C556" s="2">
        <v>28.59</v>
      </c>
      <c r="D556" s="4">
        <f t="shared" si="104"/>
        <v>2.2282088968610992E-2</v>
      </c>
      <c r="E556" s="100">
        <f t="shared" si="92"/>
        <v>3.421143969497296</v>
      </c>
      <c r="F556" s="2"/>
      <c r="G556" s="8">
        <f t="shared" si="103"/>
        <v>0</v>
      </c>
      <c r="H556" s="8">
        <f t="shared" si="103"/>
        <v>0</v>
      </c>
      <c r="I556" s="8">
        <f t="shared" si="103"/>
        <v>1.4100000000000001</v>
      </c>
      <c r="J556" s="8">
        <f t="shared" si="103"/>
        <v>6.41</v>
      </c>
      <c r="K556" s="8">
        <f t="shared" si="103"/>
        <v>11.41</v>
      </c>
      <c r="L556" s="8">
        <f t="shared" si="103"/>
        <v>21.41</v>
      </c>
      <c r="M556" s="8">
        <f t="shared" si="103"/>
        <v>3.59</v>
      </c>
      <c r="N556" s="8">
        <f t="shared" si="103"/>
        <v>0</v>
      </c>
      <c r="O556" s="8">
        <f t="shared" si="103"/>
        <v>0</v>
      </c>
      <c r="P556" s="8">
        <f t="shared" si="103"/>
        <v>0</v>
      </c>
      <c r="Q556" s="8">
        <f t="shared" si="103"/>
        <v>0</v>
      </c>
      <c r="R556" s="8">
        <f t="shared" si="103"/>
        <v>0</v>
      </c>
      <c r="S556" s="21">
        <f t="shared" si="96"/>
        <v>26</v>
      </c>
      <c r="T556" s="19">
        <f>VLOOKUP($B556,Gas!$B$3:$E$2506,2)</f>
        <v>2.78</v>
      </c>
      <c r="U556" s="20">
        <f t="shared" si="97"/>
        <v>10.284172661870505</v>
      </c>
      <c r="V556" s="5">
        <f>VLOOKUP($B556,Gas!$B$3:$E$2506,4)</f>
        <v>0.55168666967314595</v>
      </c>
    </row>
    <row r="557" spans="1:22" x14ac:dyDescent="0.2">
      <c r="A557" s="9">
        <f t="shared" si="101"/>
        <v>26</v>
      </c>
      <c r="B557" s="1">
        <v>36564</v>
      </c>
      <c r="C557" s="2">
        <v>27.5</v>
      </c>
      <c r="D557" s="4">
        <f t="shared" si="104"/>
        <v>-3.8871001661694819E-2</v>
      </c>
      <c r="E557" s="100">
        <f t="shared" si="92"/>
        <v>3.4070610377103736</v>
      </c>
      <c r="F557" s="2"/>
      <c r="G557" s="8">
        <f t="shared" si="103"/>
        <v>0</v>
      </c>
      <c r="H557" s="8">
        <f t="shared" si="103"/>
        <v>0</v>
      </c>
      <c r="I557" s="8">
        <f t="shared" si="103"/>
        <v>2.5</v>
      </c>
      <c r="J557" s="8">
        <f t="shared" si="103"/>
        <v>7.5</v>
      </c>
      <c r="K557" s="8">
        <f t="shared" si="103"/>
        <v>12.5</v>
      </c>
      <c r="L557" s="8">
        <f t="shared" si="103"/>
        <v>22.5</v>
      </c>
      <c r="M557" s="8">
        <f t="shared" si="103"/>
        <v>2.5</v>
      </c>
      <c r="N557" s="8">
        <f t="shared" si="103"/>
        <v>0</v>
      </c>
      <c r="O557" s="8">
        <f t="shared" si="103"/>
        <v>0</v>
      </c>
      <c r="P557" s="8">
        <f t="shared" si="103"/>
        <v>0</v>
      </c>
      <c r="Q557" s="8">
        <f t="shared" si="103"/>
        <v>0</v>
      </c>
      <c r="R557" s="8">
        <f t="shared" si="103"/>
        <v>0</v>
      </c>
      <c r="S557" s="21">
        <f t="shared" si="96"/>
        <v>26</v>
      </c>
      <c r="T557" s="19">
        <f>VLOOKUP($B557,Gas!$B$3:$E$2506,2)</f>
        <v>2.81</v>
      </c>
      <c r="U557" s="20">
        <f t="shared" si="97"/>
        <v>9.7864768683274015</v>
      </c>
      <c r="V557" s="5">
        <f>VLOOKUP($B557,Gas!$B$3:$E$2506,4)</f>
        <v>0.51687006728007168</v>
      </c>
    </row>
    <row r="558" spans="1:22" x14ac:dyDescent="0.2">
      <c r="A558" s="9">
        <f t="shared" si="101"/>
        <v>26</v>
      </c>
      <c r="B558" s="1">
        <v>36565</v>
      </c>
      <c r="C558" s="2">
        <v>19.5</v>
      </c>
      <c r="D558" s="4">
        <f t="shared" si="104"/>
        <v>-0.34377153910282449</v>
      </c>
      <c r="E558" s="100">
        <f t="shared" si="92"/>
        <v>2.9242572391561956</v>
      </c>
      <c r="F558" s="2"/>
      <c r="G558" s="8">
        <f t="shared" ref="G558:R563" si="105">IF(G$1="P",MAX(0,G$2-$C558),IF(G$1="C",MAX(0,$C558-G$2)))</f>
        <v>0.5</v>
      </c>
      <c r="H558" s="8">
        <f t="shared" si="105"/>
        <v>5.5</v>
      </c>
      <c r="I558" s="8">
        <f t="shared" si="105"/>
        <v>10.5</v>
      </c>
      <c r="J558" s="8">
        <f t="shared" si="105"/>
        <v>15.5</v>
      </c>
      <c r="K558" s="8">
        <f t="shared" si="105"/>
        <v>20.5</v>
      </c>
      <c r="L558" s="8">
        <f t="shared" si="105"/>
        <v>30.5</v>
      </c>
      <c r="M558" s="8">
        <f t="shared" si="103"/>
        <v>0</v>
      </c>
      <c r="N558" s="8">
        <f t="shared" si="105"/>
        <v>0</v>
      </c>
      <c r="O558" s="8">
        <f t="shared" si="105"/>
        <v>0</v>
      </c>
      <c r="P558" s="8">
        <f t="shared" si="105"/>
        <v>0</v>
      </c>
      <c r="Q558" s="8">
        <f t="shared" si="105"/>
        <v>0</v>
      </c>
      <c r="R558" s="8">
        <f t="shared" si="105"/>
        <v>0</v>
      </c>
      <c r="S558" s="21">
        <f t="shared" si="96"/>
        <v>26</v>
      </c>
      <c r="T558" s="19">
        <f>VLOOKUP($B558,Gas!$B$3:$E$2506,2)</f>
        <v>2.6</v>
      </c>
      <c r="U558" s="20">
        <f t="shared" si="97"/>
        <v>7.5</v>
      </c>
      <c r="V558" s="5">
        <f>VLOOKUP($B558,Gas!$B$3:$E$2506,4)</f>
        <v>0.69410555609552349</v>
      </c>
    </row>
    <row r="559" spans="1:22" x14ac:dyDescent="0.2">
      <c r="A559" s="9">
        <f t="shared" si="101"/>
        <v>26</v>
      </c>
      <c r="B559" s="1">
        <v>36566</v>
      </c>
      <c r="C559" s="2">
        <v>18.73</v>
      </c>
      <c r="D559" s="4">
        <f t="shared" si="104"/>
        <v>-4.0287949113703987E-2</v>
      </c>
      <c r="E559" s="100">
        <f t="shared" si="92"/>
        <v>2.932527464500442</v>
      </c>
      <c r="F559" s="2"/>
      <c r="G559" s="8">
        <f t="shared" si="105"/>
        <v>1.2699999999999996</v>
      </c>
      <c r="H559" s="8">
        <f t="shared" si="105"/>
        <v>6.27</v>
      </c>
      <c r="I559" s="8">
        <f t="shared" si="105"/>
        <v>11.27</v>
      </c>
      <c r="J559" s="8">
        <f t="shared" si="105"/>
        <v>16.27</v>
      </c>
      <c r="K559" s="8">
        <f t="shared" si="105"/>
        <v>21.27</v>
      </c>
      <c r="L559" s="8">
        <f t="shared" si="105"/>
        <v>31.27</v>
      </c>
      <c r="M559" s="8">
        <f t="shared" si="103"/>
        <v>0</v>
      </c>
      <c r="N559" s="8">
        <f t="shared" si="105"/>
        <v>0</v>
      </c>
      <c r="O559" s="8">
        <f t="shared" si="105"/>
        <v>0</v>
      </c>
      <c r="P559" s="8">
        <f t="shared" si="105"/>
        <v>0</v>
      </c>
      <c r="Q559" s="8">
        <f t="shared" si="105"/>
        <v>0</v>
      </c>
      <c r="R559" s="8">
        <f t="shared" si="105"/>
        <v>0</v>
      </c>
      <c r="S559" s="21">
        <f t="shared" si="96"/>
        <v>26</v>
      </c>
      <c r="T559" s="19">
        <f>VLOOKUP($B559,Gas!$B$3:$E$2506,2)</f>
        <v>2.6150000000000002</v>
      </c>
      <c r="U559" s="20">
        <f t="shared" si="97"/>
        <v>7.1625239005736132</v>
      </c>
      <c r="V559" s="5">
        <f>VLOOKUP($B559,Gas!$B$3:$E$2506,4)</f>
        <v>0.69787388944781004</v>
      </c>
    </row>
    <row r="560" spans="1:22" x14ac:dyDescent="0.2">
      <c r="A560" s="9">
        <f t="shared" si="101"/>
        <v>26</v>
      </c>
      <c r="B560" s="1">
        <v>36567</v>
      </c>
      <c r="C560" s="2">
        <v>21.18</v>
      </c>
      <c r="D560" s="4">
        <f t="shared" si="104"/>
        <v>0.1229308237172633</v>
      </c>
      <c r="E560" s="100">
        <f t="shared" si="92"/>
        <v>3.1286078442902534</v>
      </c>
      <c r="F560" s="2"/>
      <c r="G560" s="8">
        <f t="shared" si="105"/>
        <v>0</v>
      </c>
      <c r="H560" s="8">
        <f t="shared" si="105"/>
        <v>3.8200000000000003</v>
      </c>
      <c r="I560" s="8">
        <f t="shared" si="105"/>
        <v>8.82</v>
      </c>
      <c r="J560" s="8">
        <f t="shared" si="105"/>
        <v>13.82</v>
      </c>
      <c r="K560" s="8">
        <f t="shared" si="105"/>
        <v>18.82</v>
      </c>
      <c r="L560" s="8">
        <f t="shared" si="105"/>
        <v>28.82</v>
      </c>
      <c r="M560" s="8">
        <f t="shared" si="103"/>
        <v>0</v>
      </c>
      <c r="N560" s="8">
        <f t="shared" si="105"/>
        <v>0</v>
      </c>
      <c r="O560" s="8">
        <f t="shared" si="105"/>
        <v>0</v>
      </c>
      <c r="P560" s="8">
        <f t="shared" si="105"/>
        <v>0</v>
      </c>
      <c r="Q560" s="8">
        <f t="shared" si="105"/>
        <v>0</v>
      </c>
      <c r="R560" s="8">
        <f t="shared" si="105"/>
        <v>0</v>
      </c>
      <c r="S560" s="21">
        <f t="shared" si="96"/>
        <v>26</v>
      </c>
      <c r="T560" s="19">
        <f>VLOOKUP($B560,Gas!$B$3:$E$2506,2)</f>
        <v>2.64</v>
      </c>
      <c r="U560" s="20">
        <f t="shared" si="97"/>
        <v>8.0227272727272716</v>
      </c>
      <c r="V560" s="5">
        <f>VLOOKUP($B560,Gas!$B$3:$E$2506,4)</f>
        <v>0.64697171933811104</v>
      </c>
    </row>
    <row r="561" spans="1:22" x14ac:dyDescent="0.2">
      <c r="A561" s="9">
        <f t="shared" si="101"/>
        <v>26</v>
      </c>
      <c r="B561" s="1">
        <v>36570</v>
      </c>
      <c r="C561" s="2">
        <v>23.38</v>
      </c>
      <c r="D561" s="4">
        <f t="shared" si="104"/>
        <v>9.8823615870661935E-2</v>
      </c>
      <c r="E561" s="100">
        <f t="shared" si="92"/>
        <v>2.2039009696212735</v>
      </c>
      <c r="F561" s="2"/>
      <c r="G561" s="8">
        <f t="shared" si="105"/>
        <v>0</v>
      </c>
      <c r="H561" s="8">
        <f t="shared" si="105"/>
        <v>1.620000000000001</v>
      </c>
      <c r="I561" s="8">
        <f t="shared" si="105"/>
        <v>6.620000000000001</v>
      </c>
      <c r="J561" s="8">
        <f t="shared" si="105"/>
        <v>11.620000000000001</v>
      </c>
      <c r="K561" s="8">
        <f t="shared" si="105"/>
        <v>16.62</v>
      </c>
      <c r="L561" s="8">
        <f t="shared" si="105"/>
        <v>26.62</v>
      </c>
      <c r="M561" s="8">
        <f t="shared" si="103"/>
        <v>0</v>
      </c>
      <c r="N561" s="8">
        <f t="shared" si="105"/>
        <v>0</v>
      </c>
      <c r="O561" s="8">
        <f t="shared" si="105"/>
        <v>0</v>
      </c>
      <c r="P561" s="8">
        <f t="shared" si="105"/>
        <v>0</v>
      </c>
      <c r="Q561" s="8">
        <f t="shared" si="105"/>
        <v>0</v>
      </c>
      <c r="R561" s="8">
        <f t="shared" si="105"/>
        <v>0</v>
      </c>
      <c r="S561" s="21">
        <f t="shared" si="96"/>
        <v>26</v>
      </c>
      <c r="T561" s="19">
        <f>VLOOKUP($B561,Gas!$B$3:$E$2506,2)</f>
        <v>2.65</v>
      </c>
      <c r="U561" s="20">
        <f t="shared" si="97"/>
        <v>8.8226415094339625</v>
      </c>
      <c r="V561" s="5">
        <f>VLOOKUP($B561,Gas!$B$3:$E$2506,4)</f>
        <v>0.51104345302492205</v>
      </c>
    </row>
    <row r="562" spans="1:22" x14ac:dyDescent="0.2">
      <c r="A562" s="9">
        <f t="shared" si="101"/>
        <v>26</v>
      </c>
      <c r="B562" s="1">
        <v>36571</v>
      </c>
      <c r="C562" s="2">
        <v>23.56</v>
      </c>
      <c r="D562" s="4">
        <f t="shared" si="104"/>
        <v>7.6694027394634901E-3</v>
      </c>
      <c r="E562" s="100">
        <f t="shared" si="92"/>
        <v>2.1843848484433148</v>
      </c>
      <c r="F562" s="2"/>
      <c r="G562" s="8">
        <f t="shared" si="105"/>
        <v>0</v>
      </c>
      <c r="H562" s="8">
        <f t="shared" si="105"/>
        <v>1.4400000000000013</v>
      </c>
      <c r="I562" s="8">
        <f t="shared" si="105"/>
        <v>6.4400000000000013</v>
      </c>
      <c r="J562" s="8">
        <f t="shared" si="105"/>
        <v>11.440000000000001</v>
      </c>
      <c r="K562" s="8">
        <f t="shared" si="105"/>
        <v>16.440000000000001</v>
      </c>
      <c r="L562" s="8">
        <f t="shared" si="105"/>
        <v>26.44</v>
      </c>
      <c r="M562" s="8">
        <f t="shared" si="103"/>
        <v>0</v>
      </c>
      <c r="N562" s="8">
        <f t="shared" si="105"/>
        <v>0</v>
      </c>
      <c r="O562" s="8">
        <f t="shared" si="105"/>
        <v>0</v>
      </c>
      <c r="P562" s="8">
        <f t="shared" si="105"/>
        <v>0</v>
      </c>
      <c r="Q562" s="8">
        <f t="shared" si="105"/>
        <v>0</v>
      </c>
      <c r="R562" s="8">
        <f t="shared" si="105"/>
        <v>0</v>
      </c>
      <c r="S562" s="21">
        <f t="shared" si="96"/>
        <v>26</v>
      </c>
      <c r="T562" s="19">
        <f>VLOOKUP($B562,Gas!$B$3:$E$2506,2)</f>
        <v>2.61</v>
      </c>
      <c r="U562" s="20">
        <f t="shared" si="97"/>
        <v>9.0268199233716473</v>
      </c>
      <c r="V562" s="5">
        <f>VLOOKUP($B562,Gas!$B$3:$E$2506,4)</f>
        <v>0.49817172664552989</v>
      </c>
    </row>
    <row r="563" spans="1:22" x14ac:dyDescent="0.2">
      <c r="A563" s="9">
        <f t="shared" si="101"/>
        <v>26</v>
      </c>
      <c r="B563" s="1">
        <v>36572</v>
      </c>
      <c r="C563" s="2">
        <v>25</v>
      </c>
      <c r="D563" s="4">
        <f t="shared" si="104"/>
        <v>5.9325466084814919E-2</v>
      </c>
      <c r="E563" s="100">
        <f t="shared" si="92"/>
        <v>2.0540424873852179</v>
      </c>
      <c r="F563" s="2"/>
      <c r="G563" s="8">
        <f t="shared" si="105"/>
        <v>0</v>
      </c>
      <c r="H563" s="8">
        <f t="shared" si="105"/>
        <v>0</v>
      </c>
      <c r="I563" s="8">
        <f t="shared" si="105"/>
        <v>5</v>
      </c>
      <c r="J563" s="8">
        <f t="shared" si="105"/>
        <v>10</v>
      </c>
      <c r="K563" s="8">
        <f t="shared" si="105"/>
        <v>15</v>
      </c>
      <c r="L563" s="8">
        <f t="shared" si="105"/>
        <v>25</v>
      </c>
      <c r="M563" s="8">
        <f t="shared" si="103"/>
        <v>0</v>
      </c>
      <c r="N563" s="8">
        <f t="shared" si="105"/>
        <v>0</v>
      </c>
      <c r="O563" s="8">
        <f t="shared" si="105"/>
        <v>0</v>
      </c>
      <c r="P563" s="8">
        <f t="shared" si="105"/>
        <v>0</v>
      </c>
      <c r="Q563" s="8">
        <f t="shared" si="105"/>
        <v>0</v>
      </c>
      <c r="R563" s="8">
        <f t="shared" si="105"/>
        <v>0</v>
      </c>
      <c r="S563" s="21">
        <f t="shared" si="96"/>
        <v>26</v>
      </c>
      <c r="T563" s="19">
        <f>VLOOKUP($B563,Gas!$B$3:$E$2506,2)</f>
        <v>2.61</v>
      </c>
      <c r="U563" s="20">
        <f t="shared" si="97"/>
        <v>9.5785440613026829</v>
      </c>
      <c r="V563" s="5">
        <f>VLOOKUP($B563,Gas!$B$3:$E$2506,4)</f>
        <v>0.49817172664552989</v>
      </c>
    </row>
    <row r="564" spans="1:22" x14ac:dyDescent="0.2">
      <c r="A564" s="9">
        <f t="shared" si="101"/>
        <v>26</v>
      </c>
      <c r="B564" s="1">
        <v>36573</v>
      </c>
      <c r="C564" s="2">
        <v>26.19</v>
      </c>
      <c r="D564" s="4">
        <f t="shared" si="104"/>
        <v>4.6501833651419862E-2</v>
      </c>
      <c r="E564" s="100">
        <f t="shared" si="92"/>
        <v>2.0778599345076545</v>
      </c>
      <c r="F564" s="2"/>
      <c r="G564" s="8">
        <f t="shared" ref="G564:R579" si="106">IF(G$1="P",MAX(0,G$2-$C564),IF(G$1="C",MAX(0,$C564-G$2)))</f>
        <v>0</v>
      </c>
      <c r="H564" s="8">
        <f t="shared" si="106"/>
        <v>0</v>
      </c>
      <c r="I564" s="8">
        <f t="shared" si="106"/>
        <v>3.8099999999999987</v>
      </c>
      <c r="J564" s="8">
        <f t="shared" si="106"/>
        <v>8.8099999999999987</v>
      </c>
      <c r="K564" s="8">
        <f t="shared" si="106"/>
        <v>13.809999999999999</v>
      </c>
      <c r="L564" s="8">
        <f t="shared" si="106"/>
        <v>23.81</v>
      </c>
      <c r="M564" s="8">
        <f t="shared" si="106"/>
        <v>1.1900000000000013</v>
      </c>
      <c r="N564" s="8">
        <f t="shared" si="106"/>
        <v>0</v>
      </c>
      <c r="O564" s="8">
        <f t="shared" si="106"/>
        <v>0</v>
      </c>
      <c r="P564" s="8">
        <f t="shared" si="106"/>
        <v>0</v>
      </c>
      <c r="Q564" s="8">
        <f t="shared" si="106"/>
        <v>0</v>
      </c>
      <c r="R564" s="8">
        <f t="shared" si="106"/>
        <v>0</v>
      </c>
      <c r="S564" s="21">
        <f t="shared" si="96"/>
        <v>26</v>
      </c>
      <c r="T564" s="19">
        <f>VLOOKUP($B564,Gas!$B$3:$E$2506,2)</f>
        <v>2.645</v>
      </c>
      <c r="U564" s="20">
        <f t="shared" si="97"/>
        <v>9.9017013232514177</v>
      </c>
      <c r="V564" s="5">
        <f>VLOOKUP($B564,Gas!$B$3:$E$2506,4)</f>
        <v>0.51134102102228174</v>
      </c>
    </row>
    <row r="565" spans="1:22" x14ac:dyDescent="0.2">
      <c r="A565" s="9">
        <f t="shared" si="101"/>
        <v>26</v>
      </c>
      <c r="B565" s="1">
        <v>36574</v>
      </c>
      <c r="C565" s="2">
        <v>24.23</v>
      </c>
      <c r="D565" s="4">
        <f t="shared" si="104"/>
        <v>-7.778612369118619E-2</v>
      </c>
      <c r="E565" s="100">
        <f t="shared" si="92"/>
        <v>2.0845250911737501</v>
      </c>
      <c r="F565" s="2"/>
      <c r="G565" s="8">
        <f t="shared" si="106"/>
        <v>0</v>
      </c>
      <c r="H565" s="8">
        <f t="shared" si="106"/>
        <v>0.76999999999999957</v>
      </c>
      <c r="I565" s="8">
        <f t="shared" si="106"/>
        <v>5.77</v>
      </c>
      <c r="J565" s="8">
        <f t="shared" si="106"/>
        <v>10.77</v>
      </c>
      <c r="K565" s="8">
        <f t="shared" si="106"/>
        <v>15.77</v>
      </c>
      <c r="L565" s="8">
        <f t="shared" si="106"/>
        <v>25.77</v>
      </c>
      <c r="M565" s="8">
        <f t="shared" si="106"/>
        <v>0</v>
      </c>
      <c r="N565" s="8">
        <f t="shared" si="106"/>
        <v>0</v>
      </c>
      <c r="O565" s="8">
        <f t="shared" si="106"/>
        <v>0</v>
      </c>
      <c r="P565" s="8">
        <f t="shared" si="106"/>
        <v>0</v>
      </c>
      <c r="Q565" s="8">
        <f t="shared" si="106"/>
        <v>0</v>
      </c>
      <c r="R565" s="8">
        <f t="shared" si="106"/>
        <v>0</v>
      </c>
      <c r="S565" s="21">
        <f t="shared" si="96"/>
        <v>26</v>
      </c>
      <c r="T565" s="19">
        <f>VLOOKUP($B565,Gas!$B$3:$E$2506,2)</f>
        <v>2.6549999999999998</v>
      </c>
      <c r="U565" s="20">
        <f t="shared" si="97"/>
        <v>9.1261770244821108</v>
      </c>
      <c r="V565" s="5">
        <f>VLOOKUP($B565,Gas!$B$3:$E$2506,4)</f>
        <v>0.50434917956203562</v>
      </c>
    </row>
    <row r="566" spans="1:22" x14ac:dyDescent="0.2">
      <c r="A566" s="9">
        <f t="shared" si="101"/>
        <v>26</v>
      </c>
      <c r="B566" s="1">
        <v>36577</v>
      </c>
      <c r="C566" s="2">
        <v>23.56</v>
      </c>
      <c r="D566" s="4">
        <f t="shared" si="104"/>
        <v>-2.8041176045048459E-2</v>
      </c>
      <c r="E566" s="100">
        <f t="shared" ref="E566:E629" si="107">STDEV(D557:D566)*SQRT(trade_day)</f>
        <v>2.0751458898540402</v>
      </c>
      <c r="F566" s="2"/>
      <c r="G566" s="8">
        <f t="shared" si="106"/>
        <v>0</v>
      </c>
      <c r="H566" s="8">
        <f t="shared" si="106"/>
        <v>1.4400000000000013</v>
      </c>
      <c r="I566" s="8">
        <f t="shared" si="106"/>
        <v>6.4400000000000013</v>
      </c>
      <c r="J566" s="8">
        <f t="shared" si="106"/>
        <v>11.440000000000001</v>
      </c>
      <c r="K566" s="8">
        <f t="shared" si="106"/>
        <v>16.440000000000001</v>
      </c>
      <c r="L566" s="8">
        <f t="shared" si="106"/>
        <v>26.44</v>
      </c>
      <c r="M566" s="8">
        <f t="shared" si="106"/>
        <v>0</v>
      </c>
      <c r="N566" s="8">
        <f t="shared" si="106"/>
        <v>0</v>
      </c>
      <c r="O566" s="8">
        <f t="shared" si="106"/>
        <v>0</v>
      </c>
      <c r="P566" s="8">
        <f t="shared" si="106"/>
        <v>0</v>
      </c>
      <c r="Q566" s="8">
        <f t="shared" si="106"/>
        <v>0</v>
      </c>
      <c r="R566" s="8">
        <f t="shared" si="106"/>
        <v>0</v>
      </c>
      <c r="S566" s="21">
        <f t="shared" si="96"/>
        <v>26</v>
      </c>
      <c r="T566" s="19">
        <f>VLOOKUP($B566,Gas!$B$3:$E$2506,2)</f>
        <v>2.645</v>
      </c>
      <c r="U566" s="20">
        <f t="shared" si="97"/>
        <v>8.9073724007561434</v>
      </c>
      <c r="V566" s="5">
        <f>VLOOKUP($B566,Gas!$B$3:$E$2506,4)</f>
        <v>0.13527063009575566</v>
      </c>
    </row>
    <row r="567" spans="1:22" x14ac:dyDescent="0.2">
      <c r="A567" s="9">
        <f t="shared" si="101"/>
        <v>26</v>
      </c>
      <c r="B567" s="1">
        <v>36579</v>
      </c>
      <c r="C567" s="2">
        <v>18.75</v>
      </c>
      <c r="D567" s="4">
        <f t="shared" si="104"/>
        <v>-0.22835660636696614</v>
      </c>
      <c r="E567" s="100">
        <f t="shared" si="107"/>
        <v>2.3257988911069898</v>
      </c>
      <c r="F567" s="2"/>
      <c r="G567" s="8">
        <f t="shared" si="106"/>
        <v>1.25</v>
      </c>
      <c r="H567" s="8">
        <f t="shared" si="106"/>
        <v>6.25</v>
      </c>
      <c r="I567" s="8">
        <f t="shared" si="106"/>
        <v>11.25</v>
      </c>
      <c r="J567" s="8">
        <f t="shared" si="106"/>
        <v>16.25</v>
      </c>
      <c r="K567" s="8">
        <f t="shared" si="106"/>
        <v>21.25</v>
      </c>
      <c r="L567" s="8">
        <f t="shared" si="106"/>
        <v>31.25</v>
      </c>
      <c r="M567" s="8">
        <f t="shared" si="106"/>
        <v>0</v>
      </c>
      <c r="N567" s="8">
        <f t="shared" si="106"/>
        <v>0</v>
      </c>
      <c r="O567" s="8">
        <f t="shared" si="106"/>
        <v>0</v>
      </c>
      <c r="P567" s="8">
        <f t="shared" si="106"/>
        <v>0</v>
      </c>
      <c r="Q567" s="8">
        <f t="shared" si="106"/>
        <v>0</v>
      </c>
      <c r="R567" s="8">
        <f t="shared" si="106"/>
        <v>0</v>
      </c>
      <c r="S567" s="21">
        <f t="shared" si="96"/>
        <v>26</v>
      </c>
      <c r="T567" s="19">
        <f>VLOOKUP($B567,Gas!$B$3:$E$2506,2)</f>
        <v>2.5449999999999999</v>
      </c>
      <c r="U567" s="20">
        <f t="shared" si="97"/>
        <v>7.3673870333988214</v>
      </c>
      <c r="V567" s="5">
        <f>VLOOKUP($B567,Gas!$B$3:$E$2506,4)</f>
        <v>0.26710278049779312</v>
      </c>
    </row>
    <row r="568" spans="1:22" x14ac:dyDescent="0.2">
      <c r="A568" s="9">
        <f t="shared" si="101"/>
        <v>26</v>
      </c>
      <c r="B568" s="1">
        <v>36580</v>
      </c>
      <c r="C568" s="2">
        <v>16.79</v>
      </c>
      <c r="D568" s="4">
        <f t="shared" si="104"/>
        <v>-0.11041028132697041</v>
      </c>
      <c r="E568" s="100">
        <f t="shared" si="107"/>
        <v>1.6764477951159078</v>
      </c>
      <c r="F568" s="2"/>
      <c r="G568" s="8">
        <f t="shared" si="106"/>
        <v>3.2100000000000009</v>
      </c>
      <c r="H568" s="8">
        <f t="shared" si="106"/>
        <v>8.2100000000000009</v>
      </c>
      <c r="I568" s="8">
        <f t="shared" si="106"/>
        <v>13.21</v>
      </c>
      <c r="J568" s="8">
        <f t="shared" si="106"/>
        <v>18.21</v>
      </c>
      <c r="K568" s="8">
        <f t="shared" si="106"/>
        <v>23.21</v>
      </c>
      <c r="L568" s="8">
        <f t="shared" si="106"/>
        <v>33.21</v>
      </c>
      <c r="M568" s="8">
        <f t="shared" si="106"/>
        <v>0</v>
      </c>
      <c r="N568" s="8">
        <f t="shared" si="106"/>
        <v>0</v>
      </c>
      <c r="O568" s="8">
        <f t="shared" si="106"/>
        <v>0</v>
      </c>
      <c r="P568" s="8">
        <f t="shared" si="106"/>
        <v>0</v>
      </c>
      <c r="Q568" s="8">
        <f t="shared" si="106"/>
        <v>0</v>
      </c>
      <c r="R568" s="8">
        <f t="shared" si="106"/>
        <v>0</v>
      </c>
      <c r="S568" s="21">
        <f t="shared" si="96"/>
        <v>26</v>
      </c>
      <c r="T568" s="19">
        <f>VLOOKUP($B568,Gas!$B$3:$E$2506,2)</f>
        <v>2.5</v>
      </c>
      <c r="U568" s="20">
        <f t="shared" si="97"/>
        <v>6.7159999999999993</v>
      </c>
      <c r="V568" s="5">
        <f>VLOOKUP($B568,Gas!$B$3:$E$2506,4)</f>
        <v>0.27768749572118434</v>
      </c>
    </row>
    <row r="569" spans="1:22" x14ac:dyDescent="0.2">
      <c r="A569" s="9">
        <f t="shared" si="101"/>
        <v>26</v>
      </c>
      <c r="B569" s="1">
        <v>36581</v>
      </c>
      <c r="C569" s="2">
        <v>16.88</v>
      </c>
      <c r="D569" s="4">
        <f t="shared" si="104"/>
        <v>5.3460180783615578E-3</v>
      </c>
      <c r="E569" s="100">
        <f t="shared" si="107"/>
        <v>1.6728223481000466</v>
      </c>
      <c r="F569" s="2"/>
      <c r="G569" s="8">
        <f t="shared" si="106"/>
        <v>3.120000000000001</v>
      </c>
      <c r="H569" s="8">
        <f t="shared" si="106"/>
        <v>8.120000000000001</v>
      </c>
      <c r="I569" s="8">
        <f t="shared" si="106"/>
        <v>13.120000000000001</v>
      </c>
      <c r="J569" s="8">
        <f t="shared" si="106"/>
        <v>18.12</v>
      </c>
      <c r="K569" s="8">
        <f t="shared" si="106"/>
        <v>23.12</v>
      </c>
      <c r="L569" s="8">
        <f t="shared" si="106"/>
        <v>33.120000000000005</v>
      </c>
      <c r="M569" s="8">
        <f t="shared" si="106"/>
        <v>0</v>
      </c>
      <c r="N569" s="8">
        <f t="shared" si="106"/>
        <v>0</v>
      </c>
      <c r="O569" s="8">
        <f t="shared" si="106"/>
        <v>0</v>
      </c>
      <c r="P569" s="8">
        <f t="shared" si="106"/>
        <v>0</v>
      </c>
      <c r="Q569" s="8">
        <f t="shared" si="106"/>
        <v>0</v>
      </c>
      <c r="R569" s="8">
        <f t="shared" si="106"/>
        <v>0</v>
      </c>
      <c r="S569" s="21">
        <f t="shared" si="96"/>
        <v>26</v>
      </c>
      <c r="T569" s="19">
        <f>VLOOKUP($B569,Gas!$B$3:$E$2506,2)</f>
        <v>2.5150000000000001</v>
      </c>
      <c r="U569" s="20">
        <f t="shared" si="97"/>
        <v>6.7117296222664011</v>
      </c>
      <c r="V569" s="5">
        <f>VLOOKUP($B569,Gas!$B$3:$E$2506,4)</f>
        <v>0.27816260813724197</v>
      </c>
    </row>
    <row r="570" spans="1:22" x14ac:dyDescent="0.2">
      <c r="A570" s="9">
        <f t="shared" si="101"/>
        <v>26</v>
      </c>
      <c r="B570" s="1">
        <v>36584</v>
      </c>
      <c r="C570" s="2">
        <v>19.34</v>
      </c>
      <c r="D570" s="4">
        <f t="shared" si="104"/>
        <v>0.13604600085733723</v>
      </c>
      <c r="E570" s="100">
        <f t="shared" si="107"/>
        <v>1.7028746930494689</v>
      </c>
      <c r="F570" s="2"/>
      <c r="G570" s="8">
        <f t="shared" si="106"/>
        <v>0.66000000000000014</v>
      </c>
      <c r="H570" s="8">
        <f t="shared" si="106"/>
        <v>5.66</v>
      </c>
      <c r="I570" s="8">
        <f t="shared" si="106"/>
        <v>10.66</v>
      </c>
      <c r="J570" s="8">
        <f t="shared" si="106"/>
        <v>15.66</v>
      </c>
      <c r="K570" s="8">
        <f t="shared" si="106"/>
        <v>20.66</v>
      </c>
      <c r="L570" s="8">
        <f t="shared" si="106"/>
        <v>30.66</v>
      </c>
      <c r="M570" s="8">
        <f t="shared" si="106"/>
        <v>0</v>
      </c>
      <c r="N570" s="8">
        <f t="shared" si="106"/>
        <v>0</v>
      </c>
      <c r="O570" s="8">
        <f t="shared" si="106"/>
        <v>0</v>
      </c>
      <c r="P570" s="8">
        <f t="shared" si="106"/>
        <v>0</v>
      </c>
      <c r="Q570" s="8">
        <f t="shared" si="106"/>
        <v>0</v>
      </c>
      <c r="R570" s="8">
        <f t="shared" si="106"/>
        <v>0</v>
      </c>
      <c r="S570" s="21">
        <f t="shared" si="96"/>
        <v>26</v>
      </c>
      <c r="T570" s="19">
        <f>VLOOKUP($B570,Gas!$B$3:$E$2506,2)</f>
        <v>2.5150000000000001</v>
      </c>
      <c r="U570" s="20">
        <f t="shared" si="97"/>
        <v>7.6898608349900588</v>
      </c>
      <c r="V570" s="5">
        <f>VLOOKUP($B570,Gas!$B$3:$E$2506,4)</f>
        <v>0.2515441785472235</v>
      </c>
    </row>
    <row r="571" spans="1:22" x14ac:dyDescent="0.2">
      <c r="A571" s="9">
        <f t="shared" si="101"/>
        <v>26</v>
      </c>
      <c r="B571" s="1">
        <v>36585</v>
      </c>
      <c r="C571" s="2">
        <v>19.8</v>
      </c>
      <c r="D571" s="4">
        <f t="shared" si="104"/>
        <v>2.3506447675341317E-2</v>
      </c>
      <c r="E571" s="100">
        <f t="shared" si="107"/>
        <v>1.6093679371416403</v>
      </c>
      <c r="F571" s="2"/>
      <c r="G571" s="8">
        <f t="shared" si="106"/>
        <v>0.19999999999999929</v>
      </c>
      <c r="H571" s="8">
        <f t="shared" si="106"/>
        <v>5.1999999999999993</v>
      </c>
      <c r="I571" s="8">
        <f t="shared" si="106"/>
        <v>10.199999999999999</v>
      </c>
      <c r="J571" s="8">
        <f t="shared" si="106"/>
        <v>15.2</v>
      </c>
      <c r="K571" s="8">
        <f t="shared" si="106"/>
        <v>20.2</v>
      </c>
      <c r="L571" s="8">
        <f t="shared" si="106"/>
        <v>30.2</v>
      </c>
      <c r="M571" s="8">
        <f t="shared" si="106"/>
        <v>0</v>
      </c>
      <c r="N571" s="8">
        <f t="shared" si="106"/>
        <v>0</v>
      </c>
      <c r="O571" s="8">
        <f t="shared" si="106"/>
        <v>0</v>
      </c>
      <c r="P571" s="8">
        <f t="shared" si="106"/>
        <v>0</v>
      </c>
      <c r="Q571" s="8">
        <f t="shared" si="106"/>
        <v>0</v>
      </c>
      <c r="R571" s="8">
        <f t="shared" si="106"/>
        <v>0</v>
      </c>
      <c r="S571" s="21">
        <f t="shared" si="96"/>
        <v>26</v>
      </c>
      <c r="T571" s="19">
        <f>VLOOKUP($B571,Gas!$B$3:$E$2506,2)</f>
        <v>2.605</v>
      </c>
      <c r="U571" s="20">
        <f t="shared" si="97"/>
        <v>7.6007677543186185</v>
      </c>
      <c r="V571" s="5">
        <f>VLOOKUP($B571,Gas!$B$3:$E$2506,4)</f>
        <v>0.3518409719311692</v>
      </c>
    </row>
    <row r="572" spans="1:22" x14ac:dyDescent="0.2">
      <c r="A572" s="9">
        <f t="shared" si="101"/>
        <v>27</v>
      </c>
      <c r="B572" s="1">
        <v>36586</v>
      </c>
      <c r="C572" s="2">
        <v>19.13</v>
      </c>
      <c r="D572" s="4">
        <f t="shared" ref="D572:D635" si="108">LN(C572/C571)</f>
        <v>-3.44241542483281E-2</v>
      </c>
      <c r="E572" s="100">
        <f t="shared" si="107"/>
        <v>1.6054782948542905</v>
      </c>
      <c r="F572" s="2"/>
      <c r="G572" s="8">
        <f t="shared" si="106"/>
        <v>0.87000000000000099</v>
      </c>
      <c r="H572" s="8">
        <f t="shared" si="106"/>
        <v>5.870000000000001</v>
      </c>
      <c r="I572" s="8">
        <f t="shared" si="106"/>
        <v>10.870000000000001</v>
      </c>
      <c r="J572" s="8">
        <f t="shared" si="106"/>
        <v>15.870000000000001</v>
      </c>
      <c r="K572" s="8">
        <f t="shared" si="106"/>
        <v>20.87</v>
      </c>
      <c r="L572" s="8">
        <f t="shared" si="106"/>
        <v>30.87</v>
      </c>
      <c r="M572" s="8">
        <f t="shared" si="106"/>
        <v>0</v>
      </c>
      <c r="N572" s="8">
        <f t="shared" si="106"/>
        <v>0</v>
      </c>
      <c r="O572" s="8">
        <f t="shared" si="106"/>
        <v>0</v>
      </c>
      <c r="P572" s="8">
        <f t="shared" si="106"/>
        <v>0</v>
      </c>
      <c r="Q572" s="8">
        <f t="shared" si="106"/>
        <v>0</v>
      </c>
      <c r="R572" s="8">
        <f t="shared" si="106"/>
        <v>0</v>
      </c>
      <c r="S572" s="21">
        <f t="shared" si="96"/>
        <v>27</v>
      </c>
      <c r="T572" s="19">
        <f>VLOOKUP($B572,Gas!$B$3:$E$2506,2)</f>
        <v>2.66</v>
      </c>
      <c r="U572" s="20">
        <f t="shared" si="97"/>
        <v>7.1917293233082695</v>
      </c>
      <c r="V572" s="5">
        <f>VLOOKUP($B572,Gas!$B$3:$E$2506,4)</f>
        <v>0.37723742517913589</v>
      </c>
    </row>
    <row r="573" spans="1:22" x14ac:dyDescent="0.2">
      <c r="A573" s="9">
        <f t="shared" si="101"/>
        <v>27</v>
      </c>
      <c r="B573" s="1">
        <v>36587</v>
      </c>
      <c r="C573" s="2">
        <v>20.97</v>
      </c>
      <c r="D573" s="4">
        <f t="shared" si="108"/>
        <v>9.1835061461667145E-2</v>
      </c>
      <c r="E573" s="100">
        <f t="shared" si="107"/>
        <v>1.6579351420271722</v>
      </c>
      <c r="F573" s="2"/>
      <c r="G573" s="8">
        <f t="shared" si="106"/>
        <v>0</v>
      </c>
      <c r="H573" s="8">
        <f t="shared" si="106"/>
        <v>4.0300000000000011</v>
      </c>
      <c r="I573" s="8">
        <f t="shared" si="106"/>
        <v>9.0300000000000011</v>
      </c>
      <c r="J573" s="8">
        <f t="shared" si="106"/>
        <v>14.030000000000001</v>
      </c>
      <c r="K573" s="8">
        <f t="shared" si="106"/>
        <v>19.03</v>
      </c>
      <c r="L573" s="8">
        <f t="shared" si="106"/>
        <v>29.03</v>
      </c>
      <c r="M573" s="8">
        <f t="shared" si="106"/>
        <v>0</v>
      </c>
      <c r="N573" s="8">
        <f t="shared" si="106"/>
        <v>0</v>
      </c>
      <c r="O573" s="8">
        <f t="shared" si="106"/>
        <v>0</v>
      </c>
      <c r="P573" s="8">
        <f t="shared" si="106"/>
        <v>0</v>
      </c>
      <c r="Q573" s="8">
        <f t="shared" si="106"/>
        <v>0</v>
      </c>
      <c r="R573" s="8">
        <f t="shared" si="106"/>
        <v>0</v>
      </c>
      <c r="S573" s="21">
        <f t="shared" si="96"/>
        <v>27</v>
      </c>
      <c r="T573" s="19">
        <f>VLOOKUP($B573,Gas!$B$3:$E$2506,2)</f>
        <v>2.71</v>
      </c>
      <c r="U573" s="20">
        <f t="shared" si="97"/>
        <v>7.7380073800738005</v>
      </c>
      <c r="V573" s="5">
        <f>VLOOKUP($B573,Gas!$B$3:$E$2506,4)</f>
        <v>0.3925710230075829</v>
      </c>
    </row>
    <row r="574" spans="1:22" x14ac:dyDescent="0.2">
      <c r="A574" s="9">
        <f t="shared" si="101"/>
        <v>27</v>
      </c>
      <c r="B574" s="1">
        <v>36588</v>
      </c>
      <c r="C574" s="2">
        <v>23.11</v>
      </c>
      <c r="D574" s="4">
        <f t="shared" si="108"/>
        <v>9.7172579372460877E-2</v>
      </c>
      <c r="E574" s="100">
        <f t="shared" si="107"/>
        <v>1.7301229067107005</v>
      </c>
      <c r="F574" s="2"/>
      <c r="G574" s="8">
        <f t="shared" ref="G574:R589" si="109">IF(G$1="P",MAX(0,G$2-$C574),IF(G$1="C",MAX(0,$C574-G$2)))</f>
        <v>0</v>
      </c>
      <c r="H574" s="8">
        <f t="shared" si="109"/>
        <v>1.8900000000000006</v>
      </c>
      <c r="I574" s="8">
        <f t="shared" si="109"/>
        <v>6.8900000000000006</v>
      </c>
      <c r="J574" s="8">
        <f t="shared" si="109"/>
        <v>11.89</v>
      </c>
      <c r="K574" s="8">
        <f t="shared" si="109"/>
        <v>16.89</v>
      </c>
      <c r="L574" s="8">
        <f t="shared" si="109"/>
        <v>26.89</v>
      </c>
      <c r="M574" s="8">
        <f t="shared" si="106"/>
        <v>0</v>
      </c>
      <c r="N574" s="8">
        <f t="shared" si="109"/>
        <v>0</v>
      </c>
      <c r="O574" s="8">
        <f t="shared" si="109"/>
        <v>0</v>
      </c>
      <c r="P574" s="8">
        <f t="shared" si="109"/>
        <v>0</v>
      </c>
      <c r="Q574" s="8">
        <f t="shared" si="109"/>
        <v>0</v>
      </c>
      <c r="R574" s="8">
        <f t="shared" si="109"/>
        <v>0</v>
      </c>
      <c r="S574" s="21">
        <f t="shared" si="96"/>
        <v>27</v>
      </c>
      <c r="T574" s="19">
        <f>VLOOKUP($B574,Gas!$B$3:$E$2506,2)</f>
        <v>2.8</v>
      </c>
      <c r="U574" s="20">
        <f t="shared" si="97"/>
        <v>8.2535714285714281</v>
      </c>
      <c r="V574" s="5">
        <f>VLOOKUP($B574,Gas!$B$3:$E$2506,4)</f>
        <v>0.43201610092381981</v>
      </c>
    </row>
    <row r="575" spans="1:22" x14ac:dyDescent="0.2">
      <c r="A575" s="9">
        <f t="shared" si="101"/>
        <v>27</v>
      </c>
      <c r="B575" s="1">
        <v>36591</v>
      </c>
      <c r="C575" s="2">
        <v>20.86</v>
      </c>
      <c r="D575" s="4">
        <f t="shared" si="108"/>
        <v>-0.10243197471366294</v>
      </c>
      <c r="E575" s="100">
        <f t="shared" si="107"/>
        <v>1.7600812553376932</v>
      </c>
      <c r="F575" s="2"/>
      <c r="G575" s="8">
        <f t="shared" si="109"/>
        <v>0</v>
      </c>
      <c r="H575" s="8">
        <f t="shared" si="109"/>
        <v>4.1400000000000006</v>
      </c>
      <c r="I575" s="8">
        <f t="shared" si="109"/>
        <v>9.14</v>
      </c>
      <c r="J575" s="8">
        <f t="shared" si="109"/>
        <v>14.14</v>
      </c>
      <c r="K575" s="8">
        <f t="shared" si="109"/>
        <v>19.14</v>
      </c>
      <c r="L575" s="8">
        <f t="shared" si="109"/>
        <v>29.14</v>
      </c>
      <c r="M575" s="8">
        <f t="shared" si="106"/>
        <v>0</v>
      </c>
      <c r="N575" s="8">
        <f t="shared" si="109"/>
        <v>0</v>
      </c>
      <c r="O575" s="8">
        <f t="shared" si="109"/>
        <v>0</v>
      </c>
      <c r="P575" s="8">
        <f t="shared" si="109"/>
        <v>0</v>
      </c>
      <c r="Q575" s="8">
        <f t="shared" si="109"/>
        <v>0</v>
      </c>
      <c r="R575" s="8">
        <f t="shared" si="109"/>
        <v>0</v>
      </c>
      <c r="S575" s="21">
        <f t="shared" si="96"/>
        <v>27</v>
      </c>
      <c r="T575" s="19">
        <f>VLOOKUP($B575,Gas!$B$3:$E$2506,2)</f>
        <v>2.7250000000000001</v>
      </c>
      <c r="U575" s="20">
        <f t="shared" si="97"/>
        <v>7.6550458715596328</v>
      </c>
      <c r="V575" s="5">
        <f>VLOOKUP($B575,Gas!$B$3:$E$2506,4)</f>
        <v>0.35917423449780772</v>
      </c>
    </row>
    <row r="576" spans="1:22" x14ac:dyDescent="0.2">
      <c r="A576" s="9">
        <f t="shared" si="101"/>
        <v>27</v>
      </c>
      <c r="B576" s="1">
        <v>36592</v>
      </c>
      <c r="C576" s="2">
        <v>17.97</v>
      </c>
      <c r="D576" s="4">
        <f t="shared" si="108"/>
        <v>-0.1491297487771587</v>
      </c>
      <c r="E576" s="100">
        <f t="shared" si="107"/>
        <v>1.8847651528185971</v>
      </c>
      <c r="F576" s="2"/>
      <c r="G576" s="8">
        <f t="shared" si="109"/>
        <v>2.0300000000000011</v>
      </c>
      <c r="H576" s="8">
        <f t="shared" si="109"/>
        <v>7.0300000000000011</v>
      </c>
      <c r="I576" s="8">
        <f t="shared" si="109"/>
        <v>12.030000000000001</v>
      </c>
      <c r="J576" s="8">
        <f t="shared" si="109"/>
        <v>17.03</v>
      </c>
      <c r="K576" s="8">
        <f t="shared" si="109"/>
        <v>22.03</v>
      </c>
      <c r="L576" s="8">
        <f t="shared" si="109"/>
        <v>32.03</v>
      </c>
      <c r="M576" s="8">
        <f t="shared" si="106"/>
        <v>0</v>
      </c>
      <c r="N576" s="8">
        <f t="shared" si="109"/>
        <v>0</v>
      </c>
      <c r="O576" s="8">
        <f t="shared" si="109"/>
        <v>0</v>
      </c>
      <c r="P576" s="8">
        <f t="shared" si="109"/>
        <v>0</v>
      </c>
      <c r="Q576" s="8">
        <f t="shared" si="109"/>
        <v>0</v>
      </c>
      <c r="R576" s="8">
        <f t="shared" si="109"/>
        <v>0</v>
      </c>
      <c r="S576" s="21">
        <f t="shared" si="96"/>
        <v>27</v>
      </c>
      <c r="T576" s="19">
        <f>VLOOKUP($B576,Gas!$B$3:$E$2506,2)</f>
        <v>2.76</v>
      </c>
      <c r="U576" s="20">
        <f t="shared" si="97"/>
        <v>6.5108695652173916</v>
      </c>
      <c r="V576" s="5">
        <f>VLOOKUP($B576,Gas!$B$3:$E$2506,4)</f>
        <v>0.35587854261764612</v>
      </c>
    </row>
    <row r="577" spans="1:22" x14ac:dyDescent="0.2">
      <c r="A577" s="9">
        <f t="shared" si="101"/>
        <v>27</v>
      </c>
      <c r="B577" s="1">
        <v>36593</v>
      </c>
      <c r="C577" s="2">
        <v>18.309999999999999</v>
      </c>
      <c r="D577" s="4">
        <f t="shared" si="108"/>
        <v>1.874365789095167E-2</v>
      </c>
      <c r="E577" s="100">
        <f t="shared" si="107"/>
        <v>1.5217699459160039</v>
      </c>
      <c r="F577" s="2"/>
      <c r="G577" s="8">
        <f t="shared" si="109"/>
        <v>1.6900000000000013</v>
      </c>
      <c r="H577" s="8">
        <f t="shared" si="109"/>
        <v>6.6900000000000013</v>
      </c>
      <c r="I577" s="8">
        <f t="shared" si="109"/>
        <v>11.690000000000001</v>
      </c>
      <c r="J577" s="8">
        <f t="shared" si="109"/>
        <v>16.690000000000001</v>
      </c>
      <c r="K577" s="8">
        <f t="shared" si="109"/>
        <v>21.69</v>
      </c>
      <c r="L577" s="8">
        <f t="shared" si="109"/>
        <v>31.69</v>
      </c>
      <c r="M577" s="8">
        <f t="shared" si="106"/>
        <v>0</v>
      </c>
      <c r="N577" s="8">
        <f t="shared" si="109"/>
        <v>0</v>
      </c>
      <c r="O577" s="8">
        <f t="shared" si="109"/>
        <v>0</v>
      </c>
      <c r="P577" s="8">
        <f t="shared" si="109"/>
        <v>0</v>
      </c>
      <c r="Q577" s="8">
        <f t="shared" si="109"/>
        <v>0</v>
      </c>
      <c r="R577" s="8">
        <f t="shared" si="109"/>
        <v>0</v>
      </c>
      <c r="S577" s="21">
        <f t="shared" si="96"/>
        <v>27</v>
      </c>
      <c r="T577" s="19">
        <f>VLOOKUP($B577,Gas!$B$3:$E$2506,2)</f>
        <v>2.78</v>
      </c>
      <c r="U577" s="20">
        <f t="shared" si="97"/>
        <v>6.5863309352517989</v>
      </c>
      <c r="V577" s="5">
        <f>VLOOKUP($B577,Gas!$B$3:$E$2506,4)</f>
        <v>0.35086799173316507</v>
      </c>
    </row>
    <row r="578" spans="1:22" x14ac:dyDescent="0.2">
      <c r="A578" s="9">
        <f t="shared" si="101"/>
        <v>27</v>
      </c>
      <c r="B578" s="1">
        <v>36594</v>
      </c>
      <c r="C578" s="2">
        <v>20.54</v>
      </c>
      <c r="D578" s="4">
        <f t="shared" si="108"/>
        <v>0.11492684581399294</v>
      </c>
      <c r="E578" s="100">
        <f t="shared" si="107"/>
        <v>1.4942340295877414</v>
      </c>
      <c r="F578" s="2"/>
      <c r="G578" s="8">
        <f t="shared" si="109"/>
        <v>0</v>
      </c>
      <c r="H578" s="8">
        <f t="shared" si="109"/>
        <v>4.4600000000000009</v>
      </c>
      <c r="I578" s="8">
        <f t="shared" si="109"/>
        <v>9.4600000000000009</v>
      </c>
      <c r="J578" s="8">
        <f t="shared" si="109"/>
        <v>14.46</v>
      </c>
      <c r="K578" s="8">
        <f t="shared" si="109"/>
        <v>19.46</v>
      </c>
      <c r="L578" s="8">
        <f t="shared" si="109"/>
        <v>29.46</v>
      </c>
      <c r="M578" s="8">
        <f t="shared" si="106"/>
        <v>0</v>
      </c>
      <c r="N578" s="8">
        <f t="shared" si="109"/>
        <v>0</v>
      </c>
      <c r="O578" s="8">
        <f t="shared" si="109"/>
        <v>0</v>
      </c>
      <c r="P578" s="8">
        <f t="shared" si="109"/>
        <v>0</v>
      </c>
      <c r="Q578" s="8">
        <f t="shared" si="109"/>
        <v>0</v>
      </c>
      <c r="R578" s="8">
        <f t="shared" si="109"/>
        <v>0</v>
      </c>
      <c r="S578" s="21">
        <f t="shared" si="96"/>
        <v>27</v>
      </c>
      <c r="T578" s="19">
        <f>VLOOKUP($B578,Gas!$B$3:$E$2506,2)</f>
        <v>2.7549999999999999</v>
      </c>
      <c r="U578" s="20">
        <f t="shared" si="97"/>
        <v>7.4555353901996373</v>
      </c>
      <c r="V578" s="5">
        <f>VLOOKUP($B578,Gas!$B$3:$E$2506,4)</f>
        <v>0.36527674417387651</v>
      </c>
    </row>
    <row r="579" spans="1:22" x14ac:dyDescent="0.2">
      <c r="A579" s="9">
        <f t="shared" si="101"/>
        <v>27</v>
      </c>
      <c r="B579" s="1">
        <v>36595</v>
      </c>
      <c r="C579" s="2">
        <v>22.81</v>
      </c>
      <c r="D579" s="4">
        <f t="shared" si="108"/>
        <v>0.10482483179588457</v>
      </c>
      <c r="E579" s="100">
        <f t="shared" si="107"/>
        <v>1.5486349964211483</v>
      </c>
      <c r="F579" s="2"/>
      <c r="G579" s="8">
        <f t="shared" si="109"/>
        <v>0</v>
      </c>
      <c r="H579" s="8">
        <f t="shared" si="109"/>
        <v>2.1900000000000013</v>
      </c>
      <c r="I579" s="8">
        <f t="shared" si="109"/>
        <v>7.1900000000000013</v>
      </c>
      <c r="J579" s="8">
        <f t="shared" si="109"/>
        <v>12.190000000000001</v>
      </c>
      <c r="K579" s="8">
        <f t="shared" si="109"/>
        <v>17.190000000000001</v>
      </c>
      <c r="L579" s="8">
        <f t="shared" si="109"/>
        <v>27.19</v>
      </c>
      <c r="M579" s="8">
        <f t="shared" si="106"/>
        <v>0</v>
      </c>
      <c r="N579" s="8">
        <f t="shared" si="109"/>
        <v>0</v>
      </c>
      <c r="O579" s="8">
        <f t="shared" si="109"/>
        <v>0</v>
      </c>
      <c r="P579" s="8">
        <f t="shared" si="109"/>
        <v>0</v>
      </c>
      <c r="Q579" s="8">
        <f t="shared" si="109"/>
        <v>0</v>
      </c>
      <c r="R579" s="8">
        <f t="shared" si="109"/>
        <v>0</v>
      </c>
      <c r="S579" s="21">
        <f t="shared" si="96"/>
        <v>27</v>
      </c>
      <c r="T579" s="19">
        <f>VLOOKUP($B579,Gas!$B$3:$E$2506,2)</f>
        <v>2.6850000000000001</v>
      </c>
      <c r="U579" s="20">
        <f t="shared" si="97"/>
        <v>8.4953445065176894</v>
      </c>
      <c r="V579" s="5">
        <f>VLOOKUP($B579,Gas!$B$3:$E$2506,4)</f>
        <v>0.37434618761374211</v>
      </c>
    </row>
    <row r="580" spans="1:22" x14ac:dyDescent="0.2">
      <c r="A580" s="9">
        <f t="shared" si="101"/>
        <v>27</v>
      </c>
      <c r="B580" s="1">
        <v>36598</v>
      </c>
      <c r="C580" s="2">
        <v>27.17</v>
      </c>
      <c r="D580" s="4">
        <f t="shared" si="108"/>
        <v>0.17491438714195978</v>
      </c>
      <c r="E580" s="100">
        <f t="shared" si="107"/>
        <v>1.6324212463607743</v>
      </c>
      <c r="F580" s="2"/>
      <c r="G580" s="8">
        <f t="shared" si="109"/>
        <v>0</v>
      </c>
      <c r="H580" s="8">
        <f t="shared" si="109"/>
        <v>0</v>
      </c>
      <c r="I580" s="8">
        <f t="shared" si="109"/>
        <v>2.8299999999999983</v>
      </c>
      <c r="J580" s="8">
        <f t="shared" si="109"/>
        <v>7.8299999999999983</v>
      </c>
      <c r="K580" s="8">
        <f t="shared" si="109"/>
        <v>12.829999999999998</v>
      </c>
      <c r="L580" s="8">
        <f t="shared" si="109"/>
        <v>22.83</v>
      </c>
      <c r="M580" s="8">
        <f t="shared" si="109"/>
        <v>2.1700000000000017</v>
      </c>
      <c r="N580" s="8">
        <f t="shared" si="109"/>
        <v>0</v>
      </c>
      <c r="O580" s="8">
        <f t="shared" si="109"/>
        <v>0</v>
      </c>
      <c r="P580" s="8">
        <f t="shared" si="109"/>
        <v>0</v>
      </c>
      <c r="Q580" s="8">
        <f t="shared" si="109"/>
        <v>0</v>
      </c>
      <c r="R580" s="8">
        <f t="shared" si="109"/>
        <v>0</v>
      </c>
      <c r="S580" s="21">
        <f t="shared" ref="S580:S643" si="110">A580</f>
        <v>27</v>
      </c>
      <c r="T580" s="19">
        <f>VLOOKUP($B580,Gas!$B$3:$E$2506,2)</f>
        <v>2.76</v>
      </c>
      <c r="U580" s="20">
        <f t="shared" ref="U580:U643" si="111">C580/T580</f>
        <v>9.8442028985507264</v>
      </c>
      <c r="V580" s="5">
        <f>VLOOKUP($B580,Gas!$B$3:$E$2506,4)</f>
        <v>0.31421481976955301</v>
      </c>
    </row>
    <row r="581" spans="1:22" x14ac:dyDescent="0.2">
      <c r="A581" s="9">
        <f t="shared" si="101"/>
        <v>27</v>
      </c>
      <c r="B581" s="1">
        <v>36599</v>
      </c>
      <c r="C581" s="2">
        <v>27.19</v>
      </c>
      <c r="D581" s="4">
        <f t="shared" si="108"/>
        <v>7.3583520612295985E-4</v>
      </c>
      <c r="E581" s="100">
        <f t="shared" si="107"/>
        <v>1.6404354587993495</v>
      </c>
      <c r="F581" s="2"/>
      <c r="G581" s="8">
        <f t="shared" si="109"/>
        <v>0</v>
      </c>
      <c r="H581" s="8">
        <f t="shared" si="109"/>
        <v>0</v>
      </c>
      <c r="I581" s="8">
        <f t="shared" si="109"/>
        <v>2.8099999999999987</v>
      </c>
      <c r="J581" s="8">
        <f t="shared" si="109"/>
        <v>7.8099999999999987</v>
      </c>
      <c r="K581" s="8">
        <f t="shared" si="109"/>
        <v>12.809999999999999</v>
      </c>
      <c r="L581" s="8">
        <f t="shared" si="109"/>
        <v>22.81</v>
      </c>
      <c r="M581" s="8">
        <f t="shared" si="109"/>
        <v>2.1900000000000013</v>
      </c>
      <c r="N581" s="8">
        <f t="shared" si="109"/>
        <v>0</v>
      </c>
      <c r="O581" s="8">
        <f t="shared" si="109"/>
        <v>0</v>
      </c>
      <c r="P581" s="8">
        <f t="shared" si="109"/>
        <v>0</v>
      </c>
      <c r="Q581" s="8">
        <f t="shared" si="109"/>
        <v>0</v>
      </c>
      <c r="R581" s="8">
        <f t="shared" si="109"/>
        <v>0</v>
      </c>
      <c r="S581" s="21">
        <f t="shared" si="110"/>
        <v>27</v>
      </c>
      <c r="T581" s="19">
        <f>VLOOKUP($B581,Gas!$B$3:$E$2506,2)</f>
        <v>2.8</v>
      </c>
      <c r="U581" s="20">
        <f t="shared" si="111"/>
        <v>9.7107142857142872</v>
      </c>
      <c r="V581" s="5">
        <f>VLOOKUP($B581,Gas!$B$3:$E$2506,4)</f>
        <v>0.27400875681162185</v>
      </c>
    </row>
    <row r="582" spans="1:22" x14ac:dyDescent="0.2">
      <c r="A582" s="9">
        <f t="shared" si="101"/>
        <v>27</v>
      </c>
      <c r="B582" s="1">
        <v>36600</v>
      </c>
      <c r="C582" s="2">
        <v>24.63</v>
      </c>
      <c r="D582" s="4">
        <f t="shared" si="108"/>
        <v>-9.888404651193286E-2</v>
      </c>
      <c r="E582" s="100">
        <f t="shared" si="107"/>
        <v>1.7411958259644598</v>
      </c>
      <c r="F582" s="2"/>
      <c r="G582" s="8">
        <f t="shared" si="109"/>
        <v>0</v>
      </c>
      <c r="H582" s="8">
        <f t="shared" si="109"/>
        <v>0.37000000000000099</v>
      </c>
      <c r="I582" s="8">
        <f t="shared" si="109"/>
        <v>5.370000000000001</v>
      </c>
      <c r="J582" s="8">
        <f t="shared" si="109"/>
        <v>10.370000000000001</v>
      </c>
      <c r="K582" s="8">
        <f t="shared" si="109"/>
        <v>15.370000000000001</v>
      </c>
      <c r="L582" s="8">
        <f t="shared" si="109"/>
        <v>25.37</v>
      </c>
      <c r="M582" s="8">
        <f t="shared" si="109"/>
        <v>0</v>
      </c>
      <c r="N582" s="8">
        <f t="shared" si="109"/>
        <v>0</v>
      </c>
      <c r="O582" s="8">
        <f t="shared" si="109"/>
        <v>0</v>
      </c>
      <c r="P582" s="8">
        <f t="shared" si="109"/>
        <v>0</v>
      </c>
      <c r="Q582" s="8">
        <f t="shared" si="109"/>
        <v>0</v>
      </c>
      <c r="R582" s="8">
        <f t="shared" si="109"/>
        <v>0</v>
      </c>
      <c r="S582" s="21">
        <f t="shared" si="110"/>
        <v>27</v>
      </c>
      <c r="T582" s="19">
        <f>VLOOKUP($B582,Gas!$B$3:$E$2506,2)</f>
        <v>2.83</v>
      </c>
      <c r="U582" s="20">
        <f t="shared" si="111"/>
        <v>8.7031802120141339</v>
      </c>
      <c r="V582" s="5">
        <f>VLOOKUP($B582,Gas!$B$3:$E$2506,4)</f>
        <v>0.27727133592983261</v>
      </c>
    </row>
    <row r="583" spans="1:22" x14ac:dyDescent="0.2">
      <c r="A583" s="9">
        <f t="shared" si="101"/>
        <v>27</v>
      </c>
      <c r="B583" s="1">
        <v>36601</v>
      </c>
      <c r="C583" s="2">
        <v>23.26</v>
      </c>
      <c r="D583" s="4">
        <f t="shared" si="108"/>
        <v>-5.7230065041928076E-2</v>
      </c>
      <c r="E583" s="100">
        <f t="shared" si="107"/>
        <v>1.7424200775456031</v>
      </c>
      <c r="F583" s="2"/>
      <c r="G583" s="8">
        <f t="shared" si="109"/>
        <v>0</v>
      </c>
      <c r="H583" s="8">
        <f t="shared" si="109"/>
        <v>1.7399999999999984</v>
      </c>
      <c r="I583" s="8">
        <f t="shared" si="109"/>
        <v>6.7399999999999984</v>
      </c>
      <c r="J583" s="8">
        <f t="shared" si="109"/>
        <v>11.739999999999998</v>
      </c>
      <c r="K583" s="8">
        <f t="shared" si="109"/>
        <v>16.739999999999998</v>
      </c>
      <c r="L583" s="8">
        <f t="shared" si="109"/>
        <v>26.74</v>
      </c>
      <c r="M583" s="8">
        <f t="shared" si="109"/>
        <v>0</v>
      </c>
      <c r="N583" s="8">
        <f t="shared" si="109"/>
        <v>0</v>
      </c>
      <c r="O583" s="8">
        <f t="shared" si="109"/>
        <v>0</v>
      </c>
      <c r="P583" s="8">
        <f t="shared" si="109"/>
        <v>0</v>
      </c>
      <c r="Q583" s="8">
        <f t="shared" si="109"/>
        <v>0</v>
      </c>
      <c r="R583" s="8">
        <f t="shared" si="109"/>
        <v>0</v>
      </c>
      <c r="S583" s="21">
        <f t="shared" si="110"/>
        <v>27</v>
      </c>
      <c r="T583" s="19">
        <f>VLOOKUP($B583,Gas!$B$3:$E$2506,2)</f>
        <v>2.76</v>
      </c>
      <c r="U583" s="20">
        <f t="shared" si="111"/>
        <v>8.4275362318840585</v>
      </c>
      <c r="V583" s="5">
        <f>VLOOKUP($B583,Gas!$B$3:$E$2506,4)</f>
        <v>0.32780600289478301</v>
      </c>
    </row>
    <row r="584" spans="1:22" x14ac:dyDescent="0.2">
      <c r="A584" s="9">
        <f t="shared" si="101"/>
        <v>27</v>
      </c>
      <c r="B584" s="1">
        <v>36602</v>
      </c>
      <c r="C584" s="2">
        <v>26.44</v>
      </c>
      <c r="D584" s="4">
        <f t="shared" si="108"/>
        <v>0.12814286789296714</v>
      </c>
      <c r="E584" s="100">
        <f t="shared" si="107"/>
        <v>1.7914705341592474</v>
      </c>
      <c r="F584" s="2"/>
      <c r="G584" s="8">
        <f t="shared" ref="G584:R599" si="112">IF(G$1="P",MAX(0,G$2-$C584),IF(G$1="C",MAX(0,$C584-G$2)))</f>
        <v>0</v>
      </c>
      <c r="H584" s="8">
        <f t="shared" si="112"/>
        <v>0</v>
      </c>
      <c r="I584" s="8">
        <f t="shared" si="112"/>
        <v>3.5599999999999987</v>
      </c>
      <c r="J584" s="8">
        <f t="shared" si="112"/>
        <v>8.5599999999999987</v>
      </c>
      <c r="K584" s="8">
        <f t="shared" si="112"/>
        <v>13.559999999999999</v>
      </c>
      <c r="L584" s="8">
        <f t="shared" si="112"/>
        <v>23.56</v>
      </c>
      <c r="M584" s="8">
        <f t="shared" si="109"/>
        <v>1.4400000000000013</v>
      </c>
      <c r="N584" s="8">
        <f t="shared" si="112"/>
        <v>0</v>
      </c>
      <c r="O584" s="8">
        <f t="shared" si="112"/>
        <v>0</v>
      </c>
      <c r="P584" s="8">
        <f t="shared" si="112"/>
        <v>0</v>
      </c>
      <c r="Q584" s="8">
        <f t="shared" si="112"/>
        <v>0</v>
      </c>
      <c r="R584" s="8">
        <f t="shared" si="112"/>
        <v>0</v>
      </c>
      <c r="S584" s="21">
        <f t="shared" si="110"/>
        <v>27</v>
      </c>
      <c r="T584" s="19">
        <f>VLOOKUP($B584,Gas!$B$3:$E$2506,2)</f>
        <v>2.835</v>
      </c>
      <c r="U584" s="20">
        <f t="shared" si="111"/>
        <v>9.3262786596119938</v>
      </c>
      <c r="V584" s="5">
        <f>VLOOKUP($B584,Gas!$B$3:$E$2506,4)</f>
        <v>0.35742079446732672</v>
      </c>
    </row>
    <row r="585" spans="1:22" x14ac:dyDescent="0.2">
      <c r="A585" s="9">
        <f t="shared" si="101"/>
        <v>27</v>
      </c>
      <c r="B585" s="1">
        <v>36605</v>
      </c>
      <c r="C585" s="2">
        <v>23.47</v>
      </c>
      <c r="D585" s="4">
        <f t="shared" si="108"/>
        <v>-0.11915500512055351</v>
      </c>
      <c r="E585" s="100">
        <f t="shared" si="107"/>
        <v>1.8231921502912065</v>
      </c>
      <c r="F585" s="2"/>
      <c r="G585" s="8">
        <f t="shared" si="112"/>
        <v>0</v>
      </c>
      <c r="H585" s="8">
        <f t="shared" si="112"/>
        <v>1.5300000000000011</v>
      </c>
      <c r="I585" s="8">
        <f t="shared" si="112"/>
        <v>6.5300000000000011</v>
      </c>
      <c r="J585" s="8">
        <f t="shared" si="112"/>
        <v>11.530000000000001</v>
      </c>
      <c r="K585" s="8">
        <f t="shared" si="112"/>
        <v>16.53</v>
      </c>
      <c r="L585" s="8">
        <f t="shared" si="112"/>
        <v>26.53</v>
      </c>
      <c r="M585" s="8">
        <f t="shared" si="109"/>
        <v>0</v>
      </c>
      <c r="N585" s="8">
        <f t="shared" si="112"/>
        <v>0</v>
      </c>
      <c r="O585" s="8">
        <f t="shared" si="112"/>
        <v>0</v>
      </c>
      <c r="P585" s="8">
        <f t="shared" si="112"/>
        <v>0</v>
      </c>
      <c r="Q585" s="8">
        <f t="shared" si="112"/>
        <v>0</v>
      </c>
      <c r="R585" s="8">
        <f t="shared" si="112"/>
        <v>0</v>
      </c>
      <c r="S585" s="21">
        <f t="shared" si="110"/>
        <v>27</v>
      </c>
      <c r="T585" s="19">
        <f>VLOOKUP($B585,Gas!$B$3:$E$2506,2)</f>
        <v>2.8149999999999999</v>
      </c>
      <c r="U585" s="20">
        <f t="shared" si="111"/>
        <v>8.337477797513321</v>
      </c>
      <c r="V585" s="5">
        <f>VLOOKUP($B585,Gas!$B$3:$E$2506,4)</f>
        <v>0.30223239902869958</v>
      </c>
    </row>
    <row r="586" spans="1:22" x14ac:dyDescent="0.2">
      <c r="A586" s="9">
        <f t="shared" si="101"/>
        <v>27</v>
      </c>
      <c r="B586" s="1">
        <v>36606</v>
      </c>
      <c r="C586" s="2">
        <v>23.41</v>
      </c>
      <c r="D586" s="4">
        <f t="shared" si="108"/>
        <v>-2.5597283601127329E-3</v>
      </c>
      <c r="E586" s="100">
        <f t="shared" si="107"/>
        <v>1.5971141014211425</v>
      </c>
      <c r="F586" s="2"/>
      <c r="G586" s="8">
        <f t="shared" si="112"/>
        <v>0</v>
      </c>
      <c r="H586" s="8">
        <f t="shared" si="112"/>
        <v>1.5899999999999999</v>
      </c>
      <c r="I586" s="8">
        <f t="shared" si="112"/>
        <v>6.59</v>
      </c>
      <c r="J586" s="8">
        <f t="shared" si="112"/>
        <v>11.59</v>
      </c>
      <c r="K586" s="8">
        <f t="shared" si="112"/>
        <v>16.59</v>
      </c>
      <c r="L586" s="8">
        <f t="shared" si="112"/>
        <v>26.59</v>
      </c>
      <c r="M586" s="8">
        <f t="shared" si="109"/>
        <v>0</v>
      </c>
      <c r="N586" s="8">
        <f t="shared" si="112"/>
        <v>0</v>
      </c>
      <c r="O586" s="8">
        <f t="shared" si="112"/>
        <v>0</v>
      </c>
      <c r="P586" s="8">
        <f t="shared" si="112"/>
        <v>0</v>
      </c>
      <c r="Q586" s="8">
        <f t="shared" si="112"/>
        <v>0</v>
      </c>
      <c r="R586" s="8">
        <f t="shared" si="112"/>
        <v>0</v>
      </c>
      <c r="S586" s="21">
        <f t="shared" si="110"/>
        <v>27</v>
      </c>
      <c r="T586" s="19">
        <f>VLOOKUP($B586,Gas!$B$3:$E$2506,2)</f>
        <v>2.7349999999999999</v>
      </c>
      <c r="U586" s="20">
        <f t="shared" si="111"/>
        <v>8.5594149908592332</v>
      </c>
      <c r="V586" s="5">
        <f>VLOOKUP($B586,Gas!$B$3:$E$2506,4)</f>
        <v>0.32094204455082481</v>
      </c>
    </row>
    <row r="587" spans="1:22" x14ac:dyDescent="0.2">
      <c r="A587" s="9">
        <f t="shared" si="101"/>
        <v>27</v>
      </c>
      <c r="B587" s="1">
        <v>36607</v>
      </c>
      <c r="C587" s="2">
        <v>26.68</v>
      </c>
      <c r="D587" s="4">
        <f t="shared" si="108"/>
        <v>0.13075093954460357</v>
      </c>
      <c r="E587" s="100">
        <f t="shared" si="107"/>
        <v>1.6782388662950447</v>
      </c>
      <c r="F587" s="2"/>
      <c r="G587" s="8">
        <f t="shared" si="112"/>
        <v>0</v>
      </c>
      <c r="H587" s="8">
        <f t="shared" si="112"/>
        <v>0</v>
      </c>
      <c r="I587" s="8">
        <f t="shared" si="112"/>
        <v>3.3200000000000003</v>
      </c>
      <c r="J587" s="8">
        <f t="shared" si="112"/>
        <v>8.32</v>
      </c>
      <c r="K587" s="8">
        <f t="shared" si="112"/>
        <v>13.32</v>
      </c>
      <c r="L587" s="8">
        <f t="shared" si="112"/>
        <v>23.32</v>
      </c>
      <c r="M587" s="8">
        <f t="shared" si="109"/>
        <v>1.6799999999999997</v>
      </c>
      <c r="N587" s="8">
        <f t="shared" si="112"/>
        <v>0</v>
      </c>
      <c r="O587" s="8">
        <f t="shared" si="112"/>
        <v>0</v>
      </c>
      <c r="P587" s="8">
        <f t="shared" si="112"/>
        <v>0</v>
      </c>
      <c r="Q587" s="8">
        <f t="shared" si="112"/>
        <v>0</v>
      </c>
      <c r="R587" s="8">
        <f t="shared" si="112"/>
        <v>0</v>
      </c>
      <c r="S587" s="21">
        <f t="shared" si="110"/>
        <v>27</v>
      </c>
      <c r="T587" s="19">
        <f>VLOOKUP($B587,Gas!$B$3:$E$2506,2)</f>
        <v>2.7450000000000001</v>
      </c>
      <c r="U587" s="20">
        <f t="shared" si="111"/>
        <v>9.7194899817850633</v>
      </c>
      <c r="V587" s="5">
        <f>VLOOKUP($B587,Gas!$B$3:$E$2506,4)</f>
        <v>0.32211695481987018</v>
      </c>
    </row>
    <row r="588" spans="1:22" x14ac:dyDescent="0.2">
      <c r="A588" s="9">
        <f t="shared" si="101"/>
        <v>27</v>
      </c>
      <c r="B588" s="1">
        <v>36608</v>
      </c>
      <c r="C588" s="2">
        <v>24.09</v>
      </c>
      <c r="D588" s="4">
        <f t="shared" si="108"/>
        <v>-0.10211740442064297</v>
      </c>
      <c r="E588" s="100">
        <f t="shared" si="107"/>
        <v>1.7499558902463823</v>
      </c>
      <c r="F588" s="2"/>
      <c r="G588" s="8">
        <f t="shared" si="112"/>
        <v>0</v>
      </c>
      <c r="H588" s="8">
        <f t="shared" si="112"/>
        <v>0.91000000000000014</v>
      </c>
      <c r="I588" s="8">
        <f t="shared" si="112"/>
        <v>5.91</v>
      </c>
      <c r="J588" s="8">
        <f t="shared" si="112"/>
        <v>10.91</v>
      </c>
      <c r="K588" s="8">
        <f t="shared" si="112"/>
        <v>15.91</v>
      </c>
      <c r="L588" s="8">
        <f t="shared" si="112"/>
        <v>25.91</v>
      </c>
      <c r="M588" s="8">
        <f t="shared" si="109"/>
        <v>0</v>
      </c>
      <c r="N588" s="8">
        <f t="shared" si="112"/>
        <v>0</v>
      </c>
      <c r="O588" s="8">
        <f t="shared" si="112"/>
        <v>0</v>
      </c>
      <c r="P588" s="8">
        <f t="shared" si="112"/>
        <v>0</v>
      </c>
      <c r="Q588" s="8">
        <f t="shared" si="112"/>
        <v>0</v>
      </c>
      <c r="R588" s="8">
        <f t="shared" si="112"/>
        <v>0</v>
      </c>
      <c r="S588" s="21">
        <f t="shared" si="110"/>
        <v>27</v>
      </c>
      <c r="T588" s="19">
        <f>VLOOKUP($B588,Gas!$B$3:$E$2506,2)</f>
        <v>2.7850000000000001</v>
      </c>
      <c r="U588" s="20">
        <f t="shared" si="111"/>
        <v>8.649910233393177</v>
      </c>
      <c r="V588" s="5">
        <f>VLOOKUP($B588,Gas!$B$3:$E$2506,4)</f>
        <v>0.33472051091483934</v>
      </c>
    </row>
    <row r="589" spans="1:22" x14ac:dyDescent="0.2">
      <c r="A589" s="9">
        <f t="shared" si="101"/>
        <v>27</v>
      </c>
      <c r="B589" s="1">
        <v>36609</v>
      </c>
      <c r="C589" s="2">
        <v>26.42</v>
      </c>
      <c r="D589" s="4">
        <f t="shared" si="108"/>
        <v>9.2324482467399341E-2</v>
      </c>
      <c r="E589" s="100">
        <f t="shared" si="107"/>
        <v>1.7333569608812738</v>
      </c>
      <c r="F589" s="2"/>
      <c r="G589" s="8">
        <f t="shared" si="112"/>
        <v>0</v>
      </c>
      <c r="H589" s="8">
        <f t="shared" si="112"/>
        <v>0</v>
      </c>
      <c r="I589" s="8">
        <f t="shared" si="112"/>
        <v>3.5799999999999983</v>
      </c>
      <c r="J589" s="8">
        <f t="shared" si="112"/>
        <v>8.5799999999999983</v>
      </c>
      <c r="K589" s="8">
        <f t="shared" si="112"/>
        <v>13.579999999999998</v>
      </c>
      <c r="L589" s="8">
        <f t="shared" si="112"/>
        <v>23.58</v>
      </c>
      <c r="M589" s="8">
        <f t="shared" si="109"/>
        <v>1.4200000000000017</v>
      </c>
      <c r="N589" s="8">
        <f t="shared" si="112"/>
        <v>0</v>
      </c>
      <c r="O589" s="8">
        <f t="shared" si="112"/>
        <v>0</v>
      </c>
      <c r="P589" s="8">
        <f t="shared" si="112"/>
        <v>0</v>
      </c>
      <c r="Q589" s="8">
        <f t="shared" si="112"/>
        <v>0</v>
      </c>
      <c r="R589" s="8">
        <f t="shared" si="112"/>
        <v>0</v>
      </c>
      <c r="S589" s="21">
        <f t="shared" si="110"/>
        <v>27</v>
      </c>
      <c r="T589" s="19">
        <f>VLOOKUP($B589,Gas!$B$3:$E$2506,2)</f>
        <v>2.75</v>
      </c>
      <c r="U589" s="20">
        <f t="shared" si="111"/>
        <v>9.6072727272727274</v>
      </c>
      <c r="V589" s="5">
        <f>VLOOKUP($B589,Gas!$B$3:$E$2506,4)</f>
        <v>0.33036511223398518</v>
      </c>
    </row>
    <row r="590" spans="1:22" x14ac:dyDescent="0.2">
      <c r="A590" s="9">
        <f t="shared" si="101"/>
        <v>27</v>
      </c>
      <c r="B590" s="1">
        <v>36612</v>
      </c>
      <c r="C590" s="2">
        <v>25.96</v>
      </c>
      <c r="D590" s="4">
        <f t="shared" si="108"/>
        <v>-1.7564407258290071E-2</v>
      </c>
      <c r="E590" s="100">
        <f t="shared" si="107"/>
        <v>1.4891038476264218</v>
      </c>
      <c r="F590" s="2"/>
      <c r="G590" s="8">
        <f t="shared" si="112"/>
        <v>0</v>
      </c>
      <c r="H590" s="8">
        <f t="shared" si="112"/>
        <v>0</v>
      </c>
      <c r="I590" s="8">
        <f t="shared" si="112"/>
        <v>4.0399999999999991</v>
      </c>
      <c r="J590" s="8">
        <f t="shared" si="112"/>
        <v>9.0399999999999991</v>
      </c>
      <c r="K590" s="8">
        <f t="shared" si="112"/>
        <v>14.04</v>
      </c>
      <c r="L590" s="8">
        <f t="shared" si="112"/>
        <v>24.04</v>
      </c>
      <c r="M590" s="8">
        <f t="shared" si="112"/>
        <v>0.96000000000000085</v>
      </c>
      <c r="N590" s="8">
        <f t="shared" si="112"/>
        <v>0</v>
      </c>
      <c r="O590" s="8">
        <f t="shared" si="112"/>
        <v>0</v>
      </c>
      <c r="P590" s="8">
        <f t="shared" si="112"/>
        <v>0</v>
      </c>
      <c r="Q590" s="8">
        <f t="shared" si="112"/>
        <v>0</v>
      </c>
      <c r="R590" s="8">
        <f t="shared" si="112"/>
        <v>0</v>
      </c>
      <c r="S590" s="21">
        <f t="shared" si="110"/>
        <v>27</v>
      </c>
      <c r="T590" s="19">
        <f>VLOOKUP($B590,Gas!$B$3:$E$2506,2)</f>
        <v>2.8149999999999999</v>
      </c>
      <c r="U590" s="20">
        <f t="shared" si="111"/>
        <v>9.2220248667850804</v>
      </c>
      <c r="V590" s="5">
        <f>VLOOKUP($B590,Gas!$B$3:$E$2506,4)</f>
        <v>0.27053257922475932</v>
      </c>
    </row>
    <row r="591" spans="1:22" x14ac:dyDescent="0.2">
      <c r="A591" s="9">
        <f t="shared" si="101"/>
        <v>27</v>
      </c>
      <c r="B591" s="1">
        <v>36613</v>
      </c>
      <c r="C591" s="2">
        <v>28.47</v>
      </c>
      <c r="D591" s="4">
        <f t="shared" si="108"/>
        <v>9.2294009454056886E-2</v>
      </c>
      <c r="E591" s="100">
        <f t="shared" si="107"/>
        <v>1.5664987237713264</v>
      </c>
      <c r="F591" s="2"/>
      <c r="G591" s="8">
        <f t="shared" si="112"/>
        <v>0</v>
      </c>
      <c r="H591" s="8">
        <f t="shared" si="112"/>
        <v>0</v>
      </c>
      <c r="I591" s="8">
        <f t="shared" si="112"/>
        <v>1.5300000000000011</v>
      </c>
      <c r="J591" s="8">
        <f t="shared" si="112"/>
        <v>6.5300000000000011</v>
      </c>
      <c r="K591" s="8">
        <f t="shared" si="112"/>
        <v>11.530000000000001</v>
      </c>
      <c r="L591" s="8">
        <f t="shared" si="112"/>
        <v>21.53</v>
      </c>
      <c r="M591" s="8">
        <f t="shared" si="112"/>
        <v>3.4699999999999989</v>
      </c>
      <c r="N591" s="8">
        <f t="shared" si="112"/>
        <v>0</v>
      </c>
      <c r="O591" s="8">
        <f t="shared" si="112"/>
        <v>0</v>
      </c>
      <c r="P591" s="8">
        <f t="shared" si="112"/>
        <v>0</v>
      </c>
      <c r="Q591" s="8">
        <f t="shared" si="112"/>
        <v>0</v>
      </c>
      <c r="R591" s="8">
        <f t="shared" si="112"/>
        <v>0</v>
      </c>
      <c r="S591" s="21">
        <f t="shared" si="110"/>
        <v>27</v>
      </c>
      <c r="T591" s="19">
        <f>VLOOKUP($B591,Gas!$B$3:$E$2506,2)</f>
        <v>2.8149999999999999</v>
      </c>
      <c r="U591" s="20">
        <f t="shared" si="111"/>
        <v>10.11367673179396</v>
      </c>
      <c r="V591" s="5">
        <f>VLOOKUP($B591,Gas!$B$3:$E$2506,4)</f>
        <v>0.26712998799690291</v>
      </c>
    </row>
    <row r="592" spans="1:22" x14ac:dyDescent="0.2">
      <c r="A592" s="9">
        <f t="shared" si="101"/>
        <v>27</v>
      </c>
      <c r="B592" s="1">
        <v>36614</v>
      </c>
      <c r="C592" s="2">
        <v>29.38</v>
      </c>
      <c r="D592" s="4">
        <f t="shared" si="108"/>
        <v>3.1463269455785106E-2</v>
      </c>
      <c r="E592" s="100">
        <f t="shared" si="107"/>
        <v>1.4592107771674827</v>
      </c>
      <c r="F592" s="2"/>
      <c r="G592" s="8">
        <f t="shared" si="112"/>
        <v>0</v>
      </c>
      <c r="H592" s="8">
        <f t="shared" si="112"/>
        <v>0</v>
      </c>
      <c r="I592" s="8">
        <f t="shared" si="112"/>
        <v>0.62000000000000099</v>
      </c>
      <c r="J592" s="8">
        <f t="shared" si="112"/>
        <v>5.620000000000001</v>
      </c>
      <c r="K592" s="8">
        <f t="shared" si="112"/>
        <v>10.620000000000001</v>
      </c>
      <c r="L592" s="8">
        <f t="shared" si="112"/>
        <v>20.62</v>
      </c>
      <c r="M592" s="8">
        <f t="shared" si="112"/>
        <v>4.379999999999999</v>
      </c>
      <c r="N592" s="8">
        <f t="shared" si="112"/>
        <v>0</v>
      </c>
      <c r="O592" s="8">
        <f t="shared" si="112"/>
        <v>0</v>
      </c>
      <c r="P592" s="8">
        <f t="shared" si="112"/>
        <v>0</v>
      </c>
      <c r="Q592" s="8">
        <f t="shared" si="112"/>
        <v>0</v>
      </c>
      <c r="R592" s="8">
        <f t="shared" si="112"/>
        <v>0</v>
      </c>
      <c r="S592" s="21">
        <f t="shared" si="110"/>
        <v>27</v>
      </c>
      <c r="T592" s="19">
        <f>VLOOKUP($B592,Gas!$B$3:$E$2506,2)</f>
        <v>2.9249999999999998</v>
      </c>
      <c r="U592" s="20">
        <f t="shared" si="111"/>
        <v>10.044444444444444</v>
      </c>
      <c r="V592" s="5">
        <f>VLOOKUP($B592,Gas!$B$3:$E$2506,4)</f>
        <v>0.35353929730167716</v>
      </c>
    </row>
    <row r="593" spans="1:22" x14ac:dyDescent="0.2">
      <c r="A593" s="9">
        <f t="shared" si="101"/>
        <v>27</v>
      </c>
      <c r="B593" s="1">
        <v>36615</v>
      </c>
      <c r="C593" s="2">
        <v>27.2</v>
      </c>
      <c r="D593" s="4">
        <f t="shared" si="108"/>
        <v>-7.7097197443779603E-2</v>
      </c>
      <c r="E593" s="100">
        <f t="shared" si="107"/>
        <v>1.4905684612403245</v>
      </c>
      <c r="F593" s="2"/>
      <c r="G593" s="8">
        <f t="shared" si="112"/>
        <v>0</v>
      </c>
      <c r="H593" s="8">
        <f t="shared" si="112"/>
        <v>0</v>
      </c>
      <c r="I593" s="8">
        <f t="shared" si="112"/>
        <v>2.8000000000000007</v>
      </c>
      <c r="J593" s="8">
        <f t="shared" si="112"/>
        <v>7.8000000000000007</v>
      </c>
      <c r="K593" s="8">
        <f t="shared" si="112"/>
        <v>12.8</v>
      </c>
      <c r="L593" s="8">
        <f t="shared" si="112"/>
        <v>22.8</v>
      </c>
      <c r="M593" s="8">
        <f t="shared" si="112"/>
        <v>2.1999999999999993</v>
      </c>
      <c r="N593" s="8">
        <f t="shared" si="112"/>
        <v>0</v>
      </c>
      <c r="O593" s="8">
        <f t="shared" si="112"/>
        <v>0</v>
      </c>
      <c r="P593" s="8">
        <f t="shared" si="112"/>
        <v>0</v>
      </c>
      <c r="Q593" s="8">
        <f t="shared" si="112"/>
        <v>0</v>
      </c>
      <c r="R593" s="8">
        <f t="shared" si="112"/>
        <v>0</v>
      </c>
      <c r="S593" s="21">
        <f t="shared" si="110"/>
        <v>27</v>
      </c>
      <c r="T593" s="19">
        <f>VLOOKUP($B593,Gas!$B$3:$E$2506,2)</f>
        <v>2.92</v>
      </c>
      <c r="U593" s="20">
        <f t="shared" si="111"/>
        <v>9.3150684931506849</v>
      </c>
      <c r="V593" s="5">
        <f>VLOOKUP($B593,Gas!$B$3:$E$2506,4)</f>
        <v>0.35444154518599569</v>
      </c>
    </row>
    <row r="594" spans="1:22" x14ac:dyDescent="0.2">
      <c r="A594" s="9">
        <f t="shared" si="101"/>
        <v>27</v>
      </c>
      <c r="B594" s="1">
        <v>36616</v>
      </c>
      <c r="C594" s="2">
        <v>23.78</v>
      </c>
      <c r="D594" s="4">
        <f t="shared" si="108"/>
        <v>-0.13437208203931572</v>
      </c>
      <c r="E594" s="100">
        <f t="shared" si="107"/>
        <v>1.5178952153831409</v>
      </c>
      <c r="F594" s="2"/>
      <c r="G594" s="8">
        <f t="shared" ref="G594:R609" si="113">IF(G$1="P",MAX(0,G$2-$C594),IF(G$1="C",MAX(0,$C594-G$2)))</f>
        <v>0</v>
      </c>
      <c r="H594" s="8">
        <f t="shared" si="113"/>
        <v>1.2199999999999989</v>
      </c>
      <c r="I594" s="8">
        <f t="shared" si="113"/>
        <v>6.2199999999999989</v>
      </c>
      <c r="J594" s="8">
        <f t="shared" si="113"/>
        <v>11.219999999999999</v>
      </c>
      <c r="K594" s="8">
        <f t="shared" si="113"/>
        <v>16.22</v>
      </c>
      <c r="L594" s="8">
        <f t="shared" si="113"/>
        <v>26.22</v>
      </c>
      <c r="M594" s="8">
        <f t="shared" si="112"/>
        <v>0</v>
      </c>
      <c r="N594" s="8">
        <f t="shared" si="113"/>
        <v>0</v>
      </c>
      <c r="O594" s="8">
        <f t="shared" si="113"/>
        <v>0</v>
      </c>
      <c r="P594" s="8">
        <f t="shared" si="113"/>
        <v>0</v>
      </c>
      <c r="Q594" s="8">
        <f t="shared" si="113"/>
        <v>0</v>
      </c>
      <c r="R594" s="8">
        <f t="shared" si="113"/>
        <v>0</v>
      </c>
      <c r="S594" s="21">
        <f t="shared" si="110"/>
        <v>27</v>
      </c>
      <c r="T594" s="19">
        <f>VLOOKUP($B594,Gas!$B$3:$E$2506,2)</f>
        <v>2.83</v>
      </c>
      <c r="U594" s="20">
        <f t="shared" si="111"/>
        <v>8.4028268551236742</v>
      </c>
      <c r="V594" s="5">
        <f>VLOOKUP($B594,Gas!$B$3:$E$2506,4)</f>
        <v>0.36383841839784598</v>
      </c>
    </row>
    <row r="595" spans="1:22" x14ac:dyDescent="0.2">
      <c r="A595" s="9">
        <f t="shared" si="101"/>
        <v>28</v>
      </c>
      <c r="B595" s="1">
        <v>36619</v>
      </c>
      <c r="C595" s="2">
        <v>26.1</v>
      </c>
      <c r="D595" s="4">
        <f t="shared" si="108"/>
        <v>9.3090423066012035E-2</v>
      </c>
      <c r="E595" s="100">
        <f t="shared" si="107"/>
        <v>1.4663666402192816</v>
      </c>
      <c r="F595" s="2"/>
      <c r="G595" s="8">
        <f t="shared" si="113"/>
        <v>0</v>
      </c>
      <c r="H595" s="8">
        <f t="shared" si="113"/>
        <v>0</v>
      </c>
      <c r="I595" s="8">
        <f t="shared" si="113"/>
        <v>3.8999999999999986</v>
      </c>
      <c r="J595" s="8">
        <f t="shared" si="113"/>
        <v>8.8999999999999986</v>
      </c>
      <c r="K595" s="8">
        <f t="shared" si="113"/>
        <v>13.899999999999999</v>
      </c>
      <c r="L595" s="8">
        <f t="shared" si="113"/>
        <v>23.9</v>
      </c>
      <c r="M595" s="8">
        <f t="shared" si="112"/>
        <v>1.1000000000000014</v>
      </c>
      <c r="N595" s="8">
        <f t="shared" si="113"/>
        <v>0</v>
      </c>
      <c r="O595" s="8">
        <f t="shared" si="113"/>
        <v>0</v>
      </c>
      <c r="P595" s="8">
        <f t="shared" si="113"/>
        <v>0</v>
      </c>
      <c r="Q595" s="8">
        <f t="shared" si="113"/>
        <v>0</v>
      </c>
      <c r="R595" s="8">
        <f t="shared" si="113"/>
        <v>0</v>
      </c>
      <c r="S595" s="21">
        <f t="shared" si="110"/>
        <v>28</v>
      </c>
      <c r="T595" s="19">
        <f>VLOOKUP($B595,Gas!$B$3:$E$2506,2)</f>
        <v>2.875</v>
      </c>
      <c r="U595" s="20">
        <f t="shared" si="111"/>
        <v>9.0782608695652183</v>
      </c>
      <c r="V595" s="5">
        <f>VLOOKUP($B595,Gas!$B$3:$E$2506,4)</f>
        <v>0.35167027277137919</v>
      </c>
    </row>
    <row r="596" spans="1:22" x14ac:dyDescent="0.2">
      <c r="A596" s="9">
        <f t="shared" si="101"/>
        <v>28</v>
      </c>
      <c r="B596" s="1">
        <v>36620</v>
      </c>
      <c r="C596" s="2">
        <v>27.18</v>
      </c>
      <c r="D596" s="4">
        <f t="shared" si="108"/>
        <v>4.0546094394349794E-2</v>
      </c>
      <c r="E596" s="100">
        <f t="shared" si="107"/>
        <v>1.4714341932223722</v>
      </c>
      <c r="F596" s="2"/>
      <c r="G596" s="8">
        <f t="shared" si="113"/>
        <v>0</v>
      </c>
      <c r="H596" s="8">
        <f t="shared" si="113"/>
        <v>0</v>
      </c>
      <c r="I596" s="8">
        <f t="shared" si="113"/>
        <v>2.8200000000000003</v>
      </c>
      <c r="J596" s="8">
        <f t="shared" si="113"/>
        <v>7.82</v>
      </c>
      <c r="K596" s="8">
        <f t="shared" si="113"/>
        <v>12.82</v>
      </c>
      <c r="L596" s="8">
        <f t="shared" si="113"/>
        <v>22.82</v>
      </c>
      <c r="M596" s="8">
        <f t="shared" si="112"/>
        <v>2.1799999999999997</v>
      </c>
      <c r="N596" s="8">
        <f t="shared" si="113"/>
        <v>0</v>
      </c>
      <c r="O596" s="8">
        <f t="shared" si="113"/>
        <v>0</v>
      </c>
      <c r="P596" s="8">
        <f t="shared" si="113"/>
        <v>0</v>
      </c>
      <c r="Q596" s="8">
        <f t="shared" si="113"/>
        <v>0</v>
      </c>
      <c r="R596" s="8">
        <f t="shared" si="113"/>
        <v>0</v>
      </c>
      <c r="S596" s="21">
        <f t="shared" si="110"/>
        <v>28</v>
      </c>
      <c r="T596" s="19">
        <f>VLOOKUP($B596,Gas!$B$3:$E$2506,2)</f>
        <v>2.915</v>
      </c>
      <c r="U596" s="20">
        <f t="shared" si="111"/>
        <v>9.324185248713551</v>
      </c>
      <c r="V596" s="5">
        <f>VLOOKUP($B596,Gas!$B$3:$E$2506,4)</f>
        <v>0.33519106017635691</v>
      </c>
    </row>
    <row r="597" spans="1:22" x14ac:dyDescent="0.2">
      <c r="A597" s="9">
        <f t="shared" si="101"/>
        <v>28</v>
      </c>
      <c r="B597" s="1">
        <v>36621</v>
      </c>
      <c r="C597" s="2">
        <v>27.28</v>
      </c>
      <c r="D597" s="4">
        <f t="shared" si="108"/>
        <v>3.6724242522637898E-3</v>
      </c>
      <c r="E597" s="100">
        <f t="shared" si="107"/>
        <v>1.323317357641804</v>
      </c>
      <c r="F597" s="2"/>
      <c r="G597" s="8">
        <f t="shared" si="113"/>
        <v>0</v>
      </c>
      <c r="H597" s="8">
        <f t="shared" si="113"/>
        <v>0</v>
      </c>
      <c r="I597" s="8">
        <f t="shared" si="113"/>
        <v>2.7199999999999989</v>
      </c>
      <c r="J597" s="8">
        <f t="shared" si="113"/>
        <v>7.7199999999999989</v>
      </c>
      <c r="K597" s="8">
        <f t="shared" si="113"/>
        <v>12.719999999999999</v>
      </c>
      <c r="L597" s="8">
        <f t="shared" si="113"/>
        <v>22.72</v>
      </c>
      <c r="M597" s="8">
        <f t="shared" si="112"/>
        <v>2.2800000000000011</v>
      </c>
      <c r="N597" s="8">
        <f t="shared" si="113"/>
        <v>0</v>
      </c>
      <c r="O597" s="8">
        <f t="shared" si="113"/>
        <v>0</v>
      </c>
      <c r="P597" s="8">
        <f t="shared" si="113"/>
        <v>0</v>
      </c>
      <c r="Q597" s="8">
        <f t="shared" si="113"/>
        <v>0</v>
      </c>
      <c r="R597" s="8">
        <f t="shared" si="113"/>
        <v>0</v>
      </c>
      <c r="S597" s="21">
        <f t="shared" si="110"/>
        <v>28</v>
      </c>
      <c r="T597" s="19">
        <f>VLOOKUP($B597,Gas!$B$3:$E$2506,2)</f>
        <v>2.87</v>
      </c>
      <c r="U597" s="20">
        <f t="shared" si="111"/>
        <v>9.505226480836237</v>
      </c>
      <c r="V597" s="5">
        <f>VLOOKUP($B597,Gas!$B$3:$E$2506,4)</f>
        <v>0.3543906058965654</v>
      </c>
    </row>
    <row r="598" spans="1:22" x14ac:dyDescent="0.2">
      <c r="A598" s="9">
        <f t="shared" si="101"/>
        <v>28</v>
      </c>
      <c r="B598" s="1">
        <v>36622</v>
      </c>
      <c r="C598" s="2">
        <v>28.22</v>
      </c>
      <c r="D598" s="4">
        <f t="shared" si="108"/>
        <v>3.3877113449406568E-2</v>
      </c>
      <c r="E598" s="100">
        <f t="shared" si="107"/>
        <v>1.1938200639815231</v>
      </c>
      <c r="F598" s="2"/>
      <c r="G598" s="8">
        <f t="shared" si="113"/>
        <v>0</v>
      </c>
      <c r="H598" s="8">
        <f t="shared" si="113"/>
        <v>0</v>
      </c>
      <c r="I598" s="8">
        <f t="shared" si="113"/>
        <v>1.7800000000000011</v>
      </c>
      <c r="J598" s="8">
        <f t="shared" si="113"/>
        <v>6.7800000000000011</v>
      </c>
      <c r="K598" s="8">
        <f t="shared" si="113"/>
        <v>11.780000000000001</v>
      </c>
      <c r="L598" s="8">
        <f t="shared" si="113"/>
        <v>21.78</v>
      </c>
      <c r="M598" s="8">
        <f t="shared" si="112"/>
        <v>3.2199999999999989</v>
      </c>
      <c r="N598" s="8">
        <f t="shared" si="113"/>
        <v>0</v>
      </c>
      <c r="O598" s="8">
        <f t="shared" si="113"/>
        <v>0</v>
      </c>
      <c r="P598" s="8">
        <f t="shared" si="113"/>
        <v>0</v>
      </c>
      <c r="Q598" s="8">
        <f t="shared" si="113"/>
        <v>0</v>
      </c>
      <c r="R598" s="8">
        <f t="shared" si="113"/>
        <v>0</v>
      </c>
      <c r="S598" s="21">
        <f t="shared" si="110"/>
        <v>28</v>
      </c>
      <c r="T598" s="19">
        <f>VLOOKUP($B598,Gas!$B$3:$E$2506,2)</f>
        <v>2.86</v>
      </c>
      <c r="U598" s="20">
        <f t="shared" si="111"/>
        <v>9.8671328671328666</v>
      </c>
      <c r="V598" s="5">
        <f>VLOOKUP($B598,Gas!$B$3:$E$2506,4)</f>
        <v>0.35578812636518303</v>
      </c>
    </row>
    <row r="599" spans="1:22" x14ac:dyDescent="0.2">
      <c r="A599" s="9">
        <f t="shared" si="101"/>
        <v>28</v>
      </c>
      <c r="B599" s="1">
        <v>36623</v>
      </c>
      <c r="C599" s="2">
        <v>23.81</v>
      </c>
      <c r="D599" s="4">
        <f t="shared" si="108"/>
        <v>-0.16992528592589659</v>
      </c>
      <c r="E599" s="100">
        <f t="shared" si="107"/>
        <v>1.4247816580884278</v>
      </c>
      <c r="F599" s="2"/>
      <c r="G599" s="8">
        <f t="shared" si="113"/>
        <v>0</v>
      </c>
      <c r="H599" s="8">
        <f t="shared" si="113"/>
        <v>1.1900000000000013</v>
      </c>
      <c r="I599" s="8">
        <f t="shared" si="113"/>
        <v>6.1900000000000013</v>
      </c>
      <c r="J599" s="8">
        <f t="shared" si="113"/>
        <v>11.190000000000001</v>
      </c>
      <c r="K599" s="8">
        <f t="shared" si="113"/>
        <v>16.190000000000001</v>
      </c>
      <c r="L599" s="8">
        <f t="shared" si="113"/>
        <v>26.19</v>
      </c>
      <c r="M599" s="8">
        <f t="shared" si="112"/>
        <v>0</v>
      </c>
      <c r="N599" s="8">
        <f t="shared" si="113"/>
        <v>0</v>
      </c>
      <c r="O599" s="8">
        <f t="shared" si="113"/>
        <v>0</v>
      </c>
      <c r="P599" s="8">
        <f t="shared" si="113"/>
        <v>0</v>
      </c>
      <c r="Q599" s="8">
        <f t="shared" si="113"/>
        <v>0</v>
      </c>
      <c r="R599" s="8">
        <f t="shared" si="113"/>
        <v>0</v>
      </c>
      <c r="S599" s="21">
        <f t="shared" si="110"/>
        <v>28</v>
      </c>
      <c r="T599" s="19">
        <f>VLOOKUP($B599,Gas!$B$3:$E$2506,2)</f>
        <v>2.91</v>
      </c>
      <c r="U599" s="20">
        <f t="shared" si="111"/>
        <v>8.1821305841924392</v>
      </c>
      <c r="V599" s="5">
        <f>VLOOKUP($B599,Gas!$B$3:$E$2506,4)</f>
        <v>0.36785808494630928</v>
      </c>
    </row>
    <row r="600" spans="1:22" x14ac:dyDescent="0.2">
      <c r="A600" s="9">
        <f t="shared" si="101"/>
        <v>28</v>
      </c>
      <c r="B600" s="1">
        <v>36626</v>
      </c>
      <c r="C600" s="2">
        <v>27.6</v>
      </c>
      <c r="D600" s="4">
        <f t="shared" si="108"/>
        <v>0.14771011222433303</v>
      </c>
      <c r="E600" s="100">
        <f t="shared" si="107"/>
        <v>1.6269990178374347</v>
      </c>
      <c r="F600" s="2"/>
      <c r="G600" s="8">
        <f t="shared" si="113"/>
        <v>0</v>
      </c>
      <c r="H600" s="8">
        <f t="shared" si="113"/>
        <v>0</v>
      </c>
      <c r="I600" s="8">
        <f t="shared" si="113"/>
        <v>2.3999999999999986</v>
      </c>
      <c r="J600" s="8">
        <f t="shared" si="113"/>
        <v>7.3999999999999986</v>
      </c>
      <c r="K600" s="8">
        <f t="shared" si="113"/>
        <v>12.399999999999999</v>
      </c>
      <c r="L600" s="8">
        <f t="shared" si="113"/>
        <v>22.4</v>
      </c>
      <c r="M600" s="8">
        <f t="shared" si="113"/>
        <v>2.6000000000000014</v>
      </c>
      <c r="N600" s="8">
        <f t="shared" si="113"/>
        <v>0</v>
      </c>
      <c r="O600" s="8">
        <f t="shared" si="113"/>
        <v>0</v>
      </c>
      <c r="P600" s="8">
        <f t="shared" si="113"/>
        <v>0</v>
      </c>
      <c r="Q600" s="8">
        <f t="shared" si="113"/>
        <v>0</v>
      </c>
      <c r="R600" s="8">
        <f t="shared" si="113"/>
        <v>0</v>
      </c>
      <c r="S600" s="21">
        <f t="shared" si="110"/>
        <v>28</v>
      </c>
      <c r="T600" s="19">
        <f>VLOOKUP($B600,Gas!$B$3:$E$2506,2)</f>
        <v>2.97</v>
      </c>
      <c r="U600" s="20">
        <f t="shared" si="111"/>
        <v>9.2929292929292924</v>
      </c>
      <c r="V600" s="5">
        <f>VLOOKUP($B600,Gas!$B$3:$E$2506,4)</f>
        <v>0.2185529913385344</v>
      </c>
    </row>
    <row r="601" spans="1:22" x14ac:dyDescent="0.2">
      <c r="A601" s="9">
        <f t="shared" si="101"/>
        <v>28</v>
      </c>
      <c r="B601" s="1">
        <v>36627</v>
      </c>
      <c r="C601" s="2">
        <v>29.89</v>
      </c>
      <c r="D601" s="4">
        <f t="shared" si="108"/>
        <v>7.9708203572742123E-2</v>
      </c>
      <c r="E601" s="100">
        <f t="shared" si="107"/>
        <v>1.6096074461648313</v>
      </c>
      <c r="F601" s="2"/>
      <c r="G601" s="8">
        <f t="shared" si="113"/>
        <v>0</v>
      </c>
      <c r="H601" s="8">
        <f t="shared" si="113"/>
        <v>0</v>
      </c>
      <c r="I601" s="8">
        <f t="shared" si="113"/>
        <v>0.10999999999999943</v>
      </c>
      <c r="J601" s="8">
        <f t="shared" si="113"/>
        <v>5.1099999999999994</v>
      </c>
      <c r="K601" s="8">
        <f t="shared" si="113"/>
        <v>10.11</v>
      </c>
      <c r="L601" s="8">
        <f t="shared" si="113"/>
        <v>20.11</v>
      </c>
      <c r="M601" s="8">
        <f t="shared" si="113"/>
        <v>4.8900000000000006</v>
      </c>
      <c r="N601" s="8">
        <f t="shared" si="113"/>
        <v>0</v>
      </c>
      <c r="O601" s="8">
        <f t="shared" si="113"/>
        <v>0</v>
      </c>
      <c r="P601" s="8">
        <f t="shared" si="113"/>
        <v>0</v>
      </c>
      <c r="Q601" s="8">
        <f t="shared" si="113"/>
        <v>0</v>
      </c>
      <c r="R601" s="8">
        <f t="shared" si="113"/>
        <v>0</v>
      </c>
      <c r="S601" s="21">
        <f t="shared" si="110"/>
        <v>28</v>
      </c>
      <c r="T601" s="19">
        <f>VLOOKUP($B601,Gas!$B$3:$E$2506,2)</f>
        <v>2.9950000000000001</v>
      </c>
      <c r="U601" s="20">
        <f t="shared" si="111"/>
        <v>9.979966611018364</v>
      </c>
      <c r="V601" s="5">
        <f>VLOOKUP($B601,Gas!$B$3:$E$2506,4)</f>
        <v>0.20783515614178605</v>
      </c>
    </row>
    <row r="602" spans="1:22" x14ac:dyDescent="0.2">
      <c r="A602" s="9">
        <f t="shared" si="101"/>
        <v>28</v>
      </c>
      <c r="B602" s="1">
        <v>36628</v>
      </c>
      <c r="C602" s="2">
        <v>29.12</v>
      </c>
      <c r="D602" s="4">
        <f t="shared" si="108"/>
        <v>-2.6098752967361302E-2</v>
      </c>
      <c r="E602" s="100">
        <f t="shared" si="107"/>
        <v>1.6089188379244348</v>
      </c>
      <c r="F602" s="2"/>
      <c r="G602" s="8">
        <f t="shared" si="113"/>
        <v>0</v>
      </c>
      <c r="H602" s="8">
        <f t="shared" si="113"/>
        <v>0</v>
      </c>
      <c r="I602" s="8">
        <f t="shared" si="113"/>
        <v>0.87999999999999901</v>
      </c>
      <c r="J602" s="8">
        <f t="shared" si="113"/>
        <v>5.879999999999999</v>
      </c>
      <c r="K602" s="8">
        <f t="shared" si="113"/>
        <v>10.879999999999999</v>
      </c>
      <c r="L602" s="8">
        <f t="shared" si="113"/>
        <v>20.88</v>
      </c>
      <c r="M602" s="8">
        <f t="shared" si="113"/>
        <v>4.120000000000001</v>
      </c>
      <c r="N602" s="8">
        <f t="shared" si="113"/>
        <v>0</v>
      </c>
      <c r="O602" s="8">
        <f t="shared" si="113"/>
        <v>0</v>
      </c>
      <c r="P602" s="8">
        <f t="shared" si="113"/>
        <v>0</v>
      </c>
      <c r="Q602" s="8">
        <f t="shared" si="113"/>
        <v>0</v>
      </c>
      <c r="R602" s="8">
        <f t="shared" si="113"/>
        <v>0</v>
      </c>
      <c r="S602" s="21">
        <f t="shared" si="110"/>
        <v>28</v>
      </c>
      <c r="T602" s="19">
        <f>VLOOKUP($B602,Gas!$B$3:$E$2506,2)</f>
        <v>2.9750000000000001</v>
      </c>
      <c r="U602" s="20">
        <f t="shared" si="111"/>
        <v>9.7882352941176478</v>
      </c>
      <c r="V602" s="5">
        <f>VLOOKUP($B602,Gas!$B$3:$E$2506,4)</f>
        <v>0.21692469696056699</v>
      </c>
    </row>
    <row r="603" spans="1:22" x14ac:dyDescent="0.2">
      <c r="A603" s="9">
        <f t="shared" si="101"/>
        <v>28</v>
      </c>
      <c r="B603" s="1">
        <v>36629</v>
      </c>
      <c r="C603" s="2">
        <v>27.89</v>
      </c>
      <c r="D603" s="4">
        <f t="shared" si="108"/>
        <v>-4.3157021689087596E-2</v>
      </c>
      <c r="E603" s="100">
        <f t="shared" si="107"/>
        <v>1.5728071981765643</v>
      </c>
      <c r="F603" s="2"/>
      <c r="G603" s="8">
        <f t="shared" si="113"/>
        <v>0</v>
      </c>
      <c r="H603" s="8">
        <f t="shared" si="113"/>
        <v>0</v>
      </c>
      <c r="I603" s="8">
        <f t="shared" si="113"/>
        <v>2.1099999999999994</v>
      </c>
      <c r="J603" s="8">
        <f t="shared" si="113"/>
        <v>7.1099999999999994</v>
      </c>
      <c r="K603" s="8">
        <f t="shared" si="113"/>
        <v>12.11</v>
      </c>
      <c r="L603" s="8">
        <f t="shared" si="113"/>
        <v>22.11</v>
      </c>
      <c r="M603" s="8">
        <f t="shared" si="113"/>
        <v>2.8900000000000006</v>
      </c>
      <c r="N603" s="8">
        <f t="shared" si="113"/>
        <v>0</v>
      </c>
      <c r="O603" s="8">
        <f t="shared" si="113"/>
        <v>0</v>
      </c>
      <c r="P603" s="8">
        <f t="shared" si="113"/>
        <v>0</v>
      </c>
      <c r="Q603" s="8">
        <f t="shared" si="113"/>
        <v>0</v>
      </c>
      <c r="R603" s="8">
        <f t="shared" si="113"/>
        <v>0</v>
      </c>
      <c r="S603" s="21">
        <f t="shared" si="110"/>
        <v>28</v>
      </c>
      <c r="T603" s="19">
        <f>VLOOKUP($B603,Gas!$B$3:$E$2506,2)</f>
        <v>2.9750000000000001</v>
      </c>
      <c r="U603" s="20">
        <f t="shared" si="111"/>
        <v>9.374789915966387</v>
      </c>
      <c r="V603" s="5">
        <f>VLOOKUP($B603,Gas!$B$3:$E$2506,4)</f>
        <v>0.21692469696056699</v>
      </c>
    </row>
    <row r="604" spans="1:22" x14ac:dyDescent="0.2">
      <c r="A604" s="9">
        <f t="shared" si="101"/>
        <v>28</v>
      </c>
      <c r="B604" s="1">
        <v>36630</v>
      </c>
      <c r="C604" s="2">
        <v>28.11</v>
      </c>
      <c r="D604" s="4">
        <f t="shared" si="108"/>
        <v>7.8571832790429261E-3</v>
      </c>
      <c r="E604" s="100">
        <f t="shared" si="107"/>
        <v>1.3776425951678077</v>
      </c>
      <c r="F604" s="2"/>
      <c r="G604" s="8">
        <f t="shared" ref="G604:R619" si="114">IF(G$1="P",MAX(0,G$2-$C604),IF(G$1="C",MAX(0,$C604-G$2)))</f>
        <v>0</v>
      </c>
      <c r="H604" s="8">
        <f t="shared" si="114"/>
        <v>0</v>
      </c>
      <c r="I604" s="8">
        <f t="shared" si="114"/>
        <v>1.8900000000000006</v>
      </c>
      <c r="J604" s="8">
        <f t="shared" si="114"/>
        <v>6.8900000000000006</v>
      </c>
      <c r="K604" s="8">
        <f t="shared" si="114"/>
        <v>11.89</v>
      </c>
      <c r="L604" s="8">
        <f t="shared" si="114"/>
        <v>21.89</v>
      </c>
      <c r="M604" s="8">
        <f t="shared" si="113"/>
        <v>3.1099999999999994</v>
      </c>
      <c r="N604" s="8">
        <f t="shared" si="114"/>
        <v>0</v>
      </c>
      <c r="O604" s="8">
        <f t="shared" si="114"/>
        <v>0</v>
      </c>
      <c r="P604" s="8">
        <f t="shared" si="114"/>
        <v>0</v>
      </c>
      <c r="Q604" s="8">
        <f t="shared" si="114"/>
        <v>0</v>
      </c>
      <c r="R604" s="8">
        <f t="shared" si="114"/>
        <v>0</v>
      </c>
      <c r="S604" s="21">
        <f t="shared" si="110"/>
        <v>28</v>
      </c>
      <c r="T604" s="19">
        <f>VLOOKUP($B604,Gas!$B$3:$E$2506,2)</f>
        <v>3.05</v>
      </c>
      <c r="U604" s="20">
        <f t="shared" si="111"/>
        <v>9.2163934426229517</v>
      </c>
      <c r="V604" s="5">
        <f>VLOOKUP($B604,Gas!$B$3:$E$2506,4)</f>
        <v>0.24674435144480694</v>
      </c>
    </row>
    <row r="605" spans="1:22" x14ac:dyDescent="0.2">
      <c r="A605" s="9">
        <f t="shared" si="101"/>
        <v>28</v>
      </c>
      <c r="B605" s="1">
        <v>36633</v>
      </c>
      <c r="C605" s="2">
        <v>29.1</v>
      </c>
      <c r="D605" s="4">
        <f t="shared" si="108"/>
        <v>3.4612789259006328E-2</v>
      </c>
      <c r="E605" s="100">
        <f t="shared" si="107"/>
        <v>1.3173105678602799</v>
      </c>
      <c r="F605" s="2"/>
      <c r="G605" s="8">
        <f t="shared" si="114"/>
        <v>0</v>
      </c>
      <c r="H605" s="8">
        <f t="shared" si="114"/>
        <v>0</v>
      </c>
      <c r="I605" s="8">
        <f t="shared" si="114"/>
        <v>0.89999999999999858</v>
      </c>
      <c r="J605" s="8">
        <f t="shared" si="114"/>
        <v>5.8999999999999986</v>
      </c>
      <c r="K605" s="8">
        <f t="shared" si="114"/>
        <v>10.899999999999999</v>
      </c>
      <c r="L605" s="8">
        <f t="shared" si="114"/>
        <v>20.9</v>
      </c>
      <c r="M605" s="8">
        <f t="shared" si="113"/>
        <v>4.1000000000000014</v>
      </c>
      <c r="N605" s="8">
        <f t="shared" si="114"/>
        <v>0</v>
      </c>
      <c r="O605" s="8">
        <f t="shared" si="114"/>
        <v>0</v>
      </c>
      <c r="P605" s="8">
        <f t="shared" si="114"/>
        <v>0</v>
      </c>
      <c r="Q605" s="8">
        <f t="shared" si="114"/>
        <v>0</v>
      </c>
      <c r="R605" s="8">
        <f t="shared" si="114"/>
        <v>0</v>
      </c>
      <c r="S605" s="21">
        <f t="shared" si="110"/>
        <v>28</v>
      </c>
      <c r="T605" s="19">
        <f>VLOOKUP($B605,Gas!$B$3:$E$2506,2)</f>
        <v>3.06</v>
      </c>
      <c r="U605" s="20">
        <f t="shared" si="111"/>
        <v>9.5098039215686274</v>
      </c>
      <c r="V605" s="5">
        <f>VLOOKUP($B605,Gas!$B$3:$E$2506,4)</f>
        <v>0.19207174124264706</v>
      </c>
    </row>
    <row r="606" spans="1:22" x14ac:dyDescent="0.2">
      <c r="A606" s="9">
        <f t="shared" si="101"/>
        <v>28</v>
      </c>
      <c r="B606" s="1">
        <v>36634</v>
      </c>
      <c r="C606" s="2">
        <v>30.47</v>
      </c>
      <c r="D606" s="4">
        <f t="shared" si="108"/>
        <v>4.6004418820170687E-2</v>
      </c>
      <c r="E606" s="100">
        <f t="shared" si="107"/>
        <v>1.3210025858684362</v>
      </c>
      <c r="F606" s="2"/>
      <c r="G606" s="8">
        <f t="shared" si="114"/>
        <v>0</v>
      </c>
      <c r="H606" s="8">
        <f t="shared" si="114"/>
        <v>0</v>
      </c>
      <c r="I606" s="8">
        <f t="shared" si="114"/>
        <v>0</v>
      </c>
      <c r="J606" s="8">
        <f t="shared" si="114"/>
        <v>4.5300000000000011</v>
      </c>
      <c r="K606" s="8">
        <f t="shared" si="114"/>
        <v>9.5300000000000011</v>
      </c>
      <c r="L606" s="8">
        <f t="shared" si="114"/>
        <v>19.53</v>
      </c>
      <c r="M606" s="8">
        <f t="shared" si="113"/>
        <v>5.4699999999999989</v>
      </c>
      <c r="N606" s="8">
        <f t="shared" si="114"/>
        <v>0.46999999999999886</v>
      </c>
      <c r="O606" s="8">
        <f t="shared" si="114"/>
        <v>0</v>
      </c>
      <c r="P606" s="8">
        <f t="shared" si="114"/>
        <v>0</v>
      </c>
      <c r="Q606" s="8">
        <f t="shared" si="114"/>
        <v>0</v>
      </c>
      <c r="R606" s="8">
        <f t="shared" si="114"/>
        <v>0</v>
      </c>
      <c r="S606" s="21">
        <f t="shared" si="110"/>
        <v>28</v>
      </c>
      <c r="T606" s="19">
        <f>VLOOKUP($B606,Gas!$B$3:$E$2506,2)</f>
        <v>3.125</v>
      </c>
      <c r="U606" s="20">
        <f t="shared" si="111"/>
        <v>9.7503999999999991</v>
      </c>
      <c r="V606" s="5">
        <f>VLOOKUP($B606,Gas!$B$3:$E$2506,4)</f>
        <v>0.19407956381962974</v>
      </c>
    </row>
    <row r="607" spans="1:22" x14ac:dyDescent="0.2">
      <c r="A607" s="9">
        <f t="shared" si="101"/>
        <v>28</v>
      </c>
      <c r="B607" s="1">
        <v>36635</v>
      </c>
      <c r="C607" s="2">
        <v>39.61</v>
      </c>
      <c r="D607" s="4">
        <f t="shared" si="108"/>
        <v>0.26233901863620762</v>
      </c>
      <c r="E607" s="100">
        <f t="shared" si="107"/>
        <v>1.8183329129249597</v>
      </c>
      <c r="F607" s="2"/>
      <c r="G607" s="8">
        <f t="shared" si="114"/>
        <v>0</v>
      </c>
      <c r="H607" s="8">
        <f t="shared" si="114"/>
        <v>0</v>
      </c>
      <c r="I607" s="8">
        <f t="shared" si="114"/>
        <v>0</v>
      </c>
      <c r="J607" s="8">
        <f t="shared" si="114"/>
        <v>0</v>
      </c>
      <c r="K607" s="8">
        <f t="shared" si="114"/>
        <v>0.39000000000000057</v>
      </c>
      <c r="L607" s="8">
        <f t="shared" si="114"/>
        <v>10.39</v>
      </c>
      <c r="M607" s="8">
        <f t="shared" si="113"/>
        <v>14.61</v>
      </c>
      <c r="N607" s="8">
        <f t="shared" si="114"/>
        <v>9.61</v>
      </c>
      <c r="O607" s="8">
        <f t="shared" si="114"/>
        <v>4.6099999999999994</v>
      </c>
      <c r="P607" s="8">
        <f t="shared" si="114"/>
        <v>0</v>
      </c>
      <c r="Q607" s="8">
        <f t="shared" si="114"/>
        <v>0</v>
      </c>
      <c r="R607" s="8">
        <f t="shared" si="114"/>
        <v>0</v>
      </c>
      <c r="S607" s="21">
        <f t="shared" si="110"/>
        <v>28</v>
      </c>
      <c r="T607" s="19">
        <f>VLOOKUP($B607,Gas!$B$3:$E$2506,2)</f>
        <v>3.145</v>
      </c>
      <c r="U607" s="20">
        <f t="shared" si="111"/>
        <v>12.594594594594595</v>
      </c>
      <c r="V607" s="5">
        <f>VLOOKUP($B607,Gas!$B$3:$E$2506,4)</f>
        <v>0.19110201530158624</v>
      </c>
    </row>
    <row r="608" spans="1:22" x14ac:dyDescent="0.2">
      <c r="A608" s="9">
        <f t="shared" si="101"/>
        <v>28</v>
      </c>
      <c r="B608" s="1">
        <v>36636</v>
      </c>
      <c r="C608" s="2">
        <v>36.090000000000003</v>
      </c>
      <c r="D608" s="4">
        <f t="shared" si="108"/>
        <v>-9.3065792979128023E-2</v>
      </c>
      <c r="E608" s="100">
        <f t="shared" si="107"/>
        <v>1.9321712386747625</v>
      </c>
      <c r="F608" s="2"/>
      <c r="G608" s="8">
        <f t="shared" si="114"/>
        <v>0</v>
      </c>
      <c r="H608" s="8">
        <f t="shared" si="114"/>
        <v>0</v>
      </c>
      <c r="I608" s="8">
        <f t="shared" si="114"/>
        <v>0</v>
      </c>
      <c r="J608" s="8">
        <f t="shared" si="114"/>
        <v>0</v>
      </c>
      <c r="K608" s="8">
        <f t="shared" si="114"/>
        <v>3.9099999999999966</v>
      </c>
      <c r="L608" s="8">
        <f t="shared" si="114"/>
        <v>13.909999999999997</v>
      </c>
      <c r="M608" s="8">
        <f t="shared" si="113"/>
        <v>11.090000000000003</v>
      </c>
      <c r="N608" s="8">
        <f t="shared" si="114"/>
        <v>6.0900000000000034</v>
      </c>
      <c r="O608" s="8">
        <f t="shared" si="114"/>
        <v>1.0900000000000034</v>
      </c>
      <c r="P608" s="8">
        <f t="shared" si="114"/>
        <v>0</v>
      </c>
      <c r="Q608" s="8">
        <f t="shared" si="114"/>
        <v>0</v>
      </c>
      <c r="R608" s="8">
        <f t="shared" si="114"/>
        <v>0</v>
      </c>
      <c r="S608" s="21">
        <f t="shared" si="110"/>
        <v>28</v>
      </c>
      <c r="T608" s="19">
        <f>VLOOKUP($B608,Gas!$B$3:$E$2506,2)</f>
        <v>3.13</v>
      </c>
      <c r="U608" s="20">
        <f t="shared" si="111"/>
        <v>11.530351437699682</v>
      </c>
      <c r="V608" s="5">
        <f>VLOOKUP($B608,Gas!$B$3:$E$2506,4)</f>
        <v>0.19893312539258692</v>
      </c>
    </row>
    <row r="609" spans="1:22" x14ac:dyDescent="0.2">
      <c r="A609" s="9">
        <f t="shared" si="101"/>
        <v>28</v>
      </c>
      <c r="B609" s="1">
        <v>36637</v>
      </c>
      <c r="C609" s="2">
        <v>25.95</v>
      </c>
      <c r="D609" s="4">
        <f t="shared" si="108"/>
        <v>-0.32984420904279965</v>
      </c>
      <c r="E609" s="100">
        <f t="shared" si="107"/>
        <v>2.4699921584402698</v>
      </c>
      <c r="F609" s="2"/>
      <c r="G609" s="8">
        <f t="shared" si="114"/>
        <v>0</v>
      </c>
      <c r="H609" s="8">
        <f t="shared" si="114"/>
        <v>0</v>
      </c>
      <c r="I609" s="8">
        <f t="shared" si="114"/>
        <v>4.0500000000000007</v>
      </c>
      <c r="J609" s="8">
        <f t="shared" si="114"/>
        <v>9.0500000000000007</v>
      </c>
      <c r="K609" s="8">
        <f t="shared" si="114"/>
        <v>14.05</v>
      </c>
      <c r="L609" s="8">
        <f t="shared" si="114"/>
        <v>24.05</v>
      </c>
      <c r="M609" s="8">
        <f t="shared" si="113"/>
        <v>0.94999999999999929</v>
      </c>
      <c r="N609" s="8">
        <f t="shared" si="114"/>
        <v>0</v>
      </c>
      <c r="O609" s="8">
        <f t="shared" si="114"/>
        <v>0</v>
      </c>
      <c r="P609" s="8">
        <f t="shared" si="114"/>
        <v>0</v>
      </c>
      <c r="Q609" s="8">
        <f t="shared" si="114"/>
        <v>0</v>
      </c>
      <c r="R609" s="8">
        <f t="shared" si="114"/>
        <v>0</v>
      </c>
      <c r="S609" s="21">
        <f t="shared" si="110"/>
        <v>28</v>
      </c>
      <c r="T609" s="19">
        <f>VLOOKUP($B609,Gas!$B$3:$E$2506,2)</f>
        <v>3.0750000000000002</v>
      </c>
      <c r="U609" s="20">
        <f t="shared" si="111"/>
        <v>8.4390243902439011</v>
      </c>
      <c r="V609" s="5">
        <f>VLOOKUP($B609,Gas!$B$3:$E$2506,4)</f>
        <v>0.24045485154444488</v>
      </c>
    </row>
    <row r="610" spans="1:22" x14ac:dyDescent="0.2">
      <c r="A610" s="9">
        <f t="shared" si="101"/>
        <v>28</v>
      </c>
      <c r="B610" s="1">
        <v>36640</v>
      </c>
      <c r="C610" s="2">
        <v>35.130000000000003</v>
      </c>
      <c r="D610" s="4">
        <f t="shared" si="108"/>
        <v>0.30288385666583811</v>
      </c>
      <c r="E610" s="100">
        <f t="shared" si="107"/>
        <v>2.8110517734061706</v>
      </c>
      <c r="F610" s="2"/>
      <c r="G610" s="8">
        <f t="shared" si="114"/>
        <v>0</v>
      </c>
      <c r="H610" s="8">
        <f t="shared" si="114"/>
        <v>0</v>
      </c>
      <c r="I610" s="8">
        <f t="shared" si="114"/>
        <v>0</v>
      </c>
      <c r="J610" s="8">
        <f t="shared" si="114"/>
        <v>0</v>
      </c>
      <c r="K610" s="8">
        <f t="shared" si="114"/>
        <v>4.8699999999999974</v>
      </c>
      <c r="L610" s="8">
        <f t="shared" si="114"/>
        <v>14.869999999999997</v>
      </c>
      <c r="M610" s="8">
        <f t="shared" si="114"/>
        <v>10.130000000000003</v>
      </c>
      <c r="N610" s="8">
        <f t="shared" si="114"/>
        <v>5.1300000000000026</v>
      </c>
      <c r="O610" s="8">
        <f t="shared" si="114"/>
        <v>0.13000000000000256</v>
      </c>
      <c r="P610" s="8">
        <f t="shared" si="114"/>
        <v>0</v>
      </c>
      <c r="Q610" s="8">
        <f t="shared" si="114"/>
        <v>0</v>
      </c>
      <c r="R610" s="8">
        <f t="shared" si="114"/>
        <v>0</v>
      </c>
      <c r="S610" s="21">
        <f t="shared" si="110"/>
        <v>28</v>
      </c>
      <c r="T610" s="19">
        <f>VLOOKUP($B610,Gas!$B$3:$E$2506,2)</f>
        <v>3.0750000000000002</v>
      </c>
      <c r="U610" s="20">
        <f t="shared" si="111"/>
        <v>11.424390243902439</v>
      </c>
      <c r="V610" s="5">
        <f>VLOOKUP($B610,Gas!$B$3:$E$2506,4)</f>
        <v>0.18277272863695795</v>
      </c>
    </row>
    <row r="611" spans="1:22" x14ac:dyDescent="0.2">
      <c r="A611" s="9">
        <f t="shared" si="101"/>
        <v>28</v>
      </c>
      <c r="B611" s="1">
        <v>36641</v>
      </c>
      <c r="C611" s="2">
        <v>24.9</v>
      </c>
      <c r="D611" s="4">
        <f t="shared" si="108"/>
        <v>-0.34418766280707391</v>
      </c>
      <c r="E611" s="100">
        <f t="shared" si="107"/>
        <v>3.3294457136246178</v>
      </c>
      <c r="F611" s="2"/>
      <c r="G611" s="8">
        <f t="shared" si="114"/>
        <v>0</v>
      </c>
      <c r="H611" s="8">
        <f t="shared" si="114"/>
        <v>0.10000000000000142</v>
      </c>
      <c r="I611" s="8">
        <f t="shared" si="114"/>
        <v>5.1000000000000014</v>
      </c>
      <c r="J611" s="8">
        <f t="shared" si="114"/>
        <v>10.100000000000001</v>
      </c>
      <c r="K611" s="8">
        <f t="shared" si="114"/>
        <v>15.100000000000001</v>
      </c>
      <c r="L611" s="8">
        <f t="shared" si="114"/>
        <v>25.1</v>
      </c>
      <c r="M611" s="8">
        <f t="shared" si="114"/>
        <v>0</v>
      </c>
      <c r="N611" s="8">
        <f t="shared" si="114"/>
        <v>0</v>
      </c>
      <c r="O611" s="8">
        <f t="shared" si="114"/>
        <v>0</v>
      </c>
      <c r="P611" s="8">
        <f t="shared" si="114"/>
        <v>0</v>
      </c>
      <c r="Q611" s="8">
        <f t="shared" si="114"/>
        <v>0</v>
      </c>
      <c r="R611" s="8">
        <f t="shared" si="114"/>
        <v>0</v>
      </c>
      <c r="S611" s="21">
        <f t="shared" si="110"/>
        <v>28</v>
      </c>
      <c r="T611" s="19">
        <f>VLOOKUP($B611,Gas!$B$3:$E$2506,2)</f>
        <v>3.125</v>
      </c>
      <c r="U611" s="20">
        <f t="shared" si="111"/>
        <v>7.968</v>
      </c>
      <c r="V611" s="5">
        <f>VLOOKUP($B611,Gas!$B$3:$E$2506,4)</f>
        <v>0.20494048368988937</v>
      </c>
    </row>
    <row r="612" spans="1:22" x14ac:dyDescent="0.2">
      <c r="A612" s="9">
        <f t="shared" si="101"/>
        <v>28</v>
      </c>
      <c r="B612" s="1">
        <v>36642</v>
      </c>
      <c r="C612" s="2">
        <v>24.09</v>
      </c>
      <c r="D612" s="4">
        <f t="shared" si="108"/>
        <v>-3.307098684388194E-2</v>
      </c>
      <c r="E612" s="100">
        <f t="shared" si="107"/>
        <v>3.3300838123741507</v>
      </c>
      <c r="F612" s="2"/>
      <c r="G612" s="8">
        <f t="shared" si="114"/>
        <v>0</v>
      </c>
      <c r="H612" s="8">
        <f t="shared" si="114"/>
        <v>0.91000000000000014</v>
      </c>
      <c r="I612" s="8">
        <f t="shared" si="114"/>
        <v>5.91</v>
      </c>
      <c r="J612" s="8">
        <f t="shared" si="114"/>
        <v>10.91</v>
      </c>
      <c r="K612" s="8">
        <f t="shared" si="114"/>
        <v>15.91</v>
      </c>
      <c r="L612" s="8">
        <f t="shared" si="114"/>
        <v>25.91</v>
      </c>
      <c r="M612" s="8">
        <f t="shared" si="114"/>
        <v>0</v>
      </c>
      <c r="N612" s="8">
        <f t="shared" si="114"/>
        <v>0</v>
      </c>
      <c r="O612" s="8">
        <f t="shared" si="114"/>
        <v>0</v>
      </c>
      <c r="P612" s="8">
        <f t="shared" si="114"/>
        <v>0</v>
      </c>
      <c r="Q612" s="8">
        <f t="shared" si="114"/>
        <v>0</v>
      </c>
      <c r="R612" s="8">
        <f t="shared" si="114"/>
        <v>0</v>
      </c>
      <c r="S612" s="21">
        <f t="shared" si="110"/>
        <v>28</v>
      </c>
      <c r="T612" s="19">
        <f>VLOOKUP($B612,Gas!$B$3:$E$2506,2)</f>
        <v>3.1549999999999998</v>
      </c>
      <c r="U612" s="20">
        <f t="shared" si="111"/>
        <v>7.6354992076069736</v>
      </c>
      <c r="V612" s="5">
        <f>VLOOKUP($B612,Gas!$B$3:$E$2506,4)</f>
        <v>0.20905389000640065</v>
      </c>
    </row>
    <row r="613" spans="1:22" x14ac:dyDescent="0.2">
      <c r="A613" s="9">
        <f t="shared" si="101"/>
        <v>28</v>
      </c>
      <c r="B613" s="1">
        <v>36643</v>
      </c>
      <c r="C613" s="2">
        <v>23.76</v>
      </c>
      <c r="D613" s="4">
        <f t="shared" si="108"/>
        <v>-1.3793322132335761E-2</v>
      </c>
      <c r="E613" s="100">
        <f t="shared" si="107"/>
        <v>3.3273931986753698</v>
      </c>
      <c r="F613" s="2"/>
      <c r="G613" s="8">
        <f t="shared" si="114"/>
        <v>0</v>
      </c>
      <c r="H613" s="8">
        <f t="shared" si="114"/>
        <v>1.2399999999999984</v>
      </c>
      <c r="I613" s="8">
        <f t="shared" si="114"/>
        <v>6.2399999999999984</v>
      </c>
      <c r="J613" s="8">
        <f t="shared" si="114"/>
        <v>11.239999999999998</v>
      </c>
      <c r="K613" s="8">
        <f t="shared" si="114"/>
        <v>16.239999999999998</v>
      </c>
      <c r="L613" s="8">
        <f t="shared" si="114"/>
        <v>26.24</v>
      </c>
      <c r="M613" s="8">
        <f t="shared" si="114"/>
        <v>0</v>
      </c>
      <c r="N613" s="8">
        <f t="shared" si="114"/>
        <v>0</v>
      </c>
      <c r="O613" s="8">
        <f t="shared" si="114"/>
        <v>0</v>
      </c>
      <c r="P613" s="8">
        <f t="shared" si="114"/>
        <v>0</v>
      </c>
      <c r="Q613" s="8">
        <f t="shared" si="114"/>
        <v>0</v>
      </c>
      <c r="R613" s="8">
        <f t="shared" si="114"/>
        <v>0</v>
      </c>
      <c r="S613" s="21">
        <f t="shared" si="110"/>
        <v>28</v>
      </c>
      <c r="T613" s="19">
        <f>VLOOKUP($B613,Gas!$B$3:$E$2506,2)</f>
        <v>3.12</v>
      </c>
      <c r="U613" s="20">
        <f t="shared" si="111"/>
        <v>7.6153846153846159</v>
      </c>
      <c r="V613" s="5">
        <f>VLOOKUP($B613,Gas!$B$3:$E$2506,4)</f>
        <v>0.225858753080214</v>
      </c>
    </row>
    <row r="614" spans="1:22" x14ac:dyDescent="0.2">
      <c r="A614" s="9">
        <f t="shared" si="101"/>
        <v>28</v>
      </c>
      <c r="B614" s="1">
        <v>36644</v>
      </c>
      <c r="C614" s="2">
        <v>24.09</v>
      </c>
      <c r="D614" s="4">
        <f t="shared" si="108"/>
        <v>1.3793322132335769E-2</v>
      </c>
      <c r="E614" s="100">
        <f t="shared" si="107"/>
        <v>3.3287088975731525</v>
      </c>
      <c r="F614" s="2"/>
      <c r="G614" s="8">
        <f t="shared" si="114"/>
        <v>0</v>
      </c>
      <c r="H614" s="8">
        <f t="shared" si="114"/>
        <v>0.91000000000000014</v>
      </c>
      <c r="I614" s="8">
        <f t="shared" si="114"/>
        <v>5.91</v>
      </c>
      <c r="J614" s="8">
        <f t="shared" si="114"/>
        <v>10.91</v>
      </c>
      <c r="K614" s="8">
        <f t="shared" si="114"/>
        <v>15.91</v>
      </c>
      <c r="L614" s="8">
        <f t="shared" si="114"/>
        <v>25.91</v>
      </c>
      <c r="M614" s="8">
        <f t="shared" si="114"/>
        <v>0</v>
      </c>
      <c r="N614" s="8">
        <f t="shared" si="114"/>
        <v>0</v>
      </c>
      <c r="O614" s="8">
        <f t="shared" si="114"/>
        <v>0</v>
      </c>
      <c r="P614" s="8">
        <f t="shared" si="114"/>
        <v>0</v>
      </c>
      <c r="Q614" s="8">
        <f t="shared" si="114"/>
        <v>0</v>
      </c>
      <c r="R614" s="8">
        <f t="shared" si="114"/>
        <v>0</v>
      </c>
      <c r="S614" s="21">
        <f t="shared" si="110"/>
        <v>28</v>
      </c>
      <c r="T614" s="19">
        <f>VLOOKUP($B614,Gas!$B$3:$E$2506,2)</f>
        <v>3.0550000000000002</v>
      </c>
      <c r="U614" s="20">
        <f t="shared" si="111"/>
        <v>7.885433715220949</v>
      </c>
      <c r="V614" s="5">
        <f>VLOOKUP($B614,Gas!$B$3:$E$2506,4)</f>
        <v>0.22476210689850137</v>
      </c>
    </row>
    <row r="615" spans="1:22" x14ac:dyDescent="0.2">
      <c r="A615" s="9">
        <f t="shared" si="101"/>
        <v>29</v>
      </c>
      <c r="B615" s="1">
        <v>36647</v>
      </c>
      <c r="C615" s="2">
        <v>24.16</v>
      </c>
      <c r="D615" s="4">
        <f t="shared" si="108"/>
        <v>2.9015564398342875E-3</v>
      </c>
      <c r="E615" s="100">
        <f t="shared" si="107"/>
        <v>3.3192281945967705</v>
      </c>
      <c r="F615" s="2"/>
      <c r="G615" s="8">
        <f t="shared" si="114"/>
        <v>0</v>
      </c>
      <c r="H615" s="8">
        <f t="shared" si="114"/>
        <v>0.83999999999999986</v>
      </c>
      <c r="I615" s="8">
        <f t="shared" si="114"/>
        <v>5.84</v>
      </c>
      <c r="J615" s="8">
        <f t="shared" si="114"/>
        <v>10.84</v>
      </c>
      <c r="K615" s="8">
        <f t="shared" si="114"/>
        <v>15.84</v>
      </c>
      <c r="L615" s="8">
        <f t="shared" si="114"/>
        <v>25.84</v>
      </c>
      <c r="M615" s="8">
        <f t="shared" si="114"/>
        <v>0</v>
      </c>
      <c r="N615" s="8">
        <f t="shared" si="114"/>
        <v>0</v>
      </c>
      <c r="O615" s="8">
        <f t="shared" si="114"/>
        <v>0</v>
      </c>
      <c r="P615" s="8">
        <f t="shared" si="114"/>
        <v>0</v>
      </c>
      <c r="Q615" s="8">
        <f t="shared" si="114"/>
        <v>0</v>
      </c>
      <c r="R615" s="8">
        <f t="shared" si="114"/>
        <v>0</v>
      </c>
      <c r="S615" s="21">
        <f t="shared" si="110"/>
        <v>29</v>
      </c>
      <c r="T615" s="19">
        <f>VLOOKUP($B615,Gas!$B$3:$E$2506,2)</f>
        <v>3.12</v>
      </c>
      <c r="U615" s="20">
        <f t="shared" si="111"/>
        <v>7.7435897435897436</v>
      </c>
      <c r="V615" s="5">
        <f>VLOOKUP($B615,Gas!$B$3:$E$2506,4)</f>
        <v>0.21323364195000555</v>
      </c>
    </row>
    <row r="616" spans="1:22" x14ac:dyDescent="0.2">
      <c r="A616" s="9">
        <f t="shared" si="101"/>
        <v>29</v>
      </c>
      <c r="B616" s="1">
        <v>36648</v>
      </c>
      <c r="C616" s="2">
        <v>24.53</v>
      </c>
      <c r="D616" s="4">
        <f t="shared" si="108"/>
        <v>1.5198485203783745E-2</v>
      </c>
      <c r="E616" s="100">
        <f t="shared" si="107"/>
        <v>3.3061197043232737</v>
      </c>
      <c r="F616" s="2"/>
      <c r="G616" s="8">
        <f t="shared" si="114"/>
        <v>0</v>
      </c>
      <c r="H616" s="8">
        <f t="shared" si="114"/>
        <v>0.46999999999999886</v>
      </c>
      <c r="I616" s="8">
        <f t="shared" si="114"/>
        <v>5.4699999999999989</v>
      </c>
      <c r="J616" s="8">
        <f t="shared" si="114"/>
        <v>10.469999999999999</v>
      </c>
      <c r="K616" s="8">
        <f t="shared" si="114"/>
        <v>15.469999999999999</v>
      </c>
      <c r="L616" s="8">
        <f t="shared" si="114"/>
        <v>25.47</v>
      </c>
      <c r="M616" s="8">
        <f t="shared" si="114"/>
        <v>0</v>
      </c>
      <c r="N616" s="8">
        <f t="shared" si="114"/>
        <v>0</v>
      </c>
      <c r="O616" s="8">
        <f t="shared" si="114"/>
        <v>0</v>
      </c>
      <c r="P616" s="8">
        <f t="shared" si="114"/>
        <v>0</v>
      </c>
      <c r="Q616" s="8">
        <f t="shared" si="114"/>
        <v>0</v>
      </c>
      <c r="R616" s="8">
        <f t="shared" si="114"/>
        <v>0</v>
      </c>
      <c r="S616" s="21">
        <f t="shared" si="110"/>
        <v>29</v>
      </c>
      <c r="T616" s="19">
        <f>VLOOKUP($B616,Gas!$B$3:$E$2506,2)</f>
        <v>3.16</v>
      </c>
      <c r="U616" s="20">
        <f t="shared" si="111"/>
        <v>7.7626582278481013</v>
      </c>
      <c r="V616" s="5">
        <f>VLOOKUP($B616,Gas!$B$3:$E$2506,4)</f>
        <v>0.22336238023903221</v>
      </c>
    </row>
    <row r="617" spans="1:22" x14ac:dyDescent="0.2">
      <c r="A617" s="9">
        <f t="shared" si="101"/>
        <v>29</v>
      </c>
      <c r="B617" s="1">
        <v>36649</v>
      </c>
      <c r="C617" s="2">
        <v>26.42</v>
      </c>
      <c r="D617" s="4">
        <f t="shared" si="108"/>
        <v>7.4224440823781254E-2</v>
      </c>
      <c r="E617" s="100">
        <f t="shared" si="107"/>
        <v>2.9743618301785832</v>
      </c>
      <c r="F617" s="2"/>
      <c r="G617" s="8">
        <f t="shared" si="114"/>
        <v>0</v>
      </c>
      <c r="H617" s="8">
        <f t="shared" si="114"/>
        <v>0</v>
      </c>
      <c r="I617" s="8">
        <f t="shared" si="114"/>
        <v>3.5799999999999983</v>
      </c>
      <c r="J617" s="8">
        <f t="shared" si="114"/>
        <v>8.5799999999999983</v>
      </c>
      <c r="K617" s="8">
        <f t="shared" si="114"/>
        <v>13.579999999999998</v>
      </c>
      <c r="L617" s="8">
        <f t="shared" si="114"/>
        <v>23.58</v>
      </c>
      <c r="M617" s="8">
        <f t="shared" si="114"/>
        <v>1.4200000000000017</v>
      </c>
      <c r="N617" s="8">
        <f t="shared" si="114"/>
        <v>0</v>
      </c>
      <c r="O617" s="8">
        <f t="shared" si="114"/>
        <v>0</v>
      </c>
      <c r="P617" s="8">
        <f t="shared" si="114"/>
        <v>0</v>
      </c>
      <c r="Q617" s="8">
        <f t="shared" si="114"/>
        <v>0</v>
      </c>
      <c r="R617" s="8">
        <f t="shared" si="114"/>
        <v>0</v>
      </c>
      <c r="S617" s="21">
        <f t="shared" si="110"/>
        <v>29</v>
      </c>
      <c r="T617" s="19">
        <f>VLOOKUP($B617,Gas!$B$3:$E$2506,2)</f>
        <v>3.2050000000000001</v>
      </c>
      <c r="U617" s="20">
        <f t="shared" si="111"/>
        <v>8.2433697347893915</v>
      </c>
      <c r="V617" s="5">
        <f>VLOOKUP($B617,Gas!$B$3:$E$2506,4)</f>
        <v>0.23251086469736798</v>
      </c>
    </row>
    <row r="618" spans="1:22" x14ac:dyDescent="0.2">
      <c r="A618" s="9">
        <f t="shared" si="101"/>
        <v>29</v>
      </c>
      <c r="B618" s="1">
        <v>36650</v>
      </c>
      <c r="C618" s="2">
        <v>31.93</v>
      </c>
      <c r="D618" s="4">
        <f t="shared" si="108"/>
        <v>0.18942470763251129</v>
      </c>
      <c r="E618" s="100">
        <f t="shared" si="107"/>
        <v>3.1649367937971684</v>
      </c>
      <c r="F618" s="2"/>
      <c r="G618" s="8">
        <f>IF(G$1="P",MAX(0,G$2-$C618),IF(G$1="C",MAX(0,$C618-G$2)))</f>
        <v>0</v>
      </c>
      <c r="H618" s="8">
        <f>IF(H$1="P",MAX(0,H$2-$C618),IF(H$1="C",MAX(0,$C618-H$2)))</f>
        <v>0</v>
      </c>
      <c r="I618" s="8">
        <f>IF(I$1="P",MAX(0,I$2-$C618),IF(I$1="C",MAX(0,$C618-I$2)))</f>
        <v>0</v>
      </c>
      <c r="J618" s="8">
        <f>IF(J$1="P",MAX(0,J$2-$C618),IF(J$1="C",MAX(0,$C618-J$2)))</f>
        <v>3.0700000000000003</v>
      </c>
      <c r="K618" s="8">
        <f t="shared" ref="G618:R641" si="115">IF(K$1="P",MAX(0,K$2-$C618),IF(K$1="C",MAX(0,$C618-K$2)))</f>
        <v>8.07</v>
      </c>
      <c r="L618" s="8">
        <f t="shared" si="115"/>
        <v>18.07</v>
      </c>
      <c r="M618" s="8">
        <f t="shared" si="114"/>
        <v>6.93</v>
      </c>
      <c r="N618" s="8">
        <f t="shared" si="115"/>
        <v>1.9299999999999997</v>
      </c>
      <c r="O618" s="8">
        <f t="shared" si="115"/>
        <v>0</v>
      </c>
      <c r="P618" s="8">
        <f t="shared" si="115"/>
        <v>0</v>
      </c>
      <c r="Q618" s="8">
        <f t="shared" si="115"/>
        <v>0</v>
      </c>
      <c r="R618" s="8">
        <f t="shared" si="115"/>
        <v>0</v>
      </c>
      <c r="S618" s="21">
        <f t="shared" si="110"/>
        <v>29</v>
      </c>
      <c r="T618" s="19">
        <f>VLOOKUP($B618,Gas!$B$3:$E$2506,2)</f>
        <v>3.18</v>
      </c>
      <c r="U618" s="20">
        <f t="shared" si="111"/>
        <v>10.040880503144653</v>
      </c>
      <c r="V618" s="5">
        <f>VLOOKUP($B618,Gas!$B$3:$E$2506,4)</f>
        <v>0.24275431724330218</v>
      </c>
    </row>
    <row r="619" spans="1:22" x14ac:dyDescent="0.2">
      <c r="A619" s="9">
        <f t="shared" si="101"/>
        <v>29</v>
      </c>
      <c r="B619" s="1">
        <v>36651</v>
      </c>
      <c r="C619" s="2">
        <v>52.17</v>
      </c>
      <c r="D619" s="4">
        <f t="shared" si="108"/>
        <v>0.49096161030761076</v>
      </c>
      <c r="E619" s="100">
        <f t="shared" si="107"/>
        <v>3.5181448900592218</v>
      </c>
      <c r="F619" s="2"/>
      <c r="G619" s="8">
        <f t="shared" si="115"/>
        <v>0</v>
      </c>
      <c r="H619" s="8">
        <f t="shared" si="115"/>
        <v>0</v>
      </c>
      <c r="I619" s="8">
        <f t="shared" si="115"/>
        <v>0</v>
      </c>
      <c r="J619" s="8">
        <f t="shared" si="115"/>
        <v>0</v>
      </c>
      <c r="K619" s="8">
        <f t="shared" si="115"/>
        <v>0</v>
      </c>
      <c r="L619" s="8">
        <f t="shared" si="115"/>
        <v>0</v>
      </c>
      <c r="M619" s="8">
        <f t="shared" si="114"/>
        <v>27.17</v>
      </c>
      <c r="N619" s="8">
        <f t="shared" si="115"/>
        <v>22.17</v>
      </c>
      <c r="O619" s="8">
        <f t="shared" si="115"/>
        <v>17.170000000000002</v>
      </c>
      <c r="P619" s="8">
        <f t="shared" si="115"/>
        <v>12.170000000000002</v>
      </c>
      <c r="Q619" s="8">
        <f t="shared" si="115"/>
        <v>2.1700000000000017</v>
      </c>
      <c r="R619" s="8">
        <f t="shared" si="115"/>
        <v>0</v>
      </c>
      <c r="S619" s="21">
        <f t="shared" si="110"/>
        <v>29</v>
      </c>
      <c r="T619" s="19">
        <f>VLOOKUP($B619,Gas!$B$3:$E$2506,2)</f>
        <v>3.085</v>
      </c>
      <c r="U619" s="20">
        <f t="shared" si="111"/>
        <v>16.910858995137765</v>
      </c>
      <c r="V619" s="5">
        <f>VLOOKUP($B619,Gas!$B$3:$E$2506,4)</f>
        <v>0.29930614030451769</v>
      </c>
    </row>
    <row r="620" spans="1:22" x14ac:dyDescent="0.2">
      <c r="A620" s="9">
        <f t="shared" si="101"/>
        <v>29</v>
      </c>
      <c r="B620" s="1">
        <v>36654</v>
      </c>
      <c r="C620" s="2">
        <v>59.04</v>
      </c>
      <c r="D620" s="4">
        <f t="shared" si="108"/>
        <v>0.12370756325791572</v>
      </c>
      <c r="E620" s="100">
        <f t="shared" si="107"/>
        <v>3.2954679842480439</v>
      </c>
      <c r="F620" s="2"/>
      <c r="G620" s="8">
        <f t="shared" si="115"/>
        <v>0</v>
      </c>
      <c r="H620" s="8">
        <f t="shared" si="115"/>
        <v>0</v>
      </c>
      <c r="I620" s="8">
        <f t="shared" si="115"/>
        <v>0</v>
      </c>
      <c r="J620" s="8">
        <f t="shared" si="115"/>
        <v>0</v>
      </c>
      <c r="K620" s="8">
        <f t="shared" si="115"/>
        <v>0</v>
      </c>
      <c r="L620" s="8">
        <f t="shared" si="115"/>
        <v>0</v>
      </c>
      <c r="M620" s="8">
        <f t="shared" ref="M620:M683" si="116">IF(M$1="P",MAX(0,M$2-$C620),IF(M$1="C",MAX(0,$C620-M$2)))</f>
        <v>34.04</v>
      </c>
      <c r="N620" s="8">
        <f t="shared" si="115"/>
        <v>29.04</v>
      </c>
      <c r="O620" s="8">
        <f t="shared" si="115"/>
        <v>24.04</v>
      </c>
      <c r="P620" s="8">
        <f t="shared" si="115"/>
        <v>19.04</v>
      </c>
      <c r="Q620" s="8">
        <f t="shared" si="115"/>
        <v>9.0399999999999991</v>
      </c>
      <c r="R620" s="8">
        <f t="shared" si="115"/>
        <v>0</v>
      </c>
      <c r="S620" s="21">
        <f t="shared" si="110"/>
        <v>29</v>
      </c>
      <c r="T620" s="19">
        <f>VLOOKUP($B620,Gas!$B$3:$E$2506,2)</f>
        <v>3.11</v>
      </c>
      <c r="U620" s="20">
        <f t="shared" si="111"/>
        <v>18.983922829581996</v>
      </c>
      <c r="V620" s="5">
        <f>VLOOKUP($B620,Gas!$B$3:$E$2506,4)</f>
        <v>0.25472112837811339</v>
      </c>
    </row>
    <row r="621" spans="1:22" x14ac:dyDescent="0.2">
      <c r="A621" s="9">
        <f t="shared" si="101"/>
        <v>29</v>
      </c>
      <c r="B621" s="1">
        <v>36655</v>
      </c>
      <c r="C621" s="2">
        <v>131.04</v>
      </c>
      <c r="D621" s="4">
        <f t="shared" si="108"/>
        <v>0.79728743981254213</v>
      </c>
      <c r="E621" s="100">
        <f t="shared" si="107"/>
        <v>4.2796285156976355</v>
      </c>
      <c r="F621" s="2"/>
      <c r="G621" s="8">
        <f t="shared" si="115"/>
        <v>0</v>
      </c>
      <c r="H621" s="8">
        <f t="shared" si="115"/>
        <v>0</v>
      </c>
      <c r="I621" s="8">
        <f t="shared" si="115"/>
        <v>0</v>
      </c>
      <c r="J621" s="8">
        <f t="shared" si="115"/>
        <v>0</v>
      </c>
      <c r="K621" s="8">
        <f t="shared" si="115"/>
        <v>0</v>
      </c>
      <c r="L621" s="8">
        <f t="shared" si="115"/>
        <v>0</v>
      </c>
      <c r="M621" s="8">
        <f t="shared" si="116"/>
        <v>106.03999999999999</v>
      </c>
      <c r="N621" s="8">
        <f t="shared" si="115"/>
        <v>101.03999999999999</v>
      </c>
      <c r="O621" s="8">
        <f t="shared" si="115"/>
        <v>96.039999999999992</v>
      </c>
      <c r="P621" s="8">
        <f t="shared" si="115"/>
        <v>91.039999999999992</v>
      </c>
      <c r="Q621" s="8">
        <f t="shared" si="115"/>
        <v>81.039999999999992</v>
      </c>
      <c r="R621" s="8">
        <f t="shared" si="115"/>
        <v>31.039989999999989</v>
      </c>
      <c r="S621" s="21">
        <f t="shared" si="110"/>
        <v>29</v>
      </c>
      <c r="T621" s="19">
        <f>VLOOKUP($B621,Gas!$B$3:$E$2506,2)</f>
        <v>3.12</v>
      </c>
      <c r="U621" s="20">
        <f t="shared" si="111"/>
        <v>41.999999999999993</v>
      </c>
      <c r="V621" s="5">
        <f>VLOOKUP($B621,Gas!$B$3:$E$2506,4)</f>
        <v>0.24688190048176881</v>
      </c>
    </row>
    <row r="622" spans="1:22" x14ac:dyDescent="0.2">
      <c r="A622" s="9">
        <f t="shared" si="101"/>
        <v>29</v>
      </c>
      <c r="B622" s="1">
        <v>36656</v>
      </c>
      <c r="C622" s="2">
        <v>76.510000000000005</v>
      </c>
      <c r="D622" s="4">
        <f t="shared" si="108"/>
        <v>-0.53808116886099877</v>
      </c>
      <c r="E622" s="100">
        <f t="shared" si="107"/>
        <v>5.5025487838863469</v>
      </c>
      <c r="F622" s="2"/>
      <c r="G622" s="8">
        <f t="shared" si="115"/>
        <v>0</v>
      </c>
      <c r="H622" s="8">
        <f t="shared" si="115"/>
        <v>0</v>
      </c>
      <c r="I622" s="8">
        <f t="shared" si="115"/>
        <v>0</v>
      </c>
      <c r="J622" s="8">
        <f t="shared" si="115"/>
        <v>0</v>
      </c>
      <c r="K622" s="8">
        <f t="shared" si="115"/>
        <v>0</v>
      </c>
      <c r="L622" s="8">
        <f t="shared" si="115"/>
        <v>0</v>
      </c>
      <c r="M622" s="8">
        <f t="shared" si="116"/>
        <v>51.510000000000005</v>
      </c>
      <c r="N622" s="8">
        <f t="shared" si="115"/>
        <v>46.510000000000005</v>
      </c>
      <c r="O622" s="8">
        <f t="shared" si="115"/>
        <v>41.510000000000005</v>
      </c>
      <c r="P622" s="8">
        <f t="shared" si="115"/>
        <v>36.510000000000005</v>
      </c>
      <c r="Q622" s="8">
        <f t="shared" si="115"/>
        <v>26.510000000000005</v>
      </c>
      <c r="R622" s="8">
        <f t="shared" si="115"/>
        <v>0</v>
      </c>
      <c r="S622" s="21">
        <f t="shared" si="110"/>
        <v>29</v>
      </c>
      <c r="T622" s="19">
        <f>VLOOKUP($B622,Gas!$B$3:$E$2506,2)</f>
        <v>3.25</v>
      </c>
      <c r="U622" s="20">
        <f t="shared" si="111"/>
        <v>23.541538461538462</v>
      </c>
      <c r="V622" s="5">
        <f>VLOOKUP($B622,Gas!$B$3:$E$2506,4)</f>
        <v>0.34434922223310488</v>
      </c>
    </row>
    <row r="623" spans="1:22" x14ac:dyDescent="0.2">
      <c r="A623" s="9">
        <f t="shared" si="101"/>
        <v>29</v>
      </c>
      <c r="B623" s="1">
        <v>36657</v>
      </c>
      <c r="C623" s="2">
        <v>46.47</v>
      </c>
      <c r="D623" s="4">
        <f t="shared" si="108"/>
        <v>-0.49861450814687369</v>
      </c>
      <c r="E623" s="100">
        <f t="shared" si="107"/>
        <v>6.2959087845303268</v>
      </c>
      <c r="F623" s="2"/>
      <c r="G623" s="8">
        <f t="shared" si="115"/>
        <v>0</v>
      </c>
      <c r="H623" s="8">
        <f t="shared" si="115"/>
        <v>0</v>
      </c>
      <c r="I623" s="8">
        <f t="shared" si="115"/>
        <v>0</v>
      </c>
      <c r="J623" s="8">
        <f t="shared" si="115"/>
        <v>0</v>
      </c>
      <c r="K623" s="8">
        <f t="shared" si="115"/>
        <v>0</v>
      </c>
      <c r="L623" s="8">
        <f t="shared" si="115"/>
        <v>3.5300000000000011</v>
      </c>
      <c r="M623" s="8">
        <f t="shared" si="116"/>
        <v>21.47</v>
      </c>
      <c r="N623" s="8">
        <f t="shared" si="115"/>
        <v>16.47</v>
      </c>
      <c r="O623" s="8">
        <f t="shared" si="115"/>
        <v>11.469999999999999</v>
      </c>
      <c r="P623" s="8">
        <f t="shared" si="115"/>
        <v>6.4699999999999989</v>
      </c>
      <c r="Q623" s="8">
        <f t="shared" si="115"/>
        <v>0</v>
      </c>
      <c r="R623" s="8">
        <f t="shared" si="115"/>
        <v>0</v>
      </c>
      <c r="S623" s="21">
        <f t="shared" si="110"/>
        <v>29</v>
      </c>
      <c r="T623" s="19">
        <f>VLOOKUP($B623,Gas!$B$3:$E$2506,2)</f>
        <v>3.1949999999999998</v>
      </c>
      <c r="U623" s="20">
        <f t="shared" si="111"/>
        <v>14.544600938967136</v>
      </c>
      <c r="V623" s="5">
        <f>VLOOKUP($B623,Gas!$B$3:$E$2506,4)</f>
        <v>0.3669502955569382</v>
      </c>
    </row>
    <row r="624" spans="1:22" x14ac:dyDescent="0.2">
      <c r="A624" s="9">
        <f t="shared" si="101"/>
        <v>29</v>
      </c>
      <c r="B624" s="1">
        <v>36658</v>
      </c>
      <c r="C624" s="2">
        <v>73.5</v>
      </c>
      <c r="D624" s="4">
        <f t="shared" si="108"/>
        <v>0.45847846312190405</v>
      </c>
      <c r="E624" s="100">
        <f t="shared" si="107"/>
        <v>6.5776627898230373</v>
      </c>
      <c r="F624" s="2"/>
      <c r="G624" s="8">
        <f t="shared" si="115"/>
        <v>0</v>
      </c>
      <c r="H624" s="8">
        <f t="shared" si="115"/>
        <v>0</v>
      </c>
      <c r="I624" s="8">
        <f t="shared" si="115"/>
        <v>0</v>
      </c>
      <c r="J624" s="8">
        <f t="shared" si="115"/>
        <v>0</v>
      </c>
      <c r="K624" s="8">
        <f t="shared" si="115"/>
        <v>0</v>
      </c>
      <c r="L624" s="8">
        <f t="shared" si="115"/>
        <v>0</v>
      </c>
      <c r="M624" s="8">
        <f t="shared" si="116"/>
        <v>48.5</v>
      </c>
      <c r="N624" s="8">
        <f t="shared" si="115"/>
        <v>43.5</v>
      </c>
      <c r="O624" s="8">
        <f t="shared" si="115"/>
        <v>38.5</v>
      </c>
      <c r="P624" s="8">
        <f t="shared" si="115"/>
        <v>33.5</v>
      </c>
      <c r="Q624" s="8">
        <f t="shared" si="115"/>
        <v>23.5</v>
      </c>
      <c r="R624" s="8">
        <f t="shared" si="115"/>
        <v>0</v>
      </c>
      <c r="S624" s="21">
        <f t="shared" si="110"/>
        <v>29</v>
      </c>
      <c r="T624" s="19">
        <f>VLOOKUP($B624,Gas!$B$3:$E$2506,2)</f>
        <v>3.3650000000000002</v>
      </c>
      <c r="U624" s="20">
        <f t="shared" si="111"/>
        <v>21.842496285289744</v>
      </c>
      <c r="V624" s="5">
        <f>VLOOKUP($B624,Gas!$B$3:$E$2506,4)</f>
        <v>0.47257650633666864</v>
      </c>
    </row>
    <row r="625" spans="1:22" x14ac:dyDescent="0.2">
      <c r="A625" s="9">
        <f t="shared" si="101"/>
        <v>29</v>
      </c>
      <c r="B625" s="1">
        <v>36661</v>
      </c>
      <c r="C625" s="2">
        <v>30.7</v>
      </c>
      <c r="D625" s="4">
        <f t="shared" si="108"/>
        <v>-0.87302275162563958</v>
      </c>
      <c r="E625" s="100">
        <f t="shared" si="107"/>
        <v>8.2300533288357709</v>
      </c>
      <c r="F625" s="2"/>
      <c r="G625" s="8">
        <f t="shared" si="115"/>
        <v>0</v>
      </c>
      <c r="H625" s="8">
        <f t="shared" si="115"/>
        <v>0</v>
      </c>
      <c r="I625" s="8">
        <f t="shared" si="115"/>
        <v>0</v>
      </c>
      <c r="J625" s="8">
        <f t="shared" si="115"/>
        <v>4.3000000000000007</v>
      </c>
      <c r="K625" s="8">
        <f t="shared" si="115"/>
        <v>9.3000000000000007</v>
      </c>
      <c r="L625" s="8">
        <f t="shared" si="115"/>
        <v>19.3</v>
      </c>
      <c r="M625" s="8">
        <f t="shared" si="116"/>
        <v>5.6999999999999993</v>
      </c>
      <c r="N625" s="8">
        <f t="shared" si="115"/>
        <v>0.69999999999999929</v>
      </c>
      <c r="O625" s="8">
        <f t="shared" si="115"/>
        <v>0</v>
      </c>
      <c r="P625" s="8">
        <f t="shared" si="115"/>
        <v>0</v>
      </c>
      <c r="Q625" s="8">
        <f t="shared" si="115"/>
        <v>0</v>
      </c>
      <c r="R625" s="8">
        <f t="shared" si="115"/>
        <v>0</v>
      </c>
      <c r="S625" s="21">
        <f t="shared" si="110"/>
        <v>29</v>
      </c>
      <c r="T625" s="19">
        <f>VLOOKUP($B625,Gas!$B$3:$E$2506,2)</f>
        <v>3.35</v>
      </c>
      <c r="U625" s="20">
        <f t="shared" si="111"/>
        <v>9.1641791044776113</v>
      </c>
      <c r="V625" s="5">
        <f>VLOOKUP($B625,Gas!$B$3:$E$2506,4)</f>
        <v>0.40585334435290876</v>
      </c>
    </row>
    <row r="626" spans="1:22" x14ac:dyDescent="0.2">
      <c r="A626" s="9">
        <f t="shared" si="101"/>
        <v>29</v>
      </c>
      <c r="B626" s="1">
        <v>36662</v>
      </c>
      <c r="C626" s="2">
        <v>24.22</v>
      </c>
      <c r="D626" s="4">
        <f t="shared" si="108"/>
        <v>-0.23708391646820534</v>
      </c>
      <c r="E626" s="100">
        <f t="shared" si="107"/>
        <v>8.3335278636845604</v>
      </c>
      <c r="F626" s="2"/>
      <c r="G626" s="8">
        <f t="shared" si="115"/>
        <v>0</v>
      </c>
      <c r="H626" s="8">
        <f t="shared" si="115"/>
        <v>0.78000000000000114</v>
      </c>
      <c r="I626" s="8">
        <f t="shared" si="115"/>
        <v>5.7800000000000011</v>
      </c>
      <c r="J626" s="8">
        <f t="shared" si="115"/>
        <v>10.780000000000001</v>
      </c>
      <c r="K626" s="8">
        <f t="shared" si="115"/>
        <v>15.780000000000001</v>
      </c>
      <c r="L626" s="8">
        <f t="shared" si="115"/>
        <v>25.78</v>
      </c>
      <c r="M626" s="8">
        <f t="shared" si="116"/>
        <v>0</v>
      </c>
      <c r="N626" s="8">
        <f t="shared" si="115"/>
        <v>0</v>
      </c>
      <c r="O626" s="8">
        <f t="shared" si="115"/>
        <v>0</v>
      </c>
      <c r="P626" s="8">
        <f t="shared" si="115"/>
        <v>0</v>
      </c>
      <c r="Q626" s="8">
        <f t="shared" si="115"/>
        <v>0</v>
      </c>
      <c r="R626" s="8">
        <f t="shared" si="115"/>
        <v>0</v>
      </c>
      <c r="S626" s="21">
        <f t="shared" si="110"/>
        <v>29</v>
      </c>
      <c r="T626" s="19">
        <f>VLOOKUP($B626,Gas!$B$3:$E$2506,2)</f>
        <v>3.3650000000000002</v>
      </c>
      <c r="U626" s="20">
        <f t="shared" si="111"/>
        <v>7.1976225854383351</v>
      </c>
      <c r="V626" s="5">
        <f>VLOOKUP($B626,Gas!$B$3:$E$2506,4)</f>
        <v>0.40649786441316843</v>
      </c>
    </row>
    <row r="627" spans="1:22" x14ac:dyDescent="0.2">
      <c r="A627" s="9">
        <f t="shared" si="101"/>
        <v>29</v>
      </c>
      <c r="B627" s="1">
        <v>36663</v>
      </c>
      <c r="C627" s="2">
        <v>26.58</v>
      </c>
      <c r="D627" s="4">
        <f t="shared" si="108"/>
        <v>9.2980315160152954E-2</v>
      </c>
      <c r="E627" s="100">
        <f t="shared" si="107"/>
        <v>8.3387737583984478</v>
      </c>
      <c r="F627" s="2"/>
      <c r="G627" s="8">
        <f t="shared" si="115"/>
        <v>0</v>
      </c>
      <c r="H627" s="8">
        <f t="shared" si="115"/>
        <v>0</v>
      </c>
      <c r="I627" s="8">
        <f t="shared" si="115"/>
        <v>3.4200000000000017</v>
      </c>
      <c r="J627" s="8">
        <f t="shared" si="115"/>
        <v>8.4200000000000017</v>
      </c>
      <c r="K627" s="8">
        <f t="shared" si="115"/>
        <v>13.420000000000002</v>
      </c>
      <c r="L627" s="8">
        <f t="shared" si="115"/>
        <v>23.42</v>
      </c>
      <c r="M627" s="8">
        <f t="shared" si="116"/>
        <v>1.5799999999999983</v>
      </c>
      <c r="N627" s="8">
        <f t="shared" si="115"/>
        <v>0</v>
      </c>
      <c r="O627" s="8">
        <f t="shared" si="115"/>
        <v>0</v>
      </c>
      <c r="P627" s="8">
        <f t="shared" si="115"/>
        <v>0</v>
      </c>
      <c r="Q627" s="8">
        <f t="shared" si="115"/>
        <v>0</v>
      </c>
      <c r="R627" s="8">
        <f t="shared" si="115"/>
        <v>0</v>
      </c>
      <c r="S627" s="21">
        <f t="shared" si="110"/>
        <v>29</v>
      </c>
      <c r="T627" s="19">
        <f>VLOOKUP($B627,Gas!$B$3:$E$2506,2)</f>
        <v>3.4550000000000001</v>
      </c>
      <c r="U627" s="20">
        <f t="shared" si="111"/>
        <v>7.693198263386396</v>
      </c>
      <c r="V627" s="5">
        <f>VLOOKUP($B627,Gas!$B$3:$E$2506,4)</f>
        <v>0.41689043552924299</v>
      </c>
    </row>
    <row r="628" spans="1:22" x14ac:dyDescent="0.2">
      <c r="A628" s="9">
        <f t="shared" si="101"/>
        <v>29</v>
      </c>
      <c r="B628" s="1">
        <v>36664</v>
      </c>
      <c r="C628" s="2">
        <v>44.45</v>
      </c>
      <c r="D628" s="4">
        <f t="shared" si="108"/>
        <v>0.51420590867481453</v>
      </c>
      <c r="E628" s="100">
        <f t="shared" si="107"/>
        <v>8.6936292839498304</v>
      </c>
      <c r="F628" s="2"/>
      <c r="G628" s="8">
        <f t="shared" si="115"/>
        <v>0</v>
      </c>
      <c r="H628" s="8">
        <f t="shared" si="115"/>
        <v>0</v>
      </c>
      <c r="I628" s="8">
        <f t="shared" si="115"/>
        <v>0</v>
      </c>
      <c r="J628" s="8">
        <f t="shared" si="115"/>
        <v>0</v>
      </c>
      <c r="K628" s="8">
        <f t="shared" si="115"/>
        <v>0</v>
      </c>
      <c r="L628" s="8">
        <f t="shared" si="115"/>
        <v>5.5499999999999972</v>
      </c>
      <c r="M628" s="8">
        <f t="shared" si="116"/>
        <v>19.450000000000003</v>
      </c>
      <c r="N628" s="8">
        <f t="shared" si="115"/>
        <v>14.450000000000003</v>
      </c>
      <c r="O628" s="8">
        <f t="shared" si="115"/>
        <v>9.4500000000000028</v>
      </c>
      <c r="P628" s="8">
        <f t="shared" si="115"/>
        <v>4.4500000000000028</v>
      </c>
      <c r="Q628" s="8">
        <f t="shared" si="115"/>
        <v>0</v>
      </c>
      <c r="R628" s="8">
        <f t="shared" si="115"/>
        <v>0</v>
      </c>
      <c r="S628" s="21">
        <f t="shared" si="110"/>
        <v>29</v>
      </c>
      <c r="T628" s="19">
        <f>VLOOKUP($B628,Gas!$B$3:$E$2506,2)</f>
        <v>3.4950000000000001</v>
      </c>
      <c r="U628" s="20">
        <f t="shared" si="111"/>
        <v>12.718168812589413</v>
      </c>
      <c r="V628" s="5">
        <f>VLOOKUP($B628,Gas!$B$3:$E$2506,4)</f>
        <v>0.41086715240352223</v>
      </c>
    </row>
    <row r="629" spans="1:22" x14ac:dyDescent="0.2">
      <c r="A629" s="9">
        <f t="shared" si="101"/>
        <v>29</v>
      </c>
      <c r="B629" s="1">
        <v>36665</v>
      </c>
      <c r="C629" s="2">
        <v>33.94</v>
      </c>
      <c r="D629" s="4">
        <f t="shared" si="108"/>
        <v>-0.26977070215383342</v>
      </c>
      <c r="E629" s="100">
        <f t="shared" si="107"/>
        <v>8.4080737359159183</v>
      </c>
      <c r="F629" s="2"/>
      <c r="G629" s="8">
        <f t="shared" si="115"/>
        <v>0</v>
      </c>
      <c r="H629" s="8">
        <f t="shared" si="115"/>
        <v>0</v>
      </c>
      <c r="I629" s="8">
        <f t="shared" si="115"/>
        <v>0</v>
      </c>
      <c r="J629" s="8">
        <f t="shared" si="115"/>
        <v>1.0600000000000023</v>
      </c>
      <c r="K629" s="8">
        <f t="shared" si="115"/>
        <v>6.0600000000000023</v>
      </c>
      <c r="L629" s="8">
        <f t="shared" si="115"/>
        <v>16.060000000000002</v>
      </c>
      <c r="M629" s="8">
        <f t="shared" si="116"/>
        <v>8.9399999999999977</v>
      </c>
      <c r="N629" s="8">
        <f t="shared" si="115"/>
        <v>3.9399999999999977</v>
      </c>
      <c r="O629" s="8">
        <f t="shared" si="115"/>
        <v>0</v>
      </c>
      <c r="P629" s="8">
        <f t="shared" si="115"/>
        <v>0</v>
      </c>
      <c r="Q629" s="8">
        <f t="shared" si="115"/>
        <v>0</v>
      </c>
      <c r="R629" s="8">
        <f t="shared" si="115"/>
        <v>0</v>
      </c>
      <c r="S629" s="21">
        <f t="shared" si="110"/>
        <v>29</v>
      </c>
      <c r="T629" s="19">
        <f>VLOOKUP($B629,Gas!$B$3:$E$2506,2)</f>
        <v>3.7349999999999999</v>
      </c>
      <c r="U629" s="20">
        <f t="shared" si="111"/>
        <v>9.0870147255689417</v>
      </c>
      <c r="V629" s="5">
        <f>VLOOKUP($B629,Gas!$B$3:$E$2506,4)</f>
        <v>0.52081288155811478</v>
      </c>
    </row>
    <row r="630" spans="1:22" x14ac:dyDescent="0.2">
      <c r="A630" s="9">
        <f t="shared" si="101"/>
        <v>29</v>
      </c>
      <c r="B630" s="1">
        <v>36668</v>
      </c>
      <c r="C630" s="2">
        <v>41.44</v>
      </c>
      <c r="D630" s="4">
        <f t="shared" si="108"/>
        <v>0.19965233814514746</v>
      </c>
      <c r="E630" s="100">
        <f t="shared" ref="E630:E659" si="117">STDEV(D621:D630)*SQRT(trade_day)</f>
        <v>8.4583226778472387</v>
      </c>
      <c r="F630" s="2"/>
      <c r="G630" s="8">
        <f t="shared" si="115"/>
        <v>0</v>
      </c>
      <c r="H630" s="8">
        <f t="shared" si="115"/>
        <v>0</v>
      </c>
      <c r="I630" s="8">
        <f t="shared" si="115"/>
        <v>0</v>
      </c>
      <c r="J630" s="8">
        <f t="shared" si="115"/>
        <v>0</v>
      </c>
      <c r="K630" s="8">
        <f t="shared" si="115"/>
        <v>0</v>
      </c>
      <c r="L630" s="8">
        <f t="shared" si="115"/>
        <v>8.5600000000000023</v>
      </c>
      <c r="M630" s="8">
        <f t="shared" si="116"/>
        <v>16.439999999999998</v>
      </c>
      <c r="N630" s="8">
        <f t="shared" si="115"/>
        <v>11.439999999999998</v>
      </c>
      <c r="O630" s="8">
        <f t="shared" si="115"/>
        <v>6.4399999999999977</v>
      </c>
      <c r="P630" s="8">
        <f t="shared" si="115"/>
        <v>1.4399999999999977</v>
      </c>
      <c r="Q630" s="8">
        <f t="shared" si="115"/>
        <v>0</v>
      </c>
      <c r="R630" s="8">
        <f t="shared" si="115"/>
        <v>0</v>
      </c>
      <c r="S630" s="21">
        <f t="shared" si="110"/>
        <v>29</v>
      </c>
      <c r="T630" s="19">
        <f>VLOOKUP($B630,Gas!$B$3:$E$2506,2)</f>
        <v>3.7650000000000001</v>
      </c>
      <c r="U630" s="20">
        <f t="shared" si="111"/>
        <v>11.006640106241699</v>
      </c>
      <c r="V630" s="5">
        <f>VLOOKUP($B630,Gas!$B$3:$E$2506,4)</f>
        <v>0.40689520159375653</v>
      </c>
    </row>
    <row r="631" spans="1:22" x14ac:dyDescent="0.2">
      <c r="A631" s="9">
        <f t="shared" si="101"/>
        <v>29</v>
      </c>
      <c r="B631" s="1">
        <v>36669</v>
      </c>
      <c r="C631" s="2">
        <v>34.94</v>
      </c>
      <c r="D631" s="4">
        <f t="shared" si="108"/>
        <v>-0.1706142932453171</v>
      </c>
      <c r="E631" s="100">
        <f t="shared" si="117"/>
        <v>7.0843984470670165</v>
      </c>
      <c r="F631" s="2"/>
      <c r="G631" s="8">
        <f t="shared" si="115"/>
        <v>0</v>
      </c>
      <c r="H631" s="8">
        <f t="shared" si="115"/>
        <v>0</v>
      </c>
      <c r="I631" s="8">
        <f t="shared" si="115"/>
        <v>0</v>
      </c>
      <c r="J631" s="8">
        <f t="shared" si="115"/>
        <v>6.0000000000002274E-2</v>
      </c>
      <c r="K631" s="8">
        <f t="shared" si="115"/>
        <v>5.0600000000000023</v>
      </c>
      <c r="L631" s="8">
        <f t="shared" si="115"/>
        <v>15.060000000000002</v>
      </c>
      <c r="M631" s="8">
        <f t="shared" si="116"/>
        <v>9.9399999999999977</v>
      </c>
      <c r="N631" s="8">
        <f t="shared" si="115"/>
        <v>4.9399999999999977</v>
      </c>
      <c r="O631" s="8">
        <f t="shared" si="115"/>
        <v>0</v>
      </c>
      <c r="P631" s="8">
        <f t="shared" si="115"/>
        <v>0</v>
      </c>
      <c r="Q631" s="8">
        <f t="shared" si="115"/>
        <v>0</v>
      </c>
      <c r="R631" s="8">
        <f t="shared" si="115"/>
        <v>0</v>
      </c>
      <c r="S631" s="21">
        <f t="shared" si="110"/>
        <v>29</v>
      </c>
      <c r="T631" s="19">
        <f>VLOOKUP($B631,Gas!$B$3:$E$2506,2)</f>
        <v>3.9750000000000001</v>
      </c>
      <c r="U631" s="20">
        <f t="shared" si="111"/>
        <v>8.7899371069182379</v>
      </c>
      <c r="V631" s="5">
        <f>VLOOKUP($B631,Gas!$B$3:$E$2506,4)</f>
        <v>0.46552784746647402</v>
      </c>
    </row>
    <row r="632" spans="1:22" x14ac:dyDescent="0.2">
      <c r="A632" s="9">
        <f t="shared" si="101"/>
        <v>29</v>
      </c>
      <c r="B632" s="1">
        <v>36670</v>
      </c>
      <c r="C632" s="2">
        <v>51.09</v>
      </c>
      <c r="D632" s="4">
        <f t="shared" si="108"/>
        <v>0.37995647863679621</v>
      </c>
      <c r="E632" s="100">
        <f t="shared" si="117"/>
        <v>7.1103501650901535</v>
      </c>
      <c r="F632" s="2"/>
      <c r="G632" s="8">
        <f t="shared" si="115"/>
        <v>0</v>
      </c>
      <c r="H632" s="8">
        <f t="shared" si="115"/>
        <v>0</v>
      </c>
      <c r="I632" s="8">
        <f t="shared" si="115"/>
        <v>0</v>
      </c>
      <c r="J632" s="8">
        <f t="shared" si="115"/>
        <v>0</v>
      </c>
      <c r="K632" s="8">
        <f t="shared" si="115"/>
        <v>0</v>
      </c>
      <c r="L632" s="8">
        <f t="shared" si="115"/>
        <v>0</v>
      </c>
      <c r="M632" s="8">
        <f t="shared" si="116"/>
        <v>26.090000000000003</v>
      </c>
      <c r="N632" s="8">
        <f t="shared" si="115"/>
        <v>21.090000000000003</v>
      </c>
      <c r="O632" s="8">
        <f t="shared" si="115"/>
        <v>16.090000000000003</v>
      </c>
      <c r="P632" s="8">
        <f t="shared" si="115"/>
        <v>11.090000000000003</v>
      </c>
      <c r="Q632" s="8">
        <f t="shared" si="115"/>
        <v>1.0900000000000034</v>
      </c>
      <c r="R632" s="8">
        <f t="shared" si="115"/>
        <v>0</v>
      </c>
      <c r="S632" s="21">
        <f t="shared" si="110"/>
        <v>29</v>
      </c>
      <c r="T632" s="19">
        <f>VLOOKUP($B632,Gas!$B$3:$E$2506,2)</f>
        <v>3.8450000000000002</v>
      </c>
      <c r="U632" s="20">
        <f t="shared" si="111"/>
        <v>13.28738621586476</v>
      </c>
      <c r="V632" s="5">
        <f>VLOOKUP($B632,Gas!$B$3:$E$2506,4)</f>
        <v>0.55064389171265449</v>
      </c>
    </row>
    <row r="633" spans="1:22" x14ac:dyDescent="0.2">
      <c r="A633" s="9">
        <f t="shared" si="101"/>
        <v>29</v>
      </c>
      <c r="B633" s="1">
        <v>36671</v>
      </c>
      <c r="C633" s="2">
        <v>36.53</v>
      </c>
      <c r="D633" s="4">
        <f t="shared" si="108"/>
        <v>-0.33545494253551544</v>
      </c>
      <c r="E633" s="100">
        <f t="shared" si="117"/>
        <v>6.8606854610039258</v>
      </c>
      <c r="F633" s="2"/>
      <c r="G633" s="8">
        <f t="shared" si="115"/>
        <v>0</v>
      </c>
      <c r="H633" s="8">
        <f t="shared" si="115"/>
        <v>0</v>
      </c>
      <c r="I633" s="8">
        <f t="shared" si="115"/>
        <v>0</v>
      </c>
      <c r="J633" s="8">
        <f t="shared" si="115"/>
        <v>0</v>
      </c>
      <c r="K633" s="8">
        <f t="shared" si="115"/>
        <v>3.4699999999999989</v>
      </c>
      <c r="L633" s="8">
        <f t="shared" si="115"/>
        <v>13.469999999999999</v>
      </c>
      <c r="M633" s="8">
        <f t="shared" si="116"/>
        <v>11.530000000000001</v>
      </c>
      <c r="N633" s="8">
        <f t="shared" si="115"/>
        <v>6.5300000000000011</v>
      </c>
      <c r="O633" s="8">
        <f t="shared" si="115"/>
        <v>1.5300000000000011</v>
      </c>
      <c r="P633" s="8">
        <f t="shared" si="115"/>
        <v>0</v>
      </c>
      <c r="Q633" s="8">
        <f t="shared" si="115"/>
        <v>0</v>
      </c>
      <c r="R633" s="8">
        <f t="shared" si="115"/>
        <v>0</v>
      </c>
      <c r="S633" s="21">
        <f t="shared" si="110"/>
        <v>29</v>
      </c>
      <c r="T633" s="19">
        <f>VLOOKUP($B633,Gas!$B$3:$E$2506,2)</f>
        <v>3.9350000000000001</v>
      </c>
      <c r="U633" s="20">
        <f t="shared" si="111"/>
        <v>9.2833545108005087</v>
      </c>
      <c r="V633" s="5">
        <f>VLOOKUP($B633,Gas!$B$3:$E$2506,4)</f>
        <v>0.5448716298013544</v>
      </c>
    </row>
    <row r="634" spans="1:22" x14ac:dyDescent="0.2">
      <c r="A634" s="9">
        <f t="shared" si="101"/>
        <v>29</v>
      </c>
      <c r="B634" s="1">
        <v>36672</v>
      </c>
      <c r="C634" s="2">
        <v>32.79</v>
      </c>
      <c r="D634" s="4">
        <f t="shared" si="108"/>
        <v>-0.10801024995063431</v>
      </c>
      <c r="E634" s="100">
        <f t="shared" si="117"/>
        <v>6.3170607338829479</v>
      </c>
      <c r="F634" s="2"/>
      <c r="G634" s="8">
        <f t="shared" si="115"/>
        <v>0</v>
      </c>
      <c r="H634" s="8">
        <f t="shared" si="115"/>
        <v>0</v>
      </c>
      <c r="I634" s="8">
        <f t="shared" si="115"/>
        <v>0</v>
      </c>
      <c r="J634" s="8">
        <f t="shared" si="115"/>
        <v>2.2100000000000009</v>
      </c>
      <c r="K634" s="8">
        <f t="shared" si="115"/>
        <v>7.2100000000000009</v>
      </c>
      <c r="L634" s="8">
        <f t="shared" si="115"/>
        <v>17.21</v>
      </c>
      <c r="M634" s="8">
        <f t="shared" si="116"/>
        <v>7.7899999999999991</v>
      </c>
      <c r="N634" s="8">
        <f t="shared" si="115"/>
        <v>2.7899999999999991</v>
      </c>
      <c r="O634" s="8">
        <f t="shared" si="115"/>
        <v>0</v>
      </c>
      <c r="P634" s="8">
        <f t="shared" si="115"/>
        <v>0</v>
      </c>
      <c r="Q634" s="8">
        <f t="shared" si="115"/>
        <v>0</v>
      </c>
      <c r="R634" s="8">
        <f t="shared" si="115"/>
        <v>0</v>
      </c>
      <c r="S634" s="21">
        <f t="shared" si="110"/>
        <v>29</v>
      </c>
      <c r="T634" s="19">
        <f>VLOOKUP($B634,Gas!$B$3:$E$2506,2)</f>
        <v>4.1749999999999998</v>
      </c>
      <c r="U634" s="20">
        <f t="shared" si="111"/>
        <v>7.8538922155688624</v>
      </c>
      <c r="V634" s="5">
        <f>VLOOKUP($B634,Gas!$B$3:$E$2506,4)</f>
        <v>0.59549764372609459</v>
      </c>
    </row>
    <row r="635" spans="1:22" x14ac:dyDescent="0.2">
      <c r="A635" s="9">
        <f t="shared" si="101"/>
        <v>29</v>
      </c>
      <c r="B635" s="1">
        <v>36676</v>
      </c>
      <c r="C635" s="2">
        <v>24.63</v>
      </c>
      <c r="D635" s="4">
        <f t="shared" si="108"/>
        <v>-0.28615837872411043</v>
      </c>
      <c r="E635" s="100">
        <f t="shared" si="117"/>
        <v>4.7627170219458792</v>
      </c>
      <c r="F635" s="2"/>
      <c r="G635" s="8">
        <f t="shared" si="115"/>
        <v>0</v>
      </c>
      <c r="H635" s="8">
        <f t="shared" si="115"/>
        <v>0.37000000000000099</v>
      </c>
      <c r="I635" s="8">
        <f t="shared" si="115"/>
        <v>5.370000000000001</v>
      </c>
      <c r="J635" s="8">
        <f t="shared" si="115"/>
        <v>10.370000000000001</v>
      </c>
      <c r="K635" s="8">
        <f t="shared" si="115"/>
        <v>15.370000000000001</v>
      </c>
      <c r="L635" s="8">
        <f t="shared" si="115"/>
        <v>25.37</v>
      </c>
      <c r="M635" s="8">
        <f t="shared" si="116"/>
        <v>0</v>
      </c>
      <c r="N635" s="8">
        <f t="shared" si="115"/>
        <v>0</v>
      </c>
      <c r="O635" s="8">
        <f t="shared" si="115"/>
        <v>0</v>
      </c>
      <c r="P635" s="8">
        <f t="shared" si="115"/>
        <v>0</v>
      </c>
      <c r="Q635" s="8">
        <f t="shared" si="115"/>
        <v>0</v>
      </c>
      <c r="R635" s="8">
        <f t="shared" si="115"/>
        <v>0</v>
      </c>
      <c r="S635" s="21">
        <f t="shared" si="110"/>
        <v>29</v>
      </c>
      <c r="T635" s="19">
        <f>VLOOKUP($B635,Gas!$B$3:$E$2506,2)</f>
        <v>4.2850000000000001</v>
      </c>
      <c r="U635" s="20">
        <f t="shared" si="111"/>
        <v>5.7479579929988329</v>
      </c>
      <c r="V635" s="5">
        <f>VLOOKUP($B635,Gas!$B$3:$E$2506,4)</f>
        <v>0.53640034565717831</v>
      </c>
    </row>
    <row r="636" spans="1:22" x14ac:dyDescent="0.2">
      <c r="A636" s="9">
        <f t="shared" si="101"/>
        <v>29</v>
      </c>
      <c r="B636" s="1">
        <v>36677</v>
      </c>
      <c r="C636" s="2">
        <v>37.380000000000003</v>
      </c>
      <c r="D636" s="4">
        <f t="shared" ref="D636:D659" si="118">LN(C636/C635)</f>
        <v>0.41717058989497036</v>
      </c>
      <c r="E636" s="100">
        <f t="shared" si="117"/>
        <v>5.0564831435895554</v>
      </c>
      <c r="F636" s="2"/>
      <c r="G636" s="8">
        <f t="shared" si="115"/>
        <v>0</v>
      </c>
      <c r="H636" s="8">
        <f t="shared" si="115"/>
        <v>0</v>
      </c>
      <c r="I636" s="8">
        <f t="shared" si="115"/>
        <v>0</v>
      </c>
      <c r="J636" s="8">
        <f t="shared" si="115"/>
        <v>0</v>
      </c>
      <c r="K636" s="8">
        <f t="shared" si="115"/>
        <v>2.6199999999999974</v>
      </c>
      <c r="L636" s="8">
        <f t="shared" si="115"/>
        <v>12.619999999999997</v>
      </c>
      <c r="M636" s="8">
        <f t="shared" si="116"/>
        <v>12.380000000000003</v>
      </c>
      <c r="N636" s="8">
        <f t="shared" si="115"/>
        <v>7.3800000000000026</v>
      </c>
      <c r="O636" s="8">
        <f t="shared" si="115"/>
        <v>2.3800000000000026</v>
      </c>
      <c r="P636" s="8">
        <f t="shared" si="115"/>
        <v>0</v>
      </c>
      <c r="Q636" s="8">
        <f t="shared" si="115"/>
        <v>0</v>
      </c>
      <c r="R636" s="8">
        <f t="shared" si="115"/>
        <v>0</v>
      </c>
      <c r="S636" s="21">
        <f t="shared" si="110"/>
        <v>29</v>
      </c>
      <c r="T636" s="19">
        <f>VLOOKUP($B636,Gas!$B$3:$E$2506,2)</f>
        <v>4.3449999999999998</v>
      </c>
      <c r="U636" s="20">
        <f t="shared" si="111"/>
        <v>8.6029919447640975</v>
      </c>
      <c r="V636" s="5">
        <f>VLOOKUP($B636,Gas!$B$3:$E$2506,4)</f>
        <v>0.52933095905743599</v>
      </c>
    </row>
    <row r="637" spans="1:22" x14ac:dyDescent="0.2">
      <c r="A637" s="9">
        <f t="shared" si="101"/>
        <v>30</v>
      </c>
      <c r="B637" s="1">
        <v>36678</v>
      </c>
      <c r="C637" s="2">
        <v>74.06</v>
      </c>
      <c r="D637" s="4">
        <f t="shared" si="118"/>
        <v>0.68373977345804982</v>
      </c>
      <c r="E637" s="100">
        <f t="shared" si="117"/>
        <v>5.9933551194816737</v>
      </c>
      <c r="F637" s="2"/>
      <c r="G637" s="8">
        <f t="shared" si="115"/>
        <v>0</v>
      </c>
      <c r="H637" s="8">
        <f t="shared" si="115"/>
        <v>0</v>
      </c>
      <c r="I637" s="8">
        <f t="shared" si="115"/>
        <v>0</v>
      </c>
      <c r="J637" s="8">
        <f t="shared" si="115"/>
        <v>0</v>
      </c>
      <c r="K637" s="8">
        <f t="shared" si="115"/>
        <v>0</v>
      </c>
      <c r="L637" s="8">
        <f t="shared" si="115"/>
        <v>0</v>
      </c>
      <c r="M637" s="8">
        <f t="shared" si="116"/>
        <v>49.06</v>
      </c>
      <c r="N637" s="8">
        <f t="shared" si="115"/>
        <v>44.06</v>
      </c>
      <c r="O637" s="8">
        <f t="shared" si="115"/>
        <v>39.06</v>
      </c>
      <c r="P637" s="8">
        <f t="shared" si="115"/>
        <v>34.06</v>
      </c>
      <c r="Q637" s="8">
        <f t="shared" si="115"/>
        <v>24.060000000000002</v>
      </c>
      <c r="R637" s="8">
        <f t="shared" si="115"/>
        <v>0</v>
      </c>
      <c r="S637" s="21">
        <f t="shared" si="110"/>
        <v>30</v>
      </c>
      <c r="T637" s="19">
        <f>VLOOKUP($B637,Gas!$B$3:$E$2506,2)</f>
        <v>4.5</v>
      </c>
      <c r="U637" s="20">
        <f t="shared" si="111"/>
        <v>16.457777777777778</v>
      </c>
      <c r="V637" s="5">
        <f>VLOOKUP($B637,Gas!$B$3:$E$2506,4)</f>
        <v>0.53319863359194386</v>
      </c>
    </row>
    <row r="638" spans="1:22" x14ac:dyDescent="0.2">
      <c r="A638" s="9">
        <f t="shared" si="101"/>
        <v>30</v>
      </c>
      <c r="B638" s="1">
        <v>36679</v>
      </c>
      <c r="C638" s="2">
        <v>58.29</v>
      </c>
      <c r="D638" s="4">
        <f t="shared" si="118"/>
        <v>-0.2394450234280083</v>
      </c>
      <c r="E638" s="100">
        <f t="shared" si="117"/>
        <v>5.7341906906867646</v>
      </c>
      <c r="F638" s="2"/>
      <c r="G638" s="8">
        <f t="shared" si="115"/>
        <v>0</v>
      </c>
      <c r="H638" s="8">
        <f t="shared" si="115"/>
        <v>0</v>
      </c>
      <c r="I638" s="8">
        <f t="shared" si="115"/>
        <v>0</v>
      </c>
      <c r="J638" s="8">
        <f t="shared" si="115"/>
        <v>0</v>
      </c>
      <c r="K638" s="8">
        <f t="shared" si="115"/>
        <v>0</v>
      </c>
      <c r="L638" s="8">
        <f t="shared" si="115"/>
        <v>0</v>
      </c>
      <c r="M638" s="8">
        <f t="shared" si="116"/>
        <v>33.29</v>
      </c>
      <c r="N638" s="8">
        <f t="shared" si="115"/>
        <v>28.29</v>
      </c>
      <c r="O638" s="8">
        <f t="shared" si="115"/>
        <v>23.29</v>
      </c>
      <c r="P638" s="8">
        <f t="shared" si="115"/>
        <v>18.29</v>
      </c>
      <c r="Q638" s="8">
        <f t="shared" si="115"/>
        <v>8.2899999999999991</v>
      </c>
      <c r="R638" s="8">
        <f t="shared" si="115"/>
        <v>0</v>
      </c>
      <c r="S638" s="21">
        <f t="shared" si="110"/>
        <v>30</v>
      </c>
      <c r="T638" s="19">
        <f>VLOOKUP($B638,Gas!$B$3:$E$2506,2)</f>
        <v>4.4000000000000004</v>
      </c>
      <c r="U638" s="20">
        <f t="shared" si="111"/>
        <v>13.247727272727271</v>
      </c>
      <c r="V638" s="5">
        <f>VLOOKUP($B638,Gas!$B$3:$E$2506,4)</f>
        <v>0.5219502131501208</v>
      </c>
    </row>
    <row r="639" spans="1:22" x14ac:dyDescent="0.2">
      <c r="A639" s="9">
        <f t="shared" si="101"/>
        <v>30</v>
      </c>
      <c r="B639" s="1">
        <v>36682</v>
      </c>
      <c r="C639" s="2">
        <v>23.04</v>
      </c>
      <c r="D639" s="4">
        <f t="shared" si="118"/>
        <v>-0.92819871622976791</v>
      </c>
      <c r="E639" s="100">
        <f t="shared" si="117"/>
        <v>7.3877399553249772</v>
      </c>
      <c r="F639" s="2"/>
      <c r="G639" s="8">
        <f t="shared" si="115"/>
        <v>0</v>
      </c>
      <c r="H639" s="8">
        <f t="shared" si="115"/>
        <v>1.9600000000000009</v>
      </c>
      <c r="I639" s="8">
        <f t="shared" si="115"/>
        <v>6.9600000000000009</v>
      </c>
      <c r="J639" s="8">
        <f t="shared" si="115"/>
        <v>11.96</v>
      </c>
      <c r="K639" s="8">
        <f t="shared" si="115"/>
        <v>16.96</v>
      </c>
      <c r="L639" s="8">
        <f t="shared" si="115"/>
        <v>26.96</v>
      </c>
      <c r="M639" s="8">
        <f t="shared" si="116"/>
        <v>0</v>
      </c>
      <c r="N639" s="8">
        <f t="shared" si="115"/>
        <v>0</v>
      </c>
      <c r="O639" s="8">
        <f t="shared" si="115"/>
        <v>0</v>
      </c>
      <c r="P639" s="8">
        <f t="shared" si="115"/>
        <v>0</v>
      </c>
      <c r="Q639" s="8">
        <f t="shared" si="115"/>
        <v>0</v>
      </c>
      <c r="R639" s="8">
        <f t="shared" si="115"/>
        <v>0</v>
      </c>
      <c r="S639" s="21">
        <f t="shared" si="110"/>
        <v>30</v>
      </c>
      <c r="T639" s="19">
        <f>VLOOKUP($B639,Gas!$B$3:$E$2506,2)</f>
        <v>4.2</v>
      </c>
      <c r="U639" s="20">
        <f t="shared" si="111"/>
        <v>5.4857142857142849</v>
      </c>
      <c r="V639" s="5">
        <f>VLOOKUP($B639,Gas!$B$3:$E$2506,4)</f>
        <v>0.43954685334598675</v>
      </c>
    </row>
    <row r="640" spans="1:22" x14ac:dyDescent="0.2">
      <c r="A640" s="9">
        <f t="shared" si="101"/>
        <v>30</v>
      </c>
      <c r="B640" s="1">
        <v>36683</v>
      </c>
      <c r="C640" s="2">
        <v>16.52</v>
      </c>
      <c r="D640" s="4">
        <f t="shared" si="118"/>
        <v>-0.3326600677348584</v>
      </c>
      <c r="E640" s="100">
        <f t="shared" si="117"/>
        <v>7.3900453113410425</v>
      </c>
      <c r="F640" s="2"/>
      <c r="G640" s="8">
        <f t="shared" si="115"/>
        <v>3.4800000000000004</v>
      </c>
      <c r="H640" s="8">
        <f t="shared" si="115"/>
        <v>8.48</v>
      </c>
      <c r="I640" s="8">
        <f t="shared" si="115"/>
        <v>13.48</v>
      </c>
      <c r="J640" s="8">
        <f t="shared" si="115"/>
        <v>18.48</v>
      </c>
      <c r="K640" s="8">
        <f t="shared" si="115"/>
        <v>23.48</v>
      </c>
      <c r="L640" s="8">
        <f t="shared" si="115"/>
        <v>33.480000000000004</v>
      </c>
      <c r="M640" s="8">
        <f t="shared" si="116"/>
        <v>0</v>
      </c>
      <c r="N640" s="8">
        <f t="shared" si="115"/>
        <v>0</v>
      </c>
      <c r="O640" s="8">
        <f t="shared" si="115"/>
        <v>0</v>
      </c>
      <c r="P640" s="8">
        <f t="shared" si="115"/>
        <v>0</v>
      </c>
      <c r="Q640" s="8">
        <f t="shared" si="115"/>
        <v>0</v>
      </c>
      <c r="R640" s="8">
        <f t="shared" si="115"/>
        <v>0</v>
      </c>
      <c r="S640" s="21">
        <f t="shared" si="110"/>
        <v>30</v>
      </c>
      <c r="T640" s="19">
        <f>VLOOKUP($B640,Gas!$B$3:$E$2506,2)</f>
        <v>4.17</v>
      </c>
      <c r="U640" s="20">
        <f t="shared" si="111"/>
        <v>3.9616306954436449</v>
      </c>
      <c r="V640" s="5">
        <f>VLOOKUP($B640,Gas!$B$3:$E$2506,4)</f>
        <v>0.40620185674500681</v>
      </c>
    </row>
    <row r="641" spans="1:22" x14ac:dyDescent="0.2">
      <c r="A641" s="9">
        <f t="shared" si="101"/>
        <v>30</v>
      </c>
      <c r="B641" s="1">
        <v>36684</v>
      </c>
      <c r="C641" s="2">
        <v>16.809999999999999</v>
      </c>
      <c r="D641" s="4">
        <f t="shared" si="118"/>
        <v>1.7402179327692249E-2</v>
      </c>
      <c r="E641" s="100">
        <f t="shared" si="117"/>
        <v>7.3942565778502853</v>
      </c>
      <c r="F641" s="2"/>
      <c r="G641" s="8">
        <f t="shared" si="115"/>
        <v>3.1900000000000013</v>
      </c>
      <c r="H641" s="8">
        <f t="shared" si="115"/>
        <v>8.1900000000000013</v>
      </c>
      <c r="I641" s="8">
        <f t="shared" si="115"/>
        <v>13.190000000000001</v>
      </c>
      <c r="J641" s="8">
        <f t="shared" si="115"/>
        <v>18.190000000000001</v>
      </c>
      <c r="K641" s="8">
        <f t="shared" si="115"/>
        <v>23.19</v>
      </c>
      <c r="L641" s="8">
        <f t="shared" si="115"/>
        <v>33.19</v>
      </c>
      <c r="M641" s="8">
        <f t="shared" si="116"/>
        <v>0</v>
      </c>
      <c r="N641" s="8">
        <f t="shared" ref="G641:R659" si="119">IF(N$1="P",MAX(0,N$2-$C641),IF(N$1="C",MAX(0,$C641-N$2)))</f>
        <v>0</v>
      </c>
      <c r="O641" s="8">
        <f t="shared" si="119"/>
        <v>0</v>
      </c>
      <c r="P641" s="8">
        <f t="shared" si="119"/>
        <v>0</v>
      </c>
      <c r="Q641" s="8">
        <f t="shared" si="119"/>
        <v>0</v>
      </c>
      <c r="R641" s="8">
        <f t="shared" si="119"/>
        <v>0</v>
      </c>
      <c r="S641" s="21">
        <f t="shared" si="110"/>
        <v>30</v>
      </c>
      <c r="T641" s="19">
        <f>VLOOKUP($B641,Gas!$B$3:$E$2506,2)</f>
        <v>4.49</v>
      </c>
      <c r="U641" s="20">
        <f t="shared" si="111"/>
        <v>3.7438752783964362</v>
      </c>
      <c r="V641" s="5">
        <f>VLOOKUP($B641,Gas!$B$3:$E$2506,4)</f>
        <v>0.6171278183890776</v>
      </c>
    </row>
    <row r="642" spans="1:22" x14ac:dyDescent="0.2">
      <c r="A642" s="9">
        <f t="shared" si="101"/>
        <v>30</v>
      </c>
      <c r="B642" s="1">
        <v>36685</v>
      </c>
      <c r="C642" s="2">
        <v>26.89</v>
      </c>
      <c r="D642" s="4">
        <f t="shared" si="118"/>
        <v>0.46978052286024918</v>
      </c>
      <c r="E642" s="100">
        <f t="shared" si="117"/>
        <v>7.5589629889216088</v>
      </c>
      <c r="F642" s="2"/>
      <c r="G642" s="8">
        <f t="shared" si="119"/>
        <v>0</v>
      </c>
      <c r="H642" s="8">
        <f t="shared" si="119"/>
        <v>0</v>
      </c>
      <c r="I642" s="8">
        <f t="shared" si="119"/>
        <v>3.1099999999999994</v>
      </c>
      <c r="J642" s="8">
        <f t="shared" si="119"/>
        <v>8.11</v>
      </c>
      <c r="K642" s="8">
        <f t="shared" si="119"/>
        <v>13.11</v>
      </c>
      <c r="L642" s="8">
        <f t="shared" si="119"/>
        <v>23.11</v>
      </c>
      <c r="M642" s="8">
        <f t="shared" si="116"/>
        <v>1.8900000000000006</v>
      </c>
      <c r="N642" s="8">
        <f t="shared" si="119"/>
        <v>0</v>
      </c>
      <c r="O642" s="8">
        <f t="shared" si="119"/>
        <v>0</v>
      </c>
      <c r="P642" s="8">
        <f t="shared" si="119"/>
        <v>0</v>
      </c>
      <c r="Q642" s="8">
        <f t="shared" si="119"/>
        <v>0</v>
      </c>
      <c r="R642" s="8">
        <f t="shared" si="119"/>
        <v>0</v>
      </c>
      <c r="S642" s="21">
        <f t="shared" si="110"/>
        <v>30</v>
      </c>
      <c r="T642" s="19">
        <f>VLOOKUP($B642,Gas!$B$3:$E$2506,2)</f>
        <v>4.2249999999999996</v>
      </c>
      <c r="U642" s="20">
        <f t="shared" si="111"/>
        <v>6.364497041420119</v>
      </c>
      <c r="V642" s="5">
        <f>VLOOKUP($B642,Gas!$B$3:$E$2506,4)</f>
        <v>0.73415357001548831</v>
      </c>
    </row>
    <row r="643" spans="1:22" x14ac:dyDescent="0.2">
      <c r="A643" s="9">
        <f t="shared" si="101"/>
        <v>30</v>
      </c>
      <c r="B643" s="1">
        <v>36686</v>
      </c>
      <c r="C643" s="2">
        <v>54.45</v>
      </c>
      <c r="D643" s="4">
        <f t="shared" si="118"/>
        <v>0.7055283790981961</v>
      </c>
      <c r="E643" s="100">
        <f t="shared" si="117"/>
        <v>8.2789367666844225</v>
      </c>
      <c r="F643" s="2"/>
      <c r="G643" s="8">
        <f t="shared" si="119"/>
        <v>0</v>
      </c>
      <c r="H643" s="8">
        <f t="shared" si="119"/>
        <v>0</v>
      </c>
      <c r="I643" s="8">
        <f t="shared" si="119"/>
        <v>0</v>
      </c>
      <c r="J643" s="8">
        <f t="shared" si="119"/>
        <v>0</v>
      </c>
      <c r="K643" s="8">
        <f t="shared" si="119"/>
        <v>0</v>
      </c>
      <c r="L643" s="8">
        <f t="shared" si="119"/>
        <v>0</v>
      </c>
      <c r="M643" s="8">
        <f t="shared" si="116"/>
        <v>29.450000000000003</v>
      </c>
      <c r="N643" s="8">
        <f t="shared" si="119"/>
        <v>24.450000000000003</v>
      </c>
      <c r="O643" s="8">
        <f t="shared" si="119"/>
        <v>19.450000000000003</v>
      </c>
      <c r="P643" s="8">
        <f t="shared" si="119"/>
        <v>14.450000000000003</v>
      </c>
      <c r="Q643" s="8">
        <f t="shared" si="119"/>
        <v>4.4500000000000028</v>
      </c>
      <c r="R643" s="8">
        <f t="shared" si="119"/>
        <v>0</v>
      </c>
      <c r="S643" s="21">
        <f t="shared" si="110"/>
        <v>30</v>
      </c>
      <c r="T643" s="19">
        <f>VLOOKUP($B643,Gas!$B$3:$E$2506,2)</f>
        <v>3.9550000000000001</v>
      </c>
      <c r="U643" s="20">
        <f t="shared" si="111"/>
        <v>13.767383059418458</v>
      </c>
      <c r="V643" s="5">
        <f>VLOOKUP($B643,Gas!$B$3:$E$2506,4)</f>
        <v>0.83102856016081117</v>
      </c>
    </row>
    <row r="644" spans="1:22" x14ac:dyDescent="0.2">
      <c r="A644" s="9">
        <f t="shared" si="101"/>
        <v>30</v>
      </c>
      <c r="B644" s="1">
        <v>36689</v>
      </c>
      <c r="C644" s="2">
        <v>68.67</v>
      </c>
      <c r="D644" s="4">
        <f t="shared" si="118"/>
        <v>0.23202957325361545</v>
      </c>
      <c r="E644" s="100">
        <f t="shared" si="117"/>
        <v>8.2847451387329407</v>
      </c>
      <c r="F644" s="2"/>
      <c r="G644" s="8">
        <f t="shared" si="119"/>
        <v>0</v>
      </c>
      <c r="H644" s="8">
        <f t="shared" si="119"/>
        <v>0</v>
      </c>
      <c r="I644" s="8">
        <f t="shared" si="119"/>
        <v>0</v>
      </c>
      <c r="J644" s="8">
        <f t="shared" si="119"/>
        <v>0</v>
      </c>
      <c r="K644" s="8">
        <f t="shared" si="119"/>
        <v>0</v>
      </c>
      <c r="L644" s="8">
        <f t="shared" si="119"/>
        <v>0</v>
      </c>
      <c r="M644" s="8">
        <f t="shared" si="116"/>
        <v>43.67</v>
      </c>
      <c r="N644" s="8">
        <f t="shared" si="119"/>
        <v>38.67</v>
      </c>
      <c r="O644" s="8">
        <f t="shared" si="119"/>
        <v>33.67</v>
      </c>
      <c r="P644" s="8">
        <f t="shared" si="119"/>
        <v>28.67</v>
      </c>
      <c r="Q644" s="8">
        <f t="shared" si="119"/>
        <v>18.670000000000002</v>
      </c>
      <c r="R644" s="8">
        <f t="shared" si="119"/>
        <v>0</v>
      </c>
      <c r="S644" s="21">
        <f t="shared" ref="S644:S707" si="120">A644</f>
        <v>30</v>
      </c>
      <c r="T644" s="19">
        <f>VLOOKUP($B644,Gas!$B$3:$E$2506,2)</f>
        <v>4.1449999999999996</v>
      </c>
      <c r="U644" s="20">
        <f t="shared" ref="U644:U707" si="121">C644/T644</f>
        <v>16.566948130277446</v>
      </c>
      <c r="V644" s="5">
        <f>VLOOKUP($B644,Gas!$B$3:$E$2506,4)</f>
        <v>0.84459452998065943</v>
      </c>
    </row>
    <row r="645" spans="1:22" x14ac:dyDescent="0.2">
      <c r="A645" s="9">
        <f t="shared" si="101"/>
        <v>30</v>
      </c>
      <c r="B645" s="1">
        <v>36690</v>
      </c>
      <c r="C645" s="2">
        <v>40.76</v>
      </c>
      <c r="D645" s="4">
        <f t="shared" si="118"/>
        <v>-0.52161121427806101</v>
      </c>
      <c r="E645" s="100">
        <f t="shared" si="117"/>
        <v>8.6448262162906904</v>
      </c>
      <c r="F645" s="2"/>
      <c r="G645" s="8">
        <f t="shared" si="119"/>
        <v>0</v>
      </c>
      <c r="H645" s="8">
        <f t="shared" si="119"/>
        <v>0</v>
      </c>
      <c r="I645" s="8">
        <f t="shared" si="119"/>
        <v>0</v>
      </c>
      <c r="J645" s="8">
        <f t="shared" si="119"/>
        <v>0</v>
      </c>
      <c r="K645" s="8">
        <f t="shared" si="119"/>
        <v>0</v>
      </c>
      <c r="L645" s="8">
        <f t="shared" si="119"/>
        <v>9.240000000000002</v>
      </c>
      <c r="M645" s="8">
        <f t="shared" si="116"/>
        <v>15.759999999999998</v>
      </c>
      <c r="N645" s="8">
        <f t="shared" si="119"/>
        <v>10.759999999999998</v>
      </c>
      <c r="O645" s="8">
        <f t="shared" si="119"/>
        <v>5.759999999999998</v>
      </c>
      <c r="P645" s="8">
        <f t="shared" si="119"/>
        <v>0.75999999999999801</v>
      </c>
      <c r="Q645" s="8">
        <f t="shared" si="119"/>
        <v>0</v>
      </c>
      <c r="R645" s="8">
        <f t="shared" si="119"/>
        <v>0</v>
      </c>
      <c r="S645" s="21">
        <f t="shared" si="120"/>
        <v>30</v>
      </c>
      <c r="T645" s="19">
        <f>VLOOKUP($B645,Gas!$B$3:$E$2506,2)</f>
        <v>4.1950000000000003</v>
      </c>
      <c r="U645" s="20">
        <f t="shared" si="121"/>
        <v>9.7163289630512502</v>
      </c>
      <c r="V645" s="5">
        <f>VLOOKUP($B645,Gas!$B$3:$E$2506,4)</f>
        <v>0.80365006531004879</v>
      </c>
    </row>
    <row r="646" spans="1:22" x14ac:dyDescent="0.2">
      <c r="A646" s="9">
        <f t="shared" si="101"/>
        <v>30</v>
      </c>
      <c r="B646" s="1">
        <v>36691</v>
      </c>
      <c r="C646" s="2">
        <v>40.53</v>
      </c>
      <c r="D646" s="4">
        <f t="shared" si="118"/>
        <v>-5.6587677143067642E-3</v>
      </c>
      <c r="E646" s="100">
        <f t="shared" si="117"/>
        <v>8.4015703867817919</v>
      </c>
      <c r="F646" s="2"/>
      <c r="G646" s="8">
        <f t="shared" si="119"/>
        <v>0</v>
      </c>
      <c r="H646" s="8">
        <f t="shared" si="119"/>
        <v>0</v>
      </c>
      <c r="I646" s="8">
        <f t="shared" si="119"/>
        <v>0</v>
      </c>
      <c r="J646" s="8">
        <f t="shared" si="119"/>
        <v>0</v>
      </c>
      <c r="K646" s="8">
        <f t="shared" si="119"/>
        <v>0</v>
      </c>
      <c r="L646" s="8">
        <f t="shared" si="119"/>
        <v>9.4699999999999989</v>
      </c>
      <c r="M646" s="8">
        <f t="shared" si="116"/>
        <v>15.530000000000001</v>
      </c>
      <c r="N646" s="8">
        <f t="shared" si="119"/>
        <v>10.530000000000001</v>
      </c>
      <c r="O646" s="8">
        <f t="shared" si="119"/>
        <v>5.5300000000000011</v>
      </c>
      <c r="P646" s="8">
        <f t="shared" si="119"/>
        <v>0.53000000000000114</v>
      </c>
      <c r="Q646" s="8">
        <f t="shared" si="119"/>
        <v>0</v>
      </c>
      <c r="R646" s="8">
        <f t="shared" si="119"/>
        <v>0</v>
      </c>
      <c r="S646" s="21">
        <f t="shared" si="120"/>
        <v>30</v>
      </c>
      <c r="T646" s="19">
        <f>VLOOKUP($B646,Gas!$B$3:$E$2506,2)</f>
        <v>4.28</v>
      </c>
      <c r="U646" s="20">
        <f t="shared" si="121"/>
        <v>9.4696261682242984</v>
      </c>
      <c r="V646" s="5">
        <f>VLOOKUP($B646,Gas!$B$3:$E$2506,4)</f>
        <v>0.81285576113558622</v>
      </c>
    </row>
    <row r="647" spans="1:22" x14ac:dyDescent="0.2">
      <c r="A647" s="9">
        <f t="shared" si="101"/>
        <v>30</v>
      </c>
      <c r="B647" s="1">
        <v>36692</v>
      </c>
      <c r="C647" s="2">
        <v>39.020000000000003</v>
      </c>
      <c r="D647" s="4">
        <f t="shared" si="118"/>
        <v>-3.7968105445251928E-2</v>
      </c>
      <c r="E647" s="100">
        <f t="shared" si="117"/>
        <v>7.5178367961907941</v>
      </c>
      <c r="F647" s="2"/>
      <c r="G647" s="8">
        <f t="shared" si="119"/>
        <v>0</v>
      </c>
      <c r="H647" s="8">
        <f t="shared" si="119"/>
        <v>0</v>
      </c>
      <c r="I647" s="8">
        <f t="shared" si="119"/>
        <v>0</v>
      </c>
      <c r="J647" s="8">
        <f t="shared" si="119"/>
        <v>0</v>
      </c>
      <c r="K647" s="8">
        <f t="shared" si="119"/>
        <v>0.97999999999999687</v>
      </c>
      <c r="L647" s="8">
        <f t="shared" si="119"/>
        <v>10.979999999999997</v>
      </c>
      <c r="M647" s="8">
        <f t="shared" si="116"/>
        <v>14.020000000000003</v>
      </c>
      <c r="N647" s="8">
        <f t="shared" si="119"/>
        <v>9.0200000000000031</v>
      </c>
      <c r="O647" s="8">
        <f t="shared" si="119"/>
        <v>4.0200000000000031</v>
      </c>
      <c r="P647" s="8">
        <f t="shared" si="119"/>
        <v>0</v>
      </c>
      <c r="Q647" s="8">
        <f t="shared" si="119"/>
        <v>0</v>
      </c>
      <c r="R647" s="8">
        <f t="shared" si="119"/>
        <v>0</v>
      </c>
      <c r="S647" s="21">
        <f t="shared" si="120"/>
        <v>30</v>
      </c>
      <c r="T647" s="19">
        <f>VLOOKUP($B647,Gas!$B$3:$E$2506,2)</f>
        <v>4.17</v>
      </c>
      <c r="U647" s="20">
        <f t="shared" si="121"/>
        <v>9.3573141486810556</v>
      </c>
      <c r="V647" s="5">
        <f>VLOOKUP($B647,Gas!$B$3:$E$2506,4)</f>
        <v>0.83033940462231748</v>
      </c>
    </row>
    <row r="648" spans="1:22" x14ac:dyDescent="0.2">
      <c r="A648" s="9">
        <f t="shared" si="101"/>
        <v>30</v>
      </c>
      <c r="B648" s="1">
        <v>36693</v>
      </c>
      <c r="C648" s="2">
        <v>40.85</v>
      </c>
      <c r="D648" s="4">
        <f t="shared" si="118"/>
        <v>4.5832486111046664E-2</v>
      </c>
      <c r="E648" s="100">
        <f t="shared" si="117"/>
        <v>7.4681414681362979</v>
      </c>
      <c r="F648" s="2"/>
      <c r="G648" s="8">
        <f t="shared" si="119"/>
        <v>0</v>
      </c>
      <c r="H648" s="8">
        <f t="shared" si="119"/>
        <v>0</v>
      </c>
      <c r="I648" s="8">
        <f t="shared" si="119"/>
        <v>0</v>
      </c>
      <c r="J648" s="8">
        <f t="shared" si="119"/>
        <v>0</v>
      </c>
      <c r="K648" s="8">
        <f t="shared" si="119"/>
        <v>0</v>
      </c>
      <c r="L648" s="8">
        <f t="shared" si="119"/>
        <v>9.1499999999999986</v>
      </c>
      <c r="M648" s="8">
        <f t="shared" si="116"/>
        <v>15.850000000000001</v>
      </c>
      <c r="N648" s="8">
        <f t="shared" si="119"/>
        <v>10.850000000000001</v>
      </c>
      <c r="O648" s="8">
        <f t="shared" si="119"/>
        <v>5.8500000000000014</v>
      </c>
      <c r="P648" s="8">
        <f t="shared" si="119"/>
        <v>0.85000000000000142</v>
      </c>
      <c r="Q648" s="8">
        <f t="shared" si="119"/>
        <v>0</v>
      </c>
      <c r="R648" s="8">
        <f t="shared" si="119"/>
        <v>0</v>
      </c>
      <c r="S648" s="21">
        <f t="shared" si="120"/>
        <v>30</v>
      </c>
      <c r="T648" s="19">
        <f>VLOOKUP($B648,Gas!$B$3:$E$2506,2)</f>
        <v>4.375</v>
      </c>
      <c r="U648" s="20">
        <f t="shared" si="121"/>
        <v>9.3371428571428581</v>
      </c>
      <c r="V648" s="5">
        <f>VLOOKUP($B648,Gas!$B$3:$E$2506,4)</f>
        <v>0.87843642444659942</v>
      </c>
    </row>
    <row r="649" spans="1:22" x14ac:dyDescent="0.2">
      <c r="A649" s="9">
        <f t="shared" si="101"/>
        <v>30</v>
      </c>
      <c r="B649" s="1">
        <v>36696</v>
      </c>
      <c r="C649" s="2">
        <v>34.840000000000003</v>
      </c>
      <c r="D649" s="4">
        <f t="shared" si="118"/>
        <v>-0.15914066932170981</v>
      </c>
      <c r="E649" s="100">
        <f t="shared" si="117"/>
        <v>5.6939160431744416</v>
      </c>
      <c r="F649" s="2"/>
      <c r="G649" s="8">
        <f t="shared" si="119"/>
        <v>0</v>
      </c>
      <c r="H649" s="8">
        <f t="shared" si="119"/>
        <v>0</v>
      </c>
      <c r="I649" s="8">
        <f t="shared" si="119"/>
        <v>0</v>
      </c>
      <c r="J649" s="8">
        <f t="shared" si="119"/>
        <v>0.15999999999999659</v>
      </c>
      <c r="K649" s="8">
        <f t="shared" si="119"/>
        <v>5.1599999999999966</v>
      </c>
      <c r="L649" s="8">
        <f t="shared" si="119"/>
        <v>15.159999999999997</v>
      </c>
      <c r="M649" s="8">
        <f t="shared" si="116"/>
        <v>9.8400000000000034</v>
      </c>
      <c r="N649" s="8">
        <f t="shared" si="119"/>
        <v>4.8400000000000034</v>
      </c>
      <c r="O649" s="8">
        <f t="shared" si="119"/>
        <v>0</v>
      </c>
      <c r="P649" s="8">
        <f t="shared" si="119"/>
        <v>0</v>
      </c>
      <c r="Q649" s="8">
        <f t="shared" si="119"/>
        <v>0</v>
      </c>
      <c r="R649" s="8">
        <f t="shared" si="119"/>
        <v>0</v>
      </c>
      <c r="S649" s="21">
        <f t="shared" si="120"/>
        <v>30</v>
      </c>
      <c r="T649" s="19">
        <f>VLOOKUP($B649,Gas!$B$3:$E$2506,2)</f>
        <v>4.45</v>
      </c>
      <c r="U649" s="20">
        <f t="shared" si="121"/>
        <v>7.8292134831460682</v>
      </c>
      <c r="V649" s="5">
        <f>VLOOKUP($B649,Gas!$B$3:$E$2506,4)</f>
        <v>0.43319533406258415</v>
      </c>
    </row>
    <row r="650" spans="1:22" x14ac:dyDescent="0.2">
      <c r="A650" s="9">
        <f t="shared" si="101"/>
        <v>30</v>
      </c>
      <c r="B650" s="1">
        <v>36697</v>
      </c>
      <c r="C650" s="2">
        <v>32.06</v>
      </c>
      <c r="D650" s="4">
        <f t="shared" si="118"/>
        <v>-8.3157004802895215E-2</v>
      </c>
      <c r="E650" s="100">
        <f t="shared" si="117"/>
        <v>5.365879988618854</v>
      </c>
      <c r="F650" s="2"/>
      <c r="G650" s="8">
        <f t="shared" si="119"/>
        <v>0</v>
      </c>
      <c r="H650" s="8">
        <f t="shared" si="119"/>
        <v>0</v>
      </c>
      <c r="I650" s="8">
        <f t="shared" si="119"/>
        <v>0</v>
      </c>
      <c r="J650" s="8">
        <f t="shared" si="119"/>
        <v>2.9399999999999977</v>
      </c>
      <c r="K650" s="8">
        <f t="shared" si="119"/>
        <v>7.9399999999999977</v>
      </c>
      <c r="L650" s="8">
        <f t="shared" si="119"/>
        <v>17.939999999999998</v>
      </c>
      <c r="M650" s="8">
        <f t="shared" si="116"/>
        <v>7.0600000000000023</v>
      </c>
      <c r="N650" s="8">
        <f t="shared" si="119"/>
        <v>2.0600000000000023</v>
      </c>
      <c r="O650" s="8">
        <f t="shared" si="119"/>
        <v>0</v>
      </c>
      <c r="P650" s="8">
        <f t="shared" si="119"/>
        <v>0</v>
      </c>
      <c r="Q650" s="8">
        <f t="shared" si="119"/>
        <v>0</v>
      </c>
      <c r="R650" s="8">
        <f t="shared" si="119"/>
        <v>0</v>
      </c>
      <c r="S650" s="21">
        <f t="shared" si="120"/>
        <v>30</v>
      </c>
      <c r="T650" s="19">
        <f>VLOOKUP($B650,Gas!$B$3:$E$2506,2)</f>
        <v>4.3899999999999997</v>
      </c>
      <c r="U650" s="20">
        <f t="shared" si="121"/>
        <v>7.3029612756264246</v>
      </c>
      <c r="V650" s="5">
        <f>VLOOKUP($B650,Gas!$B$3:$E$2506,4)</f>
        <v>0.38582740822574857</v>
      </c>
    </row>
    <row r="651" spans="1:22" x14ac:dyDescent="0.2">
      <c r="A651" s="9">
        <f t="shared" si="101"/>
        <v>30</v>
      </c>
      <c r="B651" s="1">
        <v>36698</v>
      </c>
      <c r="C651" s="2">
        <v>25.19</v>
      </c>
      <c r="D651" s="4">
        <f t="shared" si="118"/>
        <v>-0.2411620568168881</v>
      </c>
      <c r="E651" s="100">
        <f t="shared" si="117"/>
        <v>5.5826973666527442</v>
      </c>
      <c r="F651" s="2"/>
      <c r="G651" s="8">
        <f t="shared" si="119"/>
        <v>0</v>
      </c>
      <c r="H651" s="8">
        <f t="shared" si="119"/>
        <v>0</v>
      </c>
      <c r="I651" s="8">
        <f t="shared" si="119"/>
        <v>4.8099999999999987</v>
      </c>
      <c r="J651" s="8">
        <f t="shared" si="119"/>
        <v>9.8099999999999987</v>
      </c>
      <c r="K651" s="8">
        <f t="shared" si="119"/>
        <v>14.809999999999999</v>
      </c>
      <c r="L651" s="8">
        <f t="shared" si="119"/>
        <v>24.81</v>
      </c>
      <c r="M651" s="8">
        <f t="shared" si="116"/>
        <v>0.19000000000000128</v>
      </c>
      <c r="N651" s="8">
        <f t="shared" si="119"/>
        <v>0</v>
      </c>
      <c r="O651" s="8">
        <f t="shared" si="119"/>
        <v>0</v>
      </c>
      <c r="P651" s="8">
        <f t="shared" si="119"/>
        <v>0</v>
      </c>
      <c r="Q651" s="8">
        <f t="shared" si="119"/>
        <v>0</v>
      </c>
      <c r="R651" s="8">
        <f t="shared" si="119"/>
        <v>0</v>
      </c>
      <c r="S651" s="21">
        <f t="shared" si="120"/>
        <v>30</v>
      </c>
      <c r="T651" s="19">
        <f>VLOOKUP($B651,Gas!$B$3:$E$2506,2)</f>
        <v>4.04</v>
      </c>
      <c r="U651" s="20">
        <f t="shared" si="121"/>
        <v>6.2351485148514856</v>
      </c>
      <c r="V651" s="5">
        <f>VLOOKUP($B651,Gas!$B$3:$E$2506,4)</f>
        <v>0.66296597074789265</v>
      </c>
    </row>
    <row r="652" spans="1:22" x14ac:dyDescent="0.2">
      <c r="A652" s="9">
        <f t="shared" si="101"/>
        <v>30</v>
      </c>
      <c r="B652" s="1">
        <v>36699</v>
      </c>
      <c r="C652" s="2">
        <v>36.299999999999997</v>
      </c>
      <c r="D652" s="4">
        <f t="shared" si="118"/>
        <v>0.36537065090628612</v>
      </c>
      <c r="E652" s="100">
        <f t="shared" si="117"/>
        <v>5.380397508332508</v>
      </c>
      <c r="F652" s="2"/>
      <c r="G652" s="8">
        <f t="shared" si="119"/>
        <v>0</v>
      </c>
      <c r="H652" s="8">
        <f t="shared" si="119"/>
        <v>0</v>
      </c>
      <c r="I652" s="8">
        <f t="shared" si="119"/>
        <v>0</v>
      </c>
      <c r="J652" s="8">
        <f t="shared" si="119"/>
        <v>0</v>
      </c>
      <c r="K652" s="8">
        <f t="shared" si="119"/>
        <v>3.7000000000000028</v>
      </c>
      <c r="L652" s="8">
        <f t="shared" si="119"/>
        <v>13.700000000000003</v>
      </c>
      <c r="M652" s="8">
        <f t="shared" si="116"/>
        <v>11.299999999999997</v>
      </c>
      <c r="N652" s="8">
        <f t="shared" si="119"/>
        <v>6.2999999999999972</v>
      </c>
      <c r="O652" s="8">
        <f t="shared" si="119"/>
        <v>1.2999999999999972</v>
      </c>
      <c r="P652" s="8">
        <f t="shared" si="119"/>
        <v>0</v>
      </c>
      <c r="Q652" s="8">
        <f t="shared" si="119"/>
        <v>0</v>
      </c>
      <c r="R652" s="8">
        <f t="shared" si="119"/>
        <v>0</v>
      </c>
      <c r="S652" s="21">
        <f t="shared" si="120"/>
        <v>30</v>
      </c>
      <c r="T652" s="19">
        <f>VLOOKUP($B652,Gas!$B$3:$E$2506,2)</f>
        <v>4.13</v>
      </c>
      <c r="U652" s="20">
        <f t="shared" si="121"/>
        <v>8.7893462469733645</v>
      </c>
      <c r="V652" s="5">
        <f>VLOOKUP($B652,Gas!$B$3:$E$2506,4)</f>
        <v>0.67957914257607399</v>
      </c>
    </row>
    <row r="653" spans="1:22" x14ac:dyDescent="0.2">
      <c r="A653" s="9">
        <f t="shared" si="101"/>
        <v>30</v>
      </c>
      <c r="B653" s="1">
        <v>36700</v>
      </c>
      <c r="C653" s="2">
        <v>43.07</v>
      </c>
      <c r="D653" s="4">
        <f t="shared" si="118"/>
        <v>0.17100895779521424</v>
      </c>
      <c r="E653" s="100">
        <f t="shared" si="117"/>
        <v>4.0039320342882521</v>
      </c>
      <c r="F653" s="2"/>
      <c r="G653" s="8">
        <f t="shared" si="119"/>
        <v>0</v>
      </c>
      <c r="H653" s="8">
        <f t="shared" si="119"/>
        <v>0</v>
      </c>
      <c r="I653" s="8">
        <f t="shared" si="119"/>
        <v>0</v>
      </c>
      <c r="J653" s="8">
        <f t="shared" si="119"/>
        <v>0</v>
      </c>
      <c r="K653" s="8">
        <f t="shared" si="119"/>
        <v>0</v>
      </c>
      <c r="L653" s="8">
        <f t="shared" si="119"/>
        <v>6.93</v>
      </c>
      <c r="M653" s="8">
        <f t="shared" si="116"/>
        <v>18.07</v>
      </c>
      <c r="N653" s="8">
        <f t="shared" si="119"/>
        <v>13.07</v>
      </c>
      <c r="O653" s="8">
        <f t="shared" si="119"/>
        <v>8.07</v>
      </c>
      <c r="P653" s="8">
        <f t="shared" si="119"/>
        <v>3.0700000000000003</v>
      </c>
      <c r="Q653" s="8">
        <f t="shared" si="119"/>
        <v>0</v>
      </c>
      <c r="R653" s="8">
        <f t="shared" si="119"/>
        <v>0</v>
      </c>
      <c r="S653" s="21">
        <f t="shared" si="120"/>
        <v>30</v>
      </c>
      <c r="T653" s="19">
        <f>VLOOKUP($B653,Gas!$B$3:$E$2506,2)</f>
        <v>4.4249999999999998</v>
      </c>
      <c r="U653" s="20">
        <f t="shared" si="121"/>
        <v>9.7333333333333343</v>
      </c>
      <c r="V653" s="5">
        <f>VLOOKUP($B653,Gas!$B$3:$E$2506,4)</f>
        <v>0.798461483443338</v>
      </c>
    </row>
    <row r="654" spans="1:22" x14ac:dyDescent="0.2">
      <c r="A654" s="9">
        <f t="shared" si="101"/>
        <v>30</v>
      </c>
      <c r="B654" s="1">
        <v>36703</v>
      </c>
      <c r="C654" s="2">
        <v>45.2</v>
      </c>
      <c r="D654" s="4">
        <f t="shared" si="118"/>
        <v>4.8270387772166357E-2</v>
      </c>
      <c r="E654" s="100">
        <f t="shared" si="117"/>
        <v>3.7772412473744317</v>
      </c>
      <c r="F654" s="2"/>
      <c r="G654" s="8">
        <f t="shared" si="119"/>
        <v>0</v>
      </c>
      <c r="H654" s="8">
        <f t="shared" si="119"/>
        <v>0</v>
      </c>
      <c r="I654" s="8">
        <f t="shared" si="119"/>
        <v>0</v>
      </c>
      <c r="J654" s="8">
        <f t="shared" si="119"/>
        <v>0</v>
      </c>
      <c r="K654" s="8">
        <f t="shared" si="119"/>
        <v>0</v>
      </c>
      <c r="L654" s="8">
        <f t="shared" si="119"/>
        <v>4.7999999999999972</v>
      </c>
      <c r="M654" s="8">
        <f t="shared" si="116"/>
        <v>20.200000000000003</v>
      </c>
      <c r="N654" s="8">
        <f t="shared" si="119"/>
        <v>15.200000000000003</v>
      </c>
      <c r="O654" s="8">
        <f t="shared" si="119"/>
        <v>10.200000000000003</v>
      </c>
      <c r="P654" s="8">
        <f t="shared" si="119"/>
        <v>5.2000000000000028</v>
      </c>
      <c r="Q654" s="8">
        <f t="shared" si="119"/>
        <v>0</v>
      </c>
      <c r="R654" s="8">
        <f t="shared" si="119"/>
        <v>0</v>
      </c>
      <c r="S654" s="21">
        <f t="shared" si="120"/>
        <v>30</v>
      </c>
      <c r="T654" s="19">
        <f>VLOOKUP($B654,Gas!$B$3:$E$2506,2)</f>
        <v>4.415</v>
      </c>
      <c r="U654" s="20">
        <f t="shared" si="121"/>
        <v>10.237825594563986</v>
      </c>
      <c r="V654" s="5">
        <f>VLOOKUP($B654,Gas!$B$3:$E$2506,4)</f>
        <v>0.71536799126859463</v>
      </c>
    </row>
    <row r="655" spans="1:22" x14ac:dyDescent="0.2">
      <c r="A655" s="9">
        <f t="shared" si="101"/>
        <v>30</v>
      </c>
      <c r="B655" s="1">
        <v>36704</v>
      </c>
      <c r="C655" s="2">
        <v>38.79</v>
      </c>
      <c r="D655" s="4">
        <f t="shared" si="118"/>
        <v>-0.15293460538630976</v>
      </c>
      <c r="E655" s="100">
        <f t="shared" si="117"/>
        <v>2.799739991391486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0</v>
      </c>
      <c r="J655" s="8">
        <f t="shared" si="119"/>
        <v>0</v>
      </c>
      <c r="K655" s="8">
        <f t="shared" si="119"/>
        <v>1.2100000000000009</v>
      </c>
      <c r="L655" s="8">
        <f t="shared" si="119"/>
        <v>11.21</v>
      </c>
      <c r="M655" s="8">
        <f t="shared" si="116"/>
        <v>13.79</v>
      </c>
      <c r="N655" s="8">
        <f t="shared" si="119"/>
        <v>8.7899999999999991</v>
      </c>
      <c r="O655" s="8">
        <f t="shared" si="119"/>
        <v>3.7899999999999991</v>
      </c>
      <c r="P655" s="8">
        <f t="shared" si="119"/>
        <v>0</v>
      </c>
      <c r="Q655" s="8">
        <f t="shared" si="119"/>
        <v>0</v>
      </c>
      <c r="R655" s="8">
        <f t="shared" si="119"/>
        <v>0</v>
      </c>
      <c r="S655" s="21">
        <f t="shared" si="120"/>
        <v>30</v>
      </c>
      <c r="T655" s="19">
        <f>VLOOKUP($B655,Gas!$B$3:$E$2506,2)</f>
        <v>4.3650000000000002</v>
      </c>
      <c r="U655" s="20">
        <f t="shared" si="121"/>
        <v>8.8865979381443285</v>
      </c>
      <c r="V655" s="5">
        <f>VLOOKUP($B655,Gas!$B$3:$E$2506,4)</f>
        <v>0.71001596273371637</v>
      </c>
    </row>
    <row r="656" spans="1:22" x14ac:dyDescent="0.2">
      <c r="A656" s="9">
        <f t="shared" si="101"/>
        <v>30</v>
      </c>
      <c r="B656" s="1">
        <v>36705</v>
      </c>
      <c r="C656" s="2">
        <v>25</v>
      </c>
      <c r="D656" s="4">
        <f t="shared" si="118"/>
        <v>-0.43928665658367499</v>
      </c>
      <c r="E656" s="100">
        <f t="shared" si="117"/>
        <v>3.5434945886219866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5</v>
      </c>
      <c r="J656" s="8">
        <f t="shared" si="119"/>
        <v>10</v>
      </c>
      <c r="K656" s="8">
        <f t="shared" si="119"/>
        <v>15</v>
      </c>
      <c r="L656" s="8">
        <f t="shared" si="119"/>
        <v>25</v>
      </c>
      <c r="M656" s="8">
        <f t="shared" si="116"/>
        <v>0</v>
      </c>
      <c r="N656" s="8">
        <f t="shared" si="119"/>
        <v>0</v>
      </c>
      <c r="O656" s="8">
        <f t="shared" si="119"/>
        <v>0</v>
      </c>
      <c r="P656" s="8">
        <f t="shared" si="119"/>
        <v>0</v>
      </c>
      <c r="Q656" s="8">
        <f t="shared" si="119"/>
        <v>0</v>
      </c>
      <c r="R656" s="8">
        <f t="shared" si="119"/>
        <v>0</v>
      </c>
      <c r="S656" s="21">
        <f t="shared" si="120"/>
        <v>30</v>
      </c>
      <c r="T656" s="19">
        <f>VLOOKUP($B656,Gas!$B$3:$E$2506,2)</f>
        <v>4.5549999999999997</v>
      </c>
      <c r="U656" s="20">
        <f t="shared" si="121"/>
        <v>5.4884742041712409</v>
      </c>
      <c r="V656" s="5">
        <f>VLOOKUP($B656,Gas!$B$3:$E$2506,4)</f>
        <v>0.7596376187138012</v>
      </c>
    </row>
    <row r="657" spans="1:22" x14ac:dyDescent="0.2">
      <c r="A657" s="9">
        <f t="shared" si="101"/>
        <v>30</v>
      </c>
      <c r="B657" s="1">
        <v>36706</v>
      </c>
      <c r="C657" s="2">
        <v>18.95</v>
      </c>
      <c r="D657" s="4">
        <f t="shared" si="118"/>
        <v>-0.2770718933397654</v>
      </c>
      <c r="E657" s="100">
        <f t="shared" si="117"/>
        <v>3.721310781952512</v>
      </c>
      <c r="F657" s="2"/>
      <c r="G657" s="8">
        <f t="shared" si="119"/>
        <v>1.0500000000000007</v>
      </c>
      <c r="H657" s="8">
        <f t="shared" si="119"/>
        <v>6.0500000000000007</v>
      </c>
      <c r="I657" s="8">
        <f t="shared" si="119"/>
        <v>11.05</v>
      </c>
      <c r="J657" s="8">
        <f t="shared" si="119"/>
        <v>16.05</v>
      </c>
      <c r="K657" s="8">
        <f t="shared" si="119"/>
        <v>21.05</v>
      </c>
      <c r="L657" s="8">
        <f t="shared" si="119"/>
        <v>31.05</v>
      </c>
      <c r="M657" s="8">
        <f t="shared" si="116"/>
        <v>0</v>
      </c>
      <c r="N657" s="8">
        <f t="shared" si="119"/>
        <v>0</v>
      </c>
      <c r="O657" s="8">
        <f t="shared" si="119"/>
        <v>0</v>
      </c>
      <c r="P657" s="8">
        <f t="shared" si="119"/>
        <v>0</v>
      </c>
      <c r="Q657" s="8">
        <f t="shared" si="119"/>
        <v>0</v>
      </c>
      <c r="R657" s="8">
        <f t="shared" si="119"/>
        <v>0</v>
      </c>
      <c r="S657" s="21">
        <f t="shared" si="120"/>
        <v>30</v>
      </c>
      <c r="T657" s="19">
        <f>VLOOKUP($B657,Gas!$B$3:$E$2506,2)</f>
        <v>4.4749999999999996</v>
      </c>
      <c r="U657" s="20">
        <f t="shared" si="121"/>
        <v>4.2346368715083802</v>
      </c>
      <c r="V657" s="5">
        <f>VLOOKUP($B657,Gas!$B$3:$E$2506,4)</f>
        <v>0.76932502879156905</v>
      </c>
    </row>
    <row r="658" spans="1:22" x14ac:dyDescent="0.2">
      <c r="A658" s="9">
        <f t="shared" si="101"/>
        <v>30</v>
      </c>
      <c r="B658" s="1">
        <v>36707</v>
      </c>
      <c r="C658" s="2">
        <v>19.239999999999998</v>
      </c>
      <c r="D658" s="4">
        <f t="shared" si="118"/>
        <v>1.5187513709125092E-2</v>
      </c>
      <c r="E658" s="100">
        <f t="shared" si="117"/>
        <v>3.6973822674153669</v>
      </c>
      <c r="F658" s="2"/>
      <c r="G658" s="8">
        <f t="shared" si="119"/>
        <v>0.76000000000000156</v>
      </c>
      <c r="H658" s="8">
        <f t="shared" si="119"/>
        <v>5.7600000000000016</v>
      </c>
      <c r="I658" s="8">
        <f t="shared" si="119"/>
        <v>10.760000000000002</v>
      </c>
      <c r="J658" s="8">
        <f t="shared" si="119"/>
        <v>15.760000000000002</v>
      </c>
      <c r="K658" s="8">
        <f t="shared" si="119"/>
        <v>20.76</v>
      </c>
      <c r="L658" s="8">
        <f t="shared" si="119"/>
        <v>30.76</v>
      </c>
      <c r="M658" s="8">
        <f t="shared" si="116"/>
        <v>0</v>
      </c>
      <c r="N658" s="8">
        <f t="shared" si="119"/>
        <v>0</v>
      </c>
      <c r="O658" s="8">
        <f t="shared" si="119"/>
        <v>0</v>
      </c>
      <c r="P658" s="8">
        <f t="shared" si="119"/>
        <v>0</v>
      </c>
      <c r="Q658" s="8">
        <f t="shared" si="119"/>
        <v>0</v>
      </c>
      <c r="R658" s="8">
        <f t="shared" si="119"/>
        <v>0</v>
      </c>
      <c r="S658" s="21">
        <f t="shared" si="120"/>
        <v>30</v>
      </c>
      <c r="T658" s="19">
        <f>VLOOKUP($B658,Gas!$B$3:$E$2506,2)</f>
        <v>4.2649999999999997</v>
      </c>
      <c r="U658" s="20">
        <f t="shared" si="121"/>
        <v>4.5111371629542791</v>
      </c>
      <c r="V658" s="5">
        <f>VLOOKUP($B658,Gas!$B$3:$E$2506,4)</f>
        <v>0.82147466557421289</v>
      </c>
    </row>
    <row r="659" spans="1:22" x14ac:dyDescent="0.2">
      <c r="A659" s="9">
        <f t="shared" si="101"/>
        <v>31</v>
      </c>
      <c r="B659" s="1">
        <v>36710</v>
      </c>
      <c r="C659" s="2">
        <v>50.34</v>
      </c>
      <c r="D659" s="4">
        <f t="shared" si="118"/>
        <v>0.96180854446960951</v>
      </c>
      <c r="E659" s="100">
        <f t="shared" si="117"/>
        <v>6.3136449942741475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0</v>
      </c>
      <c r="M659" s="8">
        <f t="shared" si="116"/>
        <v>25.340000000000003</v>
      </c>
      <c r="N659" s="8">
        <f t="shared" si="119"/>
        <v>20.340000000000003</v>
      </c>
      <c r="O659" s="8">
        <f t="shared" si="119"/>
        <v>15.340000000000003</v>
      </c>
      <c r="P659" s="8">
        <f t="shared" si="119"/>
        <v>10.340000000000003</v>
      </c>
      <c r="Q659" s="8">
        <f t="shared" si="119"/>
        <v>0.34000000000000341</v>
      </c>
      <c r="R659" s="8">
        <f t="shared" si="119"/>
        <v>0</v>
      </c>
      <c r="S659" s="21">
        <f t="shared" si="120"/>
        <v>31</v>
      </c>
      <c r="T659" s="19">
        <f>VLOOKUP($B659,Gas!$B$3:$E$2506,2)</f>
        <v>4.335</v>
      </c>
      <c r="U659" s="20">
        <f t="shared" si="121"/>
        <v>11.612456747404845</v>
      </c>
      <c r="V659" s="5">
        <f>VLOOKUP($B659,Gas!$B$3:$E$2506,4)</f>
        <v>0.44107977714928176</v>
      </c>
    </row>
    <row r="660" spans="1:22" x14ac:dyDescent="0.2">
      <c r="A660" s="9">
        <f t="shared" si="101"/>
        <v>31</v>
      </c>
      <c r="B660" s="1">
        <v>36712</v>
      </c>
      <c r="C660" s="2">
        <v>52.01</v>
      </c>
      <c r="D660" s="4">
        <f>LN(C660/C659)</f>
        <v>3.2636018077811246E-2</v>
      </c>
      <c r="E660" s="100">
        <f t="shared" ref="E660:E667" si="122">STDEV(D564:D660)*SQRT(trade_day)</f>
        <v>4.6322295696567339</v>
      </c>
      <c r="F660" s="2"/>
      <c r="G660" s="8">
        <f t="shared" ref="G660:R673" si="123">IF(G$1="P",MAX(0,G$2-$C660),IF(G$1="C",MAX(0,$C660-G$2)))</f>
        <v>0</v>
      </c>
      <c r="H660" s="8">
        <f t="shared" si="123"/>
        <v>0</v>
      </c>
      <c r="I660" s="8">
        <f t="shared" si="123"/>
        <v>0</v>
      </c>
      <c r="J660" s="8">
        <f t="shared" si="123"/>
        <v>0</v>
      </c>
      <c r="K660" s="8">
        <f t="shared" si="123"/>
        <v>0</v>
      </c>
      <c r="L660" s="8">
        <f t="shared" si="123"/>
        <v>0</v>
      </c>
      <c r="M660" s="8">
        <f t="shared" si="116"/>
        <v>27.009999999999998</v>
      </c>
      <c r="N660" s="8">
        <f t="shared" si="123"/>
        <v>22.009999999999998</v>
      </c>
      <c r="O660" s="8">
        <f t="shared" si="123"/>
        <v>17.009999999999998</v>
      </c>
      <c r="P660" s="8">
        <f t="shared" si="123"/>
        <v>12.009999999999998</v>
      </c>
      <c r="Q660" s="8">
        <f t="shared" si="123"/>
        <v>2.009999999999998</v>
      </c>
      <c r="R660" s="8">
        <f t="shared" si="123"/>
        <v>0</v>
      </c>
      <c r="S660" s="21">
        <f t="shared" si="120"/>
        <v>31</v>
      </c>
      <c r="T660" s="19">
        <f>VLOOKUP($B660,Gas!$B$3:$E$2506,2)</f>
        <v>4.335</v>
      </c>
      <c r="U660" s="20">
        <f t="shared" si="121"/>
        <v>11.997693194925029</v>
      </c>
      <c r="V660" s="5">
        <f>VLOOKUP($B660,Gas!$B$3:$E$2506,4)</f>
        <v>0.44124835214740765</v>
      </c>
    </row>
    <row r="661" spans="1:22" x14ac:dyDescent="0.2">
      <c r="A661" s="9">
        <f t="shared" si="101"/>
        <v>31</v>
      </c>
      <c r="B661" s="1">
        <v>36713</v>
      </c>
      <c r="C661" s="2">
        <v>34.950000000000003</v>
      </c>
      <c r="D661" s="4">
        <f>LN(C661/C660)</f>
        <v>-0.39751753910516163</v>
      </c>
      <c r="E661" s="100">
        <f t="shared" si="122"/>
        <v>4.6771361498590096</v>
      </c>
      <c r="F661" s="2"/>
      <c r="G661" s="8">
        <f t="shared" si="123"/>
        <v>0</v>
      </c>
      <c r="H661" s="8">
        <f t="shared" si="123"/>
        <v>0</v>
      </c>
      <c r="I661" s="8">
        <f t="shared" si="123"/>
        <v>0</v>
      </c>
      <c r="J661" s="8">
        <f t="shared" si="123"/>
        <v>4.9999999999997158E-2</v>
      </c>
      <c r="K661" s="8">
        <f t="shared" si="123"/>
        <v>5.0499999999999972</v>
      </c>
      <c r="L661" s="8">
        <f t="shared" si="123"/>
        <v>15.049999999999997</v>
      </c>
      <c r="M661" s="8">
        <f t="shared" si="116"/>
        <v>9.9500000000000028</v>
      </c>
      <c r="N661" s="8">
        <f t="shared" si="123"/>
        <v>4.9500000000000028</v>
      </c>
      <c r="O661" s="8">
        <f t="shared" si="123"/>
        <v>0</v>
      </c>
      <c r="P661" s="8">
        <f t="shared" si="123"/>
        <v>0</v>
      </c>
      <c r="Q661" s="8">
        <f t="shared" si="123"/>
        <v>0</v>
      </c>
      <c r="R661" s="8">
        <f t="shared" si="123"/>
        <v>0</v>
      </c>
      <c r="S661" s="21">
        <f t="shared" si="120"/>
        <v>31</v>
      </c>
      <c r="T661" s="19">
        <f>VLOOKUP($B661,Gas!$B$3:$E$2506,2)</f>
        <v>4.24</v>
      </c>
      <c r="U661" s="20">
        <f t="shared" si="121"/>
        <v>8.2429245283018879</v>
      </c>
      <c r="V661" s="5">
        <f>VLOOKUP($B661,Gas!$B$3:$E$2506,4)</f>
        <v>0.45753115586252435</v>
      </c>
    </row>
    <row r="662" spans="1:22" x14ac:dyDescent="0.2">
      <c r="A662" s="9">
        <f t="shared" si="101"/>
        <v>31</v>
      </c>
      <c r="B662" s="1">
        <v>36714</v>
      </c>
      <c r="C662" s="2">
        <v>35.950000000000003</v>
      </c>
      <c r="D662" s="4">
        <f>LN(C662/C661)</f>
        <v>2.8210615487236419E-2</v>
      </c>
      <c r="E662" s="100">
        <f t="shared" si="122"/>
        <v>4.6754651363650641</v>
      </c>
      <c r="F662" s="2"/>
      <c r="G662" s="8">
        <f t="shared" si="123"/>
        <v>0</v>
      </c>
      <c r="H662" s="8">
        <f t="shared" si="123"/>
        <v>0</v>
      </c>
      <c r="I662" s="8">
        <f t="shared" si="123"/>
        <v>0</v>
      </c>
      <c r="J662" s="8">
        <f t="shared" si="123"/>
        <v>0</v>
      </c>
      <c r="K662" s="8">
        <f t="shared" si="123"/>
        <v>4.0499999999999972</v>
      </c>
      <c r="L662" s="8">
        <f t="shared" si="123"/>
        <v>14.049999999999997</v>
      </c>
      <c r="M662" s="8">
        <f t="shared" si="116"/>
        <v>10.950000000000003</v>
      </c>
      <c r="N662" s="8">
        <f t="shared" si="123"/>
        <v>5.9500000000000028</v>
      </c>
      <c r="O662" s="8">
        <f t="shared" si="123"/>
        <v>0.95000000000000284</v>
      </c>
      <c r="P662" s="8">
        <f t="shared" si="123"/>
        <v>0</v>
      </c>
      <c r="Q662" s="8">
        <f t="shared" si="123"/>
        <v>0</v>
      </c>
      <c r="R662" s="8">
        <f t="shared" si="123"/>
        <v>0</v>
      </c>
      <c r="S662" s="21">
        <f t="shared" si="120"/>
        <v>31</v>
      </c>
      <c r="T662" s="19">
        <f>VLOOKUP($B662,Gas!$B$3:$E$2506,2)</f>
        <v>4.03</v>
      </c>
      <c r="U662" s="20">
        <f t="shared" si="121"/>
        <v>8.9205955334987603</v>
      </c>
      <c r="V662" s="5">
        <f>VLOOKUP($B662,Gas!$B$3:$E$2506,4)</f>
        <v>0.538047076643831</v>
      </c>
    </row>
    <row r="663" spans="1:22" x14ac:dyDescent="0.2">
      <c r="A663" s="9">
        <f t="shared" si="101"/>
        <v>31</v>
      </c>
      <c r="B663" s="1">
        <v>36717</v>
      </c>
      <c r="C663" s="2">
        <v>100.98</v>
      </c>
      <c r="D663" s="4">
        <f t="shared" ref="D663:D679" si="124">LN(C663/C662)</f>
        <v>1.0327933932637139</v>
      </c>
      <c r="E663" s="100">
        <f t="shared" si="122"/>
        <v>4.9581253204759257</v>
      </c>
      <c r="F663" s="2"/>
      <c r="G663" s="8">
        <f t="shared" si="123"/>
        <v>0</v>
      </c>
      <c r="H663" s="8">
        <f t="shared" si="123"/>
        <v>0</v>
      </c>
      <c r="I663" s="8">
        <f t="shared" si="123"/>
        <v>0</v>
      </c>
      <c r="J663" s="8">
        <f t="shared" si="123"/>
        <v>0</v>
      </c>
      <c r="K663" s="8">
        <f t="shared" si="123"/>
        <v>0</v>
      </c>
      <c r="L663" s="8">
        <f t="shared" si="123"/>
        <v>0</v>
      </c>
      <c r="M663" s="8">
        <f t="shared" si="116"/>
        <v>75.98</v>
      </c>
      <c r="N663" s="8">
        <f t="shared" si="123"/>
        <v>70.98</v>
      </c>
      <c r="O663" s="8">
        <f t="shared" si="123"/>
        <v>65.98</v>
      </c>
      <c r="P663" s="8">
        <f t="shared" si="123"/>
        <v>60.980000000000004</v>
      </c>
      <c r="Q663" s="8">
        <f t="shared" si="123"/>
        <v>50.980000000000004</v>
      </c>
      <c r="R663" s="8">
        <f t="shared" si="123"/>
        <v>0.9799900000000008</v>
      </c>
      <c r="S663" s="21">
        <f t="shared" si="120"/>
        <v>31</v>
      </c>
      <c r="T663" s="19">
        <f>VLOOKUP($B663,Gas!$B$3:$E$2506,2)</f>
        <v>3.9950000000000001</v>
      </c>
      <c r="U663" s="20">
        <f t="shared" si="121"/>
        <v>25.276595744680851</v>
      </c>
      <c r="V663" s="5">
        <f>VLOOKUP($B663,Gas!$B$3:$E$2506,4)</f>
        <v>0.34791839601000846</v>
      </c>
    </row>
    <row r="664" spans="1:22" x14ac:dyDescent="0.2">
      <c r="A664" s="9">
        <f t="shared" si="101"/>
        <v>31</v>
      </c>
      <c r="B664" s="1">
        <v>36718</v>
      </c>
      <c r="C664" s="2">
        <v>45.24</v>
      </c>
      <c r="D664" s="4">
        <f t="shared" si="124"/>
        <v>-0.8029408261828499</v>
      </c>
      <c r="E664" s="100">
        <f t="shared" si="122"/>
        <v>5.1148986219530101</v>
      </c>
      <c r="F664" s="2"/>
      <c r="G664" s="8">
        <f t="shared" si="123"/>
        <v>0</v>
      </c>
      <c r="H664" s="8">
        <f t="shared" si="123"/>
        <v>0</v>
      </c>
      <c r="I664" s="8">
        <f t="shared" si="123"/>
        <v>0</v>
      </c>
      <c r="J664" s="8">
        <f t="shared" si="123"/>
        <v>0</v>
      </c>
      <c r="K664" s="8">
        <f t="shared" si="123"/>
        <v>0</v>
      </c>
      <c r="L664" s="8">
        <f t="shared" si="123"/>
        <v>4.759999999999998</v>
      </c>
      <c r="M664" s="8">
        <f t="shared" si="116"/>
        <v>20.240000000000002</v>
      </c>
      <c r="N664" s="8">
        <f t="shared" si="123"/>
        <v>15.240000000000002</v>
      </c>
      <c r="O664" s="8">
        <f t="shared" si="123"/>
        <v>10.240000000000002</v>
      </c>
      <c r="P664" s="8">
        <f t="shared" si="123"/>
        <v>5.240000000000002</v>
      </c>
      <c r="Q664" s="8">
        <f t="shared" si="123"/>
        <v>0</v>
      </c>
      <c r="R664" s="8">
        <f t="shared" si="123"/>
        <v>0</v>
      </c>
      <c r="S664" s="21">
        <f t="shared" si="120"/>
        <v>31</v>
      </c>
      <c r="T664" s="19">
        <f>VLOOKUP($B664,Gas!$B$3:$E$2506,2)</f>
        <v>4.18</v>
      </c>
      <c r="U664" s="20">
        <f t="shared" si="121"/>
        <v>10.822966507177036</v>
      </c>
      <c r="V664" s="5">
        <f>VLOOKUP($B664,Gas!$B$3:$E$2506,4)</f>
        <v>0.4531810728617231</v>
      </c>
    </row>
    <row r="665" spans="1:22" x14ac:dyDescent="0.2">
      <c r="A665" s="9">
        <f t="shared" si="101"/>
        <v>31</v>
      </c>
      <c r="B665" s="1">
        <v>36719</v>
      </c>
      <c r="C665" s="2">
        <v>37.43</v>
      </c>
      <c r="D665" s="4">
        <f t="shared" si="124"/>
        <v>-0.18950912933158209</v>
      </c>
      <c r="E665" s="100">
        <f t="shared" si="122"/>
        <v>5.1212830570279371</v>
      </c>
      <c r="F665" s="2"/>
      <c r="G665" s="8">
        <f t="shared" si="123"/>
        <v>0</v>
      </c>
      <c r="H665" s="8">
        <f t="shared" si="123"/>
        <v>0</v>
      </c>
      <c r="I665" s="8">
        <f t="shared" si="123"/>
        <v>0</v>
      </c>
      <c r="J665" s="8">
        <f t="shared" si="123"/>
        <v>0</v>
      </c>
      <c r="K665" s="8">
        <f t="shared" si="123"/>
        <v>2.5700000000000003</v>
      </c>
      <c r="L665" s="8">
        <f t="shared" si="123"/>
        <v>12.57</v>
      </c>
      <c r="M665" s="8">
        <f t="shared" si="116"/>
        <v>12.43</v>
      </c>
      <c r="N665" s="8">
        <f t="shared" si="123"/>
        <v>7.43</v>
      </c>
      <c r="O665" s="8">
        <f t="shared" si="123"/>
        <v>2.4299999999999997</v>
      </c>
      <c r="P665" s="8">
        <f t="shared" si="123"/>
        <v>0</v>
      </c>
      <c r="Q665" s="8">
        <f t="shared" si="123"/>
        <v>0</v>
      </c>
      <c r="R665" s="8">
        <f t="shared" si="123"/>
        <v>0</v>
      </c>
      <c r="S665" s="21">
        <f t="shared" si="120"/>
        <v>31</v>
      </c>
      <c r="T665" s="19">
        <f>VLOOKUP($B665,Gas!$B$3:$E$2506,2)</f>
        <v>4.165</v>
      </c>
      <c r="U665" s="20">
        <f t="shared" si="121"/>
        <v>8.9867947178871539</v>
      </c>
      <c r="V665" s="5">
        <f>VLOOKUP($B665,Gas!$B$3:$E$2506,4)</f>
        <v>0.45252967492956303</v>
      </c>
    </row>
    <row r="666" spans="1:22" x14ac:dyDescent="0.2">
      <c r="A666" s="9">
        <f t="shared" si="101"/>
        <v>31</v>
      </c>
      <c r="B666" s="1">
        <v>36720</v>
      </c>
      <c r="C666" s="2">
        <v>35.24</v>
      </c>
      <c r="D666" s="4">
        <f t="shared" si="124"/>
        <v>-6.0290720848358764E-2</v>
      </c>
      <c r="E666" s="100">
        <f t="shared" si="122"/>
        <v>5.1224644002586253</v>
      </c>
      <c r="F666" s="2"/>
      <c r="G666" s="8">
        <f t="shared" si="123"/>
        <v>0</v>
      </c>
      <c r="H666" s="8">
        <f t="shared" si="123"/>
        <v>0</v>
      </c>
      <c r="I666" s="8">
        <f t="shared" si="123"/>
        <v>0</v>
      </c>
      <c r="J666" s="8">
        <f t="shared" si="123"/>
        <v>0</v>
      </c>
      <c r="K666" s="8">
        <f t="shared" si="123"/>
        <v>4.759999999999998</v>
      </c>
      <c r="L666" s="8">
        <f t="shared" si="123"/>
        <v>14.759999999999998</v>
      </c>
      <c r="M666" s="8">
        <f t="shared" si="116"/>
        <v>10.240000000000002</v>
      </c>
      <c r="N666" s="8">
        <f t="shared" si="123"/>
        <v>5.240000000000002</v>
      </c>
      <c r="O666" s="8">
        <f t="shared" si="123"/>
        <v>0.24000000000000199</v>
      </c>
      <c r="P666" s="8">
        <f t="shared" si="123"/>
        <v>0</v>
      </c>
      <c r="Q666" s="8">
        <f t="shared" si="123"/>
        <v>0</v>
      </c>
      <c r="R666" s="8">
        <f t="shared" si="123"/>
        <v>0</v>
      </c>
      <c r="S666" s="21">
        <f t="shared" si="120"/>
        <v>31</v>
      </c>
      <c r="T666" s="19">
        <f>VLOOKUP($B666,Gas!$B$3:$E$2506,2)</f>
        <v>4.2850000000000001</v>
      </c>
      <c r="U666" s="20">
        <f t="shared" si="121"/>
        <v>8.2240373395565936</v>
      </c>
      <c r="V666" s="5">
        <f>VLOOKUP($B666,Gas!$B$3:$E$2506,4)</f>
        <v>0.49340475472517037</v>
      </c>
    </row>
    <row r="667" spans="1:22" x14ac:dyDescent="0.2">
      <c r="A667" s="9">
        <f t="shared" si="101"/>
        <v>31</v>
      </c>
      <c r="B667" s="1">
        <v>36721</v>
      </c>
      <c r="C667" s="2">
        <v>33.33</v>
      </c>
      <c r="D667" s="4">
        <f t="shared" si="124"/>
        <v>-5.5723908748330546E-2</v>
      </c>
      <c r="E667" s="100">
        <f t="shared" si="122"/>
        <v>5.1191913784188667</v>
      </c>
      <c r="F667" s="2"/>
      <c r="G667" s="8">
        <f t="shared" si="123"/>
        <v>0</v>
      </c>
      <c r="H667" s="8">
        <f t="shared" si="123"/>
        <v>0</v>
      </c>
      <c r="I667" s="8">
        <f t="shared" si="123"/>
        <v>0</v>
      </c>
      <c r="J667" s="8">
        <f t="shared" si="123"/>
        <v>1.6700000000000017</v>
      </c>
      <c r="K667" s="8">
        <f t="shared" si="123"/>
        <v>6.6700000000000017</v>
      </c>
      <c r="L667" s="8">
        <f t="shared" si="123"/>
        <v>16.670000000000002</v>
      </c>
      <c r="M667" s="8">
        <f t="shared" si="116"/>
        <v>8.3299999999999983</v>
      </c>
      <c r="N667" s="8">
        <f t="shared" si="123"/>
        <v>3.3299999999999983</v>
      </c>
      <c r="O667" s="8">
        <f t="shared" si="123"/>
        <v>0</v>
      </c>
      <c r="P667" s="8">
        <f t="shared" si="123"/>
        <v>0</v>
      </c>
      <c r="Q667" s="8">
        <f t="shared" si="123"/>
        <v>0</v>
      </c>
      <c r="R667" s="8">
        <f t="shared" si="123"/>
        <v>0</v>
      </c>
      <c r="S667" s="21">
        <f t="shared" si="120"/>
        <v>31</v>
      </c>
      <c r="T667" s="19">
        <f>VLOOKUP($B667,Gas!$B$3:$E$2506,2)</f>
        <v>4.07</v>
      </c>
      <c r="U667" s="20">
        <f t="shared" si="121"/>
        <v>8.1891891891891877</v>
      </c>
      <c r="V667" s="5">
        <f>VLOOKUP($B667,Gas!$B$3:$E$2506,4)</f>
        <v>0.57907434479421849</v>
      </c>
    </row>
    <row r="668" spans="1:22" x14ac:dyDescent="0.2">
      <c r="A668" s="9">
        <f t="shared" si="101"/>
        <v>31</v>
      </c>
      <c r="B668" s="1">
        <v>36724</v>
      </c>
      <c r="C668" s="2">
        <v>57.96</v>
      </c>
      <c r="D668" s="4">
        <f t="shared" si="124"/>
        <v>0.55329522513283336</v>
      </c>
      <c r="E668" s="100">
        <f t="shared" ref="E668:E731" si="125">STDEV(D659:D668)*SQRT(trade_day)</f>
        <v>9.16441501564654</v>
      </c>
      <c r="F668" s="2"/>
      <c r="G668" s="8">
        <f t="shared" si="123"/>
        <v>0</v>
      </c>
      <c r="H668" s="8">
        <f t="shared" si="123"/>
        <v>0</v>
      </c>
      <c r="I668" s="8">
        <f t="shared" si="123"/>
        <v>0</v>
      </c>
      <c r="J668" s="8">
        <f t="shared" si="123"/>
        <v>0</v>
      </c>
      <c r="K668" s="8">
        <f t="shared" si="123"/>
        <v>0</v>
      </c>
      <c r="L668" s="8">
        <f t="shared" si="123"/>
        <v>0</v>
      </c>
      <c r="M668" s="8">
        <f t="shared" si="116"/>
        <v>32.96</v>
      </c>
      <c r="N668" s="8">
        <f t="shared" si="123"/>
        <v>27.96</v>
      </c>
      <c r="O668" s="8">
        <f t="shared" si="123"/>
        <v>22.96</v>
      </c>
      <c r="P668" s="8">
        <f t="shared" si="123"/>
        <v>17.96</v>
      </c>
      <c r="Q668" s="8">
        <f t="shared" si="123"/>
        <v>7.9600000000000009</v>
      </c>
      <c r="R668" s="8">
        <f t="shared" si="123"/>
        <v>0</v>
      </c>
      <c r="S668" s="21">
        <f t="shared" si="120"/>
        <v>31</v>
      </c>
      <c r="T668" s="19">
        <f>VLOOKUP($B668,Gas!$B$3:$E$2506,2)</f>
        <v>4.18</v>
      </c>
      <c r="U668" s="20">
        <f t="shared" si="121"/>
        <v>13.866028708133973</v>
      </c>
      <c r="V668" s="5">
        <f>VLOOKUP($B668,Gas!$B$3:$E$2506,4)</f>
        <v>0.50033135596290457</v>
      </c>
    </row>
    <row r="669" spans="1:22" x14ac:dyDescent="0.2">
      <c r="A669" s="9">
        <f t="shared" si="101"/>
        <v>31</v>
      </c>
      <c r="B669" s="1">
        <v>36725</v>
      </c>
      <c r="C669" s="2">
        <v>39.82</v>
      </c>
      <c r="D669" s="4">
        <f t="shared" si="124"/>
        <v>-0.37538381881643146</v>
      </c>
      <c r="E669" s="100">
        <f t="shared" si="125"/>
        <v>8.0888537571046815</v>
      </c>
      <c r="F669" s="2"/>
      <c r="G669" s="8">
        <f t="shared" si="123"/>
        <v>0</v>
      </c>
      <c r="H669" s="8">
        <f t="shared" si="123"/>
        <v>0</v>
      </c>
      <c r="I669" s="8">
        <f t="shared" si="123"/>
        <v>0</v>
      </c>
      <c r="J669" s="8">
        <f t="shared" si="123"/>
        <v>0</v>
      </c>
      <c r="K669" s="8">
        <f t="shared" si="123"/>
        <v>0.17999999999999972</v>
      </c>
      <c r="L669" s="8">
        <f t="shared" si="123"/>
        <v>10.18</v>
      </c>
      <c r="M669" s="8">
        <f t="shared" si="116"/>
        <v>14.82</v>
      </c>
      <c r="N669" s="8">
        <f t="shared" si="123"/>
        <v>9.82</v>
      </c>
      <c r="O669" s="8">
        <f t="shared" si="123"/>
        <v>4.82</v>
      </c>
      <c r="P669" s="8">
        <f t="shared" si="123"/>
        <v>0</v>
      </c>
      <c r="Q669" s="8">
        <f t="shared" si="123"/>
        <v>0</v>
      </c>
      <c r="R669" s="8">
        <f t="shared" si="123"/>
        <v>0</v>
      </c>
      <c r="S669" s="21">
        <f t="shared" si="120"/>
        <v>31</v>
      </c>
      <c r="T669" s="19">
        <f>VLOOKUP($B669,Gas!$B$3:$E$2506,2)</f>
        <v>4.1349999999999998</v>
      </c>
      <c r="U669" s="20">
        <f t="shared" si="121"/>
        <v>9.6299879081015725</v>
      </c>
      <c r="V669" s="5">
        <f>VLOOKUP($B669,Gas!$B$3:$E$2506,4)</f>
        <v>0.50259525708496944</v>
      </c>
    </row>
    <row r="670" spans="1:22" x14ac:dyDescent="0.2">
      <c r="A670" s="9">
        <f t="shared" si="101"/>
        <v>31</v>
      </c>
      <c r="B670" s="1">
        <v>36726</v>
      </c>
      <c r="C670" s="2">
        <v>29.65</v>
      </c>
      <c r="D670" s="4">
        <f t="shared" si="124"/>
        <v>-0.29490717319231591</v>
      </c>
      <c r="E670" s="100">
        <f t="shared" si="125"/>
        <v>8.190922186092326</v>
      </c>
      <c r="F670" s="2"/>
      <c r="G670" s="8">
        <f t="shared" si="123"/>
        <v>0</v>
      </c>
      <c r="H670" s="8">
        <f t="shared" si="123"/>
        <v>0</v>
      </c>
      <c r="I670" s="8">
        <f t="shared" si="123"/>
        <v>0.35000000000000142</v>
      </c>
      <c r="J670" s="8">
        <f t="shared" si="123"/>
        <v>5.3500000000000014</v>
      </c>
      <c r="K670" s="8">
        <f t="shared" si="123"/>
        <v>10.350000000000001</v>
      </c>
      <c r="L670" s="8">
        <f t="shared" si="123"/>
        <v>20.350000000000001</v>
      </c>
      <c r="M670" s="8">
        <f t="shared" si="116"/>
        <v>4.6499999999999986</v>
      </c>
      <c r="N670" s="8">
        <f t="shared" si="123"/>
        <v>0</v>
      </c>
      <c r="O670" s="8">
        <f t="shared" si="123"/>
        <v>0</v>
      </c>
      <c r="P670" s="8">
        <f t="shared" si="123"/>
        <v>0</v>
      </c>
      <c r="Q670" s="8">
        <f t="shared" si="123"/>
        <v>0</v>
      </c>
      <c r="R670" s="8">
        <f t="shared" si="123"/>
        <v>0</v>
      </c>
      <c r="S670" s="21">
        <f t="shared" si="120"/>
        <v>31</v>
      </c>
      <c r="T670" s="19">
        <f>VLOOKUP($B670,Gas!$B$3:$E$2506,2)</f>
        <v>3.99</v>
      </c>
      <c r="U670" s="20">
        <f t="shared" si="121"/>
        <v>7.4310776942355883</v>
      </c>
      <c r="V670" s="5">
        <f>VLOOKUP($B670,Gas!$B$3:$E$2506,4)</f>
        <v>0.55595267721185304</v>
      </c>
    </row>
    <row r="671" spans="1:22" x14ac:dyDescent="0.2">
      <c r="A671" s="9">
        <f t="shared" si="101"/>
        <v>31</v>
      </c>
      <c r="B671" s="1">
        <v>36727</v>
      </c>
      <c r="C671" s="2">
        <v>28.87</v>
      </c>
      <c r="D671" s="4">
        <f t="shared" si="124"/>
        <v>-2.6659131768890624E-2</v>
      </c>
      <c r="E671" s="100">
        <f t="shared" si="125"/>
        <v>7.9685194719343357</v>
      </c>
      <c r="F671" s="2"/>
      <c r="G671" s="8">
        <f t="shared" si="123"/>
        <v>0</v>
      </c>
      <c r="H671" s="8">
        <f t="shared" si="123"/>
        <v>0</v>
      </c>
      <c r="I671" s="8">
        <f t="shared" si="123"/>
        <v>1.129999999999999</v>
      </c>
      <c r="J671" s="8">
        <f t="shared" si="123"/>
        <v>6.129999999999999</v>
      </c>
      <c r="K671" s="8">
        <f t="shared" si="123"/>
        <v>11.129999999999999</v>
      </c>
      <c r="L671" s="8">
        <f t="shared" si="123"/>
        <v>21.13</v>
      </c>
      <c r="M671" s="8">
        <f t="shared" si="116"/>
        <v>3.870000000000001</v>
      </c>
      <c r="N671" s="8">
        <f t="shared" si="123"/>
        <v>0</v>
      </c>
      <c r="O671" s="8">
        <f t="shared" si="123"/>
        <v>0</v>
      </c>
      <c r="P671" s="8">
        <f t="shared" si="123"/>
        <v>0</v>
      </c>
      <c r="Q671" s="8">
        <f t="shared" si="123"/>
        <v>0</v>
      </c>
      <c r="R671" s="8">
        <f t="shared" si="123"/>
        <v>0</v>
      </c>
      <c r="S671" s="21">
        <f t="shared" si="120"/>
        <v>31</v>
      </c>
      <c r="T671" s="19">
        <f>VLOOKUP($B671,Gas!$B$3:$E$2506,2)</f>
        <v>4.0650000000000004</v>
      </c>
      <c r="U671" s="20">
        <f t="shared" si="121"/>
        <v>7.1020910209102084</v>
      </c>
      <c r="V671" s="5">
        <f>VLOOKUP($B671,Gas!$B$3:$E$2506,4)</f>
        <v>0.56738934693573895</v>
      </c>
    </row>
    <row r="672" spans="1:22" x14ac:dyDescent="0.2">
      <c r="A672" s="9">
        <f t="shared" si="101"/>
        <v>31</v>
      </c>
      <c r="B672" s="1">
        <v>36728</v>
      </c>
      <c r="C672" s="2">
        <v>24.87</v>
      </c>
      <c r="D672" s="4">
        <f t="shared" si="124"/>
        <v>-0.14914073585953036</v>
      </c>
      <c r="E672" s="100">
        <f t="shared" si="125"/>
        <v>7.9885782096456284</v>
      </c>
      <c r="F672" s="2"/>
      <c r="G672" s="8">
        <f t="shared" si="123"/>
        <v>0</v>
      </c>
      <c r="H672" s="8">
        <f t="shared" si="123"/>
        <v>0.12999999999999901</v>
      </c>
      <c r="I672" s="8">
        <f t="shared" si="123"/>
        <v>5.129999999999999</v>
      </c>
      <c r="J672" s="8">
        <f t="shared" si="123"/>
        <v>10.129999999999999</v>
      </c>
      <c r="K672" s="8">
        <f t="shared" si="123"/>
        <v>15.129999999999999</v>
      </c>
      <c r="L672" s="8">
        <f t="shared" si="123"/>
        <v>25.13</v>
      </c>
      <c r="M672" s="8">
        <f t="shared" si="116"/>
        <v>0</v>
      </c>
      <c r="N672" s="8">
        <f t="shared" si="123"/>
        <v>0</v>
      </c>
      <c r="O672" s="8">
        <f t="shared" si="123"/>
        <v>0</v>
      </c>
      <c r="P672" s="8">
        <f t="shared" si="123"/>
        <v>0</v>
      </c>
      <c r="Q672" s="8">
        <f t="shared" si="123"/>
        <v>0</v>
      </c>
      <c r="R672" s="8">
        <f t="shared" si="123"/>
        <v>0</v>
      </c>
      <c r="S672" s="21">
        <f t="shared" si="120"/>
        <v>31</v>
      </c>
      <c r="T672" s="19">
        <f>VLOOKUP($B672,Gas!$B$3:$E$2506,2)</f>
        <v>3.8650000000000002</v>
      </c>
      <c r="U672" s="20">
        <f t="shared" si="121"/>
        <v>6.434670116429495</v>
      </c>
      <c r="V672" s="5">
        <f>VLOOKUP($B672,Gas!$B$3:$E$2506,4)</f>
        <v>0.56425553975529752</v>
      </c>
    </row>
    <row r="673" spans="1:22" x14ac:dyDescent="0.2">
      <c r="A673" s="9">
        <f t="shared" si="101"/>
        <v>31</v>
      </c>
      <c r="B673" s="1">
        <v>36731</v>
      </c>
      <c r="C673" s="2">
        <v>23.08</v>
      </c>
      <c r="D673" s="4">
        <f t="shared" si="124"/>
        <v>-7.469581617541457E-2</v>
      </c>
      <c r="E673" s="100">
        <f t="shared" si="125"/>
        <v>5.3543211398127788</v>
      </c>
      <c r="F673" s="2"/>
      <c r="G673" s="8">
        <f t="shared" si="123"/>
        <v>0</v>
      </c>
      <c r="H673" s="8">
        <f t="shared" si="123"/>
        <v>1.9200000000000017</v>
      </c>
      <c r="I673" s="8">
        <f t="shared" si="123"/>
        <v>6.9200000000000017</v>
      </c>
      <c r="J673" s="8">
        <f t="shared" si="123"/>
        <v>11.920000000000002</v>
      </c>
      <c r="K673" s="8">
        <f t="shared" si="123"/>
        <v>16.920000000000002</v>
      </c>
      <c r="L673" s="8">
        <f t="shared" si="123"/>
        <v>26.92</v>
      </c>
      <c r="M673" s="8">
        <f t="shared" si="116"/>
        <v>0</v>
      </c>
      <c r="N673" s="8">
        <f t="shared" si="123"/>
        <v>0</v>
      </c>
      <c r="O673" s="8">
        <f t="shared" si="123"/>
        <v>0</v>
      </c>
      <c r="P673" s="8">
        <f t="shared" si="123"/>
        <v>0</v>
      </c>
      <c r="Q673" s="8">
        <f t="shared" si="123"/>
        <v>0</v>
      </c>
      <c r="R673" s="8">
        <f t="shared" si="123"/>
        <v>0</v>
      </c>
      <c r="S673" s="21">
        <f t="shared" si="120"/>
        <v>31</v>
      </c>
      <c r="T673" s="19">
        <f>VLOOKUP($B673,Gas!$B$3:$E$2506,2)</f>
        <v>3.88</v>
      </c>
      <c r="U673" s="20">
        <f t="shared" si="121"/>
        <v>5.948453608247422</v>
      </c>
      <c r="V673" s="5">
        <f>VLOOKUP($B673,Gas!$B$3:$E$2506,4)</f>
        <v>0.44034636197637345</v>
      </c>
    </row>
    <row r="674" spans="1:22" x14ac:dyDescent="0.2">
      <c r="A674" s="9">
        <f t="shared" si="101"/>
        <v>31</v>
      </c>
      <c r="B674" s="1">
        <v>36732</v>
      </c>
      <c r="C674" s="2">
        <v>20.69</v>
      </c>
      <c r="D674" s="4">
        <f t="shared" si="124"/>
        <v>-0.10931594988244704</v>
      </c>
      <c r="E674" s="100">
        <f t="shared" si="125"/>
        <v>3.9297709837574097</v>
      </c>
      <c r="F674" s="2"/>
      <c r="G674" s="8">
        <f t="shared" ref="G674:L674" si="126">IF(G$1="P",MAX(0,G$2-$C674),IF(G$1="C",MAX(0,$C674-G$2)))</f>
        <v>0</v>
      </c>
      <c r="H674" s="8">
        <f t="shared" si="126"/>
        <v>4.3099999999999987</v>
      </c>
      <c r="I674" s="8">
        <f t="shared" si="126"/>
        <v>9.3099999999999987</v>
      </c>
      <c r="J674" s="8">
        <f t="shared" si="126"/>
        <v>14.309999999999999</v>
      </c>
      <c r="K674" s="8">
        <f t="shared" si="126"/>
        <v>19.309999999999999</v>
      </c>
      <c r="L674" s="8">
        <f t="shared" si="126"/>
        <v>29.31</v>
      </c>
      <c r="M674" s="8">
        <f t="shared" si="116"/>
        <v>0</v>
      </c>
      <c r="N674" s="8">
        <f t="shared" ref="G674:R678" si="127">IF(N$1="P",MAX(0,N$2-$C674),IF(N$1="C",MAX(0,$C674-N$2)))</f>
        <v>0</v>
      </c>
      <c r="O674" s="8">
        <f t="shared" si="127"/>
        <v>0</v>
      </c>
      <c r="P674" s="8">
        <f t="shared" si="127"/>
        <v>0</v>
      </c>
      <c r="Q674" s="8">
        <f t="shared" si="127"/>
        <v>0</v>
      </c>
      <c r="R674" s="8">
        <f t="shared" si="127"/>
        <v>0</v>
      </c>
      <c r="S674" s="21">
        <f t="shared" si="120"/>
        <v>31</v>
      </c>
      <c r="T674" s="19">
        <f>VLOOKUP($B674,Gas!$B$3:$E$2506,2)</f>
        <v>3.74</v>
      </c>
      <c r="U674" s="20">
        <f t="shared" si="121"/>
        <v>5.5320855614973263</v>
      </c>
      <c r="V674" s="5">
        <f>VLOOKUP($B674,Gas!$B$3:$E$2506,4)</f>
        <v>0.42300227681772479</v>
      </c>
    </row>
    <row r="675" spans="1:22" x14ac:dyDescent="0.2">
      <c r="A675" s="9">
        <f t="shared" si="101"/>
        <v>31</v>
      </c>
      <c r="B675" s="1">
        <v>36733</v>
      </c>
      <c r="C675" s="2">
        <v>20.25</v>
      </c>
      <c r="D675" s="4">
        <f t="shared" si="124"/>
        <v>-2.1495698204903567E-2</v>
      </c>
      <c r="E675" s="100">
        <f t="shared" si="125"/>
        <v>3.8871781094538078</v>
      </c>
      <c r="F675" s="2"/>
      <c r="G675" s="8">
        <f t="shared" si="127"/>
        <v>0</v>
      </c>
      <c r="H675" s="8">
        <f t="shared" si="127"/>
        <v>4.75</v>
      </c>
      <c r="I675" s="8">
        <f t="shared" si="127"/>
        <v>9.75</v>
      </c>
      <c r="J675" s="8">
        <f t="shared" si="127"/>
        <v>14.75</v>
      </c>
      <c r="K675" s="8">
        <f t="shared" si="127"/>
        <v>19.75</v>
      </c>
      <c r="L675" s="8">
        <f t="shared" si="127"/>
        <v>29.75</v>
      </c>
      <c r="M675" s="8">
        <f t="shared" si="116"/>
        <v>0</v>
      </c>
      <c r="N675" s="8">
        <f t="shared" si="127"/>
        <v>0</v>
      </c>
      <c r="O675" s="8">
        <f t="shared" si="127"/>
        <v>0</v>
      </c>
      <c r="P675" s="8">
        <f t="shared" si="127"/>
        <v>0</v>
      </c>
      <c r="Q675" s="8">
        <f t="shared" si="127"/>
        <v>0</v>
      </c>
      <c r="R675" s="8">
        <f t="shared" si="127"/>
        <v>0</v>
      </c>
      <c r="S675" s="21">
        <f t="shared" si="120"/>
        <v>31</v>
      </c>
      <c r="T675" s="19">
        <f>VLOOKUP($B675,Gas!$B$3:$E$2506,2)</f>
        <v>3.6349999999999998</v>
      </c>
      <c r="U675" s="20">
        <f t="shared" si="121"/>
        <v>5.5708390646492436</v>
      </c>
      <c r="V675" s="5">
        <f>VLOOKUP($B675,Gas!$B$3:$E$2506,4)</f>
        <v>0.42759644718416845</v>
      </c>
    </row>
    <row r="676" spans="1:22" x14ac:dyDescent="0.2">
      <c r="A676" s="9">
        <f t="shared" si="101"/>
        <v>31</v>
      </c>
      <c r="B676" s="1">
        <v>36734</v>
      </c>
      <c r="C676" s="2">
        <v>25.74</v>
      </c>
      <c r="D676" s="4">
        <f t="shared" si="124"/>
        <v>0.23989140861543243</v>
      </c>
      <c r="E676" s="100">
        <f t="shared" si="125"/>
        <v>4.1691624464029138</v>
      </c>
      <c r="F676" s="2"/>
      <c r="G676" s="8">
        <f t="shared" si="127"/>
        <v>0</v>
      </c>
      <c r="H676" s="8">
        <f t="shared" si="127"/>
        <v>0</v>
      </c>
      <c r="I676" s="8">
        <f t="shared" si="127"/>
        <v>4.2600000000000016</v>
      </c>
      <c r="J676" s="8">
        <f t="shared" si="127"/>
        <v>9.2600000000000016</v>
      </c>
      <c r="K676" s="8">
        <f t="shared" si="127"/>
        <v>14.260000000000002</v>
      </c>
      <c r="L676" s="8">
        <f t="shared" si="127"/>
        <v>24.26</v>
      </c>
      <c r="M676" s="8">
        <f t="shared" si="116"/>
        <v>0.73999999999999844</v>
      </c>
      <c r="N676" s="8">
        <f t="shared" si="127"/>
        <v>0</v>
      </c>
      <c r="O676" s="8">
        <f t="shared" si="127"/>
        <v>0</v>
      </c>
      <c r="P676" s="8">
        <f t="shared" si="127"/>
        <v>0</v>
      </c>
      <c r="Q676" s="8">
        <f t="shared" si="127"/>
        <v>0</v>
      </c>
      <c r="R676" s="8">
        <f t="shared" si="127"/>
        <v>0</v>
      </c>
      <c r="S676" s="21">
        <f t="shared" si="120"/>
        <v>31</v>
      </c>
      <c r="T676" s="19">
        <f>VLOOKUP($B676,Gas!$B$3:$E$2506,2)</f>
        <v>3.58</v>
      </c>
      <c r="U676" s="20">
        <f t="shared" si="121"/>
        <v>7.1899441340782113</v>
      </c>
      <c r="V676" s="5">
        <f>VLOOKUP($B676,Gas!$B$3:$E$2506,4)</f>
        <v>0.41718934397665725</v>
      </c>
    </row>
    <row r="677" spans="1:22" x14ac:dyDescent="0.2">
      <c r="A677" s="9">
        <f t="shared" si="101"/>
        <v>31</v>
      </c>
      <c r="B677" s="1">
        <v>36735</v>
      </c>
      <c r="C677" s="2">
        <v>35.18</v>
      </c>
      <c r="D677" s="4">
        <f t="shared" si="124"/>
        <v>0.31243153714143157</v>
      </c>
      <c r="E677" s="100">
        <f t="shared" si="125"/>
        <v>4.5025720199649948</v>
      </c>
      <c r="F677" s="2"/>
      <c r="G677" s="8">
        <f t="shared" si="127"/>
        <v>0</v>
      </c>
      <c r="H677" s="8">
        <f t="shared" si="127"/>
        <v>0</v>
      </c>
      <c r="I677" s="8">
        <f t="shared" si="127"/>
        <v>0</v>
      </c>
      <c r="J677" s="8">
        <f t="shared" si="127"/>
        <v>0</v>
      </c>
      <c r="K677" s="8">
        <f t="shared" si="127"/>
        <v>4.82</v>
      </c>
      <c r="L677" s="8">
        <f t="shared" si="127"/>
        <v>14.82</v>
      </c>
      <c r="M677" s="8">
        <f t="shared" si="116"/>
        <v>10.18</v>
      </c>
      <c r="N677" s="8">
        <f t="shared" si="127"/>
        <v>5.18</v>
      </c>
      <c r="O677" s="8">
        <f t="shared" si="127"/>
        <v>0.17999999999999972</v>
      </c>
      <c r="P677" s="8">
        <f t="shared" si="127"/>
        <v>0</v>
      </c>
      <c r="Q677" s="8">
        <f t="shared" si="127"/>
        <v>0</v>
      </c>
      <c r="R677" s="8">
        <f t="shared" si="127"/>
        <v>0</v>
      </c>
      <c r="S677" s="21">
        <f t="shared" si="120"/>
        <v>31</v>
      </c>
      <c r="T677" s="19">
        <f>VLOOKUP($B677,Gas!$B$3:$E$2506,2)</f>
        <v>3.7549999999999999</v>
      </c>
      <c r="U677" s="20">
        <f t="shared" si="121"/>
        <v>9.3688415446071911</v>
      </c>
      <c r="V677" s="5">
        <f>VLOOKUP($B677,Gas!$B$3:$E$2506,4)</f>
        <v>0.56687952970566391</v>
      </c>
    </row>
    <row r="678" spans="1:22" x14ac:dyDescent="0.2">
      <c r="A678" s="9">
        <f t="shared" si="101"/>
        <v>31</v>
      </c>
      <c r="B678" s="1">
        <v>36738</v>
      </c>
      <c r="C678" s="2">
        <v>43.4</v>
      </c>
      <c r="D678" s="4">
        <f t="shared" si="124"/>
        <v>0.20998170179694703</v>
      </c>
      <c r="E678" s="100">
        <f t="shared" si="125"/>
        <v>3.5734865204385757</v>
      </c>
      <c r="F678" s="2"/>
      <c r="G678" s="8">
        <f t="shared" si="127"/>
        <v>0</v>
      </c>
      <c r="H678" s="8">
        <f t="shared" si="127"/>
        <v>0</v>
      </c>
      <c r="I678" s="8">
        <f t="shared" si="127"/>
        <v>0</v>
      </c>
      <c r="J678" s="8">
        <f t="shared" si="127"/>
        <v>0</v>
      </c>
      <c r="K678" s="8">
        <f t="shared" si="127"/>
        <v>0</v>
      </c>
      <c r="L678" s="8">
        <f t="shared" si="127"/>
        <v>6.6000000000000014</v>
      </c>
      <c r="M678" s="8">
        <f t="shared" si="116"/>
        <v>18.399999999999999</v>
      </c>
      <c r="N678" s="8">
        <f t="shared" si="127"/>
        <v>13.399999999999999</v>
      </c>
      <c r="O678" s="8">
        <f t="shared" si="127"/>
        <v>8.3999999999999986</v>
      </c>
      <c r="P678" s="8">
        <f t="shared" si="127"/>
        <v>3.3999999999999986</v>
      </c>
      <c r="Q678" s="8">
        <f t="shared" si="127"/>
        <v>0</v>
      </c>
      <c r="R678" s="8">
        <f t="shared" si="127"/>
        <v>0</v>
      </c>
      <c r="S678" s="21">
        <f t="shared" si="120"/>
        <v>31</v>
      </c>
      <c r="T678" s="19">
        <f>VLOOKUP($B678,Gas!$B$3:$E$2506,2)</f>
        <v>3.8849999999999998</v>
      </c>
      <c r="U678" s="20">
        <f t="shared" si="121"/>
        <v>11.171171171171171</v>
      </c>
      <c r="V678" s="5">
        <f>VLOOKUP($B678,Gas!$B$3:$E$2506,4)</f>
        <v>0.48676300727075283</v>
      </c>
    </row>
    <row r="679" spans="1:22" x14ac:dyDescent="0.2">
      <c r="A679" s="9">
        <f t="shared" si="101"/>
        <v>32</v>
      </c>
      <c r="B679" s="1">
        <v>36739</v>
      </c>
      <c r="C679" s="2">
        <v>41.99</v>
      </c>
      <c r="D679" s="4">
        <f t="shared" si="124"/>
        <v>-3.3027946410257185E-2</v>
      </c>
      <c r="E679" s="100">
        <f t="shared" si="125"/>
        <v>3.0183621850747344</v>
      </c>
      <c r="F679" s="2"/>
      <c r="G679" s="8">
        <f t="shared" ref="G679:R694" si="128">IF(G$1="P",MAX(0,G$2-$C679),IF(G$1="C",MAX(0,$C679-G$2)))</f>
        <v>0</v>
      </c>
      <c r="H679" s="8">
        <f t="shared" si="128"/>
        <v>0</v>
      </c>
      <c r="I679" s="8">
        <f t="shared" si="128"/>
        <v>0</v>
      </c>
      <c r="J679" s="8">
        <f t="shared" si="128"/>
        <v>0</v>
      </c>
      <c r="K679" s="8">
        <f t="shared" si="128"/>
        <v>0</v>
      </c>
      <c r="L679" s="8">
        <f t="shared" si="128"/>
        <v>8.009999999999998</v>
      </c>
      <c r="M679" s="8">
        <f t="shared" si="116"/>
        <v>16.990000000000002</v>
      </c>
      <c r="N679" s="8">
        <f t="shared" si="128"/>
        <v>11.990000000000002</v>
      </c>
      <c r="O679" s="8">
        <f t="shared" si="128"/>
        <v>6.990000000000002</v>
      </c>
      <c r="P679" s="8">
        <f t="shared" si="128"/>
        <v>1.990000000000002</v>
      </c>
      <c r="Q679" s="8">
        <f t="shared" si="128"/>
        <v>0</v>
      </c>
      <c r="R679" s="8">
        <f t="shared" si="128"/>
        <v>0</v>
      </c>
      <c r="S679" s="21">
        <f t="shared" si="120"/>
        <v>32</v>
      </c>
      <c r="T679" s="19">
        <f>VLOOKUP($B679,Gas!$B$3:$E$2506,2)</f>
        <v>3.76</v>
      </c>
      <c r="U679" s="20">
        <f t="shared" si="121"/>
        <v>11.167553191489363</v>
      </c>
      <c r="V679" s="5">
        <f>VLOOKUP($B679,Gas!$B$3:$E$2506,4)</f>
        <v>0.52517745863170417</v>
      </c>
    </row>
    <row r="680" spans="1:22" x14ac:dyDescent="0.2">
      <c r="A680" s="9">
        <f t="shared" si="101"/>
        <v>32</v>
      </c>
      <c r="B680" s="1">
        <v>36740</v>
      </c>
      <c r="C680" s="2">
        <v>43.03</v>
      </c>
      <c r="D680" s="4">
        <f t="shared" ref="D680:D701" si="129">LN(C680/C679)</f>
        <v>2.4466052154406424E-2</v>
      </c>
      <c r="E680" s="100">
        <f t="shared" si="125"/>
        <v>2.5167078492843218</v>
      </c>
      <c r="F680" s="2"/>
      <c r="G680" s="8">
        <f t="shared" si="128"/>
        <v>0</v>
      </c>
      <c r="H680" s="8">
        <f t="shared" si="128"/>
        <v>0</v>
      </c>
      <c r="I680" s="8">
        <f t="shared" si="128"/>
        <v>0</v>
      </c>
      <c r="J680" s="8">
        <f t="shared" si="128"/>
        <v>0</v>
      </c>
      <c r="K680" s="8">
        <f t="shared" si="128"/>
        <v>0</v>
      </c>
      <c r="L680" s="8">
        <f t="shared" si="128"/>
        <v>6.9699999999999989</v>
      </c>
      <c r="M680" s="8">
        <f t="shared" si="116"/>
        <v>18.03</v>
      </c>
      <c r="N680" s="8">
        <f t="shared" si="128"/>
        <v>13.030000000000001</v>
      </c>
      <c r="O680" s="8">
        <f t="shared" si="128"/>
        <v>8.0300000000000011</v>
      </c>
      <c r="P680" s="8">
        <f t="shared" si="128"/>
        <v>3.0300000000000011</v>
      </c>
      <c r="Q680" s="8">
        <f t="shared" si="128"/>
        <v>0</v>
      </c>
      <c r="R680" s="8">
        <f t="shared" si="128"/>
        <v>0</v>
      </c>
      <c r="S680" s="21">
        <f t="shared" si="120"/>
        <v>32</v>
      </c>
      <c r="T680" s="19">
        <f>VLOOKUP($B680,Gas!$B$3:$E$2506,2)</f>
        <v>3.74</v>
      </c>
      <c r="U680" s="20">
        <f t="shared" si="121"/>
        <v>11.505347593582888</v>
      </c>
      <c r="V680" s="5">
        <f>VLOOKUP($B680,Gas!$B$3:$E$2506,4)</f>
        <v>0.52487193257003373</v>
      </c>
    </row>
    <row r="681" spans="1:22" x14ac:dyDescent="0.2">
      <c r="A681" s="9">
        <f t="shared" si="101"/>
        <v>32</v>
      </c>
      <c r="B681" s="1">
        <v>36741</v>
      </c>
      <c r="C681" s="2">
        <v>44.21</v>
      </c>
      <c r="D681" s="4">
        <f t="shared" si="129"/>
        <v>2.7053460987643496E-2</v>
      </c>
      <c r="E681" s="100">
        <f t="shared" si="125"/>
        <v>2.4930416725047233</v>
      </c>
      <c r="F681" s="2"/>
      <c r="G681" s="8">
        <f t="shared" si="128"/>
        <v>0</v>
      </c>
      <c r="H681" s="8">
        <f t="shared" si="128"/>
        <v>0</v>
      </c>
      <c r="I681" s="8">
        <f t="shared" si="128"/>
        <v>0</v>
      </c>
      <c r="J681" s="8">
        <f t="shared" si="128"/>
        <v>0</v>
      </c>
      <c r="K681" s="8">
        <f t="shared" si="128"/>
        <v>0</v>
      </c>
      <c r="L681" s="8">
        <f t="shared" si="128"/>
        <v>5.7899999999999991</v>
      </c>
      <c r="M681" s="8">
        <f t="shared" si="116"/>
        <v>19.21</v>
      </c>
      <c r="N681" s="8">
        <f t="shared" si="128"/>
        <v>14.21</v>
      </c>
      <c r="O681" s="8">
        <f t="shared" si="128"/>
        <v>9.2100000000000009</v>
      </c>
      <c r="P681" s="8">
        <f t="shared" si="128"/>
        <v>4.2100000000000009</v>
      </c>
      <c r="Q681" s="8">
        <f t="shared" si="128"/>
        <v>0</v>
      </c>
      <c r="R681" s="8">
        <f t="shared" si="128"/>
        <v>0</v>
      </c>
      <c r="S681" s="21">
        <f t="shared" si="120"/>
        <v>32</v>
      </c>
      <c r="T681" s="19">
        <f>VLOOKUP($B681,Gas!$B$3:$E$2506,2)</f>
        <v>4.04</v>
      </c>
      <c r="U681" s="20">
        <f t="shared" si="121"/>
        <v>10.943069306930694</v>
      </c>
      <c r="V681" s="5">
        <f>VLOOKUP($B681,Gas!$B$3:$E$2506,4)</f>
        <v>0.71818779609756889</v>
      </c>
    </row>
    <row r="682" spans="1:22" x14ac:dyDescent="0.2">
      <c r="A682" s="9">
        <f t="shared" si="101"/>
        <v>32</v>
      </c>
      <c r="B682" s="1">
        <v>36742</v>
      </c>
      <c r="C682" s="2">
        <v>36.36</v>
      </c>
      <c r="D682" s="4">
        <f t="shared" si="129"/>
        <v>-0.19548173852887382</v>
      </c>
      <c r="E682" s="100">
        <f t="shared" si="125"/>
        <v>2.6005035383957082</v>
      </c>
      <c r="F682" s="2"/>
      <c r="G682" s="8">
        <f t="shared" si="128"/>
        <v>0</v>
      </c>
      <c r="H682" s="8">
        <f t="shared" si="128"/>
        <v>0</v>
      </c>
      <c r="I682" s="8">
        <f t="shared" si="128"/>
        <v>0</v>
      </c>
      <c r="J682" s="8">
        <f t="shared" si="128"/>
        <v>0</v>
      </c>
      <c r="K682" s="8">
        <f t="shared" si="128"/>
        <v>3.6400000000000006</v>
      </c>
      <c r="L682" s="8">
        <f t="shared" si="128"/>
        <v>13.64</v>
      </c>
      <c r="M682" s="8">
        <f t="shared" si="116"/>
        <v>11.36</v>
      </c>
      <c r="N682" s="8">
        <f t="shared" si="128"/>
        <v>6.3599999999999994</v>
      </c>
      <c r="O682" s="8">
        <f t="shared" si="128"/>
        <v>1.3599999999999994</v>
      </c>
      <c r="P682" s="8">
        <f t="shared" si="128"/>
        <v>0</v>
      </c>
      <c r="Q682" s="8">
        <f t="shared" si="128"/>
        <v>0</v>
      </c>
      <c r="R682" s="8">
        <f t="shared" si="128"/>
        <v>0</v>
      </c>
      <c r="S682" s="21">
        <f t="shared" si="120"/>
        <v>32</v>
      </c>
      <c r="T682" s="19">
        <f>VLOOKUP($B682,Gas!$B$3:$E$2506,2)</f>
        <v>4.22</v>
      </c>
      <c r="U682" s="20">
        <f t="shared" si="121"/>
        <v>8.6161137440758306</v>
      </c>
      <c r="V682" s="5">
        <f>VLOOKUP($B682,Gas!$B$3:$E$2506,4)</f>
        <v>0.6968310889827305</v>
      </c>
    </row>
    <row r="683" spans="1:22" x14ac:dyDescent="0.2">
      <c r="A683" s="9">
        <f t="shared" si="101"/>
        <v>32</v>
      </c>
      <c r="B683" s="1">
        <v>36745</v>
      </c>
      <c r="C683" s="2">
        <v>56.63</v>
      </c>
      <c r="D683" s="4">
        <f t="shared" si="129"/>
        <v>0.44306961081643564</v>
      </c>
      <c r="E683" s="100">
        <f t="shared" si="125"/>
        <v>3.1974260262292162</v>
      </c>
      <c r="F683" s="2"/>
      <c r="G683" s="8">
        <f t="shared" si="128"/>
        <v>0</v>
      </c>
      <c r="H683" s="8">
        <f t="shared" si="128"/>
        <v>0</v>
      </c>
      <c r="I683" s="8">
        <f t="shared" si="128"/>
        <v>0</v>
      </c>
      <c r="J683" s="8">
        <f t="shared" si="128"/>
        <v>0</v>
      </c>
      <c r="K683" s="8">
        <f t="shared" si="128"/>
        <v>0</v>
      </c>
      <c r="L683" s="8">
        <f t="shared" si="128"/>
        <v>0</v>
      </c>
      <c r="M683" s="8">
        <f t="shared" si="116"/>
        <v>31.630000000000003</v>
      </c>
      <c r="N683" s="8">
        <f t="shared" si="128"/>
        <v>26.630000000000003</v>
      </c>
      <c r="O683" s="8">
        <f t="shared" si="128"/>
        <v>21.630000000000003</v>
      </c>
      <c r="P683" s="8">
        <f t="shared" si="128"/>
        <v>16.630000000000003</v>
      </c>
      <c r="Q683" s="8">
        <f t="shared" si="128"/>
        <v>6.6300000000000026</v>
      </c>
      <c r="R683" s="8">
        <f t="shared" si="128"/>
        <v>0</v>
      </c>
      <c r="S683" s="21">
        <f t="shared" si="120"/>
        <v>32</v>
      </c>
      <c r="T683" s="19">
        <f>VLOOKUP($B683,Gas!$B$3:$E$2506,2)</f>
        <v>4.25</v>
      </c>
      <c r="U683" s="20">
        <f t="shared" si="121"/>
        <v>13.324705882352943</v>
      </c>
      <c r="V683" s="5">
        <f>VLOOKUP($B683,Gas!$B$3:$E$2506,4)</f>
        <v>0.59149308543442858</v>
      </c>
    </row>
    <row r="684" spans="1:22" x14ac:dyDescent="0.2">
      <c r="A684" s="9">
        <f t="shared" ref="A684:A807" si="130">MONTH(B684)+(YEAR(B684)-1998)*12</f>
        <v>32</v>
      </c>
      <c r="B684" s="1">
        <v>36746</v>
      </c>
      <c r="C684" s="2">
        <v>84.97</v>
      </c>
      <c r="D684" s="4">
        <f t="shared" si="129"/>
        <v>0.40575937288973624</v>
      </c>
      <c r="E684" s="100">
        <f t="shared" si="125"/>
        <v>3.3405927004004283</v>
      </c>
      <c r="F684" s="2"/>
      <c r="G684" s="8">
        <f t="shared" si="128"/>
        <v>0</v>
      </c>
      <c r="H684" s="8">
        <f t="shared" si="128"/>
        <v>0</v>
      </c>
      <c r="I684" s="8">
        <f t="shared" si="128"/>
        <v>0</v>
      </c>
      <c r="J684" s="8">
        <f t="shared" si="128"/>
        <v>0</v>
      </c>
      <c r="K684" s="8">
        <f t="shared" si="128"/>
        <v>0</v>
      </c>
      <c r="L684" s="8">
        <f t="shared" si="128"/>
        <v>0</v>
      </c>
      <c r="M684" s="8">
        <f t="shared" si="128"/>
        <v>59.97</v>
      </c>
      <c r="N684" s="8">
        <f t="shared" si="128"/>
        <v>54.97</v>
      </c>
      <c r="O684" s="8">
        <f t="shared" si="128"/>
        <v>49.97</v>
      </c>
      <c r="P684" s="8">
        <f t="shared" si="128"/>
        <v>44.97</v>
      </c>
      <c r="Q684" s="8">
        <f t="shared" si="128"/>
        <v>34.97</v>
      </c>
      <c r="R684" s="8">
        <f t="shared" si="128"/>
        <v>0</v>
      </c>
      <c r="S684" s="21">
        <f t="shared" si="120"/>
        <v>32</v>
      </c>
      <c r="T684" s="19">
        <f>VLOOKUP($B684,Gas!$B$3:$E$2506,2)</f>
        <v>4.3849999999999998</v>
      </c>
      <c r="U684" s="20">
        <f t="shared" si="121"/>
        <v>19.377423033067277</v>
      </c>
      <c r="V684" s="5">
        <f>VLOOKUP($B684,Gas!$B$3:$E$2506,4)</f>
        <v>0.58761273785581947</v>
      </c>
    </row>
    <row r="685" spans="1:22" x14ac:dyDescent="0.2">
      <c r="A685" s="9">
        <f t="shared" si="130"/>
        <v>32</v>
      </c>
      <c r="B685" s="1">
        <v>36747</v>
      </c>
      <c r="C685" s="2">
        <v>104.4</v>
      </c>
      <c r="D685" s="4">
        <f t="shared" si="129"/>
        <v>0.20593142243308843</v>
      </c>
      <c r="E685" s="100">
        <f t="shared" si="125"/>
        <v>3.2243114633591761</v>
      </c>
      <c r="F685" s="2"/>
      <c r="G685" s="8">
        <f t="shared" si="128"/>
        <v>0</v>
      </c>
      <c r="H685" s="8">
        <f t="shared" si="128"/>
        <v>0</v>
      </c>
      <c r="I685" s="8">
        <f t="shared" si="128"/>
        <v>0</v>
      </c>
      <c r="J685" s="8">
        <f t="shared" si="128"/>
        <v>0</v>
      </c>
      <c r="K685" s="8">
        <f t="shared" si="128"/>
        <v>0</v>
      </c>
      <c r="L685" s="8">
        <f t="shared" si="128"/>
        <v>0</v>
      </c>
      <c r="M685" s="8">
        <f t="shared" si="128"/>
        <v>79.400000000000006</v>
      </c>
      <c r="N685" s="8">
        <f t="shared" si="128"/>
        <v>74.400000000000006</v>
      </c>
      <c r="O685" s="8">
        <f t="shared" si="128"/>
        <v>69.400000000000006</v>
      </c>
      <c r="P685" s="8">
        <f t="shared" si="128"/>
        <v>64.400000000000006</v>
      </c>
      <c r="Q685" s="8">
        <f t="shared" si="128"/>
        <v>54.400000000000006</v>
      </c>
      <c r="R685" s="8">
        <f t="shared" si="128"/>
        <v>4.3999900000000025</v>
      </c>
      <c r="S685" s="21">
        <f t="shared" si="120"/>
        <v>32</v>
      </c>
      <c r="T685" s="19">
        <f>VLOOKUP($B685,Gas!$B$3:$E$2506,2)</f>
        <v>4.45</v>
      </c>
      <c r="U685" s="20">
        <f t="shared" si="121"/>
        <v>23.460674157303369</v>
      </c>
      <c r="V685" s="5">
        <f>VLOOKUP($B685,Gas!$B$3:$E$2506,4)</f>
        <v>0.5820156024695855</v>
      </c>
    </row>
    <row r="686" spans="1:22" x14ac:dyDescent="0.2">
      <c r="A686" s="9">
        <f t="shared" si="130"/>
        <v>32</v>
      </c>
      <c r="B686" s="1">
        <v>36748</v>
      </c>
      <c r="C686" s="2">
        <v>50.16</v>
      </c>
      <c r="D686" s="4">
        <f t="shared" si="129"/>
        <v>-0.73301177912387327</v>
      </c>
      <c r="E686" s="100">
        <f t="shared" si="125"/>
        <v>5.4734048263196495</v>
      </c>
      <c r="F686" s="2"/>
      <c r="G686" s="8">
        <f t="shared" si="128"/>
        <v>0</v>
      </c>
      <c r="H686" s="8">
        <f t="shared" si="128"/>
        <v>0</v>
      </c>
      <c r="I686" s="8">
        <f t="shared" si="128"/>
        <v>0</v>
      </c>
      <c r="J686" s="8">
        <f t="shared" si="128"/>
        <v>0</v>
      </c>
      <c r="K686" s="8">
        <f t="shared" si="128"/>
        <v>0</v>
      </c>
      <c r="L686" s="8">
        <f t="shared" si="128"/>
        <v>0</v>
      </c>
      <c r="M686" s="8">
        <f t="shared" si="128"/>
        <v>25.159999999999997</v>
      </c>
      <c r="N686" s="8">
        <f t="shared" si="128"/>
        <v>20.159999999999997</v>
      </c>
      <c r="O686" s="8">
        <f t="shared" si="128"/>
        <v>15.159999999999997</v>
      </c>
      <c r="P686" s="8">
        <f t="shared" si="128"/>
        <v>10.159999999999997</v>
      </c>
      <c r="Q686" s="8">
        <f t="shared" si="128"/>
        <v>0.15999999999999659</v>
      </c>
      <c r="R686" s="8">
        <f t="shared" si="128"/>
        <v>0</v>
      </c>
      <c r="S686" s="21">
        <f t="shared" si="120"/>
        <v>32</v>
      </c>
      <c r="T686" s="19">
        <f>VLOOKUP($B686,Gas!$B$3:$E$2506,2)</f>
        <v>4.4749999999999996</v>
      </c>
      <c r="U686" s="20">
        <f t="shared" si="121"/>
        <v>11.208938547486033</v>
      </c>
      <c r="V686" s="5">
        <f>VLOOKUP($B686,Gas!$B$3:$E$2506,4)</f>
        <v>0.57768309633971981</v>
      </c>
    </row>
    <row r="687" spans="1:22" x14ac:dyDescent="0.2">
      <c r="A687" s="9">
        <f t="shared" si="130"/>
        <v>32</v>
      </c>
      <c r="B687" s="1">
        <v>36749</v>
      </c>
      <c r="C687" s="2">
        <v>35.549999999999997</v>
      </c>
      <c r="D687" s="4">
        <f t="shared" si="129"/>
        <v>-0.34427774007541545</v>
      </c>
      <c r="E687" s="100">
        <f t="shared" si="125"/>
        <v>5.6369523182658465</v>
      </c>
      <c r="F687" s="2"/>
      <c r="G687" s="8">
        <f t="shared" si="128"/>
        <v>0</v>
      </c>
      <c r="H687" s="8">
        <f t="shared" si="128"/>
        <v>0</v>
      </c>
      <c r="I687" s="8">
        <f t="shared" si="128"/>
        <v>0</v>
      </c>
      <c r="J687" s="8">
        <f t="shared" si="128"/>
        <v>0</v>
      </c>
      <c r="K687" s="8">
        <f t="shared" si="128"/>
        <v>4.4500000000000028</v>
      </c>
      <c r="L687" s="8">
        <f t="shared" si="128"/>
        <v>14.450000000000003</v>
      </c>
      <c r="M687" s="8">
        <f t="shared" si="128"/>
        <v>10.549999999999997</v>
      </c>
      <c r="N687" s="8">
        <f t="shared" si="128"/>
        <v>5.5499999999999972</v>
      </c>
      <c r="O687" s="8">
        <f t="shared" si="128"/>
        <v>0.54999999999999716</v>
      </c>
      <c r="P687" s="8">
        <f t="shared" si="128"/>
        <v>0</v>
      </c>
      <c r="Q687" s="8">
        <f t="shared" si="128"/>
        <v>0</v>
      </c>
      <c r="R687" s="8">
        <f t="shared" si="128"/>
        <v>0</v>
      </c>
      <c r="S687" s="21">
        <f t="shared" si="120"/>
        <v>32</v>
      </c>
      <c r="T687" s="19">
        <f>VLOOKUP($B687,Gas!$B$3:$E$2506,2)</f>
        <v>4.43</v>
      </c>
      <c r="U687" s="20">
        <f t="shared" si="121"/>
        <v>8.0248306997742667</v>
      </c>
      <c r="V687" s="5">
        <f>VLOOKUP($B687,Gas!$B$3:$E$2506,4)</f>
        <v>0.51623554342657285</v>
      </c>
    </row>
    <row r="688" spans="1:22" x14ac:dyDescent="0.2">
      <c r="A688" s="9">
        <f t="shared" si="130"/>
        <v>32</v>
      </c>
      <c r="B688" s="1">
        <v>36752</v>
      </c>
      <c r="C688" s="2">
        <v>58.47</v>
      </c>
      <c r="D688" s="4">
        <f t="shared" si="129"/>
        <v>0.49757364593832926</v>
      </c>
      <c r="E688" s="100">
        <f t="shared" si="125"/>
        <v>6.0976381033656217</v>
      </c>
      <c r="F688" s="2"/>
      <c r="G688" s="8">
        <f t="shared" si="128"/>
        <v>0</v>
      </c>
      <c r="H688" s="8">
        <f t="shared" si="128"/>
        <v>0</v>
      </c>
      <c r="I688" s="8">
        <f t="shared" si="128"/>
        <v>0</v>
      </c>
      <c r="J688" s="8">
        <f t="shared" si="128"/>
        <v>0</v>
      </c>
      <c r="K688" s="8">
        <f t="shared" si="128"/>
        <v>0</v>
      </c>
      <c r="L688" s="8">
        <f t="shared" si="128"/>
        <v>0</v>
      </c>
      <c r="M688" s="8">
        <f t="shared" si="128"/>
        <v>33.47</v>
      </c>
      <c r="N688" s="8">
        <f t="shared" si="128"/>
        <v>28.47</v>
      </c>
      <c r="O688" s="8">
        <f t="shared" si="128"/>
        <v>23.47</v>
      </c>
      <c r="P688" s="8">
        <f t="shared" si="128"/>
        <v>18.47</v>
      </c>
      <c r="Q688" s="8">
        <f t="shared" si="128"/>
        <v>8.4699999999999989</v>
      </c>
      <c r="R688" s="8">
        <f t="shared" si="128"/>
        <v>0</v>
      </c>
      <c r="S688" s="21">
        <f t="shared" si="120"/>
        <v>32</v>
      </c>
      <c r="T688" s="19">
        <f>VLOOKUP($B688,Gas!$B$3:$E$2506,2)</f>
        <v>4.4450000000000003</v>
      </c>
      <c r="U688" s="20">
        <f t="shared" si="121"/>
        <v>13.154105736782901</v>
      </c>
      <c r="V688" s="5">
        <f>VLOOKUP($B688,Gas!$B$3:$E$2506,4)</f>
        <v>0.21309468554346142</v>
      </c>
    </row>
    <row r="689" spans="1:22" x14ac:dyDescent="0.2">
      <c r="A689" s="9">
        <f t="shared" si="130"/>
        <v>32</v>
      </c>
      <c r="B689" s="1">
        <v>36753</v>
      </c>
      <c r="C689" s="2">
        <v>53.68</v>
      </c>
      <c r="D689" s="4">
        <f t="shared" si="129"/>
        <v>-8.547330952415276E-2</v>
      </c>
      <c r="E689" s="100">
        <f t="shared" si="125"/>
        <v>6.1182535622031642</v>
      </c>
      <c r="F689" s="2"/>
      <c r="G689" s="8">
        <f t="shared" si="128"/>
        <v>0</v>
      </c>
      <c r="H689" s="8">
        <f t="shared" si="128"/>
        <v>0</v>
      </c>
      <c r="I689" s="8">
        <f t="shared" si="128"/>
        <v>0</v>
      </c>
      <c r="J689" s="8">
        <f t="shared" si="128"/>
        <v>0</v>
      </c>
      <c r="K689" s="8">
        <f t="shared" si="128"/>
        <v>0</v>
      </c>
      <c r="L689" s="8">
        <f t="shared" si="128"/>
        <v>0</v>
      </c>
      <c r="M689" s="8">
        <f t="shared" si="128"/>
        <v>28.68</v>
      </c>
      <c r="N689" s="8">
        <f t="shared" si="128"/>
        <v>23.68</v>
      </c>
      <c r="O689" s="8">
        <f t="shared" si="128"/>
        <v>18.68</v>
      </c>
      <c r="P689" s="8">
        <f t="shared" si="128"/>
        <v>13.68</v>
      </c>
      <c r="Q689" s="8">
        <f t="shared" si="128"/>
        <v>3.6799999999999997</v>
      </c>
      <c r="R689" s="8">
        <f t="shared" si="128"/>
        <v>0</v>
      </c>
      <c r="S689" s="21">
        <f t="shared" si="120"/>
        <v>32</v>
      </c>
      <c r="T689" s="19">
        <f>VLOOKUP($B689,Gas!$B$3:$E$2506,2)</f>
        <v>4.43</v>
      </c>
      <c r="U689" s="20">
        <f t="shared" si="121"/>
        <v>12.117381489841987</v>
      </c>
      <c r="V689" s="5">
        <f>VLOOKUP($B689,Gas!$B$3:$E$2506,4)</f>
        <v>0.21863760660437137</v>
      </c>
    </row>
    <row r="690" spans="1:22" x14ac:dyDescent="0.2">
      <c r="A690" s="9">
        <f t="shared" si="130"/>
        <v>32</v>
      </c>
      <c r="B690" s="1">
        <v>36754</v>
      </c>
      <c r="C690" s="2">
        <v>34.58</v>
      </c>
      <c r="D690" s="4">
        <f t="shared" si="129"/>
        <v>-0.43976501240828203</v>
      </c>
      <c r="E690" s="100">
        <f t="shared" si="125"/>
        <v>6.5439464288023572</v>
      </c>
      <c r="F690" s="2"/>
      <c r="G690" s="8">
        <f t="shared" si="128"/>
        <v>0</v>
      </c>
      <c r="H690" s="8">
        <f t="shared" si="128"/>
        <v>0</v>
      </c>
      <c r="I690" s="8">
        <f t="shared" si="128"/>
        <v>0</v>
      </c>
      <c r="J690" s="8">
        <f t="shared" si="128"/>
        <v>0.42000000000000171</v>
      </c>
      <c r="K690" s="8">
        <f t="shared" si="128"/>
        <v>5.4200000000000017</v>
      </c>
      <c r="L690" s="8">
        <f t="shared" si="128"/>
        <v>15.420000000000002</v>
      </c>
      <c r="M690" s="8">
        <f t="shared" si="128"/>
        <v>9.5799999999999983</v>
      </c>
      <c r="N690" s="8">
        <f t="shared" si="128"/>
        <v>4.5799999999999983</v>
      </c>
      <c r="O690" s="8">
        <f t="shared" si="128"/>
        <v>0</v>
      </c>
      <c r="P690" s="8">
        <f t="shared" si="128"/>
        <v>0</v>
      </c>
      <c r="Q690" s="8">
        <f t="shared" si="128"/>
        <v>0</v>
      </c>
      <c r="R690" s="8">
        <f t="shared" si="128"/>
        <v>0</v>
      </c>
      <c r="S690" s="21">
        <f t="shared" si="120"/>
        <v>32</v>
      </c>
      <c r="T690" s="19">
        <f>VLOOKUP($B690,Gas!$B$3:$E$2506,2)</f>
        <v>4.24</v>
      </c>
      <c r="U690" s="20">
        <f t="shared" si="121"/>
        <v>8.1556603773584904</v>
      </c>
      <c r="V690" s="5">
        <f>VLOOKUP($B690,Gas!$B$3:$E$2506,4)</f>
        <v>0.36426709608113439</v>
      </c>
    </row>
    <row r="691" spans="1:22" x14ac:dyDescent="0.2">
      <c r="A691" s="9">
        <f t="shared" si="130"/>
        <v>32</v>
      </c>
      <c r="B691" s="1">
        <v>36755</v>
      </c>
      <c r="C691" s="2">
        <v>26.73</v>
      </c>
      <c r="D691" s="4">
        <f t="shared" si="129"/>
        <v>-0.25748895010431672</v>
      </c>
      <c r="E691" s="100">
        <f t="shared" si="125"/>
        <v>6.6388319680148307</v>
      </c>
      <c r="F691" s="2"/>
      <c r="G691" s="8">
        <f t="shared" si="128"/>
        <v>0</v>
      </c>
      <c r="H691" s="8">
        <f t="shared" si="128"/>
        <v>0</v>
      </c>
      <c r="I691" s="8">
        <f t="shared" si="128"/>
        <v>3.2699999999999996</v>
      </c>
      <c r="J691" s="8">
        <f t="shared" si="128"/>
        <v>8.27</v>
      </c>
      <c r="K691" s="8">
        <f t="shared" si="128"/>
        <v>13.27</v>
      </c>
      <c r="L691" s="8">
        <f t="shared" si="128"/>
        <v>23.27</v>
      </c>
      <c r="M691" s="8">
        <f t="shared" si="128"/>
        <v>1.7300000000000004</v>
      </c>
      <c r="N691" s="8">
        <f t="shared" si="128"/>
        <v>0</v>
      </c>
      <c r="O691" s="8">
        <f t="shared" si="128"/>
        <v>0</v>
      </c>
      <c r="P691" s="8">
        <f t="shared" si="128"/>
        <v>0</v>
      </c>
      <c r="Q691" s="8">
        <f t="shared" si="128"/>
        <v>0</v>
      </c>
      <c r="R691" s="8">
        <f t="shared" si="128"/>
        <v>0</v>
      </c>
      <c r="S691" s="21">
        <f t="shared" si="120"/>
        <v>32</v>
      </c>
      <c r="T691" s="19">
        <f>VLOOKUP($B691,Gas!$B$3:$E$2506,2)</f>
        <v>4.2350000000000003</v>
      </c>
      <c r="U691" s="20">
        <f t="shared" si="121"/>
        <v>6.3116883116883109</v>
      </c>
      <c r="V691" s="5">
        <f>VLOOKUP($B691,Gas!$B$3:$E$2506,4)</f>
        <v>0.36430590050734368</v>
      </c>
    </row>
    <row r="692" spans="1:22" x14ac:dyDescent="0.2">
      <c r="A692" s="9">
        <f t="shared" si="130"/>
        <v>32</v>
      </c>
      <c r="B692" s="1">
        <v>36756</v>
      </c>
      <c r="C692" s="2">
        <v>25.38</v>
      </c>
      <c r="D692" s="4">
        <f t="shared" si="129"/>
        <v>-5.1825067864586141E-2</v>
      </c>
      <c r="E692" s="100">
        <f t="shared" si="125"/>
        <v>6.5902554890066609</v>
      </c>
      <c r="F692" s="2"/>
      <c r="G692" s="8">
        <f t="shared" si="128"/>
        <v>0</v>
      </c>
      <c r="H692" s="8">
        <f t="shared" si="128"/>
        <v>0</v>
      </c>
      <c r="I692" s="8">
        <f t="shared" si="128"/>
        <v>4.620000000000001</v>
      </c>
      <c r="J692" s="8">
        <f t="shared" si="128"/>
        <v>9.620000000000001</v>
      </c>
      <c r="K692" s="8">
        <f t="shared" si="128"/>
        <v>14.620000000000001</v>
      </c>
      <c r="L692" s="8">
        <f t="shared" si="128"/>
        <v>24.62</v>
      </c>
      <c r="M692" s="8">
        <f t="shared" si="128"/>
        <v>0.37999999999999901</v>
      </c>
      <c r="N692" s="8">
        <f t="shared" si="128"/>
        <v>0</v>
      </c>
      <c r="O692" s="8">
        <f t="shared" si="128"/>
        <v>0</v>
      </c>
      <c r="P692" s="8">
        <f t="shared" si="128"/>
        <v>0</v>
      </c>
      <c r="Q692" s="8">
        <f t="shared" si="128"/>
        <v>0</v>
      </c>
      <c r="R692" s="8">
        <f t="shared" si="128"/>
        <v>0</v>
      </c>
      <c r="S692" s="21">
        <f t="shared" si="120"/>
        <v>32</v>
      </c>
      <c r="T692" s="19">
        <f>VLOOKUP($B692,Gas!$B$3:$E$2506,2)</f>
        <v>4.3650000000000002</v>
      </c>
      <c r="U692" s="20">
        <f t="shared" si="121"/>
        <v>5.8144329896907214</v>
      </c>
      <c r="V692" s="5">
        <f>VLOOKUP($B692,Gas!$B$3:$E$2506,4)</f>
        <v>0.36069528764361108</v>
      </c>
    </row>
    <row r="693" spans="1:22" x14ac:dyDescent="0.2">
      <c r="A693" s="9">
        <f t="shared" si="130"/>
        <v>32</v>
      </c>
      <c r="B693" s="1">
        <v>36759</v>
      </c>
      <c r="C693" s="2">
        <v>25.31</v>
      </c>
      <c r="D693" s="4">
        <f t="shared" si="129"/>
        <v>-2.7618877292089768E-3</v>
      </c>
      <c r="E693" s="100">
        <f t="shared" si="125"/>
        <v>6.0445044401924735</v>
      </c>
      <c r="F693" s="2"/>
      <c r="G693" s="8">
        <f t="shared" si="128"/>
        <v>0</v>
      </c>
      <c r="H693" s="8">
        <f t="shared" si="128"/>
        <v>0</v>
      </c>
      <c r="I693" s="8">
        <f t="shared" si="128"/>
        <v>4.6900000000000013</v>
      </c>
      <c r="J693" s="8">
        <f t="shared" si="128"/>
        <v>9.6900000000000013</v>
      </c>
      <c r="K693" s="8">
        <f t="shared" si="128"/>
        <v>14.690000000000001</v>
      </c>
      <c r="L693" s="8">
        <f t="shared" si="128"/>
        <v>24.69</v>
      </c>
      <c r="M693" s="8">
        <f t="shared" si="128"/>
        <v>0.30999999999999872</v>
      </c>
      <c r="N693" s="8">
        <f t="shared" si="128"/>
        <v>0</v>
      </c>
      <c r="O693" s="8">
        <f t="shared" si="128"/>
        <v>0</v>
      </c>
      <c r="P693" s="8">
        <f t="shared" si="128"/>
        <v>0</v>
      </c>
      <c r="Q693" s="8">
        <f t="shared" si="128"/>
        <v>0</v>
      </c>
      <c r="R693" s="8">
        <f t="shared" si="128"/>
        <v>0</v>
      </c>
      <c r="S693" s="21">
        <f t="shared" si="120"/>
        <v>32</v>
      </c>
      <c r="T693" s="19">
        <f>VLOOKUP($B693,Gas!$B$3:$E$2506,2)</f>
        <v>4.3849999999999998</v>
      </c>
      <c r="U693" s="20">
        <f t="shared" si="121"/>
        <v>5.7719498289623719</v>
      </c>
      <c r="V693" s="5">
        <f>VLOOKUP($B693,Gas!$B$3:$E$2506,4)</f>
        <v>0.34119530102734907</v>
      </c>
    </row>
    <row r="694" spans="1:22" x14ac:dyDescent="0.2">
      <c r="A694" s="9">
        <f t="shared" si="130"/>
        <v>32</v>
      </c>
      <c r="B694" s="1">
        <v>36760</v>
      </c>
      <c r="C694" s="2">
        <v>23.56</v>
      </c>
      <c r="D694" s="4">
        <f t="shared" si="129"/>
        <v>-7.164921577364676E-2</v>
      </c>
      <c r="E694" s="100">
        <f t="shared" si="125"/>
        <v>5.416289952328599</v>
      </c>
      <c r="F694" s="2"/>
      <c r="G694" s="8">
        <f t="shared" si="128"/>
        <v>0</v>
      </c>
      <c r="H694" s="8">
        <f t="shared" si="128"/>
        <v>1.4400000000000013</v>
      </c>
      <c r="I694" s="8">
        <f t="shared" si="128"/>
        <v>6.4400000000000013</v>
      </c>
      <c r="J694" s="8">
        <f t="shared" si="128"/>
        <v>11.440000000000001</v>
      </c>
      <c r="K694" s="8">
        <f t="shared" si="128"/>
        <v>16.440000000000001</v>
      </c>
      <c r="L694" s="8">
        <f t="shared" si="128"/>
        <v>26.44</v>
      </c>
      <c r="M694" s="8">
        <f t="shared" si="128"/>
        <v>0</v>
      </c>
      <c r="N694" s="8">
        <f t="shared" si="128"/>
        <v>0</v>
      </c>
      <c r="O694" s="8">
        <f t="shared" si="128"/>
        <v>0</v>
      </c>
      <c r="P694" s="8">
        <f t="shared" si="128"/>
        <v>0</v>
      </c>
      <c r="Q694" s="8">
        <f t="shared" si="128"/>
        <v>0</v>
      </c>
      <c r="R694" s="8">
        <f t="shared" si="128"/>
        <v>0</v>
      </c>
      <c r="S694" s="21">
        <f t="shared" si="120"/>
        <v>32</v>
      </c>
      <c r="T694" s="19">
        <f>VLOOKUP($B694,Gas!$B$3:$E$2506,2)</f>
        <v>4.5750000000000002</v>
      </c>
      <c r="U694" s="20">
        <f t="shared" si="121"/>
        <v>5.1497267759562835</v>
      </c>
      <c r="V694" s="5">
        <f>VLOOKUP($B694,Gas!$B$3:$E$2506,4)</f>
        <v>0.4312439789241993</v>
      </c>
    </row>
    <row r="695" spans="1:22" x14ac:dyDescent="0.2">
      <c r="A695" s="9">
        <f t="shared" si="130"/>
        <v>32</v>
      </c>
      <c r="B695" s="1">
        <v>36761</v>
      </c>
      <c r="C695" s="2">
        <v>24.6</v>
      </c>
      <c r="D695" s="4">
        <f t="shared" si="129"/>
        <v>4.3196084154931348E-2</v>
      </c>
      <c r="E695" s="100">
        <f t="shared" si="125"/>
        <v>5.1939154464273303</v>
      </c>
      <c r="F695" s="2"/>
      <c r="G695" s="8">
        <f t="shared" ref="G695:R710" si="131">IF(G$1="P",MAX(0,G$2-$C695),IF(G$1="C",MAX(0,$C695-G$2)))</f>
        <v>0</v>
      </c>
      <c r="H695" s="8">
        <f t="shared" si="131"/>
        <v>0.39999999999999858</v>
      </c>
      <c r="I695" s="8">
        <f t="shared" si="131"/>
        <v>5.3999999999999986</v>
      </c>
      <c r="J695" s="8">
        <f t="shared" si="131"/>
        <v>10.399999999999999</v>
      </c>
      <c r="K695" s="8">
        <f t="shared" si="131"/>
        <v>15.399999999999999</v>
      </c>
      <c r="L695" s="8">
        <f t="shared" si="131"/>
        <v>25.4</v>
      </c>
      <c r="M695" s="8">
        <f t="shared" si="131"/>
        <v>0</v>
      </c>
      <c r="N695" s="8">
        <f t="shared" si="131"/>
        <v>0</v>
      </c>
      <c r="O695" s="8">
        <f t="shared" si="131"/>
        <v>0</v>
      </c>
      <c r="P695" s="8">
        <f t="shared" si="131"/>
        <v>0</v>
      </c>
      <c r="Q695" s="8">
        <f t="shared" si="131"/>
        <v>0</v>
      </c>
      <c r="R695" s="8">
        <f t="shared" si="131"/>
        <v>0</v>
      </c>
      <c r="S695" s="21">
        <f t="shared" si="120"/>
        <v>32</v>
      </c>
      <c r="T695" s="19">
        <f>VLOOKUP($B695,Gas!$B$3:$E$2506,2)</f>
        <v>4.7850000000000001</v>
      </c>
      <c r="U695" s="20">
        <f t="shared" si="121"/>
        <v>5.1410658307210033</v>
      </c>
      <c r="V695" s="5">
        <f>VLOOKUP($B695,Gas!$B$3:$E$2506,4)</f>
        <v>0.49899339692364703</v>
      </c>
    </row>
    <row r="696" spans="1:22" x14ac:dyDescent="0.2">
      <c r="A696" s="9">
        <f t="shared" si="130"/>
        <v>32</v>
      </c>
      <c r="B696" s="1">
        <v>36762</v>
      </c>
      <c r="C696" s="2">
        <v>30.39</v>
      </c>
      <c r="D696" s="4">
        <f t="shared" si="129"/>
        <v>0.21136716399038458</v>
      </c>
      <c r="E696" s="100">
        <f t="shared" si="125"/>
        <v>4.2894078595083096</v>
      </c>
      <c r="F696" s="2"/>
      <c r="G696" s="8">
        <f t="shared" si="131"/>
        <v>0</v>
      </c>
      <c r="H696" s="8">
        <f t="shared" si="131"/>
        <v>0</v>
      </c>
      <c r="I696" s="8">
        <f t="shared" si="131"/>
        <v>0</v>
      </c>
      <c r="J696" s="8">
        <f t="shared" si="131"/>
        <v>4.6099999999999994</v>
      </c>
      <c r="K696" s="8">
        <f t="shared" si="131"/>
        <v>9.61</v>
      </c>
      <c r="L696" s="8">
        <f t="shared" si="131"/>
        <v>19.61</v>
      </c>
      <c r="M696" s="8">
        <f t="shared" si="131"/>
        <v>5.3900000000000006</v>
      </c>
      <c r="N696" s="8">
        <f t="shared" si="131"/>
        <v>0.39000000000000057</v>
      </c>
      <c r="O696" s="8">
        <f t="shared" si="131"/>
        <v>0</v>
      </c>
      <c r="P696" s="8">
        <f t="shared" si="131"/>
        <v>0</v>
      </c>
      <c r="Q696" s="8">
        <f t="shared" si="131"/>
        <v>0</v>
      </c>
      <c r="R696" s="8">
        <f t="shared" si="131"/>
        <v>0</v>
      </c>
      <c r="S696" s="21">
        <f t="shared" si="120"/>
        <v>32</v>
      </c>
      <c r="T696" s="19">
        <f>VLOOKUP($B696,Gas!$B$3:$E$2506,2)</f>
        <v>4.67</v>
      </c>
      <c r="U696" s="20">
        <f t="shared" si="121"/>
        <v>6.507494646680942</v>
      </c>
      <c r="V696" s="5">
        <f>VLOOKUP($B696,Gas!$B$3:$E$2506,4)</f>
        <v>0.53398383031074281</v>
      </c>
    </row>
    <row r="697" spans="1:22" x14ac:dyDescent="0.2">
      <c r="A697" s="9">
        <f t="shared" si="130"/>
        <v>32</v>
      </c>
      <c r="B697" s="1">
        <v>36763</v>
      </c>
      <c r="C697" s="2">
        <v>36.85</v>
      </c>
      <c r="D697" s="4">
        <f t="shared" si="129"/>
        <v>0.19274201170664396</v>
      </c>
      <c r="E697" s="100">
        <f t="shared" si="125"/>
        <v>4.1027382179946166</v>
      </c>
      <c r="F697" s="2"/>
      <c r="G697" s="8">
        <f t="shared" si="131"/>
        <v>0</v>
      </c>
      <c r="H697" s="8">
        <f t="shared" si="131"/>
        <v>0</v>
      </c>
      <c r="I697" s="8">
        <f t="shared" si="131"/>
        <v>0</v>
      </c>
      <c r="J697" s="8">
        <f t="shared" si="131"/>
        <v>0</v>
      </c>
      <c r="K697" s="8">
        <f t="shared" si="131"/>
        <v>3.1499999999999986</v>
      </c>
      <c r="L697" s="8">
        <f t="shared" si="131"/>
        <v>13.149999999999999</v>
      </c>
      <c r="M697" s="8">
        <f t="shared" si="131"/>
        <v>11.850000000000001</v>
      </c>
      <c r="N697" s="8">
        <f t="shared" si="131"/>
        <v>6.8500000000000014</v>
      </c>
      <c r="O697" s="8">
        <f t="shared" si="131"/>
        <v>1.8500000000000014</v>
      </c>
      <c r="P697" s="8">
        <f t="shared" si="131"/>
        <v>0</v>
      </c>
      <c r="Q697" s="8">
        <f t="shared" si="131"/>
        <v>0</v>
      </c>
      <c r="R697" s="8">
        <f t="shared" si="131"/>
        <v>0</v>
      </c>
      <c r="S697" s="21">
        <f t="shared" si="120"/>
        <v>32</v>
      </c>
      <c r="T697" s="19">
        <f>VLOOKUP($B697,Gas!$B$3:$E$2506,2)</f>
        <v>4.4649999999999999</v>
      </c>
      <c r="U697" s="20">
        <f t="shared" si="121"/>
        <v>8.2530795072788354</v>
      </c>
      <c r="V697" s="5">
        <f>VLOOKUP($B697,Gas!$B$3:$E$2506,4)</f>
        <v>0.61321800405261662</v>
      </c>
    </row>
    <row r="698" spans="1:22" x14ac:dyDescent="0.2">
      <c r="A698" s="9">
        <f t="shared" si="130"/>
        <v>32</v>
      </c>
      <c r="B698" s="1">
        <v>36766</v>
      </c>
      <c r="C698" s="2">
        <v>49.6</v>
      </c>
      <c r="D698" s="4">
        <f t="shared" si="129"/>
        <v>0.29713521509553625</v>
      </c>
      <c r="E698" s="100">
        <f t="shared" si="125"/>
        <v>3.512282441346763</v>
      </c>
      <c r="F698" s="2"/>
      <c r="G698" s="8">
        <f t="shared" si="131"/>
        <v>0</v>
      </c>
      <c r="H698" s="8">
        <f t="shared" si="131"/>
        <v>0</v>
      </c>
      <c r="I698" s="8">
        <f t="shared" si="131"/>
        <v>0</v>
      </c>
      <c r="J698" s="8">
        <f t="shared" si="131"/>
        <v>0</v>
      </c>
      <c r="K698" s="8">
        <f t="shared" si="131"/>
        <v>0</v>
      </c>
      <c r="L698" s="8">
        <f t="shared" si="131"/>
        <v>0.39999999999999858</v>
      </c>
      <c r="M698" s="8">
        <f t="shared" si="131"/>
        <v>24.6</v>
      </c>
      <c r="N698" s="8">
        <f t="shared" si="131"/>
        <v>19.600000000000001</v>
      </c>
      <c r="O698" s="8">
        <f t="shared" si="131"/>
        <v>14.600000000000001</v>
      </c>
      <c r="P698" s="8">
        <f t="shared" si="131"/>
        <v>9.6000000000000014</v>
      </c>
      <c r="Q698" s="8">
        <f t="shared" si="131"/>
        <v>0</v>
      </c>
      <c r="R698" s="8">
        <f t="shared" si="131"/>
        <v>0</v>
      </c>
      <c r="S698" s="21">
        <f t="shared" si="120"/>
        <v>32</v>
      </c>
      <c r="T698" s="19">
        <f>VLOOKUP($B698,Gas!$B$3:$E$2506,2)</f>
        <v>4.53</v>
      </c>
      <c r="U698" s="20">
        <f t="shared" si="121"/>
        <v>10.949227373068432</v>
      </c>
      <c r="V698" s="5">
        <f>VLOOKUP($B698,Gas!$B$3:$E$2506,4)</f>
        <v>0.51391913852923321</v>
      </c>
    </row>
    <row r="699" spans="1:22" x14ac:dyDescent="0.2">
      <c r="A699" s="9">
        <f t="shared" si="130"/>
        <v>32</v>
      </c>
      <c r="B699" s="1">
        <v>36767</v>
      </c>
      <c r="C699" s="2">
        <v>65.53</v>
      </c>
      <c r="D699" s="4">
        <f t="shared" si="129"/>
        <v>0.27851721932052359</v>
      </c>
      <c r="E699" s="100">
        <f t="shared" si="125"/>
        <v>3.7752660350991314</v>
      </c>
      <c r="F699" s="2"/>
      <c r="G699" s="8">
        <f t="shared" si="131"/>
        <v>0</v>
      </c>
      <c r="H699" s="8">
        <f t="shared" si="131"/>
        <v>0</v>
      </c>
      <c r="I699" s="8">
        <f t="shared" si="131"/>
        <v>0</v>
      </c>
      <c r="J699" s="8">
        <f t="shared" si="131"/>
        <v>0</v>
      </c>
      <c r="K699" s="8">
        <f t="shared" si="131"/>
        <v>0</v>
      </c>
      <c r="L699" s="8">
        <f t="shared" si="131"/>
        <v>0</v>
      </c>
      <c r="M699" s="8">
        <f t="shared" si="131"/>
        <v>40.53</v>
      </c>
      <c r="N699" s="8">
        <f t="shared" si="131"/>
        <v>35.53</v>
      </c>
      <c r="O699" s="8">
        <f t="shared" si="131"/>
        <v>30.53</v>
      </c>
      <c r="P699" s="8">
        <f t="shared" si="131"/>
        <v>25.53</v>
      </c>
      <c r="Q699" s="8">
        <f t="shared" si="131"/>
        <v>15.530000000000001</v>
      </c>
      <c r="R699" s="8">
        <f t="shared" si="131"/>
        <v>0</v>
      </c>
      <c r="S699" s="21">
        <f t="shared" si="120"/>
        <v>32</v>
      </c>
      <c r="T699" s="19">
        <f>VLOOKUP($B699,Gas!$B$3:$E$2506,2)</f>
        <v>4.6150000000000002</v>
      </c>
      <c r="U699" s="20">
        <f t="shared" si="121"/>
        <v>14.199349945828819</v>
      </c>
      <c r="V699" s="5">
        <f>VLOOKUP($B699,Gas!$B$3:$E$2506,4)</f>
        <v>0.52179006014706142</v>
      </c>
    </row>
    <row r="700" spans="1:22" x14ac:dyDescent="0.2">
      <c r="A700" s="9">
        <f t="shared" si="130"/>
        <v>32</v>
      </c>
      <c r="B700" s="1">
        <v>36768</v>
      </c>
      <c r="C700" s="2">
        <v>52.36</v>
      </c>
      <c r="D700" s="4">
        <f t="shared" si="129"/>
        <v>-0.2243651120097063</v>
      </c>
      <c r="E700" s="100">
        <f t="shared" si="125"/>
        <v>3.1482291230294526</v>
      </c>
      <c r="F700" s="2"/>
      <c r="G700" s="8">
        <f t="shared" si="131"/>
        <v>0</v>
      </c>
      <c r="H700" s="8">
        <f t="shared" si="131"/>
        <v>0</v>
      </c>
      <c r="I700" s="8">
        <f t="shared" si="131"/>
        <v>0</v>
      </c>
      <c r="J700" s="8">
        <f t="shared" si="131"/>
        <v>0</v>
      </c>
      <c r="K700" s="8">
        <f t="shared" si="131"/>
        <v>0</v>
      </c>
      <c r="L700" s="8">
        <f t="shared" si="131"/>
        <v>0</v>
      </c>
      <c r="M700" s="8">
        <f t="shared" si="131"/>
        <v>27.36</v>
      </c>
      <c r="N700" s="8">
        <f t="shared" si="131"/>
        <v>22.36</v>
      </c>
      <c r="O700" s="8">
        <f t="shared" si="131"/>
        <v>17.36</v>
      </c>
      <c r="P700" s="8">
        <f t="shared" si="131"/>
        <v>12.36</v>
      </c>
      <c r="Q700" s="8">
        <f t="shared" si="131"/>
        <v>2.3599999999999994</v>
      </c>
      <c r="R700" s="8">
        <f t="shared" si="131"/>
        <v>0</v>
      </c>
      <c r="S700" s="21">
        <f t="shared" si="120"/>
        <v>32</v>
      </c>
      <c r="T700" s="19">
        <f>VLOOKUP($B700,Gas!$B$3:$E$2506,2)</f>
        <v>4.62</v>
      </c>
      <c r="U700" s="20">
        <f t="shared" si="121"/>
        <v>11.333333333333332</v>
      </c>
      <c r="V700" s="5">
        <f>VLOOKUP($B700,Gas!$B$3:$E$2506,4)</f>
        <v>0.52140066854406164</v>
      </c>
    </row>
    <row r="701" spans="1:22" x14ac:dyDescent="0.2">
      <c r="A701" s="9">
        <f t="shared" si="130"/>
        <v>32</v>
      </c>
      <c r="B701" s="1">
        <v>36769</v>
      </c>
      <c r="C701" s="2">
        <v>62.95</v>
      </c>
      <c r="D701" s="4">
        <f t="shared" si="129"/>
        <v>0.18419781944865696</v>
      </c>
      <c r="E701" s="100">
        <f t="shared" si="125"/>
        <v>2.7298745459258513</v>
      </c>
      <c r="F701" s="2"/>
      <c r="G701" s="8">
        <f t="shared" si="131"/>
        <v>0</v>
      </c>
      <c r="H701" s="8">
        <f t="shared" si="131"/>
        <v>0</v>
      </c>
      <c r="I701" s="8">
        <f t="shared" si="131"/>
        <v>0</v>
      </c>
      <c r="J701" s="8">
        <f t="shared" si="131"/>
        <v>0</v>
      </c>
      <c r="K701" s="8">
        <f t="shared" si="131"/>
        <v>0</v>
      </c>
      <c r="L701" s="8">
        <f t="shared" si="131"/>
        <v>0</v>
      </c>
      <c r="M701" s="8">
        <f t="shared" si="131"/>
        <v>37.950000000000003</v>
      </c>
      <c r="N701" s="8">
        <f t="shared" si="131"/>
        <v>32.950000000000003</v>
      </c>
      <c r="O701" s="8">
        <f t="shared" si="131"/>
        <v>27.950000000000003</v>
      </c>
      <c r="P701" s="8">
        <f t="shared" si="131"/>
        <v>22.950000000000003</v>
      </c>
      <c r="Q701" s="8">
        <f t="shared" si="131"/>
        <v>12.950000000000003</v>
      </c>
      <c r="R701" s="8">
        <f t="shared" si="131"/>
        <v>0</v>
      </c>
      <c r="S701" s="21">
        <f t="shared" si="120"/>
        <v>32</v>
      </c>
      <c r="T701" s="19">
        <f>VLOOKUP($B701,Gas!$B$3:$E$2506,2)</f>
        <v>4.5949999999999998</v>
      </c>
      <c r="U701" s="20">
        <f t="shared" si="121"/>
        <v>13.699673558215453</v>
      </c>
      <c r="V701" s="5">
        <f>VLOOKUP($B701,Gas!$B$3:$E$2506,4)</f>
        <v>0.52462445750588182</v>
      </c>
    </row>
    <row r="702" spans="1:22" x14ac:dyDescent="0.2">
      <c r="A702" s="9">
        <f t="shared" si="130"/>
        <v>33</v>
      </c>
      <c r="B702" s="1">
        <v>36770</v>
      </c>
      <c r="C702" s="2">
        <v>63.6</v>
      </c>
      <c r="D702" s="4">
        <f t="shared" ref="D702:D762" si="132">LN(C702/C701)</f>
        <v>1.0272709855720185E-2</v>
      </c>
      <c r="E702" s="100">
        <f t="shared" si="125"/>
        <v>2.6597608287547203</v>
      </c>
      <c r="F702" s="2"/>
      <c r="G702" s="8">
        <f t="shared" si="131"/>
        <v>0</v>
      </c>
      <c r="H702" s="8">
        <f t="shared" si="131"/>
        <v>0</v>
      </c>
      <c r="I702" s="8">
        <f t="shared" si="131"/>
        <v>0</v>
      </c>
      <c r="J702" s="8">
        <f t="shared" si="131"/>
        <v>0</v>
      </c>
      <c r="K702" s="8">
        <f t="shared" si="131"/>
        <v>0</v>
      </c>
      <c r="L702" s="8">
        <f t="shared" si="131"/>
        <v>0</v>
      </c>
      <c r="M702" s="8">
        <f t="shared" si="131"/>
        <v>38.6</v>
      </c>
      <c r="N702" s="8">
        <f t="shared" si="131"/>
        <v>33.6</v>
      </c>
      <c r="O702" s="8">
        <f t="shared" si="131"/>
        <v>28.6</v>
      </c>
      <c r="P702" s="8">
        <f t="shared" si="131"/>
        <v>23.6</v>
      </c>
      <c r="Q702" s="8">
        <f t="shared" si="131"/>
        <v>13.600000000000001</v>
      </c>
      <c r="R702" s="8">
        <f t="shared" si="131"/>
        <v>0</v>
      </c>
      <c r="S702" s="21">
        <f t="shared" si="120"/>
        <v>33</v>
      </c>
      <c r="T702" s="19">
        <f>VLOOKUP($B702,Gas!$B$3:$E$2506,2)</f>
        <v>4.76</v>
      </c>
      <c r="U702" s="20">
        <f t="shared" si="121"/>
        <v>13.361344537815127</v>
      </c>
      <c r="V702" s="5">
        <f>VLOOKUP($B702,Gas!$B$3:$E$2506,4)</f>
        <v>0.50521306751829653</v>
      </c>
    </row>
    <row r="703" spans="1:22" x14ac:dyDescent="0.2">
      <c r="A703" s="9">
        <f t="shared" si="130"/>
        <v>33</v>
      </c>
      <c r="B703" s="1">
        <v>36774</v>
      </c>
      <c r="C703" s="2">
        <v>31.79</v>
      </c>
      <c r="D703" s="4">
        <f t="shared" si="132"/>
        <v>-0.69346169542336522</v>
      </c>
      <c r="E703" s="100">
        <f t="shared" si="125"/>
        <v>4.757313730819889</v>
      </c>
      <c r="F703" s="2"/>
      <c r="G703" s="8">
        <f t="shared" si="131"/>
        <v>0</v>
      </c>
      <c r="H703" s="8">
        <f t="shared" si="131"/>
        <v>0</v>
      </c>
      <c r="I703" s="8">
        <f t="shared" si="131"/>
        <v>0</v>
      </c>
      <c r="J703" s="8">
        <f t="shared" si="131"/>
        <v>3.2100000000000009</v>
      </c>
      <c r="K703" s="8">
        <f t="shared" si="131"/>
        <v>8.2100000000000009</v>
      </c>
      <c r="L703" s="8">
        <f t="shared" si="131"/>
        <v>18.21</v>
      </c>
      <c r="M703" s="8">
        <f t="shared" si="131"/>
        <v>6.7899999999999991</v>
      </c>
      <c r="N703" s="8">
        <f t="shared" si="131"/>
        <v>1.7899999999999991</v>
      </c>
      <c r="O703" s="8">
        <f t="shared" si="131"/>
        <v>0</v>
      </c>
      <c r="P703" s="8">
        <f t="shared" si="131"/>
        <v>0</v>
      </c>
      <c r="Q703" s="8">
        <f t="shared" si="131"/>
        <v>0</v>
      </c>
      <c r="R703" s="8">
        <f t="shared" si="131"/>
        <v>0</v>
      </c>
      <c r="S703" s="21">
        <f t="shared" si="120"/>
        <v>33</v>
      </c>
      <c r="T703" s="19">
        <f>VLOOKUP($B703,Gas!$B$3:$E$2506,2)</f>
        <v>4.7</v>
      </c>
      <c r="U703" s="20">
        <f t="shared" si="121"/>
        <v>6.7638297872340418</v>
      </c>
      <c r="V703" s="5">
        <f>VLOOKUP($B703,Gas!$B$3:$E$2506,4)</f>
        <v>0.25836811491772538</v>
      </c>
    </row>
    <row r="704" spans="1:22" x14ac:dyDescent="0.2">
      <c r="A704" s="9">
        <f t="shared" si="130"/>
        <v>33</v>
      </c>
      <c r="B704" s="1">
        <v>36775</v>
      </c>
      <c r="C704" s="2">
        <v>18.420000000000002</v>
      </c>
      <c r="D704" s="4">
        <f t="shared" si="132"/>
        <v>-0.54571474409555043</v>
      </c>
      <c r="E704" s="100">
        <f t="shared" si="125"/>
        <v>5.5441742120089659</v>
      </c>
      <c r="F704" s="2"/>
      <c r="G704" s="8">
        <f t="shared" si="131"/>
        <v>1.5799999999999983</v>
      </c>
      <c r="H704" s="8">
        <f t="shared" si="131"/>
        <v>6.5799999999999983</v>
      </c>
      <c r="I704" s="8">
        <f t="shared" si="131"/>
        <v>11.579999999999998</v>
      </c>
      <c r="J704" s="8">
        <f t="shared" si="131"/>
        <v>16.579999999999998</v>
      </c>
      <c r="K704" s="8">
        <f t="shared" si="131"/>
        <v>21.58</v>
      </c>
      <c r="L704" s="8">
        <f t="shared" si="131"/>
        <v>31.58</v>
      </c>
      <c r="M704" s="8">
        <f t="shared" si="131"/>
        <v>0</v>
      </c>
      <c r="N704" s="8">
        <f t="shared" si="131"/>
        <v>0</v>
      </c>
      <c r="O704" s="8">
        <f t="shared" si="131"/>
        <v>0</v>
      </c>
      <c r="P704" s="8">
        <f t="shared" si="131"/>
        <v>0</v>
      </c>
      <c r="Q704" s="8">
        <f t="shared" si="131"/>
        <v>0</v>
      </c>
      <c r="R704" s="8">
        <f t="shared" si="131"/>
        <v>0</v>
      </c>
      <c r="S704" s="21">
        <f t="shared" si="120"/>
        <v>33</v>
      </c>
      <c r="T704" s="19">
        <f>VLOOKUP($B704,Gas!$B$3:$E$2506,2)</f>
        <v>4.8049999999999997</v>
      </c>
      <c r="U704" s="20">
        <f t="shared" si="121"/>
        <v>3.8335067637877218</v>
      </c>
      <c r="V704" s="5">
        <f>VLOOKUP($B704,Gas!$B$3:$E$2506,4)</f>
        <v>0.27923106354602573</v>
      </c>
    </row>
    <row r="705" spans="1:22" x14ac:dyDescent="0.2">
      <c r="A705" s="9">
        <f t="shared" si="130"/>
        <v>33</v>
      </c>
      <c r="B705" s="1">
        <v>36776</v>
      </c>
      <c r="C705" s="2">
        <v>16.7</v>
      </c>
      <c r="D705" s="4">
        <f t="shared" si="132"/>
        <v>-9.8028311404451535E-2</v>
      </c>
      <c r="E705" s="100">
        <f t="shared" si="125"/>
        <v>5.5411616584837651</v>
      </c>
      <c r="F705" s="2"/>
      <c r="G705" s="8">
        <f t="shared" ref="G705:R720" si="133">IF(G$1="P",MAX(0,G$2-$C705),IF(G$1="C",MAX(0,$C705-G$2)))</f>
        <v>3.3000000000000007</v>
      </c>
      <c r="H705" s="8">
        <f t="shared" si="133"/>
        <v>8.3000000000000007</v>
      </c>
      <c r="I705" s="8">
        <f t="shared" si="133"/>
        <v>13.3</v>
      </c>
      <c r="J705" s="8">
        <f t="shared" si="133"/>
        <v>18.3</v>
      </c>
      <c r="K705" s="8">
        <f t="shared" si="133"/>
        <v>23.3</v>
      </c>
      <c r="L705" s="8">
        <f t="shared" si="133"/>
        <v>33.299999999999997</v>
      </c>
      <c r="M705" s="8">
        <f t="shared" si="131"/>
        <v>0</v>
      </c>
      <c r="N705" s="8">
        <f t="shared" si="133"/>
        <v>0</v>
      </c>
      <c r="O705" s="8">
        <f t="shared" si="133"/>
        <v>0</v>
      </c>
      <c r="P705" s="8">
        <f t="shared" si="133"/>
        <v>0</v>
      </c>
      <c r="Q705" s="8">
        <f t="shared" si="133"/>
        <v>0</v>
      </c>
      <c r="R705" s="8">
        <f t="shared" si="133"/>
        <v>0</v>
      </c>
      <c r="S705" s="21">
        <f t="shared" si="120"/>
        <v>33</v>
      </c>
      <c r="T705" s="19">
        <f>VLOOKUP($B705,Gas!$B$3:$E$2506,2)</f>
        <v>4.8949999999999996</v>
      </c>
      <c r="U705" s="20">
        <f t="shared" si="121"/>
        <v>3.4116445352400411</v>
      </c>
      <c r="V705" s="5">
        <f>VLOOKUP($B705,Gas!$B$3:$E$2506,4)</f>
        <v>0.2857772321438305</v>
      </c>
    </row>
    <row r="706" spans="1:22" x14ac:dyDescent="0.2">
      <c r="A706" s="9">
        <f t="shared" si="130"/>
        <v>33</v>
      </c>
      <c r="B706" s="1">
        <v>36777</v>
      </c>
      <c r="C706" s="2">
        <v>17.62</v>
      </c>
      <c r="D706" s="4">
        <f t="shared" si="132"/>
        <v>5.362590108532414E-2</v>
      </c>
      <c r="E706" s="100">
        <f t="shared" si="125"/>
        <v>5.3976656766096118</v>
      </c>
      <c r="F706" s="2"/>
      <c r="G706" s="8">
        <f t="shared" si="133"/>
        <v>2.379999999999999</v>
      </c>
      <c r="H706" s="8">
        <f t="shared" si="133"/>
        <v>7.379999999999999</v>
      </c>
      <c r="I706" s="8">
        <f t="shared" si="133"/>
        <v>12.379999999999999</v>
      </c>
      <c r="J706" s="8">
        <f t="shared" si="133"/>
        <v>17.38</v>
      </c>
      <c r="K706" s="8">
        <f t="shared" si="133"/>
        <v>22.38</v>
      </c>
      <c r="L706" s="8">
        <f t="shared" si="133"/>
        <v>32.379999999999995</v>
      </c>
      <c r="M706" s="8">
        <f t="shared" si="131"/>
        <v>0</v>
      </c>
      <c r="N706" s="8">
        <f t="shared" si="133"/>
        <v>0</v>
      </c>
      <c r="O706" s="8">
        <f t="shared" si="133"/>
        <v>0</v>
      </c>
      <c r="P706" s="8">
        <f t="shared" si="133"/>
        <v>0</v>
      </c>
      <c r="Q706" s="8">
        <f t="shared" si="133"/>
        <v>0</v>
      </c>
      <c r="R706" s="8">
        <f t="shared" si="133"/>
        <v>0</v>
      </c>
      <c r="S706" s="21">
        <f t="shared" si="120"/>
        <v>33</v>
      </c>
      <c r="T706" s="19">
        <f>VLOOKUP($B706,Gas!$B$3:$E$2506,2)</f>
        <v>4.8550000000000004</v>
      </c>
      <c r="U706" s="20">
        <f t="shared" si="121"/>
        <v>3.6292481977342943</v>
      </c>
      <c r="V706" s="5">
        <f>VLOOKUP($B706,Gas!$B$3:$E$2506,4)</f>
        <v>0.29036847441171298</v>
      </c>
    </row>
    <row r="707" spans="1:22" x14ac:dyDescent="0.2">
      <c r="A707" s="9">
        <f t="shared" si="130"/>
        <v>33</v>
      </c>
      <c r="B707" s="1">
        <v>36780</v>
      </c>
      <c r="C707" s="2">
        <v>30.96</v>
      </c>
      <c r="D707" s="4">
        <f t="shared" si="132"/>
        <v>0.56366142821349285</v>
      </c>
      <c r="E707" s="100">
        <f t="shared" si="125"/>
        <v>6.1375331824756172</v>
      </c>
      <c r="F707" s="2"/>
      <c r="G707" s="8">
        <f t="shared" si="133"/>
        <v>0</v>
      </c>
      <c r="H707" s="8">
        <f t="shared" si="133"/>
        <v>0</v>
      </c>
      <c r="I707" s="8">
        <f t="shared" si="133"/>
        <v>0</v>
      </c>
      <c r="J707" s="8">
        <f t="shared" si="133"/>
        <v>4.0399999999999991</v>
      </c>
      <c r="K707" s="8">
        <f t="shared" si="133"/>
        <v>9.0399999999999991</v>
      </c>
      <c r="L707" s="8">
        <f t="shared" si="133"/>
        <v>19.04</v>
      </c>
      <c r="M707" s="8">
        <f t="shared" si="131"/>
        <v>5.9600000000000009</v>
      </c>
      <c r="N707" s="8">
        <f t="shared" si="133"/>
        <v>0.96000000000000085</v>
      </c>
      <c r="O707" s="8">
        <f t="shared" si="133"/>
        <v>0</v>
      </c>
      <c r="P707" s="8">
        <f t="shared" si="133"/>
        <v>0</v>
      </c>
      <c r="Q707" s="8">
        <f t="shared" si="133"/>
        <v>0</v>
      </c>
      <c r="R707" s="8">
        <f t="shared" si="133"/>
        <v>0</v>
      </c>
      <c r="S707" s="21">
        <f t="shared" si="120"/>
        <v>33</v>
      </c>
      <c r="T707" s="19">
        <f>VLOOKUP($B707,Gas!$B$3:$E$2506,2)</f>
        <v>4.7450000000000001</v>
      </c>
      <c r="U707" s="20">
        <f t="shared" si="121"/>
        <v>6.5247629083245524</v>
      </c>
      <c r="V707" s="5">
        <f>VLOOKUP($B707,Gas!$B$3:$E$2506,4)</f>
        <v>0.25353617460942279</v>
      </c>
    </row>
    <row r="708" spans="1:22" x14ac:dyDescent="0.2">
      <c r="A708" s="9">
        <f t="shared" si="130"/>
        <v>33</v>
      </c>
      <c r="B708" s="1">
        <v>36781</v>
      </c>
      <c r="C708" s="2">
        <v>30.69</v>
      </c>
      <c r="D708" s="4">
        <f t="shared" si="132"/>
        <v>-8.759180089881578E-3</v>
      </c>
      <c r="E708" s="100">
        <f t="shared" si="125"/>
        <v>5.8875354450456925</v>
      </c>
      <c r="F708" s="2"/>
      <c r="G708" s="8">
        <f t="shared" si="133"/>
        <v>0</v>
      </c>
      <c r="H708" s="8">
        <f t="shared" si="133"/>
        <v>0</v>
      </c>
      <c r="I708" s="8">
        <f t="shared" si="133"/>
        <v>0</v>
      </c>
      <c r="J708" s="8">
        <f t="shared" si="133"/>
        <v>4.3099999999999987</v>
      </c>
      <c r="K708" s="8">
        <f t="shared" si="133"/>
        <v>9.3099999999999987</v>
      </c>
      <c r="L708" s="8">
        <f t="shared" si="133"/>
        <v>19.309999999999999</v>
      </c>
      <c r="M708" s="8">
        <f t="shared" si="131"/>
        <v>5.6900000000000013</v>
      </c>
      <c r="N708" s="8">
        <f t="shared" si="133"/>
        <v>0.69000000000000128</v>
      </c>
      <c r="O708" s="8">
        <f t="shared" si="133"/>
        <v>0</v>
      </c>
      <c r="P708" s="8">
        <f t="shared" si="133"/>
        <v>0</v>
      </c>
      <c r="Q708" s="8">
        <f t="shared" si="133"/>
        <v>0</v>
      </c>
      <c r="R708" s="8">
        <f t="shared" si="133"/>
        <v>0</v>
      </c>
      <c r="S708" s="21">
        <f t="shared" ref="S708:S771" si="134">A708</f>
        <v>33</v>
      </c>
      <c r="T708" s="19">
        <f>VLOOKUP($B708,Gas!$B$3:$E$2506,2)</f>
        <v>4.8650000000000002</v>
      </c>
      <c r="U708" s="20">
        <f t="shared" ref="U708:U771" si="135">C708/T708</f>
        <v>6.3083247687564237</v>
      </c>
      <c r="V708" s="5">
        <f>VLOOKUP($B708,Gas!$B$3:$E$2506,4)</f>
        <v>0.27975684209644569</v>
      </c>
    </row>
    <row r="709" spans="1:22" x14ac:dyDescent="0.2">
      <c r="A709" s="9">
        <f t="shared" si="130"/>
        <v>33</v>
      </c>
      <c r="B709" s="1">
        <v>36782</v>
      </c>
      <c r="C709" s="2">
        <v>25.08</v>
      </c>
      <c r="D709" s="4">
        <f t="shared" si="132"/>
        <v>-0.20186615286692494</v>
      </c>
      <c r="E709" s="100">
        <f t="shared" si="125"/>
        <v>5.6318783758930673</v>
      </c>
      <c r="F709" s="2"/>
      <c r="G709" s="8">
        <f t="shared" si="133"/>
        <v>0</v>
      </c>
      <c r="H709" s="8">
        <f t="shared" si="133"/>
        <v>0</v>
      </c>
      <c r="I709" s="8">
        <f t="shared" si="133"/>
        <v>4.9200000000000017</v>
      </c>
      <c r="J709" s="8">
        <f t="shared" si="133"/>
        <v>9.9200000000000017</v>
      </c>
      <c r="K709" s="8">
        <f t="shared" si="133"/>
        <v>14.920000000000002</v>
      </c>
      <c r="L709" s="8">
        <f t="shared" si="133"/>
        <v>24.92</v>
      </c>
      <c r="M709" s="8">
        <f t="shared" si="131"/>
        <v>7.9999999999998295E-2</v>
      </c>
      <c r="N709" s="8">
        <f t="shared" si="133"/>
        <v>0</v>
      </c>
      <c r="O709" s="8">
        <f t="shared" si="133"/>
        <v>0</v>
      </c>
      <c r="P709" s="8">
        <f t="shared" si="133"/>
        <v>0</v>
      </c>
      <c r="Q709" s="8">
        <f t="shared" si="133"/>
        <v>0</v>
      </c>
      <c r="R709" s="8">
        <f t="shared" si="133"/>
        <v>0</v>
      </c>
      <c r="S709" s="21">
        <f t="shared" si="134"/>
        <v>33</v>
      </c>
      <c r="T709" s="19">
        <f>VLOOKUP($B709,Gas!$B$3:$E$2506,2)</f>
        <v>4.9749999999999996</v>
      </c>
      <c r="U709" s="20">
        <f t="shared" si="135"/>
        <v>5.0412060301507537</v>
      </c>
      <c r="V709" s="5">
        <f>VLOOKUP($B709,Gas!$B$3:$E$2506,4)</f>
        <v>0.30042158014108578</v>
      </c>
    </row>
    <row r="710" spans="1:22" x14ac:dyDescent="0.2">
      <c r="A710" s="9">
        <f t="shared" si="130"/>
        <v>33</v>
      </c>
      <c r="B710" s="1">
        <v>36783</v>
      </c>
      <c r="C710" s="2">
        <v>24.06</v>
      </c>
      <c r="D710" s="4">
        <f t="shared" si="132"/>
        <v>-4.1520005218187057E-2</v>
      </c>
      <c r="E710" s="100">
        <f t="shared" si="125"/>
        <v>5.590202672259271</v>
      </c>
      <c r="F710" s="2"/>
      <c r="G710" s="8">
        <f t="shared" si="133"/>
        <v>0</v>
      </c>
      <c r="H710" s="8">
        <f t="shared" si="133"/>
        <v>0.94000000000000128</v>
      </c>
      <c r="I710" s="8">
        <f t="shared" si="133"/>
        <v>5.9400000000000013</v>
      </c>
      <c r="J710" s="8">
        <f t="shared" si="133"/>
        <v>10.940000000000001</v>
      </c>
      <c r="K710" s="8">
        <f t="shared" si="133"/>
        <v>15.940000000000001</v>
      </c>
      <c r="L710" s="8">
        <f t="shared" si="133"/>
        <v>25.94</v>
      </c>
      <c r="M710" s="8">
        <f t="shared" si="131"/>
        <v>0</v>
      </c>
      <c r="N710" s="8">
        <f t="shared" si="133"/>
        <v>0</v>
      </c>
      <c r="O710" s="8">
        <f t="shared" si="133"/>
        <v>0</v>
      </c>
      <c r="P710" s="8">
        <f t="shared" si="133"/>
        <v>0</v>
      </c>
      <c r="Q710" s="8">
        <f t="shared" si="133"/>
        <v>0</v>
      </c>
      <c r="R710" s="8">
        <f t="shared" si="133"/>
        <v>0</v>
      </c>
      <c r="S710" s="21">
        <f t="shared" si="134"/>
        <v>33</v>
      </c>
      <c r="T710" s="19">
        <f>VLOOKUP($B710,Gas!$B$3:$E$2506,2)</f>
        <v>5.0650000000000004</v>
      </c>
      <c r="U710" s="20">
        <f t="shared" si="135"/>
        <v>4.7502467917077977</v>
      </c>
      <c r="V710" s="5">
        <f>VLOOKUP($B710,Gas!$B$3:$E$2506,4)</f>
        <v>0.30613165019839028</v>
      </c>
    </row>
    <row r="711" spans="1:22" x14ac:dyDescent="0.2">
      <c r="A711" s="9">
        <f t="shared" si="130"/>
        <v>33</v>
      </c>
      <c r="B711" s="1">
        <v>36784</v>
      </c>
      <c r="C711" s="2">
        <v>18.53</v>
      </c>
      <c r="D711" s="4">
        <f t="shared" si="132"/>
        <v>-0.26115967024926423</v>
      </c>
      <c r="E711" s="100">
        <f t="shared" si="125"/>
        <v>5.4523009301000682</v>
      </c>
      <c r="F711" s="2"/>
      <c r="G711" s="8">
        <f t="shared" si="133"/>
        <v>1.4699999999999989</v>
      </c>
      <c r="H711" s="8">
        <f t="shared" si="133"/>
        <v>6.4699999999999989</v>
      </c>
      <c r="I711" s="8">
        <f t="shared" si="133"/>
        <v>11.469999999999999</v>
      </c>
      <c r="J711" s="8">
        <f t="shared" si="133"/>
        <v>16.47</v>
      </c>
      <c r="K711" s="8">
        <f t="shared" si="133"/>
        <v>21.47</v>
      </c>
      <c r="L711" s="8">
        <f t="shared" si="133"/>
        <v>31.47</v>
      </c>
      <c r="M711" s="8">
        <f t="shared" si="133"/>
        <v>0</v>
      </c>
      <c r="N711" s="8">
        <f t="shared" si="133"/>
        <v>0</v>
      </c>
      <c r="O711" s="8">
        <f t="shared" si="133"/>
        <v>0</v>
      </c>
      <c r="P711" s="8">
        <f t="shared" si="133"/>
        <v>0</v>
      </c>
      <c r="Q711" s="8">
        <f t="shared" si="133"/>
        <v>0</v>
      </c>
      <c r="R711" s="8">
        <f t="shared" si="133"/>
        <v>0</v>
      </c>
      <c r="S711" s="21">
        <f t="shared" si="134"/>
        <v>33</v>
      </c>
      <c r="T711" s="19">
        <f>VLOOKUP($B711,Gas!$B$3:$E$2506,2)</f>
        <v>5.0999999999999996</v>
      </c>
      <c r="U711" s="20">
        <f t="shared" si="135"/>
        <v>3.6333333333333337</v>
      </c>
      <c r="V711" s="5">
        <f>VLOOKUP($B711,Gas!$B$3:$E$2506,4)</f>
        <v>0.30210912043851446</v>
      </c>
    </row>
    <row r="712" spans="1:22" x14ac:dyDescent="0.2">
      <c r="A712" s="9">
        <f t="shared" si="130"/>
        <v>33</v>
      </c>
      <c r="B712" s="1">
        <v>36788</v>
      </c>
      <c r="C712" s="2">
        <v>25.35</v>
      </c>
      <c r="D712" s="4">
        <f t="shared" si="132"/>
        <v>0.3133876897399237</v>
      </c>
      <c r="E712" s="100">
        <f t="shared" si="125"/>
        <v>5.8529441735244898</v>
      </c>
      <c r="F712" s="2"/>
      <c r="G712" s="8">
        <f t="shared" si="133"/>
        <v>0</v>
      </c>
      <c r="H712" s="8">
        <f t="shared" si="133"/>
        <v>0</v>
      </c>
      <c r="I712" s="8">
        <f t="shared" si="133"/>
        <v>4.6499999999999986</v>
      </c>
      <c r="J712" s="8">
        <f t="shared" si="133"/>
        <v>9.6499999999999986</v>
      </c>
      <c r="K712" s="8">
        <f t="shared" si="133"/>
        <v>14.649999999999999</v>
      </c>
      <c r="L712" s="8">
        <f t="shared" si="133"/>
        <v>24.65</v>
      </c>
      <c r="M712" s="8">
        <f t="shared" si="133"/>
        <v>0.35000000000000142</v>
      </c>
      <c r="N712" s="8">
        <f t="shared" si="133"/>
        <v>0</v>
      </c>
      <c r="O712" s="8">
        <f t="shared" si="133"/>
        <v>0</v>
      </c>
      <c r="P712" s="8">
        <f t="shared" si="133"/>
        <v>0</v>
      </c>
      <c r="Q712" s="8">
        <f t="shared" si="133"/>
        <v>0</v>
      </c>
      <c r="R712" s="8">
        <f t="shared" si="133"/>
        <v>0</v>
      </c>
      <c r="S712" s="21">
        <f t="shared" si="134"/>
        <v>33</v>
      </c>
      <c r="T712" s="19">
        <f>VLOOKUP($B712,Gas!$B$3:$E$2506,2)</f>
        <v>5.0650000000000004</v>
      </c>
      <c r="U712" s="20">
        <f t="shared" si="135"/>
        <v>5.0049358341559724</v>
      </c>
      <c r="V712" s="5">
        <f>VLOOKUP($B712,Gas!$B$3:$E$2506,4)</f>
        <v>0.41729160152511835</v>
      </c>
    </row>
    <row r="713" spans="1:22" x14ac:dyDescent="0.2">
      <c r="A713" s="9">
        <f t="shared" si="130"/>
        <v>33</v>
      </c>
      <c r="B713" s="1">
        <v>36789</v>
      </c>
      <c r="C713" s="2">
        <v>28.78</v>
      </c>
      <c r="D713" s="4">
        <f t="shared" si="132"/>
        <v>0.12690197142202958</v>
      </c>
      <c r="E713" s="100">
        <f t="shared" si="125"/>
        <v>4.8650840199889211</v>
      </c>
      <c r="F713" s="2"/>
      <c r="G713" s="8">
        <f t="shared" si="133"/>
        <v>0</v>
      </c>
      <c r="H713" s="8">
        <f t="shared" si="133"/>
        <v>0</v>
      </c>
      <c r="I713" s="8">
        <f t="shared" si="133"/>
        <v>1.2199999999999989</v>
      </c>
      <c r="J713" s="8">
        <f t="shared" si="133"/>
        <v>6.2199999999999989</v>
      </c>
      <c r="K713" s="8">
        <f t="shared" si="133"/>
        <v>11.219999999999999</v>
      </c>
      <c r="L713" s="8">
        <f t="shared" si="133"/>
        <v>21.22</v>
      </c>
      <c r="M713" s="8">
        <f t="shared" si="133"/>
        <v>3.7800000000000011</v>
      </c>
      <c r="N713" s="8">
        <f t="shared" si="133"/>
        <v>0</v>
      </c>
      <c r="O713" s="8">
        <f t="shared" si="133"/>
        <v>0</v>
      </c>
      <c r="P713" s="8">
        <f t="shared" si="133"/>
        <v>0</v>
      </c>
      <c r="Q713" s="8">
        <f t="shared" si="133"/>
        <v>0</v>
      </c>
      <c r="R713" s="8">
        <f t="shared" si="133"/>
        <v>0</v>
      </c>
      <c r="S713" s="21">
        <f t="shared" si="134"/>
        <v>33</v>
      </c>
      <c r="T713" s="19">
        <f>VLOOKUP($B713,Gas!$B$3:$E$2506,2)</f>
        <v>5.22</v>
      </c>
      <c r="U713" s="20">
        <f t="shared" si="135"/>
        <v>5.5134099616858245</v>
      </c>
      <c r="V713" s="5">
        <f>VLOOKUP($B713,Gas!$B$3:$E$2506,4)</f>
        <v>0.43742467853631584</v>
      </c>
    </row>
    <row r="714" spans="1:22" x14ac:dyDescent="0.2">
      <c r="A714" s="9">
        <f t="shared" si="130"/>
        <v>33</v>
      </c>
      <c r="B714" s="1">
        <v>36790</v>
      </c>
      <c r="C714" s="2">
        <v>18.04</v>
      </c>
      <c r="D714" s="4">
        <f t="shared" si="132"/>
        <v>-0.46708918682474432</v>
      </c>
      <c r="E714" s="100">
        <f t="shared" si="125"/>
        <v>4.6350094486067217</v>
      </c>
      <c r="F714" s="2"/>
      <c r="G714" s="8">
        <f t="shared" si="133"/>
        <v>1.9600000000000009</v>
      </c>
      <c r="H714" s="8">
        <f t="shared" si="133"/>
        <v>6.9600000000000009</v>
      </c>
      <c r="I714" s="8">
        <f t="shared" si="133"/>
        <v>11.96</v>
      </c>
      <c r="J714" s="8">
        <f t="shared" si="133"/>
        <v>16.96</v>
      </c>
      <c r="K714" s="8">
        <f t="shared" si="133"/>
        <v>21.96</v>
      </c>
      <c r="L714" s="8">
        <f t="shared" si="133"/>
        <v>31.96</v>
      </c>
      <c r="M714" s="8">
        <f t="shared" si="133"/>
        <v>0</v>
      </c>
      <c r="N714" s="8">
        <f t="shared" si="133"/>
        <v>0</v>
      </c>
      <c r="O714" s="8">
        <f t="shared" si="133"/>
        <v>0</v>
      </c>
      <c r="P714" s="8">
        <f t="shared" si="133"/>
        <v>0</v>
      </c>
      <c r="Q714" s="8">
        <f t="shared" si="133"/>
        <v>0</v>
      </c>
      <c r="R714" s="8">
        <f t="shared" si="133"/>
        <v>0</v>
      </c>
      <c r="S714" s="21">
        <f t="shared" si="134"/>
        <v>33</v>
      </c>
      <c r="T714" s="19">
        <f>VLOOKUP($B714,Gas!$B$3:$E$2506,2)</f>
        <v>5.2450000000000001</v>
      </c>
      <c r="U714" s="20">
        <f t="shared" si="135"/>
        <v>3.4394661582459483</v>
      </c>
      <c r="V714" s="5">
        <f>VLOOKUP($B714,Gas!$B$3:$E$2506,4)</f>
        <v>0.43413850154958017</v>
      </c>
    </row>
    <row r="715" spans="1:22" x14ac:dyDescent="0.2">
      <c r="A715" s="9">
        <f t="shared" si="130"/>
        <v>33</v>
      </c>
      <c r="B715" s="1">
        <v>36791</v>
      </c>
      <c r="C715" s="2">
        <v>17.96</v>
      </c>
      <c r="D715" s="4">
        <f t="shared" si="132"/>
        <v>-4.4444517604239064E-3</v>
      </c>
      <c r="E715" s="100">
        <f t="shared" si="125"/>
        <v>4.6047192681971554</v>
      </c>
      <c r="F715" s="2"/>
      <c r="G715" s="8">
        <f t="shared" ref="G715:R730" si="136">IF(G$1="P",MAX(0,G$2-$C715),IF(G$1="C",MAX(0,$C715-G$2)))</f>
        <v>2.0399999999999991</v>
      </c>
      <c r="H715" s="8">
        <f t="shared" si="136"/>
        <v>7.0399999999999991</v>
      </c>
      <c r="I715" s="8">
        <f t="shared" si="136"/>
        <v>12.04</v>
      </c>
      <c r="J715" s="8">
        <f t="shared" si="136"/>
        <v>17.04</v>
      </c>
      <c r="K715" s="8">
        <f t="shared" si="136"/>
        <v>22.04</v>
      </c>
      <c r="L715" s="8">
        <f t="shared" si="136"/>
        <v>32.04</v>
      </c>
      <c r="M715" s="8">
        <f t="shared" si="133"/>
        <v>0</v>
      </c>
      <c r="N715" s="8">
        <f t="shared" si="136"/>
        <v>0</v>
      </c>
      <c r="O715" s="8">
        <f t="shared" si="136"/>
        <v>0</v>
      </c>
      <c r="P715" s="8">
        <f t="shared" si="136"/>
        <v>0</v>
      </c>
      <c r="Q715" s="8">
        <f t="shared" si="136"/>
        <v>0</v>
      </c>
      <c r="R715" s="8">
        <f t="shared" si="136"/>
        <v>0</v>
      </c>
      <c r="S715" s="21">
        <f t="shared" si="134"/>
        <v>33</v>
      </c>
      <c r="T715" s="19">
        <f>VLOOKUP($B715,Gas!$B$3:$E$2506,2)</f>
        <v>5.16</v>
      </c>
      <c r="U715" s="20">
        <f t="shared" si="135"/>
        <v>3.4806201550387597</v>
      </c>
      <c r="V715" s="5">
        <f>VLOOKUP($B715,Gas!$B$3:$E$2506,4)</f>
        <v>0.44794541586161957</v>
      </c>
    </row>
    <row r="716" spans="1:22" x14ac:dyDescent="0.2">
      <c r="A716" s="9">
        <f t="shared" si="130"/>
        <v>33</v>
      </c>
      <c r="B716" s="1">
        <v>36794</v>
      </c>
      <c r="C716" s="2">
        <v>17.53</v>
      </c>
      <c r="D716" s="4">
        <f t="shared" si="132"/>
        <v>-2.4233363940910434E-2</v>
      </c>
      <c r="E716" s="100">
        <f t="shared" si="125"/>
        <v>4.5994015502572836</v>
      </c>
      <c r="F716" s="2"/>
      <c r="G716" s="8">
        <f t="shared" si="136"/>
        <v>2.4699999999999989</v>
      </c>
      <c r="H716" s="8">
        <f t="shared" si="136"/>
        <v>7.4699999999999989</v>
      </c>
      <c r="I716" s="8">
        <f t="shared" si="136"/>
        <v>12.469999999999999</v>
      </c>
      <c r="J716" s="8">
        <f t="shared" si="136"/>
        <v>17.47</v>
      </c>
      <c r="K716" s="8">
        <f t="shared" si="136"/>
        <v>22.47</v>
      </c>
      <c r="L716" s="8">
        <f t="shared" si="136"/>
        <v>32.47</v>
      </c>
      <c r="M716" s="8">
        <f t="shared" si="133"/>
        <v>0</v>
      </c>
      <c r="N716" s="8">
        <f t="shared" si="136"/>
        <v>0</v>
      </c>
      <c r="O716" s="8">
        <f t="shared" si="136"/>
        <v>0</v>
      </c>
      <c r="P716" s="8">
        <f t="shared" si="136"/>
        <v>0</v>
      </c>
      <c r="Q716" s="8">
        <f t="shared" si="136"/>
        <v>0</v>
      </c>
      <c r="R716" s="8">
        <f t="shared" si="136"/>
        <v>0</v>
      </c>
      <c r="S716" s="21">
        <f t="shared" si="134"/>
        <v>33</v>
      </c>
      <c r="T716" s="19">
        <f>VLOOKUP($B716,Gas!$B$3:$E$2506,2)</f>
        <v>5.165</v>
      </c>
      <c r="U716" s="20">
        <f t="shared" si="135"/>
        <v>3.3939980638915781</v>
      </c>
      <c r="V716" s="5">
        <f>VLOOKUP($B716,Gas!$B$3:$E$2506,4)</f>
        <v>0.42292349746231134</v>
      </c>
    </row>
    <row r="717" spans="1:22" x14ac:dyDescent="0.2">
      <c r="A717" s="9">
        <f t="shared" si="130"/>
        <v>33</v>
      </c>
      <c r="B717" s="1">
        <v>36795</v>
      </c>
      <c r="C717" s="2">
        <v>16.46</v>
      </c>
      <c r="D717" s="4">
        <f t="shared" si="132"/>
        <v>-6.2980503684219369E-2</v>
      </c>
      <c r="E717" s="100">
        <f t="shared" si="125"/>
        <v>3.3661069526810787</v>
      </c>
      <c r="F717" s="2"/>
      <c r="G717" s="8">
        <f t="shared" si="136"/>
        <v>3.5399999999999991</v>
      </c>
      <c r="H717" s="8">
        <f t="shared" si="136"/>
        <v>8.5399999999999991</v>
      </c>
      <c r="I717" s="8">
        <f t="shared" si="136"/>
        <v>13.54</v>
      </c>
      <c r="J717" s="8">
        <f t="shared" si="136"/>
        <v>18.54</v>
      </c>
      <c r="K717" s="8">
        <f t="shared" si="136"/>
        <v>23.54</v>
      </c>
      <c r="L717" s="8">
        <f t="shared" si="136"/>
        <v>33.54</v>
      </c>
      <c r="M717" s="8">
        <f t="shared" si="133"/>
        <v>0</v>
      </c>
      <c r="N717" s="8">
        <f t="shared" si="136"/>
        <v>0</v>
      </c>
      <c r="O717" s="8">
        <f t="shared" si="136"/>
        <v>0</v>
      </c>
      <c r="P717" s="8">
        <f t="shared" si="136"/>
        <v>0</v>
      </c>
      <c r="Q717" s="8">
        <f t="shared" si="136"/>
        <v>0</v>
      </c>
      <c r="R717" s="8">
        <f t="shared" si="136"/>
        <v>0</v>
      </c>
      <c r="S717" s="21">
        <f t="shared" si="134"/>
        <v>33</v>
      </c>
      <c r="T717" s="19">
        <f>VLOOKUP($B717,Gas!$B$3:$E$2506,2)</f>
        <v>5.1050000000000004</v>
      </c>
      <c r="U717" s="20">
        <f t="shared" si="135"/>
        <v>3.2242899118511263</v>
      </c>
      <c r="V717" s="5">
        <f>VLOOKUP($B717,Gas!$B$3:$E$2506,4)</f>
        <v>0.35447454653253713</v>
      </c>
    </row>
    <row r="718" spans="1:22" x14ac:dyDescent="0.2">
      <c r="A718" s="9">
        <f t="shared" si="130"/>
        <v>33</v>
      </c>
      <c r="B718" s="1">
        <v>36796</v>
      </c>
      <c r="C718" s="2">
        <v>14.76</v>
      </c>
      <c r="D718" s="4">
        <f t="shared" si="132"/>
        <v>-0.10901237607659738</v>
      </c>
      <c r="E718" s="100">
        <f t="shared" si="125"/>
        <v>3.3584015383734296</v>
      </c>
      <c r="F718" s="2"/>
      <c r="G718" s="8">
        <f t="shared" si="136"/>
        <v>5.24</v>
      </c>
      <c r="H718" s="8">
        <f t="shared" si="136"/>
        <v>10.24</v>
      </c>
      <c r="I718" s="8">
        <f t="shared" si="136"/>
        <v>15.24</v>
      </c>
      <c r="J718" s="8">
        <f t="shared" si="136"/>
        <v>20.240000000000002</v>
      </c>
      <c r="K718" s="8">
        <f t="shared" si="136"/>
        <v>25.240000000000002</v>
      </c>
      <c r="L718" s="8">
        <f t="shared" si="136"/>
        <v>35.24</v>
      </c>
      <c r="M718" s="8">
        <f t="shared" si="133"/>
        <v>0</v>
      </c>
      <c r="N718" s="8">
        <f t="shared" si="136"/>
        <v>0</v>
      </c>
      <c r="O718" s="8">
        <f t="shared" si="136"/>
        <v>0</v>
      </c>
      <c r="P718" s="8">
        <f t="shared" si="136"/>
        <v>0</v>
      </c>
      <c r="Q718" s="8">
        <f t="shared" si="136"/>
        <v>0</v>
      </c>
      <c r="R718" s="8">
        <f t="shared" si="136"/>
        <v>0</v>
      </c>
      <c r="S718" s="21">
        <f t="shared" si="134"/>
        <v>33</v>
      </c>
      <c r="T718" s="19">
        <f>VLOOKUP($B718,Gas!$B$3:$E$2506,2)</f>
        <v>5.2750000000000004</v>
      </c>
      <c r="U718" s="20">
        <f t="shared" si="135"/>
        <v>2.7981042654028432</v>
      </c>
      <c r="V718" s="5">
        <f>VLOOKUP($B718,Gas!$B$3:$E$2506,4)</f>
        <v>0.41746729514458691</v>
      </c>
    </row>
    <row r="719" spans="1:22" x14ac:dyDescent="0.2">
      <c r="A719" s="9">
        <f t="shared" si="130"/>
        <v>33</v>
      </c>
      <c r="B719" s="1">
        <v>36797</v>
      </c>
      <c r="C719" s="2">
        <v>16.38</v>
      </c>
      <c r="D719" s="4">
        <f t="shared" si="132"/>
        <v>0.10414025925259682</v>
      </c>
      <c r="E719" s="100">
        <f t="shared" si="125"/>
        <v>3.3812003564892712</v>
      </c>
      <c r="F719" s="2"/>
      <c r="G719" s="8">
        <f t="shared" si="136"/>
        <v>3.620000000000001</v>
      </c>
      <c r="H719" s="8">
        <f t="shared" si="136"/>
        <v>8.620000000000001</v>
      </c>
      <c r="I719" s="8">
        <f t="shared" si="136"/>
        <v>13.620000000000001</v>
      </c>
      <c r="J719" s="8">
        <f t="shared" si="136"/>
        <v>18.62</v>
      </c>
      <c r="K719" s="8">
        <f t="shared" si="136"/>
        <v>23.62</v>
      </c>
      <c r="L719" s="8">
        <f t="shared" si="136"/>
        <v>33.620000000000005</v>
      </c>
      <c r="M719" s="8">
        <f t="shared" si="133"/>
        <v>0</v>
      </c>
      <c r="N719" s="8">
        <f t="shared" si="136"/>
        <v>0</v>
      </c>
      <c r="O719" s="8">
        <f t="shared" si="136"/>
        <v>0</v>
      </c>
      <c r="P719" s="8">
        <f t="shared" si="136"/>
        <v>0</v>
      </c>
      <c r="Q719" s="8">
        <f t="shared" si="136"/>
        <v>0</v>
      </c>
      <c r="R719" s="8">
        <f t="shared" si="136"/>
        <v>0</v>
      </c>
      <c r="S719" s="21">
        <f t="shared" si="134"/>
        <v>33</v>
      </c>
      <c r="T719" s="19">
        <f>VLOOKUP($B719,Gas!$B$3:$E$2506,2)</f>
        <v>5.35</v>
      </c>
      <c r="U719" s="20">
        <f t="shared" si="135"/>
        <v>3.0616822429906541</v>
      </c>
      <c r="V719" s="5">
        <f>VLOOKUP($B719,Gas!$B$3:$E$2506,4)</f>
        <v>0.42647284587187073</v>
      </c>
    </row>
    <row r="720" spans="1:22" x14ac:dyDescent="0.2">
      <c r="A720" s="9">
        <f t="shared" si="130"/>
        <v>33</v>
      </c>
      <c r="B720" s="1">
        <v>36798</v>
      </c>
      <c r="C720" s="2">
        <v>18.309999999999999</v>
      </c>
      <c r="D720" s="4">
        <f t="shared" si="132"/>
        <v>0.111386280261496</v>
      </c>
      <c r="E720" s="100">
        <f t="shared" si="125"/>
        <v>3.4678821597230884</v>
      </c>
      <c r="F720" s="2"/>
      <c r="G720" s="8">
        <f t="shared" si="136"/>
        <v>1.6900000000000013</v>
      </c>
      <c r="H720" s="8">
        <f t="shared" si="136"/>
        <v>6.6900000000000013</v>
      </c>
      <c r="I720" s="8">
        <f t="shared" si="136"/>
        <v>11.690000000000001</v>
      </c>
      <c r="J720" s="8">
        <f t="shared" si="136"/>
        <v>16.690000000000001</v>
      </c>
      <c r="K720" s="8">
        <f t="shared" si="136"/>
        <v>21.69</v>
      </c>
      <c r="L720" s="8">
        <f t="shared" si="136"/>
        <v>31.69</v>
      </c>
      <c r="M720" s="8">
        <f t="shared" si="133"/>
        <v>0</v>
      </c>
      <c r="N720" s="8">
        <f t="shared" si="136"/>
        <v>0</v>
      </c>
      <c r="O720" s="8">
        <f t="shared" si="136"/>
        <v>0</v>
      </c>
      <c r="P720" s="8">
        <f t="shared" si="136"/>
        <v>0</v>
      </c>
      <c r="Q720" s="8">
        <f t="shared" si="136"/>
        <v>0</v>
      </c>
      <c r="R720" s="8">
        <f t="shared" si="136"/>
        <v>0</v>
      </c>
      <c r="S720" s="21">
        <f t="shared" si="134"/>
        <v>33</v>
      </c>
      <c r="T720" s="19">
        <f>VLOOKUP($B720,Gas!$B$3:$E$2506,2)</f>
        <v>5.2050000000000001</v>
      </c>
      <c r="U720" s="20">
        <f t="shared" si="135"/>
        <v>3.5177713736791545</v>
      </c>
      <c r="V720" s="5">
        <f>VLOOKUP($B720,Gas!$B$3:$E$2506,4)</f>
        <v>0.36521759399843917</v>
      </c>
    </row>
    <row r="721" spans="1:22" x14ac:dyDescent="0.2">
      <c r="A721" s="9">
        <f t="shared" si="130"/>
        <v>34</v>
      </c>
      <c r="B721" s="1">
        <v>36801</v>
      </c>
      <c r="C721" s="2">
        <v>26.05</v>
      </c>
      <c r="D721" s="4">
        <f t="shared" si="132"/>
        <v>0.35257040951295676</v>
      </c>
      <c r="E721" s="100">
        <f t="shared" si="125"/>
        <v>3.6700773828397488</v>
      </c>
      <c r="F721" s="2"/>
      <c r="G721" s="8">
        <f t="shared" si="136"/>
        <v>0</v>
      </c>
      <c r="H721" s="8">
        <f t="shared" si="136"/>
        <v>0</v>
      </c>
      <c r="I721" s="8">
        <f t="shared" si="136"/>
        <v>3.9499999999999993</v>
      </c>
      <c r="J721" s="8">
        <f t="shared" si="136"/>
        <v>8.9499999999999993</v>
      </c>
      <c r="K721" s="8">
        <f t="shared" si="136"/>
        <v>13.95</v>
      </c>
      <c r="L721" s="8">
        <f t="shared" si="136"/>
        <v>23.95</v>
      </c>
      <c r="M721" s="8">
        <f t="shared" si="136"/>
        <v>1.0500000000000007</v>
      </c>
      <c r="N721" s="8">
        <f t="shared" si="136"/>
        <v>0</v>
      </c>
      <c r="O721" s="8">
        <f t="shared" si="136"/>
        <v>0</v>
      </c>
      <c r="P721" s="8">
        <f t="shared" si="136"/>
        <v>0</v>
      </c>
      <c r="Q721" s="8">
        <f t="shared" si="136"/>
        <v>0</v>
      </c>
      <c r="R721" s="8">
        <f t="shared" si="136"/>
        <v>0</v>
      </c>
      <c r="S721" s="21">
        <f t="shared" si="134"/>
        <v>34</v>
      </c>
      <c r="T721" s="19">
        <f>VLOOKUP($B721,Gas!$B$3:$E$2506,2)</f>
        <v>5.1050000000000004</v>
      </c>
      <c r="U721" s="20">
        <f t="shared" si="135"/>
        <v>5.1028403525954946</v>
      </c>
      <c r="V721" s="5">
        <f>VLOOKUP($B721,Gas!$B$3:$E$2506,4)</f>
        <v>0.30827229492246916</v>
      </c>
    </row>
    <row r="722" spans="1:22" x14ac:dyDescent="0.2">
      <c r="A722" s="9">
        <f t="shared" si="130"/>
        <v>34</v>
      </c>
      <c r="B722" s="1">
        <v>36802</v>
      </c>
      <c r="C722" s="2">
        <v>38.79</v>
      </c>
      <c r="D722" s="4">
        <f t="shared" si="132"/>
        <v>0.39814471325249978</v>
      </c>
      <c r="E722" s="100">
        <f t="shared" si="125"/>
        <v>3.8683751241707212</v>
      </c>
      <c r="F722" s="2"/>
      <c r="G722" s="8">
        <f t="shared" si="136"/>
        <v>0</v>
      </c>
      <c r="H722" s="8">
        <f t="shared" si="136"/>
        <v>0</v>
      </c>
      <c r="I722" s="8">
        <f t="shared" si="136"/>
        <v>0</v>
      </c>
      <c r="J722" s="8">
        <f t="shared" si="136"/>
        <v>0</v>
      </c>
      <c r="K722" s="8">
        <f t="shared" si="136"/>
        <v>1.2100000000000009</v>
      </c>
      <c r="L722" s="8">
        <f t="shared" si="136"/>
        <v>11.21</v>
      </c>
      <c r="M722" s="8">
        <f t="shared" si="136"/>
        <v>13.79</v>
      </c>
      <c r="N722" s="8">
        <f t="shared" si="136"/>
        <v>8.7899999999999991</v>
      </c>
      <c r="O722" s="8">
        <f t="shared" si="136"/>
        <v>3.7899999999999991</v>
      </c>
      <c r="P722" s="8">
        <f t="shared" si="136"/>
        <v>0</v>
      </c>
      <c r="Q722" s="8">
        <f t="shared" si="136"/>
        <v>0</v>
      </c>
      <c r="R722" s="8">
        <f t="shared" si="136"/>
        <v>0</v>
      </c>
      <c r="S722" s="21">
        <f t="shared" si="134"/>
        <v>34</v>
      </c>
      <c r="T722" s="19">
        <f>VLOOKUP($B722,Gas!$B$3:$E$2506,2)</f>
        <v>5.2350000000000003</v>
      </c>
      <c r="U722" s="20">
        <f t="shared" si="135"/>
        <v>7.4097421203438385</v>
      </c>
      <c r="V722" s="5">
        <f>VLOOKUP($B722,Gas!$B$3:$E$2506,4)</f>
        <v>0.34694306177981277</v>
      </c>
    </row>
    <row r="723" spans="1:22" x14ac:dyDescent="0.2">
      <c r="A723" s="9">
        <f t="shared" si="130"/>
        <v>34</v>
      </c>
      <c r="B723" s="1">
        <v>36803</v>
      </c>
      <c r="C723" s="2">
        <v>33.72</v>
      </c>
      <c r="D723" s="4">
        <f t="shared" si="132"/>
        <v>-0.14007134831822116</v>
      </c>
      <c r="E723" s="100">
        <f t="shared" si="125"/>
        <v>3.9363595668608999</v>
      </c>
      <c r="F723" s="2"/>
      <c r="G723" s="8">
        <f t="shared" si="136"/>
        <v>0</v>
      </c>
      <c r="H723" s="8">
        <f t="shared" si="136"/>
        <v>0</v>
      </c>
      <c r="I723" s="8">
        <f t="shared" si="136"/>
        <v>0</v>
      </c>
      <c r="J723" s="8">
        <f t="shared" si="136"/>
        <v>1.2800000000000011</v>
      </c>
      <c r="K723" s="8">
        <f t="shared" si="136"/>
        <v>6.2800000000000011</v>
      </c>
      <c r="L723" s="8">
        <f t="shared" si="136"/>
        <v>16.28</v>
      </c>
      <c r="M723" s="8">
        <f t="shared" si="136"/>
        <v>8.7199999999999989</v>
      </c>
      <c r="N723" s="8">
        <f t="shared" si="136"/>
        <v>3.7199999999999989</v>
      </c>
      <c r="O723" s="8">
        <f t="shared" si="136"/>
        <v>0</v>
      </c>
      <c r="P723" s="8">
        <f t="shared" si="136"/>
        <v>0</v>
      </c>
      <c r="Q723" s="8">
        <f t="shared" si="136"/>
        <v>0</v>
      </c>
      <c r="R723" s="8">
        <f t="shared" si="136"/>
        <v>0</v>
      </c>
      <c r="S723" s="21">
        <f t="shared" si="134"/>
        <v>34</v>
      </c>
      <c r="T723" s="19">
        <f>VLOOKUP($B723,Gas!$B$3:$E$2506,2)</f>
        <v>5.2350000000000003</v>
      </c>
      <c r="U723" s="20">
        <f t="shared" si="135"/>
        <v>6.4412607449856729</v>
      </c>
      <c r="V723" s="5">
        <f>VLOOKUP($B723,Gas!$B$3:$E$2506,4)</f>
        <v>0.34694306177981277</v>
      </c>
    </row>
    <row r="724" spans="1:22" x14ac:dyDescent="0.2">
      <c r="A724" s="9">
        <f t="shared" si="130"/>
        <v>34</v>
      </c>
      <c r="B724" s="1">
        <v>36804</v>
      </c>
      <c r="C724" s="2">
        <v>29.05</v>
      </c>
      <c r="D724" s="4">
        <f t="shared" si="132"/>
        <v>-0.14907264983573437</v>
      </c>
      <c r="E724" s="100">
        <f t="shared" si="125"/>
        <v>3.0807594046941618</v>
      </c>
      <c r="F724" s="2"/>
      <c r="G724" s="8">
        <f t="shared" si="136"/>
        <v>0</v>
      </c>
      <c r="H724" s="8">
        <f t="shared" si="136"/>
        <v>0</v>
      </c>
      <c r="I724" s="8">
        <f t="shared" si="136"/>
        <v>0.94999999999999929</v>
      </c>
      <c r="J724" s="8">
        <f t="shared" si="136"/>
        <v>5.9499999999999993</v>
      </c>
      <c r="K724" s="8">
        <f t="shared" si="136"/>
        <v>10.95</v>
      </c>
      <c r="L724" s="8">
        <f t="shared" si="136"/>
        <v>20.95</v>
      </c>
      <c r="M724" s="8">
        <f t="shared" si="136"/>
        <v>4.0500000000000007</v>
      </c>
      <c r="N724" s="8">
        <f t="shared" si="136"/>
        <v>0</v>
      </c>
      <c r="O724" s="8">
        <f t="shared" si="136"/>
        <v>0</v>
      </c>
      <c r="P724" s="8">
        <f t="shared" si="136"/>
        <v>0</v>
      </c>
      <c r="Q724" s="8">
        <f t="shared" si="136"/>
        <v>0</v>
      </c>
      <c r="R724" s="8">
        <f t="shared" si="136"/>
        <v>0</v>
      </c>
      <c r="S724" s="21">
        <f t="shared" si="134"/>
        <v>34</v>
      </c>
      <c r="T724" s="19">
        <f>VLOOKUP($B724,Gas!$B$3:$E$2506,2)</f>
        <v>5.2149999999999999</v>
      </c>
      <c r="U724" s="20">
        <f t="shared" si="135"/>
        <v>5.5704697986577187</v>
      </c>
      <c r="V724" s="5">
        <f>VLOOKUP($B724,Gas!$B$3:$E$2506,4)</f>
        <v>0.34831340365390001</v>
      </c>
    </row>
    <row r="725" spans="1:22" x14ac:dyDescent="0.2">
      <c r="A725" s="9">
        <f t="shared" si="130"/>
        <v>34</v>
      </c>
      <c r="B725" s="1">
        <v>36805</v>
      </c>
      <c r="C725" s="2">
        <v>32.11</v>
      </c>
      <c r="D725" s="4">
        <f t="shared" si="132"/>
        <v>0.10014902480350228</v>
      </c>
      <c r="E725" s="100">
        <f t="shared" si="125"/>
        <v>3.0760214664464596</v>
      </c>
      <c r="F725" s="2"/>
      <c r="G725" s="8">
        <f t="shared" ref="G725:R740" si="137">IF(G$1="P",MAX(0,G$2-$C725),IF(G$1="C",MAX(0,$C725-G$2)))</f>
        <v>0</v>
      </c>
      <c r="H725" s="8">
        <f t="shared" si="137"/>
        <v>0</v>
      </c>
      <c r="I725" s="8">
        <f t="shared" si="137"/>
        <v>0</v>
      </c>
      <c r="J725" s="8">
        <f t="shared" si="137"/>
        <v>2.8900000000000006</v>
      </c>
      <c r="K725" s="8">
        <f t="shared" si="137"/>
        <v>7.8900000000000006</v>
      </c>
      <c r="L725" s="8">
        <f t="shared" si="137"/>
        <v>17.89</v>
      </c>
      <c r="M725" s="8">
        <f t="shared" si="136"/>
        <v>7.1099999999999994</v>
      </c>
      <c r="N725" s="8">
        <f t="shared" si="137"/>
        <v>2.1099999999999994</v>
      </c>
      <c r="O725" s="8">
        <f t="shared" si="137"/>
        <v>0</v>
      </c>
      <c r="P725" s="8">
        <f t="shared" si="137"/>
        <v>0</v>
      </c>
      <c r="Q725" s="8">
        <f t="shared" si="137"/>
        <v>0</v>
      </c>
      <c r="R725" s="8">
        <f t="shared" si="137"/>
        <v>0</v>
      </c>
      <c r="S725" s="21">
        <f t="shared" si="134"/>
        <v>34</v>
      </c>
      <c r="T725" s="19">
        <f>VLOOKUP($B725,Gas!$B$3:$E$2506,2)</f>
        <v>5.25</v>
      </c>
      <c r="U725" s="20">
        <f t="shared" si="135"/>
        <v>6.116190476190476</v>
      </c>
      <c r="V725" s="5">
        <f>VLOOKUP($B725,Gas!$B$3:$E$2506,4)</f>
        <v>0.33881383807853999</v>
      </c>
    </row>
    <row r="726" spans="1:22" x14ac:dyDescent="0.2">
      <c r="A726" s="9">
        <f t="shared" si="130"/>
        <v>34</v>
      </c>
      <c r="B726" s="1">
        <v>36808</v>
      </c>
      <c r="C726" s="2">
        <v>36.72</v>
      </c>
      <c r="D726" s="4">
        <f t="shared" si="132"/>
        <v>0.13415405765086716</v>
      </c>
      <c r="E726" s="100">
        <f t="shared" si="125"/>
        <v>3.0601598629062932</v>
      </c>
      <c r="F726" s="2"/>
      <c r="G726" s="8">
        <f t="shared" si="137"/>
        <v>0</v>
      </c>
      <c r="H726" s="8">
        <f t="shared" si="137"/>
        <v>0</v>
      </c>
      <c r="I726" s="8">
        <f t="shared" si="137"/>
        <v>0</v>
      </c>
      <c r="J726" s="8">
        <f t="shared" si="137"/>
        <v>0</v>
      </c>
      <c r="K726" s="8">
        <f t="shared" si="137"/>
        <v>3.2800000000000011</v>
      </c>
      <c r="L726" s="8">
        <f t="shared" si="137"/>
        <v>13.280000000000001</v>
      </c>
      <c r="M726" s="8">
        <f t="shared" si="136"/>
        <v>11.719999999999999</v>
      </c>
      <c r="N726" s="8">
        <f t="shared" si="137"/>
        <v>6.7199999999999989</v>
      </c>
      <c r="O726" s="8">
        <f t="shared" si="137"/>
        <v>1.7199999999999989</v>
      </c>
      <c r="P726" s="8">
        <f t="shared" si="137"/>
        <v>0</v>
      </c>
      <c r="Q726" s="8">
        <f t="shared" si="137"/>
        <v>0</v>
      </c>
      <c r="R726" s="8">
        <f t="shared" si="137"/>
        <v>0</v>
      </c>
      <c r="S726" s="21">
        <f t="shared" si="134"/>
        <v>34</v>
      </c>
      <c r="T726" s="19">
        <f>VLOOKUP($B726,Gas!$B$3:$E$2506,2)</f>
        <v>5.0599999999999996</v>
      </c>
      <c r="U726" s="20">
        <f t="shared" si="135"/>
        <v>7.2569169960474316</v>
      </c>
      <c r="V726" s="5">
        <f>VLOOKUP($B726,Gas!$B$3:$E$2506,4)</f>
        <v>0.29601124171081961</v>
      </c>
    </row>
    <row r="727" spans="1:22" x14ac:dyDescent="0.2">
      <c r="A727" s="9">
        <f t="shared" si="130"/>
        <v>34</v>
      </c>
      <c r="B727" s="1">
        <v>36809</v>
      </c>
      <c r="C727" s="2">
        <v>26.78</v>
      </c>
      <c r="D727" s="4">
        <f t="shared" si="132"/>
        <v>-0.31566622548926326</v>
      </c>
      <c r="E727" s="100">
        <f t="shared" si="125"/>
        <v>3.5892818791683552</v>
      </c>
      <c r="F727" s="2"/>
      <c r="G727" s="8">
        <f t="shared" si="137"/>
        <v>0</v>
      </c>
      <c r="H727" s="8">
        <f t="shared" si="137"/>
        <v>0</v>
      </c>
      <c r="I727" s="8">
        <f t="shared" si="137"/>
        <v>3.2199999999999989</v>
      </c>
      <c r="J727" s="8">
        <f t="shared" si="137"/>
        <v>8.2199999999999989</v>
      </c>
      <c r="K727" s="8">
        <f t="shared" si="137"/>
        <v>13.219999999999999</v>
      </c>
      <c r="L727" s="8">
        <f t="shared" si="137"/>
        <v>23.22</v>
      </c>
      <c r="M727" s="8">
        <f t="shared" si="136"/>
        <v>1.7800000000000011</v>
      </c>
      <c r="N727" s="8">
        <f t="shared" si="137"/>
        <v>0</v>
      </c>
      <c r="O727" s="8">
        <f t="shared" si="137"/>
        <v>0</v>
      </c>
      <c r="P727" s="8">
        <f t="shared" si="137"/>
        <v>0</v>
      </c>
      <c r="Q727" s="8">
        <f t="shared" si="137"/>
        <v>0</v>
      </c>
      <c r="R727" s="8">
        <f t="shared" si="137"/>
        <v>0</v>
      </c>
      <c r="S727" s="21">
        <f t="shared" si="134"/>
        <v>34</v>
      </c>
      <c r="T727" s="19">
        <f>VLOOKUP($B727,Gas!$B$3:$E$2506,2)</f>
        <v>5.0549999999999997</v>
      </c>
      <c r="U727" s="20">
        <f t="shared" si="135"/>
        <v>5.2977250247279928</v>
      </c>
      <c r="V727" s="5">
        <f>VLOOKUP($B727,Gas!$B$3:$E$2506,4)</f>
        <v>0.29140539360415429</v>
      </c>
    </row>
    <row r="728" spans="1:22" x14ac:dyDescent="0.2">
      <c r="A728" s="9">
        <f t="shared" si="130"/>
        <v>34</v>
      </c>
      <c r="B728" s="1">
        <v>36810</v>
      </c>
      <c r="C728" s="2">
        <v>24.53</v>
      </c>
      <c r="D728" s="4">
        <f t="shared" si="132"/>
        <v>-8.7758481992628506E-2</v>
      </c>
      <c r="E728" s="100">
        <f t="shared" si="125"/>
        <v>3.5648349296802762</v>
      </c>
      <c r="F728" s="2"/>
      <c r="G728" s="8">
        <f t="shared" si="137"/>
        <v>0</v>
      </c>
      <c r="H728" s="8">
        <f t="shared" si="137"/>
        <v>0.46999999999999886</v>
      </c>
      <c r="I728" s="8">
        <f t="shared" si="137"/>
        <v>5.4699999999999989</v>
      </c>
      <c r="J728" s="8">
        <f t="shared" si="137"/>
        <v>10.469999999999999</v>
      </c>
      <c r="K728" s="8">
        <f t="shared" si="137"/>
        <v>15.469999999999999</v>
      </c>
      <c r="L728" s="8">
        <f t="shared" si="137"/>
        <v>25.47</v>
      </c>
      <c r="M728" s="8">
        <f t="shared" si="136"/>
        <v>0</v>
      </c>
      <c r="N728" s="8">
        <f t="shared" si="137"/>
        <v>0</v>
      </c>
      <c r="O728" s="8">
        <f t="shared" si="137"/>
        <v>0</v>
      </c>
      <c r="P728" s="8">
        <f t="shared" si="137"/>
        <v>0</v>
      </c>
      <c r="Q728" s="8">
        <f t="shared" si="137"/>
        <v>0</v>
      </c>
      <c r="R728" s="8">
        <f t="shared" si="137"/>
        <v>0</v>
      </c>
      <c r="S728" s="21">
        <f t="shared" si="134"/>
        <v>34</v>
      </c>
      <c r="T728" s="19">
        <f>VLOOKUP($B728,Gas!$B$3:$E$2506,2)</f>
        <v>5.08</v>
      </c>
      <c r="U728" s="20">
        <f t="shared" si="135"/>
        <v>4.8287401574803148</v>
      </c>
      <c r="V728" s="5">
        <f>VLOOKUP($B728,Gas!$B$3:$E$2506,4)</f>
        <v>0.28998039814863269</v>
      </c>
    </row>
    <row r="729" spans="1:22" x14ac:dyDescent="0.2">
      <c r="A729" s="9">
        <f t="shared" si="130"/>
        <v>34</v>
      </c>
      <c r="B729" s="1">
        <v>36811</v>
      </c>
      <c r="C729" s="2">
        <v>22.33</v>
      </c>
      <c r="D729" s="4">
        <f t="shared" si="132"/>
        <v>-9.3965792418331584E-2</v>
      </c>
      <c r="E729" s="100">
        <f t="shared" si="125"/>
        <v>3.619684347801317</v>
      </c>
      <c r="F729" s="2"/>
      <c r="G729" s="8">
        <f t="shared" si="137"/>
        <v>0</v>
      </c>
      <c r="H729" s="8">
        <f t="shared" si="137"/>
        <v>2.6700000000000017</v>
      </c>
      <c r="I729" s="8">
        <f t="shared" si="137"/>
        <v>7.6700000000000017</v>
      </c>
      <c r="J729" s="8">
        <f t="shared" si="137"/>
        <v>12.670000000000002</v>
      </c>
      <c r="K729" s="8">
        <f t="shared" si="137"/>
        <v>17.670000000000002</v>
      </c>
      <c r="L729" s="8">
        <f t="shared" si="137"/>
        <v>27.67</v>
      </c>
      <c r="M729" s="8">
        <f t="shared" si="136"/>
        <v>0</v>
      </c>
      <c r="N729" s="8">
        <f t="shared" si="137"/>
        <v>0</v>
      </c>
      <c r="O729" s="8">
        <f t="shared" si="137"/>
        <v>0</v>
      </c>
      <c r="P729" s="8">
        <f t="shared" si="137"/>
        <v>0</v>
      </c>
      <c r="Q729" s="8">
        <f t="shared" si="137"/>
        <v>0</v>
      </c>
      <c r="R729" s="8">
        <f t="shared" si="137"/>
        <v>0</v>
      </c>
      <c r="S729" s="21">
        <f t="shared" si="134"/>
        <v>34</v>
      </c>
      <c r="T729" s="19">
        <f>VLOOKUP($B729,Gas!$B$3:$E$2506,2)</f>
        <v>5.16</v>
      </c>
      <c r="U729" s="20">
        <f t="shared" si="135"/>
        <v>4.3275193798449605</v>
      </c>
      <c r="V729" s="5">
        <f>VLOOKUP($B729,Gas!$B$3:$E$2506,4)</f>
        <v>0.30597763161061142</v>
      </c>
    </row>
    <row r="730" spans="1:22" x14ac:dyDescent="0.2">
      <c r="A730" s="9">
        <f t="shared" si="130"/>
        <v>34</v>
      </c>
      <c r="B730" s="1">
        <v>36812</v>
      </c>
      <c r="C730" s="2">
        <v>24.24</v>
      </c>
      <c r="D730" s="4">
        <f t="shared" si="132"/>
        <v>8.2073095349047179E-2</v>
      </c>
      <c r="E730" s="100">
        <f t="shared" si="125"/>
        <v>3.6045339909719822</v>
      </c>
      <c r="F730" s="2"/>
      <c r="G730" s="8">
        <f t="shared" si="137"/>
        <v>0</v>
      </c>
      <c r="H730" s="8">
        <f t="shared" si="137"/>
        <v>0.76000000000000156</v>
      </c>
      <c r="I730" s="8">
        <f t="shared" si="137"/>
        <v>5.7600000000000016</v>
      </c>
      <c r="J730" s="8">
        <f t="shared" si="137"/>
        <v>10.760000000000002</v>
      </c>
      <c r="K730" s="8">
        <f t="shared" si="137"/>
        <v>15.760000000000002</v>
      </c>
      <c r="L730" s="8">
        <f t="shared" si="137"/>
        <v>25.76</v>
      </c>
      <c r="M730" s="8">
        <f t="shared" si="136"/>
        <v>0</v>
      </c>
      <c r="N730" s="8">
        <f t="shared" si="137"/>
        <v>0</v>
      </c>
      <c r="O730" s="8">
        <f t="shared" si="137"/>
        <v>0</v>
      </c>
      <c r="P730" s="8">
        <f t="shared" si="137"/>
        <v>0</v>
      </c>
      <c r="Q730" s="8">
        <f t="shared" si="137"/>
        <v>0</v>
      </c>
      <c r="R730" s="8">
        <f t="shared" si="137"/>
        <v>0</v>
      </c>
      <c r="S730" s="21">
        <f t="shared" si="134"/>
        <v>34</v>
      </c>
      <c r="T730" s="19">
        <f>VLOOKUP($B730,Gas!$B$3:$E$2506,2)</f>
        <v>5.5449999999999999</v>
      </c>
      <c r="U730" s="20">
        <f t="shared" si="135"/>
        <v>4.3715058611361588</v>
      </c>
      <c r="V730" s="5">
        <f>VLOOKUP($B730,Gas!$B$3:$E$2506,4)</f>
        <v>0.51480794823695653</v>
      </c>
    </row>
    <row r="731" spans="1:22" x14ac:dyDescent="0.2">
      <c r="A731" s="9">
        <f t="shared" si="130"/>
        <v>34</v>
      </c>
      <c r="B731" s="1">
        <v>36815</v>
      </c>
      <c r="C731" s="2">
        <v>25.42</v>
      </c>
      <c r="D731" s="4">
        <f t="shared" si="132"/>
        <v>4.7532104560194403E-2</v>
      </c>
      <c r="E731" s="100">
        <f t="shared" si="125"/>
        <v>3.1336020955743131</v>
      </c>
      <c r="F731" s="2"/>
      <c r="G731" s="8">
        <f t="shared" si="137"/>
        <v>0</v>
      </c>
      <c r="H731" s="8">
        <f t="shared" si="137"/>
        <v>0</v>
      </c>
      <c r="I731" s="8">
        <f t="shared" si="137"/>
        <v>4.5799999999999983</v>
      </c>
      <c r="J731" s="8">
        <f t="shared" si="137"/>
        <v>9.5799999999999983</v>
      </c>
      <c r="K731" s="8">
        <f t="shared" si="137"/>
        <v>14.579999999999998</v>
      </c>
      <c r="L731" s="8">
        <f t="shared" si="137"/>
        <v>24.58</v>
      </c>
      <c r="M731" s="8">
        <f t="shared" si="137"/>
        <v>0.42000000000000171</v>
      </c>
      <c r="N731" s="8">
        <f t="shared" si="137"/>
        <v>0</v>
      </c>
      <c r="O731" s="8">
        <f t="shared" si="137"/>
        <v>0</v>
      </c>
      <c r="P731" s="8">
        <f t="shared" si="137"/>
        <v>0</v>
      </c>
      <c r="Q731" s="8">
        <f t="shared" si="137"/>
        <v>0</v>
      </c>
      <c r="R731" s="8">
        <f t="shared" si="137"/>
        <v>0</v>
      </c>
      <c r="S731" s="21">
        <f t="shared" si="134"/>
        <v>34</v>
      </c>
      <c r="T731" s="19">
        <f>VLOOKUP($B731,Gas!$B$3:$E$2506,2)</f>
        <v>5.43</v>
      </c>
      <c r="U731" s="20">
        <f t="shared" si="135"/>
        <v>4.681399631675875</v>
      </c>
      <c r="V731" s="5">
        <f>VLOOKUP($B731,Gas!$B$3:$E$2506,4)</f>
        <v>0.53781484696421089</v>
      </c>
    </row>
    <row r="732" spans="1:22" x14ac:dyDescent="0.2">
      <c r="A732" s="9">
        <f t="shared" si="130"/>
        <v>34</v>
      </c>
      <c r="B732" s="1">
        <v>36816</v>
      </c>
      <c r="C732" s="2">
        <v>33.659999999999997</v>
      </c>
      <c r="D732" s="4">
        <f t="shared" si="132"/>
        <v>0.28077392300135184</v>
      </c>
      <c r="E732" s="100">
        <f t="shared" ref="E732:E795" si="138">STDEV(D723:D732)*SQRT(trade_day)</f>
        <v>2.7480454953913047</v>
      </c>
      <c r="F732" s="2"/>
      <c r="G732" s="8">
        <f t="shared" si="137"/>
        <v>0</v>
      </c>
      <c r="H732" s="8">
        <f t="shared" si="137"/>
        <v>0</v>
      </c>
      <c r="I732" s="8">
        <f t="shared" si="137"/>
        <v>0</v>
      </c>
      <c r="J732" s="8">
        <f t="shared" si="137"/>
        <v>1.3400000000000034</v>
      </c>
      <c r="K732" s="8">
        <f t="shared" si="137"/>
        <v>6.3400000000000034</v>
      </c>
      <c r="L732" s="8">
        <f t="shared" si="137"/>
        <v>16.340000000000003</v>
      </c>
      <c r="M732" s="8">
        <f t="shared" si="137"/>
        <v>8.6599999999999966</v>
      </c>
      <c r="N732" s="8">
        <f t="shared" si="137"/>
        <v>3.6599999999999966</v>
      </c>
      <c r="O732" s="8">
        <f t="shared" si="137"/>
        <v>0</v>
      </c>
      <c r="P732" s="8">
        <f t="shared" si="137"/>
        <v>0</v>
      </c>
      <c r="Q732" s="8">
        <f t="shared" si="137"/>
        <v>0</v>
      </c>
      <c r="R732" s="8">
        <f t="shared" si="137"/>
        <v>0</v>
      </c>
      <c r="S732" s="21">
        <f t="shared" si="134"/>
        <v>34</v>
      </c>
      <c r="T732" s="19">
        <f>VLOOKUP($B732,Gas!$B$3:$E$2506,2)</f>
        <v>5.34</v>
      </c>
      <c r="U732" s="20">
        <f t="shared" si="135"/>
        <v>6.3033707865168536</v>
      </c>
      <c r="V732" s="5">
        <f>VLOOKUP($B732,Gas!$B$3:$E$2506,4)</f>
        <v>0.48817224226407846</v>
      </c>
    </row>
    <row r="733" spans="1:22" x14ac:dyDescent="0.2">
      <c r="A733" s="9">
        <f t="shared" si="130"/>
        <v>34</v>
      </c>
      <c r="B733" s="1">
        <v>36817</v>
      </c>
      <c r="C733" s="2">
        <v>36.64</v>
      </c>
      <c r="D733" s="4">
        <f t="shared" si="132"/>
        <v>8.4830351043269775E-2</v>
      </c>
      <c r="E733" s="100">
        <f t="shared" si="138"/>
        <v>2.6913536368462165</v>
      </c>
      <c r="F733" s="2"/>
      <c r="G733" s="8">
        <f>IF(G$1="P",MAX(0,G$2-$C733),IF(G$1="C",MAX(0,$C733-G$2)))</f>
        <v>0</v>
      </c>
      <c r="H733" s="8">
        <f>IF(H$1="P",MAX(0,H$2-$C733),IF(H$1="C",MAX(0,$C733-H$2)))</f>
        <v>0</v>
      </c>
      <c r="I733" s="8">
        <f>IF(I$1="P",MAX(0,I$2-$C733),IF(I$1="C",MAX(0,$C733-I$2)))</f>
        <v>0</v>
      </c>
      <c r="J733" s="8">
        <f>IF(J$1="P",MAX(0,J$2-$C733),IF(J$1="C",MAX(0,$C733-J$2)))</f>
        <v>0</v>
      </c>
      <c r="K733" s="8">
        <f t="shared" ref="G733:R756" si="139">IF(K$1="P",MAX(0,K$2-$C733),IF(K$1="C",MAX(0,$C733-K$2)))</f>
        <v>3.3599999999999994</v>
      </c>
      <c r="L733" s="8">
        <f t="shared" si="139"/>
        <v>13.36</v>
      </c>
      <c r="M733" s="8">
        <f t="shared" si="137"/>
        <v>11.64</v>
      </c>
      <c r="N733" s="8">
        <f t="shared" si="139"/>
        <v>6.6400000000000006</v>
      </c>
      <c r="O733" s="8">
        <f t="shared" si="139"/>
        <v>1.6400000000000006</v>
      </c>
      <c r="P733" s="8">
        <f t="shared" si="139"/>
        <v>0</v>
      </c>
      <c r="Q733" s="8">
        <f t="shared" si="139"/>
        <v>0</v>
      </c>
      <c r="R733" s="8">
        <f t="shared" si="139"/>
        <v>0</v>
      </c>
      <c r="S733" s="21">
        <f t="shared" si="134"/>
        <v>34</v>
      </c>
      <c r="T733" s="19">
        <f>VLOOKUP($B733,Gas!$B$3:$E$2506,2)</f>
        <v>5.27</v>
      </c>
      <c r="U733" s="20">
        <f t="shared" si="135"/>
        <v>6.9525616698292225</v>
      </c>
      <c r="V733" s="5">
        <f>VLOOKUP($B733,Gas!$B$3:$E$2506,4)</f>
        <v>0.50043163881168873</v>
      </c>
    </row>
    <row r="734" spans="1:22" x14ac:dyDescent="0.2">
      <c r="A734" s="9">
        <f t="shared" si="130"/>
        <v>34</v>
      </c>
      <c r="B734" s="1">
        <v>36818</v>
      </c>
      <c r="C734" s="2">
        <v>35.53</v>
      </c>
      <c r="D734" s="4">
        <f t="shared" si="132"/>
        <v>-3.0763129772993766E-2</v>
      </c>
      <c r="E734" s="100">
        <f t="shared" si="138"/>
        <v>2.5610367487819015</v>
      </c>
      <c r="F734" s="2"/>
      <c r="G734" s="8">
        <f t="shared" si="139"/>
        <v>0</v>
      </c>
      <c r="H734" s="8">
        <f t="shared" si="139"/>
        <v>0</v>
      </c>
      <c r="I734" s="8">
        <f t="shared" si="139"/>
        <v>0</v>
      </c>
      <c r="J734" s="8">
        <f t="shared" si="139"/>
        <v>0</v>
      </c>
      <c r="K734" s="8">
        <f t="shared" si="139"/>
        <v>4.4699999999999989</v>
      </c>
      <c r="L734" s="8">
        <f t="shared" si="139"/>
        <v>14.469999999999999</v>
      </c>
      <c r="M734" s="8">
        <f t="shared" si="137"/>
        <v>10.530000000000001</v>
      </c>
      <c r="N734" s="8">
        <f t="shared" si="139"/>
        <v>5.5300000000000011</v>
      </c>
      <c r="O734" s="8">
        <f t="shared" si="139"/>
        <v>0.53000000000000114</v>
      </c>
      <c r="P734" s="8">
        <f t="shared" si="139"/>
        <v>0</v>
      </c>
      <c r="Q734" s="8">
        <f t="shared" si="139"/>
        <v>0</v>
      </c>
      <c r="R734" s="8">
        <f t="shared" si="139"/>
        <v>0</v>
      </c>
      <c r="S734" s="21">
        <f t="shared" si="134"/>
        <v>34</v>
      </c>
      <c r="T734" s="19">
        <f>VLOOKUP($B734,Gas!$B$3:$E$2506,2)</f>
        <v>5.38</v>
      </c>
      <c r="U734" s="20">
        <f t="shared" si="135"/>
        <v>6.6040892193308558</v>
      </c>
      <c r="V734" s="5">
        <f>VLOOKUP($B734,Gas!$B$3:$E$2506,4)</f>
        <v>0.50911168666851869</v>
      </c>
    </row>
    <row r="735" spans="1:22" x14ac:dyDescent="0.2">
      <c r="A735" s="9">
        <f t="shared" si="130"/>
        <v>34</v>
      </c>
      <c r="B735" s="1">
        <v>36819</v>
      </c>
      <c r="C735" s="2">
        <v>33.090000000000003</v>
      </c>
      <c r="D735" s="4">
        <f t="shared" si="132"/>
        <v>-7.1146288099414812E-2</v>
      </c>
      <c r="E735" s="100">
        <f t="shared" si="138"/>
        <v>2.5555867940062278</v>
      </c>
      <c r="F735" s="2"/>
      <c r="G735" s="8">
        <f t="shared" si="139"/>
        <v>0</v>
      </c>
      <c r="H735" s="8">
        <f t="shared" si="139"/>
        <v>0</v>
      </c>
      <c r="I735" s="8">
        <f t="shared" si="139"/>
        <v>0</v>
      </c>
      <c r="J735" s="8">
        <f t="shared" si="139"/>
        <v>1.9099999999999966</v>
      </c>
      <c r="K735" s="8">
        <f t="shared" si="139"/>
        <v>6.9099999999999966</v>
      </c>
      <c r="L735" s="8">
        <f t="shared" si="139"/>
        <v>16.909999999999997</v>
      </c>
      <c r="M735" s="8">
        <f t="shared" si="137"/>
        <v>8.0900000000000034</v>
      </c>
      <c r="N735" s="8">
        <f t="shared" si="139"/>
        <v>3.0900000000000034</v>
      </c>
      <c r="O735" s="8">
        <f t="shared" si="139"/>
        <v>0</v>
      </c>
      <c r="P735" s="8">
        <f t="shared" si="139"/>
        <v>0</v>
      </c>
      <c r="Q735" s="8">
        <f t="shared" si="139"/>
        <v>0</v>
      </c>
      <c r="R735" s="8">
        <f t="shared" si="139"/>
        <v>0</v>
      </c>
      <c r="S735" s="21">
        <f t="shared" si="134"/>
        <v>34</v>
      </c>
      <c r="T735" s="19">
        <f>VLOOKUP($B735,Gas!$B$3:$E$2506,2)</f>
        <v>5.04</v>
      </c>
      <c r="U735" s="20">
        <f t="shared" si="135"/>
        <v>6.5654761904761907</v>
      </c>
      <c r="V735" s="5">
        <f>VLOOKUP($B735,Gas!$B$3:$E$2506,4)</f>
        <v>0.66873643696423657</v>
      </c>
    </row>
    <row r="736" spans="1:22" x14ac:dyDescent="0.2">
      <c r="A736" s="9">
        <f t="shared" si="130"/>
        <v>34</v>
      </c>
      <c r="B736" s="1">
        <v>36822</v>
      </c>
      <c r="C736" s="2">
        <v>35.56</v>
      </c>
      <c r="D736" s="4">
        <f t="shared" si="132"/>
        <v>7.1990288712182993E-2</v>
      </c>
      <c r="E736" s="100">
        <f t="shared" si="138"/>
        <v>2.4848959826079136</v>
      </c>
      <c r="F736" s="2"/>
      <c r="G736" s="8">
        <f t="shared" si="139"/>
        <v>0</v>
      </c>
      <c r="H736" s="8">
        <f t="shared" si="139"/>
        <v>0</v>
      </c>
      <c r="I736" s="8">
        <f t="shared" si="139"/>
        <v>0</v>
      </c>
      <c r="J736" s="8">
        <f t="shared" si="139"/>
        <v>0</v>
      </c>
      <c r="K736" s="8">
        <f t="shared" si="139"/>
        <v>4.4399999999999977</v>
      </c>
      <c r="L736" s="8">
        <f t="shared" si="139"/>
        <v>14.439999999999998</v>
      </c>
      <c r="M736" s="8">
        <f t="shared" si="137"/>
        <v>10.560000000000002</v>
      </c>
      <c r="N736" s="8">
        <f t="shared" si="139"/>
        <v>5.5600000000000023</v>
      </c>
      <c r="O736" s="8">
        <f t="shared" si="139"/>
        <v>0.56000000000000227</v>
      </c>
      <c r="P736" s="8">
        <f t="shared" si="139"/>
        <v>0</v>
      </c>
      <c r="Q736" s="8">
        <f t="shared" si="139"/>
        <v>0</v>
      </c>
      <c r="R736" s="8">
        <f t="shared" si="139"/>
        <v>0</v>
      </c>
      <c r="S736" s="21">
        <f t="shared" si="134"/>
        <v>34</v>
      </c>
      <c r="T736" s="19">
        <f>VLOOKUP($B736,Gas!$B$3:$E$2506,2)</f>
        <v>4.8449999999999998</v>
      </c>
      <c r="U736" s="20">
        <f t="shared" si="135"/>
        <v>7.3395252837977303</v>
      </c>
      <c r="V736" s="5">
        <f>VLOOKUP($B736,Gas!$B$3:$E$2506,4)</f>
        <v>0.46436701397865554</v>
      </c>
    </row>
    <row r="737" spans="1:22" x14ac:dyDescent="0.2">
      <c r="A737" s="9">
        <f t="shared" si="130"/>
        <v>34</v>
      </c>
      <c r="B737" s="1">
        <v>36823</v>
      </c>
      <c r="C737" s="2">
        <v>38.29</v>
      </c>
      <c r="D737" s="4">
        <f t="shared" si="132"/>
        <v>7.3967354843499186E-2</v>
      </c>
      <c r="E737" s="100">
        <f t="shared" si="138"/>
        <v>1.7906820569425057</v>
      </c>
      <c r="F737" s="2"/>
      <c r="G737" s="8">
        <f t="shared" si="139"/>
        <v>0</v>
      </c>
      <c r="H737" s="8">
        <f t="shared" si="139"/>
        <v>0</v>
      </c>
      <c r="I737" s="8">
        <f t="shared" si="139"/>
        <v>0</v>
      </c>
      <c r="J737" s="8">
        <f t="shared" si="139"/>
        <v>0</v>
      </c>
      <c r="K737" s="8">
        <f t="shared" si="139"/>
        <v>1.7100000000000009</v>
      </c>
      <c r="L737" s="8">
        <f t="shared" si="139"/>
        <v>11.71</v>
      </c>
      <c r="M737" s="8">
        <f t="shared" si="137"/>
        <v>13.29</v>
      </c>
      <c r="N737" s="8">
        <f t="shared" si="139"/>
        <v>8.2899999999999991</v>
      </c>
      <c r="O737" s="8">
        <f t="shared" si="139"/>
        <v>3.2899999999999991</v>
      </c>
      <c r="P737" s="8">
        <f t="shared" si="139"/>
        <v>0</v>
      </c>
      <c r="Q737" s="8">
        <f t="shared" si="139"/>
        <v>0</v>
      </c>
      <c r="R737" s="8">
        <f t="shared" si="139"/>
        <v>0</v>
      </c>
      <c r="S737" s="21">
        <f t="shared" si="134"/>
        <v>34</v>
      </c>
      <c r="T737" s="19">
        <f>VLOOKUP($B737,Gas!$B$3:$E$2506,2)</f>
        <v>4.8150000000000004</v>
      </c>
      <c r="U737" s="20">
        <f t="shared" si="135"/>
        <v>7.9522326064382129</v>
      </c>
      <c r="V737" s="5">
        <f>VLOOKUP($B737,Gas!$B$3:$E$2506,4)</f>
        <v>0.46330108323372537</v>
      </c>
    </row>
    <row r="738" spans="1:22" x14ac:dyDescent="0.2">
      <c r="A738" s="9">
        <f t="shared" si="130"/>
        <v>34</v>
      </c>
      <c r="B738" s="1">
        <v>36824</v>
      </c>
      <c r="C738" s="2">
        <v>44.96</v>
      </c>
      <c r="D738" s="4">
        <f t="shared" si="132"/>
        <v>0.16058444009623257</v>
      </c>
      <c r="E738" s="100">
        <f t="shared" si="138"/>
        <v>1.74479966756132</v>
      </c>
      <c r="F738" s="2"/>
      <c r="G738" s="8">
        <f t="shared" si="139"/>
        <v>0</v>
      </c>
      <c r="H738" s="8">
        <f t="shared" si="139"/>
        <v>0</v>
      </c>
      <c r="I738" s="8">
        <f t="shared" si="139"/>
        <v>0</v>
      </c>
      <c r="J738" s="8">
        <f t="shared" si="139"/>
        <v>0</v>
      </c>
      <c r="K738" s="8">
        <f t="shared" si="139"/>
        <v>0</v>
      </c>
      <c r="L738" s="8">
        <f t="shared" si="139"/>
        <v>5.0399999999999991</v>
      </c>
      <c r="M738" s="8">
        <f t="shared" si="137"/>
        <v>19.96</v>
      </c>
      <c r="N738" s="8">
        <f t="shared" si="139"/>
        <v>14.96</v>
      </c>
      <c r="O738" s="8">
        <f t="shared" si="139"/>
        <v>9.9600000000000009</v>
      </c>
      <c r="P738" s="8">
        <f t="shared" si="139"/>
        <v>4.9600000000000009</v>
      </c>
      <c r="Q738" s="8">
        <f t="shared" si="139"/>
        <v>0</v>
      </c>
      <c r="R738" s="8">
        <f t="shared" si="139"/>
        <v>0</v>
      </c>
      <c r="S738" s="21">
        <f t="shared" si="134"/>
        <v>34</v>
      </c>
      <c r="T738" s="19">
        <f>VLOOKUP($B738,Gas!$B$3:$E$2506,2)</f>
        <v>4.8449999999999998</v>
      </c>
      <c r="U738" s="20">
        <f t="shared" si="135"/>
        <v>9.2796697626419</v>
      </c>
      <c r="V738" s="5">
        <f>VLOOKUP($B738,Gas!$B$3:$E$2506,4)</f>
        <v>0.47128741454739259</v>
      </c>
    </row>
    <row r="739" spans="1:22" x14ac:dyDescent="0.2">
      <c r="A739" s="9">
        <f t="shared" si="130"/>
        <v>34</v>
      </c>
      <c r="B739" s="1">
        <v>36825</v>
      </c>
      <c r="C739" s="2">
        <v>45.27</v>
      </c>
      <c r="D739" s="4">
        <f t="shared" si="132"/>
        <v>6.8713558624315298E-3</v>
      </c>
      <c r="E739" s="100">
        <f t="shared" si="138"/>
        <v>1.5597150327475791</v>
      </c>
      <c r="F739" s="2"/>
      <c r="G739" s="8">
        <f t="shared" si="139"/>
        <v>0</v>
      </c>
      <c r="H739" s="8">
        <f t="shared" si="139"/>
        <v>0</v>
      </c>
      <c r="I739" s="8">
        <f t="shared" si="139"/>
        <v>0</v>
      </c>
      <c r="J739" s="8">
        <f t="shared" si="139"/>
        <v>0</v>
      </c>
      <c r="K739" s="8">
        <f t="shared" si="139"/>
        <v>0</v>
      </c>
      <c r="L739" s="8">
        <f t="shared" si="139"/>
        <v>4.7299999999999969</v>
      </c>
      <c r="M739" s="8">
        <f t="shared" si="137"/>
        <v>20.270000000000003</v>
      </c>
      <c r="N739" s="8">
        <f t="shared" si="139"/>
        <v>15.270000000000003</v>
      </c>
      <c r="O739" s="8">
        <f t="shared" si="139"/>
        <v>10.270000000000003</v>
      </c>
      <c r="P739" s="8">
        <f t="shared" si="139"/>
        <v>5.2700000000000031</v>
      </c>
      <c r="Q739" s="8">
        <f t="shared" si="139"/>
        <v>0</v>
      </c>
      <c r="R739" s="8">
        <f t="shared" si="139"/>
        <v>0</v>
      </c>
      <c r="S739" s="21">
        <f t="shared" si="134"/>
        <v>34</v>
      </c>
      <c r="T739" s="19">
        <f>VLOOKUP($B739,Gas!$B$3:$E$2506,2)</f>
        <v>4.6550000000000002</v>
      </c>
      <c r="U739" s="20">
        <f t="shared" si="135"/>
        <v>9.7250268528464012</v>
      </c>
      <c r="V739" s="5">
        <f>VLOOKUP($B739,Gas!$B$3:$E$2506,4)</f>
        <v>0.49349613763836853</v>
      </c>
    </row>
    <row r="740" spans="1:22" x14ac:dyDescent="0.2">
      <c r="A740" s="9">
        <f t="shared" si="130"/>
        <v>34</v>
      </c>
      <c r="B740" s="1">
        <v>36826</v>
      </c>
      <c r="C740" s="2">
        <v>33.200000000000003</v>
      </c>
      <c r="D740" s="4">
        <f t="shared" si="132"/>
        <v>-0.31009468552542435</v>
      </c>
      <c r="E740" s="100">
        <f t="shared" si="138"/>
        <v>2.4554407402142617</v>
      </c>
      <c r="F740" s="2"/>
      <c r="G740" s="8">
        <f t="shared" si="139"/>
        <v>0</v>
      </c>
      <c r="H740" s="8">
        <f t="shared" si="139"/>
        <v>0</v>
      </c>
      <c r="I740" s="8">
        <f t="shared" si="139"/>
        <v>0</v>
      </c>
      <c r="J740" s="8">
        <f t="shared" si="139"/>
        <v>1.7999999999999972</v>
      </c>
      <c r="K740" s="8">
        <f t="shared" si="139"/>
        <v>6.7999999999999972</v>
      </c>
      <c r="L740" s="8">
        <f t="shared" si="139"/>
        <v>16.799999999999997</v>
      </c>
      <c r="M740" s="8">
        <f t="shared" si="137"/>
        <v>8.2000000000000028</v>
      </c>
      <c r="N740" s="8">
        <f t="shared" si="139"/>
        <v>3.2000000000000028</v>
      </c>
      <c r="O740" s="8">
        <f t="shared" si="139"/>
        <v>0</v>
      </c>
      <c r="P740" s="8">
        <f t="shared" si="139"/>
        <v>0</v>
      </c>
      <c r="Q740" s="8">
        <f t="shared" si="139"/>
        <v>0</v>
      </c>
      <c r="R740" s="8">
        <f t="shared" si="139"/>
        <v>0</v>
      </c>
      <c r="S740" s="21">
        <f t="shared" si="134"/>
        <v>34</v>
      </c>
      <c r="T740" s="19">
        <f>VLOOKUP($B740,Gas!$B$3:$E$2506,2)</f>
        <v>4.6100000000000003</v>
      </c>
      <c r="U740" s="20">
        <f t="shared" si="135"/>
        <v>7.2017353579175705</v>
      </c>
      <c r="V740" s="5">
        <f>VLOOKUP($B740,Gas!$B$3:$E$2506,4)</f>
        <v>0.49455109267548159</v>
      </c>
    </row>
    <row r="741" spans="1:22" x14ac:dyDescent="0.2">
      <c r="A741" s="9">
        <f t="shared" si="130"/>
        <v>34</v>
      </c>
      <c r="B741" s="1">
        <v>36829</v>
      </c>
      <c r="C741" s="2">
        <v>34.19</v>
      </c>
      <c r="D741" s="4">
        <f t="shared" si="132"/>
        <v>2.9383327728766902E-2</v>
      </c>
      <c r="E741" s="100">
        <f t="shared" si="138"/>
        <v>2.453816060998673</v>
      </c>
      <c r="F741" s="2"/>
      <c r="G741" s="8">
        <f t="shared" si="139"/>
        <v>0</v>
      </c>
      <c r="H741" s="8">
        <f t="shared" si="139"/>
        <v>0</v>
      </c>
      <c r="I741" s="8">
        <f t="shared" si="139"/>
        <v>0</v>
      </c>
      <c r="J741" s="8">
        <f t="shared" si="139"/>
        <v>0.81000000000000227</v>
      </c>
      <c r="K741" s="8">
        <f t="shared" si="139"/>
        <v>5.8100000000000023</v>
      </c>
      <c r="L741" s="8">
        <f t="shared" si="139"/>
        <v>15.810000000000002</v>
      </c>
      <c r="M741" s="8">
        <f t="shared" ref="M741:M804" si="140">IF(M$1="P",MAX(0,M$2-$C741),IF(M$1="C",MAX(0,$C741-M$2)))</f>
        <v>9.1899999999999977</v>
      </c>
      <c r="N741" s="8">
        <f t="shared" si="139"/>
        <v>4.1899999999999977</v>
      </c>
      <c r="O741" s="8">
        <f t="shared" si="139"/>
        <v>0</v>
      </c>
      <c r="P741" s="8">
        <f t="shared" si="139"/>
        <v>0</v>
      </c>
      <c r="Q741" s="8">
        <f t="shared" si="139"/>
        <v>0</v>
      </c>
      <c r="R741" s="8">
        <f t="shared" si="139"/>
        <v>0</v>
      </c>
      <c r="S741" s="21">
        <f t="shared" si="134"/>
        <v>34</v>
      </c>
      <c r="T741" s="19">
        <f>VLOOKUP($B741,Gas!$B$3:$E$2506,2)</f>
        <v>4.5</v>
      </c>
      <c r="U741" s="20">
        <f t="shared" si="135"/>
        <v>7.5977777777777771</v>
      </c>
      <c r="V741" s="5">
        <f>VLOOKUP($B741,Gas!$B$3:$E$2506,4)</f>
        <v>0.32645679928263893</v>
      </c>
    </row>
    <row r="742" spans="1:22" x14ac:dyDescent="0.2">
      <c r="A742" s="9">
        <f t="shared" si="130"/>
        <v>34</v>
      </c>
      <c r="B742" s="1">
        <v>36830</v>
      </c>
      <c r="C742" s="2">
        <v>35.36</v>
      </c>
      <c r="D742" s="4">
        <f t="shared" si="132"/>
        <v>3.3648034118232729E-2</v>
      </c>
      <c r="E742" s="100">
        <f t="shared" si="138"/>
        <v>2.0248746368480748</v>
      </c>
      <c r="F742" s="2"/>
      <c r="G742" s="8">
        <f t="shared" si="139"/>
        <v>0</v>
      </c>
      <c r="H742" s="8">
        <f t="shared" si="139"/>
        <v>0</v>
      </c>
      <c r="I742" s="8">
        <f t="shared" si="139"/>
        <v>0</v>
      </c>
      <c r="J742" s="8">
        <f t="shared" si="139"/>
        <v>0</v>
      </c>
      <c r="K742" s="8">
        <f t="shared" si="139"/>
        <v>4.6400000000000006</v>
      </c>
      <c r="L742" s="8">
        <f t="shared" si="139"/>
        <v>14.64</v>
      </c>
      <c r="M742" s="8">
        <f t="shared" si="140"/>
        <v>10.36</v>
      </c>
      <c r="N742" s="8">
        <f t="shared" si="139"/>
        <v>5.3599999999999994</v>
      </c>
      <c r="O742" s="8">
        <f t="shared" si="139"/>
        <v>0.35999999999999943</v>
      </c>
      <c r="P742" s="8">
        <f t="shared" si="139"/>
        <v>0</v>
      </c>
      <c r="Q742" s="8">
        <f t="shared" si="139"/>
        <v>0</v>
      </c>
      <c r="R742" s="8">
        <f t="shared" si="139"/>
        <v>0</v>
      </c>
      <c r="S742" s="21">
        <f t="shared" si="134"/>
        <v>34</v>
      </c>
      <c r="T742" s="19">
        <f>VLOOKUP($B742,Gas!$B$3:$E$2506,2)</f>
        <v>4.55</v>
      </c>
      <c r="U742" s="20">
        <f t="shared" si="135"/>
        <v>7.7714285714285714</v>
      </c>
      <c r="V742" s="5">
        <f>VLOOKUP($B742,Gas!$B$3:$E$2506,4)</f>
        <v>0.29062564511414829</v>
      </c>
    </row>
    <row r="743" spans="1:22" x14ac:dyDescent="0.2">
      <c r="A743" s="9">
        <f t="shared" si="130"/>
        <v>35</v>
      </c>
      <c r="B743" s="1">
        <v>36831</v>
      </c>
      <c r="C743" s="2">
        <v>38.049999999999997</v>
      </c>
      <c r="D743" s="4">
        <f t="shared" si="132"/>
        <v>7.3319846538252118E-2</v>
      </c>
      <c r="E743" s="100">
        <f t="shared" si="138"/>
        <v>2.0130408990946922</v>
      </c>
      <c r="F743" s="2"/>
      <c r="G743" s="8">
        <f t="shared" si="139"/>
        <v>0</v>
      </c>
      <c r="H743" s="8">
        <f t="shared" si="139"/>
        <v>0</v>
      </c>
      <c r="I743" s="8">
        <f t="shared" si="139"/>
        <v>0</v>
      </c>
      <c r="J743" s="8">
        <f t="shared" si="139"/>
        <v>0</v>
      </c>
      <c r="K743" s="8">
        <f t="shared" si="139"/>
        <v>1.9500000000000028</v>
      </c>
      <c r="L743" s="8">
        <f t="shared" si="139"/>
        <v>11.950000000000003</v>
      </c>
      <c r="M743" s="8">
        <f t="shared" si="140"/>
        <v>13.049999999999997</v>
      </c>
      <c r="N743" s="8">
        <f t="shared" si="139"/>
        <v>8.0499999999999972</v>
      </c>
      <c r="O743" s="8">
        <f t="shared" si="139"/>
        <v>3.0499999999999972</v>
      </c>
      <c r="P743" s="8">
        <f t="shared" si="139"/>
        <v>0</v>
      </c>
      <c r="Q743" s="8">
        <f t="shared" si="139"/>
        <v>0</v>
      </c>
      <c r="R743" s="8">
        <f t="shared" si="139"/>
        <v>0</v>
      </c>
      <c r="S743" s="21">
        <f t="shared" si="134"/>
        <v>35</v>
      </c>
      <c r="T743" s="19">
        <f>VLOOKUP($B743,Gas!$B$3:$E$2506,2)</f>
        <v>4.38</v>
      </c>
      <c r="U743" s="20">
        <f t="shared" si="135"/>
        <v>8.6872146118721449</v>
      </c>
      <c r="V743" s="5">
        <f>VLOOKUP($B743,Gas!$B$3:$E$2506,4)</f>
        <v>0.34348907736966844</v>
      </c>
    </row>
    <row r="744" spans="1:22" x14ac:dyDescent="0.2">
      <c r="A744" s="9">
        <f t="shared" si="130"/>
        <v>35</v>
      </c>
      <c r="B744" s="1">
        <v>36832</v>
      </c>
      <c r="C744" s="2">
        <v>41.71</v>
      </c>
      <c r="D744" s="4">
        <f t="shared" si="132"/>
        <v>9.1839823901159176E-2</v>
      </c>
      <c r="E744" s="100">
        <f t="shared" si="138"/>
        <v>2.0476486218584551</v>
      </c>
      <c r="F744" s="2"/>
      <c r="G744" s="8">
        <f t="shared" si="139"/>
        <v>0</v>
      </c>
      <c r="H744" s="8">
        <f t="shared" si="139"/>
        <v>0</v>
      </c>
      <c r="I744" s="8">
        <f t="shared" si="139"/>
        <v>0</v>
      </c>
      <c r="J744" s="8">
        <f t="shared" si="139"/>
        <v>0</v>
      </c>
      <c r="K744" s="8">
        <f t="shared" si="139"/>
        <v>0</v>
      </c>
      <c r="L744" s="8">
        <f t="shared" si="139"/>
        <v>8.2899999999999991</v>
      </c>
      <c r="M744" s="8">
        <f t="shared" si="140"/>
        <v>16.71</v>
      </c>
      <c r="N744" s="8">
        <f t="shared" si="139"/>
        <v>11.71</v>
      </c>
      <c r="O744" s="8">
        <f t="shared" si="139"/>
        <v>6.7100000000000009</v>
      </c>
      <c r="P744" s="8">
        <f t="shared" si="139"/>
        <v>1.7100000000000009</v>
      </c>
      <c r="Q744" s="8">
        <f t="shared" si="139"/>
        <v>0</v>
      </c>
      <c r="R744" s="8">
        <f t="shared" si="139"/>
        <v>0</v>
      </c>
      <c r="S744" s="21">
        <f t="shared" si="134"/>
        <v>35</v>
      </c>
      <c r="T744" s="19">
        <f>VLOOKUP($B744,Gas!$B$3:$E$2506,2)</f>
        <v>4.3899999999999997</v>
      </c>
      <c r="U744" s="20">
        <f t="shared" si="135"/>
        <v>9.5011389521640108</v>
      </c>
      <c r="V744" s="5">
        <f>VLOOKUP($B744,Gas!$B$3:$E$2506,4)</f>
        <v>0.34646923808573055</v>
      </c>
    </row>
    <row r="745" spans="1:22" x14ac:dyDescent="0.2">
      <c r="A745" s="9">
        <f t="shared" si="130"/>
        <v>35</v>
      </c>
      <c r="B745" s="1">
        <v>36833</v>
      </c>
      <c r="C745" s="2">
        <v>37.31</v>
      </c>
      <c r="D745" s="4">
        <f t="shared" si="132"/>
        <v>-0.11147952097578731</v>
      </c>
      <c r="E745" s="100">
        <f t="shared" si="138"/>
        <v>2.1044921768825704</v>
      </c>
      <c r="F745" s="2"/>
      <c r="G745" s="8">
        <f t="shared" si="139"/>
        <v>0</v>
      </c>
      <c r="H745" s="8">
        <f t="shared" si="139"/>
        <v>0</v>
      </c>
      <c r="I745" s="8">
        <f t="shared" si="139"/>
        <v>0</v>
      </c>
      <c r="J745" s="8">
        <f t="shared" si="139"/>
        <v>0</v>
      </c>
      <c r="K745" s="8">
        <f t="shared" si="139"/>
        <v>2.6899999999999977</v>
      </c>
      <c r="L745" s="8">
        <f t="shared" si="139"/>
        <v>12.689999999999998</v>
      </c>
      <c r="M745" s="8">
        <f t="shared" si="140"/>
        <v>12.310000000000002</v>
      </c>
      <c r="N745" s="8">
        <f t="shared" si="139"/>
        <v>7.3100000000000023</v>
      </c>
      <c r="O745" s="8">
        <f t="shared" si="139"/>
        <v>2.3100000000000023</v>
      </c>
      <c r="P745" s="8">
        <f t="shared" si="139"/>
        <v>0</v>
      </c>
      <c r="Q745" s="8">
        <f t="shared" si="139"/>
        <v>0</v>
      </c>
      <c r="R745" s="8">
        <f t="shared" si="139"/>
        <v>0</v>
      </c>
      <c r="S745" s="21">
        <f t="shared" si="134"/>
        <v>35</v>
      </c>
      <c r="T745" s="19">
        <f>VLOOKUP($B745,Gas!$B$3:$E$2506,2)</f>
        <v>4.47</v>
      </c>
      <c r="U745" s="20">
        <f t="shared" si="135"/>
        <v>8.3467561521252804</v>
      </c>
      <c r="V745" s="5">
        <f>VLOOKUP($B745,Gas!$B$3:$E$2506,4)</f>
        <v>0.38565253249768094</v>
      </c>
    </row>
    <row r="746" spans="1:22" x14ac:dyDescent="0.2">
      <c r="A746" s="9">
        <f t="shared" si="130"/>
        <v>35</v>
      </c>
      <c r="B746" s="1">
        <v>36836</v>
      </c>
      <c r="C746" s="2">
        <v>36.69</v>
      </c>
      <c r="D746" s="4">
        <f t="shared" si="132"/>
        <v>-1.6757148865875919E-2</v>
      </c>
      <c r="E746" s="100">
        <f t="shared" si="138"/>
        <v>2.0808719386965473</v>
      </c>
      <c r="F746" s="2"/>
      <c r="G746" s="8">
        <f t="shared" si="139"/>
        <v>0</v>
      </c>
      <c r="H746" s="8">
        <f t="shared" si="139"/>
        <v>0</v>
      </c>
      <c r="I746" s="8">
        <f t="shared" si="139"/>
        <v>0</v>
      </c>
      <c r="J746" s="8">
        <f t="shared" si="139"/>
        <v>0</v>
      </c>
      <c r="K746" s="8">
        <f t="shared" si="139"/>
        <v>3.3100000000000023</v>
      </c>
      <c r="L746" s="8">
        <f t="shared" si="139"/>
        <v>13.310000000000002</v>
      </c>
      <c r="M746" s="8">
        <f t="shared" si="140"/>
        <v>11.689999999999998</v>
      </c>
      <c r="N746" s="8">
        <f t="shared" si="139"/>
        <v>6.6899999999999977</v>
      </c>
      <c r="O746" s="8">
        <f t="shared" si="139"/>
        <v>1.6899999999999977</v>
      </c>
      <c r="P746" s="8">
        <f t="shared" si="139"/>
        <v>0</v>
      </c>
      <c r="Q746" s="8">
        <f t="shared" si="139"/>
        <v>0</v>
      </c>
      <c r="R746" s="8">
        <f t="shared" si="139"/>
        <v>0</v>
      </c>
      <c r="S746" s="21">
        <f t="shared" si="134"/>
        <v>35</v>
      </c>
      <c r="T746" s="19">
        <f>VLOOKUP($B746,Gas!$B$3:$E$2506,2)</f>
        <v>4.63</v>
      </c>
      <c r="U746" s="20">
        <f t="shared" si="135"/>
        <v>7.9244060475161984</v>
      </c>
      <c r="V746" s="5">
        <f>VLOOKUP($B746,Gas!$B$3:$E$2506,4)</f>
        <v>0.38849898425827811</v>
      </c>
    </row>
    <row r="747" spans="1:22" x14ac:dyDescent="0.2">
      <c r="A747" s="9">
        <f t="shared" si="130"/>
        <v>35</v>
      </c>
      <c r="B747" s="1">
        <v>36837</v>
      </c>
      <c r="C747" s="2">
        <v>29.5</v>
      </c>
      <c r="D747" s="4">
        <f t="shared" si="132"/>
        <v>-0.2181139750214165</v>
      </c>
      <c r="E747" s="100">
        <f t="shared" si="138"/>
        <v>2.3050658045877315</v>
      </c>
      <c r="F747" s="2"/>
      <c r="G747" s="8">
        <f t="shared" si="139"/>
        <v>0</v>
      </c>
      <c r="H747" s="8">
        <f t="shared" si="139"/>
        <v>0</v>
      </c>
      <c r="I747" s="8">
        <f t="shared" si="139"/>
        <v>0.5</v>
      </c>
      <c r="J747" s="8">
        <f t="shared" si="139"/>
        <v>5.5</v>
      </c>
      <c r="K747" s="8">
        <f t="shared" si="139"/>
        <v>10.5</v>
      </c>
      <c r="L747" s="8">
        <f t="shared" si="139"/>
        <v>20.5</v>
      </c>
      <c r="M747" s="8">
        <f t="shared" si="140"/>
        <v>4.5</v>
      </c>
      <c r="N747" s="8">
        <f t="shared" si="139"/>
        <v>0</v>
      </c>
      <c r="O747" s="8">
        <f t="shared" si="139"/>
        <v>0</v>
      </c>
      <c r="P747" s="8">
        <f t="shared" si="139"/>
        <v>0</v>
      </c>
      <c r="Q747" s="8">
        <f t="shared" si="139"/>
        <v>0</v>
      </c>
      <c r="R747" s="8">
        <f t="shared" si="139"/>
        <v>0</v>
      </c>
      <c r="S747" s="21">
        <f t="shared" si="134"/>
        <v>35</v>
      </c>
      <c r="T747" s="19">
        <f>VLOOKUP($B747,Gas!$B$3:$E$2506,2)</f>
        <v>4.5999999999999996</v>
      </c>
      <c r="U747" s="20">
        <f t="shared" si="135"/>
        <v>6.4130434782608701</v>
      </c>
      <c r="V747" s="5">
        <f>VLOOKUP($B747,Gas!$B$3:$E$2506,4)</f>
        <v>0.35652249916752804</v>
      </c>
    </row>
    <row r="748" spans="1:22" x14ac:dyDescent="0.2">
      <c r="A748" s="9">
        <f t="shared" si="130"/>
        <v>35</v>
      </c>
      <c r="B748" s="1">
        <v>36838</v>
      </c>
      <c r="C748" s="2">
        <v>34.54</v>
      </c>
      <c r="D748" s="4">
        <f t="shared" si="132"/>
        <v>0.15772780937275838</v>
      </c>
      <c r="E748" s="100">
        <f t="shared" si="138"/>
        <v>2.2986753643076496</v>
      </c>
      <c r="F748" s="2"/>
      <c r="G748" s="8">
        <f t="shared" si="139"/>
        <v>0</v>
      </c>
      <c r="H748" s="8">
        <f t="shared" si="139"/>
        <v>0</v>
      </c>
      <c r="I748" s="8">
        <f t="shared" si="139"/>
        <v>0</v>
      </c>
      <c r="J748" s="8">
        <f t="shared" si="139"/>
        <v>0.46000000000000085</v>
      </c>
      <c r="K748" s="8">
        <f t="shared" si="139"/>
        <v>5.4600000000000009</v>
      </c>
      <c r="L748" s="8">
        <f t="shared" si="139"/>
        <v>15.46</v>
      </c>
      <c r="M748" s="8">
        <f t="shared" si="140"/>
        <v>9.5399999999999991</v>
      </c>
      <c r="N748" s="8">
        <f t="shared" si="139"/>
        <v>4.5399999999999991</v>
      </c>
      <c r="O748" s="8">
        <f t="shared" si="139"/>
        <v>0</v>
      </c>
      <c r="P748" s="8">
        <f t="shared" si="139"/>
        <v>0</v>
      </c>
      <c r="Q748" s="8">
        <f t="shared" si="139"/>
        <v>0</v>
      </c>
      <c r="R748" s="8">
        <f t="shared" si="139"/>
        <v>0</v>
      </c>
      <c r="S748" s="21">
        <f t="shared" si="134"/>
        <v>35</v>
      </c>
      <c r="T748" s="19">
        <f>VLOOKUP($B748,Gas!$B$3:$E$2506,2)</f>
        <v>4.6749999999999998</v>
      </c>
      <c r="U748" s="20">
        <f t="shared" si="135"/>
        <v>7.3882352941176475</v>
      </c>
      <c r="V748" s="5">
        <f>VLOOKUP($B748,Gas!$B$3:$E$2506,4)</f>
        <v>0.36574867432930092</v>
      </c>
    </row>
    <row r="749" spans="1:22" x14ac:dyDescent="0.2">
      <c r="A749" s="9">
        <f t="shared" si="130"/>
        <v>35</v>
      </c>
      <c r="B749" s="1">
        <v>36839</v>
      </c>
      <c r="C749" s="2">
        <v>38.75</v>
      </c>
      <c r="D749" s="4">
        <f t="shared" si="132"/>
        <v>0.11501268308082341</v>
      </c>
      <c r="E749" s="100">
        <f t="shared" si="138"/>
        <v>2.4033215081143231</v>
      </c>
      <c r="F749" s="2"/>
      <c r="G749" s="8">
        <f t="shared" si="139"/>
        <v>0</v>
      </c>
      <c r="H749" s="8">
        <f t="shared" si="139"/>
        <v>0</v>
      </c>
      <c r="I749" s="8">
        <f t="shared" si="139"/>
        <v>0</v>
      </c>
      <c r="J749" s="8">
        <f t="shared" si="139"/>
        <v>0</v>
      </c>
      <c r="K749" s="8">
        <f t="shared" si="139"/>
        <v>1.25</v>
      </c>
      <c r="L749" s="8">
        <f t="shared" si="139"/>
        <v>11.25</v>
      </c>
      <c r="M749" s="8">
        <f t="shared" si="140"/>
        <v>13.75</v>
      </c>
      <c r="N749" s="8">
        <f t="shared" si="139"/>
        <v>8.75</v>
      </c>
      <c r="O749" s="8">
        <f t="shared" si="139"/>
        <v>3.75</v>
      </c>
      <c r="P749" s="8">
        <f t="shared" si="139"/>
        <v>0</v>
      </c>
      <c r="Q749" s="8">
        <f t="shared" si="139"/>
        <v>0</v>
      </c>
      <c r="R749" s="8">
        <f t="shared" si="139"/>
        <v>0</v>
      </c>
      <c r="S749" s="21">
        <f t="shared" si="134"/>
        <v>35</v>
      </c>
      <c r="T749" s="19">
        <f>VLOOKUP($B749,Gas!$B$3:$E$2506,2)</f>
        <v>4.92</v>
      </c>
      <c r="U749" s="20">
        <f t="shared" si="135"/>
        <v>7.8760162601626016</v>
      </c>
      <c r="V749" s="5">
        <f>VLOOKUP($B749,Gas!$B$3:$E$2506,4)</f>
        <v>0.4617332935974704</v>
      </c>
    </row>
    <row r="750" spans="1:22" x14ac:dyDescent="0.2">
      <c r="A750" s="9">
        <f t="shared" si="130"/>
        <v>35</v>
      </c>
      <c r="B750" s="1">
        <v>36840</v>
      </c>
      <c r="C750" s="2">
        <v>37.69</v>
      </c>
      <c r="D750" s="4">
        <f t="shared" si="132"/>
        <v>-2.7735948520311998E-2</v>
      </c>
      <c r="E750" s="100">
        <f t="shared" si="138"/>
        <v>1.7744671604925073</v>
      </c>
      <c r="F750" s="2"/>
      <c r="G750" s="8">
        <f t="shared" si="139"/>
        <v>0</v>
      </c>
      <c r="H750" s="8">
        <f t="shared" si="139"/>
        <v>0</v>
      </c>
      <c r="I750" s="8">
        <f t="shared" si="139"/>
        <v>0</v>
      </c>
      <c r="J750" s="8">
        <f t="shared" si="139"/>
        <v>0</v>
      </c>
      <c r="K750" s="8">
        <f t="shared" si="139"/>
        <v>2.3100000000000023</v>
      </c>
      <c r="L750" s="8">
        <f t="shared" si="139"/>
        <v>12.310000000000002</v>
      </c>
      <c r="M750" s="8">
        <f t="shared" si="140"/>
        <v>12.689999999999998</v>
      </c>
      <c r="N750" s="8">
        <f t="shared" si="139"/>
        <v>7.6899999999999977</v>
      </c>
      <c r="O750" s="8">
        <f t="shared" si="139"/>
        <v>2.6899999999999977</v>
      </c>
      <c r="P750" s="8">
        <f t="shared" si="139"/>
        <v>0</v>
      </c>
      <c r="Q750" s="8">
        <f t="shared" si="139"/>
        <v>0</v>
      </c>
      <c r="R750" s="8">
        <f t="shared" si="139"/>
        <v>0</v>
      </c>
      <c r="S750" s="21">
        <f t="shared" si="134"/>
        <v>35</v>
      </c>
      <c r="T750" s="19">
        <f>VLOOKUP($B750,Gas!$B$3:$E$2506,2)</f>
        <v>5.36</v>
      </c>
      <c r="U750" s="20">
        <f t="shared" si="135"/>
        <v>7.031716417910447</v>
      </c>
      <c r="V750" s="5">
        <f>VLOOKUP($B750,Gas!$B$3:$E$2506,4)</f>
        <v>0.65515345426944516</v>
      </c>
    </row>
    <row r="751" spans="1:22" x14ac:dyDescent="0.2">
      <c r="A751" s="9">
        <f t="shared" si="130"/>
        <v>35</v>
      </c>
      <c r="B751" s="1">
        <v>36843</v>
      </c>
      <c r="C751" s="2">
        <v>43.25</v>
      </c>
      <c r="D751" s="4">
        <f t="shared" si="132"/>
        <v>0.13760242609884429</v>
      </c>
      <c r="E751" s="100">
        <f t="shared" si="138"/>
        <v>1.8819974237334156</v>
      </c>
      <c r="F751" s="2"/>
      <c r="G751" s="8">
        <f t="shared" si="139"/>
        <v>0</v>
      </c>
      <c r="H751" s="8">
        <f t="shared" si="139"/>
        <v>0</v>
      </c>
      <c r="I751" s="8">
        <f t="shared" si="139"/>
        <v>0</v>
      </c>
      <c r="J751" s="8">
        <f t="shared" si="139"/>
        <v>0</v>
      </c>
      <c r="K751" s="8">
        <f t="shared" si="139"/>
        <v>0</v>
      </c>
      <c r="L751" s="8">
        <f t="shared" si="139"/>
        <v>6.75</v>
      </c>
      <c r="M751" s="8">
        <f t="shared" si="140"/>
        <v>18.25</v>
      </c>
      <c r="N751" s="8">
        <f t="shared" si="139"/>
        <v>13.25</v>
      </c>
      <c r="O751" s="8">
        <f t="shared" si="139"/>
        <v>8.25</v>
      </c>
      <c r="P751" s="8">
        <f t="shared" si="139"/>
        <v>3.25</v>
      </c>
      <c r="Q751" s="8">
        <f t="shared" si="139"/>
        <v>0</v>
      </c>
      <c r="R751" s="8">
        <f t="shared" si="139"/>
        <v>0</v>
      </c>
      <c r="S751" s="21">
        <f t="shared" si="134"/>
        <v>35</v>
      </c>
      <c r="T751" s="19">
        <f>VLOOKUP($B751,Gas!$B$3:$E$2506,2)</f>
        <v>5.2450000000000001</v>
      </c>
      <c r="U751" s="20">
        <f t="shared" si="135"/>
        <v>8.245948522402287</v>
      </c>
      <c r="V751" s="5">
        <f>VLOOKUP($B751,Gas!$B$3:$E$2506,4)</f>
        <v>0.61745223595008425</v>
      </c>
    </row>
    <row r="752" spans="1:22" x14ac:dyDescent="0.2">
      <c r="A752" s="9">
        <f t="shared" si="130"/>
        <v>35</v>
      </c>
      <c r="B752" s="1">
        <v>36844</v>
      </c>
      <c r="C752" s="2">
        <v>41.68</v>
      </c>
      <c r="D752" s="4">
        <f t="shared" si="132"/>
        <v>-3.6975835932776889E-2</v>
      </c>
      <c r="E752" s="100">
        <f t="shared" si="138"/>
        <v>1.9044202263304595</v>
      </c>
      <c r="F752" s="2"/>
      <c r="G752" s="8">
        <f t="shared" si="139"/>
        <v>0</v>
      </c>
      <c r="H752" s="8">
        <f t="shared" si="139"/>
        <v>0</v>
      </c>
      <c r="I752" s="8">
        <f t="shared" si="139"/>
        <v>0</v>
      </c>
      <c r="J752" s="8">
        <f t="shared" si="139"/>
        <v>0</v>
      </c>
      <c r="K752" s="8">
        <f t="shared" si="139"/>
        <v>0</v>
      </c>
      <c r="L752" s="8">
        <f t="shared" si="139"/>
        <v>8.32</v>
      </c>
      <c r="M752" s="8">
        <f t="shared" si="140"/>
        <v>16.68</v>
      </c>
      <c r="N752" s="8">
        <f t="shared" si="139"/>
        <v>11.68</v>
      </c>
      <c r="O752" s="8">
        <f t="shared" si="139"/>
        <v>6.68</v>
      </c>
      <c r="P752" s="8">
        <f t="shared" si="139"/>
        <v>1.6799999999999997</v>
      </c>
      <c r="Q752" s="8">
        <f t="shared" si="139"/>
        <v>0</v>
      </c>
      <c r="R752" s="8">
        <f t="shared" si="139"/>
        <v>0</v>
      </c>
      <c r="S752" s="21">
        <f t="shared" si="134"/>
        <v>35</v>
      </c>
      <c r="T752" s="19">
        <f>VLOOKUP($B752,Gas!$B$3:$E$2506,2)</f>
        <v>5.5949999999999998</v>
      </c>
      <c r="U752" s="20">
        <f t="shared" si="135"/>
        <v>7.4495084897229669</v>
      </c>
      <c r="V752" s="5">
        <f>VLOOKUP($B752,Gas!$B$3:$E$2506,4)</f>
        <v>0.67723226027262795</v>
      </c>
    </row>
    <row r="753" spans="1:22" x14ac:dyDescent="0.2">
      <c r="A753" s="9">
        <f t="shared" si="130"/>
        <v>35</v>
      </c>
      <c r="B753" s="1">
        <v>36845</v>
      </c>
      <c r="C753" s="2">
        <v>36.14</v>
      </c>
      <c r="D753" s="4">
        <f t="shared" si="132"/>
        <v>-0.142621112281029</v>
      </c>
      <c r="E753" s="100">
        <f t="shared" si="138"/>
        <v>2.0273764895692579</v>
      </c>
      <c r="F753" s="2"/>
      <c r="G753" s="8">
        <f t="shared" si="139"/>
        <v>0</v>
      </c>
      <c r="H753" s="8">
        <f t="shared" si="139"/>
        <v>0</v>
      </c>
      <c r="I753" s="8">
        <f t="shared" si="139"/>
        <v>0</v>
      </c>
      <c r="J753" s="8">
        <f t="shared" si="139"/>
        <v>0</v>
      </c>
      <c r="K753" s="8">
        <f t="shared" si="139"/>
        <v>3.8599999999999994</v>
      </c>
      <c r="L753" s="8">
        <f t="shared" si="139"/>
        <v>13.86</v>
      </c>
      <c r="M753" s="8">
        <f t="shared" si="140"/>
        <v>11.14</v>
      </c>
      <c r="N753" s="8">
        <f t="shared" si="139"/>
        <v>6.1400000000000006</v>
      </c>
      <c r="O753" s="8">
        <f t="shared" si="139"/>
        <v>1.1400000000000006</v>
      </c>
      <c r="P753" s="8">
        <f t="shared" si="139"/>
        <v>0</v>
      </c>
      <c r="Q753" s="8">
        <f t="shared" si="139"/>
        <v>0</v>
      </c>
      <c r="R753" s="8">
        <f t="shared" si="139"/>
        <v>0</v>
      </c>
      <c r="S753" s="21">
        <f t="shared" si="134"/>
        <v>35</v>
      </c>
      <c r="T753" s="19">
        <f>VLOOKUP($B753,Gas!$B$3:$E$2506,2)</f>
        <v>5.7949999999999999</v>
      </c>
      <c r="U753" s="20">
        <f t="shared" si="135"/>
        <v>6.2364106988783439</v>
      </c>
      <c r="V753" s="5">
        <f>VLOOKUP($B753,Gas!$B$3:$E$2506,4)</f>
        <v>0.67062377228176084</v>
      </c>
    </row>
    <row r="754" spans="1:22" x14ac:dyDescent="0.2">
      <c r="A754" s="9">
        <f t="shared" si="130"/>
        <v>35</v>
      </c>
      <c r="B754" s="1">
        <v>36846</v>
      </c>
      <c r="C754" s="2">
        <v>48.28</v>
      </c>
      <c r="D754" s="4">
        <f t="shared" si="132"/>
        <v>0.2896171110652484</v>
      </c>
      <c r="E754" s="100">
        <f t="shared" si="138"/>
        <v>2.48069359364899</v>
      </c>
      <c r="F754" s="2"/>
      <c r="G754" s="8">
        <f t="shared" si="139"/>
        <v>0</v>
      </c>
      <c r="H754" s="8">
        <f t="shared" si="139"/>
        <v>0</v>
      </c>
      <c r="I754" s="8">
        <f t="shared" si="139"/>
        <v>0</v>
      </c>
      <c r="J754" s="8">
        <f t="shared" si="139"/>
        <v>0</v>
      </c>
      <c r="K754" s="8">
        <f t="shared" si="139"/>
        <v>0</v>
      </c>
      <c r="L754" s="8">
        <f t="shared" si="139"/>
        <v>1.7199999999999989</v>
      </c>
      <c r="M754" s="8">
        <f t="shared" si="140"/>
        <v>23.28</v>
      </c>
      <c r="N754" s="8">
        <f t="shared" si="139"/>
        <v>18.28</v>
      </c>
      <c r="O754" s="8">
        <f t="shared" si="139"/>
        <v>13.280000000000001</v>
      </c>
      <c r="P754" s="8">
        <f t="shared" si="139"/>
        <v>8.2800000000000011</v>
      </c>
      <c r="Q754" s="8">
        <f t="shared" si="139"/>
        <v>0</v>
      </c>
      <c r="R754" s="8">
        <f t="shared" si="139"/>
        <v>0</v>
      </c>
      <c r="S754" s="21">
        <f t="shared" si="134"/>
        <v>35</v>
      </c>
      <c r="T754" s="19">
        <f>VLOOKUP($B754,Gas!$B$3:$E$2506,2)</f>
        <v>5.94</v>
      </c>
      <c r="U754" s="20">
        <f t="shared" si="135"/>
        <v>8.127946127946128</v>
      </c>
      <c r="V754" s="5">
        <f>VLOOKUP($B754,Gas!$B$3:$E$2506,4)</f>
        <v>0.65348241789074835</v>
      </c>
    </row>
    <row r="755" spans="1:22" x14ac:dyDescent="0.2">
      <c r="A755" s="9">
        <f t="shared" si="130"/>
        <v>35</v>
      </c>
      <c r="B755" s="1">
        <v>36847</v>
      </c>
      <c r="C755" s="2">
        <v>43.67</v>
      </c>
      <c r="D755" s="4">
        <f t="shared" si="132"/>
        <v>-0.1003560287318612</v>
      </c>
      <c r="E755" s="100">
        <f t="shared" si="138"/>
        <v>2.4655634921771115</v>
      </c>
      <c r="F755" s="2"/>
      <c r="G755" s="8">
        <f t="shared" si="139"/>
        <v>0</v>
      </c>
      <c r="H755" s="8">
        <f t="shared" si="139"/>
        <v>0</v>
      </c>
      <c r="I755" s="8">
        <f t="shared" si="139"/>
        <v>0</v>
      </c>
      <c r="J755" s="8">
        <f t="shared" si="139"/>
        <v>0</v>
      </c>
      <c r="K755" s="8">
        <f t="shared" si="139"/>
        <v>0</v>
      </c>
      <c r="L755" s="8">
        <f t="shared" si="139"/>
        <v>6.3299999999999983</v>
      </c>
      <c r="M755" s="8">
        <f t="shared" si="140"/>
        <v>18.670000000000002</v>
      </c>
      <c r="N755" s="8">
        <f t="shared" si="139"/>
        <v>13.670000000000002</v>
      </c>
      <c r="O755" s="8">
        <f t="shared" si="139"/>
        <v>8.6700000000000017</v>
      </c>
      <c r="P755" s="8">
        <f t="shared" si="139"/>
        <v>3.6700000000000017</v>
      </c>
      <c r="Q755" s="8">
        <f t="shared" si="139"/>
        <v>0</v>
      </c>
      <c r="R755" s="8">
        <f t="shared" si="139"/>
        <v>0</v>
      </c>
      <c r="S755" s="21">
        <f t="shared" si="134"/>
        <v>35</v>
      </c>
      <c r="T755" s="19">
        <f>VLOOKUP($B755,Gas!$B$3:$E$2506,2)</f>
        <v>5.88</v>
      </c>
      <c r="U755" s="20">
        <f t="shared" si="135"/>
        <v>7.4268707482993204</v>
      </c>
      <c r="V755" s="5">
        <f>VLOOKUP($B755,Gas!$B$3:$E$2506,4)</f>
        <v>0.66093225597206828</v>
      </c>
    </row>
    <row r="756" spans="1:22" x14ac:dyDescent="0.2">
      <c r="A756" s="9">
        <f t="shared" si="130"/>
        <v>35</v>
      </c>
      <c r="B756" s="1">
        <v>36850</v>
      </c>
      <c r="C756" s="2">
        <v>47.07</v>
      </c>
      <c r="D756" s="4">
        <f t="shared" si="132"/>
        <v>7.4974487915581353E-2</v>
      </c>
      <c r="E756" s="100">
        <f t="shared" si="138"/>
        <v>2.474622928291089</v>
      </c>
      <c r="F756" s="2"/>
      <c r="G756" s="8">
        <f t="shared" si="139"/>
        <v>0</v>
      </c>
      <c r="H756" s="8">
        <f t="shared" si="139"/>
        <v>0</v>
      </c>
      <c r="I756" s="8">
        <f t="shared" si="139"/>
        <v>0</v>
      </c>
      <c r="J756" s="8">
        <f t="shared" si="139"/>
        <v>0</v>
      </c>
      <c r="K756" s="8">
        <f t="shared" si="139"/>
        <v>0</v>
      </c>
      <c r="L756" s="8">
        <f t="shared" si="139"/>
        <v>2.9299999999999997</v>
      </c>
      <c r="M756" s="8">
        <f t="shared" si="140"/>
        <v>22.07</v>
      </c>
      <c r="N756" s="8">
        <f t="shared" ref="G756:R762" si="141">IF(N$1="P",MAX(0,N$2-$C756),IF(N$1="C",MAX(0,$C756-N$2)))</f>
        <v>17.07</v>
      </c>
      <c r="O756" s="8">
        <f t="shared" si="141"/>
        <v>12.07</v>
      </c>
      <c r="P756" s="8">
        <f t="shared" si="141"/>
        <v>7.07</v>
      </c>
      <c r="Q756" s="8">
        <f t="shared" si="141"/>
        <v>0</v>
      </c>
      <c r="R756" s="8">
        <f t="shared" si="141"/>
        <v>0</v>
      </c>
      <c r="S756" s="21">
        <f t="shared" si="134"/>
        <v>35</v>
      </c>
      <c r="T756" s="19">
        <f>VLOOKUP($B756,Gas!$B$3:$E$2506,2)</f>
        <v>5.6349999999999998</v>
      </c>
      <c r="U756" s="20">
        <f t="shared" si="135"/>
        <v>8.3531499556344286</v>
      </c>
      <c r="V756" s="5">
        <f>VLOOKUP($B756,Gas!$B$3:$E$2506,4)</f>
        <v>0.57497556684099249</v>
      </c>
    </row>
    <row r="757" spans="1:22" x14ac:dyDescent="0.2">
      <c r="A757" s="9">
        <f t="shared" si="130"/>
        <v>35</v>
      </c>
      <c r="B757" s="1">
        <v>36851</v>
      </c>
      <c r="C757" s="2">
        <v>64.92</v>
      </c>
      <c r="D757" s="4">
        <f t="shared" si="132"/>
        <v>0.32151988723333952</v>
      </c>
      <c r="E757" s="100">
        <f t="shared" si="138"/>
        <v>2.473460244130087</v>
      </c>
      <c r="F757" s="2"/>
      <c r="G757" s="8">
        <f t="shared" si="141"/>
        <v>0</v>
      </c>
      <c r="H757" s="8">
        <f t="shared" si="141"/>
        <v>0</v>
      </c>
      <c r="I757" s="8">
        <f t="shared" si="141"/>
        <v>0</v>
      </c>
      <c r="J757" s="8">
        <f t="shared" si="141"/>
        <v>0</v>
      </c>
      <c r="K757" s="8">
        <f t="shared" si="141"/>
        <v>0</v>
      </c>
      <c r="L757" s="8">
        <f t="shared" si="141"/>
        <v>0</v>
      </c>
      <c r="M757" s="8">
        <f t="shared" si="140"/>
        <v>39.92</v>
      </c>
      <c r="N757" s="8">
        <f t="shared" si="141"/>
        <v>34.92</v>
      </c>
      <c r="O757" s="8">
        <f t="shared" si="141"/>
        <v>29.92</v>
      </c>
      <c r="P757" s="8">
        <f t="shared" si="141"/>
        <v>24.92</v>
      </c>
      <c r="Q757" s="8">
        <f t="shared" si="141"/>
        <v>14.920000000000002</v>
      </c>
      <c r="R757" s="8">
        <f t="shared" si="141"/>
        <v>0</v>
      </c>
      <c r="S757" s="21">
        <f t="shared" si="134"/>
        <v>35</v>
      </c>
      <c r="T757" s="19">
        <f>VLOOKUP($B757,Gas!$B$3:$E$2506,2)</f>
        <v>6.2350000000000003</v>
      </c>
      <c r="U757" s="20">
        <f t="shared" si="135"/>
        <v>10.412189254210103</v>
      </c>
      <c r="V757" s="5">
        <f>VLOOKUP($B757,Gas!$B$3:$E$2506,4)</f>
        <v>0.78461687071081354</v>
      </c>
    </row>
    <row r="758" spans="1:22" x14ac:dyDescent="0.2">
      <c r="A758" s="9">
        <f t="shared" si="130"/>
        <v>35</v>
      </c>
      <c r="B758" s="1">
        <v>36852</v>
      </c>
      <c r="C758" s="2">
        <v>64.34</v>
      </c>
      <c r="D758" s="4">
        <f t="shared" si="132"/>
        <v>-8.9742208355101018E-3</v>
      </c>
      <c r="E758" s="100">
        <f t="shared" si="138"/>
        <v>2.4662695643677224</v>
      </c>
      <c r="F758" s="2"/>
      <c r="G758" s="8">
        <f t="shared" si="141"/>
        <v>0</v>
      </c>
      <c r="H758" s="8">
        <f t="shared" si="141"/>
        <v>0</v>
      </c>
      <c r="I758" s="8">
        <f t="shared" si="141"/>
        <v>0</v>
      </c>
      <c r="J758" s="8">
        <f t="shared" si="141"/>
        <v>0</v>
      </c>
      <c r="K758" s="8">
        <f t="shared" si="141"/>
        <v>0</v>
      </c>
      <c r="L758" s="8">
        <f t="shared" si="141"/>
        <v>0</v>
      </c>
      <c r="M758" s="8">
        <f t="shared" si="140"/>
        <v>39.340000000000003</v>
      </c>
      <c r="N758" s="8">
        <f t="shared" si="141"/>
        <v>34.340000000000003</v>
      </c>
      <c r="O758" s="8">
        <f t="shared" si="141"/>
        <v>29.340000000000003</v>
      </c>
      <c r="P758" s="8">
        <f t="shared" si="141"/>
        <v>24.340000000000003</v>
      </c>
      <c r="Q758" s="8">
        <f t="shared" si="141"/>
        <v>14.340000000000003</v>
      </c>
      <c r="R758" s="8">
        <f t="shared" si="141"/>
        <v>0</v>
      </c>
      <c r="S758" s="21">
        <f t="shared" si="134"/>
        <v>35</v>
      </c>
      <c r="T758" s="19">
        <f>VLOOKUP($B758,Gas!$B$3:$E$2506,2)</f>
        <v>6.34</v>
      </c>
      <c r="U758" s="20">
        <f t="shared" si="135"/>
        <v>10.148264984227129</v>
      </c>
      <c r="V758" s="5">
        <f>VLOOKUP($B758,Gas!$B$3:$E$2506,4)</f>
        <v>0.77613295670722571</v>
      </c>
    </row>
    <row r="759" spans="1:22" x14ac:dyDescent="0.2">
      <c r="A759" s="9">
        <f t="shared" si="130"/>
        <v>35</v>
      </c>
      <c r="B759" s="1">
        <v>36857</v>
      </c>
      <c r="C759" s="2">
        <v>33.770000000000003</v>
      </c>
      <c r="D759" s="4">
        <f t="shared" si="132"/>
        <v>-0.64460868741340405</v>
      </c>
      <c r="E759" s="100">
        <f t="shared" si="138"/>
        <v>4.2754661806364069</v>
      </c>
      <c r="F759" s="2"/>
      <c r="G759" s="8">
        <f t="shared" si="141"/>
        <v>0</v>
      </c>
      <c r="H759" s="8">
        <f t="shared" si="141"/>
        <v>0</v>
      </c>
      <c r="I759" s="8">
        <f t="shared" si="141"/>
        <v>0</v>
      </c>
      <c r="J759" s="8">
        <f t="shared" si="141"/>
        <v>1.2299999999999969</v>
      </c>
      <c r="K759" s="8">
        <f t="shared" si="141"/>
        <v>6.2299999999999969</v>
      </c>
      <c r="L759" s="8">
        <f t="shared" si="141"/>
        <v>16.229999999999997</v>
      </c>
      <c r="M759" s="8">
        <f t="shared" si="140"/>
        <v>8.7700000000000031</v>
      </c>
      <c r="N759" s="8">
        <f t="shared" si="141"/>
        <v>3.7700000000000031</v>
      </c>
      <c r="O759" s="8">
        <f t="shared" si="141"/>
        <v>0</v>
      </c>
      <c r="P759" s="8">
        <f t="shared" si="141"/>
        <v>0</v>
      </c>
      <c r="Q759" s="8">
        <f t="shared" si="141"/>
        <v>0</v>
      </c>
      <c r="R759" s="8">
        <f t="shared" si="141"/>
        <v>0</v>
      </c>
      <c r="S759" s="21">
        <f t="shared" si="134"/>
        <v>35</v>
      </c>
      <c r="T759" s="19">
        <f>VLOOKUP($B759,Gas!$B$3:$E$2506,2)</f>
        <v>6.3150000000000004</v>
      </c>
      <c r="U759" s="20">
        <f t="shared" si="135"/>
        <v>5.3475851148060176</v>
      </c>
      <c r="V759" s="5">
        <f>VLOOKUP($B759,Gas!$B$3:$E$2506,4)</f>
        <v>0.69277675255752469</v>
      </c>
    </row>
    <row r="760" spans="1:22" x14ac:dyDescent="0.2">
      <c r="A760" s="9">
        <f t="shared" si="130"/>
        <v>35</v>
      </c>
      <c r="B760" s="1">
        <v>36858</v>
      </c>
      <c r="C760" s="2">
        <v>35.11</v>
      </c>
      <c r="D760" s="4">
        <f t="shared" si="132"/>
        <v>3.8913155782864368E-2</v>
      </c>
      <c r="E760" s="100">
        <f t="shared" si="138"/>
        <v>4.2823940643835572</v>
      </c>
      <c r="F760" s="2"/>
      <c r="G760" s="8">
        <f t="shared" si="141"/>
        <v>0</v>
      </c>
      <c r="H760" s="8">
        <f t="shared" si="141"/>
        <v>0</v>
      </c>
      <c r="I760" s="8">
        <f t="shared" si="141"/>
        <v>0</v>
      </c>
      <c r="J760" s="8">
        <f t="shared" si="141"/>
        <v>0</v>
      </c>
      <c r="K760" s="8">
        <f t="shared" si="141"/>
        <v>4.8900000000000006</v>
      </c>
      <c r="L760" s="8">
        <f t="shared" si="141"/>
        <v>14.89</v>
      </c>
      <c r="M760" s="8">
        <f t="shared" si="140"/>
        <v>10.11</v>
      </c>
      <c r="N760" s="8">
        <f t="shared" si="141"/>
        <v>5.1099999999999994</v>
      </c>
      <c r="O760" s="8">
        <f t="shared" si="141"/>
        <v>0.10999999999999943</v>
      </c>
      <c r="P760" s="8">
        <f t="shared" si="141"/>
        <v>0</v>
      </c>
      <c r="Q760" s="8">
        <f t="shared" si="141"/>
        <v>0</v>
      </c>
      <c r="R760" s="8">
        <f t="shared" si="141"/>
        <v>0</v>
      </c>
      <c r="S760" s="21">
        <f t="shared" si="134"/>
        <v>35</v>
      </c>
      <c r="T760" s="19">
        <f>VLOOKUP($B760,Gas!$B$3:$E$2506,2)</f>
        <v>6.2450000000000001</v>
      </c>
      <c r="U760" s="20">
        <f t="shared" si="135"/>
        <v>5.6220976781425138</v>
      </c>
      <c r="V760" s="5">
        <f>VLOOKUP($B760,Gas!$B$3:$E$2506,4)</f>
        <v>0.62396519069934409</v>
      </c>
    </row>
    <row r="761" spans="1:22" x14ac:dyDescent="0.2">
      <c r="A761" s="9">
        <f t="shared" si="130"/>
        <v>35</v>
      </c>
      <c r="B761" s="1">
        <v>36859</v>
      </c>
      <c r="C761" s="2">
        <v>49.08</v>
      </c>
      <c r="D761" s="4">
        <f t="shared" si="132"/>
        <v>0.33496562966236976</v>
      </c>
      <c r="E761" s="100">
        <f t="shared" si="138"/>
        <v>4.5715656248752135</v>
      </c>
      <c r="F761" s="2"/>
      <c r="G761" s="8">
        <f t="shared" si="141"/>
        <v>0</v>
      </c>
      <c r="H761" s="8">
        <f t="shared" si="141"/>
        <v>0</v>
      </c>
      <c r="I761" s="8">
        <f t="shared" si="141"/>
        <v>0</v>
      </c>
      <c r="J761" s="8">
        <f t="shared" si="141"/>
        <v>0</v>
      </c>
      <c r="K761" s="8">
        <f t="shared" si="141"/>
        <v>0</v>
      </c>
      <c r="L761" s="8">
        <f t="shared" si="141"/>
        <v>0.92000000000000171</v>
      </c>
      <c r="M761" s="8">
        <f t="shared" si="140"/>
        <v>24.08</v>
      </c>
      <c r="N761" s="8">
        <f t="shared" si="141"/>
        <v>19.079999999999998</v>
      </c>
      <c r="O761" s="8">
        <f t="shared" si="141"/>
        <v>14.079999999999998</v>
      </c>
      <c r="P761" s="8">
        <f t="shared" si="141"/>
        <v>9.0799999999999983</v>
      </c>
      <c r="Q761" s="8">
        <f t="shared" si="141"/>
        <v>0</v>
      </c>
      <c r="R761" s="8">
        <f t="shared" si="141"/>
        <v>0</v>
      </c>
      <c r="S761" s="21">
        <f t="shared" si="134"/>
        <v>35</v>
      </c>
      <c r="T761" s="19">
        <f>VLOOKUP($B761,Gas!$B$3:$E$2506,2)</f>
        <v>5.9249999999999998</v>
      </c>
      <c r="U761" s="20">
        <f t="shared" si="135"/>
        <v>8.2835443037974681</v>
      </c>
      <c r="V761" s="5">
        <f>VLOOKUP($B761,Gas!$B$3:$E$2506,4)</f>
        <v>0.73087184501286107</v>
      </c>
    </row>
    <row r="762" spans="1:22" x14ac:dyDescent="0.2">
      <c r="A762" s="9">
        <f t="shared" si="130"/>
        <v>35</v>
      </c>
      <c r="B762" s="1">
        <v>36860</v>
      </c>
      <c r="C762" s="2">
        <v>47.79</v>
      </c>
      <c r="D762" s="4">
        <f t="shared" si="132"/>
        <v>-2.6635207252643837E-2</v>
      </c>
      <c r="E762" s="100">
        <f t="shared" si="138"/>
        <v>4.568739331474692</v>
      </c>
      <c r="F762" s="2"/>
      <c r="G762" s="8">
        <f t="shared" si="141"/>
        <v>0</v>
      </c>
      <c r="H762" s="8">
        <f t="shared" si="141"/>
        <v>0</v>
      </c>
      <c r="I762" s="8">
        <f t="shared" si="141"/>
        <v>0</v>
      </c>
      <c r="J762" s="8">
        <f t="shared" si="141"/>
        <v>0</v>
      </c>
      <c r="K762" s="8">
        <f t="shared" si="141"/>
        <v>0</v>
      </c>
      <c r="L762" s="8">
        <f t="shared" si="141"/>
        <v>2.2100000000000009</v>
      </c>
      <c r="M762" s="8">
        <f t="shared" si="140"/>
        <v>22.79</v>
      </c>
      <c r="N762" s="8">
        <f t="shared" si="141"/>
        <v>17.79</v>
      </c>
      <c r="O762" s="8">
        <f t="shared" si="141"/>
        <v>12.79</v>
      </c>
      <c r="P762" s="8">
        <f t="shared" si="141"/>
        <v>7.7899999999999991</v>
      </c>
      <c r="Q762" s="8">
        <f t="shared" si="141"/>
        <v>0</v>
      </c>
      <c r="R762" s="8">
        <f t="shared" si="141"/>
        <v>0</v>
      </c>
      <c r="S762" s="21">
        <f t="shared" si="134"/>
        <v>35</v>
      </c>
      <c r="T762" s="19">
        <f>VLOOKUP($B762,Gas!$B$3:$E$2506,2)</f>
        <v>5.95</v>
      </c>
      <c r="U762" s="20">
        <f t="shared" si="135"/>
        <v>8.0319327731092436</v>
      </c>
      <c r="V762" s="5">
        <f>VLOOKUP($B762,Gas!$B$3:$E$2506,4)</f>
        <v>0.73014168079587838</v>
      </c>
    </row>
    <row r="763" spans="1:22" x14ac:dyDescent="0.2">
      <c r="A763" s="9">
        <f t="shared" si="130"/>
        <v>36</v>
      </c>
      <c r="B763" s="1">
        <v>36861</v>
      </c>
      <c r="C763" s="2">
        <v>45.13</v>
      </c>
      <c r="D763" s="4">
        <f t="shared" ref="D763:D772" si="142">LN(C763/C762)</f>
        <v>-5.7269198751156977E-2</v>
      </c>
      <c r="E763" s="100">
        <f t="shared" si="138"/>
        <v>4.5071455247470462</v>
      </c>
      <c r="F763" s="2"/>
      <c r="G763" s="8">
        <f t="shared" ref="G763:R770" si="143">IF(G$1="P",MAX(0,G$2-$C763),IF(G$1="C",MAX(0,$C763-G$2)))</f>
        <v>0</v>
      </c>
      <c r="H763" s="8">
        <f t="shared" si="143"/>
        <v>0</v>
      </c>
      <c r="I763" s="8">
        <f t="shared" si="143"/>
        <v>0</v>
      </c>
      <c r="J763" s="8">
        <f t="shared" si="143"/>
        <v>0</v>
      </c>
      <c r="K763" s="8">
        <f t="shared" si="143"/>
        <v>0</v>
      </c>
      <c r="L763" s="8">
        <f t="shared" si="143"/>
        <v>4.8699999999999974</v>
      </c>
      <c r="M763" s="8">
        <f t="shared" si="140"/>
        <v>20.130000000000003</v>
      </c>
      <c r="N763" s="8">
        <f t="shared" si="143"/>
        <v>15.130000000000003</v>
      </c>
      <c r="O763" s="8">
        <f t="shared" si="143"/>
        <v>10.130000000000003</v>
      </c>
      <c r="P763" s="8">
        <f t="shared" si="143"/>
        <v>5.1300000000000026</v>
      </c>
      <c r="Q763" s="8">
        <f t="shared" si="143"/>
        <v>0</v>
      </c>
      <c r="R763" s="8">
        <f t="shared" si="143"/>
        <v>0</v>
      </c>
      <c r="S763" s="21">
        <f t="shared" si="134"/>
        <v>36</v>
      </c>
      <c r="T763" s="19">
        <f>VLOOKUP($B763,Gas!$B$3:$E$2506,2)</f>
        <v>6.31</v>
      </c>
      <c r="U763" s="20">
        <f t="shared" si="135"/>
        <v>7.1521394611727427</v>
      </c>
      <c r="V763" s="5">
        <f>VLOOKUP($B763,Gas!$B$3:$E$2506,4)</f>
        <v>0.51892678893568445</v>
      </c>
    </row>
    <row r="764" spans="1:22" x14ac:dyDescent="0.2">
      <c r="A764" s="9">
        <f t="shared" si="130"/>
        <v>36</v>
      </c>
      <c r="B764" s="1">
        <v>36864</v>
      </c>
      <c r="C764" s="2">
        <v>49.8</v>
      </c>
      <c r="D764" s="4">
        <f t="shared" si="142"/>
        <v>9.8467770191697362E-2</v>
      </c>
      <c r="E764" s="100">
        <f t="shared" si="138"/>
        <v>4.2881414635683388</v>
      </c>
      <c r="F764" s="2"/>
      <c r="G764" s="8">
        <f t="shared" si="143"/>
        <v>0</v>
      </c>
      <c r="H764" s="8">
        <f t="shared" si="143"/>
        <v>0</v>
      </c>
      <c r="I764" s="8">
        <f t="shared" si="143"/>
        <v>0</v>
      </c>
      <c r="J764" s="8">
        <f t="shared" si="143"/>
        <v>0</v>
      </c>
      <c r="K764" s="8">
        <f t="shared" si="143"/>
        <v>0</v>
      </c>
      <c r="L764" s="8">
        <f t="shared" si="143"/>
        <v>0.20000000000000284</v>
      </c>
      <c r="M764" s="8">
        <f t="shared" si="140"/>
        <v>24.799999999999997</v>
      </c>
      <c r="N764" s="8">
        <f t="shared" si="143"/>
        <v>19.799999999999997</v>
      </c>
      <c r="O764" s="8">
        <f t="shared" si="143"/>
        <v>14.799999999999997</v>
      </c>
      <c r="P764" s="8">
        <f t="shared" si="143"/>
        <v>9.7999999999999972</v>
      </c>
      <c r="Q764" s="8">
        <f t="shared" si="143"/>
        <v>0</v>
      </c>
      <c r="R764" s="8">
        <f t="shared" si="143"/>
        <v>0</v>
      </c>
      <c r="S764" s="21">
        <f t="shared" si="134"/>
        <v>36</v>
      </c>
      <c r="T764" s="19">
        <f>VLOOKUP($B764,Gas!$B$3:$E$2506,2)</f>
        <v>6.5949999999999998</v>
      </c>
      <c r="U764" s="20">
        <f t="shared" si="135"/>
        <v>7.5511751326762697</v>
      </c>
      <c r="V764" s="5">
        <f>VLOOKUP($B764,Gas!$B$3:$E$2506,4)</f>
        <v>0.5739625627612015</v>
      </c>
    </row>
    <row r="765" spans="1:22" x14ac:dyDescent="0.2">
      <c r="A765" s="9">
        <f t="shared" si="130"/>
        <v>36</v>
      </c>
      <c r="B765" s="1">
        <v>36865</v>
      </c>
      <c r="C765" s="2">
        <v>71.44</v>
      </c>
      <c r="D765" s="4">
        <f t="shared" si="142"/>
        <v>0.36084295253763632</v>
      </c>
      <c r="E765" s="100">
        <f t="shared" si="138"/>
        <v>4.5885736778508326</v>
      </c>
      <c r="F765" s="2"/>
      <c r="G765" s="8">
        <f t="shared" si="143"/>
        <v>0</v>
      </c>
      <c r="H765" s="8">
        <f t="shared" si="143"/>
        <v>0</v>
      </c>
      <c r="I765" s="8">
        <f t="shared" si="143"/>
        <v>0</v>
      </c>
      <c r="J765" s="8">
        <f t="shared" si="143"/>
        <v>0</v>
      </c>
      <c r="K765" s="8">
        <f t="shared" si="143"/>
        <v>0</v>
      </c>
      <c r="L765" s="8">
        <f t="shared" si="143"/>
        <v>0</v>
      </c>
      <c r="M765" s="8">
        <f t="shared" si="140"/>
        <v>46.44</v>
      </c>
      <c r="N765" s="8">
        <f t="shared" si="143"/>
        <v>41.44</v>
      </c>
      <c r="O765" s="8">
        <f t="shared" si="143"/>
        <v>36.44</v>
      </c>
      <c r="P765" s="8">
        <f t="shared" si="143"/>
        <v>31.439999999999998</v>
      </c>
      <c r="Q765" s="8">
        <f t="shared" si="143"/>
        <v>21.439999999999998</v>
      </c>
      <c r="R765" s="8">
        <f t="shared" si="143"/>
        <v>0</v>
      </c>
      <c r="S765" s="21">
        <f t="shared" si="134"/>
        <v>36</v>
      </c>
      <c r="T765" s="19">
        <f>VLOOKUP($B765,Gas!$B$3:$E$2506,2)</f>
        <v>7.4850000000000003</v>
      </c>
      <c r="U765" s="20">
        <f t="shared" si="135"/>
        <v>9.5444221776887108</v>
      </c>
      <c r="V765" s="5">
        <f>VLOOKUP($B765,Gas!$B$3:$E$2506,4)</f>
        <v>0.93262726952741126</v>
      </c>
    </row>
    <row r="766" spans="1:22" x14ac:dyDescent="0.2">
      <c r="A766" s="9">
        <f t="shared" si="130"/>
        <v>36</v>
      </c>
      <c r="B766" s="1">
        <v>36866</v>
      </c>
      <c r="C766" s="2">
        <v>81.55</v>
      </c>
      <c r="D766" s="4">
        <f t="shared" si="142"/>
        <v>0.13235839249877923</v>
      </c>
      <c r="E766" s="100">
        <f t="shared" si="138"/>
        <v>4.6064560645279498</v>
      </c>
      <c r="F766" s="2"/>
      <c r="G766" s="8">
        <f t="shared" si="143"/>
        <v>0</v>
      </c>
      <c r="H766" s="8">
        <f t="shared" si="143"/>
        <v>0</v>
      </c>
      <c r="I766" s="8">
        <f t="shared" si="143"/>
        <v>0</v>
      </c>
      <c r="J766" s="8">
        <f t="shared" si="143"/>
        <v>0</v>
      </c>
      <c r="K766" s="8">
        <f t="shared" si="143"/>
        <v>0</v>
      </c>
      <c r="L766" s="8">
        <f t="shared" si="143"/>
        <v>0</v>
      </c>
      <c r="M766" s="8">
        <f t="shared" si="140"/>
        <v>56.55</v>
      </c>
      <c r="N766" s="8">
        <f t="shared" si="143"/>
        <v>51.55</v>
      </c>
      <c r="O766" s="8">
        <f t="shared" si="143"/>
        <v>46.55</v>
      </c>
      <c r="P766" s="8">
        <f t="shared" si="143"/>
        <v>41.55</v>
      </c>
      <c r="Q766" s="8">
        <f t="shared" si="143"/>
        <v>31.549999999999997</v>
      </c>
      <c r="R766" s="8">
        <f t="shared" si="143"/>
        <v>0</v>
      </c>
      <c r="S766" s="21">
        <f t="shared" si="134"/>
        <v>36</v>
      </c>
      <c r="T766" s="19">
        <f>VLOOKUP($B766,Gas!$B$3:$E$2506,2)</f>
        <v>8.0150000000000006</v>
      </c>
      <c r="U766" s="20">
        <f t="shared" si="135"/>
        <v>10.174672489082969</v>
      </c>
      <c r="V766" s="5">
        <f>VLOOKUP($B766,Gas!$B$3:$E$2506,4)</f>
        <v>0.97278449334733941</v>
      </c>
    </row>
    <row r="767" spans="1:22" x14ac:dyDescent="0.2">
      <c r="A767" s="9">
        <f t="shared" si="130"/>
        <v>36</v>
      </c>
      <c r="B767" s="1">
        <v>36867</v>
      </c>
      <c r="C767" s="2">
        <v>76.430000000000007</v>
      </c>
      <c r="D767" s="4">
        <f t="shared" si="142"/>
        <v>-6.4841039812230036E-2</v>
      </c>
      <c r="E767" s="100">
        <f t="shared" si="138"/>
        <v>4.3851671680393434</v>
      </c>
      <c r="F767" s="2"/>
      <c r="G767" s="8">
        <f t="shared" si="143"/>
        <v>0</v>
      </c>
      <c r="H767" s="8">
        <f t="shared" si="143"/>
        <v>0</v>
      </c>
      <c r="I767" s="8">
        <f t="shared" si="143"/>
        <v>0</v>
      </c>
      <c r="J767" s="8">
        <f t="shared" si="143"/>
        <v>0</v>
      </c>
      <c r="K767" s="8">
        <f t="shared" si="143"/>
        <v>0</v>
      </c>
      <c r="L767" s="8">
        <f t="shared" si="143"/>
        <v>0</v>
      </c>
      <c r="M767" s="8">
        <f t="shared" si="140"/>
        <v>51.430000000000007</v>
      </c>
      <c r="N767" s="8">
        <f t="shared" si="143"/>
        <v>46.430000000000007</v>
      </c>
      <c r="O767" s="8">
        <f t="shared" si="143"/>
        <v>41.430000000000007</v>
      </c>
      <c r="P767" s="8">
        <f t="shared" si="143"/>
        <v>36.430000000000007</v>
      </c>
      <c r="Q767" s="8">
        <f t="shared" si="143"/>
        <v>26.430000000000007</v>
      </c>
      <c r="R767" s="8">
        <f t="shared" si="143"/>
        <v>0</v>
      </c>
      <c r="S767" s="21">
        <f t="shared" si="134"/>
        <v>36</v>
      </c>
      <c r="T767" s="19">
        <f>VLOOKUP($B767,Gas!$B$3:$E$2506,2)</f>
        <v>8.8550000000000004</v>
      </c>
      <c r="U767" s="20">
        <f t="shared" si="135"/>
        <v>8.6312817617165454</v>
      </c>
      <c r="V767" s="5">
        <f>VLOOKUP($B767,Gas!$B$3:$E$2506,4)</f>
        <v>1.0564899072791396</v>
      </c>
    </row>
    <row r="768" spans="1:22" x14ac:dyDescent="0.2">
      <c r="A768" s="9">
        <f t="shared" si="130"/>
        <v>36</v>
      </c>
      <c r="B768" s="1">
        <v>36868</v>
      </c>
      <c r="C768" s="2">
        <v>59.43</v>
      </c>
      <c r="D768" s="4">
        <f t="shared" si="142"/>
        <v>-0.25157613987622351</v>
      </c>
      <c r="E768" s="100">
        <f t="shared" si="138"/>
        <v>4.5871584121963984</v>
      </c>
      <c r="F768" s="2"/>
      <c r="G768" s="8">
        <f t="shared" si="143"/>
        <v>0</v>
      </c>
      <c r="H768" s="8">
        <f t="shared" si="143"/>
        <v>0</v>
      </c>
      <c r="I768" s="8">
        <f t="shared" si="143"/>
        <v>0</v>
      </c>
      <c r="J768" s="8">
        <f t="shared" si="143"/>
        <v>0</v>
      </c>
      <c r="K768" s="8">
        <f t="shared" si="143"/>
        <v>0</v>
      </c>
      <c r="L768" s="8">
        <f t="shared" si="143"/>
        <v>0</v>
      </c>
      <c r="M768" s="8">
        <f t="shared" si="140"/>
        <v>34.43</v>
      </c>
      <c r="N768" s="8">
        <f t="shared" si="143"/>
        <v>29.43</v>
      </c>
      <c r="O768" s="8">
        <f t="shared" si="143"/>
        <v>24.43</v>
      </c>
      <c r="P768" s="8">
        <f t="shared" si="143"/>
        <v>19.43</v>
      </c>
      <c r="Q768" s="8">
        <f t="shared" si="143"/>
        <v>9.43</v>
      </c>
      <c r="R768" s="8">
        <f t="shared" si="143"/>
        <v>0</v>
      </c>
      <c r="S768" s="21">
        <f t="shared" si="134"/>
        <v>36</v>
      </c>
      <c r="T768" s="19">
        <f>VLOOKUP($B768,Gas!$B$3:$E$2506,2)</f>
        <v>8.6150000000000002</v>
      </c>
      <c r="U768" s="20">
        <f t="shared" si="135"/>
        <v>6.8984329657573999</v>
      </c>
      <c r="V768" s="5">
        <f>VLOOKUP($B768,Gas!$B$3:$E$2506,4)</f>
        <v>1.0887833406477947</v>
      </c>
    </row>
    <row r="769" spans="1:22" x14ac:dyDescent="0.2">
      <c r="A769" s="9">
        <f t="shared" si="130"/>
        <v>36</v>
      </c>
      <c r="B769" s="1">
        <v>36871</v>
      </c>
      <c r="C769" s="2">
        <v>48.45</v>
      </c>
      <c r="D769" s="4">
        <f t="shared" si="142"/>
        <v>-0.20426681104179398</v>
      </c>
      <c r="E769" s="100">
        <f t="shared" si="138"/>
        <v>3.2116037561312583</v>
      </c>
      <c r="F769" s="2"/>
      <c r="G769" s="8">
        <f t="shared" si="143"/>
        <v>0</v>
      </c>
      <c r="H769" s="8">
        <f t="shared" si="143"/>
        <v>0</v>
      </c>
      <c r="I769" s="8">
        <f t="shared" si="143"/>
        <v>0</v>
      </c>
      <c r="J769" s="8">
        <f t="shared" si="143"/>
        <v>0</v>
      </c>
      <c r="K769" s="8">
        <f t="shared" si="143"/>
        <v>0</v>
      </c>
      <c r="L769" s="8">
        <f t="shared" si="143"/>
        <v>1.5499999999999972</v>
      </c>
      <c r="M769" s="8">
        <f t="shared" si="140"/>
        <v>23.450000000000003</v>
      </c>
      <c r="N769" s="8">
        <f t="shared" si="143"/>
        <v>18.450000000000003</v>
      </c>
      <c r="O769" s="8">
        <f t="shared" si="143"/>
        <v>13.450000000000003</v>
      </c>
      <c r="P769" s="8">
        <f t="shared" si="143"/>
        <v>8.4500000000000028</v>
      </c>
      <c r="Q769" s="8">
        <f t="shared" si="143"/>
        <v>0</v>
      </c>
      <c r="R769" s="8">
        <f t="shared" si="143"/>
        <v>0</v>
      </c>
      <c r="S769" s="21">
        <f t="shared" si="134"/>
        <v>36</v>
      </c>
      <c r="T769" s="19">
        <f>VLOOKUP($B769,Gas!$B$3:$E$2506,2)</f>
        <v>8.0649999999999995</v>
      </c>
      <c r="U769" s="20">
        <f t="shared" si="135"/>
        <v>6.0074395536267833</v>
      </c>
      <c r="V769" s="5">
        <f>VLOOKUP($B769,Gas!$B$3:$E$2506,4)</f>
        <v>1.1334113835188349</v>
      </c>
    </row>
    <row r="770" spans="1:22" x14ac:dyDescent="0.2">
      <c r="A770" s="9">
        <f t="shared" si="130"/>
        <v>36</v>
      </c>
      <c r="B770" s="1">
        <v>36872</v>
      </c>
      <c r="C770" s="2">
        <v>82.56</v>
      </c>
      <c r="D770" s="4">
        <f t="shared" si="142"/>
        <v>0.53299296339647739</v>
      </c>
      <c r="E770" s="100">
        <f t="shared" si="138"/>
        <v>4.0613543580031779</v>
      </c>
      <c r="F770" s="2"/>
      <c r="G770" s="8">
        <f t="shared" si="143"/>
        <v>0</v>
      </c>
      <c r="H770" s="8">
        <f t="shared" si="143"/>
        <v>0</v>
      </c>
      <c r="I770" s="8">
        <f t="shared" si="143"/>
        <v>0</v>
      </c>
      <c r="J770" s="8">
        <f t="shared" si="143"/>
        <v>0</v>
      </c>
      <c r="K770" s="8">
        <f t="shared" si="143"/>
        <v>0</v>
      </c>
      <c r="L770" s="8">
        <f t="shared" si="143"/>
        <v>0</v>
      </c>
      <c r="M770" s="8">
        <f t="shared" si="140"/>
        <v>57.56</v>
      </c>
      <c r="N770" s="8">
        <f t="shared" si="143"/>
        <v>52.56</v>
      </c>
      <c r="O770" s="8">
        <f t="shared" si="143"/>
        <v>47.56</v>
      </c>
      <c r="P770" s="8">
        <f t="shared" si="143"/>
        <v>42.56</v>
      </c>
      <c r="Q770" s="8">
        <f t="shared" si="143"/>
        <v>32.56</v>
      </c>
      <c r="R770" s="8">
        <f t="shared" si="143"/>
        <v>0</v>
      </c>
      <c r="S770" s="21">
        <f t="shared" si="134"/>
        <v>36</v>
      </c>
      <c r="T770" s="19">
        <f>VLOOKUP($B770,Gas!$B$3:$E$2506,2)</f>
        <v>9.9350000000000005</v>
      </c>
      <c r="U770" s="20">
        <f t="shared" si="135"/>
        <v>8.310015098137896</v>
      </c>
      <c r="V770" s="5">
        <f>VLOOKUP($B770,Gas!$B$3:$E$2506,4)</f>
        <v>1.5913324927810515</v>
      </c>
    </row>
    <row r="771" spans="1:22" x14ac:dyDescent="0.2">
      <c r="A771" s="9">
        <f t="shared" si="130"/>
        <v>36</v>
      </c>
      <c r="B771" s="1">
        <v>36873</v>
      </c>
      <c r="C771" s="2">
        <v>91.74</v>
      </c>
      <c r="D771" s="4">
        <f t="shared" si="142"/>
        <v>0.10543318743577317</v>
      </c>
      <c r="E771" s="100">
        <f t="shared" si="138"/>
        <v>3.8250021568482531</v>
      </c>
      <c r="F771" s="2"/>
      <c r="G771" s="8">
        <f t="shared" ref="G771:R794" si="144">IF(G$1="P",MAX(0,G$2-$C771),IF(G$1="C",MAX(0,$C771-G$2)))</f>
        <v>0</v>
      </c>
      <c r="H771" s="8">
        <f t="shared" si="144"/>
        <v>0</v>
      </c>
      <c r="I771" s="8">
        <f t="shared" si="144"/>
        <v>0</v>
      </c>
      <c r="J771" s="8">
        <f t="shared" si="144"/>
        <v>0</v>
      </c>
      <c r="K771" s="8">
        <f t="shared" si="144"/>
        <v>0</v>
      </c>
      <c r="L771" s="8">
        <f t="shared" si="144"/>
        <v>0</v>
      </c>
      <c r="M771" s="8">
        <f t="shared" si="140"/>
        <v>66.739999999999995</v>
      </c>
      <c r="N771" s="8">
        <f t="shared" si="144"/>
        <v>61.739999999999995</v>
      </c>
      <c r="O771" s="8">
        <f t="shared" si="144"/>
        <v>56.739999999999995</v>
      </c>
      <c r="P771" s="8">
        <f t="shared" si="144"/>
        <v>51.739999999999995</v>
      </c>
      <c r="Q771" s="8">
        <f t="shared" si="144"/>
        <v>41.739999999999995</v>
      </c>
      <c r="R771" s="8">
        <f t="shared" si="144"/>
        <v>0</v>
      </c>
      <c r="S771" s="21">
        <f t="shared" si="134"/>
        <v>36</v>
      </c>
      <c r="T771" s="19">
        <f>VLOOKUP($B771,Gas!$B$3:$E$2506,2)</f>
        <v>8.7200000000000006</v>
      </c>
      <c r="U771" s="20">
        <f t="shared" si="135"/>
        <v>10.52064220183486</v>
      </c>
      <c r="V771" s="5">
        <f>VLOOKUP($B771,Gas!$B$3:$E$2506,4)</f>
        <v>1.8939256911056066</v>
      </c>
    </row>
    <row r="772" spans="1:22" x14ac:dyDescent="0.2">
      <c r="A772" s="9">
        <f t="shared" si="130"/>
        <v>36</v>
      </c>
      <c r="B772" s="1">
        <v>36874</v>
      </c>
      <c r="C772" s="2">
        <v>68.290000000000006</v>
      </c>
      <c r="D772" s="4">
        <f t="shared" si="142"/>
        <v>-0.29519514619602794</v>
      </c>
      <c r="E772" s="100">
        <f t="shared" si="138"/>
        <v>4.2147841888699764</v>
      </c>
      <c r="F772" s="2"/>
      <c r="G772" s="8">
        <f t="shared" si="144"/>
        <v>0</v>
      </c>
      <c r="H772" s="8">
        <f t="shared" si="144"/>
        <v>0</v>
      </c>
      <c r="I772" s="8">
        <f t="shared" si="144"/>
        <v>0</v>
      </c>
      <c r="J772" s="8">
        <f t="shared" si="144"/>
        <v>0</v>
      </c>
      <c r="K772" s="8">
        <f t="shared" si="144"/>
        <v>0</v>
      </c>
      <c r="L772" s="8">
        <f t="shared" si="144"/>
        <v>0</v>
      </c>
      <c r="M772" s="8">
        <f t="shared" si="140"/>
        <v>43.290000000000006</v>
      </c>
      <c r="N772" s="8">
        <f t="shared" si="144"/>
        <v>38.290000000000006</v>
      </c>
      <c r="O772" s="8">
        <f t="shared" si="144"/>
        <v>33.290000000000006</v>
      </c>
      <c r="P772" s="8">
        <f t="shared" si="144"/>
        <v>28.290000000000006</v>
      </c>
      <c r="Q772" s="8">
        <f t="shared" si="144"/>
        <v>18.290000000000006</v>
      </c>
      <c r="R772" s="8">
        <f t="shared" si="144"/>
        <v>0</v>
      </c>
      <c r="S772" s="21">
        <f t="shared" ref="S772:S835" si="145">A772</f>
        <v>36</v>
      </c>
      <c r="T772" s="19">
        <f>VLOOKUP($B772,Gas!$B$3:$E$2506,2)</f>
        <v>7.6950000000000003</v>
      </c>
      <c r="U772" s="20">
        <f t="shared" ref="U772:U835" si="146">C772/T772</f>
        <v>8.874593892137753</v>
      </c>
      <c r="V772" s="5">
        <f>VLOOKUP($B772,Gas!$B$3:$E$2506,4)</f>
        <v>2.107369434984685</v>
      </c>
    </row>
    <row r="773" spans="1:22" x14ac:dyDescent="0.2">
      <c r="A773" s="9">
        <f t="shared" si="130"/>
        <v>36</v>
      </c>
      <c r="B773" s="1">
        <v>36875</v>
      </c>
      <c r="C773" s="2">
        <v>41.11</v>
      </c>
      <c r="D773" s="4">
        <f t="shared" ref="D773:D822" si="147">LN(C773/C772)</f>
        <v>-0.50751194206321093</v>
      </c>
      <c r="E773" s="100">
        <f t="shared" si="138"/>
        <v>5.0157471963753046</v>
      </c>
      <c r="F773" s="2"/>
      <c r="G773" s="8">
        <f t="shared" si="144"/>
        <v>0</v>
      </c>
      <c r="H773" s="8">
        <f t="shared" si="144"/>
        <v>0</v>
      </c>
      <c r="I773" s="8">
        <f t="shared" si="144"/>
        <v>0</v>
      </c>
      <c r="J773" s="8">
        <f t="shared" si="144"/>
        <v>0</v>
      </c>
      <c r="K773" s="8">
        <f t="shared" si="144"/>
        <v>0</v>
      </c>
      <c r="L773" s="8">
        <f t="shared" si="144"/>
        <v>8.89</v>
      </c>
      <c r="M773" s="8">
        <f t="shared" si="140"/>
        <v>16.11</v>
      </c>
      <c r="N773" s="8">
        <f t="shared" si="144"/>
        <v>11.11</v>
      </c>
      <c r="O773" s="8">
        <f t="shared" si="144"/>
        <v>6.1099999999999994</v>
      </c>
      <c r="P773" s="8">
        <f t="shared" si="144"/>
        <v>1.1099999999999994</v>
      </c>
      <c r="Q773" s="8">
        <f t="shared" si="144"/>
        <v>0</v>
      </c>
      <c r="R773" s="8">
        <f t="shared" si="144"/>
        <v>0</v>
      </c>
      <c r="S773" s="21">
        <f t="shared" si="145"/>
        <v>36</v>
      </c>
      <c r="T773" s="19">
        <f>VLOOKUP($B773,Gas!$B$3:$E$2506,2)</f>
        <v>7.52</v>
      </c>
      <c r="U773" s="20">
        <f t="shared" si="146"/>
        <v>5.4667553191489366</v>
      </c>
      <c r="V773" s="5">
        <f>VLOOKUP($B773,Gas!$B$3:$E$2506,4)</f>
        <v>1.9771164594428181</v>
      </c>
    </row>
    <row r="774" spans="1:22" x14ac:dyDescent="0.2">
      <c r="A774" s="9">
        <f t="shared" si="130"/>
        <v>36</v>
      </c>
      <c r="B774" s="1">
        <v>36878</v>
      </c>
      <c r="C774" s="2">
        <v>47.4</v>
      </c>
      <c r="D774" s="4">
        <f t="shared" si="147"/>
        <v>0.14237082779124369</v>
      </c>
      <c r="E774" s="100">
        <f t="shared" si="138"/>
        <v>5.0466653320358947</v>
      </c>
      <c r="F774" s="2"/>
      <c r="G774" s="8">
        <f t="shared" si="144"/>
        <v>0</v>
      </c>
      <c r="H774" s="8">
        <f t="shared" si="144"/>
        <v>0</v>
      </c>
      <c r="I774" s="8">
        <f t="shared" si="144"/>
        <v>0</v>
      </c>
      <c r="J774" s="8">
        <f t="shared" si="144"/>
        <v>0</v>
      </c>
      <c r="K774" s="8">
        <f t="shared" si="144"/>
        <v>0</v>
      </c>
      <c r="L774" s="8">
        <f t="shared" si="144"/>
        <v>2.6000000000000014</v>
      </c>
      <c r="M774" s="8">
        <f t="shared" si="140"/>
        <v>22.4</v>
      </c>
      <c r="N774" s="8">
        <f t="shared" si="144"/>
        <v>17.399999999999999</v>
      </c>
      <c r="O774" s="8">
        <f t="shared" si="144"/>
        <v>12.399999999999999</v>
      </c>
      <c r="P774" s="8">
        <f t="shared" si="144"/>
        <v>7.3999999999999986</v>
      </c>
      <c r="Q774" s="8">
        <f t="shared" si="144"/>
        <v>0</v>
      </c>
      <c r="R774" s="8">
        <f t="shared" si="144"/>
        <v>0</v>
      </c>
      <c r="S774" s="21">
        <f t="shared" si="145"/>
        <v>36</v>
      </c>
      <c r="T774" s="19">
        <f>VLOOKUP($B774,Gas!$B$3:$E$2506,2)</f>
        <v>7.83</v>
      </c>
      <c r="U774" s="20">
        <f t="shared" si="146"/>
        <v>6.0536398467432946</v>
      </c>
      <c r="V774" s="5">
        <f>VLOOKUP($B774,Gas!$B$3:$E$2506,4)</f>
        <v>1.8206970653064305</v>
      </c>
    </row>
    <row r="775" spans="1:22" x14ac:dyDescent="0.2">
      <c r="A775" s="9">
        <f t="shared" si="130"/>
        <v>36</v>
      </c>
      <c r="B775" s="1">
        <v>36879</v>
      </c>
      <c r="C775" s="2">
        <v>98.95</v>
      </c>
      <c r="D775" s="4">
        <f t="shared" si="147"/>
        <v>0.7359924433475441</v>
      </c>
      <c r="E775" s="100">
        <f t="shared" si="138"/>
        <v>6.0506826398029503</v>
      </c>
      <c r="F775" s="2"/>
      <c r="G775" s="8">
        <f t="shared" si="144"/>
        <v>0</v>
      </c>
      <c r="H775" s="8">
        <f t="shared" si="144"/>
        <v>0</v>
      </c>
      <c r="I775" s="8">
        <f t="shared" si="144"/>
        <v>0</v>
      </c>
      <c r="J775" s="8">
        <f t="shared" si="144"/>
        <v>0</v>
      </c>
      <c r="K775" s="8">
        <f t="shared" si="144"/>
        <v>0</v>
      </c>
      <c r="L775" s="8">
        <f t="shared" si="144"/>
        <v>0</v>
      </c>
      <c r="M775" s="8">
        <f t="shared" si="140"/>
        <v>73.95</v>
      </c>
      <c r="N775" s="8">
        <f t="shared" si="144"/>
        <v>68.95</v>
      </c>
      <c r="O775" s="8">
        <f t="shared" si="144"/>
        <v>63.95</v>
      </c>
      <c r="P775" s="8">
        <f t="shared" si="144"/>
        <v>58.95</v>
      </c>
      <c r="Q775" s="8">
        <f t="shared" si="144"/>
        <v>48.95</v>
      </c>
      <c r="R775" s="8">
        <f t="shared" si="144"/>
        <v>0</v>
      </c>
      <c r="S775" s="21">
        <f t="shared" si="145"/>
        <v>36</v>
      </c>
      <c r="T775" s="19">
        <f>VLOOKUP($B775,Gas!$B$3:$E$2506,2)</f>
        <v>9.2799999999999994</v>
      </c>
      <c r="U775" s="20">
        <f t="shared" si="146"/>
        <v>10.662715517241381</v>
      </c>
      <c r="V775" s="5">
        <f>VLOOKUP($B775,Gas!$B$3:$E$2506,4)</f>
        <v>2.0654914348858804</v>
      </c>
    </row>
    <row r="776" spans="1:22" x14ac:dyDescent="0.2">
      <c r="A776" s="9">
        <f t="shared" si="130"/>
        <v>36</v>
      </c>
      <c r="B776" s="1">
        <v>36880</v>
      </c>
      <c r="C776" s="2">
        <v>92.77</v>
      </c>
      <c r="D776" s="4">
        <f t="shared" si="147"/>
        <v>-6.4491360383394647E-2</v>
      </c>
      <c r="E776" s="100">
        <f t="shared" si="138"/>
        <v>6.0405523345416672</v>
      </c>
      <c r="F776" s="2"/>
      <c r="G776" s="8">
        <f t="shared" si="144"/>
        <v>0</v>
      </c>
      <c r="H776" s="8">
        <f t="shared" si="144"/>
        <v>0</v>
      </c>
      <c r="I776" s="8">
        <f t="shared" si="144"/>
        <v>0</v>
      </c>
      <c r="J776" s="8">
        <f t="shared" si="144"/>
        <v>0</v>
      </c>
      <c r="K776" s="8">
        <f t="shared" si="144"/>
        <v>0</v>
      </c>
      <c r="L776" s="8">
        <f t="shared" si="144"/>
        <v>0</v>
      </c>
      <c r="M776" s="8">
        <f t="shared" si="140"/>
        <v>67.77</v>
      </c>
      <c r="N776" s="8">
        <f t="shared" si="144"/>
        <v>62.769999999999996</v>
      </c>
      <c r="O776" s="8">
        <f t="shared" si="144"/>
        <v>57.769999999999996</v>
      </c>
      <c r="P776" s="8">
        <f t="shared" si="144"/>
        <v>52.769999999999996</v>
      </c>
      <c r="Q776" s="8">
        <f t="shared" si="144"/>
        <v>42.769999999999996</v>
      </c>
      <c r="R776" s="8">
        <f t="shared" si="144"/>
        <v>0</v>
      </c>
      <c r="S776" s="21">
        <f t="shared" si="145"/>
        <v>36</v>
      </c>
      <c r="T776" s="19">
        <f>VLOOKUP($B776,Gas!$B$3:$E$2506,2)</f>
        <v>9.1199999999999992</v>
      </c>
      <c r="U776" s="20">
        <f t="shared" si="146"/>
        <v>10.172149122807017</v>
      </c>
      <c r="V776" s="5">
        <f>VLOOKUP($B776,Gas!$B$3:$E$2506,4)</f>
        <v>2.072942512045612</v>
      </c>
    </row>
    <row r="777" spans="1:22" x14ac:dyDescent="0.2">
      <c r="A777" s="9">
        <f t="shared" si="130"/>
        <v>36</v>
      </c>
      <c r="B777" s="1">
        <v>36881</v>
      </c>
      <c r="C777" s="2">
        <v>101.08</v>
      </c>
      <c r="D777" s="4">
        <f t="shared" si="147"/>
        <v>8.5788970854813365E-2</v>
      </c>
      <c r="E777" s="100">
        <f t="shared" si="138"/>
        <v>6.0336574619665413</v>
      </c>
      <c r="F777" s="2"/>
      <c r="G777" s="8">
        <f t="shared" si="144"/>
        <v>0</v>
      </c>
      <c r="H777" s="8">
        <f t="shared" si="144"/>
        <v>0</v>
      </c>
      <c r="I777" s="8">
        <f t="shared" si="144"/>
        <v>0</v>
      </c>
      <c r="J777" s="8">
        <f t="shared" si="144"/>
        <v>0</v>
      </c>
      <c r="K777" s="8">
        <f t="shared" si="144"/>
        <v>0</v>
      </c>
      <c r="L777" s="8">
        <f t="shared" si="144"/>
        <v>0</v>
      </c>
      <c r="M777" s="8">
        <f t="shared" si="140"/>
        <v>76.08</v>
      </c>
      <c r="N777" s="8">
        <f t="shared" si="144"/>
        <v>71.08</v>
      </c>
      <c r="O777" s="8">
        <f t="shared" si="144"/>
        <v>66.08</v>
      </c>
      <c r="P777" s="8">
        <f t="shared" si="144"/>
        <v>61.08</v>
      </c>
      <c r="Q777" s="8">
        <f t="shared" si="144"/>
        <v>51.08</v>
      </c>
      <c r="R777" s="8">
        <f t="shared" si="144"/>
        <v>1.0799899999999951</v>
      </c>
      <c r="S777" s="21">
        <f t="shared" si="145"/>
        <v>36</v>
      </c>
      <c r="T777" s="19">
        <f>VLOOKUP($B777,Gas!$B$3:$E$2506,2)</f>
        <v>9.91</v>
      </c>
      <c r="U777" s="20">
        <f t="shared" si="146"/>
        <v>10.199798183652875</v>
      </c>
      <c r="V777" s="5">
        <f>VLOOKUP($B777,Gas!$B$3:$E$2506,4)</f>
        <v>2.113327561843493</v>
      </c>
    </row>
    <row r="778" spans="1:22" x14ac:dyDescent="0.2">
      <c r="A778" s="9">
        <f t="shared" si="130"/>
        <v>36</v>
      </c>
      <c r="B778" s="1">
        <v>36882</v>
      </c>
      <c r="C778" s="2">
        <v>106</v>
      </c>
      <c r="D778" s="4">
        <f t="shared" si="147"/>
        <v>4.7526811592073614E-2</v>
      </c>
      <c r="E778" s="100">
        <f t="shared" si="138"/>
        <v>5.8306677800844717</v>
      </c>
      <c r="F778" s="2"/>
      <c r="G778" s="8">
        <f t="shared" si="144"/>
        <v>0</v>
      </c>
      <c r="H778" s="8">
        <f t="shared" si="144"/>
        <v>0</v>
      </c>
      <c r="I778" s="8">
        <f t="shared" si="144"/>
        <v>0</v>
      </c>
      <c r="J778" s="8">
        <f t="shared" si="144"/>
        <v>0</v>
      </c>
      <c r="K778" s="8">
        <f t="shared" si="144"/>
        <v>0</v>
      </c>
      <c r="L778" s="8">
        <f t="shared" si="144"/>
        <v>0</v>
      </c>
      <c r="M778" s="8">
        <f t="shared" si="140"/>
        <v>81</v>
      </c>
      <c r="N778" s="8">
        <f t="shared" si="144"/>
        <v>76</v>
      </c>
      <c r="O778" s="8">
        <f t="shared" si="144"/>
        <v>71</v>
      </c>
      <c r="P778" s="8">
        <f t="shared" si="144"/>
        <v>66</v>
      </c>
      <c r="Q778" s="8">
        <f t="shared" si="144"/>
        <v>56</v>
      </c>
      <c r="R778" s="8">
        <f t="shared" si="144"/>
        <v>5.9999899999999968</v>
      </c>
      <c r="S778" s="21">
        <f t="shared" si="145"/>
        <v>36</v>
      </c>
      <c r="T778" s="19">
        <f>VLOOKUP($B778,Gas!$B$3:$E$2506,2)</f>
        <v>10.48</v>
      </c>
      <c r="U778" s="20">
        <f t="shared" si="146"/>
        <v>10.114503816793892</v>
      </c>
      <c r="V778" s="5">
        <f>VLOOKUP($B778,Gas!$B$3:$E$2506,4)</f>
        <v>1.7291597096522724</v>
      </c>
    </row>
    <row r="779" spans="1:22" x14ac:dyDescent="0.2">
      <c r="A779" s="9">
        <f t="shared" si="130"/>
        <v>36</v>
      </c>
      <c r="B779" s="1">
        <v>36886</v>
      </c>
      <c r="C779" s="2">
        <v>104.25</v>
      </c>
      <c r="D779" s="4">
        <f t="shared" si="147"/>
        <v>-1.6647233433156283E-2</v>
      </c>
      <c r="E779" s="100">
        <f t="shared" si="138"/>
        <v>5.6696070232122091</v>
      </c>
      <c r="F779" s="2"/>
      <c r="G779" s="8">
        <f t="shared" si="144"/>
        <v>0</v>
      </c>
      <c r="H779" s="8">
        <f t="shared" si="144"/>
        <v>0</v>
      </c>
      <c r="I779" s="8">
        <f t="shared" si="144"/>
        <v>0</v>
      </c>
      <c r="J779" s="8">
        <f t="shared" si="144"/>
        <v>0</v>
      </c>
      <c r="K779" s="8">
        <f t="shared" si="144"/>
        <v>0</v>
      </c>
      <c r="L779" s="8">
        <f t="shared" si="144"/>
        <v>0</v>
      </c>
      <c r="M779" s="8">
        <f t="shared" si="140"/>
        <v>79.25</v>
      </c>
      <c r="N779" s="8">
        <f t="shared" si="144"/>
        <v>74.25</v>
      </c>
      <c r="O779" s="8">
        <f t="shared" si="144"/>
        <v>69.25</v>
      </c>
      <c r="P779" s="8">
        <f t="shared" si="144"/>
        <v>64.25</v>
      </c>
      <c r="Q779" s="8">
        <f t="shared" si="144"/>
        <v>54.25</v>
      </c>
      <c r="R779" s="8">
        <f t="shared" si="144"/>
        <v>4.2499899999999968</v>
      </c>
      <c r="S779" s="21">
        <f t="shared" si="145"/>
        <v>36</v>
      </c>
      <c r="T779" s="19">
        <f>VLOOKUP($B779,Gas!$B$3:$E$2506,2)</f>
        <v>10.494999999999999</v>
      </c>
      <c r="U779" s="20">
        <f t="shared" si="146"/>
        <v>9.9333015721772284</v>
      </c>
      <c r="V779" s="5">
        <f>VLOOKUP($B779,Gas!$B$3:$E$2506,4)</f>
        <v>1.1143282260203911</v>
      </c>
    </row>
    <row r="780" spans="1:22" x14ac:dyDescent="0.2">
      <c r="A780" s="9">
        <f t="shared" si="130"/>
        <v>36</v>
      </c>
      <c r="B780" s="1">
        <v>36887</v>
      </c>
      <c r="C780" s="2">
        <v>65.94</v>
      </c>
      <c r="D780" s="4">
        <f t="shared" si="147"/>
        <v>-0.45804662303532589</v>
      </c>
      <c r="E780" s="100">
        <f t="shared" si="138"/>
        <v>5.6188866641304562</v>
      </c>
      <c r="F780" s="2"/>
      <c r="G780" s="8">
        <f t="shared" si="144"/>
        <v>0</v>
      </c>
      <c r="H780" s="8">
        <f t="shared" si="144"/>
        <v>0</v>
      </c>
      <c r="I780" s="8">
        <f t="shared" si="144"/>
        <v>0</v>
      </c>
      <c r="J780" s="8">
        <f t="shared" si="144"/>
        <v>0</v>
      </c>
      <c r="K780" s="8">
        <f t="shared" si="144"/>
        <v>0</v>
      </c>
      <c r="L780" s="8">
        <f t="shared" si="144"/>
        <v>0</v>
      </c>
      <c r="M780" s="8">
        <f t="shared" si="140"/>
        <v>40.94</v>
      </c>
      <c r="N780" s="8">
        <f t="shared" si="144"/>
        <v>35.94</v>
      </c>
      <c r="O780" s="8">
        <f t="shared" si="144"/>
        <v>30.939999999999998</v>
      </c>
      <c r="P780" s="8">
        <f t="shared" si="144"/>
        <v>25.939999999999998</v>
      </c>
      <c r="Q780" s="8">
        <f t="shared" si="144"/>
        <v>15.939999999999998</v>
      </c>
      <c r="R780" s="8">
        <f t="shared" si="144"/>
        <v>0</v>
      </c>
      <c r="S780" s="21">
        <f t="shared" si="145"/>
        <v>36</v>
      </c>
      <c r="T780" s="19">
        <f>VLOOKUP($B780,Gas!$B$3:$E$2506,2)</f>
        <v>10.119999999999999</v>
      </c>
      <c r="U780" s="20">
        <f t="shared" si="146"/>
        <v>6.5158102766798418</v>
      </c>
      <c r="V780" s="5">
        <f>VLOOKUP($B780,Gas!$B$3:$E$2506,4)</f>
        <v>1.1732443303681657</v>
      </c>
    </row>
    <row r="781" spans="1:22" x14ac:dyDescent="0.2">
      <c r="A781" s="9">
        <f t="shared" si="130"/>
        <v>36</v>
      </c>
      <c r="B781" s="1">
        <v>36888</v>
      </c>
      <c r="C781" s="2">
        <v>49.37</v>
      </c>
      <c r="D781" s="4">
        <f t="shared" si="147"/>
        <v>-0.28940228537281343</v>
      </c>
      <c r="E781" s="100">
        <f t="shared" si="138"/>
        <v>5.7151983938713204</v>
      </c>
      <c r="F781" s="2"/>
      <c r="G781" s="8">
        <f t="shared" si="144"/>
        <v>0</v>
      </c>
      <c r="H781" s="8">
        <f t="shared" si="144"/>
        <v>0</v>
      </c>
      <c r="I781" s="8">
        <f t="shared" si="144"/>
        <v>0</v>
      </c>
      <c r="J781" s="8">
        <f t="shared" si="144"/>
        <v>0</v>
      </c>
      <c r="K781" s="8">
        <f t="shared" si="144"/>
        <v>0</v>
      </c>
      <c r="L781" s="8">
        <f t="shared" si="144"/>
        <v>0.63000000000000256</v>
      </c>
      <c r="M781" s="8">
        <f t="shared" si="140"/>
        <v>24.369999999999997</v>
      </c>
      <c r="N781" s="8">
        <f t="shared" si="144"/>
        <v>19.369999999999997</v>
      </c>
      <c r="O781" s="8">
        <f t="shared" si="144"/>
        <v>14.369999999999997</v>
      </c>
      <c r="P781" s="8">
        <f t="shared" si="144"/>
        <v>9.3699999999999974</v>
      </c>
      <c r="Q781" s="8">
        <f t="shared" si="144"/>
        <v>0</v>
      </c>
      <c r="R781" s="8">
        <f t="shared" si="144"/>
        <v>0</v>
      </c>
      <c r="S781" s="21">
        <f t="shared" si="145"/>
        <v>36</v>
      </c>
      <c r="T781" s="19">
        <f>VLOOKUP($B781,Gas!$B$3:$E$2506,2)</f>
        <v>9.5950000000000006</v>
      </c>
      <c r="U781" s="20">
        <f t="shared" si="146"/>
        <v>5.1453882230328292</v>
      </c>
      <c r="V781" s="5">
        <f>VLOOKUP($B781,Gas!$B$3:$E$2506,4)</f>
        <v>1.2613237280606919</v>
      </c>
    </row>
    <row r="782" spans="1:22" x14ac:dyDescent="0.2">
      <c r="A782" s="9">
        <f t="shared" si="130"/>
        <v>36</v>
      </c>
      <c r="B782" s="1">
        <v>36889</v>
      </c>
      <c r="C782" s="2">
        <v>50.19</v>
      </c>
      <c r="D782" s="4">
        <f t="shared" si="147"/>
        <v>1.6472851396070784E-2</v>
      </c>
      <c r="E782" s="100">
        <f t="shared" si="138"/>
        <v>5.5725669570840459</v>
      </c>
      <c r="F782" s="2"/>
      <c r="G782" s="8">
        <f t="shared" si="144"/>
        <v>0</v>
      </c>
      <c r="H782" s="8">
        <f t="shared" si="144"/>
        <v>0</v>
      </c>
      <c r="I782" s="8">
        <f t="shared" si="144"/>
        <v>0</v>
      </c>
      <c r="J782" s="8">
        <f t="shared" si="144"/>
        <v>0</v>
      </c>
      <c r="K782" s="8">
        <f t="shared" si="144"/>
        <v>0</v>
      </c>
      <c r="L782" s="8">
        <f t="shared" si="144"/>
        <v>0</v>
      </c>
      <c r="M782" s="8">
        <f t="shared" si="140"/>
        <v>25.189999999999998</v>
      </c>
      <c r="N782" s="8">
        <f t="shared" si="144"/>
        <v>20.189999999999998</v>
      </c>
      <c r="O782" s="8">
        <f t="shared" si="144"/>
        <v>15.189999999999998</v>
      </c>
      <c r="P782" s="8">
        <f t="shared" si="144"/>
        <v>10.189999999999998</v>
      </c>
      <c r="Q782" s="8">
        <f t="shared" si="144"/>
        <v>0.18999999999999773</v>
      </c>
      <c r="R782" s="8">
        <f t="shared" si="144"/>
        <v>0</v>
      </c>
      <c r="S782" s="21">
        <f t="shared" si="145"/>
        <v>36</v>
      </c>
      <c r="T782" s="19">
        <f>VLOOKUP($B782,Gas!$B$3:$E$2506,2)</f>
        <v>9.23</v>
      </c>
      <c r="U782" s="20">
        <f t="shared" si="146"/>
        <v>5.4377031419284938</v>
      </c>
      <c r="V782" s="5">
        <f>VLOOKUP($B782,Gas!$B$3:$E$2506,4)</f>
        <v>0.80544535192467914</v>
      </c>
    </row>
    <row r="783" spans="1:22" x14ac:dyDescent="0.2">
      <c r="A783" s="9">
        <f t="shared" si="130"/>
        <v>37</v>
      </c>
      <c r="B783" s="1">
        <v>36893</v>
      </c>
      <c r="C783" s="2">
        <v>94.14</v>
      </c>
      <c r="D783" s="4">
        <f t="shared" si="147"/>
        <v>0.62896723230615392</v>
      </c>
      <c r="E783" s="100">
        <f t="shared" si="138"/>
        <v>5.7657855765405976</v>
      </c>
      <c r="F783" s="2"/>
      <c r="G783" s="8">
        <f t="shared" si="144"/>
        <v>0</v>
      </c>
      <c r="H783" s="8">
        <f t="shared" si="144"/>
        <v>0</v>
      </c>
      <c r="I783" s="8">
        <f t="shared" si="144"/>
        <v>0</v>
      </c>
      <c r="J783" s="8">
        <f t="shared" si="144"/>
        <v>0</v>
      </c>
      <c r="K783" s="8">
        <f t="shared" si="144"/>
        <v>0</v>
      </c>
      <c r="L783" s="8">
        <f t="shared" si="144"/>
        <v>0</v>
      </c>
      <c r="M783" s="8">
        <f t="shared" si="140"/>
        <v>69.14</v>
      </c>
      <c r="N783" s="8">
        <f t="shared" si="144"/>
        <v>64.14</v>
      </c>
      <c r="O783" s="8">
        <f t="shared" si="144"/>
        <v>59.14</v>
      </c>
      <c r="P783" s="8">
        <f t="shared" si="144"/>
        <v>54.14</v>
      </c>
      <c r="Q783" s="8">
        <f t="shared" si="144"/>
        <v>44.14</v>
      </c>
      <c r="R783" s="8">
        <f t="shared" si="144"/>
        <v>0</v>
      </c>
      <c r="S783" s="21">
        <f t="shared" si="145"/>
        <v>37</v>
      </c>
      <c r="T783" s="19">
        <f>VLOOKUP($B783,Gas!$B$3:$E$2506,2)</f>
        <v>10.53</v>
      </c>
      <c r="U783" s="20">
        <f t="shared" si="146"/>
        <v>8.9401709401709404</v>
      </c>
      <c r="V783" s="5">
        <f>VLOOKUP($B783,Gas!$B$3:$E$2506,4)</f>
        <v>0.82516329256016396</v>
      </c>
    </row>
    <row r="784" spans="1:22" x14ac:dyDescent="0.2">
      <c r="A784" s="9">
        <f t="shared" si="130"/>
        <v>37</v>
      </c>
      <c r="B784" s="1">
        <v>36894</v>
      </c>
      <c r="C784" s="2">
        <v>67.77</v>
      </c>
      <c r="D784" s="4">
        <f t="shared" si="147"/>
        <v>-0.32866341682497474</v>
      </c>
      <c r="E784" s="100">
        <f t="shared" si="138"/>
        <v>6.1019359789712162</v>
      </c>
      <c r="F784" s="2"/>
      <c r="G784" s="8">
        <f t="shared" si="144"/>
        <v>0</v>
      </c>
      <c r="H784" s="8">
        <f t="shared" si="144"/>
        <v>0</v>
      </c>
      <c r="I784" s="8">
        <f t="shared" si="144"/>
        <v>0</v>
      </c>
      <c r="J784" s="8">
        <f t="shared" si="144"/>
        <v>0</v>
      </c>
      <c r="K784" s="8">
        <f t="shared" si="144"/>
        <v>0</v>
      </c>
      <c r="L784" s="8">
        <f t="shared" si="144"/>
        <v>0</v>
      </c>
      <c r="M784" s="8">
        <f t="shared" si="140"/>
        <v>42.769999999999996</v>
      </c>
      <c r="N784" s="8">
        <f t="shared" si="144"/>
        <v>37.769999999999996</v>
      </c>
      <c r="O784" s="8">
        <f t="shared" si="144"/>
        <v>32.769999999999996</v>
      </c>
      <c r="P784" s="8">
        <f t="shared" si="144"/>
        <v>27.769999999999996</v>
      </c>
      <c r="Q784" s="8">
        <f t="shared" si="144"/>
        <v>17.769999999999996</v>
      </c>
      <c r="R784" s="8">
        <f t="shared" si="144"/>
        <v>0</v>
      </c>
      <c r="S784" s="21">
        <f t="shared" si="145"/>
        <v>37</v>
      </c>
      <c r="T784" s="19">
        <f>VLOOKUP($B784,Gas!$B$3:$E$2506,2)</f>
        <v>9.76</v>
      </c>
      <c r="U784" s="20">
        <f t="shared" si="146"/>
        <v>6.9436475409836067</v>
      </c>
      <c r="V784" s="5">
        <f>VLOOKUP($B784,Gas!$B$3:$E$2506,4)</f>
        <v>0.94520567509420539</v>
      </c>
    </row>
    <row r="785" spans="1:22" x14ac:dyDescent="0.2">
      <c r="A785" s="9">
        <f t="shared" si="130"/>
        <v>37</v>
      </c>
      <c r="B785" s="1">
        <v>36895</v>
      </c>
      <c r="C785" s="2">
        <v>67.63</v>
      </c>
      <c r="D785" s="4">
        <f t="shared" si="147"/>
        <v>-2.0679475611730209E-3</v>
      </c>
      <c r="E785" s="100">
        <f t="shared" si="138"/>
        <v>4.7052790545440333</v>
      </c>
      <c r="F785" s="2"/>
      <c r="G785" s="8">
        <f t="shared" si="144"/>
        <v>0</v>
      </c>
      <c r="H785" s="8">
        <f t="shared" si="144"/>
        <v>0</v>
      </c>
      <c r="I785" s="8">
        <f t="shared" si="144"/>
        <v>0</v>
      </c>
      <c r="J785" s="8">
        <f t="shared" si="144"/>
        <v>0</v>
      </c>
      <c r="K785" s="8">
        <f t="shared" si="144"/>
        <v>0</v>
      </c>
      <c r="L785" s="8">
        <f t="shared" si="144"/>
        <v>0</v>
      </c>
      <c r="M785" s="8">
        <f t="shared" si="140"/>
        <v>42.629999999999995</v>
      </c>
      <c r="N785" s="8">
        <f t="shared" si="144"/>
        <v>37.629999999999995</v>
      </c>
      <c r="O785" s="8">
        <f t="shared" si="144"/>
        <v>32.629999999999995</v>
      </c>
      <c r="P785" s="8">
        <f t="shared" si="144"/>
        <v>27.629999999999995</v>
      </c>
      <c r="Q785" s="8">
        <f t="shared" si="144"/>
        <v>17.629999999999995</v>
      </c>
      <c r="R785" s="8">
        <f t="shared" si="144"/>
        <v>0</v>
      </c>
      <c r="S785" s="21">
        <f t="shared" si="145"/>
        <v>37</v>
      </c>
      <c r="T785" s="19">
        <f>VLOOKUP($B785,Gas!$B$3:$E$2506,2)</f>
        <v>9.6649999999999991</v>
      </c>
      <c r="U785" s="20">
        <f t="shared" si="146"/>
        <v>6.9974133471288154</v>
      </c>
      <c r="V785" s="5">
        <f>VLOOKUP($B785,Gas!$B$3:$E$2506,4)</f>
        <v>0.94400501061797537</v>
      </c>
    </row>
    <row r="786" spans="1:22" x14ac:dyDescent="0.2">
      <c r="A786" s="9">
        <f t="shared" si="130"/>
        <v>37</v>
      </c>
      <c r="B786" s="1">
        <v>36896</v>
      </c>
      <c r="C786" s="2">
        <v>59.07</v>
      </c>
      <c r="D786" s="4">
        <f t="shared" si="147"/>
        <v>-0.1353284902677046</v>
      </c>
      <c r="E786" s="100">
        <f t="shared" si="138"/>
        <v>4.7296015570939112</v>
      </c>
      <c r="F786" s="2"/>
      <c r="G786" s="8">
        <f t="shared" si="144"/>
        <v>0</v>
      </c>
      <c r="H786" s="8">
        <f t="shared" si="144"/>
        <v>0</v>
      </c>
      <c r="I786" s="8">
        <f t="shared" si="144"/>
        <v>0</v>
      </c>
      <c r="J786" s="8">
        <f t="shared" si="144"/>
        <v>0</v>
      </c>
      <c r="K786" s="8">
        <f t="shared" si="144"/>
        <v>0</v>
      </c>
      <c r="L786" s="8">
        <f t="shared" si="144"/>
        <v>0</v>
      </c>
      <c r="M786" s="8">
        <f t="shared" si="140"/>
        <v>34.07</v>
      </c>
      <c r="N786" s="8">
        <f t="shared" si="144"/>
        <v>29.07</v>
      </c>
      <c r="O786" s="8">
        <f t="shared" si="144"/>
        <v>24.07</v>
      </c>
      <c r="P786" s="8">
        <f t="shared" si="144"/>
        <v>19.07</v>
      </c>
      <c r="Q786" s="8">
        <f t="shared" si="144"/>
        <v>9.07</v>
      </c>
      <c r="R786" s="8">
        <f t="shared" si="144"/>
        <v>0</v>
      </c>
      <c r="S786" s="21">
        <f t="shared" si="145"/>
        <v>37</v>
      </c>
      <c r="T786" s="19">
        <f>VLOOKUP($B786,Gas!$B$3:$E$2506,2)</f>
        <v>9.4049999999999994</v>
      </c>
      <c r="U786" s="20">
        <f t="shared" si="146"/>
        <v>6.2807017543859658</v>
      </c>
      <c r="V786" s="5">
        <f>VLOOKUP($B786,Gas!$B$3:$E$2506,4)</f>
        <v>0.94871753513894586</v>
      </c>
    </row>
    <row r="787" spans="1:22" x14ac:dyDescent="0.2">
      <c r="A787" s="9">
        <f t="shared" si="130"/>
        <v>37</v>
      </c>
      <c r="B787" s="1">
        <v>36899</v>
      </c>
      <c r="C787" s="2">
        <v>69.290000000000006</v>
      </c>
      <c r="D787" s="4">
        <f t="shared" si="147"/>
        <v>0.15957741432014616</v>
      </c>
      <c r="E787" s="100">
        <f t="shared" si="138"/>
        <v>4.8002056229125163</v>
      </c>
      <c r="F787" s="2"/>
      <c r="G787" s="8">
        <f t="shared" si="144"/>
        <v>0</v>
      </c>
      <c r="H787" s="8">
        <f t="shared" si="144"/>
        <v>0</v>
      </c>
      <c r="I787" s="8">
        <f t="shared" si="144"/>
        <v>0</v>
      </c>
      <c r="J787" s="8">
        <f t="shared" si="144"/>
        <v>0</v>
      </c>
      <c r="K787" s="8">
        <f t="shared" si="144"/>
        <v>0</v>
      </c>
      <c r="L787" s="8">
        <f t="shared" si="144"/>
        <v>0</v>
      </c>
      <c r="M787" s="8">
        <f t="shared" si="140"/>
        <v>44.290000000000006</v>
      </c>
      <c r="N787" s="8">
        <f t="shared" si="144"/>
        <v>39.290000000000006</v>
      </c>
      <c r="O787" s="8">
        <f t="shared" si="144"/>
        <v>34.290000000000006</v>
      </c>
      <c r="P787" s="8">
        <f t="shared" si="144"/>
        <v>29.290000000000006</v>
      </c>
      <c r="Q787" s="8">
        <f t="shared" si="144"/>
        <v>19.290000000000006</v>
      </c>
      <c r="R787" s="8">
        <f t="shared" si="144"/>
        <v>0</v>
      </c>
      <c r="S787" s="21">
        <f t="shared" si="145"/>
        <v>37</v>
      </c>
      <c r="T787" s="19">
        <f>VLOOKUP($B787,Gas!$B$3:$E$2506,2)</f>
        <v>9.8249999999999993</v>
      </c>
      <c r="U787" s="20">
        <f t="shared" si="146"/>
        <v>7.0524173027989834</v>
      </c>
      <c r="V787" s="5">
        <f>VLOOKUP($B787,Gas!$B$3:$E$2506,4)</f>
        <v>0.88353298639896982</v>
      </c>
    </row>
    <row r="788" spans="1:22" x14ac:dyDescent="0.2">
      <c r="A788" s="9">
        <f t="shared" si="130"/>
        <v>37</v>
      </c>
      <c r="B788" s="1">
        <v>36900</v>
      </c>
      <c r="C788" s="2">
        <v>54.93</v>
      </c>
      <c r="D788" s="4">
        <f t="shared" si="147"/>
        <v>-0.232240948284761</v>
      </c>
      <c r="E788" s="100">
        <f t="shared" si="138"/>
        <v>4.86550331399462</v>
      </c>
      <c r="F788" s="2"/>
      <c r="G788" s="8">
        <f t="shared" si="144"/>
        <v>0</v>
      </c>
      <c r="H788" s="8">
        <f t="shared" si="144"/>
        <v>0</v>
      </c>
      <c r="I788" s="8">
        <f t="shared" si="144"/>
        <v>0</v>
      </c>
      <c r="J788" s="8">
        <f t="shared" si="144"/>
        <v>0</v>
      </c>
      <c r="K788" s="8">
        <f t="shared" si="144"/>
        <v>0</v>
      </c>
      <c r="L788" s="8">
        <f t="shared" si="144"/>
        <v>0</v>
      </c>
      <c r="M788" s="8">
        <f t="shared" si="140"/>
        <v>29.93</v>
      </c>
      <c r="N788" s="8">
        <f t="shared" si="144"/>
        <v>24.93</v>
      </c>
      <c r="O788" s="8">
        <f t="shared" si="144"/>
        <v>19.93</v>
      </c>
      <c r="P788" s="8">
        <f t="shared" si="144"/>
        <v>14.93</v>
      </c>
      <c r="Q788" s="8">
        <f t="shared" si="144"/>
        <v>4.93</v>
      </c>
      <c r="R788" s="8">
        <f t="shared" si="144"/>
        <v>0</v>
      </c>
      <c r="S788" s="21">
        <f t="shared" si="145"/>
        <v>37</v>
      </c>
      <c r="T788" s="19">
        <f>VLOOKUP($B788,Gas!$B$3:$E$2506,2)</f>
        <v>10.34</v>
      </c>
      <c r="U788" s="20">
        <f t="shared" si="146"/>
        <v>5.3123791102514506</v>
      </c>
      <c r="V788" s="5">
        <f>VLOOKUP($B788,Gas!$B$3:$E$2506,4)</f>
        <v>0.91422910932497226</v>
      </c>
    </row>
    <row r="789" spans="1:22" x14ac:dyDescent="0.2">
      <c r="A789" s="9">
        <f t="shared" si="130"/>
        <v>37</v>
      </c>
      <c r="B789" s="1">
        <v>36901</v>
      </c>
      <c r="C789" s="2">
        <v>50.89</v>
      </c>
      <c r="D789" s="4">
        <f t="shared" si="147"/>
        <v>-7.639320675378769E-2</v>
      </c>
      <c r="E789" s="100">
        <f t="shared" si="138"/>
        <v>4.8579233345941004</v>
      </c>
      <c r="F789" s="2"/>
      <c r="G789" s="8">
        <f t="shared" si="144"/>
        <v>0</v>
      </c>
      <c r="H789" s="8">
        <f t="shared" si="144"/>
        <v>0</v>
      </c>
      <c r="I789" s="8">
        <f t="shared" si="144"/>
        <v>0</v>
      </c>
      <c r="J789" s="8">
        <f t="shared" si="144"/>
        <v>0</v>
      </c>
      <c r="K789" s="8">
        <f t="shared" si="144"/>
        <v>0</v>
      </c>
      <c r="L789" s="8">
        <f t="shared" si="144"/>
        <v>0</v>
      </c>
      <c r="M789" s="8">
        <f t="shared" si="140"/>
        <v>25.89</v>
      </c>
      <c r="N789" s="8">
        <f t="shared" si="144"/>
        <v>20.89</v>
      </c>
      <c r="O789" s="8">
        <f t="shared" si="144"/>
        <v>15.89</v>
      </c>
      <c r="P789" s="8">
        <f t="shared" si="144"/>
        <v>10.89</v>
      </c>
      <c r="Q789" s="8">
        <f t="shared" si="144"/>
        <v>0.89000000000000057</v>
      </c>
      <c r="R789" s="8">
        <f t="shared" si="144"/>
        <v>0</v>
      </c>
      <c r="S789" s="21">
        <f t="shared" si="145"/>
        <v>37</v>
      </c>
      <c r="T789" s="19">
        <f>VLOOKUP($B789,Gas!$B$3:$E$2506,2)</f>
        <v>9.9450000000000003</v>
      </c>
      <c r="U789" s="20">
        <f t="shared" si="146"/>
        <v>5.1171442936148814</v>
      </c>
      <c r="V789" s="5">
        <f>VLOOKUP($B789,Gas!$B$3:$E$2506,4)</f>
        <v>0.95775387900937348</v>
      </c>
    </row>
    <row r="790" spans="1:22" x14ac:dyDescent="0.2">
      <c r="A790" s="9">
        <f t="shared" si="130"/>
        <v>37</v>
      </c>
      <c r="B790" s="1">
        <v>36902</v>
      </c>
      <c r="C790" s="2">
        <v>49.1</v>
      </c>
      <c r="D790" s="4">
        <f t="shared" si="147"/>
        <v>-3.5807405800266423E-2</v>
      </c>
      <c r="E790" s="100">
        <f t="shared" si="138"/>
        <v>4.3582158986032242</v>
      </c>
      <c r="F790" s="2"/>
      <c r="G790" s="8">
        <f t="shared" si="144"/>
        <v>0</v>
      </c>
      <c r="H790" s="8">
        <f t="shared" si="144"/>
        <v>0</v>
      </c>
      <c r="I790" s="8">
        <f t="shared" si="144"/>
        <v>0</v>
      </c>
      <c r="J790" s="8">
        <f t="shared" si="144"/>
        <v>0</v>
      </c>
      <c r="K790" s="8">
        <f t="shared" si="144"/>
        <v>0</v>
      </c>
      <c r="L790" s="8">
        <f t="shared" si="144"/>
        <v>0.89999999999999858</v>
      </c>
      <c r="M790" s="8">
        <f t="shared" si="140"/>
        <v>24.1</v>
      </c>
      <c r="N790" s="8">
        <f t="shared" si="144"/>
        <v>19.100000000000001</v>
      </c>
      <c r="O790" s="8">
        <f t="shared" si="144"/>
        <v>14.100000000000001</v>
      </c>
      <c r="P790" s="8">
        <f t="shared" si="144"/>
        <v>9.1000000000000014</v>
      </c>
      <c r="Q790" s="8">
        <f t="shared" si="144"/>
        <v>0</v>
      </c>
      <c r="R790" s="8">
        <f t="shared" si="144"/>
        <v>0</v>
      </c>
      <c r="S790" s="21">
        <f t="shared" si="145"/>
        <v>37</v>
      </c>
      <c r="T790" s="19">
        <f>VLOOKUP($B790,Gas!$B$3:$E$2506,2)</f>
        <v>9.9</v>
      </c>
      <c r="U790" s="20">
        <f t="shared" si="146"/>
        <v>4.9595959595959593</v>
      </c>
      <c r="V790" s="5">
        <f>VLOOKUP($B790,Gas!$B$3:$E$2506,4)</f>
        <v>0.70574970790706693</v>
      </c>
    </row>
    <row r="791" spans="1:22" x14ac:dyDescent="0.2">
      <c r="A791" s="9">
        <f t="shared" si="130"/>
        <v>37</v>
      </c>
      <c r="B791" s="1">
        <v>36903</v>
      </c>
      <c r="C791" s="2">
        <v>45.48</v>
      </c>
      <c r="D791" s="4">
        <f t="shared" si="147"/>
        <v>-7.6586365918139665E-2</v>
      </c>
      <c r="E791" s="100">
        <f t="shared" si="138"/>
        <v>4.1295670753215816</v>
      </c>
      <c r="F791" s="2"/>
      <c r="G791" s="8">
        <f t="shared" si="144"/>
        <v>0</v>
      </c>
      <c r="H791" s="8">
        <f t="shared" si="144"/>
        <v>0</v>
      </c>
      <c r="I791" s="8">
        <f t="shared" si="144"/>
        <v>0</v>
      </c>
      <c r="J791" s="8">
        <f t="shared" si="144"/>
        <v>0</v>
      </c>
      <c r="K791" s="8">
        <f t="shared" si="144"/>
        <v>0</v>
      </c>
      <c r="L791" s="8">
        <f t="shared" si="144"/>
        <v>4.5200000000000031</v>
      </c>
      <c r="M791" s="8">
        <f t="shared" si="140"/>
        <v>20.479999999999997</v>
      </c>
      <c r="N791" s="8">
        <f t="shared" si="144"/>
        <v>15.479999999999997</v>
      </c>
      <c r="O791" s="8">
        <f t="shared" si="144"/>
        <v>10.479999999999997</v>
      </c>
      <c r="P791" s="8">
        <f t="shared" si="144"/>
        <v>5.4799999999999969</v>
      </c>
      <c r="Q791" s="8">
        <f t="shared" si="144"/>
        <v>0</v>
      </c>
      <c r="R791" s="8">
        <f t="shared" si="144"/>
        <v>0</v>
      </c>
      <c r="S791" s="21">
        <f t="shared" si="145"/>
        <v>37</v>
      </c>
      <c r="T791" s="19">
        <f>VLOOKUP($B791,Gas!$B$3:$E$2506,2)</f>
        <v>8.9749999999999996</v>
      </c>
      <c r="U791" s="20">
        <f t="shared" si="146"/>
        <v>5.0674094707520894</v>
      </c>
      <c r="V791" s="5">
        <f>VLOOKUP($B791,Gas!$B$3:$E$2506,4)</f>
        <v>0.89453919818259042</v>
      </c>
    </row>
    <row r="792" spans="1:22" x14ac:dyDescent="0.2">
      <c r="A792" s="9">
        <f t="shared" si="130"/>
        <v>37</v>
      </c>
      <c r="B792" s="1">
        <v>36907</v>
      </c>
      <c r="C792" s="2">
        <v>37.54</v>
      </c>
      <c r="D792" s="4">
        <f t="shared" si="147"/>
        <v>-0.1918656377239725</v>
      </c>
      <c r="E792" s="100">
        <f t="shared" si="138"/>
        <v>4.2252566259917828</v>
      </c>
      <c r="F792" s="2"/>
      <c r="G792" s="8">
        <f t="shared" si="144"/>
        <v>0</v>
      </c>
      <c r="H792" s="8">
        <f t="shared" si="144"/>
        <v>0</v>
      </c>
      <c r="I792" s="8">
        <f t="shared" si="144"/>
        <v>0</v>
      </c>
      <c r="J792" s="8">
        <f t="shared" si="144"/>
        <v>0</v>
      </c>
      <c r="K792" s="8">
        <f t="shared" si="144"/>
        <v>2.4600000000000009</v>
      </c>
      <c r="L792" s="8">
        <f t="shared" si="144"/>
        <v>12.46</v>
      </c>
      <c r="M792" s="8">
        <f t="shared" si="140"/>
        <v>12.54</v>
      </c>
      <c r="N792" s="8">
        <f t="shared" si="144"/>
        <v>7.5399999999999991</v>
      </c>
      <c r="O792" s="8">
        <f t="shared" si="144"/>
        <v>2.5399999999999991</v>
      </c>
      <c r="P792" s="8">
        <f t="shared" si="144"/>
        <v>0</v>
      </c>
      <c r="Q792" s="8">
        <f t="shared" si="144"/>
        <v>0</v>
      </c>
      <c r="R792" s="8">
        <f t="shared" si="144"/>
        <v>0</v>
      </c>
      <c r="S792" s="21">
        <f t="shared" si="145"/>
        <v>37</v>
      </c>
      <c r="T792" s="19">
        <f>VLOOKUP($B792,Gas!$B$3:$E$2506,2)</f>
        <v>8.76</v>
      </c>
      <c r="U792" s="20">
        <f t="shared" si="146"/>
        <v>4.2853881278538815</v>
      </c>
      <c r="V792" s="5">
        <f>VLOOKUP($B792,Gas!$B$3:$E$2506,4)</f>
        <v>0.7272546884420843</v>
      </c>
    </row>
    <row r="793" spans="1:22" x14ac:dyDescent="0.2">
      <c r="A793" s="9">
        <f t="shared" si="130"/>
        <v>37</v>
      </c>
      <c r="B793" s="1">
        <v>36908</v>
      </c>
      <c r="C793" s="2">
        <v>40.49</v>
      </c>
      <c r="D793" s="4">
        <f t="shared" si="147"/>
        <v>7.5647998885706988E-2</v>
      </c>
      <c r="E793" s="100">
        <f t="shared" si="138"/>
        <v>2.2977612240215057</v>
      </c>
      <c r="F793" s="2"/>
      <c r="G793" s="8">
        <f t="shared" si="144"/>
        <v>0</v>
      </c>
      <c r="H793" s="8">
        <f t="shared" si="144"/>
        <v>0</v>
      </c>
      <c r="I793" s="8">
        <f t="shared" si="144"/>
        <v>0</v>
      </c>
      <c r="J793" s="8">
        <f t="shared" si="144"/>
        <v>0</v>
      </c>
      <c r="K793" s="8">
        <f t="shared" si="144"/>
        <v>0</v>
      </c>
      <c r="L793" s="8">
        <f t="shared" si="144"/>
        <v>9.509999999999998</v>
      </c>
      <c r="M793" s="8">
        <f t="shared" si="140"/>
        <v>15.490000000000002</v>
      </c>
      <c r="N793" s="8">
        <f t="shared" si="144"/>
        <v>10.490000000000002</v>
      </c>
      <c r="O793" s="8">
        <f t="shared" si="144"/>
        <v>5.490000000000002</v>
      </c>
      <c r="P793" s="8">
        <f t="shared" si="144"/>
        <v>0.49000000000000199</v>
      </c>
      <c r="Q793" s="8">
        <f t="shared" si="144"/>
        <v>0</v>
      </c>
      <c r="R793" s="8">
        <f t="shared" si="144"/>
        <v>0</v>
      </c>
      <c r="S793" s="21">
        <f t="shared" si="145"/>
        <v>37</v>
      </c>
      <c r="T793" s="19">
        <f>VLOOKUP($B793,Gas!$B$3:$E$2506,2)</f>
        <v>8.19</v>
      </c>
      <c r="U793" s="20">
        <f t="shared" si="146"/>
        <v>4.943833943833944</v>
      </c>
      <c r="V793" s="5">
        <f>VLOOKUP($B793,Gas!$B$3:$E$2506,4)</f>
        <v>0.79467977634331455</v>
      </c>
    </row>
    <row r="794" spans="1:22" x14ac:dyDescent="0.2">
      <c r="A794" s="9">
        <f t="shared" si="130"/>
        <v>37</v>
      </c>
      <c r="B794" s="1">
        <v>36909</v>
      </c>
      <c r="C794" s="2">
        <v>40.61</v>
      </c>
      <c r="D794" s="4">
        <f t="shared" si="147"/>
        <v>2.9593116541366329E-3</v>
      </c>
      <c r="E794" s="100">
        <f t="shared" si="138"/>
        <v>1.878393731506681</v>
      </c>
      <c r="F794" s="2"/>
      <c r="G794" s="8">
        <f t="shared" si="144"/>
        <v>0</v>
      </c>
      <c r="H794" s="8">
        <f t="shared" si="144"/>
        <v>0</v>
      </c>
      <c r="I794" s="8">
        <f t="shared" ref="G794:R817" si="148">IF(I$1="P",MAX(0,I$2-$C794),IF(I$1="C",MAX(0,$C794-I$2)))</f>
        <v>0</v>
      </c>
      <c r="J794" s="8">
        <f t="shared" si="148"/>
        <v>0</v>
      </c>
      <c r="K794" s="8">
        <f t="shared" si="148"/>
        <v>0</v>
      </c>
      <c r="L794" s="8">
        <f t="shared" si="148"/>
        <v>9.39</v>
      </c>
      <c r="M794" s="8">
        <f t="shared" si="140"/>
        <v>15.61</v>
      </c>
      <c r="N794" s="8">
        <f t="shared" si="148"/>
        <v>10.61</v>
      </c>
      <c r="O794" s="8">
        <f t="shared" si="148"/>
        <v>5.6099999999999994</v>
      </c>
      <c r="P794" s="8">
        <f t="shared" si="148"/>
        <v>0.60999999999999943</v>
      </c>
      <c r="Q794" s="8">
        <f t="shared" si="148"/>
        <v>0</v>
      </c>
      <c r="R794" s="8">
        <f t="shared" si="148"/>
        <v>0</v>
      </c>
      <c r="S794" s="21">
        <f t="shared" si="145"/>
        <v>37</v>
      </c>
      <c r="T794" s="19">
        <f>VLOOKUP($B794,Gas!$B$3:$E$2506,2)</f>
        <v>7.86</v>
      </c>
      <c r="U794" s="20">
        <f t="shared" si="146"/>
        <v>5.1666666666666661</v>
      </c>
      <c r="V794" s="5">
        <f>VLOOKUP($B794,Gas!$B$3:$E$2506,4)</f>
        <v>0.79532105211012771</v>
      </c>
    </row>
    <row r="795" spans="1:22" x14ac:dyDescent="0.2">
      <c r="A795" s="9">
        <f t="shared" si="130"/>
        <v>37</v>
      </c>
      <c r="B795" s="1">
        <v>36910</v>
      </c>
      <c r="C795" s="2">
        <v>43.73</v>
      </c>
      <c r="D795" s="4">
        <f t="shared" si="147"/>
        <v>7.402002372662278E-2</v>
      </c>
      <c r="E795" s="100">
        <f t="shared" si="138"/>
        <v>1.9699818687658317</v>
      </c>
      <c r="F795" s="2"/>
      <c r="G795" s="8">
        <f t="shared" si="148"/>
        <v>0</v>
      </c>
      <c r="H795" s="8">
        <f t="shared" si="148"/>
        <v>0</v>
      </c>
      <c r="I795" s="8">
        <f t="shared" si="148"/>
        <v>0</v>
      </c>
      <c r="J795" s="8">
        <f t="shared" si="148"/>
        <v>0</v>
      </c>
      <c r="K795" s="8">
        <f t="shared" si="148"/>
        <v>0</v>
      </c>
      <c r="L795" s="8">
        <f t="shared" si="148"/>
        <v>6.2700000000000031</v>
      </c>
      <c r="M795" s="8">
        <f t="shared" si="140"/>
        <v>18.729999999999997</v>
      </c>
      <c r="N795" s="8">
        <f t="shared" si="148"/>
        <v>13.729999999999997</v>
      </c>
      <c r="O795" s="8">
        <f t="shared" si="148"/>
        <v>8.7299999999999969</v>
      </c>
      <c r="P795" s="8">
        <f t="shared" si="148"/>
        <v>3.7299999999999969</v>
      </c>
      <c r="Q795" s="8">
        <f t="shared" si="148"/>
        <v>0</v>
      </c>
      <c r="R795" s="8">
        <f t="shared" si="148"/>
        <v>0</v>
      </c>
      <c r="S795" s="21">
        <f t="shared" si="145"/>
        <v>37</v>
      </c>
      <c r="T795" s="19">
        <f>VLOOKUP($B795,Gas!$B$3:$E$2506,2)</f>
        <v>7.0650000000000004</v>
      </c>
      <c r="U795" s="20">
        <f t="shared" si="146"/>
        <v>6.1896673743807495</v>
      </c>
      <c r="V795" s="5">
        <f>VLOOKUP($B795,Gas!$B$3:$E$2506,4)</f>
        <v>0.77554269395532205</v>
      </c>
    </row>
    <row r="796" spans="1:22" x14ac:dyDescent="0.2">
      <c r="A796" s="9">
        <f t="shared" si="130"/>
        <v>37</v>
      </c>
      <c r="B796" s="1">
        <v>36913</v>
      </c>
      <c r="C796" s="2">
        <v>52.16</v>
      </c>
      <c r="D796" s="4">
        <f t="shared" si="147"/>
        <v>0.17628155219356831</v>
      </c>
      <c r="E796" s="100">
        <f t="shared" ref="E796:E859" si="149">STDEV(D787:D796)*SQRT(trade_day)</f>
        <v>2.1726494709119648</v>
      </c>
      <c r="F796" s="2"/>
      <c r="G796" s="8">
        <f t="shared" si="148"/>
        <v>0</v>
      </c>
      <c r="H796" s="8">
        <f t="shared" si="148"/>
        <v>0</v>
      </c>
      <c r="I796" s="8">
        <f t="shared" si="148"/>
        <v>0</v>
      </c>
      <c r="J796" s="8">
        <f t="shared" si="148"/>
        <v>0</v>
      </c>
      <c r="K796" s="8">
        <f t="shared" si="148"/>
        <v>0</v>
      </c>
      <c r="L796" s="8">
        <f t="shared" si="148"/>
        <v>0</v>
      </c>
      <c r="M796" s="8">
        <f t="shared" si="140"/>
        <v>27.159999999999997</v>
      </c>
      <c r="N796" s="8">
        <f t="shared" si="148"/>
        <v>22.159999999999997</v>
      </c>
      <c r="O796" s="8">
        <f t="shared" si="148"/>
        <v>17.159999999999997</v>
      </c>
      <c r="P796" s="8">
        <f t="shared" si="148"/>
        <v>12.159999999999997</v>
      </c>
      <c r="Q796" s="8">
        <f t="shared" si="148"/>
        <v>2.1599999999999966</v>
      </c>
      <c r="R796" s="8">
        <f t="shared" si="148"/>
        <v>0</v>
      </c>
      <c r="S796" s="21">
        <f t="shared" si="145"/>
        <v>37</v>
      </c>
      <c r="T796" s="19">
        <f>VLOOKUP($B796,Gas!$B$3:$E$2506,2)</f>
        <v>7.5750000000000002</v>
      </c>
      <c r="U796" s="20">
        <f t="shared" si="146"/>
        <v>6.8858085808580851</v>
      </c>
      <c r="V796" s="5">
        <f>VLOOKUP($B796,Gas!$B$3:$E$2506,4)</f>
        <v>0.90419078292582022</v>
      </c>
    </row>
    <row r="797" spans="1:22" x14ac:dyDescent="0.2">
      <c r="A797" s="9">
        <f t="shared" si="130"/>
        <v>37</v>
      </c>
      <c r="B797" s="1">
        <v>36914</v>
      </c>
      <c r="C797" s="2">
        <v>49.18</v>
      </c>
      <c r="D797" s="4">
        <f t="shared" si="147"/>
        <v>-5.8828880830350982E-2</v>
      </c>
      <c r="E797" s="100">
        <f t="shared" si="149"/>
        <v>1.9559460286799459</v>
      </c>
      <c r="F797" s="2"/>
      <c r="G797" s="8">
        <f t="shared" si="148"/>
        <v>0</v>
      </c>
      <c r="H797" s="8">
        <f t="shared" si="148"/>
        <v>0</v>
      </c>
      <c r="I797" s="8">
        <f t="shared" si="148"/>
        <v>0</v>
      </c>
      <c r="J797" s="8">
        <f t="shared" si="148"/>
        <v>0</v>
      </c>
      <c r="K797" s="8">
        <f t="shared" si="148"/>
        <v>0</v>
      </c>
      <c r="L797" s="8">
        <f t="shared" si="148"/>
        <v>0.82000000000000028</v>
      </c>
      <c r="M797" s="8">
        <f t="shared" si="140"/>
        <v>24.18</v>
      </c>
      <c r="N797" s="8">
        <f t="shared" si="148"/>
        <v>19.18</v>
      </c>
      <c r="O797" s="8">
        <f t="shared" si="148"/>
        <v>14.18</v>
      </c>
      <c r="P797" s="8">
        <f t="shared" si="148"/>
        <v>9.18</v>
      </c>
      <c r="Q797" s="8">
        <f t="shared" si="148"/>
        <v>0</v>
      </c>
      <c r="R797" s="8">
        <f t="shared" si="148"/>
        <v>0</v>
      </c>
      <c r="S797" s="21">
        <f t="shared" si="145"/>
        <v>37</v>
      </c>
      <c r="T797" s="19">
        <f>VLOOKUP($B797,Gas!$B$3:$E$2506,2)</f>
        <v>7.6749999999999998</v>
      </c>
      <c r="U797" s="20">
        <f t="shared" si="146"/>
        <v>6.4078175895765472</v>
      </c>
      <c r="V797" s="5">
        <f>VLOOKUP($B797,Gas!$B$3:$E$2506,4)</f>
        <v>0.920013940629682</v>
      </c>
    </row>
    <row r="798" spans="1:22" x14ac:dyDescent="0.2">
      <c r="A798" s="9">
        <f t="shared" si="130"/>
        <v>37</v>
      </c>
      <c r="B798" s="1">
        <v>36915</v>
      </c>
      <c r="C798" s="2">
        <v>46.98</v>
      </c>
      <c r="D798" s="4">
        <f t="shared" si="147"/>
        <v>-4.5765057557279783E-2</v>
      </c>
      <c r="E798" s="100">
        <f t="shared" si="149"/>
        <v>1.6261119666821049</v>
      </c>
      <c r="F798" s="2"/>
      <c r="G798" s="8">
        <f t="shared" si="148"/>
        <v>0</v>
      </c>
      <c r="H798" s="8">
        <f t="shared" si="148"/>
        <v>0</v>
      </c>
      <c r="I798" s="8">
        <f t="shared" si="148"/>
        <v>0</v>
      </c>
      <c r="J798" s="8">
        <f t="shared" si="148"/>
        <v>0</v>
      </c>
      <c r="K798" s="8">
        <f t="shared" si="148"/>
        <v>0</v>
      </c>
      <c r="L798" s="8">
        <f t="shared" si="148"/>
        <v>3.0200000000000031</v>
      </c>
      <c r="M798" s="8">
        <f t="shared" si="140"/>
        <v>21.979999999999997</v>
      </c>
      <c r="N798" s="8">
        <f t="shared" si="148"/>
        <v>16.979999999999997</v>
      </c>
      <c r="O798" s="8">
        <f t="shared" si="148"/>
        <v>11.979999999999997</v>
      </c>
      <c r="P798" s="8">
        <f t="shared" si="148"/>
        <v>6.9799999999999969</v>
      </c>
      <c r="Q798" s="8">
        <f t="shared" si="148"/>
        <v>0</v>
      </c>
      <c r="R798" s="8">
        <f t="shared" si="148"/>
        <v>0</v>
      </c>
      <c r="S798" s="21">
        <f t="shared" si="145"/>
        <v>37</v>
      </c>
      <c r="T798" s="19">
        <f>VLOOKUP($B798,Gas!$B$3:$E$2506,2)</f>
        <v>7.0650000000000004</v>
      </c>
      <c r="U798" s="20">
        <f t="shared" si="146"/>
        <v>6.6496815286624198</v>
      </c>
      <c r="V798" s="5">
        <f>VLOOKUP($B798,Gas!$B$3:$E$2506,4)</f>
        <v>1.0039600155383206</v>
      </c>
    </row>
    <row r="799" spans="1:22" x14ac:dyDescent="0.2">
      <c r="A799" s="9">
        <f t="shared" si="130"/>
        <v>37</v>
      </c>
      <c r="B799" s="1">
        <v>36916</v>
      </c>
      <c r="C799" s="3">
        <v>52</v>
      </c>
      <c r="D799" s="4">
        <f t="shared" si="147"/>
        <v>0.10152173935066065</v>
      </c>
      <c r="E799" s="100">
        <f t="shared" si="149"/>
        <v>1.6837538657244351</v>
      </c>
      <c r="F799" s="2"/>
      <c r="G799" s="8">
        <f t="shared" si="148"/>
        <v>0</v>
      </c>
      <c r="H799" s="8">
        <f t="shared" si="148"/>
        <v>0</v>
      </c>
      <c r="I799" s="8">
        <f t="shared" si="148"/>
        <v>0</v>
      </c>
      <c r="J799" s="8">
        <f t="shared" si="148"/>
        <v>0</v>
      </c>
      <c r="K799" s="8">
        <f t="shared" si="148"/>
        <v>0</v>
      </c>
      <c r="L799" s="8">
        <f t="shared" si="148"/>
        <v>0</v>
      </c>
      <c r="M799" s="8">
        <f t="shared" si="140"/>
        <v>27</v>
      </c>
      <c r="N799" s="8">
        <f t="shared" si="148"/>
        <v>22</v>
      </c>
      <c r="O799" s="8">
        <f t="shared" si="148"/>
        <v>17</v>
      </c>
      <c r="P799" s="8">
        <f t="shared" si="148"/>
        <v>12</v>
      </c>
      <c r="Q799" s="8">
        <f t="shared" si="148"/>
        <v>2</v>
      </c>
      <c r="R799" s="8">
        <f t="shared" si="148"/>
        <v>0</v>
      </c>
      <c r="S799" s="21">
        <f t="shared" si="145"/>
        <v>37</v>
      </c>
      <c r="T799" s="19">
        <f>VLOOKUP($B799,Gas!$B$3:$E$2506,2)</f>
        <v>6.91</v>
      </c>
      <c r="U799" s="20">
        <f t="shared" si="146"/>
        <v>7.5253256150506509</v>
      </c>
      <c r="V799" s="5">
        <f>VLOOKUP($B799,Gas!$B$3:$E$2506,4)</f>
        <v>0.99358159290083126</v>
      </c>
    </row>
    <row r="800" spans="1:22" x14ac:dyDescent="0.2">
      <c r="A800" s="9">
        <f t="shared" si="130"/>
        <v>37</v>
      </c>
      <c r="B800" s="1">
        <v>36917</v>
      </c>
      <c r="C800" s="2">
        <v>51.2</v>
      </c>
      <c r="D800" s="4">
        <f t="shared" si="147"/>
        <v>-1.5504186535965199E-2</v>
      </c>
      <c r="E800" s="100">
        <f t="shared" si="149"/>
        <v>1.6740697638279358</v>
      </c>
      <c r="F800" s="2"/>
      <c r="G800" s="8">
        <f t="shared" si="148"/>
        <v>0</v>
      </c>
      <c r="H800" s="8">
        <f t="shared" si="148"/>
        <v>0</v>
      </c>
      <c r="I800" s="8">
        <f t="shared" si="148"/>
        <v>0</v>
      </c>
      <c r="J800" s="8">
        <f t="shared" si="148"/>
        <v>0</v>
      </c>
      <c r="K800" s="8">
        <f t="shared" si="148"/>
        <v>0</v>
      </c>
      <c r="L800" s="8">
        <f t="shared" si="148"/>
        <v>0</v>
      </c>
      <c r="M800" s="8">
        <f t="shared" si="140"/>
        <v>26.200000000000003</v>
      </c>
      <c r="N800" s="8">
        <f t="shared" si="148"/>
        <v>21.200000000000003</v>
      </c>
      <c r="O800" s="8">
        <f t="shared" si="148"/>
        <v>16.200000000000003</v>
      </c>
      <c r="P800" s="8">
        <f t="shared" si="148"/>
        <v>11.200000000000003</v>
      </c>
      <c r="Q800" s="8">
        <f t="shared" si="148"/>
        <v>1.2000000000000028</v>
      </c>
      <c r="R800" s="8">
        <f t="shared" si="148"/>
        <v>0</v>
      </c>
      <c r="S800" s="21">
        <f t="shared" si="145"/>
        <v>37</v>
      </c>
      <c r="T800" s="19">
        <f>VLOOKUP($B800,Gas!$B$3:$E$2506,2)</f>
        <v>7.2949999999999999</v>
      </c>
      <c r="U800" s="20">
        <f t="shared" si="146"/>
        <v>7.0185058259081563</v>
      </c>
      <c r="V800" s="5">
        <f>VLOOKUP($B800,Gas!$B$3:$E$2506,4)</f>
        <v>1.094912384314449</v>
      </c>
    </row>
    <row r="801" spans="1:22" x14ac:dyDescent="0.2">
      <c r="A801" s="9">
        <f t="shared" si="130"/>
        <v>37</v>
      </c>
      <c r="B801" s="1">
        <v>36920</v>
      </c>
      <c r="C801" s="2">
        <v>35.71</v>
      </c>
      <c r="D801" s="4">
        <f t="shared" si="147"/>
        <v>-0.36030877043910514</v>
      </c>
      <c r="E801" s="100">
        <f t="shared" si="149"/>
        <v>2.4674206622059929</v>
      </c>
      <c r="F801" s="2"/>
      <c r="G801" s="8">
        <f t="shared" si="148"/>
        <v>0</v>
      </c>
      <c r="H801" s="8">
        <f t="shared" si="148"/>
        <v>0</v>
      </c>
      <c r="I801" s="8">
        <f t="shared" si="148"/>
        <v>0</v>
      </c>
      <c r="J801" s="8">
        <f t="shared" si="148"/>
        <v>0</v>
      </c>
      <c r="K801" s="8">
        <f t="shared" si="148"/>
        <v>4.2899999999999991</v>
      </c>
      <c r="L801" s="8">
        <f t="shared" si="148"/>
        <v>14.29</v>
      </c>
      <c r="M801" s="8">
        <f t="shared" si="140"/>
        <v>10.71</v>
      </c>
      <c r="N801" s="8">
        <f t="shared" si="148"/>
        <v>5.7100000000000009</v>
      </c>
      <c r="O801" s="8">
        <f t="shared" si="148"/>
        <v>0.71000000000000085</v>
      </c>
      <c r="P801" s="8">
        <f t="shared" si="148"/>
        <v>0</v>
      </c>
      <c r="Q801" s="8">
        <f t="shared" si="148"/>
        <v>0</v>
      </c>
      <c r="R801" s="8">
        <f t="shared" si="148"/>
        <v>0</v>
      </c>
      <c r="S801" s="21">
        <f t="shared" si="145"/>
        <v>37</v>
      </c>
      <c r="T801" s="19">
        <f>VLOOKUP($B801,Gas!$B$3:$E$2506,2)</f>
        <v>7.0350000000000001</v>
      </c>
      <c r="U801" s="20">
        <f t="shared" si="146"/>
        <v>5.076048329779673</v>
      </c>
      <c r="V801" s="5">
        <f>VLOOKUP($B801,Gas!$B$3:$E$2506,4)</f>
        <v>0.82138132081949777</v>
      </c>
    </row>
    <row r="802" spans="1:22" x14ac:dyDescent="0.2">
      <c r="A802" s="9">
        <f t="shared" si="130"/>
        <v>37</v>
      </c>
      <c r="B802" s="1">
        <v>36921</v>
      </c>
      <c r="C802" s="2">
        <v>26.73</v>
      </c>
      <c r="D802" s="4">
        <f t="shared" si="147"/>
        <v>-0.28964423145552942</v>
      </c>
      <c r="E802" s="100">
        <f t="shared" si="149"/>
        <v>2.6903625854942503</v>
      </c>
      <c r="F802" s="2"/>
      <c r="G802" s="8">
        <f t="shared" si="148"/>
        <v>0</v>
      </c>
      <c r="H802" s="8">
        <f t="shared" si="148"/>
        <v>0</v>
      </c>
      <c r="I802" s="8">
        <f t="shared" si="148"/>
        <v>3.2699999999999996</v>
      </c>
      <c r="J802" s="8">
        <f t="shared" si="148"/>
        <v>8.27</v>
      </c>
      <c r="K802" s="8">
        <f t="shared" si="148"/>
        <v>13.27</v>
      </c>
      <c r="L802" s="8">
        <f t="shared" si="148"/>
        <v>23.27</v>
      </c>
      <c r="M802" s="8">
        <f t="shared" si="140"/>
        <v>1.7300000000000004</v>
      </c>
      <c r="N802" s="8">
        <f t="shared" si="148"/>
        <v>0</v>
      </c>
      <c r="O802" s="8">
        <f t="shared" si="148"/>
        <v>0</v>
      </c>
      <c r="P802" s="8">
        <f t="shared" si="148"/>
        <v>0</v>
      </c>
      <c r="Q802" s="8">
        <f t="shared" si="148"/>
        <v>0</v>
      </c>
      <c r="R802" s="8">
        <f t="shared" si="148"/>
        <v>0</v>
      </c>
      <c r="S802" s="21">
        <f t="shared" si="145"/>
        <v>37</v>
      </c>
      <c r="T802" s="19">
        <f>VLOOKUP($B802,Gas!$B$3:$E$2506,2)</f>
        <v>6.6</v>
      </c>
      <c r="U802" s="20">
        <f t="shared" si="146"/>
        <v>4.0500000000000007</v>
      </c>
      <c r="V802" s="5">
        <f>VLOOKUP($B802,Gas!$B$3:$E$2506,4)</f>
        <v>0.75229535143229631</v>
      </c>
    </row>
    <row r="803" spans="1:22" x14ac:dyDescent="0.2">
      <c r="A803" s="9">
        <f t="shared" si="130"/>
        <v>38</v>
      </c>
      <c r="B803" s="1">
        <v>36923</v>
      </c>
      <c r="C803" s="2">
        <v>30.99</v>
      </c>
      <c r="D803" s="4">
        <f t="shared" si="147"/>
        <v>0.14787804164882917</v>
      </c>
      <c r="E803" s="100">
        <f t="shared" si="149"/>
        <v>2.7943373718225484</v>
      </c>
      <c r="F803" s="2"/>
      <c r="G803" s="8">
        <f t="shared" si="148"/>
        <v>0</v>
      </c>
      <c r="H803" s="8">
        <f t="shared" si="148"/>
        <v>0</v>
      </c>
      <c r="I803" s="8">
        <f t="shared" si="148"/>
        <v>0</v>
      </c>
      <c r="J803" s="8">
        <f t="shared" si="148"/>
        <v>4.0100000000000016</v>
      </c>
      <c r="K803" s="8">
        <f t="shared" si="148"/>
        <v>9.0100000000000016</v>
      </c>
      <c r="L803" s="8">
        <f t="shared" si="148"/>
        <v>19.010000000000002</v>
      </c>
      <c r="M803" s="8">
        <f t="shared" si="140"/>
        <v>5.9899999999999984</v>
      </c>
      <c r="N803" s="8">
        <f t="shared" si="148"/>
        <v>0.98999999999999844</v>
      </c>
      <c r="O803" s="8">
        <f t="shared" si="148"/>
        <v>0</v>
      </c>
      <c r="P803" s="8">
        <f t="shared" si="148"/>
        <v>0</v>
      </c>
      <c r="Q803" s="8">
        <f t="shared" si="148"/>
        <v>0</v>
      </c>
      <c r="R803" s="8">
        <f t="shared" si="148"/>
        <v>0</v>
      </c>
      <c r="S803" s="21">
        <f t="shared" si="145"/>
        <v>38</v>
      </c>
      <c r="T803" s="19">
        <f>VLOOKUP($B803,Gas!$B$3:$E$2506,2)</f>
        <v>5.8949999999999996</v>
      </c>
      <c r="U803" s="20">
        <f t="shared" si="146"/>
        <v>5.2569974554707377</v>
      </c>
      <c r="V803" s="5">
        <f>VLOOKUP($B803,Gas!$B$3:$E$2506,4)</f>
        <v>0.97256738286508715</v>
      </c>
    </row>
    <row r="804" spans="1:22" x14ac:dyDescent="0.2">
      <c r="A804" s="9">
        <f t="shared" si="130"/>
        <v>38</v>
      </c>
      <c r="B804" s="1">
        <v>36924</v>
      </c>
      <c r="C804" s="2">
        <v>42.72</v>
      </c>
      <c r="D804" s="4">
        <f t="shared" si="147"/>
        <v>0.32100262285228259</v>
      </c>
      <c r="E804" s="100">
        <f t="shared" si="149"/>
        <v>3.2957324655010227</v>
      </c>
      <c r="F804" s="2"/>
      <c r="G804" s="8">
        <f t="shared" si="148"/>
        <v>0</v>
      </c>
      <c r="H804" s="8">
        <f t="shared" si="148"/>
        <v>0</v>
      </c>
      <c r="I804" s="8">
        <f t="shared" si="148"/>
        <v>0</v>
      </c>
      <c r="J804" s="8">
        <f t="shared" si="148"/>
        <v>0</v>
      </c>
      <c r="K804" s="8">
        <f t="shared" si="148"/>
        <v>0</v>
      </c>
      <c r="L804" s="8">
        <f t="shared" si="148"/>
        <v>7.2800000000000011</v>
      </c>
      <c r="M804" s="8">
        <f t="shared" si="140"/>
        <v>17.72</v>
      </c>
      <c r="N804" s="8">
        <f t="shared" si="148"/>
        <v>12.719999999999999</v>
      </c>
      <c r="O804" s="8">
        <f t="shared" si="148"/>
        <v>7.7199999999999989</v>
      </c>
      <c r="P804" s="8">
        <f t="shared" si="148"/>
        <v>2.7199999999999989</v>
      </c>
      <c r="Q804" s="8">
        <f t="shared" si="148"/>
        <v>0</v>
      </c>
      <c r="R804" s="8">
        <f t="shared" si="148"/>
        <v>0</v>
      </c>
      <c r="S804" s="21">
        <f t="shared" si="145"/>
        <v>38</v>
      </c>
      <c r="T804" s="19">
        <f>VLOOKUP($B804,Gas!$B$3:$E$2506,2)</f>
        <v>5.84</v>
      </c>
      <c r="U804" s="20">
        <f t="shared" si="146"/>
        <v>7.3150684931506849</v>
      </c>
      <c r="V804" s="5">
        <f>VLOOKUP($B804,Gas!$B$3:$E$2506,4)</f>
        <v>0.94587815731973035</v>
      </c>
    </row>
    <row r="805" spans="1:22" x14ac:dyDescent="0.2">
      <c r="A805" s="9">
        <f t="shared" si="130"/>
        <v>38</v>
      </c>
      <c r="B805" s="1">
        <v>36927</v>
      </c>
      <c r="C805" s="2">
        <v>47.92</v>
      </c>
      <c r="D805" s="4">
        <f t="shared" si="147"/>
        <v>0.11486575915525447</v>
      </c>
      <c r="E805" s="100">
        <f t="shared" si="149"/>
        <v>3.3256630087812313</v>
      </c>
      <c r="F805" s="2"/>
      <c r="G805" s="8">
        <f t="shared" si="148"/>
        <v>0</v>
      </c>
      <c r="H805" s="8">
        <f t="shared" si="148"/>
        <v>0</v>
      </c>
      <c r="I805" s="8">
        <f t="shared" si="148"/>
        <v>0</v>
      </c>
      <c r="J805" s="8">
        <f t="shared" si="148"/>
        <v>0</v>
      </c>
      <c r="K805" s="8">
        <f t="shared" si="148"/>
        <v>0</v>
      </c>
      <c r="L805" s="8">
        <f t="shared" si="148"/>
        <v>2.0799999999999983</v>
      </c>
      <c r="M805" s="8">
        <f t="shared" ref="M805:M868" si="150">IF(M$1="P",MAX(0,M$2-$C805),IF(M$1="C",MAX(0,$C805-M$2)))</f>
        <v>22.92</v>
      </c>
      <c r="N805" s="8">
        <f t="shared" si="148"/>
        <v>17.920000000000002</v>
      </c>
      <c r="O805" s="8">
        <f t="shared" si="148"/>
        <v>12.920000000000002</v>
      </c>
      <c r="P805" s="8">
        <f t="shared" si="148"/>
        <v>7.9200000000000017</v>
      </c>
      <c r="Q805" s="8">
        <f t="shared" si="148"/>
        <v>0</v>
      </c>
      <c r="R805" s="8">
        <f t="shared" si="148"/>
        <v>0</v>
      </c>
      <c r="S805" s="21">
        <f t="shared" si="145"/>
        <v>38</v>
      </c>
      <c r="T805" s="19">
        <f>VLOOKUP($B805,Gas!$B$3:$E$2506,2)</f>
        <v>6.6050000000000004</v>
      </c>
      <c r="U805" s="20">
        <f t="shared" si="146"/>
        <v>7.255109765329296</v>
      </c>
      <c r="V805" s="5">
        <f>VLOOKUP($B805,Gas!$B$3:$E$2506,4)</f>
        <v>1.1638843117754789</v>
      </c>
    </row>
    <row r="806" spans="1:22" x14ac:dyDescent="0.2">
      <c r="A806" s="9">
        <f t="shared" si="130"/>
        <v>38</v>
      </c>
      <c r="B806" s="1">
        <v>36928</v>
      </c>
      <c r="C806" s="2">
        <v>33.64</v>
      </c>
      <c r="D806" s="4">
        <f t="shared" si="147"/>
        <v>-0.35381711870244664</v>
      </c>
      <c r="E806" s="100">
        <f t="shared" si="149"/>
        <v>3.6281032843153582</v>
      </c>
      <c r="F806" s="2"/>
      <c r="G806" s="8">
        <f t="shared" si="148"/>
        <v>0</v>
      </c>
      <c r="H806" s="8">
        <f t="shared" si="148"/>
        <v>0</v>
      </c>
      <c r="I806" s="8">
        <f t="shared" si="148"/>
        <v>0</v>
      </c>
      <c r="J806" s="8">
        <f t="shared" si="148"/>
        <v>1.3599999999999994</v>
      </c>
      <c r="K806" s="8">
        <f t="shared" si="148"/>
        <v>6.3599999999999994</v>
      </c>
      <c r="L806" s="8">
        <f t="shared" si="148"/>
        <v>16.36</v>
      </c>
      <c r="M806" s="8">
        <f t="shared" si="150"/>
        <v>8.64</v>
      </c>
      <c r="N806" s="8">
        <f t="shared" si="148"/>
        <v>3.6400000000000006</v>
      </c>
      <c r="O806" s="8">
        <f t="shared" si="148"/>
        <v>0</v>
      </c>
      <c r="P806" s="8">
        <f t="shared" si="148"/>
        <v>0</v>
      </c>
      <c r="Q806" s="8">
        <f t="shared" si="148"/>
        <v>0</v>
      </c>
      <c r="R806" s="8">
        <f t="shared" si="148"/>
        <v>0</v>
      </c>
      <c r="S806" s="21">
        <f t="shared" si="145"/>
        <v>38</v>
      </c>
      <c r="T806" s="19">
        <f>VLOOKUP($B806,Gas!$B$3:$E$2506,2)</f>
        <v>5.7649999999999997</v>
      </c>
      <c r="U806" s="20">
        <f t="shared" si="146"/>
        <v>5.8352124891587165</v>
      </c>
      <c r="V806" s="5">
        <f>VLOOKUP($B806,Gas!$B$3:$E$2506,4)</f>
        <v>1.3895518805650895</v>
      </c>
    </row>
    <row r="807" spans="1:22" x14ac:dyDescent="0.2">
      <c r="A807" s="9">
        <f t="shared" si="130"/>
        <v>38</v>
      </c>
      <c r="B807" s="1">
        <v>36929</v>
      </c>
      <c r="C807" s="2">
        <v>31.35</v>
      </c>
      <c r="D807" s="4">
        <f t="shared" si="147"/>
        <v>-7.0501568025817599E-2</v>
      </c>
      <c r="E807" s="100">
        <f t="shared" si="149"/>
        <v>3.6299100245125815</v>
      </c>
      <c r="F807" s="2"/>
      <c r="G807" s="8">
        <f t="shared" si="148"/>
        <v>0</v>
      </c>
      <c r="H807" s="8">
        <f t="shared" si="148"/>
        <v>0</v>
      </c>
      <c r="I807" s="8">
        <f t="shared" si="148"/>
        <v>0</v>
      </c>
      <c r="J807" s="8">
        <f t="shared" si="148"/>
        <v>3.6499999999999986</v>
      </c>
      <c r="K807" s="8">
        <f t="shared" si="148"/>
        <v>8.6499999999999986</v>
      </c>
      <c r="L807" s="8">
        <f t="shared" si="148"/>
        <v>18.649999999999999</v>
      </c>
      <c r="M807" s="8">
        <f t="shared" si="150"/>
        <v>6.3500000000000014</v>
      </c>
      <c r="N807" s="8">
        <f t="shared" si="148"/>
        <v>1.3500000000000014</v>
      </c>
      <c r="O807" s="8">
        <f t="shared" si="148"/>
        <v>0</v>
      </c>
      <c r="P807" s="8">
        <f t="shared" si="148"/>
        <v>0</v>
      </c>
      <c r="Q807" s="8">
        <f t="shared" si="148"/>
        <v>0</v>
      </c>
      <c r="R807" s="8">
        <f t="shared" si="148"/>
        <v>0</v>
      </c>
      <c r="S807" s="21">
        <f t="shared" si="145"/>
        <v>38</v>
      </c>
      <c r="T807" s="19">
        <f>VLOOKUP($B807,Gas!$B$3:$E$2506,2)</f>
        <v>5.58</v>
      </c>
      <c r="U807" s="20">
        <f t="shared" si="146"/>
        <v>5.618279569892473</v>
      </c>
      <c r="V807" s="5">
        <f>VLOOKUP($B807,Gas!$B$3:$E$2506,4)</f>
        <v>1.3845624634507749</v>
      </c>
    </row>
    <row r="808" spans="1:22" x14ac:dyDescent="0.2">
      <c r="A808" s="9">
        <f t="shared" ref="A808:A871" si="151">MONTH(B808)+(YEAR(B808)-1998)*12</f>
        <v>38</v>
      </c>
      <c r="B808" s="1">
        <v>36930</v>
      </c>
      <c r="C808" s="2">
        <v>29.44</v>
      </c>
      <c r="D808" s="4">
        <f t="shared" si="147"/>
        <v>-6.2859973218254192E-2</v>
      </c>
      <c r="E808" s="100">
        <f t="shared" si="149"/>
        <v>3.6310127199934801</v>
      </c>
      <c r="F808" s="2"/>
      <c r="G808" s="8">
        <f t="shared" si="148"/>
        <v>0</v>
      </c>
      <c r="H808" s="8">
        <f t="shared" si="148"/>
        <v>0</v>
      </c>
      <c r="I808" s="8">
        <f t="shared" si="148"/>
        <v>0.55999999999999872</v>
      </c>
      <c r="J808" s="8">
        <f t="shared" si="148"/>
        <v>5.5599999999999987</v>
      </c>
      <c r="K808" s="8">
        <f t="shared" si="148"/>
        <v>10.559999999999999</v>
      </c>
      <c r="L808" s="8">
        <f t="shared" si="148"/>
        <v>20.56</v>
      </c>
      <c r="M808" s="8">
        <f t="shared" si="150"/>
        <v>4.4400000000000013</v>
      </c>
      <c r="N808" s="8">
        <f t="shared" si="148"/>
        <v>0</v>
      </c>
      <c r="O808" s="8">
        <f t="shared" si="148"/>
        <v>0</v>
      </c>
      <c r="P808" s="8">
        <f t="shared" si="148"/>
        <v>0</v>
      </c>
      <c r="Q808" s="8">
        <f t="shared" si="148"/>
        <v>0</v>
      </c>
      <c r="R808" s="8">
        <f t="shared" si="148"/>
        <v>0</v>
      </c>
      <c r="S808" s="21">
        <f t="shared" si="145"/>
        <v>38</v>
      </c>
      <c r="T808" s="19">
        <f>VLOOKUP($B808,Gas!$B$3:$E$2506,2)</f>
        <v>5.67</v>
      </c>
      <c r="U808" s="20">
        <f t="shared" si="146"/>
        <v>5.1922398589065262</v>
      </c>
      <c r="V808" s="5">
        <f>VLOOKUP($B808,Gas!$B$3:$E$2506,4)</f>
        <v>1.3987240340391254</v>
      </c>
    </row>
    <row r="809" spans="1:22" x14ac:dyDescent="0.2">
      <c r="A809" s="9">
        <f t="shared" si="151"/>
        <v>38</v>
      </c>
      <c r="B809" s="1">
        <v>36931</v>
      </c>
      <c r="C809" s="2">
        <v>26.33</v>
      </c>
      <c r="D809" s="4">
        <f t="shared" si="147"/>
        <v>-0.11164532035245757</v>
      </c>
      <c r="E809" s="100">
        <f t="shared" si="149"/>
        <v>3.5446424236781997</v>
      </c>
      <c r="F809" s="2"/>
      <c r="G809" s="8">
        <f t="shared" si="148"/>
        <v>0</v>
      </c>
      <c r="H809" s="8">
        <f t="shared" si="148"/>
        <v>0</v>
      </c>
      <c r="I809" s="8">
        <f t="shared" si="148"/>
        <v>3.6700000000000017</v>
      </c>
      <c r="J809" s="8">
        <f t="shared" si="148"/>
        <v>8.6700000000000017</v>
      </c>
      <c r="K809" s="8">
        <f t="shared" si="148"/>
        <v>13.670000000000002</v>
      </c>
      <c r="L809" s="8">
        <f t="shared" si="148"/>
        <v>23.67</v>
      </c>
      <c r="M809" s="8">
        <f t="shared" si="150"/>
        <v>1.3299999999999983</v>
      </c>
      <c r="N809" s="8">
        <f t="shared" si="148"/>
        <v>0</v>
      </c>
      <c r="O809" s="8">
        <f t="shared" si="148"/>
        <v>0</v>
      </c>
      <c r="P809" s="8">
        <f t="shared" si="148"/>
        <v>0</v>
      </c>
      <c r="Q809" s="8">
        <f t="shared" si="148"/>
        <v>0</v>
      </c>
      <c r="R809" s="8">
        <f t="shared" si="148"/>
        <v>0</v>
      </c>
      <c r="S809" s="21">
        <f t="shared" si="145"/>
        <v>38</v>
      </c>
      <c r="T809" s="19">
        <f>VLOOKUP($B809,Gas!$B$3:$E$2506,2)</f>
        <v>6.2450000000000001</v>
      </c>
      <c r="U809" s="20">
        <f t="shared" si="146"/>
        <v>4.2161729383506801</v>
      </c>
      <c r="V809" s="5">
        <f>VLOOKUP($B809,Gas!$B$3:$E$2506,4)</f>
        <v>1.5316323357485864</v>
      </c>
    </row>
    <row r="810" spans="1:22" x14ac:dyDescent="0.2">
      <c r="A810" s="9">
        <f t="shared" si="151"/>
        <v>38</v>
      </c>
      <c r="B810" s="1">
        <v>36934</v>
      </c>
      <c r="C810" s="2">
        <v>35.36</v>
      </c>
      <c r="D810" s="4">
        <f t="shared" si="147"/>
        <v>0.29487226426122465</v>
      </c>
      <c r="E810" s="100">
        <f t="shared" si="149"/>
        <v>3.9848391397062879</v>
      </c>
      <c r="F810" s="2"/>
      <c r="G810" s="8">
        <f t="shared" si="148"/>
        <v>0</v>
      </c>
      <c r="H810" s="8">
        <f t="shared" si="148"/>
        <v>0</v>
      </c>
      <c r="I810" s="8">
        <f t="shared" si="148"/>
        <v>0</v>
      </c>
      <c r="J810" s="8">
        <f t="shared" si="148"/>
        <v>0</v>
      </c>
      <c r="K810" s="8">
        <f t="shared" si="148"/>
        <v>4.6400000000000006</v>
      </c>
      <c r="L810" s="8">
        <f t="shared" si="148"/>
        <v>14.64</v>
      </c>
      <c r="M810" s="8">
        <f t="shared" si="150"/>
        <v>10.36</v>
      </c>
      <c r="N810" s="8">
        <f t="shared" si="148"/>
        <v>5.3599999999999994</v>
      </c>
      <c r="O810" s="8">
        <f t="shared" si="148"/>
        <v>0.35999999999999943</v>
      </c>
      <c r="P810" s="8">
        <f t="shared" si="148"/>
        <v>0</v>
      </c>
      <c r="Q810" s="8">
        <f t="shared" si="148"/>
        <v>0</v>
      </c>
      <c r="R810" s="8">
        <f t="shared" si="148"/>
        <v>0</v>
      </c>
      <c r="S810" s="21">
        <f t="shared" si="145"/>
        <v>38</v>
      </c>
      <c r="T810" s="19">
        <f>VLOOKUP($B810,Gas!$B$3:$E$2506,2)</f>
        <v>6.08</v>
      </c>
      <c r="U810" s="20">
        <f t="shared" si="146"/>
        <v>5.8157894736842106</v>
      </c>
      <c r="V810" s="5">
        <f>VLOOKUP($B810,Gas!$B$3:$E$2506,4)</f>
        <v>1.3488108603662508</v>
      </c>
    </row>
    <row r="811" spans="1:22" x14ac:dyDescent="0.2">
      <c r="A811" s="9">
        <f t="shared" si="151"/>
        <v>38</v>
      </c>
      <c r="B811" s="1">
        <v>36935</v>
      </c>
      <c r="C811" s="2">
        <v>32.9</v>
      </c>
      <c r="D811" s="4">
        <f t="shared" si="147"/>
        <v>-7.2108579998116457E-2</v>
      </c>
      <c r="E811" s="100">
        <f t="shared" si="149"/>
        <v>3.5747928741621613</v>
      </c>
      <c r="F811" s="2"/>
      <c r="G811" s="8">
        <f t="shared" si="148"/>
        <v>0</v>
      </c>
      <c r="H811" s="8">
        <f t="shared" si="148"/>
        <v>0</v>
      </c>
      <c r="I811" s="8">
        <f t="shared" si="148"/>
        <v>0</v>
      </c>
      <c r="J811" s="8">
        <f t="shared" si="148"/>
        <v>2.1000000000000014</v>
      </c>
      <c r="K811" s="8">
        <f t="shared" si="148"/>
        <v>7.1000000000000014</v>
      </c>
      <c r="L811" s="8">
        <f t="shared" si="148"/>
        <v>17.100000000000001</v>
      </c>
      <c r="M811" s="8">
        <f t="shared" si="150"/>
        <v>7.8999999999999986</v>
      </c>
      <c r="N811" s="8">
        <f t="shared" si="148"/>
        <v>2.8999999999999986</v>
      </c>
      <c r="O811" s="8">
        <f t="shared" si="148"/>
        <v>0</v>
      </c>
      <c r="P811" s="8">
        <f t="shared" si="148"/>
        <v>0</v>
      </c>
      <c r="Q811" s="8">
        <f t="shared" si="148"/>
        <v>0</v>
      </c>
      <c r="R811" s="8">
        <f t="shared" si="148"/>
        <v>0</v>
      </c>
      <c r="S811" s="21">
        <f t="shared" si="145"/>
        <v>38</v>
      </c>
      <c r="T811" s="19">
        <f>VLOOKUP($B811,Gas!$B$3:$E$2506,2)</f>
        <v>5.63</v>
      </c>
      <c r="U811" s="20">
        <f t="shared" si="146"/>
        <v>5.8436944937833033</v>
      </c>
      <c r="V811" s="5">
        <f>VLOOKUP($B811,Gas!$B$3:$E$2506,4)</f>
        <v>1.1608998535139958</v>
      </c>
    </row>
    <row r="812" spans="1:22" x14ac:dyDescent="0.2">
      <c r="A812" s="9">
        <f t="shared" si="151"/>
        <v>38</v>
      </c>
      <c r="B812" s="1">
        <v>36936</v>
      </c>
      <c r="C812" s="2">
        <v>24.47</v>
      </c>
      <c r="D812" s="4">
        <f t="shared" si="147"/>
        <v>-0.29602478031674584</v>
      </c>
      <c r="E812" s="100">
        <f t="shared" si="149"/>
        <v>3.5888616982977046</v>
      </c>
      <c r="F812" s="2"/>
      <c r="G812" s="8">
        <f t="shared" si="148"/>
        <v>0</v>
      </c>
      <c r="H812" s="8">
        <f t="shared" si="148"/>
        <v>0.53000000000000114</v>
      </c>
      <c r="I812" s="8">
        <f t="shared" si="148"/>
        <v>5.5300000000000011</v>
      </c>
      <c r="J812" s="8">
        <f t="shared" si="148"/>
        <v>10.530000000000001</v>
      </c>
      <c r="K812" s="8">
        <f t="shared" si="148"/>
        <v>15.530000000000001</v>
      </c>
      <c r="L812" s="8">
        <f t="shared" si="148"/>
        <v>25.53</v>
      </c>
      <c r="M812" s="8">
        <f t="shared" si="150"/>
        <v>0</v>
      </c>
      <c r="N812" s="8">
        <f t="shared" si="148"/>
        <v>0</v>
      </c>
      <c r="O812" s="8">
        <f t="shared" si="148"/>
        <v>0</v>
      </c>
      <c r="P812" s="8">
        <f t="shared" si="148"/>
        <v>0</v>
      </c>
      <c r="Q812" s="8">
        <f t="shared" si="148"/>
        <v>0</v>
      </c>
      <c r="R812" s="8">
        <f t="shared" si="148"/>
        <v>0</v>
      </c>
      <c r="S812" s="21">
        <f t="shared" si="145"/>
        <v>38</v>
      </c>
      <c r="T812" s="19">
        <f>VLOOKUP($B812,Gas!$B$3:$E$2506,2)</f>
        <v>5.61</v>
      </c>
      <c r="U812" s="20">
        <f t="shared" si="146"/>
        <v>4.3618538324420673</v>
      </c>
      <c r="V812" s="5">
        <f>VLOOKUP($B812,Gas!$B$3:$E$2506,4)</f>
        <v>1.1591119220293229</v>
      </c>
    </row>
    <row r="813" spans="1:22" x14ac:dyDescent="0.2">
      <c r="A813" s="9">
        <f t="shared" si="151"/>
        <v>38</v>
      </c>
      <c r="B813" s="1">
        <v>36937</v>
      </c>
      <c r="C813" s="2">
        <v>26.12</v>
      </c>
      <c r="D813" s="4">
        <f t="shared" si="147"/>
        <v>6.5253426953650065E-2</v>
      </c>
      <c r="E813" s="100">
        <f t="shared" si="149"/>
        <v>3.5115881213566178</v>
      </c>
      <c r="F813" s="2"/>
      <c r="G813" s="8">
        <f t="shared" si="148"/>
        <v>0</v>
      </c>
      <c r="H813" s="8">
        <f t="shared" si="148"/>
        <v>0</v>
      </c>
      <c r="I813" s="8">
        <f t="shared" si="148"/>
        <v>3.879999999999999</v>
      </c>
      <c r="J813" s="8">
        <f t="shared" si="148"/>
        <v>8.879999999999999</v>
      </c>
      <c r="K813" s="8">
        <f t="shared" si="148"/>
        <v>13.879999999999999</v>
      </c>
      <c r="L813" s="8">
        <f t="shared" si="148"/>
        <v>23.88</v>
      </c>
      <c r="M813" s="8">
        <f t="shared" si="150"/>
        <v>1.120000000000001</v>
      </c>
      <c r="N813" s="8">
        <f t="shared" si="148"/>
        <v>0</v>
      </c>
      <c r="O813" s="8">
        <f t="shared" si="148"/>
        <v>0</v>
      </c>
      <c r="P813" s="8">
        <f t="shared" si="148"/>
        <v>0</v>
      </c>
      <c r="Q813" s="8">
        <f t="shared" si="148"/>
        <v>0</v>
      </c>
      <c r="R813" s="8">
        <f t="shared" si="148"/>
        <v>0</v>
      </c>
      <c r="S813" s="21">
        <f t="shared" si="145"/>
        <v>38</v>
      </c>
      <c r="T813" s="19">
        <f>VLOOKUP($B813,Gas!$B$3:$E$2506,2)</f>
        <v>5.875</v>
      </c>
      <c r="U813" s="20">
        <f t="shared" si="146"/>
        <v>4.445957446808511</v>
      </c>
      <c r="V813" s="5">
        <f>VLOOKUP($B813,Gas!$B$3:$E$2506,4)</f>
        <v>1.2175478876210033</v>
      </c>
    </row>
    <row r="814" spans="1:22" x14ac:dyDescent="0.2">
      <c r="A814" s="9">
        <f t="shared" si="151"/>
        <v>38</v>
      </c>
      <c r="B814" s="1">
        <v>36938</v>
      </c>
      <c r="C814" s="2">
        <v>28.61</v>
      </c>
      <c r="D814" s="4">
        <f t="shared" si="147"/>
        <v>9.1055002653788589E-2</v>
      </c>
      <c r="E814" s="100">
        <f t="shared" si="149"/>
        <v>3.0551562078496564</v>
      </c>
      <c r="F814" s="2"/>
      <c r="G814" s="8">
        <f t="shared" si="148"/>
        <v>0</v>
      </c>
      <c r="H814" s="8">
        <f t="shared" si="148"/>
        <v>0</v>
      </c>
      <c r="I814" s="8">
        <f t="shared" si="148"/>
        <v>1.3900000000000006</v>
      </c>
      <c r="J814" s="8">
        <f t="shared" si="148"/>
        <v>6.3900000000000006</v>
      </c>
      <c r="K814" s="8">
        <f t="shared" si="148"/>
        <v>11.39</v>
      </c>
      <c r="L814" s="8">
        <f t="shared" si="148"/>
        <v>21.39</v>
      </c>
      <c r="M814" s="8">
        <f t="shared" si="150"/>
        <v>3.6099999999999994</v>
      </c>
      <c r="N814" s="8">
        <f t="shared" si="148"/>
        <v>0</v>
      </c>
      <c r="O814" s="8">
        <f t="shared" si="148"/>
        <v>0</v>
      </c>
      <c r="P814" s="8">
        <f t="shared" si="148"/>
        <v>0</v>
      </c>
      <c r="Q814" s="8">
        <f t="shared" si="148"/>
        <v>0</v>
      </c>
      <c r="R814" s="8">
        <f t="shared" si="148"/>
        <v>0</v>
      </c>
      <c r="S814" s="21">
        <f t="shared" si="145"/>
        <v>38</v>
      </c>
      <c r="T814" s="19">
        <f>VLOOKUP($B814,Gas!$B$3:$E$2506,2)</f>
        <v>5.3849999999999998</v>
      </c>
      <c r="U814" s="20">
        <f t="shared" si="146"/>
        <v>5.3129062209842157</v>
      </c>
      <c r="V814" s="5">
        <f>VLOOKUP($B814,Gas!$B$3:$E$2506,4)</f>
        <v>1.037512991907513</v>
      </c>
    </row>
    <row r="815" spans="1:22" x14ac:dyDescent="0.2">
      <c r="A815" s="9">
        <f t="shared" si="151"/>
        <v>38</v>
      </c>
      <c r="B815" s="1">
        <v>36941</v>
      </c>
      <c r="C815" s="2">
        <v>38.5</v>
      </c>
      <c r="D815" s="4">
        <f t="shared" si="147"/>
        <v>0.29690193423171962</v>
      </c>
      <c r="E815" s="100">
        <f t="shared" si="149"/>
        <v>3.4248366395846572</v>
      </c>
      <c r="F815" s="2"/>
      <c r="G815" s="8">
        <f t="shared" si="148"/>
        <v>0</v>
      </c>
      <c r="H815" s="8">
        <f t="shared" si="148"/>
        <v>0</v>
      </c>
      <c r="I815" s="8">
        <f t="shared" si="148"/>
        <v>0</v>
      </c>
      <c r="J815" s="8">
        <f t="shared" si="148"/>
        <v>0</v>
      </c>
      <c r="K815" s="8">
        <f t="shared" si="148"/>
        <v>1.5</v>
      </c>
      <c r="L815" s="8">
        <f t="shared" si="148"/>
        <v>11.5</v>
      </c>
      <c r="M815" s="8">
        <f t="shared" si="150"/>
        <v>13.5</v>
      </c>
      <c r="N815" s="8">
        <f t="shared" si="148"/>
        <v>8.5</v>
      </c>
      <c r="O815" s="8">
        <f t="shared" si="148"/>
        <v>3.5</v>
      </c>
      <c r="P815" s="8">
        <f t="shared" si="148"/>
        <v>0</v>
      </c>
      <c r="Q815" s="8">
        <f t="shared" si="148"/>
        <v>0</v>
      </c>
      <c r="R815" s="8">
        <f t="shared" si="148"/>
        <v>0</v>
      </c>
      <c r="S815" s="21">
        <f t="shared" si="145"/>
        <v>38</v>
      </c>
      <c r="T815" s="19">
        <f>VLOOKUP($B815,Gas!$B$3:$E$2506,2)</f>
        <v>5.47</v>
      </c>
      <c r="U815" s="20">
        <f t="shared" si="146"/>
        <v>7.038391224862889</v>
      </c>
      <c r="V815" s="5">
        <f>VLOOKUP($B815,Gas!$B$3:$E$2506,4)</f>
        <v>0.77596596691374997</v>
      </c>
    </row>
    <row r="816" spans="1:22" x14ac:dyDescent="0.2">
      <c r="A816" s="9">
        <f t="shared" si="151"/>
        <v>38</v>
      </c>
      <c r="B816" s="1">
        <v>36942</v>
      </c>
      <c r="C816" s="2">
        <v>35.71</v>
      </c>
      <c r="D816" s="4">
        <f t="shared" si="147"/>
        <v>-7.5227479687381457E-2</v>
      </c>
      <c r="E816" s="100">
        <f t="shared" si="149"/>
        <v>2.921038928706059</v>
      </c>
      <c r="F816" s="2"/>
      <c r="G816" s="8">
        <f t="shared" si="148"/>
        <v>0</v>
      </c>
      <c r="H816" s="8">
        <f t="shared" si="148"/>
        <v>0</v>
      </c>
      <c r="I816" s="8">
        <f t="shared" si="148"/>
        <v>0</v>
      </c>
      <c r="J816" s="8">
        <f t="shared" si="148"/>
        <v>0</v>
      </c>
      <c r="K816" s="8">
        <f t="shared" si="148"/>
        <v>4.2899999999999991</v>
      </c>
      <c r="L816" s="8">
        <f t="shared" si="148"/>
        <v>14.29</v>
      </c>
      <c r="M816" s="8">
        <f t="shared" si="150"/>
        <v>10.71</v>
      </c>
      <c r="N816" s="8">
        <f t="shared" si="148"/>
        <v>5.7100000000000009</v>
      </c>
      <c r="O816" s="8">
        <f t="shared" si="148"/>
        <v>0.71000000000000085</v>
      </c>
      <c r="P816" s="8">
        <f t="shared" si="148"/>
        <v>0</v>
      </c>
      <c r="Q816" s="8">
        <f t="shared" si="148"/>
        <v>0</v>
      </c>
      <c r="R816" s="8">
        <f t="shared" si="148"/>
        <v>0</v>
      </c>
      <c r="S816" s="21">
        <f t="shared" si="145"/>
        <v>38</v>
      </c>
      <c r="T816" s="19">
        <f>VLOOKUP($B816,Gas!$B$3:$E$2506,2)</f>
        <v>5.47</v>
      </c>
      <c r="U816" s="20">
        <f t="shared" si="146"/>
        <v>6.5283363802559418</v>
      </c>
      <c r="V816" s="5">
        <f>VLOOKUP($B816,Gas!$B$3:$E$2506,4)</f>
        <v>0.77389649320840259</v>
      </c>
    </row>
    <row r="817" spans="1:22" x14ac:dyDescent="0.2">
      <c r="A817" s="9">
        <f t="shared" si="151"/>
        <v>38</v>
      </c>
      <c r="B817" s="1">
        <v>36943</v>
      </c>
      <c r="C817" s="2">
        <v>42.25</v>
      </c>
      <c r="D817" s="4">
        <f t="shared" si="147"/>
        <v>0.16817359219682576</v>
      </c>
      <c r="E817" s="100">
        <f t="shared" si="149"/>
        <v>2.990418365872205</v>
      </c>
      <c r="F817" s="2"/>
      <c r="G817" s="8">
        <f t="shared" si="148"/>
        <v>0</v>
      </c>
      <c r="H817" s="8">
        <f t="shared" si="148"/>
        <v>0</v>
      </c>
      <c r="I817" s="8">
        <f t="shared" si="148"/>
        <v>0</v>
      </c>
      <c r="J817" s="8">
        <f t="shared" si="148"/>
        <v>0</v>
      </c>
      <c r="K817" s="8">
        <f t="shared" ref="G817:R832" si="152">IF(K$1="P",MAX(0,K$2-$C817),IF(K$1="C",MAX(0,$C817-K$2)))</f>
        <v>0</v>
      </c>
      <c r="L817" s="8">
        <f t="shared" si="152"/>
        <v>7.75</v>
      </c>
      <c r="M817" s="8">
        <f t="shared" si="150"/>
        <v>17.25</v>
      </c>
      <c r="N817" s="8">
        <f t="shared" si="152"/>
        <v>12.25</v>
      </c>
      <c r="O817" s="8">
        <f t="shared" si="152"/>
        <v>7.25</v>
      </c>
      <c r="P817" s="8">
        <f t="shared" si="152"/>
        <v>2.25</v>
      </c>
      <c r="Q817" s="8">
        <f t="shared" si="152"/>
        <v>0</v>
      </c>
      <c r="R817" s="8">
        <f t="shared" si="152"/>
        <v>0</v>
      </c>
      <c r="S817" s="21">
        <f t="shared" si="145"/>
        <v>38</v>
      </c>
      <c r="T817" s="19">
        <f>VLOOKUP($B817,Gas!$B$3:$E$2506,2)</f>
        <v>5.2050000000000001</v>
      </c>
      <c r="U817" s="20">
        <f t="shared" si="146"/>
        <v>8.1171950048030741</v>
      </c>
      <c r="V817" s="5">
        <f>VLOOKUP($B817,Gas!$B$3:$E$2506,4)</f>
        <v>0.80395259009822273</v>
      </c>
    </row>
    <row r="818" spans="1:22" x14ac:dyDescent="0.2">
      <c r="A818" s="9">
        <f t="shared" si="151"/>
        <v>38</v>
      </c>
      <c r="B818" s="1">
        <v>36944</v>
      </c>
      <c r="C818" s="2">
        <v>40.04</v>
      </c>
      <c r="D818" s="4">
        <f t="shared" si="147"/>
        <v>-5.3725399356162988E-2</v>
      </c>
      <c r="E818" s="100">
        <f t="shared" si="149"/>
        <v>2.9828921326815436</v>
      </c>
      <c r="F818" s="2"/>
      <c r="G818" s="8">
        <f t="shared" si="152"/>
        <v>0</v>
      </c>
      <c r="H818" s="8">
        <f t="shared" si="152"/>
        <v>0</v>
      </c>
      <c r="I818" s="8">
        <f t="shared" si="152"/>
        <v>0</v>
      </c>
      <c r="J818" s="8">
        <f t="shared" si="152"/>
        <v>0</v>
      </c>
      <c r="K818" s="8">
        <f t="shared" si="152"/>
        <v>0</v>
      </c>
      <c r="L818" s="8">
        <f t="shared" si="152"/>
        <v>9.9600000000000009</v>
      </c>
      <c r="M818" s="8">
        <f t="shared" si="150"/>
        <v>15.04</v>
      </c>
      <c r="N818" s="8">
        <f t="shared" si="152"/>
        <v>10.039999999999999</v>
      </c>
      <c r="O818" s="8">
        <f t="shared" si="152"/>
        <v>5.0399999999999991</v>
      </c>
      <c r="P818" s="8">
        <f t="shared" si="152"/>
        <v>3.9999999999999147E-2</v>
      </c>
      <c r="Q818" s="8">
        <f t="shared" si="152"/>
        <v>0</v>
      </c>
      <c r="R818" s="8">
        <f t="shared" si="152"/>
        <v>0</v>
      </c>
      <c r="S818" s="21">
        <f t="shared" si="145"/>
        <v>38</v>
      </c>
      <c r="T818" s="19">
        <f>VLOOKUP($B818,Gas!$B$3:$E$2506,2)</f>
        <v>5.2</v>
      </c>
      <c r="U818" s="20">
        <f t="shared" si="146"/>
        <v>7.6999999999999993</v>
      </c>
      <c r="V818" s="5">
        <f>VLOOKUP($B818,Gas!$B$3:$E$2506,4)</f>
        <v>0.80321989088883383</v>
      </c>
    </row>
    <row r="819" spans="1:22" x14ac:dyDescent="0.2">
      <c r="A819" s="9">
        <f t="shared" si="151"/>
        <v>38</v>
      </c>
      <c r="B819" s="1">
        <v>36945</v>
      </c>
      <c r="C819" s="2">
        <v>37.380000000000003</v>
      </c>
      <c r="D819" s="4">
        <f t="shared" si="147"/>
        <v>-6.8743152419602965E-2</v>
      </c>
      <c r="E819" s="100">
        <f t="shared" si="149"/>
        <v>2.9333022064065264</v>
      </c>
      <c r="F819" s="2"/>
      <c r="G819" s="8">
        <f t="shared" si="152"/>
        <v>0</v>
      </c>
      <c r="H819" s="8">
        <f t="shared" si="152"/>
        <v>0</v>
      </c>
      <c r="I819" s="8">
        <f t="shared" si="152"/>
        <v>0</v>
      </c>
      <c r="J819" s="8">
        <f t="shared" si="152"/>
        <v>0</v>
      </c>
      <c r="K819" s="8">
        <f t="shared" si="152"/>
        <v>2.6199999999999974</v>
      </c>
      <c r="L819" s="8">
        <f t="shared" si="152"/>
        <v>12.619999999999997</v>
      </c>
      <c r="M819" s="8">
        <f t="shared" si="150"/>
        <v>12.380000000000003</v>
      </c>
      <c r="N819" s="8">
        <f t="shared" si="152"/>
        <v>7.3800000000000026</v>
      </c>
      <c r="O819" s="8">
        <f t="shared" si="152"/>
        <v>2.3800000000000026</v>
      </c>
      <c r="P819" s="8">
        <f t="shared" si="152"/>
        <v>0</v>
      </c>
      <c r="Q819" s="8">
        <f t="shared" si="152"/>
        <v>0</v>
      </c>
      <c r="R819" s="8">
        <f t="shared" si="152"/>
        <v>0</v>
      </c>
      <c r="S819" s="21">
        <f t="shared" si="145"/>
        <v>38</v>
      </c>
      <c r="T819" s="19">
        <f>VLOOKUP($B819,Gas!$B$3:$E$2506,2)</f>
        <v>5.1100000000000003</v>
      </c>
      <c r="U819" s="20">
        <f t="shared" si="146"/>
        <v>7.3150684931506849</v>
      </c>
      <c r="V819" s="5">
        <f>VLOOKUP($B819,Gas!$B$3:$E$2506,4)</f>
        <v>0.69193264546756128</v>
      </c>
    </row>
    <row r="820" spans="1:22" x14ac:dyDescent="0.2">
      <c r="A820" s="9">
        <f t="shared" si="151"/>
        <v>38</v>
      </c>
      <c r="B820" s="1">
        <v>36948</v>
      </c>
      <c r="C820" s="2">
        <v>41.19</v>
      </c>
      <c r="D820" s="4">
        <f t="shared" si="147"/>
        <v>9.7059706420572461E-2</v>
      </c>
      <c r="E820" s="100">
        <f t="shared" si="149"/>
        <v>2.5936629238983215</v>
      </c>
      <c r="F820" s="2"/>
      <c r="G820" s="8">
        <f t="shared" si="152"/>
        <v>0</v>
      </c>
      <c r="H820" s="8">
        <f t="shared" si="152"/>
        <v>0</v>
      </c>
      <c r="I820" s="8">
        <f t="shared" si="152"/>
        <v>0</v>
      </c>
      <c r="J820" s="8">
        <f t="shared" si="152"/>
        <v>0</v>
      </c>
      <c r="K820" s="8">
        <f t="shared" si="152"/>
        <v>0</v>
      </c>
      <c r="L820" s="8">
        <f t="shared" si="152"/>
        <v>8.8100000000000023</v>
      </c>
      <c r="M820" s="8">
        <f t="shared" si="150"/>
        <v>16.189999999999998</v>
      </c>
      <c r="N820" s="8">
        <f t="shared" si="152"/>
        <v>11.189999999999998</v>
      </c>
      <c r="O820" s="8">
        <f t="shared" si="152"/>
        <v>6.1899999999999977</v>
      </c>
      <c r="P820" s="8">
        <f t="shared" si="152"/>
        <v>1.1899999999999977</v>
      </c>
      <c r="Q820" s="8">
        <f t="shared" si="152"/>
        <v>0</v>
      </c>
      <c r="R820" s="8">
        <f t="shared" si="152"/>
        <v>0</v>
      </c>
      <c r="S820" s="21">
        <f t="shared" si="145"/>
        <v>38</v>
      </c>
      <c r="T820" s="19">
        <f>VLOOKUP($B820,Gas!$B$3:$E$2506,2)</f>
        <v>5.0449999999999999</v>
      </c>
      <c r="U820" s="20">
        <f t="shared" si="146"/>
        <v>8.1645193260654114</v>
      </c>
      <c r="V820" s="5">
        <f>VLOOKUP($B820,Gas!$B$3:$E$2506,4)</f>
        <v>0.33429498516637191</v>
      </c>
    </row>
    <row r="821" spans="1:22" x14ac:dyDescent="0.2">
      <c r="A821" s="9">
        <f t="shared" si="151"/>
        <v>38</v>
      </c>
      <c r="B821" s="1">
        <v>36949</v>
      </c>
      <c r="C821" s="2">
        <v>41.15</v>
      </c>
      <c r="D821" s="4">
        <f t="shared" si="147"/>
        <v>-9.7158132491053208E-4</v>
      </c>
      <c r="E821" s="100">
        <f t="shared" si="149"/>
        <v>2.5511385814840977</v>
      </c>
      <c r="F821" s="2"/>
      <c r="G821" s="8">
        <f t="shared" si="152"/>
        <v>0</v>
      </c>
      <c r="H821" s="8">
        <f t="shared" si="152"/>
        <v>0</v>
      </c>
      <c r="I821" s="8">
        <f t="shared" si="152"/>
        <v>0</v>
      </c>
      <c r="J821" s="8">
        <f t="shared" si="152"/>
        <v>0</v>
      </c>
      <c r="K821" s="8">
        <f t="shared" si="152"/>
        <v>0</v>
      </c>
      <c r="L821" s="8">
        <f t="shared" si="152"/>
        <v>8.8500000000000014</v>
      </c>
      <c r="M821" s="8">
        <f t="shared" si="150"/>
        <v>16.149999999999999</v>
      </c>
      <c r="N821" s="8">
        <f t="shared" si="152"/>
        <v>11.149999999999999</v>
      </c>
      <c r="O821" s="8">
        <f t="shared" si="152"/>
        <v>6.1499999999999986</v>
      </c>
      <c r="P821" s="8">
        <f t="shared" si="152"/>
        <v>1.1499999999999986</v>
      </c>
      <c r="Q821" s="8">
        <f t="shared" si="152"/>
        <v>0</v>
      </c>
      <c r="R821" s="8">
        <f t="shared" si="152"/>
        <v>0</v>
      </c>
      <c r="S821" s="21">
        <f t="shared" si="145"/>
        <v>38</v>
      </c>
      <c r="T821" s="19">
        <f>VLOOKUP($B821,Gas!$B$3:$E$2506,2)</f>
        <v>5.0599999999999996</v>
      </c>
      <c r="U821" s="20">
        <f t="shared" si="146"/>
        <v>8.1324110671936758</v>
      </c>
      <c r="V821" s="5">
        <f>VLOOKUP($B821,Gas!$B$3:$E$2506,4)</f>
        <v>0.3078888629550347</v>
      </c>
    </row>
    <row r="822" spans="1:22" x14ac:dyDescent="0.2">
      <c r="A822" s="9">
        <f t="shared" si="151"/>
        <v>38</v>
      </c>
      <c r="B822" s="1">
        <v>36950</v>
      </c>
      <c r="C822" s="2">
        <v>45.14</v>
      </c>
      <c r="D822" s="4">
        <f t="shared" si="147"/>
        <v>9.2544844266310891E-2</v>
      </c>
      <c r="E822" s="100">
        <f t="shared" si="149"/>
        <v>1.8465112991738313</v>
      </c>
      <c r="F822" s="2"/>
      <c r="G822" s="8">
        <f t="shared" si="152"/>
        <v>0</v>
      </c>
      <c r="H822" s="8">
        <f t="shared" si="152"/>
        <v>0</v>
      </c>
      <c r="I822" s="8">
        <f t="shared" si="152"/>
        <v>0</v>
      </c>
      <c r="J822" s="8">
        <f t="shared" si="152"/>
        <v>0</v>
      </c>
      <c r="K822" s="8">
        <f t="shared" si="152"/>
        <v>0</v>
      </c>
      <c r="L822" s="8">
        <f t="shared" si="152"/>
        <v>4.8599999999999994</v>
      </c>
      <c r="M822" s="8">
        <f t="shared" si="150"/>
        <v>20.14</v>
      </c>
      <c r="N822" s="8">
        <f t="shared" si="152"/>
        <v>15.14</v>
      </c>
      <c r="O822" s="8">
        <f t="shared" si="152"/>
        <v>10.14</v>
      </c>
      <c r="P822" s="8">
        <f t="shared" si="152"/>
        <v>5.1400000000000006</v>
      </c>
      <c r="Q822" s="8">
        <f t="shared" si="152"/>
        <v>0</v>
      </c>
      <c r="R822" s="8">
        <f t="shared" si="152"/>
        <v>0</v>
      </c>
      <c r="S822" s="21">
        <f t="shared" si="145"/>
        <v>38</v>
      </c>
      <c r="T822" s="19">
        <f>VLOOKUP($B822,Gas!$B$3:$E$2506,2)</f>
        <v>5.0949999999999998</v>
      </c>
      <c r="U822" s="20">
        <f t="shared" si="146"/>
        <v>8.8596663395485784</v>
      </c>
      <c r="V822" s="5">
        <f>VLOOKUP($B822,Gas!$B$3:$E$2506,4)</f>
        <v>0.31762565967710626</v>
      </c>
    </row>
    <row r="823" spans="1:22" x14ac:dyDescent="0.2">
      <c r="A823" s="9">
        <f t="shared" si="151"/>
        <v>39</v>
      </c>
      <c r="B823" s="1">
        <v>36951</v>
      </c>
      <c r="C823" s="2">
        <v>42.48</v>
      </c>
      <c r="D823" s="4">
        <f t="shared" ref="D823:D886" si="153">LN(C823/C822)</f>
        <v>-6.0735394455706304E-2</v>
      </c>
      <c r="E823" s="100">
        <f t="shared" si="149"/>
        <v>1.9437815439089328</v>
      </c>
      <c r="F823" s="2"/>
      <c r="G823" s="8">
        <f t="shared" si="152"/>
        <v>0</v>
      </c>
      <c r="H823" s="8">
        <f t="shared" si="152"/>
        <v>0</v>
      </c>
      <c r="I823" s="8">
        <f t="shared" si="152"/>
        <v>0</v>
      </c>
      <c r="J823" s="8">
        <f t="shared" si="152"/>
        <v>0</v>
      </c>
      <c r="K823" s="8">
        <f t="shared" si="152"/>
        <v>0</v>
      </c>
      <c r="L823" s="8">
        <f t="shared" si="152"/>
        <v>7.5200000000000031</v>
      </c>
      <c r="M823" s="8">
        <f t="shared" si="150"/>
        <v>17.479999999999997</v>
      </c>
      <c r="N823" s="8">
        <f t="shared" si="152"/>
        <v>12.479999999999997</v>
      </c>
      <c r="O823" s="8">
        <f t="shared" si="152"/>
        <v>7.4799999999999969</v>
      </c>
      <c r="P823" s="8">
        <f t="shared" si="152"/>
        <v>2.4799999999999969</v>
      </c>
      <c r="Q823" s="8">
        <f t="shared" si="152"/>
        <v>0</v>
      </c>
      <c r="R823" s="8">
        <f t="shared" si="152"/>
        <v>0</v>
      </c>
      <c r="S823" s="21">
        <f t="shared" si="145"/>
        <v>39</v>
      </c>
      <c r="T823" s="19">
        <f>VLOOKUP($B823,Gas!$B$3:$E$2506,2)</f>
        <v>5.165</v>
      </c>
      <c r="U823" s="20">
        <f t="shared" si="146"/>
        <v>8.2245885769603095</v>
      </c>
      <c r="V823" s="5">
        <f>VLOOKUP($B823,Gas!$B$3:$E$2506,4)</f>
        <v>0.33991563080397119</v>
      </c>
    </row>
    <row r="824" spans="1:22" x14ac:dyDescent="0.2">
      <c r="A824" s="9">
        <f t="shared" si="151"/>
        <v>39</v>
      </c>
      <c r="B824" s="1">
        <v>36952</v>
      </c>
      <c r="C824" s="2">
        <v>37.28</v>
      </c>
      <c r="D824" s="4">
        <f t="shared" si="153"/>
        <v>-0.13057638711629291</v>
      </c>
      <c r="E824" s="100">
        <f t="shared" si="149"/>
        <v>2.1175375082045487</v>
      </c>
      <c r="F824" s="2"/>
      <c r="G824" s="8">
        <f t="shared" si="152"/>
        <v>0</v>
      </c>
      <c r="H824" s="8">
        <f t="shared" si="152"/>
        <v>0</v>
      </c>
      <c r="I824" s="8">
        <f t="shared" si="152"/>
        <v>0</v>
      </c>
      <c r="J824" s="8">
        <f t="shared" si="152"/>
        <v>0</v>
      </c>
      <c r="K824" s="8">
        <f t="shared" si="152"/>
        <v>2.7199999999999989</v>
      </c>
      <c r="L824" s="8">
        <f t="shared" si="152"/>
        <v>12.719999999999999</v>
      </c>
      <c r="M824" s="8">
        <f t="shared" si="150"/>
        <v>12.280000000000001</v>
      </c>
      <c r="N824" s="8">
        <f t="shared" si="152"/>
        <v>7.2800000000000011</v>
      </c>
      <c r="O824" s="8">
        <f t="shared" si="152"/>
        <v>2.2800000000000011</v>
      </c>
      <c r="P824" s="8">
        <f t="shared" si="152"/>
        <v>0</v>
      </c>
      <c r="Q824" s="8">
        <f t="shared" si="152"/>
        <v>0</v>
      </c>
      <c r="R824" s="8">
        <f t="shared" si="152"/>
        <v>0</v>
      </c>
      <c r="S824" s="21">
        <f t="shared" si="145"/>
        <v>39</v>
      </c>
      <c r="T824" s="19">
        <f>VLOOKUP($B824,Gas!$B$3:$E$2506,2)</f>
        <v>5.085</v>
      </c>
      <c r="U824" s="20">
        <f t="shared" si="146"/>
        <v>7.3313667649950842</v>
      </c>
      <c r="V824" s="5">
        <f>VLOOKUP($B824,Gas!$B$3:$E$2506,4)</f>
        <v>0.34230454480428846</v>
      </c>
    </row>
    <row r="825" spans="1:22" x14ac:dyDescent="0.2">
      <c r="A825" s="9">
        <f t="shared" si="151"/>
        <v>39</v>
      </c>
      <c r="B825" s="1">
        <v>36955</v>
      </c>
      <c r="C825" s="2">
        <v>39.24</v>
      </c>
      <c r="D825" s="4">
        <f t="shared" si="153"/>
        <v>5.1239644879771909E-2</v>
      </c>
      <c r="E825" s="100">
        <f t="shared" si="149"/>
        <v>1.517196659331858</v>
      </c>
      <c r="F825" s="2"/>
      <c r="G825" s="8">
        <f t="shared" si="152"/>
        <v>0</v>
      </c>
      <c r="H825" s="8">
        <f t="shared" si="152"/>
        <v>0</v>
      </c>
      <c r="I825" s="8">
        <f t="shared" si="152"/>
        <v>0</v>
      </c>
      <c r="J825" s="8">
        <f t="shared" si="152"/>
        <v>0</v>
      </c>
      <c r="K825" s="8">
        <f t="shared" si="152"/>
        <v>0.75999999999999801</v>
      </c>
      <c r="L825" s="8">
        <f t="shared" si="152"/>
        <v>10.759999999999998</v>
      </c>
      <c r="M825" s="8">
        <f t="shared" si="150"/>
        <v>14.240000000000002</v>
      </c>
      <c r="N825" s="8">
        <f t="shared" si="152"/>
        <v>9.240000000000002</v>
      </c>
      <c r="O825" s="8">
        <f t="shared" si="152"/>
        <v>4.240000000000002</v>
      </c>
      <c r="P825" s="8">
        <f t="shared" si="152"/>
        <v>0</v>
      </c>
      <c r="Q825" s="8">
        <f t="shared" si="152"/>
        <v>0</v>
      </c>
      <c r="R825" s="8">
        <f t="shared" si="152"/>
        <v>0</v>
      </c>
      <c r="S825" s="21">
        <f t="shared" si="145"/>
        <v>39</v>
      </c>
      <c r="T825" s="19">
        <f>VLOOKUP($B825,Gas!$B$3:$E$2506,2)</f>
        <v>5.09</v>
      </c>
      <c r="U825" s="20">
        <f t="shared" si="146"/>
        <v>7.7092337917485274</v>
      </c>
      <c r="V825" s="5">
        <f>VLOOKUP($B825,Gas!$B$3:$E$2506,4)</f>
        <v>0.16230047538796932</v>
      </c>
    </row>
    <row r="826" spans="1:22" x14ac:dyDescent="0.2">
      <c r="A826" s="9">
        <f t="shared" si="151"/>
        <v>39</v>
      </c>
      <c r="B826" s="1">
        <v>36956</v>
      </c>
      <c r="C826" s="2">
        <v>50.2</v>
      </c>
      <c r="D826" s="4">
        <f t="shared" si="153"/>
        <v>0.24631839200052125</v>
      </c>
      <c r="E826" s="100">
        <f t="shared" si="149"/>
        <v>1.8731875961129028</v>
      </c>
      <c r="F826" s="2"/>
      <c r="G826" s="8">
        <f t="shared" si="152"/>
        <v>0</v>
      </c>
      <c r="H826" s="8">
        <f t="shared" si="152"/>
        <v>0</v>
      </c>
      <c r="I826" s="8">
        <f t="shared" si="152"/>
        <v>0</v>
      </c>
      <c r="J826" s="8">
        <f t="shared" si="152"/>
        <v>0</v>
      </c>
      <c r="K826" s="8">
        <f t="shared" si="152"/>
        <v>0</v>
      </c>
      <c r="L826" s="8">
        <f t="shared" si="152"/>
        <v>0</v>
      </c>
      <c r="M826" s="8">
        <f t="shared" si="150"/>
        <v>25.200000000000003</v>
      </c>
      <c r="N826" s="8">
        <f t="shared" si="152"/>
        <v>20.200000000000003</v>
      </c>
      <c r="O826" s="8">
        <f t="shared" si="152"/>
        <v>15.200000000000003</v>
      </c>
      <c r="P826" s="8">
        <f t="shared" si="152"/>
        <v>10.200000000000003</v>
      </c>
      <c r="Q826" s="8">
        <f t="shared" si="152"/>
        <v>0.20000000000000284</v>
      </c>
      <c r="R826" s="8">
        <f t="shared" si="152"/>
        <v>0</v>
      </c>
      <c r="S826" s="21">
        <f t="shared" si="145"/>
        <v>39</v>
      </c>
      <c r="T826" s="19">
        <f>VLOOKUP($B826,Gas!$B$3:$E$2506,2)</f>
        <v>5.3150000000000004</v>
      </c>
      <c r="U826" s="20">
        <f t="shared" si="146"/>
        <v>9.444967074317967</v>
      </c>
      <c r="V826" s="5">
        <f>VLOOKUP($B826,Gas!$B$3:$E$2506,4)</f>
        <v>0.29088462487884664</v>
      </c>
    </row>
    <row r="827" spans="1:22" x14ac:dyDescent="0.2">
      <c r="A827" s="9">
        <f t="shared" si="151"/>
        <v>39</v>
      </c>
      <c r="B827" s="1">
        <v>36957</v>
      </c>
      <c r="C827" s="2">
        <v>57.07</v>
      </c>
      <c r="D827" s="4">
        <f t="shared" si="153"/>
        <v>0.12826355785093307</v>
      </c>
      <c r="E827" s="100">
        <f t="shared" si="149"/>
        <v>1.8031330121937446</v>
      </c>
      <c r="F827" s="2"/>
      <c r="G827" s="8">
        <f t="shared" si="152"/>
        <v>0</v>
      </c>
      <c r="H827" s="8">
        <f t="shared" si="152"/>
        <v>0</v>
      </c>
      <c r="I827" s="8">
        <f t="shared" si="152"/>
        <v>0</v>
      </c>
      <c r="J827" s="8">
        <f t="shared" si="152"/>
        <v>0</v>
      </c>
      <c r="K827" s="8">
        <f t="shared" si="152"/>
        <v>0</v>
      </c>
      <c r="L827" s="8">
        <f t="shared" si="152"/>
        <v>0</v>
      </c>
      <c r="M827" s="8">
        <f t="shared" si="150"/>
        <v>32.07</v>
      </c>
      <c r="N827" s="8">
        <f t="shared" si="152"/>
        <v>27.07</v>
      </c>
      <c r="O827" s="8">
        <f t="shared" si="152"/>
        <v>22.07</v>
      </c>
      <c r="P827" s="8">
        <f t="shared" si="152"/>
        <v>17.07</v>
      </c>
      <c r="Q827" s="8">
        <f t="shared" si="152"/>
        <v>7.07</v>
      </c>
      <c r="R827" s="8">
        <f t="shared" si="152"/>
        <v>0</v>
      </c>
      <c r="S827" s="21">
        <f t="shared" si="145"/>
        <v>39</v>
      </c>
      <c r="T827" s="19">
        <f>VLOOKUP($B827,Gas!$B$3:$E$2506,2)</f>
        <v>5.26</v>
      </c>
      <c r="U827" s="20">
        <f t="shared" si="146"/>
        <v>10.84980988593156</v>
      </c>
      <c r="V827" s="5">
        <f>VLOOKUP($B827,Gas!$B$3:$E$2506,4)</f>
        <v>0.30489663608264239</v>
      </c>
    </row>
    <row r="828" spans="1:22" x14ac:dyDescent="0.2">
      <c r="A828" s="9">
        <f t="shared" si="151"/>
        <v>39</v>
      </c>
      <c r="B828" s="1">
        <v>36958</v>
      </c>
      <c r="C828" s="2">
        <v>45.33</v>
      </c>
      <c r="D828" s="4">
        <f t="shared" si="153"/>
        <v>-0.2303095195958588</v>
      </c>
      <c r="E828" s="100">
        <f t="shared" si="149"/>
        <v>2.2029217453397307</v>
      </c>
      <c r="F828" s="2"/>
      <c r="G828" s="8">
        <f t="shared" si="152"/>
        <v>0</v>
      </c>
      <c r="H828" s="8">
        <f t="shared" si="152"/>
        <v>0</v>
      </c>
      <c r="I828" s="8">
        <f t="shared" si="152"/>
        <v>0</v>
      </c>
      <c r="J828" s="8">
        <f t="shared" si="152"/>
        <v>0</v>
      </c>
      <c r="K828" s="8">
        <f t="shared" si="152"/>
        <v>0</v>
      </c>
      <c r="L828" s="8">
        <f t="shared" si="152"/>
        <v>4.6700000000000017</v>
      </c>
      <c r="M828" s="8">
        <f t="shared" si="150"/>
        <v>20.329999999999998</v>
      </c>
      <c r="N828" s="8">
        <f t="shared" si="152"/>
        <v>15.329999999999998</v>
      </c>
      <c r="O828" s="8">
        <f t="shared" si="152"/>
        <v>10.329999999999998</v>
      </c>
      <c r="P828" s="8">
        <f t="shared" si="152"/>
        <v>5.3299999999999983</v>
      </c>
      <c r="Q828" s="8">
        <f t="shared" si="152"/>
        <v>0</v>
      </c>
      <c r="R828" s="8">
        <f t="shared" si="152"/>
        <v>0</v>
      </c>
      <c r="S828" s="21">
        <f t="shared" si="145"/>
        <v>39</v>
      </c>
      <c r="T828" s="19">
        <f>VLOOKUP($B828,Gas!$B$3:$E$2506,2)</f>
        <v>5.2249999999999996</v>
      </c>
      <c r="U828" s="20">
        <f t="shared" si="146"/>
        <v>8.6755980861244026</v>
      </c>
      <c r="V828" s="5">
        <f>VLOOKUP($B828,Gas!$B$3:$E$2506,4)</f>
        <v>0.31120534736368521</v>
      </c>
    </row>
    <row r="829" spans="1:22" x14ac:dyDescent="0.2">
      <c r="A829" s="9">
        <f t="shared" si="151"/>
        <v>39</v>
      </c>
      <c r="B829" s="1">
        <v>36959</v>
      </c>
      <c r="C829" s="2">
        <v>43.58</v>
      </c>
      <c r="D829" s="4">
        <f t="shared" si="153"/>
        <v>-3.9370735436284103E-2</v>
      </c>
      <c r="E829" s="100">
        <f t="shared" si="149"/>
        <v>2.1776153267180947</v>
      </c>
      <c r="F829" s="2"/>
      <c r="G829" s="8">
        <f t="shared" si="152"/>
        <v>0</v>
      </c>
      <c r="H829" s="8">
        <f t="shared" si="152"/>
        <v>0</v>
      </c>
      <c r="I829" s="8">
        <f t="shared" si="152"/>
        <v>0</v>
      </c>
      <c r="J829" s="8">
        <f t="shared" si="152"/>
        <v>0</v>
      </c>
      <c r="K829" s="8">
        <f t="shared" si="152"/>
        <v>0</v>
      </c>
      <c r="L829" s="8">
        <f t="shared" si="152"/>
        <v>6.4200000000000017</v>
      </c>
      <c r="M829" s="8">
        <f t="shared" si="150"/>
        <v>18.579999999999998</v>
      </c>
      <c r="N829" s="8">
        <f t="shared" si="152"/>
        <v>13.579999999999998</v>
      </c>
      <c r="O829" s="8">
        <f t="shared" si="152"/>
        <v>8.5799999999999983</v>
      </c>
      <c r="P829" s="8">
        <f t="shared" si="152"/>
        <v>3.5799999999999983</v>
      </c>
      <c r="Q829" s="8">
        <f t="shared" si="152"/>
        <v>0</v>
      </c>
      <c r="R829" s="8">
        <f t="shared" si="152"/>
        <v>0</v>
      </c>
      <c r="S829" s="21">
        <f t="shared" si="145"/>
        <v>39</v>
      </c>
      <c r="T829" s="19">
        <f>VLOOKUP($B829,Gas!$B$3:$E$2506,2)</f>
        <v>5.2450000000000001</v>
      </c>
      <c r="U829" s="20">
        <f t="shared" si="146"/>
        <v>8.3088655862726402</v>
      </c>
      <c r="V829" s="5">
        <f>VLOOKUP($B829,Gas!$B$3:$E$2506,4)</f>
        <v>0.3111882938248437</v>
      </c>
    </row>
    <row r="830" spans="1:22" x14ac:dyDescent="0.2">
      <c r="A830" s="9">
        <f t="shared" si="151"/>
        <v>39</v>
      </c>
      <c r="B830" s="1">
        <v>36962</v>
      </c>
      <c r="C830" s="2">
        <v>35.24</v>
      </c>
      <c r="D830" s="4">
        <f t="shared" si="153"/>
        <v>-0.21241652844849501</v>
      </c>
      <c r="E830" s="100">
        <f t="shared" si="149"/>
        <v>2.394052517261509</v>
      </c>
      <c r="F830" s="2"/>
      <c r="G830" s="8">
        <f t="shared" si="152"/>
        <v>0</v>
      </c>
      <c r="H830" s="8">
        <f t="shared" si="152"/>
        <v>0</v>
      </c>
      <c r="I830" s="8">
        <f t="shared" si="152"/>
        <v>0</v>
      </c>
      <c r="J830" s="8">
        <f t="shared" si="152"/>
        <v>0</v>
      </c>
      <c r="K830" s="8">
        <f t="shared" si="152"/>
        <v>4.759999999999998</v>
      </c>
      <c r="L830" s="8">
        <f t="shared" si="152"/>
        <v>14.759999999999998</v>
      </c>
      <c r="M830" s="8">
        <f t="shared" si="150"/>
        <v>10.240000000000002</v>
      </c>
      <c r="N830" s="8">
        <f t="shared" si="152"/>
        <v>5.240000000000002</v>
      </c>
      <c r="O830" s="8">
        <f t="shared" si="152"/>
        <v>0.24000000000000199</v>
      </c>
      <c r="P830" s="8">
        <f t="shared" si="152"/>
        <v>0</v>
      </c>
      <c r="Q830" s="8">
        <f t="shared" si="152"/>
        <v>0</v>
      </c>
      <c r="R830" s="8">
        <f t="shared" si="152"/>
        <v>0</v>
      </c>
      <c r="S830" s="21">
        <f t="shared" si="145"/>
        <v>39</v>
      </c>
      <c r="T830" s="19">
        <f>VLOOKUP($B830,Gas!$B$3:$E$2506,2)</f>
        <v>5.125</v>
      </c>
      <c r="U830" s="20">
        <f t="shared" si="146"/>
        <v>6.8760975609756105</v>
      </c>
      <c r="V830" s="5">
        <f>VLOOKUP($B830,Gas!$B$3:$E$2506,4)</f>
        <v>0.32277317627013669</v>
      </c>
    </row>
    <row r="831" spans="1:22" x14ac:dyDescent="0.2">
      <c r="A831" s="9">
        <f t="shared" si="151"/>
        <v>39</v>
      </c>
      <c r="B831" s="1">
        <v>36963</v>
      </c>
      <c r="C831" s="2">
        <v>31.14</v>
      </c>
      <c r="D831" s="4">
        <f t="shared" si="153"/>
        <v>-0.12368863466212657</v>
      </c>
      <c r="E831" s="100">
        <f t="shared" si="149"/>
        <v>2.4511699403945482</v>
      </c>
      <c r="F831" s="2"/>
      <c r="G831" s="8">
        <f t="shared" si="152"/>
        <v>0</v>
      </c>
      <c r="H831" s="8">
        <f t="shared" si="152"/>
        <v>0</v>
      </c>
      <c r="I831" s="8">
        <f t="shared" si="152"/>
        <v>0</v>
      </c>
      <c r="J831" s="8">
        <f t="shared" si="152"/>
        <v>3.8599999999999994</v>
      </c>
      <c r="K831" s="8">
        <f t="shared" si="152"/>
        <v>8.86</v>
      </c>
      <c r="L831" s="8">
        <f t="shared" si="152"/>
        <v>18.86</v>
      </c>
      <c r="M831" s="8">
        <f t="shared" si="150"/>
        <v>6.1400000000000006</v>
      </c>
      <c r="N831" s="8">
        <f t="shared" si="152"/>
        <v>1.1400000000000006</v>
      </c>
      <c r="O831" s="8">
        <f t="shared" si="152"/>
        <v>0</v>
      </c>
      <c r="P831" s="8">
        <f t="shared" si="152"/>
        <v>0</v>
      </c>
      <c r="Q831" s="8">
        <f t="shared" si="152"/>
        <v>0</v>
      </c>
      <c r="R831" s="8">
        <f t="shared" si="152"/>
        <v>0</v>
      </c>
      <c r="S831" s="21">
        <f t="shared" si="145"/>
        <v>39</v>
      </c>
      <c r="T831" s="19">
        <f>VLOOKUP($B831,Gas!$B$3:$E$2506,2)</f>
        <v>4.9800000000000004</v>
      </c>
      <c r="U831" s="20">
        <f t="shared" si="146"/>
        <v>6.2530120481927707</v>
      </c>
      <c r="V831" s="5">
        <f>VLOOKUP($B831,Gas!$B$3:$E$2506,4)</f>
        <v>0.36859622175864459</v>
      </c>
    </row>
    <row r="832" spans="1:22" x14ac:dyDescent="0.2">
      <c r="A832" s="9">
        <f t="shared" si="151"/>
        <v>39</v>
      </c>
      <c r="B832" s="1">
        <v>36964</v>
      </c>
      <c r="C832" s="2">
        <v>30.56</v>
      </c>
      <c r="D832" s="4">
        <f t="shared" si="153"/>
        <v>-1.8801202107532625E-2</v>
      </c>
      <c r="E832" s="100">
        <f t="shared" si="149"/>
        <v>2.3607817438495156</v>
      </c>
      <c r="F832" s="2"/>
      <c r="G832" s="8">
        <f t="shared" si="152"/>
        <v>0</v>
      </c>
      <c r="H832" s="8">
        <f t="shared" si="152"/>
        <v>0</v>
      </c>
      <c r="I832" s="8">
        <f t="shared" si="152"/>
        <v>0</v>
      </c>
      <c r="J832" s="8">
        <f t="shared" si="152"/>
        <v>4.4400000000000013</v>
      </c>
      <c r="K832" s="8">
        <f t="shared" si="152"/>
        <v>9.4400000000000013</v>
      </c>
      <c r="L832" s="8">
        <f t="shared" si="152"/>
        <v>19.440000000000001</v>
      </c>
      <c r="M832" s="8">
        <f t="shared" si="150"/>
        <v>5.5599999999999987</v>
      </c>
      <c r="N832" s="8">
        <f t="shared" si="152"/>
        <v>0.55999999999999872</v>
      </c>
      <c r="O832" s="8">
        <f t="shared" si="152"/>
        <v>0</v>
      </c>
      <c r="P832" s="8">
        <f t="shared" si="152"/>
        <v>0</v>
      </c>
      <c r="Q832" s="8">
        <f t="shared" si="152"/>
        <v>0</v>
      </c>
      <c r="R832" s="8">
        <f t="shared" si="152"/>
        <v>0</v>
      </c>
      <c r="S832" s="21">
        <f t="shared" si="145"/>
        <v>39</v>
      </c>
      <c r="T832" s="19">
        <f>VLOOKUP($B832,Gas!$B$3:$E$2506,2)</f>
        <v>5.0750000000000002</v>
      </c>
      <c r="U832" s="20">
        <f t="shared" si="146"/>
        <v>6.0216748768472899</v>
      </c>
      <c r="V832" s="5">
        <f>VLOOKUP($B832,Gas!$B$3:$E$2506,4)</f>
        <v>0.39018635099877125</v>
      </c>
    </row>
    <row r="833" spans="1:22" x14ac:dyDescent="0.2">
      <c r="A833" s="9">
        <f t="shared" si="151"/>
        <v>39</v>
      </c>
      <c r="B833" s="1">
        <v>36965</v>
      </c>
      <c r="C833" s="2">
        <v>27.58</v>
      </c>
      <c r="D833" s="4">
        <f t="shared" si="153"/>
        <v>-0.10260109193316397</v>
      </c>
      <c r="E833" s="100">
        <f t="shared" si="149"/>
        <v>2.3806815705876492</v>
      </c>
      <c r="F833" s="2"/>
      <c r="G833" s="8">
        <f t="shared" ref="G833:R842" si="154">IF(G$1="P",MAX(0,G$2-$C833),IF(G$1="C",MAX(0,$C833-G$2)))</f>
        <v>0</v>
      </c>
      <c r="H833" s="8">
        <f t="shared" si="154"/>
        <v>0</v>
      </c>
      <c r="I833" s="8">
        <f t="shared" si="154"/>
        <v>2.4200000000000017</v>
      </c>
      <c r="J833" s="8">
        <f t="shared" si="154"/>
        <v>7.4200000000000017</v>
      </c>
      <c r="K833" s="8">
        <f t="shared" si="154"/>
        <v>12.420000000000002</v>
      </c>
      <c r="L833" s="8">
        <f t="shared" si="154"/>
        <v>22.42</v>
      </c>
      <c r="M833" s="8">
        <f t="shared" si="150"/>
        <v>2.5799999999999983</v>
      </c>
      <c r="N833" s="8">
        <f t="shared" si="154"/>
        <v>0</v>
      </c>
      <c r="O833" s="8">
        <f t="shared" si="154"/>
        <v>0</v>
      </c>
      <c r="P833" s="8">
        <f t="shared" si="154"/>
        <v>0</v>
      </c>
      <c r="Q833" s="8">
        <f t="shared" si="154"/>
        <v>0</v>
      </c>
      <c r="R833" s="8">
        <f t="shared" si="154"/>
        <v>0</v>
      </c>
      <c r="S833" s="21">
        <f t="shared" si="145"/>
        <v>39</v>
      </c>
      <c r="T833" s="19">
        <f>VLOOKUP($B833,Gas!$B$3:$E$2506,2)</f>
        <v>4.99</v>
      </c>
      <c r="U833" s="20">
        <f t="shared" si="146"/>
        <v>5.5270541082164319</v>
      </c>
      <c r="V833" s="5">
        <f>VLOOKUP($B833,Gas!$B$3:$E$2506,4)</f>
        <v>0.40280795037901634</v>
      </c>
    </row>
    <row r="834" spans="1:22" x14ac:dyDescent="0.2">
      <c r="A834" s="9">
        <f t="shared" si="151"/>
        <v>39</v>
      </c>
      <c r="B834" s="1">
        <v>36966</v>
      </c>
      <c r="C834" s="2">
        <v>27.61</v>
      </c>
      <c r="D834" s="4">
        <f t="shared" si="153"/>
        <v>1.0871535769072409E-3</v>
      </c>
      <c r="E834" s="100">
        <f t="shared" si="149"/>
        <v>2.3370618234615383</v>
      </c>
      <c r="F834" s="2"/>
      <c r="G834" s="8">
        <f t="shared" si="154"/>
        <v>0</v>
      </c>
      <c r="H834" s="8">
        <f t="shared" si="154"/>
        <v>0</v>
      </c>
      <c r="I834" s="8">
        <f t="shared" si="154"/>
        <v>2.3900000000000006</v>
      </c>
      <c r="J834" s="8">
        <f t="shared" si="154"/>
        <v>7.3900000000000006</v>
      </c>
      <c r="K834" s="8">
        <f t="shared" si="154"/>
        <v>12.39</v>
      </c>
      <c r="L834" s="8">
        <f t="shared" si="154"/>
        <v>22.39</v>
      </c>
      <c r="M834" s="8">
        <f t="shared" si="150"/>
        <v>2.6099999999999994</v>
      </c>
      <c r="N834" s="8">
        <f t="shared" si="154"/>
        <v>0</v>
      </c>
      <c r="O834" s="8">
        <f t="shared" si="154"/>
        <v>0</v>
      </c>
      <c r="P834" s="8">
        <f t="shared" si="154"/>
        <v>0</v>
      </c>
      <c r="Q834" s="8">
        <f t="shared" si="154"/>
        <v>0</v>
      </c>
      <c r="R834" s="8">
        <f t="shared" si="154"/>
        <v>0</v>
      </c>
      <c r="S834" s="21">
        <f t="shared" si="145"/>
        <v>39</v>
      </c>
      <c r="T834" s="19">
        <f>VLOOKUP($B834,Gas!$B$3:$E$2506,2)</f>
        <v>4.915</v>
      </c>
      <c r="U834" s="20">
        <f t="shared" si="146"/>
        <v>5.6174974567650047</v>
      </c>
      <c r="V834" s="5">
        <f>VLOOKUP($B834,Gas!$B$3:$E$2506,4)</f>
        <v>0.26915684401794526</v>
      </c>
    </row>
    <row r="835" spans="1:22" x14ac:dyDescent="0.2">
      <c r="A835" s="9">
        <f t="shared" si="151"/>
        <v>39</v>
      </c>
      <c r="B835" s="1">
        <v>36969</v>
      </c>
      <c r="C835" s="2">
        <v>35.76</v>
      </c>
      <c r="D835" s="4">
        <f t="shared" si="153"/>
        <v>0.2586519243632503</v>
      </c>
      <c r="E835" s="100">
        <f t="shared" si="149"/>
        <v>2.7338237724514642</v>
      </c>
      <c r="F835" s="2"/>
      <c r="G835" s="8">
        <f t="shared" si="154"/>
        <v>0</v>
      </c>
      <c r="H835" s="8">
        <f t="shared" si="154"/>
        <v>0</v>
      </c>
      <c r="I835" s="8">
        <f t="shared" si="154"/>
        <v>0</v>
      </c>
      <c r="J835" s="8">
        <f t="shared" si="154"/>
        <v>0</v>
      </c>
      <c r="K835" s="8">
        <f t="shared" si="154"/>
        <v>4.240000000000002</v>
      </c>
      <c r="L835" s="8">
        <f t="shared" si="154"/>
        <v>14.240000000000002</v>
      </c>
      <c r="M835" s="8">
        <f t="shared" si="150"/>
        <v>10.759999999999998</v>
      </c>
      <c r="N835" s="8">
        <f t="shared" si="154"/>
        <v>5.759999999999998</v>
      </c>
      <c r="O835" s="8">
        <f t="shared" si="154"/>
        <v>0.75999999999999801</v>
      </c>
      <c r="P835" s="8">
        <f t="shared" si="154"/>
        <v>0</v>
      </c>
      <c r="Q835" s="8">
        <f t="shared" si="154"/>
        <v>0</v>
      </c>
      <c r="R835" s="8">
        <f t="shared" si="154"/>
        <v>0</v>
      </c>
      <c r="S835" s="21">
        <f t="shared" si="145"/>
        <v>39</v>
      </c>
      <c r="T835" s="19">
        <f>VLOOKUP($B835,Gas!$B$3:$E$2506,2)</f>
        <v>4.9800000000000004</v>
      </c>
      <c r="U835" s="20">
        <f t="shared" si="146"/>
        <v>7.1807228915662638</v>
      </c>
      <c r="V835" s="5">
        <f>VLOOKUP($B835,Gas!$B$3:$E$2506,4)</f>
        <v>0.29425118624747015</v>
      </c>
    </row>
    <row r="836" spans="1:22" x14ac:dyDescent="0.2">
      <c r="A836" s="9">
        <f t="shared" si="151"/>
        <v>39</v>
      </c>
      <c r="B836" s="1">
        <v>36970</v>
      </c>
      <c r="C836" s="2">
        <v>41.69</v>
      </c>
      <c r="D836" s="4">
        <f t="shared" si="153"/>
        <v>0.15343134158739208</v>
      </c>
      <c r="E836" s="100">
        <f t="shared" si="149"/>
        <v>2.5239790594346454</v>
      </c>
      <c r="F836" s="2"/>
      <c r="G836" s="8">
        <f t="shared" si="154"/>
        <v>0</v>
      </c>
      <c r="H836" s="8">
        <f t="shared" si="154"/>
        <v>0</v>
      </c>
      <c r="I836" s="8">
        <f t="shared" si="154"/>
        <v>0</v>
      </c>
      <c r="J836" s="8">
        <f t="shared" si="154"/>
        <v>0</v>
      </c>
      <c r="K836" s="8">
        <f t="shared" si="154"/>
        <v>0</v>
      </c>
      <c r="L836" s="8">
        <f t="shared" si="154"/>
        <v>8.3100000000000023</v>
      </c>
      <c r="M836" s="8">
        <f t="shared" si="150"/>
        <v>16.689999999999998</v>
      </c>
      <c r="N836" s="8">
        <f t="shared" si="154"/>
        <v>11.689999999999998</v>
      </c>
      <c r="O836" s="8">
        <f t="shared" si="154"/>
        <v>6.6899999999999977</v>
      </c>
      <c r="P836" s="8">
        <f t="shared" si="154"/>
        <v>1.6899999999999977</v>
      </c>
      <c r="Q836" s="8">
        <f t="shared" si="154"/>
        <v>0</v>
      </c>
      <c r="R836" s="8">
        <f t="shared" si="154"/>
        <v>0</v>
      </c>
      <c r="S836" s="21">
        <f t="shared" ref="S836:S899" si="155">A836</f>
        <v>39</v>
      </c>
      <c r="T836" s="19">
        <f>VLOOKUP($B836,Gas!$B$3:$E$2506,2)</f>
        <v>5.0650000000000004</v>
      </c>
      <c r="U836" s="20">
        <f t="shared" ref="U836:U899" si="156">C836/T836</f>
        <v>8.2309970384995061</v>
      </c>
      <c r="V836" s="5">
        <f>VLOOKUP($B836,Gas!$B$3:$E$2506,4)</f>
        <v>0.29464220971971178</v>
      </c>
    </row>
    <row r="837" spans="1:22" x14ac:dyDescent="0.2">
      <c r="A837" s="9">
        <f t="shared" si="151"/>
        <v>39</v>
      </c>
      <c r="B837" s="1">
        <v>36971</v>
      </c>
      <c r="C837" s="2">
        <v>39.33</v>
      </c>
      <c r="D837" s="4">
        <f t="shared" si="153"/>
        <v>-5.8273705448987349E-2</v>
      </c>
      <c r="E837" s="100">
        <f t="shared" si="149"/>
        <v>2.3913710692781964</v>
      </c>
      <c r="F837" s="2"/>
      <c r="G837" s="8">
        <f t="shared" si="154"/>
        <v>0</v>
      </c>
      <c r="H837" s="8">
        <f t="shared" si="154"/>
        <v>0</v>
      </c>
      <c r="I837" s="8">
        <f t="shared" si="154"/>
        <v>0</v>
      </c>
      <c r="J837" s="8">
        <f t="shared" si="154"/>
        <v>0</v>
      </c>
      <c r="K837" s="8">
        <f t="shared" si="154"/>
        <v>0.67000000000000171</v>
      </c>
      <c r="L837" s="8">
        <f t="shared" si="154"/>
        <v>10.670000000000002</v>
      </c>
      <c r="M837" s="8">
        <f t="shared" si="150"/>
        <v>14.329999999999998</v>
      </c>
      <c r="N837" s="8">
        <f t="shared" si="154"/>
        <v>9.3299999999999983</v>
      </c>
      <c r="O837" s="8">
        <f t="shared" si="154"/>
        <v>4.3299999999999983</v>
      </c>
      <c r="P837" s="8">
        <f t="shared" si="154"/>
        <v>0</v>
      </c>
      <c r="Q837" s="8">
        <f t="shared" si="154"/>
        <v>0</v>
      </c>
      <c r="R837" s="8">
        <f t="shared" si="154"/>
        <v>0</v>
      </c>
      <c r="S837" s="21">
        <f t="shared" si="155"/>
        <v>39</v>
      </c>
      <c r="T837" s="19">
        <f>VLOOKUP($B837,Gas!$B$3:$E$2506,2)</f>
        <v>5.08</v>
      </c>
      <c r="U837" s="20">
        <f t="shared" si="156"/>
        <v>7.7421259842519676</v>
      </c>
      <c r="V837" s="5">
        <f>VLOOKUP($B837,Gas!$B$3:$E$2506,4)</f>
        <v>0.2956614148488908</v>
      </c>
    </row>
    <row r="838" spans="1:22" x14ac:dyDescent="0.2">
      <c r="A838" s="9">
        <f t="shared" si="151"/>
        <v>39</v>
      </c>
      <c r="B838" s="1">
        <v>36972</v>
      </c>
      <c r="C838" s="2">
        <v>39.799999999999997</v>
      </c>
      <c r="D838" s="4">
        <f t="shared" si="153"/>
        <v>1.1879325846673781E-2</v>
      </c>
      <c r="E838" s="100">
        <f t="shared" si="149"/>
        <v>2.1417648911046014</v>
      </c>
      <c r="F838" s="2"/>
      <c r="G838" s="8">
        <f t="shared" si="154"/>
        <v>0</v>
      </c>
      <c r="H838" s="8">
        <f t="shared" si="154"/>
        <v>0</v>
      </c>
      <c r="I838" s="8">
        <f t="shared" si="154"/>
        <v>0</v>
      </c>
      <c r="J838" s="8">
        <f t="shared" si="154"/>
        <v>0</v>
      </c>
      <c r="K838" s="8">
        <f t="shared" si="154"/>
        <v>0.20000000000000284</v>
      </c>
      <c r="L838" s="8">
        <f t="shared" si="154"/>
        <v>10.200000000000003</v>
      </c>
      <c r="M838" s="8">
        <f t="shared" si="150"/>
        <v>14.799999999999997</v>
      </c>
      <c r="N838" s="8">
        <f t="shared" si="154"/>
        <v>9.7999999999999972</v>
      </c>
      <c r="O838" s="8">
        <f t="shared" si="154"/>
        <v>4.7999999999999972</v>
      </c>
      <c r="P838" s="8">
        <f t="shared" si="154"/>
        <v>0</v>
      </c>
      <c r="Q838" s="8">
        <f t="shared" si="154"/>
        <v>0</v>
      </c>
      <c r="R838" s="8">
        <f t="shared" si="154"/>
        <v>0</v>
      </c>
      <c r="S838" s="21">
        <f t="shared" si="155"/>
        <v>39</v>
      </c>
      <c r="T838" s="19">
        <f>VLOOKUP($B838,Gas!$B$3:$E$2506,2)</f>
        <v>5.1749999999999998</v>
      </c>
      <c r="U838" s="20">
        <f t="shared" si="156"/>
        <v>7.6908212560386469</v>
      </c>
      <c r="V838" s="5">
        <f>VLOOKUP($B838,Gas!$B$3:$E$2506,4)</f>
        <v>0.31823125667751884</v>
      </c>
    </row>
    <row r="839" spans="1:22" x14ac:dyDescent="0.2">
      <c r="A839" s="9">
        <f t="shared" si="151"/>
        <v>39</v>
      </c>
      <c r="B839" s="1">
        <v>36973</v>
      </c>
      <c r="C839" s="2">
        <v>43.66</v>
      </c>
      <c r="D839" s="4">
        <f t="shared" si="153"/>
        <v>9.2565438831405819E-2</v>
      </c>
      <c r="E839" s="100">
        <f t="shared" si="149"/>
        <v>2.1975255836086864</v>
      </c>
      <c r="F839" s="2"/>
      <c r="G839" s="8">
        <f t="shared" si="154"/>
        <v>0</v>
      </c>
      <c r="H839" s="8">
        <f t="shared" si="154"/>
        <v>0</v>
      </c>
      <c r="I839" s="8">
        <f t="shared" si="154"/>
        <v>0</v>
      </c>
      <c r="J839" s="8">
        <f t="shared" si="154"/>
        <v>0</v>
      </c>
      <c r="K839" s="8">
        <f t="shared" si="154"/>
        <v>0</v>
      </c>
      <c r="L839" s="8">
        <f t="shared" si="154"/>
        <v>6.3400000000000034</v>
      </c>
      <c r="M839" s="8">
        <f t="shared" si="150"/>
        <v>18.659999999999997</v>
      </c>
      <c r="N839" s="8">
        <f t="shared" si="154"/>
        <v>13.659999999999997</v>
      </c>
      <c r="O839" s="8">
        <f t="shared" si="154"/>
        <v>8.6599999999999966</v>
      </c>
      <c r="P839" s="8">
        <f t="shared" si="154"/>
        <v>3.6599999999999966</v>
      </c>
      <c r="Q839" s="8">
        <f t="shared" si="154"/>
        <v>0</v>
      </c>
      <c r="R839" s="8">
        <f t="shared" si="154"/>
        <v>0</v>
      </c>
      <c r="S839" s="21">
        <f t="shared" si="155"/>
        <v>39</v>
      </c>
      <c r="T839" s="19">
        <f>VLOOKUP($B839,Gas!$B$3:$E$2506,2)</f>
        <v>5.0250000000000004</v>
      </c>
      <c r="U839" s="20">
        <f t="shared" si="156"/>
        <v>8.6885572139303466</v>
      </c>
      <c r="V839" s="5">
        <f>VLOOKUP($B839,Gas!$B$3:$E$2506,4)</f>
        <v>0.32094590751403151</v>
      </c>
    </row>
    <row r="840" spans="1:22" x14ac:dyDescent="0.2">
      <c r="A840" s="9">
        <f t="shared" si="151"/>
        <v>39</v>
      </c>
      <c r="B840" s="1">
        <v>36976</v>
      </c>
      <c r="C840" s="2">
        <v>52.18</v>
      </c>
      <c r="D840" s="4">
        <f t="shared" si="153"/>
        <v>0.17826692858678453</v>
      </c>
      <c r="E840" s="100">
        <f t="shared" si="149"/>
        <v>2.0076238607940908</v>
      </c>
      <c r="F840" s="2"/>
      <c r="G840" s="8">
        <f t="shared" si="154"/>
        <v>0</v>
      </c>
      <c r="H840" s="8">
        <f t="shared" si="154"/>
        <v>0</v>
      </c>
      <c r="I840" s="8">
        <f t="shared" si="154"/>
        <v>0</v>
      </c>
      <c r="J840" s="8">
        <f t="shared" si="154"/>
        <v>0</v>
      </c>
      <c r="K840" s="8">
        <f t="shared" si="154"/>
        <v>0</v>
      </c>
      <c r="L840" s="8">
        <f t="shared" si="154"/>
        <v>0</v>
      </c>
      <c r="M840" s="8">
        <f t="shared" si="150"/>
        <v>27.18</v>
      </c>
      <c r="N840" s="8">
        <f t="shared" si="154"/>
        <v>22.18</v>
      </c>
      <c r="O840" s="8">
        <f t="shared" si="154"/>
        <v>17.18</v>
      </c>
      <c r="P840" s="8">
        <f t="shared" si="154"/>
        <v>12.18</v>
      </c>
      <c r="Q840" s="8">
        <f t="shared" si="154"/>
        <v>2.1799999999999997</v>
      </c>
      <c r="R840" s="8">
        <f t="shared" si="154"/>
        <v>0</v>
      </c>
      <c r="S840" s="21">
        <f t="shared" si="155"/>
        <v>39</v>
      </c>
      <c r="T840" s="19">
        <f>VLOOKUP($B840,Gas!$B$3:$E$2506,2)</f>
        <v>5.21</v>
      </c>
      <c r="U840" s="20">
        <f t="shared" si="156"/>
        <v>10.015355086372361</v>
      </c>
      <c r="V840" s="5">
        <f>VLOOKUP($B840,Gas!$B$3:$E$2506,4)</f>
        <v>0.32743606403894365</v>
      </c>
    </row>
    <row r="841" spans="1:22" x14ac:dyDescent="0.2">
      <c r="A841" s="9">
        <f t="shared" si="151"/>
        <v>39</v>
      </c>
      <c r="B841" s="1">
        <v>36977</v>
      </c>
      <c r="C841" s="2">
        <v>53.56</v>
      </c>
      <c r="D841" s="4">
        <f t="shared" si="153"/>
        <v>2.6103241114389435E-2</v>
      </c>
      <c r="E841" s="100">
        <f t="shared" si="149"/>
        <v>1.7987610146259405</v>
      </c>
      <c r="F841" s="2"/>
      <c r="G841" s="8">
        <f t="shared" si="154"/>
        <v>0</v>
      </c>
      <c r="H841" s="8">
        <f t="shared" si="154"/>
        <v>0</v>
      </c>
      <c r="I841" s="8">
        <f t="shared" si="154"/>
        <v>0</v>
      </c>
      <c r="J841" s="8">
        <f t="shared" si="154"/>
        <v>0</v>
      </c>
      <c r="K841" s="8">
        <f t="shared" si="154"/>
        <v>0</v>
      </c>
      <c r="L841" s="8">
        <f t="shared" si="154"/>
        <v>0</v>
      </c>
      <c r="M841" s="8">
        <f t="shared" si="150"/>
        <v>28.560000000000002</v>
      </c>
      <c r="N841" s="8">
        <f t="shared" si="154"/>
        <v>23.560000000000002</v>
      </c>
      <c r="O841" s="8">
        <f t="shared" si="154"/>
        <v>18.560000000000002</v>
      </c>
      <c r="P841" s="8">
        <f t="shared" si="154"/>
        <v>13.560000000000002</v>
      </c>
      <c r="Q841" s="8">
        <f t="shared" si="154"/>
        <v>3.5600000000000023</v>
      </c>
      <c r="R841" s="8">
        <f t="shared" si="154"/>
        <v>0</v>
      </c>
      <c r="S841" s="21">
        <f t="shared" si="155"/>
        <v>39</v>
      </c>
      <c r="T841" s="19">
        <f>VLOOKUP($B841,Gas!$B$3:$E$2506,2)</f>
        <v>5.2050000000000001</v>
      </c>
      <c r="U841" s="20">
        <f t="shared" si="156"/>
        <v>10.290105667627282</v>
      </c>
      <c r="V841" s="5">
        <f>VLOOKUP($B841,Gas!$B$3:$E$2506,4)</f>
        <v>0.32574646803621637</v>
      </c>
    </row>
    <row r="842" spans="1:22" x14ac:dyDescent="0.2">
      <c r="A842" s="9">
        <f t="shared" si="151"/>
        <v>39</v>
      </c>
      <c r="B842" s="1">
        <v>36978</v>
      </c>
      <c r="C842" s="2">
        <v>48.14</v>
      </c>
      <c r="D842" s="4">
        <f t="shared" si="153"/>
        <v>-0.10668908846804592</v>
      </c>
      <c r="E842" s="100">
        <f t="shared" si="149"/>
        <v>1.9455691518149825</v>
      </c>
      <c r="F842" s="2"/>
      <c r="G842" s="8">
        <f t="shared" si="154"/>
        <v>0</v>
      </c>
      <c r="H842" s="8">
        <f t="shared" si="154"/>
        <v>0</v>
      </c>
      <c r="I842" s="8">
        <f t="shared" si="154"/>
        <v>0</v>
      </c>
      <c r="J842" s="8">
        <f t="shared" si="154"/>
        <v>0</v>
      </c>
      <c r="K842" s="8">
        <f t="shared" si="154"/>
        <v>0</v>
      </c>
      <c r="L842" s="8">
        <f t="shared" si="154"/>
        <v>1.8599999999999994</v>
      </c>
      <c r="M842" s="8">
        <f t="shared" si="150"/>
        <v>23.14</v>
      </c>
      <c r="N842" s="8">
        <f t="shared" si="154"/>
        <v>18.14</v>
      </c>
      <c r="O842" s="8">
        <f t="shared" si="154"/>
        <v>13.14</v>
      </c>
      <c r="P842" s="8">
        <f t="shared" si="154"/>
        <v>8.14</v>
      </c>
      <c r="Q842" s="8">
        <f t="shared" si="154"/>
        <v>0</v>
      </c>
      <c r="R842" s="8">
        <f t="shared" si="154"/>
        <v>0</v>
      </c>
      <c r="S842" s="21">
        <f t="shared" si="155"/>
        <v>39</v>
      </c>
      <c r="T842" s="19">
        <f>VLOOKUP($B842,Gas!$B$3:$E$2506,2)</f>
        <v>5.3949999999999996</v>
      </c>
      <c r="U842" s="20">
        <f t="shared" si="156"/>
        <v>8.9230769230769234</v>
      </c>
      <c r="V842" s="5">
        <f>VLOOKUP($B842,Gas!$B$3:$E$2506,4)</f>
        <v>0.3744038793391033</v>
      </c>
    </row>
    <row r="843" spans="1:22" x14ac:dyDescent="0.2">
      <c r="A843" s="9">
        <f t="shared" si="151"/>
        <v>40</v>
      </c>
      <c r="B843" s="1">
        <v>36983</v>
      </c>
      <c r="C843" s="2">
        <v>43.63</v>
      </c>
      <c r="D843" s="4">
        <f t="shared" si="153"/>
        <v>-9.8368445219407658E-2</v>
      </c>
      <c r="E843" s="100">
        <f t="shared" si="149"/>
        <v>1.9367176556274437</v>
      </c>
      <c r="F843" s="2"/>
      <c r="G843" s="8">
        <f t="shared" ref="G843:R852" si="157">IF(G$1="P",MAX(0,G$2-$C843),IF(G$1="C",MAX(0,$C843-G$2)))</f>
        <v>0</v>
      </c>
      <c r="H843" s="8">
        <f t="shared" si="157"/>
        <v>0</v>
      </c>
      <c r="I843" s="8">
        <f t="shared" si="157"/>
        <v>0</v>
      </c>
      <c r="J843" s="8">
        <f t="shared" si="157"/>
        <v>0</v>
      </c>
      <c r="K843" s="8">
        <f t="shared" si="157"/>
        <v>0</v>
      </c>
      <c r="L843" s="8">
        <f t="shared" si="157"/>
        <v>6.3699999999999974</v>
      </c>
      <c r="M843" s="8">
        <f t="shared" si="150"/>
        <v>18.630000000000003</v>
      </c>
      <c r="N843" s="8">
        <f t="shared" si="157"/>
        <v>13.630000000000003</v>
      </c>
      <c r="O843" s="8">
        <f t="shared" si="157"/>
        <v>8.6300000000000026</v>
      </c>
      <c r="P843" s="8">
        <f t="shared" si="157"/>
        <v>3.6300000000000026</v>
      </c>
      <c r="Q843" s="8">
        <f t="shared" si="157"/>
        <v>0</v>
      </c>
      <c r="R843" s="8">
        <f t="shared" si="157"/>
        <v>0</v>
      </c>
      <c r="S843" s="21">
        <f t="shared" si="155"/>
        <v>40</v>
      </c>
      <c r="T843" s="19">
        <f>VLOOKUP($B843,Gas!$B$3:$E$2506,2)</f>
        <v>5.32</v>
      </c>
      <c r="U843" s="20">
        <f t="shared" si="156"/>
        <v>8.2011278195488728</v>
      </c>
      <c r="V843" s="5">
        <f>VLOOKUP($B843,Gas!$B$3:$E$2506,4)</f>
        <v>0.4923399215600725</v>
      </c>
    </row>
    <row r="844" spans="1:22" x14ac:dyDescent="0.2">
      <c r="A844" s="9">
        <f t="shared" si="151"/>
        <v>40</v>
      </c>
      <c r="B844" s="1">
        <v>36984</v>
      </c>
      <c r="C844" s="2">
        <v>38.270000000000003</v>
      </c>
      <c r="D844" s="4">
        <f t="shared" si="153"/>
        <v>-0.13107868769790729</v>
      </c>
      <c r="E844" s="100">
        <f t="shared" si="149"/>
        <v>2.1251722210378885</v>
      </c>
      <c r="F844" s="2"/>
      <c r="G844" s="8">
        <f t="shared" si="157"/>
        <v>0</v>
      </c>
      <c r="H844" s="8">
        <f t="shared" si="157"/>
        <v>0</v>
      </c>
      <c r="I844" s="8">
        <f t="shared" si="157"/>
        <v>0</v>
      </c>
      <c r="J844" s="8">
        <f t="shared" si="157"/>
        <v>0</v>
      </c>
      <c r="K844" s="8">
        <f t="shared" si="157"/>
        <v>1.7299999999999969</v>
      </c>
      <c r="L844" s="8">
        <f t="shared" si="157"/>
        <v>11.729999999999997</v>
      </c>
      <c r="M844" s="8">
        <f t="shared" si="150"/>
        <v>13.270000000000003</v>
      </c>
      <c r="N844" s="8">
        <f t="shared" si="157"/>
        <v>8.2700000000000031</v>
      </c>
      <c r="O844" s="8">
        <f t="shared" si="157"/>
        <v>3.2700000000000031</v>
      </c>
      <c r="P844" s="8">
        <f t="shared" si="157"/>
        <v>0</v>
      </c>
      <c r="Q844" s="8">
        <f t="shared" si="157"/>
        <v>0</v>
      </c>
      <c r="R844" s="8">
        <f t="shared" si="157"/>
        <v>0</v>
      </c>
      <c r="S844" s="21">
        <f t="shared" si="155"/>
        <v>40</v>
      </c>
      <c r="T844" s="19">
        <f>VLOOKUP($B844,Gas!$B$3:$E$2506,2)</f>
        <v>5.03</v>
      </c>
      <c r="U844" s="20">
        <f t="shared" si="156"/>
        <v>7.6083499005964219</v>
      </c>
      <c r="V844" s="5">
        <f>VLOOKUP($B844,Gas!$B$3:$E$2506,4)</f>
        <v>0.57008454656744256</v>
      </c>
    </row>
    <row r="845" spans="1:22" x14ac:dyDescent="0.2">
      <c r="A845" s="9">
        <f t="shared" si="151"/>
        <v>40</v>
      </c>
      <c r="B845" s="1">
        <v>36985</v>
      </c>
      <c r="C845" s="2">
        <v>41.78</v>
      </c>
      <c r="D845" s="4">
        <f t="shared" si="153"/>
        <v>8.7751456690808805E-2</v>
      </c>
      <c r="E845" s="100">
        <f t="shared" si="149"/>
        <v>1.7608950833314532</v>
      </c>
      <c r="F845" s="2"/>
      <c r="G845" s="8">
        <f t="shared" si="157"/>
        <v>0</v>
      </c>
      <c r="H845" s="8">
        <f t="shared" si="157"/>
        <v>0</v>
      </c>
      <c r="I845" s="8">
        <f t="shared" si="157"/>
        <v>0</v>
      </c>
      <c r="J845" s="8">
        <f t="shared" si="157"/>
        <v>0</v>
      </c>
      <c r="K845" s="8">
        <f t="shared" si="157"/>
        <v>0</v>
      </c>
      <c r="L845" s="8">
        <f t="shared" si="157"/>
        <v>8.2199999999999989</v>
      </c>
      <c r="M845" s="8">
        <f t="shared" si="150"/>
        <v>16.78</v>
      </c>
      <c r="N845" s="8">
        <f t="shared" si="157"/>
        <v>11.780000000000001</v>
      </c>
      <c r="O845" s="8">
        <f t="shared" si="157"/>
        <v>6.7800000000000011</v>
      </c>
      <c r="P845" s="8">
        <f t="shared" si="157"/>
        <v>1.7800000000000011</v>
      </c>
      <c r="Q845" s="8">
        <f t="shared" si="157"/>
        <v>0</v>
      </c>
      <c r="R845" s="8">
        <f t="shared" si="157"/>
        <v>0</v>
      </c>
      <c r="S845" s="21">
        <f t="shared" si="155"/>
        <v>40</v>
      </c>
      <c r="T845" s="19">
        <f>VLOOKUP($B845,Gas!$B$3:$E$2506,2)</f>
        <v>5.2350000000000003</v>
      </c>
      <c r="U845" s="20">
        <f t="shared" si="156"/>
        <v>7.9808978032473732</v>
      </c>
      <c r="V845" s="5">
        <f>VLOOKUP($B845,Gas!$B$3:$E$2506,4)</f>
        <v>0.6281986910541425</v>
      </c>
    </row>
    <row r="846" spans="1:22" x14ac:dyDescent="0.2">
      <c r="A846" s="9">
        <f t="shared" si="151"/>
        <v>40</v>
      </c>
      <c r="B846" s="1">
        <v>36986</v>
      </c>
      <c r="C846" s="2">
        <v>49.44</v>
      </c>
      <c r="D846" s="4">
        <f t="shared" si="153"/>
        <v>0.16834205702101554</v>
      </c>
      <c r="E846" s="100">
        <f t="shared" si="149"/>
        <v>1.7945806329969891</v>
      </c>
      <c r="F846" s="2"/>
      <c r="G846" s="8">
        <f t="shared" si="157"/>
        <v>0</v>
      </c>
      <c r="H846" s="8">
        <f t="shared" si="157"/>
        <v>0</v>
      </c>
      <c r="I846" s="8">
        <f t="shared" si="157"/>
        <v>0</v>
      </c>
      <c r="J846" s="8">
        <f t="shared" si="157"/>
        <v>0</v>
      </c>
      <c r="K846" s="8">
        <f t="shared" si="157"/>
        <v>0</v>
      </c>
      <c r="L846" s="8">
        <f t="shared" si="157"/>
        <v>0.56000000000000227</v>
      </c>
      <c r="M846" s="8">
        <f t="shared" si="150"/>
        <v>24.439999999999998</v>
      </c>
      <c r="N846" s="8">
        <f t="shared" si="157"/>
        <v>19.439999999999998</v>
      </c>
      <c r="O846" s="8">
        <f t="shared" si="157"/>
        <v>14.439999999999998</v>
      </c>
      <c r="P846" s="8">
        <f t="shared" si="157"/>
        <v>9.4399999999999977</v>
      </c>
      <c r="Q846" s="8">
        <f t="shared" si="157"/>
        <v>0</v>
      </c>
      <c r="R846" s="8">
        <f t="shared" si="157"/>
        <v>0</v>
      </c>
      <c r="S846" s="21">
        <f t="shared" si="155"/>
        <v>40</v>
      </c>
      <c r="T846" s="19">
        <f>VLOOKUP($B846,Gas!$B$3:$E$2506,2)</f>
        <v>5.2249999999999996</v>
      </c>
      <c r="U846" s="20">
        <f t="shared" si="156"/>
        <v>9.4622009569377994</v>
      </c>
      <c r="V846" s="5">
        <f>VLOOKUP($B846,Gas!$B$3:$E$2506,4)</f>
        <v>0.62836396867979871</v>
      </c>
    </row>
    <row r="847" spans="1:22" x14ac:dyDescent="0.2">
      <c r="A847" s="9">
        <f t="shared" si="151"/>
        <v>40</v>
      </c>
      <c r="B847" s="1">
        <v>36987</v>
      </c>
      <c r="C847" s="2">
        <v>50.26</v>
      </c>
      <c r="D847" s="4">
        <f t="shared" si="153"/>
        <v>1.644971896601069E-2</v>
      </c>
      <c r="E847" s="100">
        <f t="shared" si="149"/>
        <v>1.7456857149864506</v>
      </c>
      <c r="F847" s="2"/>
      <c r="G847" s="8">
        <f t="shared" si="157"/>
        <v>0</v>
      </c>
      <c r="H847" s="8">
        <f t="shared" si="157"/>
        <v>0</v>
      </c>
      <c r="I847" s="8">
        <f t="shared" si="157"/>
        <v>0</v>
      </c>
      <c r="J847" s="8">
        <f t="shared" si="157"/>
        <v>0</v>
      </c>
      <c r="K847" s="8">
        <f t="shared" si="157"/>
        <v>0</v>
      </c>
      <c r="L847" s="8">
        <f t="shared" si="157"/>
        <v>0</v>
      </c>
      <c r="M847" s="8">
        <f t="shared" si="150"/>
        <v>25.259999999999998</v>
      </c>
      <c r="N847" s="8">
        <f t="shared" si="157"/>
        <v>20.259999999999998</v>
      </c>
      <c r="O847" s="8">
        <f t="shared" si="157"/>
        <v>15.259999999999998</v>
      </c>
      <c r="P847" s="8">
        <f t="shared" si="157"/>
        <v>10.259999999999998</v>
      </c>
      <c r="Q847" s="8">
        <f t="shared" si="157"/>
        <v>0.25999999999999801</v>
      </c>
      <c r="R847" s="8">
        <f t="shared" si="157"/>
        <v>0</v>
      </c>
      <c r="S847" s="21">
        <f t="shared" si="155"/>
        <v>40</v>
      </c>
      <c r="T847" s="19">
        <f>VLOOKUP($B847,Gas!$B$3:$E$2506,2)</f>
        <v>5.2350000000000003</v>
      </c>
      <c r="U847" s="20">
        <f t="shared" si="156"/>
        <v>9.6007640878701039</v>
      </c>
      <c r="V847" s="5">
        <f>VLOOKUP($B847,Gas!$B$3:$E$2506,4)</f>
        <v>0.62837228129216038</v>
      </c>
    </row>
    <row r="848" spans="1:22" x14ac:dyDescent="0.2">
      <c r="A848" s="9">
        <f t="shared" si="151"/>
        <v>40</v>
      </c>
      <c r="B848" s="1">
        <v>36990</v>
      </c>
      <c r="C848" s="2">
        <v>54.05</v>
      </c>
      <c r="D848" s="4">
        <f t="shared" si="153"/>
        <v>7.2700011969771106E-2</v>
      </c>
      <c r="E848" s="100">
        <f t="shared" si="149"/>
        <v>1.7598801611065036</v>
      </c>
      <c r="F848" s="2"/>
      <c r="G848" s="8">
        <f t="shared" si="157"/>
        <v>0</v>
      </c>
      <c r="H848" s="8">
        <f t="shared" si="157"/>
        <v>0</v>
      </c>
      <c r="I848" s="8">
        <f t="shared" si="157"/>
        <v>0</v>
      </c>
      <c r="J848" s="8">
        <f t="shared" si="157"/>
        <v>0</v>
      </c>
      <c r="K848" s="8">
        <f t="shared" si="157"/>
        <v>0</v>
      </c>
      <c r="L848" s="8">
        <f t="shared" si="157"/>
        <v>0</v>
      </c>
      <c r="M848" s="8">
        <f t="shared" si="150"/>
        <v>29.049999999999997</v>
      </c>
      <c r="N848" s="8">
        <f t="shared" si="157"/>
        <v>24.049999999999997</v>
      </c>
      <c r="O848" s="8">
        <f t="shared" si="157"/>
        <v>19.049999999999997</v>
      </c>
      <c r="P848" s="8">
        <f t="shared" si="157"/>
        <v>14.049999999999997</v>
      </c>
      <c r="Q848" s="8">
        <f t="shared" si="157"/>
        <v>4.0499999999999972</v>
      </c>
      <c r="R848" s="8">
        <f t="shared" si="157"/>
        <v>0</v>
      </c>
      <c r="S848" s="21">
        <f t="shared" si="155"/>
        <v>40</v>
      </c>
      <c r="T848" s="19">
        <f>VLOOKUP($B848,Gas!$B$3:$E$2506,2)</f>
        <v>5.3550000000000004</v>
      </c>
      <c r="U848" s="20">
        <f t="shared" si="156"/>
        <v>10.093370681605974</v>
      </c>
      <c r="V848" s="5">
        <f>VLOOKUP($B848,Gas!$B$3:$E$2506,4)</f>
        <v>0.46954236970052904</v>
      </c>
    </row>
    <row r="849" spans="1:22" x14ac:dyDescent="0.2">
      <c r="A849" s="9">
        <f t="shared" si="151"/>
        <v>40</v>
      </c>
      <c r="B849" s="1">
        <v>36991</v>
      </c>
      <c r="C849" s="2">
        <v>63</v>
      </c>
      <c r="D849" s="4">
        <f t="shared" si="153"/>
        <v>0.15322518230631543</v>
      </c>
      <c r="E849" s="100">
        <f t="shared" si="149"/>
        <v>1.8433601309378369</v>
      </c>
      <c r="F849" s="2"/>
      <c r="G849" s="8">
        <f t="shared" si="157"/>
        <v>0</v>
      </c>
      <c r="H849" s="8">
        <f t="shared" si="157"/>
        <v>0</v>
      </c>
      <c r="I849" s="8">
        <f t="shared" si="157"/>
        <v>0</v>
      </c>
      <c r="J849" s="8">
        <f t="shared" si="157"/>
        <v>0</v>
      </c>
      <c r="K849" s="8">
        <f t="shared" si="157"/>
        <v>0</v>
      </c>
      <c r="L849" s="8">
        <f t="shared" si="157"/>
        <v>0</v>
      </c>
      <c r="M849" s="8">
        <f t="shared" si="150"/>
        <v>38</v>
      </c>
      <c r="N849" s="8">
        <f t="shared" si="157"/>
        <v>33</v>
      </c>
      <c r="O849" s="8">
        <f t="shared" si="157"/>
        <v>28</v>
      </c>
      <c r="P849" s="8">
        <f t="shared" si="157"/>
        <v>23</v>
      </c>
      <c r="Q849" s="8">
        <f t="shared" si="157"/>
        <v>13</v>
      </c>
      <c r="R849" s="8">
        <f t="shared" si="157"/>
        <v>0</v>
      </c>
      <c r="S849" s="21">
        <f t="shared" si="155"/>
        <v>40</v>
      </c>
      <c r="T849" s="19">
        <f>VLOOKUP($B849,Gas!$B$3:$E$2506,2)</f>
        <v>5.47</v>
      </c>
      <c r="U849" s="20">
        <f t="shared" si="156"/>
        <v>11.517367458866545</v>
      </c>
      <c r="V849" s="5">
        <f>VLOOKUP($B849,Gas!$B$3:$E$2506,4)</f>
        <v>0.4787079439289203</v>
      </c>
    </row>
    <row r="850" spans="1:22" x14ac:dyDescent="0.2">
      <c r="A850" s="9">
        <f t="shared" si="151"/>
        <v>40</v>
      </c>
      <c r="B850" s="1">
        <v>36992</v>
      </c>
      <c r="C850" s="2">
        <v>64.95</v>
      </c>
      <c r="D850" s="4">
        <f t="shared" si="153"/>
        <v>3.0483016725075966E-2</v>
      </c>
      <c r="E850" s="100">
        <f t="shared" si="149"/>
        <v>1.6677646960125556</v>
      </c>
      <c r="F850" s="2"/>
      <c r="G850" s="8">
        <f t="shared" si="157"/>
        <v>0</v>
      </c>
      <c r="H850" s="8">
        <f t="shared" si="157"/>
        <v>0</v>
      </c>
      <c r="I850" s="8">
        <f t="shared" si="157"/>
        <v>0</v>
      </c>
      <c r="J850" s="8">
        <f t="shared" si="157"/>
        <v>0</v>
      </c>
      <c r="K850" s="8">
        <f t="shared" si="157"/>
        <v>0</v>
      </c>
      <c r="L850" s="8">
        <f t="shared" si="157"/>
        <v>0</v>
      </c>
      <c r="M850" s="8">
        <f t="shared" si="150"/>
        <v>39.950000000000003</v>
      </c>
      <c r="N850" s="8">
        <f t="shared" si="157"/>
        <v>34.950000000000003</v>
      </c>
      <c r="O850" s="8">
        <f t="shared" si="157"/>
        <v>29.950000000000003</v>
      </c>
      <c r="P850" s="8">
        <f t="shared" si="157"/>
        <v>24.950000000000003</v>
      </c>
      <c r="Q850" s="8">
        <f t="shared" si="157"/>
        <v>14.950000000000003</v>
      </c>
      <c r="R850" s="8">
        <f t="shared" si="157"/>
        <v>0</v>
      </c>
      <c r="S850" s="21">
        <f t="shared" si="155"/>
        <v>40</v>
      </c>
      <c r="T850" s="19">
        <f>VLOOKUP($B850,Gas!$B$3:$E$2506,2)</f>
        <v>5.5449999999999999</v>
      </c>
      <c r="U850" s="20">
        <f t="shared" si="156"/>
        <v>11.713255184851217</v>
      </c>
      <c r="V850" s="5">
        <f>VLOOKUP($B850,Gas!$B$3:$E$2506,4)</f>
        <v>0.48181007229740674</v>
      </c>
    </row>
    <row r="851" spans="1:22" x14ac:dyDescent="0.2">
      <c r="A851" s="9">
        <f t="shared" si="151"/>
        <v>40</v>
      </c>
      <c r="B851" s="1">
        <v>36993</v>
      </c>
      <c r="C851" s="2">
        <v>57.28</v>
      </c>
      <c r="D851" s="4">
        <f t="shared" si="153"/>
        <v>-0.12566622046421846</v>
      </c>
      <c r="E851" s="100">
        <f t="shared" si="149"/>
        <v>1.8225749276784868</v>
      </c>
      <c r="F851" s="2"/>
      <c r="G851" s="8">
        <f t="shared" si="157"/>
        <v>0</v>
      </c>
      <c r="H851" s="8">
        <f t="shared" si="157"/>
        <v>0</v>
      </c>
      <c r="I851" s="8">
        <f t="shared" si="157"/>
        <v>0</v>
      </c>
      <c r="J851" s="8">
        <f t="shared" si="157"/>
        <v>0</v>
      </c>
      <c r="K851" s="8">
        <f t="shared" si="157"/>
        <v>0</v>
      </c>
      <c r="L851" s="8">
        <f t="shared" si="157"/>
        <v>0</v>
      </c>
      <c r="M851" s="8">
        <f t="shared" si="150"/>
        <v>32.28</v>
      </c>
      <c r="N851" s="8">
        <f t="shared" si="157"/>
        <v>27.28</v>
      </c>
      <c r="O851" s="8">
        <f t="shared" si="157"/>
        <v>22.28</v>
      </c>
      <c r="P851" s="8">
        <f t="shared" si="157"/>
        <v>17.28</v>
      </c>
      <c r="Q851" s="8">
        <f t="shared" si="157"/>
        <v>7.2800000000000011</v>
      </c>
      <c r="R851" s="8">
        <f t="shared" si="157"/>
        <v>0</v>
      </c>
      <c r="S851" s="21">
        <f t="shared" si="155"/>
        <v>40</v>
      </c>
      <c r="T851" s="19">
        <f>VLOOKUP($B851,Gas!$B$3:$E$2506,2)</f>
        <v>5.47</v>
      </c>
      <c r="U851" s="20">
        <f t="shared" si="156"/>
        <v>10.47166361974406</v>
      </c>
      <c r="V851" s="5">
        <f>VLOOKUP($B851,Gas!$B$3:$E$2506,4)</f>
        <v>0.49344237128740764</v>
      </c>
    </row>
    <row r="852" spans="1:22" x14ac:dyDescent="0.2">
      <c r="A852" s="9">
        <f t="shared" si="151"/>
        <v>40</v>
      </c>
      <c r="B852" s="1">
        <v>36994</v>
      </c>
      <c r="C852" s="2">
        <v>41.59</v>
      </c>
      <c r="D852" s="4">
        <f t="shared" si="153"/>
        <v>-0.3200917688975698</v>
      </c>
      <c r="E852" s="100">
        <f t="shared" si="149"/>
        <v>2.4093113419270278</v>
      </c>
      <c r="F852" s="2"/>
      <c r="G852" s="8">
        <f t="shared" si="157"/>
        <v>0</v>
      </c>
      <c r="H852" s="8">
        <f t="shared" si="157"/>
        <v>0</v>
      </c>
      <c r="I852" s="8">
        <f t="shared" si="157"/>
        <v>0</v>
      </c>
      <c r="J852" s="8">
        <f t="shared" si="157"/>
        <v>0</v>
      </c>
      <c r="K852" s="8">
        <f t="shared" si="157"/>
        <v>0</v>
      </c>
      <c r="L852" s="8">
        <f t="shared" si="157"/>
        <v>8.4099999999999966</v>
      </c>
      <c r="M852" s="8">
        <f t="shared" si="150"/>
        <v>16.590000000000003</v>
      </c>
      <c r="N852" s="8">
        <f t="shared" si="157"/>
        <v>11.590000000000003</v>
      </c>
      <c r="O852" s="8">
        <f t="shared" si="157"/>
        <v>6.5900000000000034</v>
      </c>
      <c r="P852" s="8">
        <f t="shared" si="157"/>
        <v>1.5900000000000034</v>
      </c>
      <c r="Q852" s="8">
        <f t="shared" si="157"/>
        <v>0</v>
      </c>
      <c r="R852" s="8">
        <f t="shared" si="157"/>
        <v>0</v>
      </c>
      <c r="S852" s="21">
        <f t="shared" si="155"/>
        <v>40</v>
      </c>
      <c r="T852" s="19">
        <f>VLOOKUP($B852,Gas!$B$3:$E$2506,2)</f>
        <v>5.3449999999999998</v>
      </c>
      <c r="U852" s="20">
        <f t="shared" si="156"/>
        <v>7.7811038353601507</v>
      </c>
      <c r="V852" s="5">
        <f>VLOOKUP($B852,Gas!$B$3:$E$2506,4)</f>
        <v>0.35483245087680659</v>
      </c>
    </row>
    <row r="853" spans="1:22" x14ac:dyDescent="0.2">
      <c r="A853" s="9">
        <f t="shared" si="151"/>
        <v>40</v>
      </c>
      <c r="B853" s="1">
        <v>36997</v>
      </c>
      <c r="C853" s="2">
        <v>45.78</v>
      </c>
      <c r="D853" s="4">
        <f t="shared" si="153"/>
        <v>9.598756076960023E-2</v>
      </c>
      <c r="E853" s="100">
        <f t="shared" si="149"/>
        <v>2.4176263174638262</v>
      </c>
      <c r="F853" s="2"/>
      <c r="G853" s="8">
        <f t="shared" ref="G853:R862" si="158">IF(G$1="P",MAX(0,G$2-$C853),IF(G$1="C",MAX(0,$C853-G$2)))</f>
        <v>0</v>
      </c>
      <c r="H853" s="8">
        <f t="shared" si="158"/>
        <v>0</v>
      </c>
      <c r="I853" s="8">
        <f t="shared" si="158"/>
        <v>0</v>
      </c>
      <c r="J853" s="8">
        <f t="shared" si="158"/>
        <v>0</v>
      </c>
      <c r="K853" s="8">
        <f t="shared" si="158"/>
        <v>0</v>
      </c>
      <c r="L853" s="8">
        <f t="shared" si="158"/>
        <v>4.2199999999999989</v>
      </c>
      <c r="M853" s="8">
        <f t="shared" si="150"/>
        <v>20.78</v>
      </c>
      <c r="N853" s="8">
        <f t="shared" si="158"/>
        <v>15.780000000000001</v>
      </c>
      <c r="O853" s="8">
        <f t="shared" si="158"/>
        <v>10.780000000000001</v>
      </c>
      <c r="P853" s="8">
        <f t="shared" si="158"/>
        <v>5.7800000000000011</v>
      </c>
      <c r="Q853" s="8">
        <f t="shared" si="158"/>
        <v>0</v>
      </c>
      <c r="R853" s="8">
        <f t="shared" si="158"/>
        <v>0</v>
      </c>
      <c r="S853" s="21">
        <f t="shared" si="155"/>
        <v>40</v>
      </c>
      <c r="T853" s="19">
        <f>VLOOKUP($B853,Gas!$B$3:$E$2506,2)</f>
        <v>5.3449999999999998</v>
      </c>
      <c r="U853" s="20">
        <f t="shared" si="156"/>
        <v>8.5650140318054255</v>
      </c>
      <c r="V853" s="5">
        <f>VLOOKUP($B853,Gas!$B$3:$E$2506,4)</f>
        <v>0.27221748545600516</v>
      </c>
    </row>
    <row r="854" spans="1:22" x14ac:dyDescent="0.2">
      <c r="A854" s="9">
        <f t="shared" si="151"/>
        <v>40</v>
      </c>
      <c r="B854" s="1">
        <v>36998</v>
      </c>
      <c r="C854" s="2">
        <v>48.04</v>
      </c>
      <c r="D854" s="4">
        <f t="shared" si="153"/>
        <v>4.8186682687362092E-2</v>
      </c>
      <c r="E854" s="100">
        <f t="shared" si="149"/>
        <v>2.3010814052122588</v>
      </c>
      <c r="F854" s="2"/>
      <c r="G854" s="8">
        <f t="shared" si="158"/>
        <v>0</v>
      </c>
      <c r="H854" s="8">
        <f t="shared" si="158"/>
        <v>0</v>
      </c>
      <c r="I854" s="8">
        <f t="shared" si="158"/>
        <v>0</v>
      </c>
      <c r="J854" s="8">
        <f t="shared" si="158"/>
        <v>0</v>
      </c>
      <c r="K854" s="8">
        <f t="shared" si="158"/>
        <v>0</v>
      </c>
      <c r="L854" s="8">
        <f t="shared" si="158"/>
        <v>1.9600000000000009</v>
      </c>
      <c r="M854" s="8">
        <f t="shared" si="150"/>
        <v>23.04</v>
      </c>
      <c r="N854" s="8">
        <f t="shared" si="158"/>
        <v>18.04</v>
      </c>
      <c r="O854" s="8">
        <f t="shared" si="158"/>
        <v>13.04</v>
      </c>
      <c r="P854" s="8">
        <f t="shared" si="158"/>
        <v>8.0399999999999991</v>
      </c>
      <c r="Q854" s="8">
        <f t="shared" si="158"/>
        <v>0</v>
      </c>
      <c r="R854" s="8">
        <f t="shared" si="158"/>
        <v>0</v>
      </c>
      <c r="S854" s="21">
        <f t="shared" si="155"/>
        <v>40</v>
      </c>
      <c r="T854" s="19">
        <f>VLOOKUP($B854,Gas!$B$3:$E$2506,2)</f>
        <v>5.48</v>
      </c>
      <c r="U854" s="20">
        <f t="shared" si="156"/>
        <v>8.7664233576642321</v>
      </c>
      <c r="V854" s="5">
        <f>VLOOKUP($B854,Gas!$B$3:$E$2506,4)</f>
        <v>0.27946070254598859</v>
      </c>
    </row>
    <row r="855" spans="1:22" x14ac:dyDescent="0.2">
      <c r="A855" s="9">
        <f t="shared" si="151"/>
        <v>40</v>
      </c>
      <c r="B855" s="1">
        <v>36999</v>
      </c>
      <c r="C855" s="2">
        <v>54.62</v>
      </c>
      <c r="D855" s="4">
        <f t="shared" si="153"/>
        <v>0.12836611883377619</v>
      </c>
      <c r="E855" s="100">
        <f t="shared" si="149"/>
        <v>2.3415617864556384</v>
      </c>
      <c r="F855" s="2"/>
      <c r="G855" s="8">
        <f t="shared" si="158"/>
        <v>0</v>
      </c>
      <c r="H855" s="8">
        <f t="shared" si="158"/>
        <v>0</v>
      </c>
      <c r="I855" s="8">
        <f t="shared" si="158"/>
        <v>0</v>
      </c>
      <c r="J855" s="8">
        <f t="shared" si="158"/>
        <v>0</v>
      </c>
      <c r="K855" s="8">
        <f t="shared" si="158"/>
        <v>0</v>
      </c>
      <c r="L855" s="8">
        <f t="shared" si="158"/>
        <v>0</v>
      </c>
      <c r="M855" s="8">
        <f t="shared" si="150"/>
        <v>29.619999999999997</v>
      </c>
      <c r="N855" s="8">
        <f t="shared" si="158"/>
        <v>24.619999999999997</v>
      </c>
      <c r="O855" s="8">
        <f t="shared" si="158"/>
        <v>19.619999999999997</v>
      </c>
      <c r="P855" s="8">
        <f t="shared" si="158"/>
        <v>14.619999999999997</v>
      </c>
      <c r="Q855" s="8">
        <f t="shared" si="158"/>
        <v>4.6199999999999974</v>
      </c>
      <c r="R855" s="8">
        <f t="shared" si="158"/>
        <v>0</v>
      </c>
      <c r="S855" s="21">
        <f t="shared" si="155"/>
        <v>40</v>
      </c>
      <c r="T855" s="19">
        <f>VLOOKUP($B855,Gas!$B$3:$E$2506,2)</f>
        <v>5.375</v>
      </c>
      <c r="U855" s="20">
        <f t="shared" si="156"/>
        <v>10.161860465116279</v>
      </c>
      <c r="V855" s="5">
        <f>VLOOKUP($B855,Gas!$B$3:$E$2506,4)</f>
        <v>0.30883762190015851</v>
      </c>
    </row>
    <row r="856" spans="1:22" x14ac:dyDescent="0.2">
      <c r="A856" s="9">
        <f t="shared" si="151"/>
        <v>40</v>
      </c>
      <c r="B856" s="1">
        <v>37000</v>
      </c>
      <c r="C856" s="2">
        <v>47.39</v>
      </c>
      <c r="D856" s="4">
        <f t="shared" si="153"/>
        <v>-0.14198888006606197</v>
      </c>
      <c r="E856" s="100">
        <f t="shared" si="149"/>
        <v>2.3345754183137126</v>
      </c>
      <c r="F856" s="2"/>
      <c r="G856" s="8">
        <f t="shared" si="158"/>
        <v>0</v>
      </c>
      <c r="H856" s="8">
        <f t="shared" si="158"/>
        <v>0</v>
      </c>
      <c r="I856" s="8">
        <f t="shared" si="158"/>
        <v>0</v>
      </c>
      <c r="J856" s="8">
        <f t="shared" si="158"/>
        <v>0</v>
      </c>
      <c r="K856" s="8">
        <f t="shared" si="158"/>
        <v>0</v>
      </c>
      <c r="L856" s="8">
        <f t="shared" si="158"/>
        <v>2.6099999999999994</v>
      </c>
      <c r="M856" s="8">
        <f t="shared" si="150"/>
        <v>22.39</v>
      </c>
      <c r="N856" s="8">
        <f t="shared" si="158"/>
        <v>17.39</v>
      </c>
      <c r="O856" s="8">
        <f t="shared" si="158"/>
        <v>12.39</v>
      </c>
      <c r="P856" s="8">
        <f t="shared" si="158"/>
        <v>7.3900000000000006</v>
      </c>
      <c r="Q856" s="8">
        <f t="shared" si="158"/>
        <v>0</v>
      </c>
      <c r="R856" s="8">
        <f t="shared" si="158"/>
        <v>0</v>
      </c>
      <c r="S856" s="21">
        <f t="shared" si="155"/>
        <v>40</v>
      </c>
      <c r="T856" s="19">
        <f>VLOOKUP($B856,Gas!$B$3:$E$2506,2)</f>
        <v>5.1550000000000002</v>
      </c>
      <c r="U856" s="20">
        <f t="shared" si="156"/>
        <v>9.1930164888457799</v>
      </c>
      <c r="V856" s="5">
        <f>VLOOKUP($B856,Gas!$B$3:$E$2506,4)</f>
        <v>0.40049035592356835</v>
      </c>
    </row>
    <row r="857" spans="1:22" x14ac:dyDescent="0.2">
      <c r="A857" s="9">
        <f t="shared" si="151"/>
        <v>40</v>
      </c>
      <c r="B857" s="1">
        <v>37001</v>
      </c>
      <c r="C857" s="2">
        <v>41.69</v>
      </c>
      <c r="D857" s="4">
        <f t="shared" si="153"/>
        <v>-0.12814994408679148</v>
      </c>
      <c r="E857" s="100">
        <f t="shared" si="149"/>
        <v>2.4097309467067767</v>
      </c>
      <c r="F857" s="2"/>
      <c r="G857" s="8">
        <f t="shared" si="158"/>
        <v>0</v>
      </c>
      <c r="H857" s="8">
        <f t="shared" si="158"/>
        <v>0</v>
      </c>
      <c r="I857" s="8">
        <f t="shared" si="158"/>
        <v>0</v>
      </c>
      <c r="J857" s="8">
        <f t="shared" si="158"/>
        <v>0</v>
      </c>
      <c r="K857" s="8">
        <f t="shared" si="158"/>
        <v>0</v>
      </c>
      <c r="L857" s="8">
        <f t="shared" si="158"/>
        <v>8.3100000000000023</v>
      </c>
      <c r="M857" s="8">
        <f t="shared" si="150"/>
        <v>16.689999999999998</v>
      </c>
      <c r="N857" s="8">
        <f t="shared" si="158"/>
        <v>11.689999999999998</v>
      </c>
      <c r="O857" s="8">
        <f t="shared" si="158"/>
        <v>6.6899999999999977</v>
      </c>
      <c r="P857" s="8">
        <f t="shared" si="158"/>
        <v>1.6899999999999977</v>
      </c>
      <c r="Q857" s="8">
        <f t="shared" si="158"/>
        <v>0</v>
      </c>
      <c r="R857" s="8">
        <f t="shared" si="158"/>
        <v>0</v>
      </c>
      <c r="S857" s="21">
        <f t="shared" si="155"/>
        <v>40</v>
      </c>
      <c r="T857" s="19">
        <f>VLOOKUP($B857,Gas!$B$3:$E$2506,2)</f>
        <v>5.07</v>
      </c>
      <c r="U857" s="20">
        <f t="shared" si="156"/>
        <v>8.2228796844181442</v>
      </c>
      <c r="V857" s="5">
        <f>VLOOKUP($B857,Gas!$B$3:$E$2506,4)</f>
        <v>0.36848739400379826</v>
      </c>
    </row>
    <row r="858" spans="1:22" x14ac:dyDescent="0.2">
      <c r="A858" s="9">
        <f t="shared" si="151"/>
        <v>40</v>
      </c>
      <c r="B858" s="1">
        <v>37004</v>
      </c>
      <c r="C858" s="2">
        <v>61.47</v>
      </c>
      <c r="D858" s="4">
        <f t="shared" si="153"/>
        <v>0.38828795902621266</v>
      </c>
      <c r="E858" s="100">
        <f t="shared" si="149"/>
        <v>3.1462822456641715</v>
      </c>
      <c r="F858" s="2"/>
      <c r="G858" s="8">
        <f t="shared" si="158"/>
        <v>0</v>
      </c>
      <c r="H858" s="8">
        <f t="shared" si="158"/>
        <v>0</v>
      </c>
      <c r="I858" s="8">
        <f t="shared" si="158"/>
        <v>0</v>
      </c>
      <c r="J858" s="8">
        <f t="shared" si="158"/>
        <v>0</v>
      </c>
      <c r="K858" s="8">
        <f t="shared" si="158"/>
        <v>0</v>
      </c>
      <c r="L858" s="8">
        <f t="shared" si="158"/>
        <v>0</v>
      </c>
      <c r="M858" s="8">
        <f t="shared" si="150"/>
        <v>36.47</v>
      </c>
      <c r="N858" s="8">
        <f t="shared" si="158"/>
        <v>31.47</v>
      </c>
      <c r="O858" s="8">
        <f t="shared" si="158"/>
        <v>26.47</v>
      </c>
      <c r="P858" s="8">
        <f t="shared" si="158"/>
        <v>21.47</v>
      </c>
      <c r="Q858" s="8">
        <f t="shared" si="158"/>
        <v>11.469999999999999</v>
      </c>
      <c r="R858" s="8">
        <f t="shared" si="158"/>
        <v>0</v>
      </c>
      <c r="S858" s="21">
        <f t="shared" si="155"/>
        <v>40</v>
      </c>
      <c r="T858" s="19">
        <f>VLOOKUP($B858,Gas!$B$3:$E$2506,2)</f>
        <v>5.01</v>
      </c>
      <c r="U858" s="20">
        <f t="shared" si="156"/>
        <v>12.269461077844312</v>
      </c>
      <c r="V858" s="5">
        <f>VLOOKUP($B858,Gas!$B$3:$E$2506,4)</f>
        <v>0.33348469906078071</v>
      </c>
    </row>
    <row r="859" spans="1:22" x14ac:dyDescent="0.2">
      <c r="A859" s="9">
        <f t="shared" si="151"/>
        <v>40</v>
      </c>
      <c r="B859" s="1">
        <v>37005</v>
      </c>
      <c r="C859" s="2">
        <v>41.99</v>
      </c>
      <c r="D859" s="4">
        <f t="shared" si="153"/>
        <v>-0.38111775622281607</v>
      </c>
      <c r="E859" s="100">
        <f t="shared" si="149"/>
        <v>3.5875378616270055</v>
      </c>
      <c r="F859" s="2"/>
      <c r="G859" s="8">
        <f t="shared" si="158"/>
        <v>0</v>
      </c>
      <c r="H859" s="8">
        <f t="shared" si="158"/>
        <v>0</v>
      </c>
      <c r="I859" s="8">
        <f t="shared" si="158"/>
        <v>0</v>
      </c>
      <c r="J859" s="8">
        <f t="shared" si="158"/>
        <v>0</v>
      </c>
      <c r="K859" s="8">
        <f t="shared" si="158"/>
        <v>0</v>
      </c>
      <c r="L859" s="8">
        <f t="shared" si="158"/>
        <v>8.009999999999998</v>
      </c>
      <c r="M859" s="8">
        <f t="shared" si="150"/>
        <v>16.990000000000002</v>
      </c>
      <c r="N859" s="8">
        <f t="shared" si="158"/>
        <v>11.990000000000002</v>
      </c>
      <c r="O859" s="8">
        <f t="shared" si="158"/>
        <v>6.990000000000002</v>
      </c>
      <c r="P859" s="8">
        <f t="shared" si="158"/>
        <v>1.990000000000002</v>
      </c>
      <c r="Q859" s="8">
        <f t="shared" si="158"/>
        <v>0</v>
      </c>
      <c r="R859" s="8">
        <f t="shared" si="158"/>
        <v>0</v>
      </c>
      <c r="S859" s="21">
        <f t="shared" si="155"/>
        <v>40</v>
      </c>
      <c r="T859" s="19">
        <f>VLOOKUP($B859,Gas!$B$3:$E$2506,2)</f>
        <v>5.07</v>
      </c>
      <c r="U859" s="20">
        <f t="shared" si="156"/>
        <v>8.2820512820512828</v>
      </c>
      <c r="V859" s="5">
        <f>VLOOKUP($B859,Gas!$B$3:$E$2506,4)</f>
        <v>0.35019295334809702</v>
      </c>
    </row>
    <row r="860" spans="1:22" x14ac:dyDescent="0.2">
      <c r="A860" s="9">
        <f t="shared" si="151"/>
        <v>40</v>
      </c>
      <c r="B860" s="1">
        <v>37006</v>
      </c>
      <c r="C860" s="2">
        <v>34.590000000000003</v>
      </c>
      <c r="D860" s="4">
        <f t="shared" si="153"/>
        <v>-0.19386687174702458</v>
      </c>
      <c r="E860" s="100">
        <f t="shared" ref="E860:E923" si="159">STDEV(D851:D860)*SQRT(trade_day)</f>
        <v>3.6391137968822136</v>
      </c>
      <c r="F860" s="2"/>
      <c r="G860" s="8">
        <f t="shared" si="158"/>
        <v>0</v>
      </c>
      <c r="H860" s="8">
        <f t="shared" si="158"/>
        <v>0</v>
      </c>
      <c r="I860" s="8">
        <f t="shared" si="158"/>
        <v>0</v>
      </c>
      <c r="J860" s="8">
        <f t="shared" si="158"/>
        <v>0.40999999999999659</v>
      </c>
      <c r="K860" s="8">
        <f t="shared" si="158"/>
        <v>5.4099999999999966</v>
      </c>
      <c r="L860" s="8">
        <f t="shared" si="158"/>
        <v>15.409999999999997</v>
      </c>
      <c r="M860" s="8">
        <f t="shared" si="150"/>
        <v>9.5900000000000034</v>
      </c>
      <c r="N860" s="8">
        <f t="shared" si="158"/>
        <v>4.5900000000000034</v>
      </c>
      <c r="O860" s="8">
        <f t="shared" si="158"/>
        <v>0</v>
      </c>
      <c r="P860" s="8">
        <f t="shared" si="158"/>
        <v>0</v>
      </c>
      <c r="Q860" s="8">
        <f t="shared" si="158"/>
        <v>0</v>
      </c>
      <c r="R860" s="8">
        <f t="shared" si="158"/>
        <v>0</v>
      </c>
      <c r="S860" s="21">
        <f t="shared" si="155"/>
        <v>40</v>
      </c>
      <c r="T860" s="19">
        <f>VLOOKUP($B860,Gas!$B$3:$E$2506,2)</f>
        <v>5.12</v>
      </c>
      <c r="U860" s="20">
        <f t="shared" si="156"/>
        <v>6.7558593750000009</v>
      </c>
      <c r="V860" s="5">
        <f>VLOOKUP($B860,Gas!$B$3:$E$2506,4)</f>
        <v>0.36104682926586573</v>
      </c>
    </row>
    <row r="861" spans="1:22" x14ac:dyDescent="0.2">
      <c r="A861" s="9">
        <f t="shared" si="151"/>
        <v>40</v>
      </c>
      <c r="B861" s="1">
        <v>37007</v>
      </c>
      <c r="C861" s="2">
        <v>34.409999999999997</v>
      </c>
      <c r="D861" s="4">
        <f t="shared" si="153"/>
        <v>-5.2174031396885132E-3</v>
      </c>
      <c r="E861" s="100">
        <f t="shared" si="159"/>
        <v>3.6313283204984206</v>
      </c>
      <c r="F861" s="2"/>
      <c r="G861" s="8">
        <f t="shared" si="158"/>
        <v>0</v>
      </c>
      <c r="H861" s="8">
        <f t="shared" si="158"/>
        <v>0</v>
      </c>
      <c r="I861" s="8">
        <f t="shared" si="158"/>
        <v>0</v>
      </c>
      <c r="J861" s="8">
        <f t="shared" si="158"/>
        <v>0.59000000000000341</v>
      </c>
      <c r="K861" s="8">
        <f t="shared" si="158"/>
        <v>5.5900000000000034</v>
      </c>
      <c r="L861" s="8">
        <f t="shared" si="158"/>
        <v>15.590000000000003</v>
      </c>
      <c r="M861" s="8">
        <f t="shared" si="150"/>
        <v>9.4099999999999966</v>
      </c>
      <c r="N861" s="8">
        <f t="shared" si="158"/>
        <v>4.4099999999999966</v>
      </c>
      <c r="O861" s="8">
        <f t="shared" si="158"/>
        <v>0</v>
      </c>
      <c r="P861" s="8">
        <f t="shared" si="158"/>
        <v>0</v>
      </c>
      <c r="Q861" s="8">
        <f t="shared" si="158"/>
        <v>0</v>
      </c>
      <c r="R861" s="8">
        <f t="shared" si="158"/>
        <v>0</v>
      </c>
      <c r="S861" s="21">
        <f t="shared" si="155"/>
        <v>40</v>
      </c>
      <c r="T861" s="19">
        <f>VLOOKUP($B861,Gas!$B$3:$E$2506,2)</f>
        <v>4.9950000000000001</v>
      </c>
      <c r="U861" s="20">
        <f t="shared" si="156"/>
        <v>6.8888888888888884</v>
      </c>
      <c r="V861" s="5">
        <f>VLOOKUP($B861,Gas!$B$3:$E$2506,4)</f>
        <v>0.37951500043214548</v>
      </c>
    </row>
    <row r="862" spans="1:22" x14ac:dyDescent="0.2">
      <c r="A862" s="9">
        <f t="shared" si="151"/>
        <v>40</v>
      </c>
      <c r="B862" s="1">
        <v>37008</v>
      </c>
      <c r="C862" s="2">
        <v>42.37</v>
      </c>
      <c r="D862" s="4">
        <f t="shared" si="153"/>
        <v>0.20809334482907882</v>
      </c>
      <c r="E862" s="100">
        <f t="shared" si="159"/>
        <v>3.501963191100494</v>
      </c>
      <c r="F862" s="2"/>
      <c r="G862" s="8">
        <f t="shared" si="158"/>
        <v>0</v>
      </c>
      <c r="H862" s="8">
        <f t="shared" si="158"/>
        <v>0</v>
      </c>
      <c r="I862" s="8">
        <f t="shared" si="158"/>
        <v>0</v>
      </c>
      <c r="J862" s="8">
        <f t="shared" si="158"/>
        <v>0</v>
      </c>
      <c r="K862" s="8">
        <f t="shared" si="158"/>
        <v>0</v>
      </c>
      <c r="L862" s="8">
        <f t="shared" si="158"/>
        <v>7.6300000000000026</v>
      </c>
      <c r="M862" s="8">
        <f t="shared" si="150"/>
        <v>17.369999999999997</v>
      </c>
      <c r="N862" s="8">
        <f t="shared" si="158"/>
        <v>12.369999999999997</v>
      </c>
      <c r="O862" s="8">
        <f t="shared" si="158"/>
        <v>7.3699999999999974</v>
      </c>
      <c r="P862" s="8">
        <f t="shared" si="158"/>
        <v>2.3699999999999974</v>
      </c>
      <c r="Q862" s="8">
        <f t="shared" si="158"/>
        <v>0</v>
      </c>
      <c r="R862" s="8">
        <f t="shared" si="158"/>
        <v>0</v>
      </c>
      <c r="S862" s="21">
        <f t="shared" si="155"/>
        <v>40</v>
      </c>
      <c r="T862" s="19">
        <f>VLOOKUP($B862,Gas!$B$3:$E$2506,2)</f>
        <v>4.9249999999999998</v>
      </c>
      <c r="U862" s="20">
        <f t="shared" si="156"/>
        <v>8.6030456852791879</v>
      </c>
      <c r="V862" s="5">
        <f>VLOOKUP($B862,Gas!$B$3:$E$2506,4)</f>
        <v>0.31501687280628687</v>
      </c>
    </row>
    <row r="863" spans="1:22" x14ac:dyDescent="0.2">
      <c r="A863" s="9">
        <f t="shared" si="151"/>
        <v>40</v>
      </c>
      <c r="B863" s="1">
        <v>37011</v>
      </c>
      <c r="C863" s="2">
        <v>62.86</v>
      </c>
      <c r="D863" s="4">
        <f t="shared" si="153"/>
        <v>0.39446946673095368</v>
      </c>
      <c r="E863" s="100">
        <f t="shared" si="159"/>
        <v>4.0064845330140901</v>
      </c>
      <c r="F863" s="2"/>
      <c r="G863" s="8">
        <f t="shared" ref="G863:R878" si="160">IF(G$1="P",MAX(0,G$2-$C863),IF(G$1="C",MAX(0,$C863-G$2)))</f>
        <v>0</v>
      </c>
      <c r="H863" s="8">
        <f t="shared" si="160"/>
        <v>0</v>
      </c>
      <c r="I863" s="8">
        <f t="shared" si="160"/>
        <v>0</v>
      </c>
      <c r="J863" s="8">
        <f t="shared" si="160"/>
        <v>0</v>
      </c>
      <c r="K863" s="8">
        <f t="shared" si="160"/>
        <v>0</v>
      </c>
      <c r="L863" s="8">
        <f t="shared" si="160"/>
        <v>0</v>
      </c>
      <c r="M863" s="8">
        <f t="shared" si="150"/>
        <v>37.86</v>
      </c>
      <c r="N863" s="8">
        <f t="shared" si="160"/>
        <v>32.86</v>
      </c>
      <c r="O863" s="8">
        <f t="shared" si="160"/>
        <v>27.86</v>
      </c>
      <c r="P863" s="8">
        <f t="shared" si="160"/>
        <v>22.86</v>
      </c>
      <c r="Q863" s="8">
        <f t="shared" si="160"/>
        <v>12.86</v>
      </c>
      <c r="R863" s="8">
        <f t="shared" si="160"/>
        <v>0</v>
      </c>
      <c r="S863" s="21">
        <f t="shared" si="155"/>
        <v>40</v>
      </c>
      <c r="T863" s="19">
        <f>VLOOKUP($B863,Gas!$B$3:$E$2506,2)</f>
        <v>4.82</v>
      </c>
      <c r="U863" s="20">
        <f t="shared" si="156"/>
        <v>13.04149377593361</v>
      </c>
      <c r="V863" s="5">
        <f>VLOOKUP($B863,Gas!$B$3:$E$2506,4)</f>
        <v>0.23816077738105546</v>
      </c>
    </row>
    <row r="864" spans="1:22" x14ac:dyDescent="0.2">
      <c r="A864" s="9">
        <f t="shared" si="151"/>
        <v>41</v>
      </c>
      <c r="B864" s="1">
        <v>37012</v>
      </c>
      <c r="C864" s="2">
        <v>59.4</v>
      </c>
      <c r="D864" s="4">
        <f t="shared" si="153"/>
        <v>-5.6615805000822368E-2</v>
      </c>
      <c r="E864" s="100">
        <f t="shared" si="159"/>
        <v>4.028715981063467</v>
      </c>
      <c r="F864" s="2"/>
      <c r="G864" s="8">
        <f t="shared" si="160"/>
        <v>0</v>
      </c>
      <c r="H864" s="8">
        <f t="shared" si="160"/>
        <v>0</v>
      </c>
      <c r="I864" s="8">
        <f t="shared" si="160"/>
        <v>0</v>
      </c>
      <c r="J864" s="8">
        <f t="shared" si="160"/>
        <v>0</v>
      </c>
      <c r="K864" s="8">
        <f t="shared" si="160"/>
        <v>0</v>
      </c>
      <c r="L864" s="8">
        <f t="shared" si="160"/>
        <v>0</v>
      </c>
      <c r="M864" s="8">
        <f t="shared" si="150"/>
        <v>34.4</v>
      </c>
      <c r="N864" s="8">
        <f t="shared" si="160"/>
        <v>29.4</v>
      </c>
      <c r="O864" s="8">
        <f t="shared" si="160"/>
        <v>24.4</v>
      </c>
      <c r="P864" s="8">
        <f t="shared" si="160"/>
        <v>19.399999999999999</v>
      </c>
      <c r="Q864" s="8">
        <f t="shared" si="160"/>
        <v>9.3999999999999986</v>
      </c>
      <c r="R864" s="8">
        <f t="shared" si="160"/>
        <v>0</v>
      </c>
      <c r="S864" s="21">
        <f t="shared" si="155"/>
        <v>41</v>
      </c>
      <c r="T864" s="19">
        <f>VLOOKUP($B864,Gas!$B$3:$E$2506,2)</f>
        <v>4.7300000000000004</v>
      </c>
      <c r="U864" s="20">
        <f t="shared" si="156"/>
        <v>12.55813953488372</v>
      </c>
      <c r="V864" s="5">
        <f>VLOOKUP($B864,Gas!$B$3:$E$2506,4)</f>
        <v>0.24967483599120047</v>
      </c>
    </row>
    <row r="865" spans="1:22" x14ac:dyDescent="0.2">
      <c r="A865" s="9">
        <f t="shared" si="151"/>
        <v>41</v>
      </c>
      <c r="B865" s="1">
        <v>37013</v>
      </c>
      <c r="C865" s="2">
        <v>56.39</v>
      </c>
      <c r="D865" s="4">
        <f t="shared" si="153"/>
        <v>-5.2002388549508463E-2</v>
      </c>
      <c r="E865" s="100">
        <f t="shared" si="159"/>
        <v>3.9962830253233483</v>
      </c>
      <c r="F865" s="2"/>
      <c r="G865" s="8">
        <f t="shared" si="160"/>
        <v>0</v>
      </c>
      <c r="H865" s="8">
        <f t="shared" si="160"/>
        <v>0</v>
      </c>
      <c r="I865" s="8">
        <f t="shared" si="160"/>
        <v>0</v>
      </c>
      <c r="J865" s="8">
        <f t="shared" si="160"/>
        <v>0</v>
      </c>
      <c r="K865" s="8">
        <f t="shared" si="160"/>
        <v>0</v>
      </c>
      <c r="L865" s="8">
        <f t="shared" si="160"/>
        <v>0</v>
      </c>
      <c r="M865" s="8">
        <f t="shared" si="150"/>
        <v>31.39</v>
      </c>
      <c r="N865" s="8">
        <f t="shared" si="160"/>
        <v>26.39</v>
      </c>
      <c r="O865" s="8">
        <f t="shared" si="160"/>
        <v>21.39</v>
      </c>
      <c r="P865" s="8">
        <f t="shared" si="160"/>
        <v>16.39</v>
      </c>
      <c r="Q865" s="8">
        <f t="shared" si="160"/>
        <v>6.3900000000000006</v>
      </c>
      <c r="R865" s="8">
        <f t="shared" si="160"/>
        <v>0</v>
      </c>
      <c r="S865" s="21">
        <f t="shared" si="155"/>
        <v>41</v>
      </c>
      <c r="T865" s="19">
        <f>VLOOKUP($B865,Gas!$B$3:$E$2506,2)</f>
        <v>4.55</v>
      </c>
      <c r="U865" s="20">
        <f t="shared" si="156"/>
        <v>12.393406593406594</v>
      </c>
      <c r="V865" s="5">
        <f>VLOOKUP($B865,Gas!$B$3:$E$2506,4)</f>
        <v>0.31493176991950728</v>
      </c>
    </row>
    <row r="866" spans="1:22" x14ac:dyDescent="0.2">
      <c r="A866" s="9">
        <f t="shared" si="151"/>
        <v>41</v>
      </c>
      <c r="B866" s="1">
        <v>37014</v>
      </c>
      <c r="C866" s="2">
        <v>54.69</v>
      </c>
      <c r="D866" s="4">
        <f t="shared" si="153"/>
        <v>-3.0610960460409405E-2</v>
      </c>
      <c r="E866" s="100">
        <f t="shared" si="159"/>
        <v>3.9220009302265368</v>
      </c>
      <c r="F866" s="2"/>
      <c r="G866" s="8">
        <f t="shared" si="160"/>
        <v>0</v>
      </c>
      <c r="H866" s="8">
        <f t="shared" si="160"/>
        <v>0</v>
      </c>
      <c r="I866" s="8">
        <f t="shared" si="160"/>
        <v>0</v>
      </c>
      <c r="J866" s="8">
        <f t="shared" si="160"/>
        <v>0</v>
      </c>
      <c r="K866" s="8">
        <f t="shared" si="160"/>
        <v>0</v>
      </c>
      <c r="L866" s="8">
        <f t="shared" si="160"/>
        <v>0</v>
      </c>
      <c r="M866" s="8">
        <f t="shared" si="150"/>
        <v>29.689999999999998</v>
      </c>
      <c r="N866" s="8">
        <f t="shared" si="160"/>
        <v>24.689999999999998</v>
      </c>
      <c r="O866" s="8">
        <f t="shared" si="160"/>
        <v>19.689999999999998</v>
      </c>
      <c r="P866" s="8">
        <f t="shared" si="160"/>
        <v>14.689999999999998</v>
      </c>
      <c r="Q866" s="8">
        <f t="shared" si="160"/>
        <v>4.6899999999999977</v>
      </c>
      <c r="R866" s="8">
        <f t="shared" si="160"/>
        <v>0</v>
      </c>
      <c r="S866" s="21">
        <f t="shared" si="155"/>
        <v>41</v>
      </c>
      <c r="T866" s="19">
        <f>VLOOKUP($B866,Gas!$B$3:$E$2506,2)</f>
        <v>4.53</v>
      </c>
      <c r="U866" s="20">
        <f t="shared" si="156"/>
        <v>12.072847682119205</v>
      </c>
      <c r="V866" s="5">
        <f>VLOOKUP($B866,Gas!$B$3:$E$2506,4)</f>
        <v>0.31056251549890918</v>
      </c>
    </row>
    <row r="867" spans="1:22" x14ac:dyDescent="0.2">
      <c r="A867" s="9">
        <f t="shared" si="151"/>
        <v>41</v>
      </c>
      <c r="B867" s="1">
        <v>37015</v>
      </c>
      <c r="C867" s="2">
        <v>48.51</v>
      </c>
      <c r="D867" s="4">
        <f t="shared" si="153"/>
        <v>-0.11991091510155626</v>
      </c>
      <c r="E867" s="100">
        <f t="shared" si="159"/>
        <v>3.913894896415345</v>
      </c>
      <c r="F867" s="2"/>
      <c r="G867" s="8">
        <f t="shared" si="160"/>
        <v>0</v>
      </c>
      <c r="H867" s="8">
        <f t="shared" si="160"/>
        <v>0</v>
      </c>
      <c r="I867" s="8">
        <f t="shared" si="160"/>
        <v>0</v>
      </c>
      <c r="J867" s="8">
        <f t="shared" si="160"/>
        <v>0</v>
      </c>
      <c r="K867" s="8">
        <f t="shared" si="160"/>
        <v>0</v>
      </c>
      <c r="L867" s="8">
        <f t="shared" si="160"/>
        <v>1.490000000000002</v>
      </c>
      <c r="M867" s="8">
        <f t="shared" si="150"/>
        <v>23.509999999999998</v>
      </c>
      <c r="N867" s="8">
        <f t="shared" si="160"/>
        <v>18.509999999999998</v>
      </c>
      <c r="O867" s="8">
        <f t="shared" si="160"/>
        <v>13.509999999999998</v>
      </c>
      <c r="P867" s="8">
        <f t="shared" si="160"/>
        <v>8.509999999999998</v>
      </c>
      <c r="Q867" s="8">
        <f t="shared" si="160"/>
        <v>0</v>
      </c>
      <c r="R867" s="8">
        <f t="shared" si="160"/>
        <v>0</v>
      </c>
      <c r="S867" s="21">
        <f t="shared" si="155"/>
        <v>41</v>
      </c>
      <c r="T867" s="19">
        <f>VLOOKUP($B867,Gas!$B$3:$E$2506,2)</f>
        <v>4.4450000000000003</v>
      </c>
      <c r="U867" s="20">
        <f t="shared" si="156"/>
        <v>10.913385826771652</v>
      </c>
      <c r="V867" s="5">
        <f>VLOOKUP($B867,Gas!$B$3:$E$2506,4)</f>
        <v>0.27603390929190874</v>
      </c>
    </row>
    <row r="868" spans="1:22" x14ac:dyDescent="0.2">
      <c r="A868" s="9">
        <f t="shared" si="151"/>
        <v>41</v>
      </c>
      <c r="B868" s="1">
        <v>37018</v>
      </c>
      <c r="C868" s="2">
        <v>36.39</v>
      </c>
      <c r="D868" s="4">
        <f t="shared" si="153"/>
        <v>-0.28747595063305659</v>
      </c>
      <c r="E868" s="100">
        <f t="shared" si="159"/>
        <v>3.5674245789780668</v>
      </c>
      <c r="F868" s="2"/>
      <c r="G868" s="8">
        <f t="shared" si="160"/>
        <v>0</v>
      </c>
      <c r="H868" s="8">
        <f t="shared" si="160"/>
        <v>0</v>
      </c>
      <c r="I868" s="8">
        <f t="shared" si="160"/>
        <v>0</v>
      </c>
      <c r="J868" s="8">
        <f t="shared" si="160"/>
        <v>0</v>
      </c>
      <c r="K868" s="8">
        <f t="shared" si="160"/>
        <v>3.6099999999999994</v>
      </c>
      <c r="L868" s="8">
        <f t="shared" si="160"/>
        <v>13.61</v>
      </c>
      <c r="M868" s="8">
        <f t="shared" si="150"/>
        <v>11.39</v>
      </c>
      <c r="N868" s="8">
        <f t="shared" si="160"/>
        <v>6.3900000000000006</v>
      </c>
      <c r="O868" s="8">
        <f t="shared" si="160"/>
        <v>1.3900000000000006</v>
      </c>
      <c r="P868" s="8">
        <f t="shared" si="160"/>
        <v>0</v>
      </c>
      <c r="Q868" s="8">
        <f t="shared" si="160"/>
        <v>0</v>
      </c>
      <c r="R868" s="8">
        <f t="shared" si="160"/>
        <v>0</v>
      </c>
      <c r="S868" s="21">
        <f t="shared" si="155"/>
        <v>41</v>
      </c>
      <c r="T868" s="19">
        <f>VLOOKUP($B868,Gas!$B$3:$E$2506,2)</f>
        <v>4.4850000000000003</v>
      </c>
      <c r="U868" s="20">
        <f t="shared" si="156"/>
        <v>8.1137123745819402</v>
      </c>
      <c r="V868" s="5">
        <f>VLOOKUP($B868,Gas!$B$3:$E$2506,4)</f>
        <v>0.27814418915578731</v>
      </c>
    </row>
    <row r="869" spans="1:22" x14ac:dyDescent="0.2">
      <c r="A869" s="9">
        <f t="shared" si="151"/>
        <v>41</v>
      </c>
      <c r="B869" s="1">
        <v>37019</v>
      </c>
      <c r="C869" s="2">
        <v>27.33</v>
      </c>
      <c r="D869" s="4">
        <f t="shared" si="153"/>
        <v>-0.28630901168409184</v>
      </c>
      <c r="E869" s="100">
        <f t="shared" si="159"/>
        <v>3.3496213924995875</v>
      </c>
      <c r="F869" s="2"/>
      <c r="G869" s="8">
        <f t="shared" si="160"/>
        <v>0</v>
      </c>
      <c r="H869" s="8">
        <f t="shared" si="160"/>
        <v>0</v>
      </c>
      <c r="I869" s="8">
        <f t="shared" si="160"/>
        <v>2.6700000000000017</v>
      </c>
      <c r="J869" s="8">
        <f t="shared" si="160"/>
        <v>7.6700000000000017</v>
      </c>
      <c r="K869" s="8">
        <f t="shared" si="160"/>
        <v>12.670000000000002</v>
      </c>
      <c r="L869" s="8">
        <f t="shared" si="160"/>
        <v>22.67</v>
      </c>
      <c r="M869" s="8">
        <f t="shared" si="160"/>
        <v>2.3299999999999983</v>
      </c>
      <c r="N869" s="8">
        <f t="shared" si="160"/>
        <v>0</v>
      </c>
      <c r="O869" s="8">
        <f t="shared" si="160"/>
        <v>0</v>
      </c>
      <c r="P869" s="8">
        <f t="shared" si="160"/>
        <v>0</v>
      </c>
      <c r="Q869" s="8">
        <f t="shared" si="160"/>
        <v>0</v>
      </c>
      <c r="R869" s="8">
        <f t="shared" si="160"/>
        <v>0</v>
      </c>
      <c r="S869" s="21">
        <f t="shared" si="155"/>
        <v>41</v>
      </c>
      <c r="T869" s="19">
        <f>VLOOKUP($B869,Gas!$B$3:$E$2506,2)</f>
        <v>4.3150000000000004</v>
      </c>
      <c r="U869" s="20">
        <f t="shared" si="156"/>
        <v>6.3337195828505202</v>
      </c>
      <c r="V869" s="5">
        <f>VLOOKUP($B869,Gas!$B$3:$E$2506,4)</f>
        <v>0.32392377751807799</v>
      </c>
    </row>
    <row r="870" spans="1:22" x14ac:dyDescent="0.2">
      <c r="A870" s="9">
        <f t="shared" si="151"/>
        <v>41</v>
      </c>
      <c r="B870" s="1">
        <v>37020</v>
      </c>
      <c r="C870" s="2">
        <v>31.52</v>
      </c>
      <c r="D870" s="4">
        <f t="shared" si="153"/>
        <v>0.1426372650497017</v>
      </c>
      <c r="E870" s="100">
        <f t="shared" si="159"/>
        <v>3.3510293254738248</v>
      </c>
      <c r="F870" s="2"/>
      <c r="G870" s="8">
        <f t="shared" si="160"/>
        <v>0</v>
      </c>
      <c r="H870" s="8">
        <f t="shared" si="160"/>
        <v>0</v>
      </c>
      <c r="I870" s="8">
        <f t="shared" si="160"/>
        <v>0</v>
      </c>
      <c r="J870" s="8">
        <f t="shared" si="160"/>
        <v>3.4800000000000004</v>
      </c>
      <c r="K870" s="8">
        <f t="shared" si="160"/>
        <v>8.48</v>
      </c>
      <c r="L870" s="8">
        <f t="shared" si="160"/>
        <v>18.48</v>
      </c>
      <c r="M870" s="8">
        <f t="shared" si="160"/>
        <v>6.52</v>
      </c>
      <c r="N870" s="8">
        <f t="shared" si="160"/>
        <v>1.5199999999999996</v>
      </c>
      <c r="O870" s="8">
        <f t="shared" si="160"/>
        <v>0</v>
      </c>
      <c r="P870" s="8">
        <f t="shared" si="160"/>
        <v>0</v>
      </c>
      <c r="Q870" s="8">
        <f t="shared" si="160"/>
        <v>0</v>
      </c>
      <c r="R870" s="8">
        <f t="shared" si="160"/>
        <v>0</v>
      </c>
      <c r="S870" s="21">
        <f t="shared" si="155"/>
        <v>41</v>
      </c>
      <c r="T870" s="19">
        <f>VLOOKUP($B870,Gas!$B$3:$E$2506,2)</f>
        <v>4.2300000000000004</v>
      </c>
      <c r="U870" s="20">
        <f t="shared" si="156"/>
        <v>7.4515366430260039</v>
      </c>
      <c r="V870" s="5">
        <f>VLOOKUP($B870,Gas!$B$3:$E$2506,4)</f>
        <v>0.31861254668544942</v>
      </c>
    </row>
    <row r="871" spans="1:22" x14ac:dyDescent="0.2">
      <c r="A871" s="9">
        <f t="shared" si="151"/>
        <v>41</v>
      </c>
      <c r="B871" s="1">
        <v>37021</v>
      </c>
      <c r="C871" s="2">
        <v>41.66</v>
      </c>
      <c r="D871" s="4">
        <f t="shared" si="153"/>
        <v>0.27891917084314755</v>
      </c>
      <c r="E871" s="100">
        <f t="shared" si="159"/>
        <v>3.6485739199690159</v>
      </c>
      <c r="F871" s="2"/>
      <c r="G871" s="8">
        <f t="shared" si="160"/>
        <v>0</v>
      </c>
      <c r="H871" s="8">
        <f t="shared" si="160"/>
        <v>0</v>
      </c>
      <c r="I871" s="8">
        <f t="shared" si="160"/>
        <v>0</v>
      </c>
      <c r="J871" s="8">
        <f t="shared" si="160"/>
        <v>0</v>
      </c>
      <c r="K871" s="8">
        <f t="shared" si="160"/>
        <v>0</v>
      </c>
      <c r="L871" s="8">
        <f t="shared" si="160"/>
        <v>8.3400000000000034</v>
      </c>
      <c r="M871" s="8">
        <f t="shared" si="160"/>
        <v>16.659999999999997</v>
      </c>
      <c r="N871" s="8">
        <f t="shared" si="160"/>
        <v>11.659999999999997</v>
      </c>
      <c r="O871" s="8">
        <f t="shared" si="160"/>
        <v>6.6599999999999966</v>
      </c>
      <c r="P871" s="8">
        <f t="shared" si="160"/>
        <v>1.6599999999999966</v>
      </c>
      <c r="Q871" s="8">
        <f t="shared" si="160"/>
        <v>0</v>
      </c>
      <c r="R871" s="8">
        <f t="shared" si="160"/>
        <v>0</v>
      </c>
      <c r="S871" s="21">
        <f t="shared" si="155"/>
        <v>41</v>
      </c>
      <c r="T871" s="19">
        <f>VLOOKUP($B871,Gas!$B$3:$E$2506,2)</f>
        <v>4.1449999999999996</v>
      </c>
      <c r="U871" s="20">
        <f t="shared" si="156"/>
        <v>10.050663449939687</v>
      </c>
      <c r="V871" s="5">
        <f>VLOOKUP($B871,Gas!$B$3:$E$2506,4)</f>
        <v>0.3083107345966849</v>
      </c>
    </row>
    <row r="872" spans="1:22" x14ac:dyDescent="0.2">
      <c r="A872" s="9">
        <f t="shared" ref="A872:A909" si="161">MONTH(B872)+(YEAR(B872)-1998)*12</f>
        <v>41</v>
      </c>
      <c r="B872" s="1">
        <v>37022</v>
      </c>
      <c r="C872" s="2">
        <v>41.74</v>
      </c>
      <c r="D872" s="4">
        <f t="shared" si="153"/>
        <v>1.918465816228925E-3</v>
      </c>
      <c r="E872" s="100">
        <f t="shared" si="159"/>
        <v>3.4943176910198157</v>
      </c>
      <c r="F872" s="2"/>
      <c r="G872" s="8">
        <f t="shared" si="160"/>
        <v>0</v>
      </c>
      <c r="H872" s="8">
        <f t="shared" si="160"/>
        <v>0</v>
      </c>
      <c r="I872" s="8">
        <f t="shared" si="160"/>
        <v>0</v>
      </c>
      <c r="J872" s="8">
        <f t="shared" si="160"/>
        <v>0</v>
      </c>
      <c r="K872" s="8">
        <f t="shared" si="160"/>
        <v>0</v>
      </c>
      <c r="L872" s="8">
        <f t="shared" si="160"/>
        <v>8.259999999999998</v>
      </c>
      <c r="M872" s="8">
        <f t="shared" si="160"/>
        <v>16.740000000000002</v>
      </c>
      <c r="N872" s="8">
        <f t="shared" si="160"/>
        <v>11.740000000000002</v>
      </c>
      <c r="O872" s="8">
        <f t="shared" si="160"/>
        <v>6.740000000000002</v>
      </c>
      <c r="P872" s="8">
        <f t="shared" si="160"/>
        <v>1.740000000000002</v>
      </c>
      <c r="Q872" s="8">
        <f t="shared" si="160"/>
        <v>0</v>
      </c>
      <c r="R872" s="8">
        <f t="shared" si="160"/>
        <v>0</v>
      </c>
      <c r="S872" s="21">
        <f t="shared" si="155"/>
        <v>41</v>
      </c>
      <c r="T872" s="19">
        <f>VLOOKUP($B872,Gas!$B$3:$E$2506,2)</f>
        <v>4.165</v>
      </c>
      <c r="U872" s="20">
        <f t="shared" si="156"/>
        <v>10.021608643457384</v>
      </c>
      <c r="V872" s="5">
        <f>VLOOKUP($B872,Gas!$B$3:$E$2506,4)</f>
        <v>0.32904760758964435</v>
      </c>
    </row>
    <row r="873" spans="1:22" x14ac:dyDescent="0.2">
      <c r="A873" s="9">
        <f t="shared" si="161"/>
        <v>41</v>
      </c>
      <c r="B873" s="1">
        <v>37025</v>
      </c>
      <c r="C873" s="2">
        <v>27.47</v>
      </c>
      <c r="D873" s="4">
        <f t="shared" si="153"/>
        <v>-0.41836540154187229</v>
      </c>
      <c r="E873" s="100">
        <f t="shared" si="159"/>
        <v>3.2934583992726196</v>
      </c>
      <c r="F873" s="2"/>
      <c r="G873" s="8">
        <f t="shared" ref="G873:R878" si="162">IF(G$1="P",MAX(0,G$2-$C873),IF(G$1="C",MAX(0,$C873-G$2)))</f>
        <v>0</v>
      </c>
      <c r="H873" s="8">
        <f t="shared" si="162"/>
        <v>0</v>
      </c>
      <c r="I873" s="8">
        <f t="shared" si="162"/>
        <v>2.5300000000000011</v>
      </c>
      <c r="J873" s="8">
        <f t="shared" si="162"/>
        <v>7.5300000000000011</v>
      </c>
      <c r="K873" s="8">
        <f t="shared" si="162"/>
        <v>12.530000000000001</v>
      </c>
      <c r="L873" s="8">
        <f t="shared" si="162"/>
        <v>22.53</v>
      </c>
      <c r="M873" s="8">
        <f t="shared" si="160"/>
        <v>2.4699999999999989</v>
      </c>
      <c r="N873" s="8">
        <f t="shared" si="162"/>
        <v>0</v>
      </c>
      <c r="O873" s="8">
        <f t="shared" si="162"/>
        <v>0</v>
      </c>
      <c r="P873" s="8">
        <f t="shared" si="162"/>
        <v>0</v>
      </c>
      <c r="Q873" s="8">
        <f t="shared" si="162"/>
        <v>0</v>
      </c>
      <c r="R873" s="8">
        <f t="shared" si="162"/>
        <v>0</v>
      </c>
      <c r="S873" s="21">
        <f t="shared" si="155"/>
        <v>41</v>
      </c>
      <c r="T873" s="19">
        <f>VLOOKUP($B873,Gas!$B$3:$E$2506,2)</f>
        <v>4.25</v>
      </c>
      <c r="U873" s="20">
        <f t="shared" si="156"/>
        <v>6.4635294117647053</v>
      </c>
      <c r="V873" s="5">
        <f>VLOOKUP($B873,Gas!$B$3:$E$2506,4)</f>
        <v>0.32542998359290332</v>
      </c>
    </row>
    <row r="874" spans="1:22" x14ac:dyDescent="0.2">
      <c r="A874" s="9">
        <f t="shared" si="161"/>
        <v>41</v>
      </c>
      <c r="B874" s="1">
        <v>37026</v>
      </c>
      <c r="C874" s="2">
        <v>30.75</v>
      </c>
      <c r="D874" s="4">
        <f t="shared" si="153"/>
        <v>0.1127954941453445</v>
      </c>
      <c r="E874" s="100">
        <f t="shared" si="159"/>
        <v>3.4366608972441117</v>
      </c>
      <c r="F874" s="2"/>
      <c r="G874" s="8">
        <f t="shared" si="162"/>
        <v>0</v>
      </c>
      <c r="H874" s="8">
        <f t="shared" si="162"/>
        <v>0</v>
      </c>
      <c r="I874" s="8">
        <f t="shared" si="162"/>
        <v>0</v>
      </c>
      <c r="J874" s="8">
        <f t="shared" si="162"/>
        <v>4.25</v>
      </c>
      <c r="K874" s="8">
        <f t="shared" si="162"/>
        <v>9.25</v>
      </c>
      <c r="L874" s="8">
        <f t="shared" si="162"/>
        <v>19.25</v>
      </c>
      <c r="M874" s="8">
        <f t="shared" si="160"/>
        <v>5.75</v>
      </c>
      <c r="N874" s="8">
        <f t="shared" si="162"/>
        <v>0.75</v>
      </c>
      <c r="O874" s="8">
        <f t="shared" si="162"/>
        <v>0</v>
      </c>
      <c r="P874" s="8">
        <f t="shared" si="162"/>
        <v>0</v>
      </c>
      <c r="Q874" s="8">
        <f t="shared" si="162"/>
        <v>0</v>
      </c>
      <c r="R874" s="8">
        <f t="shared" si="162"/>
        <v>0</v>
      </c>
      <c r="S874" s="21">
        <f t="shared" si="155"/>
        <v>41</v>
      </c>
      <c r="T874" s="19">
        <f>VLOOKUP($B874,Gas!$B$3:$E$2506,2)</f>
        <v>4.2750000000000004</v>
      </c>
      <c r="U874" s="20">
        <f t="shared" si="156"/>
        <v>7.1929824561403501</v>
      </c>
      <c r="V874" s="5">
        <f>VLOOKUP($B874,Gas!$B$3:$E$2506,4)</f>
        <v>0.32074982946546904</v>
      </c>
    </row>
    <row r="875" spans="1:22" x14ac:dyDescent="0.2">
      <c r="A875" s="9">
        <f t="shared" si="161"/>
        <v>41</v>
      </c>
      <c r="B875" s="1">
        <v>37027</v>
      </c>
      <c r="C875" s="2">
        <v>39.65</v>
      </c>
      <c r="D875" s="4">
        <f t="shared" si="153"/>
        <v>0.25420095382833002</v>
      </c>
      <c r="E875" s="100">
        <f t="shared" si="159"/>
        <v>3.7934223610717686</v>
      </c>
      <c r="F875" s="2"/>
      <c r="G875" s="8">
        <f t="shared" si="162"/>
        <v>0</v>
      </c>
      <c r="H875" s="8">
        <f t="shared" si="162"/>
        <v>0</v>
      </c>
      <c r="I875" s="8">
        <f t="shared" si="162"/>
        <v>0</v>
      </c>
      <c r="J875" s="8">
        <f t="shared" si="162"/>
        <v>0</v>
      </c>
      <c r="K875" s="8">
        <f t="shared" si="162"/>
        <v>0.35000000000000142</v>
      </c>
      <c r="L875" s="8">
        <f t="shared" si="162"/>
        <v>10.350000000000001</v>
      </c>
      <c r="M875" s="8">
        <f t="shared" si="160"/>
        <v>14.649999999999999</v>
      </c>
      <c r="N875" s="8">
        <f t="shared" si="162"/>
        <v>9.6499999999999986</v>
      </c>
      <c r="O875" s="8">
        <f t="shared" si="162"/>
        <v>4.6499999999999986</v>
      </c>
      <c r="P875" s="8">
        <f t="shared" si="162"/>
        <v>0</v>
      </c>
      <c r="Q875" s="8">
        <f t="shared" si="162"/>
        <v>0</v>
      </c>
      <c r="R875" s="8">
        <f t="shared" si="162"/>
        <v>0</v>
      </c>
      <c r="S875" s="21">
        <f t="shared" si="155"/>
        <v>41</v>
      </c>
      <c r="T875" s="19">
        <f>VLOOKUP($B875,Gas!$B$3:$E$2506,2)</f>
        <v>4.4550000000000001</v>
      </c>
      <c r="U875" s="20">
        <f t="shared" si="156"/>
        <v>8.9001122334455669</v>
      </c>
      <c r="V875" s="5">
        <f>VLOOKUP($B875,Gas!$B$3:$E$2506,4)</f>
        <v>0.42545068383264867</v>
      </c>
    </row>
    <row r="876" spans="1:22" x14ac:dyDescent="0.2">
      <c r="A876" s="9">
        <f t="shared" si="161"/>
        <v>41</v>
      </c>
      <c r="B876" s="1">
        <v>37028</v>
      </c>
      <c r="C876" s="2">
        <v>46.37</v>
      </c>
      <c r="D876" s="4">
        <f t="shared" si="153"/>
        <v>0.15656175032251249</v>
      </c>
      <c r="E876" s="100">
        <f t="shared" si="159"/>
        <v>3.9132878439764718</v>
      </c>
      <c r="F876" s="2"/>
      <c r="G876" s="8">
        <f t="shared" si="162"/>
        <v>0</v>
      </c>
      <c r="H876" s="8">
        <f t="shared" si="162"/>
        <v>0</v>
      </c>
      <c r="I876" s="8">
        <f t="shared" si="162"/>
        <v>0</v>
      </c>
      <c r="J876" s="8">
        <f t="shared" si="162"/>
        <v>0</v>
      </c>
      <c r="K876" s="8">
        <f t="shared" si="162"/>
        <v>0</v>
      </c>
      <c r="L876" s="8">
        <f t="shared" si="162"/>
        <v>3.6300000000000026</v>
      </c>
      <c r="M876" s="8">
        <f t="shared" si="160"/>
        <v>21.369999999999997</v>
      </c>
      <c r="N876" s="8">
        <f t="shared" si="162"/>
        <v>16.369999999999997</v>
      </c>
      <c r="O876" s="8">
        <f t="shared" si="162"/>
        <v>11.369999999999997</v>
      </c>
      <c r="P876" s="8">
        <f t="shared" si="162"/>
        <v>6.3699999999999974</v>
      </c>
      <c r="Q876" s="8">
        <f t="shared" si="162"/>
        <v>0</v>
      </c>
      <c r="R876" s="8">
        <f t="shared" si="162"/>
        <v>0</v>
      </c>
      <c r="S876" s="21">
        <f t="shared" si="155"/>
        <v>41</v>
      </c>
      <c r="T876" s="19">
        <f>VLOOKUP($B876,Gas!$B$3:$E$2506,2)</f>
        <v>4.47</v>
      </c>
      <c r="U876" s="20">
        <f t="shared" si="156"/>
        <v>10.373601789709172</v>
      </c>
      <c r="V876" s="5">
        <f>VLOOKUP($B876,Gas!$B$3:$E$2506,4)</f>
        <v>0.42614981841320138</v>
      </c>
    </row>
    <row r="877" spans="1:22" x14ac:dyDescent="0.2">
      <c r="A877" s="9">
        <f t="shared" si="161"/>
        <v>41</v>
      </c>
      <c r="B877" s="1">
        <v>37029</v>
      </c>
      <c r="C877" s="2">
        <v>39.86</v>
      </c>
      <c r="D877" s="4">
        <f t="shared" si="153"/>
        <v>-0.15127938361872076</v>
      </c>
      <c r="E877" s="100">
        <f t="shared" si="159"/>
        <v>3.9393692142128267</v>
      </c>
      <c r="F877" s="2"/>
      <c r="G877" s="8">
        <f t="shared" si="162"/>
        <v>0</v>
      </c>
      <c r="H877" s="8">
        <f t="shared" si="162"/>
        <v>0</v>
      </c>
      <c r="I877" s="8">
        <f t="shared" si="162"/>
        <v>0</v>
      </c>
      <c r="J877" s="8">
        <f t="shared" si="162"/>
        <v>0</v>
      </c>
      <c r="K877" s="8">
        <f t="shared" si="162"/>
        <v>0.14000000000000057</v>
      </c>
      <c r="L877" s="8">
        <f t="shared" si="162"/>
        <v>10.14</v>
      </c>
      <c r="M877" s="8">
        <f t="shared" si="160"/>
        <v>14.86</v>
      </c>
      <c r="N877" s="8">
        <f t="shared" si="162"/>
        <v>9.86</v>
      </c>
      <c r="O877" s="8">
        <f t="shared" si="162"/>
        <v>4.8599999999999994</v>
      </c>
      <c r="P877" s="8">
        <f t="shared" si="162"/>
        <v>0</v>
      </c>
      <c r="Q877" s="8">
        <f t="shared" si="162"/>
        <v>0</v>
      </c>
      <c r="R877" s="8">
        <f t="shared" si="162"/>
        <v>0</v>
      </c>
      <c r="S877" s="21">
        <f t="shared" si="155"/>
        <v>41</v>
      </c>
      <c r="T877" s="19">
        <f>VLOOKUP($B877,Gas!$B$3:$E$2506,2)</f>
        <v>4.18</v>
      </c>
      <c r="U877" s="20">
        <f t="shared" si="156"/>
        <v>9.5358851674641159</v>
      </c>
      <c r="V877" s="5">
        <f>VLOOKUP($B877,Gas!$B$3:$E$2506,4)</f>
        <v>0.54723849565008331</v>
      </c>
    </row>
    <row r="878" spans="1:22" x14ac:dyDescent="0.2">
      <c r="A878" s="9">
        <f t="shared" si="161"/>
        <v>41</v>
      </c>
      <c r="B878" s="1">
        <v>37032</v>
      </c>
      <c r="C878" s="2">
        <v>28.06</v>
      </c>
      <c r="D878" s="4">
        <f t="shared" si="153"/>
        <v>-0.35102824011033384</v>
      </c>
      <c r="E878" s="100">
        <f t="shared" si="159"/>
        <v>4.0700426407343526</v>
      </c>
      <c r="F878" s="2"/>
      <c r="G878" s="8">
        <f t="shared" si="162"/>
        <v>0</v>
      </c>
      <c r="H878" s="8">
        <f t="shared" si="162"/>
        <v>0</v>
      </c>
      <c r="I878" s="8">
        <f t="shared" si="162"/>
        <v>1.9400000000000013</v>
      </c>
      <c r="J878" s="8">
        <f t="shared" si="162"/>
        <v>6.9400000000000013</v>
      </c>
      <c r="K878" s="8">
        <f t="shared" si="162"/>
        <v>11.940000000000001</v>
      </c>
      <c r="L878" s="8">
        <f t="shared" si="162"/>
        <v>21.94</v>
      </c>
      <c r="M878" s="8">
        <f t="shared" si="160"/>
        <v>3.0599999999999987</v>
      </c>
      <c r="N878" s="8">
        <f t="shared" si="162"/>
        <v>0</v>
      </c>
      <c r="O878" s="8">
        <f t="shared" si="162"/>
        <v>0</v>
      </c>
      <c r="P878" s="8">
        <f t="shared" si="162"/>
        <v>0</v>
      </c>
      <c r="Q878" s="8">
        <f t="shared" si="162"/>
        <v>0</v>
      </c>
      <c r="R878" s="8">
        <f t="shared" si="162"/>
        <v>0</v>
      </c>
      <c r="S878" s="21">
        <f t="shared" si="155"/>
        <v>41</v>
      </c>
      <c r="T878" s="19">
        <f>VLOOKUP($B878,Gas!$B$3:$E$2506,2)</f>
        <v>4.1500000000000004</v>
      </c>
      <c r="U878" s="20">
        <f t="shared" si="156"/>
        <v>6.7614457831325296</v>
      </c>
      <c r="V878" s="5">
        <f>VLOOKUP($B878,Gas!$B$3:$E$2506,4)</f>
        <v>0.52145476472487706</v>
      </c>
    </row>
    <row r="879" spans="1:22" x14ac:dyDescent="0.2">
      <c r="A879" s="9">
        <f t="shared" si="161"/>
        <v>41</v>
      </c>
      <c r="B879" s="1">
        <v>37033</v>
      </c>
      <c r="C879" s="2">
        <v>23.78</v>
      </c>
      <c r="D879" s="4">
        <f t="shared" si="153"/>
        <v>-0.16550018341167899</v>
      </c>
      <c r="E879" s="100">
        <f t="shared" si="159"/>
        <v>3.8965358690689937</v>
      </c>
      <c r="F879" s="2"/>
      <c r="G879" s="8">
        <f>IF(G$1="P",MAX(0,G$2-$C879),IF(G$1="C",MAX(0,$C879-G$2)))</f>
        <v>0</v>
      </c>
      <c r="H879" s="8">
        <f>IF(H$1="P",MAX(0,H$2-$C879),IF(H$1="C",MAX(0,$C879-H$2)))</f>
        <v>1.2199999999999989</v>
      </c>
      <c r="I879" s="8">
        <f>IF(I$1="P",MAX(0,I$2-$C879),IF(I$1="C",MAX(0,$C879-I$2)))</f>
        <v>6.2199999999999989</v>
      </c>
      <c r="J879" s="8">
        <f>IF(J$1="P",MAX(0,J$2-$C879),IF(J$1="C",MAX(0,$C879-J$2)))</f>
        <v>11.219999999999999</v>
      </c>
      <c r="K879" s="8">
        <f t="shared" ref="G879:R902" si="163">IF(K$1="P",MAX(0,K$2-$C879),IF(K$1="C",MAX(0,$C879-K$2)))</f>
        <v>16.22</v>
      </c>
      <c r="L879" s="8">
        <f t="shared" si="163"/>
        <v>26.22</v>
      </c>
      <c r="M879" s="8">
        <f t="shared" ref="M879:M942" si="164">IF(M$1="P",MAX(0,M$2-$C879),IF(M$1="C",MAX(0,$C879-M$2)))</f>
        <v>0</v>
      </c>
      <c r="N879" s="8">
        <f t="shared" si="163"/>
        <v>0</v>
      </c>
      <c r="O879" s="8">
        <f t="shared" si="163"/>
        <v>0</v>
      </c>
      <c r="P879" s="8">
        <f t="shared" si="163"/>
        <v>0</v>
      </c>
      <c r="Q879" s="8">
        <f t="shared" si="163"/>
        <v>0</v>
      </c>
      <c r="R879" s="8">
        <f t="shared" si="163"/>
        <v>0</v>
      </c>
      <c r="S879" s="21">
        <f t="shared" si="155"/>
        <v>41</v>
      </c>
      <c r="T879" s="19">
        <f>VLOOKUP($B879,Gas!$B$3:$E$2506,2)</f>
        <v>4.1500000000000004</v>
      </c>
      <c r="U879" s="20">
        <f t="shared" si="156"/>
        <v>5.7301204819277105</v>
      </c>
      <c r="V879" s="5">
        <f>VLOOKUP($B879,Gas!$B$3:$E$2506,4)</f>
        <v>0.50310620529149153</v>
      </c>
    </row>
    <row r="880" spans="1:22" x14ac:dyDescent="0.2">
      <c r="A880" s="9">
        <f t="shared" si="161"/>
        <v>41</v>
      </c>
      <c r="B880" s="1">
        <v>37034</v>
      </c>
      <c r="C880" s="2">
        <v>22.95</v>
      </c>
      <c r="D880" s="4">
        <f t="shared" si="153"/>
        <v>-3.5526954756081676E-2</v>
      </c>
      <c r="E880" s="100">
        <f t="shared" si="159"/>
        <v>3.7982900848500551</v>
      </c>
      <c r="F880" s="2"/>
      <c r="G880" s="8">
        <f t="shared" si="163"/>
        <v>0</v>
      </c>
      <c r="H880" s="8">
        <f t="shared" si="163"/>
        <v>2.0500000000000007</v>
      </c>
      <c r="I880" s="8">
        <f t="shared" si="163"/>
        <v>7.0500000000000007</v>
      </c>
      <c r="J880" s="8">
        <f t="shared" si="163"/>
        <v>12.05</v>
      </c>
      <c r="K880" s="8">
        <f t="shared" si="163"/>
        <v>17.05</v>
      </c>
      <c r="L880" s="8">
        <f t="shared" si="163"/>
        <v>27.05</v>
      </c>
      <c r="M880" s="8">
        <f t="shared" si="164"/>
        <v>0</v>
      </c>
      <c r="N880" s="8">
        <f t="shared" si="163"/>
        <v>0</v>
      </c>
      <c r="O880" s="8">
        <f t="shared" si="163"/>
        <v>0</v>
      </c>
      <c r="P880" s="8">
        <f t="shared" si="163"/>
        <v>0</v>
      </c>
      <c r="Q880" s="8">
        <f t="shared" si="163"/>
        <v>0</v>
      </c>
      <c r="R880" s="8">
        <f t="shared" si="163"/>
        <v>0</v>
      </c>
      <c r="S880" s="21">
        <f t="shared" si="155"/>
        <v>41</v>
      </c>
      <c r="T880" s="19">
        <f>VLOOKUP($B880,Gas!$B$3:$E$2506,2)</f>
        <v>4.0350000000000001</v>
      </c>
      <c r="U880" s="20">
        <f t="shared" si="156"/>
        <v>5.6877323420074344</v>
      </c>
      <c r="V880" s="5">
        <f>VLOOKUP($B880,Gas!$B$3:$E$2506,4)</f>
        <v>0.52584543333386924</v>
      </c>
    </row>
    <row r="881" spans="1:22" x14ac:dyDescent="0.2">
      <c r="A881" s="9">
        <f t="shared" si="161"/>
        <v>41</v>
      </c>
      <c r="B881" s="1">
        <v>37035</v>
      </c>
      <c r="C881" s="2">
        <v>21.71</v>
      </c>
      <c r="D881" s="4">
        <f t="shared" si="153"/>
        <v>-5.554495261635356E-2</v>
      </c>
      <c r="E881" s="100">
        <f t="shared" si="159"/>
        <v>3.3839884528389175</v>
      </c>
      <c r="F881" s="2"/>
      <c r="G881" s="8">
        <f t="shared" si="163"/>
        <v>0</v>
      </c>
      <c r="H881" s="8">
        <f t="shared" si="163"/>
        <v>3.2899999999999991</v>
      </c>
      <c r="I881" s="8">
        <f t="shared" si="163"/>
        <v>8.2899999999999991</v>
      </c>
      <c r="J881" s="8">
        <f t="shared" si="163"/>
        <v>13.29</v>
      </c>
      <c r="K881" s="8">
        <f t="shared" si="163"/>
        <v>18.29</v>
      </c>
      <c r="L881" s="8">
        <f t="shared" si="163"/>
        <v>28.29</v>
      </c>
      <c r="M881" s="8">
        <f t="shared" si="164"/>
        <v>0</v>
      </c>
      <c r="N881" s="8">
        <f t="shared" si="163"/>
        <v>0</v>
      </c>
      <c r="O881" s="8">
        <f t="shared" si="163"/>
        <v>0</v>
      </c>
      <c r="P881" s="8">
        <f t="shared" si="163"/>
        <v>0</v>
      </c>
      <c r="Q881" s="8">
        <f t="shared" si="163"/>
        <v>0</v>
      </c>
      <c r="R881" s="8">
        <f t="shared" si="163"/>
        <v>0</v>
      </c>
      <c r="S881" s="21">
        <f t="shared" si="155"/>
        <v>41</v>
      </c>
      <c r="T881" s="19">
        <f>VLOOKUP($B881,Gas!$B$3:$E$2506,2)</f>
        <v>4.0949999999999998</v>
      </c>
      <c r="U881" s="20">
        <f t="shared" si="156"/>
        <v>5.3015873015873023</v>
      </c>
      <c r="V881" s="5">
        <f>VLOOKUP($B881,Gas!$B$3:$E$2506,4)</f>
        <v>0.53914824596883004</v>
      </c>
    </row>
    <row r="882" spans="1:22" x14ac:dyDescent="0.2">
      <c r="A882" s="9">
        <f t="shared" si="161"/>
        <v>41</v>
      </c>
      <c r="B882" s="1">
        <v>37036</v>
      </c>
      <c r="C882" s="2">
        <v>20.66</v>
      </c>
      <c r="D882" s="4">
        <f t="shared" si="153"/>
        <v>-4.9573520198707977E-2</v>
      </c>
      <c r="E882" s="100">
        <f t="shared" si="159"/>
        <v>3.3653716283604416</v>
      </c>
      <c r="F882" s="2"/>
      <c r="G882" s="8">
        <f t="shared" si="163"/>
        <v>0</v>
      </c>
      <c r="H882" s="8">
        <f t="shared" si="163"/>
        <v>4.34</v>
      </c>
      <c r="I882" s="8">
        <f t="shared" si="163"/>
        <v>9.34</v>
      </c>
      <c r="J882" s="8">
        <f t="shared" si="163"/>
        <v>14.34</v>
      </c>
      <c r="K882" s="8">
        <f t="shared" si="163"/>
        <v>19.34</v>
      </c>
      <c r="L882" s="8">
        <f t="shared" si="163"/>
        <v>29.34</v>
      </c>
      <c r="M882" s="8">
        <f t="shared" si="164"/>
        <v>0</v>
      </c>
      <c r="N882" s="8">
        <f t="shared" si="163"/>
        <v>0</v>
      </c>
      <c r="O882" s="8">
        <f t="shared" si="163"/>
        <v>0</v>
      </c>
      <c r="P882" s="8">
        <f t="shared" si="163"/>
        <v>0</v>
      </c>
      <c r="Q882" s="8">
        <f t="shared" si="163"/>
        <v>0</v>
      </c>
      <c r="R882" s="8">
        <f t="shared" si="163"/>
        <v>0</v>
      </c>
      <c r="S882" s="21">
        <f t="shared" si="155"/>
        <v>41</v>
      </c>
      <c r="T882" s="19">
        <f>VLOOKUP($B882,Gas!$B$3:$E$2506,2)</f>
        <v>4.125</v>
      </c>
      <c r="U882" s="20">
        <f t="shared" si="156"/>
        <v>5.0084848484848488</v>
      </c>
      <c r="V882" s="5">
        <f>VLOOKUP($B882,Gas!$B$3:$E$2506,4)</f>
        <v>0.54025028597204461</v>
      </c>
    </row>
    <row r="883" spans="1:22" x14ac:dyDescent="0.2">
      <c r="A883" s="9">
        <f t="shared" si="161"/>
        <v>41</v>
      </c>
      <c r="B883" s="1">
        <v>37039</v>
      </c>
      <c r="C883" s="2">
        <v>22.89</v>
      </c>
      <c r="D883" s="4">
        <f t="shared" si="153"/>
        <v>0.10250067027298294</v>
      </c>
      <c r="E883" s="100">
        <f t="shared" si="159"/>
        <v>2.8349685240743745</v>
      </c>
      <c r="F883" s="2"/>
      <c r="G883" s="8">
        <f t="shared" si="163"/>
        <v>0</v>
      </c>
      <c r="H883" s="8">
        <f t="shared" si="163"/>
        <v>2.1099999999999994</v>
      </c>
      <c r="I883" s="8">
        <f t="shared" si="163"/>
        <v>7.1099999999999994</v>
      </c>
      <c r="J883" s="8">
        <f t="shared" si="163"/>
        <v>12.11</v>
      </c>
      <c r="K883" s="8">
        <f t="shared" si="163"/>
        <v>17.11</v>
      </c>
      <c r="L883" s="8">
        <f t="shared" si="163"/>
        <v>27.11</v>
      </c>
      <c r="M883" s="8">
        <f t="shared" si="164"/>
        <v>0</v>
      </c>
      <c r="N883" s="8">
        <f t="shared" si="163"/>
        <v>0</v>
      </c>
      <c r="O883" s="8">
        <f t="shared" si="163"/>
        <v>0</v>
      </c>
      <c r="P883" s="8">
        <f t="shared" si="163"/>
        <v>0</v>
      </c>
      <c r="Q883" s="8">
        <f t="shared" si="163"/>
        <v>0</v>
      </c>
      <c r="R883" s="8">
        <f t="shared" si="163"/>
        <v>0</v>
      </c>
      <c r="S883" s="21">
        <f t="shared" si="155"/>
        <v>41</v>
      </c>
      <c r="T883" s="19">
        <f>VLOOKUP($B883,Gas!$B$3:$E$2506,2)</f>
        <v>3.84</v>
      </c>
      <c r="U883" s="20">
        <f t="shared" si="156"/>
        <v>5.9609375</v>
      </c>
      <c r="V883" s="5">
        <f>VLOOKUP($B883,Gas!$B$3:$E$2506,4)</f>
        <v>0.47308736234000892</v>
      </c>
    </row>
    <row r="884" spans="1:22" x14ac:dyDescent="0.2">
      <c r="A884" s="9">
        <f t="shared" si="161"/>
        <v>41</v>
      </c>
      <c r="B884" s="1">
        <v>37040</v>
      </c>
      <c r="C884" s="2">
        <v>22.89</v>
      </c>
      <c r="D884" s="4">
        <f t="shared" si="153"/>
        <v>0</v>
      </c>
      <c r="E884" s="100">
        <f t="shared" si="159"/>
        <v>2.7448128694999272</v>
      </c>
      <c r="F884" s="2"/>
      <c r="G884" s="8">
        <f t="shared" si="163"/>
        <v>0</v>
      </c>
      <c r="H884" s="8">
        <f t="shared" si="163"/>
        <v>2.1099999999999994</v>
      </c>
      <c r="I884" s="8">
        <f t="shared" si="163"/>
        <v>7.1099999999999994</v>
      </c>
      <c r="J884" s="8">
        <f t="shared" si="163"/>
        <v>12.11</v>
      </c>
      <c r="K884" s="8">
        <f t="shared" si="163"/>
        <v>17.11</v>
      </c>
      <c r="L884" s="8">
        <f t="shared" si="163"/>
        <v>27.11</v>
      </c>
      <c r="M884" s="8">
        <f t="shared" si="164"/>
        <v>0</v>
      </c>
      <c r="N884" s="8">
        <f t="shared" si="163"/>
        <v>0</v>
      </c>
      <c r="O884" s="8">
        <f t="shared" si="163"/>
        <v>0</v>
      </c>
      <c r="P884" s="8">
        <f t="shared" si="163"/>
        <v>0</v>
      </c>
      <c r="Q884" s="8">
        <f t="shared" si="163"/>
        <v>0</v>
      </c>
      <c r="R884" s="8">
        <f t="shared" si="163"/>
        <v>0</v>
      </c>
      <c r="S884" s="21">
        <f t="shared" si="155"/>
        <v>41</v>
      </c>
      <c r="T884" s="19">
        <f>VLOOKUP($B884,Gas!$B$3:$E$2506,2)</f>
        <v>3.84</v>
      </c>
      <c r="U884" s="20">
        <f t="shared" si="156"/>
        <v>5.9609375</v>
      </c>
      <c r="V884" s="5">
        <f>VLOOKUP($B884,Gas!$B$3:$E$2506,4)</f>
        <v>0.4758715539061667</v>
      </c>
    </row>
    <row r="885" spans="1:22" x14ac:dyDescent="0.2">
      <c r="A885" s="9">
        <f t="shared" si="161"/>
        <v>41</v>
      </c>
      <c r="B885" s="1">
        <v>37041</v>
      </c>
      <c r="C885" s="2">
        <v>19.2</v>
      </c>
      <c r="D885" s="4">
        <f t="shared" si="153"/>
        <v>-0.17578985493073954</v>
      </c>
      <c r="E885" s="100">
        <f t="shared" si="159"/>
        <v>2.3192004731256821</v>
      </c>
      <c r="F885" s="2"/>
      <c r="G885" s="8">
        <f t="shared" si="163"/>
        <v>0.80000000000000071</v>
      </c>
      <c r="H885" s="8">
        <f t="shared" si="163"/>
        <v>5.8000000000000007</v>
      </c>
      <c r="I885" s="8">
        <f t="shared" si="163"/>
        <v>10.8</v>
      </c>
      <c r="J885" s="8">
        <f t="shared" si="163"/>
        <v>15.8</v>
      </c>
      <c r="K885" s="8">
        <f t="shared" si="163"/>
        <v>20.8</v>
      </c>
      <c r="L885" s="8">
        <f t="shared" si="163"/>
        <v>30.8</v>
      </c>
      <c r="M885" s="8">
        <f t="shared" si="164"/>
        <v>0</v>
      </c>
      <c r="N885" s="8">
        <f t="shared" si="163"/>
        <v>0</v>
      </c>
      <c r="O885" s="8">
        <f t="shared" si="163"/>
        <v>0</v>
      </c>
      <c r="P885" s="8">
        <f t="shared" si="163"/>
        <v>0</v>
      </c>
      <c r="Q885" s="8">
        <f t="shared" si="163"/>
        <v>0</v>
      </c>
      <c r="R885" s="8">
        <f t="shared" si="163"/>
        <v>0</v>
      </c>
      <c r="S885" s="21">
        <f t="shared" si="155"/>
        <v>41</v>
      </c>
      <c r="T885" s="19">
        <f>VLOOKUP($B885,Gas!$B$3:$E$2506,2)</f>
        <v>3.86</v>
      </c>
      <c r="U885" s="20">
        <f t="shared" si="156"/>
        <v>4.9740932642487046</v>
      </c>
      <c r="V885" s="5">
        <f>VLOOKUP($B885,Gas!$B$3:$E$2506,4)</f>
        <v>0.48032278520818406</v>
      </c>
    </row>
    <row r="886" spans="1:22" x14ac:dyDescent="0.2">
      <c r="A886" s="9">
        <f t="shared" si="161"/>
        <v>41</v>
      </c>
      <c r="B886" s="1">
        <v>37042</v>
      </c>
      <c r="C886" s="2">
        <v>17.89</v>
      </c>
      <c r="D886" s="4">
        <f t="shared" si="153"/>
        <v>-7.0668381513107961E-2</v>
      </c>
      <c r="E886" s="100">
        <f t="shared" si="159"/>
        <v>1.9436175852536191</v>
      </c>
      <c r="F886" s="2"/>
      <c r="G886" s="8">
        <f t="shared" si="163"/>
        <v>2.1099999999999994</v>
      </c>
      <c r="H886" s="8">
        <f t="shared" si="163"/>
        <v>7.1099999999999994</v>
      </c>
      <c r="I886" s="8">
        <f t="shared" si="163"/>
        <v>12.11</v>
      </c>
      <c r="J886" s="8">
        <f t="shared" si="163"/>
        <v>17.11</v>
      </c>
      <c r="K886" s="8">
        <f t="shared" si="163"/>
        <v>22.11</v>
      </c>
      <c r="L886" s="8">
        <f t="shared" si="163"/>
        <v>32.11</v>
      </c>
      <c r="M886" s="8">
        <f t="shared" si="164"/>
        <v>0</v>
      </c>
      <c r="N886" s="8">
        <f t="shared" si="163"/>
        <v>0</v>
      </c>
      <c r="O886" s="8">
        <f t="shared" si="163"/>
        <v>0</v>
      </c>
      <c r="P886" s="8">
        <f t="shared" si="163"/>
        <v>0</v>
      </c>
      <c r="Q886" s="8">
        <f t="shared" si="163"/>
        <v>0</v>
      </c>
      <c r="R886" s="8">
        <f t="shared" si="163"/>
        <v>0</v>
      </c>
      <c r="S886" s="21">
        <f t="shared" si="155"/>
        <v>41</v>
      </c>
      <c r="T886" s="19">
        <f>VLOOKUP($B886,Gas!$B$3:$E$2506,2)</f>
        <v>3.67</v>
      </c>
      <c r="U886" s="20">
        <f t="shared" si="156"/>
        <v>4.8746594005449593</v>
      </c>
      <c r="V886" s="5">
        <f>VLOOKUP($B886,Gas!$B$3:$E$2506,4)</f>
        <v>0.54225968628582866</v>
      </c>
    </row>
    <row r="887" spans="1:22" x14ac:dyDescent="0.2">
      <c r="A887" s="9">
        <f t="shared" si="161"/>
        <v>42</v>
      </c>
      <c r="B887" s="1">
        <v>37043</v>
      </c>
      <c r="C887" s="2">
        <v>18.809999999999999</v>
      </c>
      <c r="D887" s="4">
        <f t="shared" ref="D887:D906" si="165">LN(C887/C886)</f>
        <v>5.0146745792311181E-2</v>
      </c>
      <c r="E887" s="100">
        <f t="shared" si="159"/>
        <v>2.0408022342003553</v>
      </c>
      <c r="F887" s="2"/>
      <c r="G887" s="8">
        <f t="shared" si="163"/>
        <v>1.1900000000000013</v>
      </c>
      <c r="H887" s="8">
        <f t="shared" si="163"/>
        <v>6.1900000000000013</v>
      </c>
      <c r="I887" s="8">
        <f t="shared" si="163"/>
        <v>11.190000000000001</v>
      </c>
      <c r="J887" s="8">
        <f t="shared" si="163"/>
        <v>16.190000000000001</v>
      </c>
      <c r="K887" s="8">
        <f t="shared" si="163"/>
        <v>21.19</v>
      </c>
      <c r="L887" s="8">
        <f t="shared" si="163"/>
        <v>31.19</v>
      </c>
      <c r="M887" s="8">
        <f t="shared" si="164"/>
        <v>0</v>
      </c>
      <c r="N887" s="8">
        <f t="shared" si="163"/>
        <v>0</v>
      </c>
      <c r="O887" s="8">
        <f t="shared" si="163"/>
        <v>0</v>
      </c>
      <c r="P887" s="8">
        <f t="shared" si="163"/>
        <v>0</v>
      </c>
      <c r="Q887" s="8">
        <f t="shared" si="163"/>
        <v>0</v>
      </c>
      <c r="R887" s="8">
        <f t="shared" si="163"/>
        <v>0</v>
      </c>
      <c r="S887" s="21">
        <f t="shared" si="155"/>
        <v>42</v>
      </c>
      <c r="T887" s="19">
        <f>VLOOKUP($B887,Gas!$B$3:$E$2506,2)</f>
        <v>3.73</v>
      </c>
      <c r="U887" s="20">
        <f t="shared" si="156"/>
        <v>5.0428954423592494</v>
      </c>
      <c r="V887" s="5">
        <f>VLOOKUP($B887,Gas!$B$3:$E$2506,4)</f>
        <v>0.56551923698624862</v>
      </c>
    </row>
    <row r="888" spans="1:22" x14ac:dyDescent="0.2">
      <c r="A888" s="9">
        <f t="shared" si="161"/>
        <v>42</v>
      </c>
      <c r="B888" s="1">
        <v>37046</v>
      </c>
      <c r="C888" s="2">
        <v>20.010000000000002</v>
      </c>
      <c r="D888" s="4">
        <f t="shared" si="165"/>
        <v>6.1843505282703264E-2</v>
      </c>
      <c r="E888" s="100">
        <f t="shared" si="159"/>
        <v>1.4482269976241673</v>
      </c>
      <c r="F888" s="2"/>
      <c r="G888" s="8">
        <f t="shared" si="163"/>
        <v>0</v>
      </c>
      <c r="H888" s="8">
        <f t="shared" si="163"/>
        <v>4.9899999999999984</v>
      </c>
      <c r="I888" s="8">
        <f t="shared" si="163"/>
        <v>9.9899999999999984</v>
      </c>
      <c r="J888" s="8">
        <f t="shared" si="163"/>
        <v>14.989999999999998</v>
      </c>
      <c r="K888" s="8">
        <f t="shared" si="163"/>
        <v>19.989999999999998</v>
      </c>
      <c r="L888" s="8">
        <f t="shared" si="163"/>
        <v>29.99</v>
      </c>
      <c r="M888" s="8">
        <f t="shared" si="164"/>
        <v>0</v>
      </c>
      <c r="N888" s="8">
        <f t="shared" si="163"/>
        <v>0</v>
      </c>
      <c r="O888" s="8">
        <f t="shared" si="163"/>
        <v>0</v>
      </c>
      <c r="P888" s="8">
        <f t="shared" si="163"/>
        <v>0</v>
      </c>
      <c r="Q888" s="8">
        <f t="shared" si="163"/>
        <v>0</v>
      </c>
      <c r="R888" s="8">
        <f t="shared" si="163"/>
        <v>0</v>
      </c>
      <c r="S888" s="21">
        <f t="shared" si="155"/>
        <v>42</v>
      </c>
      <c r="T888" s="19">
        <f>VLOOKUP($B888,Gas!$B$3:$E$2506,2)</f>
        <v>3.7050000000000001</v>
      </c>
      <c r="U888" s="20">
        <f t="shared" si="156"/>
        <v>5.4008097165991904</v>
      </c>
      <c r="V888" s="5">
        <f>VLOOKUP($B888,Gas!$B$3:$E$2506,4)</f>
        <v>0.52728465762485333</v>
      </c>
    </row>
    <row r="889" spans="1:22" x14ac:dyDescent="0.2">
      <c r="A889" s="9">
        <f t="shared" si="161"/>
        <v>42</v>
      </c>
      <c r="B889" s="1">
        <v>37047</v>
      </c>
      <c r="C889" s="2">
        <v>21.52</v>
      </c>
      <c r="D889" s="4">
        <f t="shared" si="165"/>
        <v>7.2750586697941474E-2</v>
      </c>
      <c r="E889" s="100">
        <f t="shared" si="159"/>
        <v>1.331687931970124</v>
      </c>
      <c r="F889" s="2"/>
      <c r="G889" s="8">
        <f t="shared" si="163"/>
        <v>0</v>
      </c>
      <c r="H889" s="8">
        <f t="shared" si="163"/>
        <v>3.4800000000000004</v>
      </c>
      <c r="I889" s="8">
        <f t="shared" si="163"/>
        <v>8.48</v>
      </c>
      <c r="J889" s="8">
        <f t="shared" si="163"/>
        <v>13.48</v>
      </c>
      <c r="K889" s="8">
        <f t="shared" si="163"/>
        <v>18.48</v>
      </c>
      <c r="L889" s="8">
        <f t="shared" si="163"/>
        <v>28.48</v>
      </c>
      <c r="M889" s="8">
        <f t="shared" si="164"/>
        <v>0</v>
      </c>
      <c r="N889" s="8">
        <f t="shared" si="163"/>
        <v>0</v>
      </c>
      <c r="O889" s="8">
        <f t="shared" si="163"/>
        <v>0</v>
      </c>
      <c r="P889" s="8">
        <f t="shared" si="163"/>
        <v>0</v>
      </c>
      <c r="Q889" s="8">
        <f t="shared" si="163"/>
        <v>0</v>
      </c>
      <c r="R889" s="8">
        <f t="shared" si="163"/>
        <v>0</v>
      </c>
      <c r="S889" s="21">
        <f t="shared" si="155"/>
        <v>42</v>
      </c>
      <c r="T889" s="19">
        <f>VLOOKUP($B889,Gas!$B$3:$E$2506,2)</f>
        <v>3.9449999999999998</v>
      </c>
      <c r="U889" s="20">
        <f t="shared" si="156"/>
        <v>5.4550063371356146</v>
      </c>
      <c r="V889" s="5">
        <f>VLOOKUP($B889,Gas!$B$3:$E$2506,4)</f>
        <v>0.52320061033710263</v>
      </c>
    </row>
    <row r="890" spans="1:22" x14ac:dyDescent="0.2">
      <c r="A890" s="9">
        <f t="shared" si="161"/>
        <v>42</v>
      </c>
      <c r="B890" s="1">
        <v>37048</v>
      </c>
      <c r="C890" s="2">
        <v>23.26</v>
      </c>
      <c r="D890" s="4">
        <f t="shared" si="165"/>
        <v>7.7752411796934762E-2</v>
      </c>
      <c r="E890" s="100">
        <f t="shared" si="159"/>
        <v>1.3904900697342872</v>
      </c>
      <c r="F890" s="2"/>
      <c r="G890" s="8">
        <f t="shared" si="163"/>
        <v>0</v>
      </c>
      <c r="H890" s="8">
        <f t="shared" si="163"/>
        <v>1.7399999999999984</v>
      </c>
      <c r="I890" s="8">
        <f t="shared" si="163"/>
        <v>6.7399999999999984</v>
      </c>
      <c r="J890" s="8">
        <f t="shared" si="163"/>
        <v>11.739999999999998</v>
      </c>
      <c r="K890" s="8">
        <f t="shared" si="163"/>
        <v>16.739999999999998</v>
      </c>
      <c r="L890" s="8">
        <f t="shared" si="163"/>
        <v>26.74</v>
      </c>
      <c r="M890" s="8">
        <f t="shared" si="164"/>
        <v>0</v>
      </c>
      <c r="N890" s="8">
        <f t="shared" si="163"/>
        <v>0</v>
      </c>
      <c r="O890" s="8">
        <f t="shared" si="163"/>
        <v>0</v>
      </c>
      <c r="P890" s="8">
        <f t="shared" si="163"/>
        <v>0</v>
      </c>
      <c r="Q890" s="8">
        <f t="shared" si="163"/>
        <v>0</v>
      </c>
      <c r="R890" s="8">
        <f t="shared" si="163"/>
        <v>0</v>
      </c>
      <c r="S890" s="21">
        <f t="shared" si="155"/>
        <v>42</v>
      </c>
      <c r="T890" s="19">
        <f>VLOOKUP($B890,Gas!$B$3:$E$2506,2)</f>
        <v>3.9849999999999999</v>
      </c>
      <c r="U890" s="20">
        <f t="shared" si="156"/>
        <v>5.8368883312421591</v>
      </c>
      <c r="V890" s="5">
        <f>VLOOKUP($B890,Gas!$B$3:$E$2506,4)</f>
        <v>0.52463914293898484</v>
      </c>
    </row>
    <row r="891" spans="1:22" x14ac:dyDescent="0.2">
      <c r="A891" s="9">
        <f t="shared" si="161"/>
        <v>42</v>
      </c>
      <c r="B891" s="1">
        <v>37049</v>
      </c>
      <c r="C891" s="2">
        <v>27.18</v>
      </c>
      <c r="D891" s="4">
        <f t="shared" si="165"/>
        <v>0.15574626163247929</v>
      </c>
      <c r="E891" s="100">
        <f t="shared" si="159"/>
        <v>1.5433092655728589</v>
      </c>
      <c r="F891" s="2"/>
      <c r="G891" s="8">
        <f t="shared" si="163"/>
        <v>0</v>
      </c>
      <c r="H891" s="8">
        <f t="shared" si="163"/>
        <v>0</v>
      </c>
      <c r="I891" s="8">
        <f t="shared" si="163"/>
        <v>2.8200000000000003</v>
      </c>
      <c r="J891" s="8">
        <f t="shared" si="163"/>
        <v>7.82</v>
      </c>
      <c r="K891" s="8">
        <f t="shared" si="163"/>
        <v>12.82</v>
      </c>
      <c r="L891" s="8">
        <f t="shared" si="163"/>
        <v>22.82</v>
      </c>
      <c r="M891" s="8">
        <f t="shared" si="164"/>
        <v>2.1799999999999997</v>
      </c>
      <c r="N891" s="8">
        <f t="shared" si="163"/>
        <v>0</v>
      </c>
      <c r="O891" s="8">
        <f t="shared" si="163"/>
        <v>0</v>
      </c>
      <c r="P891" s="8">
        <f t="shared" si="163"/>
        <v>0</v>
      </c>
      <c r="Q891" s="8">
        <f t="shared" si="163"/>
        <v>0</v>
      </c>
      <c r="R891" s="8">
        <f t="shared" si="163"/>
        <v>0</v>
      </c>
      <c r="S891" s="21">
        <f t="shared" si="155"/>
        <v>42</v>
      </c>
      <c r="T891" s="19">
        <f>VLOOKUP($B891,Gas!$B$3:$E$2506,2)</f>
        <v>3.75</v>
      </c>
      <c r="U891" s="20">
        <f t="shared" si="156"/>
        <v>7.2480000000000002</v>
      </c>
      <c r="V891" s="5">
        <f>VLOOKUP($B891,Gas!$B$3:$E$2506,4)</f>
        <v>0.65449567075020709</v>
      </c>
    </row>
    <row r="892" spans="1:22" x14ac:dyDescent="0.2">
      <c r="A892" s="9">
        <f t="shared" si="161"/>
        <v>42</v>
      </c>
      <c r="B892" s="1">
        <v>37050</v>
      </c>
      <c r="C892" s="2">
        <v>31.44</v>
      </c>
      <c r="D892" s="4">
        <f t="shared" si="165"/>
        <v>0.14559955883800826</v>
      </c>
      <c r="E892" s="100">
        <f t="shared" si="159"/>
        <v>1.5977932971076034</v>
      </c>
      <c r="F892" s="2"/>
      <c r="G892" s="8">
        <f t="shared" si="163"/>
        <v>0</v>
      </c>
      <c r="H892" s="8">
        <f t="shared" si="163"/>
        <v>0</v>
      </c>
      <c r="I892" s="8">
        <f t="shared" si="163"/>
        <v>0</v>
      </c>
      <c r="J892" s="8">
        <f t="shared" si="163"/>
        <v>3.5599999999999987</v>
      </c>
      <c r="K892" s="8">
        <f t="shared" si="163"/>
        <v>8.5599999999999987</v>
      </c>
      <c r="L892" s="8">
        <f t="shared" si="163"/>
        <v>18.559999999999999</v>
      </c>
      <c r="M892" s="8">
        <f t="shared" si="164"/>
        <v>6.4400000000000013</v>
      </c>
      <c r="N892" s="8">
        <f t="shared" si="163"/>
        <v>1.4400000000000013</v>
      </c>
      <c r="O892" s="8">
        <f t="shared" si="163"/>
        <v>0</v>
      </c>
      <c r="P892" s="8">
        <f t="shared" si="163"/>
        <v>0</v>
      </c>
      <c r="Q892" s="8">
        <f t="shared" si="163"/>
        <v>0</v>
      </c>
      <c r="R892" s="8">
        <f t="shared" si="163"/>
        <v>0</v>
      </c>
      <c r="S892" s="21">
        <f t="shared" si="155"/>
        <v>42</v>
      </c>
      <c r="T892" s="19">
        <f>VLOOKUP($B892,Gas!$B$3:$E$2506,2)</f>
        <v>3.68</v>
      </c>
      <c r="U892" s="20">
        <f t="shared" si="156"/>
        <v>8.5434782608695645</v>
      </c>
      <c r="V892" s="5">
        <f>VLOOKUP($B892,Gas!$B$3:$E$2506,4)</f>
        <v>0.66158865544546275</v>
      </c>
    </row>
    <row r="893" spans="1:22" x14ac:dyDescent="0.2">
      <c r="A893" s="9">
        <f t="shared" si="161"/>
        <v>42</v>
      </c>
      <c r="B893" s="1">
        <v>37053</v>
      </c>
      <c r="C893" s="2">
        <v>42.01</v>
      </c>
      <c r="D893" s="4">
        <f t="shared" si="165"/>
        <v>0.28982671762028483</v>
      </c>
      <c r="E893" s="100">
        <f t="shared" si="159"/>
        <v>2.0149376105173782</v>
      </c>
      <c r="F893" s="2"/>
      <c r="G893" s="8">
        <f t="shared" si="163"/>
        <v>0</v>
      </c>
      <c r="H893" s="8">
        <f t="shared" si="163"/>
        <v>0</v>
      </c>
      <c r="I893" s="8">
        <f t="shared" si="163"/>
        <v>0</v>
      </c>
      <c r="J893" s="8">
        <f t="shared" si="163"/>
        <v>0</v>
      </c>
      <c r="K893" s="8">
        <f t="shared" si="163"/>
        <v>0</v>
      </c>
      <c r="L893" s="8">
        <f t="shared" si="163"/>
        <v>7.990000000000002</v>
      </c>
      <c r="M893" s="8">
        <f t="shared" si="164"/>
        <v>17.009999999999998</v>
      </c>
      <c r="N893" s="8">
        <f t="shared" si="163"/>
        <v>12.009999999999998</v>
      </c>
      <c r="O893" s="8">
        <f t="shared" si="163"/>
        <v>7.009999999999998</v>
      </c>
      <c r="P893" s="8">
        <f t="shared" si="163"/>
        <v>2.009999999999998</v>
      </c>
      <c r="Q893" s="8">
        <f t="shared" si="163"/>
        <v>0</v>
      </c>
      <c r="R893" s="8">
        <f t="shared" si="163"/>
        <v>0</v>
      </c>
      <c r="S893" s="21">
        <f t="shared" si="155"/>
        <v>42</v>
      </c>
      <c r="T893" s="19">
        <f>VLOOKUP($B893,Gas!$B$3:$E$2506,2)</f>
        <v>3.625</v>
      </c>
      <c r="U893" s="20">
        <f t="shared" si="156"/>
        <v>11.588965517241379</v>
      </c>
      <c r="V893" s="5">
        <f>VLOOKUP($B893,Gas!$B$3:$E$2506,4)</f>
        <v>0.57952475127311009</v>
      </c>
    </row>
    <row r="894" spans="1:22" x14ac:dyDescent="0.2">
      <c r="A894" s="9">
        <f t="shared" si="161"/>
        <v>42</v>
      </c>
      <c r="B894" s="1">
        <v>37054</v>
      </c>
      <c r="C894" s="2">
        <v>52.92</v>
      </c>
      <c r="D894" s="4">
        <f t="shared" si="165"/>
        <v>0.23087365406546426</v>
      </c>
      <c r="E894" s="100">
        <f t="shared" si="159"/>
        <v>2.147956284317861</v>
      </c>
      <c r="F894" s="2"/>
      <c r="G894" s="8">
        <f t="shared" si="163"/>
        <v>0</v>
      </c>
      <c r="H894" s="8">
        <f t="shared" si="163"/>
        <v>0</v>
      </c>
      <c r="I894" s="8">
        <f t="shared" si="163"/>
        <v>0</v>
      </c>
      <c r="J894" s="8">
        <f t="shared" si="163"/>
        <v>0</v>
      </c>
      <c r="K894" s="8">
        <f t="shared" si="163"/>
        <v>0</v>
      </c>
      <c r="L894" s="8">
        <f t="shared" si="163"/>
        <v>0</v>
      </c>
      <c r="M894" s="8">
        <f t="shared" si="164"/>
        <v>27.92</v>
      </c>
      <c r="N894" s="8">
        <f t="shared" si="163"/>
        <v>22.92</v>
      </c>
      <c r="O894" s="8">
        <f t="shared" si="163"/>
        <v>17.920000000000002</v>
      </c>
      <c r="P894" s="8">
        <f t="shared" si="163"/>
        <v>12.920000000000002</v>
      </c>
      <c r="Q894" s="8">
        <f t="shared" si="163"/>
        <v>2.9200000000000017</v>
      </c>
      <c r="R894" s="8">
        <f t="shared" si="163"/>
        <v>0</v>
      </c>
      <c r="S894" s="21">
        <f t="shared" si="155"/>
        <v>42</v>
      </c>
      <c r="T894" s="19">
        <f>VLOOKUP($B894,Gas!$B$3:$E$2506,2)</f>
        <v>3.86</v>
      </c>
      <c r="U894" s="20">
        <f t="shared" si="156"/>
        <v>13.709844559585493</v>
      </c>
      <c r="V894" s="5">
        <f>VLOOKUP($B894,Gas!$B$3:$E$2506,4)</f>
        <v>0.70037110015154536</v>
      </c>
    </row>
    <row r="895" spans="1:22" x14ac:dyDescent="0.2">
      <c r="A895" s="9">
        <f t="shared" si="161"/>
        <v>42</v>
      </c>
      <c r="B895" s="1">
        <v>37055</v>
      </c>
      <c r="C895" s="2">
        <v>62.46</v>
      </c>
      <c r="D895" s="4">
        <f t="shared" si="165"/>
        <v>0.16574501260817748</v>
      </c>
      <c r="E895" s="100">
        <f t="shared" si="159"/>
        <v>1.6137578816668299</v>
      </c>
      <c r="F895" s="2"/>
      <c r="G895" s="8">
        <f t="shared" si="163"/>
        <v>0</v>
      </c>
      <c r="H895" s="8">
        <f t="shared" si="163"/>
        <v>0</v>
      </c>
      <c r="I895" s="8">
        <f t="shared" si="163"/>
        <v>0</v>
      </c>
      <c r="J895" s="8">
        <f t="shared" si="163"/>
        <v>0</v>
      </c>
      <c r="K895" s="8">
        <f t="shared" si="163"/>
        <v>0</v>
      </c>
      <c r="L895" s="8">
        <f t="shared" si="163"/>
        <v>0</v>
      </c>
      <c r="M895" s="8">
        <f t="shared" si="164"/>
        <v>37.46</v>
      </c>
      <c r="N895" s="8">
        <f t="shared" si="163"/>
        <v>32.46</v>
      </c>
      <c r="O895" s="8">
        <f t="shared" si="163"/>
        <v>27.46</v>
      </c>
      <c r="P895" s="8">
        <f t="shared" si="163"/>
        <v>22.46</v>
      </c>
      <c r="Q895" s="8">
        <f t="shared" si="163"/>
        <v>12.46</v>
      </c>
      <c r="R895" s="8">
        <f t="shared" si="163"/>
        <v>0</v>
      </c>
      <c r="S895" s="21">
        <f t="shared" si="155"/>
        <v>42</v>
      </c>
      <c r="T895" s="19">
        <f>VLOOKUP($B895,Gas!$B$3:$E$2506,2)</f>
        <v>3.9950000000000001</v>
      </c>
      <c r="U895" s="20">
        <f t="shared" si="156"/>
        <v>15.634543178973717</v>
      </c>
      <c r="V895" s="5">
        <f>VLOOKUP($B895,Gas!$B$3:$E$2506,4)</f>
        <v>0.72265170320584404</v>
      </c>
    </row>
    <row r="896" spans="1:22" x14ac:dyDescent="0.2">
      <c r="A896" s="9">
        <f t="shared" si="161"/>
        <v>42</v>
      </c>
      <c r="B896" s="1">
        <v>37056</v>
      </c>
      <c r="C896" s="2">
        <v>54.56</v>
      </c>
      <c r="D896" s="4">
        <f t="shared" si="165"/>
        <v>-0.13522533831972589</v>
      </c>
      <c r="E896" s="100">
        <f t="shared" si="159"/>
        <v>1.8398167081577901</v>
      </c>
      <c r="F896" s="2"/>
      <c r="G896" s="8">
        <f t="shared" si="163"/>
        <v>0</v>
      </c>
      <c r="H896" s="8">
        <f t="shared" si="163"/>
        <v>0</v>
      </c>
      <c r="I896" s="8">
        <f t="shared" si="163"/>
        <v>0</v>
      </c>
      <c r="J896" s="8">
        <f t="shared" si="163"/>
        <v>0</v>
      </c>
      <c r="K896" s="8">
        <f t="shared" si="163"/>
        <v>0</v>
      </c>
      <c r="L896" s="8">
        <f t="shared" si="163"/>
        <v>0</v>
      </c>
      <c r="M896" s="8">
        <f t="shared" si="164"/>
        <v>29.560000000000002</v>
      </c>
      <c r="N896" s="8">
        <f t="shared" si="163"/>
        <v>24.560000000000002</v>
      </c>
      <c r="O896" s="8">
        <f t="shared" si="163"/>
        <v>19.560000000000002</v>
      </c>
      <c r="P896" s="8">
        <f t="shared" si="163"/>
        <v>14.560000000000002</v>
      </c>
      <c r="Q896" s="8">
        <f t="shared" si="163"/>
        <v>4.5600000000000023</v>
      </c>
      <c r="R896" s="8">
        <f t="shared" si="163"/>
        <v>0</v>
      </c>
      <c r="S896" s="21">
        <f t="shared" si="155"/>
        <v>42</v>
      </c>
      <c r="T896" s="19">
        <f>VLOOKUP($B896,Gas!$B$3:$E$2506,2)</f>
        <v>4.1349999999999998</v>
      </c>
      <c r="U896" s="20">
        <f t="shared" si="156"/>
        <v>13.194679564691658</v>
      </c>
      <c r="V896" s="5">
        <f>VLOOKUP($B896,Gas!$B$3:$E$2506,4)</f>
        <v>0.73788489011791247</v>
      </c>
    </row>
    <row r="897" spans="1:22" x14ac:dyDescent="0.2">
      <c r="A897" s="9">
        <f t="shared" si="161"/>
        <v>42</v>
      </c>
      <c r="B897" s="1">
        <v>37057</v>
      </c>
      <c r="C897" s="2">
        <v>44.46</v>
      </c>
      <c r="D897" s="4">
        <f t="shared" si="165"/>
        <v>-0.20471110499915621</v>
      </c>
      <c r="E897" s="100">
        <f t="shared" si="159"/>
        <v>2.424357421474987</v>
      </c>
      <c r="F897" s="2"/>
      <c r="G897" s="8">
        <f t="shared" si="163"/>
        <v>0</v>
      </c>
      <c r="H897" s="8">
        <f t="shared" si="163"/>
        <v>0</v>
      </c>
      <c r="I897" s="8">
        <f t="shared" si="163"/>
        <v>0</v>
      </c>
      <c r="J897" s="8">
        <f t="shared" si="163"/>
        <v>0</v>
      </c>
      <c r="K897" s="8">
        <f t="shared" si="163"/>
        <v>0</v>
      </c>
      <c r="L897" s="8">
        <f t="shared" si="163"/>
        <v>5.5399999999999991</v>
      </c>
      <c r="M897" s="8">
        <f t="shared" si="164"/>
        <v>19.46</v>
      </c>
      <c r="N897" s="8">
        <f t="shared" si="163"/>
        <v>14.46</v>
      </c>
      <c r="O897" s="8">
        <f t="shared" si="163"/>
        <v>9.4600000000000009</v>
      </c>
      <c r="P897" s="8">
        <f t="shared" si="163"/>
        <v>4.4600000000000009</v>
      </c>
      <c r="Q897" s="8">
        <f t="shared" si="163"/>
        <v>0</v>
      </c>
      <c r="R897" s="8">
        <f t="shared" si="163"/>
        <v>0</v>
      </c>
      <c r="S897" s="21">
        <f t="shared" si="155"/>
        <v>42</v>
      </c>
      <c r="T897" s="19">
        <f>VLOOKUP($B897,Gas!$B$3:$E$2506,2)</f>
        <v>3.94</v>
      </c>
      <c r="U897" s="20">
        <f t="shared" si="156"/>
        <v>11.284263959390863</v>
      </c>
      <c r="V897" s="5">
        <f>VLOOKUP($B897,Gas!$B$3:$E$2506,4)</f>
        <v>0.72679622353249829</v>
      </c>
    </row>
    <row r="898" spans="1:22" x14ac:dyDescent="0.2">
      <c r="A898" s="9">
        <f t="shared" si="161"/>
        <v>42</v>
      </c>
      <c r="B898" s="1">
        <v>37060</v>
      </c>
      <c r="C898" s="2">
        <v>44.23</v>
      </c>
      <c r="D898" s="4">
        <f t="shared" si="165"/>
        <v>-5.1866166558152344E-3</v>
      </c>
      <c r="E898" s="100">
        <f t="shared" si="159"/>
        <v>2.4657384397426263</v>
      </c>
      <c r="F898" s="2"/>
      <c r="G898" s="8">
        <f t="shared" si="163"/>
        <v>0</v>
      </c>
      <c r="H898" s="8">
        <f t="shared" si="163"/>
        <v>0</v>
      </c>
      <c r="I898" s="8">
        <f t="shared" si="163"/>
        <v>0</v>
      </c>
      <c r="J898" s="8">
        <f t="shared" si="163"/>
        <v>0</v>
      </c>
      <c r="K898" s="8">
        <f t="shared" si="163"/>
        <v>0</v>
      </c>
      <c r="L898" s="8">
        <f t="shared" si="163"/>
        <v>5.7700000000000031</v>
      </c>
      <c r="M898" s="8">
        <f t="shared" si="164"/>
        <v>19.229999999999997</v>
      </c>
      <c r="N898" s="8">
        <f t="shared" si="163"/>
        <v>14.229999999999997</v>
      </c>
      <c r="O898" s="8">
        <f t="shared" si="163"/>
        <v>9.2299999999999969</v>
      </c>
      <c r="P898" s="8">
        <f t="shared" si="163"/>
        <v>4.2299999999999969</v>
      </c>
      <c r="Q898" s="8">
        <f t="shared" si="163"/>
        <v>0</v>
      </c>
      <c r="R898" s="8">
        <f t="shared" si="163"/>
        <v>0</v>
      </c>
      <c r="S898" s="21">
        <f t="shared" si="155"/>
        <v>42</v>
      </c>
      <c r="T898" s="19">
        <f>VLOOKUP($B898,Gas!$B$3:$E$2506,2)</f>
        <v>3.87</v>
      </c>
      <c r="U898" s="20">
        <f t="shared" si="156"/>
        <v>11.428940568475451</v>
      </c>
      <c r="V898" s="5">
        <f>VLOOKUP($B898,Gas!$B$3:$E$2506,4)</f>
        <v>0.60219481851831069</v>
      </c>
    </row>
    <row r="899" spans="1:22" x14ac:dyDescent="0.2">
      <c r="A899" s="9">
        <f t="shared" si="161"/>
        <v>42</v>
      </c>
      <c r="B899" s="1">
        <v>37061</v>
      </c>
      <c r="C899" s="2">
        <v>51.53</v>
      </c>
      <c r="D899" s="4">
        <f t="shared" si="165"/>
        <v>0.15276087045989764</v>
      </c>
      <c r="E899" s="100">
        <f t="shared" si="159"/>
        <v>2.4921313914158087</v>
      </c>
      <c r="F899" s="2"/>
      <c r="G899" s="8">
        <f t="shared" si="163"/>
        <v>0</v>
      </c>
      <c r="H899" s="8">
        <f t="shared" si="163"/>
        <v>0</v>
      </c>
      <c r="I899" s="8">
        <f t="shared" si="163"/>
        <v>0</v>
      </c>
      <c r="J899" s="8">
        <f t="shared" si="163"/>
        <v>0</v>
      </c>
      <c r="K899" s="8">
        <f t="shared" si="163"/>
        <v>0</v>
      </c>
      <c r="L899" s="8">
        <f t="shared" si="163"/>
        <v>0</v>
      </c>
      <c r="M899" s="8">
        <f t="shared" si="164"/>
        <v>26.53</v>
      </c>
      <c r="N899" s="8">
        <f t="shared" si="163"/>
        <v>21.53</v>
      </c>
      <c r="O899" s="8">
        <f t="shared" si="163"/>
        <v>16.53</v>
      </c>
      <c r="P899" s="8">
        <f t="shared" si="163"/>
        <v>11.530000000000001</v>
      </c>
      <c r="Q899" s="8">
        <f t="shared" si="163"/>
        <v>1.5300000000000011</v>
      </c>
      <c r="R899" s="8">
        <f t="shared" si="163"/>
        <v>0</v>
      </c>
      <c r="S899" s="21">
        <f t="shared" si="155"/>
        <v>42</v>
      </c>
      <c r="T899" s="19">
        <f>VLOOKUP($B899,Gas!$B$3:$E$2506,2)</f>
        <v>3.895</v>
      </c>
      <c r="U899" s="20">
        <f t="shared" si="156"/>
        <v>13.229781771501926</v>
      </c>
      <c r="V899" s="5">
        <f>VLOOKUP($B899,Gas!$B$3:$E$2506,4)</f>
        <v>0.58691697582764724</v>
      </c>
    </row>
    <row r="900" spans="1:22" x14ac:dyDescent="0.2">
      <c r="A900" s="9">
        <f t="shared" si="161"/>
        <v>42</v>
      </c>
      <c r="B900" s="1">
        <v>37062</v>
      </c>
      <c r="C900" s="2">
        <v>39.549999999999997</v>
      </c>
      <c r="D900" s="4">
        <f t="shared" si="165"/>
        <v>-0.26459846812647009</v>
      </c>
      <c r="E900" s="100">
        <f t="shared" si="159"/>
        <v>3.0533190714164595</v>
      </c>
      <c r="F900" s="2"/>
      <c r="G900" s="8">
        <f t="shared" si="163"/>
        <v>0</v>
      </c>
      <c r="H900" s="8">
        <f t="shared" si="163"/>
        <v>0</v>
      </c>
      <c r="I900" s="8">
        <f t="shared" si="163"/>
        <v>0</v>
      </c>
      <c r="J900" s="8">
        <f t="shared" si="163"/>
        <v>0</v>
      </c>
      <c r="K900" s="8">
        <f t="shared" si="163"/>
        <v>0.45000000000000284</v>
      </c>
      <c r="L900" s="8">
        <f t="shared" si="163"/>
        <v>10.450000000000003</v>
      </c>
      <c r="M900" s="8">
        <f t="shared" si="164"/>
        <v>14.549999999999997</v>
      </c>
      <c r="N900" s="8">
        <f t="shared" si="163"/>
        <v>9.5499999999999972</v>
      </c>
      <c r="O900" s="8">
        <f t="shared" si="163"/>
        <v>4.5499999999999972</v>
      </c>
      <c r="P900" s="8">
        <f t="shared" si="163"/>
        <v>0</v>
      </c>
      <c r="Q900" s="8">
        <f t="shared" si="163"/>
        <v>0</v>
      </c>
      <c r="R900" s="8">
        <f t="shared" si="163"/>
        <v>0</v>
      </c>
      <c r="S900" s="21">
        <f t="shared" ref="S900:S958" si="166">A900</f>
        <v>42</v>
      </c>
      <c r="T900" s="19">
        <f>VLOOKUP($B900,Gas!$B$3:$E$2506,2)</f>
        <v>3.9350000000000001</v>
      </c>
      <c r="U900" s="20">
        <f t="shared" ref="U900:U958" si="167">C900/T900</f>
        <v>10.050825921219822</v>
      </c>
      <c r="V900" s="5">
        <f>VLOOKUP($B900,Gas!$B$3:$E$2506,4)</f>
        <v>0.58508826699198169</v>
      </c>
    </row>
    <row r="901" spans="1:22" x14ac:dyDescent="0.2">
      <c r="A901" s="9">
        <f t="shared" si="161"/>
        <v>42</v>
      </c>
      <c r="B901" s="1">
        <v>37063</v>
      </c>
      <c r="C901" s="2">
        <v>25.17</v>
      </c>
      <c r="D901" s="4">
        <f t="shared" si="165"/>
        <v>-0.45191288506643829</v>
      </c>
      <c r="E901" s="100">
        <f t="shared" si="159"/>
        <v>3.8843541789420493</v>
      </c>
      <c r="F901" s="2"/>
      <c r="G901" s="8">
        <f t="shared" si="163"/>
        <v>0</v>
      </c>
      <c r="H901" s="8">
        <f t="shared" si="163"/>
        <v>0</v>
      </c>
      <c r="I901" s="8">
        <f t="shared" si="163"/>
        <v>4.8299999999999983</v>
      </c>
      <c r="J901" s="8">
        <f t="shared" si="163"/>
        <v>9.8299999999999983</v>
      </c>
      <c r="K901" s="8">
        <f t="shared" si="163"/>
        <v>14.829999999999998</v>
      </c>
      <c r="L901" s="8">
        <f t="shared" si="163"/>
        <v>24.83</v>
      </c>
      <c r="M901" s="8">
        <f t="shared" si="164"/>
        <v>0.17000000000000171</v>
      </c>
      <c r="N901" s="8">
        <f t="shared" si="163"/>
        <v>0</v>
      </c>
      <c r="O901" s="8">
        <f t="shared" si="163"/>
        <v>0</v>
      </c>
      <c r="P901" s="8">
        <f t="shared" si="163"/>
        <v>0</v>
      </c>
      <c r="Q901" s="8">
        <f t="shared" si="163"/>
        <v>0</v>
      </c>
      <c r="R901" s="8">
        <f t="shared" si="163"/>
        <v>0</v>
      </c>
      <c r="S901" s="21">
        <f t="shared" si="166"/>
        <v>42</v>
      </c>
      <c r="T901" s="19">
        <f>VLOOKUP($B901,Gas!$B$3:$E$2506,2)</f>
        <v>3.82</v>
      </c>
      <c r="U901" s="20">
        <f t="shared" si="167"/>
        <v>6.5890052356020954</v>
      </c>
      <c r="V901" s="5">
        <f>VLOOKUP($B901,Gas!$B$3:$E$2506,4)</f>
        <v>0.6278375667218653</v>
      </c>
    </row>
    <row r="902" spans="1:22" x14ac:dyDescent="0.2">
      <c r="A902" s="9">
        <f t="shared" si="161"/>
        <v>42</v>
      </c>
      <c r="B902" s="1">
        <v>37064</v>
      </c>
      <c r="C902" s="2">
        <v>20.5</v>
      </c>
      <c r="D902" s="4">
        <f t="shared" si="165"/>
        <v>-0.20522792300286205</v>
      </c>
      <c r="E902" s="100">
        <f t="shared" si="159"/>
        <v>3.895852587364129</v>
      </c>
      <c r="F902" s="2"/>
      <c r="G902" s="8">
        <f t="shared" si="163"/>
        <v>0</v>
      </c>
      <c r="H902" s="8">
        <f t="shared" si="163"/>
        <v>4.5</v>
      </c>
      <c r="I902" s="8">
        <f t="shared" si="163"/>
        <v>9.5</v>
      </c>
      <c r="J902" s="8">
        <f t="shared" si="163"/>
        <v>14.5</v>
      </c>
      <c r="K902" s="8">
        <f t="shared" si="163"/>
        <v>19.5</v>
      </c>
      <c r="L902" s="8">
        <f t="shared" si="163"/>
        <v>29.5</v>
      </c>
      <c r="M902" s="8">
        <f t="shared" si="164"/>
        <v>0</v>
      </c>
      <c r="N902" s="8">
        <f t="shared" ref="G902:R910" si="168">IF(N$1="P",MAX(0,N$2-$C902),IF(N$1="C",MAX(0,$C902-N$2)))</f>
        <v>0</v>
      </c>
      <c r="O902" s="8">
        <f t="shared" si="168"/>
        <v>0</v>
      </c>
      <c r="P902" s="8">
        <f t="shared" si="168"/>
        <v>0</v>
      </c>
      <c r="Q902" s="8">
        <f t="shared" si="168"/>
        <v>0</v>
      </c>
      <c r="R902" s="8">
        <f t="shared" si="168"/>
        <v>0</v>
      </c>
      <c r="S902" s="21">
        <f t="shared" si="166"/>
        <v>42</v>
      </c>
      <c r="T902" s="19">
        <f>VLOOKUP($B902,Gas!$B$3:$E$2506,2)</f>
        <v>3.6850000000000001</v>
      </c>
      <c r="U902" s="20">
        <f t="shared" si="167"/>
        <v>5.5630936227951153</v>
      </c>
      <c r="V902" s="5">
        <f>VLOOKUP($B902,Gas!$B$3:$E$2506,4)</f>
        <v>0.53765673048975471</v>
      </c>
    </row>
    <row r="903" spans="1:22" x14ac:dyDescent="0.2">
      <c r="A903" s="9">
        <f t="shared" si="161"/>
        <v>42</v>
      </c>
      <c r="B903" s="1">
        <v>37067</v>
      </c>
      <c r="C903" s="2">
        <v>34.85</v>
      </c>
      <c r="D903" s="4">
        <f t="shared" si="165"/>
        <v>0.53062825106217049</v>
      </c>
      <c r="E903" s="100">
        <f t="shared" si="159"/>
        <v>4.5909341537156809</v>
      </c>
      <c r="F903" s="2"/>
      <c r="G903" s="8">
        <f t="shared" si="168"/>
        <v>0</v>
      </c>
      <c r="H903" s="8">
        <f t="shared" si="168"/>
        <v>0</v>
      </c>
      <c r="I903" s="8">
        <f t="shared" si="168"/>
        <v>0</v>
      </c>
      <c r="J903" s="8">
        <f t="shared" si="168"/>
        <v>0.14999999999999858</v>
      </c>
      <c r="K903" s="8">
        <f t="shared" si="168"/>
        <v>5.1499999999999986</v>
      </c>
      <c r="L903" s="8">
        <f t="shared" si="168"/>
        <v>15.149999999999999</v>
      </c>
      <c r="M903" s="8">
        <f t="shared" si="164"/>
        <v>9.8500000000000014</v>
      </c>
      <c r="N903" s="8">
        <f t="shared" si="168"/>
        <v>4.8500000000000014</v>
      </c>
      <c r="O903" s="8">
        <f t="shared" si="168"/>
        <v>0</v>
      </c>
      <c r="P903" s="8">
        <f t="shared" si="168"/>
        <v>0</v>
      </c>
      <c r="Q903" s="8">
        <f t="shared" si="168"/>
        <v>0</v>
      </c>
      <c r="R903" s="8">
        <f t="shared" si="168"/>
        <v>0</v>
      </c>
      <c r="S903" s="21">
        <f t="shared" si="166"/>
        <v>42</v>
      </c>
      <c r="T903" s="19">
        <f>VLOOKUP($B903,Gas!$B$3:$E$2506,2)</f>
        <v>3.6850000000000001</v>
      </c>
      <c r="U903" s="20">
        <f t="shared" si="167"/>
        <v>9.4572591587516968</v>
      </c>
      <c r="V903" s="5">
        <f>VLOOKUP($B903,Gas!$B$3:$E$2506,4)</f>
        <v>0.29827981765736866</v>
      </c>
    </row>
    <row r="904" spans="1:22" x14ac:dyDescent="0.2">
      <c r="A904" s="9">
        <f t="shared" si="161"/>
        <v>42</v>
      </c>
      <c r="B904" s="1">
        <v>37068</v>
      </c>
      <c r="C904" s="2">
        <v>35.880000000000003</v>
      </c>
      <c r="D904" s="4">
        <f t="shared" si="165"/>
        <v>2.9126899984062465E-2</v>
      </c>
      <c r="E904" s="100">
        <f t="shared" si="159"/>
        <v>4.3928491378039132</v>
      </c>
      <c r="F904" s="2"/>
      <c r="G904" s="8">
        <f t="shared" si="168"/>
        <v>0</v>
      </c>
      <c r="H904" s="8">
        <f t="shared" si="168"/>
        <v>0</v>
      </c>
      <c r="I904" s="8">
        <f t="shared" si="168"/>
        <v>0</v>
      </c>
      <c r="J904" s="8">
        <f t="shared" si="168"/>
        <v>0</v>
      </c>
      <c r="K904" s="8">
        <f t="shared" si="168"/>
        <v>4.1199999999999974</v>
      </c>
      <c r="L904" s="8">
        <f t="shared" si="168"/>
        <v>14.119999999999997</v>
      </c>
      <c r="M904" s="8">
        <f t="shared" si="164"/>
        <v>10.880000000000003</v>
      </c>
      <c r="N904" s="8">
        <f t="shared" si="168"/>
        <v>5.8800000000000026</v>
      </c>
      <c r="O904" s="8">
        <f t="shared" si="168"/>
        <v>0.88000000000000256</v>
      </c>
      <c r="P904" s="8">
        <f t="shared" si="168"/>
        <v>0</v>
      </c>
      <c r="Q904" s="8">
        <f t="shared" si="168"/>
        <v>0</v>
      </c>
      <c r="R904" s="8">
        <f t="shared" si="168"/>
        <v>0</v>
      </c>
      <c r="S904" s="21">
        <f t="shared" si="166"/>
        <v>42</v>
      </c>
      <c r="T904" s="19">
        <f>VLOOKUP($B904,Gas!$B$3:$E$2506,2)</f>
        <v>3.5550000000000002</v>
      </c>
      <c r="U904" s="20">
        <f t="shared" si="167"/>
        <v>10.09282700421941</v>
      </c>
      <c r="V904" s="5">
        <f>VLOOKUP($B904,Gas!$B$3:$E$2506,4)</f>
        <v>0.34231025419752975</v>
      </c>
    </row>
    <row r="905" spans="1:22" x14ac:dyDescent="0.2">
      <c r="A905" s="9">
        <f t="shared" si="161"/>
        <v>42</v>
      </c>
      <c r="B905" s="1">
        <v>37069</v>
      </c>
      <c r="C905" s="2">
        <v>38.340000000000003</v>
      </c>
      <c r="D905" s="4">
        <f t="shared" si="165"/>
        <v>6.6313700426903127E-2</v>
      </c>
      <c r="E905" s="100">
        <f t="shared" si="159"/>
        <v>4.2911603562505265</v>
      </c>
      <c r="F905" s="2"/>
      <c r="G905" s="8">
        <f t="shared" si="168"/>
        <v>0</v>
      </c>
      <c r="H905" s="8">
        <f t="shared" si="168"/>
        <v>0</v>
      </c>
      <c r="I905" s="8">
        <f t="shared" si="168"/>
        <v>0</v>
      </c>
      <c r="J905" s="8">
        <f t="shared" si="168"/>
        <v>0</v>
      </c>
      <c r="K905" s="8">
        <f t="shared" si="168"/>
        <v>1.6599999999999966</v>
      </c>
      <c r="L905" s="8">
        <f t="shared" si="168"/>
        <v>11.659999999999997</v>
      </c>
      <c r="M905" s="8">
        <f t="shared" si="164"/>
        <v>13.340000000000003</v>
      </c>
      <c r="N905" s="8">
        <f t="shared" si="168"/>
        <v>8.3400000000000034</v>
      </c>
      <c r="O905" s="8">
        <f t="shared" si="168"/>
        <v>3.3400000000000034</v>
      </c>
      <c r="P905" s="8">
        <f t="shared" si="168"/>
        <v>0</v>
      </c>
      <c r="Q905" s="8">
        <f t="shared" si="168"/>
        <v>0</v>
      </c>
      <c r="R905" s="8">
        <f t="shared" si="168"/>
        <v>0</v>
      </c>
      <c r="S905" s="21">
        <f t="shared" si="166"/>
        <v>42</v>
      </c>
      <c r="T905" s="19">
        <f>VLOOKUP($B905,Gas!$B$3:$E$2506,2)</f>
        <v>3.4449999999999998</v>
      </c>
      <c r="U905" s="20">
        <f t="shared" si="167"/>
        <v>11.129172714078376</v>
      </c>
      <c r="V905" s="5">
        <f>VLOOKUP($B905,Gas!$B$3:$E$2506,4)</f>
        <v>0.36275460837485585</v>
      </c>
    </row>
    <row r="906" spans="1:22" x14ac:dyDescent="0.2">
      <c r="A906" s="9">
        <f t="shared" si="161"/>
        <v>42</v>
      </c>
      <c r="B906" s="1">
        <v>37070</v>
      </c>
      <c r="C906" s="2">
        <v>44.58</v>
      </c>
      <c r="D906" s="4">
        <f t="shared" si="165"/>
        <v>0.15079159034022427</v>
      </c>
      <c r="E906" s="100">
        <f t="shared" si="159"/>
        <v>4.3687489324038724</v>
      </c>
      <c r="F906" s="2"/>
      <c r="G906" s="8">
        <f t="shared" si="168"/>
        <v>0</v>
      </c>
      <c r="H906" s="8">
        <f t="shared" si="168"/>
        <v>0</v>
      </c>
      <c r="I906" s="8">
        <f t="shared" si="168"/>
        <v>0</v>
      </c>
      <c r="J906" s="8">
        <f t="shared" si="168"/>
        <v>0</v>
      </c>
      <c r="K906" s="8">
        <f t="shared" si="168"/>
        <v>0</v>
      </c>
      <c r="L906" s="8">
        <f t="shared" si="168"/>
        <v>5.4200000000000017</v>
      </c>
      <c r="M906" s="8">
        <f t="shared" si="164"/>
        <v>19.579999999999998</v>
      </c>
      <c r="N906" s="8">
        <f t="shared" si="168"/>
        <v>14.579999999999998</v>
      </c>
      <c r="O906" s="8">
        <f t="shared" si="168"/>
        <v>9.5799999999999983</v>
      </c>
      <c r="P906" s="8">
        <f t="shared" si="168"/>
        <v>4.5799999999999983</v>
      </c>
      <c r="Q906" s="8">
        <f t="shared" si="168"/>
        <v>0</v>
      </c>
      <c r="R906" s="8">
        <f t="shared" si="168"/>
        <v>0</v>
      </c>
      <c r="S906" s="21">
        <f t="shared" si="166"/>
        <v>42</v>
      </c>
      <c r="T906" s="19">
        <f>VLOOKUP($B906,Gas!$B$3:$E$2506,2)</f>
        <v>3.3849999999999998</v>
      </c>
      <c r="U906" s="20">
        <f t="shared" si="167"/>
        <v>13.1698670605613</v>
      </c>
      <c r="V906" s="5">
        <f>VLOOKUP($B906,Gas!$B$3:$E$2506,4)</f>
        <v>0.35535911613172871</v>
      </c>
    </row>
    <row r="907" spans="1:22" x14ac:dyDescent="0.2">
      <c r="A907" s="9">
        <f t="shared" si="161"/>
        <v>42</v>
      </c>
      <c r="B907" s="1">
        <v>37071</v>
      </c>
      <c r="C907" s="2">
        <v>38.39</v>
      </c>
      <c r="D907" s="4">
        <f t="shared" ref="D907:D920" si="169">LN(C907/C906)</f>
        <v>-0.14948831894501638</v>
      </c>
      <c r="E907" s="100">
        <f t="shared" si="159"/>
        <v>4.3123245845663654</v>
      </c>
      <c r="F907" s="2"/>
      <c r="G907" s="8">
        <f t="shared" si="168"/>
        <v>0</v>
      </c>
      <c r="H907" s="8">
        <f t="shared" si="168"/>
        <v>0</v>
      </c>
      <c r="I907" s="8">
        <f t="shared" si="168"/>
        <v>0</v>
      </c>
      <c r="J907" s="8">
        <f t="shared" si="168"/>
        <v>0</v>
      </c>
      <c r="K907" s="8">
        <f t="shared" si="168"/>
        <v>1.6099999999999994</v>
      </c>
      <c r="L907" s="8">
        <f t="shared" si="168"/>
        <v>11.61</v>
      </c>
      <c r="M907" s="8">
        <f t="shared" si="164"/>
        <v>13.39</v>
      </c>
      <c r="N907" s="8">
        <f t="shared" si="168"/>
        <v>8.39</v>
      </c>
      <c r="O907" s="8">
        <f t="shared" si="168"/>
        <v>3.3900000000000006</v>
      </c>
      <c r="P907" s="8">
        <f t="shared" si="168"/>
        <v>0</v>
      </c>
      <c r="Q907" s="8">
        <f t="shared" si="168"/>
        <v>0</v>
      </c>
      <c r="R907" s="8">
        <f t="shared" si="168"/>
        <v>0</v>
      </c>
      <c r="S907" s="21">
        <f t="shared" si="166"/>
        <v>42</v>
      </c>
      <c r="T907" s="19">
        <f>VLOOKUP($B907,Gas!$B$3:$E$2506,2)</f>
        <v>3.2149999999999999</v>
      </c>
      <c r="U907" s="20">
        <f t="shared" si="167"/>
        <v>11.94090202177294</v>
      </c>
      <c r="V907" s="5">
        <f>VLOOKUP($B907,Gas!$B$3:$E$2506,4)</f>
        <v>0.39457650499754127</v>
      </c>
    </row>
    <row r="908" spans="1:22" x14ac:dyDescent="0.2">
      <c r="A908" s="9">
        <f t="shared" si="161"/>
        <v>43</v>
      </c>
      <c r="B908" s="1">
        <v>37074</v>
      </c>
      <c r="C908" s="2">
        <v>28.12</v>
      </c>
      <c r="D908" s="4">
        <f t="shared" si="169"/>
        <v>-0.3113159420702421</v>
      </c>
      <c r="E908" s="100">
        <f t="shared" si="159"/>
        <v>4.5582429477971687</v>
      </c>
      <c r="F908" s="2"/>
      <c r="G908" s="8">
        <f t="shared" si="168"/>
        <v>0</v>
      </c>
      <c r="H908" s="8">
        <f t="shared" si="168"/>
        <v>0</v>
      </c>
      <c r="I908" s="8">
        <f t="shared" si="168"/>
        <v>1.879999999999999</v>
      </c>
      <c r="J908" s="8">
        <f t="shared" si="168"/>
        <v>6.879999999999999</v>
      </c>
      <c r="K908" s="8">
        <f t="shared" si="168"/>
        <v>11.879999999999999</v>
      </c>
      <c r="L908" s="8">
        <f t="shared" si="168"/>
        <v>21.88</v>
      </c>
      <c r="M908" s="8">
        <f t="shared" si="164"/>
        <v>3.120000000000001</v>
      </c>
      <c r="N908" s="8">
        <f t="shared" si="168"/>
        <v>0</v>
      </c>
      <c r="O908" s="8">
        <f t="shared" si="168"/>
        <v>0</v>
      </c>
      <c r="P908" s="8">
        <f t="shared" si="168"/>
        <v>0</v>
      </c>
      <c r="Q908" s="8">
        <f t="shared" si="168"/>
        <v>0</v>
      </c>
      <c r="R908" s="8">
        <f t="shared" si="168"/>
        <v>0</v>
      </c>
      <c r="S908" s="21">
        <f t="shared" si="166"/>
        <v>43</v>
      </c>
      <c r="T908" s="19">
        <f>VLOOKUP($B908,Gas!$B$3:$E$2506,2)</f>
        <v>2.9950000000000001</v>
      </c>
      <c r="U908" s="20">
        <f t="shared" si="167"/>
        <v>9.3889816360600999</v>
      </c>
      <c r="V908" s="5">
        <f>VLOOKUP($B908,Gas!$B$3:$E$2506,4)</f>
        <v>0.491951578669791</v>
      </c>
    </row>
    <row r="909" spans="1:22" x14ac:dyDescent="0.2">
      <c r="A909" s="9">
        <f t="shared" si="161"/>
        <v>43</v>
      </c>
      <c r="B909" s="1">
        <v>37075</v>
      </c>
      <c r="C909" s="2">
        <v>22.94</v>
      </c>
      <c r="D909" s="4">
        <f t="shared" si="169"/>
        <v>-0.20359895524123955</v>
      </c>
      <c r="E909" s="100">
        <f t="shared" si="159"/>
        <v>4.4756427137104486</v>
      </c>
      <c r="F909" s="2"/>
      <c r="G909" s="8">
        <f t="shared" si="168"/>
        <v>0</v>
      </c>
      <c r="H909" s="8">
        <f t="shared" si="168"/>
        <v>2.0599999999999987</v>
      </c>
      <c r="I909" s="8">
        <f t="shared" si="168"/>
        <v>7.0599999999999987</v>
      </c>
      <c r="J909" s="8">
        <f t="shared" si="168"/>
        <v>12.059999999999999</v>
      </c>
      <c r="K909" s="8">
        <f t="shared" si="168"/>
        <v>17.059999999999999</v>
      </c>
      <c r="L909" s="8">
        <f t="shared" si="168"/>
        <v>27.06</v>
      </c>
      <c r="M909" s="8">
        <f t="shared" si="164"/>
        <v>0</v>
      </c>
      <c r="N909" s="8">
        <f t="shared" si="168"/>
        <v>0</v>
      </c>
      <c r="O909" s="8">
        <f t="shared" si="168"/>
        <v>0</v>
      </c>
      <c r="P909" s="8">
        <f t="shared" si="168"/>
        <v>0</v>
      </c>
      <c r="Q909" s="8">
        <f t="shared" si="168"/>
        <v>0</v>
      </c>
      <c r="R909" s="8">
        <f t="shared" si="168"/>
        <v>0</v>
      </c>
      <c r="S909" s="21">
        <f t="shared" si="166"/>
        <v>43</v>
      </c>
      <c r="T909" s="19">
        <f>VLOOKUP($B909,Gas!$B$3:$E$2506,2)</f>
        <v>2.93</v>
      </c>
      <c r="U909" s="20">
        <f t="shared" si="167"/>
        <v>7.8293515358361772</v>
      </c>
      <c r="V909" s="5">
        <f>VLOOKUP($B909,Gas!$B$3:$E$2506,4)</f>
        <v>0.47190110825849679</v>
      </c>
    </row>
    <row r="910" spans="1:22" x14ac:dyDescent="0.2">
      <c r="A910" s="9">
        <f t="shared" ref="A910:A958" si="170">MONTH(B910)+(YEAR(B910)-1998)*12</f>
        <v>43</v>
      </c>
      <c r="B910" s="1">
        <v>37077</v>
      </c>
      <c r="C910" s="2">
        <v>23.59</v>
      </c>
      <c r="D910" s="4">
        <f t="shared" si="169"/>
        <v>2.7940781718358929E-2</v>
      </c>
      <c r="E910" s="100">
        <f t="shared" si="159"/>
        <v>4.3801616113892115</v>
      </c>
      <c r="F910" s="2"/>
      <c r="G910" s="8">
        <f t="shared" si="168"/>
        <v>0</v>
      </c>
      <c r="H910" s="8">
        <f t="shared" si="168"/>
        <v>1.4100000000000001</v>
      </c>
      <c r="I910" s="8">
        <f t="shared" si="168"/>
        <v>6.41</v>
      </c>
      <c r="J910" s="8">
        <f t="shared" si="168"/>
        <v>11.41</v>
      </c>
      <c r="K910" s="8">
        <f t="shared" si="168"/>
        <v>16.41</v>
      </c>
      <c r="L910" s="8">
        <f t="shared" si="168"/>
        <v>26.41</v>
      </c>
      <c r="M910" s="8">
        <f t="shared" si="164"/>
        <v>0</v>
      </c>
      <c r="N910" s="8">
        <f t="shared" si="168"/>
        <v>0</v>
      </c>
      <c r="O910" s="8">
        <f t="shared" si="168"/>
        <v>0</v>
      </c>
      <c r="P910" s="8">
        <f t="shared" si="168"/>
        <v>0</v>
      </c>
      <c r="Q910" s="8">
        <f t="shared" si="168"/>
        <v>0</v>
      </c>
      <c r="R910" s="8">
        <f t="shared" si="168"/>
        <v>0</v>
      </c>
      <c r="S910" s="21">
        <f t="shared" si="166"/>
        <v>43</v>
      </c>
      <c r="T910" s="19">
        <f>VLOOKUP($B910,Gas!$B$3:$E$2506,2)</f>
        <v>3</v>
      </c>
      <c r="U910" s="20">
        <f t="shared" si="167"/>
        <v>7.8633333333333333</v>
      </c>
      <c r="V910" s="5">
        <f>VLOOKUP($B910,Gas!$B$3:$E$2506,4)</f>
        <v>0.53566972293430404</v>
      </c>
    </row>
    <row r="911" spans="1:22" x14ac:dyDescent="0.2">
      <c r="A911" s="9">
        <f t="shared" si="170"/>
        <v>43</v>
      </c>
      <c r="B911" s="1">
        <v>37078</v>
      </c>
      <c r="C911" s="2">
        <v>23.6</v>
      </c>
      <c r="D911" s="4">
        <f t="shared" si="169"/>
        <v>4.2381861198084947E-4</v>
      </c>
      <c r="E911" s="100">
        <f t="shared" si="159"/>
        <v>3.7740038727081733</v>
      </c>
      <c r="F911" s="2"/>
      <c r="G911" s="8">
        <f t="shared" ref="G911:R925" si="171">IF(G$1="P",MAX(0,G$2-$C911),IF(G$1="C",MAX(0,$C911-G$2)))</f>
        <v>0</v>
      </c>
      <c r="H911" s="8">
        <f t="shared" si="171"/>
        <v>1.3999999999999986</v>
      </c>
      <c r="I911" s="8">
        <f t="shared" si="171"/>
        <v>6.3999999999999986</v>
      </c>
      <c r="J911" s="8">
        <f t="shared" si="171"/>
        <v>11.399999999999999</v>
      </c>
      <c r="K911" s="8">
        <f t="shared" si="171"/>
        <v>16.399999999999999</v>
      </c>
      <c r="L911" s="8">
        <f t="shared" si="171"/>
        <v>26.4</v>
      </c>
      <c r="M911" s="8">
        <f t="shared" si="164"/>
        <v>0</v>
      </c>
      <c r="N911" s="8">
        <f t="shared" si="171"/>
        <v>0</v>
      </c>
      <c r="O911" s="8">
        <f t="shared" si="171"/>
        <v>0</v>
      </c>
      <c r="P911" s="8">
        <f t="shared" si="171"/>
        <v>0</v>
      </c>
      <c r="Q911" s="8">
        <f t="shared" si="171"/>
        <v>0</v>
      </c>
      <c r="R911" s="8">
        <f t="shared" si="171"/>
        <v>0</v>
      </c>
      <c r="S911" s="21">
        <f t="shared" si="166"/>
        <v>43</v>
      </c>
      <c r="T911" s="19">
        <f>VLOOKUP($B911,Gas!$B$3:$E$2506,2)</f>
        <v>3.1</v>
      </c>
      <c r="U911" s="20">
        <f t="shared" si="167"/>
        <v>7.612903225806452</v>
      </c>
      <c r="V911" s="5">
        <f>VLOOKUP($B911,Gas!$B$3:$E$2506,4)</f>
        <v>0.6113079096462245</v>
      </c>
    </row>
    <row r="912" spans="1:22" x14ac:dyDescent="0.2">
      <c r="A912" s="9">
        <f t="shared" si="170"/>
        <v>43</v>
      </c>
      <c r="B912" s="1">
        <v>37081</v>
      </c>
      <c r="C912" s="2">
        <v>36.76</v>
      </c>
      <c r="D912" s="4">
        <f t="shared" si="169"/>
        <v>0.44316358545592177</v>
      </c>
      <c r="E912" s="100">
        <f t="shared" si="159"/>
        <v>4.1943684794358935</v>
      </c>
      <c r="F912" s="2"/>
      <c r="G912" s="8">
        <f t="shared" si="171"/>
        <v>0</v>
      </c>
      <c r="H912" s="8">
        <f t="shared" si="171"/>
        <v>0</v>
      </c>
      <c r="I912" s="8">
        <f t="shared" si="171"/>
        <v>0</v>
      </c>
      <c r="J912" s="8">
        <f t="shared" si="171"/>
        <v>0</v>
      </c>
      <c r="K912" s="8">
        <f t="shared" si="171"/>
        <v>3.240000000000002</v>
      </c>
      <c r="L912" s="8">
        <f t="shared" si="171"/>
        <v>13.240000000000002</v>
      </c>
      <c r="M912" s="8">
        <f t="shared" si="164"/>
        <v>11.759999999999998</v>
      </c>
      <c r="N912" s="8">
        <f t="shared" si="171"/>
        <v>6.759999999999998</v>
      </c>
      <c r="O912" s="8">
        <f t="shared" si="171"/>
        <v>1.759999999999998</v>
      </c>
      <c r="P912" s="8">
        <f t="shared" si="171"/>
        <v>0</v>
      </c>
      <c r="Q912" s="8">
        <f t="shared" si="171"/>
        <v>0</v>
      </c>
      <c r="R912" s="8">
        <f t="shared" si="171"/>
        <v>0</v>
      </c>
      <c r="S912" s="21">
        <f t="shared" si="166"/>
        <v>43</v>
      </c>
      <c r="T912" s="19">
        <f>VLOOKUP($B912,Gas!$B$3:$E$2506,2)</f>
        <v>2.9950000000000001</v>
      </c>
      <c r="U912" s="20">
        <f t="shared" si="167"/>
        <v>12.273789649415692</v>
      </c>
      <c r="V912" s="5">
        <f>VLOOKUP($B912,Gas!$B$3:$E$2506,4)</f>
        <v>0.56327685240869629</v>
      </c>
    </row>
    <row r="913" spans="1:22" x14ac:dyDescent="0.2">
      <c r="A913" s="9">
        <f t="shared" si="170"/>
        <v>43</v>
      </c>
      <c r="B913" s="1">
        <v>37082</v>
      </c>
      <c r="C913" s="2">
        <v>42.53</v>
      </c>
      <c r="D913" s="4">
        <f t="shared" si="169"/>
        <v>0.145799411778056</v>
      </c>
      <c r="E913" s="100">
        <f t="shared" si="159"/>
        <v>3.3465025672854538</v>
      </c>
      <c r="F913" s="2"/>
      <c r="G913" s="8">
        <f t="shared" si="171"/>
        <v>0</v>
      </c>
      <c r="H913" s="8">
        <f t="shared" si="171"/>
        <v>0</v>
      </c>
      <c r="I913" s="8">
        <f t="shared" si="171"/>
        <v>0</v>
      </c>
      <c r="J913" s="8">
        <f t="shared" si="171"/>
        <v>0</v>
      </c>
      <c r="K913" s="8">
        <f t="shared" si="171"/>
        <v>0</v>
      </c>
      <c r="L913" s="8">
        <f t="shared" si="171"/>
        <v>7.4699999999999989</v>
      </c>
      <c r="M913" s="8">
        <f t="shared" si="164"/>
        <v>17.53</v>
      </c>
      <c r="N913" s="8">
        <f t="shared" si="171"/>
        <v>12.530000000000001</v>
      </c>
      <c r="O913" s="8">
        <f t="shared" si="171"/>
        <v>7.5300000000000011</v>
      </c>
      <c r="P913" s="8">
        <f t="shared" si="171"/>
        <v>2.5300000000000011</v>
      </c>
      <c r="Q913" s="8">
        <f t="shared" si="171"/>
        <v>0</v>
      </c>
      <c r="R913" s="8">
        <f t="shared" si="171"/>
        <v>0</v>
      </c>
      <c r="S913" s="21">
        <f t="shared" si="166"/>
        <v>43</v>
      </c>
      <c r="T913" s="19">
        <f>VLOOKUP($B913,Gas!$B$3:$E$2506,2)</f>
        <v>3.1</v>
      </c>
      <c r="U913" s="20">
        <f t="shared" si="167"/>
        <v>13.719354838709677</v>
      </c>
      <c r="V913" s="5">
        <f>VLOOKUP($B913,Gas!$B$3:$E$2506,4)</f>
        <v>0.6167902136923924</v>
      </c>
    </row>
    <row r="914" spans="1:22" x14ac:dyDescent="0.2">
      <c r="A914" s="9">
        <f t="shared" si="170"/>
        <v>43</v>
      </c>
      <c r="B914" s="1">
        <v>37083</v>
      </c>
      <c r="C914" s="2">
        <v>36.18</v>
      </c>
      <c r="D914" s="4">
        <f t="shared" si="169"/>
        <v>-0.16170322929839306</v>
      </c>
      <c r="E914" s="100">
        <f t="shared" si="159"/>
        <v>3.4658084622810361</v>
      </c>
      <c r="F914" s="2"/>
      <c r="G914" s="8">
        <f t="shared" si="171"/>
        <v>0</v>
      </c>
      <c r="H914" s="8">
        <f t="shared" si="171"/>
        <v>0</v>
      </c>
      <c r="I914" s="8">
        <f t="shared" si="171"/>
        <v>0</v>
      </c>
      <c r="J914" s="8">
        <f t="shared" si="171"/>
        <v>0</v>
      </c>
      <c r="K914" s="8">
        <f t="shared" si="171"/>
        <v>3.8200000000000003</v>
      </c>
      <c r="L914" s="8">
        <f t="shared" si="171"/>
        <v>13.82</v>
      </c>
      <c r="M914" s="8">
        <f t="shared" si="164"/>
        <v>11.18</v>
      </c>
      <c r="N914" s="8">
        <f t="shared" si="171"/>
        <v>6.18</v>
      </c>
      <c r="O914" s="8">
        <f t="shared" si="171"/>
        <v>1.1799999999999997</v>
      </c>
      <c r="P914" s="8">
        <f t="shared" si="171"/>
        <v>0</v>
      </c>
      <c r="Q914" s="8">
        <f t="shared" si="171"/>
        <v>0</v>
      </c>
      <c r="R914" s="8">
        <f t="shared" si="171"/>
        <v>0</v>
      </c>
      <c r="S914" s="21">
        <f t="shared" si="166"/>
        <v>43</v>
      </c>
      <c r="T914" s="19">
        <f>VLOOKUP($B914,Gas!$B$3:$E$2506,2)</f>
        <v>3.18</v>
      </c>
      <c r="U914" s="20">
        <f t="shared" si="167"/>
        <v>11.377358490566037</v>
      </c>
      <c r="V914" s="5">
        <f>VLOOKUP($B914,Gas!$B$3:$E$2506,4)</f>
        <v>0.44022914159907173</v>
      </c>
    </row>
    <row r="915" spans="1:22" x14ac:dyDescent="0.2">
      <c r="A915" s="9">
        <f t="shared" si="170"/>
        <v>43</v>
      </c>
      <c r="B915" s="1">
        <v>37084</v>
      </c>
      <c r="C915" s="2">
        <v>29.96</v>
      </c>
      <c r="D915" s="4">
        <f t="shared" si="169"/>
        <v>-0.18864332131813033</v>
      </c>
      <c r="E915" s="100">
        <f t="shared" si="159"/>
        <v>3.5650264266988532</v>
      </c>
      <c r="F915" s="2"/>
      <c r="G915" s="8">
        <f t="shared" si="171"/>
        <v>0</v>
      </c>
      <c r="H915" s="8">
        <f t="shared" si="171"/>
        <v>0</v>
      </c>
      <c r="I915" s="8">
        <f t="shared" si="171"/>
        <v>3.9999999999999147E-2</v>
      </c>
      <c r="J915" s="8">
        <f t="shared" si="171"/>
        <v>5.0399999999999991</v>
      </c>
      <c r="K915" s="8">
        <f t="shared" si="171"/>
        <v>10.039999999999999</v>
      </c>
      <c r="L915" s="8">
        <f t="shared" si="171"/>
        <v>20.04</v>
      </c>
      <c r="M915" s="8">
        <f t="shared" si="164"/>
        <v>4.9600000000000009</v>
      </c>
      <c r="N915" s="8">
        <f t="shared" si="171"/>
        <v>0</v>
      </c>
      <c r="O915" s="8">
        <f t="shared" si="171"/>
        <v>0</v>
      </c>
      <c r="P915" s="8">
        <f t="shared" si="171"/>
        <v>0</v>
      </c>
      <c r="Q915" s="8">
        <f t="shared" si="171"/>
        <v>0</v>
      </c>
      <c r="R915" s="8">
        <f t="shared" si="171"/>
        <v>0</v>
      </c>
      <c r="S915" s="21">
        <f t="shared" si="166"/>
        <v>43</v>
      </c>
      <c r="T915" s="19">
        <f>VLOOKUP($B915,Gas!$B$3:$E$2506,2)</f>
        <v>3.2050000000000001</v>
      </c>
      <c r="U915" s="20">
        <f t="shared" si="167"/>
        <v>9.3478939157566305</v>
      </c>
      <c r="V915" s="5">
        <f>VLOOKUP($B915,Gas!$B$3:$E$2506,4)</f>
        <v>0.43844378393756689</v>
      </c>
    </row>
    <row r="916" spans="1:22" x14ac:dyDescent="0.2">
      <c r="A916" s="9">
        <f t="shared" si="170"/>
        <v>43</v>
      </c>
      <c r="B916" s="1">
        <v>37085</v>
      </c>
      <c r="C916" s="2">
        <v>25.6</v>
      </c>
      <c r="D916" s="4">
        <f t="shared" si="169"/>
        <v>-0.15727080716350189</v>
      </c>
      <c r="E916" s="100">
        <f t="shared" si="159"/>
        <v>3.4755060412206387</v>
      </c>
      <c r="F916" s="2"/>
      <c r="G916" s="8">
        <f t="shared" si="171"/>
        <v>0</v>
      </c>
      <c r="H916" s="8">
        <f t="shared" si="171"/>
        <v>0</v>
      </c>
      <c r="I916" s="8">
        <f t="shared" si="171"/>
        <v>4.3999999999999986</v>
      </c>
      <c r="J916" s="8">
        <f t="shared" si="171"/>
        <v>9.3999999999999986</v>
      </c>
      <c r="K916" s="8">
        <f t="shared" si="171"/>
        <v>14.399999999999999</v>
      </c>
      <c r="L916" s="8">
        <f t="shared" si="171"/>
        <v>24.4</v>
      </c>
      <c r="M916" s="8">
        <f t="shared" si="164"/>
        <v>0.60000000000000142</v>
      </c>
      <c r="N916" s="8">
        <f t="shared" si="171"/>
        <v>0</v>
      </c>
      <c r="O916" s="8">
        <f t="shared" si="171"/>
        <v>0</v>
      </c>
      <c r="P916" s="8">
        <f t="shared" si="171"/>
        <v>0</v>
      </c>
      <c r="Q916" s="8">
        <f t="shared" si="171"/>
        <v>0</v>
      </c>
      <c r="R916" s="8">
        <f t="shared" si="171"/>
        <v>0</v>
      </c>
      <c r="S916" s="21">
        <f t="shared" si="166"/>
        <v>43</v>
      </c>
      <c r="T916" s="19">
        <f>VLOOKUP($B916,Gas!$B$3:$E$2506,2)</f>
        <v>3.3</v>
      </c>
      <c r="U916" s="20">
        <f t="shared" si="167"/>
        <v>7.7575757575757587</v>
      </c>
      <c r="V916" s="5">
        <f>VLOOKUP($B916,Gas!$B$3:$E$2506,4)</f>
        <v>0.41058876328417393</v>
      </c>
    </row>
    <row r="917" spans="1:22" x14ac:dyDescent="0.2">
      <c r="A917" s="9">
        <f t="shared" si="170"/>
        <v>43</v>
      </c>
      <c r="B917" s="1">
        <v>37088</v>
      </c>
      <c r="C917" s="2">
        <v>41.98</v>
      </c>
      <c r="D917" s="4">
        <f t="shared" si="169"/>
        <v>0.49460096290697003</v>
      </c>
      <c r="E917" s="100">
        <f t="shared" si="159"/>
        <v>4.3687709166973461</v>
      </c>
      <c r="F917" s="2"/>
      <c r="G917" s="8">
        <f t="shared" si="171"/>
        <v>0</v>
      </c>
      <c r="H917" s="8">
        <f t="shared" si="171"/>
        <v>0</v>
      </c>
      <c r="I917" s="8">
        <f t="shared" si="171"/>
        <v>0</v>
      </c>
      <c r="J917" s="8">
        <f t="shared" si="171"/>
        <v>0</v>
      </c>
      <c r="K917" s="8">
        <f t="shared" si="171"/>
        <v>0</v>
      </c>
      <c r="L917" s="8">
        <f t="shared" si="171"/>
        <v>8.0200000000000031</v>
      </c>
      <c r="M917" s="8">
        <f t="shared" si="164"/>
        <v>16.979999999999997</v>
      </c>
      <c r="N917" s="8">
        <f t="shared" si="171"/>
        <v>11.979999999999997</v>
      </c>
      <c r="O917" s="8">
        <f t="shared" si="171"/>
        <v>6.9799999999999969</v>
      </c>
      <c r="P917" s="8">
        <f t="shared" si="171"/>
        <v>1.9799999999999969</v>
      </c>
      <c r="Q917" s="8">
        <f t="shared" si="171"/>
        <v>0</v>
      </c>
      <c r="R917" s="8">
        <f t="shared" si="171"/>
        <v>0</v>
      </c>
      <c r="S917" s="21">
        <f t="shared" si="166"/>
        <v>43</v>
      </c>
      <c r="T917" s="19">
        <f>VLOOKUP($B917,Gas!$B$3:$E$2506,2)</f>
        <v>3.1549999999999998</v>
      </c>
      <c r="U917" s="20">
        <f t="shared" si="167"/>
        <v>13.305863708399366</v>
      </c>
      <c r="V917" s="5">
        <f>VLOOKUP($B917,Gas!$B$3:$E$2506,4)</f>
        <v>0.49026079661961713</v>
      </c>
    </row>
    <row r="918" spans="1:22" x14ac:dyDescent="0.2">
      <c r="A918" s="9">
        <f t="shared" si="170"/>
        <v>43</v>
      </c>
      <c r="B918" s="1">
        <v>37089</v>
      </c>
      <c r="C918" s="2">
        <v>39.97</v>
      </c>
      <c r="D918" s="4">
        <f t="shared" si="169"/>
        <v>-4.9064141669254685E-2</v>
      </c>
      <c r="E918" s="100">
        <f t="shared" si="159"/>
        <v>4.017409823143355</v>
      </c>
      <c r="F918" s="2"/>
      <c r="G918" s="8">
        <f t="shared" si="171"/>
        <v>0</v>
      </c>
      <c r="H918" s="8">
        <f t="shared" si="171"/>
        <v>0</v>
      </c>
      <c r="I918" s="8">
        <f t="shared" si="171"/>
        <v>0</v>
      </c>
      <c r="J918" s="8">
        <f t="shared" si="171"/>
        <v>0</v>
      </c>
      <c r="K918" s="8">
        <f t="shared" si="171"/>
        <v>3.0000000000001137E-2</v>
      </c>
      <c r="L918" s="8">
        <f t="shared" si="171"/>
        <v>10.030000000000001</v>
      </c>
      <c r="M918" s="8">
        <f t="shared" si="164"/>
        <v>14.969999999999999</v>
      </c>
      <c r="N918" s="8">
        <f t="shared" si="171"/>
        <v>9.9699999999999989</v>
      </c>
      <c r="O918" s="8">
        <f t="shared" si="171"/>
        <v>4.9699999999999989</v>
      </c>
      <c r="P918" s="8">
        <f t="shared" si="171"/>
        <v>0</v>
      </c>
      <c r="Q918" s="8">
        <f t="shared" si="171"/>
        <v>0</v>
      </c>
      <c r="R918" s="8">
        <f t="shared" si="171"/>
        <v>0</v>
      </c>
      <c r="S918" s="21">
        <f t="shared" si="166"/>
        <v>43</v>
      </c>
      <c r="T918" s="19">
        <f>VLOOKUP($B918,Gas!$B$3:$E$2506,2)</f>
        <v>3.0750000000000002</v>
      </c>
      <c r="U918" s="20">
        <f t="shared" si="167"/>
        <v>12.998373983739837</v>
      </c>
      <c r="V918" s="5">
        <f>VLOOKUP($B918,Gas!$B$3:$E$2506,4)</f>
        <v>0.4662517629910426</v>
      </c>
    </row>
    <row r="919" spans="1:22" x14ac:dyDescent="0.2">
      <c r="A919" s="9">
        <f t="shared" si="170"/>
        <v>43</v>
      </c>
      <c r="B919" s="1">
        <v>37090</v>
      </c>
      <c r="C919" s="2">
        <v>42.26</v>
      </c>
      <c r="D919" s="4">
        <f t="shared" si="169"/>
        <v>5.5711839464678489E-2</v>
      </c>
      <c r="E919" s="100">
        <f t="shared" si="159"/>
        <v>3.7922244147946924</v>
      </c>
      <c r="F919" s="2"/>
      <c r="G919" s="8">
        <f t="shared" si="171"/>
        <v>0</v>
      </c>
      <c r="H919" s="8">
        <f t="shared" si="171"/>
        <v>0</v>
      </c>
      <c r="I919" s="8">
        <f t="shared" si="171"/>
        <v>0</v>
      </c>
      <c r="J919" s="8">
        <f t="shared" si="171"/>
        <v>0</v>
      </c>
      <c r="K919" s="8">
        <f t="shared" si="171"/>
        <v>0</v>
      </c>
      <c r="L919" s="8">
        <f t="shared" si="171"/>
        <v>7.740000000000002</v>
      </c>
      <c r="M919" s="8">
        <f t="shared" si="164"/>
        <v>17.259999999999998</v>
      </c>
      <c r="N919" s="8">
        <f t="shared" si="171"/>
        <v>12.259999999999998</v>
      </c>
      <c r="O919" s="8">
        <f t="shared" si="171"/>
        <v>7.259999999999998</v>
      </c>
      <c r="P919" s="8">
        <f t="shared" si="171"/>
        <v>2.259999999999998</v>
      </c>
      <c r="Q919" s="8">
        <f t="shared" si="171"/>
        <v>0</v>
      </c>
      <c r="R919" s="8">
        <f t="shared" si="171"/>
        <v>0</v>
      </c>
      <c r="S919" s="21">
        <f t="shared" si="166"/>
        <v>43</v>
      </c>
      <c r="T919" s="19">
        <f>VLOOKUP($B919,Gas!$B$3:$E$2506,2)</f>
        <v>3.12</v>
      </c>
      <c r="U919" s="20">
        <f t="shared" si="167"/>
        <v>13.544871794871794</v>
      </c>
      <c r="V919" s="5">
        <f>VLOOKUP($B919,Gas!$B$3:$E$2506,4)</f>
        <v>0.47115633159837939</v>
      </c>
    </row>
    <row r="920" spans="1:22" x14ac:dyDescent="0.2">
      <c r="A920" s="9">
        <f t="shared" si="170"/>
        <v>43</v>
      </c>
      <c r="B920" s="1">
        <v>37091</v>
      </c>
      <c r="C920" s="2">
        <v>46.31</v>
      </c>
      <c r="D920" s="4">
        <f t="shared" si="169"/>
        <v>9.1516908304750053E-2</v>
      </c>
      <c r="E920" s="100">
        <f t="shared" si="159"/>
        <v>3.7901068630276975</v>
      </c>
      <c r="F920" s="2"/>
      <c r="G920" s="8">
        <f t="shared" si="171"/>
        <v>0</v>
      </c>
      <c r="H920" s="8">
        <f t="shared" si="171"/>
        <v>0</v>
      </c>
      <c r="I920" s="8">
        <f t="shared" si="171"/>
        <v>0</v>
      </c>
      <c r="J920" s="8">
        <f t="shared" si="171"/>
        <v>0</v>
      </c>
      <c r="K920" s="8">
        <f t="shared" si="171"/>
        <v>0</v>
      </c>
      <c r="L920" s="8">
        <f t="shared" si="171"/>
        <v>3.6899999999999977</v>
      </c>
      <c r="M920" s="8">
        <f t="shared" si="164"/>
        <v>21.310000000000002</v>
      </c>
      <c r="N920" s="8">
        <f t="shared" si="171"/>
        <v>16.310000000000002</v>
      </c>
      <c r="O920" s="8">
        <f t="shared" si="171"/>
        <v>11.310000000000002</v>
      </c>
      <c r="P920" s="8">
        <f t="shared" si="171"/>
        <v>6.3100000000000023</v>
      </c>
      <c r="Q920" s="8">
        <f t="shared" si="171"/>
        <v>0</v>
      </c>
      <c r="R920" s="8">
        <f t="shared" si="171"/>
        <v>0</v>
      </c>
      <c r="S920" s="21">
        <f t="shared" si="166"/>
        <v>43</v>
      </c>
      <c r="T920" s="19">
        <f>VLOOKUP($B920,Gas!$B$3:$E$2506,2)</f>
        <v>3.145</v>
      </c>
      <c r="U920" s="20">
        <f t="shared" si="167"/>
        <v>14.72496025437202</v>
      </c>
      <c r="V920" s="5">
        <f>VLOOKUP($B920,Gas!$B$3:$E$2506,4)</f>
        <v>0.47081445655564813</v>
      </c>
    </row>
    <row r="921" spans="1:22" x14ac:dyDescent="0.2">
      <c r="A921" s="9">
        <f t="shared" si="170"/>
        <v>43</v>
      </c>
      <c r="B921" s="1">
        <v>37092</v>
      </c>
      <c r="C921" s="2">
        <v>42.96</v>
      </c>
      <c r="D921" s="4">
        <f t="shared" ref="D921:D950" si="172">LN(C921/C920)</f>
        <v>-7.508847029205136E-2</v>
      </c>
      <c r="E921" s="100">
        <f t="shared" si="159"/>
        <v>3.8456027779688613</v>
      </c>
      <c r="F921" s="2"/>
      <c r="G921" s="8">
        <f t="shared" si="171"/>
        <v>0</v>
      </c>
      <c r="H921" s="8">
        <f t="shared" si="171"/>
        <v>0</v>
      </c>
      <c r="I921" s="8">
        <f t="shared" si="171"/>
        <v>0</v>
      </c>
      <c r="J921" s="8">
        <f t="shared" si="171"/>
        <v>0</v>
      </c>
      <c r="K921" s="8">
        <f t="shared" si="171"/>
        <v>0</v>
      </c>
      <c r="L921" s="8">
        <f t="shared" si="171"/>
        <v>7.0399999999999991</v>
      </c>
      <c r="M921" s="8">
        <f t="shared" si="164"/>
        <v>17.96</v>
      </c>
      <c r="N921" s="8">
        <f t="shared" si="171"/>
        <v>12.96</v>
      </c>
      <c r="O921" s="8">
        <f t="shared" si="171"/>
        <v>7.9600000000000009</v>
      </c>
      <c r="P921" s="8">
        <f t="shared" si="171"/>
        <v>2.9600000000000009</v>
      </c>
      <c r="Q921" s="8">
        <f t="shared" si="171"/>
        <v>0</v>
      </c>
      <c r="R921" s="8">
        <f t="shared" si="171"/>
        <v>0</v>
      </c>
      <c r="S921" s="21">
        <f t="shared" si="166"/>
        <v>43</v>
      </c>
      <c r="T921" s="19">
        <f>VLOOKUP($B921,Gas!$B$3:$E$2506,2)</f>
        <v>3.0249999999999999</v>
      </c>
      <c r="U921" s="20">
        <f t="shared" si="167"/>
        <v>14.201652892561984</v>
      </c>
      <c r="V921" s="5">
        <f>VLOOKUP($B921,Gas!$B$3:$E$2506,4)</f>
        <v>0.49208108155231994</v>
      </c>
    </row>
    <row r="922" spans="1:22" x14ac:dyDescent="0.2">
      <c r="A922" s="9">
        <f t="shared" si="170"/>
        <v>43</v>
      </c>
      <c r="B922" s="1">
        <v>37095</v>
      </c>
      <c r="C922" s="2">
        <v>53.74</v>
      </c>
      <c r="D922" s="4">
        <f t="shared" si="172"/>
        <v>0.22388815298673598</v>
      </c>
      <c r="E922" s="100">
        <f t="shared" si="159"/>
        <v>3.3647921768933364</v>
      </c>
      <c r="F922" s="2"/>
      <c r="G922" s="8">
        <f t="shared" si="171"/>
        <v>0</v>
      </c>
      <c r="H922" s="8">
        <f t="shared" si="171"/>
        <v>0</v>
      </c>
      <c r="I922" s="8">
        <f t="shared" si="171"/>
        <v>0</v>
      </c>
      <c r="J922" s="8">
        <f t="shared" si="171"/>
        <v>0</v>
      </c>
      <c r="K922" s="8">
        <f t="shared" si="171"/>
        <v>0</v>
      </c>
      <c r="L922" s="8">
        <f t="shared" si="171"/>
        <v>0</v>
      </c>
      <c r="M922" s="8">
        <f t="shared" si="164"/>
        <v>28.740000000000002</v>
      </c>
      <c r="N922" s="8">
        <f t="shared" si="171"/>
        <v>23.740000000000002</v>
      </c>
      <c r="O922" s="8">
        <f t="shared" si="171"/>
        <v>18.740000000000002</v>
      </c>
      <c r="P922" s="8">
        <f t="shared" si="171"/>
        <v>13.740000000000002</v>
      </c>
      <c r="Q922" s="8">
        <f t="shared" si="171"/>
        <v>3.740000000000002</v>
      </c>
      <c r="R922" s="8">
        <f t="shared" si="171"/>
        <v>0</v>
      </c>
      <c r="S922" s="21">
        <f t="shared" si="166"/>
        <v>43</v>
      </c>
      <c r="T922" s="19">
        <f>VLOOKUP($B922,Gas!$B$3:$E$2506,2)</f>
        <v>2.95</v>
      </c>
      <c r="U922" s="20">
        <f t="shared" si="167"/>
        <v>18.216949152542373</v>
      </c>
      <c r="V922" s="5">
        <f>VLOOKUP($B922,Gas!$B$3:$E$2506,4)</f>
        <v>0.39463964023990933</v>
      </c>
    </row>
    <row r="923" spans="1:22" x14ac:dyDescent="0.2">
      <c r="A923" s="9">
        <f t="shared" si="170"/>
        <v>43</v>
      </c>
      <c r="B923" s="1">
        <v>37096</v>
      </c>
      <c r="C923" s="2">
        <v>63.66</v>
      </c>
      <c r="D923" s="4">
        <f t="shared" si="172"/>
        <v>0.1693988186666015</v>
      </c>
      <c r="E923" s="100">
        <f t="shared" si="159"/>
        <v>3.3877892907487515</v>
      </c>
      <c r="F923" s="2"/>
      <c r="G923" s="8">
        <f t="shared" si="171"/>
        <v>0</v>
      </c>
      <c r="H923" s="8">
        <f t="shared" si="171"/>
        <v>0</v>
      </c>
      <c r="I923" s="8">
        <f t="shared" si="171"/>
        <v>0</v>
      </c>
      <c r="J923" s="8">
        <f t="shared" si="171"/>
        <v>0</v>
      </c>
      <c r="K923" s="8">
        <f t="shared" si="171"/>
        <v>0</v>
      </c>
      <c r="L923" s="8">
        <f t="shared" si="171"/>
        <v>0</v>
      </c>
      <c r="M923" s="8">
        <f t="shared" si="164"/>
        <v>38.659999999999997</v>
      </c>
      <c r="N923" s="8">
        <f t="shared" si="171"/>
        <v>33.659999999999997</v>
      </c>
      <c r="O923" s="8">
        <f t="shared" si="171"/>
        <v>28.659999999999997</v>
      </c>
      <c r="P923" s="8">
        <f t="shared" si="171"/>
        <v>23.659999999999997</v>
      </c>
      <c r="Q923" s="8">
        <f t="shared" si="171"/>
        <v>13.659999999999997</v>
      </c>
      <c r="R923" s="8">
        <f t="shared" si="171"/>
        <v>0</v>
      </c>
      <c r="S923" s="21">
        <f t="shared" si="166"/>
        <v>43</v>
      </c>
      <c r="T923" s="19">
        <f>VLOOKUP($B923,Gas!$B$3:$E$2506,2)</f>
        <v>3.01</v>
      </c>
      <c r="U923" s="20">
        <f t="shared" si="167"/>
        <v>21.14950166112957</v>
      </c>
      <c r="V923" s="5">
        <f>VLOOKUP($B923,Gas!$B$3:$E$2506,4)</f>
        <v>0.36373121273308284</v>
      </c>
    </row>
    <row r="924" spans="1:22" x14ac:dyDescent="0.2">
      <c r="A924" s="9">
        <f t="shared" si="170"/>
        <v>43</v>
      </c>
      <c r="B924" s="1">
        <v>37097</v>
      </c>
      <c r="C924" s="2">
        <v>53.24</v>
      </c>
      <c r="D924" s="4">
        <f t="shared" si="172"/>
        <v>-0.17874642832703574</v>
      </c>
      <c r="E924" s="100">
        <f t="shared" ref="E924:E958" si="173">STDEV(D915:D924)*SQRT(trade_day)</f>
        <v>3.4169689049137073</v>
      </c>
      <c r="F924" s="2"/>
      <c r="G924" s="8">
        <f t="shared" si="171"/>
        <v>0</v>
      </c>
      <c r="H924" s="8">
        <f t="shared" si="171"/>
        <v>0</v>
      </c>
      <c r="I924" s="8">
        <f t="shared" si="171"/>
        <v>0</v>
      </c>
      <c r="J924" s="8">
        <f t="shared" si="171"/>
        <v>0</v>
      </c>
      <c r="K924" s="8">
        <f t="shared" si="171"/>
        <v>0</v>
      </c>
      <c r="L924" s="8">
        <f t="shared" si="171"/>
        <v>0</v>
      </c>
      <c r="M924" s="8">
        <f t="shared" si="164"/>
        <v>28.240000000000002</v>
      </c>
      <c r="N924" s="8">
        <f t="shared" si="171"/>
        <v>23.240000000000002</v>
      </c>
      <c r="O924" s="8">
        <f t="shared" si="171"/>
        <v>18.240000000000002</v>
      </c>
      <c r="P924" s="8">
        <f t="shared" si="171"/>
        <v>13.240000000000002</v>
      </c>
      <c r="Q924" s="8">
        <f t="shared" si="171"/>
        <v>3.240000000000002</v>
      </c>
      <c r="R924" s="8">
        <f t="shared" si="171"/>
        <v>0</v>
      </c>
      <c r="S924" s="21">
        <f t="shared" si="166"/>
        <v>43</v>
      </c>
      <c r="T924" s="19">
        <f>VLOOKUP($B924,Gas!$B$3:$E$2506,2)</f>
        <v>3.01</v>
      </c>
      <c r="U924" s="20">
        <f t="shared" si="167"/>
        <v>17.687707641196017</v>
      </c>
      <c r="V924" s="5">
        <f>VLOOKUP($B924,Gas!$B$3:$E$2506,4)</f>
        <v>0.36373121273308284</v>
      </c>
    </row>
    <row r="925" spans="1:22" x14ac:dyDescent="0.2">
      <c r="A925" s="9">
        <f t="shared" si="170"/>
        <v>43</v>
      </c>
      <c r="B925" s="1">
        <v>37098</v>
      </c>
      <c r="C925" s="2">
        <v>35.61</v>
      </c>
      <c r="D925" s="4">
        <f t="shared" si="172"/>
        <v>-0.40218349623722466</v>
      </c>
      <c r="E925" s="100">
        <f t="shared" si="173"/>
        <v>3.9385133235989622</v>
      </c>
      <c r="F925" s="2"/>
      <c r="G925" s="8">
        <f t="shared" si="171"/>
        <v>0</v>
      </c>
      <c r="H925" s="8">
        <f t="shared" si="171"/>
        <v>0</v>
      </c>
      <c r="I925" s="8">
        <f t="shared" si="171"/>
        <v>0</v>
      </c>
      <c r="J925" s="8">
        <f t="shared" si="171"/>
        <v>0</v>
      </c>
      <c r="K925" s="8">
        <f t="shared" si="171"/>
        <v>4.3900000000000006</v>
      </c>
      <c r="L925" s="8">
        <f t="shared" si="171"/>
        <v>14.39</v>
      </c>
      <c r="M925" s="8">
        <f t="shared" si="164"/>
        <v>10.61</v>
      </c>
      <c r="N925" s="8">
        <f t="shared" si="171"/>
        <v>5.6099999999999994</v>
      </c>
      <c r="O925" s="8">
        <f t="shared" si="171"/>
        <v>0.60999999999999943</v>
      </c>
      <c r="P925" s="8">
        <f t="shared" si="171"/>
        <v>0</v>
      </c>
      <c r="Q925" s="8">
        <f t="shared" si="171"/>
        <v>0</v>
      </c>
      <c r="R925" s="8">
        <f t="shared" si="171"/>
        <v>0</v>
      </c>
      <c r="S925" s="21">
        <f t="shared" si="166"/>
        <v>43</v>
      </c>
      <c r="T925" s="19">
        <f>VLOOKUP($B925,Gas!$B$3:$E$2506,2)</f>
        <v>3.06</v>
      </c>
      <c r="U925" s="20">
        <f t="shared" si="167"/>
        <v>11.637254901960784</v>
      </c>
      <c r="V925" s="5">
        <f>VLOOKUP($B925,Gas!$B$3:$E$2506,4)</f>
        <v>0.38534955384127728</v>
      </c>
    </row>
    <row r="926" spans="1:22" x14ac:dyDescent="0.2">
      <c r="A926" s="9">
        <f t="shared" si="170"/>
        <v>43</v>
      </c>
      <c r="B926" s="1">
        <v>37099</v>
      </c>
      <c r="C926" s="2">
        <v>30.19</v>
      </c>
      <c r="D926" s="4">
        <f t="shared" si="172"/>
        <v>-0.16511575357093891</v>
      </c>
      <c r="E926" s="100">
        <f t="shared" si="173"/>
        <v>3.948353925672988</v>
      </c>
      <c r="F926" s="2"/>
      <c r="G926" s="8">
        <f t="shared" ref="G926:R949" si="174">IF(G$1="P",MAX(0,G$2-$C926),IF(G$1="C",MAX(0,$C926-G$2)))</f>
        <v>0</v>
      </c>
      <c r="H926" s="8">
        <f t="shared" si="174"/>
        <v>0</v>
      </c>
      <c r="I926" s="8">
        <f t="shared" si="174"/>
        <v>0</v>
      </c>
      <c r="J926" s="8">
        <f t="shared" si="174"/>
        <v>4.8099999999999987</v>
      </c>
      <c r="K926" s="8">
        <f t="shared" si="174"/>
        <v>9.8099999999999987</v>
      </c>
      <c r="L926" s="8">
        <f t="shared" si="174"/>
        <v>19.809999999999999</v>
      </c>
      <c r="M926" s="8">
        <f t="shared" si="164"/>
        <v>5.1900000000000013</v>
      </c>
      <c r="N926" s="8">
        <f t="shared" si="174"/>
        <v>0.19000000000000128</v>
      </c>
      <c r="O926" s="8">
        <f t="shared" si="174"/>
        <v>0</v>
      </c>
      <c r="P926" s="8">
        <f t="shared" si="174"/>
        <v>0</v>
      </c>
      <c r="Q926" s="8">
        <f t="shared" si="174"/>
        <v>0</v>
      </c>
      <c r="R926" s="8">
        <f t="shared" si="174"/>
        <v>0</v>
      </c>
      <c r="S926" s="21">
        <f t="shared" si="166"/>
        <v>43</v>
      </c>
      <c r="T926" s="19">
        <f>VLOOKUP($B926,Gas!$B$3:$E$2506,2)</f>
        <v>3.2650000000000001</v>
      </c>
      <c r="U926" s="20">
        <f t="shared" si="167"/>
        <v>9.2465543644716686</v>
      </c>
      <c r="V926" s="5">
        <f>VLOOKUP($B926,Gas!$B$3:$E$2506,4)</f>
        <v>0.53055158772404598</v>
      </c>
    </row>
    <row r="927" spans="1:22" x14ac:dyDescent="0.2">
      <c r="A927" s="9">
        <f t="shared" si="170"/>
        <v>43</v>
      </c>
      <c r="B927" s="1">
        <v>37102</v>
      </c>
      <c r="C927" s="2">
        <v>43.2</v>
      </c>
      <c r="D927" s="4">
        <f t="shared" si="172"/>
        <v>0.35832975153131719</v>
      </c>
      <c r="E927" s="100">
        <f t="shared" si="173"/>
        <v>3.5262105637723389</v>
      </c>
      <c r="F927" s="2"/>
      <c r="G927" s="8">
        <f t="shared" si="174"/>
        <v>0</v>
      </c>
      <c r="H927" s="8">
        <f t="shared" si="174"/>
        <v>0</v>
      </c>
      <c r="I927" s="8">
        <f t="shared" si="174"/>
        <v>0</v>
      </c>
      <c r="J927" s="8">
        <f t="shared" si="174"/>
        <v>0</v>
      </c>
      <c r="K927" s="8">
        <f t="shared" si="174"/>
        <v>0</v>
      </c>
      <c r="L927" s="8">
        <f t="shared" si="174"/>
        <v>6.7999999999999972</v>
      </c>
      <c r="M927" s="8">
        <f t="shared" si="164"/>
        <v>18.200000000000003</v>
      </c>
      <c r="N927" s="8">
        <f t="shared" si="174"/>
        <v>13.200000000000003</v>
      </c>
      <c r="O927" s="8">
        <f t="shared" si="174"/>
        <v>8.2000000000000028</v>
      </c>
      <c r="P927" s="8">
        <f t="shared" si="174"/>
        <v>3.2000000000000028</v>
      </c>
      <c r="Q927" s="8">
        <f t="shared" si="174"/>
        <v>0</v>
      </c>
      <c r="R927" s="8">
        <f t="shared" si="174"/>
        <v>0</v>
      </c>
      <c r="S927" s="21">
        <f t="shared" si="166"/>
        <v>43</v>
      </c>
      <c r="T927" s="19">
        <f>VLOOKUP($B927,Gas!$B$3:$E$2506,2)</f>
        <v>3.0649999999999999</v>
      </c>
      <c r="U927" s="20">
        <f t="shared" si="167"/>
        <v>14.094616639477978</v>
      </c>
      <c r="V927" s="5">
        <f>VLOOKUP($B927,Gas!$B$3:$E$2506,4)</f>
        <v>0.62039773362908546</v>
      </c>
    </row>
    <row r="928" spans="1:22" x14ac:dyDescent="0.2">
      <c r="A928" s="9">
        <f t="shared" si="170"/>
        <v>43</v>
      </c>
      <c r="B928" s="1">
        <v>37103</v>
      </c>
      <c r="C928" s="2">
        <v>61.71</v>
      </c>
      <c r="D928" s="4">
        <f t="shared" si="172"/>
        <v>0.35660549708291078</v>
      </c>
      <c r="E928" s="100">
        <f t="shared" si="173"/>
        <v>3.9214826437616983</v>
      </c>
      <c r="F928" s="2"/>
      <c r="G928" s="8">
        <f t="shared" si="174"/>
        <v>0</v>
      </c>
      <c r="H928" s="8">
        <f t="shared" si="174"/>
        <v>0</v>
      </c>
      <c r="I928" s="8">
        <f t="shared" si="174"/>
        <v>0</v>
      </c>
      <c r="J928" s="8">
        <f t="shared" si="174"/>
        <v>0</v>
      </c>
      <c r="K928" s="8">
        <f t="shared" si="174"/>
        <v>0</v>
      </c>
      <c r="L928" s="8">
        <f t="shared" si="174"/>
        <v>0</v>
      </c>
      <c r="M928" s="8">
        <f t="shared" si="164"/>
        <v>36.71</v>
      </c>
      <c r="N928" s="8">
        <f t="shared" si="174"/>
        <v>31.71</v>
      </c>
      <c r="O928" s="8">
        <f t="shared" si="174"/>
        <v>26.71</v>
      </c>
      <c r="P928" s="8">
        <f t="shared" si="174"/>
        <v>21.71</v>
      </c>
      <c r="Q928" s="8">
        <f t="shared" si="174"/>
        <v>11.71</v>
      </c>
      <c r="R928" s="8">
        <f t="shared" si="174"/>
        <v>0</v>
      </c>
      <c r="S928" s="21">
        <f t="shared" si="166"/>
        <v>43</v>
      </c>
      <c r="T928" s="19">
        <f>VLOOKUP($B928,Gas!$B$3:$E$2506,2)</f>
        <v>3.27</v>
      </c>
      <c r="U928" s="20">
        <f t="shared" si="167"/>
        <v>18.871559633027523</v>
      </c>
      <c r="V928" s="5">
        <f>VLOOKUP($B928,Gas!$B$3:$E$2506,4)</f>
        <v>0.69786095222767675</v>
      </c>
    </row>
    <row r="929" spans="1:22" x14ac:dyDescent="0.2">
      <c r="A929" s="9">
        <f t="shared" si="170"/>
        <v>44</v>
      </c>
      <c r="B929" s="1">
        <v>37104</v>
      </c>
      <c r="C929" s="2">
        <v>68.680000000000007</v>
      </c>
      <c r="D929" s="4">
        <f t="shared" si="172"/>
        <v>0.10701204369629942</v>
      </c>
      <c r="E929" s="100">
        <f t="shared" si="173"/>
        <v>3.9343128354768746</v>
      </c>
      <c r="F929" s="2"/>
      <c r="G929" s="8">
        <f t="shared" si="174"/>
        <v>0</v>
      </c>
      <c r="H929" s="8">
        <f t="shared" si="174"/>
        <v>0</v>
      </c>
      <c r="I929" s="8">
        <f t="shared" si="174"/>
        <v>0</v>
      </c>
      <c r="J929" s="8">
        <f t="shared" si="174"/>
        <v>0</v>
      </c>
      <c r="K929" s="8">
        <f t="shared" si="174"/>
        <v>0</v>
      </c>
      <c r="L929" s="8">
        <f t="shared" si="174"/>
        <v>0</v>
      </c>
      <c r="M929" s="8">
        <f t="shared" si="164"/>
        <v>43.680000000000007</v>
      </c>
      <c r="N929" s="8">
        <f t="shared" si="174"/>
        <v>38.680000000000007</v>
      </c>
      <c r="O929" s="8">
        <f t="shared" si="174"/>
        <v>33.680000000000007</v>
      </c>
      <c r="P929" s="8">
        <f t="shared" si="174"/>
        <v>28.680000000000007</v>
      </c>
      <c r="Q929" s="8">
        <f t="shared" si="174"/>
        <v>18.680000000000007</v>
      </c>
      <c r="R929" s="8">
        <f t="shared" si="174"/>
        <v>0</v>
      </c>
      <c r="S929" s="21">
        <f t="shared" si="166"/>
        <v>44</v>
      </c>
      <c r="T929" s="19">
        <f>VLOOKUP($B929,Gas!$B$3:$E$2506,2)</f>
        <v>3.32</v>
      </c>
      <c r="U929" s="20">
        <f t="shared" si="167"/>
        <v>20.68674698795181</v>
      </c>
      <c r="V929" s="5">
        <f>VLOOKUP($B929,Gas!$B$3:$E$2506,4)</f>
        <v>0.69479428329565529</v>
      </c>
    </row>
    <row r="930" spans="1:22" x14ac:dyDescent="0.2">
      <c r="A930" s="9">
        <f t="shared" si="170"/>
        <v>44</v>
      </c>
      <c r="B930" s="1">
        <v>37106</v>
      </c>
      <c r="C930" s="2">
        <v>46.28</v>
      </c>
      <c r="D930" s="4">
        <f t="shared" si="172"/>
        <v>-0.39474813370379902</v>
      </c>
      <c r="E930" s="100">
        <f t="shared" si="173"/>
        <v>4.4977479596120702</v>
      </c>
      <c r="F930" s="2"/>
      <c r="G930" s="8">
        <f t="shared" si="174"/>
        <v>0</v>
      </c>
      <c r="H930" s="8">
        <f t="shared" si="174"/>
        <v>0</v>
      </c>
      <c r="I930" s="8">
        <f t="shared" si="174"/>
        <v>0</v>
      </c>
      <c r="J930" s="8">
        <f t="shared" si="174"/>
        <v>0</v>
      </c>
      <c r="K930" s="8">
        <f t="shared" si="174"/>
        <v>0</v>
      </c>
      <c r="L930" s="8">
        <f t="shared" si="174"/>
        <v>3.7199999999999989</v>
      </c>
      <c r="M930" s="8">
        <f t="shared" si="164"/>
        <v>21.28</v>
      </c>
      <c r="N930" s="8">
        <f t="shared" si="174"/>
        <v>16.28</v>
      </c>
      <c r="O930" s="8">
        <f t="shared" si="174"/>
        <v>11.280000000000001</v>
      </c>
      <c r="P930" s="8">
        <f t="shared" si="174"/>
        <v>6.2800000000000011</v>
      </c>
      <c r="Q930" s="8">
        <f t="shared" si="174"/>
        <v>0</v>
      </c>
      <c r="R930" s="8">
        <f t="shared" si="174"/>
        <v>0</v>
      </c>
      <c r="S930" s="21">
        <f t="shared" si="166"/>
        <v>44</v>
      </c>
      <c r="T930" s="19">
        <f>VLOOKUP($B930,Gas!$B$3:$E$2506,2)</f>
        <v>3.15</v>
      </c>
      <c r="U930" s="20">
        <f t="shared" si="167"/>
        <v>14.692063492063493</v>
      </c>
      <c r="V930" s="5">
        <f>VLOOKUP($B930,Gas!$B$3:$E$2506,4)</f>
        <v>0.75882067090094141</v>
      </c>
    </row>
    <row r="931" spans="1:22" x14ac:dyDescent="0.2">
      <c r="A931" s="9">
        <f t="shared" si="170"/>
        <v>44</v>
      </c>
      <c r="B931" s="1">
        <v>37109</v>
      </c>
      <c r="C931" s="2">
        <v>52.99</v>
      </c>
      <c r="D931" s="4">
        <f t="shared" si="172"/>
        <v>0.13539331417919498</v>
      </c>
      <c r="E931" s="100">
        <f t="shared" si="173"/>
        <v>4.5232750355284272</v>
      </c>
      <c r="F931" s="2"/>
      <c r="G931" s="8">
        <f t="shared" si="174"/>
        <v>0</v>
      </c>
      <c r="H931" s="8">
        <f t="shared" si="174"/>
        <v>0</v>
      </c>
      <c r="I931" s="8">
        <f t="shared" si="174"/>
        <v>0</v>
      </c>
      <c r="J931" s="8">
        <f t="shared" si="174"/>
        <v>0</v>
      </c>
      <c r="K931" s="8">
        <f t="shared" si="174"/>
        <v>0</v>
      </c>
      <c r="L931" s="8">
        <f t="shared" si="174"/>
        <v>0</v>
      </c>
      <c r="M931" s="8">
        <f t="shared" si="164"/>
        <v>27.990000000000002</v>
      </c>
      <c r="N931" s="8">
        <f t="shared" si="174"/>
        <v>22.990000000000002</v>
      </c>
      <c r="O931" s="8">
        <f t="shared" si="174"/>
        <v>17.990000000000002</v>
      </c>
      <c r="P931" s="8">
        <f t="shared" si="174"/>
        <v>12.990000000000002</v>
      </c>
      <c r="Q931" s="8">
        <f t="shared" si="174"/>
        <v>2.990000000000002</v>
      </c>
      <c r="R931" s="8">
        <f t="shared" si="174"/>
        <v>0</v>
      </c>
      <c r="S931" s="21">
        <f t="shared" si="166"/>
        <v>44</v>
      </c>
      <c r="T931" s="19">
        <f>VLOOKUP($B931,Gas!$B$3:$E$2506,2)</f>
        <v>3.0550000000000002</v>
      </c>
      <c r="U931" s="20">
        <f t="shared" si="167"/>
        <v>17.345335515548282</v>
      </c>
      <c r="V931" s="5">
        <f>VLOOKUP($B931,Gas!$B$3:$E$2506,4)</f>
        <v>0.65020037115713525</v>
      </c>
    </row>
    <row r="932" spans="1:22" x14ac:dyDescent="0.2">
      <c r="A932" s="9">
        <f t="shared" si="170"/>
        <v>44</v>
      </c>
      <c r="B932" s="1">
        <v>37110</v>
      </c>
      <c r="C932" s="2">
        <v>86.17</v>
      </c>
      <c r="D932" s="4">
        <f t="shared" si="172"/>
        <v>0.4862188727470047</v>
      </c>
      <c r="E932" s="100">
        <f t="shared" si="173"/>
        <v>5.0137383247846001</v>
      </c>
      <c r="F932" s="2"/>
      <c r="G932" s="8">
        <f t="shared" si="174"/>
        <v>0</v>
      </c>
      <c r="H932" s="8">
        <f t="shared" si="174"/>
        <v>0</v>
      </c>
      <c r="I932" s="8">
        <f t="shared" si="174"/>
        <v>0</v>
      </c>
      <c r="J932" s="8">
        <f t="shared" si="174"/>
        <v>0</v>
      </c>
      <c r="K932" s="8">
        <f t="shared" si="174"/>
        <v>0</v>
      </c>
      <c r="L932" s="8">
        <f t="shared" si="174"/>
        <v>0</v>
      </c>
      <c r="M932" s="8">
        <f t="shared" si="164"/>
        <v>61.17</v>
      </c>
      <c r="N932" s="8">
        <f t="shared" si="174"/>
        <v>56.17</v>
      </c>
      <c r="O932" s="8">
        <f t="shared" si="174"/>
        <v>51.17</v>
      </c>
      <c r="P932" s="8">
        <f t="shared" si="174"/>
        <v>46.17</v>
      </c>
      <c r="Q932" s="8">
        <f t="shared" si="174"/>
        <v>36.17</v>
      </c>
      <c r="R932" s="8">
        <f t="shared" si="174"/>
        <v>0</v>
      </c>
      <c r="S932" s="21">
        <f t="shared" si="166"/>
        <v>44</v>
      </c>
      <c r="T932" s="19">
        <f>VLOOKUP($B932,Gas!$B$3:$E$2506,2)</f>
        <v>3.0550000000000002</v>
      </c>
      <c r="U932" s="20">
        <f t="shared" si="167"/>
        <v>28.20621931260229</v>
      </c>
      <c r="V932" s="5">
        <f>VLOOKUP($B932,Gas!$B$3:$E$2506,4)</f>
        <v>0.5278163153511668</v>
      </c>
    </row>
    <row r="933" spans="1:22" x14ac:dyDescent="0.2">
      <c r="A933" s="9">
        <f t="shared" si="170"/>
        <v>44</v>
      </c>
      <c r="B933" s="1">
        <v>37111</v>
      </c>
      <c r="C933" s="2">
        <v>153.94</v>
      </c>
      <c r="D933" s="4">
        <f t="shared" si="172"/>
        <v>0.58024082685449585</v>
      </c>
      <c r="E933" s="100">
        <f t="shared" si="173"/>
        <v>5.669753895067835</v>
      </c>
      <c r="F933" s="2"/>
      <c r="G933" s="8">
        <f t="shared" si="174"/>
        <v>0</v>
      </c>
      <c r="H933" s="8">
        <f t="shared" si="174"/>
        <v>0</v>
      </c>
      <c r="I933" s="8">
        <f t="shared" si="174"/>
        <v>0</v>
      </c>
      <c r="J933" s="8">
        <f t="shared" si="174"/>
        <v>0</v>
      </c>
      <c r="K933" s="8">
        <f t="shared" si="174"/>
        <v>0</v>
      </c>
      <c r="L933" s="8">
        <f t="shared" si="174"/>
        <v>0</v>
      </c>
      <c r="M933" s="8">
        <f t="shared" si="164"/>
        <v>128.94</v>
      </c>
      <c r="N933" s="8">
        <f t="shared" si="174"/>
        <v>123.94</v>
      </c>
      <c r="O933" s="8">
        <f t="shared" si="174"/>
        <v>118.94</v>
      </c>
      <c r="P933" s="8">
        <f t="shared" si="174"/>
        <v>113.94</v>
      </c>
      <c r="Q933" s="8">
        <f t="shared" si="174"/>
        <v>103.94</v>
      </c>
      <c r="R933" s="8">
        <f t="shared" si="174"/>
        <v>53.939989999999995</v>
      </c>
      <c r="S933" s="21">
        <f t="shared" si="166"/>
        <v>44</v>
      </c>
      <c r="T933" s="19">
        <f>VLOOKUP($B933,Gas!$B$3:$E$2506,2)</f>
        <v>3.1349999999999998</v>
      </c>
      <c r="U933" s="20">
        <f t="shared" si="167"/>
        <v>49.103668261563001</v>
      </c>
      <c r="V933" s="5">
        <f>VLOOKUP($B933,Gas!$B$3:$E$2506,4)</f>
        <v>0.55105769848547215</v>
      </c>
    </row>
    <row r="934" spans="1:22" x14ac:dyDescent="0.2">
      <c r="A934" s="9">
        <f t="shared" si="170"/>
        <v>44</v>
      </c>
      <c r="B934" s="1">
        <v>37112</v>
      </c>
      <c r="C934" s="2">
        <v>102.4</v>
      </c>
      <c r="D934" s="4">
        <f t="shared" si="172"/>
        <v>-0.40767620350076395</v>
      </c>
      <c r="E934" s="100">
        <f t="shared" si="173"/>
        <v>6.0706441746077484</v>
      </c>
      <c r="F934" s="2"/>
      <c r="G934" s="8">
        <f t="shared" si="174"/>
        <v>0</v>
      </c>
      <c r="H934" s="8">
        <f t="shared" si="174"/>
        <v>0</v>
      </c>
      <c r="I934" s="8">
        <f t="shared" si="174"/>
        <v>0</v>
      </c>
      <c r="J934" s="8">
        <f t="shared" si="174"/>
        <v>0</v>
      </c>
      <c r="K934" s="8">
        <f t="shared" si="174"/>
        <v>0</v>
      </c>
      <c r="L934" s="8">
        <f t="shared" si="174"/>
        <v>0</v>
      </c>
      <c r="M934" s="8">
        <f t="shared" si="164"/>
        <v>77.400000000000006</v>
      </c>
      <c r="N934" s="8">
        <f t="shared" si="174"/>
        <v>72.400000000000006</v>
      </c>
      <c r="O934" s="8">
        <f t="shared" si="174"/>
        <v>67.400000000000006</v>
      </c>
      <c r="P934" s="8">
        <f t="shared" si="174"/>
        <v>62.400000000000006</v>
      </c>
      <c r="Q934" s="8">
        <f t="shared" si="174"/>
        <v>52.400000000000006</v>
      </c>
      <c r="R934" s="8">
        <f t="shared" si="174"/>
        <v>2.3999900000000025</v>
      </c>
      <c r="S934" s="21">
        <f t="shared" si="166"/>
        <v>44</v>
      </c>
      <c r="T934" s="19">
        <f>VLOOKUP($B934,Gas!$B$3:$E$2506,2)</f>
        <v>3.09</v>
      </c>
      <c r="U934" s="20">
        <f t="shared" si="167"/>
        <v>33.139158576051784</v>
      </c>
      <c r="V934" s="5">
        <f>VLOOKUP($B934,Gas!$B$3:$E$2506,4)</f>
        <v>0.5603057890883415</v>
      </c>
    </row>
    <row r="935" spans="1:22" x14ac:dyDescent="0.2">
      <c r="A935" s="9">
        <f t="shared" si="170"/>
        <v>44</v>
      </c>
      <c r="B935" s="1">
        <v>37113</v>
      </c>
      <c r="C935" s="2">
        <v>44.92</v>
      </c>
      <c r="D935" s="4">
        <f t="shared" si="172"/>
        <v>-0.82400358273516505</v>
      </c>
      <c r="E935" s="100">
        <f t="shared" si="173"/>
        <v>7.2290225361813398</v>
      </c>
      <c r="F935" s="2"/>
      <c r="G935" s="8">
        <f t="shared" si="174"/>
        <v>0</v>
      </c>
      <c r="H935" s="8">
        <f t="shared" si="174"/>
        <v>0</v>
      </c>
      <c r="I935" s="8">
        <f t="shared" si="174"/>
        <v>0</v>
      </c>
      <c r="J935" s="8">
        <f t="shared" si="174"/>
        <v>0</v>
      </c>
      <c r="K935" s="8">
        <f t="shared" si="174"/>
        <v>0</v>
      </c>
      <c r="L935" s="8">
        <f t="shared" si="174"/>
        <v>5.0799999999999983</v>
      </c>
      <c r="M935" s="8">
        <f t="shared" si="164"/>
        <v>19.920000000000002</v>
      </c>
      <c r="N935" s="8">
        <f t="shared" si="174"/>
        <v>14.920000000000002</v>
      </c>
      <c r="O935" s="8">
        <f t="shared" si="174"/>
        <v>9.9200000000000017</v>
      </c>
      <c r="P935" s="8">
        <f t="shared" si="174"/>
        <v>4.9200000000000017</v>
      </c>
      <c r="Q935" s="8">
        <f t="shared" si="174"/>
        <v>0</v>
      </c>
      <c r="R935" s="8">
        <f t="shared" si="174"/>
        <v>0</v>
      </c>
      <c r="S935" s="21">
        <f t="shared" si="166"/>
        <v>44</v>
      </c>
      <c r="T935" s="19">
        <f>VLOOKUP($B935,Gas!$B$3:$E$2506,2)</f>
        <v>3.09</v>
      </c>
      <c r="U935" s="20">
        <f t="shared" si="167"/>
        <v>14.537216828478966</v>
      </c>
      <c r="V935" s="5">
        <f>VLOOKUP($B935,Gas!$B$3:$E$2506,4)</f>
        <v>0.36223949040060321</v>
      </c>
    </row>
    <row r="936" spans="1:22" x14ac:dyDescent="0.2">
      <c r="A936" s="9">
        <f t="shared" si="170"/>
        <v>44</v>
      </c>
      <c r="B936" s="1">
        <v>37116</v>
      </c>
      <c r="C936" s="2">
        <v>35.36</v>
      </c>
      <c r="D936" s="4">
        <f t="shared" si="172"/>
        <v>-0.23930189210079977</v>
      </c>
      <c r="E936" s="100">
        <f t="shared" si="173"/>
        <v>7.2919542334624303</v>
      </c>
      <c r="F936" s="2"/>
      <c r="G936" s="8">
        <f t="shared" si="174"/>
        <v>0</v>
      </c>
      <c r="H936" s="8">
        <f t="shared" si="174"/>
        <v>0</v>
      </c>
      <c r="I936" s="8">
        <f t="shared" si="174"/>
        <v>0</v>
      </c>
      <c r="J936" s="8">
        <f t="shared" si="174"/>
        <v>0</v>
      </c>
      <c r="K936" s="8">
        <f t="shared" si="174"/>
        <v>4.6400000000000006</v>
      </c>
      <c r="L936" s="8">
        <f t="shared" si="174"/>
        <v>14.64</v>
      </c>
      <c r="M936" s="8">
        <f t="shared" si="164"/>
        <v>10.36</v>
      </c>
      <c r="N936" s="8">
        <f t="shared" si="174"/>
        <v>5.3599999999999994</v>
      </c>
      <c r="O936" s="8">
        <f t="shared" si="174"/>
        <v>0.35999999999999943</v>
      </c>
      <c r="P936" s="8">
        <f t="shared" si="174"/>
        <v>0</v>
      </c>
      <c r="Q936" s="8">
        <f t="shared" si="174"/>
        <v>0</v>
      </c>
      <c r="R936" s="8">
        <f t="shared" si="174"/>
        <v>0</v>
      </c>
      <c r="S936" s="21">
        <f t="shared" si="166"/>
        <v>44</v>
      </c>
      <c r="T936" s="19">
        <f>VLOOKUP($B936,Gas!$B$3:$E$2506,2)</f>
        <v>2.98</v>
      </c>
      <c r="U936" s="20">
        <f t="shared" si="167"/>
        <v>11.865771812080537</v>
      </c>
      <c r="V936" s="5">
        <f>VLOOKUP($B936,Gas!$B$3:$E$2506,4)</f>
        <v>0.33824767791060939</v>
      </c>
    </row>
    <row r="937" spans="1:22" x14ac:dyDescent="0.2">
      <c r="A937" s="9">
        <f t="shared" si="170"/>
        <v>44</v>
      </c>
      <c r="B937" s="1">
        <v>37117</v>
      </c>
      <c r="C937" s="2">
        <v>29.07</v>
      </c>
      <c r="D937" s="4">
        <f t="shared" si="172"/>
        <v>-0.19587452319865817</v>
      </c>
      <c r="E937" s="100">
        <f t="shared" si="173"/>
        <v>7.092614555609563</v>
      </c>
      <c r="F937" s="2"/>
      <c r="G937" s="8">
        <f t="shared" si="174"/>
        <v>0</v>
      </c>
      <c r="H937" s="8">
        <f t="shared" si="174"/>
        <v>0</v>
      </c>
      <c r="I937" s="8">
        <f t="shared" si="174"/>
        <v>0.92999999999999972</v>
      </c>
      <c r="J937" s="8">
        <f t="shared" si="174"/>
        <v>5.93</v>
      </c>
      <c r="K937" s="8">
        <f t="shared" si="174"/>
        <v>10.93</v>
      </c>
      <c r="L937" s="8">
        <f t="shared" si="174"/>
        <v>20.93</v>
      </c>
      <c r="M937" s="8">
        <f t="shared" si="164"/>
        <v>4.07</v>
      </c>
      <c r="N937" s="8">
        <f t="shared" si="174"/>
        <v>0</v>
      </c>
      <c r="O937" s="8">
        <f t="shared" si="174"/>
        <v>0</v>
      </c>
      <c r="P937" s="8">
        <f t="shared" si="174"/>
        <v>0</v>
      </c>
      <c r="Q937" s="8">
        <f t="shared" si="174"/>
        <v>0</v>
      </c>
      <c r="R937" s="8">
        <f t="shared" si="174"/>
        <v>0</v>
      </c>
      <c r="S937" s="21">
        <f t="shared" si="166"/>
        <v>44</v>
      </c>
      <c r="T937" s="19">
        <f>VLOOKUP($B937,Gas!$B$3:$E$2506,2)</f>
        <v>2.9950000000000001</v>
      </c>
      <c r="U937" s="20">
        <f t="shared" si="167"/>
        <v>9.7061769616026705</v>
      </c>
      <c r="V937" s="5">
        <f>VLOOKUP($B937,Gas!$B$3:$E$2506,4)</f>
        <v>0.29713573413952887</v>
      </c>
    </row>
    <row r="938" spans="1:22" x14ac:dyDescent="0.2">
      <c r="A938" s="9">
        <f t="shared" si="170"/>
        <v>44</v>
      </c>
      <c r="B938" s="1">
        <v>37118</v>
      </c>
      <c r="C938" s="2">
        <v>30.46</v>
      </c>
      <c r="D938" s="4">
        <f t="shared" si="172"/>
        <v>4.6707632896231137E-2</v>
      </c>
      <c r="E938" s="100">
        <f t="shared" si="173"/>
        <v>6.7738155498567885</v>
      </c>
      <c r="F938" s="2"/>
      <c r="G938" s="8">
        <f t="shared" si="174"/>
        <v>0</v>
      </c>
      <c r="H938" s="8">
        <f t="shared" si="174"/>
        <v>0</v>
      </c>
      <c r="I938" s="8">
        <f t="shared" si="174"/>
        <v>0</v>
      </c>
      <c r="J938" s="8">
        <f t="shared" si="174"/>
        <v>4.5399999999999991</v>
      </c>
      <c r="K938" s="8">
        <f t="shared" si="174"/>
        <v>9.5399999999999991</v>
      </c>
      <c r="L938" s="8">
        <f t="shared" si="174"/>
        <v>19.54</v>
      </c>
      <c r="M938" s="8">
        <f t="shared" si="164"/>
        <v>5.4600000000000009</v>
      </c>
      <c r="N938" s="8">
        <f t="shared" si="174"/>
        <v>0.46000000000000085</v>
      </c>
      <c r="O938" s="8">
        <f t="shared" si="174"/>
        <v>0</v>
      </c>
      <c r="P938" s="8">
        <f t="shared" si="174"/>
        <v>0</v>
      </c>
      <c r="Q938" s="8">
        <f t="shared" si="174"/>
        <v>0</v>
      </c>
      <c r="R938" s="8">
        <f t="shared" si="174"/>
        <v>0</v>
      </c>
      <c r="S938" s="21">
        <f t="shared" si="166"/>
        <v>44</v>
      </c>
      <c r="T938" s="19">
        <f>VLOOKUP($B938,Gas!$B$3:$E$2506,2)</f>
        <v>3.03</v>
      </c>
      <c r="U938" s="20">
        <f t="shared" si="167"/>
        <v>10.052805280528053</v>
      </c>
      <c r="V938" s="5">
        <f>VLOOKUP($B938,Gas!$B$3:$E$2506,4)</f>
        <v>0.30836003830764813</v>
      </c>
    </row>
    <row r="939" spans="1:22" x14ac:dyDescent="0.2">
      <c r="A939" s="9">
        <f t="shared" si="170"/>
        <v>44</v>
      </c>
      <c r="B939" s="1">
        <v>37119</v>
      </c>
      <c r="C939" s="2">
        <v>29.75</v>
      </c>
      <c r="D939" s="4">
        <f t="shared" si="172"/>
        <v>-2.3585215475376963E-2</v>
      </c>
      <c r="E939" s="100">
        <f t="shared" si="173"/>
        <v>6.7098657393969594</v>
      </c>
      <c r="F939" s="2"/>
      <c r="G939" s="8">
        <f t="shared" si="174"/>
        <v>0</v>
      </c>
      <c r="H939" s="8">
        <f t="shared" si="174"/>
        <v>0</v>
      </c>
      <c r="I939" s="8">
        <f t="shared" si="174"/>
        <v>0.25</v>
      </c>
      <c r="J939" s="8">
        <f t="shared" si="174"/>
        <v>5.25</v>
      </c>
      <c r="K939" s="8">
        <f t="shared" si="174"/>
        <v>10.25</v>
      </c>
      <c r="L939" s="8">
        <f t="shared" si="174"/>
        <v>20.25</v>
      </c>
      <c r="M939" s="8">
        <f t="shared" si="164"/>
        <v>4.75</v>
      </c>
      <c r="N939" s="8">
        <f t="shared" si="174"/>
        <v>0</v>
      </c>
      <c r="O939" s="8">
        <f t="shared" si="174"/>
        <v>0</v>
      </c>
      <c r="P939" s="8">
        <f t="shared" si="174"/>
        <v>0</v>
      </c>
      <c r="Q939" s="8">
        <f t="shared" si="174"/>
        <v>0</v>
      </c>
      <c r="R939" s="8">
        <f t="shared" si="174"/>
        <v>0</v>
      </c>
      <c r="S939" s="21">
        <f t="shared" si="166"/>
        <v>44</v>
      </c>
      <c r="T939" s="19">
        <f>VLOOKUP($B939,Gas!$B$3:$E$2506,2)</f>
        <v>3.145</v>
      </c>
      <c r="U939" s="20">
        <f t="shared" si="167"/>
        <v>9.4594594594594597</v>
      </c>
      <c r="V939" s="5">
        <f>VLOOKUP($B939,Gas!$B$3:$E$2506,4)</f>
        <v>0.38499110575035811</v>
      </c>
    </row>
    <row r="940" spans="1:22" x14ac:dyDescent="0.2">
      <c r="A940" s="9">
        <f t="shared" si="170"/>
        <v>44</v>
      </c>
      <c r="B940" s="1">
        <v>37120</v>
      </c>
      <c r="C940" s="2">
        <v>25.79</v>
      </c>
      <c r="D940" s="4">
        <f t="shared" si="172"/>
        <v>-0.14284231209838538</v>
      </c>
      <c r="E940" s="100">
        <f t="shared" si="173"/>
        <v>6.5003958377838416</v>
      </c>
      <c r="F940" s="2"/>
      <c r="G940" s="8">
        <f t="shared" si="174"/>
        <v>0</v>
      </c>
      <c r="H940" s="8">
        <f t="shared" si="174"/>
        <v>0</v>
      </c>
      <c r="I940" s="8">
        <f t="shared" si="174"/>
        <v>4.2100000000000009</v>
      </c>
      <c r="J940" s="8">
        <f t="shared" si="174"/>
        <v>9.2100000000000009</v>
      </c>
      <c r="K940" s="8">
        <f t="shared" si="174"/>
        <v>14.21</v>
      </c>
      <c r="L940" s="8">
        <f t="shared" si="174"/>
        <v>24.21</v>
      </c>
      <c r="M940" s="8">
        <f t="shared" si="164"/>
        <v>0.78999999999999915</v>
      </c>
      <c r="N940" s="8">
        <f t="shared" si="174"/>
        <v>0</v>
      </c>
      <c r="O940" s="8">
        <f t="shared" si="174"/>
        <v>0</v>
      </c>
      <c r="P940" s="8">
        <f t="shared" si="174"/>
        <v>0</v>
      </c>
      <c r="Q940" s="8">
        <f t="shared" si="174"/>
        <v>0</v>
      </c>
      <c r="R940" s="8">
        <f t="shared" si="174"/>
        <v>0</v>
      </c>
      <c r="S940" s="21">
        <f t="shared" si="166"/>
        <v>44</v>
      </c>
      <c r="T940" s="19">
        <f>VLOOKUP($B940,Gas!$B$3:$E$2506,2)</f>
        <v>3.44</v>
      </c>
      <c r="U940" s="20">
        <f t="shared" si="167"/>
        <v>7.4970930232558137</v>
      </c>
      <c r="V940" s="5">
        <f>VLOOKUP($B940,Gas!$B$3:$E$2506,4)</f>
        <v>0.6484661459316976</v>
      </c>
    </row>
    <row r="941" spans="1:22" x14ac:dyDescent="0.2">
      <c r="A941" s="9">
        <f t="shared" si="170"/>
        <v>44</v>
      </c>
      <c r="B941" s="1">
        <v>37123</v>
      </c>
      <c r="C941" s="2">
        <v>30.64</v>
      </c>
      <c r="D941" s="4">
        <f t="shared" si="172"/>
        <v>0.17231952497913711</v>
      </c>
      <c r="E941" s="100">
        <f t="shared" si="173"/>
        <v>6.5335244316101706</v>
      </c>
      <c r="F941" s="2"/>
      <c r="G941" s="8">
        <f t="shared" si="174"/>
        <v>0</v>
      </c>
      <c r="H941" s="8">
        <f t="shared" si="174"/>
        <v>0</v>
      </c>
      <c r="I941" s="8">
        <f t="shared" si="174"/>
        <v>0</v>
      </c>
      <c r="J941" s="8">
        <f t="shared" si="174"/>
        <v>4.3599999999999994</v>
      </c>
      <c r="K941" s="8">
        <f t="shared" si="174"/>
        <v>9.36</v>
      </c>
      <c r="L941" s="8">
        <f t="shared" si="174"/>
        <v>19.36</v>
      </c>
      <c r="M941" s="8">
        <f t="shared" si="164"/>
        <v>5.6400000000000006</v>
      </c>
      <c r="N941" s="8">
        <f t="shared" si="174"/>
        <v>0.64000000000000057</v>
      </c>
      <c r="O941" s="8">
        <f t="shared" si="174"/>
        <v>0</v>
      </c>
      <c r="P941" s="8">
        <f t="shared" si="174"/>
        <v>0</v>
      </c>
      <c r="Q941" s="8">
        <f t="shared" si="174"/>
        <v>0</v>
      </c>
      <c r="R941" s="8">
        <f t="shared" si="174"/>
        <v>0</v>
      </c>
      <c r="S941" s="21">
        <f t="shared" si="166"/>
        <v>44</v>
      </c>
      <c r="T941" s="19">
        <f>VLOOKUP($B941,Gas!$B$3:$E$2506,2)</f>
        <v>3.23</v>
      </c>
      <c r="U941" s="20">
        <f t="shared" si="167"/>
        <v>9.4860681114551078</v>
      </c>
      <c r="V941" s="5">
        <f>VLOOKUP($B941,Gas!$B$3:$E$2506,4)</f>
        <v>0.77137069835603744</v>
      </c>
    </row>
    <row r="942" spans="1:22" x14ac:dyDescent="0.2">
      <c r="A942" s="9">
        <f t="shared" si="170"/>
        <v>44</v>
      </c>
      <c r="B942" s="1">
        <v>37124</v>
      </c>
      <c r="C942" s="2">
        <v>29.09</v>
      </c>
      <c r="D942" s="4">
        <f t="shared" si="172"/>
        <v>-5.1911872365280304E-2</v>
      </c>
      <c r="E942" s="100">
        <f t="shared" si="173"/>
        <v>5.8097145813364257</v>
      </c>
      <c r="F942" s="2"/>
      <c r="G942" s="8">
        <f t="shared" si="174"/>
        <v>0</v>
      </c>
      <c r="H942" s="8">
        <f t="shared" si="174"/>
        <v>0</v>
      </c>
      <c r="I942" s="8">
        <f t="shared" si="174"/>
        <v>0.91000000000000014</v>
      </c>
      <c r="J942" s="8">
        <f t="shared" si="174"/>
        <v>5.91</v>
      </c>
      <c r="K942" s="8">
        <f t="shared" si="174"/>
        <v>10.91</v>
      </c>
      <c r="L942" s="8">
        <f t="shared" si="174"/>
        <v>20.91</v>
      </c>
      <c r="M942" s="8">
        <f t="shared" si="164"/>
        <v>4.09</v>
      </c>
      <c r="N942" s="8">
        <f t="shared" si="174"/>
        <v>0</v>
      </c>
      <c r="O942" s="8">
        <f t="shared" si="174"/>
        <v>0</v>
      </c>
      <c r="P942" s="8">
        <f t="shared" si="174"/>
        <v>0</v>
      </c>
      <c r="Q942" s="8">
        <f t="shared" si="174"/>
        <v>0</v>
      </c>
      <c r="R942" s="8">
        <f t="shared" si="174"/>
        <v>0</v>
      </c>
      <c r="S942" s="21">
        <f t="shared" si="166"/>
        <v>44</v>
      </c>
      <c r="T942" s="19">
        <f>VLOOKUP($B942,Gas!$B$3:$E$2506,2)</f>
        <v>3.16</v>
      </c>
      <c r="U942" s="20">
        <f t="shared" si="167"/>
        <v>9.2056962025316444</v>
      </c>
      <c r="V942" s="5">
        <f>VLOOKUP($B942,Gas!$B$3:$E$2506,4)</f>
        <v>0.74512327815560242</v>
      </c>
    </row>
    <row r="943" spans="1:22" x14ac:dyDescent="0.2">
      <c r="A943" s="9">
        <f t="shared" si="170"/>
        <v>44</v>
      </c>
      <c r="B943" s="1">
        <v>37125</v>
      </c>
      <c r="C943" s="2">
        <v>34.65</v>
      </c>
      <c r="D943" s="4">
        <f t="shared" si="172"/>
        <v>0.17490325312880201</v>
      </c>
      <c r="E943" s="100">
        <f t="shared" si="173"/>
        <v>4.7274277403656217</v>
      </c>
      <c r="F943" s="2"/>
      <c r="G943" s="8">
        <f t="shared" si="174"/>
        <v>0</v>
      </c>
      <c r="H943" s="8">
        <f t="shared" si="174"/>
        <v>0</v>
      </c>
      <c r="I943" s="8">
        <f t="shared" si="174"/>
        <v>0</v>
      </c>
      <c r="J943" s="8">
        <f t="shared" si="174"/>
        <v>0.35000000000000142</v>
      </c>
      <c r="K943" s="8">
        <f t="shared" si="174"/>
        <v>5.3500000000000014</v>
      </c>
      <c r="L943" s="8">
        <f t="shared" si="174"/>
        <v>15.350000000000001</v>
      </c>
      <c r="M943" s="8">
        <f t="shared" ref="M943:M958" si="175">IF(M$1="P",MAX(0,M$2-$C943),IF(M$1="C",MAX(0,$C943-M$2)))</f>
        <v>9.6499999999999986</v>
      </c>
      <c r="N943" s="8">
        <f t="shared" si="174"/>
        <v>4.6499999999999986</v>
      </c>
      <c r="O943" s="8">
        <f t="shared" si="174"/>
        <v>0</v>
      </c>
      <c r="P943" s="8">
        <f t="shared" si="174"/>
        <v>0</v>
      </c>
      <c r="Q943" s="8">
        <f t="shared" si="174"/>
        <v>0</v>
      </c>
      <c r="R943" s="8">
        <f t="shared" si="174"/>
        <v>0</v>
      </c>
      <c r="S943" s="21">
        <f t="shared" si="166"/>
        <v>44</v>
      </c>
      <c r="T943" s="19">
        <f>VLOOKUP($B943,Gas!$B$3:$E$2506,2)</f>
        <v>3.165</v>
      </c>
      <c r="U943" s="20">
        <f t="shared" si="167"/>
        <v>10.947867298578199</v>
      </c>
      <c r="V943" s="5">
        <f>VLOOKUP($B943,Gas!$B$3:$E$2506,4)</f>
        <v>0.74467968403342033</v>
      </c>
    </row>
    <row r="944" spans="1:22" x14ac:dyDescent="0.2">
      <c r="A944" s="9">
        <f t="shared" si="170"/>
        <v>44</v>
      </c>
      <c r="B944" s="1">
        <v>37126</v>
      </c>
      <c r="C944" s="2">
        <v>36.24</v>
      </c>
      <c r="D944" s="4">
        <f t="shared" si="172"/>
        <v>4.4865755538866535E-2</v>
      </c>
      <c r="E944" s="100">
        <f t="shared" si="173"/>
        <v>4.5791018959700702</v>
      </c>
      <c r="F944" s="2"/>
      <c r="G944" s="8">
        <f t="shared" si="174"/>
        <v>0</v>
      </c>
      <c r="H944" s="8">
        <f t="shared" si="174"/>
        <v>0</v>
      </c>
      <c r="I944" s="8">
        <f t="shared" si="174"/>
        <v>0</v>
      </c>
      <c r="J944" s="8">
        <f t="shared" si="174"/>
        <v>0</v>
      </c>
      <c r="K944" s="8">
        <f t="shared" si="174"/>
        <v>3.759999999999998</v>
      </c>
      <c r="L944" s="8">
        <f t="shared" si="174"/>
        <v>13.759999999999998</v>
      </c>
      <c r="M944" s="8">
        <f t="shared" si="175"/>
        <v>11.240000000000002</v>
      </c>
      <c r="N944" s="8">
        <f t="shared" si="174"/>
        <v>6.240000000000002</v>
      </c>
      <c r="O944" s="8">
        <f t="shared" si="174"/>
        <v>1.240000000000002</v>
      </c>
      <c r="P944" s="8">
        <f t="shared" si="174"/>
        <v>0</v>
      </c>
      <c r="Q944" s="8">
        <f t="shared" si="174"/>
        <v>0</v>
      </c>
      <c r="R944" s="8">
        <f t="shared" si="174"/>
        <v>0</v>
      </c>
      <c r="S944" s="21">
        <f t="shared" si="166"/>
        <v>44</v>
      </c>
      <c r="T944" s="19">
        <f>VLOOKUP($B944,Gas!$B$3:$E$2506,2)</f>
        <v>3.19</v>
      </c>
      <c r="U944" s="20">
        <f t="shared" si="167"/>
        <v>11.360501567398121</v>
      </c>
      <c r="V944" s="5">
        <f>VLOOKUP($B944,Gas!$B$3:$E$2506,4)</f>
        <v>0.74361523113847905</v>
      </c>
    </row>
    <row r="945" spans="1:23" x14ac:dyDescent="0.2">
      <c r="A945" s="9">
        <f t="shared" si="170"/>
        <v>44</v>
      </c>
      <c r="B945" s="1">
        <v>37127</v>
      </c>
      <c r="C945" s="2">
        <v>34.090000000000003</v>
      </c>
      <c r="D945" s="4">
        <f t="shared" si="172"/>
        <v>-6.1159395024966791E-2</v>
      </c>
      <c r="E945" s="100">
        <f t="shared" si="173"/>
        <v>2.2354250650153009</v>
      </c>
      <c r="F945" s="2"/>
      <c r="G945" s="8">
        <f t="shared" si="174"/>
        <v>0</v>
      </c>
      <c r="H945" s="8">
        <f t="shared" si="174"/>
        <v>0</v>
      </c>
      <c r="I945" s="8">
        <f t="shared" si="174"/>
        <v>0</v>
      </c>
      <c r="J945" s="8">
        <f t="shared" si="174"/>
        <v>0.90999999999999659</v>
      </c>
      <c r="K945" s="8">
        <f t="shared" si="174"/>
        <v>5.9099999999999966</v>
      </c>
      <c r="L945" s="8">
        <f t="shared" si="174"/>
        <v>15.909999999999997</v>
      </c>
      <c r="M945" s="8">
        <f t="shared" si="175"/>
        <v>9.0900000000000034</v>
      </c>
      <c r="N945" s="8">
        <f t="shared" si="174"/>
        <v>4.0900000000000034</v>
      </c>
      <c r="O945" s="8">
        <f t="shared" si="174"/>
        <v>0</v>
      </c>
      <c r="P945" s="8">
        <f t="shared" si="174"/>
        <v>0</v>
      </c>
      <c r="Q945" s="8">
        <f t="shared" si="174"/>
        <v>0</v>
      </c>
      <c r="R945" s="8">
        <f t="shared" si="174"/>
        <v>0</v>
      </c>
      <c r="S945" s="21">
        <f t="shared" si="166"/>
        <v>44</v>
      </c>
      <c r="T945" s="19">
        <f>VLOOKUP($B945,Gas!$B$3:$E$2506,2)</f>
        <v>2.86</v>
      </c>
      <c r="U945" s="20">
        <f t="shared" si="167"/>
        <v>11.919580419580422</v>
      </c>
      <c r="V945" s="5">
        <f>VLOOKUP($B945,Gas!$B$3:$E$2506,4)</f>
        <v>1.0226068409797864</v>
      </c>
    </row>
    <row r="946" spans="1:23" x14ac:dyDescent="0.2">
      <c r="A946" s="9">
        <f t="shared" si="170"/>
        <v>44</v>
      </c>
      <c r="B946" s="1">
        <v>37130</v>
      </c>
      <c r="C946" s="2">
        <v>29.56</v>
      </c>
      <c r="D946" s="4">
        <f t="shared" si="172"/>
        <v>-0.14258199006981082</v>
      </c>
      <c r="E946" s="100">
        <f t="shared" si="173"/>
        <v>2.0232115639313322</v>
      </c>
      <c r="F946" s="2"/>
      <c r="G946" s="8">
        <f t="shared" si="174"/>
        <v>0</v>
      </c>
      <c r="H946" s="8">
        <f t="shared" si="174"/>
        <v>0</v>
      </c>
      <c r="I946" s="8">
        <f t="shared" si="174"/>
        <v>0.44000000000000128</v>
      </c>
      <c r="J946" s="8">
        <f t="shared" si="174"/>
        <v>5.4400000000000013</v>
      </c>
      <c r="K946" s="8">
        <f t="shared" si="174"/>
        <v>10.440000000000001</v>
      </c>
      <c r="L946" s="8">
        <f t="shared" si="174"/>
        <v>20.440000000000001</v>
      </c>
      <c r="M946" s="8">
        <f t="shared" si="175"/>
        <v>4.5599999999999987</v>
      </c>
      <c r="N946" s="8">
        <f t="shared" si="174"/>
        <v>0</v>
      </c>
      <c r="O946" s="8">
        <f t="shared" si="174"/>
        <v>0</v>
      </c>
      <c r="P946" s="8">
        <f t="shared" si="174"/>
        <v>0</v>
      </c>
      <c r="Q946" s="8">
        <f t="shared" si="174"/>
        <v>0</v>
      </c>
      <c r="R946" s="8">
        <f t="shared" si="174"/>
        <v>0</v>
      </c>
      <c r="S946" s="21">
        <f t="shared" si="166"/>
        <v>44</v>
      </c>
      <c r="T946" s="19">
        <f>VLOOKUP($B946,Gas!$B$3:$E$2506,2)</f>
        <v>2.77</v>
      </c>
      <c r="U946" s="20">
        <f t="shared" si="167"/>
        <v>10.671480144404331</v>
      </c>
      <c r="V946" s="5">
        <f>VLOOKUP($B946,Gas!$B$3:$E$2506,4)</f>
        <v>0.71954601462434276</v>
      </c>
    </row>
    <row r="947" spans="1:23" x14ac:dyDescent="0.2">
      <c r="A947" s="9">
        <f t="shared" si="170"/>
        <v>44</v>
      </c>
      <c r="B947" s="1">
        <v>37131</v>
      </c>
      <c r="C947" s="2">
        <v>29.28</v>
      </c>
      <c r="D947" s="4">
        <f t="shared" si="172"/>
        <v>-9.5174069868901832E-3</v>
      </c>
      <c r="E947" s="100">
        <f t="shared" si="173"/>
        <v>1.7661180916076349</v>
      </c>
      <c r="F947" s="2"/>
      <c r="G947" s="8">
        <f t="shared" si="174"/>
        <v>0</v>
      </c>
      <c r="H947" s="8">
        <f t="shared" si="174"/>
        <v>0</v>
      </c>
      <c r="I947" s="8">
        <f t="shared" si="174"/>
        <v>0.71999999999999886</v>
      </c>
      <c r="J947" s="8">
        <f t="shared" si="174"/>
        <v>5.7199999999999989</v>
      </c>
      <c r="K947" s="8">
        <f t="shared" si="174"/>
        <v>10.719999999999999</v>
      </c>
      <c r="L947" s="8">
        <f t="shared" si="174"/>
        <v>20.72</v>
      </c>
      <c r="M947" s="8">
        <f t="shared" si="175"/>
        <v>4.2800000000000011</v>
      </c>
      <c r="N947" s="8">
        <f t="shared" si="174"/>
        <v>0</v>
      </c>
      <c r="O947" s="8">
        <f t="shared" si="174"/>
        <v>0</v>
      </c>
      <c r="P947" s="8">
        <f t="shared" si="174"/>
        <v>0</v>
      </c>
      <c r="Q947" s="8">
        <f t="shared" si="174"/>
        <v>0</v>
      </c>
      <c r="R947" s="8">
        <f t="shared" si="174"/>
        <v>0</v>
      </c>
      <c r="S947" s="21">
        <f t="shared" si="166"/>
        <v>44</v>
      </c>
      <c r="T947" s="19">
        <f>VLOOKUP($B947,Gas!$B$3:$E$2506,2)</f>
        <v>2.59</v>
      </c>
      <c r="U947" s="20">
        <f t="shared" si="167"/>
        <v>11.305019305019306</v>
      </c>
      <c r="V947" s="5">
        <f>VLOOKUP($B947,Gas!$B$3:$E$2506,4)</f>
        <v>0.72970503259854513</v>
      </c>
    </row>
    <row r="948" spans="1:23" x14ac:dyDescent="0.2">
      <c r="A948" s="9">
        <f t="shared" si="170"/>
        <v>44</v>
      </c>
      <c r="B948" s="1">
        <v>37132</v>
      </c>
      <c r="C948" s="2">
        <v>32.43</v>
      </c>
      <c r="D948" s="4">
        <f t="shared" si="172"/>
        <v>0.10217923122611569</v>
      </c>
      <c r="E948" s="100">
        <f t="shared" si="173"/>
        <v>1.8269712182013618</v>
      </c>
      <c r="F948" s="2"/>
      <c r="G948" s="8">
        <f t="shared" si="174"/>
        <v>0</v>
      </c>
      <c r="H948" s="8">
        <f t="shared" si="174"/>
        <v>0</v>
      </c>
      <c r="I948" s="8">
        <f t="shared" si="174"/>
        <v>0</v>
      </c>
      <c r="J948" s="8">
        <f t="shared" si="174"/>
        <v>2.5700000000000003</v>
      </c>
      <c r="K948" s="8">
        <f t="shared" si="174"/>
        <v>7.57</v>
      </c>
      <c r="L948" s="8">
        <f t="shared" si="174"/>
        <v>17.57</v>
      </c>
      <c r="M948" s="8">
        <f t="shared" si="175"/>
        <v>7.43</v>
      </c>
      <c r="N948" s="8">
        <f t="shared" si="174"/>
        <v>2.4299999999999997</v>
      </c>
      <c r="O948" s="8">
        <f t="shared" si="174"/>
        <v>0</v>
      </c>
      <c r="P948" s="8">
        <f t="shared" si="174"/>
        <v>0</v>
      </c>
      <c r="Q948" s="8">
        <f t="shared" si="174"/>
        <v>0</v>
      </c>
      <c r="R948" s="8">
        <f t="shared" si="174"/>
        <v>0</v>
      </c>
      <c r="S948" s="21">
        <f t="shared" si="166"/>
        <v>44</v>
      </c>
      <c r="T948" s="19">
        <f>VLOOKUP($B948,Gas!$B$3:$E$2506,2)</f>
        <v>2.5550000000000002</v>
      </c>
      <c r="U948" s="20">
        <f t="shared" si="167"/>
        <v>12.692759295499021</v>
      </c>
      <c r="V948" s="5">
        <f>VLOOKUP($B948,Gas!$B$3:$E$2506,4)</f>
        <v>0.71753508200671445</v>
      </c>
    </row>
    <row r="949" spans="1:23" x14ac:dyDescent="0.2">
      <c r="A949" s="9">
        <f t="shared" si="170"/>
        <v>44</v>
      </c>
      <c r="B949" s="1">
        <v>37133</v>
      </c>
      <c r="C949" s="2">
        <v>36.159999999999997</v>
      </c>
      <c r="D949" s="4">
        <f t="shared" si="172"/>
        <v>0.1088696152047491</v>
      </c>
      <c r="E949" s="100">
        <f t="shared" si="173"/>
        <v>1.885937601576726</v>
      </c>
      <c r="F949" s="2"/>
      <c r="G949" s="8">
        <f t="shared" si="174"/>
        <v>0</v>
      </c>
      <c r="H949" s="8">
        <f t="shared" si="174"/>
        <v>0</v>
      </c>
      <c r="I949" s="8">
        <f t="shared" ref="G949:R958" si="176">IF(I$1="P",MAX(0,I$2-$C949),IF(I$1="C",MAX(0,$C949-I$2)))</f>
        <v>0</v>
      </c>
      <c r="J949" s="8">
        <f t="shared" si="176"/>
        <v>0</v>
      </c>
      <c r="K949" s="8">
        <f t="shared" si="176"/>
        <v>3.8400000000000034</v>
      </c>
      <c r="L949" s="8">
        <f t="shared" si="176"/>
        <v>13.840000000000003</v>
      </c>
      <c r="M949" s="8">
        <f t="shared" si="175"/>
        <v>11.159999999999997</v>
      </c>
      <c r="N949" s="8">
        <f t="shared" si="176"/>
        <v>6.1599999999999966</v>
      </c>
      <c r="O949" s="8">
        <f t="shared" si="176"/>
        <v>1.1599999999999966</v>
      </c>
      <c r="P949" s="8">
        <f t="shared" si="176"/>
        <v>0</v>
      </c>
      <c r="Q949" s="8">
        <f t="shared" si="176"/>
        <v>0</v>
      </c>
      <c r="R949" s="8">
        <f t="shared" si="176"/>
        <v>0</v>
      </c>
      <c r="S949" s="21">
        <f t="shared" si="166"/>
        <v>44</v>
      </c>
      <c r="T949" s="19">
        <f>VLOOKUP($B949,Gas!$B$3:$E$2506,2)</f>
        <v>2.4449999999999998</v>
      </c>
      <c r="U949" s="20">
        <f t="shared" si="167"/>
        <v>14.789366053169733</v>
      </c>
      <c r="V949" s="5">
        <f>VLOOKUP($B949,Gas!$B$3:$E$2506,4)</f>
        <v>0.70842393379115409</v>
      </c>
    </row>
    <row r="950" spans="1:23" x14ac:dyDescent="0.2">
      <c r="A950" s="9">
        <f t="shared" si="170"/>
        <v>44</v>
      </c>
      <c r="B950" s="1">
        <v>37134</v>
      </c>
      <c r="C950" s="2">
        <v>29.22</v>
      </c>
      <c r="D950" s="4">
        <f t="shared" si="172"/>
        <v>-0.21310012920142232</v>
      </c>
      <c r="E950" s="100">
        <f t="shared" si="173"/>
        <v>2.076985721332318</v>
      </c>
      <c r="F950" s="2"/>
      <c r="G950" s="8">
        <f t="shared" si="176"/>
        <v>0</v>
      </c>
      <c r="H950" s="8">
        <f t="shared" si="176"/>
        <v>0</v>
      </c>
      <c r="I950" s="8">
        <f t="shared" si="176"/>
        <v>0.78000000000000114</v>
      </c>
      <c r="J950" s="8">
        <f t="shared" si="176"/>
        <v>5.7800000000000011</v>
      </c>
      <c r="K950" s="8">
        <f t="shared" si="176"/>
        <v>10.780000000000001</v>
      </c>
      <c r="L950" s="8">
        <f t="shared" si="176"/>
        <v>20.78</v>
      </c>
      <c r="M950" s="8">
        <f t="shared" si="175"/>
        <v>4.2199999999999989</v>
      </c>
      <c r="N950" s="8">
        <f t="shared" si="176"/>
        <v>0</v>
      </c>
      <c r="O950" s="8">
        <f t="shared" si="176"/>
        <v>0</v>
      </c>
      <c r="P950" s="8">
        <f t="shared" si="176"/>
        <v>0</v>
      </c>
      <c r="Q950" s="8">
        <f t="shared" si="176"/>
        <v>0</v>
      </c>
      <c r="R950" s="8">
        <f t="shared" si="176"/>
        <v>0</v>
      </c>
      <c r="S950" s="21">
        <f t="shared" si="166"/>
        <v>44</v>
      </c>
      <c r="T950" s="19">
        <f>VLOOKUP($B950,Gas!$B$3:$E$2506,2)</f>
        <v>2.46</v>
      </c>
      <c r="U950" s="20">
        <f t="shared" si="167"/>
        <v>11.878048780487804</v>
      </c>
      <c r="V950" s="5">
        <f>VLOOKUP($B950,Gas!$B$3:$E$2506,4)</f>
        <v>0.73757904591247125</v>
      </c>
      <c r="W950">
        <f>CORREL(V929:V950,E929:E950)</f>
        <v>-0.70586154576587912</v>
      </c>
    </row>
    <row r="951" spans="1:23" x14ac:dyDescent="0.2">
      <c r="A951" s="9">
        <f t="shared" si="170"/>
        <v>45</v>
      </c>
      <c r="B951" s="1">
        <v>37138</v>
      </c>
      <c r="C951" s="2">
        <v>32.42</v>
      </c>
      <c r="D951" s="4">
        <f t="shared" ref="D951:D958" si="177">LN(C951/C950)</f>
        <v>0.10392210998497661</v>
      </c>
      <c r="E951" s="100">
        <f t="shared" si="173"/>
        <v>1.9553728308982934</v>
      </c>
      <c r="F951" s="2"/>
      <c r="G951" s="8">
        <f t="shared" si="176"/>
        <v>0</v>
      </c>
      <c r="H951" s="8">
        <f t="shared" si="176"/>
        <v>0</v>
      </c>
      <c r="I951" s="8">
        <f t="shared" si="176"/>
        <v>0</v>
      </c>
      <c r="J951" s="8">
        <f t="shared" si="176"/>
        <v>2.5799999999999983</v>
      </c>
      <c r="K951" s="8">
        <f t="shared" si="176"/>
        <v>7.5799999999999983</v>
      </c>
      <c r="L951" s="8">
        <f t="shared" si="176"/>
        <v>17.579999999999998</v>
      </c>
      <c r="M951" s="8">
        <f t="shared" si="175"/>
        <v>7.4200000000000017</v>
      </c>
      <c r="N951" s="8">
        <f t="shared" si="176"/>
        <v>2.4200000000000017</v>
      </c>
      <c r="O951" s="8">
        <f t="shared" si="176"/>
        <v>0</v>
      </c>
      <c r="P951" s="8">
        <f t="shared" si="176"/>
        <v>0</v>
      </c>
      <c r="Q951" s="8">
        <f t="shared" si="176"/>
        <v>0</v>
      </c>
      <c r="R951" s="8">
        <f t="shared" si="176"/>
        <v>0</v>
      </c>
      <c r="S951" s="21">
        <f t="shared" si="166"/>
        <v>45</v>
      </c>
      <c r="T951" s="19">
        <f>VLOOKUP($B951,Gas!$B$3:$E$2506,2)</f>
        <v>2.15</v>
      </c>
      <c r="U951" s="20">
        <f t="shared" si="167"/>
        <v>15.079069767441862</v>
      </c>
      <c r="V951" s="5">
        <f>VLOOKUP($B951,Gas!$B$3:$E$2506,4)</f>
        <v>0.86374279855346026</v>
      </c>
    </row>
    <row r="952" spans="1:23" x14ac:dyDescent="0.2">
      <c r="A952" s="9">
        <f t="shared" si="170"/>
        <v>45</v>
      </c>
      <c r="B952" s="1">
        <v>37139</v>
      </c>
      <c r="C952" s="2">
        <v>30.1</v>
      </c>
      <c r="D952" s="4">
        <f t="shared" si="177"/>
        <v>-7.4250344552699965E-2</v>
      </c>
      <c r="E952" s="100">
        <f t="shared" si="173"/>
        <v>1.9767119312145627</v>
      </c>
      <c r="F952" s="2"/>
      <c r="G952" s="8">
        <f t="shared" si="176"/>
        <v>0</v>
      </c>
      <c r="H952" s="8">
        <f t="shared" si="176"/>
        <v>0</v>
      </c>
      <c r="I952" s="8">
        <f t="shared" si="176"/>
        <v>0</v>
      </c>
      <c r="J952" s="8">
        <f t="shared" si="176"/>
        <v>4.8999999999999986</v>
      </c>
      <c r="K952" s="8">
        <f t="shared" si="176"/>
        <v>9.8999999999999986</v>
      </c>
      <c r="L952" s="8">
        <f t="shared" si="176"/>
        <v>19.899999999999999</v>
      </c>
      <c r="M952" s="8">
        <f t="shared" si="175"/>
        <v>5.1000000000000014</v>
      </c>
      <c r="N952" s="8">
        <f t="shared" si="176"/>
        <v>0.10000000000000142</v>
      </c>
      <c r="O952" s="8">
        <f t="shared" si="176"/>
        <v>0</v>
      </c>
      <c r="P952" s="8">
        <f t="shared" si="176"/>
        <v>0</v>
      </c>
      <c r="Q952" s="8">
        <f t="shared" si="176"/>
        <v>0</v>
      </c>
      <c r="R952" s="8">
        <f t="shared" si="176"/>
        <v>0</v>
      </c>
      <c r="S952" s="21">
        <f t="shared" si="166"/>
        <v>45</v>
      </c>
      <c r="T952" s="19">
        <f>VLOOKUP($B952,Gas!$B$3:$E$2506,2)</f>
        <v>2.2000000000000002</v>
      </c>
      <c r="U952" s="20">
        <f t="shared" si="167"/>
        <v>13.681818181818182</v>
      </c>
      <c r="V952" s="5">
        <f>VLOOKUP($B952,Gas!$B$3:$E$2506,4)</f>
        <v>0.90143792599815453</v>
      </c>
    </row>
    <row r="953" spans="1:23" x14ac:dyDescent="0.2">
      <c r="A953" s="9">
        <f t="shared" si="170"/>
        <v>45</v>
      </c>
      <c r="B953" s="1">
        <v>37140</v>
      </c>
      <c r="C953" s="2">
        <v>30.71</v>
      </c>
      <c r="D953" s="4">
        <f t="shared" si="177"/>
        <v>2.0063162697900965E-2</v>
      </c>
      <c r="E953" s="100">
        <f t="shared" si="173"/>
        <v>1.7411429788260842</v>
      </c>
      <c r="F953" s="2"/>
      <c r="G953" s="8">
        <f t="shared" si="176"/>
        <v>0</v>
      </c>
      <c r="H953" s="8">
        <f t="shared" si="176"/>
        <v>0</v>
      </c>
      <c r="I953" s="8">
        <f t="shared" si="176"/>
        <v>0</v>
      </c>
      <c r="J953" s="8">
        <f t="shared" si="176"/>
        <v>4.2899999999999991</v>
      </c>
      <c r="K953" s="8">
        <f t="shared" si="176"/>
        <v>9.2899999999999991</v>
      </c>
      <c r="L953" s="8">
        <f t="shared" si="176"/>
        <v>19.29</v>
      </c>
      <c r="M953" s="8">
        <f t="shared" si="175"/>
        <v>5.7100000000000009</v>
      </c>
      <c r="N953" s="8">
        <f t="shared" si="176"/>
        <v>0.71000000000000085</v>
      </c>
      <c r="O953" s="8">
        <f t="shared" si="176"/>
        <v>0</v>
      </c>
      <c r="P953" s="8">
        <f t="shared" si="176"/>
        <v>0</v>
      </c>
      <c r="Q953" s="8">
        <f t="shared" si="176"/>
        <v>0</v>
      </c>
      <c r="R953" s="8">
        <f t="shared" si="176"/>
        <v>0</v>
      </c>
      <c r="S953" s="21">
        <f t="shared" si="166"/>
        <v>45</v>
      </c>
      <c r="T953" s="19">
        <f>VLOOKUP($B953,Gas!$B$3:$E$2506,2)</f>
        <v>2.335</v>
      </c>
      <c r="U953" s="20">
        <f t="shared" si="167"/>
        <v>13.152034261241971</v>
      </c>
      <c r="V953" s="5">
        <f>VLOOKUP($B953,Gas!$B$3:$E$2506,4)</f>
        <v>1.0263221129097495</v>
      </c>
    </row>
    <row r="954" spans="1:23" x14ac:dyDescent="0.2">
      <c r="A954" s="9">
        <f t="shared" si="170"/>
        <v>45</v>
      </c>
      <c r="B954" s="1">
        <v>37141</v>
      </c>
      <c r="C954" s="2">
        <v>29.46</v>
      </c>
      <c r="D954" s="4">
        <f t="shared" si="177"/>
        <v>-4.1554923418246827E-2</v>
      </c>
      <c r="E954" s="100">
        <f t="shared" si="173"/>
        <v>1.7160800306247488</v>
      </c>
      <c r="F954" s="2"/>
      <c r="G954" s="8">
        <f t="shared" si="176"/>
        <v>0</v>
      </c>
      <c r="H954" s="8">
        <f t="shared" si="176"/>
        <v>0</v>
      </c>
      <c r="I954" s="8">
        <f t="shared" si="176"/>
        <v>0.53999999999999915</v>
      </c>
      <c r="J954" s="8">
        <f t="shared" si="176"/>
        <v>5.5399999999999991</v>
      </c>
      <c r="K954" s="8">
        <f t="shared" si="176"/>
        <v>10.54</v>
      </c>
      <c r="L954" s="8">
        <f t="shared" si="176"/>
        <v>20.54</v>
      </c>
      <c r="M954" s="8">
        <f t="shared" si="175"/>
        <v>4.4600000000000009</v>
      </c>
      <c r="N954" s="8">
        <f t="shared" si="176"/>
        <v>0</v>
      </c>
      <c r="O954" s="8">
        <f t="shared" si="176"/>
        <v>0</v>
      </c>
      <c r="P954" s="8">
        <f t="shared" si="176"/>
        <v>0</v>
      </c>
      <c r="Q954" s="8">
        <f t="shared" si="176"/>
        <v>0</v>
      </c>
      <c r="R954" s="8">
        <f t="shared" si="176"/>
        <v>0</v>
      </c>
      <c r="S954" s="21">
        <f t="shared" si="166"/>
        <v>45</v>
      </c>
      <c r="T954" s="19">
        <f>VLOOKUP($B954,Gas!$B$3:$E$2506,2)</f>
        <v>2.4</v>
      </c>
      <c r="U954" s="20">
        <f t="shared" si="167"/>
        <v>12.275</v>
      </c>
      <c r="V954" s="5">
        <f>VLOOKUP($B954,Gas!$B$3:$E$2506,4)</f>
        <v>0.9978200688288047</v>
      </c>
    </row>
    <row r="955" spans="1:23" x14ac:dyDescent="0.2">
      <c r="A955" s="9">
        <f t="shared" si="170"/>
        <v>45</v>
      </c>
      <c r="B955" s="1">
        <v>37144</v>
      </c>
      <c r="C955" s="2">
        <v>24.94</v>
      </c>
      <c r="D955" s="4">
        <f t="shared" si="177"/>
        <v>-0.16656047078259387</v>
      </c>
      <c r="E955" s="100">
        <f t="shared" si="173"/>
        <v>1.8599741476834675</v>
      </c>
      <c r="F955" s="2"/>
      <c r="G955" s="8">
        <f t="shared" si="176"/>
        <v>0</v>
      </c>
      <c r="H955" s="8">
        <f t="shared" si="176"/>
        <v>5.9999999999998721E-2</v>
      </c>
      <c r="I955" s="8">
        <f t="shared" si="176"/>
        <v>5.0599999999999987</v>
      </c>
      <c r="J955" s="8">
        <f t="shared" si="176"/>
        <v>10.059999999999999</v>
      </c>
      <c r="K955" s="8">
        <f t="shared" si="176"/>
        <v>15.059999999999999</v>
      </c>
      <c r="L955" s="8">
        <f t="shared" si="176"/>
        <v>25.06</v>
      </c>
      <c r="M955" s="8">
        <f t="shared" si="175"/>
        <v>0</v>
      </c>
      <c r="N955" s="8">
        <f t="shared" si="176"/>
        <v>0</v>
      </c>
      <c r="O955" s="8">
        <f t="shared" si="176"/>
        <v>0</v>
      </c>
      <c r="P955" s="8">
        <f t="shared" si="176"/>
        <v>0</v>
      </c>
      <c r="Q955" s="8">
        <f t="shared" si="176"/>
        <v>0</v>
      </c>
      <c r="R955" s="8">
        <f t="shared" si="176"/>
        <v>0</v>
      </c>
      <c r="S955" s="21">
        <f t="shared" si="166"/>
        <v>45</v>
      </c>
      <c r="T955" s="19">
        <f>VLOOKUP($B955,Gas!$B$3:$E$2506,2)</f>
        <v>2.3450000000000002</v>
      </c>
      <c r="U955" s="20">
        <f t="shared" si="167"/>
        <v>10.635394456289978</v>
      </c>
      <c r="V955" s="5">
        <f>VLOOKUP($B955,Gas!$B$3:$E$2506,4)</f>
        <v>0.97165972644984977</v>
      </c>
    </row>
    <row r="956" spans="1:23" x14ac:dyDescent="0.2">
      <c r="A956" s="9">
        <f t="shared" si="170"/>
        <v>45</v>
      </c>
      <c r="B956" s="1">
        <v>37145</v>
      </c>
      <c r="C956" s="2">
        <v>23.53</v>
      </c>
      <c r="D956" s="4">
        <f t="shared" si="177"/>
        <v>-5.81967375126193E-2</v>
      </c>
      <c r="E956" s="100">
        <f t="shared" si="173"/>
        <v>1.7651085196216865</v>
      </c>
      <c r="F956" s="2"/>
      <c r="G956" s="8">
        <f t="shared" si="176"/>
        <v>0</v>
      </c>
      <c r="H956" s="8">
        <f t="shared" si="176"/>
        <v>1.4699999999999989</v>
      </c>
      <c r="I956" s="8">
        <f t="shared" si="176"/>
        <v>6.4699999999999989</v>
      </c>
      <c r="J956" s="8">
        <f t="shared" si="176"/>
        <v>11.469999999999999</v>
      </c>
      <c r="K956" s="8">
        <f t="shared" si="176"/>
        <v>16.47</v>
      </c>
      <c r="L956" s="8">
        <f t="shared" si="176"/>
        <v>26.47</v>
      </c>
      <c r="M956" s="8">
        <f t="shared" si="175"/>
        <v>0</v>
      </c>
      <c r="N956" s="8">
        <f t="shared" si="176"/>
        <v>0</v>
      </c>
      <c r="O956" s="8">
        <f t="shared" si="176"/>
        <v>0</v>
      </c>
      <c r="P956" s="8">
        <f t="shared" si="176"/>
        <v>0</v>
      </c>
      <c r="Q956" s="8">
        <f t="shared" si="176"/>
        <v>0</v>
      </c>
      <c r="R956" s="8">
        <f t="shared" si="176"/>
        <v>0</v>
      </c>
      <c r="S956" s="21">
        <f t="shared" si="166"/>
        <v>45</v>
      </c>
      <c r="T956" s="19">
        <f>VLOOKUP($B956,Gas!$B$3:$E$2506,2)</f>
        <v>2.3849999999999998</v>
      </c>
      <c r="U956" s="20">
        <f t="shared" si="167"/>
        <v>9.8658280922431878</v>
      </c>
      <c r="V956" s="5">
        <f>VLOOKUP($B956,Gas!$B$3:$E$2506,4)</f>
        <v>0.43082369438014834</v>
      </c>
    </row>
    <row r="957" spans="1:23" x14ac:dyDescent="0.2">
      <c r="A957" s="9">
        <f t="shared" si="170"/>
        <v>45</v>
      </c>
      <c r="B957" s="1">
        <v>37146</v>
      </c>
      <c r="C957" s="2">
        <v>23.71</v>
      </c>
      <c r="D957" s="4">
        <f t="shared" si="177"/>
        <v>7.6206973380430285E-3</v>
      </c>
      <c r="E957" s="100">
        <f t="shared" si="173"/>
        <v>1.7707657732361994</v>
      </c>
      <c r="F957" s="2"/>
      <c r="G957" s="8">
        <f t="shared" si="176"/>
        <v>0</v>
      </c>
      <c r="H957" s="8">
        <f t="shared" si="176"/>
        <v>1.2899999999999991</v>
      </c>
      <c r="I957" s="8">
        <f t="shared" si="176"/>
        <v>6.2899999999999991</v>
      </c>
      <c r="J957" s="8">
        <f t="shared" si="176"/>
        <v>11.29</v>
      </c>
      <c r="K957" s="8">
        <f t="shared" si="176"/>
        <v>16.29</v>
      </c>
      <c r="L957" s="8">
        <f t="shared" si="176"/>
        <v>26.29</v>
      </c>
      <c r="M957" s="8">
        <f t="shared" si="175"/>
        <v>0</v>
      </c>
      <c r="N957" s="8">
        <f t="shared" si="176"/>
        <v>0</v>
      </c>
      <c r="O957" s="8">
        <f t="shared" si="176"/>
        <v>0</v>
      </c>
      <c r="P957" s="8">
        <f t="shared" si="176"/>
        <v>0</v>
      </c>
      <c r="Q957" s="8">
        <f t="shared" si="176"/>
        <v>0</v>
      </c>
      <c r="R957" s="8">
        <f t="shared" si="176"/>
        <v>0</v>
      </c>
      <c r="S957" s="21">
        <f t="shared" si="166"/>
        <v>45</v>
      </c>
      <c r="T957" s="19">
        <f>VLOOKUP($B957,Gas!$B$3:$E$2506,2)</f>
        <v>2.44</v>
      </c>
      <c r="U957" s="20">
        <f t="shared" si="167"/>
        <v>9.7172131147540988</v>
      </c>
      <c r="V957" s="5">
        <f>VLOOKUP($B957,Gas!$B$3:$E$2506,4)</f>
        <v>0.43057978457418911</v>
      </c>
    </row>
    <row r="958" spans="1:23" x14ac:dyDescent="0.2">
      <c r="A958" s="9">
        <f t="shared" si="170"/>
        <v>45</v>
      </c>
      <c r="B958" s="1">
        <v>37147</v>
      </c>
      <c r="C958" s="2">
        <v>23.3</v>
      </c>
      <c r="D958" s="4">
        <f t="shared" si="177"/>
        <v>-1.7443539505659193E-2</v>
      </c>
      <c r="E958" s="100">
        <f t="shared" si="173"/>
        <v>1.6352579224620156</v>
      </c>
      <c r="F958" s="2"/>
      <c r="G958" s="8">
        <f t="shared" si="176"/>
        <v>0</v>
      </c>
      <c r="H958" s="8">
        <f t="shared" si="176"/>
        <v>1.6999999999999993</v>
      </c>
      <c r="I958" s="8">
        <f t="shared" si="176"/>
        <v>6.6999999999999993</v>
      </c>
      <c r="J958" s="8">
        <f t="shared" si="176"/>
        <v>11.7</v>
      </c>
      <c r="K958" s="8">
        <f t="shared" si="176"/>
        <v>16.7</v>
      </c>
      <c r="L958" s="8">
        <f t="shared" si="176"/>
        <v>26.7</v>
      </c>
      <c r="M958" s="8">
        <f t="shared" si="175"/>
        <v>0</v>
      </c>
      <c r="N958" s="8">
        <f t="shared" si="176"/>
        <v>0</v>
      </c>
      <c r="O958" s="8">
        <f t="shared" si="176"/>
        <v>0</v>
      </c>
      <c r="P958" s="8">
        <f t="shared" si="176"/>
        <v>0</v>
      </c>
      <c r="Q958" s="8">
        <f t="shared" si="176"/>
        <v>0</v>
      </c>
      <c r="R958" s="8">
        <f t="shared" si="176"/>
        <v>0</v>
      </c>
      <c r="S958" s="21">
        <f t="shared" si="166"/>
        <v>45</v>
      </c>
      <c r="T958" s="19">
        <f>VLOOKUP($B958,Gas!$B$3:$E$2506,2)</f>
        <v>2.4449999999999998</v>
      </c>
      <c r="U958" s="20">
        <f t="shared" si="167"/>
        <v>9.5296523517382425</v>
      </c>
      <c r="V958" s="5">
        <f>VLOOKUP($B958,Gas!$B$3:$E$2506,4)</f>
        <v>0.42831178256988056</v>
      </c>
    </row>
    <row r="959" spans="1:23" x14ac:dyDescent="0.2">
      <c r="A959" s="9"/>
      <c r="B959" s="1"/>
      <c r="C959" s="2"/>
      <c r="D959" s="2"/>
      <c r="E959" s="2"/>
      <c r="F959" s="2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</row>
    <row r="960" spans="1:23" x14ac:dyDescent="0.2">
      <c r="A960" s="9"/>
      <c r="B960" s="1"/>
      <c r="C960" s="2"/>
      <c r="D960" s="2"/>
      <c r="E960" s="2"/>
      <c r="F960" s="2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</row>
    <row r="961" spans="1:37" x14ac:dyDescent="0.2">
      <c r="A961" s="9"/>
      <c r="B961" s="1"/>
      <c r="C961" s="2"/>
      <c r="D961" s="2"/>
      <c r="E961" s="2"/>
      <c r="F961" s="2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</row>
    <row r="962" spans="1:37" x14ac:dyDescent="0.2">
      <c r="A962" s="9"/>
      <c r="B962" s="1"/>
      <c r="C962" s="2"/>
      <c r="D962" s="2"/>
      <c r="E962" s="2"/>
      <c r="F962" s="2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</row>
    <row r="963" spans="1:37" x14ac:dyDescent="0.2">
      <c r="A963" s="9"/>
      <c r="B963" s="1"/>
      <c r="C963" s="2"/>
      <c r="D963" s="2"/>
      <c r="E963" s="2"/>
      <c r="F963" s="2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</row>
    <row r="964" spans="1:37" x14ac:dyDescent="0.2">
      <c r="A964" s="9"/>
      <c r="B964" s="1"/>
      <c r="C964" s="2"/>
      <c r="D964" s="2"/>
      <c r="E964" s="2"/>
      <c r="F964" s="2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</row>
    <row r="965" spans="1:37" x14ac:dyDescent="0.2">
      <c r="A965" s="9"/>
      <c r="B965" s="1"/>
      <c r="C965" s="2"/>
      <c r="D965" s="2"/>
      <c r="E965" s="2"/>
      <c r="F965" s="2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</row>
    <row r="966" spans="1:37" x14ac:dyDescent="0.2">
      <c r="A966" s="9"/>
      <c r="B966" s="1"/>
      <c r="C966" s="2"/>
      <c r="D966" s="2"/>
      <c r="E966" s="2"/>
      <c r="F966" s="2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</row>
    <row r="967" spans="1:37" x14ac:dyDescent="0.2">
      <c r="A967" s="9"/>
      <c r="B967" s="1"/>
      <c r="C967" s="2"/>
      <c r="D967" s="2"/>
      <c r="E967" s="2"/>
      <c r="F967" s="2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</row>
    <row r="968" spans="1:37" x14ac:dyDescent="0.2">
      <c r="A968" s="9"/>
      <c r="B968" s="1"/>
      <c r="C968" s="2"/>
      <c r="D968" s="2"/>
      <c r="E968" s="2"/>
      <c r="F968" s="2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</row>
    <row r="969" spans="1:37" x14ac:dyDescent="0.2">
      <c r="A969" s="9"/>
      <c r="B969" s="1"/>
      <c r="C969" s="2"/>
      <c r="D969" s="2"/>
      <c r="E969" s="2"/>
      <c r="F969" s="2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V969" s="17" t="s">
        <v>18</v>
      </c>
      <c r="W969" t="s">
        <v>19</v>
      </c>
    </row>
    <row r="970" spans="1:37" x14ac:dyDescent="0.2">
      <c r="A970" s="9"/>
      <c r="B970" s="1"/>
      <c r="C970" s="2"/>
      <c r="D970" s="2"/>
      <c r="E970" s="2"/>
      <c r="F970" s="2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V970" s="17" t="s">
        <v>17</v>
      </c>
      <c r="W970" t="s">
        <v>20</v>
      </c>
    </row>
    <row r="971" spans="1:37" x14ac:dyDescent="0.2">
      <c r="A971" t="s">
        <v>3</v>
      </c>
      <c r="D971" t="s">
        <v>24</v>
      </c>
      <c r="F971" t="s">
        <v>3</v>
      </c>
      <c r="G971" s="12" t="str">
        <f>CONCATENATE(TEXT(G$2,"00"),G$1)</f>
        <v>20P</v>
      </c>
      <c r="H971" s="12" t="str">
        <f t="shared" ref="H971:R971" si="178">CONCATENATE(TEXT(H$2,"00"),H$1)</f>
        <v>25P</v>
      </c>
      <c r="I971" s="12" t="str">
        <f t="shared" si="178"/>
        <v>30P</v>
      </c>
      <c r="J971" s="12" t="str">
        <f t="shared" si="178"/>
        <v>35P</v>
      </c>
      <c r="K971" s="12" t="str">
        <f t="shared" si="178"/>
        <v>40P</v>
      </c>
      <c r="L971" s="12" t="str">
        <f t="shared" si="178"/>
        <v>50P</v>
      </c>
      <c r="M971" s="12" t="str">
        <f t="shared" si="178"/>
        <v>25C</v>
      </c>
      <c r="N971" s="12" t="str">
        <f t="shared" si="178"/>
        <v>30C</v>
      </c>
      <c r="O971" s="12" t="str">
        <f t="shared" si="178"/>
        <v>35C</v>
      </c>
      <c r="P971" s="12" t="str">
        <f t="shared" si="178"/>
        <v>40C</v>
      </c>
      <c r="Q971" s="12" t="str">
        <f t="shared" si="178"/>
        <v>50C</v>
      </c>
      <c r="R971" s="12" t="str">
        <f t="shared" si="178"/>
        <v>100C</v>
      </c>
      <c r="S971" t="s">
        <v>3</v>
      </c>
      <c r="V971" s="17" t="s">
        <v>13</v>
      </c>
      <c r="W971" t="s">
        <v>13</v>
      </c>
      <c r="Y971" s="25" t="s">
        <v>101</v>
      </c>
      <c r="Z971" s="12" t="str">
        <f t="shared" ref="Z971:AK971" si="179">CONCATENATE(TEXT(Z$2,"00"),Z$1)</f>
        <v>20P</v>
      </c>
      <c r="AA971" s="12" t="str">
        <f t="shared" si="179"/>
        <v>25P</v>
      </c>
      <c r="AB971" s="12" t="str">
        <f t="shared" si="179"/>
        <v>30P</v>
      </c>
      <c r="AC971" s="12" t="str">
        <f t="shared" si="179"/>
        <v>35P</v>
      </c>
      <c r="AD971" s="12" t="str">
        <f t="shared" si="179"/>
        <v>40P</v>
      </c>
      <c r="AE971" s="12" t="str">
        <f t="shared" si="179"/>
        <v>50P</v>
      </c>
      <c r="AF971" s="12" t="str">
        <f t="shared" si="179"/>
        <v>20C</v>
      </c>
      <c r="AG971" s="12" t="str">
        <f t="shared" si="179"/>
        <v>25C</v>
      </c>
      <c r="AH971" s="12" t="str">
        <f t="shared" si="179"/>
        <v>30C</v>
      </c>
      <c r="AI971" s="12" t="str">
        <f t="shared" si="179"/>
        <v>35C</v>
      </c>
      <c r="AJ971" s="12" t="str">
        <f t="shared" si="179"/>
        <v>40C</v>
      </c>
      <c r="AK971" s="12" t="str">
        <f t="shared" si="179"/>
        <v>50C</v>
      </c>
    </row>
    <row r="972" spans="1:37" x14ac:dyDescent="0.2">
      <c r="A972">
        <v>1</v>
      </c>
      <c r="B972" s="7"/>
      <c r="C972" s="7">
        <f t="shared" ref="C972:C982" si="180">SUMIF($A$3:$A$970,$A972,$C$3:$C$970)/COUNTIF($A$3:$A$970,$A972)</f>
        <v>17.170952380952379</v>
      </c>
      <c r="D972" s="17">
        <f ca="1">STDEV(OFFSET($A$2,MATCH($A972,$A$3:$A$970,0),3):OFFSET($A$2,MATCH($A972+1,$A$3:$A$970,0)-1,3))*SQRT(trade_day)</f>
        <v>1.2890920650771165</v>
      </c>
      <c r="E972" s="17">
        <f t="shared" ref="E972:E982" si="181">SUMIF($A$3:$A$970,$A972,$E$3:$E$970)/COUNTIF($A$3:$A$970,$A972)</f>
        <v>1.3457697291878747</v>
      </c>
      <c r="F972">
        <v>1</v>
      </c>
      <c r="G972" s="10">
        <f t="shared" ref="G972:R987" si="182">SUMIF($A$3:$A$970,$F972,G$3:G$970)/COUNTIF($A$3:$A$970,$F972)</f>
        <v>2.829047619047619</v>
      </c>
      <c r="H972" s="10">
        <f t="shared" si="182"/>
        <v>7.8290476190476204</v>
      </c>
      <c r="I972" s="10">
        <f t="shared" si="182"/>
        <v>12.829047619047619</v>
      </c>
      <c r="J972" s="10">
        <f t="shared" si="182"/>
        <v>17.829047619047621</v>
      </c>
      <c r="K972" s="10">
        <f t="shared" si="182"/>
        <v>22.829047619047618</v>
      </c>
      <c r="L972" s="10">
        <f t="shared" si="182"/>
        <v>32.829047619047614</v>
      </c>
      <c r="M972" s="10">
        <f t="shared" si="182"/>
        <v>0</v>
      </c>
      <c r="N972" s="10">
        <f t="shared" si="182"/>
        <v>0</v>
      </c>
      <c r="O972" s="10">
        <f t="shared" si="182"/>
        <v>0</v>
      </c>
      <c r="P972" s="10">
        <f t="shared" si="182"/>
        <v>0</v>
      </c>
      <c r="Q972" s="10">
        <f t="shared" si="182"/>
        <v>0</v>
      </c>
      <c r="R972" s="10">
        <f t="shared" si="182"/>
        <v>0</v>
      </c>
      <c r="S972">
        <v>1</v>
      </c>
      <c r="U972" s="7">
        <f t="shared" ref="U972:U982" si="183">SUMIF($S$3:$S$970,$S972,$U$3:$U$970)/COUNTIF($S$3:$S$970,$S972)</f>
        <v>8.1843143874653066</v>
      </c>
      <c r="V972" s="17" t="e">
        <f ca="1">CORREL(OFFSET($A$2,MATCH($A972,$A$259:$A$970,0),4):OFFSET($A$2,MATCH($A972+1,$A$259:$A$970,0)-1,4),OFFSET($S$2,MATCH($S972,$S$259:$S$970,0),3):OFFSET($S$2,MATCH($S972+1,$S$259:$S$970,0)-1,3))</f>
        <v>#N/A</v>
      </c>
      <c r="W972" s="17" t="e">
        <f ca="1">CORREL(OFFSET($A$2,MATCH($A972,$A$259:$A$970,0),2):OFFSET($A$2,MATCH($A972+1,$A$259:$A$970,0)-1,2),OFFSET($S$2,MATCH($S972,$S$259:$S$970,0),1):OFFSET($S$2,MATCH($S972+1,$S$259:$S$970,0)-1,1))</f>
        <v>#N/A</v>
      </c>
      <c r="Y972">
        <f>A972</f>
        <v>1</v>
      </c>
      <c r="Z972" s="8">
        <f t="shared" ref="Z972:AK993" si="184">IF(Z$1="P",MAX(0,Z$2-$C972),IF(Z$1="C",MAX(0,$C972-Z$2)))</f>
        <v>2.8290476190476213</v>
      </c>
      <c r="AA972" s="8">
        <f t="shared" si="184"/>
        <v>7.8290476190476213</v>
      </c>
      <c r="AB972" s="8">
        <f t="shared" si="184"/>
        <v>12.829047619047621</v>
      </c>
      <c r="AC972" s="8">
        <f t="shared" si="184"/>
        <v>17.829047619047621</v>
      </c>
      <c r="AD972" s="8">
        <f t="shared" si="184"/>
        <v>22.829047619047621</v>
      </c>
      <c r="AE972" s="8">
        <f t="shared" si="184"/>
        <v>32.829047619047621</v>
      </c>
      <c r="AF972" s="8">
        <f t="shared" si="184"/>
        <v>0</v>
      </c>
      <c r="AG972" s="8">
        <f t="shared" si="184"/>
        <v>0</v>
      </c>
      <c r="AH972" s="8">
        <f t="shared" si="184"/>
        <v>0</v>
      </c>
      <c r="AI972" s="8">
        <f t="shared" si="184"/>
        <v>0</v>
      </c>
      <c r="AJ972" s="8">
        <f t="shared" si="184"/>
        <v>0</v>
      </c>
      <c r="AK972" s="8">
        <f t="shared" si="184"/>
        <v>0</v>
      </c>
    </row>
    <row r="973" spans="1:37" x14ac:dyDescent="0.2">
      <c r="A973">
        <v>2</v>
      </c>
      <c r="B973" s="7"/>
      <c r="C973" s="7">
        <f t="shared" si="180"/>
        <v>16.274499999999996</v>
      </c>
      <c r="D973" s="17">
        <f ca="1">STDEV(OFFSET($A$2,MATCH($A973,$A$3:$A$970,0),3):OFFSET($A$2,MATCH($A973+1,$A$3:$A$970,0)-1,3))*SQRT(trade_day)</f>
        <v>0.84035128823560001</v>
      </c>
      <c r="E973" s="17">
        <f t="shared" si="181"/>
        <v>0.83619130561766286</v>
      </c>
      <c r="F973">
        <v>2</v>
      </c>
      <c r="G973" s="10">
        <f t="shared" si="182"/>
        <v>3.7454999999999998</v>
      </c>
      <c r="H973" s="10">
        <f t="shared" si="182"/>
        <v>8.7255000000000003</v>
      </c>
      <c r="I973" s="10">
        <f t="shared" si="182"/>
        <v>13.725500000000002</v>
      </c>
      <c r="J973" s="10">
        <f t="shared" si="182"/>
        <v>18.725500000000004</v>
      </c>
      <c r="K973" s="10">
        <f t="shared" si="182"/>
        <v>23.725500000000004</v>
      </c>
      <c r="L973" s="10">
        <f t="shared" si="182"/>
        <v>33.725499999999997</v>
      </c>
      <c r="M973" s="10">
        <f t="shared" si="182"/>
        <v>0</v>
      </c>
      <c r="N973" s="10">
        <f t="shared" si="182"/>
        <v>0</v>
      </c>
      <c r="O973" s="10">
        <f t="shared" si="182"/>
        <v>0</v>
      </c>
      <c r="P973" s="10">
        <f t="shared" si="182"/>
        <v>0</v>
      </c>
      <c r="Q973" s="10">
        <f t="shared" si="182"/>
        <v>0</v>
      </c>
      <c r="R973" s="10">
        <f t="shared" si="182"/>
        <v>0</v>
      </c>
      <c r="S973">
        <v>2</v>
      </c>
      <c r="U973" s="7">
        <f t="shared" si="183"/>
        <v>7.341593027039873</v>
      </c>
      <c r="V973" s="17" t="e">
        <f ca="1">CORREL(OFFSET($A$2,MATCH($A973,$A$259:$A$970,0),4):OFFSET($A$2,MATCH($A973+1,$A$259:$A$970,0)-1,4),OFFSET($S$2,MATCH($S973,$S$259:$S$970,0),3):OFFSET($S$2,MATCH($S973+1,$S$259:$S$970,0)-1,3))</f>
        <v>#N/A</v>
      </c>
      <c r="W973" s="17" t="e">
        <f ca="1">CORREL(OFFSET($A$2,MATCH($A973,$A$259:$A$970,0),2):OFFSET($A$2,MATCH($A973+1,$A$259:$A$970,0)-1,2),OFFSET($S$2,MATCH($S973,$S$259:$S$970,0),1):OFFSET($S$2,MATCH($S973+1,$S$259:$S$970,0)-1,1))</f>
        <v>#N/A</v>
      </c>
      <c r="Y973">
        <f t="shared" ref="Y973:Y1015" si="185">A973</f>
        <v>2</v>
      </c>
      <c r="Z973" s="8">
        <f t="shared" si="184"/>
        <v>3.7255000000000038</v>
      </c>
      <c r="AA973" s="8">
        <f t="shared" si="184"/>
        <v>8.7255000000000038</v>
      </c>
      <c r="AB973" s="8">
        <f t="shared" si="184"/>
        <v>13.725500000000004</v>
      </c>
      <c r="AC973" s="8">
        <f t="shared" si="184"/>
        <v>18.725500000000004</v>
      </c>
      <c r="AD973" s="8">
        <f t="shared" si="184"/>
        <v>23.725500000000004</v>
      </c>
      <c r="AE973" s="8">
        <f t="shared" si="184"/>
        <v>33.725500000000004</v>
      </c>
      <c r="AF973" s="8">
        <f t="shared" si="184"/>
        <v>0</v>
      </c>
      <c r="AG973" s="8">
        <f t="shared" si="184"/>
        <v>0</v>
      </c>
      <c r="AH973" s="8">
        <f t="shared" si="184"/>
        <v>0</v>
      </c>
      <c r="AI973" s="8">
        <f t="shared" si="184"/>
        <v>0</v>
      </c>
      <c r="AJ973" s="8">
        <f t="shared" si="184"/>
        <v>0</v>
      </c>
      <c r="AK973" s="8">
        <f t="shared" si="184"/>
        <v>0</v>
      </c>
    </row>
    <row r="974" spans="1:37" x14ac:dyDescent="0.2">
      <c r="A974">
        <v>3</v>
      </c>
      <c r="B974" s="7"/>
      <c r="C974" s="7">
        <f t="shared" si="180"/>
        <v>23.642727272727267</v>
      </c>
      <c r="D974" s="17">
        <f ca="1">STDEV(OFFSET($A$2,MATCH($A974,$A$3:$A$970,0),3):OFFSET($A$2,MATCH($A974+1,$A$3:$A$970,0)-1,3))*SQRT(trade_day)</f>
        <v>3.8142271092048725</v>
      </c>
      <c r="E974" s="17">
        <f t="shared" si="181"/>
        <v>3.4370049957997084</v>
      </c>
      <c r="F974">
        <v>3</v>
      </c>
      <c r="G974" s="18">
        <f t="shared" si="182"/>
        <v>1.1618181818181819</v>
      </c>
      <c r="H974" s="18">
        <f t="shared" si="182"/>
        <v>4.66409090909091</v>
      </c>
      <c r="I974" s="18">
        <f t="shared" si="182"/>
        <v>8.586363636363636</v>
      </c>
      <c r="J974" s="18">
        <f t="shared" si="182"/>
        <v>12.867727272727272</v>
      </c>
      <c r="K974" s="18">
        <f t="shared" si="182"/>
        <v>17.403181818181817</v>
      </c>
      <c r="L974" s="18">
        <f t="shared" si="182"/>
        <v>26.516363636363636</v>
      </c>
      <c r="M974" s="18">
        <f t="shared" si="182"/>
        <v>3.3068181818181817</v>
      </c>
      <c r="N974" s="18">
        <f t="shared" si="182"/>
        <v>2.2290909090909086</v>
      </c>
      <c r="O974" s="18">
        <f t="shared" si="182"/>
        <v>1.5104545454545453</v>
      </c>
      <c r="P974" s="18">
        <f t="shared" si="182"/>
        <v>1.0459090909090909</v>
      </c>
      <c r="Q974" s="18">
        <f t="shared" si="182"/>
        <v>0.15909090909090909</v>
      </c>
      <c r="R974" s="18">
        <f t="shared" si="182"/>
        <v>0</v>
      </c>
      <c r="S974">
        <v>3</v>
      </c>
      <c r="U974" s="7">
        <f t="shared" si="183"/>
        <v>10.607029758449697</v>
      </c>
      <c r="V974" s="17" t="e">
        <f ca="1">CORREL(OFFSET($A$2,MATCH($A974,$A$259:$A$970,0),4):OFFSET($A$2,MATCH($A974+1,$A$259:$A$970,0)-1,4),OFFSET($S$2,MATCH($S974,$S$259:$S$970,0),3):OFFSET($S$2,MATCH($S974+1,$S$259:$S$970,0)-1,3))</f>
        <v>#N/A</v>
      </c>
      <c r="W974" s="17" t="e">
        <f ca="1">CORREL(OFFSET($A$2,MATCH($A974,$A$259:$A$970,0),2):OFFSET($A$2,MATCH($A974+1,$A$259:$A$970,0)-1,2),OFFSET($S$2,MATCH($S974,$S$259:$S$970,0),1):OFFSET($S$2,MATCH($S974+1,$S$259:$S$970,0)-1,1))</f>
        <v>#N/A</v>
      </c>
      <c r="Y974">
        <f t="shared" si="185"/>
        <v>3</v>
      </c>
      <c r="Z974" s="8">
        <f t="shared" si="184"/>
        <v>0</v>
      </c>
      <c r="AA974" s="8">
        <f t="shared" si="184"/>
        <v>1.3572727272727327</v>
      </c>
      <c r="AB974" s="8">
        <f t="shared" si="184"/>
        <v>6.3572727272727327</v>
      </c>
      <c r="AC974" s="8">
        <f t="shared" si="184"/>
        <v>11.357272727272733</v>
      </c>
      <c r="AD974" s="8">
        <f t="shared" si="184"/>
        <v>16.357272727272733</v>
      </c>
      <c r="AE974" s="8">
        <f t="shared" si="184"/>
        <v>26.357272727272733</v>
      </c>
      <c r="AF974" s="8">
        <f t="shared" si="184"/>
        <v>3.6427272727272673</v>
      </c>
      <c r="AG974" s="8">
        <f t="shared" si="184"/>
        <v>0</v>
      </c>
      <c r="AH974" s="8">
        <f t="shared" si="184"/>
        <v>0</v>
      </c>
      <c r="AI974" s="8">
        <f t="shared" si="184"/>
        <v>0</v>
      </c>
      <c r="AJ974" s="8">
        <f t="shared" si="184"/>
        <v>0</v>
      </c>
      <c r="AK974" s="8">
        <f t="shared" si="184"/>
        <v>0</v>
      </c>
    </row>
    <row r="975" spans="1:37" x14ac:dyDescent="0.2">
      <c r="A975">
        <v>4</v>
      </c>
      <c r="B975" s="7"/>
      <c r="C975" s="7">
        <f t="shared" si="180"/>
        <v>21.071818181818177</v>
      </c>
      <c r="D975" s="17">
        <f ca="1">STDEV(OFFSET($A$2,MATCH($A975,$A$3:$A$970,0),3):OFFSET($A$2,MATCH($A975+1,$A$3:$A$970,0)-1,3))*SQRT(trade_day)</f>
        <v>2.6973792500127116</v>
      </c>
      <c r="E975" s="17">
        <f t="shared" si="181"/>
        <v>2.730547657183267</v>
      </c>
      <c r="F975">
        <v>4</v>
      </c>
      <c r="G975" s="18">
        <f t="shared" si="182"/>
        <v>0.67454545454545456</v>
      </c>
      <c r="H975" s="18">
        <f t="shared" si="182"/>
        <v>4.2295454545454545</v>
      </c>
      <c r="I975" s="18">
        <f t="shared" si="182"/>
        <v>9.0022727272727288</v>
      </c>
      <c r="J975" s="18">
        <f t="shared" si="182"/>
        <v>13.92818181818182</v>
      </c>
      <c r="K975" s="18">
        <f t="shared" si="182"/>
        <v>18.928181818181816</v>
      </c>
      <c r="L975" s="18">
        <f t="shared" si="182"/>
        <v>28.928181818181823</v>
      </c>
      <c r="M975" s="18">
        <f t="shared" si="182"/>
        <v>0.30136363636363633</v>
      </c>
      <c r="N975" s="18">
        <f t="shared" si="182"/>
        <v>7.4090909090909041E-2</v>
      </c>
      <c r="O975" s="18">
        <f t="shared" si="182"/>
        <v>0</v>
      </c>
      <c r="P975" s="18">
        <f t="shared" si="182"/>
        <v>0</v>
      </c>
      <c r="Q975" s="18">
        <f t="shared" si="182"/>
        <v>0</v>
      </c>
      <c r="R975" s="18">
        <f t="shared" si="182"/>
        <v>0</v>
      </c>
      <c r="S975">
        <v>4</v>
      </c>
      <c r="U975" s="7">
        <f t="shared" si="183"/>
        <v>8.6397061345693569</v>
      </c>
      <c r="V975" s="17" t="e">
        <f ca="1">CORREL(OFFSET($A$2,MATCH($A975,$A$259:$A$970,0),4):OFFSET($A$2,MATCH($A975+1,$A$259:$A$970,0)-1,4),OFFSET($S$2,MATCH($S975,$S$259:$S$970,0),3):OFFSET($S$2,MATCH($S975+1,$S$259:$S$970,0)-1,3))</f>
        <v>#N/A</v>
      </c>
      <c r="W975" s="17" t="e">
        <f ca="1">CORREL(OFFSET($A$2,MATCH($A975,$A$259:$A$970,0),2):OFFSET($A$2,MATCH($A975+1,$A$259:$A$970,0)-1,2),OFFSET($S$2,MATCH($S975,$S$259:$S$970,0),1):OFFSET($S$2,MATCH($S975+1,$S$259:$S$970,0)-1,1))</f>
        <v>#N/A</v>
      </c>
      <c r="Y975">
        <f t="shared" si="185"/>
        <v>4</v>
      </c>
      <c r="Z975" s="8">
        <f t="shared" si="184"/>
        <v>0</v>
      </c>
      <c r="AA975" s="8">
        <f t="shared" si="184"/>
        <v>3.9281818181818231</v>
      </c>
      <c r="AB975" s="8">
        <f t="shared" si="184"/>
        <v>8.9281818181818231</v>
      </c>
      <c r="AC975" s="8">
        <f t="shared" si="184"/>
        <v>13.928181818181823</v>
      </c>
      <c r="AD975" s="8">
        <f t="shared" si="184"/>
        <v>18.928181818181823</v>
      </c>
      <c r="AE975" s="8">
        <f t="shared" si="184"/>
        <v>28.928181818181823</v>
      </c>
      <c r="AF975" s="8">
        <f t="shared" si="184"/>
        <v>1.0718181818181769</v>
      </c>
      <c r="AG975" s="8">
        <f t="shared" si="184"/>
        <v>0</v>
      </c>
      <c r="AH975" s="8">
        <f t="shared" si="184"/>
        <v>0</v>
      </c>
      <c r="AI975" s="8">
        <f t="shared" si="184"/>
        <v>0</v>
      </c>
      <c r="AJ975" s="8">
        <f t="shared" si="184"/>
        <v>0</v>
      </c>
      <c r="AK975" s="8">
        <f t="shared" si="184"/>
        <v>0</v>
      </c>
    </row>
    <row r="976" spans="1:37" x14ac:dyDescent="0.2">
      <c r="A976">
        <v>5</v>
      </c>
      <c r="B976" s="7"/>
      <c r="C976" s="7">
        <f t="shared" si="180"/>
        <v>47.045000000000002</v>
      </c>
      <c r="D976" s="17">
        <f ca="1">STDEV(OFFSET($A$2,MATCH($A976,$A$3:$A$970,0),3):OFFSET($A$2,MATCH($A976+1,$A$3:$A$970,0)-1,3))*SQRT(trade_day)</f>
        <v>6.5812364202216314</v>
      </c>
      <c r="E976" s="17">
        <f t="shared" si="181"/>
        <v>4.5639491543403663</v>
      </c>
      <c r="F976">
        <v>5</v>
      </c>
      <c r="G976" s="18">
        <f t="shared" si="182"/>
        <v>2.7500000000000035E-2</v>
      </c>
      <c r="H976" s="18">
        <f t="shared" si="182"/>
        <v>1.331</v>
      </c>
      <c r="I976" s="18">
        <f t="shared" si="182"/>
        <v>3.3310000000000004</v>
      </c>
      <c r="J976" s="18">
        <f t="shared" si="182"/>
        <v>5.5390000000000006</v>
      </c>
      <c r="K976" s="18">
        <f t="shared" si="182"/>
        <v>8.6374999999999993</v>
      </c>
      <c r="L976" s="18">
        <f t="shared" si="182"/>
        <v>15.560000000000002</v>
      </c>
      <c r="M976" s="18">
        <f t="shared" si="182"/>
        <v>23.376000000000001</v>
      </c>
      <c r="N976" s="18">
        <f t="shared" si="182"/>
        <v>20.376000000000001</v>
      </c>
      <c r="O976" s="18">
        <f t="shared" si="182"/>
        <v>17.584</v>
      </c>
      <c r="P976" s="18">
        <f t="shared" si="182"/>
        <v>15.682500000000001</v>
      </c>
      <c r="Q976" s="18">
        <f t="shared" si="182"/>
        <v>12.605</v>
      </c>
      <c r="R976" s="18">
        <f t="shared" si="182"/>
        <v>5.2189989999999993</v>
      </c>
      <c r="S976">
        <v>5</v>
      </c>
      <c r="U976" s="7">
        <f t="shared" si="183"/>
        <v>21.932976553974157</v>
      </c>
      <c r="V976" s="17" t="e">
        <f ca="1">CORREL(OFFSET($A$2,MATCH($A976,$A$259:$A$970,0),4):OFFSET($A$2,MATCH($A976+1,$A$259:$A$970,0)-1,4),OFFSET($S$2,MATCH($S976,$S$259:$S$970,0),3):OFFSET($S$2,MATCH($S976+1,$S$259:$S$970,0)-1,3))</f>
        <v>#N/A</v>
      </c>
      <c r="W976" s="17" t="e">
        <f ca="1">CORREL(OFFSET($A$2,MATCH($A976,$A$259:$A$970,0),2):OFFSET($A$2,MATCH($A976+1,$A$259:$A$970,0)-1,2),OFFSET($S$2,MATCH($S976,$S$259:$S$970,0),1):OFFSET($S$2,MATCH($S976+1,$S$259:$S$970,0)-1,1))</f>
        <v>#N/A</v>
      </c>
      <c r="Y976">
        <f t="shared" si="185"/>
        <v>5</v>
      </c>
      <c r="Z976" s="8">
        <f t="shared" si="184"/>
        <v>0</v>
      </c>
      <c r="AA976" s="8">
        <f t="shared" si="184"/>
        <v>0</v>
      </c>
      <c r="AB976" s="8">
        <f t="shared" si="184"/>
        <v>0</v>
      </c>
      <c r="AC976" s="8">
        <f t="shared" si="184"/>
        <v>0</v>
      </c>
      <c r="AD976" s="8">
        <f t="shared" si="184"/>
        <v>0</v>
      </c>
      <c r="AE976" s="8">
        <f t="shared" si="184"/>
        <v>2.9549999999999983</v>
      </c>
      <c r="AF976" s="8">
        <f t="shared" si="184"/>
        <v>27.045000000000002</v>
      </c>
      <c r="AG976" s="8">
        <f t="shared" si="184"/>
        <v>22.045000000000002</v>
      </c>
      <c r="AH976" s="8">
        <f t="shared" si="184"/>
        <v>17.045000000000002</v>
      </c>
      <c r="AI976" s="8">
        <f t="shared" si="184"/>
        <v>12.045000000000002</v>
      </c>
      <c r="AJ976" s="8">
        <f t="shared" si="184"/>
        <v>7.0450000000000017</v>
      </c>
      <c r="AK976" s="8">
        <f t="shared" si="184"/>
        <v>0</v>
      </c>
    </row>
    <row r="977" spans="1:37" x14ac:dyDescent="0.2">
      <c r="A977">
        <v>6</v>
      </c>
      <c r="B977" s="7"/>
      <c r="C977" s="7">
        <f t="shared" si="180"/>
        <v>263.30227272727274</v>
      </c>
      <c r="D977" s="17">
        <f ca="1">STDEV(OFFSET($A$2,MATCH($A977,$A$3:$A$970,0),3):OFFSET($A$2,MATCH($A977+1,$A$3:$A$970,0)-1,3))*SQRT(trade_day)</f>
        <v>13.138221302684293</v>
      </c>
      <c r="E977" s="17">
        <f t="shared" si="181"/>
        <v>7.5101994397258158</v>
      </c>
      <c r="F977">
        <v>6</v>
      </c>
      <c r="G977" s="18">
        <f t="shared" si="182"/>
        <v>0.51090909090909098</v>
      </c>
      <c r="H977" s="18">
        <f t="shared" si="182"/>
        <v>1.4881818181818183</v>
      </c>
      <c r="I977" s="18">
        <f t="shared" si="182"/>
        <v>3.391363636363637</v>
      </c>
      <c r="J977" s="18">
        <f t="shared" si="182"/>
        <v>5.6099999999999994</v>
      </c>
      <c r="K977" s="18">
        <f t="shared" si="182"/>
        <v>8.0854545454545459</v>
      </c>
      <c r="L977" s="18">
        <f t="shared" si="182"/>
        <v>13.976818181818182</v>
      </c>
      <c r="M977" s="18">
        <f t="shared" si="182"/>
        <v>239.79045454545457</v>
      </c>
      <c r="N977" s="18">
        <f t="shared" si="182"/>
        <v>236.69363636363639</v>
      </c>
      <c r="O977" s="18">
        <f t="shared" si="182"/>
        <v>233.91227272727272</v>
      </c>
      <c r="P977" s="18">
        <f t="shared" si="182"/>
        <v>231.38772727272729</v>
      </c>
      <c r="Q977" s="18">
        <f t="shared" si="182"/>
        <v>227.27909090909091</v>
      </c>
      <c r="R977" s="18">
        <f t="shared" si="182"/>
        <v>209.09408772727272</v>
      </c>
      <c r="S977">
        <v>6</v>
      </c>
      <c r="U977" s="7">
        <f t="shared" si="183"/>
        <v>111.85805880408476</v>
      </c>
      <c r="V977" s="17" t="e">
        <f ca="1">CORREL(OFFSET($A$2,MATCH($A977,$A$259:$A$970,0),4):OFFSET($A$2,MATCH($A977+1,$A$259:$A$970,0)-1,4),OFFSET($S$2,MATCH($S977,$S$259:$S$970,0),3):OFFSET($S$2,MATCH($S977+1,$S$259:$S$970,0)-1,3))</f>
        <v>#N/A</v>
      </c>
      <c r="W977" s="17" t="e">
        <f ca="1">CORREL(OFFSET($A$2,MATCH($A977,$A$259:$A$970,0),2):OFFSET($A$2,MATCH($A977+1,$A$259:$A$970,0)-1,2),OFFSET($S$2,MATCH($S977,$S$259:$S$970,0),1):OFFSET($S$2,MATCH($S977+1,$S$259:$S$970,0)-1,1))</f>
        <v>#N/A</v>
      </c>
      <c r="Y977">
        <f t="shared" si="185"/>
        <v>6</v>
      </c>
      <c r="Z977" s="8">
        <f t="shared" si="184"/>
        <v>0</v>
      </c>
      <c r="AA977" s="8">
        <f t="shared" si="184"/>
        <v>0</v>
      </c>
      <c r="AB977" s="8">
        <f t="shared" si="184"/>
        <v>0</v>
      </c>
      <c r="AC977" s="8">
        <f t="shared" si="184"/>
        <v>0</v>
      </c>
      <c r="AD977" s="8">
        <f t="shared" si="184"/>
        <v>0</v>
      </c>
      <c r="AE977" s="8">
        <f t="shared" si="184"/>
        <v>0</v>
      </c>
      <c r="AF977" s="8">
        <f t="shared" si="184"/>
        <v>243.30227272727274</v>
      </c>
      <c r="AG977" s="8">
        <f t="shared" si="184"/>
        <v>238.30227272727274</v>
      </c>
      <c r="AH977" s="8">
        <f t="shared" si="184"/>
        <v>233.30227272727274</v>
      </c>
      <c r="AI977" s="8">
        <f t="shared" si="184"/>
        <v>228.30227272727274</v>
      </c>
      <c r="AJ977" s="8">
        <f t="shared" si="184"/>
        <v>223.30227272727274</v>
      </c>
      <c r="AK977" s="8">
        <f t="shared" si="184"/>
        <v>213.30227272727274</v>
      </c>
    </row>
    <row r="978" spans="1:37" x14ac:dyDescent="0.2">
      <c r="A978">
        <v>7</v>
      </c>
      <c r="B978" s="7"/>
      <c r="C978" s="7">
        <f t="shared" si="180"/>
        <v>148.63086956521741</v>
      </c>
      <c r="D978" s="17">
        <f ca="1">STDEV(OFFSET($A$2,MATCH($A978,$A$3:$A$970,0),3):OFFSET($A$2,MATCH($A978+1,$A$3:$A$970,0)-1,3))*SQRT(trade_day)</f>
        <v>14.13469839055093</v>
      </c>
      <c r="E978" s="17">
        <f t="shared" si="181"/>
        <v>16.630106534178523</v>
      </c>
      <c r="F978">
        <v>7</v>
      </c>
      <c r="G978" s="11">
        <f t="shared" si="182"/>
        <v>0</v>
      </c>
      <c r="H978" s="11">
        <f t="shared" si="182"/>
        <v>0</v>
      </c>
      <c r="I978" s="11">
        <f t="shared" si="182"/>
        <v>0.31043478260869567</v>
      </c>
      <c r="J978" s="11">
        <f t="shared" si="182"/>
        <v>1.2178260869565218</v>
      </c>
      <c r="K978" s="11">
        <f t="shared" si="182"/>
        <v>2.5691304347826089</v>
      </c>
      <c r="L978" s="11">
        <f t="shared" si="182"/>
        <v>6.8869565217391306</v>
      </c>
      <c r="M978" s="11">
        <f t="shared" si="182"/>
        <v>123.63086956521742</v>
      </c>
      <c r="N978" s="11">
        <f t="shared" si="182"/>
        <v>118.94130434782609</v>
      </c>
      <c r="O978" s="11">
        <f t="shared" si="182"/>
        <v>114.84869565217393</v>
      </c>
      <c r="P978" s="11">
        <f t="shared" si="182"/>
        <v>111.2</v>
      </c>
      <c r="Q978" s="11">
        <f t="shared" si="182"/>
        <v>105.51782608695653</v>
      </c>
      <c r="R978" s="11">
        <f t="shared" si="182"/>
        <v>91.329128695652159</v>
      </c>
      <c r="S978">
        <v>7</v>
      </c>
      <c r="U978" s="7">
        <f t="shared" si="183"/>
        <v>68.616143995125199</v>
      </c>
      <c r="V978" s="17" t="e">
        <f ca="1">CORREL(OFFSET($A$2,MATCH($A978,$A$259:$A$970,0),4):OFFSET($A$2,MATCH($A978+1,$A$259:$A$970,0)-1,4),OFFSET($S$2,MATCH($S978,$S$259:$S$970,0),3):OFFSET($S$2,MATCH($S978+1,$S$259:$S$970,0)-1,3))</f>
        <v>#N/A</v>
      </c>
      <c r="W978" s="17" t="e">
        <f ca="1">CORREL(OFFSET($A$2,MATCH($A978,$A$259:$A$970,0),2):OFFSET($A$2,MATCH($A978+1,$A$259:$A$970,0)-1,2),OFFSET($S$2,MATCH($S978,$S$259:$S$970,0),1):OFFSET($S$2,MATCH($S978+1,$S$259:$S$970,0)-1,1))</f>
        <v>#N/A</v>
      </c>
      <c r="Y978">
        <f t="shared" si="185"/>
        <v>7</v>
      </c>
      <c r="Z978" s="8">
        <f t="shared" si="184"/>
        <v>0</v>
      </c>
      <c r="AA978" s="8">
        <f t="shared" si="184"/>
        <v>0</v>
      </c>
      <c r="AB978" s="8">
        <f t="shared" si="184"/>
        <v>0</v>
      </c>
      <c r="AC978" s="8">
        <f t="shared" si="184"/>
        <v>0</v>
      </c>
      <c r="AD978" s="8">
        <f t="shared" si="184"/>
        <v>0</v>
      </c>
      <c r="AE978" s="8">
        <f t="shared" si="184"/>
        <v>0</v>
      </c>
      <c r="AF978" s="8">
        <f t="shared" si="184"/>
        <v>128.63086956521741</v>
      </c>
      <c r="AG978" s="8">
        <f t="shared" si="184"/>
        <v>123.63086956521741</v>
      </c>
      <c r="AH978" s="8">
        <f t="shared" si="184"/>
        <v>118.63086956521741</v>
      </c>
      <c r="AI978" s="8">
        <f t="shared" si="184"/>
        <v>113.63086956521741</v>
      </c>
      <c r="AJ978" s="8">
        <f t="shared" si="184"/>
        <v>108.63086956521741</v>
      </c>
      <c r="AK978" s="8">
        <f t="shared" si="184"/>
        <v>98.630869565217409</v>
      </c>
    </row>
    <row r="979" spans="1:37" x14ac:dyDescent="0.2">
      <c r="A979">
        <v>8</v>
      </c>
      <c r="B979" s="7"/>
      <c r="C979" s="7">
        <f t="shared" si="180"/>
        <v>40.428571428571431</v>
      </c>
      <c r="D979" s="17">
        <f ca="1">STDEV(OFFSET($A$2,MATCH($A979,$A$3:$A$970,0),3):OFFSET($A$2,MATCH($A979+1,$A$3:$A$970,0)-1,3))*SQRT(trade_day)</f>
        <v>6.5576597906096552</v>
      </c>
      <c r="E979" s="17">
        <f t="shared" si="181"/>
        <v>7.2252179511098849</v>
      </c>
      <c r="F979">
        <v>8</v>
      </c>
      <c r="G979" s="11">
        <f t="shared" si="182"/>
        <v>0</v>
      </c>
      <c r="H979" s="11">
        <f t="shared" si="182"/>
        <v>3.0476190476190504E-2</v>
      </c>
      <c r="I979" s="11">
        <f t="shared" si="182"/>
        <v>1.5352380952380951</v>
      </c>
      <c r="J979" s="11">
        <f t="shared" si="182"/>
        <v>3.7633333333333332</v>
      </c>
      <c r="K979" s="11">
        <f t="shared" si="182"/>
        <v>6.5895238095238096</v>
      </c>
      <c r="L979" s="11">
        <f t="shared" si="182"/>
        <v>13.331904761904763</v>
      </c>
      <c r="M979" s="11">
        <f t="shared" si="182"/>
        <v>15.459047619047618</v>
      </c>
      <c r="N979" s="11">
        <f t="shared" si="182"/>
        <v>11.963809523809525</v>
      </c>
      <c r="O979" s="11">
        <f t="shared" si="182"/>
        <v>9.1919047619047625</v>
      </c>
      <c r="P979" s="11">
        <f t="shared" si="182"/>
        <v>7.0180952380952375</v>
      </c>
      <c r="Q979" s="11">
        <f t="shared" si="182"/>
        <v>3.7604761904761905</v>
      </c>
      <c r="R979" s="11">
        <f t="shared" si="182"/>
        <v>0</v>
      </c>
      <c r="S979">
        <v>8</v>
      </c>
      <c r="U979" s="7">
        <f t="shared" si="183"/>
        <v>21.841459137939573</v>
      </c>
      <c r="V979" s="17" t="e">
        <f ca="1">CORREL(OFFSET($A$2,MATCH($A979,$A$259:$A$970,0),4):OFFSET($A$2,MATCH($A979+1,$A$259:$A$970,0)-1,4),OFFSET($S$2,MATCH($S979,$S$259:$S$970,0),3):OFFSET($S$2,MATCH($S979+1,$S$259:$S$970,0)-1,3))</f>
        <v>#N/A</v>
      </c>
      <c r="W979" s="17" t="e">
        <f ca="1">CORREL(OFFSET($A$2,MATCH($A979,$A$259:$A$970,0),2):OFFSET($A$2,MATCH($A979+1,$A$259:$A$970,0)-1,2),OFFSET($S$2,MATCH($S979,$S$259:$S$970,0),1):OFFSET($S$2,MATCH($S979+1,$S$259:$S$970,0)-1,1))</f>
        <v>#N/A</v>
      </c>
      <c r="Y979">
        <f t="shared" si="185"/>
        <v>8</v>
      </c>
      <c r="Z979" s="8">
        <f t="shared" si="184"/>
        <v>0</v>
      </c>
      <c r="AA979" s="8">
        <f t="shared" si="184"/>
        <v>0</v>
      </c>
      <c r="AB979" s="8">
        <f t="shared" si="184"/>
        <v>0</v>
      </c>
      <c r="AC979" s="8">
        <f t="shared" si="184"/>
        <v>0</v>
      </c>
      <c r="AD979" s="8">
        <f t="shared" si="184"/>
        <v>0</v>
      </c>
      <c r="AE979" s="8">
        <f t="shared" si="184"/>
        <v>9.5714285714285694</v>
      </c>
      <c r="AF979" s="8">
        <f t="shared" si="184"/>
        <v>20.428571428571431</v>
      </c>
      <c r="AG979" s="8">
        <f t="shared" si="184"/>
        <v>15.428571428571431</v>
      </c>
      <c r="AH979" s="8">
        <f t="shared" si="184"/>
        <v>10.428571428571431</v>
      </c>
      <c r="AI979" s="8">
        <f t="shared" si="184"/>
        <v>5.4285714285714306</v>
      </c>
      <c r="AJ979" s="8">
        <f t="shared" si="184"/>
        <v>0.4285714285714306</v>
      </c>
      <c r="AK979" s="8">
        <f t="shared" si="184"/>
        <v>0</v>
      </c>
    </row>
    <row r="980" spans="1:37" x14ac:dyDescent="0.2">
      <c r="A980">
        <v>9</v>
      </c>
      <c r="B980" s="7"/>
      <c r="C980" s="7">
        <f t="shared" si="180"/>
        <v>32.349523809523802</v>
      </c>
      <c r="D980" s="17">
        <f ca="1">STDEV(OFFSET($A$2,MATCH($A980,$A$3:$A$970,0),3):OFFSET($A$2,MATCH($A980+1,$A$3:$A$970,0)-1,3))*SQRT(trade_day)</f>
        <v>5.1692976280567935</v>
      </c>
      <c r="E980" s="17">
        <f t="shared" si="181"/>
        <v>5.7668740261220854</v>
      </c>
      <c r="F980">
        <v>9</v>
      </c>
      <c r="G980" s="18">
        <f t="shared" si="182"/>
        <v>0.29666666666666652</v>
      </c>
      <c r="H980" s="18">
        <f t="shared" si="182"/>
        <v>1.4552380952380952</v>
      </c>
      <c r="I980" s="18">
        <f t="shared" si="182"/>
        <v>3.4747619047619045</v>
      </c>
      <c r="J980" s="18">
        <f t="shared" si="182"/>
        <v>6.163333333333334</v>
      </c>
      <c r="K980" s="18">
        <f t="shared" si="182"/>
        <v>9.4157142857142873</v>
      </c>
      <c r="L980" s="18">
        <f t="shared" si="182"/>
        <v>17.676666666666662</v>
      </c>
      <c r="M980" s="18">
        <f t="shared" si="182"/>
        <v>8.8047619047619037</v>
      </c>
      <c r="N980" s="18">
        <f t="shared" si="182"/>
        <v>5.8242857142857147</v>
      </c>
      <c r="O980" s="18">
        <f t="shared" si="182"/>
        <v>3.5128571428571433</v>
      </c>
      <c r="P980" s="18">
        <f t="shared" si="182"/>
        <v>1.7652380952380955</v>
      </c>
      <c r="Q980" s="18">
        <f t="shared" si="182"/>
        <v>2.6190476190476056E-2</v>
      </c>
      <c r="R980" s="18">
        <f t="shared" si="182"/>
        <v>0</v>
      </c>
      <c r="S980">
        <v>9</v>
      </c>
      <c r="U980" s="7">
        <f t="shared" si="183"/>
        <v>16.411045821484777</v>
      </c>
      <c r="V980" s="17" t="e">
        <f ca="1">CORREL(OFFSET($A$2,MATCH($A980,$A$259:$A$970,0),4):OFFSET($A$2,MATCH($A980+1,$A$259:$A$970,0)-1,4),OFFSET($S$2,MATCH($S980,$S$259:$S$970,0),3):OFFSET($S$2,MATCH($S980+1,$S$259:$S$970,0)-1,3))</f>
        <v>#N/A</v>
      </c>
      <c r="W980" s="17" t="e">
        <f ca="1">CORREL(OFFSET($A$2,MATCH($A980,$A$259:$A$970,0),2):OFFSET($A$2,MATCH($A980+1,$A$259:$A$970,0)-1,2),OFFSET($S$2,MATCH($S980,$S$259:$S$970,0),1):OFFSET($S$2,MATCH($S980+1,$S$259:$S$970,0)-1,1))</f>
        <v>#N/A</v>
      </c>
      <c r="Y980">
        <f t="shared" si="185"/>
        <v>9</v>
      </c>
      <c r="Z980" s="8">
        <f t="shared" si="184"/>
        <v>0</v>
      </c>
      <c r="AA980" s="8">
        <f t="shared" si="184"/>
        <v>0</v>
      </c>
      <c r="AB980" s="8">
        <f t="shared" si="184"/>
        <v>0</v>
      </c>
      <c r="AC980" s="8">
        <f t="shared" si="184"/>
        <v>2.6504761904761978</v>
      </c>
      <c r="AD980" s="8">
        <f t="shared" si="184"/>
        <v>7.6504761904761978</v>
      </c>
      <c r="AE980" s="8">
        <f t="shared" si="184"/>
        <v>17.650476190476198</v>
      </c>
      <c r="AF980" s="8">
        <f t="shared" si="184"/>
        <v>12.349523809523802</v>
      </c>
      <c r="AG980" s="8">
        <f t="shared" si="184"/>
        <v>7.3495238095238022</v>
      </c>
      <c r="AH980" s="8">
        <f t="shared" si="184"/>
        <v>2.3495238095238022</v>
      </c>
      <c r="AI980" s="8">
        <f t="shared" si="184"/>
        <v>0</v>
      </c>
      <c r="AJ980" s="8">
        <f t="shared" si="184"/>
        <v>0</v>
      </c>
      <c r="AK980" s="8">
        <f t="shared" si="184"/>
        <v>0</v>
      </c>
    </row>
    <row r="981" spans="1:37" x14ac:dyDescent="0.2">
      <c r="A981">
        <v>10</v>
      </c>
      <c r="B981" s="7"/>
      <c r="C981" s="7">
        <f t="shared" si="180"/>
        <v>19.645454545454541</v>
      </c>
      <c r="D981" s="17">
        <f ca="1">STDEV(OFFSET($A$2,MATCH($A981,$A$3:$A$970,0),3):OFFSET($A$2,MATCH($A981+1,$A$3:$A$970,0)-1,3))*SQRT(trade_day)</f>
        <v>3.1847889757904233</v>
      </c>
      <c r="E981" s="17">
        <f t="shared" si="181"/>
        <v>3.3807456043093329</v>
      </c>
      <c r="F981">
        <v>10</v>
      </c>
      <c r="G981" s="18">
        <f t="shared" si="182"/>
        <v>1.2572727272727271</v>
      </c>
      <c r="H981" s="18">
        <f t="shared" si="182"/>
        <v>5.4577272727272712</v>
      </c>
      <c r="I981" s="18">
        <f t="shared" si="182"/>
        <v>10.354545454545454</v>
      </c>
      <c r="J981" s="18">
        <f t="shared" si="182"/>
        <v>15.354545454545457</v>
      </c>
      <c r="K981" s="18">
        <f t="shared" si="182"/>
        <v>20.354545454545459</v>
      </c>
      <c r="L981" s="18">
        <f t="shared" si="182"/>
        <v>30.354545454545459</v>
      </c>
      <c r="M981" s="18">
        <f t="shared" si="182"/>
        <v>0.10318181818181817</v>
      </c>
      <c r="N981" s="18">
        <f t="shared" si="182"/>
        <v>0</v>
      </c>
      <c r="O981" s="18">
        <f t="shared" si="182"/>
        <v>0</v>
      </c>
      <c r="P981" s="18">
        <f t="shared" si="182"/>
        <v>0</v>
      </c>
      <c r="Q981" s="18">
        <f t="shared" si="182"/>
        <v>0</v>
      </c>
      <c r="R981" s="18">
        <f t="shared" si="182"/>
        <v>0</v>
      </c>
      <c r="S981">
        <v>10</v>
      </c>
      <c r="U981" s="7">
        <f t="shared" si="183"/>
        <v>10.362561019544408</v>
      </c>
      <c r="V981" s="17" t="e">
        <f ca="1">CORREL(OFFSET($A$2,MATCH($A981,$A$259:$A$970,0),4):OFFSET($A$2,MATCH($A981+1,$A$259:$A$970,0)-1,4),OFFSET($S$2,MATCH($S981,$S$259:$S$970,0),3):OFFSET($S$2,MATCH($S981+1,$S$259:$S$970,0)-1,3))</f>
        <v>#N/A</v>
      </c>
      <c r="W981" s="17" t="e">
        <f ca="1">CORREL(OFFSET($A$2,MATCH($A981,$A$259:$A$970,0),2):OFFSET($A$2,MATCH($A981+1,$A$259:$A$970,0)-1,2),OFFSET($S$2,MATCH($S981,$S$259:$S$970,0),1):OFFSET($S$2,MATCH($S981+1,$S$259:$S$970,0)-1,1))</f>
        <v>#N/A</v>
      </c>
      <c r="Y981">
        <f t="shared" si="185"/>
        <v>10</v>
      </c>
      <c r="Z981" s="8">
        <f t="shared" si="184"/>
        <v>0.35454545454545894</v>
      </c>
      <c r="AA981" s="8">
        <f t="shared" si="184"/>
        <v>5.3545454545454589</v>
      </c>
      <c r="AB981" s="8">
        <f t="shared" si="184"/>
        <v>10.354545454545459</v>
      </c>
      <c r="AC981" s="8">
        <f t="shared" si="184"/>
        <v>15.354545454545459</v>
      </c>
      <c r="AD981" s="8">
        <f t="shared" si="184"/>
        <v>20.354545454545459</v>
      </c>
      <c r="AE981" s="8">
        <f t="shared" si="184"/>
        <v>30.354545454545459</v>
      </c>
      <c r="AF981" s="8">
        <f t="shared" si="184"/>
        <v>0</v>
      </c>
      <c r="AG981" s="8">
        <f t="shared" si="184"/>
        <v>0</v>
      </c>
      <c r="AH981" s="8">
        <f t="shared" si="184"/>
        <v>0</v>
      </c>
      <c r="AI981" s="8">
        <f t="shared" si="184"/>
        <v>0</v>
      </c>
      <c r="AJ981" s="8">
        <f t="shared" si="184"/>
        <v>0</v>
      </c>
      <c r="AK981" s="8">
        <f t="shared" si="184"/>
        <v>0</v>
      </c>
    </row>
    <row r="982" spans="1:37" x14ac:dyDescent="0.2">
      <c r="A982">
        <v>11</v>
      </c>
      <c r="B982" s="7"/>
      <c r="C982" s="7">
        <f t="shared" si="180"/>
        <v>20.317</v>
      </c>
      <c r="D982" s="17">
        <f ca="1">STDEV(OFFSET($A$2,MATCH($A982,$A$3:$A$970,0),3):OFFSET($A$2,MATCH($A982+1,$A$3:$A$970,0)-1,3))*SQRT(trade_day)</f>
        <v>1.7146097254945876</v>
      </c>
      <c r="E982" s="17">
        <f t="shared" si="181"/>
        <v>1.5349602944198317</v>
      </c>
      <c r="F982">
        <v>11</v>
      </c>
      <c r="G982" s="18">
        <f t="shared" si="182"/>
        <v>1.177</v>
      </c>
      <c r="H982" s="18">
        <f t="shared" si="182"/>
        <v>4.7275000000000009</v>
      </c>
      <c r="I982" s="18">
        <f t="shared" si="182"/>
        <v>9.6830000000000016</v>
      </c>
      <c r="J982" s="18">
        <f t="shared" si="182"/>
        <v>14.683000000000002</v>
      </c>
      <c r="K982" s="18">
        <f t="shared" si="182"/>
        <v>19.682999999999996</v>
      </c>
      <c r="L982" s="18">
        <f t="shared" si="182"/>
        <v>29.683000000000003</v>
      </c>
      <c r="M982" s="18">
        <f t="shared" si="182"/>
        <v>4.4500000000000026E-2</v>
      </c>
      <c r="N982" s="18">
        <f t="shared" si="182"/>
        <v>0</v>
      </c>
      <c r="O982" s="18">
        <f t="shared" si="182"/>
        <v>0</v>
      </c>
      <c r="P982" s="18">
        <f t="shared" si="182"/>
        <v>0</v>
      </c>
      <c r="Q982" s="18">
        <f t="shared" si="182"/>
        <v>0</v>
      </c>
      <c r="R982" s="18">
        <f t="shared" si="182"/>
        <v>0</v>
      </c>
      <c r="S982">
        <v>11</v>
      </c>
      <c r="U982" s="7">
        <f t="shared" si="183"/>
        <v>9.6870883149476121</v>
      </c>
      <c r="V982" s="17" t="e">
        <f ca="1">CORREL(OFFSET($A$2,MATCH($A982,$A$259:$A$970,0),4):OFFSET($A$2,MATCH($A982+1,$A$259:$A$970,0)-1,4),OFFSET($S$2,MATCH($S982,$S$259:$S$970,0),3):OFFSET($S$2,MATCH($S982+1,$S$259:$S$970,0)-1,3))</f>
        <v>#N/A</v>
      </c>
      <c r="W982" s="17" t="e">
        <f ca="1">CORREL(OFFSET($A$2,MATCH($A982,$A$259:$A$970,0),2):OFFSET($A$2,MATCH($A982+1,$A$259:$A$970,0)-1,2),OFFSET($S$2,MATCH($S982,$S$259:$S$970,0),1):OFFSET($S$2,MATCH($S982+1,$S$259:$S$970,0)-1,1))</f>
        <v>#N/A</v>
      </c>
      <c r="Y982">
        <f t="shared" si="185"/>
        <v>11</v>
      </c>
      <c r="Z982" s="8">
        <f t="shared" si="184"/>
        <v>0</v>
      </c>
      <c r="AA982" s="8">
        <f t="shared" si="184"/>
        <v>4.6829999999999998</v>
      </c>
      <c r="AB982" s="8">
        <f t="shared" si="184"/>
        <v>9.6829999999999998</v>
      </c>
      <c r="AC982" s="8">
        <f t="shared" si="184"/>
        <v>14.683</v>
      </c>
      <c r="AD982" s="8">
        <f t="shared" si="184"/>
        <v>19.683</v>
      </c>
      <c r="AE982" s="8">
        <f t="shared" si="184"/>
        <v>29.683</v>
      </c>
      <c r="AF982" s="8">
        <f t="shared" si="184"/>
        <v>0.31700000000000017</v>
      </c>
      <c r="AG982" s="8">
        <f t="shared" si="184"/>
        <v>0</v>
      </c>
      <c r="AH982" s="8">
        <f t="shared" si="184"/>
        <v>0</v>
      </c>
      <c r="AI982" s="8">
        <f t="shared" si="184"/>
        <v>0</v>
      </c>
      <c r="AJ982" s="8">
        <f t="shared" si="184"/>
        <v>0</v>
      </c>
      <c r="AK982" s="8">
        <f t="shared" si="184"/>
        <v>0</v>
      </c>
    </row>
    <row r="983" spans="1:37" x14ac:dyDescent="0.2">
      <c r="A983">
        <v>12</v>
      </c>
      <c r="B983" s="7"/>
      <c r="C983" s="7">
        <f>SUMIF($A$3:$A$970,$A983,$C$3:$C$970)/COUNTIF($A$3:$A$970,$A983)</f>
        <v>19.194999999999997</v>
      </c>
      <c r="D983" s="17">
        <f ca="1">STDEV(OFFSET($A$2,MATCH($A983,$A$3:$A$970,0),3):OFFSET($A$2,MATCH($A983+1,$A$3:$A$970,0)-1,3))*SQRT(trade_day)</f>
        <v>1.7283550026620011</v>
      </c>
      <c r="E983" s="17">
        <f>SUMIF($A$3:$A$970,$A983,$E$3:$E$970)/COUNTIF($A$3:$A$970,$A983)</f>
        <v>1.5287752225663964</v>
      </c>
      <c r="F983">
        <v>12</v>
      </c>
      <c r="G983" s="18">
        <f>SUMIF($A$3:$A$970,$F983,G$3:G$970)/COUNTIF($A$3:$A$970,$F983)</f>
        <v>1.6004545454545451</v>
      </c>
      <c r="H983" s="18">
        <f t="shared" si="182"/>
        <v>5.9859090909090904</v>
      </c>
      <c r="I983" s="18">
        <f t="shared" si="182"/>
        <v>10.805</v>
      </c>
      <c r="J983" s="18">
        <f t="shared" si="182"/>
        <v>15.804999999999996</v>
      </c>
      <c r="K983" s="18">
        <f t="shared" si="182"/>
        <v>20.805000000000003</v>
      </c>
      <c r="L983" s="18">
        <f t="shared" si="182"/>
        <v>30.805000000000003</v>
      </c>
      <c r="M983" s="18">
        <f t="shared" si="182"/>
        <v>0.18090909090909094</v>
      </c>
      <c r="N983" s="18">
        <f t="shared" si="182"/>
        <v>0</v>
      </c>
      <c r="O983" s="18">
        <f t="shared" si="182"/>
        <v>0</v>
      </c>
      <c r="P983" s="18">
        <f t="shared" si="182"/>
        <v>0</v>
      </c>
      <c r="Q983" s="18">
        <f t="shared" si="182"/>
        <v>0</v>
      </c>
      <c r="R983" s="18">
        <f t="shared" si="182"/>
        <v>0</v>
      </c>
      <c r="S983">
        <v>12</v>
      </c>
      <c r="U983" s="7">
        <f>SUMIF($S$3:$S$970,$S983,$U$3:$U$970)/COUNTIF($S$3:$S$970,$S983)</f>
        <v>11.473908859459447</v>
      </c>
      <c r="V983" s="17" t="e">
        <f ca="1">CORREL(OFFSET($A$2,MATCH($A983,$A$259:$A$970,0),4):OFFSET($A$2,MATCH($A983+1,$A$259:$A$970,0)-1,4),OFFSET($S$2,MATCH($S983,$S$259:$S$970,0),3):OFFSET($S$2,MATCH($S983+1,$S$259:$S$970,0)-1,3))</f>
        <v>#DIV/0!</v>
      </c>
      <c r="W983" s="17">
        <f ca="1">CORREL(OFFSET($A$2,MATCH($A983,$A$259:$A$970,0),2):OFFSET($A$2,MATCH($A983+1,$A$259:$A$970,0)-1,2),OFFSET($S$2,MATCH($S983,$S$259:$S$970,0),1):OFFSET($S$2,MATCH($S983+1,$S$259:$S$970,0)-1,1))</f>
        <v>0.68103935097890689</v>
      </c>
      <c r="Y983">
        <f t="shared" si="185"/>
        <v>12</v>
      </c>
      <c r="Z983" s="8">
        <f t="shared" si="184"/>
        <v>0.80500000000000327</v>
      </c>
      <c r="AA983" s="8">
        <f t="shared" si="184"/>
        <v>5.8050000000000033</v>
      </c>
      <c r="AB983" s="8">
        <f t="shared" si="184"/>
        <v>10.805000000000003</v>
      </c>
      <c r="AC983" s="8">
        <f t="shared" si="184"/>
        <v>15.805000000000003</v>
      </c>
      <c r="AD983" s="8">
        <f t="shared" si="184"/>
        <v>20.805000000000003</v>
      </c>
      <c r="AE983" s="8">
        <f t="shared" si="184"/>
        <v>30.805000000000003</v>
      </c>
      <c r="AF983" s="8">
        <f t="shared" si="184"/>
        <v>0</v>
      </c>
      <c r="AG983" s="8">
        <f t="shared" si="184"/>
        <v>0</v>
      </c>
      <c r="AH983" s="8">
        <f t="shared" si="184"/>
        <v>0</v>
      </c>
      <c r="AI983" s="8">
        <f t="shared" si="184"/>
        <v>0</v>
      </c>
      <c r="AJ983" s="8">
        <f t="shared" si="184"/>
        <v>0</v>
      </c>
      <c r="AK983" s="8">
        <f t="shared" si="184"/>
        <v>0</v>
      </c>
    </row>
    <row r="984" spans="1:37" x14ac:dyDescent="0.2">
      <c r="A984">
        <v>13</v>
      </c>
      <c r="B984" s="7"/>
      <c r="C984" s="7">
        <f t="shared" ref="C984:C1015" si="186">SUMIF($A$3:$A$970,$A984,$C$3:$C$970)/COUNTIF($A$3:$A$970,$A984)</f>
        <v>21.547499999999999</v>
      </c>
      <c r="D984" s="17">
        <f ca="1">STDEV(OFFSET($A$2,MATCH($A984,$A$3:$A$970,0),3):OFFSET($A$2,MATCH($A984+1,$A$3:$A$970,0)-1,3))*SQRT(trade_day)</f>
        <v>3.2671397631551811</v>
      </c>
      <c r="E984" s="17">
        <f t="shared" ref="E984:E1015" si="187">SUMIF($A$3:$A$970,$A984,$E$3:$E$970)/COUNTIF($A$3:$A$970,$A984)</f>
        <v>3.2555346929839977</v>
      </c>
      <c r="F984">
        <v>13</v>
      </c>
      <c r="G984" s="10">
        <f t="shared" ref="G984:R999" si="188">SUMIF($A$3:$A$970,$F984,G$3:G$970)/COUNTIF($A$3:$A$970,$F984)</f>
        <v>1.8839999999999997</v>
      </c>
      <c r="H984" s="10">
        <f t="shared" si="182"/>
        <v>5.4039999999999999</v>
      </c>
      <c r="I984" s="10">
        <f t="shared" si="182"/>
        <v>9.3870000000000022</v>
      </c>
      <c r="J984" s="10">
        <f t="shared" si="182"/>
        <v>13.881999999999996</v>
      </c>
      <c r="K984" s="10">
        <f t="shared" si="182"/>
        <v>18.515499999999999</v>
      </c>
      <c r="L984" s="10">
        <f t="shared" si="182"/>
        <v>28.452500000000004</v>
      </c>
      <c r="M984" s="10">
        <f t="shared" si="182"/>
        <v>1.9514999999999998</v>
      </c>
      <c r="N984" s="10">
        <f t="shared" si="182"/>
        <v>0.93449999999999989</v>
      </c>
      <c r="O984" s="10">
        <f t="shared" si="182"/>
        <v>0.42949999999999983</v>
      </c>
      <c r="P984" s="10">
        <f t="shared" si="182"/>
        <v>6.2999999999999903E-2</v>
      </c>
      <c r="Q984" s="10">
        <f t="shared" si="182"/>
        <v>0</v>
      </c>
      <c r="R984" s="10">
        <f t="shared" si="182"/>
        <v>0</v>
      </c>
      <c r="S984">
        <v>13</v>
      </c>
      <c r="U984" s="7">
        <f t="shared" ref="U984:U1015" si="189">SUMIF($S$3:$S$970,$S984,$U$3:$U$970)/COUNTIF($S$3:$S$970,$S984)</f>
        <v>11.516375183381086</v>
      </c>
      <c r="V984" s="17" t="e">
        <f ca="1">CORREL(OFFSET($A$2,MATCH($A984,$A$259:$A$970,0),4):OFFSET($A$2,MATCH($A984+1,$A$259:$A$970,0)-1,4),OFFSET($S$2,MATCH($S984,$S$259:$S$970,0),3):OFFSET($S$2,MATCH($S984+1,$S$259:$S$970,0)-1,3))</f>
        <v>#DIV/0!</v>
      </c>
      <c r="W984" s="17">
        <f ca="1">CORREL(OFFSET($A$2,MATCH($A984,$A$259:$A$970,0),2):OFFSET($A$2,MATCH($A984+1,$A$259:$A$970,0)-1,2),OFFSET($S$2,MATCH($S984,$S$259:$S$970,0),1):OFFSET($S$2,MATCH($S984+1,$S$259:$S$970,0)-1,1))</f>
        <v>4.6174199370491817E-2</v>
      </c>
      <c r="Y984">
        <f t="shared" si="185"/>
        <v>13</v>
      </c>
      <c r="Z984" s="8">
        <f t="shared" si="184"/>
        <v>0</v>
      </c>
      <c r="AA984" s="8">
        <f t="shared" si="184"/>
        <v>3.4525000000000006</v>
      </c>
      <c r="AB984" s="8">
        <f t="shared" si="184"/>
        <v>8.4525000000000006</v>
      </c>
      <c r="AC984" s="8">
        <f t="shared" si="184"/>
        <v>13.452500000000001</v>
      </c>
      <c r="AD984" s="8">
        <f t="shared" si="184"/>
        <v>18.452500000000001</v>
      </c>
      <c r="AE984" s="8">
        <f t="shared" si="184"/>
        <v>28.452500000000001</v>
      </c>
      <c r="AF984" s="8">
        <f t="shared" si="184"/>
        <v>1.5474999999999994</v>
      </c>
      <c r="AG984" s="8">
        <f t="shared" si="184"/>
        <v>0</v>
      </c>
      <c r="AH984" s="8">
        <f t="shared" si="184"/>
        <v>0</v>
      </c>
      <c r="AI984" s="8">
        <f t="shared" si="184"/>
        <v>0</v>
      </c>
      <c r="AJ984" s="8">
        <f t="shared" si="184"/>
        <v>0</v>
      </c>
      <c r="AK984" s="8">
        <f t="shared" si="184"/>
        <v>0</v>
      </c>
    </row>
    <row r="985" spans="1:37" x14ac:dyDescent="0.2">
      <c r="A985">
        <v>14</v>
      </c>
      <c r="B985" s="7"/>
      <c r="C985" s="7">
        <f t="shared" si="186"/>
        <v>17.720526315789474</v>
      </c>
      <c r="D985" s="17">
        <f ca="1">STDEV(OFFSET($A$2,MATCH($A985,$A$3:$A$970,0),3):OFFSET($A$2,MATCH($A985+1,$A$3:$A$970,0)-1,3))*SQRT(trade_day)</f>
        <v>1.6790164818342057</v>
      </c>
      <c r="E985" s="17">
        <f t="shared" si="187"/>
        <v>1.3616752403249619</v>
      </c>
      <c r="F985">
        <v>14</v>
      </c>
      <c r="G985" s="10">
        <f t="shared" si="188"/>
        <v>2.7510526315789479</v>
      </c>
      <c r="H985" s="10">
        <f t="shared" si="182"/>
        <v>7.3026315789473681</v>
      </c>
      <c r="I985" s="10">
        <f t="shared" si="182"/>
        <v>12.279473684210524</v>
      </c>
      <c r="J985" s="10">
        <f t="shared" si="182"/>
        <v>17.279473684210526</v>
      </c>
      <c r="K985" s="10">
        <f t="shared" si="182"/>
        <v>22.279473684210526</v>
      </c>
      <c r="L985" s="10">
        <f t="shared" si="182"/>
        <v>32.279473684210529</v>
      </c>
      <c r="M985" s="10">
        <f t="shared" si="182"/>
        <v>2.3157894736842172E-2</v>
      </c>
      <c r="N985" s="10">
        <f t="shared" si="182"/>
        <v>0</v>
      </c>
      <c r="O985" s="10">
        <f t="shared" si="182"/>
        <v>0</v>
      </c>
      <c r="P985" s="10">
        <f t="shared" si="182"/>
        <v>0</v>
      </c>
      <c r="Q985" s="10">
        <f t="shared" si="182"/>
        <v>0</v>
      </c>
      <c r="R985" s="10">
        <f t="shared" si="182"/>
        <v>0</v>
      </c>
      <c r="S985">
        <v>14</v>
      </c>
      <c r="U985" s="7">
        <f t="shared" si="189"/>
        <v>9.9506921106186628</v>
      </c>
      <c r="V985" s="17" t="e">
        <f ca="1">CORREL(OFFSET($A$2,MATCH($A985,$A$259:$A$970,0),4):OFFSET($A$2,MATCH($A985+1,$A$259:$A$970,0)-1,4),OFFSET($S$2,MATCH($S985,$S$259:$S$970,0),3):OFFSET($S$2,MATCH($S985+1,$S$259:$S$970,0)-1,3))</f>
        <v>#DIV/0!</v>
      </c>
      <c r="W985" s="17">
        <f ca="1">CORREL(OFFSET($A$2,MATCH($A985,$A$259:$A$970,0),2):OFFSET($A$2,MATCH($A985+1,$A$259:$A$970,0)-1,2),OFFSET($S$2,MATCH($S985,$S$259:$S$970,0),1):OFFSET($S$2,MATCH($S985+1,$S$259:$S$970,0)-1,1))</f>
        <v>0.67923671421491749</v>
      </c>
      <c r="Y985">
        <f t="shared" si="185"/>
        <v>14</v>
      </c>
      <c r="Z985" s="8">
        <f t="shared" si="184"/>
        <v>2.2794736842105259</v>
      </c>
      <c r="AA985" s="8">
        <f t="shared" si="184"/>
        <v>7.2794736842105259</v>
      </c>
      <c r="AB985" s="8">
        <f t="shared" si="184"/>
        <v>12.279473684210526</v>
      </c>
      <c r="AC985" s="8">
        <f t="shared" si="184"/>
        <v>17.279473684210526</v>
      </c>
      <c r="AD985" s="8">
        <f t="shared" si="184"/>
        <v>22.279473684210526</v>
      </c>
      <c r="AE985" s="8">
        <f t="shared" si="184"/>
        <v>32.279473684210529</v>
      </c>
      <c r="AF985" s="8">
        <f t="shared" si="184"/>
        <v>0</v>
      </c>
      <c r="AG985" s="8">
        <f t="shared" si="184"/>
        <v>0</v>
      </c>
      <c r="AH985" s="8">
        <f t="shared" si="184"/>
        <v>0</v>
      </c>
      <c r="AI985" s="8">
        <f t="shared" si="184"/>
        <v>0</v>
      </c>
      <c r="AJ985" s="8">
        <f t="shared" si="184"/>
        <v>0</v>
      </c>
      <c r="AK985" s="8">
        <f t="shared" si="184"/>
        <v>0</v>
      </c>
    </row>
    <row r="986" spans="1:37" x14ac:dyDescent="0.2">
      <c r="A986">
        <v>15</v>
      </c>
      <c r="B986" s="7"/>
      <c r="C986" s="7">
        <f t="shared" si="186"/>
        <v>20.044285714285714</v>
      </c>
      <c r="D986" s="17">
        <f ca="1">STDEV(OFFSET($A$2,MATCH($A986,$A$3:$A$970,0),3):OFFSET($A$2,MATCH($A986+1,$A$3:$A$970,0)-1,3))*SQRT(trade_day)</f>
        <v>1.5665703646829867</v>
      </c>
      <c r="E986" s="17">
        <f t="shared" si="187"/>
        <v>1.8337026583226557</v>
      </c>
      <c r="F986">
        <v>15</v>
      </c>
      <c r="G986" s="18">
        <f t="shared" si="188"/>
        <v>0.88047619047619008</v>
      </c>
      <c r="H986" s="18">
        <f t="shared" si="182"/>
        <v>5.0338095238095226</v>
      </c>
      <c r="I986" s="18">
        <f t="shared" si="182"/>
        <v>9.9557142857142846</v>
      </c>
      <c r="J986" s="18">
        <f t="shared" si="182"/>
        <v>14.955714285714285</v>
      </c>
      <c r="K986" s="18">
        <f t="shared" si="182"/>
        <v>19.955714285714286</v>
      </c>
      <c r="L986" s="18">
        <f t="shared" si="182"/>
        <v>29.955714285714286</v>
      </c>
      <c r="M986" s="18">
        <f t="shared" si="182"/>
        <v>7.8095238095237954E-2</v>
      </c>
      <c r="N986" s="18">
        <f t="shared" si="182"/>
        <v>0</v>
      </c>
      <c r="O986" s="18">
        <f t="shared" si="182"/>
        <v>0</v>
      </c>
      <c r="P986" s="18">
        <f t="shared" si="182"/>
        <v>0</v>
      </c>
      <c r="Q986" s="18">
        <f t="shared" si="182"/>
        <v>0</v>
      </c>
      <c r="R986" s="18">
        <f t="shared" si="182"/>
        <v>0</v>
      </c>
      <c r="S986">
        <v>15</v>
      </c>
      <c r="U986" s="7">
        <f t="shared" si="189"/>
        <v>11.307314077132409</v>
      </c>
      <c r="V986" s="17" t="e">
        <f ca="1">CORREL(OFFSET($A$2,MATCH($A986,$A$259:$A$970,0),4):OFFSET($A$2,MATCH($A986+1,$A$259:$A$970,0)-1,4),OFFSET($S$2,MATCH($S986,$S$259:$S$970,0),3):OFFSET($S$2,MATCH($S986+1,$S$259:$S$970,0)-1,3))</f>
        <v>#DIV/0!</v>
      </c>
      <c r="W986" s="17">
        <f ca="1">CORREL(OFFSET($A$2,MATCH($A986,$A$259:$A$970,0),2):OFFSET($A$2,MATCH($A986+1,$A$259:$A$970,0)-1,2),OFFSET($S$2,MATCH($S986,$S$259:$S$970,0),1):OFFSET($S$2,MATCH($S986+1,$S$259:$S$970,0)-1,1))</f>
        <v>4.5723990494452825E-2</v>
      </c>
      <c r="Y986">
        <f t="shared" si="185"/>
        <v>15</v>
      </c>
      <c r="Z986" s="8">
        <f t="shared" si="184"/>
        <v>0</v>
      </c>
      <c r="AA986" s="8">
        <f t="shared" si="184"/>
        <v>4.9557142857142864</v>
      </c>
      <c r="AB986" s="8">
        <f t="shared" si="184"/>
        <v>9.9557142857142864</v>
      </c>
      <c r="AC986" s="8">
        <f t="shared" si="184"/>
        <v>14.955714285714286</v>
      </c>
      <c r="AD986" s="8">
        <f t="shared" si="184"/>
        <v>19.955714285714286</v>
      </c>
      <c r="AE986" s="8">
        <f t="shared" si="184"/>
        <v>29.955714285714286</v>
      </c>
      <c r="AF986" s="8">
        <f t="shared" si="184"/>
        <v>4.4285714285713595E-2</v>
      </c>
      <c r="AG986" s="8">
        <f t="shared" si="184"/>
        <v>0</v>
      </c>
      <c r="AH986" s="8">
        <f t="shared" si="184"/>
        <v>0</v>
      </c>
      <c r="AI986" s="8">
        <f t="shared" si="184"/>
        <v>0</v>
      </c>
      <c r="AJ986" s="8">
        <f t="shared" si="184"/>
        <v>0</v>
      </c>
      <c r="AK986" s="8">
        <f t="shared" si="184"/>
        <v>0</v>
      </c>
    </row>
    <row r="987" spans="1:37" x14ac:dyDescent="0.2">
      <c r="A987">
        <v>16</v>
      </c>
      <c r="B987" s="7"/>
      <c r="C987" s="7">
        <f t="shared" si="186"/>
        <v>25.790454545454541</v>
      </c>
      <c r="D987" s="17">
        <f ca="1">STDEV(OFFSET($A$2,MATCH($A987,$A$3:$A$970,0),3):OFFSET($A$2,MATCH($A987+1,$A$3:$A$970,0)-1,3))*SQRT(trade_day)</f>
        <v>1.7998022079729519</v>
      </c>
      <c r="E987" s="17">
        <f t="shared" si="187"/>
        <v>1.7354802602742609</v>
      </c>
      <c r="F987">
        <v>16</v>
      </c>
      <c r="G987" s="18">
        <f t="shared" si="188"/>
        <v>0.26545454545454544</v>
      </c>
      <c r="H987" s="18">
        <f t="shared" si="182"/>
        <v>1.2386363636363635</v>
      </c>
      <c r="I987" s="18">
        <f t="shared" si="182"/>
        <v>4.4672727272727277</v>
      </c>
      <c r="J987" s="18">
        <f t="shared" si="182"/>
        <v>9.2095454545454558</v>
      </c>
      <c r="K987" s="18">
        <f t="shared" si="182"/>
        <v>14.209545454545452</v>
      </c>
      <c r="L987" s="18">
        <f t="shared" si="182"/>
        <v>24.209545454545456</v>
      </c>
      <c r="M987" s="18">
        <f t="shared" si="182"/>
        <v>2.0290909090909093</v>
      </c>
      <c r="N987" s="18">
        <f t="shared" si="182"/>
        <v>0.25772727272727264</v>
      </c>
      <c r="O987" s="18">
        <f t="shared" si="182"/>
        <v>0</v>
      </c>
      <c r="P987" s="18">
        <f t="shared" si="182"/>
        <v>0</v>
      </c>
      <c r="Q987" s="18">
        <f t="shared" si="182"/>
        <v>0</v>
      </c>
      <c r="R987" s="18">
        <f t="shared" si="182"/>
        <v>0</v>
      </c>
      <c r="S987">
        <v>16</v>
      </c>
      <c r="U987" s="7">
        <f t="shared" si="189"/>
        <v>12.068004760662374</v>
      </c>
      <c r="V987" s="17" t="e">
        <f ca="1">CORREL(OFFSET($A$2,MATCH($A987,$A$259:$A$970,0),4):OFFSET($A$2,MATCH($A987+1,$A$259:$A$970,0)-1,4),OFFSET($S$2,MATCH($S987,$S$259:$S$970,0),3):OFFSET($S$2,MATCH($S987+1,$S$259:$S$970,0)-1,3))</f>
        <v>#DIV/0!</v>
      </c>
      <c r="W987" s="17">
        <f ca="1">CORREL(OFFSET($A$2,MATCH($A987,$A$259:$A$970,0),2):OFFSET($A$2,MATCH($A987+1,$A$259:$A$970,0)-1,2),OFFSET($S$2,MATCH($S987,$S$259:$S$970,0),1):OFFSET($S$2,MATCH($S987+1,$S$259:$S$970,0)-1,1))</f>
        <v>0.52922435245552635</v>
      </c>
      <c r="Y987">
        <f t="shared" si="185"/>
        <v>16</v>
      </c>
      <c r="Z987" s="8">
        <f t="shared" si="184"/>
        <v>0</v>
      </c>
      <c r="AA987" s="8">
        <f t="shared" si="184"/>
        <v>0</v>
      </c>
      <c r="AB987" s="8">
        <f t="shared" si="184"/>
        <v>4.2095454545454594</v>
      </c>
      <c r="AC987" s="8">
        <f t="shared" si="184"/>
        <v>9.2095454545454594</v>
      </c>
      <c r="AD987" s="8">
        <f t="shared" si="184"/>
        <v>14.209545454545459</v>
      </c>
      <c r="AE987" s="8">
        <f t="shared" si="184"/>
        <v>24.209545454545459</v>
      </c>
      <c r="AF987" s="8">
        <f t="shared" si="184"/>
        <v>5.7904545454545406</v>
      </c>
      <c r="AG987" s="8">
        <f t="shared" si="184"/>
        <v>0.79045454545454064</v>
      </c>
      <c r="AH987" s="8">
        <f t="shared" si="184"/>
        <v>0</v>
      </c>
      <c r="AI987" s="8">
        <f t="shared" si="184"/>
        <v>0</v>
      </c>
      <c r="AJ987" s="8">
        <f t="shared" si="184"/>
        <v>0</v>
      </c>
      <c r="AK987" s="8">
        <f t="shared" si="184"/>
        <v>0</v>
      </c>
    </row>
    <row r="988" spans="1:37" x14ac:dyDescent="0.2">
      <c r="A988">
        <v>17</v>
      </c>
      <c r="B988" s="7"/>
      <c r="C988" s="7">
        <f t="shared" si="186"/>
        <v>23.984000000000002</v>
      </c>
      <c r="D988" s="17">
        <f ca="1">STDEV(OFFSET($A$2,MATCH($A988,$A$3:$A$970,0),3):OFFSET($A$2,MATCH($A988+1,$A$3:$A$970,0)-1,3))*SQRT(trade_day)</f>
        <v>1.100116557023741</v>
      </c>
      <c r="E988" s="17">
        <f t="shared" si="187"/>
        <v>1.2347443784562271</v>
      </c>
      <c r="F988">
        <v>17</v>
      </c>
      <c r="G988" s="18">
        <f t="shared" si="188"/>
        <v>0.23350000000000026</v>
      </c>
      <c r="H988" s="18">
        <f t="shared" si="188"/>
        <v>1.7375</v>
      </c>
      <c r="I988" s="18">
        <f t="shared" si="188"/>
        <v>6.016</v>
      </c>
      <c r="J988" s="18">
        <f t="shared" si="188"/>
        <v>11.016</v>
      </c>
      <c r="K988" s="18">
        <f t="shared" si="188"/>
        <v>16.016000000000002</v>
      </c>
      <c r="L988" s="18">
        <f t="shared" si="188"/>
        <v>26.015999999999998</v>
      </c>
      <c r="M988" s="18">
        <f t="shared" si="188"/>
        <v>0.72149999999999981</v>
      </c>
      <c r="N988" s="18">
        <f t="shared" si="188"/>
        <v>0</v>
      </c>
      <c r="O988" s="18">
        <f t="shared" si="188"/>
        <v>0</v>
      </c>
      <c r="P988" s="18">
        <f t="shared" si="188"/>
        <v>0</v>
      </c>
      <c r="Q988" s="18">
        <f t="shared" si="188"/>
        <v>0</v>
      </c>
      <c r="R988" s="18">
        <f t="shared" si="188"/>
        <v>0</v>
      </c>
      <c r="S988">
        <v>17</v>
      </c>
      <c r="U988" s="7">
        <f t="shared" si="189"/>
        <v>10.607170757388474</v>
      </c>
      <c r="V988" s="17" t="e">
        <f ca="1">CORREL(OFFSET($A$2,MATCH($A988,$A$259:$A$970,0),4):OFFSET($A$2,MATCH($A988+1,$A$259:$A$970,0)-1,4),OFFSET($S$2,MATCH($S988,$S$259:$S$970,0),3):OFFSET($S$2,MATCH($S988+1,$S$259:$S$970,0)-1,3))</f>
        <v>#DIV/0!</v>
      </c>
      <c r="W988" s="17">
        <f ca="1">CORREL(OFFSET($A$2,MATCH($A988,$A$259:$A$970,0),2):OFFSET($A$2,MATCH($A988+1,$A$259:$A$970,0)-1,2),OFFSET($S$2,MATCH($S988,$S$259:$S$970,0),1):OFFSET($S$2,MATCH($S988+1,$S$259:$S$970,0)-1,1))</f>
        <v>2.2425252081771829E-2</v>
      </c>
      <c r="Y988">
        <f t="shared" si="185"/>
        <v>17</v>
      </c>
      <c r="Z988" s="8">
        <f t="shared" si="184"/>
        <v>0</v>
      </c>
      <c r="AA988" s="8">
        <f t="shared" si="184"/>
        <v>1.0159999999999982</v>
      </c>
      <c r="AB988" s="8">
        <f t="shared" si="184"/>
        <v>6.0159999999999982</v>
      </c>
      <c r="AC988" s="8">
        <f t="shared" si="184"/>
        <v>11.015999999999998</v>
      </c>
      <c r="AD988" s="8">
        <f t="shared" si="184"/>
        <v>16.015999999999998</v>
      </c>
      <c r="AE988" s="8">
        <f t="shared" si="184"/>
        <v>26.015999999999998</v>
      </c>
      <c r="AF988" s="8">
        <f t="shared" si="184"/>
        <v>3.9840000000000018</v>
      </c>
      <c r="AG988" s="8">
        <f t="shared" si="184"/>
        <v>0</v>
      </c>
      <c r="AH988" s="8">
        <f t="shared" si="184"/>
        <v>0</v>
      </c>
      <c r="AI988" s="8">
        <f t="shared" si="184"/>
        <v>0</v>
      </c>
      <c r="AJ988" s="8">
        <f t="shared" si="184"/>
        <v>0</v>
      </c>
      <c r="AK988" s="8">
        <f t="shared" si="184"/>
        <v>0</v>
      </c>
    </row>
    <row r="989" spans="1:37" x14ac:dyDescent="0.2">
      <c r="A989">
        <v>18</v>
      </c>
      <c r="B989" s="7"/>
      <c r="C989" s="7">
        <f t="shared" si="186"/>
        <v>51.100909090909092</v>
      </c>
      <c r="D989" s="17">
        <f ca="1">STDEV(OFFSET($A$2,MATCH($A989,$A$3:$A$970,0),3):OFFSET($A$2,MATCH($A989+1,$A$3:$A$970,0)-1,3))*SQRT(trade_day)</f>
        <v>9.0521254343401729</v>
      </c>
      <c r="E989" s="17">
        <f t="shared" si="187"/>
        <v>7.3590321789114261</v>
      </c>
      <c r="F989">
        <v>18</v>
      </c>
      <c r="G989" s="18">
        <f t="shared" si="188"/>
        <v>0.5486363636363637</v>
      </c>
      <c r="H989" s="18">
        <f t="shared" si="188"/>
        <v>1.7131818181818181</v>
      </c>
      <c r="I989" s="18">
        <f t="shared" si="188"/>
        <v>4.4190909090909081</v>
      </c>
      <c r="J989" s="18">
        <f t="shared" si="188"/>
        <v>8.0554545454545465</v>
      </c>
      <c r="K989" s="18">
        <f t="shared" si="188"/>
        <v>11.69181818181818</v>
      </c>
      <c r="L989" s="18">
        <f t="shared" si="188"/>
        <v>19.359545454545458</v>
      </c>
      <c r="M989" s="18">
        <f t="shared" si="188"/>
        <v>27.814090909090904</v>
      </c>
      <c r="N989" s="18">
        <f t="shared" si="188"/>
        <v>25.520000000000003</v>
      </c>
      <c r="O989" s="18">
        <f t="shared" si="188"/>
        <v>24.15636363636364</v>
      </c>
      <c r="P989" s="18">
        <f t="shared" si="188"/>
        <v>22.792727272727276</v>
      </c>
      <c r="Q989" s="18">
        <f t="shared" si="188"/>
        <v>20.460454545454549</v>
      </c>
      <c r="R989" s="18">
        <f t="shared" si="188"/>
        <v>12.079999090909091</v>
      </c>
      <c r="S989">
        <v>18</v>
      </c>
      <c r="U989" s="7">
        <f t="shared" si="189"/>
        <v>21.825715360104997</v>
      </c>
      <c r="V989" s="17" t="e">
        <f ca="1">CORREL(OFFSET($A$2,MATCH($A989,$A$259:$A$970,0),4):OFFSET($A$2,MATCH($A989+1,$A$259:$A$970,0)-1,4),OFFSET($S$2,MATCH($S989,$S$259:$S$970,0),3):OFFSET($S$2,MATCH($S989+1,$S$259:$S$970,0)-1,3))</f>
        <v>#DIV/0!</v>
      </c>
      <c r="W989" s="17">
        <f ca="1">CORREL(OFFSET($A$2,MATCH($A989,$A$259:$A$970,0),2):OFFSET($A$2,MATCH($A989+1,$A$259:$A$970,0)-1,2),OFFSET($S$2,MATCH($S989,$S$259:$S$970,0),1):OFFSET($S$2,MATCH($S989+1,$S$259:$S$970,0)-1,1))</f>
        <v>0.80488980482630745</v>
      </c>
      <c r="Y989">
        <f t="shared" si="185"/>
        <v>18</v>
      </c>
      <c r="Z989" s="8">
        <f t="shared" si="184"/>
        <v>0</v>
      </c>
      <c r="AA989" s="8">
        <f t="shared" si="184"/>
        <v>0</v>
      </c>
      <c r="AB989" s="8">
        <f t="shared" si="184"/>
        <v>0</v>
      </c>
      <c r="AC989" s="8">
        <f t="shared" si="184"/>
        <v>0</v>
      </c>
      <c r="AD989" s="8">
        <f t="shared" si="184"/>
        <v>0</v>
      </c>
      <c r="AE989" s="8">
        <f t="shared" si="184"/>
        <v>0</v>
      </c>
      <c r="AF989" s="8">
        <f t="shared" si="184"/>
        <v>31.100909090909092</v>
      </c>
      <c r="AG989" s="8">
        <f t="shared" si="184"/>
        <v>26.100909090909092</v>
      </c>
      <c r="AH989" s="8">
        <f t="shared" si="184"/>
        <v>21.100909090909092</v>
      </c>
      <c r="AI989" s="8">
        <f t="shared" si="184"/>
        <v>16.100909090909092</v>
      </c>
      <c r="AJ989" s="8">
        <f t="shared" si="184"/>
        <v>11.100909090909092</v>
      </c>
      <c r="AK989" s="8">
        <f t="shared" si="184"/>
        <v>1.1009090909090915</v>
      </c>
    </row>
    <row r="990" spans="1:37" x14ac:dyDescent="0.2">
      <c r="A990">
        <v>19</v>
      </c>
      <c r="B990" s="7"/>
      <c r="C990" s="7">
        <f t="shared" si="186"/>
        <v>307.43238095238092</v>
      </c>
      <c r="D990" s="17">
        <f ca="1">STDEV(OFFSET($A$2,MATCH($A990,$A$3:$A$970,0),3):OFFSET($A$2,MATCH($A990+1,$A$3:$A$970,0)-1,3))*SQRT(trade_day)</f>
        <v>12.946194781834532</v>
      </c>
      <c r="E990" s="17">
        <f t="shared" si="187"/>
        <v>10.637687815843355</v>
      </c>
      <c r="F990">
        <v>19</v>
      </c>
      <c r="G990" s="11">
        <f t="shared" si="188"/>
        <v>7.7619047619047574E-2</v>
      </c>
      <c r="H990" s="11">
        <f t="shared" si="188"/>
        <v>0.64809523809523806</v>
      </c>
      <c r="I990" s="11">
        <f t="shared" si="188"/>
        <v>1.4504761904761903</v>
      </c>
      <c r="J990" s="11">
        <f t="shared" si="188"/>
        <v>3.0319047619047619</v>
      </c>
      <c r="K990" s="11">
        <f t="shared" si="188"/>
        <v>4.6985714285714284</v>
      </c>
      <c r="L990" s="11">
        <f t="shared" si="188"/>
        <v>8.5695238095238082</v>
      </c>
      <c r="M990" s="11">
        <f t="shared" si="188"/>
        <v>283.08047619047619</v>
      </c>
      <c r="N990" s="11">
        <f t="shared" si="188"/>
        <v>278.88285714285712</v>
      </c>
      <c r="O990" s="11">
        <f t="shared" si="188"/>
        <v>275.46428571428572</v>
      </c>
      <c r="P990" s="11">
        <f t="shared" si="188"/>
        <v>272.13095238095241</v>
      </c>
      <c r="Q990" s="11">
        <f t="shared" si="188"/>
        <v>266.00190476190477</v>
      </c>
      <c r="R990" s="11">
        <f t="shared" si="188"/>
        <v>239.9576142857143</v>
      </c>
      <c r="S990">
        <v>19</v>
      </c>
      <c r="U990" s="7">
        <f t="shared" si="189"/>
        <v>122.87040886279395</v>
      </c>
      <c r="V990" s="17" t="e">
        <f ca="1">CORREL(OFFSET($A$2,MATCH($A990,$A$259:$A$970,0),4):OFFSET($A$2,MATCH($A990+1,$A$259:$A$970,0)-1,4),OFFSET($S$2,MATCH($S990,$S$259:$S$970,0),3):OFFSET($S$2,MATCH($S990+1,$S$259:$S$970,0)-1,3))</f>
        <v>#DIV/0!</v>
      </c>
      <c r="W990" s="17">
        <f ca="1">CORREL(OFFSET($A$2,MATCH($A990,$A$259:$A$970,0),2):OFFSET($A$2,MATCH($A990+1,$A$259:$A$970,0)-1,2),OFFSET($S$2,MATCH($S990,$S$259:$S$970,0),1):OFFSET($S$2,MATCH($S990+1,$S$259:$S$970,0)-1,1))</f>
        <v>0.1046171875117467</v>
      </c>
      <c r="Y990">
        <f t="shared" si="185"/>
        <v>19</v>
      </c>
      <c r="Z990" s="8">
        <f t="shared" si="184"/>
        <v>0</v>
      </c>
      <c r="AA990" s="8">
        <f t="shared" si="184"/>
        <v>0</v>
      </c>
      <c r="AB990" s="8">
        <f t="shared" si="184"/>
        <v>0</v>
      </c>
      <c r="AC990" s="8">
        <f t="shared" si="184"/>
        <v>0</v>
      </c>
      <c r="AD990" s="8">
        <f t="shared" si="184"/>
        <v>0</v>
      </c>
      <c r="AE990" s="8">
        <f t="shared" si="184"/>
        <v>0</v>
      </c>
      <c r="AF990" s="8">
        <f t="shared" si="184"/>
        <v>287.43238095238092</v>
      </c>
      <c r="AG990" s="8">
        <f t="shared" si="184"/>
        <v>282.43238095238092</v>
      </c>
      <c r="AH990" s="8">
        <f t="shared" si="184"/>
        <v>277.43238095238092</v>
      </c>
      <c r="AI990" s="8">
        <f t="shared" si="184"/>
        <v>272.43238095238092</v>
      </c>
      <c r="AJ990" s="8">
        <f t="shared" si="184"/>
        <v>267.43238095238092</v>
      </c>
      <c r="AK990" s="8">
        <f t="shared" si="184"/>
        <v>257.43238095238092</v>
      </c>
    </row>
    <row r="991" spans="1:37" x14ac:dyDescent="0.2">
      <c r="A991">
        <v>20</v>
      </c>
      <c r="B991" s="7"/>
      <c r="C991" s="7">
        <f t="shared" si="186"/>
        <v>69.36454545454545</v>
      </c>
      <c r="D991" s="17">
        <f ca="1">STDEV(OFFSET($A$2,MATCH($A991,$A$3:$A$970,0),3):OFFSET($A$2,MATCH($A991+1,$A$3:$A$970,0)-1,3))*SQRT(trade_day)</f>
        <v>10.884170689463335</v>
      </c>
      <c r="E991" s="17">
        <f t="shared" si="187"/>
        <v>13.052017950234996</v>
      </c>
      <c r="F991">
        <v>20</v>
      </c>
      <c r="G991" s="11">
        <f t="shared" si="188"/>
        <v>0</v>
      </c>
      <c r="H991" s="11">
        <f t="shared" si="188"/>
        <v>1.5909090909090973E-2</v>
      </c>
      <c r="I991" s="11">
        <f t="shared" si="188"/>
        <v>0.61272727272727279</v>
      </c>
      <c r="J991" s="11">
        <f t="shared" si="188"/>
        <v>1.9372727272727273</v>
      </c>
      <c r="K991" s="11">
        <f t="shared" si="188"/>
        <v>4.5436363636363639</v>
      </c>
      <c r="L991" s="11">
        <f t="shared" si="188"/>
        <v>11.252727272727272</v>
      </c>
      <c r="M991" s="11">
        <f t="shared" si="188"/>
        <v>44.380454545454548</v>
      </c>
      <c r="N991" s="11">
        <f t="shared" si="188"/>
        <v>39.977272727272734</v>
      </c>
      <c r="O991" s="11">
        <f t="shared" si="188"/>
        <v>36.301818181818184</v>
      </c>
      <c r="P991" s="11">
        <f t="shared" si="188"/>
        <v>33.908181818181824</v>
      </c>
      <c r="Q991" s="11">
        <f t="shared" si="188"/>
        <v>30.617272727272731</v>
      </c>
      <c r="R991" s="11">
        <f t="shared" si="188"/>
        <v>20.942270909090908</v>
      </c>
      <c r="S991">
        <v>20</v>
      </c>
      <c r="U991" s="7">
        <f t="shared" si="189"/>
        <v>25.548039806180146</v>
      </c>
      <c r="V991" s="17" t="e">
        <f ca="1">CORREL(OFFSET($A$2,MATCH($A991,$A$259:$A$970,0),4):OFFSET($A$2,MATCH($A991+1,$A$259:$A$970,0)-1,4),OFFSET($S$2,MATCH($S991,$S$259:$S$970,0),3):OFFSET($S$2,MATCH($S991+1,$S$259:$S$970,0)-1,3))</f>
        <v>#DIV/0!</v>
      </c>
      <c r="W991" s="17">
        <f ca="1">CORREL(OFFSET($A$2,MATCH($A991,$A$259:$A$970,0),2):OFFSET($A$2,MATCH($A991+1,$A$259:$A$970,0)-1,2),OFFSET($S$2,MATCH($S991,$S$259:$S$970,0),1):OFFSET($S$2,MATCH($S991+1,$S$259:$S$970,0)-1,1))</f>
        <v>-5.7159270371047295E-2</v>
      </c>
      <c r="Y991">
        <f t="shared" si="185"/>
        <v>20</v>
      </c>
      <c r="Z991" s="8">
        <f t="shared" si="184"/>
        <v>0</v>
      </c>
      <c r="AA991" s="8">
        <f t="shared" si="184"/>
        <v>0</v>
      </c>
      <c r="AB991" s="8">
        <f t="shared" si="184"/>
        <v>0</v>
      </c>
      <c r="AC991" s="8">
        <f t="shared" si="184"/>
        <v>0</v>
      </c>
      <c r="AD991" s="8">
        <f t="shared" si="184"/>
        <v>0</v>
      </c>
      <c r="AE991" s="8">
        <f t="shared" si="184"/>
        <v>0</v>
      </c>
      <c r="AF991" s="8">
        <f t="shared" si="184"/>
        <v>49.36454545454545</v>
      </c>
      <c r="AG991" s="8">
        <f t="shared" si="184"/>
        <v>44.36454545454545</v>
      </c>
      <c r="AH991" s="8">
        <f t="shared" si="184"/>
        <v>39.36454545454545</v>
      </c>
      <c r="AI991" s="8">
        <f t="shared" si="184"/>
        <v>34.36454545454545</v>
      </c>
      <c r="AJ991" s="8">
        <f t="shared" si="184"/>
        <v>29.36454545454545</v>
      </c>
      <c r="AK991" s="8">
        <f t="shared" si="184"/>
        <v>19.36454545454545</v>
      </c>
    </row>
    <row r="992" spans="1:37" x14ac:dyDescent="0.2">
      <c r="A992">
        <v>21</v>
      </c>
      <c r="B992" s="7"/>
      <c r="C992" s="7">
        <f t="shared" si="186"/>
        <v>20.150000000000002</v>
      </c>
      <c r="D992" s="17">
        <f ca="1">STDEV(OFFSET($A$2,MATCH($A992,$A$3:$A$970,0),3):OFFSET($A$2,MATCH($A992+1,$A$3:$A$970,0)-1,3))*SQRT(trade_day)</f>
        <v>2.3440293432895491</v>
      </c>
      <c r="E992" s="17">
        <f t="shared" si="187"/>
        <v>2.5212652751662299</v>
      </c>
      <c r="F992">
        <v>21</v>
      </c>
      <c r="G992" s="18">
        <f t="shared" si="188"/>
        <v>1.5704761904761906</v>
      </c>
      <c r="H992" s="18">
        <f t="shared" si="188"/>
        <v>5.2842857142857156</v>
      </c>
      <c r="I992" s="18">
        <f t="shared" si="188"/>
        <v>9.8500000000000014</v>
      </c>
      <c r="J992" s="18">
        <f t="shared" si="188"/>
        <v>14.850000000000001</v>
      </c>
      <c r="K992" s="18">
        <f t="shared" si="188"/>
        <v>19.850000000000001</v>
      </c>
      <c r="L992" s="18">
        <f t="shared" si="188"/>
        <v>29.849999999999994</v>
      </c>
      <c r="M992" s="18">
        <f t="shared" si="188"/>
        <v>0.43428571428571416</v>
      </c>
      <c r="N992" s="18">
        <f t="shared" si="188"/>
        <v>0</v>
      </c>
      <c r="O992" s="18">
        <f t="shared" si="188"/>
        <v>0</v>
      </c>
      <c r="P992" s="18">
        <f t="shared" si="188"/>
        <v>0</v>
      </c>
      <c r="Q992" s="18">
        <f t="shared" si="188"/>
        <v>0</v>
      </c>
      <c r="R992" s="18">
        <f t="shared" si="188"/>
        <v>0</v>
      </c>
      <c r="S992">
        <v>21</v>
      </c>
      <c r="U992" s="7">
        <f t="shared" si="189"/>
        <v>7.8307087144345235</v>
      </c>
      <c r="V992" s="17" t="e">
        <f ca="1">CORREL(OFFSET($A$2,MATCH($A992,$A$259:$A$970,0),4):OFFSET($A$2,MATCH($A992+1,$A$259:$A$970,0)-1,4),OFFSET($S$2,MATCH($S992,$S$259:$S$970,0),3):OFFSET($S$2,MATCH($S992+1,$S$259:$S$970,0)-1,3))</f>
        <v>#DIV/0!</v>
      </c>
      <c r="W992" s="17">
        <f ca="1">CORREL(OFFSET($A$2,MATCH($A992,$A$259:$A$970,0),2):OFFSET($A$2,MATCH($A992+1,$A$259:$A$970,0)-1,2),OFFSET($S$2,MATCH($S992,$S$259:$S$970,0),1):OFFSET($S$2,MATCH($S992+1,$S$259:$S$970,0)-1,1))</f>
        <v>-4.5417491167491802E-2</v>
      </c>
      <c r="Y992">
        <f t="shared" si="185"/>
        <v>21</v>
      </c>
      <c r="Z992" s="8">
        <f t="shared" si="184"/>
        <v>0</v>
      </c>
      <c r="AA992" s="8">
        <f t="shared" si="184"/>
        <v>4.8499999999999979</v>
      </c>
      <c r="AB992" s="8">
        <f t="shared" si="184"/>
        <v>9.8499999999999979</v>
      </c>
      <c r="AC992" s="8">
        <f t="shared" si="184"/>
        <v>14.849999999999998</v>
      </c>
      <c r="AD992" s="8">
        <f t="shared" si="184"/>
        <v>19.849999999999998</v>
      </c>
      <c r="AE992" s="8">
        <f t="shared" si="184"/>
        <v>29.849999999999998</v>
      </c>
      <c r="AF992" s="8">
        <f t="shared" si="184"/>
        <v>0.15000000000000213</v>
      </c>
      <c r="AG992" s="8">
        <f t="shared" si="184"/>
        <v>0</v>
      </c>
      <c r="AH992" s="8">
        <f t="shared" si="184"/>
        <v>0</v>
      </c>
      <c r="AI992" s="8">
        <f t="shared" si="184"/>
        <v>0</v>
      </c>
      <c r="AJ992" s="8">
        <f t="shared" si="184"/>
        <v>0</v>
      </c>
      <c r="AK992" s="8">
        <f t="shared" si="184"/>
        <v>0</v>
      </c>
    </row>
    <row r="993" spans="1:37" x14ac:dyDescent="0.2">
      <c r="A993">
        <v>22</v>
      </c>
      <c r="B993" s="7"/>
      <c r="C993" s="7">
        <f t="shared" si="186"/>
        <v>21.624285714285712</v>
      </c>
      <c r="D993" s="17">
        <f ca="1">STDEV(OFFSET($A$2,MATCH($A993,$A$3:$A$970,0),3):OFFSET($A$2,MATCH($A993+1,$A$3:$A$970,0)-1,3))*SQRT(trade_day)</f>
        <v>1.8219449128705452</v>
      </c>
      <c r="E993" s="17">
        <f t="shared" si="187"/>
        <v>1.9732111981233782</v>
      </c>
      <c r="F993">
        <v>22</v>
      </c>
      <c r="G993" s="18">
        <f t="shared" si="188"/>
        <v>0.66523809523809541</v>
      </c>
      <c r="H993" s="18">
        <f t="shared" si="188"/>
        <v>3.6457142857142846</v>
      </c>
      <c r="I993" s="18">
        <f t="shared" si="188"/>
        <v>8.3757142857142846</v>
      </c>
      <c r="J993" s="18">
        <f t="shared" si="188"/>
        <v>13.375714285714285</v>
      </c>
      <c r="K993" s="18">
        <f t="shared" si="188"/>
        <v>18.375714285714288</v>
      </c>
      <c r="L993" s="18">
        <f t="shared" si="188"/>
        <v>28.375714285714281</v>
      </c>
      <c r="M993" s="18">
        <f t="shared" si="188"/>
        <v>0.26999999999999991</v>
      </c>
      <c r="N993" s="18">
        <f t="shared" si="188"/>
        <v>0</v>
      </c>
      <c r="O993" s="18">
        <f t="shared" si="188"/>
        <v>0</v>
      </c>
      <c r="P993" s="18">
        <f t="shared" si="188"/>
        <v>0</v>
      </c>
      <c r="Q993" s="18">
        <f t="shared" si="188"/>
        <v>0</v>
      </c>
      <c r="R993" s="18">
        <f t="shared" si="188"/>
        <v>0</v>
      </c>
      <c r="S993">
        <v>22</v>
      </c>
      <c r="U993" s="7">
        <f t="shared" si="189"/>
        <v>7.9810498451944865</v>
      </c>
      <c r="V993" s="17" t="e">
        <f ca="1">CORREL(OFFSET($A$2,MATCH($A993,$A$259:$A$970,0),4):OFFSET($A$2,MATCH($A993+1,$A$259:$A$970,0)-1,4),OFFSET($S$2,MATCH($S993,$S$259:$S$970,0),3):OFFSET($S$2,MATCH($S993+1,$S$259:$S$970,0)-1,3))</f>
        <v>#DIV/0!</v>
      </c>
      <c r="W993" s="17">
        <f ca="1">CORREL(OFFSET($A$2,MATCH($A993,$A$259:$A$970,0),2):OFFSET($A$2,MATCH($A993+1,$A$259:$A$970,0)-1,2),OFFSET($S$2,MATCH($S993,$S$259:$S$970,0),1):OFFSET($S$2,MATCH($S993+1,$S$259:$S$970,0)-1,1))</f>
        <v>0.56161752314625502</v>
      </c>
      <c r="Y993">
        <f t="shared" si="185"/>
        <v>22</v>
      </c>
      <c r="Z993" s="8">
        <f t="shared" si="184"/>
        <v>0</v>
      </c>
      <c r="AA993" s="8">
        <f t="shared" si="184"/>
        <v>3.3757142857142881</v>
      </c>
      <c r="AB993" s="8">
        <f t="shared" si="184"/>
        <v>8.3757142857142881</v>
      </c>
      <c r="AC993" s="8">
        <f t="shared" ref="AA993:AK1007" si="190">IF(AC$1="P",MAX(0,AC$2-$C993),IF(AC$1="C",MAX(0,$C993-AC$2)))</f>
        <v>13.375714285714288</v>
      </c>
      <c r="AD993" s="8">
        <f t="shared" si="190"/>
        <v>18.375714285714288</v>
      </c>
      <c r="AE993" s="8">
        <f t="shared" si="190"/>
        <v>28.375714285714288</v>
      </c>
      <c r="AF993" s="8">
        <f t="shared" si="190"/>
        <v>1.6242857142857119</v>
      </c>
      <c r="AG993" s="8">
        <f t="shared" si="190"/>
        <v>0</v>
      </c>
      <c r="AH993" s="8">
        <f t="shared" si="190"/>
        <v>0</v>
      </c>
      <c r="AI993" s="8">
        <f t="shared" si="190"/>
        <v>0</v>
      </c>
      <c r="AJ993" s="8">
        <f t="shared" si="190"/>
        <v>0</v>
      </c>
      <c r="AK993" s="8">
        <f t="shared" si="190"/>
        <v>0</v>
      </c>
    </row>
    <row r="994" spans="1:37" x14ac:dyDescent="0.2">
      <c r="A994">
        <v>23</v>
      </c>
      <c r="B994" s="7"/>
      <c r="C994" s="7">
        <f t="shared" si="186"/>
        <v>19.905714285714289</v>
      </c>
      <c r="D994" s="17">
        <f ca="1">STDEV(OFFSET($A$2,MATCH($A994,$A$3:$A$970,0),3):OFFSET($A$2,MATCH($A994+1,$A$3:$A$970,0)-1,3))*SQRT(trade_day)</f>
        <v>2.6100060968538843</v>
      </c>
      <c r="E994" s="17">
        <f t="shared" si="187"/>
        <v>1.9925333347693108</v>
      </c>
      <c r="F994">
        <v>23</v>
      </c>
      <c r="G994" s="18">
        <f t="shared" si="188"/>
        <v>1.8257142857142858</v>
      </c>
      <c r="H994" s="18">
        <f t="shared" si="188"/>
        <v>5.3666666666666671</v>
      </c>
      <c r="I994" s="18">
        <f t="shared" si="188"/>
        <v>10.094285714285713</v>
      </c>
      <c r="J994" s="18">
        <f t="shared" si="188"/>
        <v>15.094285714285713</v>
      </c>
      <c r="K994" s="18">
        <f t="shared" si="188"/>
        <v>20.094285714285711</v>
      </c>
      <c r="L994" s="18">
        <f t="shared" si="188"/>
        <v>30.094285714285714</v>
      </c>
      <c r="M994" s="18">
        <f t="shared" si="188"/>
        <v>0.2723809523809525</v>
      </c>
      <c r="N994" s="18">
        <f t="shared" si="188"/>
        <v>0</v>
      </c>
      <c r="O994" s="18">
        <f t="shared" si="188"/>
        <v>0</v>
      </c>
      <c r="P994" s="18">
        <f t="shared" si="188"/>
        <v>0</v>
      </c>
      <c r="Q994" s="18">
        <f t="shared" si="188"/>
        <v>0</v>
      </c>
      <c r="R994" s="18">
        <f t="shared" si="188"/>
        <v>0</v>
      </c>
      <c r="S994">
        <v>23</v>
      </c>
      <c r="U994" s="7">
        <f t="shared" si="189"/>
        <v>8.3931505248133274</v>
      </c>
      <c r="V994" s="17" t="e">
        <f ca="1">CORREL(OFFSET($A$2,MATCH($A994,$A$259:$A$970,0),4):OFFSET($A$2,MATCH($A994+1,$A$259:$A$970,0)-1,4),OFFSET($S$2,MATCH($S994,$S$259:$S$970,0),3):OFFSET($S$2,MATCH($S994+1,$S$259:$S$970,0)-1,3))</f>
        <v>#DIV/0!</v>
      </c>
      <c r="W994" s="17">
        <f ca="1">CORREL(OFFSET($A$2,MATCH($A994,$A$259:$A$970,0),2):OFFSET($A$2,MATCH($A994+1,$A$259:$A$970,0)-1,2),OFFSET($S$2,MATCH($S994,$S$259:$S$970,0),1):OFFSET($S$2,MATCH($S994+1,$S$259:$S$970,0)-1,1))</f>
        <v>0.47746472998109141</v>
      </c>
      <c r="Y994">
        <f t="shared" si="185"/>
        <v>23</v>
      </c>
      <c r="Z994" s="8">
        <f t="shared" ref="Z994:Z1007" si="191">IF(Z$1="P",MAX(0,Z$2-$C994),IF(Z$1="C",MAX(0,$C994-Z$2)))</f>
        <v>9.4285714285710753E-2</v>
      </c>
      <c r="AA994" s="8">
        <f t="shared" si="190"/>
        <v>5.0942857142857108</v>
      </c>
      <c r="AB994" s="8">
        <f t="shared" si="190"/>
        <v>10.094285714285711</v>
      </c>
      <c r="AC994" s="8">
        <f t="shared" si="190"/>
        <v>15.094285714285711</v>
      </c>
      <c r="AD994" s="8">
        <f t="shared" si="190"/>
        <v>20.094285714285711</v>
      </c>
      <c r="AE994" s="8">
        <f t="shared" si="190"/>
        <v>30.094285714285711</v>
      </c>
      <c r="AF994" s="8">
        <f t="shared" si="190"/>
        <v>0</v>
      </c>
      <c r="AG994" s="8">
        <f t="shared" si="190"/>
        <v>0</v>
      </c>
      <c r="AH994" s="8">
        <f t="shared" si="190"/>
        <v>0</v>
      </c>
      <c r="AI994" s="8">
        <f t="shared" si="190"/>
        <v>0</v>
      </c>
      <c r="AJ994" s="8">
        <f t="shared" si="190"/>
        <v>0</v>
      </c>
      <c r="AK994" s="8">
        <f t="shared" si="190"/>
        <v>0</v>
      </c>
    </row>
    <row r="995" spans="1:37" x14ac:dyDescent="0.2">
      <c r="A995">
        <v>24</v>
      </c>
      <c r="B995" s="7"/>
      <c r="C995" s="7">
        <f t="shared" si="186"/>
        <v>20.554545454545458</v>
      </c>
      <c r="D995" s="17">
        <f ca="1">STDEV(OFFSET($A$2,MATCH($A995,$A$3:$A$970,0),3):OFFSET($A$2,MATCH($A995+1,$A$3:$A$970,0)-1,3))*SQRT(trade_day)</f>
        <v>2.4300222690226851</v>
      </c>
      <c r="E995" s="17">
        <f t="shared" si="187"/>
        <v>2.6821585553213576</v>
      </c>
      <c r="F995">
        <v>24</v>
      </c>
      <c r="G995" s="18">
        <f t="shared" si="188"/>
        <v>1.5181818181818181</v>
      </c>
      <c r="H995" s="18">
        <f t="shared" si="188"/>
        <v>5.080909090909091</v>
      </c>
      <c r="I995" s="18">
        <f t="shared" si="188"/>
        <v>9.550454545454544</v>
      </c>
      <c r="J995" s="18">
        <f t="shared" si="188"/>
        <v>14.445454545454545</v>
      </c>
      <c r="K995" s="18">
        <f t="shared" si="188"/>
        <v>19.445454545454542</v>
      </c>
      <c r="L995" s="18">
        <f t="shared" si="188"/>
        <v>29.445454545454552</v>
      </c>
      <c r="M995" s="18">
        <f t="shared" si="188"/>
        <v>0.63545454545454549</v>
      </c>
      <c r="N995" s="18">
        <f t="shared" si="188"/>
        <v>0.10499999999999994</v>
      </c>
      <c r="O995" s="18">
        <f t="shared" si="188"/>
        <v>0</v>
      </c>
      <c r="P995" s="18">
        <f t="shared" si="188"/>
        <v>0</v>
      </c>
      <c r="Q995" s="18">
        <f t="shared" si="188"/>
        <v>0</v>
      </c>
      <c r="R995" s="18">
        <f t="shared" si="188"/>
        <v>0</v>
      </c>
      <c r="S995">
        <v>24</v>
      </c>
      <c r="U995" s="7">
        <f t="shared" si="189"/>
        <v>8.6867075705163863</v>
      </c>
      <c r="V995" s="17">
        <f ca="1">CORREL(OFFSET($A$2,MATCH($A995,$A$259:$A$970,0),4):OFFSET($A$2,MATCH($A995+1,$A$259:$A$970,0)-1,4),OFFSET($S$2,MATCH($S995,$S$259:$S$970,0),3):OFFSET($S$2,MATCH($S995+1,$S$259:$S$970,0)-1,3))</f>
        <v>-0.64167645199377243</v>
      </c>
      <c r="W995" s="17">
        <f ca="1">CORREL(OFFSET($A$2,MATCH($A995,$A$259:$A$970,0),2):OFFSET($A$2,MATCH($A995+1,$A$259:$A$970,0)-1,2),OFFSET($S$2,MATCH($S995,$S$259:$S$970,0),1):OFFSET($S$2,MATCH($S995+1,$S$259:$S$970,0)-1,1))</f>
        <v>0.30278082931602074</v>
      </c>
      <c r="Y995">
        <f t="shared" si="185"/>
        <v>24</v>
      </c>
      <c r="Z995" s="8">
        <f t="shared" si="191"/>
        <v>0</v>
      </c>
      <c r="AA995" s="8">
        <f t="shared" si="190"/>
        <v>4.4454545454545418</v>
      </c>
      <c r="AB995" s="8">
        <f t="shared" si="190"/>
        <v>9.4454545454545418</v>
      </c>
      <c r="AC995" s="8">
        <f t="shared" si="190"/>
        <v>14.445454545454542</v>
      </c>
      <c r="AD995" s="8">
        <f t="shared" si="190"/>
        <v>19.445454545454542</v>
      </c>
      <c r="AE995" s="8">
        <f t="shared" si="190"/>
        <v>29.445454545454542</v>
      </c>
      <c r="AF995" s="8">
        <f t="shared" si="190"/>
        <v>0.55454545454545823</v>
      </c>
      <c r="AG995" s="8">
        <f t="shared" si="190"/>
        <v>0</v>
      </c>
      <c r="AH995" s="8">
        <f t="shared" si="190"/>
        <v>0</v>
      </c>
      <c r="AI995" s="8">
        <f t="shared" si="190"/>
        <v>0</v>
      </c>
      <c r="AJ995" s="8">
        <f t="shared" si="190"/>
        <v>0</v>
      </c>
      <c r="AK995" s="8">
        <f t="shared" si="190"/>
        <v>0</v>
      </c>
    </row>
    <row r="996" spans="1:37" x14ac:dyDescent="0.2">
      <c r="A996">
        <v>25</v>
      </c>
      <c r="B996" s="7"/>
      <c r="C996" s="7">
        <f t="shared" si="186"/>
        <v>27.645263157894735</v>
      </c>
      <c r="D996" s="17">
        <f ca="1">STDEV(OFFSET($A$2,MATCH($A996,$A$3:$A$970,0),3):OFFSET($A$2,MATCH($A996+1,$A$3:$A$970,0)-1,3))*SQRT(trade_day)</f>
        <v>3.117071729568694</v>
      </c>
      <c r="E996" s="17">
        <f t="shared" si="187"/>
        <v>2.5491313139789087</v>
      </c>
      <c r="F996">
        <v>25</v>
      </c>
      <c r="G996" s="10">
        <f t="shared" si="188"/>
        <v>1.0110526315789474</v>
      </c>
      <c r="H996" s="10">
        <f t="shared" si="188"/>
        <v>3.2684210526315791</v>
      </c>
      <c r="I996" s="10">
        <f t="shared" si="188"/>
        <v>6.0600000000000005</v>
      </c>
      <c r="J996" s="10">
        <f t="shared" si="188"/>
        <v>9.5173684210526321</v>
      </c>
      <c r="K996" s="10">
        <f t="shared" si="188"/>
        <v>13.673157894736843</v>
      </c>
      <c r="L996" s="10">
        <f t="shared" si="188"/>
        <v>22.42</v>
      </c>
      <c r="M996" s="10">
        <f t="shared" si="188"/>
        <v>5.9136842105263163</v>
      </c>
      <c r="N996" s="10">
        <f t="shared" si="188"/>
        <v>3.7052631578947373</v>
      </c>
      <c r="O996" s="10">
        <f t="shared" si="188"/>
        <v>2.1626315789473689</v>
      </c>
      <c r="P996" s="10">
        <f t="shared" si="188"/>
        <v>1.3184210526315792</v>
      </c>
      <c r="Q996" s="10">
        <f t="shared" si="188"/>
        <v>6.5263157894736953E-2</v>
      </c>
      <c r="R996" s="10">
        <f t="shared" si="188"/>
        <v>0</v>
      </c>
      <c r="S996">
        <v>25</v>
      </c>
      <c r="U996" s="7">
        <f t="shared" si="189"/>
        <v>11.273208533958869</v>
      </c>
      <c r="V996" s="17">
        <f ca="1">CORREL(OFFSET($A$2,MATCH($A996,$A$259:$A$970,0),4):OFFSET($A$2,MATCH($A996+1,$A$259:$A$970,0)-1,4),OFFSET($S$2,MATCH($S996,$S$259:$S$970,0),3):OFFSET($S$2,MATCH($S996+1,$S$259:$S$970,0)-1,3))</f>
        <v>0.75706470937999082</v>
      </c>
      <c r="W996" s="17">
        <f ca="1">CORREL(OFFSET($A$2,MATCH($A996,$A$259:$A$970,0),2):OFFSET($A$2,MATCH($A996+1,$A$259:$A$970,0)-1,2),OFFSET($S$2,MATCH($S996,$S$259:$S$970,0),1):OFFSET($S$2,MATCH($S996+1,$S$259:$S$970,0)-1,1))</f>
        <v>0.89810303906664646</v>
      </c>
      <c r="Y996">
        <f t="shared" si="185"/>
        <v>25</v>
      </c>
      <c r="Z996" s="8">
        <f t="shared" si="191"/>
        <v>0</v>
      </c>
      <c r="AA996" s="8">
        <f t="shared" si="190"/>
        <v>0</v>
      </c>
      <c r="AB996" s="8">
        <f t="shared" si="190"/>
        <v>2.3547368421052646</v>
      </c>
      <c r="AC996" s="8">
        <f t="shared" si="190"/>
        <v>7.3547368421052646</v>
      </c>
      <c r="AD996" s="8">
        <f t="shared" si="190"/>
        <v>12.354736842105265</v>
      </c>
      <c r="AE996" s="8">
        <f t="shared" si="190"/>
        <v>22.354736842105265</v>
      </c>
      <c r="AF996" s="8">
        <f t="shared" si="190"/>
        <v>7.6452631578947354</v>
      </c>
      <c r="AG996" s="8">
        <f t="shared" si="190"/>
        <v>2.6452631578947354</v>
      </c>
      <c r="AH996" s="8">
        <f t="shared" si="190"/>
        <v>0</v>
      </c>
      <c r="AI996" s="8">
        <f t="shared" si="190"/>
        <v>0</v>
      </c>
      <c r="AJ996" s="8">
        <f t="shared" si="190"/>
        <v>0</v>
      </c>
      <c r="AK996" s="8">
        <f t="shared" si="190"/>
        <v>0</v>
      </c>
    </row>
    <row r="997" spans="1:37" x14ac:dyDescent="0.2">
      <c r="A997">
        <v>26</v>
      </c>
      <c r="B997" s="7"/>
      <c r="C997" s="7">
        <f t="shared" si="186"/>
        <v>23.333500000000001</v>
      </c>
      <c r="D997" s="17">
        <f ca="1">STDEV(OFFSET($A$2,MATCH($A997,$A$3:$A$970,0),3):OFFSET($A$2,MATCH($A997+1,$A$3:$A$970,0)-1,3))*SQRT(trade_day)</f>
        <v>1.8782112257366754</v>
      </c>
      <c r="E997" s="17">
        <f t="shared" si="187"/>
        <v>2.5738339438755187</v>
      </c>
      <c r="F997">
        <v>26</v>
      </c>
      <c r="G997" s="10">
        <f t="shared" si="188"/>
        <v>0.51050000000000006</v>
      </c>
      <c r="H997" s="10">
        <f t="shared" si="188"/>
        <v>2.7150000000000007</v>
      </c>
      <c r="I997" s="10">
        <f t="shared" si="188"/>
        <v>6.6664999999999992</v>
      </c>
      <c r="J997" s="10">
        <f t="shared" si="188"/>
        <v>11.666500000000001</v>
      </c>
      <c r="K997" s="10">
        <f t="shared" si="188"/>
        <v>16.666500000000003</v>
      </c>
      <c r="L997" s="10">
        <f t="shared" si="188"/>
        <v>26.666500000000003</v>
      </c>
      <c r="M997" s="10">
        <f t="shared" si="188"/>
        <v>1.0485</v>
      </c>
      <c r="N997" s="10">
        <f t="shared" si="188"/>
        <v>0</v>
      </c>
      <c r="O997" s="10">
        <f t="shared" si="188"/>
        <v>0</v>
      </c>
      <c r="P997" s="10">
        <f t="shared" si="188"/>
        <v>0</v>
      </c>
      <c r="Q997" s="10">
        <f t="shared" si="188"/>
        <v>0</v>
      </c>
      <c r="R997" s="10">
        <f t="shared" si="188"/>
        <v>0</v>
      </c>
      <c r="S997">
        <v>26</v>
      </c>
      <c r="U997" s="7">
        <f t="shared" si="189"/>
        <v>8.7239499103330775</v>
      </c>
      <c r="V997" s="17">
        <f ca="1">CORREL(OFFSET($A$2,MATCH($A997,$A$259:$A$970,0),4):OFFSET($A$2,MATCH($A997+1,$A$259:$A$970,0)-1,4),OFFSET($S$2,MATCH($S997,$S$259:$S$970,0),3):OFFSET($S$2,MATCH($S997+1,$S$259:$S$970,0)-1,3))</f>
        <v>0.17463581151750465</v>
      </c>
      <c r="W997" s="17">
        <f ca="1">CORREL(OFFSET($A$2,MATCH($A997,$A$259:$A$970,0),2):OFFSET($A$2,MATCH($A997+1,$A$259:$A$970,0)-1,2),OFFSET($S$2,MATCH($S997,$S$259:$S$970,0),1):OFFSET($S$2,MATCH($S997+1,$S$259:$S$970,0)-1,1))</f>
        <v>1.4597170219467062E-2</v>
      </c>
      <c r="Y997">
        <f t="shared" si="185"/>
        <v>26</v>
      </c>
      <c r="Z997" s="8">
        <f t="shared" si="191"/>
        <v>0</v>
      </c>
      <c r="AA997" s="8">
        <f t="shared" si="190"/>
        <v>1.6664999999999992</v>
      </c>
      <c r="AB997" s="8">
        <f t="shared" si="190"/>
        <v>6.6664999999999992</v>
      </c>
      <c r="AC997" s="8">
        <f t="shared" si="190"/>
        <v>11.666499999999999</v>
      </c>
      <c r="AD997" s="8">
        <f t="shared" si="190"/>
        <v>16.666499999999999</v>
      </c>
      <c r="AE997" s="8">
        <f t="shared" si="190"/>
        <v>26.666499999999999</v>
      </c>
      <c r="AF997" s="8">
        <f t="shared" si="190"/>
        <v>3.3335000000000008</v>
      </c>
      <c r="AG997" s="8">
        <f t="shared" si="190"/>
        <v>0</v>
      </c>
      <c r="AH997" s="8">
        <f t="shared" si="190"/>
        <v>0</v>
      </c>
      <c r="AI997" s="8">
        <f t="shared" si="190"/>
        <v>0</v>
      </c>
      <c r="AJ997" s="8">
        <f t="shared" si="190"/>
        <v>0</v>
      </c>
      <c r="AK997" s="8">
        <f t="shared" si="190"/>
        <v>0</v>
      </c>
    </row>
    <row r="998" spans="1:37" x14ac:dyDescent="0.2">
      <c r="A998">
        <v>27</v>
      </c>
      <c r="B998" s="7"/>
      <c r="C998" s="7">
        <f t="shared" si="186"/>
        <v>23.967391304347824</v>
      </c>
      <c r="D998" s="17">
        <f ca="1">STDEV(OFFSET($A$2,MATCH($A998,$A$3:$A$970,0),3):OFFSET($A$2,MATCH($A998+1,$A$3:$A$970,0)-1,3))*SQRT(trade_day)</f>
        <v>1.5776145067524265</v>
      </c>
      <c r="E998" s="17">
        <f t="shared" si="187"/>
        <v>1.6459173852533271</v>
      </c>
      <c r="F998">
        <v>27</v>
      </c>
      <c r="G998" s="18">
        <f t="shared" si="188"/>
        <v>0.19956521739130451</v>
      </c>
      <c r="H998" s="18">
        <f t="shared" si="188"/>
        <v>1.8982608695652179</v>
      </c>
      <c r="I998" s="18">
        <f t="shared" si="188"/>
        <v>6.0326086956521747</v>
      </c>
      <c r="J998" s="18">
        <f t="shared" si="188"/>
        <v>11.032608695652176</v>
      </c>
      <c r="K998" s="18">
        <f t="shared" si="188"/>
        <v>16.032608695652176</v>
      </c>
      <c r="L998" s="18">
        <f t="shared" si="188"/>
        <v>26.032608695652176</v>
      </c>
      <c r="M998" s="18">
        <f t="shared" si="188"/>
        <v>0.86565217391304361</v>
      </c>
      <c r="N998" s="18">
        <f t="shared" si="188"/>
        <v>0</v>
      </c>
      <c r="O998" s="18">
        <f t="shared" si="188"/>
        <v>0</v>
      </c>
      <c r="P998" s="18">
        <f t="shared" si="188"/>
        <v>0</v>
      </c>
      <c r="Q998" s="18">
        <f t="shared" si="188"/>
        <v>0</v>
      </c>
      <c r="R998" s="18">
        <f t="shared" si="188"/>
        <v>0</v>
      </c>
      <c r="S998">
        <v>27</v>
      </c>
      <c r="U998" s="7">
        <f t="shared" si="189"/>
        <v>8.6030414700259215</v>
      </c>
      <c r="V998" s="17">
        <f ca="1">CORREL(OFFSET($A$2,MATCH($A998,$A$259:$A$970,0),4):OFFSET($A$2,MATCH($A998+1,$A$259:$A$970,0)-1,4),OFFSET($S$2,MATCH($S998,$S$259:$S$970,0),3):OFFSET($S$2,MATCH($S998+1,$S$259:$S$970,0)-1,3))</f>
        <v>-0.11778999988777908</v>
      </c>
      <c r="W998" s="17">
        <f ca="1">CORREL(OFFSET($A$2,MATCH($A998,$A$259:$A$970,0),2):OFFSET($A$2,MATCH($A998+1,$A$259:$A$970,0)-1,2),OFFSET($S$2,MATCH($S998,$S$259:$S$970,0),1):OFFSET($S$2,MATCH($S998+1,$S$259:$S$970,0)-1,1))</f>
        <v>0.65802552113030011</v>
      </c>
      <c r="Y998">
        <f t="shared" si="185"/>
        <v>27</v>
      </c>
      <c r="Z998" s="8">
        <f t="shared" si="191"/>
        <v>0</v>
      </c>
      <c r="AA998" s="8">
        <f t="shared" si="190"/>
        <v>1.0326086956521756</v>
      </c>
      <c r="AB998" s="8">
        <f t="shared" si="190"/>
        <v>6.0326086956521756</v>
      </c>
      <c r="AC998" s="8">
        <f t="shared" si="190"/>
        <v>11.032608695652176</v>
      </c>
      <c r="AD998" s="8">
        <f t="shared" si="190"/>
        <v>16.032608695652176</v>
      </c>
      <c r="AE998" s="8">
        <f t="shared" si="190"/>
        <v>26.032608695652176</v>
      </c>
      <c r="AF998" s="8">
        <f t="shared" si="190"/>
        <v>3.9673913043478244</v>
      </c>
      <c r="AG998" s="8">
        <f t="shared" si="190"/>
        <v>0</v>
      </c>
      <c r="AH998" s="8">
        <f t="shared" si="190"/>
        <v>0</v>
      </c>
      <c r="AI998" s="8">
        <f t="shared" si="190"/>
        <v>0</v>
      </c>
      <c r="AJ998" s="8">
        <f t="shared" si="190"/>
        <v>0</v>
      </c>
      <c r="AK998" s="8">
        <f t="shared" si="190"/>
        <v>0</v>
      </c>
    </row>
    <row r="999" spans="1:37" x14ac:dyDescent="0.2">
      <c r="A999">
        <v>28</v>
      </c>
      <c r="B999" s="7"/>
      <c r="C999" s="7">
        <f t="shared" si="186"/>
        <v>28.419499999999999</v>
      </c>
      <c r="D999" s="17">
        <f ca="1">STDEV(OFFSET($A$2,MATCH($A999,$A$3:$A$970,0),3):OFFSET($A$2,MATCH($A999+1,$A$3:$A$970,0)-1,3))*SQRT(trade_day)</f>
        <v>2.4931139191392799</v>
      </c>
      <c r="E999" s="17">
        <f t="shared" si="187"/>
        <v>1.9830593933923322</v>
      </c>
      <c r="F999">
        <v>28</v>
      </c>
      <c r="G999" s="18">
        <f t="shared" si="188"/>
        <v>0</v>
      </c>
      <c r="H999" s="18">
        <f t="shared" si="188"/>
        <v>0.21750000000000008</v>
      </c>
      <c r="I999" s="18">
        <f t="shared" si="188"/>
        <v>2.6454999999999993</v>
      </c>
      <c r="J999" s="18">
        <f t="shared" si="188"/>
        <v>6.8719999999999999</v>
      </c>
      <c r="K999" s="18">
        <f t="shared" si="188"/>
        <v>11.580500000000001</v>
      </c>
      <c r="L999" s="18">
        <f t="shared" si="188"/>
        <v>21.580500000000004</v>
      </c>
      <c r="M999" s="18">
        <f t="shared" si="188"/>
        <v>3.6370000000000005</v>
      </c>
      <c r="N999" s="18">
        <f t="shared" si="188"/>
        <v>1.0650000000000002</v>
      </c>
      <c r="O999" s="18">
        <f t="shared" si="188"/>
        <v>0.29150000000000026</v>
      </c>
      <c r="P999" s="18">
        <f t="shared" si="188"/>
        <v>0</v>
      </c>
      <c r="Q999" s="18">
        <f t="shared" si="188"/>
        <v>0</v>
      </c>
      <c r="R999" s="18">
        <f t="shared" si="188"/>
        <v>0</v>
      </c>
      <c r="S999">
        <v>28</v>
      </c>
      <c r="U999" s="7">
        <f t="shared" si="189"/>
        <v>9.3981066366658386</v>
      </c>
      <c r="V999" s="17">
        <f ca="1">CORREL(OFFSET($A$2,MATCH($A999,$A$259:$A$970,0),4):OFFSET($A$2,MATCH($A999+1,$A$259:$A$970,0)-1,4),OFFSET($S$2,MATCH($S999,$S$259:$S$970,0),3):OFFSET($S$2,MATCH($S999+1,$S$259:$S$970,0)-1,3))</f>
        <v>-0.24811946152588954</v>
      </c>
      <c r="W999" s="17">
        <f ca="1">CORREL(OFFSET($A$2,MATCH($A999,$A$259:$A$970,0),2):OFFSET($A$2,MATCH($A999+1,$A$259:$A$970,0)-1,2),OFFSET($S$2,MATCH($S999,$S$259:$S$970,0),1):OFFSET($S$2,MATCH($S999+1,$S$259:$S$970,0)-1,1))</f>
        <v>0.8768177081740367</v>
      </c>
      <c r="Y999">
        <f t="shared" si="185"/>
        <v>28</v>
      </c>
      <c r="Z999" s="8">
        <f t="shared" si="191"/>
        <v>0</v>
      </c>
      <c r="AA999" s="8">
        <f t="shared" si="190"/>
        <v>0</v>
      </c>
      <c r="AB999" s="8">
        <f t="shared" si="190"/>
        <v>1.5805000000000007</v>
      </c>
      <c r="AC999" s="8">
        <f t="shared" si="190"/>
        <v>6.5805000000000007</v>
      </c>
      <c r="AD999" s="8">
        <f t="shared" si="190"/>
        <v>11.580500000000001</v>
      </c>
      <c r="AE999" s="8">
        <f t="shared" si="190"/>
        <v>21.580500000000001</v>
      </c>
      <c r="AF999" s="8">
        <f t="shared" si="190"/>
        <v>8.4194999999999993</v>
      </c>
      <c r="AG999" s="8">
        <f t="shared" si="190"/>
        <v>3.4194999999999993</v>
      </c>
      <c r="AH999" s="8">
        <f t="shared" si="190"/>
        <v>0</v>
      </c>
      <c r="AI999" s="8">
        <f t="shared" si="190"/>
        <v>0</v>
      </c>
      <c r="AJ999" s="8">
        <f t="shared" si="190"/>
        <v>0</v>
      </c>
      <c r="AK999" s="8">
        <f t="shared" si="190"/>
        <v>0</v>
      </c>
    </row>
    <row r="1000" spans="1:37" x14ac:dyDescent="0.2">
      <c r="A1000">
        <v>29</v>
      </c>
      <c r="B1000" s="7"/>
      <c r="C1000" s="7">
        <f t="shared" si="186"/>
        <v>43.839090909090913</v>
      </c>
      <c r="D1000" s="17">
        <f ca="1">STDEV(OFFSET($A$2,MATCH($A1000,$A$3:$A$970,0),3):OFFSET($A$2,MATCH($A1000+1,$A$3:$A$970,0)-1,3))*SQRT(trade_day)</f>
        <v>6.3909156004348455</v>
      </c>
      <c r="E1000" s="17">
        <f t="shared" si="187"/>
        <v>5.9040038132887114</v>
      </c>
      <c r="F1000">
        <v>29</v>
      </c>
      <c r="G1000" s="18">
        <f t="shared" ref="G1000:R1015" si="192">SUMIF($A$3:$A$970,$F1000,G$3:G$970)/COUNTIF($A$3:$A$970,$F1000)</f>
        <v>0</v>
      </c>
      <c r="H1000" s="18">
        <f t="shared" si="192"/>
        <v>0.11181818181818186</v>
      </c>
      <c r="I1000" s="18">
        <f t="shared" si="192"/>
        <v>1.3390909090909091</v>
      </c>
      <c r="J1000" s="18">
        <f t="shared" si="192"/>
        <v>3.189090909090909</v>
      </c>
      <c r="K1000" s="18">
        <f t="shared" si="192"/>
        <v>5.9659090909090926</v>
      </c>
      <c r="L1000" s="18">
        <f t="shared" si="192"/>
        <v>12.676818181818184</v>
      </c>
      <c r="M1000" s="18">
        <f t="shared" si="192"/>
        <v>18.950909090909093</v>
      </c>
      <c r="N1000" s="18">
        <f t="shared" si="192"/>
        <v>15.178181818181814</v>
      </c>
      <c r="O1000" s="18">
        <f t="shared" si="192"/>
        <v>12.028181818181819</v>
      </c>
      <c r="P1000" s="18">
        <f t="shared" si="192"/>
        <v>9.8049999999999997</v>
      </c>
      <c r="Q1000" s="18">
        <f t="shared" si="192"/>
        <v>6.5159090909090907</v>
      </c>
      <c r="R1000" s="18">
        <f t="shared" si="192"/>
        <v>1.4109086363636358</v>
      </c>
      <c r="S1000">
        <v>29</v>
      </c>
      <c r="U1000" s="7">
        <f t="shared" si="189"/>
        <v>12.82028451384112</v>
      </c>
      <c r="V1000" s="17">
        <f ca="1">CORREL(OFFSET($A$2,MATCH($A1000,$A$259:$A$970,0),4):OFFSET($A$2,MATCH($A1000+1,$A$259:$A$970,0)-1,4),OFFSET($S$2,MATCH($S1000,$S$259:$S$970,0),3):OFFSET($S$2,MATCH($S1000+1,$S$259:$S$970,0)-1,3))</f>
        <v>-0.17545462346676319</v>
      </c>
      <c r="W1000" s="17">
        <f ca="1">CORREL(OFFSET($A$2,MATCH($A1000,$A$259:$A$970,0),2):OFFSET($A$2,MATCH($A1000+1,$A$259:$A$970,0)-1,2),OFFSET($S$2,MATCH($S1000,$S$259:$S$970,0),1):OFFSET($S$2,MATCH($S1000+1,$S$259:$S$970,0)-1,1))</f>
        <v>0.56725069664750327</v>
      </c>
      <c r="Y1000">
        <f t="shared" si="185"/>
        <v>29</v>
      </c>
      <c r="Z1000" s="8">
        <f t="shared" si="191"/>
        <v>0</v>
      </c>
      <c r="AA1000" s="8">
        <f t="shared" si="190"/>
        <v>0</v>
      </c>
      <c r="AB1000" s="8">
        <f t="shared" si="190"/>
        <v>0</v>
      </c>
      <c r="AC1000" s="8">
        <f t="shared" si="190"/>
        <v>0</v>
      </c>
      <c r="AD1000" s="8">
        <f t="shared" si="190"/>
        <v>0</v>
      </c>
      <c r="AE1000" s="8">
        <f t="shared" si="190"/>
        <v>6.1609090909090867</v>
      </c>
      <c r="AF1000" s="8">
        <f t="shared" si="190"/>
        <v>23.839090909090913</v>
      </c>
      <c r="AG1000" s="8">
        <f t="shared" si="190"/>
        <v>18.839090909090913</v>
      </c>
      <c r="AH1000" s="8">
        <f t="shared" si="190"/>
        <v>13.839090909090913</v>
      </c>
      <c r="AI1000" s="8">
        <f t="shared" si="190"/>
        <v>8.8390909090909133</v>
      </c>
      <c r="AJ1000" s="8">
        <f t="shared" si="190"/>
        <v>3.8390909090909133</v>
      </c>
      <c r="AK1000" s="8">
        <f t="shared" si="190"/>
        <v>0</v>
      </c>
    </row>
    <row r="1001" spans="1:37" x14ac:dyDescent="0.2">
      <c r="A1001">
        <v>30</v>
      </c>
      <c r="B1001" s="7"/>
      <c r="C1001" s="7">
        <f t="shared" si="186"/>
        <v>37.205909090909095</v>
      </c>
      <c r="D1001" s="17">
        <f ca="1">STDEV(OFFSET($A$2,MATCH($A1001,$A$3:$A$970,0),3):OFFSET($A$2,MATCH($A1001+1,$A$3:$A$970,0)-1,3))*SQRT(trade_day)</f>
        <v>6.0494866349479475</v>
      </c>
      <c r="E1001" s="17">
        <f t="shared" si="187"/>
        <v>6.0736636015566319</v>
      </c>
      <c r="F1001">
        <v>30</v>
      </c>
      <c r="G1001" s="18">
        <f t="shared" si="192"/>
        <v>0.38545454545454566</v>
      </c>
      <c r="H1001" s="18">
        <f t="shared" si="192"/>
        <v>1.3836363636363638</v>
      </c>
      <c r="I1001" s="18">
        <f t="shared" si="192"/>
        <v>3.1072727272727274</v>
      </c>
      <c r="J1001" s="18">
        <f t="shared" si="192"/>
        <v>5.0663636363636364</v>
      </c>
      <c r="K1001" s="18">
        <f t="shared" si="192"/>
        <v>7.6068181818181815</v>
      </c>
      <c r="L1001" s="18">
        <f t="shared" si="192"/>
        <v>15.315454545454545</v>
      </c>
      <c r="M1001" s="18">
        <f t="shared" si="192"/>
        <v>13.589545454545457</v>
      </c>
      <c r="N1001" s="18">
        <f t="shared" si="192"/>
        <v>10.313181818181816</v>
      </c>
      <c r="O1001" s="18">
        <f t="shared" si="192"/>
        <v>7.2722727272727266</v>
      </c>
      <c r="P1001" s="18">
        <f t="shared" si="192"/>
        <v>4.8127272727272734</v>
      </c>
      <c r="Q1001" s="18">
        <f t="shared" si="192"/>
        <v>2.5213636363636365</v>
      </c>
      <c r="R1001" s="18">
        <f t="shared" si="192"/>
        <v>0</v>
      </c>
      <c r="S1001">
        <v>30</v>
      </c>
      <c r="U1001" s="7">
        <f t="shared" si="189"/>
        <v>8.6693018319794426</v>
      </c>
      <c r="V1001" s="17">
        <f ca="1">CORREL(OFFSET($A$2,MATCH($A1001,$A$259:$A$970,0),4):OFFSET($A$2,MATCH($A1001+1,$A$259:$A$970,0)-1,4),OFFSET($S$2,MATCH($S1001,$S$259:$S$970,0),3):OFFSET($S$2,MATCH($S1001+1,$S$259:$S$970,0)-1,3))</f>
        <v>0.36543568412139765</v>
      </c>
      <c r="W1001" s="17">
        <f ca="1">CORREL(OFFSET($A$2,MATCH($A1001,$A$259:$A$970,0),2):OFFSET($A$2,MATCH($A1001+1,$A$259:$A$970,0)-1,2),OFFSET($S$2,MATCH($S1001,$S$259:$S$970,0),1):OFFSET($S$2,MATCH($S1001+1,$S$259:$S$970,0)-1,1))</f>
        <v>0.63044155352110032</v>
      </c>
      <c r="Y1001">
        <f t="shared" si="185"/>
        <v>30</v>
      </c>
      <c r="Z1001" s="8">
        <f t="shared" si="191"/>
        <v>0</v>
      </c>
      <c r="AA1001" s="8">
        <f t="shared" si="190"/>
        <v>0</v>
      </c>
      <c r="AB1001" s="8">
        <f t="shared" si="190"/>
        <v>0</v>
      </c>
      <c r="AC1001" s="8">
        <f t="shared" si="190"/>
        <v>0</v>
      </c>
      <c r="AD1001" s="8">
        <f t="shared" si="190"/>
        <v>2.7940909090909045</v>
      </c>
      <c r="AE1001" s="8">
        <f t="shared" si="190"/>
        <v>12.794090909090905</v>
      </c>
      <c r="AF1001" s="8">
        <f t="shared" si="190"/>
        <v>17.205909090909095</v>
      </c>
      <c r="AG1001" s="8">
        <f t="shared" si="190"/>
        <v>12.205909090909095</v>
      </c>
      <c r="AH1001" s="8">
        <f t="shared" si="190"/>
        <v>7.2059090909090955</v>
      </c>
      <c r="AI1001" s="8">
        <f t="shared" si="190"/>
        <v>2.2059090909090955</v>
      </c>
      <c r="AJ1001" s="8">
        <f t="shared" si="190"/>
        <v>0</v>
      </c>
      <c r="AK1001" s="8">
        <f t="shared" si="190"/>
        <v>0</v>
      </c>
    </row>
    <row r="1002" spans="1:37" x14ac:dyDescent="0.2">
      <c r="A1002">
        <v>31</v>
      </c>
      <c r="B1002" s="7"/>
      <c r="C1002" s="7">
        <f t="shared" si="186"/>
        <v>38.749000000000002</v>
      </c>
      <c r="D1002" s="17">
        <f ca="1">STDEV(OFFSET($A$2,MATCH($A1002,$A$3:$A$970,0),3):OFFSET($A$2,MATCH($A1002+1,$A$3:$A$970,0)-1,3))*SQRT(trade_day)</f>
        <v>6.8634405312154643</v>
      </c>
      <c r="E1002" s="17">
        <f t="shared" si="187"/>
        <v>5.6276109244271657</v>
      </c>
      <c r="F1002">
        <v>31</v>
      </c>
      <c r="G1002" s="11">
        <f t="shared" si="192"/>
        <v>0</v>
      </c>
      <c r="H1002" s="11">
        <f t="shared" si="192"/>
        <v>0.55549999999999999</v>
      </c>
      <c r="I1002" s="11">
        <f t="shared" si="192"/>
        <v>1.8425000000000005</v>
      </c>
      <c r="J1002" s="11">
        <f t="shared" si="192"/>
        <v>3.6785000000000005</v>
      </c>
      <c r="K1002" s="11">
        <f t="shared" si="192"/>
        <v>6.7474999999999996</v>
      </c>
      <c r="L1002" s="11">
        <f t="shared" si="192"/>
        <v>14.3155</v>
      </c>
      <c r="M1002" s="11">
        <f t="shared" si="192"/>
        <v>14.304500000000001</v>
      </c>
      <c r="N1002" s="11">
        <f t="shared" si="192"/>
        <v>10.591500000000002</v>
      </c>
      <c r="O1002" s="11">
        <f t="shared" si="192"/>
        <v>7.427500000000002</v>
      </c>
      <c r="P1002" s="11">
        <f t="shared" si="192"/>
        <v>5.4965000000000019</v>
      </c>
      <c r="Q1002" s="11">
        <f t="shared" si="192"/>
        <v>3.0645000000000002</v>
      </c>
      <c r="R1002" s="11">
        <f t="shared" si="192"/>
        <v>4.8999500000000043E-2</v>
      </c>
      <c r="S1002">
        <v>31</v>
      </c>
      <c r="U1002" s="7">
        <f t="shared" si="189"/>
        <v>9.5759222017341372</v>
      </c>
      <c r="V1002" s="17">
        <f ca="1">CORREL(OFFSET($A$2,MATCH($A1002,$A$259:$A$970,0),4):OFFSET($A$2,MATCH($A1002+1,$A$259:$A$970,0)-1,4),OFFSET($S$2,MATCH($S1002,$S$259:$S$970,0),3):OFFSET($S$2,MATCH($S1002+1,$S$259:$S$970,0)-1,3))</f>
        <v>0.32955756816278542</v>
      </c>
      <c r="W1002" s="17">
        <f ca="1">CORREL(OFFSET($A$2,MATCH($A1002,$A$259:$A$970,0),2):OFFSET($A$2,MATCH($A1002+1,$A$259:$A$970,0)-1,2),OFFSET($S$2,MATCH($S1002,$S$259:$S$970,0),1):OFFSET($S$2,MATCH($S1002+1,$S$259:$S$970,0)-1,1))</f>
        <v>0.77971101670048892</v>
      </c>
      <c r="Y1002">
        <f t="shared" si="185"/>
        <v>31</v>
      </c>
      <c r="Z1002" s="8">
        <f t="shared" si="191"/>
        <v>0</v>
      </c>
      <c r="AA1002" s="8">
        <f t="shared" si="190"/>
        <v>0</v>
      </c>
      <c r="AB1002" s="8">
        <f t="shared" si="190"/>
        <v>0</v>
      </c>
      <c r="AC1002" s="8">
        <f t="shared" si="190"/>
        <v>0</v>
      </c>
      <c r="AD1002" s="8">
        <f t="shared" si="190"/>
        <v>1.2509999999999977</v>
      </c>
      <c r="AE1002" s="8">
        <f t="shared" si="190"/>
        <v>11.250999999999998</v>
      </c>
      <c r="AF1002" s="8">
        <f t="shared" si="190"/>
        <v>18.749000000000002</v>
      </c>
      <c r="AG1002" s="8">
        <f t="shared" si="190"/>
        <v>13.749000000000002</v>
      </c>
      <c r="AH1002" s="8">
        <f t="shared" si="190"/>
        <v>8.7490000000000023</v>
      </c>
      <c r="AI1002" s="8">
        <f t="shared" si="190"/>
        <v>3.7490000000000023</v>
      </c>
      <c r="AJ1002" s="8">
        <f t="shared" si="190"/>
        <v>0</v>
      </c>
      <c r="AK1002" s="8">
        <f t="shared" si="190"/>
        <v>0</v>
      </c>
    </row>
    <row r="1003" spans="1:37" x14ac:dyDescent="0.2">
      <c r="A1003">
        <v>32</v>
      </c>
      <c r="B1003" s="7"/>
      <c r="C1003" s="7">
        <f t="shared" si="186"/>
        <v>46.403913043478262</v>
      </c>
      <c r="D1003" s="17">
        <f ca="1">STDEV(OFFSET($A$2,MATCH($A1003,$A$3:$A$970,0),3):OFFSET($A$2,MATCH($A1003+1,$A$3:$A$970,0)-1,3))*SQRT(trade_day)</f>
        <v>4.7073943372825484</v>
      </c>
      <c r="E1003" s="17">
        <f t="shared" si="187"/>
        <v>4.4218580953512596</v>
      </c>
      <c r="F1003">
        <v>32</v>
      </c>
      <c r="G1003" s="11">
        <f t="shared" si="192"/>
        <v>0</v>
      </c>
      <c r="H1003" s="11">
        <f t="shared" si="192"/>
        <v>7.9999999999999988E-2</v>
      </c>
      <c r="I1003" s="11">
        <f t="shared" si="192"/>
        <v>1.0617391304347827</v>
      </c>
      <c r="J1003" s="11">
        <f t="shared" si="192"/>
        <v>2.3673913043478261</v>
      </c>
      <c r="K1003" s="11">
        <f t="shared" si="192"/>
        <v>4.3778260869565218</v>
      </c>
      <c r="L1003" s="11">
        <f t="shared" si="192"/>
        <v>9.6460869565217404</v>
      </c>
      <c r="M1003" s="11">
        <f t="shared" si="192"/>
        <v>21.483913043478264</v>
      </c>
      <c r="N1003" s="11">
        <f t="shared" si="192"/>
        <v>17.465652173913043</v>
      </c>
      <c r="O1003" s="11">
        <f t="shared" si="192"/>
        <v>13.771304347826087</v>
      </c>
      <c r="P1003" s="11">
        <f t="shared" si="192"/>
        <v>10.781739130434783</v>
      </c>
      <c r="Q1003" s="11">
        <f t="shared" si="192"/>
        <v>6.05</v>
      </c>
      <c r="R1003" s="11">
        <f t="shared" si="192"/>
        <v>0.19130391304347838</v>
      </c>
      <c r="S1003">
        <v>32</v>
      </c>
      <c r="U1003" s="7">
        <f t="shared" si="189"/>
        <v>10.616818515716112</v>
      </c>
      <c r="V1003" s="17">
        <f ca="1">CORREL(OFFSET($A$2,MATCH($A1003,$A$259:$A$970,0),4):OFFSET($A$2,MATCH($A1003+1,$A$259:$A$970,0)-1,4),OFFSET($S$2,MATCH($S1003,$S$259:$S$970,0),3):OFFSET($S$2,MATCH($S1003+1,$S$259:$S$970,0)-1,3))</f>
        <v>0.49043394931747031</v>
      </c>
      <c r="W1003" s="17">
        <f ca="1">CORREL(OFFSET($A$2,MATCH($A1003,$A$259:$A$970,0),2):OFFSET($A$2,MATCH($A1003+1,$A$259:$A$970,0)-1,2),OFFSET($S$2,MATCH($S1003,$S$259:$S$970,0),1):OFFSET($S$2,MATCH($S1003+1,$S$259:$S$970,0)-1,1))</f>
        <v>-0.31631504891712742</v>
      </c>
      <c r="Y1003">
        <f t="shared" si="185"/>
        <v>32</v>
      </c>
      <c r="Z1003" s="8">
        <f t="shared" si="191"/>
        <v>0</v>
      </c>
      <c r="AA1003" s="8">
        <f t="shared" si="190"/>
        <v>0</v>
      </c>
      <c r="AB1003" s="8">
        <f t="shared" si="190"/>
        <v>0</v>
      </c>
      <c r="AC1003" s="8">
        <f t="shared" si="190"/>
        <v>0</v>
      </c>
      <c r="AD1003" s="8">
        <f t="shared" si="190"/>
        <v>0</v>
      </c>
      <c r="AE1003" s="8">
        <f t="shared" si="190"/>
        <v>3.5960869565217379</v>
      </c>
      <c r="AF1003" s="8">
        <f t="shared" si="190"/>
        <v>26.403913043478262</v>
      </c>
      <c r="AG1003" s="8">
        <f t="shared" si="190"/>
        <v>21.403913043478262</v>
      </c>
      <c r="AH1003" s="8">
        <f t="shared" si="190"/>
        <v>16.403913043478262</v>
      </c>
      <c r="AI1003" s="8">
        <f t="shared" si="190"/>
        <v>11.403913043478262</v>
      </c>
      <c r="AJ1003" s="8">
        <f t="shared" si="190"/>
        <v>6.4039130434782621</v>
      </c>
      <c r="AK1003" s="8">
        <f t="shared" si="190"/>
        <v>0</v>
      </c>
    </row>
    <row r="1004" spans="1:37" x14ac:dyDescent="0.2">
      <c r="A1004">
        <v>33</v>
      </c>
      <c r="B1004" s="7"/>
      <c r="C1004" s="7">
        <f t="shared" si="186"/>
        <v>23.737894736842104</v>
      </c>
      <c r="D1004" s="17">
        <f ca="1">STDEV(OFFSET($A$2,MATCH($A1004,$A$3:$A$970,0),3):OFFSET($A$2,MATCH($A1004+1,$A$3:$A$970,0)-1,3))*SQRT(trade_day)</f>
        <v>4.5821061167842023</v>
      </c>
      <c r="E1004" s="17">
        <f t="shared" si="187"/>
        <v>4.7752776936995849</v>
      </c>
      <c r="F1004">
        <v>33</v>
      </c>
      <c r="G1004" s="18">
        <f t="shared" si="192"/>
        <v>1.5415789473684209</v>
      </c>
      <c r="H1004" s="18">
        <f t="shared" si="192"/>
        <v>4.4857894736842097</v>
      </c>
      <c r="I1004" s="18">
        <f t="shared" si="192"/>
        <v>8.2115789473684213</v>
      </c>
      <c r="J1004" s="18">
        <f t="shared" si="192"/>
        <v>12.76736842105263</v>
      </c>
      <c r="K1004" s="18">
        <f t="shared" si="192"/>
        <v>17.504210526315788</v>
      </c>
      <c r="L1004" s="18">
        <f t="shared" si="192"/>
        <v>26.977894736842106</v>
      </c>
      <c r="M1004" s="18">
        <f t="shared" si="192"/>
        <v>3.2236842105263164</v>
      </c>
      <c r="N1004" s="18">
        <f t="shared" si="192"/>
        <v>1.9494736842105267</v>
      </c>
      <c r="O1004" s="18">
        <f t="shared" si="192"/>
        <v>1.5052631578947369</v>
      </c>
      <c r="P1004" s="18">
        <f t="shared" si="192"/>
        <v>1.2421052631578948</v>
      </c>
      <c r="Q1004" s="18">
        <f t="shared" si="192"/>
        <v>0.71578947368421064</v>
      </c>
      <c r="R1004" s="18">
        <f t="shared" si="192"/>
        <v>0</v>
      </c>
      <c r="S1004">
        <v>33</v>
      </c>
      <c r="U1004" s="7">
        <f t="shared" si="189"/>
        <v>4.7732487168961031</v>
      </c>
      <c r="V1004" s="17">
        <f ca="1">CORREL(OFFSET($A$2,MATCH($A1004,$A$259:$A$970,0),4):OFFSET($A$2,MATCH($A1004+1,$A$259:$A$970,0)-1,4),OFFSET($S$2,MATCH($S1004,$S$259:$S$970,0),3):OFFSET($S$2,MATCH($S1004+1,$S$259:$S$970,0)-1,3))</f>
        <v>-0.47017933525528199</v>
      </c>
      <c r="W1004" s="17">
        <f ca="1">CORREL(OFFSET($A$2,MATCH($A1004,$A$259:$A$970,0),2):OFFSET($A$2,MATCH($A1004+1,$A$259:$A$970,0)-1,2),OFFSET($S$2,MATCH($S1004,$S$259:$S$970,0),1):OFFSET($S$2,MATCH($S1004+1,$S$259:$S$970,0)-1,1))</f>
        <v>0.39983230769877531</v>
      </c>
      <c r="Y1004">
        <f t="shared" si="185"/>
        <v>33</v>
      </c>
      <c r="Z1004" s="8">
        <f t="shared" si="191"/>
        <v>0</v>
      </c>
      <c r="AA1004" s="8">
        <f t="shared" si="190"/>
        <v>1.2621052631578955</v>
      </c>
      <c r="AB1004" s="8">
        <f t="shared" si="190"/>
        <v>6.2621052631578955</v>
      </c>
      <c r="AC1004" s="8">
        <f t="shared" si="190"/>
        <v>11.262105263157896</v>
      </c>
      <c r="AD1004" s="8">
        <f t="shared" si="190"/>
        <v>16.262105263157896</v>
      </c>
      <c r="AE1004" s="8">
        <f t="shared" si="190"/>
        <v>26.262105263157896</v>
      </c>
      <c r="AF1004" s="8">
        <f t="shared" si="190"/>
        <v>3.7378947368421045</v>
      </c>
      <c r="AG1004" s="8">
        <f t="shared" si="190"/>
        <v>0</v>
      </c>
      <c r="AH1004" s="8">
        <f t="shared" si="190"/>
        <v>0</v>
      </c>
      <c r="AI1004" s="8">
        <f t="shared" si="190"/>
        <v>0</v>
      </c>
      <c r="AJ1004" s="8">
        <f t="shared" si="190"/>
        <v>0</v>
      </c>
      <c r="AK1004" s="8">
        <f t="shared" si="190"/>
        <v>0</v>
      </c>
    </row>
    <row r="1005" spans="1:37" x14ac:dyDescent="0.2">
      <c r="A1005">
        <v>34</v>
      </c>
      <c r="B1005" s="7"/>
      <c r="C1005" s="7">
        <f t="shared" si="186"/>
        <v>32.976818181818189</v>
      </c>
      <c r="D1005" s="17">
        <f ca="1">STDEV(OFFSET($A$2,MATCH($A1005,$A$3:$A$970,0),3):OFFSET($A$2,MATCH($A1005+1,$A$3:$A$970,0)-1,3))*SQRT(trade_day)</f>
        <v>2.8553609864121174</v>
      </c>
      <c r="E1005" s="17">
        <f t="shared" si="187"/>
        <v>2.8760880410936598</v>
      </c>
      <c r="F1005">
        <v>34</v>
      </c>
      <c r="G1005" s="18">
        <f t="shared" si="192"/>
        <v>0</v>
      </c>
      <c r="H1005" s="18">
        <f t="shared" si="192"/>
        <v>0.17727272727272736</v>
      </c>
      <c r="I1005" s="18">
        <f t="shared" si="192"/>
        <v>1.4363636363636363</v>
      </c>
      <c r="J1005" s="18">
        <f t="shared" si="192"/>
        <v>3.4831818181818179</v>
      </c>
      <c r="K1005" s="18">
        <f t="shared" si="192"/>
        <v>7.4881818181818183</v>
      </c>
      <c r="L1005" s="18">
        <f t="shared" si="192"/>
        <v>17.023181818181815</v>
      </c>
      <c r="M1005" s="18">
        <f t="shared" si="192"/>
        <v>8.1540909090909111</v>
      </c>
      <c r="N1005" s="18">
        <f t="shared" si="192"/>
        <v>4.4131818181818181</v>
      </c>
      <c r="O1005" s="18">
        <f t="shared" si="192"/>
        <v>1.4600000000000002</v>
      </c>
      <c r="P1005" s="18">
        <f t="shared" si="192"/>
        <v>0.46500000000000019</v>
      </c>
      <c r="Q1005" s="18">
        <f t="shared" si="192"/>
        <v>0</v>
      </c>
      <c r="R1005" s="18">
        <f t="shared" si="192"/>
        <v>0</v>
      </c>
      <c r="S1005">
        <v>34</v>
      </c>
      <c r="U1005" s="7">
        <f t="shared" si="189"/>
        <v>6.5771456646675999</v>
      </c>
      <c r="V1005" s="17">
        <f ca="1">CORREL(OFFSET($A$2,MATCH($A1005,$A$259:$A$970,0),4):OFFSET($A$2,MATCH($A1005+1,$A$259:$A$970,0)-1,4),OFFSET($S$2,MATCH($S1005,$S$259:$S$970,0),3):OFFSET($S$2,MATCH($S1005+1,$S$259:$S$970,0)-1,3))</f>
        <v>8.8432283510956528E-2</v>
      </c>
      <c r="W1005" s="17">
        <f ca="1">CORREL(OFFSET($A$2,MATCH($A1005,$A$259:$A$970,0),2):OFFSET($A$2,MATCH($A1005+1,$A$259:$A$970,0)-1,2),OFFSET($S$2,MATCH($S1005,$S$259:$S$970,0),1):OFFSET($S$2,MATCH($S1005+1,$S$259:$S$970,0)-1,1))</f>
        <v>0.71349799288577831</v>
      </c>
      <c r="Y1005">
        <f t="shared" si="185"/>
        <v>34</v>
      </c>
      <c r="Z1005" s="8">
        <f t="shared" si="191"/>
        <v>0</v>
      </c>
      <c r="AA1005" s="8">
        <f t="shared" si="190"/>
        <v>0</v>
      </c>
      <c r="AB1005" s="8">
        <f t="shared" si="190"/>
        <v>0</v>
      </c>
      <c r="AC1005" s="8">
        <f t="shared" si="190"/>
        <v>2.0231818181818113</v>
      </c>
      <c r="AD1005" s="8">
        <f t="shared" si="190"/>
        <v>7.0231818181818113</v>
      </c>
      <c r="AE1005" s="8">
        <f t="shared" si="190"/>
        <v>17.023181818181811</v>
      </c>
      <c r="AF1005" s="8">
        <f t="shared" si="190"/>
        <v>12.976818181818189</v>
      </c>
      <c r="AG1005" s="8">
        <f t="shared" si="190"/>
        <v>7.9768181818181887</v>
      </c>
      <c r="AH1005" s="8">
        <f t="shared" si="190"/>
        <v>2.9768181818181887</v>
      </c>
      <c r="AI1005" s="8">
        <f t="shared" si="190"/>
        <v>0</v>
      </c>
      <c r="AJ1005" s="8">
        <f t="shared" si="190"/>
        <v>0</v>
      </c>
      <c r="AK1005" s="8">
        <f t="shared" si="190"/>
        <v>0</v>
      </c>
    </row>
    <row r="1006" spans="1:37" x14ac:dyDescent="0.2">
      <c r="A1006">
        <v>35</v>
      </c>
      <c r="B1006" s="7"/>
      <c r="C1006" s="7">
        <f t="shared" si="186"/>
        <v>42.466999999999999</v>
      </c>
      <c r="D1006" s="17">
        <f ca="1">STDEV(OFFSET($A$2,MATCH($A1006,$A$3:$A$970,0),3):OFFSET($A$2,MATCH($A1006+1,$A$3:$A$970,0)-1,3))*SQRT(trade_day)</f>
        <v>3.4067372295434084</v>
      </c>
      <c r="E1006" s="17">
        <f t="shared" si="187"/>
        <v>2.6450076318826241</v>
      </c>
      <c r="F1006">
        <v>35</v>
      </c>
      <c r="G1006" s="18">
        <f t="shared" si="192"/>
        <v>0</v>
      </c>
      <c r="H1006" s="18">
        <f t="shared" si="192"/>
        <v>0</v>
      </c>
      <c r="I1006" s="18">
        <f t="shared" si="192"/>
        <v>2.5000000000000001E-2</v>
      </c>
      <c r="J1006" s="18">
        <f t="shared" si="192"/>
        <v>0.35949999999999988</v>
      </c>
      <c r="K1006" s="18">
        <f t="shared" si="192"/>
        <v>2.1225000000000001</v>
      </c>
      <c r="L1006" s="18">
        <f t="shared" si="192"/>
        <v>8.9960000000000022</v>
      </c>
      <c r="M1006" s="18">
        <f t="shared" si="192"/>
        <v>17.467000000000002</v>
      </c>
      <c r="N1006" s="18">
        <f t="shared" si="192"/>
        <v>12.492000000000001</v>
      </c>
      <c r="O1006" s="18">
        <f t="shared" si="192"/>
        <v>7.8265000000000002</v>
      </c>
      <c r="P1006" s="18">
        <f t="shared" si="192"/>
        <v>4.589500000000001</v>
      </c>
      <c r="Q1006" s="18">
        <f t="shared" si="192"/>
        <v>1.4630000000000003</v>
      </c>
      <c r="R1006" s="18">
        <f t="shared" si="192"/>
        <v>0</v>
      </c>
      <c r="S1006">
        <v>35</v>
      </c>
      <c r="U1006" s="7">
        <f t="shared" si="189"/>
        <v>7.8426987932652592</v>
      </c>
      <c r="V1006" s="17">
        <f ca="1">CORREL(OFFSET($A$2,MATCH($A1006,$A$259:$A$970,0),4):OFFSET($A$2,MATCH($A1006+1,$A$259:$A$970,0)-1,4),OFFSET($S$2,MATCH($S1006,$S$259:$S$970,0),3):OFFSET($S$2,MATCH($S1006+1,$S$259:$S$970,0)-1,3))</f>
        <v>0.40404115195567653</v>
      </c>
      <c r="W1006" s="17">
        <f ca="1">CORREL(OFFSET($A$2,MATCH($A1006,$A$259:$A$970,0),2):OFFSET($A$2,MATCH($A1006+1,$A$259:$A$970,0)-1,2),OFFSET($S$2,MATCH($S1006,$S$259:$S$970,0),1):OFFSET($S$2,MATCH($S1006+1,$S$259:$S$970,0)-1,1))</f>
        <v>0.5874615616051112</v>
      </c>
      <c r="Y1006">
        <f t="shared" si="185"/>
        <v>35</v>
      </c>
      <c r="Z1006" s="8">
        <f t="shared" si="191"/>
        <v>0</v>
      </c>
      <c r="AA1006" s="8">
        <f t="shared" si="190"/>
        <v>0</v>
      </c>
      <c r="AB1006" s="8">
        <f t="shared" si="190"/>
        <v>0</v>
      </c>
      <c r="AC1006" s="8">
        <f t="shared" si="190"/>
        <v>0</v>
      </c>
      <c r="AD1006" s="8">
        <f t="shared" si="190"/>
        <v>0</v>
      </c>
      <c r="AE1006" s="8">
        <f t="shared" si="190"/>
        <v>7.5330000000000013</v>
      </c>
      <c r="AF1006" s="8">
        <f t="shared" si="190"/>
        <v>22.466999999999999</v>
      </c>
      <c r="AG1006" s="8">
        <f t="shared" si="190"/>
        <v>17.466999999999999</v>
      </c>
      <c r="AH1006" s="8">
        <f t="shared" si="190"/>
        <v>12.466999999999999</v>
      </c>
      <c r="AI1006" s="8">
        <f t="shared" si="190"/>
        <v>7.4669999999999987</v>
      </c>
      <c r="AJ1006" s="8">
        <f t="shared" si="190"/>
        <v>2.4669999999999987</v>
      </c>
      <c r="AK1006" s="8">
        <f t="shared" si="190"/>
        <v>0</v>
      </c>
    </row>
    <row r="1007" spans="1:37" x14ac:dyDescent="0.2">
      <c r="A1007">
        <v>36</v>
      </c>
      <c r="B1007" s="7"/>
      <c r="C1007" s="7">
        <f t="shared" si="186"/>
        <v>71.593999999999994</v>
      </c>
      <c r="D1007" s="17">
        <f ca="1">STDEV(OFFSET($A$2,MATCH($A1007,$A$3:$A$970,0),3):OFFSET($A$2,MATCH($A1007+1,$A$3:$A$970,0)-1,3))*SQRT(trade_day)</f>
        <v>4.8389169756486279</v>
      </c>
      <c r="E1007" s="17">
        <f t="shared" si="187"/>
        <v>4.9434809276943721</v>
      </c>
      <c r="F1007">
        <v>36</v>
      </c>
      <c r="G1007" s="18">
        <f t="shared" si="192"/>
        <v>0</v>
      </c>
      <c r="H1007" s="18">
        <f t="shared" si="192"/>
        <v>0</v>
      </c>
      <c r="I1007" s="18">
        <f t="shared" si="192"/>
        <v>0</v>
      </c>
      <c r="J1007" s="18">
        <f t="shared" si="192"/>
        <v>0</v>
      </c>
      <c r="K1007" s="18">
        <f t="shared" si="192"/>
        <v>0</v>
      </c>
      <c r="L1007" s="18">
        <f t="shared" si="192"/>
        <v>0.93700000000000006</v>
      </c>
      <c r="M1007" s="18">
        <f t="shared" si="192"/>
        <v>46.594000000000008</v>
      </c>
      <c r="N1007" s="18">
        <f t="shared" si="192"/>
        <v>41.594000000000008</v>
      </c>
      <c r="O1007" s="18">
        <f t="shared" si="192"/>
        <v>36.593999999999994</v>
      </c>
      <c r="P1007" s="18">
        <f t="shared" si="192"/>
        <v>31.593999999999994</v>
      </c>
      <c r="Q1007" s="18">
        <f t="shared" si="192"/>
        <v>22.530999999999999</v>
      </c>
      <c r="R1007" s="18">
        <f t="shared" si="192"/>
        <v>0.56649849999999946</v>
      </c>
      <c r="S1007">
        <v>36</v>
      </c>
      <c r="U1007" s="7">
        <f t="shared" si="189"/>
        <v>8.1683289877018854</v>
      </c>
      <c r="V1007" s="17">
        <f ca="1">CORREL(OFFSET($A$2,MATCH($A1007,$A$259:$A$970,0),4):OFFSET($A$2,MATCH($A1007+1,$A$259:$A$970,0)-1,4),OFFSET($S$2,MATCH($S1007,$S$259:$S$970,0),3):OFFSET($S$2,MATCH($S1007+1,$S$259:$S$970,0)-1,3))</f>
        <v>0.64307736131882831</v>
      </c>
      <c r="W1007" s="17">
        <f ca="1">CORREL(OFFSET($A$2,MATCH($A1007,$A$259:$A$970,0),2):OFFSET($A$2,MATCH($A1007+1,$A$259:$A$970,0)-1,2),OFFSET($S$2,MATCH($S1007,$S$259:$S$970,0),1):OFFSET($S$2,MATCH($S1007+1,$S$259:$S$970,0)-1,1))</f>
        <v>0.75821493141949514</v>
      </c>
      <c r="Y1007">
        <f t="shared" si="185"/>
        <v>36</v>
      </c>
      <c r="Z1007" s="8">
        <f t="shared" si="191"/>
        <v>0</v>
      </c>
      <c r="AA1007" s="8">
        <f t="shared" si="190"/>
        <v>0</v>
      </c>
      <c r="AB1007" s="8">
        <f t="shared" si="190"/>
        <v>0</v>
      </c>
      <c r="AC1007" s="8">
        <f t="shared" si="190"/>
        <v>0</v>
      </c>
      <c r="AD1007" s="8">
        <f t="shared" si="190"/>
        <v>0</v>
      </c>
      <c r="AE1007" s="8">
        <f t="shared" si="190"/>
        <v>0</v>
      </c>
      <c r="AF1007" s="8">
        <f t="shared" si="190"/>
        <v>51.593999999999994</v>
      </c>
      <c r="AG1007" s="8">
        <f t="shared" si="190"/>
        <v>46.593999999999994</v>
      </c>
      <c r="AH1007" s="8">
        <f t="shared" si="190"/>
        <v>41.593999999999994</v>
      </c>
      <c r="AI1007" s="8">
        <f t="shared" si="190"/>
        <v>36.593999999999994</v>
      </c>
      <c r="AJ1007" s="8">
        <f t="shared" si="190"/>
        <v>31.593999999999994</v>
      </c>
      <c r="AK1007" s="8">
        <f t="shared" si="190"/>
        <v>21.593999999999994</v>
      </c>
    </row>
    <row r="1008" spans="1:37" x14ac:dyDescent="0.2">
      <c r="A1008">
        <v>37</v>
      </c>
      <c r="B1008" s="7"/>
      <c r="C1008" s="7">
        <f t="shared" si="186"/>
        <v>51.731500000000004</v>
      </c>
      <c r="D1008" s="17">
        <f ca="1">STDEV(OFFSET($A$2,MATCH($A1008,$A$3:$A$970,0),3):OFFSET($A$2,MATCH($A1008+1,$A$3:$A$970,0)-1,3))*SQRT(trade_day)</f>
        <v>3.4477137504821207</v>
      </c>
      <c r="E1008" s="17">
        <f t="shared" si="187"/>
        <v>3.447786260319412</v>
      </c>
      <c r="F1008">
        <v>37</v>
      </c>
      <c r="G1008" s="10">
        <f t="shared" si="192"/>
        <v>0</v>
      </c>
      <c r="H1008" s="10">
        <f t="shared" si="192"/>
        <v>0</v>
      </c>
      <c r="I1008" s="10">
        <f t="shared" si="192"/>
        <v>0.16349999999999998</v>
      </c>
      <c r="J1008" s="10">
        <f t="shared" si="192"/>
        <v>0.41349999999999998</v>
      </c>
      <c r="K1008" s="10">
        <f t="shared" si="192"/>
        <v>1.0009999999999999</v>
      </c>
      <c r="L1008" s="10">
        <f t="shared" si="192"/>
        <v>4.2225000000000001</v>
      </c>
      <c r="M1008" s="10">
        <f t="shared" si="192"/>
        <v>26.731500000000004</v>
      </c>
      <c r="N1008" s="10">
        <f t="shared" si="192"/>
        <v>21.895000000000003</v>
      </c>
      <c r="O1008" s="10">
        <f t="shared" si="192"/>
        <v>17.144999999999996</v>
      </c>
      <c r="P1008" s="10">
        <f t="shared" si="192"/>
        <v>12.732499999999998</v>
      </c>
      <c r="Q1008" s="10">
        <f t="shared" si="192"/>
        <v>5.9539999999999988</v>
      </c>
      <c r="R1008" s="10">
        <f t="shared" si="192"/>
        <v>0</v>
      </c>
      <c r="S1008">
        <v>37</v>
      </c>
      <c r="U1008" s="7">
        <f t="shared" si="189"/>
        <v>6.0434811651126727</v>
      </c>
      <c r="V1008" s="17">
        <f ca="1">CORREL(OFFSET($A$2,MATCH($A1008,$A$259:$A$970,0),4):OFFSET($A$2,MATCH($A1008+1,$A$259:$A$970,0)-1,4),OFFSET($S$2,MATCH($S1008,$S$259:$S$970,0),3):OFFSET($S$2,MATCH($S1008+1,$S$259:$S$970,0)-1,3))</f>
        <v>0.3383395487566267</v>
      </c>
      <c r="W1008" s="17">
        <f ca="1">CORREL(OFFSET($A$2,MATCH($A1008,$A$259:$A$970,0),2):OFFSET($A$2,MATCH($A1008+1,$A$259:$A$970,0)-1,2),OFFSET($S$2,MATCH($S1008,$S$259:$S$970,0),1):OFFSET($S$2,MATCH($S1008+1,$S$259:$S$970,0)-1,1))</f>
        <v>0.5648702838895262</v>
      </c>
      <c r="Y1008">
        <f t="shared" si="185"/>
        <v>37</v>
      </c>
      <c r="Z1008" s="8">
        <f t="shared" ref="Z1008:Z1015" si="193">IF(Z$1="P",MAX(0,Z$2-$C1008),IF(Z$1="C",MAX(0,$C1008-Z$2)))</f>
        <v>0</v>
      </c>
      <c r="AA1008" s="8">
        <f t="shared" ref="AA1008:AK1015" si="194">IF(AA$1="P",MAX(0,AA$2-$C1008),IF(AA$1="C",MAX(0,$C1008-AA$2)))</f>
        <v>0</v>
      </c>
      <c r="AB1008" s="8">
        <f t="shared" si="194"/>
        <v>0</v>
      </c>
      <c r="AC1008" s="8">
        <f t="shared" si="194"/>
        <v>0</v>
      </c>
      <c r="AD1008" s="8">
        <f t="shared" si="194"/>
        <v>0</v>
      </c>
      <c r="AE1008" s="8">
        <f t="shared" si="194"/>
        <v>0</v>
      </c>
      <c r="AF1008" s="8">
        <f t="shared" si="194"/>
        <v>31.731500000000004</v>
      </c>
      <c r="AG1008" s="8">
        <f t="shared" si="194"/>
        <v>26.731500000000004</v>
      </c>
      <c r="AH1008" s="8">
        <f t="shared" si="194"/>
        <v>21.731500000000004</v>
      </c>
      <c r="AI1008" s="8">
        <f t="shared" si="194"/>
        <v>16.731500000000004</v>
      </c>
      <c r="AJ1008" s="8">
        <f t="shared" si="194"/>
        <v>11.731500000000004</v>
      </c>
      <c r="AK1008" s="8">
        <f t="shared" si="194"/>
        <v>1.731500000000004</v>
      </c>
    </row>
    <row r="1009" spans="1:37" x14ac:dyDescent="0.2">
      <c r="A1009">
        <v>38</v>
      </c>
      <c r="B1009" s="7"/>
      <c r="C1009" s="7">
        <f t="shared" si="186"/>
        <v>35.560500000000005</v>
      </c>
      <c r="D1009" s="17">
        <f ca="1">STDEV(OFFSET($A$2,MATCH($A1009,$A$3:$A$970,0),3):OFFSET($A$2,MATCH($A1009+1,$A$3:$A$970,0)-1,3))*SQRT(trade_day)</f>
        <v>2.8353254515777762</v>
      </c>
      <c r="E1009" s="17">
        <f t="shared" si="187"/>
        <v>3.190422020889204</v>
      </c>
      <c r="F1009">
        <v>38</v>
      </c>
      <c r="G1009" s="10">
        <f t="shared" si="192"/>
        <v>0</v>
      </c>
      <c r="H1009" s="10">
        <f t="shared" si="192"/>
        <v>2.6500000000000058E-2</v>
      </c>
      <c r="I1009" s="10">
        <f t="shared" si="192"/>
        <v>0.75150000000000006</v>
      </c>
      <c r="J1009" s="10">
        <f t="shared" si="192"/>
        <v>2.5575000000000001</v>
      </c>
      <c r="K1009" s="10">
        <f t="shared" si="192"/>
        <v>5.4600000000000009</v>
      </c>
      <c r="L1009" s="10">
        <f t="shared" si="192"/>
        <v>14.439500000000001</v>
      </c>
      <c r="M1009" s="10">
        <f t="shared" si="192"/>
        <v>10.587</v>
      </c>
      <c r="N1009" s="10">
        <f t="shared" si="192"/>
        <v>6.3119999999999994</v>
      </c>
      <c r="O1009" s="10">
        <f t="shared" si="192"/>
        <v>3.1179999999999999</v>
      </c>
      <c r="P1009" s="10">
        <f t="shared" si="192"/>
        <v>1.0204999999999997</v>
      </c>
      <c r="Q1009" s="10">
        <f t="shared" si="192"/>
        <v>0</v>
      </c>
      <c r="R1009" s="10">
        <f t="shared" si="192"/>
        <v>0</v>
      </c>
      <c r="S1009">
        <v>38</v>
      </c>
      <c r="U1009" s="7">
        <f t="shared" si="189"/>
        <v>6.4162434936920842</v>
      </c>
      <c r="V1009" s="17">
        <f ca="1">CORREL(OFFSET($A$2,MATCH($A1009,$A$259:$A$970,0),4):OFFSET($A$2,MATCH($A1009+1,$A$259:$A$970,0)-1,4),OFFSET($S$2,MATCH($S1009,$S$259:$S$970,0),3):OFFSET($S$2,MATCH($S1009+1,$S$259:$S$970,0)-1,3))</f>
        <v>0.41999115018886313</v>
      </c>
      <c r="W1009" s="17">
        <f ca="1">CORREL(OFFSET($A$2,MATCH($A1009,$A$259:$A$970,0),2):OFFSET($A$2,MATCH($A1009+1,$A$259:$A$970,0)-1,2),OFFSET($S$2,MATCH($S1009,$S$259:$S$970,0),1):OFFSET($S$2,MATCH($S1009+1,$S$259:$S$970,0)-1,1))</f>
        <v>0.17176612716187137</v>
      </c>
      <c r="Y1009">
        <f t="shared" si="185"/>
        <v>38</v>
      </c>
      <c r="Z1009" s="8">
        <f t="shared" si="193"/>
        <v>0</v>
      </c>
      <c r="AA1009" s="8">
        <f t="shared" si="194"/>
        <v>0</v>
      </c>
      <c r="AB1009" s="8">
        <f t="shared" si="194"/>
        <v>0</v>
      </c>
      <c r="AC1009" s="8">
        <f t="shared" si="194"/>
        <v>0</v>
      </c>
      <c r="AD1009" s="8">
        <f t="shared" si="194"/>
        <v>4.4394999999999953</v>
      </c>
      <c r="AE1009" s="8">
        <f t="shared" si="194"/>
        <v>14.439499999999995</v>
      </c>
      <c r="AF1009" s="8">
        <f t="shared" si="194"/>
        <v>15.560500000000005</v>
      </c>
      <c r="AG1009" s="8">
        <f t="shared" si="194"/>
        <v>10.560500000000005</v>
      </c>
      <c r="AH1009" s="8">
        <f t="shared" si="194"/>
        <v>5.5605000000000047</v>
      </c>
      <c r="AI1009" s="8">
        <f t="shared" si="194"/>
        <v>0.56050000000000466</v>
      </c>
      <c r="AJ1009" s="8">
        <f t="shared" si="194"/>
        <v>0</v>
      </c>
      <c r="AK1009" s="8">
        <f t="shared" si="194"/>
        <v>0</v>
      </c>
    </row>
    <row r="1010" spans="1:37" x14ac:dyDescent="0.2">
      <c r="A1010">
        <v>39</v>
      </c>
      <c r="B1010" s="7"/>
      <c r="C1010" s="7">
        <f t="shared" si="186"/>
        <v>41.0715</v>
      </c>
      <c r="D1010" s="17">
        <f ca="1">STDEV(OFFSET($A$2,MATCH($A1010,$A$3:$A$970,0),3):OFFSET($A$2,MATCH($A1010+1,$A$3:$A$970,0)-1,3))*SQRT(trade_day)</f>
        <v>2.214087487079254</v>
      </c>
      <c r="E1010" s="17">
        <f t="shared" si="187"/>
        <v>2.1649769695238588</v>
      </c>
      <c r="F1010">
        <v>39</v>
      </c>
      <c r="G1010" s="18">
        <f t="shared" si="192"/>
        <v>0</v>
      </c>
      <c r="H1010" s="18">
        <f t="shared" si="192"/>
        <v>0</v>
      </c>
      <c r="I1010" s="18">
        <f t="shared" si="192"/>
        <v>0.2405000000000001</v>
      </c>
      <c r="J1010" s="18">
        <f t="shared" si="192"/>
        <v>1.1555000000000002</v>
      </c>
      <c r="K1010" s="18">
        <f t="shared" si="192"/>
        <v>2.823</v>
      </c>
      <c r="L1010" s="18">
        <f t="shared" si="192"/>
        <v>9.5789999999999988</v>
      </c>
      <c r="M1010" s="18">
        <f t="shared" si="192"/>
        <v>16.071499999999997</v>
      </c>
      <c r="N1010" s="18">
        <f t="shared" si="192"/>
        <v>11.312000000000003</v>
      </c>
      <c r="O1010" s="18">
        <f t="shared" si="192"/>
        <v>7.2270000000000012</v>
      </c>
      <c r="P1010" s="18">
        <f t="shared" si="192"/>
        <v>3.8944999999999999</v>
      </c>
      <c r="Q1010" s="18">
        <f t="shared" si="192"/>
        <v>0.6505000000000003</v>
      </c>
      <c r="R1010" s="18">
        <f t="shared" si="192"/>
        <v>0</v>
      </c>
      <c r="S1010">
        <v>39</v>
      </c>
      <c r="U1010" s="7">
        <f t="shared" si="189"/>
        <v>7.980076393935545</v>
      </c>
      <c r="V1010" s="17">
        <f ca="1">CORREL(OFFSET($A$2,MATCH($A1010,$A$259:$A$970,0),4):OFFSET($A$2,MATCH($A1010+1,$A$259:$A$970,0)-1,4),OFFSET($S$2,MATCH($S1010,$S$259:$S$970,0),3):OFFSET($S$2,MATCH($S1010+1,$S$259:$S$970,0)-1,3))</f>
        <v>-0.31688088100831363</v>
      </c>
      <c r="W1010" s="17">
        <f ca="1">CORREL(OFFSET($A$2,MATCH($A1010,$A$259:$A$970,0),2):OFFSET($A$2,MATCH($A1010+1,$A$259:$A$970,0)-1,2),OFFSET($S$2,MATCH($S1010,$S$259:$S$970,0),1):OFFSET($S$2,MATCH($S1010+1,$S$259:$S$970,0)-1,1))</f>
        <v>0.70710511681313082</v>
      </c>
      <c r="Y1010">
        <f t="shared" si="185"/>
        <v>39</v>
      </c>
      <c r="Z1010" s="8">
        <f t="shared" si="193"/>
        <v>0</v>
      </c>
      <c r="AA1010" s="8">
        <f t="shared" si="194"/>
        <v>0</v>
      </c>
      <c r="AB1010" s="8">
        <f t="shared" si="194"/>
        <v>0</v>
      </c>
      <c r="AC1010" s="8">
        <f t="shared" si="194"/>
        <v>0</v>
      </c>
      <c r="AD1010" s="8">
        <f t="shared" si="194"/>
        <v>0</v>
      </c>
      <c r="AE1010" s="8">
        <f t="shared" si="194"/>
        <v>8.9284999999999997</v>
      </c>
      <c r="AF1010" s="8">
        <f t="shared" si="194"/>
        <v>21.0715</v>
      </c>
      <c r="AG1010" s="8">
        <f t="shared" si="194"/>
        <v>16.0715</v>
      </c>
      <c r="AH1010" s="8">
        <f t="shared" si="194"/>
        <v>11.0715</v>
      </c>
      <c r="AI1010" s="8">
        <f t="shared" si="194"/>
        <v>6.0715000000000003</v>
      </c>
      <c r="AJ1010" s="8">
        <f t="shared" si="194"/>
        <v>1.0715000000000003</v>
      </c>
      <c r="AK1010" s="8">
        <f t="shared" si="194"/>
        <v>0</v>
      </c>
    </row>
    <row r="1011" spans="1:37" x14ac:dyDescent="0.2">
      <c r="A1011">
        <v>40</v>
      </c>
      <c r="B1011" s="7"/>
      <c r="C1011" s="7">
        <f t="shared" si="186"/>
        <v>48.54571428571429</v>
      </c>
      <c r="D1011" s="17">
        <f ca="1">STDEV(OFFSET($A$2,MATCH($A1011,$A$3:$A$970,0),3):OFFSET($A$2,MATCH($A1011+1,$A$3:$A$970,0)-1,3))*SQRT(trade_day)</f>
        <v>3.1718628963457625</v>
      </c>
      <c r="E1011" s="17">
        <f t="shared" si="187"/>
        <v>2.4849156375514876</v>
      </c>
      <c r="F1011">
        <v>40</v>
      </c>
      <c r="G1011" s="18">
        <f t="shared" si="192"/>
        <v>0</v>
      </c>
      <c r="H1011" s="18">
        <f t="shared" si="192"/>
        <v>0</v>
      </c>
      <c r="I1011" s="18">
        <f t="shared" si="192"/>
        <v>0</v>
      </c>
      <c r="J1011" s="18">
        <f t="shared" si="192"/>
        <v>4.7619047619047616E-2</v>
      </c>
      <c r="K1011" s="18">
        <f t="shared" si="192"/>
        <v>0.60619047619047606</v>
      </c>
      <c r="L1011" s="18">
        <f t="shared" si="192"/>
        <v>4.7157142857142862</v>
      </c>
      <c r="M1011" s="18">
        <f t="shared" si="192"/>
        <v>23.545714285714286</v>
      </c>
      <c r="N1011" s="18">
        <f t="shared" si="192"/>
        <v>18.545714285714286</v>
      </c>
      <c r="O1011" s="18">
        <f t="shared" si="192"/>
        <v>13.593333333333335</v>
      </c>
      <c r="P1011" s="18">
        <f t="shared" si="192"/>
        <v>9.1519047619047615</v>
      </c>
      <c r="Q1011" s="18">
        <f t="shared" si="192"/>
        <v>3.2614285714285711</v>
      </c>
      <c r="R1011" s="18">
        <f t="shared" si="192"/>
        <v>0</v>
      </c>
      <c r="S1011">
        <v>40</v>
      </c>
      <c r="U1011" s="7">
        <f t="shared" si="189"/>
        <v>9.2942902600702695</v>
      </c>
      <c r="V1011" s="17">
        <f ca="1">CORREL(OFFSET($A$2,MATCH($A1011,$A$259:$A$970,0),4):OFFSET($A$2,MATCH($A1011+1,$A$259:$A$970,0)-1,4),OFFSET($S$2,MATCH($S1011,$S$259:$S$970,0),3):OFFSET($S$2,MATCH($S1011+1,$S$259:$S$970,0)-1,3))</f>
        <v>-0.18153468086362351</v>
      </c>
      <c r="W1011" s="17">
        <f ca="1">CORREL(OFFSET($A$2,MATCH($A1011,$A$259:$A$970,0),2):OFFSET($A$2,MATCH($A1011+1,$A$259:$A$970,0)-1,2),OFFSET($S$2,MATCH($S1011,$S$259:$S$970,0),1):OFFSET($S$2,MATCH($S1011+1,$S$259:$S$970,0)-1,1))</f>
        <v>0.69792686889163014</v>
      </c>
      <c r="Y1011">
        <f t="shared" si="185"/>
        <v>40</v>
      </c>
      <c r="Z1011" s="8">
        <f t="shared" si="193"/>
        <v>0</v>
      </c>
      <c r="AA1011" s="8">
        <f t="shared" si="194"/>
        <v>0</v>
      </c>
      <c r="AB1011" s="8">
        <f t="shared" si="194"/>
        <v>0</v>
      </c>
      <c r="AC1011" s="8">
        <f t="shared" si="194"/>
        <v>0</v>
      </c>
      <c r="AD1011" s="8">
        <f t="shared" si="194"/>
        <v>0</v>
      </c>
      <c r="AE1011" s="8">
        <f t="shared" si="194"/>
        <v>1.4542857142857102</v>
      </c>
      <c r="AF1011" s="8">
        <f t="shared" si="194"/>
        <v>28.54571428571429</v>
      </c>
      <c r="AG1011" s="8">
        <f t="shared" si="194"/>
        <v>23.54571428571429</v>
      </c>
      <c r="AH1011" s="8">
        <f t="shared" si="194"/>
        <v>18.54571428571429</v>
      </c>
      <c r="AI1011" s="8">
        <f t="shared" si="194"/>
        <v>13.54571428571429</v>
      </c>
      <c r="AJ1011" s="8">
        <f t="shared" si="194"/>
        <v>8.5457142857142898</v>
      </c>
      <c r="AK1011" s="8">
        <f t="shared" si="194"/>
        <v>0</v>
      </c>
    </row>
    <row r="1012" spans="1:37" x14ac:dyDescent="0.2">
      <c r="A1012">
        <v>41</v>
      </c>
      <c r="B1012" s="7"/>
      <c r="C1012" s="7">
        <f t="shared" si="186"/>
        <v>33.989565217391302</v>
      </c>
      <c r="D1012" s="17">
        <f ca="1">STDEV(OFFSET($A$2,MATCH($A1012,$A$3:$A$970,0),3):OFFSET($A$2,MATCH($A1012+1,$A$3:$A$970,0)-1,3))*SQRT(trade_day)</f>
        <v>2.8582220663429099</v>
      </c>
      <c r="E1012" s="17">
        <f t="shared" si="187"/>
        <v>3.4784734167197011</v>
      </c>
      <c r="F1012">
        <v>41</v>
      </c>
      <c r="G1012" s="18">
        <f t="shared" si="192"/>
        <v>0.1265217391304348</v>
      </c>
      <c r="H1012" s="18">
        <f t="shared" si="192"/>
        <v>1.218695652173913</v>
      </c>
      <c r="I1012" s="18">
        <f t="shared" si="192"/>
        <v>3.2682608695652173</v>
      </c>
      <c r="J1012" s="18">
        <f t="shared" si="192"/>
        <v>5.9956521739130437</v>
      </c>
      <c r="K1012" s="18">
        <f t="shared" si="192"/>
        <v>9.0000000000000018</v>
      </c>
      <c r="L1012" s="18">
        <f t="shared" si="192"/>
        <v>16.900869565217391</v>
      </c>
      <c r="M1012" s="18">
        <f t="shared" si="192"/>
        <v>10.208260869565219</v>
      </c>
      <c r="N1012" s="18">
        <f t="shared" si="192"/>
        <v>7.2578260869565216</v>
      </c>
      <c r="O1012" s="18">
        <f t="shared" si="192"/>
        <v>4.9852173913043467</v>
      </c>
      <c r="P1012" s="18">
        <f t="shared" si="192"/>
        <v>2.9895652173913039</v>
      </c>
      <c r="Q1012" s="18">
        <f t="shared" si="192"/>
        <v>0.89043478260869546</v>
      </c>
      <c r="R1012" s="18">
        <f t="shared" si="192"/>
        <v>0</v>
      </c>
      <c r="S1012">
        <v>41</v>
      </c>
      <c r="U1012" s="7">
        <f t="shared" si="189"/>
        <v>7.9406578178910481</v>
      </c>
      <c r="V1012" s="17">
        <f ca="1">CORREL(OFFSET($A$2,MATCH($A1012,$A$259:$A$970,0),4):OFFSET($A$2,MATCH($A1012+1,$A$259:$A$970,0)-1,4),OFFSET($S$2,MATCH($S1012,$S$259:$S$970,0),3):OFFSET($S$2,MATCH($S1012+1,$S$259:$S$970,0)-1,3))</f>
        <v>0.92399943530160522</v>
      </c>
      <c r="W1012" s="17">
        <f ca="1">CORREL(OFFSET($A$2,MATCH($A1012,$A$259:$A$970,0),2):OFFSET($A$2,MATCH($A1012+1,$A$259:$A$970,0)-1,2),OFFSET($S$2,MATCH($S1012,$S$259:$S$970,0),1):OFFSET($S$2,MATCH($S1012+1,$S$259:$S$970,0)-1,1))</f>
        <v>-2.2862804347220565E-2</v>
      </c>
      <c r="Y1012">
        <f t="shared" si="185"/>
        <v>41</v>
      </c>
      <c r="Z1012" s="8">
        <f t="shared" si="193"/>
        <v>0</v>
      </c>
      <c r="AA1012" s="8">
        <f t="shared" si="194"/>
        <v>0</v>
      </c>
      <c r="AB1012" s="8">
        <f t="shared" si="194"/>
        <v>0</v>
      </c>
      <c r="AC1012" s="8">
        <f t="shared" si="194"/>
        <v>1.0104347826086979</v>
      </c>
      <c r="AD1012" s="8">
        <f t="shared" si="194"/>
        <v>6.0104347826086979</v>
      </c>
      <c r="AE1012" s="8">
        <f t="shared" si="194"/>
        <v>16.010434782608698</v>
      </c>
      <c r="AF1012" s="8">
        <f t="shared" si="194"/>
        <v>13.989565217391302</v>
      </c>
      <c r="AG1012" s="8">
        <f t="shared" si="194"/>
        <v>8.9895652173913021</v>
      </c>
      <c r="AH1012" s="8">
        <f t="shared" si="194"/>
        <v>3.9895652173913021</v>
      </c>
      <c r="AI1012" s="8">
        <f t="shared" si="194"/>
        <v>0</v>
      </c>
      <c r="AJ1012" s="8">
        <f t="shared" si="194"/>
        <v>0</v>
      </c>
      <c r="AK1012" s="8">
        <f t="shared" si="194"/>
        <v>0</v>
      </c>
    </row>
    <row r="1013" spans="1:37" x14ac:dyDescent="0.2">
      <c r="A1013">
        <v>42</v>
      </c>
      <c r="B1013" s="7"/>
      <c r="C1013" s="7">
        <f t="shared" si="186"/>
        <v>36.745238095238093</v>
      </c>
      <c r="D1013" s="17">
        <f ca="1">STDEV(OFFSET($A$2,MATCH($A1013,$A$3:$A$970,0),3):OFFSET($A$2,MATCH($A1013+1,$A$3:$A$970,0)-1,3))*SQRT(trade_day)</f>
        <v>3.4131234366022714</v>
      </c>
      <c r="E1013" s="17">
        <f t="shared" si="187"/>
        <v>2.7209785017126515</v>
      </c>
      <c r="F1013">
        <v>42</v>
      </c>
      <c r="G1013" s="18">
        <f t="shared" si="192"/>
        <v>5.6666666666666726E-2</v>
      </c>
      <c r="H1013" s="18">
        <f t="shared" si="192"/>
        <v>0.99523809523809514</v>
      </c>
      <c r="I1013" s="18">
        <f t="shared" si="192"/>
        <v>2.5499999999999998</v>
      </c>
      <c r="J1013" s="18">
        <f t="shared" si="192"/>
        <v>4.3933333333333326</v>
      </c>
      <c r="K1013" s="18">
        <f t="shared" si="192"/>
        <v>6.9095238095238107</v>
      </c>
      <c r="L1013" s="18">
        <f t="shared" si="192"/>
        <v>14.277142857142858</v>
      </c>
      <c r="M1013" s="18">
        <f t="shared" si="192"/>
        <v>12.740476190476189</v>
      </c>
      <c r="N1013" s="18">
        <f t="shared" si="192"/>
        <v>9.2952380952380942</v>
      </c>
      <c r="O1013" s="18">
        <f t="shared" si="192"/>
        <v>6.1385714285714288</v>
      </c>
      <c r="P1013" s="18">
        <f t="shared" si="192"/>
        <v>3.6547619047619047</v>
      </c>
      <c r="Q1013" s="18">
        <f t="shared" si="192"/>
        <v>1.0223809523809526</v>
      </c>
      <c r="R1013" s="18">
        <f t="shared" si="192"/>
        <v>0</v>
      </c>
      <c r="S1013">
        <v>42</v>
      </c>
      <c r="U1013" s="7">
        <f t="shared" si="189"/>
        <v>9.7900499974793807</v>
      </c>
      <c r="V1013" s="17">
        <f ca="1">CORREL(OFFSET($A$2,MATCH($A1013,$A$259:$A$970,0),4):OFFSET($A$2,MATCH($A1013+1,$A$259:$A$970,0)-1,4),OFFSET($S$2,MATCH($S1013,$S$259:$S$970,0),3):OFFSET($S$2,MATCH($S1013+1,$S$259:$S$970,0)-1,3))</f>
        <v>0.63787061632023967</v>
      </c>
      <c r="W1013" s="17">
        <f ca="1">CORREL(OFFSET($A$2,MATCH($A1013,$A$259:$A$970,0),2):OFFSET($A$2,MATCH($A1013+1,$A$259:$A$970,0)-1,2),OFFSET($S$2,MATCH($S1013,$S$259:$S$970,0),1):OFFSET($S$2,MATCH($S1013+1,$S$259:$S$970,0)-1,1))</f>
        <v>-1.1698131778528959E-2</v>
      </c>
      <c r="Y1013">
        <f t="shared" si="185"/>
        <v>42</v>
      </c>
      <c r="Z1013" s="8">
        <f t="shared" si="193"/>
        <v>0</v>
      </c>
      <c r="AA1013" s="8">
        <f t="shared" si="194"/>
        <v>0</v>
      </c>
      <c r="AB1013" s="8">
        <f t="shared" si="194"/>
        <v>0</v>
      </c>
      <c r="AC1013" s="8">
        <f t="shared" si="194"/>
        <v>0</v>
      </c>
      <c r="AD1013" s="8">
        <f t="shared" si="194"/>
        <v>3.2547619047619065</v>
      </c>
      <c r="AE1013" s="8">
        <f t="shared" si="194"/>
        <v>13.254761904761907</v>
      </c>
      <c r="AF1013" s="8">
        <f t="shared" si="194"/>
        <v>16.745238095238093</v>
      </c>
      <c r="AG1013" s="8">
        <f t="shared" si="194"/>
        <v>11.745238095238093</v>
      </c>
      <c r="AH1013" s="8">
        <f t="shared" si="194"/>
        <v>6.7452380952380935</v>
      </c>
      <c r="AI1013" s="8">
        <f t="shared" si="194"/>
        <v>1.7452380952380935</v>
      </c>
      <c r="AJ1013" s="8">
        <f t="shared" si="194"/>
        <v>0</v>
      </c>
      <c r="AK1013" s="8">
        <f t="shared" si="194"/>
        <v>0</v>
      </c>
    </row>
    <row r="1014" spans="1:37" x14ac:dyDescent="0.2">
      <c r="A1014">
        <v>43</v>
      </c>
      <c r="B1014" s="7"/>
      <c r="C1014" s="7">
        <f t="shared" si="186"/>
        <v>39.243333333333339</v>
      </c>
      <c r="D1014" s="17">
        <f ca="1">STDEV(OFFSET($A$2,MATCH($A1014,$A$3:$A$970,0),3):OFFSET($A$2,MATCH($A1014+1,$A$3:$A$970,0)-1,3))*SQRT(trade_day)</f>
        <v>3.956090355204128</v>
      </c>
      <c r="E1014" s="17">
        <f t="shared" si="187"/>
        <v>3.8358804165486009</v>
      </c>
      <c r="F1014">
        <v>43</v>
      </c>
      <c r="G1014" s="11">
        <f t="shared" si="192"/>
        <v>0</v>
      </c>
      <c r="H1014" s="11">
        <f t="shared" si="192"/>
        <v>0.23190476190476178</v>
      </c>
      <c r="I1014" s="11">
        <f t="shared" si="192"/>
        <v>1.2471428571428569</v>
      </c>
      <c r="J1014" s="11">
        <f t="shared" si="192"/>
        <v>2.9047619047619047</v>
      </c>
      <c r="K1014" s="11">
        <f t="shared" si="192"/>
        <v>5.118095238095238</v>
      </c>
      <c r="L1014" s="11">
        <f t="shared" si="192"/>
        <v>12.297142857142857</v>
      </c>
      <c r="M1014" s="11">
        <f t="shared" si="192"/>
        <v>14.475238095238094</v>
      </c>
      <c r="N1014" s="11">
        <f t="shared" si="192"/>
        <v>10.490476190476191</v>
      </c>
      <c r="O1014" s="11">
        <f t="shared" si="192"/>
        <v>7.1480952380952392</v>
      </c>
      <c r="P1014" s="11">
        <f t="shared" si="192"/>
        <v>4.3614285714285712</v>
      </c>
      <c r="Q1014" s="11">
        <f t="shared" si="192"/>
        <v>1.5404761904761906</v>
      </c>
      <c r="R1014" s="11">
        <f t="shared" si="192"/>
        <v>0</v>
      </c>
      <c r="S1014">
        <v>43</v>
      </c>
      <c r="U1014" s="7">
        <f t="shared" si="189"/>
        <v>12.707162333848132</v>
      </c>
      <c r="V1014" s="17">
        <f ca="1">CORREL(OFFSET($A$2,MATCH($A1014,$A$259:$A$970,0),4):OFFSET($A$2,MATCH($A1014+1,$A$259:$A$970,0)-1,4),OFFSET($S$2,MATCH($S1014,$S$259:$S$970,0),3):OFFSET($S$2,MATCH($S1014+1,$S$259:$S$970,0)-1,3))</f>
        <v>-0.45396064835947031</v>
      </c>
      <c r="W1014" s="17">
        <f ca="1">CORREL(OFFSET($A$2,MATCH($A1014,$A$259:$A$970,0),2):OFFSET($A$2,MATCH($A1014+1,$A$259:$A$970,0)-1,2),OFFSET($S$2,MATCH($S1014,$S$259:$S$970,0),1):OFFSET($S$2,MATCH($S1014+1,$S$259:$S$970,0)-1,1))</f>
        <v>-0.17064781013881178</v>
      </c>
      <c r="Y1014">
        <f t="shared" si="185"/>
        <v>43</v>
      </c>
      <c r="Z1014" s="8">
        <f t="shared" si="193"/>
        <v>0</v>
      </c>
      <c r="AA1014" s="8">
        <f t="shared" si="194"/>
        <v>0</v>
      </c>
      <c r="AB1014" s="8">
        <f t="shared" si="194"/>
        <v>0</v>
      </c>
      <c r="AC1014" s="8">
        <f t="shared" si="194"/>
        <v>0</v>
      </c>
      <c r="AD1014" s="8">
        <f t="shared" si="194"/>
        <v>0.7566666666666606</v>
      </c>
      <c r="AE1014" s="8">
        <f t="shared" si="194"/>
        <v>10.756666666666661</v>
      </c>
      <c r="AF1014" s="8">
        <f t="shared" si="194"/>
        <v>19.243333333333339</v>
      </c>
      <c r="AG1014" s="8">
        <f t="shared" si="194"/>
        <v>14.243333333333339</v>
      </c>
      <c r="AH1014" s="8">
        <f t="shared" si="194"/>
        <v>9.2433333333333394</v>
      </c>
      <c r="AI1014" s="8">
        <f t="shared" si="194"/>
        <v>4.2433333333333394</v>
      </c>
      <c r="AJ1014" s="8">
        <f t="shared" si="194"/>
        <v>0</v>
      </c>
      <c r="AK1014" s="8">
        <f t="shared" si="194"/>
        <v>0</v>
      </c>
    </row>
    <row r="1015" spans="1:37" x14ac:dyDescent="0.2">
      <c r="A1015">
        <v>44</v>
      </c>
      <c r="B1015" s="7"/>
      <c r="C1015" s="7">
        <f t="shared" si="186"/>
        <v>46.689545454545446</v>
      </c>
      <c r="D1015" s="17">
        <f ca="1">STDEV(OFFSET($A$2,MATCH($A1015,$A$3:$A$970,0),3):OFFSET($A$2,MATCH($A1015+1,$A$3:$A$970,0)-1,3))*SQRT(trade_day)</f>
        <v>4.6981597262988197</v>
      </c>
      <c r="E1015" s="17">
        <f t="shared" si="187"/>
        <v>4.7623435721961576</v>
      </c>
      <c r="F1015">
        <v>44</v>
      </c>
      <c r="G1015" s="11">
        <f t="shared" si="192"/>
        <v>0</v>
      </c>
      <c r="H1015" s="11">
        <f t="shared" si="192"/>
        <v>0</v>
      </c>
      <c r="I1015" s="11">
        <f t="shared" si="192"/>
        <v>0.37454545454545463</v>
      </c>
      <c r="J1015" s="11">
        <f t="shared" si="192"/>
        <v>2.5440909090909094</v>
      </c>
      <c r="K1015" s="11">
        <f t="shared" si="192"/>
        <v>5.8277272727272722</v>
      </c>
      <c r="L1015" s="11">
        <f t="shared" si="192"/>
        <v>13.04590909090909</v>
      </c>
      <c r="M1015" s="11">
        <f t="shared" si="192"/>
        <v>21.689545454545456</v>
      </c>
      <c r="N1015" s="11">
        <f t="shared" si="192"/>
        <v>17.064090909090911</v>
      </c>
      <c r="O1015" s="11">
        <f t="shared" si="192"/>
        <v>14.233636363636368</v>
      </c>
      <c r="P1015" s="11">
        <f t="shared" si="192"/>
        <v>12.517272727272729</v>
      </c>
      <c r="Q1015" s="11">
        <f t="shared" si="192"/>
        <v>9.7354545454545462</v>
      </c>
      <c r="R1015" s="11">
        <f t="shared" si="192"/>
        <v>2.5609081818181818</v>
      </c>
      <c r="S1015">
        <v>44</v>
      </c>
      <c r="U1015" s="7">
        <f t="shared" si="189"/>
        <v>15.479459213150443</v>
      </c>
      <c r="V1015" s="17">
        <f ca="1">CORREL(OFFSET($A$2,MATCH($A1015,$A$259:$A$970,0),4):OFFSET($A$2,MATCH($A1015+1,$A$259:$A$970,0)-1,4),OFFSET($S$2,MATCH($S1015,$S$259:$S$970,0),3):OFFSET($S$2,MATCH($S1015+1,$S$259:$S$970,0)-1,3))</f>
        <v>-0.75968568575836715</v>
      </c>
      <c r="W1015" s="17">
        <f ca="1">CORREL(OFFSET($A$2,MATCH($A1015,$A$259:$A$970,0),2):OFFSET($A$2,MATCH($A1015+1,$A$259:$A$970,0)-1,2),OFFSET($S$2,MATCH($S1015,$S$259:$S$970,0),1):OFFSET($S$2,MATCH($S1015+1,$S$259:$S$970,0)-1,1))</f>
        <v>0.40223443807014775</v>
      </c>
      <c r="Y1015">
        <f t="shared" si="185"/>
        <v>44</v>
      </c>
      <c r="Z1015" s="8">
        <f t="shared" si="193"/>
        <v>0</v>
      </c>
      <c r="AA1015" s="8">
        <f t="shared" si="194"/>
        <v>0</v>
      </c>
      <c r="AB1015" s="8">
        <f t="shared" si="194"/>
        <v>0</v>
      </c>
      <c r="AC1015" s="8">
        <f t="shared" si="194"/>
        <v>0</v>
      </c>
      <c r="AD1015" s="8">
        <f t="shared" si="194"/>
        <v>0</v>
      </c>
      <c r="AE1015" s="8">
        <f t="shared" si="194"/>
        <v>3.3104545454545544</v>
      </c>
      <c r="AF1015" s="8">
        <f t="shared" si="194"/>
        <v>26.689545454545446</v>
      </c>
      <c r="AG1015" s="8">
        <f t="shared" si="194"/>
        <v>21.689545454545446</v>
      </c>
      <c r="AH1015" s="8">
        <f t="shared" si="194"/>
        <v>16.689545454545446</v>
      </c>
      <c r="AI1015" s="8">
        <f t="shared" si="194"/>
        <v>11.689545454545446</v>
      </c>
      <c r="AJ1015" s="8">
        <f t="shared" si="194"/>
        <v>6.6895454545454456</v>
      </c>
      <c r="AK1015" s="8">
        <f t="shared" si="194"/>
        <v>0</v>
      </c>
    </row>
    <row r="1016" spans="1:37" x14ac:dyDescent="0.2"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</row>
    <row r="1017" spans="1:37" x14ac:dyDescent="0.2"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</row>
    <row r="1018" spans="1:37" x14ac:dyDescent="0.2"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</row>
    <row r="1019" spans="1:37" x14ac:dyDescent="0.2"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</row>
    <row r="1020" spans="1:37" x14ac:dyDescent="0.2"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</row>
    <row r="1021" spans="1:37" x14ac:dyDescent="0.2"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</row>
    <row r="1022" spans="1:37" x14ac:dyDescent="0.2"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</row>
    <row r="1023" spans="1:37" x14ac:dyDescent="0.2"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</row>
    <row r="1024" spans="1:37" x14ac:dyDescent="0.2"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</row>
    <row r="1025" spans="26:37" x14ac:dyDescent="0.2"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</row>
    <row r="1026" spans="26:37" x14ac:dyDescent="0.2"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</row>
    <row r="1027" spans="26:37" x14ac:dyDescent="0.2"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</row>
    <row r="1028" spans="26:37" x14ac:dyDescent="0.2"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</row>
    <row r="1029" spans="26:37" x14ac:dyDescent="0.2"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</row>
    <row r="1030" spans="26:37" x14ac:dyDescent="0.2"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</row>
    <row r="1031" spans="26:37" x14ac:dyDescent="0.2"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</row>
    <row r="1032" spans="26:37" x14ac:dyDescent="0.2"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</row>
    <row r="1033" spans="26:37" x14ac:dyDescent="0.2"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</row>
    <row r="1034" spans="26:37" x14ac:dyDescent="0.2"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</row>
    <row r="1035" spans="26:37" x14ac:dyDescent="0.2"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</row>
    <row r="1036" spans="26:37" x14ac:dyDescent="0.2"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</row>
    <row r="1037" spans="26:37" x14ac:dyDescent="0.2"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</row>
    <row r="1038" spans="26:37" x14ac:dyDescent="0.2"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</row>
    <row r="1039" spans="26:37" x14ac:dyDescent="0.2"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</row>
    <row r="1040" spans="26:37" x14ac:dyDescent="0.2"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</row>
    <row r="1041" spans="26:37" x14ac:dyDescent="0.2"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</row>
    <row r="1042" spans="26:37" x14ac:dyDescent="0.2"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</row>
    <row r="1043" spans="26:37" x14ac:dyDescent="0.2"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</row>
    <row r="1044" spans="26:37" x14ac:dyDescent="0.2"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</row>
    <row r="1045" spans="26:37" x14ac:dyDescent="0.2"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</row>
    <row r="1046" spans="26:37" x14ac:dyDescent="0.2"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</row>
    <row r="1047" spans="26:37" x14ac:dyDescent="0.2"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</row>
    <row r="1048" spans="26:37" x14ac:dyDescent="0.2"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</row>
    <row r="1049" spans="26:37" x14ac:dyDescent="0.2"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</row>
    <row r="1050" spans="26:37" x14ac:dyDescent="0.2"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</row>
    <row r="1051" spans="26:37" x14ac:dyDescent="0.2"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</row>
    <row r="1052" spans="26:37" x14ac:dyDescent="0.2">
      <c r="Z1052" s="47"/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</row>
    <row r="1053" spans="26:37" x14ac:dyDescent="0.2">
      <c r="Z1053" s="47"/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</row>
    <row r="1054" spans="26:37" x14ac:dyDescent="0.2">
      <c r="Z1054" s="47"/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083"/>
  <sheetViews>
    <sheetView workbookViewId="0">
      <pane xSplit="2" ySplit="2" topLeftCell="C989" activePane="bottomRight" state="frozen"/>
      <selection activeCell="X974" sqref="X974"/>
      <selection pane="topRight" activeCell="X974" sqref="X974"/>
      <selection pane="bottomLeft" activeCell="X974" sqref="X974"/>
      <selection pane="bottomRight" activeCell="H1012" sqref="H1012"/>
    </sheetView>
  </sheetViews>
  <sheetFormatPr defaultRowHeight="12.75" x14ac:dyDescent="0.2"/>
  <cols>
    <col min="1" max="1" width="9.140625" style="47"/>
    <col min="2" max="2" width="9.85546875" style="47" bestFit="1" customWidth="1"/>
    <col min="3" max="3" width="9.140625" style="47"/>
    <col min="23" max="23" width="9.140625" style="42"/>
    <col min="27" max="28" width="5.28515625" bestFit="1" customWidth="1"/>
    <col min="29" max="32" width="6.28515625" bestFit="1" customWidth="1"/>
    <col min="33" max="35" width="7.28515625" bestFit="1" customWidth="1"/>
    <col min="36" max="38" width="6.28515625" bestFit="1" customWidth="1"/>
  </cols>
  <sheetData>
    <row r="1" spans="1:112" x14ac:dyDescent="0.2">
      <c r="B1" s="47" t="s">
        <v>4</v>
      </c>
      <c r="C1" s="47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U1" t="s">
        <v>14</v>
      </c>
      <c r="W1" s="42" t="s">
        <v>14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</row>
    <row r="2" spans="1:112" x14ac:dyDescent="0.2">
      <c r="A2" s="47" t="s">
        <v>2</v>
      </c>
      <c r="C2" s="47" t="s">
        <v>5</v>
      </c>
      <c r="D2" t="s">
        <v>7</v>
      </c>
      <c r="E2" t="s">
        <v>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20</v>
      </c>
      <c r="N2">
        <v>25</v>
      </c>
      <c r="O2">
        <v>30</v>
      </c>
      <c r="P2">
        <v>35</v>
      </c>
      <c r="Q2">
        <v>40</v>
      </c>
      <c r="R2">
        <v>50</v>
      </c>
      <c r="S2" s="43">
        <v>100.00001</v>
      </c>
      <c r="T2" t="s">
        <v>2</v>
      </c>
      <c r="U2" t="s">
        <v>15</v>
      </c>
      <c r="V2" t="s">
        <v>16</v>
      </c>
      <c r="W2" s="42" t="s">
        <v>17</v>
      </c>
      <c r="Y2" s="102"/>
      <c r="Z2" s="102"/>
      <c r="AA2">
        <v>20</v>
      </c>
      <c r="AB2">
        <v>25</v>
      </c>
      <c r="AC2">
        <v>30</v>
      </c>
      <c r="AD2">
        <v>35</v>
      </c>
      <c r="AE2">
        <v>40</v>
      </c>
      <c r="AF2">
        <v>50</v>
      </c>
      <c r="AG2">
        <v>20</v>
      </c>
      <c r="AH2">
        <v>25</v>
      </c>
      <c r="AI2">
        <v>30</v>
      </c>
      <c r="AJ2">
        <v>35</v>
      </c>
      <c r="AK2">
        <v>40</v>
      </c>
      <c r="AL2">
        <v>50</v>
      </c>
      <c r="AM2" s="102">
        <v>36586</v>
      </c>
      <c r="AN2" s="102">
        <v>36617</v>
      </c>
      <c r="AO2" s="102">
        <v>36647</v>
      </c>
      <c r="AP2" s="102">
        <v>36678</v>
      </c>
      <c r="AQ2" s="102">
        <v>36708</v>
      </c>
      <c r="AR2" s="102">
        <v>36739</v>
      </c>
      <c r="AS2" s="102">
        <v>36770</v>
      </c>
      <c r="AT2" s="102">
        <v>36800</v>
      </c>
      <c r="AU2" s="102">
        <v>36831</v>
      </c>
      <c r="AV2" s="102">
        <v>36861</v>
      </c>
      <c r="AW2" s="102">
        <v>36892</v>
      </c>
      <c r="AX2" s="102">
        <v>36923</v>
      </c>
      <c r="AY2" s="102">
        <v>36951</v>
      </c>
      <c r="AZ2" s="102">
        <v>36982</v>
      </c>
      <c r="BA2" s="102">
        <v>37012</v>
      </c>
      <c r="BB2" s="102">
        <v>37043</v>
      </c>
      <c r="BC2" s="102">
        <v>37073</v>
      </c>
      <c r="BD2" s="102">
        <v>37104</v>
      </c>
      <c r="BE2" s="102">
        <v>37135</v>
      </c>
      <c r="BF2" s="102">
        <v>37165</v>
      </c>
      <c r="BG2" s="102">
        <v>37196</v>
      </c>
      <c r="BH2" s="102">
        <v>37226</v>
      </c>
      <c r="BI2" s="102">
        <v>37257</v>
      </c>
      <c r="BJ2" s="102">
        <v>37288</v>
      </c>
      <c r="BK2" s="102">
        <v>37316</v>
      </c>
      <c r="BL2" s="102">
        <v>37347</v>
      </c>
      <c r="BM2" s="102">
        <v>37377</v>
      </c>
      <c r="BN2" s="102">
        <v>37408</v>
      </c>
      <c r="BO2" s="102">
        <v>37438</v>
      </c>
      <c r="BP2" s="102">
        <v>37469</v>
      </c>
      <c r="BQ2" s="102">
        <v>37500</v>
      </c>
      <c r="BR2" s="102">
        <v>37530</v>
      </c>
      <c r="BS2" s="102">
        <v>37561</v>
      </c>
      <c r="BT2" s="102">
        <v>37591</v>
      </c>
      <c r="BU2" s="102">
        <v>37622</v>
      </c>
      <c r="BV2" s="102">
        <v>37653</v>
      </c>
      <c r="BW2" s="102">
        <v>37681</v>
      </c>
      <c r="BX2" s="102">
        <v>37712</v>
      </c>
      <c r="BY2" s="102">
        <v>37742</v>
      </c>
      <c r="BZ2" s="102">
        <v>37773</v>
      </c>
      <c r="CA2" s="102">
        <v>37803</v>
      </c>
      <c r="CB2" s="102">
        <v>37834</v>
      </c>
      <c r="CC2" s="102">
        <v>37865</v>
      </c>
      <c r="CD2" s="102">
        <v>37895</v>
      </c>
      <c r="CE2" s="102">
        <v>37926</v>
      </c>
      <c r="CF2" s="102">
        <v>37956</v>
      </c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  <c r="DH2" s="102"/>
    </row>
    <row r="3" spans="1:112" x14ac:dyDescent="0.2">
      <c r="B3" s="48">
        <v>35765</v>
      </c>
      <c r="C3" s="49">
        <v>24.16</v>
      </c>
      <c r="S3" s="43"/>
    </row>
    <row r="4" spans="1:112" x14ac:dyDescent="0.2">
      <c r="A4" s="50">
        <f t="shared" ref="A4:A24" si="0">MONTH(B4)+(YEAR(B4)-1998)*12</f>
        <v>0</v>
      </c>
      <c r="B4" s="48">
        <v>35766</v>
      </c>
      <c r="C4" s="49">
        <v>24</v>
      </c>
      <c r="D4" s="4">
        <f t="shared" ref="D4:D67" si="1">LN(C4/C3)</f>
        <v>-6.6445427186686131E-3</v>
      </c>
      <c r="G4" s="8">
        <f t="shared" ref="G4:S19" si="2">IF(G$1="P",MAX(0,G$2-$C4),IF(G$1="C",MAX(0,$C4-G$2)))</f>
        <v>0</v>
      </c>
      <c r="H4" s="8">
        <f t="shared" si="2"/>
        <v>1</v>
      </c>
      <c r="I4" s="8">
        <f t="shared" si="2"/>
        <v>6</v>
      </c>
      <c r="J4" s="8">
        <f t="shared" si="2"/>
        <v>11</v>
      </c>
      <c r="K4" s="8">
        <f t="shared" si="2"/>
        <v>16</v>
      </c>
      <c r="L4" s="8">
        <f t="shared" si="2"/>
        <v>26</v>
      </c>
      <c r="M4" s="8">
        <f t="shared" si="2"/>
        <v>4</v>
      </c>
      <c r="N4" s="8">
        <f t="shared" si="2"/>
        <v>0</v>
      </c>
      <c r="O4" s="8">
        <f t="shared" si="2"/>
        <v>0</v>
      </c>
      <c r="P4" s="8">
        <f t="shared" si="2"/>
        <v>0</v>
      </c>
      <c r="Q4" s="8">
        <f t="shared" si="2"/>
        <v>0</v>
      </c>
      <c r="R4" s="8">
        <f t="shared" si="2"/>
        <v>0</v>
      </c>
      <c r="S4" s="8">
        <f t="shared" si="2"/>
        <v>0</v>
      </c>
      <c r="T4" s="21">
        <f t="shared" ref="T4:T67" si="3">A4</f>
        <v>0</v>
      </c>
      <c r="U4" s="19">
        <f>VLOOKUP($B4,Gas!$B$3:$E$2506,2)</f>
        <v>2.33</v>
      </c>
      <c r="V4" s="44">
        <f t="shared" ref="V4:V67" si="4">C4/U4</f>
        <v>10.300429184549357</v>
      </c>
    </row>
    <row r="5" spans="1:112" x14ac:dyDescent="0.2">
      <c r="A5" s="50">
        <f t="shared" si="0"/>
        <v>0</v>
      </c>
      <c r="B5" s="48">
        <v>35767</v>
      </c>
      <c r="C5" s="49">
        <v>23.6</v>
      </c>
      <c r="D5" s="4">
        <f t="shared" si="1"/>
        <v>-1.6807118316381174E-2</v>
      </c>
      <c r="G5" s="8">
        <f t="shared" si="2"/>
        <v>0</v>
      </c>
      <c r="H5" s="8">
        <f t="shared" si="2"/>
        <v>1.3999999999999986</v>
      </c>
      <c r="I5" s="8">
        <f t="shared" si="2"/>
        <v>6.3999999999999986</v>
      </c>
      <c r="J5" s="8">
        <f t="shared" si="2"/>
        <v>11.399999999999999</v>
      </c>
      <c r="K5" s="8">
        <f t="shared" si="2"/>
        <v>16.399999999999999</v>
      </c>
      <c r="L5" s="8">
        <f t="shared" si="2"/>
        <v>26.4</v>
      </c>
      <c r="M5" s="8">
        <f t="shared" si="2"/>
        <v>3.6000000000000014</v>
      </c>
      <c r="N5" s="8">
        <f t="shared" si="2"/>
        <v>0</v>
      </c>
      <c r="O5" s="8">
        <f t="shared" si="2"/>
        <v>0</v>
      </c>
      <c r="P5" s="8">
        <f t="shared" si="2"/>
        <v>0</v>
      </c>
      <c r="Q5" s="8">
        <f t="shared" si="2"/>
        <v>0</v>
      </c>
      <c r="R5" s="8">
        <f t="shared" si="2"/>
        <v>0</v>
      </c>
      <c r="S5" s="8">
        <f t="shared" si="2"/>
        <v>0</v>
      </c>
      <c r="T5" s="21">
        <f t="shared" si="3"/>
        <v>0</v>
      </c>
      <c r="U5" s="19">
        <f>VLOOKUP($B5,Gas!$B$3:$E$2506,2)</f>
        <v>2.65</v>
      </c>
      <c r="V5" s="44">
        <f t="shared" si="4"/>
        <v>8.9056603773584921</v>
      </c>
    </row>
    <row r="6" spans="1:112" x14ac:dyDescent="0.2">
      <c r="A6" s="50">
        <f t="shared" si="0"/>
        <v>0</v>
      </c>
      <c r="B6" s="48">
        <v>35768</v>
      </c>
      <c r="C6" s="49">
        <v>22.34</v>
      </c>
      <c r="D6" s="4">
        <f t="shared" si="1"/>
        <v>-5.4867918390509841E-2</v>
      </c>
      <c r="G6" s="8">
        <f t="shared" si="2"/>
        <v>0</v>
      </c>
      <c r="H6" s="8">
        <f t="shared" si="2"/>
        <v>2.66</v>
      </c>
      <c r="I6" s="8">
        <f t="shared" si="2"/>
        <v>7.66</v>
      </c>
      <c r="J6" s="8">
        <f t="shared" si="2"/>
        <v>12.66</v>
      </c>
      <c r="K6" s="8">
        <f t="shared" si="2"/>
        <v>17.66</v>
      </c>
      <c r="L6" s="8">
        <f t="shared" si="2"/>
        <v>27.66</v>
      </c>
      <c r="M6" s="8">
        <f t="shared" si="2"/>
        <v>2.34</v>
      </c>
      <c r="N6" s="8">
        <f t="shared" si="2"/>
        <v>0</v>
      </c>
      <c r="O6" s="8">
        <f t="shared" si="2"/>
        <v>0</v>
      </c>
      <c r="P6" s="8">
        <f t="shared" si="2"/>
        <v>0</v>
      </c>
      <c r="Q6" s="8">
        <f t="shared" si="2"/>
        <v>0</v>
      </c>
      <c r="R6" s="8">
        <f t="shared" si="2"/>
        <v>0</v>
      </c>
      <c r="S6" s="8">
        <f t="shared" si="2"/>
        <v>0</v>
      </c>
      <c r="T6" s="21">
        <f t="shared" si="3"/>
        <v>0</v>
      </c>
      <c r="U6" s="19">
        <f>VLOOKUP($B6,Gas!$B$3:$E$2506,2)</f>
        <v>2.5299999999999998</v>
      </c>
      <c r="V6" s="44">
        <f t="shared" si="4"/>
        <v>8.830039525691701</v>
      </c>
    </row>
    <row r="7" spans="1:112" x14ac:dyDescent="0.2">
      <c r="A7" s="50">
        <f t="shared" si="0"/>
        <v>0</v>
      </c>
      <c r="B7" s="48">
        <v>35769</v>
      </c>
      <c r="C7" s="49">
        <v>22.38</v>
      </c>
      <c r="D7" s="4">
        <f t="shared" si="1"/>
        <v>1.7889092427244146E-3</v>
      </c>
      <c r="G7" s="8">
        <f t="shared" si="2"/>
        <v>0</v>
      </c>
      <c r="H7" s="8">
        <f t="shared" si="2"/>
        <v>2.620000000000001</v>
      </c>
      <c r="I7" s="8">
        <f t="shared" si="2"/>
        <v>7.620000000000001</v>
      </c>
      <c r="J7" s="8">
        <f t="shared" si="2"/>
        <v>12.620000000000001</v>
      </c>
      <c r="K7" s="8">
        <f t="shared" si="2"/>
        <v>17.62</v>
      </c>
      <c r="L7" s="8">
        <f t="shared" si="2"/>
        <v>27.62</v>
      </c>
      <c r="M7" s="8">
        <f t="shared" si="2"/>
        <v>2.379999999999999</v>
      </c>
      <c r="N7" s="8">
        <f t="shared" si="2"/>
        <v>0</v>
      </c>
      <c r="O7" s="8">
        <f t="shared" si="2"/>
        <v>0</v>
      </c>
      <c r="P7" s="8">
        <f t="shared" si="2"/>
        <v>0</v>
      </c>
      <c r="Q7" s="8">
        <f t="shared" si="2"/>
        <v>0</v>
      </c>
      <c r="R7" s="8">
        <f t="shared" si="2"/>
        <v>0</v>
      </c>
      <c r="S7" s="8">
        <f t="shared" si="2"/>
        <v>0</v>
      </c>
      <c r="T7" s="21">
        <f t="shared" si="3"/>
        <v>0</v>
      </c>
      <c r="U7" s="19">
        <f>VLOOKUP($B7,Gas!$B$3:$E$2506,2)</f>
        <v>2.5299999999999998</v>
      </c>
      <c r="V7" s="44">
        <f t="shared" si="4"/>
        <v>8.8458498023715411</v>
      </c>
    </row>
    <row r="8" spans="1:112" x14ac:dyDescent="0.2">
      <c r="A8" s="50">
        <f t="shared" si="0"/>
        <v>0</v>
      </c>
      <c r="B8" s="48">
        <v>35772</v>
      </c>
      <c r="C8" s="49">
        <v>23.39</v>
      </c>
      <c r="D8" s="4">
        <f t="shared" si="1"/>
        <v>4.4140877712308547E-2</v>
      </c>
      <c r="G8" s="8">
        <f t="shared" si="2"/>
        <v>0</v>
      </c>
      <c r="H8" s="8">
        <f t="shared" si="2"/>
        <v>1.6099999999999994</v>
      </c>
      <c r="I8" s="8">
        <f t="shared" si="2"/>
        <v>6.6099999999999994</v>
      </c>
      <c r="J8" s="8">
        <f t="shared" si="2"/>
        <v>11.61</v>
      </c>
      <c r="K8" s="8">
        <f t="shared" si="2"/>
        <v>16.61</v>
      </c>
      <c r="L8" s="8">
        <f t="shared" si="2"/>
        <v>26.61</v>
      </c>
      <c r="M8" s="8">
        <f t="shared" si="2"/>
        <v>3.3900000000000006</v>
      </c>
      <c r="N8" s="8">
        <f t="shared" si="2"/>
        <v>0</v>
      </c>
      <c r="O8" s="8">
        <f t="shared" si="2"/>
        <v>0</v>
      </c>
      <c r="P8" s="8">
        <f t="shared" si="2"/>
        <v>0</v>
      </c>
      <c r="Q8" s="8">
        <f t="shared" si="2"/>
        <v>0</v>
      </c>
      <c r="R8" s="8">
        <f t="shared" si="2"/>
        <v>0</v>
      </c>
      <c r="S8" s="8">
        <f t="shared" si="2"/>
        <v>0</v>
      </c>
      <c r="T8" s="21">
        <f t="shared" si="3"/>
        <v>0</v>
      </c>
      <c r="U8" s="19">
        <f>VLOOKUP($B8,Gas!$B$3:$E$2506,2)</f>
        <v>2.4750000000000001</v>
      </c>
      <c r="V8" s="44">
        <f t="shared" si="4"/>
        <v>9.4505050505050505</v>
      </c>
    </row>
    <row r="9" spans="1:112" x14ac:dyDescent="0.2">
      <c r="A9" s="50">
        <f t="shared" si="0"/>
        <v>0</v>
      </c>
      <c r="B9" s="48">
        <v>35773</v>
      </c>
      <c r="C9" s="49">
        <v>24.2</v>
      </c>
      <c r="D9" s="4">
        <f t="shared" si="1"/>
        <v>3.4044052566553053E-2</v>
      </c>
      <c r="G9" s="8">
        <f t="shared" si="2"/>
        <v>0</v>
      </c>
      <c r="H9" s="8">
        <f t="shared" si="2"/>
        <v>0.80000000000000071</v>
      </c>
      <c r="I9" s="8">
        <f t="shared" si="2"/>
        <v>5.8000000000000007</v>
      </c>
      <c r="J9" s="8">
        <f t="shared" si="2"/>
        <v>10.8</v>
      </c>
      <c r="K9" s="8">
        <f t="shared" si="2"/>
        <v>15.8</v>
      </c>
      <c r="L9" s="8">
        <f t="shared" si="2"/>
        <v>25.8</v>
      </c>
      <c r="M9" s="8">
        <f t="shared" si="2"/>
        <v>4.1999999999999993</v>
      </c>
      <c r="N9" s="8">
        <f t="shared" si="2"/>
        <v>0</v>
      </c>
      <c r="O9" s="8">
        <f t="shared" si="2"/>
        <v>0</v>
      </c>
      <c r="P9" s="8">
        <f t="shared" si="2"/>
        <v>0</v>
      </c>
      <c r="Q9" s="8">
        <f t="shared" si="2"/>
        <v>0</v>
      </c>
      <c r="R9" s="8">
        <f t="shared" si="2"/>
        <v>0</v>
      </c>
      <c r="S9" s="8">
        <f t="shared" si="2"/>
        <v>0</v>
      </c>
      <c r="T9" s="21">
        <f t="shared" si="3"/>
        <v>0</v>
      </c>
      <c r="U9" s="19">
        <f>VLOOKUP($B9,Gas!$B$3:$E$2506,2)</f>
        <v>2.4350000000000001</v>
      </c>
      <c r="V9" s="44">
        <f t="shared" si="4"/>
        <v>9.9383983572895271</v>
      </c>
    </row>
    <row r="10" spans="1:112" x14ac:dyDescent="0.2">
      <c r="A10" s="50">
        <f t="shared" si="0"/>
        <v>0</v>
      </c>
      <c r="B10" s="48">
        <v>35774</v>
      </c>
      <c r="C10" s="49">
        <v>25.52</v>
      </c>
      <c r="D10" s="4">
        <f t="shared" si="1"/>
        <v>5.3109825313948332E-2</v>
      </c>
      <c r="G10" s="8">
        <f t="shared" si="2"/>
        <v>0</v>
      </c>
      <c r="H10" s="8">
        <f t="shared" si="2"/>
        <v>0</v>
      </c>
      <c r="I10" s="8">
        <f t="shared" si="2"/>
        <v>4.4800000000000004</v>
      </c>
      <c r="J10" s="8">
        <f t="shared" si="2"/>
        <v>9.48</v>
      </c>
      <c r="K10" s="8">
        <f t="shared" si="2"/>
        <v>14.48</v>
      </c>
      <c r="L10" s="8">
        <f t="shared" si="2"/>
        <v>24.48</v>
      </c>
      <c r="M10" s="8">
        <f t="shared" si="2"/>
        <v>5.52</v>
      </c>
      <c r="N10" s="8">
        <f t="shared" si="2"/>
        <v>0.51999999999999957</v>
      </c>
      <c r="O10" s="8">
        <f t="shared" si="2"/>
        <v>0</v>
      </c>
      <c r="P10" s="8">
        <f t="shared" si="2"/>
        <v>0</v>
      </c>
      <c r="Q10" s="8">
        <f t="shared" si="2"/>
        <v>0</v>
      </c>
      <c r="R10" s="8">
        <f t="shared" si="2"/>
        <v>0</v>
      </c>
      <c r="S10" s="8">
        <f t="shared" si="2"/>
        <v>0</v>
      </c>
      <c r="T10" s="21">
        <f t="shared" si="3"/>
        <v>0</v>
      </c>
      <c r="U10" s="19">
        <f>VLOOKUP($B10,Gas!$B$3:$E$2506,2)</f>
        <v>2.3050000000000002</v>
      </c>
      <c r="V10" s="44">
        <f t="shared" si="4"/>
        <v>11.071583514099782</v>
      </c>
    </row>
    <row r="11" spans="1:112" x14ac:dyDescent="0.2">
      <c r="A11" s="50">
        <f t="shared" si="0"/>
        <v>0</v>
      </c>
      <c r="B11" s="48">
        <v>35775</v>
      </c>
      <c r="C11" s="49">
        <v>23.75</v>
      </c>
      <c r="D11" s="4">
        <f t="shared" si="1"/>
        <v>-7.1879927995938939E-2</v>
      </c>
      <c r="G11" s="8">
        <f t="shared" si="2"/>
        <v>0</v>
      </c>
      <c r="H11" s="8">
        <f t="shared" si="2"/>
        <v>1.25</v>
      </c>
      <c r="I11" s="8">
        <f t="shared" si="2"/>
        <v>6.25</v>
      </c>
      <c r="J11" s="8">
        <f t="shared" si="2"/>
        <v>11.25</v>
      </c>
      <c r="K11" s="8">
        <f t="shared" si="2"/>
        <v>16.25</v>
      </c>
      <c r="L11" s="8">
        <f t="shared" si="2"/>
        <v>26.25</v>
      </c>
      <c r="M11" s="8">
        <f t="shared" si="2"/>
        <v>3.75</v>
      </c>
      <c r="N11" s="8">
        <f t="shared" si="2"/>
        <v>0</v>
      </c>
      <c r="O11" s="8">
        <f t="shared" si="2"/>
        <v>0</v>
      </c>
      <c r="P11" s="8">
        <f t="shared" si="2"/>
        <v>0</v>
      </c>
      <c r="Q11" s="8">
        <f t="shared" si="2"/>
        <v>0</v>
      </c>
      <c r="R11" s="8">
        <f t="shared" si="2"/>
        <v>0</v>
      </c>
      <c r="S11" s="8">
        <f t="shared" si="2"/>
        <v>0</v>
      </c>
      <c r="T11" s="21">
        <f t="shared" si="3"/>
        <v>0</v>
      </c>
      <c r="U11" s="19">
        <f>VLOOKUP($B11,Gas!$B$3:$E$2506,2)</f>
        <v>2.46</v>
      </c>
      <c r="V11" s="44">
        <f t="shared" si="4"/>
        <v>9.654471544715447</v>
      </c>
    </row>
    <row r="12" spans="1:112" x14ac:dyDescent="0.2">
      <c r="A12" s="50">
        <f t="shared" si="0"/>
        <v>0</v>
      </c>
      <c r="B12" s="48">
        <v>35776</v>
      </c>
      <c r="C12" s="49">
        <v>26.03</v>
      </c>
      <c r="D12" s="4">
        <f t="shared" si="1"/>
        <v>9.1667188525823867E-2</v>
      </c>
      <c r="E12" s="5"/>
      <c r="G12" s="8">
        <f t="shared" si="2"/>
        <v>0</v>
      </c>
      <c r="H12" s="8">
        <f t="shared" si="2"/>
        <v>0</v>
      </c>
      <c r="I12" s="8">
        <f t="shared" si="2"/>
        <v>3.9699999999999989</v>
      </c>
      <c r="J12" s="8">
        <f t="shared" si="2"/>
        <v>8.9699999999999989</v>
      </c>
      <c r="K12" s="8">
        <f t="shared" si="2"/>
        <v>13.969999999999999</v>
      </c>
      <c r="L12" s="8">
        <f t="shared" si="2"/>
        <v>23.97</v>
      </c>
      <c r="M12" s="8">
        <f t="shared" si="2"/>
        <v>6.0300000000000011</v>
      </c>
      <c r="N12" s="8">
        <f t="shared" si="2"/>
        <v>1.0300000000000011</v>
      </c>
      <c r="O12" s="8">
        <f t="shared" si="2"/>
        <v>0</v>
      </c>
      <c r="P12" s="8">
        <f t="shared" si="2"/>
        <v>0</v>
      </c>
      <c r="Q12" s="8">
        <f t="shared" si="2"/>
        <v>0</v>
      </c>
      <c r="R12" s="8">
        <f t="shared" si="2"/>
        <v>0</v>
      </c>
      <c r="S12" s="8">
        <f t="shared" si="2"/>
        <v>0</v>
      </c>
      <c r="T12" s="21">
        <f t="shared" si="3"/>
        <v>0</v>
      </c>
      <c r="U12" s="19">
        <f>VLOOKUP($B12,Gas!$B$3:$E$2506,2)</f>
        <v>2.46</v>
      </c>
      <c r="V12" s="44">
        <f t="shared" si="4"/>
        <v>10.581300813008131</v>
      </c>
    </row>
    <row r="13" spans="1:112" x14ac:dyDescent="0.2">
      <c r="A13" s="50">
        <f t="shared" si="0"/>
        <v>0</v>
      </c>
      <c r="B13" s="48">
        <v>35779</v>
      </c>
      <c r="C13" s="49">
        <v>23.13</v>
      </c>
      <c r="D13" s="4">
        <f t="shared" si="1"/>
        <v>-0.11811924276312633</v>
      </c>
      <c r="E13" s="100">
        <f t="shared" ref="E13:E76" si="5">STDEV(D4:D13)*SQRT(trade_day)</f>
        <v>1.0083033443553844</v>
      </c>
      <c r="G13" s="8">
        <f t="shared" si="2"/>
        <v>0</v>
      </c>
      <c r="H13" s="8">
        <f t="shared" si="2"/>
        <v>1.870000000000001</v>
      </c>
      <c r="I13" s="8">
        <f t="shared" si="2"/>
        <v>6.870000000000001</v>
      </c>
      <c r="J13" s="8">
        <f t="shared" si="2"/>
        <v>11.870000000000001</v>
      </c>
      <c r="K13" s="8">
        <f t="shared" si="2"/>
        <v>16.87</v>
      </c>
      <c r="L13" s="8">
        <f t="shared" si="2"/>
        <v>26.87</v>
      </c>
      <c r="M13" s="8">
        <f t="shared" si="2"/>
        <v>3.129999999999999</v>
      </c>
      <c r="N13" s="8">
        <f t="shared" si="2"/>
        <v>0</v>
      </c>
      <c r="O13" s="8">
        <f t="shared" si="2"/>
        <v>0</v>
      </c>
      <c r="P13" s="8">
        <f t="shared" si="2"/>
        <v>0</v>
      </c>
      <c r="Q13" s="8">
        <f t="shared" si="2"/>
        <v>0</v>
      </c>
      <c r="R13" s="8">
        <f t="shared" si="2"/>
        <v>0</v>
      </c>
      <c r="S13" s="8">
        <f t="shared" si="2"/>
        <v>0</v>
      </c>
      <c r="T13" s="21">
        <f t="shared" si="3"/>
        <v>0</v>
      </c>
      <c r="U13" s="19">
        <f>VLOOKUP($B13,Gas!$B$3:$E$2506,2)</f>
        <v>2.2850000000000001</v>
      </c>
      <c r="V13" s="44">
        <f t="shared" si="4"/>
        <v>10.122538293216628</v>
      </c>
    </row>
    <row r="14" spans="1:112" x14ac:dyDescent="0.2">
      <c r="A14" s="50">
        <f t="shared" si="0"/>
        <v>0</v>
      </c>
      <c r="B14" s="48">
        <v>35780</v>
      </c>
      <c r="C14" s="49">
        <v>22.28</v>
      </c>
      <c r="D14" s="4">
        <f t="shared" si="1"/>
        <v>-3.7441061184264407E-2</v>
      </c>
      <c r="E14" s="100">
        <f t="shared" si="5"/>
        <v>1.0219101869167961</v>
      </c>
      <c r="G14" s="8">
        <f t="shared" ref="G14:S29" si="6">IF(G$1="P",MAX(0,G$2-$C14),IF(G$1="C",MAX(0,$C14-G$2)))</f>
        <v>0</v>
      </c>
      <c r="H14" s="8">
        <f t="shared" si="6"/>
        <v>2.7199999999999989</v>
      </c>
      <c r="I14" s="8">
        <f t="shared" si="6"/>
        <v>7.7199999999999989</v>
      </c>
      <c r="J14" s="8">
        <f t="shared" si="6"/>
        <v>12.719999999999999</v>
      </c>
      <c r="K14" s="8">
        <f t="shared" si="6"/>
        <v>17.72</v>
      </c>
      <c r="L14" s="8">
        <f t="shared" si="6"/>
        <v>27.72</v>
      </c>
      <c r="M14" s="8">
        <f t="shared" si="2"/>
        <v>2.2800000000000011</v>
      </c>
      <c r="N14" s="8">
        <f t="shared" si="6"/>
        <v>0</v>
      </c>
      <c r="O14" s="8">
        <f t="shared" si="6"/>
        <v>0</v>
      </c>
      <c r="P14" s="8">
        <f t="shared" si="6"/>
        <v>0</v>
      </c>
      <c r="Q14" s="8">
        <f t="shared" si="6"/>
        <v>0</v>
      </c>
      <c r="R14" s="8">
        <f t="shared" si="6"/>
        <v>0</v>
      </c>
      <c r="S14" s="8">
        <f t="shared" si="6"/>
        <v>0</v>
      </c>
      <c r="T14" s="21">
        <f t="shared" si="3"/>
        <v>0</v>
      </c>
      <c r="U14" s="19">
        <f>VLOOKUP($B14,Gas!$B$3:$E$2506,2)</f>
        <v>2.29</v>
      </c>
      <c r="V14" s="44">
        <f t="shared" si="4"/>
        <v>9.7292576419213983</v>
      </c>
    </row>
    <row r="15" spans="1:112" x14ac:dyDescent="0.2">
      <c r="A15" s="50">
        <f t="shared" si="0"/>
        <v>0</v>
      </c>
      <c r="B15" s="48">
        <v>35781</v>
      </c>
      <c r="C15" s="49">
        <v>20.93</v>
      </c>
      <c r="D15" s="4">
        <f t="shared" si="1"/>
        <v>-6.2505878601174999E-2</v>
      </c>
      <c r="E15" s="100">
        <f t="shared" si="5"/>
        <v>1.0584423976784882</v>
      </c>
      <c r="G15" s="8">
        <f t="shared" si="6"/>
        <v>0</v>
      </c>
      <c r="H15" s="8">
        <f t="shared" si="6"/>
        <v>4.07</v>
      </c>
      <c r="I15" s="8">
        <f t="shared" si="6"/>
        <v>9.07</v>
      </c>
      <c r="J15" s="8">
        <f t="shared" si="6"/>
        <v>14.07</v>
      </c>
      <c r="K15" s="8">
        <f t="shared" si="6"/>
        <v>19.07</v>
      </c>
      <c r="L15" s="8">
        <f t="shared" si="6"/>
        <v>29.07</v>
      </c>
      <c r="M15" s="8">
        <f t="shared" si="2"/>
        <v>0.92999999999999972</v>
      </c>
      <c r="N15" s="8">
        <f t="shared" si="6"/>
        <v>0</v>
      </c>
      <c r="O15" s="8">
        <f t="shared" si="6"/>
        <v>0</v>
      </c>
      <c r="P15" s="8">
        <f t="shared" si="6"/>
        <v>0</v>
      </c>
      <c r="Q15" s="8">
        <f t="shared" si="6"/>
        <v>0</v>
      </c>
      <c r="R15" s="8">
        <f t="shared" si="6"/>
        <v>0</v>
      </c>
      <c r="S15" s="8">
        <f t="shared" si="6"/>
        <v>0</v>
      </c>
      <c r="T15" s="21">
        <f t="shared" si="3"/>
        <v>0</v>
      </c>
      <c r="U15" s="19">
        <f>VLOOKUP($B15,Gas!$B$3:$E$2506,2)</f>
        <v>2.2400000000000002</v>
      </c>
      <c r="V15" s="44">
        <f t="shared" si="4"/>
        <v>9.3437499999999982</v>
      </c>
    </row>
    <row r="16" spans="1:112" x14ac:dyDescent="0.2">
      <c r="A16" s="50">
        <f t="shared" si="0"/>
        <v>0</v>
      </c>
      <c r="B16" s="48">
        <v>35782</v>
      </c>
      <c r="C16" s="49">
        <v>19.63</v>
      </c>
      <c r="D16" s="4">
        <f t="shared" si="1"/>
        <v>-6.4124528169538675E-2</v>
      </c>
      <c r="E16" s="100">
        <f t="shared" si="5"/>
        <v>1.0698057157506169</v>
      </c>
      <c r="G16" s="8">
        <f t="shared" si="6"/>
        <v>0.37000000000000099</v>
      </c>
      <c r="H16" s="8">
        <f t="shared" si="6"/>
        <v>5.370000000000001</v>
      </c>
      <c r="I16" s="8">
        <f t="shared" si="6"/>
        <v>10.370000000000001</v>
      </c>
      <c r="J16" s="8">
        <f t="shared" si="6"/>
        <v>15.370000000000001</v>
      </c>
      <c r="K16" s="8">
        <f t="shared" si="6"/>
        <v>20.37</v>
      </c>
      <c r="L16" s="8">
        <f t="shared" si="6"/>
        <v>30.37</v>
      </c>
      <c r="M16" s="8">
        <f t="shared" si="2"/>
        <v>0</v>
      </c>
      <c r="N16" s="8">
        <f t="shared" si="6"/>
        <v>0</v>
      </c>
      <c r="O16" s="8">
        <f t="shared" si="6"/>
        <v>0</v>
      </c>
      <c r="P16" s="8">
        <f t="shared" si="6"/>
        <v>0</v>
      </c>
      <c r="Q16" s="8">
        <f t="shared" si="6"/>
        <v>0</v>
      </c>
      <c r="R16" s="8">
        <f t="shared" si="6"/>
        <v>0</v>
      </c>
      <c r="S16" s="8">
        <f t="shared" si="6"/>
        <v>0</v>
      </c>
      <c r="T16" s="21">
        <f t="shared" si="3"/>
        <v>0</v>
      </c>
      <c r="U16" s="19">
        <f>VLOOKUP($B16,Gas!$B$3:$E$2506,2)</f>
        <v>2.36</v>
      </c>
      <c r="V16" s="44">
        <f t="shared" si="4"/>
        <v>8.3177966101694913</v>
      </c>
    </row>
    <row r="17" spans="1:22" x14ac:dyDescent="0.2">
      <c r="A17" s="50">
        <f t="shared" si="0"/>
        <v>0</v>
      </c>
      <c r="B17" s="48">
        <v>35783</v>
      </c>
      <c r="C17" s="49">
        <v>18.739999999999998</v>
      </c>
      <c r="D17" s="4">
        <f t="shared" si="1"/>
        <v>-4.6398731478093577E-2</v>
      </c>
      <c r="E17" s="100">
        <f t="shared" si="5"/>
        <v>1.0784833466498323</v>
      </c>
      <c r="G17" s="8">
        <f t="shared" si="6"/>
        <v>1.2600000000000016</v>
      </c>
      <c r="H17" s="8">
        <f t="shared" si="6"/>
        <v>6.2600000000000016</v>
      </c>
      <c r="I17" s="8">
        <f t="shared" si="6"/>
        <v>11.260000000000002</v>
      </c>
      <c r="J17" s="8">
        <f t="shared" si="6"/>
        <v>16.260000000000002</v>
      </c>
      <c r="K17" s="8">
        <f t="shared" si="6"/>
        <v>21.26</v>
      </c>
      <c r="L17" s="8">
        <f t="shared" si="6"/>
        <v>31.26</v>
      </c>
      <c r="M17" s="8">
        <f t="shared" si="2"/>
        <v>0</v>
      </c>
      <c r="N17" s="8">
        <f t="shared" si="6"/>
        <v>0</v>
      </c>
      <c r="O17" s="8">
        <f t="shared" si="6"/>
        <v>0</v>
      </c>
      <c r="P17" s="8">
        <f t="shared" si="6"/>
        <v>0</v>
      </c>
      <c r="Q17" s="8">
        <f t="shared" si="6"/>
        <v>0</v>
      </c>
      <c r="R17" s="8">
        <f t="shared" si="6"/>
        <v>0</v>
      </c>
      <c r="S17" s="8">
        <f t="shared" si="6"/>
        <v>0</v>
      </c>
      <c r="T17" s="21">
        <f t="shared" si="3"/>
        <v>0</v>
      </c>
      <c r="U17" s="19">
        <f>VLOOKUP($B17,Gas!$B$3:$E$2506,2)</f>
        <v>2.36</v>
      </c>
      <c r="V17" s="44">
        <f t="shared" si="4"/>
        <v>7.9406779661016946</v>
      </c>
    </row>
    <row r="18" spans="1:22" x14ac:dyDescent="0.2">
      <c r="A18" s="50">
        <f t="shared" si="0"/>
        <v>0</v>
      </c>
      <c r="B18" s="48">
        <v>35786</v>
      </c>
      <c r="C18" s="49">
        <v>21.5</v>
      </c>
      <c r="D18" s="4">
        <f t="shared" si="1"/>
        <v>0.13739265832334099</v>
      </c>
      <c r="E18" s="100">
        <f t="shared" si="5"/>
        <v>1.3042863158306626</v>
      </c>
      <c r="G18" s="8">
        <f t="shared" si="6"/>
        <v>0</v>
      </c>
      <c r="H18" s="8">
        <f t="shared" si="6"/>
        <v>3.5</v>
      </c>
      <c r="I18" s="8">
        <f t="shared" si="6"/>
        <v>8.5</v>
      </c>
      <c r="J18" s="8">
        <f t="shared" si="6"/>
        <v>13.5</v>
      </c>
      <c r="K18" s="8">
        <f t="shared" si="6"/>
        <v>18.5</v>
      </c>
      <c r="L18" s="8">
        <f t="shared" si="6"/>
        <v>28.5</v>
      </c>
      <c r="M18" s="8">
        <f t="shared" si="2"/>
        <v>1.5</v>
      </c>
      <c r="N18" s="8">
        <f t="shared" si="6"/>
        <v>0</v>
      </c>
      <c r="O18" s="8">
        <f t="shared" si="6"/>
        <v>0</v>
      </c>
      <c r="P18" s="8">
        <f t="shared" si="6"/>
        <v>0</v>
      </c>
      <c r="Q18" s="8">
        <f t="shared" si="6"/>
        <v>0</v>
      </c>
      <c r="R18" s="8">
        <f t="shared" si="6"/>
        <v>0</v>
      </c>
      <c r="S18" s="8">
        <f t="shared" si="6"/>
        <v>0</v>
      </c>
      <c r="T18" s="21">
        <f t="shared" si="3"/>
        <v>0</v>
      </c>
      <c r="U18" s="19">
        <f>VLOOKUP($B18,Gas!$B$3:$E$2506,2)</f>
        <v>2.35</v>
      </c>
      <c r="V18" s="44">
        <f t="shared" si="4"/>
        <v>9.1489361702127656</v>
      </c>
    </row>
    <row r="19" spans="1:22" x14ac:dyDescent="0.2">
      <c r="A19" s="50">
        <f t="shared" si="0"/>
        <v>0</v>
      </c>
      <c r="B19" s="48">
        <v>35787</v>
      </c>
      <c r="C19" s="49">
        <v>22.85</v>
      </c>
      <c r="D19" s="4">
        <f t="shared" si="1"/>
        <v>6.0898182206596568E-2</v>
      </c>
      <c r="E19" s="100">
        <f t="shared" si="5"/>
        <v>1.3351223376128885</v>
      </c>
      <c r="G19" s="8">
        <f t="shared" si="6"/>
        <v>0</v>
      </c>
      <c r="H19" s="8">
        <f t="shared" si="6"/>
        <v>2.1499999999999986</v>
      </c>
      <c r="I19" s="8">
        <f t="shared" si="6"/>
        <v>7.1499999999999986</v>
      </c>
      <c r="J19" s="8">
        <f t="shared" si="6"/>
        <v>12.149999999999999</v>
      </c>
      <c r="K19" s="8">
        <f t="shared" si="6"/>
        <v>17.149999999999999</v>
      </c>
      <c r="L19" s="8">
        <f t="shared" si="6"/>
        <v>27.15</v>
      </c>
      <c r="M19" s="8">
        <f t="shared" si="2"/>
        <v>2.8500000000000014</v>
      </c>
      <c r="N19" s="8">
        <f t="shared" si="6"/>
        <v>0</v>
      </c>
      <c r="O19" s="8">
        <f t="shared" si="6"/>
        <v>0</v>
      </c>
      <c r="P19" s="8">
        <f t="shared" si="6"/>
        <v>0</v>
      </c>
      <c r="Q19" s="8">
        <f t="shared" si="6"/>
        <v>0</v>
      </c>
      <c r="R19" s="8">
        <f t="shared" si="6"/>
        <v>0</v>
      </c>
      <c r="S19" s="8">
        <f t="shared" si="6"/>
        <v>0</v>
      </c>
      <c r="T19" s="21">
        <f t="shared" si="3"/>
        <v>0</v>
      </c>
      <c r="U19" s="19">
        <f>VLOOKUP($B19,Gas!$B$3:$E$2506,2)</f>
        <v>2.35</v>
      </c>
      <c r="V19" s="44">
        <f t="shared" si="4"/>
        <v>9.7234042553191493</v>
      </c>
    </row>
    <row r="20" spans="1:22" x14ac:dyDescent="0.2">
      <c r="A20" s="50">
        <f t="shared" si="0"/>
        <v>0</v>
      </c>
      <c r="B20" s="48">
        <v>35788</v>
      </c>
      <c r="C20" s="49">
        <v>17.75</v>
      </c>
      <c r="D20" s="4">
        <f t="shared" si="1"/>
        <v>-0.25256560141878898</v>
      </c>
      <c r="E20" s="100">
        <f t="shared" si="5"/>
        <v>1.7660973602020202</v>
      </c>
      <c r="G20" s="8">
        <f t="shared" si="6"/>
        <v>2.25</v>
      </c>
      <c r="H20" s="8">
        <f t="shared" si="6"/>
        <v>7.25</v>
      </c>
      <c r="I20" s="8">
        <f t="shared" si="6"/>
        <v>12.25</v>
      </c>
      <c r="J20" s="8">
        <f t="shared" si="6"/>
        <v>17.25</v>
      </c>
      <c r="K20" s="8">
        <f t="shared" si="6"/>
        <v>22.25</v>
      </c>
      <c r="L20" s="8">
        <f t="shared" si="6"/>
        <v>32.25</v>
      </c>
      <c r="M20" s="8">
        <f t="shared" si="6"/>
        <v>0</v>
      </c>
      <c r="N20" s="8">
        <f t="shared" si="6"/>
        <v>0</v>
      </c>
      <c r="O20" s="8">
        <f t="shared" si="6"/>
        <v>0</v>
      </c>
      <c r="P20" s="8">
        <f t="shared" si="6"/>
        <v>0</v>
      </c>
      <c r="Q20" s="8">
        <f t="shared" si="6"/>
        <v>0</v>
      </c>
      <c r="R20" s="8">
        <f t="shared" si="6"/>
        <v>0</v>
      </c>
      <c r="S20" s="8">
        <f t="shared" si="6"/>
        <v>0</v>
      </c>
      <c r="T20" s="21">
        <f t="shared" si="3"/>
        <v>0</v>
      </c>
      <c r="U20" s="19">
        <f>VLOOKUP($B20,Gas!$B$3:$E$2506,2)</f>
        <v>2.35</v>
      </c>
      <c r="V20" s="44">
        <f t="shared" si="4"/>
        <v>7.5531914893617023</v>
      </c>
    </row>
    <row r="21" spans="1:22" x14ac:dyDescent="0.2">
      <c r="A21" s="50">
        <f t="shared" si="0"/>
        <v>0</v>
      </c>
      <c r="B21" s="48">
        <v>35790</v>
      </c>
      <c r="C21" s="49">
        <v>19.079999999999998</v>
      </c>
      <c r="D21" s="4">
        <f t="shared" si="1"/>
        <v>7.2255150098715609E-2</v>
      </c>
      <c r="E21" s="100">
        <f t="shared" si="5"/>
        <v>1.8312913717201067</v>
      </c>
      <c r="G21" s="8">
        <f t="shared" si="6"/>
        <v>0.92000000000000171</v>
      </c>
      <c r="H21" s="8">
        <f t="shared" si="6"/>
        <v>5.9200000000000017</v>
      </c>
      <c r="I21" s="8">
        <f t="shared" si="6"/>
        <v>10.920000000000002</v>
      </c>
      <c r="J21" s="8">
        <f t="shared" si="6"/>
        <v>15.920000000000002</v>
      </c>
      <c r="K21" s="8">
        <f t="shared" si="6"/>
        <v>20.92</v>
      </c>
      <c r="L21" s="8">
        <f t="shared" si="6"/>
        <v>30.92</v>
      </c>
      <c r="M21" s="8">
        <f t="shared" si="6"/>
        <v>0</v>
      </c>
      <c r="N21" s="8">
        <f t="shared" si="6"/>
        <v>0</v>
      </c>
      <c r="O21" s="8">
        <f t="shared" si="6"/>
        <v>0</v>
      </c>
      <c r="P21" s="8">
        <f t="shared" si="6"/>
        <v>0</v>
      </c>
      <c r="Q21" s="8">
        <f t="shared" si="6"/>
        <v>0</v>
      </c>
      <c r="R21" s="8">
        <f t="shared" si="6"/>
        <v>0</v>
      </c>
      <c r="S21" s="8">
        <f t="shared" si="6"/>
        <v>0</v>
      </c>
      <c r="T21" s="21">
        <f t="shared" si="3"/>
        <v>0</v>
      </c>
      <c r="U21" s="19">
        <f>VLOOKUP($B21,Gas!$B$3:$E$2506,2)</f>
        <v>2.08</v>
      </c>
      <c r="V21" s="44">
        <f t="shared" si="4"/>
        <v>9.1730769230769216</v>
      </c>
    </row>
    <row r="22" spans="1:22" x14ac:dyDescent="0.2">
      <c r="A22" s="50">
        <f t="shared" si="0"/>
        <v>0</v>
      </c>
      <c r="B22" s="48">
        <v>35793</v>
      </c>
      <c r="C22" s="49">
        <v>19.079999999999998</v>
      </c>
      <c r="D22" s="4">
        <f t="shared" si="1"/>
        <v>0</v>
      </c>
      <c r="E22" s="100">
        <f t="shared" si="5"/>
        <v>1.7278237222195243</v>
      </c>
      <c r="G22" s="8">
        <f t="shared" si="6"/>
        <v>0.92000000000000171</v>
      </c>
      <c r="H22" s="8">
        <f t="shared" si="6"/>
        <v>5.9200000000000017</v>
      </c>
      <c r="I22" s="8">
        <f t="shared" si="6"/>
        <v>10.920000000000002</v>
      </c>
      <c r="J22" s="8">
        <f t="shared" si="6"/>
        <v>15.920000000000002</v>
      </c>
      <c r="K22" s="8">
        <f t="shared" si="6"/>
        <v>20.92</v>
      </c>
      <c r="L22" s="8">
        <f t="shared" si="6"/>
        <v>30.92</v>
      </c>
      <c r="M22" s="8">
        <f t="shared" si="6"/>
        <v>0</v>
      </c>
      <c r="N22" s="8">
        <f t="shared" si="6"/>
        <v>0</v>
      </c>
      <c r="O22" s="8">
        <f t="shared" si="6"/>
        <v>0</v>
      </c>
      <c r="P22" s="8">
        <f t="shared" si="6"/>
        <v>0</v>
      </c>
      <c r="Q22" s="8">
        <f t="shared" si="6"/>
        <v>0</v>
      </c>
      <c r="R22" s="8">
        <f t="shared" si="6"/>
        <v>0</v>
      </c>
      <c r="S22" s="8">
        <f t="shared" si="6"/>
        <v>0</v>
      </c>
      <c r="T22" s="21">
        <f t="shared" si="3"/>
        <v>0</v>
      </c>
      <c r="U22" s="19">
        <f>VLOOKUP($B22,Gas!$B$3:$E$2506,2)</f>
        <v>2.2149999999999999</v>
      </c>
      <c r="V22" s="44">
        <f t="shared" si="4"/>
        <v>8.6139954853273135</v>
      </c>
    </row>
    <row r="23" spans="1:22" x14ac:dyDescent="0.2">
      <c r="A23" s="50">
        <f t="shared" si="0"/>
        <v>0</v>
      </c>
      <c r="B23" s="48">
        <v>35794</v>
      </c>
      <c r="C23" s="49">
        <v>20.12</v>
      </c>
      <c r="D23" s="4">
        <f t="shared" si="1"/>
        <v>5.307367921139805E-2</v>
      </c>
      <c r="E23" s="100">
        <f t="shared" si="5"/>
        <v>1.7000185119702838</v>
      </c>
      <c r="G23" s="8">
        <f t="shared" si="6"/>
        <v>0</v>
      </c>
      <c r="H23" s="8">
        <f t="shared" si="6"/>
        <v>4.879999999999999</v>
      </c>
      <c r="I23" s="8">
        <f t="shared" si="6"/>
        <v>9.879999999999999</v>
      </c>
      <c r="J23" s="8">
        <f t="shared" si="6"/>
        <v>14.879999999999999</v>
      </c>
      <c r="K23" s="8">
        <f t="shared" si="6"/>
        <v>19.88</v>
      </c>
      <c r="L23" s="8">
        <f t="shared" si="6"/>
        <v>29.88</v>
      </c>
      <c r="M23" s="8">
        <f t="shared" si="6"/>
        <v>0.12000000000000099</v>
      </c>
      <c r="N23" s="8">
        <f t="shared" si="6"/>
        <v>0</v>
      </c>
      <c r="O23" s="8">
        <f t="shared" si="6"/>
        <v>0</v>
      </c>
      <c r="P23" s="8">
        <f t="shared" si="6"/>
        <v>0</v>
      </c>
      <c r="Q23" s="8">
        <f t="shared" si="6"/>
        <v>0</v>
      </c>
      <c r="R23" s="8">
        <f t="shared" si="6"/>
        <v>0</v>
      </c>
      <c r="S23" s="8">
        <f t="shared" si="6"/>
        <v>0</v>
      </c>
      <c r="T23" s="21">
        <f t="shared" si="3"/>
        <v>0</v>
      </c>
      <c r="U23" s="19">
        <f>VLOOKUP($B23,Gas!$B$3:$E$2506,2)</f>
        <v>2.08</v>
      </c>
      <c r="V23" s="44">
        <f t="shared" si="4"/>
        <v>9.6730769230769234</v>
      </c>
    </row>
    <row r="24" spans="1:22" x14ac:dyDescent="0.2">
      <c r="A24" s="50">
        <f t="shared" si="0"/>
        <v>0</v>
      </c>
      <c r="B24" s="48">
        <v>35795</v>
      </c>
      <c r="C24" s="49">
        <v>20.18</v>
      </c>
      <c r="D24" s="4">
        <f t="shared" si="1"/>
        <v>2.9776696939243126E-3</v>
      </c>
      <c r="E24" s="100">
        <f t="shared" si="5"/>
        <v>1.6965073318030206</v>
      </c>
      <c r="G24" s="8">
        <f t="shared" ref="G24:S39" si="7">IF(G$1="P",MAX(0,G$2-$C24),IF(G$1="C",MAX(0,$C24-G$2)))</f>
        <v>0</v>
      </c>
      <c r="H24" s="8">
        <f t="shared" si="7"/>
        <v>4.82</v>
      </c>
      <c r="I24" s="8">
        <f t="shared" si="7"/>
        <v>9.82</v>
      </c>
      <c r="J24" s="8">
        <f t="shared" si="7"/>
        <v>14.82</v>
      </c>
      <c r="K24" s="8">
        <f t="shared" si="7"/>
        <v>19.82</v>
      </c>
      <c r="L24" s="8">
        <f t="shared" si="7"/>
        <v>29.82</v>
      </c>
      <c r="M24" s="8">
        <f t="shared" si="6"/>
        <v>0.17999999999999972</v>
      </c>
      <c r="N24" s="8">
        <f t="shared" si="7"/>
        <v>0</v>
      </c>
      <c r="O24" s="8">
        <f t="shared" si="7"/>
        <v>0</v>
      </c>
      <c r="P24" s="8">
        <f t="shared" si="7"/>
        <v>0</v>
      </c>
      <c r="Q24" s="8">
        <f t="shared" si="7"/>
        <v>0</v>
      </c>
      <c r="R24" s="8">
        <f t="shared" si="7"/>
        <v>0</v>
      </c>
      <c r="S24" s="8">
        <f t="shared" si="7"/>
        <v>0</v>
      </c>
      <c r="T24" s="21">
        <f t="shared" si="3"/>
        <v>0</v>
      </c>
      <c r="U24" s="19">
        <f>VLOOKUP($B24,Gas!$B$3:$E$2506,2)</f>
        <v>2.29</v>
      </c>
      <c r="V24" s="44">
        <f t="shared" si="4"/>
        <v>8.8122270742358069</v>
      </c>
    </row>
    <row r="25" spans="1:22" x14ac:dyDescent="0.2">
      <c r="A25" s="50">
        <f t="shared" ref="A25:A88" si="8">MONTH(B25)+(YEAR(B25)-1998)*12</f>
        <v>1</v>
      </c>
      <c r="B25" s="48">
        <v>35797</v>
      </c>
      <c r="C25" s="49">
        <v>18.809999999999999</v>
      </c>
      <c r="D25" s="4">
        <f t="shared" si="1"/>
        <v>-7.0303371612523924E-2</v>
      </c>
      <c r="E25" s="100">
        <f t="shared" si="5"/>
        <v>1.7036566015039813</v>
      </c>
      <c r="G25" s="8">
        <f t="shared" si="7"/>
        <v>1.1900000000000013</v>
      </c>
      <c r="H25" s="8">
        <f t="shared" si="7"/>
        <v>6.1900000000000013</v>
      </c>
      <c r="I25" s="8">
        <f t="shared" si="7"/>
        <v>11.190000000000001</v>
      </c>
      <c r="J25" s="8">
        <f t="shared" si="7"/>
        <v>16.190000000000001</v>
      </c>
      <c r="K25" s="8">
        <f t="shared" si="7"/>
        <v>21.19</v>
      </c>
      <c r="L25" s="8">
        <f t="shared" si="7"/>
        <v>31.19</v>
      </c>
      <c r="M25" s="8">
        <f t="shared" si="6"/>
        <v>0</v>
      </c>
      <c r="N25" s="8">
        <f t="shared" si="7"/>
        <v>0</v>
      </c>
      <c r="O25" s="8">
        <f t="shared" si="7"/>
        <v>0</v>
      </c>
      <c r="P25" s="8">
        <f t="shared" si="7"/>
        <v>0</v>
      </c>
      <c r="Q25" s="8">
        <f t="shared" si="7"/>
        <v>0</v>
      </c>
      <c r="R25" s="8">
        <f t="shared" si="7"/>
        <v>0</v>
      </c>
      <c r="S25" s="8">
        <f t="shared" si="7"/>
        <v>0</v>
      </c>
      <c r="T25" s="21">
        <f t="shared" si="3"/>
        <v>1</v>
      </c>
      <c r="U25" s="19">
        <f>VLOOKUP($B25,Gas!$B$3:$E$2506,2)</f>
        <v>2.27</v>
      </c>
      <c r="V25" s="44">
        <f t="shared" si="4"/>
        <v>8.286343612334802</v>
      </c>
    </row>
    <row r="26" spans="1:22" x14ac:dyDescent="0.2">
      <c r="A26" s="50">
        <f t="shared" si="8"/>
        <v>1</v>
      </c>
      <c r="B26" s="48">
        <v>35800</v>
      </c>
      <c r="C26" s="49">
        <v>19.63</v>
      </c>
      <c r="D26" s="4">
        <f t="shared" si="1"/>
        <v>4.2670364975430801E-2</v>
      </c>
      <c r="E26" s="100">
        <f t="shared" si="5"/>
        <v>1.6942498276432167</v>
      </c>
      <c r="G26" s="8">
        <f t="shared" si="7"/>
        <v>0.37000000000000099</v>
      </c>
      <c r="H26" s="8">
        <f t="shared" si="7"/>
        <v>5.370000000000001</v>
      </c>
      <c r="I26" s="8">
        <f t="shared" si="7"/>
        <v>10.370000000000001</v>
      </c>
      <c r="J26" s="8">
        <f t="shared" si="7"/>
        <v>15.370000000000001</v>
      </c>
      <c r="K26" s="8">
        <f t="shared" si="7"/>
        <v>20.37</v>
      </c>
      <c r="L26" s="8">
        <f t="shared" si="7"/>
        <v>30.37</v>
      </c>
      <c r="M26" s="8">
        <f t="shared" si="6"/>
        <v>0</v>
      </c>
      <c r="N26" s="8">
        <f t="shared" si="7"/>
        <v>0</v>
      </c>
      <c r="O26" s="8">
        <f t="shared" si="7"/>
        <v>0</v>
      </c>
      <c r="P26" s="8">
        <f t="shared" si="7"/>
        <v>0</v>
      </c>
      <c r="Q26" s="8">
        <f t="shared" si="7"/>
        <v>0</v>
      </c>
      <c r="R26" s="8">
        <f t="shared" si="7"/>
        <v>0</v>
      </c>
      <c r="S26" s="8">
        <f t="shared" si="7"/>
        <v>0</v>
      </c>
      <c r="T26" s="21">
        <f t="shared" si="3"/>
        <v>1</v>
      </c>
      <c r="U26" s="19">
        <f>VLOOKUP($B26,Gas!$B$3:$E$2506,2)</f>
        <v>2.1800000000000002</v>
      </c>
      <c r="V26" s="44">
        <f t="shared" si="4"/>
        <v>9.0045871559633017</v>
      </c>
    </row>
    <row r="27" spans="1:22" x14ac:dyDescent="0.2">
      <c r="A27" s="50">
        <f t="shared" si="8"/>
        <v>1</v>
      </c>
      <c r="B27" s="48">
        <v>35801</v>
      </c>
      <c r="C27" s="49">
        <v>17.66</v>
      </c>
      <c r="D27" s="4">
        <f t="shared" si="1"/>
        <v>-0.10575681311255569</v>
      </c>
      <c r="E27" s="100">
        <f t="shared" si="5"/>
        <v>1.7639656418005514</v>
      </c>
      <c r="G27" s="8">
        <f t="shared" si="7"/>
        <v>2.34</v>
      </c>
      <c r="H27" s="8">
        <f t="shared" si="7"/>
        <v>7.34</v>
      </c>
      <c r="I27" s="8">
        <f t="shared" si="7"/>
        <v>12.34</v>
      </c>
      <c r="J27" s="8">
        <f t="shared" si="7"/>
        <v>17.34</v>
      </c>
      <c r="K27" s="8">
        <f t="shared" si="7"/>
        <v>22.34</v>
      </c>
      <c r="L27" s="8">
        <f t="shared" si="7"/>
        <v>32.340000000000003</v>
      </c>
      <c r="M27" s="8">
        <f t="shared" si="6"/>
        <v>0</v>
      </c>
      <c r="N27" s="8">
        <f t="shared" si="7"/>
        <v>0</v>
      </c>
      <c r="O27" s="8">
        <f t="shared" si="7"/>
        <v>0</v>
      </c>
      <c r="P27" s="8">
        <f t="shared" si="7"/>
        <v>0</v>
      </c>
      <c r="Q27" s="8">
        <f t="shared" si="7"/>
        <v>0</v>
      </c>
      <c r="R27" s="8">
        <f t="shared" si="7"/>
        <v>0</v>
      </c>
      <c r="S27" s="8">
        <f t="shared" si="7"/>
        <v>0</v>
      </c>
      <c r="T27" s="21">
        <f t="shared" si="3"/>
        <v>1</v>
      </c>
      <c r="U27" s="19">
        <f>VLOOKUP($B27,Gas!$B$3:$E$2506,2)</f>
        <v>2.04</v>
      </c>
      <c r="V27" s="44">
        <f t="shared" si="4"/>
        <v>8.6568627450980387</v>
      </c>
    </row>
    <row r="28" spans="1:22" x14ac:dyDescent="0.2">
      <c r="A28" s="50">
        <f t="shared" si="8"/>
        <v>1</v>
      </c>
      <c r="B28" s="48">
        <v>35802</v>
      </c>
      <c r="C28" s="49">
        <v>17.600000000000001</v>
      </c>
      <c r="D28" s="4">
        <f t="shared" si="1"/>
        <v>-3.4032931317078069E-3</v>
      </c>
      <c r="E28" s="100">
        <f t="shared" si="5"/>
        <v>1.5767204589891692</v>
      </c>
      <c r="G28" s="8">
        <f t="shared" si="7"/>
        <v>2.3999999999999986</v>
      </c>
      <c r="H28" s="8">
        <f t="shared" si="7"/>
        <v>7.3999999999999986</v>
      </c>
      <c r="I28" s="8">
        <f t="shared" si="7"/>
        <v>12.399999999999999</v>
      </c>
      <c r="J28" s="8">
        <f t="shared" si="7"/>
        <v>17.399999999999999</v>
      </c>
      <c r="K28" s="8">
        <f t="shared" si="7"/>
        <v>22.4</v>
      </c>
      <c r="L28" s="8">
        <f t="shared" si="7"/>
        <v>32.4</v>
      </c>
      <c r="M28" s="8">
        <f t="shared" si="6"/>
        <v>0</v>
      </c>
      <c r="N28" s="8">
        <f t="shared" si="7"/>
        <v>0</v>
      </c>
      <c r="O28" s="8">
        <f t="shared" si="7"/>
        <v>0</v>
      </c>
      <c r="P28" s="8">
        <f t="shared" si="7"/>
        <v>0</v>
      </c>
      <c r="Q28" s="8">
        <f t="shared" si="7"/>
        <v>0</v>
      </c>
      <c r="R28" s="8">
        <f t="shared" si="7"/>
        <v>0</v>
      </c>
      <c r="S28" s="8">
        <f t="shared" si="7"/>
        <v>0</v>
      </c>
      <c r="T28" s="21">
        <f t="shared" si="3"/>
        <v>1</v>
      </c>
      <c r="U28" s="19">
        <f>VLOOKUP($B28,Gas!$B$3:$E$2506,2)</f>
        <v>2.145</v>
      </c>
      <c r="V28" s="44">
        <f t="shared" si="4"/>
        <v>8.2051282051282062</v>
      </c>
    </row>
    <row r="29" spans="1:22" x14ac:dyDescent="0.2">
      <c r="A29" s="50">
        <f t="shared" si="8"/>
        <v>1</v>
      </c>
      <c r="B29" s="48">
        <v>35803</v>
      </c>
      <c r="C29" s="49">
        <v>16.8</v>
      </c>
      <c r="D29" s="4">
        <f t="shared" si="1"/>
        <v>-4.6520015634892928E-2</v>
      </c>
      <c r="E29" s="100">
        <f t="shared" si="5"/>
        <v>1.5138189918165017</v>
      </c>
      <c r="G29" s="8">
        <f t="shared" si="7"/>
        <v>3.1999999999999993</v>
      </c>
      <c r="H29" s="8">
        <f t="shared" si="7"/>
        <v>8.1999999999999993</v>
      </c>
      <c r="I29" s="8">
        <f t="shared" si="7"/>
        <v>13.2</v>
      </c>
      <c r="J29" s="8">
        <f t="shared" si="7"/>
        <v>18.2</v>
      </c>
      <c r="K29" s="8">
        <f t="shared" si="7"/>
        <v>23.2</v>
      </c>
      <c r="L29" s="8">
        <f t="shared" si="7"/>
        <v>33.200000000000003</v>
      </c>
      <c r="M29" s="8">
        <f t="shared" si="6"/>
        <v>0</v>
      </c>
      <c r="N29" s="8">
        <f t="shared" si="7"/>
        <v>0</v>
      </c>
      <c r="O29" s="8">
        <f t="shared" si="7"/>
        <v>0</v>
      </c>
      <c r="P29" s="8">
        <f t="shared" si="7"/>
        <v>0</v>
      </c>
      <c r="Q29" s="8">
        <f t="shared" si="7"/>
        <v>0</v>
      </c>
      <c r="R29" s="8">
        <f t="shared" si="7"/>
        <v>0</v>
      </c>
      <c r="S29" s="8">
        <f t="shared" si="7"/>
        <v>0</v>
      </c>
      <c r="T29" s="21">
        <f t="shared" si="3"/>
        <v>1</v>
      </c>
      <c r="U29" s="19">
        <f>VLOOKUP($B29,Gas!$B$3:$E$2506,2)</f>
        <v>2.1349999999999998</v>
      </c>
      <c r="V29" s="44">
        <f t="shared" si="4"/>
        <v>7.8688524590163942</v>
      </c>
    </row>
    <row r="30" spans="1:22" x14ac:dyDescent="0.2">
      <c r="A30" s="50">
        <f t="shared" si="8"/>
        <v>1</v>
      </c>
      <c r="B30" s="48">
        <v>35804</v>
      </c>
      <c r="C30" s="49">
        <v>18.12</v>
      </c>
      <c r="D30" s="4">
        <f t="shared" si="1"/>
        <v>7.5637414205619979E-2</v>
      </c>
      <c r="E30" s="100">
        <f t="shared" si="5"/>
        <v>0.96965724246873441</v>
      </c>
      <c r="G30" s="8">
        <f t="shared" si="7"/>
        <v>1.879999999999999</v>
      </c>
      <c r="H30" s="8">
        <f t="shared" si="7"/>
        <v>6.879999999999999</v>
      </c>
      <c r="I30" s="8">
        <f t="shared" si="7"/>
        <v>11.879999999999999</v>
      </c>
      <c r="J30" s="8">
        <f t="shared" si="7"/>
        <v>16.88</v>
      </c>
      <c r="K30" s="8">
        <f t="shared" si="7"/>
        <v>21.88</v>
      </c>
      <c r="L30" s="8">
        <f t="shared" si="7"/>
        <v>31.88</v>
      </c>
      <c r="M30" s="8">
        <f t="shared" si="7"/>
        <v>0</v>
      </c>
      <c r="N30" s="8">
        <f t="shared" si="7"/>
        <v>0</v>
      </c>
      <c r="O30" s="8">
        <f t="shared" si="7"/>
        <v>0</v>
      </c>
      <c r="P30" s="8">
        <f t="shared" si="7"/>
        <v>0</v>
      </c>
      <c r="Q30" s="8">
        <f t="shared" si="7"/>
        <v>0</v>
      </c>
      <c r="R30" s="8">
        <f t="shared" si="7"/>
        <v>0</v>
      </c>
      <c r="S30" s="8">
        <f t="shared" si="7"/>
        <v>0</v>
      </c>
      <c r="T30" s="21">
        <f t="shared" si="3"/>
        <v>1</v>
      </c>
      <c r="U30" s="19">
        <f>VLOOKUP($B30,Gas!$B$3:$E$2506,2)</f>
        <v>2.1150000000000002</v>
      </c>
      <c r="V30" s="44">
        <f t="shared" si="4"/>
        <v>8.5673758865248217</v>
      </c>
    </row>
    <row r="31" spans="1:22" x14ac:dyDescent="0.2">
      <c r="A31" s="50">
        <f t="shared" si="8"/>
        <v>1</v>
      </c>
      <c r="B31" s="48">
        <v>35807</v>
      </c>
      <c r="C31" s="49">
        <v>23.01</v>
      </c>
      <c r="D31" s="4">
        <f t="shared" si="1"/>
        <v>0.23891260343244131</v>
      </c>
      <c r="E31" s="100">
        <f t="shared" si="5"/>
        <v>1.5114541004888975</v>
      </c>
      <c r="G31" s="8">
        <f t="shared" si="7"/>
        <v>0</v>
      </c>
      <c r="H31" s="8">
        <f t="shared" si="7"/>
        <v>1.9899999999999984</v>
      </c>
      <c r="I31" s="8">
        <f t="shared" si="7"/>
        <v>6.9899999999999984</v>
      </c>
      <c r="J31" s="8">
        <f t="shared" si="7"/>
        <v>11.989999999999998</v>
      </c>
      <c r="K31" s="8">
        <f t="shared" si="7"/>
        <v>16.989999999999998</v>
      </c>
      <c r="L31" s="8">
        <f t="shared" si="7"/>
        <v>26.99</v>
      </c>
      <c r="M31" s="8">
        <f t="shared" si="7"/>
        <v>3.0100000000000016</v>
      </c>
      <c r="N31" s="8">
        <f t="shared" si="7"/>
        <v>0</v>
      </c>
      <c r="O31" s="8">
        <f t="shared" si="7"/>
        <v>0</v>
      </c>
      <c r="P31" s="8">
        <f t="shared" si="7"/>
        <v>0</v>
      </c>
      <c r="Q31" s="8">
        <f t="shared" si="7"/>
        <v>0</v>
      </c>
      <c r="R31" s="8">
        <f t="shared" si="7"/>
        <v>0</v>
      </c>
      <c r="S31" s="8">
        <f t="shared" si="7"/>
        <v>0</v>
      </c>
      <c r="T31" s="21">
        <f t="shared" si="3"/>
        <v>1</v>
      </c>
      <c r="U31" s="19">
        <f>VLOOKUP($B31,Gas!$B$3:$E$2506,2)</f>
        <v>2.08</v>
      </c>
      <c r="V31" s="44">
        <f t="shared" si="4"/>
        <v>11.0625</v>
      </c>
    </row>
    <row r="32" spans="1:22" x14ac:dyDescent="0.2">
      <c r="A32" s="50">
        <f t="shared" si="8"/>
        <v>1</v>
      </c>
      <c r="B32" s="48">
        <v>35808</v>
      </c>
      <c r="C32" s="49">
        <v>21.45</v>
      </c>
      <c r="D32" s="4">
        <f t="shared" si="1"/>
        <v>-7.0204258673248573E-2</v>
      </c>
      <c r="E32" s="100">
        <f t="shared" si="5"/>
        <v>1.5750416788833312</v>
      </c>
      <c r="G32" s="8">
        <f t="shared" si="7"/>
        <v>0</v>
      </c>
      <c r="H32" s="8">
        <f t="shared" si="7"/>
        <v>3.5500000000000007</v>
      </c>
      <c r="I32" s="8">
        <f t="shared" si="7"/>
        <v>8.5500000000000007</v>
      </c>
      <c r="J32" s="8">
        <f t="shared" si="7"/>
        <v>13.55</v>
      </c>
      <c r="K32" s="8">
        <f t="shared" si="7"/>
        <v>18.55</v>
      </c>
      <c r="L32" s="8">
        <f t="shared" si="7"/>
        <v>28.55</v>
      </c>
      <c r="M32" s="8">
        <f t="shared" si="7"/>
        <v>1.4499999999999993</v>
      </c>
      <c r="N32" s="8">
        <f t="shared" si="7"/>
        <v>0</v>
      </c>
      <c r="O32" s="8">
        <f t="shared" si="7"/>
        <v>0</v>
      </c>
      <c r="P32" s="8">
        <f t="shared" si="7"/>
        <v>0</v>
      </c>
      <c r="Q32" s="8">
        <f t="shared" si="7"/>
        <v>0</v>
      </c>
      <c r="R32" s="8">
        <f t="shared" si="7"/>
        <v>0</v>
      </c>
      <c r="S32" s="8">
        <f t="shared" si="7"/>
        <v>0</v>
      </c>
      <c r="T32" s="21">
        <f t="shared" si="3"/>
        <v>1</v>
      </c>
      <c r="U32" s="19">
        <f>VLOOKUP($B32,Gas!$B$3:$E$2506,2)</f>
        <v>1.9950000000000001</v>
      </c>
      <c r="V32" s="44">
        <f t="shared" si="4"/>
        <v>10.75187969924812</v>
      </c>
    </row>
    <row r="33" spans="1:22" x14ac:dyDescent="0.2">
      <c r="A33" s="50">
        <f t="shared" si="8"/>
        <v>1</v>
      </c>
      <c r="B33" s="48">
        <v>35809</v>
      </c>
      <c r="C33" s="49">
        <v>20.83</v>
      </c>
      <c r="D33" s="4">
        <f t="shared" si="1"/>
        <v>-2.933039010114535E-2</v>
      </c>
      <c r="E33" s="100">
        <f t="shared" si="5"/>
        <v>1.5688042067876267</v>
      </c>
      <c r="G33" s="8">
        <f t="shared" si="7"/>
        <v>0</v>
      </c>
      <c r="H33" s="8">
        <f t="shared" si="7"/>
        <v>4.1700000000000017</v>
      </c>
      <c r="I33" s="8">
        <f t="shared" si="7"/>
        <v>9.1700000000000017</v>
      </c>
      <c r="J33" s="8">
        <f t="shared" si="7"/>
        <v>14.170000000000002</v>
      </c>
      <c r="K33" s="8">
        <f t="shared" si="7"/>
        <v>19.170000000000002</v>
      </c>
      <c r="L33" s="8">
        <f t="shared" si="7"/>
        <v>29.17</v>
      </c>
      <c r="M33" s="8">
        <f t="shared" si="7"/>
        <v>0.82999999999999829</v>
      </c>
      <c r="N33" s="8">
        <f t="shared" si="7"/>
        <v>0</v>
      </c>
      <c r="O33" s="8">
        <f t="shared" si="7"/>
        <v>0</v>
      </c>
      <c r="P33" s="8">
        <f t="shared" si="7"/>
        <v>0</v>
      </c>
      <c r="Q33" s="8">
        <f t="shared" si="7"/>
        <v>0</v>
      </c>
      <c r="R33" s="8">
        <f t="shared" si="7"/>
        <v>0</v>
      </c>
      <c r="S33" s="8">
        <f t="shared" si="7"/>
        <v>0</v>
      </c>
      <c r="T33" s="21">
        <f t="shared" si="3"/>
        <v>1</v>
      </c>
      <c r="U33" s="19">
        <f>VLOOKUP($B33,Gas!$B$3:$E$2506,2)</f>
        <v>2.02</v>
      </c>
      <c r="V33" s="44">
        <f t="shared" si="4"/>
        <v>10.311881188118811</v>
      </c>
    </row>
    <row r="34" spans="1:22" x14ac:dyDescent="0.2">
      <c r="A34" s="50">
        <f t="shared" si="8"/>
        <v>1</v>
      </c>
      <c r="B34" s="48">
        <v>35810</v>
      </c>
      <c r="C34" s="49">
        <v>22.43</v>
      </c>
      <c r="D34" s="4">
        <f t="shared" si="1"/>
        <v>7.400509325923646E-2</v>
      </c>
      <c r="E34" s="100">
        <f t="shared" si="5"/>
        <v>1.6078974530438019</v>
      </c>
      <c r="G34" s="8">
        <f t="shared" ref="G34:S49" si="9">IF(G$1="P",MAX(0,G$2-$C34),IF(G$1="C",MAX(0,$C34-G$2)))</f>
        <v>0</v>
      </c>
      <c r="H34" s="8">
        <f t="shared" si="9"/>
        <v>2.5700000000000003</v>
      </c>
      <c r="I34" s="8">
        <f t="shared" si="9"/>
        <v>7.57</v>
      </c>
      <c r="J34" s="8">
        <f t="shared" si="9"/>
        <v>12.57</v>
      </c>
      <c r="K34" s="8">
        <f t="shared" si="9"/>
        <v>17.57</v>
      </c>
      <c r="L34" s="8">
        <f t="shared" si="9"/>
        <v>27.57</v>
      </c>
      <c r="M34" s="8">
        <f t="shared" si="7"/>
        <v>2.4299999999999997</v>
      </c>
      <c r="N34" s="8">
        <f t="shared" si="9"/>
        <v>0</v>
      </c>
      <c r="O34" s="8">
        <f t="shared" si="9"/>
        <v>0</v>
      </c>
      <c r="P34" s="8">
        <f t="shared" si="9"/>
        <v>0</v>
      </c>
      <c r="Q34" s="8">
        <f t="shared" si="9"/>
        <v>0</v>
      </c>
      <c r="R34" s="8">
        <f t="shared" si="9"/>
        <v>0</v>
      </c>
      <c r="S34" s="8">
        <f t="shared" si="9"/>
        <v>0</v>
      </c>
      <c r="T34" s="21">
        <f t="shared" si="3"/>
        <v>1</v>
      </c>
      <c r="U34" s="19">
        <f>VLOOKUP($B34,Gas!$B$3:$E$2506,2)</f>
        <v>2.04</v>
      </c>
      <c r="V34" s="44">
        <f t="shared" si="4"/>
        <v>10.995098039215685</v>
      </c>
    </row>
    <row r="35" spans="1:22" x14ac:dyDescent="0.2">
      <c r="A35" s="50">
        <f t="shared" si="8"/>
        <v>1</v>
      </c>
      <c r="B35" s="48">
        <v>35811</v>
      </c>
      <c r="C35" s="49">
        <v>22.35</v>
      </c>
      <c r="D35" s="4">
        <f t="shared" si="1"/>
        <v>-3.573027472539072E-3</v>
      </c>
      <c r="E35" s="100">
        <f t="shared" si="5"/>
        <v>1.5481724273635888</v>
      </c>
      <c r="G35" s="8">
        <f t="shared" si="9"/>
        <v>0</v>
      </c>
      <c r="H35" s="8">
        <f t="shared" si="9"/>
        <v>2.6499999999999986</v>
      </c>
      <c r="I35" s="8">
        <f t="shared" si="9"/>
        <v>7.6499999999999986</v>
      </c>
      <c r="J35" s="8">
        <f t="shared" si="9"/>
        <v>12.649999999999999</v>
      </c>
      <c r="K35" s="8">
        <f t="shared" si="9"/>
        <v>17.649999999999999</v>
      </c>
      <c r="L35" s="8">
        <f t="shared" si="9"/>
        <v>27.65</v>
      </c>
      <c r="M35" s="8">
        <f t="shared" si="7"/>
        <v>2.3500000000000014</v>
      </c>
      <c r="N35" s="8">
        <f t="shared" si="9"/>
        <v>0</v>
      </c>
      <c r="O35" s="8">
        <f t="shared" si="9"/>
        <v>0</v>
      </c>
      <c r="P35" s="8">
        <f t="shared" si="9"/>
        <v>0</v>
      </c>
      <c r="Q35" s="8">
        <f t="shared" si="9"/>
        <v>0</v>
      </c>
      <c r="R35" s="8">
        <f t="shared" si="9"/>
        <v>0</v>
      </c>
      <c r="S35" s="8">
        <f t="shared" si="9"/>
        <v>0</v>
      </c>
      <c r="T35" s="21">
        <f t="shared" si="3"/>
        <v>1</v>
      </c>
      <c r="U35" s="19">
        <f>VLOOKUP($B35,Gas!$B$3:$E$2506,2)</f>
        <v>2.0750000000000002</v>
      </c>
      <c r="V35" s="44">
        <f t="shared" si="4"/>
        <v>10.771084337349397</v>
      </c>
    </row>
    <row r="36" spans="1:22" x14ac:dyDescent="0.2">
      <c r="A36" s="50">
        <f t="shared" si="8"/>
        <v>1</v>
      </c>
      <c r="B36" s="48">
        <v>35814</v>
      </c>
      <c r="C36" s="49">
        <v>20.7</v>
      </c>
      <c r="D36" s="4">
        <f t="shared" si="1"/>
        <v>-7.6692620788254576E-2</v>
      </c>
      <c r="E36" s="100">
        <f t="shared" si="5"/>
        <v>1.6076116182826983</v>
      </c>
      <c r="G36" s="8">
        <f t="shared" si="9"/>
        <v>0</v>
      </c>
      <c r="H36" s="8">
        <f t="shared" si="9"/>
        <v>4.3000000000000007</v>
      </c>
      <c r="I36" s="8">
        <f t="shared" si="9"/>
        <v>9.3000000000000007</v>
      </c>
      <c r="J36" s="8">
        <f t="shared" si="9"/>
        <v>14.3</v>
      </c>
      <c r="K36" s="8">
        <f t="shared" si="9"/>
        <v>19.3</v>
      </c>
      <c r="L36" s="8">
        <f t="shared" si="9"/>
        <v>29.3</v>
      </c>
      <c r="M36" s="8">
        <f t="shared" si="7"/>
        <v>0.69999999999999929</v>
      </c>
      <c r="N36" s="8">
        <f t="shared" si="9"/>
        <v>0</v>
      </c>
      <c r="O36" s="8">
        <f t="shared" si="9"/>
        <v>0</v>
      </c>
      <c r="P36" s="8">
        <f t="shared" si="9"/>
        <v>0</v>
      </c>
      <c r="Q36" s="8">
        <f t="shared" si="9"/>
        <v>0</v>
      </c>
      <c r="R36" s="8">
        <f t="shared" si="9"/>
        <v>0</v>
      </c>
      <c r="S36" s="8">
        <f t="shared" si="9"/>
        <v>0</v>
      </c>
      <c r="T36" s="21">
        <f t="shared" si="3"/>
        <v>1</v>
      </c>
      <c r="U36" s="19">
        <f>VLOOKUP($B36,Gas!$B$3:$E$2506,2)</f>
        <v>2.11</v>
      </c>
      <c r="V36" s="44">
        <f t="shared" si="4"/>
        <v>9.8104265402843609</v>
      </c>
    </row>
    <row r="37" spans="1:22" x14ac:dyDescent="0.2">
      <c r="A37" s="50">
        <f t="shared" si="8"/>
        <v>1</v>
      </c>
      <c r="B37" s="48">
        <v>35815</v>
      </c>
      <c r="C37" s="49">
        <v>20.92</v>
      </c>
      <c r="D37" s="4">
        <f t="shared" si="1"/>
        <v>1.0571938925398896E-2</v>
      </c>
      <c r="E37" s="100">
        <f t="shared" si="5"/>
        <v>1.4849069006522011</v>
      </c>
      <c r="G37" s="8">
        <f t="shared" si="9"/>
        <v>0</v>
      </c>
      <c r="H37" s="8">
        <f t="shared" si="9"/>
        <v>4.0799999999999983</v>
      </c>
      <c r="I37" s="8">
        <f t="shared" si="9"/>
        <v>9.0799999999999983</v>
      </c>
      <c r="J37" s="8">
        <f t="shared" si="9"/>
        <v>14.079999999999998</v>
      </c>
      <c r="K37" s="8">
        <f t="shared" si="9"/>
        <v>19.079999999999998</v>
      </c>
      <c r="L37" s="8">
        <f t="shared" si="9"/>
        <v>29.08</v>
      </c>
      <c r="M37" s="8">
        <f t="shared" si="7"/>
        <v>0.92000000000000171</v>
      </c>
      <c r="N37" s="8">
        <f t="shared" si="9"/>
        <v>0</v>
      </c>
      <c r="O37" s="8">
        <f t="shared" si="9"/>
        <v>0</v>
      </c>
      <c r="P37" s="8">
        <f t="shared" si="9"/>
        <v>0</v>
      </c>
      <c r="Q37" s="8">
        <f t="shared" si="9"/>
        <v>0</v>
      </c>
      <c r="R37" s="8">
        <f t="shared" si="9"/>
        <v>0</v>
      </c>
      <c r="S37" s="8">
        <f t="shared" si="9"/>
        <v>0</v>
      </c>
      <c r="T37" s="21">
        <f t="shared" si="3"/>
        <v>1</v>
      </c>
      <c r="U37" s="19">
        <f>VLOOKUP($B37,Gas!$B$3:$E$2506,2)</f>
        <v>2.1349999999999998</v>
      </c>
      <c r="V37" s="44">
        <f t="shared" si="4"/>
        <v>9.7985948477751776</v>
      </c>
    </row>
    <row r="38" spans="1:22" x14ac:dyDescent="0.2">
      <c r="A38" s="50">
        <f t="shared" si="8"/>
        <v>1</v>
      </c>
      <c r="B38" s="48">
        <v>35816</v>
      </c>
      <c r="C38" s="49">
        <v>20.72</v>
      </c>
      <c r="D38" s="4">
        <f t="shared" si="1"/>
        <v>-9.6062218054399802E-3</v>
      </c>
      <c r="E38" s="100">
        <f t="shared" si="5"/>
        <v>1.4875889804073161</v>
      </c>
      <c r="G38" s="8">
        <f t="shared" si="9"/>
        <v>0</v>
      </c>
      <c r="H38" s="8">
        <f t="shared" si="9"/>
        <v>4.2800000000000011</v>
      </c>
      <c r="I38" s="8">
        <f t="shared" si="9"/>
        <v>9.2800000000000011</v>
      </c>
      <c r="J38" s="8">
        <f t="shared" si="9"/>
        <v>14.280000000000001</v>
      </c>
      <c r="K38" s="8">
        <f t="shared" si="9"/>
        <v>19.28</v>
      </c>
      <c r="L38" s="8">
        <f t="shared" si="9"/>
        <v>29.28</v>
      </c>
      <c r="M38" s="8">
        <f t="shared" si="7"/>
        <v>0.71999999999999886</v>
      </c>
      <c r="N38" s="8">
        <f t="shared" si="9"/>
        <v>0</v>
      </c>
      <c r="O38" s="8">
        <f t="shared" si="9"/>
        <v>0</v>
      </c>
      <c r="P38" s="8">
        <f t="shared" si="9"/>
        <v>0</v>
      </c>
      <c r="Q38" s="8">
        <f t="shared" si="9"/>
        <v>0</v>
      </c>
      <c r="R38" s="8">
        <f t="shared" si="9"/>
        <v>0</v>
      </c>
      <c r="S38" s="8">
        <f t="shared" si="9"/>
        <v>0</v>
      </c>
      <c r="T38" s="21">
        <f t="shared" si="3"/>
        <v>1</v>
      </c>
      <c r="U38" s="19">
        <f>VLOOKUP($B38,Gas!$B$3:$E$2506,2)</f>
        <v>2.1150000000000002</v>
      </c>
      <c r="V38" s="44">
        <f t="shared" si="4"/>
        <v>9.7966903073286034</v>
      </c>
    </row>
    <row r="39" spans="1:22" x14ac:dyDescent="0.2">
      <c r="A39" s="50">
        <f t="shared" si="8"/>
        <v>1</v>
      </c>
      <c r="B39" s="48">
        <v>35817</v>
      </c>
      <c r="C39" s="49">
        <v>21.86</v>
      </c>
      <c r="D39" s="4">
        <f t="shared" si="1"/>
        <v>5.3559065357110247E-2</v>
      </c>
      <c r="E39" s="100">
        <f t="shared" si="5"/>
        <v>1.4539356831833385</v>
      </c>
      <c r="G39" s="8">
        <f t="shared" si="9"/>
        <v>0</v>
      </c>
      <c r="H39" s="8">
        <f t="shared" si="9"/>
        <v>3.1400000000000006</v>
      </c>
      <c r="I39" s="8">
        <f t="shared" si="9"/>
        <v>8.14</v>
      </c>
      <c r="J39" s="8">
        <f t="shared" si="9"/>
        <v>13.14</v>
      </c>
      <c r="K39" s="8">
        <f t="shared" si="9"/>
        <v>18.14</v>
      </c>
      <c r="L39" s="8">
        <f t="shared" si="9"/>
        <v>28.14</v>
      </c>
      <c r="M39" s="8">
        <f t="shared" si="7"/>
        <v>1.8599999999999994</v>
      </c>
      <c r="N39" s="8">
        <f t="shared" si="9"/>
        <v>0</v>
      </c>
      <c r="O39" s="8">
        <f t="shared" si="9"/>
        <v>0</v>
      </c>
      <c r="P39" s="8">
        <f t="shared" si="9"/>
        <v>0</v>
      </c>
      <c r="Q39" s="8">
        <f t="shared" si="9"/>
        <v>0</v>
      </c>
      <c r="R39" s="8">
        <f t="shared" si="9"/>
        <v>0</v>
      </c>
      <c r="S39" s="8">
        <f t="shared" si="9"/>
        <v>0</v>
      </c>
      <c r="T39" s="21">
        <f t="shared" si="3"/>
        <v>1</v>
      </c>
      <c r="U39" s="19">
        <f>VLOOKUP($B39,Gas!$B$3:$E$2506,2)</f>
        <v>2.0750000000000002</v>
      </c>
      <c r="V39" s="44">
        <f t="shared" si="4"/>
        <v>10.534939759036144</v>
      </c>
    </row>
    <row r="40" spans="1:22" x14ac:dyDescent="0.2">
      <c r="A40" s="50">
        <f t="shared" si="8"/>
        <v>1</v>
      </c>
      <c r="B40" s="48">
        <v>35818</v>
      </c>
      <c r="C40" s="49">
        <v>20.41</v>
      </c>
      <c r="D40" s="4">
        <f t="shared" si="1"/>
        <v>-6.8633505926639013E-2</v>
      </c>
      <c r="E40" s="100">
        <f t="shared" si="5"/>
        <v>1.4963501033225817</v>
      </c>
      <c r="G40" s="8">
        <f t="shared" si="9"/>
        <v>0</v>
      </c>
      <c r="H40" s="8">
        <f t="shared" si="9"/>
        <v>4.59</v>
      </c>
      <c r="I40" s="8">
        <f t="shared" si="9"/>
        <v>9.59</v>
      </c>
      <c r="J40" s="8">
        <f t="shared" si="9"/>
        <v>14.59</v>
      </c>
      <c r="K40" s="8">
        <f t="shared" si="9"/>
        <v>19.59</v>
      </c>
      <c r="L40" s="8">
        <f t="shared" si="9"/>
        <v>29.59</v>
      </c>
      <c r="M40" s="8">
        <f t="shared" si="9"/>
        <v>0.41000000000000014</v>
      </c>
      <c r="N40" s="8">
        <f t="shared" si="9"/>
        <v>0</v>
      </c>
      <c r="O40" s="8">
        <f t="shared" si="9"/>
        <v>0</v>
      </c>
      <c r="P40" s="8">
        <f t="shared" si="9"/>
        <v>0</v>
      </c>
      <c r="Q40" s="8">
        <f t="shared" si="9"/>
        <v>0</v>
      </c>
      <c r="R40" s="8">
        <f t="shared" si="9"/>
        <v>0</v>
      </c>
      <c r="S40" s="8">
        <f t="shared" si="9"/>
        <v>0</v>
      </c>
      <c r="T40" s="21">
        <f t="shared" si="3"/>
        <v>1</v>
      </c>
      <c r="U40" s="19">
        <f>VLOOKUP($B40,Gas!$B$3:$E$2506,2)</f>
        <v>2.09</v>
      </c>
      <c r="V40" s="44">
        <f t="shared" si="4"/>
        <v>9.7655502392344502</v>
      </c>
    </row>
    <row r="41" spans="1:22" x14ac:dyDescent="0.2">
      <c r="A41" s="50">
        <f t="shared" si="8"/>
        <v>1</v>
      </c>
      <c r="B41" s="48">
        <v>35821</v>
      </c>
      <c r="C41" s="49">
        <v>20.77</v>
      </c>
      <c r="D41" s="4">
        <f t="shared" si="1"/>
        <v>1.7484661066267389E-2</v>
      </c>
      <c r="E41" s="100">
        <f t="shared" si="5"/>
        <v>0.81989342004877053</v>
      </c>
      <c r="G41" s="8">
        <f t="shared" si="9"/>
        <v>0</v>
      </c>
      <c r="H41" s="8">
        <f t="shared" si="9"/>
        <v>4.2300000000000004</v>
      </c>
      <c r="I41" s="8">
        <f t="shared" si="9"/>
        <v>9.23</v>
      </c>
      <c r="J41" s="8">
        <f t="shared" si="9"/>
        <v>14.23</v>
      </c>
      <c r="K41" s="8">
        <f t="shared" si="9"/>
        <v>19.23</v>
      </c>
      <c r="L41" s="8">
        <f t="shared" si="9"/>
        <v>29.23</v>
      </c>
      <c r="M41" s="8">
        <f t="shared" si="9"/>
        <v>0.76999999999999957</v>
      </c>
      <c r="N41" s="8">
        <f t="shared" si="9"/>
        <v>0</v>
      </c>
      <c r="O41" s="8">
        <f t="shared" si="9"/>
        <v>0</v>
      </c>
      <c r="P41" s="8">
        <f t="shared" si="9"/>
        <v>0</v>
      </c>
      <c r="Q41" s="8">
        <f t="shared" si="9"/>
        <v>0</v>
      </c>
      <c r="R41" s="8">
        <f t="shared" si="9"/>
        <v>0</v>
      </c>
      <c r="S41" s="8">
        <f t="shared" si="9"/>
        <v>0</v>
      </c>
      <c r="T41" s="21">
        <f t="shared" si="3"/>
        <v>1</v>
      </c>
      <c r="U41" s="19">
        <f>VLOOKUP($B41,Gas!$B$3:$E$2506,2)</f>
        <v>2.125</v>
      </c>
      <c r="V41" s="44">
        <f t="shared" si="4"/>
        <v>9.7741176470588229</v>
      </c>
    </row>
    <row r="42" spans="1:22" x14ac:dyDescent="0.2">
      <c r="A42" s="50">
        <f t="shared" si="8"/>
        <v>1</v>
      </c>
      <c r="B42" s="48">
        <v>35822</v>
      </c>
      <c r="C42" s="49">
        <v>21.82</v>
      </c>
      <c r="D42" s="4">
        <f t="shared" si="1"/>
        <v>4.9317342516903853E-2</v>
      </c>
      <c r="E42" s="100">
        <f t="shared" si="5"/>
        <v>0.79448431715505474</v>
      </c>
      <c r="G42" s="8">
        <f t="shared" si="9"/>
        <v>0</v>
      </c>
      <c r="H42" s="8">
        <f t="shared" si="9"/>
        <v>3.1799999999999997</v>
      </c>
      <c r="I42" s="8">
        <f t="shared" si="9"/>
        <v>8.18</v>
      </c>
      <c r="J42" s="8">
        <f t="shared" si="9"/>
        <v>13.18</v>
      </c>
      <c r="K42" s="8">
        <f t="shared" si="9"/>
        <v>18.18</v>
      </c>
      <c r="L42" s="8">
        <f t="shared" si="9"/>
        <v>28.18</v>
      </c>
      <c r="M42" s="8">
        <f t="shared" si="9"/>
        <v>1.8200000000000003</v>
      </c>
      <c r="N42" s="8">
        <f t="shared" si="9"/>
        <v>0</v>
      </c>
      <c r="O42" s="8">
        <f t="shared" si="9"/>
        <v>0</v>
      </c>
      <c r="P42" s="8">
        <f t="shared" si="9"/>
        <v>0</v>
      </c>
      <c r="Q42" s="8">
        <f t="shared" si="9"/>
        <v>0</v>
      </c>
      <c r="R42" s="8">
        <f t="shared" si="9"/>
        <v>0</v>
      </c>
      <c r="S42" s="8">
        <f t="shared" si="9"/>
        <v>0</v>
      </c>
      <c r="T42" s="21">
        <f t="shared" si="3"/>
        <v>1</v>
      </c>
      <c r="U42" s="19">
        <f>VLOOKUP($B42,Gas!$B$3:$E$2506,2)</f>
        <v>2.08</v>
      </c>
      <c r="V42" s="44">
        <f t="shared" si="4"/>
        <v>10.490384615384615</v>
      </c>
    </row>
    <row r="43" spans="1:22" x14ac:dyDescent="0.2">
      <c r="A43" s="50">
        <f t="shared" si="8"/>
        <v>1</v>
      </c>
      <c r="B43" s="48">
        <v>35823</v>
      </c>
      <c r="C43" s="49">
        <v>21.38</v>
      </c>
      <c r="D43" s="4">
        <f t="shared" si="1"/>
        <v>-2.0371074808025681E-2</v>
      </c>
      <c r="E43" s="100">
        <f t="shared" si="5"/>
        <v>0.78597831496327963</v>
      </c>
      <c r="G43" s="8">
        <f t="shared" si="9"/>
        <v>0</v>
      </c>
      <c r="H43" s="8">
        <f t="shared" si="9"/>
        <v>3.620000000000001</v>
      </c>
      <c r="I43" s="8">
        <f t="shared" si="9"/>
        <v>8.620000000000001</v>
      </c>
      <c r="J43" s="8">
        <f t="shared" si="9"/>
        <v>13.620000000000001</v>
      </c>
      <c r="K43" s="8">
        <f t="shared" si="9"/>
        <v>18.62</v>
      </c>
      <c r="L43" s="8">
        <f t="shared" si="9"/>
        <v>28.62</v>
      </c>
      <c r="M43" s="8">
        <f t="shared" si="9"/>
        <v>1.379999999999999</v>
      </c>
      <c r="N43" s="8">
        <f t="shared" si="9"/>
        <v>0</v>
      </c>
      <c r="O43" s="8">
        <f t="shared" si="9"/>
        <v>0</v>
      </c>
      <c r="P43" s="8">
        <f t="shared" si="9"/>
        <v>0</v>
      </c>
      <c r="Q43" s="8">
        <f t="shared" si="9"/>
        <v>0</v>
      </c>
      <c r="R43" s="8">
        <f t="shared" si="9"/>
        <v>0</v>
      </c>
      <c r="S43" s="8">
        <f t="shared" si="9"/>
        <v>0</v>
      </c>
      <c r="T43" s="21">
        <f t="shared" si="3"/>
        <v>1</v>
      </c>
      <c r="U43" s="19">
        <f>VLOOKUP($B43,Gas!$B$3:$E$2506,2)</f>
        <v>2.06</v>
      </c>
      <c r="V43" s="44">
        <f t="shared" si="4"/>
        <v>10.378640776699028</v>
      </c>
    </row>
    <row r="44" spans="1:22" x14ac:dyDescent="0.2">
      <c r="A44" s="50">
        <f t="shared" si="8"/>
        <v>1</v>
      </c>
      <c r="B44" s="48">
        <v>35824</v>
      </c>
      <c r="C44" s="49">
        <v>20.41</v>
      </c>
      <c r="D44" s="4">
        <f t="shared" si="1"/>
        <v>-4.6430928775145666E-2</v>
      </c>
      <c r="E44" s="100">
        <f t="shared" si="5"/>
        <v>0.70898548202761602</v>
      </c>
      <c r="G44" s="8">
        <f t="shared" ref="G44:S59" si="10">IF(G$1="P",MAX(0,G$2-$C44),IF(G$1="C",MAX(0,$C44-G$2)))</f>
        <v>0</v>
      </c>
      <c r="H44" s="8">
        <f t="shared" si="10"/>
        <v>4.59</v>
      </c>
      <c r="I44" s="8">
        <f t="shared" si="10"/>
        <v>9.59</v>
      </c>
      <c r="J44" s="8">
        <f t="shared" si="10"/>
        <v>14.59</v>
      </c>
      <c r="K44" s="8">
        <f t="shared" si="10"/>
        <v>19.59</v>
      </c>
      <c r="L44" s="8">
        <f t="shared" si="10"/>
        <v>29.59</v>
      </c>
      <c r="M44" s="8">
        <f t="shared" si="9"/>
        <v>0.41000000000000014</v>
      </c>
      <c r="N44" s="8">
        <f t="shared" si="10"/>
        <v>0</v>
      </c>
      <c r="O44" s="8">
        <f t="shared" si="10"/>
        <v>0</v>
      </c>
      <c r="P44" s="8">
        <f t="shared" si="10"/>
        <v>0</v>
      </c>
      <c r="Q44" s="8">
        <f t="shared" si="10"/>
        <v>0</v>
      </c>
      <c r="R44" s="8">
        <f t="shared" si="10"/>
        <v>0</v>
      </c>
      <c r="S44" s="8">
        <f t="shared" si="10"/>
        <v>0</v>
      </c>
      <c r="T44" s="21">
        <f t="shared" si="3"/>
        <v>1</v>
      </c>
      <c r="U44" s="19">
        <f>VLOOKUP($B44,Gas!$B$3:$E$2506,2)</f>
        <v>2.0950000000000002</v>
      </c>
      <c r="V44" s="44">
        <f t="shared" si="4"/>
        <v>9.7422434367541761</v>
      </c>
    </row>
    <row r="45" spans="1:22" x14ac:dyDescent="0.2">
      <c r="A45" s="50">
        <f t="shared" si="8"/>
        <v>1</v>
      </c>
      <c r="B45" s="48">
        <v>35825</v>
      </c>
      <c r="C45" s="49">
        <v>19.52</v>
      </c>
      <c r="D45" s="4">
        <f t="shared" si="1"/>
        <v>-4.4585395836807061E-2</v>
      </c>
      <c r="E45" s="100">
        <f t="shared" si="5"/>
        <v>0.72893684293382155</v>
      </c>
      <c r="G45" s="8">
        <f t="shared" si="10"/>
        <v>0.48000000000000043</v>
      </c>
      <c r="H45" s="8">
        <f t="shared" si="10"/>
        <v>5.48</v>
      </c>
      <c r="I45" s="8">
        <f t="shared" si="10"/>
        <v>10.48</v>
      </c>
      <c r="J45" s="8">
        <f t="shared" si="10"/>
        <v>15.48</v>
      </c>
      <c r="K45" s="8">
        <f t="shared" si="10"/>
        <v>20.48</v>
      </c>
      <c r="L45" s="8">
        <f t="shared" si="10"/>
        <v>30.48</v>
      </c>
      <c r="M45" s="8">
        <f t="shared" si="9"/>
        <v>0</v>
      </c>
      <c r="N45" s="8">
        <f t="shared" si="10"/>
        <v>0</v>
      </c>
      <c r="O45" s="8">
        <f t="shared" si="10"/>
        <v>0</v>
      </c>
      <c r="P45" s="8">
        <f t="shared" si="10"/>
        <v>0</v>
      </c>
      <c r="Q45" s="8">
        <f t="shared" si="10"/>
        <v>0</v>
      </c>
      <c r="R45" s="8">
        <f t="shared" si="10"/>
        <v>0</v>
      </c>
      <c r="S45" s="8">
        <f t="shared" si="10"/>
        <v>0</v>
      </c>
      <c r="T45" s="21">
        <f t="shared" si="3"/>
        <v>1</v>
      </c>
      <c r="U45" s="19">
        <f>VLOOKUP($B45,Gas!$B$3:$E$2506,2)</f>
        <v>2.11</v>
      </c>
      <c r="V45" s="44">
        <f t="shared" si="4"/>
        <v>9.2511848341232223</v>
      </c>
    </row>
    <row r="46" spans="1:22" x14ac:dyDescent="0.2">
      <c r="A46" s="50">
        <f t="shared" si="8"/>
        <v>2</v>
      </c>
      <c r="B46" s="48">
        <v>35828</v>
      </c>
      <c r="C46" s="49">
        <v>18.940000000000001</v>
      </c>
      <c r="D46" s="4">
        <f t="shared" si="1"/>
        <v>-3.0163493227014206E-2</v>
      </c>
      <c r="E46" s="100">
        <f t="shared" si="5"/>
        <v>0.64978690533552075</v>
      </c>
      <c r="G46" s="8">
        <f t="shared" si="10"/>
        <v>1.0599999999999987</v>
      </c>
      <c r="H46" s="8">
        <f t="shared" si="10"/>
        <v>6.0599999999999987</v>
      </c>
      <c r="I46" s="8">
        <f t="shared" si="10"/>
        <v>11.059999999999999</v>
      </c>
      <c r="J46" s="8">
        <f t="shared" si="10"/>
        <v>16.059999999999999</v>
      </c>
      <c r="K46" s="8">
        <f t="shared" si="10"/>
        <v>21.06</v>
      </c>
      <c r="L46" s="8">
        <f t="shared" si="10"/>
        <v>31.06</v>
      </c>
      <c r="M46" s="8">
        <f t="shared" si="9"/>
        <v>0</v>
      </c>
      <c r="N46" s="8">
        <f t="shared" si="10"/>
        <v>0</v>
      </c>
      <c r="O46" s="8">
        <f t="shared" si="10"/>
        <v>0</v>
      </c>
      <c r="P46" s="8">
        <f t="shared" si="10"/>
        <v>0</v>
      </c>
      <c r="Q46" s="8">
        <f t="shared" si="10"/>
        <v>0</v>
      </c>
      <c r="R46" s="8">
        <f t="shared" si="10"/>
        <v>0</v>
      </c>
      <c r="S46" s="8">
        <f t="shared" si="10"/>
        <v>0</v>
      </c>
      <c r="T46" s="21">
        <f t="shared" si="3"/>
        <v>2</v>
      </c>
      <c r="U46" s="19">
        <f>VLOOKUP($B46,Gas!$B$3:$E$2506,2)</f>
        <v>2.105</v>
      </c>
      <c r="V46" s="44">
        <f t="shared" si="4"/>
        <v>8.9976247030878866</v>
      </c>
    </row>
    <row r="47" spans="1:22" x14ac:dyDescent="0.2">
      <c r="A47" s="50">
        <f t="shared" si="8"/>
        <v>2</v>
      </c>
      <c r="B47" s="48">
        <v>35829</v>
      </c>
      <c r="C47" s="49">
        <v>20.309999999999999</v>
      </c>
      <c r="D47" s="4">
        <f t="shared" si="1"/>
        <v>6.9837287834360967E-2</v>
      </c>
      <c r="E47" s="100">
        <f t="shared" si="5"/>
        <v>0.7576921649817453</v>
      </c>
      <c r="G47" s="8">
        <f t="shared" si="10"/>
        <v>0</v>
      </c>
      <c r="H47" s="8">
        <f t="shared" si="10"/>
        <v>4.6900000000000013</v>
      </c>
      <c r="I47" s="8">
        <f t="shared" si="10"/>
        <v>9.6900000000000013</v>
      </c>
      <c r="J47" s="8">
        <f t="shared" si="10"/>
        <v>14.690000000000001</v>
      </c>
      <c r="K47" s="8">
        <f t="shared" si="10"/>
        <v>19.690000000000001</v>
      </c>
      <c r="L47" s="8">
        <f t="shared" si="10"/>
        <v>29.69</v>
      </c>
      <c r="M47" s="8">
        <f t="shared" si="9"/>
        <v>0.30999999999999872</v>
      </c>
      <c r="N47" s="8">
        <f t="shared" si="10"/>
        <v>0</v>
      </c>
      <c r="O47" s="8">
        <f t="shared" si="10"/>
        <v>0</v>
      </c>
      <c r="P47" s="8">
        <f t="shared" si="10"/>
        <v>0</v>
      </c>
      <c r="Q47" s="8">
        <f t="shared" si="10"/>
        <v>0</v>
      </c>
      <c r="R47" s="8">
        <f t="shared" si="10"/>
        <v>0</v>
      </c>
      <c r="S47" s="8">
        <f t="shared" si="10"/>
        <v>0</v>
      </c>
      <c r="T47" s="21">
        <f t="shared" si="3"/>
        <v>2</v>
      </c>
      <c r="U47" s="19">
        <f>VLOOKUP($B47,Gas!$B$3:$E$2506,2)</f>
        <v>2.2200000000000002</v>
      </c>
      <c r="V47" s="44">
        <f t="shared" si="4"/>
        <v>9.1486486486486474</v>
      </c>
    </row>
    <row r="48" spans="1:22" x14ac:dyDescent="0.2">
      <c r="A48" s="50">
        <f t="shared" si="8"/>
        <v>2</v>
      </c>
      <c r="B48" s="48">
        <v>35830</v>
      </c>
      <c r="C48" s="49">
        <v>20.47</v>
      </c>
      <c r="D48" s="4">
        <f t="shared" si="1"/>
        <v>7.847024080904803E-3</v>
      </c>
      <c r="E48" s="100">
        <f t="shared" si="5"/>
        <v>0.75846405335696687</v>
      </c>
      <c r="G48" s="8">
        <f t="shared" si="10"/>
        <v>0</v>
      </c>
      <c r="H48" s="8">
        <f t="shared" si="10"/>
        <v>4.5300000000000011</v>
      </c>
      <c r="I48" s="8">
        <f t="shared" si="10"/>
        <v>9.5300000000000011</v>
      </c>
      <c r="J48" s="8">
        <f t="shared" si="10"/>
        <v>14.530000000000001</v>
      </c>
      <c r="K48" s="8">
        <f t="shared" si="10"/>
        <v>19.53</v>
      </c>
      <c r="L48" s="8">
        <f t="shared" si="10"/>
        <v>29.53</v>
      </c>
      <c r="M48" s="8">
        <f t="shared" si="9"/>
        <v>0.46999999999999886</v>
      </c>
      <c r="N48" s="8">
        <f t="shared" si="10"/>
        <v>0</v>
      </c>
      <c r="O48" s="8">
        <f t="shared" si="10"/>
        <v>0</v>
      </c>
      <c r="P48" s="8">
        <f t="shared" si="10"/>
        <v>0</v>
      </c>
      <c r="Q48" s="8">
        <f t="shared" si="10"/>
        <v>0</v>
      </c>
      <c r="R48" s="8">
        <f t="shared" si="10"/>
        <v>0</v>
      </c>
      <c r="S48" s="8">
        <f t="shared" si="10"/>
        <v>0</v>
      </c>
      <c r="T48" s="21">
        <f t="shared" si="3"/>
        <v>2</v>
      </c>
      <c r="U48" s="19">
        <f>VLOOKUP($B48,Gas!$B$3:$E$2506,2)</f>
        <v>2.2599999999999998</v>
      </c>
      <c r="V48" s="44">
        <f t="shared" si="4"/>
        <v>9.057522123893806</v>
      </c>
    </row>
    <row r="49" spans="1:22" x14ac:dyDescent="0.2">
      <c r="A49" s="50">
        <f t="shared" si="8"/>
        <v>2</v>
      </c>
      <c r="B49" s="48">
        <v>35831</v>
      </c>
      <c r="C49" s="49">
        <v>21.67</v>
      </c>
      <c r="D49" s="4">
        <f t="shared" si="1"/>
        <v>5.6968415875069733E-2</v>
      </c>
      <c r="E49" s="100">
        <f t="shared" si="5"/>
        <v>0.76546245499062104</v>
      </c>
      <c r="G49" s="8">
        <f t="shared" si="10"/>
        <v>0</v>
      </c>
      <c r="H49" s="8">
        <f t="shared" si="10"/>
        <v>3.3299999999999983</v>
      </c>
      <c r="I49" s="8">
        <f t="shared" si="10"/>
        <v>8.3299999999999983</v>
      </c>
      <c r="J49" s="8">
        <f t="shared" si="10"/>
        <v>13.329999999999998</v>
      </c>
      <c r="K49" s="8">
        <f t="shared" si="10"/>
        <v>18.329999999999998</v>
      </c>
      <c r="L49" s="8">
        <f t="shared" si="10"/>
        <v>28.33</v>
      </c>
      <c r="M49" s="8">
        <f t="shared" si="9"/>
        <v>1.6700000000000017</v>
      </c>
      <c r="N49" s="8">
        <f t="shared" si="10"/>
        <v>0</v>
      </c>
      <c r="O49" s="8">
        <f t="shared" si="10"/>
        <v>0</v>
      </c>
      <c r="P49" s="8">
        <f t="shared" si="10"/>
        <v>0</v>
      </c>
      <c r="Q49" s="8">
        <f t="shared" si="10"/>
        <v>0</v>
      </c>
      <c r="R49" s="8">
        <f t="shared" si="10"/>
        <v>0</v>
      </c>
      <c r="S49" s="8">
        <f t="shared" si="10"/>
        <v>0</v>
      </c>
      <c r="T49" s="21">
        <f t="shared" si="3"/>
        <v>2</v>
      </c>
      <c r="U49" s="19">
        <f>VLOOKUP($B49,Gas!$B$3:$E$2506,2)</f>
        <v>2.2149999999999999</v>
      </c>
      <c r="V49" s="44">
        <f t="shared" si="4"/>
        <v>9.7832957110609495</v>
      </c>
    </row>
    <row r="50" spans="1:22" x14ac:dyDescent="0.2">
      <c r="A50" s="50">
        <f t="shared" si="8"/>
        <v>2</v>
      </c>
      <c r="B50" s="48">
        <v>35832</v>
      </c>
      <c r="C50" s="49">
        <v>23.56</v>
      </c>
      <c r="D50" s="4">
        <f t="shared" si="1"/>
        <v>8.3621543235118043E-2</v>
      </c>
      <c r="E50" s="100">
        <f t="shared" si="5"/>
        <v>0.76961843467088797</v>
      </c>
      <c r="G50" s="8">
        <f t="shared" si="10"/>
        <v>0</v>
      </c>
      <c r="H50" s="8">
        <f t="shared" si="10"/>
        <v>1.4400000000000013</v>
      </c>
      <c r="I50" s="8">
        <f t="shared" si="10"/>
        <v>6.4400000000000013</v>
      </c>
      <c r="J50" s="8">
        <f t="shared" si="10"/>
        <v>11.440000000000001</v>
      </c>
      <c r="K50" s="8">
        <f t="shared" si="10"/>
        <v>16.440000000000001</v>
      </c>
      <c r="L50" s="8">
        <f t="shared" si="10"/>
        <v>26.44</v>
      </c>
      <c r="M50" s="8">
        <f t="shared" si="10"/>
        <v>3.5599999999999987</v>
      </c>
      <c r="N50" s="8">
        <f t="shared" si="10"/>
        <v>0</v>
      </c>
      <c r="O50" s="8">
        <f t="shared" si="10"/>
        <v>0</v>
      </c>
      <c r="P50" s="8">
        <f t="shared" si="10"/>
        <v>0</v>
      </c>
      <c r="Q50" s="8">
        <f t="shared" si="10"/>
        <v>0</v>
      </c>
      <c r="R50" s="8">
        <f t="shared" si="10"/>
        <v>0</v>
      </c>
      <c r="S50" s="8">
        <f t="shared" si="10"/>
        <v>0</v>
      </c>
      <c r="T50" s="21">
        <f t="shared" si="3"/>
        <v>2</v>
      </c>
      <c r="U50" s="19">
        <f>VLOOKUP($B50,Gas!$B$3:$E$2506,2)</f>
        <v>2.3050000000000002</v>
      </c>
      <c r="V50" s="44">
        <f t="shared" si="4"/>
        <v>10.221258134490238</v>
      </c>
    </row>
    <row r="51" spans="1:22" x14ac:dyDescent="0.2">
      <c r="A51" s="50">
        <f t="shared" si="8"/>
        <v>2</v>
      </c>
      <c r="B51" s="48">
        <v>35835</v>
      </c>
      <c r="C51" s="49">
        <v>22.35</v>
      </c>
      <c r="D51" s="4">
        <f t="shared" si="1"/>
        <v>-5.2724037723808015E-2</v>
      </c>
      <c r="E51" s="100">
        <f t="shared" si="5"/>
        <v>0.83864609746179464</v>
      </c>
      <c r="G51" s="8">
        <f t="shared" si="10"/>
        <v>0</v>
      </c>
      <c r="H51" s="8">
        <f t="shared" si="10"/>
        <v>2.6499999999999986</v>
      </c>
      <c r="I51" s="8">
        <f t="shared" si="10"/>
        <v>7.6499999999999986</v>
      </c>
      <c r="J51" s="8">
        <f t="shared" si="10"/>
        <v>12.649999999999999</v>
      </c>
      <c r="K51" s="8">
        <f t="shared" si="10"/>
        <v>17.649999999999999</v>
      </c>
      <c r="L51" s="8">
        <f t="shared" si="10"/>
        <v>27.65</v>
      </c>
      <c r="M51" s="8">
        <f t="shared" si="10"/>
        <v>2.3500000000000014</v>
      </c>
      <c r="N51" s="8">
        <f t="shared" si="10"/>
        <v>0</v>
      </c>
      <c r="O51" s="8">
        <f t="shared" si="10"/>
        <v>0</v>
      </c>
      <c r="P51" s="8">
        <f t="shared" si="10"/>
        <v>0</v>
      </c>
      <c r="Q51" s="8">
        <f t="shared" si="10"/>
        <v>0</v>
      </c>
      <c r="R51" s="8">
        <f t="shared" si="10"/>
        <v>0</v>
      </c>
      <c r="S51" s="8">
        <f t="shared" si="10"/>
        <v>0</v>
      </c>
      <c r="T51" s="21">
        <f t="shared" si="3"/>
        <v>2</v>
      </c>
      <c r="U51" s="19">
        <f>VLOOKUP($B51,Gas!$B$3:$E$2506,2)</f>
        <v>2.35</v>
      </c>
      <c r="V51" s="44">
        <f t="shared" si="4"/>
        <v>9.5106382978723403</v>
      </c>
    </row>
    <row r="52" spans="1:22" x14ac:dyDescent="0.2">
      <c r="A52" s="50">
        <f t="shared" si="8"/>
        <v>2</v>
      </c>
      <c r="B52" s="48">
        <v>35836</v>
      </c>
      <c r="C52" s="49">
        <v>21.79</v>
      </c>
      <c r="D52" s="4">
        <f t="shared" si="1"/>
        <v>-2.53751721030494E-2</v>
      </c>
      <c r="E52" s="100">
        <f t="shared" si="5"/>
        <v>0.81766648597980907</v>
      </c>
      <c r="G52" s="8">
        <f t="shared" si="10"/>
        <v>0</v>
      </c>
      <c r="H52" s="8">
        <f t="shared" si="10"/>
        <v>3.2100000000000009</v>
      </c>
      <c r="I52" s="8">
        <f t="shared" si="10"/>
        <v>8.2100000000000009</v>
      </c>
      <c r="J52" s="8">
        <f t="shared" si="10"/>
        <v>13.21</v>
      </c>
      <c r="K52" s="8">
        <f t="shared" si="10"/>
        <v>18.21</v>
      </c>
      <c r="L52" s="8">
        <f t="shared" si="10"/>
        <v>28.21</v>
      </c>
      <c r="M52" s="8">
        <f t="shared" si="10"/>
        <v>1.7899999999999991</v>
      </c>
      <c r="N52" s="8">
        <f t="shared" si="10"/>
        <v>0</v>
      </c>
      <c r="O52" s="8">
        <f t="shared" si="10"/>
        <v>0</v>
      </c>
      <c r="P52" s="8">
        <f t="shared" si="10"/>
        <v>0</v>
      </c>
      <c r="Q52" s="8">
        <f t="shared" si="10"/>
        <v>0</v>
      </c>
      <c r="R52" s="8">
        <f t="shared" si="10"/>
        <v>0</v>
      </c>
      <c r="S52" s="8">
        <f t="shared" si="10"/>
        <v>0</v>
      </c>
      <c r="T52" s="21">
        <f t="shared" si="3"/>
        <v>2</v>
      </c>
      <c r="U52" s="19">
        <f>VLOOKUP($B52,Gas!$B$3:$E$2506,2)</f>
        <v>2.25</v>
      </c>
      <c r="V52" s="44">
        <f t="shared" si="4"/>
        <v>9.6844444444444449</v>
      </c>
    </row>
    <row r="53" spans="1:22" x14ac:dyDescent="0.2">
      <c r="A53" s="50">
        <f t="shared" si="8"/>
        <v>2</v>
      </c>
      <c r="B53" s="48">
        <v>35837</v>
      </c>
      <c r="C53" s="49">
        <v>19.52</v>
      </c>
      <c r="D53" s="4">
        <f t="shared" si="1"/>
        <v>-0.1100115679715821</v>
      </c>
      <c r="E53" s="100">
        <f t="shared" si="5"/>
        <v>0.98500115507499875</v>
      </c>
      <c r="G53" s="8">
        <f t="shared" si="10"/>
        <v>0.48000000000000043</v>
      </c>
      <c r="H53" s="8">
        <f t="shared" si="10"/>
        <v>5.48</v>
      </c>
      <c r="I53" s="8">
        <f t="shared" si="10"/>
        <v>10.48</v>
      </c>
      <c r="J53" s="8">
        <f t="shared" si="10"/>
        <v>15.48</v>
      </c>
      <c r="K53" s="8">
        <f t="shared" si="10"/>
        <v>20.48</v>
      </c>
      <c r="L53" s="8">
        <f t="shared" si="10"/>
        <v>30.48</v>
      </c>
      <c r="M53" s="8">
        <f t="shared" si="10"/>
        <v>0</v>
      </c>
      <c r="N53" s="8">
        <f t="shared" si="10"/>
        <v>0</v>
      </c>
      <c r="O53" s="8">
        <f t="shared" si="10"/>
        <v>0</v>
      </c>
      <c r="P53" s="8">
        <f t="shared" si="10"/>
        <v>0</v>
      </c>
      <c r="Q53" s="8">
        <f t="shared" si="10"/>
        <v>0</v>
      </c>
      <c r="R53" s="8">
        <f t="shared" si="10"/>
        <v>0</v>
      </c>
      <c r="S53" s="8">
        <f t="shared" si="10"/>
        <v>0</v>
      </c>
      <c r="T53" s="21">
        <f t="shared" si="3"/>
        <v>2</v>
      </c>
      <c r="U53" s="19">
        <f>VLOOKUP($B53,Gas!$B$3:$E$2506,2)</f>
        <v>2.1850000000000001</v>
      </c>
      <c r="V53" s="44">
        <f t="shared" si="4"/>
        <v>8.9336384439359264</v>
      </c>
    </row>
    <row r="54" spans="1:22" x14ac:dyDescent="0.2">
      <c r="A54" s="50">
        <f t="shared" si="8"/>
        <v>2</v>
      </c>
      <c r="B54" s="48">
        <v>35838</v>
      </c>
      <c r="C54" s="49">
        <v>19.05</v>
      </c>
      <c r="D54" s="4">
        <f t="shared" si="1"/>
        <v>-2.4372479412236435E-2</v>
      </c>
      <c r="E54" s="100">
        <f t="shared" si="5"/>
        <v>0.96780460037775928</v>
      </c>
      <c r="G54" s="8">
        <f t="shared" ref="G54:S69" si="11">IF(G$1="P",MAX(0,G$2-$C54),IF(G$1="C",MAX(0,$C54-G$2)))</f>
        <v>0.94999999999999929</v>
      </c>
      <c r="H54" s="8">
        <f t="shared" si="11"/>
        <v>5.9499999999999993</v>
      </c>
      <c r="I54" s="8">
        <f t="shared" si="11"/>
        <v>10.95</v>
      </c>
      <c r="J54" s="8">
        <f t="shared" si="11"/>
        <v>15.95</v>
      </c>
      <c r="K54" s="8">
        <f t="shared" si="11"/>
        <v>20.95</v>
      </c>
      <c r="L54" s="8">
        <f t="shared" si="11"/>
        <v>30.95</v>
      </c>
      <c r="M54" s="8">
        <f t="shared" si="10"/>
        <v>0</v>
      </c>
      <c r="N54" s="8">
        <f t="shared" si="11"/>
        <v>0</v>
      </c>
      <c r="O54" s="8">
        <f t="shared" si="11"/>
        <v>0</v>
      </c>
      <c r="P54" s="8">
        <f t="shared" si="11"/>
        <v>0</v>
      </c>
      <c r="Q54" s="8">
        <f t="shared" si="11"/>
        <v>0</v>
      </c>
      <c r="R54" s="8">
        <f t="shared" si="11"/>
        <v>0</v>
      </c>
      <c r="S54" s="8">
        <f t="shared" si="11"/>
        <v>0</v>
      </c>
      <c r="T54" s="21">
        <f t="shared" si="3"/>
        <v>2</v>
      </c>
      <c r="U54" s="19">
        <f>VLOOKUP($B54,Gas!$B$3:$E$2506,2)</f>
        <v>2.2149999999999999</v>
      </c>
      <c r="V54" s="44">
        <f t="shared" si="4"/>
        <v>8.6004514672686234</v>
      </c>
    </row>
    <row r="55" spans="1:22" x14ac:dyDescent="0.2">
      <c r="A55" s="50">
        <f t="shared" si="8"/>
        <v>2</v>
      </c>
      <c r="B55" s="48">
        <v>35839</v>
      </c>
      <c r="C55" s="49">
        <v>19.41</v>
      </c>
      <c r="D55" s="4">
        <f t="shared" si="1"/>
        <v>1.8721295608208972E-2</v>
      </c>
      <c r="E55" s="100">
        <f t="shared" si="5"/>
        <v>0.95093815457592401</v>
      </c>
      <c r="G55" s="8">
        <f t="shared" si="11"/>
        <v>0.58999999999999986</v>
      </c>
      <c r="H55" s="8">
        <f t="shared" si="11"/>
        <v>5.59</v>
      </c>
      <c r="I55" s="8">
        <f t="shared" si="11"/>
        <v>10.59</v>
      </c>
      <c r="J55" s="8">
        <f t="shared" si="11"/>
        <v>15.59</v>
      </c>
      <c r="K55" s="8">
        <f t="shared" si="11"/>
        <v>20.59</v>
      </c>
      <c r="L55" s="8">
        <f t="shared" si="11"/>
        <v>30.59</v>
      </c>
      <c r="M55" s="8">
        <f t="shared" si="10"/>
        <v>0</v>
      </c>
      <c r="N55" s="8">
        <f t="shared" si="11"/>
        <v>0</v>
      </c>
      <c r="O55" s="8">
        <f t="shared" si="11"/>
        <v>0</v>
      </c>
      <c r="P55" s="8">
        <f t="shared" si="11"/>
        <v>0</v>
      </c>
      <c r="Q55" s="8">
        <f t="shared" si="11"/>
        <v>0</v>
      </c>
      <c r="R55" s="8">
        <f t="shared" si="11"/>
        <v>0</v>
      </c>
      <c r="S55" s="8">
        <f t="shared" si="11"/>
        <v>0</v>
      </c>
      <c r="T55" s="21">
        <f t="shared" si="3"/>
        <v>2</v>
      </c>
      <c r="U55" s="19">
        <f>VLOOKUP($B55,Gas!$B$3:$E$2506,2)</f>
        <v>2.1949999999999998</v>
      </c>
      <c r="V55" s="44">
        <f t="shared" si="4"/>
        <v>8.8428246013667433</v>
      </c>
    </row>
    <row r="56" spans="1:22" x14ac:dyDescent="0.2">
      <c r="A56" s="50">
        <f t="shared" si="8"/>
        <v>2</v>
      </c>
      <c r="B56" s="48">
        <v>35842</v>
      </c>
      <c r="C56" s="49">
        <v>19.23</v>
      </c>
      <c r="D56" s="4">
        <f t="shared" si="1"/>
        <v>-9.3168375802305508E-3</v>
      </c>
      <c r="E56" s="100">
        <f t="shared" si="5"/>
        <v>0.93854603788170465</v>
      </c>
      <c r="G56" s="8">
        <f t="shared" si="11"/>
        <v>0.76999999999999957</v>
      </c>
      <c r="H56" s="8">
        <f t="shared" si="11"/>
        <v>5.77</v>
      </c>
      <c r="I56" s="8">
        <f t="shared" si="11"/>
        <v>10.77</v>
      </c>
      <c r="J56" s="8">
        <f t="shared" si="11"/>
        <v>15.77</v>
      </c>
      <c r="K56" s="8">
        <f t="shared" si="11"/>
        <v>20.77</v>
      </c>
      <c r="L56" s="8">
        <f t="shared" si="11"/>
        <v>30.77</v>
      </c>
      <c r="M56" s="8">
        <f t="shared" si="10"/>
        <v>0</v>
      </c>
      <c r="N56" s="8">
        <f t="shared" si="11"/>
        <v>0</v>
      </c>
      <c r="O56" s="8">
        <f t="shared" si="11"/>
        <v>0</v>
      </c>
      <c r="P56" s="8">
        <f t="shared" si="11"/>
        <v>0</v>
      </c>
      <c r="Q56" s="8">
        <f t="shared" si="11"/>
        <v>0</v>
      </c>
      <c r="R56" s="8">
        <f t="shared" si="11"/>
        <v>0</v>
      </c>
      <c r="S56" s="8">
        <f t="shared" si="11"/>
        <v>0</v>
      </c>
      <c r="T56" s="21">
        <f t="shared" si="3"/>
        <v>2</v>
      </c>
      <c r="U56" s="19">
        <f>VLOOKUP($B56,Gas!$B$3:$E$2506,2)</f>
        <v>2.2200000000000002</v>
      </c>
      <c r="V56" s="44">
        <f t="shared" si="4"/>
        <v>8.6621621621621614</v>
      </c>
    </row>
    <row r="57" spans="1:22" x14ac:dyDescent="0.2">
      <c r="A57" s="50">
        <f t="shared" si="8"/>
        <v>2</v>
      </c>
      <c r="B57" s="48">
        <v>35844</v>
      </c>
      <c r="C57" s="49">
        <v>19.25</v>
      </c>
      <c r="D57" s="4">
        <f t="shared" si="1"/>
        <v>1.0395011331048442E-3</v>
      </c>
      <c r="E57" s="100">
        <f t="shared" si="5"/>
        <v>0.85911574629615239</v>
      </c>
      <c r="G57" s="8">
        <f t="shared" si="11"/>
        <v>0.75</v>
      </c>
      <c r="H57" s="8">
        <f t="shared" si="11"/>
        <v>5.75</v>
      </c>
      <c r="I57" s="8">
        <f t="shared" si="11"/>
        <v>10.75</v>
      </c>
      <c r="J57" s="8">
        <f t="shared" si="11"/>
        <v>15.75</v>
      </c>
      <c r="K57" s="8">
        <f t="shared" si="11"/>
        <v>20.75</v>
      </c>
      <c r="L57" s="8">
        <f t="shared" si="11"/>
        <v>30.75</v>
      </c>
      <c r="M57" s="8">
        <f t="shared" si="10"/>
        <v>0</v>
      </c>
      <c r="N57" s="8">
        <f t="shared" si="11"/>
        <v>0</v>
      </c>
      <c r="O57" s="8">
        <f t="shared" si="11"/>
        <v>0</v>
      </c>
      <c r="P57" s="8">
        <f t="shared" si="11"/>
        <v>0</v>
      </c>
      <c r="Q57" s="8">
        <f t="shared" si="11"/>
        <v>0</v>
      </c>
      <c r="R57" s="8">
        <f t="shared" si="11"/>
        <v>0</v>
      </c>
      <c r="S57" s="8">
        <f t="shared" si="11"/>
        <v>0</v>
      </c>
      <c r="T57" s="21">
        <f t="shared" si="3"/>
        <v>2</v>
      </c>
      <c r="U57" s="19">
        <f>VLOOKUP($B57,Gas!$B$3:$E$2506,2)</f>
        <v>2.1749999999999998</v>
      </c>
      <c r="V57" s="44">
        <f t="shared" si="4"/>
        <v>8.8505747126436791</v>
      </c>
    </row>
    <row r="58" spans="1:22" x14ac:dyDescent="0.2">
      <c r="A58" s="50">
        <f t="shared" si="8"/>
        <v>2</v>
      </c>
      <c r="B58" s="48">
        <v>35845</v>
      </c>
      <c r="C58" s="49">
        <v>19.07</v>
      </c>
      <c r="D58" s="4">
        <f t="shared" si="1"/>
        <v>-9.3946411214655134E-3</v>
      </c>
      <c r="E58" s="100">
        <f t="shared" si="5"/>
        <v>0.8560729544267035</v>
      </c>
      <c r="G58" s="8">
        <f t="shared" si="11"/>
        <v>0.92999999999999972</v>
      </c>
      <c r="H58" s="8">
        <f t="shared" si="11"/>
        <v>5.93</v>
      </c>
      <c r="I58" s="8">
        <f t="shared" si="11"/>
        <v>10.93</v>
      </c>
      <c r="J58" s="8">
        <f t="shared" si="11"/>
        <v>15.93</v>
      </c>
      <c r="K58" s="8">
        <f t="shared" si="11"/>
        <v>20.93</v>
      </c>
      <c r="L58" s="8">
        <f t="shared" si="11"/>
        <v>30.93</v>
      </c>
      <c r="M58" s="8">
        <f t="shared" si="10"/>
        <v>0</v>
      </c>
      <c r="N58" s="8">
        <f t="shared" si="11"/>
        <v>0</v>
      </c>
      <c r="O58" s="8">
        <f t="shared" si="11"/>
        <v>0</v>
      </c>
      <c r="P58" s="8">
        <f t="shared" si="11"/>
        <v>0</v>
      </c>
      <c r="Q58" s="8">
        <f t="shared" si="11"/>
        <v>0</v>
      </c>
      <c r="R58" s="8">
        <f t="shared" si="11"/>
        <v>0</v>
      </c>
      <c r="S58" s="8">
        <f t="shared" si="11"/>
        <v>0</v>
      </c>
      <c r="T58" s="21">
        <f t="shared" si="3"/>
        <v>2</v>
      </c>
      <c r="U58" s="19">
        <f>VLOOKUP($B58,Gas!$B$3:$E$2506,2)</f>
        <v>2.1800000000000002</v>
      </c>
      <c r="V58" s="44">
        <f t="shared" si="4"/>
        <v>8.7477064220183482</v>
      </c>
    </row>
    <row r="59" spans="1:22" x14ac:dyDescent="0.2">
      <c r="A59" s="50">
        <f t="shared" si="8"/>
        <v>2</v>
      </c>
      <c r="B59" s="48">
        <v>35846</v>
      </c>
      <c r="C59" s="49">
        <v>18.149999999999999</v>
      </c>
      <c r="D59" s="4">
        <f t="shared" si="1"/>
        <v>-4.9445858901468021E-2</v>
      </c>
      <c r="E59" s="100">
        <f t="shared" si="5"/>
        <v>0.79830241997048312</v>
      </c>
      <c r="G59" s="8">
        <f t="shared" si="11"/>
        <v>1.8500000000000014</v>
      </c>
      <c r="H59" s="8">
        <f t="shared" si="11"/>
        <v>6.8500000000000014</v>
      </c>
      <c r="I59" s="8">
        <f t="shared" si="11"/>
        <v>11.850000000000001</v>
      </c>
      <c r="J59" s="8">
        <f t="shared" si="11"/>
        <v>16.850000000000001</v>
      </c>
      <c r="K59" s="8">
        <f t="shared" si="11"/>
        <v>21.85</v>
      </c>
      <c r="L59" s="8">
        <f t="shared" si="11"/>
        <v>31.85</v>
      </c>
      <c r="M59" s="8">
        <f t="shared" si="10"/>
        <v>0</v>
      </c>
      <c r="N59" s="8">
        <f t="shared" si="11"/>
        <v>0</v>
      </c>
      <c r="O59" s="8">
        <f t="shared" si="11"/>
        <v>0</v>
      </c>
      <c r="P59" s="8">
        <f t="shared" si="11"/>
        <v>0</v>
      </c>
      <c r="Q59" s="8">
        <f t="shared" si="11"/>
        <v>0</v>
      </c>
      <c r="R59" s="8">
        <f t="shared" si="11"/>
        <v>0</v>
      </c>
      <c r="S59" s="8">
        <f t="shared" si="11"/>
        <v>0</v>
      </c>
      <c r="T59" s="21">
        <f t="shared" si="3"/>
        <v>2</v>
      </c>
      <c r="U59" s="19">
        <f>VLOOKUP($B59,Gas!$B$3:$E$2506,2)</f>
        <v>2.2200000000000002</v>
      </c>
      <c r="V59" s="44">
        <f t="shared" si="4"/>
        <v>8.1756756756756737</v>
      </c>
    </row>
    <row r="60" spans="1:22" x14ac:dyDescent="0.2">
      <c r="A60" s="50">
        <f t="shared" si="8"/>
        <v>2</v>
      </c>
      <c r="B60" s="48">
        <v>35849</v>
      </c>
      <c r="C60" s="49">
        <v>18.38</v>
      </c>
      <c r="D60" s="4">
        <f t="shared" si="1"/>
        <v>1.2592556216681266E-2</v>
      </c>
      <c r="E60" s="100">
        <f t="shared" si="5"/>
        <v>0.6029033126214236</v>
      </c>
      <c r="G60" s="8">
        <f t="shared" si="11"/>
        <v>1.620000000000001</v>
      </c>
      <c r="H60" s="8">
        <f t="shared" si="11"/>
        <v>6.620000000000001</v>
      </c>
      <c r="I60" s="8">
        <f t="shared" si="11"/>
        <v>11.620000000000001</v>
      </c>
      <c r="J60" s="8">
        <f t="shared" si="11"/>
        <v>16.62</v>
      </c>
      <c r="K60" s="8">
        <f t="shared" si="11"/>
        <v>21.62</v>
      </c>
      <c r="L60" s="8">
        <f t="shared" si="11"/>
        <v>31.62</v>
      </c>
      <c r="M60" s="8">
        <f t="shared" si="11"/>
        <v>0</v>
      </c>
      <c r="N60" s="8">
        <f t="shared" si="11"/>
        <v>0</v>
      </c>
      <c r="O60" s="8">
        <f t="shared" si="11"/>
        <v>0</v>
      </c>
      <c r="P60" s="8">
        <f t="shared" si="11"/>
        <v>0</v>
      </c>
      <c r="Q60" s="8">
        <f t="shared" si="11"/>
        <v>0</v>
      </c>
      <c r="R60" s="8">
        <f t="shared" si="11"/>
        <v>0</v>
      </c>
      <c r="S60" s="8">
        <f t="shared" si="11"/>
        <v>0</v>
      </c>
      <c r="T60" s="21">
        <f t="shared" si="3"/>
        <v>2</v>
      </c>
      <c r="U60" s="19">
        <f>VLOOKUP($B60,Gas!$B$3:$E$2506,2)</f>
        <v>2.19</v>
      </c>
      <c r="V60" s="44">
        <f t="shared" si="4"/>
        <v>8.3926940639269407</v>
      </c>
    </row>
    <row r="61" spans="1:22" x14ac:dyDescent="0.2">
      <c r="A61" s="50">
        <f t="shared" si="8"/>
        <v>2</v>
      </c>
      <c r="B61" s="48">
        <v>35850</v>
      </c>
      <c r="C61" s="49">
        <v>18.41</v>
      </c>
      <c r="D61" s="4">
        <f t="shared" si="1"/>
        <v>1.6308783174454596E-3</v>
      </c>
      <c r="E61" s="100">
        <f t="shared" si="5"/>
        <v>0.59423720747118047</v>
      </c>
      <c r="G61" s="8">
        <f t="shared" si="11"/>
        <v>1.5899999999999999</v>
      </c>
      <c r="H61" s="8">
        <f t="shared" si="11"/>
        <v>6.59</v>
      </c>
      <c r="I61" s="8">
        <f t="shared" si="11"/>
        <v>11.59</v>
      </c>
      <c r="J61" s="8">
        <f t="shared" si="11"/>
        <v>16.59</v>
      </c>
      <c r="K61" s="8">
        <f t="shared" si="11"/>
        <v>21.59</v>
      </c>
      <c r="L61" s="8">
        <f t="shared" si="11"/>
        <v>31.59</v>
      </c>
      <c r="M61" s="8">
        <f t="shared" si="11"/>
        <v>0</v>
      </c>
      <c r="N61" s="8">
        <f t="shared" si="11"/>
        <v>0</v>
      </c>
      <c r="O61" s="8">
        <f t="shared" si="11"/>
        <v>0</v>
      </c>
      <c r="P61" s="8">
        <f t="shared" si="11"/>
        <v>0</v>
      </c>
      <c r="Q61" s="8">
        <f t="shared" si="11"/>
        <v>0</v>
      </c>
      <c r="R61" s="8">
        <f t="shared" si="11"/>
        <v>0</v>
      </c>
      <c r="S61" s="8">
        <f t="shared" si="11"/>
        <v>0</v>
      </c>
      <c r="T61" s="21">
        <f t="shared" si="3"/>
        <v>2</v>
      </c>
      <c r="U61" s="19">
        <f>VLOOKUP($B61,Gas!$B$3:$E$2506,2)</f>
        <v>2.19</v>
      </c>
      <c r="V61" s="44">
        <f t="shared" si="4"/>
        <v>8.4063926940639266</v>
      </c>
    </row>
    <row r="62" spans="1:22" x14ac:dyDescent="0.2">
      <c r="A62" s="50">
        <f t="shared" si="8"/>
        <v>2</v>
      </c>
      <c r="B62" s="48">
        <v>35851</v>
      </c>
      <c r="C62" s="49">
        <v>18.28</v>
      </c>
      <c r="D62" s="4">
        <f t="shared" si="1"/>
        <v>-7.0864292189825031E-3</v>
      </c>
      <c r="E62" s="100">
        <f t="shared" si="5"/>
        <v>0.59615594789749138</v>
      </c>
      <c r="G62" s="8">
        <f t="shared" si="11"/>
        <v>1.7199999999999989</v>
      </c>
      <c r="H62" s="8">
        <f t="shared" si="11"/>
        <v>6.7199999999999989</v>
      </c>
      <c r="I62" s="8">
        <f t="shared" si="11"/>
        <v>11.719999999999999</v>
      </c>
      <c r="J62" s="8">
        <f t="shared" si="11"/>
        <v>16.72</v>
      </c>
      <c r="K62" s="8">
        <f t="shared" si="11"/>
        <v>21.72</v>
      </c>
      <c r="L62" s="8">
        <f t="shared" si="11"/>
        <v>31.72</v>
      </c>
      <c r="M62" s="8">
        <f t="shared" si="11"/>
        <v>0</v>
      </c>
      <c r="N62" s="8">
        <f t="shared" si="11"/>
        <v>0</v>
      </c>
      <c r="O62" s="8">
        <f t="shared" si="11"/>
        <v>0</v>
      </c>
      <c r="P62" s="8">
        <f t="shared" si="11"/>
        <v>0</v>
      </c>
      <c r="Q62" s="8">
        <f t="shared" si="11"/>
        <v>0</v>
      </c>
      <c r="R62" s="8">
        <f t="shared" si="11"/>
        <v>0</v>
      </c>
      <c r="S62" s="8">
        <f t="shared" si="11"/>
        <v>0</v>
      </c>
      <c r="T62" s="21">
        <f t="shared" si="3"/>
        <v>2</v>
      </c>
      <c r="U62" s="19">
        <f>VLOOKUP($B62,Gas!$B$3:$E$2506,2)</f>
        <v>2.1850000000000001</v>
      </c>
      <c r="V62" s="44">
        <f t="shared" si="4"/>
        <v>8.3661327231121287</v>
      </c>
    </row>
    <row r="63" spans="1:22" x14ac:dyDescent="0.2">
      <c r="A63" s="50">
        <f t="shared" si="8"/>
        <v>2</v>
      </c>
      <c r="B63" s="48">
        <v>35852</v>
      </c>
      <c r="C63" s="49">
        <v>17.850000000000001</v>
      </c>
      <c r="D63" s="4">
        <f t="shared" si="1"/>
        <v>-2.3804057800355844E-2</v>
      </c>
      <c r="E63" s="100">
        <f t="shared" si="5"/>
        <v>0.31374718694140613</v>
      </c>
      <c r="G63" s="8">
        <f t="shared" si="11"/>
        <v>2.1499999999999986</v>
      </c>
      <c r="H63" s="8">
        <f t="shared" si="11"/>
        <v>7.1499999999999986</v>
      </c>
      <c r="I63" s="8">
        <f t="shared" si="11"/>
        <v>12.149999999999999</v>
      </c>
      <c r="J63" s="8">
        <f t="shared" si="11"/>
        <v>17.149999999999999</v>
      </c>
      <c r="K63" s="8">
        <f t="shared" si="11"/>
        <v>22.15</v>
      </c>
      <c r="L63" s="8">
        <f t="shared" si="11"/>
        <v>32.15</v>
      </c>
      <c r="M63" s="8">
        <f t="shared" si="11"/>
        <v>0</v>
      </c>
      <c r="N63" s="8">
        <f t="shared" si="11"/>
        <v>0</v>
      </c>
      <c r="O63" s="8">
        <f t="shared" si="11"/>
        <v>0</v>
      </c>
      <c r="P63" s="8">
        <f t="shared" si="11"/>
        <v>0</v>
      </c>
      <c r="Q63" s="8">
        <f t="shared" si="11"/>
        <v>0</v>
      </c>
      <c r="R63" s="8">
        <f t="shared" si="11"/>
        <v>0</v>
      </c>
      <c r="S63" s="8">
        <f t="shared" si="11"/>
        <v>0</v>
      </c>
      <c r="T63" s="21">
        <f t="shared" si="3"/>
        <v>2</v>
      </c>
      <c r="U63" s="19">
        <f>VLOOKUP($B63,Gas!$B$3:$E$2506,2)</f>
        <v>2.2050000000000001</v>
      </c>
      <c r="V63" s="44">
        <f t="shared" si="4"/>
        <v>8.0952380952380949</v>
      </c>
    </row>
    <row r="64" spans="1:22" x14ac:dyDescent="0.2">
      <c r="A64" s="50">
        <f t="shared" si="8"/>
        <v>2</v>
      </c>
      <c r="B64" s="48">
        <v>35853</v>
      </c>
      <c r="C64" s="49">
        <v>17.18</v>
      </c>
      <c r="D64" s="4">
        <f t="shared" si="1"/>
        <v>-3.8257591669538862E-2</v>
      </c>
      <c r="E64" s="100">
        <f t="shared" si="5"/>
        <v>0.33935079582940048</v>
      </c>
      <c r="G64" s="8">
        <f t="shared" ref="G64:S79" si="12">IF(G$1="P",MAX(0,G$2-$C64),IF(G$1="C",MAX(0,$C64-G$2)))</f>
        <v>2.8200000000000003</v>
      </c>
      <c r="H64" s="8">
        <f t="shared" si="12"/>
        <v>7.82</v>
      </c>
      <c r="I64" s="8">
        <f t="shared" si="12"/>
        <v>12.82</v>
      </c>
      <c r="J64" s="8">
        <f t="shared" si="12"/>
        <v>17.82</v>
      </c>
      <c r="K64" s="8">
        <f t="shared" si="12"/>
        <v>22.82</v>
      </c>
      <c r="L64" s="8">
        <f t="shared" si="12"/>
        <v>32.82</v>
      </c>
      <c r="M64" s="8">
        <f t="shared" si="11"/>
        <v>0</v>
      </c>
      <c r="N64" s="8">
        <f t="shared" si="12"/>
        <v>0</v>
      </c>
      <c r="O64" s="8">
        <f t="shared" si="12"/>
        <v>0</v>
      </c>
      <c r="P64" s="8">
        <f t="shared" si="12"/>
        <v>0</v>
      </c>
      <c r="Q64" s="8">
        <f t="shared" si="12"/>
        <v>0</v>
      </c>
      <c r="R64" s="8">
        <f t="shared" si="12"/>
        <v>0</v>
      </c>
      <c r="S64" s="8">
        <f t="shared" si="12"/>
        <v>0</v>
      </c>
      <c r="T64" s="21">
        <f t="shared" si="3"/>
        <v>2</v>
      </c>
      <c r="U64" s="19">
        <f>VLOOKUP($B64,Gas!$B$3:$E$2506,2)</f>
        <v>2.2200000000000002</v>
      </c>
      <c r="V64" s="44">
        <f t="shared" si="4"/>
        <v>7.7387387387387383</v>
      </c>
    </row>
    <row r="65" spans="1:22" x14ac:dyDescent="0.2">
      <c r="A65" s="50">
        <f t="shared" si="8"/>
        <v>3</v>
      </c>
      <c r="B65" s="48">
        <v>35856</v>
      </c>
      <c r="C65" s="49">
        <v>21.61</v>
      </c>
      <c r="D65" s="4">
        <f t="shared" si="1"/>
        <v>0.22941025396268536</v>
      </c>
      <c r="E65" s="100">
        <f t="shared" si="5"/>
        <v>1.2509889778893792</v>
      </c>
      <c r="G65" s="8">
        <f t="shared" si="12"/>
        <v>0</v>
      </c>
      <c r="H65" s="8">
        <f t="shared" si="12"/>
        <v>3.3900000000000006</v>
      </c>
      <c r="I65" s="8">
        <f t="shared" si="12"/>
        <v>8.39</v>
      </c>
      <c r="J65" s="8">
        <f t="shared" si="12"/>
        <v>13.39</v>
      </c>
      <c r="K65" s="8">
        <f t="shared" si="12"/>
        <v>18.39</v>
      </c>
      <c r="L65" s="8">
        <f t="shared" si="12"/>
        <v>28.39</v>
      </c>
      <c r="M65" s="8">
        <f t="shared" si="11"/>
        <v>1.6099999999999994</v>
      </c>
      <c r="N65" s="8">
        <f t="shared" si="12"/>
        <v>0</v>
      </c>
      <c r="O65" s="8">
        <f t="shared" si="12"/>
        <v>0</v>
      </c>
      <c r="P65" s="8">
        <f t="shared" si="12"/>
        <v>0</v>
      </c>
      <c r="Q65" s="8">
        <f t="shared" si="12"/>
        <v>0</v>
      </c>
      <c r="R65" s="8">
        <f t="shared" si="12"/>
        <v>0</v>
      </c>
      <c r="S65" s="8">
        <f t="shared" si="12"/>
        <v>0</v>
      </c>
      <c r="T65" s="21">
        <f t="shared" si="3"/>
        <v>3</v>
      </c>
      <c r="U65" s="19">
        <f>VLOOKUP($B65,Gas!$B$3:$E$2506,2)</f>
        <v>2.23</v>
      </c>
      <c r="V65" s="44">
        <f t="shared" si="4"/>
        <v>9.6905829596412563</v>
      </c>
    </row>
    <row r="66" spans="1:22" x14ac:dyDescent="0.2">
      <c r="A66" s="50">
        <f t="shared" si="8"/>
        <v>3</v>
      </c>
      <c r="B66" s="48">
        <v>35857</v>
      </c>
      <c r="C66" s="49">
        <v>21.01</v>
      </c>
      <c r="D66" s="4">
        <f t="shared" si="1"/>
        <v>-2.8157655661885467E-2</v>
      </c>
      <c r="E66" s="100">
        <f t="shared" si="5"/>
        <v>1.262869033250636</v>
      </c>
      <c r="G66" s="8">
        <f t="shared" si="12"/>
        <v>0</v>
      </c>
      <c r="H66" s="8">
        <f t="shared" si="12"/>
        <v>3.9899999999999984</v>
      </c>
      <c r="I66" s="8">
        <f t="shared" si="12"/>
        <v>8.9899999999999984</v>
      </c>
      <c r="J66" s="8">
        <f t="shared" si="12"/>
        <v>13.989999999999998</v>
      </c>
      <c r="K66" s="8">
        <f t="shared" si="12"/>
        <v>18.989999999999998</v>
      </c>
      <c r="L66" s="8">
        <f t="shared" si="12"/>
        <v>28.99</v>
      </c>
      <c r="M66" s="8">
        <f t="shared" si="11"/>
        <v>1.0100000000000016</v>
      </c>
      <c r="N66" s="8">
        <f t="shared" si="12"/>
        <v>0</v>
      </c>
      <c r="O66" s="8">
        <f t="shared" si="12"/>
        <v>0</v>
      </c>
      <c r="P66" s="8">
        <f t="shared" si="12"/>
        <v>0</v>
      </c>
      <c r="Q66" s="8">
        <f t="shared" si="12"/>
        <v>0</v>
      </c>
      <c r="R66" s="8">
        <f t="shared" si="12"/>
        <v>0</v>
      </c>
      <c r="S66" s="8">
        <f t="shared" si="12"/>
        <v>0</v>
      </c>
      <c r="T66" s="21">
        <f t="shared" si="3"/>
        <v>3</v>
      </c>
      <c r="U66" s="19">
        <f>VLOOKUP($B66,Gas!$B$3:$E$2506,2)</f>
        <v>2.2749999999999999</v>
      </c>
      <c r="V66" s="44">
        <f t="shared" si="4"/>
        <v>9.2351648351648361</v>
      </c>
    </row>
    <row r="67" spans="1:22" x14ac:dyDescent="0.2">
      <c r="A67" s="50">
        <f t="shared" si="8"/>
        <v>3</v>
      </c>
      <c r="B67" s="48">
        <v>35858</v>
      </c>
      <c r="C67" s="49">
        <v>20.63</v>
      </c>
      <c r="D67" s="4">
        <f t="shared" si="1"/>
        <v>-1.8252187773748686E-2</v>
      </c>
      <c r="E67" s="100">
        <f t="shared" si="5"/>
        <v>1.2698489279255449</v>
      </c>
      <c r="G67" s="8">
        <f t="shared" si="12"/>
        <v>0</v>
      </c>
      <c r="H67" s="8">
        <f t="shared" si="12"/>
        <v>4.370000000000001</v>
      </c>
      <c r="I67" s="8">
        <f t="shared" si="12"/>
        <v>9.370000000000001</v>
      </c>
      <c r="J67" s="8">
        <f t="shared" si="12"/>
        <v>14.370000000000001</v>
      </c>
      <c r="K67" s="8">
        <f t="shared" si="12"/>
        <v>19.37</v>
      </c>
      <c r="L67" s="8">
        <f t="shared" si="12"/>
        <v>29.37</v>
      </c>
      <c r="M67" s="8">
        <f t="shared" si="11"/>
        <v>0.62999999999999901</v>
      </c>
      <c r="N67" s="8">
        <f t="shared" si="12"/>
        <v>0</v>
      </c>
      <c r="O67" s="8">
        <f t="shared" si="12"/>
        <v>0</v>
      </c>
      <c r="P67" s="8">
        <f t="shared" si="12"/>
        <v>0</v>
      </c>
      <c r="Q67" s="8">
        <f t="shared" si="12"/>
        <v>0</v>
      </c>
      <c r="R67" s="8">
        <f t="shared" si="12"/>
        <v>0</v>
      </c>
      <c r="S67" s="8">
        <f t="shared" si="12"/>
        <v>0</v>
      </c>
      <c r="T67" s="21">
        <f t="shared" si="3"/>
        <v>3</v>
      </c>
      <c r="U67" s="19">
        <f>VLOOKUP($B67,Gas!$B$3:$E$2506,2)</f>
        <v>2.2349999999999999</v>
      </c>
      <c r="V67" s="44">
        <f t="shared" si="4"/>
        <v>9.2304250559284124</v>
      </c>
    </row>
    <row r="68" spans="1:22" x14ac:dyDescent="0.2">
      <c r="A68" s="50">
        <f t="shared" si="8"/>
        <v>3</v>
      </c>
      <c r="B68" s="48">
        <v>35859</v>
      </c>
      <c r="C68" s="49">
        <v>21.26</v>
      </c>
      <c r="D68" s="4">
        <f t="shared" ref="D68:D131" si="13">LN(C68/C67)</f>
        <v>3.0081045830641598E-2</v>
      </c>
      <c r="E68" s="100">
        <f t="shared" si="5"/>
        <v>1.2710968786999903</v>
      </c>
      <c r="G68" s="8">
        <f t="shared" si="12"/>
        <v>0</v>
      </c>
      <c r="H68" s="8">
        <f t="shared" si="12"/>
        <v>3.7399999999999984</v>
      </c>
      <c r="I68" s="8">
        <f t="shared" si="12"/>
        <v>8.7399999999999984</v>
      </c>
      <c r="J68" s="8">
        <f t="shared" si="12"/>
        <v>13.739999999999998</v>
      </c>
      <c r="K68" s="8">
        <f t="shared" si="12"/>
        <v>18.739999999999998</v>
      </c>
      <c r="L68" s="8">
        <f t="shared" si="12"/>
        <v>28.74</v>
      </c>
      <c r="M68" s="8">
        <f t="shared" si="11"/>
        <v>1.2600000000000016</v>
      </c>
      <c r="N68" s="8">
        <f t="shared" si="12"/>
        <v>0</v>
      </c>
      <c r="O68" s="8">
        <f t="shared" si="12"/>
        <v>0</v>
      </c>
      <c r="P68" s="8">
        <f t="shared" si="12"/>
        <v>0</v>
      </c>
      <c r="Q68" s="8">
        <f t="shared" si="12"/>
        <v>0</v>
      </c>
      <c r="R68" s="8">
        <f t="shared" si="12"/>
        <v>0</v>
      </c>
      <c r="S68" s="8">
        <f t="shared" si="12"/>
        <v>0</v>
      </c>
      <c r="T68" s="21">
        <f t="shared" ref="T68:T129" si="14">A68</f>
        <v>3</v>
      </c>
      <c r="U68" s="19">
        <f>VLOOKUP($B68,Gas!$B$3:$E$2506,2)</f>
        <v>2.19</v>
      </c>
      <c r="V68" s="44">
        <f t="shared" ref="V68:V129" si="15">C68/U68</f>
        <v>9.7077625570776274</v>
      </c>
    </row>
    <row r="69" spans="1:22" x14ac:dyDescent="0.2">
      <c r="A69" s="50">
        <f t="shared" si="8"/>
        <v>3</v>
      </c>
      <c r="B69" s="48">
        <v>35860</v>
      </c>
      <c r="C69" s="49">
        <v>20.58</v>
      </c>
      <c r="D69" s="4">
        <f t="shared" si="13"/>
        <v>-3.2507642507898518E-2</v>
      </c>
      <c r="E69" s="100">
        <f t="shared" si="5"/>
        <v>1.2514395212520313</v>
      </c>
      <c r="G69" s="8">
        <f t="shared" si="12"/>
        <v>0</v>
      </c>
      <c r="H69" s="8">
        <f t="shared" si="12"/>
        <v>4.4200000000000017</v>
      </c>
      <c r="I69" s="8">
        <f t="shared" si="12"/>
        <v>9.4200000000000017</v>
      </c>
      <c r="J69" s="8">
        <f t="shared" si="12"/>
        <v>14.420000000000002</v>
      </c>
      <c r="K69" s="8">
        <f t="shared" si="12"/>
        <v>19.420000000000002</v>
      </c>
      <c r="L69" s="8">
        <f t="shared" si="12"/>
        <v>29.42</v>
      </c>
      <c r="M69" s="8">
        <f t="shared" si="11"/>
        <v>0.57999999999999829</v>
      </c>
      <c r="N69" s="8">
        <f t="shared" si="12"/>
        <v>0</v>
      </c>
      <c r="O69" s="8">
        <f t="shared" si="12"/>
        <v>0</v>
      </c>
      <c r="P69" s="8">
        <f t="shared" si="12"/>
        <v>0</v>
      </c>
      <c r="Q69" s="8">
        <f t="shared" si="12"/>
        <v>0</v>
      </c>
      <c r="R69" s="8">
        <f t="shared" si="12"/>
        <v>0</v>
      </c>
      <c r="S69" s="8">
        <f t="shared" si="12"/>
        <v>0</v>
      </c>
      <c r="T69" s="21">
        <f t="shared" si="14"/>
        <v>3</v>
      </c>
      <c r="U69" s="19">
        <f>VLOOKUP($B69,Gas!$B$3:$E$2506,2)</f>
        <v>2.1150000000000002</v>
      </c>
      <c r="V69" s="44">
        <f t="shared" si="15"/>
        <v>9.7304964539007077</v>
      </c>
    </row>
    <row r="70" spans="1:22" x14ac:dyDescent="0.2">
      <c r="A70" s="50">
        <f t="shared" si="8"/>
        <v>3</v>
      </c>
      <c r="B70" s="48">
        <v>35863</v>
      </c>
      <c r="C70" s="49">
        <v>20.420000000000002</v>
      </c>
      <c r="D70" s="4">
        <f t="shared" si="13"/>
        <v>-7.8049176693838675E-3</v>
      </c>
      <c r="E70" s="100">
        <f t="shared" si="5"/>
        <v>1.2555759548006564</v>
      </c>
      <c r="G70" s="8">
        <f t="shared" si="12"/>
        <v>0</v>
      </c>
      <c r="H70" s="8">
        <f t="shared" si="12"/>
        <v>4.5799999999999983</v>
      </c>
      <c r="I70" s="8">
        <f t="shared" si="12"/>
        <v>9.5799999999999983</v>
      </c>
      <c r="J70" s="8">
        <f t="shared" si="12"/>
        <v>14.579999999999998</v>
      </c>
      <c r="K70" s="8">
        <f t="shared" si="12"/>
        <v>19.579999999999998</v>
      </c>
      <c r="L70" s="8">
        <f t="shared" si="12"/>
        <v>29.58</v>
      </c>
      <c r="M70" s="8">
        <f t="shared" si="12"/>
        <v>0.42000000000000171</v>
      </c>
      <c r="N70" s="8">
        <f t="shared" si="12"/>
        <v>0</v>
      </c>
      <c r="O70" s="8">
        <f t="shared" si="12"/>
        <v>0</v>
      </c>
      <c r="P70" s="8">
        <f t="shared" si="12"/>
        <v>0</v>
      </c>
      <c r="Q70" s="8">
        <f t="shared" si="12"/>
        <v>0</v>
      </c>
      <c r="R70" s="8">
        <f t="shared" si="12"/>
        <v>0</v>
      </c>
      <c r="S70" s="8">
        <f t="shared" si="12"/>
        <v>0</v>
      </c>
      <c r="T70" s="21">
        <f t="shared" si="14"/>
        <v>3</v>
      </c>
      <c r="U70" s="19">
        <f>VLOOKUP($B70,Gas!$B$3:$E$2506,2)</f>
        <v>2.09</v>
      </c>
      <c r="V70" s="44">
        <f t="shared" si="15"/>
        <v>9.7703349282296674</v>
      </c>
    </row>
    <row r="71" spans="1:22" x14ac:dyDescent="0.2">
      <c r="A71" s="50">
        <f t="shared" si="8"/>
        <v>3</v>
      </c>
      <c r="B71" s="48">
        <v>35864</v>
      </c>
      <c r="C71" s="49">
        <v>25.95</v>
      </c>
      <c r="D71" s="4">
        <f t="shared" si="13"/>
        <v>0.23965679687537811</v>
      </c>
      <c r="E71" s="100">
        <f t="shared" si="5"/>
        <v>1.6956604386627288</v>
      </c>
      <c r="G71" s="8">
        <f t="shared" si="12"/>
        <v>0</v>
      </c>
      <c r="H71" s="8">
        <f t="shared" si="12"/>
        <v>0</v>
      </c>
      <c r="I71" s="8">
        <f t="shared" si="12"/>
        <v>4.0500000000000007</v>
      </c>
      <c r="J71" s="8">
        <f t="shared" si="12"/>
        <v>9.0500000000000007</v>
      </c>
      <c r="K71" s="8">
        <f t="shared" si="12"/>
        <v>14.05</v>
      </c>
      <c r="L71" s="8">
        <f t="shared" si="12"/>
        <v>24.05</v>
      </c>
      <c r="M71" s="8">
        <f t="shared" si="12"/>
        <v>5.9499999999999993</v>
      </c>
      <c r="N71" s="8">
        <f t="shared" si="12"/>
        <v>0.94999999999999929</v>
      </c>
      <c r="O71" s="8">
        <f t="shared" si="12"/>
        <v>0</v>
      </c>
      <c r="P71" s="8">
        <f t="shared" si="12"/>
        <v>0</v>
      </c>
      <c r="Q71" s="8">
        <f t="shared" si="12"/>
        <v>0</v>
      </c>
      <c r="R71" s="8">
        <f t="shared" si="12"/>
        <v>0</v>
      </c>
      <c r="S71" s="8">
        <f t="shared" si="12"/>
        <v>0</v>
      </c>
      <c r="T71" s="21">
        <f t="shared" si="14"/>
        <v>3</v>
      </c>
      <c r="U71" s="19">
        <f>VLOOKUP($B71,Gas!$B$3:$E$2506,2)</f>
        <v>2.165</v>
      </c>
      <c r="V71" s="44">
        <f t="shared" si="15"/>
        <v>11.986143187066974</v>
      </c>
    </row>
    <row r="72" spans="1:22" x14ac:dyDescent="0.2">
      <c r="A72" s="50">
        <f t="shared" si="8"/>
        <v>3</v>
      </c>
      <c r="B72" s="48">
        <v>35865</v>
      </c>
      <c r="C72" s="49">
        <v>35.21</v>
      </c>
      <c r="D72" s="4">
        <f t="shared" si="13"/>
        <v>0.30515852355506351</v>
      </c>
      <c r="E72" s="100">
        <f t="shared" si="5"/>
        <v>2.1434265862652859</v>
      </c>
      <c r="G72" s="8">
        <f t="shared" si="12"/>
        <v>0</v>
      </c>
      <c r="H72" s="8">
        <f t="shared" si="12"/>
        <v>0</v>
      </c>
      <c r="I72" s="8">
        <f t="shared" si="12"/>
        <v>0</v>
      </c>
      <c r="J72" s="8">
        <f t="shared" si="12"/>
        <v>0</v>
      </c>
      <c r="K72" s="8">
        <f t="shared" si="12"/>
        <v>4.7899999999999991</v>
      </c>
      <c r="L72" s="8">
        <f t="shared" si="12"/>
        <v>14.79</v>
      </c>
      <c r="M72" s="8">
        <f t="shared" si="12"/>
        <v>15.21</v>
      </c>
      <c r="N72" s="8">
        <f t="shared" si="12"/>
        <v>10.210000000000001</v>
      </c>
      <c r="O72" s="8">
        <f t="shared" si="12"/>
        <v>5.2100000000000009</v>
      </c>
      <c r="P72" s="8">
        <f t="shared" si="12"/>
        <v>0.21000000000000085</v>
      </c>
      <c r="Q72" s="8">
        <f t="shared" si="12"/>
        <v>0</v>
      </c>
      <c r="R72" s="8">
        <f t="shared" si="12"/>
        <v>0</v>
      </c>
      <c r="S72" s="8">
        <f t="shared" si="12"/>
        <v>0</v>
      </c>
      <c r="T72" s="21">
        <f t="shared" si="14"/>
        <v>3</v>
      </c>
      <c r="U72" s="19">
        <f>VLOOKUP($B72,Gas!$B$3:$E$2506,2)</f>
        <v>2.23</v>
      </c>
      <c r="V72" s="44">
        <f t="shared" si="15"/>
        <v>15.789237668161435</v>
      </c>
    </row>
    <row r="73" spans="1:22" x14ac:dyDescent="0.2">
      <c r="A73" s="50">
        <f t="shared" si="8"/>
        <v>3</v>
      </c>
      <c r="B73" s="48">
        <v>35866</v>
      </c>
      <c r="C73" s="49">
        <v>37.33</v>
      </c>
      <c r="D73" s="4">
        <f t="shared" si="13"/>
        <v>5.846715975953122E-2</v>
      </c>
      <c r="E73" s="100">
        <f t="shared" si="5"/>
        <v>2.0868822002430791</v>
      </c>
      <c r="G73" s="8">
        <f t="shared" si="12"/>
        <v>0</v>
      </c>
      <c r="H73" s="8">
        <f t="shared" si="12"/>
        <v>0</v>
      </c>
      <c r="I73" s="8">
        <f t="shared" si="12"/>
        <v>0</v>
      </c>
      <c r="J73" s="8">
        <f t="shared" si="12"/>
        <v>0</v>
      </c>
      <c r="K73" s="8">
        <f t="shared" si="12"/>
        <v>2.6700000000000017</v>
      </c>
      <c r="L73" s="8">
        <f t="shared" si="12"/>
        <v>12.670000000000002</v>
      </c>
      <c r="M73" s="8">
        <f t="shared" si="12"/>
        <v>17.329999999999998</v>
      </c>
      <c r="N73" s="8">
        <f t="shared" si="12"/>
        <v>12.329999999999998</v>
      </c>
      <c r="O73" s="8">
        <f t="shared" si="12"/>
        <v>7.3299999999999983</v>
      </c>
      <c r="P73" s="8">
        <f t="shared" si="12"/>
        <v>2.3299999999999983</v>
      </c>
      <c r="Q73" s="8">
        <f t="shared" si="12"/>
        <v>0</v>
      </c>
      <c r="R73" s="8">
        <f t="shared" si="12"/>
        <v>0</v>
      </c>
      <c r="S73" s="8">
        <f t="shared" si="12"/>
        <v>0</v>
      </c>
      <c r="T73" s="21">
        <f t="shared" si="14"/>
        <v>3</v>
      </c>
      <c r="U73" s="19">
        <f>VLOOKUP($B73,Gas!$B$3:$E$2506,2)</f>
        <v>2.25</v>
      </c>
      <c r="V73" s="44">
        <f t="shared" si="15"/>
        <v>16.591111111111111</v>
      </c>
    </row>
    <row r="74" spans="1:22" x14ac:dyDescent="0.2">
      <c r="A74" s="50">
        <f t="shared" si="8"/>
        <v>3</v>
      </c>
      <c r="B74" s="48">
        <v>35867</v>
      </c>
      <c r="C74" s="49">
        <v>29.79</v>
      </c>
      <c r="D74" s="4">
        <f t="shared" si="13"/>
        <v>-0.22562452620130155</v>
      </c>
      <c r="E74" s="100">
        <f t="shared" si="5"/>
        <v>2.5296165831324497</v>
      </c>
      <c r="G74" s="8">
        <f t="shared" ref="G74:S89" si="16">IF(G$1="P",MAX(0,G$2-$C74),IF(G$1="C",MAX(0,$C74-G$2)))</f>
        <v>0</v>
      </c>
      <c r="H74" s="8">
        <f t="shared" si="16"/>
        <v>0</v>
      </c>
      <c r="I74" s="8">
        <f t="shared" si="16"/>
        <v>0.21000000000000085</v>
      </c>
      <c r="J74" s="8">
        <f t="shared" si="16"/>
        <v>5.2100000000000009</v>
      </c>
      <c r="K74" s="8">
        <f t="shared" si="16"/>
        <v>10.210000000000001</v>
      </c>
      <c r="L74" s="8">
        <f t="shared" si="16"/>
        <v>20.21</v>
      </c>
      <c r="M74" s="8">
        <f t="shared" si="12"/>
        <v>9.7899999999999991</v>
      </c>
      <c r="N74" s="8">
        <f t="shared" si="16"/>
        <v>4.7899999999999991</v>
      </c>
      <c r="O74" s="8">
        <f t="shared" si="16"/>
        <v>0</v>
      </c>
      <c r="P74" s="8">
        <f t="shared" si="16"/>
        <v>0</v>
      </c>
      <c r="Q74" s="8">
        <f t="shared" si="16"/>
        <v>0</v>
      </c>
      <c r="R74" s="8">
        <f t="shared" si="16"/>
        <v>0</v>
      </c>
      <c r="S74" s="8">
        <f t="shared" si="16"/>
        <v>0</v>
      </c>
      <c r="T74" s="21">
        <f t="shared" si="14"/>
        <v>3</v>
      </c>
      <c r="U74" s="19">
        <f>VLOOKUP($B74,Gas!$B$3:$E$2506,2)</f>
        <v>2.2450000000000001</v>
      </c>
      <c r="V74" s="44">
        <f t="shared" si="15"/>
        <v>13.269487750556792</v>
      </c>
    </row>
    <row r="75" spans="1:22" x14ac:dyDescent="0.2">
      <c r="A75" s="50">
        <f t="shared" si="8"/>
        <v>3</v>
      </c>
      <c r="B75" s="48">
        <v>35870</v>
      </c>
      <c r="C75" s="49">
        <v>23.83</v>
      </c>
      <c r="D75" s="4">
        <f t="shared" si="13"/>
        <v>-0.22322747561454018</v>
      </c>
      <c r="E75" s="100">
        <f t="shared" si="5"/>
        <v>2.6713745101737731</v>
      </c>
      <c r="G75" s="8">
        <f t="shared" si="16"/>
        <v>0</v>
      </c>
      <c r="H75" s="8">
        <f t="shared" si="16"/>
        <v>1.1700000000000017</v>
      </c>
      <c r="I75" s="8">
        <f t="shared" si="16"/>
        <v>6.1700000000000017</v>
      </c>
      <c r="J75" s="8">
        <f t="shared" si="16"/>
        <v>11.170000000000002</v>
      </c>
      <c r="K75" s="8">
        <f t="shared" si="16"/>
        <v>16.170000000000002</v>
      </c>
      <c r="L75" s="8">
        <f t="shared" si="16"/>
        <v>26.17</v>
      </c>
      <c r="M75" s="8">
        <f t="shared" si="12"/>
        <v>3.8299999999999983</v>
      </c>
      <c r="N75" s="8">
        <f t="shared" si="16"/>
        <v>0</v>
      </c>
      <c r="O75" s="8">
        <f t="shared" si="16"/>
        <v>0</v>
      </c>
      <c r="P75" s="8">
        <f t="shared" si="16"/>
        <v>0</v>
      </c>
      <c r="Q75" s="8">
        <f t="shared" si="16"/>
        <v>0</v>
      </c>
      <c r="R75" s="8">
        <f t="shared" si="16"/>
        <v>0</v>
      </c>
      <c r="S75" s="8">
        <f t="shared" si="16"/>
        <v>0</v>
      </c>
      <c r="T75" s="21">
        <f t="shared" si="14"/>
        <v>3</v>
      </c>
      <c r="U75" s="19">
        <f>VLOOKUP($B75,Gas!$B$3:$E$2506,2)</f>
        <v>2.2050000000000001</v>
      </c>
      <c r="V75" s="44">
        <f t="shared" si="15"/>
        <v>10.807256235827664</v>
      </c>
    </row>
    <row r="76" spans="1:22" x14ac:dyDescent="0.2">
      <c r="A76" s="50">
        <f t="shared" si="8"/>
        <v>3</v>
      </c>
      <c r="B76" s="48">
        <v>35871</v>
      </c>
      <c r="C76" s="49">
        <v>21.37</v>
      </c>
      <c r="D76" s="4">
        <f t="shared" si="13"/>
        <v>-0.10895722177959442</v>
      </c>
      <c r="E76" s="100">
        <f t="shared" si="5"/>
        <v>2.7330839986373263</v>
      </c>
      <c r="G76" s="8">
        <f t="shared" si="16"/>
        <v>0</v>
      </c>
      <c r="H76" s="8">
        <f t="shared" si="16"/>
        <v>3.629999999999999</v>
      </c>
      <c r="I76" s="8">
        <f t="shared" si="16"/>
        <v>8.629999999999999</v>
      </c>
      <c r="J76" s="8">
        <f t="shared" si="16"/>
        <v>13.629999999999999</v>
      </c>
      <c r="K76" s="8">
        <f t="shared" si="16"/>
        <v>18.63</v>
      </c>
      <c r="L76" s="8">
        <f t="shared" si="16"/>
        <v>28.63</v>
      </c>
      <c r="M76" s="8">
        <f t="shared" si="12"/>
        <v>1.370000000000001</v>
      </c>
      <c r="N76" s="8">
        <f t="shared" si="16"/>
        <v>0</v>
      </c>
      <c r="O76" s="8">
        <f t="shared" si="16"/>
        <v>0</v>
      </c>
      <c r="P76" s="8">
        <f t="shared" si="16"/>
        <v>0</v>
      </c>
      <c r="Q76" s="8">
        <f t="shared" si="16"/>
        <v>0</v>
      </c>
      <c r="R76" s="8">
        <f t="shared" si="16"/>
        <v>0</v>
      </c>
      <c r="S76" s="8">
        <f t="shared" si="16"/>
        <v>0</v>
      </c>
      <c r="T76" s="21">
        <f t="shared" si="14"/>
        <v>3</v>
      </c>
      <c r="U76" s="19">
        <f>VLOOKUP($B76,Gas!$B$3:$E$2506,2)</f>
        <v>2.2000000000000002</v>
      </c>
      <c r="V76" s="44">
        <f t="shared" si="15"/>
        <v>9.713636363636363</v>
      </c>
    </row>
    <row r="77" spans="1:22" x14ac:dyDescent="0.2">
      <c r="A77" s="50">
        <f t="shared" si="8"/>
        <v>3</v>
      </c>
      <c r="B77" s="48">
        <v>35872</v>
      </c>
      <c r="C77" s="49">
        <v>20.83</v>
      </c>
      <c r="D77" s="4">
        <f t="shared" si="13"/>
        <v>-2.5593814058175748E-2</v>
      </c>
      <c r="E77" s="100">
        <f t="shared" ref="E77:E140" si="17">STDEV(D68:D77)*SQRT(trade_day)</f>
        <v>2.7348186532081575</v>
      </c>
      <c r="G77" s="8">
        <f t="shared" si="16"/>
        <v>0</v>
      </c>
      <c r="H77" s="8">
        <f t="shared" si="16"/>
        <v>4.1700000000000017</v>
      </c>
      <c r="I77" s="8">
        <f t="shared" si="16"/>
        <v>9.1700000000000017</v>
      </c>
      <c r="J77" s="8">
        <f t="shared" si="16"/>
        <v>14.170000000000002</v>
      </c>
      <c r="K77" s="8">
        <f t="shared" si="16"/>
        <v>19.170000000000002</v>
      </c>
      <c r="L77" s="8">
        <f t="shared" si="16"/>
        <v>29.17</v>
      </c>
      <c r="M77" s="8">
        <f t="shared" si="12"/>
        <v>0.82999999999999829</v>
      </c>
      <c r="N77" s="8">
        <f t="shared" si="16"/>
        <v>0</v>
      </c>
      <c r="O77" s="8">
        <f t="shared" si="16"/>
        <v>0</v>
      </c>
      <c r="P77" s="8">
        <f t="shared" si="16"/>
        <v>0</v>
      </c>
      <c r="Q77" s="8">
        <f t="shared" si="16"/>
        <v>0</v>
      </c>
      <c r="R77" s="8">
        <f t="shared" si="16"/>
        <v>0</v>
      </c>
      <c r="S77" s="8">
        <f t="shared" si="16"/>
        <v>0</v>
      </c>
      <c r="T77" s="21">
        <f t="shared" si="14"/>
        <v>3</v>
      </c>
      <c r="U77" s="19">
        <f>VLOOKUP($B77,Gas!$B$3:$E$2506,2)</f>
        <v>2.2050000000000001</v>
      </c>
      <c r="V77" s="44">
        <f t="shared" si="15"/>
        <v>9.4467120181405893</v>
      </c>
    </row>
    <row r="78" spans="1:22" x14ac:dyDescent="0.2">
      <c r="A78" s="50">
        <f t="shared" si="8"/>
        <v>3</v>
      </c>
      <c r="B78" s="48">
        <v>35873</v>
      </c>
      <c r="C78" s="49">
        <v>19.7</v>
      </c>
      <c r="D78" s="4">
        <f t="shared" si="13"/>
        <v>-5.5775619528937725E-2</v>
      </c>
      <c r="E78" s="100">
        <f t="shared" si="17"/>
        <v>2.7431073817386915</v>
      </c>
      <c r="G78" s="8">
        <f t="shared" si="16"/>
        <v>0.30000000000000071</v>
      </c>
      <c r="H78" s="8">
        <f t="shared" si="16"/>
        <v>5.3000000000000007</v>
      </c>
      <c r="I78" s="8">
        <f t="shared" si="16"/>
        <v>10.3</v>
      </c>
      <c r="J78" s="8">
        <f t="shared" si="16"/>
        <v>15.3</v>
      </c>
      <c r="K78" s="8">
        <f t="shared" si="16"/>
        <v>20.3</v>
      </c>
      <c r="L78" s="8">
        <f t="shared" si="16"/>
        <v>30.3</v>
      </c>
      <c r="M78" s="8">
        <f t="shared" si="12"/>
        <v>0</v>
      </c>
      <c r="N78" s="8">
        <f t="shared" si="16"/>
        <v>0</v>
      </c>
      <c r="O78" s="8">
        <f t="shared" si="16"/>
        <v>0</v>
      </c>
      <c r="P78" s="8">
        <f t="shared" si="16"/>
        <v>0</v>
      </c>
      <c r="Q78" s="8">
        <f t="shared" si="16"/>
        <v>0</v>
      </c>
      <c r="R78" s="8">
        <f t="shared" si="16"/>
        <v>0</v>
      </c>
      <c r="S78" s="8">
        <f t="shared" si="16"/>
        <v>0</v>
      </c>
      <c r="T78" s="21">
        <f t="shared" si="14"/>
        <v>3</v>
      </c>
      <c r="U78" s="19">
        <f>VLOOKUP($B78,Gas!$B$3:$E$2506,2)</f>
        <v>2.2050000000000001</v>
      </c>
      <c r="V78" s="44">
        <f t="shared" si="15"/>
        <v>8.9342403628117903</v>
      </c>
    </row>
    <row r="79" spans="1:22" x14ac:dyDescent="0.2">
      <c r="A79" s="50">
        <f t="shared" si="8"/>
        <v>3</v>
      </c>
      <c r="B79" s="48">
        <v>35874</v>
      </c>
      <c r="C79" s="49">
        <v>19.89</v>
      </c>
      <c r="D79" s="4">
        <f t="shared" si="13"/>
        <v>9.5984571219381136E-3</v>
      </c>
      <c r="E79" s="100">
        <f t="shared" si="17"/>
        <v>2.7405739139926864</v>
      </c>
      <c r="G79" s="8">
        <f t="shared" si="16"/>
        <v>0.10999999999999943</v>
      </c>
      <c r="H79" s="8">
        <f t="shared" si="16"/>
        <v>5.1099999999999994</v>
      </c>
      <c r="I79" s="8">
        <f t="shared" si="16"/>
        <v>10.11</v>
      </c>
      <c r="J79" s="8">
        <f t="shared" si="16"/>
        <v>15.11</v>
      </c>
      <c r="K79" s="8">
        <f t="shared" si="16"/>
        <v>20.11</v>
      </c>
      <c r="L79" s="8">
        <f t="shared" si="16"/>
        <v>30.11</v>
      </c>
      <c r="M79" s="8">
        <f t="shared" si="12"/>
        <v>0</v>
      </c>
      <c r="N79" s="8">
        <f t="shared" si="16"/>
        <v>0</v>
      </c>
      <c r="O79" s="8">
        <f t="shared" si="16"/>
        <v>0</v>
      </c>
      <c r="P79" s="8">
        <f t="shared" si="16"/>
        <v>0</v>
      </c>
      <c r="Q79" s="8">
        <f t="shared" si="16"/>
        <v>0</v>
      </c>
      <c r="R79" s="8">
        <f t="shared" si="16"/>
        <v>0</v>
      </c>
      <c r="S79" s="8">
        <f t="shared" si="16"/>
        <v>0</v>
      </c>
      <c r="T79" s="21">
        <f t="shared" si="14"/>
        <v>3</v>
      </c>
      <c r="U79" s="19">
        <f>VLOOKUP($B79,Gas!$B$3:$E$2506,2)</f>
        <v>2.2349999999999999</v>
      </c>
      <c r="V79" s="44">
        <f t="shared" si="15"/>
        <v>8.8993288590604038</v>
      </c>
    </row>
    <row r="80" spans="1:22" x14ac:dyDescent="0.2">
      <c r="A80" s="50">
        <f t="shared" si="8"/>
        <v>3</v>
      </c>
      <c r="B80" s="48">
        <v>35877</v>
      </c>
      <c r="C80" s="49">
        <v>24.03</v>
      </c>
      <c r="D80" s="4">
        <f t="shared" si="13"/>
        <v>0.18908595688249666</v>
      </c>
      <c r="E80" s="100">
        <f t="shared" si="17"/>
        <v>2.903760559545435</v>
      </c>
      <c r="G80" s="8">
        <f t="shared" si="16"/>
        <v>0</v>
      </c>
      <c r="H80" s="8">
        <f t="shared" si="16"/>
        <v>0.96999999999999886</v>
      </c>
      <c r="I80" s="8">
        <f t="shared" si="16"/>
        <v>5.9699999999999989</v>
      </c>
      <c r="J80" s="8">
        <f t="shared" si="16"/>
        <v>10.969999999999999</v>
      </c>
      <c r="K80" s="8">
        <f t="shared" si="16"/>
        <v>15.969999999999999</v>
      </c>
      <c r="L80" s="8">
        <f t="shared" si="16"/>
        <v>25.97</v>
      </c>
      <c r="M80" s="8">
        <f t="shared" si="16"/>
        <v>4.0300000000000011</v>
      </c>
      <c r="N80" s="8">
        <f t="shared" si="16"/>
        <v>0</v>
      </c>
      <c r="O80" s="8">
        <f t="shared" si="16"/>
        <v>0</v>
      </c>
      <c r="P80" s="8">
        <f t="shared" si="16"/>
        <v>0</v>
      </c>
      <c r="Q80" s="8">
        <f t="shared" si="16"/>
        <v>0</v>
      </c>
      <c r="R80" s="8">
        <f t="shared" si="16"/>
        <v>0</v>
      </c>
      <c r="S80" s="8">
        <f t="shared" si="16"/>
        <v>0</v>
      </c>
      <c r="T80" s="21">
        <f t="shared" si="14"/>
        <v>3</v>
      </c>
      <c r="U80" s="19">
        <f>VLOOKUP($B80,Gas!$B$3:$E$2506,2)</f>
        <v>2.2850000000000001</v>
      </c>
      <c r="V80" s="44">
        <f t="shared" si="15"/>
        <v>10.516411378555798</v>
      </c>
    </row>
    <row r="81" spans="1:22" x14ac:dyDescent="0.2">
      <c r="A81" s="50">
        <f t="shared" si="8"/>
        <v>3</v>
      </c>
      <c r="B81" s="48">
        <v>35878</v>
      </c>
      <c r="C81" s="49">
        <v>23.02</v>
      </c>
      <c r="D81" s="4">
        <f t="shared" si="13"/>
        <v>-4.2939646454641031E-2</v>
      </c>
      <c r="E81" s="100">
        <f t="shared" si="17"/>
        <v>2.6308466490428875</v>
      </c>
      <c r="G81" s="8">
        <f t="shared" si="16"/>
        <v>0</v>
      </c>
      <c r="H81" s="8">
        <f t="shared" si="16"/>
        <v>1.9800000000000004</v>
      </c>
      <c r="I81" s="8">
        <f t="shared" si="16"/>
        <v>6.98</v>
      </c>
      <c r="J81" s="8">
        <f t="shared" si="16"/>
        <v>11.98</v>
      </c>
      <c r="K81" s="8">
        <f t="shared" si="16"/>
        <v>16.98</v>
      </c>
      <c r="L81" s="8">
        <f t="shared" si="16"/>
        <v>26.98</v>
      </c>
      <c r="M81" s="8">
        <f t="shared" si="16"/>
        <v>3.0199999999999996</v>
      </c>
      <c r="N81" s="8">
        <f t="shared" si="16"/>
        <v>0</v>
      </c>
      <c r="O81" s="8">
        <f t="shared" si="16"/>
        <v>0</v>
      </c>
      <c r="P81" s="8">
        <f t="shared" si="16"/>
        <v>0</v>
      </c>
      <c r="Q81" s="8">
        <f t="shared" si="16"/>
        <v>0</v>
      </c>
      <c r="R81" s="8">
        <f t="shared" si="16"/>
        <v>0</v>
      </c>
      <c r="S81" s="8">
        <f t="shared" si="16"/>
        <v>0</v>
      </c>
      <c r="T81" s="21">
        <f t="shared" si="14"/>
        <v>3</v>
      </c>
      <c r="U81" s="19">
        <f>VLOOKUP($B81,Gas!$B$3:$E$2506,2)</f>
        <v>2.3250000000000002</v>
      </c>
      <c r="V81" s="44">
        <f t="shared" si="15"/>
        <v>9.9010752688172037</v>
      </c>
    </row>
    <row r="82" spans="1:22" x14ac:dyDescent="0.2">
      <c r="A82" s="50">
        <f t="shared" si="8"/>
        <v>3</v>
      </c>
      <c r="B82" s="48">
        <v>35879</v>
      </c>
      <c r="C82" s="49">
        <v>20.100000000000001</v>
      </c>
      <c r="D82" s="4">
        <f t="shared" si="13"/>
        <v>-0.1356435882287064</v>
      </c>
      <c r="E82" s="100">
        <f t="shared" si="17"/>
        <v>2.0031448438172728</v>
      </c>
      <c r="G82" s="8">
        <f t="shared" si="16"/>
        <v>0</v>
      </c>
      <c r="H82" s="8">
        <f t="shared" si="16"/>
        <v>4.8999999999999986</v>
      </c>
      <c r="I82" s="8">
        <f t="shared" si="16"/>
        <v>9.8999999999999986</v>
      </c>
      <c r="J82" s="8">
        <f t="shared" si="16"/>
        <v>14.899999999999999</v>
      </c>
      <c r="K82" s="8">
        <f t="shared" si="16"/>
        <v>19.899999999999999</v>
      </c>
      <c r="L82" s="8">
        <f t="shared" si="16"/>
        <v>29.9</v>
      </c>
      <c r="M82" s="8">
        <f t="shared" si="16"/>
        <v>0.10000000000000142</v>
      </c>
      <c r="N82" s="8">
        <f t="shared" si="16"/>
        <v>0</v>
      </c>
      <c r="O82" s="8">
        <f t="shared" si="16"/>
        <v>0</v>
      </c>
      <c r="P82" s="8">
        <f t="shared" si="16"/>
        <v>0</v>
      </c>
      <c r="Q82" s="8">
        <f t="shared" si="16"/>
        <v>0</v>
      </c>
      <c r="R82" s="8">
        <f t="shared" si="16"/>
        <v>0</v>
      </c>
      <c r="S82" s="8">
        <f t="shared" si="16"/>
        <v>0</v>
      </c>
      <c r="T82" s="21">
        <f t="shared" si="14"/>
        <v>3</v>
      </c>
      <c r="U82" s="19">
        <f>VLOOKUP($B82,Gas!$B$3:$E$2506,2)</f>
        <v>2.2799999999999998</v>
      </c>
      <c r="V82" s="44">
        <f t="shared" si="15"/>
        <v>8.8157894736842124</v>
      </c>
    </row>
    <row r="83" spans="1:22" x14ac:dyDescent="0.2">
      <c r="A83" s="50">
        <f t="shared" si="8"/>
        <v>3</v>
      </c>
      <c r="B83" s="48">
        <v>35880</v>
      </c>
      <c r="C83" s="49">
        <v>20.69</v>
      </c>
      <c r="D83" s="4">
        <f t="shared" si="13"/>
        <v>2.8930676692421584E-2</v>
      </c>
      <c r="E83" s="100">
        <f t="shared" si="17"/>
        <v>1.9612415074384975</v>
      </c>
      <c r="G83" s="8">
        <f t="shared" si="16"/>
        <v>0</v>
      </c>
      <c r="H83" s="8">
        <f t="shared" si="16"/>
        <v>4.3099999999999987</v>
      </c>
      <c r="I83" s="8">
        <f t="shared" si="16"/>
        <v>9.3099999999999987</v>
      </c>
      <c r="J83" s="8">
        <f t="shared" si="16"/>
        <v>14.309999999999999</v>
      </c>
      <c r="K83" s="8">
        <f t="shared" si="16"/>
        <v>19.309999999999999</v>
      </c>
      <c r="L83" s="8">
        <f t="shared" si="16"/>
        <v>29.31</v>
      </c>
      <c r="M83" s="8">
        <f t="shared" si="16"/>
        <v>0.69000000000000128</v>
      </c>
      <c r="N83" s="8">
        <f t="shared" si="16"/>
        <v>0</v>
      </c>
      <c r="O83" s="8">
        <f t="shared" si="16"/>
        <v>0</v>
      </c>
      <c r="P83" s="8">
        <f t="shared" si="16"/>
        <v>0</v>
      </c>
      <c r="Q83" s="8">
        <f t="shared" si="16"/>
        <v>0</v>
      </c>
      <c r="R83" s="8">
        <f t="shared" si="16"/>
        <v>0</v>
      </c>
      <c r="S83" s="8">
        <f t="shared" si="16"/>
        <v>0</v>
      </c>
      <c r="T83" s="21">
        <f t="shared" si="14"/>
        <v>3</v>
      </c>
      <c r="U83" s="19">
        <f>VLOOKUP($B83,Gas!$B$3:$E$2506,2)</f>
        <v>2.3250000000000002</v>
      </c>
      <c r="V83" s="44">
        <f t="shared" si="15"/>
        <v>8.8989247311827953</v>
      </c>
    </row>
    <row r="84" spans="1:22" x14ac:dyDescent="0.2">
      <c r="A84" s="50">
        <f t="shared" si="8"/>
        <v>3</v>
      </c>
      <c r="B84" s="48">
        <v>35881</v>
      </c>
      <c r="C84" s="49">
        <v>19.25</v>
      </c>
      <c r="D84" s="4">
        <f t="shared" si="13"/>
        <v>-7.2139431023658454E-2</v>
      </c>
      <c r="E84" s="100">
        <f t="shared" si="17"/>
        <v>1.7362996081059177</v>
      </c>
      <c r="G84" s="8">
        <f t="shared" ref="G84:S99" si="18">IF(G$1="P",MAX(0,G$2-$C84),IF(G$1="C",MAX(0,$C84-G$2)))</f>
        <v>0.75</v>
      </c>
      <c r="H84" s="8">
        <f t="shared" si="18"/>
        <v>5.75</v>
      </c>
      <c r="I84" s="8">
        <f t="shared" si="18"/>
        <v>10.75</v>
      </c>
      <c r="J84" s="8">
        <f t="shared" si="18"/>
        <v>15.75</v>
      </c>
      <c r="K84" s="8">
        <f t="shared" si="18"/>
        <v>20.75</v>
      </c>
      <c r="L84" s="8">
        <f t="shared" si="18"/>
        <v>30.75</v>
      </c>
      <c r="M84" s="8">
        <f t="shared" si="16"/>
        <v>0</v>
      </c>
      <c r="N84" s="8">
        <f t="shared" si="18"/>
        <v>0</v>
      </c>
      <c r="O84" s="8">
        <f t="shared" si="18"/>
        <v>0</v>
      </c>
      <c r="P84" s="8">
        <f t="shared" si="18"/>
        <v>0</v>
      </c>
      <c r="Q84" s="8">
        <f t="shared" si="18"/>
        <v>0</v>
      </c>
      <c r="R84" s="8">
        <f t="shared" si="18"/>
        <v>0</v>
      </c>
      <c r="S84" s="8">
        <f t="shared" si="18"/>
        <v>0</v>
      </c>
      <c r="T84" s="21">
        <f t="shared" si="14"/>
        <v>3</v>
      </c>
      <c r="U84" s="19">
        <f>VLOOKUP($B84,Gas!$B$3:$E$2506,2)</f>
        <v>2.2850000000000001</v>
      </c>
      <c r="V84" s="44">
        <f t="shared" si="15"/>
        <v>8.424507658643325</v>
      </c>
    </row>
    <row r="85" spans="1:22" x14ac:dyDescent="0.2">
      <c r="A85" s="50">
        <f t="shared" si="8"/>
        <v>3</v>
      </c>
      <c r="B85" s="48">
        <v>35884</v>
      </c>
      <c r="C85" s="49">
        <v>19.57</v>
      </c>
      <c r="D85" s="4">
        <f t="shared" si="13"/>
        <v>1.648672067419155E-2</v>
      </c>
      <c r="E85" s="100">
        <f t="shared" si="17"/>
        <v>1.4352731672575991</v>
      </c>
      <c r="G85" s="8">
        <f t="shared" si="18"/>
        <v>0.42999999999999972</v>
      </c>
      <c r="H85" s="8">
        <f t="shared" si="18"/>
        <v>5.43</v>
      </c>
      <c r="I85" s="8">
        <f t="shared" si="18"/>
        <v>10.43</v>
      </c>
      <c r="J85" s="8">
        <f t="shared" si="18"/>
        <v>15.43</v>
      </c>
      <c r="K85" s="8">
        <f t="shared" si="18"/>
        <v>20.43</v>
      </c>
      <c r="L85" s="8">
        <f t="shared" si="18"/>
        <v>30.43</v>
      </c>
      <c r="M85" s="8">
        <f t="shared" si="16"/>
        <v>0</v>
      </c>
      <c r="N85" s="8">
        <f t="shared" si="18"/>
        <v>0</v>
      </c>
      <c r="O85" s="8">
        <f t="shared" si="18"/>
        <v>0</v>
      </c>
      <c r="P85" s="8">
        <f t="shared" si="18"/>
        <v>0</v>
      </c>
      <c r="Q85" s="8">
        <f t="shared" si="18"/>
        <v>0</v>
      </c>
      <c r="R85" s="8">
        <f t="shared" si="18"/>
        <v>0</v>
      </c>
      <c r="S85" s="8">
        <f t="shared" si="18"/>
        <v>0</v>
      </c>
      <c r="T85" s="21">
        <f t="shared" si="14"/>
        <v>3</v>
      </c>
      <c r="U85" s="19">
        <f>VLOOKUP($B85,Gas!$B$3:$E$2506,2)</f>
        <v>2.25</v>
      </c>
      <c r="V85" s="44">
        <f t="shared" si="15"/>
        <v>8.6977777777777785</v>
      </c>
    </row>
    <row r="86" spans="1:22" x14ac:dyDescent="0.2">
      <c r="A86" s="50">
        <f t="shared" si="8"/>
        <v>3</v>
      </c>
      <c r="B86" s="48">
        <v>35885</v>
      </c>
      <c r="C86" s="49">
        <v>20.100000000000001</v>
      </c>
      <c r="D86" s="4">
        <f t="shared" si="13"/>
        <v>2.6722033657045317E-2</v>
      </c>
      <c r="E86" s="100">
        <f t="shared" si="17"/>
        <v>1.3591885803665262</v>
      </c>
      <c r="G86" s="8">
        <f t="shared" si="18"/>
        <v>0</v>
      </c>
      <c r="H86" s="8">
        <f t="shared" si="18"/>
        <v>4.8999999999999986</v>
      </c>
      <c r="I86" s="8">
        <f t="shared" si="18"/>
        <v>9.8999999999999986</v>
      </c>
      <c r="J86" s="8">
        <f t="shared" si="18"/>
        <v>14.899999999999999</v>
      </c>
      <c r="K86" s="8">
        <f t="shared" si="18"/>
        <v>19.899999999999999</v>
      </c>
      <c r="L86" s="8">
        <f t="shared" si="18"/>
        <v>29.9</v>
      </c>
      <c r="M86" s="8">
        <f t="shared" si="16"/>
        <v>0.10000000000000142</v>
      </c>
      <c r="N86" s="8">
        <f t="shared" si="18"/>
        <v>0</v>
      </c>
      <c r="O86" s="8">
        <f t="shared" si="18"/>
        <v>0</v>
      </c>
      <c r="P86" s="8">
        <f t="shared" si="18"/>
        <v>0</v>
      </c>
      <c r="Q86" s="8">
        <f t="shared" si="18"/>
        <v>0</v>
      </c>
      <c r="R86" s="8">
        <f t="shared" si="18"/>
        <v>0</v>
      </c>
      <c r="S86" s="8">
        <f t="shared" si="18"/>
        <v>0</v>
      </c>
      <c r="T86" s="21">
        <f t="shared" si="14"/>
        <v>3</v>
      </c>
      <c r="U86" s="19">
        <f>VLOOKUP($B86,Gas!$B$3:$E$2506,2)</f>
        <v>2.2599999999999998</v>
      </c>
      <c r="V86" s="44">
        <f t="shared" si="15"/>
        <v>8.893805309734514</v>
      </c>
    </row>
    <row r="87" spans="1:22" x14ac:dyDescent="0.2">
      <c r="A87" s="50">
        <f t="shared" si="8"/>
        <v>4</v>
      </c>
      <c r="B87" s="48">
        <v>35886</v>
      </c>
      <c r="C87" s="49">
        <v>20.38</v>
      </c>
      <c r="D87" s="4">
        <f t="shared" si="13"/>
        <v>1.3834212729548538E-2</v>
      </c>
      <c r="E87" s="100">
        <f t="shared" si="17"/>
        <v>1.3577983809605576</v>
      </c>
      <c r="G87" s="8">
        <f t="shared" si="18"/>
        <v>0</v>
      </c>
      <c r="H87" s="8">
        <f t="shared" si="18"/>
        <v>4.620000000000001</v>
      </c>
      <c r="I87" s="8">
        <f t="shared" si="18"/>
        <v>9.620000000000001</v>
      </c>
      <c r="J87" s="8">
        <f t="shared" si="18"/>
        <v>14.620000000000001</v>
      </c>
      <c r="K87" s="8">
        <f t="shared" si="18"/>
        <v>19.62</v>
      </c>
      <c r="L87" s="8">
        <f t="shared" si="18"/>
        <v>29.62</v>
      </c>
      <c r="M87" s="8">
        <f t="shared" si="16"/>
        <v>0.37999999999999901</v>
      </c>
      <c r="N87" s="8">
        <f t="shared" si="18"/>
        <v>0</v>
      </c>
      <c r="O87" s="8">
        <f t="shared" si="18"/>
        <v>0</v>
      </c>
      <c r="P87" s="8">
        <f t="shared" si="18"/>
        <v>0</v>
      </c>
      <c r="Q87" s="8">
        <f t="shared" si="18"/>
        <v>0</v>
      </c>
      <c r="R87" s="8">
        <f t="shared" si="18"/>
        <v>0</v>
      </c>
      <c r="S87" s="8">
        <f t="shared" si="18"/>
        <v>0</v>
      </c>
      <c r="T87" s="21">
        <f t="shared" si="14"/>
        <v>4</v>
      </c>
      <c r="U87" s="19">
        <f>VLOOKUP($B87,Gas!$B$3:$E$2506,2)</f>
        <v>2.31</v>
      </c>
      <c r="V87" s="44">
        <f t="shared" si="15"/>
        <v>8.8225108225108215</v>
      </c>
    </row>
    <row r="88" spans="1:22" x14ac:dyDescent="0.2">
      <c r="A88" s="50">
        <f t="shared" si="8"/>
        <v>4</v>
      </c>
      <c r="B88" s="48">
        <v>35887</v>
      </c>
      <c r="C88" s="49">
        <v>14.67</v>
      </c>
      <c r="D88" s="4">
        <f t="shared" si="13"/>
        <v>-0.32874943563968834</v>
      </c>
      <c r="E88" s="100">
        <f t="shared" si="17"/>
        <v>2.125843827124775</v>
      </c>
      <c r="G88" s="8">
        <f t="shared" si="18"/>
        <v>5.33</v>
      </c>
      <c r="H88" s="8">
        <f t="shared" si="18"/>
        <v>10.33</v>
      </c>
      <c r="I88" s="8">
        <f t="shared" si="18"/>
        <v>15.33</v>
      </c>
      <c r="J88" s="8">
        <f t="shared" si="18"/>
        <v>20.329999999999998</v>
      </c>
      <c r="K88" s="8">
        <f t="shared" si="18"/>
        <v>25.33</v>
      </c>
      <c r="L88" s="8">
        <f t="shared" si="18"/>
        <v>35.33</v>
      </c>
      <c r="M88" s="8">
        <f t="shared" si="16"/>
        <v>0</v>
      </c>
      <c r="N88" s="8">
        <f t="shared" si="18"/>
        <v>0</v>
      </c>
      <c r="O88" s="8">
        <f t="shared" si="18"/>
        <v>0</v>
      </c>
      <c r="P88" s="8">
        <f t="shared" si="18"/>
        <v>0</v>
      </c>
      <c r="Q88" s="8">
        <f t="shared" si="18"/>
        <v>0</v>
      </c>
      <c r="R88" s="8">
        <f t="shared" si="18"/>
        <v>0</v>
      </c>
      <c r="S88" s="8">
        <f t="shared" si="18"/>
        <v>0</v>
      </c>
      <c r="T88" s="21">
        <f t="shared" si="14"/>
        <v>4</v>
      </c>
      <c r="U88" s="19">
        <f>VLOOKUP($B88,Gas!$B$3:$E$2506,2)</f>
        <v>2.46</v>
      </c>
      <c r="V88" s="44">
        <f t="shared" si="15"/>
        <v>5.9634146341463419</v>
      </c>
    </row>
    <row r="89" spans="1:22" x14ac:dyDescent="0.2">
      <c r="A89" s="50">
        <f t="shared" ref="A89:A150" si="19">MONTH(B89)+(YEAR(B89)-1998)*12</f>
        <v>4</v>
      </c>
      <c r="B89" s="48">
        <v>35888</v>
      </c>
      <c r="C89" s="49">
        <v>15.5</v>
      </c>
      <c r="D89" s="4">
        <f t="shared" si="13"/>
        <v>5.5035431770310533E-2</v>
      </c>
      <c r="E89" s="100">
        <f t="shared" si="17"/>
        <v>2.1608964146409591</v>
      </c>
      <c r="G89" s="8">
        <f t="shared" si="18"/>
        <v>4.5</v>
      </c>
      <c r="H89" s="8">
        <f t="shared" si="18"/>
        <v>9.5</v>
      </c>
      <c r="I89" s="8">
        <f t="shared" si="18"/>
        <v>14.5</v>
      </c>
      <c r="J89" s="8">
        <f t="shared" si="18"/>
        <v>19.5</v>
      </c>
      <c r="K89" s="8">
        <f t="shared" si="18"/>
        <v>24.5</v>
      </c>
      <c r="L89" s="8">
        <f t="shared" si="18"/>
        <v>34.5</v>
      </c>
      <c r="M89" s="8">
        <f t="shared" si="16"/>
        <v>0</v>
      </c>
      <c r="N89" s="8">
        <f t="shared" si="18"/>
        <v>0</v>
      </c>
      <c r="O89" s="8">
        <f t="shared" si="18"/>
        <v>0</v>
      </c>
      <c r="P89" s="8">
        <f t="shared" si="18"/>
        <v>0</v>
      </c>
      <c r="Q89" s="8">
        <f t="shared" si="18"/>
        <v>0</v>
      </c>
      <c r="R89" s="8">
        <f t="shared" si="18"/>
        <v>0</v>
      </c>
      <c r="S89" s="8">
        <f t="shared" si="18"/>
        <v>0</v>
      </c>
      <c r="T89" s="21">
        <f t="shared" si="14"/>
        <v>4</v>
      </c>
      <c r="U89" s="19">
        <f>VLOOKUP($B89,Gas!$B$3:$E$2506,2)</f>
        <v>2.4</v>
      </c>
      <c r="V89" s="44">
        <f t="shared" si="15"/>
        <v>6.4583333333333339</v>
      </c>
    </row>
    <row r="90" spans="1:22" x14ac:dyDescent="0.2">
      <c r="A90" s="50">
        <f t="shared" si="19"/>
        <v>4</v>
      </c>
      <c r="B90" s="48">
        <v>35891</v>
      </c>
      <c r="C90" s="49">
        <v>20.88</v>
      </c>
      <c r="D90" s="4">
        <f t="shared" si="13"/>
        <v>0.29795173908923694</v>
      </c>
      <c r="E90" s="100">
        <f t="shared" si="17"/>
        <v>2.5020398852769814</v>
      </c>
      <c r="G90" s="8">
        <f t="shared" si="18"/>
        <v>0</v>
      </c>
      <c r="H90" s="8">
        <f t="shared" si="18"/>
        <v>4.120000000000001</v>
      </c>
      <c r="I90" s="8">
        <f t="shared" si="18"/>
        <v>9.120000000000001</v>
      </c>
      <c r="J90" s="8">
        <f t="shared" si="18"/>
        <v>14.120000000000001</v>
      </c>
      <c r="K90" s="8">
        <f t="shared" si="18"/>
        <v>19.12</v>
      </c>
      <c r="L90" s="8">
        <f t="shared" si="18"/>
        <v>29.12</v>
      </c>
      <c r="M90" s="8">
        <f t="shared" si="18"/>
        <v>0.87999999999999901</v>
      </c>
      <c r="N90" s="8">
        <f t="shared" si="18"/>
        <v>0</v>
      </c>
      <c r="O90" s="8">
        <f t="shared" si="18"/>
        <v>0</v>
      </c>
      <c r="P90" s="8">
        <f t="shared" si="18"/>
        <v>0</v>
      </c>
      <c r="Q90" s="8">
        <f t="shared" si="18"/>
        <v>0</v>
      </c>
      <c r="R90" s="8">
        <f t="shared" si="18"/>
        <v>0</v>
      </c>
      <c r="S90" s="8">
        <f t="shared" si="18"/>
        <v>0</v>
      </c>
      <c r="T90" s="21">
        <f t="shared" si="14"/>
        <v>4</v>
      </c>
      <c r="U90" s="19">
        <f>VLOOKUP($B90,Gas!$B$3:$E$2506,2)</f>
        <v>2.5049999999999999</v>
      </c>
      <c r="V90" s="44">
        <f t="shared" si="15"/>
        <v>8.3353293413173652</v>
      </c>
    </row>
    <row r="91" spans="1:22" x14ac:dyDescent="0.2">
      <c r="A91" s="50">
        <f t="shared" si="19"/>
        <v>4</v>
      </c>
      <c r="B91" s="48">
        <v>35892</v>
      </c>
      <c r="C91" s="49">
        <v>21.92</v>
      </c>
      <c r="D91" s="4">
        <f t="shared" si="13"/>
        <v>4.8607699065377007E-2</v>
      </c>
      <c r="E91" s="100">
        <f t="shared" si="17"/>
        <v>2.5145179554463204</v>
      </c>
      <c r="G91" s="8">
        <f t="shared" si="18"/>
        <v>0</v>
      </c>
      <c r="H91" s="8">
        <f t="shared" si="18"/>
        <v>3.0799999999999983</v>
      </c>
      <c r="I91" s="8">
        <f t="shared" si="18"/>
        <v>8.0799999999999983</v>
      </c>
      <c r="J91" s="8">
        <f t="shared" si="18"/>
        <v>13.079999999999998</v>
      </c>
      <c r="K91" s="8">
        <f t="shared" si="18"/>
        <v>18.079999999999998</v>
      </c>
      <c r="L91" s="8">
        <f t="shared" si="18"/>
        <v>28.08</v>
      </c>
      <c r="M91" s="8">
        <f t="shared" si="18"/>
        <v>1.9200000000000017</v>
      </c>
      <c r="N91" s="8">
        <f t="shared" si="18"/>
        <v>0</v>
      </c>
      <c r="O91" s="8">
        <f t="shared" si="18"/>
        <v>0</v>
      </c>
      <c r="P91" s="8">
        <f t="shared" si="18"/>
        <v>0</v>
      </c>
      <c r="Q91" s="8">
        <f t="shared" si="18"/>
        <v>0</v>
      </c>
      <c r="R91" s="8">
        <f t="shared" si="18"/>
        <v>0</v>
      </c>
      <c r="S91" s="8">
        <f t="shared" si="18"/>
        <v>0</v>
      </c>
      <c r="T91" s="21">
        <f t="shared" si="14"/>
        <v>4</v>
      </c>
      <c r="U91" s="19">
        <f>VLOOKUP($B91,Gas!$B$3:$E$2506,2)</f>
        <v>2.5049999999999999</v>
      </c>
      <c r="V91" s="44">
        <f t="shared" si="15"/>
        <v>8.7504990019960083</v>
      </c>
    </row>
    <row r="92" spans="1:22" x14ac:dyDescent="0.2">
      <c r="A92" s="50">
        <f t="shared" si="19"/>
        <v>4</v>
      </c>
      <c r="B92" s="48">
        <v>35893</v>
      </c>
      <c r="C92" s="49">
        <v>20</v>
      </c>
      <c r="D92" s="4">
        <f t="shared" si="13"/>
        <v>-9.1667188525823923E-2</v>
      </c>
      <c r="E92" s="100">
        <f t="shared" si="17"/>
        <v>2.4600235396287236</v>
      </c>
      <c r="G92" s="8">
        <f t="shared" si="18"/>
        <v>0</v>
      </c>
      <c r="H92" s="8">
        <f t="shared" si="18"/>
        <v>5</v>
      </c>
      <c r="I92" s="8">
        <f t="shared" si="18"/>
        <v>10</v>
      </c>
      <c r="J92" s="8">
        <f t="shared" si="18"/>
        <v>15</v>
      </c>
      <c r="K92" s="8">
        <f t="shared" si="18"/>
        <v>20</v>
      </c>
      <c r="L92" s="8">
        <f t="shared" si="18"/>
        <v>30</v>
      </c>
      <c r="M92" s="8">
        <f t="shared" si="18"/>
        <v>0</v>
      </c>
      <c r="N92" s="8">
        <f t="shared" si="18"/>
        <v>0</v>
      </c>
      <c r="O92" s="8">
        <f t="shared" si="18"/>
        <v>0</v>
      </c>
      <c r="P92" s="8">
        <f t="shared" si="18"/>
        <v>0</v>
      </c>
      <c r="Q92" s="8">
        <f t="shared" si="18"/>
        <v>0</v>
      </c>
      <c r="R92" s="8">
        <f t="shared" si="18"/>
        <v>0</v>
      </c>
      <c r="S92" s="8">
        <f t="shared" si="18"/>
        <v>0</v>
      </c>
      <c r="T92" s="21">
        <f t="shared" si="14"/>
        <v>4</v>
      </c>
      <c r="U92" s="19">
        <f>VLOOKUP($B92,Gas!$B$3:$E$2506,2)</f>
        <v>2.5</v>
      </c>
      <c r="V92" s="44">
        <f t="shared" si="15"/>
        <v>8</v>
      </c>
    </row>
    <row r="93" spans="1:22" x14ac:dyDescent="0.2">
      <c r="A93" s="50">
        <f t="shared" si="19"/>
        <v>4</v>
      </c>
      <c r="B93" s="48">
        <v>35894</v>
      </c>
      <c r="C93" s="49">
        <v>19.3</v>
      </c>
      <c r="D93" s="4">
        <f t="shared" si="13"/>
        <v>-3.5627177643151042E-2</v>
      </c>
      <c r="E93" s="100">
        <f t="shared" si="17"/>
        <v>2.4597476860250946</v>
      </c>
      <c r="G93" s="8">
        <f t="shared" si="18"/>
        <v>0.69999999999999929</v>
      </c>
      <c r="H93" s="8">
        <f t="shared" si="18"/>
        <v>5.6999999999999993</v>
      </c>
      <c r="I93" s="8">
        <f t="shared" si="18"/>
        <v>10.7</v>
      </c>
      <c r="J93" s="8">
        <f t="shared" si="18"/>
        <v>15.7</v>
      </c>
      <c r="K93" s="8">
        <f t="shared" si="18"/>
        <v>20.7</v>
      </c>
      <c r="L93" s="8">
        <f t="shared" si="18"/>
        <v>30.7</v>
      </c>
      <c r="M93" s="8">
        <f t="shared" si="18"/>
        <v>0</v>
      </c>
      <c r="N93" s="8">
        <f t="shared" si="18"/>
        <v>0</v>
      </c>
      <c r="O93" s="8">
        <f t="shared" si="18"/>
        <v>0</v>
      </c>
      <c r="P93" s="8">
        <f t="shared" si="18"/>
        <v>0</v>
      </c>
      <c r="Q93" s="8">
        <f t="shared" si="18"/>
        <v>0</v>
      </c>
      <c r="R93" s="8">
        <f t="shared" si="18"/>
        <v>0</v>
      </c>
      <c r="S93" s="8">
        <f t="shared" si="18"/>
        <v>0</v>
      </c>
      <c r="T93" s="21">
        <f t="shared" si="14"/>
        <v>4</v>
      </c>
      <c r="U93" s="19">
        <f>VLOOKUP($B93,Gas!$B$3:$E$2506,2)</f>
        <v>2.65</v>
      </c>
      <c r="V93" s="44">
        <f t="shared" si="15"/>
        <v>7.2830188679245289</v>
      </c>
    </row>
    <row r="94" spans="1:22" x14ac:dyDescent="0.2">
      <c r="A94" s="50">
        <f t="shared" si="19"/>
        <v>4</v>
      </c>
      <c r="B94" s="48">
        <v>35898</v>
      </c>
      <c r="C94" s="49">
        <v>25.7</v>
      </c>
      <c r="D94" s="4">
        <f t="shared" si="13"/>
        <v>0.28638589599033415</v>
      </c>
      <c r="E94" s="100">
        <f t="shared" si="17"/>
        <v>2.8223237692299574</v>
      </c>
      <c r="G94" s="8">
        <f t="shared" ref="G94:S109" si="20">IF(G$1="P",MAX(0,G$2-$C94),IF(G$1="C",MAX(0,$C94-G$2)))</f>
        <v>0</v>
      </c>
      <c r="H94" s="8">
        <f t="shared" si="20"/>
        <v>0</v>
      </c>
      <c r="I94" s="8">
        <f t="shared" si="20"/>
        <v>4.3000000000000007</v>
      </c>
      <c r="J94" s="8">
        <f t="shared" si="20"/>
        <v>9.3000000000000007</v>
      </c>
      <c r="K94" s="8">
        <f t="shared" si="20"/>
        <v>14.3</v>
      </c>
      <c r="L94" s="8">
        <f t="shared" si="20"/>
        <v>24.3</v>
      </c>
      <c r="M94" s="8">
        <f t="shared" si="18"/>
        <v>5.6999999999999993</v>
      </c>
      <c r="N94" s="8">
        <f t="shared" si="20"/>
        <v>0.69999999999999929</v>
      </c>
      <c r="O94" s="8">
        <f t="shared" si="20"/>
        <v>0</v>
      </c>
      <c r="P94" s="8">
        <f t="shared" si="20"/>
        <v>0</v>
      </c>
      <c r="Q94" s="8">
        <f t="shared" si="20"/>
        <v>0</v>
      </c>
      <c r="R94" s="8">
        <f t="shared" si="20"/>
        <v>0</v>
      </c>
      <c r="S94" s="8">
        <f t="shared" si="20"/>
        <v>0</v>
      </c>
      <c r="T94" s="21">
        <f t="shared" si="14"/>
        <v>4</v>
      </c>
      <c r="U94" s="19">
        <f>VLOOKUP($B94,Gas!$B$3:$E$2506,2)</f>
        <v>2.59</v>
      </c>
      <c r="V94" s="44">
        <f t="shared" si="15"/>
        <v>9.9227799227799238</v>
      </c>
    </row>
    <row r="95" spans="1:22" x14ac:dyDescent="0.2">
      <c r="A95" s="50">
        <f t="shared" si="19"/>
        <v>4</v>
      </c>
      <c r="B95" s="48">
        <v>35899</v>
      </c>
      <c r="C95" s="49">
        <v>20.5</v>
      </c>
      <c r="D95" s="4">
        <f t="shared" si="13"/>
        <v>-0.22606610575681155</v>
      </c>
      <c r="E95" s="100">
        <f t="shared" si="17"/>
        <v>3.0989598486641246</v>
      </c>
      <c r="G95" s="8">
        <f t="shared" si="20"/>
        <v>0</v>
      </c>
      <c r="H95" s="8">
        <f t="shared" si="20"/>
        <v>4.5</v>
      </c>
      <c r="I95" s="8">
        <f t="shared" si="20"/>
        <v>9.5</v>
      </c>
      <c r="J95" s="8">
        <f t="shared" si="20"/>
        <v>14.5</v>
      </c>
      <c r="K95" s="8">
        <f t="shared" si="20"/>
        <v>19.5</v>
      </c>
      <c r="L95" s="8">
        <f t="shared" si="20"/>
        <v>29.5</v>
      </c>
      <c r="M95" s="8">
        <f t="shared" si="18"/>
        <v>0.5</v>
      </c>
      <c r="N95" s="8">
        <f t="shared" si="20"/>
        <v>0</v>
      </c>
      <c r="O95" s="8">
        <f t="shared" si="20"/>
        <v>0</v>
      </c>
      <c r="P95" s="8">
        <f t="shared" si="20"/>
        <v>0</v>
      </c>
      <c r="Q95" s="8">
        <f t="shared" si="20"/>
        <v>0</v>
      </c>
      <c r="R95" s="8">
        <f t="shared" si="20"/>
        <v>0</v>
      </c>
      <c r="S95" s="8">
        <f t="shared" si="20"/>
        <v>0</v>
      </c>
      <c r="T95" s="21">
        <f t="shared" si="14"/>
        <v>4</v>
      </c>
      <c r="U95" s="19">
        <f>VLOOKUP($B95,Gas!$B$3:$E$2506,2)</f>
        <v>2.5499999999999998</v>
      </c>
      <c r="V95" s="44">
        <f t="shared" si="15"/>
        <v>8.0392156862745097</v>
      </c>
    </row>
    <row r="96" spans="1:22" x14ac:dyDescent="0.2">
      <c r="A96" s="50">
        <f t="shared" si="19"/>
        <v>4</v>
      </c>
      <c r="B96" s="48">
        <v>35900</v>
      </c>
      <c r="C96" s="49">
        <v>21.11</v>
      </c>
      <c r="D96" s="4">
        <f t="shared" si="13"/>
        <v>2.9321975715866772E-2</v>
      </c>
      <c r="E96" s="100">
        <f t="shared" si="17"/>
        <v>3.0995016213253876</v>
      </c>
      <c r="G96" s="8">
        <f t="shared" si="20"/>
        <v>0</v>
      </c>
      <c r="H96" s="8">
        <f t="shared" si="20"/>
        <v>3.8900000000000006</v>
      </c>
      <c r="I96" s="8">
        <f t="shared" si="20"/>
        <v>8.89</v>
      </c>
      <c r="J96" s="8">
        <f t="shared" si="20"/>
        <v>13.89</v>
      </c>
      <c r="K96" s="8">
        <f t="shared" si="20"/>
        <v>18.89</v>
      </c>
      <c r="L96" s="8">
        <f t="shared" si="20"/>
        <v>28.89</v>
      </c>
      <c r="M96" s="8">
        <f t="shared" si="18"/>
        <v>1.1099999999999994</v>
      </c>
      <c r="N96" s="8">
        <f t="shared" si="20"/>
        <v>0</v>
      </c>
      <c r="O96" s="8">
        <f t="shared" si="20"/>
        <v>0</v>
      </c>
      <c r="P96" s="8">
        <f t="shared" si="20"/>
        <v>0</v>
      </c>
      <c r="Q96" s="8">
        <f t="shared" si="20"/>
        <v>0</v>
      </c>
      <c r="R96" s="8">
        <f t="shared" si="20"/>
        <v>0</v>
      </c>
      <c r="S96" s="8">
        <f t="shared" si="20"/>
        <v>0</v>
      </c>
      <c r="T96" s="21">
        <f t="shared" si="14"/>
        <v>4</v>
      </c>
      <c r="U96" s="19">
        <f>VLOOKUP($B96,Gas!$B$3:$E$2506,2)</f>
        <v>2.415</v>
      </c>
      <c r="V96" s="44">
        <f t="shared" si="15"/>
        <v>8.7412008281573499</v>
      </c>
    </row>
    <row r="97" spans="1:22" x14ac:dyDescent="0.2">
      <c r="A97" s="50">
        <f t="shared" si="19"/>
        <v>4</v>
      </c>
      <c r="B97" s="48">
        <v>35901</v>
      </c>
      <c r="C97" s="49">
        <v>21.87</v>
      </c>
      <c r="D97" s="4">
        <f t="shared" si="13"/>
        <v>3.5368972828447233E-2</v>
      </c>
      <c r="E97" s="100">
        <f t="shared" si="17"/>
        <v>3.1030935187109669</v>
      </c>
      <c r="G97" s="8">
        <f t="shared" si="20"/>
        <v>0</v>
      </c>
      <c r="H97" s="8">
        <f t="shared" si="20"/>
        <v>3.129999999999999</v>
      </c>
      <c r="I97" s="8">
        <f t="shared" si="20"/>
        <v>8.129999999999999</v>
      </c>
      <c r="J97" s="8">
        <f t="shared" si="20"/>
        <v>13.129999999999999</v>
      </c>
      <c r="K97" s="8">
        <f t="shared" si="20"/>
        <v>18.13</v>
      </c>
      <c r="L97" s="8">
        <f t="shared" si="20"/>
        <v>28.13</v>
      </c>
      <c r="M97" s="8">
        <f t="shared" si="18"/>
        <v>1.870000000000001</v>
      </c>
      <c r="N97" s="8">
        <f t="shared" si="20"/>
        <v>0</v>
      </c>
      <c r="O97" s="8">
        <f t="shared" si="20"/>
        <v>0</v>
      </c>
      <c r="P97" s="8">
        <f t="shared" si="20"/>
        <v>0</v>
      </c>
      <c r="Q97" s="8">
        <f t="shared" si="20"/>
        <v>0</v>
      </c>
      <c r="R97" s="8">
        <f t="shared" si="20"/>
        <v>0</v>
      </c>
      <c r="S97" s="8">
        <f t="shared" si="20"/>
        <v>0</v>
      </c>
      <c r="T97" s="21">
        <f t="shared" si="14"/>
        <v>4</v>
      </c>
      <c r="U97" s="19">
        <f>VLOOKUP($B97,Gas!$B$3:$E$2506,2)</f>
        <v>2.48</v>
      </c>
      <c r="V97" s="44">
        <f t="shared" si="15"/>
        <v>8.818548387096774</v>
      </c>
    </row>
    <row r="98" spans="1:22" x14ac:dyDescent="0.2">
      <c r="A98" s="50">
        <f t="shared" si="19"/>
        <v>4</v>
      </c>
      <c r="B98" s="48">
        <v>35902</v>
      </c>
      <c r="C98" s="49">
        <v>22.43</v>
      </c>
      <c r="D98" s="4">
        <f t="shared" si="13"/>
        <v>2.5283513843440412E-2</v>
      </c>
      <c r="E98" s="100">
        <f t="shared" si="17"/>
        <v>2.4815077667672725</v>
      </c>
      <c r="G98" s="8">
        <f t="shared" si="20"/>
        <v>0</v>
      </c>
      <c r="H98" s="8">
        <f t="shared" si="20"/>
        <v>2.5700000000000003</v>
      </c>
      <c r="I98" s="8">
        <f t="shared" si="20"/>
        <v>7.57</v>
      </c>
      <c r="J98" s="8">
        <f t="shared" si="20"/>
        <v>12.57</v>
      </c>
      <c r="K98" s="8">
        <f t="shared" si="20"/>
        <v>17.57</v>
      </c>
      <c r="L98" s="8">
        <f t="shared" si="20"/>
        <v>27.57</v>
      </c>
      <c r="M98" s="8">
        <f t="shared" si="18"/>
        <v>2.4299999999999997</v>
      </c>
      <c r="N98" s="8">
        <f t="shared" si="20"/>
        <v>0</v>
      </c>
      <c r="O98" s="8">
        <f t="shared" si="20"/>
        <v>0</v>
      </c>
      <c r="P98" s="8">
        <f t="shared" si="20"/>
        <v>0</v>
      </c>
      <c r="Q98" s="8">
        <f t="shared" si="20"/>
        <v>0</v>
      </c>
      <c r="R98" s="8">
        <f t="shared" si="20"/>
        <v>0</v>
      </c>
      <c r="S98" s="8">
        <f t="shared" si="20"/>
        <v>0</v>
      </c>
      <c r="T98" s="21">
        <f t="shared" si="14"/>
        <v>4</v>
      </c>
      <c r="U98" s="19">
        <f>VLOOKUP($B98,Gas!$B$3:$E$2506,2)</f>
        <v>2.4750000000000001</v>
      </c>
      <c r="V98" s="44">
        <f t="shared" si="15"/>
        <v>9.0626262626262619</v>
      </c>
    </row>
    <row r="99" spans="1:22" x14ac:dyDescent="0.2">
      <c r="A99" s="50">
        <f t="shared" si="19"/>
        <v>4</v>
      </c>
      <c r="B99" s="48">
        <v>35905</v>
      </c>
      <c r="C99" s="49">
        <v>22.94</v>
      </c>
      <c r="D99" s="4">
        <f t="shared" si="13"/>
        <v>2.2482763169107849E-2</v>
      </c>
      <c r="E99" s="100">
        <f t="shared" si="17"/>
        <v>2.4822629428051108</v>
      </c>
      <c r="G99" s="8">
        <f t="shared" si="20"/>
        <v>0</v>
      </c>
      <c r="H99" s="8">
        <f t="shared" si="20"/>
        <v>2.0599999999999987</v>
      </c>
      <c r="I99" s="8">
        <f t="shared" si="20"/>
        <v>7.0599999999999987</v>
      </c>
      <c r="J99" s="8">
        <f t="shared" si="20"/>
        <v>12.059999999999999</v>
      </c>
      <c r="K99" s="8">
        <f t="shared" si="20"/>
        <v>17.059999999999999</v>
      </c>
      <c r="L99" s="8">
        <f t="shared" si="20"/>
        <v>27.06</v>
      </c>
      <c r="M99" s="8">
        <f t="shared" si="18"/>
        <v>2.9400000000000013</v>
      </c>
      <c r="N99" s="8">
        <f t="shared" si="20"/>
        <v>0</v>
      </c>
      <c r="O99" s="8">
        <f t="shared" si="20"/>
        <v>0</v>
      </c>
      <c r="P99" s="8">
        <f t="shared" si="20"/>
        <v>0</v>
      </c>
      <c r="Q99" s="8">
        <f t="shared" si="20"/>
        <v>0</v>
      </c>
      <c r="R99" s="8">
        <f t="shared" si="20"/>
        <v>0</v>
      </c>
      <c r="S99" s="8">
        <f t="shared" si="20"/>
        <v>0</v>
      </c>
      <c r="T99" s="21">
        <f t="shared" si="14"/>
        <v>4</v>
      </c>
      <c r="U99" s="19">
        <f>VLOOKUP($B99,Gas!$B$3:$E$2506,2)</f>
        <v>2.39</v>
      </c>
      <c r="V99" s="44">
        <f t="shared" si="15"/>
        <v>9.5983263598326367</v>
      </c>
    </row>
    <row r="100" spans="1:22" x14ac:dyDescent="0.2">
      <c r="A100" s="50">
        <f t="shared" si="19"/>
        <v>4</v>
      </c>
      <c r="B100" s="48">
        <v>35906</v>
      </c>
      <c r="C100" s="49">
        <v>23.11</v>
      </c>
      <c r="D100" s="4">
        <f t="shared" si="13"/>
        <v>7.3833125850647444E-3</v>
      </c>
      <c r="E100" s="100">
        <f t="shared" si="17"/>
        <v>2.0237337561221702</v>
      </c>
      <c r="G100" s="8">
        <f t="shared" si="20"/>
        <v>0</v>
      </c>
      <c r="H100" s="8">
        <f t="shared" si="20"/>
        <v>1.8900000000000006</v>
      </c>
      <c r="I100" s="8">
        <f t="shared" si="20"/>
        <v>6.8900000000000006</v>
      </c>
      <c r="J100" s="8">
        <f t="shared" si="20"/>
        <v>11.89</v>
      </c>
      <c r="K100" s="8">
        <f t="shared" si="20"/>
        <v>16.89</v>
      </c>
      <c r="L100" s="8">
        <f t="shared" si="20"/>
        <v>26.89</v>
      </c>
      <c r="M100" s="8">
        <f t="shared" si="20"/>
        <v>3.1099999999999994</v>
      </c>
      <c r="N100" s="8">
        <f t="shared" si="20"/>
        <v>0</v>
      </c>
      <c r="O100" s="8">
        <f t="shared" si="20"/>
        <v>0</v>
      </c>
      <c r="P100" s="8">
        <f t="shared" si="20"/>
        <v>0</v>
      </c>
      <c r="Q100" s="8">
        <f t="shared" si="20"/>
        <v>0</v>
      </c>
      <c r="R100" s="8">
        <f t="shared" si="20"/>
        <v>0</v>
      </c>
      <c r="S100" s="8">
        <f t="shared" si="20"/>
        <v>0</v>
      </c>
      <c r="T100" s="21">
        <f t="shared" si="14"/>
        <v>4</v>
      </c>
      <c r="U100" s="19">
        <f>VLOOKUP($B100,Gas!$B$3:$E$2506,2)</f>
        <v>2.4</v>
      </c>
      <c r="V100" s="44">
        <f t="shared" si="15"/>
        <v>9.6291666666666664</v>
      </c>
    </row>
    <row r="101" spans="1:22" x14ac:dyDescent="0.2">
      <c r="A101" s="50">
        <f t="shared" si="19"/>
        <v>4</v>
      </c>
      <c r="B101" s="48">
        <v>35907</v>
      </c>
      <c r="C101" s="49">
        <v>23.25</v>
      </c>
      <c r="D101" s="4">
        <f t="shared" si="13"/>
        <v>6.0397077470760877E-3</v>
      </c>
      <c r="E101" s="100">
        <f t="shared" si="17"/>
        <v>2.0124226115087707</v>
      </c>
      <c r="G101" s="8">
        <f t="shared" si="20"/>
        <v>0</v>
      </c>
      <c r="H101" s="8">
        <f t="shared" si="20"/>
        <v>1.75</v>
      </c>
      <c r="I101" s="8">
        <f t="shared" si="20"/>
        <v>6.75</v>
      </c>
      <c r="J101" s="8">
        <f t="shared" si="20"/>
        <v>11.75</v>
      </c>
      <c r="K101" s="8">
        <f t="shared" si="20"/>
        <v>16.75</v>
      </c>
      <c r="L101" s="8">
        <f t="shared" si="20"/>
        <v>26.75</v>
      </c>
      <c r="M101" s="8">
        <f t="shared" si="20"/>
        <v>3.25</v>
      </c>
      <c r="N101" s="8">
        <f t="shared" si="20"/>
        <v>0</v>
      </c>
      <c r="O101" s="8">
        <f t="shared" si="20"/>
        <v>0</v>
      </c>
      <c r="P101" s="8">
        <f t="shared" si="20"/>
        <v>0</v>
      </c>
      <c r="Q101" s="8">
        <f t="shared" si="20"/>
        <v>0</v>
      </c>
      <c r="R101" s="8">
        <f t="shared" si="20"/>
        <v>0</v>
      </c>
      <c r="S101" s="8">
        <f t="shared" si="20"/>
        <v>0</v>
      </c>
      <c r="T101" s="21">
        <f t="shared" si="14"/>
        <v>4</v>
      </c>
      <c r="U101" s="19">
        <f>VLOOKUP($B101,Gas!$B$3:$E$2506,2)</f>
        <v>2.4550000000000001</v>
      </c>
      <c r="V101" s="44">
        <f t="shared" si="15"/>
        <v>9.4704684317718932</v>
      </c>
    </row>
    <row r="102" spans="1:22" x14ac:dyDescent="0.2">
      <c r="A102" s="50">
        <f t="shared" si="19"/>
        <v>4</v>
      </c>
      <c r="B102" s="48">
        <v>35908</v>
      </c>
      <c r="C102" s="49">
        <v>20.329999999999998</v>
      </c>
      <c r="D102" s="4">
        <f t="shared" si="13"/>
        <v>-0.13420750439311019</v>
      </c>
      <c r="E102" s="100">
        <f t="shared" si="17"/>
        <v>2.0798196885003479</v>
      </c>
      <c r="G102" s="8">
        <f t="shared" si="20"/>
        <v>0</v>
      </c>
      <c r="H102" s="8">
        <f t="shared" si="20"/>
        <v>4.6700000000000017</v>
      </c>
      <c r="I102" s="8">
        <f t="shared" si="20"/>
        <v>9.6700000000000017</v>
      </c>
      <c r="J102" s="8">
        <f t="shared" si="20"/>
        <v>14.670000000000002</v>
      </c>
      <c r="K102" s="8">
        <f t="shared" si="20"/>
        <v>19.670000000000002</v>
      </c>
      <c r="L102" s="8">
        <f t="shared" si="20"/>
        <v>29.67</v>
      </c>
      <c r="M102" s="8">
        <f t="shared" si="20"/>
        <v>0.32999999999999829</v>
      </c>
      <c r="N102" s="8">
        <f t="shared" si="20"/>
        <v>0</v>
      </c>
      <c r="O102" s="8">
        <f t="shared" si="20"/>
        <v>0</v>
      </c>
      <c r="P102" s="8">
        <f t="shared" si="20"/>
        <v>0</v>
      </c>
      <c r="Q102" s="8">
        <f t="shared" si="20"/>
        <v>0</v>
      </c>
      <c r="R102" s="8">
        <f t="shared" si="20"/>
        <v>0</v>
      </c>
      <c r="S102" s="8">
        <f t="shared" si="20"/>
        <v>0</v>
      </c>
      <c r="T102" s="21">
        <f t="shared" si="14"/>
        <v>4</v>
      </c>
      <c r="U102" s="19">
        <f>VLOOKUP($B102,Gas!$B$3:$E$2506,2)</f>
        <v>2.5099999999999998</v>
      </c>
      <c r="V102" s="44">
        <f t="shared" si="15"/>
        <v>8.0996015936254988</v>
      </c>
    </row>
    <row r="103" spans="1:22" x14ac:dyDescent="0.2">
      <c r="A103" s="50">
        <f t="shared" si="19"/>
        <v>4</v>
      </c>
      <c r="B103" s="48">
        <v>35909</v>
      </c>
      <c r="C103" s="49">
        <v>19.420000000000002</v>
      </c>
      <c r="D103" s="4">
        <f t="shared" si="13"/>
        <v>-4.5794164777076249E-2</v>
      </c>
      <c r="E103" s="100">
        <f t="shared" si="17"/>
        <v>2.0854932001754896</v>
      </c>
      <c r="G103" s="8">
        <f t="shared" si="20"/>
        <v>0.57999999999999829</v>
      </c>
      <c r="H103" s="8">
        <f t="shared" si="20"/>
        <v>5.5799999999999983</v>
      </c>
      <c r="I103" s="8">
        <f t="shared" si="20"/>
        <v>10.579999999999998</v>
      </c>
      <c r="J103" s="8">
        <f t="shared" si="20"/>
        <v>15.579999999999998</v>
      </c>
      <c r="K103" s="8">
        <f t="shared" si="20"/>
        <v>20.58</v>
      </c>
      <c r="L103" s="8">
        <f t="shared" si="20"/>
        <v>30.58</v>
      </c>
      <c r="M103" s="8">
        <f t="shared" si="20"/>
        <v>0</v>
      </c>
      <c r="N103" s="8">
        <f t="shared" si="20"/>
        <v>0</v>
      </c>
      <c r="O103" s="8">
        <f t="shared" si="20"/>
        <v>0</v>
      </c>
      <c r="P103" s="8">
        <f t="shared" si="20"/>
        <v>0</v>
      </c>
      <c r="Q103" s="8">
        <f t="shared" si="20"/>
        <v>0</v>
      </c>
      <c r="R103" s="8">
        <f t="shared" si="20"/>
        <v>0</v>
      </c>
      <c r="S103" s="8">
        <f t="shared" si="20"/>
        <v>0</v>
      </c>
      <c r="T103" s="21">
        <f t="shared" si="14"/>
        <v>4</v>
      </c>
      <c r="U103" s="19">
        <f>VLOOKUP($B103,Gas!$B$3:$E$2506,2)</f>
        <v>2.335</v>
      </c>
      <c r="V103" s="44">
        <f t="shared" si="15"/>
        <v>8.3169164882226987</v>
      </c>
    </row>
    <row r="104" spans="1:22" x14ac:dyDescent="0.2">
      <c r="A104" s="50">
        <f t="shared" si="19"/>
        <v>4</v>
      </c>
      <c r="B104" s="48">
        <v>35912</v>
      </c>
      <c r="C104" s="49">
        <v>20.05</v>
      </c>
      <c r="D104" s="4">
        <f t="shared" si="13"/>
        <v>3.1925690889399241E-2</v>
      </c>
      <c r="E104" s="100">
        <f t="shared" si="17"/>
        <v>1.3886140595631269</v>
      </c>
      <c r="G104" s="8">
        <f t="shared" ref="G104:S119" si="21">IF(G$1="P",MAX(0,G$2-$C104),IF(G$1="C",MAX(0,$C104-G$2)))</f>
        <v>0</v>
      </c>
      <c r="H104" s="8">
        <f t="shared" si="21"/>
        <v>4.9499999999999993</v>
      </c>
      <c r="I104" s="8">
        <f t="shared" si="21"/>
        <v>9.9499999999999993</v>
      </c>
      <c r="J104" s="8">
        <f t="shared" si="21"/>
        <v>14.95</v>
      </c>
      <c r="K104" s="8">
        <f t="shared" si="21"/>
        <v>19.95</v>
      </c>
      <c r="L104" s="8">
        <f t="shared" si="21"/>
        <v>29.95</v>
      </c>
      <c r="M104" s="8">
        <f t="shared" si="20"/>
        <v>5.0000000000000711E-2</v>
      </c>
      <c r="N104" s="8">
        <f t="shared" si="21"/>
        <v>0</v>
      </c>
      <c r="O104" s="8">
        <f t="shared" si="21"/>
        <v>0</v>
      </c>
      <c r="P104" s="8">
        <f t="shared" si="21"/>
        <v>0</v>
      </c>
      <c r="Q104" s="8">
        <f t="shared" si="21"/>
        <v>0</v>
      </c>
      <c r="R104" s="8">
        <f t="shared" si="21"/>
        <v>0</v>
      </c>
      <c r="S104" s="8">
        <f t="shared" si="21"/>
        <v>0</v>
      </c>
      <c r="T104" s="21">
        <f t="shared" si="14"/>
        <v>4</v>
      </c>
      <c r="U104" s="19">
        <f>VLOOKUP($B104,Gas!$B$3:$E$2506,2)</f>
        <v>2.3050000000000002</v>
      </c>
      <c r="V104" s="44">
        <f t="shared" si="15"/>
        <v>8.6984815618221258</v>
      </c>
    </row>
    <row r="105" spans="1:22" x14ac:dyDescent="0.2">
      <c r="A105" s="50">
        <f t="shared" si="19"/>
        <v>4</v>
      </c>
      <c r="B105" s="48">
        <v>35913</v>
      </c>
      <c r="C105" s="49">
        <v>21.39</v>
      </c>
      <c r="D105" s="4">
        <f t="shared" si="13"/>
        <v>6.4694369341736044E-2</v>
      </c>
      <c r="E105" s="100">
        <f t="shared" si="17"/>
        <v>0.8894321237186581</v>
      </c>
      <c r="G105" s="8">
        <f t="shared" si="21"/>
        <v>0</v>
      </c>
      <c r="H105" s="8">
        <f t="shared" si="21"/>
        <v>3.6099999999999994</v>
      </c>
      <c r="I105" s="8">
        <f t="shared" si="21"/>
        <v>8.61</v>
      </c>
      <c r="J105" s="8">
        <f t="shared" si="21"/>
        <v>13.61</v>
      </c>
      <c r="K105" s="8">
        <f t="shared" si="21"/>
        <v>18.61</v>
      </c>
      <c r="L105" s="8">
        <f t="shared" si="21"/>
        <v>28.61</v>
      </c>
      <c r="M105" s="8">
        <f t="shared" si="20"/>
        <v>1.3900000000000006</v>
      </c>
      <c r="N105" s="8">
        <f t="shared" si="21"/>
        <v>0</v>
      </c>
      <c r="O105" s="8">
        <f t="shared" si="21"/>
        <v>0</v>
      </c>
      <c r="P105" s="8">
        <f t="shared" si="21"/>
        <v>0</v>
      </c>
      <c r="Q105" s="8">
        <f t="shared" si="21"/>
        <v>0</v>
      </c>
      <c r="R105" s="8">
        <f t="shared" si="21"/>
        <v>0</v>
      </c>
      <c r="S105" s="8">
        <f t="shared" si="21"/>
        <v>0</v>
      </c>
      <c r="T105" s="21">
        <f t="shared" si="14"/>
        <v>4</v>
      </c>
      <c r="U105" s="19">
        <f>VLOOKUP($B105,Gas!$B$3:$E$2506,2)</f>
        <v>2.2799999999999998</v>
      </c>
      <c r="V105" s="44">
        <f t="shared" si="15"/>
        <v>9.3815789473684212</v>
      </c>
    </row>
    <row r="106" spans="1:22" x14ac:dyDescent="0.2">
      <c r="A106" s="50">
        <f t="shared" si="19"/>
        <v>4</v>
      </c>
      <c r="B106" s="48">
        <v>35914</v>
      </c>
      <c r="C106" s="49">
        <v>21.34</v>
      </c>
      <c r="D106" s="4">
        <f t="shared" si="13"/>
        <v>-2.3402772207069987E-3</v>
      </c>
      <c r="E106" s="100">
        <f t="shared" si="17"/>
        <v>0.87866362270742782</v>
      </c>
      <c r="G106" s="8">
        <f t="shared" si="21"/>
        <v>0</v>
      </c>
      <c r="H106" s="8">
        <f t="shared" si="21"/>
        <v>3.66</v>
      </c>
      <c r="I106" s="8">
        <f t="shared" si="21"/>
        <v>8.66</v>
      </c>
      <c r="J106" s="8">
        <f t="shared" si="21"/>
        <v>13.66</v>
      </c>
      <c r="K106" s="8">
        <f t="shared" si="21"/>
        <v>18.66</v>
      </c>
      <c r="L106" s="8">
        <f t="shared" si="21"/>
        <v>28.66</v>
      </c>
      <c r="M106" s="8">
        <f t="shared" si="20"/>
        <v>1.3399999999999999</v>
      </c>
      <c r="N106" s="8">
        <f t="shared" si="21"/>
        <v>0</v>
      </c>
      <c r="O106" s="8">
        <f t="shared" si="21"/>
        <v>0</v>
      </c>
      <c r="P106" s="8">
        <f t="shared" si="21"/>
        <v>0</v>
      </c>
      <c r="Q106" s="8">
        <f t="shared" si="21"/>
        <v>0</v>
      </c>
      <c r="R106" s="8">
        <f t="shared" si="21"/>
        <v>0</v>
      </c>
      <c r="S106" s="8">
        <f t="shared" si="21"/>
        <v>0</v>
      </c>
      <c r="T106" s="21">
        <f t="shared" si="14"/>
        <v>4</v>
      </c>
      <c r="U106" s="19">
        <f>VLOOKUP($B106,Gas!$B$3:$E$2506,2)</f>
        <v>2.2650000000000001</v>
      </c>
      <c r="V106" s="44">
        <f t="shared" si="15"/>
        <v>9.4216335540838845</v>
      </c>
    </row>
    <row r="107" spans="1:22" x14ac:dyDescent="0.2">
      <c r="A107" s="50">
        <f t="shared" si="19"/>
        <v>4</v>
      </c>
      <c r="B107" s="48">
        <v>35915</v>
      </c>
      <c r="C107" s="49">
        <v>20.71</v>
      </c>
      <c r="D107" s="4">
        <f t="shared" si="13"/>
        <v>-2.9966570466114478E-2</v>
      </c>
      <c r="E107" s="100">
        <f t="shared" si="17"/>
        <v>0.86851644613531154</v>
      </c>
      <c r="G107" s="8">
        <f t="shared" si="21"/>
        <v>0</v>
      </c>
      <c r="H107" s="8">
        <f t="shared" si="21"/>
        <v>4.2899999999999991</v>
      </c>
      <c r="I107" s="8">
        <f t="shared" si="21"/>
        <v>9.2899999999999991</v>
      </c>
      <c r="J107" s="8">
        <f t="shared" si="21"/>
        <v>14.29</v>
      </c>
      <c r="K107" s="8">
        <f t="shared" si="21"/>
        <v>19.29</v>
      </c>
      <c r="L107" s="8">
        <f t="shared" si="21"/>
        <v>29.29</v>
      </c>
      <c r="M107" s="8">
        <f t="shared" si="20"/>
        <v>0.71000000000000085</v>
      </c>
      <c r="N107" s="8">
        <f t="shared" si="21"/>
        <v>0</v>
      </c>
      <c r="O107" s="8">
        <f t="shared" si="21"/>
        <v>0</v>
      </c>
      <c r="P107" s="8">
        <f t="shared" si="21"/>
        <v>0</v>
      </c>
      <c r="Q107" s="8">
        <f t="shared" si="21"/>
        <v>0</v>
      </c>
      <c r="R107" s="8">
        <f t="shared" si="21"/>
        <v>0</v>
      </c>
      <c r="S107" s="8">
        <f t="shared" si="21"/>
        <v>0</v>
      </c>
      <c r="T107" s="21">
        <f t="shared" si="14"/>
        <v>4</v>
      </c>
      <c r="U107" s="19">
        <f>VLOOKUP($B107,Gas!$B$3:$E$2506,2)</f>
        <v>2.29</v>
      </c>
      <c r="V107" s="44">
        <f t="shared" si="15"/>
        <v>9.0436681222707431</v>
      </c>
    </row>
    <row r="108" spans="1:22" x14ac:dyDescent="0.2">
      <c r="A108" s="50">
        <f t="shared" si="19"/>
        <v>5</v>
      </c>
      <c r="B108" s="48">
        <v>35916</v>
      </c>
      <c r="C108" s="49">
        <v>20.77</v>
      </c>
      <c r="D108" s="4">
        <f t="shared" si="13"/>
        <v>2.8929624805281743E-3</v>
      </c>
      <c r="E108" s="100">
        <f t="shared" si="17"/>
        <v>0.85359494126402136</v>
      </c>
      <c r="G108" s="8">
        <f t="shared" si="21"/>
        <v>0</v>
      </c>
      <c r="H108" s="8">
        <f t="shared" si="21"/>
        <v>4.2300000000000004</v>
      </c>
      <c r="I108" s="8">
        <f t="shared" si="21"/>
        <v>9.23</v>
      </c>
      <c r="J108" s="8">
        <f t="shared" si="21"/>
        <v>14.23</v>
      </c>
      <c r="K108" s="8">
        <f t="shared" si="21"/>
        <v>19.23</v>
      </c>
      <c r="L108" s="8">
        <f t="shared" si="21"/>
        <v>29.23</v>
      </c>
      <c r="M108" s="8">
        <f t="shared" si="20"/>
        <v>0.76999999999999957</v>
      </c>
      <c r="N108" s="8">
        <f t="shared" si="21"/>
        <v>0</v>
      </c>
      <c r="O108" s="8">
        <f t="shared" si="21"/>
        <v>0</v>
      </c>
      <c r="P108" s="8">
        <f t="shared" si="21"/>
        <v>0</v>
      </c>
      <c r="Q108" s="8">
        <f t="shared" si="21"/>
        <v>0</v>
      </c>
      <c r="R108" s="8">
        <f t="shared" si="21"/>
        <v>0</v>
      </c>
      <c r="S108" s="8">
        <f t="shared" si="21"/>
        <v>0</v>
      </c>
      <c r="T108" s="21">
        <f t="shared" si="14"/>
        <v>5</v>
      </c>
      <c r="U108" s="19">
        <f>VLOOKUP($B108,Gas!$B$3:$E$2506,2)</f>
        <v>2.1749999999999998</v>
      </c>
      <c r="V108" s="44">
        <f t="shared" si="15"/>
        <v>9.549425287356323</v>
      </c>
    </row>
    <row r="109" spans="1:22" x14ac:dyDescent="0.2">
      <c r="A109" s="50">
        <f t="shared" si="19"/>
        <v>5</v>
      </c>
      <c r="B109" s="48">
        <v>35919</v>
      </c>
      <c r="C109" s="49">
        <v>22.53</v>
      </c>
      <c r="D109" s="4">
        <f t="shared" si="13"/>
        <v>8.133811655613217E-2</v>
      </c>
      <c r="E109" s="100">
        <f t="shared" si="17"/>
        <v>0.95596910073788288</v>
      </c>
      <c r="G109" s="8">
        <f t="shared" si="21"/>
        <v>0</v>
      </c>
      <c r="H109" s="8">
        <f t="shared" si="21"/>
        <v>2.4699999999999989</v>
      </c>
      <c r="I109" s="8">
        <f t="shared" si="21"/>
        <v>7.4699999999999989</v>
      </c>
      <c r="J109" s="8">
        <f t="shared" si="21"/>
        <v>12.469999999999999</v>
      </c>
      <c r="K109" s="8">
        <f t="shared" si="21"/>
        <v>17.47</v>
      </c>
      <c r="L109" s="8">
        <f t="shared" si="21"/>
        <v>27.47</v>
      </c>
      <c r="M109" s="8">
        <f t="shared" si="20"/>
        <v>2.5300000000000011</v>
      </c>
      <c r="N109" s="8">
        <f t="shared" si="21"/>
        <v>0</v>
      </c>
      <c r="O109" s="8">
        <f t="shared" si="21"/>
        <v>0</v>
      </c>
      <c r="P109" s="8">
        <f t="shared" si="21"/>
        <v>0</v>
      </c>
      <c r="Q109" s="8">
        <f t="shared" si="21"/>
        <v>0</v>
      </c>
      <c r="R109" s="8">
        <f t="shared" si="21"/>
        <v>0</v>
      </c>
      <c r="S109" s="8">
        <f t="shared" si="21"/>
        <v>0</v>
      </c>
      <c r="T109" s="21">
        <f t="shared" si="14"/>
        <v>5</v>
      </c>
      <c r="U109" s="19">
        <f>VLOOKUP($B109,Gas!$B$3:$E$2506,2)</f>
        <v>2.1150000000000002</v>
      </c>
      <c r="V109" s="44">
        <f t="shared" si="15"/>
        <v>10.652482269503546</v>
      </c>
    </row>
    <row r="110" spans="1:22" x14ac:dyDescent="0.2">
      <c r="A110" s="50">
        <f t="shared" si="19"/>
        <v>5</v>
      </c>
      <c r="B110" s="48">
        <v>35920</v>
      </c>
      <c r="C110" s="49">
        <v>22.8</v>
      </c>
      <c r="D110" s="4">
        <f t="shared" si="13"/>
        <v>1.1912781516241961E-2</v>
      </c>
      <c r="E110" s="100">
        <f t="shared" si="17"/>
        <v>0.95744532536653815</v>
      </c>
      <c r="G110" s="8">
        <f t="shared" si="21"/>
        <v>0</v>
      </c>
      <c r="H110" s="8">
        <f t="shared" si="21"/>
        <v>2.1999999999999993</v>
      </c>
      <c r="I110" s="8">
        <f t="shared" si="21"/>
        <v>7.1999999999999993</v>
      </c>
      <c r="J110" s="8">
        <f t="shared" si="21"/>
        <v>12.2</v>
      </c>
      <c r="K110" s="8">
        <f t="shared" si="21"/>
        <v>17.2</v>
      </c>
      <c r="L110" s="8">
        <f t="shared" si="21"/>
        <v>27.2</v>
      </c>
      <c r="M110" s="8">
        <f t="shared" si="21"/>
        <v>2.8000000000000007</v>
      </c>
      <c r="N110" s="8">
        <f t="shared" si="21"/>
        <v>0</v>
      </c>
      <c r="O110" s="8">
        <f t="shared" si="21"/>
        <v>0</v>
      </c>
      <c r="P110" s="8">
        <f t="shared" si="21"/>
        <v>0</v>
      </c>
      <c r="Q110" s="8">
        <f t="shared" si="21"/>
        <v>0</v>
      </c>
      <c r="R110" s="8">
        <f t="shared" si="21"/>
        <v>0</v>
      </c>
      <c r="S110" s="8">
        <f t="shared" si="21"/>
        <v>0</v>
      </c>
      <c r="T110" s="21">
        <f t="shared" si="14"/>
        <v>5</v>
      </c>
      <c r="U110" s="19">
        <f>VLOOKUP($B110,Gas!$B$3:$E$2506,2)</f>
        <v>2.0550000000000002</v>
      </c>
      <c r="V110" s="44">
        <f t="shared" si="15"/>
        <v>11.094890510948904</v>
      </c>
    </row>
    <row r="111" spans="1:22" x14ac:dyDescent="0.2">
      <c r="A111" s="50">
        <f t="shared" si="19"/>
        <v>5</v>
      </c>
      <c r="B111" s="48">
        <v>35921</v>
      </c>
      <c r="C111" s="49">
        <v>22.48</v>
      </c>
      <c r="D111" s="4">
        <f t="shared" si="13"/>
        <v>-1.4134510934904806E-2</v>
      </c>
      <c r="E111" s="100">
        <f t="shared" si="17"/>
        <v>0.95843292444936212</v>
      </c>
      <c r="G111" s="8">
        <f t="shared" si="21"/>
        <v>0</v>
      </c>
      <c r="H111" s="8">
        <f t="shared" si="21"/>
        <v>2.5199999999999996</v>
      </c>
      <c r="I111" s="8">
        <f t="shared" si="21"/>
        <v>7.52</v>
      </c>
      <c r="J111" s="8">
        <f t="shared" si="21"/>
        <v>12.52</v>
      </c>
      <c r="K111" s="8">
        <f t="shared" si="21"/>
        <v>17.52</v>
      </c>
      <c r="L111" s="8">
        <f t="shared" si="21"/>
        <v>27.52</v>
      </c>
      <c r="M111" s="8">
        <f t="shared" si="21"/>
        <v>2.4800000000000004</v>
      </c>
      <c r="N111" s="8">
        <f t="shared" si="21"/>
        <v>0</v>
      </c>
      <c r="O111" s="8">
        <f t="shared" si="21"/>
        <v>0</v>
      </c>
      <c r="P111" s="8">
        <f t="shared" si="21"/>
        <v>0</v>
      </c>
      <c r="Q111" s="8">
        <f t="shared" si="21"/>
        <v>0</v>
      </c>
      <c r="R111" s="8">
        <f t="shared" si="21"/>
        <v>0</v>
      </c>
      <c r="S111" s="8">
        <f t="shared" si="21"/>
        <v>0</v>
      </c>
      <c r="T111" s="21">
        <f t="shared" si="14"/>
        <v>5</v>
      </c>
      <c r="U111" s="19">
        <f>VLOOKUP($B111,Gas!$B$3:$E$2506,2)</f>
        <v>2.1749999999999998</v>
      </c>
      <c r="V111" s="44">
        <f t="shared" si="15"/>
        <v>10.335632183908046</v>
      </c>
    </row>
    <row r="112" spans="1:22" x14ac:dyDescent="0.2">
      <c r="A112" s="50">
        <f t="shared" si="19"/>
        <v>5</v>
      </c>
      <c r="B112" s="48">
        <v>35922</v>
      </c>
      <c r="C112" s="49">
        <v>22.47</v>
      </c>
      <c r="D112" s="4">
        <f t="shared" si="13"/>
        <v>-4.4493882825259154E-4</v>
      </c>
      <c r="E112" s="100">
        <f t="shared" si="17"/>
        <v>0.62737712910387466</v>
      </c>
      <c r="G112" s="8">
        <f t="shared" ref="G112:S127" si="22">IF(G$1="P",MAX(0,G$2-$C112),IF(G$1="C",MAX(0,$C112-G$2)))</f>
        <v>0</v>
      </c>
      <c r="H112" s="8">
        <f t="shared" si="22"/>
        <v>2.5300000000000011</v>
      </c>
      <c r="I112" s="8">
        <f t="shared" si="22"/>
        <v>7.5300000000000011</v>
      </c>
      <c r="J112" s="8">
        <f t="shared" si="22"/>
        <v>12.530000000000001</v>
      </c>
      <c r="K112" s="8">
        <f t="shared" si="22"/>
        <v>17.53</v>
      </c>
      <c r="L112" s="8">
        <f t="shared" si="22"/>
        <v>27.53</v>
      </c>
      <c r="M112" s="8">
        <f t="shared" si="21"/>
        <v>2.4699999999999989</v>
      </c>
      <c r="N112" s="8">
        <f t="shared" si="22"/>
        <v>0</v>
      </c>
      <c r="O112" s="8">
        <f t="shared" si="22"/>
        <v>0</v>
      </c>
      <c r="P112" s="8">
        <f t="shared" si="22"/>
        <v>0</v>
      </c>
      <c r="Q112" s="8">
        <f t="shared" si="22"/>
        <v>0</v>
      </c>
      <c r="R112" s="8">
        <f t="shared" si="22"/>
        <v>0</v>
      </c>
      <c r="S112" s="8">
        <f t="shared" si="22"/>
        <v>0</v>
      </c>
      <c r="T112" s="21">
        <f t="shared" si="14"/>
        <v>5</v>
      </c>
      <c r="U112" s="19">
        <f>VLOOKUP($B112,Gas!$B$3:$E$2506,2)</f>
        <v>2.1150000000000002</v>
      </c>
      <c r="V112" s="44">
        <f t="shared" si="15"/>
        <v>10.624113475177303</v>
      </c>
    </row>
    <row r="113" spans="1:22" x14ac:dyDescent="0.2">
      <c r="A113" s="50">
        <f t="shared" si="19"/>
        <v>5</v>
      </c>
      <c r="B113" s="48">
        <v>35923</v>
      </c>
      <c r="C113" s="49">
        <v>20.52</v>
      </c>
      <c r="D113" s="4">
        <f t="shared" si="13"/>
        <v>-9.0781065894668944E-2</v>
      </c>
      <c r="E113" s="100">
        <f t="shared" si="17"/>
        <v>0.76397857440256012</v>
      </c>
      <c r="G113" s="8">
        <f t="shared" si="22"/>
        <v>0</v>
      </c>
      <c r="H113" s="8">
        <f t="shared" si="22"/>
        <v>4.4800000000000004</v>
      </c>
      <c r="I113" s="8">
        <f t="shared" si="22"/>
        <v>9.48</v>
      </c>
      <c r="J113" s="8">
        <f t="shared" si="22"/>
        <v>14.48</v>
      </c>
      <c r="K113" s="8">
        <f t="shared" si="22"/>
        <v>19.48</v>
      </c>
      <c r="L113" s="8">
        <f t="shared" si="22"/>
        <v>29.48</v>
      </c>
      <c r="M113" s="8">
        <f t="shared" si="21"/>
        <v>0.51999999999999957</v>
      </c>
      <c r="N113" s="8">
        <f t="shared" si="22"/>
        <v>0</v>
      </c>
      <c r="O113" s="8">
        <f t="shared" si="22"/>
        <v>0</v>
      </c>
      <c r="P113" s="8">
        <f t="shared" si="22"/>
        <v>0</v>
      </c>
      <c r="Q113" s="8">
        <f t="shared" si="22"/>
        <v>0</v>
      </c>
      <c r="R113" s="8">
        <f t="shared" si="22"/>
        <v>0</v>
      </c>
      <c r="S113" s="8">
        <f t="shared" si="22"/>
        <v>0</v>
      </c>
      <c r="T113" s="21">
        <f t="shared" si="14"/>
        <v>5</v>
      </c>
      <c r="U113" s="19">
        <f>VLOOKUP($B113,Gas!$B$3:$E$2506,2)</f>
        <v>2.15</v>
      </c>
      <c r="V113" s="44">
        <f t="shared" si="15"/>
        <v>9.5441860465116282</v>
      </c>
    </row>
    <row r="114" spans="1:22" x14ac:dyDescent="0.2">
      <c r="A114" s="50">
        <f t="shared" si="19"/>
        <v>5</v>
      </c>
      <c r="B114" s="48">
        <v>35926</v>
      </c>
      <c r="C114" s="49">
        <v>22.44</v>
      </c>
      <c r="D114" s="4">
        <f t="shared" si="13"/>
        <v>8.9445060351926772E-2</v>
      </c>
      <c r="E114" s="100">
        <f t="shared" si="17"/>
        <v>0.86648034671604712</v>
      </c>
      <c r="G114" s="8">
        <f t="shared" si="22"/>
        <v>0</v>
      </c>
      <c r="H114" s="8">
        <f t="shared" si="22"/>
        <v>2.5599999999999987</v>
      </c>
      <c r="I114" s="8">
        <f t="shared" si="22"/>
        <v>7.5599999999999987</v>
      </c>
      <c r="J114" s="8">
        <f t="shared" si="22"/>
        <v>12.559999999999999</v>
      </c>
      <c r="K114" s="8">
        <f t="shared" si="22"/>
        <v>17.559999999999999</v>
      </c>
      <c r="L114" s="8">
        <f t="shared" si="22"/>
        <v>27.56</v>
      </c>
      <c r="M114" s="8">
        <f t="shared" si="21"/>
        <v>2.4400000000000013</v>
      </c>
      <c r="N114" s="8">
        <f t="shared" si="22"/>
        <v>0</v>
      </c>
      <c r="O114" s="8">
        <f t="shared" si="22"/>
        <v>0</v>
      </c>
      <c r="P114" s="8">
        <f t="shared" si="22"/>
        <v>0</v>
      </c>
      <c r="Q114" s="8">
        <f t="shared" si="22"/>
        <v>0</v>
      </c>
      <c r="R114" s="8">
        <f t="shared" si="22"/>
        <v>0</v>
      </c>
      <c r="S114" s="8">
        <f t="shared" si="22"/>
        <v>0</v>
      </c>
      <c r="T114" s="21">
        <f t="shared" si="14"/>
        <v>5</v>
      </c>
      <c r="U114" s="19">
        <f>VLOOKUP($B114,Gas!$B$3:$E$2506,2)</f>
        <v>2.11</v>
      </c>
      <c r="V114" s="44">
        <f t="shared" si="15"/>
        <v>10.635071090047395</v>
      </c>
    </row>
    <row r="115" spans="1:22" x14ac:dyDescent="0.2">
      <c r="A115" s="50">
        <f t="shared" si="19"/>
        <v>5</v>
      </c>
      <c r="B115" s="48">
        <v>35927</v>
      </c>
      <c r="C115" s="49">
        <v>23.18</v>
      </c>
      <c r="D115" s="4">
        <f t="shared" si="13"/>
        <v>3.2444757257110067E-2</v>
      </c>
      <c r="E115" s="100">
        <f t="shared" si="17"/>
        <v>0.82526150699238365</v>
      </c>
      <c r="G115" s="8">
        <f t="shared" si="22"/>
        <v>0</v>
      </c>
      <c r="H115" s="8">
        <f t="shared" si="22"/>
        <v>1.8200000000000003</v>
      </c>
      <c r="I115" s="8">
        <f t="shared" si="22"/>
        <v>6.82</v>
      </c>
      <c r="J115" s="8">
        <f t="shared" si="22"/>
        <v>11.82</v>
      </c>
      <c r="K115" s="8">
        <f t="shared" si="22"/>
        <v>16.82</v>
      </c>
      <c r="L115" s="8">
        <f t="shared" si="22"/>
        <v>26.82</v>
      </c>
      <c r="M115" s="8">
        <f t="shared" si="21"/>
        <v>3.1799999999999997</v>
      </c>
      <c r="N115" s="8">
        <f t="shared" si="22"/>
        <v>0</v>
      </c>
      <c r="O115" s="8">
        <f t="shared" si="22"/>
        <v>0</v>
      </c>
      <c r="P115" s="8">
        <f t="shared" si="22"/>
        <v>0</v>
      </c>
      <c r="Q115" s="8">
        <f t="shared" si="22"/>
        <v>0</v>
      </c>
      <c r="R115" s="8">
        <f t="shared" si="22"/>
        <v>0</v>
      </c>
      <c r="S115" s="8">
        <f t="shared" si="22"/>
        <v>0</v>
      </c>
      <c r="T115" s="21">
        <f t="shared" si="14"/>
        <v>5</v>
      </c>
      <c r="U115" s="19">
        <f>VLOOKUP($B115,Gas!$B$3:$E$2506,2)</f>
        <v>2.1749999999999998</v>
      </c>
      <c r="V115" s="44">
        <f t="shared" si="15"/>
        <v>10.657471264367818</v>
      </c>
    </row>
    <row r="116" spans="1:22" x14ac:dyDescent="0.2">
      <c r="A116" s="50">
        <f t="shared" si="19"/>
        <v>5</v>
      </c>
      <c r="B116" s="48">
        <v>35928</v>
      </c>
      <c r="C116" s="49">
        <v>26.49</v>
      </c>
      <c r="D116" s="4">
        <f t="shared" si="13"/>
        <v>0.13347746537237262</v>
      </c>
      <c r="E116" s="100">
        <f t="shared" si="17"/>
        <v>1.0314648783525402</v>
      </c>
      <c r="G116" s="8">
        <f t="shared" si="22"/>
        <v>0</v>
      </c>
      <c r="H116" s="8">
        <f t="shared" si="22"/>
        <v>0</v>
      </c>
      <c r="I116" s="8">
        <f t="shared" si="22"/>
        <v>3.5100000000000016</v>
      </c>
      <c r="J116" s="8">
        <f t="shared" si="22"/>
        <v>8.5100000000000016</v>
      </c>
      <c r="K116" s="8">
        <f t="shared" si="22"/>
        <v>13.510000000000002</v>
      </c>
      <c r="L116" s="8">
        <f t="shared" si="22"/>
        <v>23.51</v>
      </c>
      <c r="M116" s="8">
        <f t="shared" si="21"/>
        <v>6.4899999999999984</v>
      </c>
      <c r="N116" s="8">
        <f t="shared" si="22"/>
        <v>1.4899999999999984</v>
      </c>
      <c r="O116" s="8">
        <f t="shared" si="22"/>
        <v>0</v>
      </c>
      <c r="P116" s="8">
        <f t="shared" si="22"/>
        <v>0</v>
      </c>
      <c r="Q116" s="8">
        <f t="shared" si="22"/>
        <v>0</v>
      </c>
      <c r="R116" s="8">
        <f t="shared" si="22"/>
        <v>0</v>
      </c>
      <c r="S116" s="8">
        <f t="shared" si="22"/>
        <v>0</v>
      </c>
      <c r="T116" s="21">
        <f t="shared" si="14"/>
        <v>5</v>
      </c>
      <c r="U116" s="19">
        <f>VLOOKUP($B116,Gas!$B$3:$E$2506,2)</f>
        <v>2.23</v>
      </c>
      <c r="V116" s="44">
        <f t="shared" si="15"/>
        <v>11.878923766816143</v>
      </c>
    </row>
    <row r="117" spans="1:22" x14ac:dyDescent="0.2">
      <c r="A117" s="50">
        <f t="shared" si="19"/>
        <v>5</v>
      </c>
      <c r="B117" s="48">
        <v>35929</v>
      </c>
      <c r="C117" s="49">
        <v>26.63</v>
      </c>
      <c r="D117" s="4">
        <f t="shared" si="13"/>
        <v>5.2710965418625464E-3</v>
      </c>
      <c r="E117" s="100">
        <f t="shared" si="17"/>
        <v>0.99698389683916822</v>
      </c>
      <c r="G117" s="8">
        <f t="shared" si="22"/>
        <v>0</v>
      </c>
      <c r="H117" s="8">
        <f t="shared" si="22"/>
        <v>0</v>
      </c>
      <c r="I117" s="8">
        <f t="shared" si="22"/>
        <v>3.370000000000001</v>
      </c>
      <c r="J117" s="8">
        <f t="shared" si="22"/>
        <v>8.370000000000001</v>
      </c>
      <c r="K117" s="8">
        <f t="shared" si="22"/>
        <v>13.370000000000001</v>
      </c>
      <c r="L117" s="8">
        <f t="shared" si="22"/>
        <v>23.37</v>
      </c>
      <c r="M117" s="8">
        <f t="shared" si="21"/>
        <v>6.629999999999999</v>
      </c>
      <c r="N117" s="8">
        <f t="shared" si="22"/>
        <v>1.629999999999999</v>
      </c>
      <c r="O117" s="8">
        <f t="shared" si="22"/>
        <v>0</v>
      </c>
      <c r="P117" s="8">
        <f t="shared" si="22"/>
        <v>0</v>
      </c>
      <c r="Q117" s="8">
        <f t="shared" si="22"/>
        <v>0</v>
      </c>
      <c r="R117" s="8">
        <f t="shared" si="22"/>
        <v>0</v>
      </c>
      <c r="S117" s="8">
        <f t="shared" si="22"/>
        <v>0</v>
      </c>
      <c r="T117" s="21">
        <f t="shared" si="14"/>
        <v>5</v>
      </c>
      <c r="U117" s="19">
        <f>VLOOKUP($B117,Gas!$B$3:$E$2506,2)</f>
        <v>2.2349999999999999</v>
      </c>
      <c r="V117" s="44">
        <f t="shared" si="15"/>
        <v>11.914988814317674</v>
      </c>
    </row>
    <row r="118" spans="1:22" x14ac:dyDescent="0.2">
      <c r="A118" s="50">
        <f t="shared" si="19"/>
        <v>5</v>
      </c>
      <c r="B118" s="48">
        <v>35930</v>
      </c>
      <c r="C118" s="49">
        <v>34.880000000000003</v>
      </c>
      <c r="D118" s="4">
        <f t="shared" si="13"/>
        <v>0.26987519921493808</v>
      </c>
      <c r="E118" s="100">
        <f t="shared" si="17"/>
        <v>1.5639554877554094</v>
      </c>
      <c r="G118" s="8">
        <f t="shared" si="22"/>
        <v>0</v>
      </c>
      <c r="H118" s="8">
        <f t="shared" si="22"/>
        <v>0</v>
      </c>
      <c r="I118" s="8">
        <f t="shared" si="22"/>
        <v>0</v>
      </c>
      <c r="J118" s="8">
        <f t="shared" si="22"/>
        <v>0.11999999999999744</v>
      </c>
      <c r="K118" s="8">
        <f t="shared" si="22"/>
        <v>5.1199999999999974</v>
      </c>
      <c r="L118" s="8">
        <f t="shared" si="22"/>
        <v>15.119999999999997</v>
      </c>
      <c r="M118" s="8">
        <f t="shared" si="21"/>
        <v>14.880000000000003</v>
      </c>
      <c r="N118" s="8">
        <f t="shared" si="22"/>
        <v>9.8800000000000026</v>
      </c>
      <c r="O118" s="8">
        <f t="shared" si="22"/>
        <v>4.8800000000000026</v>
      </c>
      <c r="P118" s="8">
        <f t="shared" si="22"/>
        <v>0</v>
      </c>
      <c r="Q118" s="8">
        <f t="shared" si="22"/>
        <v>0</v>
      </c>
      <c r="R118" s="8">
        <f t="shared" si="22"/>
        <v>0</v>
      </c>
      <c r="S118" s="8">
        <f t="shared" si="22"/>
        <v>0</v>
      </c>
      <c r="T118" s="21">
        <f t="shared" si="14"/>
        <v>5</v>
      </c>
      <c r="U118" s="19">
        <f>VLOOKUP($B118,Gas!$B$3:$E$2506,2)</f>
        <v>2.17</v>
      </c>
      <c r="V118" s="44">
        <f t="shared" si="15"/>
        <v>16.073732718894011</v>
      </c>
    </row>
    <row r="119" spans="1:22" x14ac:dyDescent="0.2">
      <c r="A119" s="50">
        <f t="shared" si="19"/>
        <v>5</v>
      </c>
      <c r="B119" s="48">
        <v>35933</v>
      </c>
      <c r="C119" s="49">
        <v>36.6</v>
      </c>
      <c r="D119" s="4">
        <f t="shared" si="13"/>
        <v>4.8134641366541747E-2</v>
      </c>
      <c r="E119" s="100">
        <f t="shared" si="17"/>
        <v>1.5553475287524943</v>
      </c>
      <c r="G119" s="8">
        <f t="shared" si="22"/>
        <v>0</v>
      </c>
      <c r="H119" s="8">
        <f t="shared" si="22"/>
        <v>0</v>
      </c>
      <c r="I119" s="8">
        <f t="shared" si="22"/>
        <v>0</v>
      </c>
      <c r="J119" s="8">
        <f t="shared" si="22"/>
        <v>0</v>
      </c>
      <c r="K119" s="8">
        <f t="shared" si="22"/>
        <v>3.3999999999999986</v>
      </c>
      <c r="L119" s="8">
        <f t="shared" si="22"/>
        <v>13.399999999999999</v>
      </c>
      <c r="M119" s="8">
        <f t="shared" si="21"/>
        <v>16.600000000000001</v>
      </c>
      <c r="N119" s="8">
        <f t="shared" si="22"/>
        <v>11.600000000000001</v>
      </c>
      <c r="O119" s="8">
        <f t="shared" si="22"/>
        <v>6.6000000000000014</v>
      </c>
      <c r="P119" s="8">
        <f t="shared" si="22"/>
        <v>1.6000000000000014</v>
      </c>
      <c r="Q119" s="8">
        <f t="shared" si="22"/>
        <v>0</v>
      </c>
      <c r="R119" s="8">
        <f t="shared" si="22"/>
        <v>0</v>
      </c>
      <c r="S119" s="8">
        <f t="shared" si="22"/>
        <v>0</v>
      </c>
      <c r="T119" s="21">
        <f t="shared" si="14"/>
        <v>5</v>
      </c>
      <c r="U119" s="19">
        <f>VLOOKUP($B119,Gas!$B$3:$E$2506,2)</f>
        <v>2.17</v>
      </c>
      <c r="V119" s="44">
        <f t="shared" si="15"/>
        <v>16.866359447004609</v>
      </c>
    </row>
    <row r="120" spans="1:22" x14ac:dyDescent="0.2">
      <c r="A120" s="50">
        <f t="shared" si="19"/>
        <v>5</v>
      </c>
      <c r="B120" s="48">
        <v>35934</v>
      </c>
      <c r="C120" s="49">
        <v>53.7</v>
      </c>
      <c r="D120" s="4">
        <f t="shared" si="13"/>
        <v>0.3833647611074984</v>
      </c>
      <c r="E120" s="100">
        <f t="shared" si="17"/>
        <v>2.2612130830256634</v>
      </c>
      <c r="G120" s="8">
        <f t="shared" si="22"/>
        <v>0</v>
      </c>
      <c r="H120" s="8">
        <f t="shared" si="22"/>
        <v>0</v>
      </c>
      <c r="I120" s="8">
        <f t="shared" si="22"/>
        <v>0</v>
      </c>
      <c r="J120" s="8">
        <f t="shared" si="22"/>
        <v>0</v>
      </c>
      <c r="K120" s="8">
        <f t="shared" si="22"/>
        <v>0</v>
      </c>
      <c r="L120" s="8">
        <f t="shared" si="22"/>
        <v>0</v>
      </c>
      <c r="M120" s="8">
        <f t="shared" si="22"/>
        <v>33.700000000000003</v>
      </c>
      <c r="N120" s="8">
        <f t="shared" si="22"/>
        <v>28.700000000000003</v>
      </c>
      <c r="O120" s="8">
        <f t="shared" si="22"/>
        <v>23.700000000000003</v>
      </c>
      <c r="P120" s="8">
        <f t="shared" si="22"/>
        <v>18.700000000000003</v>
      </c>
      <c r="Q120" s="8">
        <f t="shared" si="22"/>
        <v>13.700000000000003</v>
      </c>
      <c r="R120" s="8">
        <f t="shared" si="22"/>
        <v>3.7000000000000028</v>
      </c>
      <c r="S120" s="8">
        <f t="shared" si="22"/>
        <v>0</v>
      </c>
      <c r="T120" s="21">
        <f t="shared" si="14"/>
        <v>5</v>
      </c>
      <c r="U120" s="19">
        <f>VLOOKUP($B120,Gas!$B$3:$E$2506,2)</f>
        <v>2.19</v>
      </c>
      <c r="V120" s="44">
        <f t="shared" si="15"/>
        <v>24.520547945205482</v>
      </c>
    </row>
    <row r="121" spans="1:22" x14ac:dyDescent="0.2">
      <c r="A121" s="50">
        <f t="shared" si="19"/>
        <v>5</v>
      </c>
      <c r="B121" s="48">
        <v>35935</v>
      </c>
      <c r="C121" s="49">
        <v>54.29</v>
      </c>
      <c r="D121" s="4">
        <f t="shared" si="13"/>
        <v>1.0927046402540622E-2</v>
      </c>
      <c r="E121" s="100">
        <f t="shared" si="17"/>
        <v>2.2337937625372808</v>
      </c>
      <c r="G121" s="8">
        <f t="shared" si="22"/>
        <v>0</v>
      </c>
      <c r="H121" s="8">
        <f t="shared" si="22"/>
        <v>0</v>
      </c>
      <c r="I121" s="8">
        <f t="shared" si="22"/>
        <v>0</v>
      </c>
      <c r="J121" s="8">
        <f t="shared" si="22"/>
        <v>0</v>
      </c>
      <c r="K121" s="8">
        <f t="shared" si="22"/>
        <v>0</v>
      </c>
      <c r="L121" s="8">
        <f t="shared" si="22"/>
        <v>0</v>
      </c>
      <c r="M121" s="8">
        <f t="shared" si="22"/>
        <v>34.29</v>
      </c>
      <c r="N121" s="8">
        <f t="shared" si="22"/>
        <v>29.29</v>
      </c>
      <c r="O121" s="8">
        <f t="shared" si="22"/>
        <v>24.29</v>
      </c>
      <c r="P121" s="8">
        <f t="shared" si="22"/>
        <v>19.29</v>
      </c>
      <c r="Q121" s="8">
        <f t="shared" si="22"/>
        <v>14.29</v>
      </c>
      <c r="R121" s="8">
        <f t="shared" si="22"/>
        <v>4.2899999999999991</v>
      </c>
      <c r="S121" s="8">
        <f t="shared" si="22"/>
        <v>0</v>
      </c>
      <c r="T121" s="21">
        <f t="shared" si="14"/>
        <v>5</v>
      </c>
      <c r="U121" s="19">
        <f>VLOOKUP($B121,Gas!$B$3:$E$2506,2)</f>
        <v>2.16</v>
      </c>
      <c r="V121" s="44">
        <f t="shared" si="15"/>
        <v>25.134259259259256</v>
      </c>
    </row>
    <row r="122" spans="1:22" x14ac:dyDescent="0.2">
      <c r="A122" s="50">
        <f t="shared" si="19"/>
        <v>5</v>
      </c>
      <c r="B122" s="48">
        <v>35936</v>
      </c>
      <c r="C122" s="49">
        <v>32.020000000000003</v>
      </c>
      <c r="D122" s="4">
        <f t="shared" si="13"/>
        <v>-0.52797934034879102</v>
      </c>
      <c r="E122" s="100">
        <f t="shared" si="17"/>
        <v>3.8136948834625461</v>
      </c>
      <c r="G122" s="8">
        <f t="shared" ref="G122:S137" si="23">IF(G$1="P",MAX(0,G$2-$C122),IF(G$1="C",MAX(0,$C122-G$2)))</f>
        <v>0</v>
      </c>
      <c r="H122" s="8">
        <f t="shared" si="23"/>
        <v>0</v>
      </c>
      <c r="I122" s="8">
        <f t="shared" si="23"/>
        <v>0</v>
      </c>
      <c r="J122" s="8">
        <f t="shared" si="23"/>
        <v>2.9799999999999969</v>
      </c>
      <c r="K122" s="8">
        <f t="shared" si="23"/>
        <v>7.9799999999999969</v>
      </c>
      <c r="L122" s="8">
        <f t="shared" si="23"/>
        <v>17.979999999999997</v>
      </c>
      <c r="M122" s="8">
        <f t="shared" si="22"/>
        <v>12.020000000000003</v>
      </c>
      <c r="N122" s="8">
        <f t="shared" si="23"/>
        <v>7.0200000000000031</v>
      </c>
      <c r="O122" s="8">
        <f t="shared" si="23"/>
        <v>2.0200000000000031</v>
      </c>
      <c r="P122" s="8">
        <f t="shared" si="23"/>
        <v>0</v>
      </c>
      <c r="Q122" s="8">
        <f t="shared" si="23"/>
        <v>0</v>
      </c>
      <c r="R122" s="8">
        <f t="shared" si="23"/>
        <v>0</v>
      </c>
      <c r="S122" s="8">
        <f t="shared" si="23"/>
        <v>0</v>
      </c>
      <c r="T122" s="21">
        <f t="shared" si="14"/>
        <v>5</v>
      </c>
      <c r="U122" s="19">
        <f>VLOOKUP($B122,Gas!$B$3:$E$2506,2)</f>
        <v>2.1749999999999998</v>
      </c>
      <c r="V122" s="44">
        <f t="shared" si="15"/>
        <v>14.721839080459773</v>
      </c>
    </row>
    <row r="123" spans="1:22" x14ac:dyDescent="0.2">
      <c r="A123" s="50">
        <f t="shared" si="19"/>
        <v>5</v>
      </c>
      <c r="B123" s="48">
        <v>35937</v>
      </c>
      <c r="C123" s="49">
        <v>34.26</v>
      </c>
      <c r="D123" s="4">
        <f t="shared" si="13"/>
        <v>6.7617785327405047E-2</v>
      </c>
      <c r="E123" s="100">
        <f t="shared" si="17"/>
        <v>3.7497973509681852</v>
      </c>
      <c r="G123" s="8">
        <f t="shared" si="23"/>
        <v>0</v>
      </c>
      <c r="H123" s="8">
        <f t="shared" si="23"/>
        <v>0</v>
      </c>
      <c r="I123" s="8">
        <f t="shared" si="23"/>
        <v>0</v>
      </c>
      <c r="J123" s="8">
        <f t="shared" si="23"/>
        <v>0.74000000000000199</v>
      </c>
      <c r="K123" s="8">
        <f t="shared" si="23"/>
        <v>5.740000000000002</v>
      </c>
      <c r="L123" s="8">
        <f t="shared" si="23"/>
        <v>15.740000000000002</v>
      </c>
      <c r="M123" s="8">
        <f t="shared" si="22"/>
        <v>14.259999999999998</v>
      </c>
      <c r="N123" s="8">
        <f t="shared" si="23"/>
        <v>9.259999999999998</v>
      </c>
      <c r="O123" s="8">
        <f t="shared" si="23"/>
        <v>4.259999999999998</v>
      </c>
      <c r="P123" s="8">
        <f t="shared" si="23"/>
        <v>0</v>
      </c>
      <c r="Q123" s="8">
        <f t="shared" si="23"/>
        <v>0</v>
      </c>
      <c r="R123" s="8">
        <f t="shared" si="23"/>
        <v>0</v>
      </c>
      <c r="S123" s="8">
        <f t="shared" si="23"/>
        <v>0</v>
      </c>
      <c r="T123" s="21">
        <f t="shared" si="14"/>
        <v>5</v>
      </c>
      <c r="U123" s="19">
        <f>VLOOKUP($B123,Gas!$B$3:$E$2506,2)</f>
        <v>2.105</v>
      </c>
      <c r="V123" s="44">
        <f t="shared" si="15"/>
        <v>16.275534441805224</v>
      </c>
    </row>
    <row r="124" spans="1:22" x14ac:dyDescent="0.2">
      <c r="A124" s="50">
        <f t="shared" si="19"/>
        <v>5</v>
      </c>
      <c r="B124" s="48">
        <v>35941</v>
      </c>
      <c r="C124" s="49">
        <v>34.79</v>
      </c>
      <c r="D124" s="4">
        <f t="shared" si="13"/>
        <v>1.5351496267876796E-2</v>
      </c>
      <c r="E124" s="100">
        <f t="shared" si="17"/>
        <v>3.747137067940761</v>
      </c>
      <c r="G124" s="8">
        <f t="shared" si="23"/>
        <v>0</v>
      </c>
      <c r="H124" s="8">
        <f t="shared" si="23"/>
        <v>0</v>
      </c>
      <c r="I124" s="8">
        <f t="shared" si="23"/>
        <v>0</v>
      </c>
      <c r="J124" s="8">
        <f t="shared" si="23"/>
        <v>0.21000000000000085</v>
      </c>
      <c r="K124" s="8">
        <f t="shared" si="23"/>
        <v>5.2100000000000009</v>
      </c>
      <c r="L124" s="8">
        <f t="shared" si="23"/>
        <v>15.21</v>
      </c>
      <c r="M124" s="8">
        <f t="shared" si="22"/>
        <v>14.79</v>
      </c>
      <c r="N124" s="8">
        <f t="shared" si="23"/>
        <v>9.7899999999999991</v>
      </c>
      <c r="O124" s="8">
        <f t="shared" si="23"/>
        <v>4.7899999999999991</v>
      </c>
      <c r="P124" s="8">
        <f t="shared" si="23"/>
        <v>0</v>
      </c>
      <c r="Q124" s="8">
        <f t="shared" si="23"/>
        <v>0</v>
      </c>
      <c r="R124" s="8">
        <f t="shared" si="23"/>
        <v>0</v>
      </c>
      <c r="S124" s="8">
        <f t="shared" si="23"/>
        <v>0</v>
      </c>
      <c r="T124" s="21">
        <f t="shared" si="14"/>
        <v>5</v>
      </c>
      <c r="U124" s="19">
        <f>VLOOKUP($B124,Gas!$B$3:$E$2506,2)</f>
        <v>2.0099999999999998</v>
      </c>
      <c r="V124" s="44">
        <f t="shared" si="15"/>
        <v>17.308457711442788</v>
      </c>
    </row>
    <row r="125" spans="1:22" x14ac:dyDescent="0.2">
      <c r="A125" s="50">
        <f t="shared" si="19"/>
        <v>5</v>
      </c>
      <c r="B125" s="48">
        <v>35942</v>
      </c>
      <c r="C125" s="49">
        <v>28.14</v>
      </c>
      <c r="D125" s="4">
        <f t="shared" si="13"/>
        <v>-0.21213793747760756</v>
      </c>
      <c r="E125" s="100">
        <f t="shared" si="17"/>
        <v>3.961250645334403</v>
      </c>
      <c r="G125" s="8">
        <f t="shared" si="23"/>
        <v>0</v>
      </c>
      <c r="H125" s="8">
        <f t="shared" si="23"/>
        <v>0</v>
      </c>
      <c r="I125" s="8">
        <f t="shared" si="23"/>
        <v>1.8599999999999994</v>
      </c>
      <c r="J125" s="8">
        <f t="shared" si="23"/>
        <v>6.8599999999999994</v>
      </c>
      <c r="K125" s="8">
        <f t="shared" si="23"/>
        <v>11.86</v>
      </c>
      <c r="L125" s="8">
        <f t="shared" si="23"/>
        <v>21.86</v>
      </c>
      <c r="M125" s="8">
        <f t="shared" si="22"/>
        <v>8.14</v>
      </c>
      <c r="N125" s="8">
        <f t="shared" si="23"/>
        <v>3.1400000000000006</v>
      </c>
      <c r="O125" s="8">
        <f t="shared" si="23"/>
        <v>0</v>
      </c>
      <c r="P125" s="8">
        <f t="shared" si="23"/>
        <v>0</v>
      </c>
      <c r="Q125" s="8">
        <f t="shared" si="23"/>
        <v>0</v>
      </c>
      <c r="R125" s="8">
        <f t="shared" si="23"/>
        <v>0</v>
      </c>
      <c r="S125" s="8">
        <f t="shared" si="23"/>
        <v>0</v>
      </c>
      <c r="T125" s="21">
        <f t="shared" si="14"/>
        <v>5</v>
      </c>
      <c r="U125" s="19">
        <f>VLOOKUP($B125,Gas!$B$3:$E$2506,2)</f>
        <v>2.09</v>
      </c>
      <c r="V125" s="44">
        <f t="shared" si="15"/>
        <v>13.464114832535886</v>
      </c>
    </row>
    <row r="126" spans="1:22" x14ac:dyDescent="0.2">
      <c r="A126" s="50">
        <f t="shared" si="19"/>
        <v>5</v>
      </c>
      <c r="B126" s="48">
        <v>35943</v>
      </c>
      <c r="C126" s="49">
        <v>33.130000000000003</v>
      </c>
      <c r="D126" s="4">
        <f t="shared" si="13"/>
        <v>0.16324716462556149</v>
      </c>
      <c r="E126" s="100">
        <f t="shared" si="17"/>
        <v>3.9877748518468925</v>
      </c>
      <c r="G126" s="8">
        <f t="shared" si="23"/>
        <v>0</v>
      </c>
      <c r="H126" s="8">
        <f t="shared" si="23"/>
        <v>0</v>
      </c>
      <c r="I126" s="8">
        <f t="shared" si="23"/>
        <v>0</v>
      </c>
      <c r="J126" s="8">
        <f t="shared" si="23"/>
        <v>1.8699999999999974</v>
      </c>
      <c r="K126" s="8">
        <f t="shared" si="23"/>
        <v>6.8699999999999974</v>
      </c>
      <c r="L126" s="8">
        <f t="shared" si="23"/>
        <v>16.869999999999997</v>
      </c>
      <c r="M126" s="8">
        <f t="shared" si="22"/>
        <v>13.130000000000003</v>
      </c>
      <c r="N126" s="8">
        <f t="shared" si="23"/>
        <v>8.1300000000000026</v>
      </c>
      <c r="O126" s="8">
        <f t="shared" si="23"/>
        <v>3.1300000000000026</v>
      </c>
      <c r="P126" s="8">
        <f t="shared" si="23"/>
        <v>0</v>
      </c>
      <c r="Q126" s="8">
        <f t="shared" si="23"/>
        <v>0</v>
      </c>
      <c r="R126" s="8">
        <f t="shared" si="23"/>
        <v>0</v>
      </c>
      <c r="S126" s="8">
        <f t="shared" si="23"/>
        <v>0</v>
      </c>
      <c r="T126" s="21">
        <f t="shared" si="14"/>
        <v>5</v>
      </c>
      <c r="U126" s="19">
        <f>VLOOKUP($B126,Gas!$B$3:$E$2506,2)</f>
        <v>2.08</v>
      </c>
      <c r="V126" s="44">
        <f t="shared" si="15"/>
        <v>15.927884615384617</v>
      </c>
    </row>
    <row r="127" spans="1:22" x14ac:dyDescent="0.2">
      <c r="A127" s="50">
        <f t="shared" si="19"/>
        <v>5</v>
      </c>
      <c r="B127" s="48">
        <v>35944</v>
      </c>
      <c r="C127" s="49">
        <v>41.86</v>
      </c>
      <c r="D127" s="4">
        <f t="shared" si="13"/>
        <v>0.23389150070604903</v>
      </c>
      <c r="E127" s="100">
        <f t="shared" si="17"/>
        <v>4.1221221131881318</v>
      </c>
      <c r="G127" s="8">
        <f t="shared" si="23"/>
        <v>0</v>
      </c>
      <c r="H127" s="8">
        <f t="shared" si="23"/>
        <v>0</v>
      </c>
      <c r="I127" s="8">
        <f t="shared" si="23"/>
        <v>0</v>
      </c>
      <c r="J127" s="8">
        <f t="shared" si="23"/>
        <v>0</v>
      </c>
      <c r="K127" s="8">
        <f t="shared" si="23"/>
        <v>0</v>
      </c>
      <c r="L127" s="8">
        <f t="shared" si="23"/>
        <v>8.14</v>
      </c>
      <c r="M127" s="8">
        <f t="shared" si="22"/>
        <v>21.86</v>
      </c>
      <c r="N127" s="8">
        <f t="shared" si="23"/>
        <v>16.86</v>
      </c>
      <c r="O127" s="8">
        <f t="shared" si="23"/>
        <v>11.86</v>
      </c>
      <c r="P127" s="8">
        <f t="shared" si="23"/>
        <v>6.8599999999999994</v>
      </c>
      <c r="Q127" s="8">
        <f t="shared" si="23"/>
        <v>1.8599999999999994</v>
      </c>
      <c r="R127" s="8">
        <f t="shared" si="23"/>
        <v>0</v>
      </c>
      <c r="S127" s="8">
        <f t="shared" si="23"/>
        <v>0</v>
      </c>
      <c r="T127" s="21">
        <f t="shared" si="14"/>
        <v>5</v>
      </c>
      <c r="U127" s="19">
        <f>VLOOKUP($B127,Gas!$B$3:$E$2506,2)</f>
        <v>2.085</v>
      </c>
      <c r="V127" s="44">
        <f t="shared" si="15"/>
        <v>20.076738609112709</v>
      </c>
    </row>
    <row r="128" spans="1:22" x14ac:dyDescent="0.2">
      <c r="A128" s="50">
        <f t="shared" si="19"/>
        <v>6</v>
      </c>
      <c r="B128" s="48">
        <v>35947</v>
      </c>
      <c r="C128" s="49">
        <v>26.53</v>
      </c>
      <c r="D128" s="4">
        <f t="shared" si="13"/>
        <v>-0.45605454886820534</v>
      </c>
      <c r="E128" s="100">
        <f t="shared" si="17"/>
        <v>4.5941698676751255</v>
      </c>
      <c r="G128" s="8">
        <f t="shared" si="23"/>
        <v>0</v>
      </c>
      <c r="H128" s="8">
        <f t="shared" si="23"/>
        <v>0</v>
      </c>
      <c r="I128" s="8">
        <f t="shared" si="23"/>
        <v>3.4699999999999989</v>
      </c>
      <c r="J128" s="8">
        <f t="shared" si="23"/>
        <v>8.4699999999999989</v>
      </c>
      <c r="K128" s="8">
        <f t="shared" si="23"/>
        <v>13.469999999999999</v>
      </c>
      <c r="L128" s="8">
        <f t="shared" si="23"/>
        <v>23.47</v>
      </c>
      <c r="M128" s="8">
        <f t="shared" si="23"/>
        <v>6.5300000000000011</v>
      </c>
      <c r="N128" s="8">
        <f t="shared" si="23"/>
        <v>1.5300000000000011</v>
      </c>
      <c r="O128" s="8">
        <f t="shared" si="23"/>
        <v>0</v>
      </c>
      <c r="P128" s="8">
        <f t="shared" si="23"/>
        <v>0</v>
      </c>
      <c r="Q128" s="8">
        <f t="shared" si="23"/>
        <v>0</v>
      </c>
      <c r="R128" s="8">
        <f t="shared" si="23"/>
        <v>0</v>
      </c>
      <c r="S128" s="8">
        <f t="shared" si="23"/>
        <v>0</v>
      </c>
      <c r="T128" s="21">
        <f t="shared" si="14"/>
        <v>6</v>
      </c>
      <c r="U128" s="19">
        <f>VLOOKUP($B128,Gas!$B$3:$E$2506,2)</f>
        <v>2.1150000000000002</v>
      </c>
      <c r="V128" s="44">
        <f t="shared" si="15"/>
        <v>12.543735224586287</v>
      </c>
    </row>
    <row r="129" spans="1:22" x14ac:dyDescent="0.2">
      <c r="A129" s="50">
        <f t="shared" si="19"/>
        <v>6</v>
      </c>
      <c r="B129" s="48">
        <v>35948</v>
      </c>
      <c r="C129" s="49">
        <v>25.34</v>
      </c>
      <c r="D129" s="4">
        <f t="shared" si="13"/>
        <v>-4.589199325665537E-2</v>
      </c>
      <c r="E129" s="100">
        <f t="shared" si="17"/>
        <v>4.5752640270715759</v>
      </c>
      <c r="G129" s="8">
        <f t="shared" si="23"/>
        <v>0</v>
      </c>
      <c r="H129" s="8">
        <f t="shared" si="23"/>
        <v>0</v>
      </c>
      <c r="I129" s="8">
        <f t="shared" si="23"/>
        <v>4.66</v>
      </c>
      <c r="J129" s="8">
        <f t="shared" si="23"/>
        <v>9.66</v>
      </c>
      <c r="K129" s="8">
        <f t="shared" si="23"/>
        <v>14.66</v>
      </c>
      <c r="L129" s="8">
        <f t="shared" si="23"/>
        <v>24.66</v>
      </c>
      <c r="M129" s="8">
        <f t="shared" si="23"/>
        <v>5.34</v>
      </c>
      <c r="N129" s="8">
        <f t="shared" si="23"/>
        <v>0.33999999999999986</v>
      </c>
      <c r="O129" s="8">
        <f t="shared" si="23"/>
        <v>0</v>
      </c>
      <c r="P129" s="8">
        <f t="shared" si="23"/>
        <v>0</v>
      </c>
      <c r="Q129" s="8">
        <f t="shared" si="23"/>
        <v>0</v>
      </c>
      <c r="R129" s="8">
        <f t="shared" si="23"/>
        <v>0</v>
      </c>
      <c r="S129" s="8">
        <f t="shared" si="23"/>
        <v>0</v>
      </c>
      <c r="T129" s="21">
        <f t="shared" si="14"/>
        <v>6</v>
      </c>
      <c r="U129" s="19">
        <f>VLOOKUP($B129,Gas!$B$3:$E$2506,2)</f>
        <v>2.165</v>
      </c>
      <c r="V129" s="44">
        <f t="shared" si="15"/>
        <v>11.704387990762125</v>
      </c>
    </row>
    <row r="130" spans="1:22" x14ac:dyDescent="0.2">
      <c r="A130" s="50">
        <f t="shared" si="19"/>
        <v>6</v>
      </c>
      <c r="B130" s="48">
        <v>35949</v>
      </c>
      <c r="C130" s="49">
        <v>20.23</v>
      </c>
      <c r="D130" s="4">
        <f t="shared" si="13"/>
        <v>-0.22521752371333886</v>
      </c>
      <c r="E130" s="100">
        <f t="shared" si="17"/>
        <v>3.9984575456886646</v>
      </c>
      <c r="G130" s="8">
        <f t="shared" si="23"/>
        <v>0</v>
      </c>
      <c r="H130" s="8">
        <f t="shared" si="23"/>
        <v>4.7699999999999996</v>
      </c>
      <c r="I130" s="8">
        <f t="shared" si="23"/>
        <v>9.77</v>
      </c>
      <c r="J130" s="8">
        <f t="shared" si="23"/>
        <v>14.77</v>
      </c>
      <c r="K130" s="8">
        <f t="shared" si="23"/>
        <v>19.77</v>
      </c>
      <c r="L130" s="8">
        <f t="shared" si="23"/>
        <v>29.77</v>
      </c>
      <c r="M130" s="8">
        <f t="shared" si="23"/>
        <v>0.23000000000000043</v>
      </c>
      <c r="N130" s="8">
        <f t="shared" si="23"/>
        <v>0</v>
      </c>
      <c r="O130" s="8">
        <f t="shared" si="23"/>
        <v>0</v>
      </c>
      <c r="P130" s="8">
        <f t="shared" si="23"/>
        <v>0</v>
      </c>
      <c r="Q130" s="8">
        <f t="shared" si="23"/>
        <v>0</v>
      </c>
      <c r="R130" s="8">
        <f t="shared" si="23"/>
        <v>0</v>
      </c>
      <c r="S130" s="8">
        <f t="shared" si="23"/>
        <v>0</v>
      </c>
      <c r="T130" s="21">
        <f t="shared" ref="T130:T193" si="24">A130</f>
        <v>6</v>
      </c>
      <c r="U130" s="19">
        <f>VLOOKUP($B130,Gas!$B$3:$E$2506,2)</f>
        <v>2.19</v>
      </c>
      <c r="V130" s="44">
        <f t="shared" ref="V130:V193" si="25">C130/U130</f>
        <v>9.237442922374429</v>
      </c>
    </row>
    <row r="131" spans="1:22" x14ac:dyDescent="0.2">
      <c r="A131" s="50">
        <f t="shared" si="19"/>
        <v>6</v>
      </c>
      <c r="B131" s="48">
        <v>35950</v>
      </c>
      <c r="C131" s="49">
        <v>23.12</v>
      </c>
      <c r="D131" s="4">
        <f t="shared" si="13"/>
        <v>0.13353139262452257</v>
      </c>
      <c r="E131" s="100">
        <f t="shared" si="17"/>
        <v>4.1355582648036338</v>
      </c>
      <c r="G131" s="8">
        <f t="shared" si="23"/>
        <v>0</v>
      </c>
      <c r="H131" s="8">
        <f t="shared" si="23"/>
        <v>1.879999999999999</v>
      </c>
      <c r="I131" s="8">
        <f t="shared" si="23"/>
        <v>6.879999999999999</v>
      </c>
      <c r="J131" s="8">
        <f t="shared" si="23"/>
        <v>11.879999999999999</v>
      </c>
      <c r="K131" s="8">
        <f t="shared" si="23"/>
        <v>16.88</v>
      </c>
      <c r="L131" s="8">
        <f t="shared" si="23"/>
        <v>26.88</v>
      </c>
      <c r="M131" s="8">
        <f t="shared" si="23"/>
        <v>3.120000000000001</v>
      </c>
      <c r="N131" s="8">
        <f t="shared" si="23"/>
        <v>0</v>
      </c>
      <c r="O131" s="8">
        <f t="shared" si="23"/>
        <v>0</v>
      </c>
      <c r="P131" s="8">
        <f t="shared" si="23"/>
        <v>0</v>
      </c>
      <c r="Q131" s="8">
        <f t="shared" si="23"/>
        <v>0</v>
      </c>
      <c r="R131" s="8">
        <f t="shared" si="23"/>
        <v>0</v>
      </c>
      <c r="S131" s="8">
        <f t="shared" si="23"/>
        <v>0</v>
      </c>
      <c r="T131" s="21">
        <f t="shared" si="24"/>
        <v>6</v>
      </c>
      <c r="U131" s="19">
        <f>VLOOKUP($B131,Gas!$B$3:$E$2506,2)</f>
        <v>2.12</v>
      </c>
      <c r="V131" s="44">
        <f t="shared" si="25"/>
        <v>10.90566037735849</v>
      </c>
    </row>
    <row r="132" spans="1:22" x14ac:dyDescent="0.2">
      <c r="A132" s="50">
        <f t="shared" si="19"/>
        <v>6</v>
      </c>
      <c r="B132" s="48">
        <v>35951</v>
      </c>
      <c r="C132" s="49">
        <v>21.07</v>
      </c>
      <c r="D132" s="4">
        <f t="shared" ref="D132:D195" si="26">LN(C132/C131)</f>
        <v>-9.2847815988079049E-2</v>
      </c>
      <c r="E132" s="100">
        <f t="shared" si="17"/>
        <v>3.3371487158786866</v>
      </c>
      <c r="G132" s="8">
        <f t="shared" ref="G132:S147" si="27">IF(G$1="P",MAX(0,G$2-$C132),IF(G$1="C",MAX(0,$C132-G$2)))</f>
        <v>0</v>
      </c>
      <c r="H132" s="8">
        <f t="shared" si="27"/>
        <v>3.9299999999999997</v>
      </c>
      <c r="I132" s="8">
        <f t="shared" si="27"/>
        <v>8.93</v>
      </c>
      <c r="J132" s="8">
        <f t="shared" si="27"/>
        <v>13.93</v>
      </c>
      <c r="K132" s="8">
        <f t="shared" si="27"/>
        <v>18.93</v>
      </c>
      <c r="L132" s="8">
        <f t="shared" si="27"/>
        <v>28.93</v>
      </c>
      <c r="M132" s="8">
        <f t="shared" si="23"/>
        <v>1.0700000000000003</v>
      </c>
      <c r="N132" s="8">
        <f t="shared" si="27"/>
        <v>0</v>
      </c>
      <c r="O132" s="8">
        <f t="shared" si="27"/>
        <v>0</v>
      </c>
      <c r="P132" s="8">
        <f t="shared" si="27"/>
        <v>0</v>
      </c>
      <c r="Q132" s="8">
        <f t="shared" si="27"/>
        <v>0</v>
      </c>
      <c r="R132" s="8">
        <f t="shared" si="27"/>
        <v>0</v>
      </c>
      <c r="S132" s="8">
        <f t="shared" si="27"/>
        <v>0</v>
      </c>
      <c r="T132" s="21">
        <f t="shared" si="24"/>
        <v>6</v>
      </c>
      <c r="U132" s="19">
        <f>VLOOKUP($B132,Gas!$B$3:$E$2506,2)</f>
        <v>2.0350000000000001</v>
      </c>
      <c r="V132" s="44">
        <f t="shared" si="25"/>
        <v>10.353808353808354</v>
      </c>
    </row>
    <row r="133" spans="1:22" x14ac:dyDescent="0.2">
      <c r="A133" s="50">
        <f t="shared" si="19"/>
        <v>6</v>
      </c>
      <c r="B133" s="48">
        <v>35954</v>
      </c>
      <c r="C133" s="49">
        <v>21.07</v>
      </c>
      <c r="D133" s="4">
        <f t="shared" si="26"/>
        <v>0</v>
      </c>
      <c r="E133" s="100">
        <f t="shared" si="17"/>
        <v>3.2923610412370228</v>
      </c>
      <c r="G133" s="8">
        <f t="shared" si="27"/>
        <v>0</v>
      </c>
      <c r="H133" s="8">
        <f t="shared" si="27"/>
        <v>3.9299999999999997</v>
      </c>
      <c r="I133" s="8">
        <f t="shared" si="27"/>
        <v>8.93</v>
      </c>
      <c r="J133" s="8">
        <f t="shared" si="27"/>
        <v>13.93</v>
      </c>
      <c r="K133" s="8">
        <f t="shared" si="27"/>
        <v>18.93</v>
      </c>
      <c r="L133" s="8">
        <f t="shared" si="27"/>
        <v>28.93</v>
      </c>
      <c r="M133" s="8">
        <f t="shared" si="23"/>
        <v>1.0700000000000003</v>
      </c>
      <c r="N133" s="8">
        <f t="shared" si="27"/>
        <v>0</v>
      </c>
      <c r="O133" s="8">
        <f t="shared" si="27"/>
        <v>0</v>
      </c>
      <c r="P133" s="8">
        <f t="shared" si="27"/>
        <v>0</v>
      </c>
      <c r="Q133" s="8">
        <f t="shared" si="27"/>
        <v>0</v>
      </c>
      <c r="R133" s="8">
        <f t="shared" si="27"/>
        <v>0</v>
      </c>
      <c r="S133" s="8">
        <f t="shared" si="27"/>
        <v>0</v>
      </c>
      <c r="T133" s="21">
        <f t="shared" si="24"/>
        <v>6</v>
      </c>
      <c r="U133" s="19">
        <f>VLOOKUP($B133,Gas!$B$3:$E$2506,2)</f>
        <v>2.0099999999999998</v>
      </c>
      <c r="V133" s="44">
        <f t="shared" si="25"/>
        <v>10.482587064676618</v>
      </c>
    </row>
    <row r="134" spans="1:22" x14ac:dyDescent="0.2">
      <c r="A134" s="50">
        <f t="shared" si="19"/>
        <v>6</v>
      </c>
      <c r="B134" s="48">
        <v>35955</v>
      </c>
      <c r="C134" s="49">
        <v>20.34</v>
      </c>
      <c r="D134" s="4">
        <f t="shared" si="26"/>
        <v>-3.5260837195683778E-2</v>
      </c>
      <c r="E134" s="100">
        <f t="shared" si="17"/>
        <v>3.2747254521535005</v>
      </c>
      <c r="G134" s="8">
        <f t="shared" si="27"/>
        <v>0</v>
      </c>
      <c r="H134" s="8">
        <f t="shared" si="27"/>
        <v>4.66</v>
      </c>
      <c r="I134" s="8">
        <f t="shared" si="27"/>
        <v>9.66</v>
      </c>
      <c r="J134" s="8">
        <f t="shared" si="27"/>
        <v>14.66</v>
      </c>
      <c r="K134" s="8">
        <f t="shared" si="27"/>
        <v>19.66</v>
      </c>
      <c r="L134" s="8">
        <f t="shared" si="27"/>
        <v>29.66</v>
      </c>
      <c r="M134" s="8">
        <f t="shared" si="23"/>
        <v>0.33999999999999986</v>
      </c>
      <c r="N134" s="8">
        <f t="shared" si="27"/>
        <v>0</v>
      </c>
      <c r="O134" s="8">
        <f t="shared" si="27"/>
        <v>0</v>
      </c>
      <c r="P134" s="8">
        <f t="shared" si="27"/>
        <v>0</v>
      </c>
      <c r="Q134" s="8">
        <f t="shared" si="27"/>
        <v>0</v>
      </c>
      <c r="R134" s="8">
        <f t="shared" si="27"/>
        <v>0</v>
      </c>
      <c r="S134" s="8">
        <f t="shared" si="27"/>
        <v>0</v>
      </c>
      <c r="T134" s="21">
        <f t="shared" si="24"/>
        <v>6</v>
      </c>
      <c r="U134" s="19">
        <f>VLOOKUP($B134,Gas!$B$3:$E$2506,2)</f>
        <v>2</v>
      </c>
      <c r="V134" s="44">
        <f t="shared" si="25"/>
        <v>10.17</v>
      </c>
    </row>
    <row r="135" spans="1:22" x14ac:dyDescent="0.2">
      <c r="A135" s="50">
        <f t="shared" si="19"/>
        <v>6</v>
      </c>
      <c r="B135" s="48">
        <v>35956</v>
      </c>
      <c r="C135" s="49">
        <v>19.77</v>
      </c>
      <c r="D135" s="4">
        <f t="shared" si="26"/>
        <v>-2.8423753437888357E-2</v>
      </c>
      <c r="E135" s="100">
        <f t="shared" si="17"/>
        <v>3.1544036751655984</v>
      </c>
      <c r="G135" s="8">
        <f t="shared" si="27"/>
        <v>0.23000000000000043</v>
      </c>
      <c r="H135" s="8">
        <f t="shared" si="27"/>
        <v>5.23</v>
      </c>
      <c r="I135" s="8">
        <f t="shared" si="27"/>
        <v>10.23</v>
      </c>
      <c r="J135" s="8">
        <f t="shared" si="27"/>
        <v>15.23</v>
      </c>
      <c r="K135" s="8">
        <f t="shared" si="27"/>
        <v>20.23</v>
      </c>
      <c r="L135" s="8">
        <f t="shared" si="27"/>
        <v>30.23</v>
      </c>
      <c r="M135" s="8">
        <f t="shared" si="23"/>
        <v>0</v>
      </c>
      <c r="N135" s="8">
        <f t="shared" si="27"/>
        <v>0</v>
      </c>
      <c r="O135" s="8">
        <f t="shared" si="27"/>
        <v>0</v>
      </c>
      <c r="P135" s="8">
        <f t="shared" si="27"/>
        <v>0</v>
      </c>
      <c r="Q135" s="8">
        <f t="shared" si="27"/>
        <v>0</v>
      </c>
      <c r="R135" s="8">
        <f t="shared" si="27"/>
        <v>0</v>
      </c>
      <c r="S135" s="8">
        <f t="shared" si="27"/>
        <v>0</v>
      </c>
      <c r="T135" s="21">
        <f t="shared" si="24"/>
        <v>6</v>
      </c>
      <c r="U135" s="19">
        <f>VLOOKUP($B135,Gas!$B$3:$E$2506,2)</f>
        <v>2.0049999999999999</v>
      </c>
      <c r="V135" s="44">
        <f t="shared" si="25"/>
        <v>9.8603491271820456</v>
      </c>
    </row>
    <row r="136" spans="1:22" x14ac:dyDescent="0.2">
      <c r="A136" s="50">
        <f t="shared" si="19"/>
        <v>6</v>
      </c>
      <c r="B136" s="48">
        <v>35957</v>
      </c>
      <c r="C136" s="49">
        <v>21.23</v>
      </c>
      <c r="D136" s="4">
        <f t="shared" si="26"/>
        <v>7.1249638532639173E-2</v>
      </c>
      <c r="E136" s="100">
        <f t="shared" si="17"/>
        <v>3.024412064299081</v>
      </c>
      <c r="G136" s="8">
        <f t="shared" si="27"/>
        <v>0</v>
      </c>
      <c r="H136" s="8">
        <f t="shared" si="27"/>
        <v>3.7699999999999996</v>
      </c>
      <c r="I136" s="8">
        <f t="shared" si="27"/>
        <v>8.77</v>
      </c>
      <c r="J136" s="8">
        <f t="shared" si="27"/>
        <v>13.77</v>
      </c>
      <c r="K136" s="8">
        <f t="shared" si="27"/>
        <v>18.77</v>
      </c>
      <c r="L136" s="8">
        <f t="shared" si="27"/>
        <v>28.77</v>
      </c>
      <c r="M136" s="8">
        <f t="shared" si="23"/>
        <v>1.2300000000000004</v>
      </c>
      <c r="N136" s="8">
        <f t="shared" si="27"/>
        <v>0</v>
      </c>
      <c r="O136" s="8">
        <f t="shared" si="27"/>
        <v>0</v>
      </c>
      <c r="P136" s="8">
        <f t="shared" si="27"/>
        <v>0</v>
      </c>
      <c r="Q136" s="8">
        <f t="shared" si="27"/>
        <v>0</v>
      </c>
      <c r="R136" s="8">
        <f t="shared" si="27"/>
        <v>0</v>
      </c>
      <c r="S136" s="8">
        <f t="shared" si="27"/>
        <v>0</v>
      </c>
      <c r="T136" s="21">
        <f t="shared" si="24"/>
        <v>6</v>
      </c>
      <c r="U136" s="19">
        <f>VLOOKUP($B136,Gas!$B$3:$E$2506,2)</f>
        <v>1.97</v>
      </c>
      <c r="V136" s="44">
        <f t="shared" si="25"/>
        <v>10.776649746192893</v>
      </c>
    </row>
    <row r="137" spans="1:22" x14ac:dyDescent="0.2">
      <c r="A137" s="50">
        <f t="shared" si="19"/>
        <v>6</v>
      </c>
      <c r="B137" s="48">
        <v>35958</v>
      </c>
      <c r="C137" s="49">
        <v>26.87</v>
      </c>
      <c r="D137" s="4">
        <f t="shared" si="26"/>
        <v>0.23559514691223518</v>
      </c>
      <c r="E137" s="100">
        <f t="shared" si="17"/>
        <v>3.028776988337794</v>
      </c>
      <c r="G137" s="8">
        <f t="shared" si="27"/>
        <v>0</v>
      </c>
      <c r="H137" s="8">
        <f t="shared" si="27"/>
        <v>0</v>
      </c>
      <c r="I137" s="8">
        <f t="shared" si="27"/>
        <v>3.129999999999999</v>
      </c>
      <c r="J137" s="8">
        <f t="shared" si="27"/>
        <v>8.129999999999999</v>
      </c>
      <c r="K137" s="8">
        <f t="shared" si="27"/>
        <v>13.129999999999999</v>
      </c>
      <c r="L137" s="8">
        <f t="shared" si="27"/>
        <v>23.13</v>
      </c>
      <c r="M137" s="8">
        <f t="shared" si="23"/>
        <v>6.870000000000001</v>
      </c>
      <c r="N137" s="8">
        <f t="shared" si="27"/>
        <v>1.870000000000001</v>
      </c>
      <c r="O137" s="8">
        <f t="shared" si="27"/>
        <v>0</v>
      </c>
      <c r="P137" s="8">
        <f t="shared" si="27"/>
        <v>0</v>
      </c>
      <c r="Q137" s="8">
        <f t="shared" si="27"/>
        <v>0</v>
      </c>
      <c r="R137" s="8">
        <f t="shared" si="27"/>
        <v>0</v>
      </c>
      <c r="S137" s="8">
        <f t="shared" si="27"/>
        <v>0</v>
      </c>
      <c r="T137" s="21">
        <f t="shared" si="24"/>
        <v>6</v>
      </c>
      <c r="U137" s="19">
        <f>VLOOKUP($B137,Gas!$B$3:$E$2506,2)</f>
        <v>1.99</v>
      </c>
      <c r="V137" s="44">
        <f t="shared" si="25"/>
        <v>13.50251256281407</v>
      </c>
    </row>
    <row r="138" spans="1:22" x14ac:dyDescent="0.2">
      <c r="A138" s="50">
        <f t="shared" si="19"/>
        <v>6</v>
      </c>
      <c r="B138" s="48">
        <v>35961</v>
      </c>
      <c r="C138" s="49">
        <v>27.48</v>
      </c>
      <c r="D138" s="4">
        <f t="shared" si="26"/>
        <v>2.2448044726748696E-2</v>
      </c>
      <c r="E138" s="100">
        <f t="shared" si="17"/>
        <v>1.9881126848501058</v>
      </c>
      <c r="G138" s="8">
        <f t="shared" si="27"/>
        <v>0</v>
      </c>
      <c r="H138" s="8">
        <f t="shared" si="27"/>
        <v>0</v>
      </c>
      <c r="I138" s="8">
        <f t="shared" si="27"/>
        <v>2.5199999999999996</v>
      </c>
      <c r="J138" s="8">
        <f t="shared" si="27"/>
        <v>7.52</v>
      </c>
      <c r="K138" s="8">
        <f t="shared" si="27"/>
        <v>12.52</v>
      </c>
      <c r="L138" s="8">
        <f t="shared" si="27"/>
        <v>22.52</v>
      </c>
      <c r="M138" s="8">
        <f t="shared" si="27"/>
        <v>7.48</v>
      </c>
      <c r="N138" s="8">
        <f t="shared" si="27"/>
        <v>2.4800000000000004</v>
      </c>
      <c r="O138" s="8">
        <f t="shared" si="27"/>
        <v>0</v>
      </c>
      <c r="P138" s="8">
        <f t="shared" si="27"/>
        <v>0</v>
      </c>
      <c r="Q138" s="8">
        <f t="shared" si="27"/>
        <v>0</v>
      </c>
      <c r="R138" s="8">
        <f t="shared" si="27"/>
        <v>0</v>
      </c>
      <c r="S138" s="8">
        <f t="shared" si="27"/>
        <v>0</v>
      </c>
      <c r="T138" s="21">
        <f t="shared" si="24"/>
        <v>6</v>
      </c>
      <c r="U138" s="19">
        <f>VLOOKUP($B138,Gas!$B$3:$E$2506,2)</f>
        <v>2.0049999999999999</v>
      </c>
      <c r="V138" s="44">
        <f t="shared" si="25"/>
        <v>13.705735660847882</v>
      </c>
    </row>
    <row r="139" spans="1:22" x14ac:dyDescent="0.2">
      <c r="A139" s="50">
        <f t="shared" si="19"/>
        <v>6</v>
      </c>
      <c r="B139" s="48">
        <v>35962</v>
      </c>
      <c r="C139" s="49">
        <v>26.97</v>
      </c>
      <c r="D139" s="4">
        <f t="shared" si="26"/>
        <v>-1.8733330202510012E-2</v>
      </c>
      <c r="E139" s="100">
        <f t="shared" si="17"/>
        <v>1.9739506086317367</v>
      </c>
      <c r="G139" s="8">
        <f t="shared" si="27"/>
        <v>0</v>
      </c>
      <c r="H139" s="8">
        <f t="shared" si="27"/>
        <v>0</v>
      </c>
      <c r="I139" s="8">
        <f t="shared" si="27"/>
        <v>3.0300000000000011</v>
      </c>
      <c r="J139" s="8">
        <f t="shared" si="27"/>
        <v>8.0300000000000011</v>
      </c>
      <c r="K139" s="8">
        <f t="shared" si="27"/>
        <v>13.030000000000001</v>
      </c>
      <c r="L139" s="8">
        <f t="shared" si="27"/>
        <v>23.03</v>
      </c>
      <c r="M139" s="8">
        <f t="shared" si="27"/>
        <v>6.9699999999999989</v>
      </c>
      <c r="N139" s="8">
        <f t="shared" si="27"/>
        <v>1.9699999999999989</v>
      </c>
      <c r="O139" s="8">
        <f t="shared" si="27"/>
        <v>0</v>
      </c>
      <c r="P139" s="8">
        <f t="shared" si="27"/>
        <v>0</v>
      </c>
      <c r="Q139" s="8">
        <f t="shared" si="27"/>
        <v>0</v>
      </c>
      <c r="R139" s="8">
        <f t="shared" si="27"/>
        <v>0</v>
      </c>
      <c r="S139" s="8">
        <f t="shared" si="27"/>
        <v>0</v>
      </c>
      <c r="T139" s="21">
        <f t="shared" si="24"/>
        <v>6</v>
      </c>
      <c r="U139" s="19">
        <f>VLOOKUP($B139,Gas!$B$3:$E$2506,2)</f>
        <v>2.085</v>
      </c>
      <c r="V139" s="44">
        <f t="shared" si="25"/>
        <v>12.935251798561151</v>
      </c>
    </row>
    <row r="140" spans="1:22" x14ac:dyDescent="0.2">
      <c r="A140" s="50">
        <f t="shared" si="19"/>
        <v>6</v>
      </c>
      <c r="B140" s="48">
        <v>35963</v>
      </c>
      <c r="C140" s="49">
        <v>28.93</v>
      </c>
      <c r="D140" s="4">
        <f t="shared" si="26"/>
        <v>7.015398183640513E-2</v>
      </c>
      <c r="E140" s="100">
        <f t="shared" si="17"/>
        <v>1.5098269121394954</v>
      </c>
      <c r="G140" s="8">
        <f t="shared" si="27"/>
        <v>0</v>
      </c>
      <c r="H140" s="8">
        <f t="shared" si="27"/>
        <v>0</v>
      </c>
      <c r="I140" s="8">
        <f t="shared" si="27"/>
        <v>1.0700000000000003</v>
      </c>
      <c r="J140" s="8">
        <f t="shared" si="27"/>
        <v>6.07</v>
      </c>
      <c r="K140" s="8">
        <f t="shared" si="27"/>
        <v>11.07</v>
      </c>
      <c r="L140" s="8">
        <f t="shared" si="27"/>
        <v>21.07</v>
      </c>
      <c r="M140" s="8">
        <f t="shared" si="27"/>
        <v>8.93</v>
      </c>
      <c r="N140" s="8">
        <f t="shared" si="27"/>
        <v>3.9299999999999997</v>
      </c>
      <c r="O140" s="8">
        <f t="shared" si="27"/>
        <v>0</v>
      </c>
      <c r="P140" s="8">
        <f t="shared" si="27"/>
        <v>0</v>
      </c>
      <c r="Q140" s="8">
        <f t="shared" si="27"/>
        <v>0</v>
      </c>
      <c r="R140" s="8">
        <f t="shared" si="27"/>
        <v>0</v>
      </c>
      <c r="S140" s="8">
        <f t="shared" si="27"/>
        <v>0</v>
      </c>
      <c r="T140" s="21">
        <f t="shared" si="24"/>
        <v>6</v>
      </c>
      <c r="U140" s="19">
        <f>VLOOKUP($B140,Gas!$B$3:$E$2506,2)</f>
        <v>2.09</v>
      </c>
      <c r="V140" s="44">
        <f t="shared" si="25"/>
        <v>13.842105263157896</v>
      </c>
    </row>
    <row r="141" spans="1:22" x14ac:dyDescent="0.2">
      <c r="A141" s="50">
        <f t="shared" si="19"/>
        <v>6</v>
      </c>
      <c r="B141" s="48">
        <v>35964</v>
      </c>
      <c r="C141" s="49">
        <v>41.76</v>
      </c>
      <c r="D141" s="4">
        <f t="shared" si="26"/>
        <v>0.36705982458633957</v>
      </c>
      <c r="E141" s="100">
        <f t="shared" ref="E141:E204" si="28">STDEV(D132:D141)*SQRT(trade_day)</f>
        <v>2.2161422047602293</v>
      </c>
      <c r="G141" s="8">
        <f t="shared" si="27"/>
        <v>0</v>
      </c>
      <c r="H141" s="8">
        <f t="shared" si="27"/>
        <v>0</v>
      </c>
      <c r="I141" s="8">
        <f t="shared" si="27"/>
        <v>0</v>
      </c>
      <c r="J141" s="8">
        <f t="shared" si="27"/>
        <v>0</v>
      </c>
      <c r="K141" s="8">
        <f t="shared" si="27"/>
        <v>0</v>
      </c>
      <c r="L141" s="8">
        <f t="shared" si="27"/>
        <v>8.240000000000002</v>
      </c>
      <c r="M141" s="8">
        <f t="shared" si="27"/>
        <v>21.759999999999998</v>
      </c>
      <c r="N141" s="8">
        <f t="shared" si="27"/>
        <v>16.759999999999998</v>
      </c>
      <c r="O141" s="8">
        <f t="shared" si="27"/>
        <v>11.759999999999998</v>
      </c>
      <c r="P141" s="8">
        <f t="shared" si="27"/>
        <v>6.759999999999998</v>
      </c>
      <c r="Q141" s="8">
        <f t="shared" si="27"/>
        <v>1.759999999999998</v>
      </c>
      <c r="R141" s="8">
        <f t="shared" si="27"/>
        <v>0</v>
      </c>
      <c r="S141" s="8">
        <f t="shared" si="27"/>
        <v>0</v>
      </c>
      <c r="T141" s="21">
        <f t="shared" si="24"/>
        <v>6</v>
      </c>
      <c r="U141" s="19">
        <f>VLOOKUP($B141,Gas!$B$3:$E$2506,2)</f>
        <v>2.0249999999999999</v>
      </c>
      <c r="V141" s="44">
        <f t="shared" si="25"/>
        <v>20.622222222222224</v>
      </c>
    </row>
    <row r="142" spans="1:22" x14ac:dyDescent="0.2">
      <c r="A142" s="50">
        <f t="shared" si="19"/>
        <v>6</v>
      </c>
      <c r="B142" s="48">
        <v>35965</v>
      </c>
      <c r="C142" s="49">
        <v>36.53</v>
      </c>
      <c r="D142" s="4">
        <f t="shared" si="26"/>
        <v>-0.13380510276719204</v>
      </c>
      <c r="E142" s="100">
        <f t="shared" si="28"/>
        <v>2.3019603303980145</v>
      </c>
      <c r="G142" s="8">
        <f t="shared" ref="G142:S157" si="29">IF(G$1="P",MAX(0,G$2-$C142),IF(G$1="C",MAX(0,$C142-G$2)))</f>
        <v>0</v>
      </c>
      <c r="H142" s="8">
        <f t="shared" si="29"/>
        <v>0</v>
      </c>
      <c r="I142" s="8">
        <f t="shared" si="29"/>
        <v>0</v>
      </c>
      <c r="J142" s="8">
        <f t="shared" si="29"/>
        <v>0</v>
      </c>
      <c r="K142" s="8">
        <f t="shared" si="29"/>
        <v>3.4699999999999989</v>
      </c>
      <c r="L142" s="8">
        <f t="shared" si="29"/>
        <v>13.469999999999999</v>
      </c>
      <c r="M142" s="8">
        <f t="shared" si="27"/>
        <v>16.53</v>
      </c>
      <c r="N142" s="8">
        <f t="shared" si="29"/>
        <v>11.530000000000001</v>
      </c>
      <c r="O142" s="8">
        <f t="shared" si="29"/>
        <v>6.5300000000000011</v>
      </c>
      <c r="P142" s="8">
        <f t="shared" si="29"/>
        <v>1.5300000000000011</v>
      </c>
      <c r="Q142" s="8">
        <f t="shared" si="29"/>
        <v>0</v>
      </c>
      <c r="R142" s="8">
        <f t="shared" si="29"/>
        <v>0</v>
      </c>
      <c r="S142" s="8">
        <f t="shared" si="29"/>
        <v>0</v>
      </c>
      <c r="T142" s="21">
        <f t="shared" si="24"/>
        <v>6</v>
      </c>
      <c r="U142" s="19">
        <f>VLOOKUP($B142,Gas!$B$3:$E$2506,2)</f>
        <v>2.15</v>
      </c>
      <c r="V142" s="44">
        <f t="shared" si="25"/>
        <v>16.990697674418605</v>
      </c>
    </row>
    <row r="143" spans="1:22" x14ac:dyDescent="0.2">
      <c r="A143" s="50">
        <f t="shared" si="19"/>
        <v>6</v>
      </c>
      <c r="B143" s="48">
        <v>35968</v>
      </c>
      <c r="C143" s="49">
        <v>42.63</v>
      </c>
      <c r="D143" s="4">
        <f t="shared" si="26"/>
        <v>0.15442438996992777</v>
      </c>
      <c r="E143" s="100">
        <f t="shared" si="28"/>
        <v>2.3287546135497168</v>
      </c>
      <c r="G143" s="8">
        <f t="shared" si="29"/>
        <v>0</v>
      </c>
      <c r="H143" s="8">
        <f t="shared" si="29"/>
        <v>0</v>
      </c>
      <c r="I143" s="8">
        <f t="shared" si="29"/>
        <v>0</v>
      </c>
      <c r="J143" s="8">
        <f t="shared" si="29"/>
        <v>0</v>
      </c>
      <c r="K143" s="8">
        <f t="shared" si="29"/>
        <v>0</v>
      </c>
      <c r="L143" s="8">
        <f t="shared" si="29"/>
        <v>7.3699999999999974</v>
      </c>
      <c r="M143" s="8">
        <f t="shared" si="27"/>
        <v>22.630000000000003</v>
      </c>
      <c r="N143" s="8">
        <f t="shared" si="29"/>
        <v>17.630000000000003</v>
      </c>
      <c r="O143" s="8">
        <f t="shared" si="29"/>
        <v>12.630000000000003</v>
      </c>
      <c r="P143" s="8">
        <f t="shared" si="29"/>
        <v>7.6300000000000026</v>
      </c>
      <c r="Q143" s="8">
        <f t="shared" si="29"/>
        <v>2.6300000000000026</v>
      </c>
      <c r="R143" s="8">
        <f t="shared" si="29"/>
        <v>0</v>
      </c>
      <c r="S143" s="8">
        <f t="shared" si="29"/>
        <v>0</v>
      </c>
      <c r="T143" s="21">
        <f t="shared" si="24"/>
        <v>6</v>
      </c>
      <c r="U143" s="19">
        <f>VLOOKUP($B143,Gas!$B$3:$E$2506,2)</f>
        <v>2.1949999999999998</v>
      </c>
      <c r="V143" s="44">
        <f t="shared" si="25"/>
        <v>19.421412300683375</v>
      </c>
    </row>
    <row r="144" spans="1:22" x14ac:dyDescent="0.2">
      <c r="A144" s="50">
        <f t="shared" si="19"/>
        <v>6</v>
      </c>
      <c r="B144" s="48">
        <v>35969</v>
      </c>
      <c r="C144" s="49">
        <v>53.92</v>
      </c>
      <c r="D144" s="4">
        <f t="shared" si="26"/>
        <v>0.23494323582693266</v>
      </c>
      <c r="E144" s="100">
        <f t="shared" si="28"/>
        <v>2.3793236000757938</v>
      </c>
      <c r="G144" s="8">
        <f t="shared" si="29"/>
        <v>0</v>
      </c>
      <c r="H144" s="8">
        <f t="shared" si="29"/>
        <v>0</v>
      </c>
      <c r="I144" s="8">
        <f t="shared" si="29"/>
        <v>0</v>
      </c>
      <c r="J144" s="8">
        <f t="shared" si="29"/>
        <v>0</v>
      </c>
      <c r="K144" s="8">
        <f t="shared" si="29"/>
        <v>0</v>
      </c>
      <c r="L144" s="8">
        <f t="shared" si="29"/>
        <v>0</v>
      </c>
      <c r="M144" s="8">
        <f t="shared" si="27"/>
        <v>33.92</v>
      </c>
      <c r="N144" s="8">
        <f t="shared" si="29"/>
        <v>28.92</v>
      </c>
      <c r="O144" s="8">
        <f t="shared" si="29"/>
        <v>23.92</v>
      </c>
      <c r="P144" s="8">
        <f t="shared" si="29"/>
        <v>18.920000000000002</v>
      </c>
      <c r="Q144" s="8">
        <f t="shared" si="29"/>
        <v>13.920000000000002</v>
      </c>
      <c r="R144" s="8">
        <f t="shared" si="29"/>
        <v>3.9200000000000017</v>
      </c>
      <c r="S144" s="8">
        <f t="shared" si="29"/>
        <v>0</v>
      </c>
      <c r="T144" s="21">
        <f t="shared" si="24"/>
        <v>6</v>
      </c>
      <c r="U144" s="19">
        <f>VLOOKUP($B144,Gas!$B$3:$E$2506,2)</f>
        <v>2.3450000000000002</v>
      </c>
      <c r="V144" s="44">
        <f t="shared" si="25"/>
        <v>22.99360341151386</v>
      </c>
    </row>
    <row r="145" spans="1:22" x14ac:dyDescent="0.2">
      <c r="A145" s="50">
        <f t="shared" si="19"/>
        <v>6</v>
      </c>
      <c r="B145" s="48">
        <v>35970</v>
      </c>
      <c r="C145" s="49">
        <v>60.32</v>
      </c>
      <c r="D145" s="4">
        <f t="shared" si="26"/>
        <v>0.11216225709564893</v>
      </c>
      <c r="E145" s="100">
        <f t="shared" si="28"/>
        <v>2.274170961425114</v>
      </c>
      <c r="G145" s="8">
        <f t="shared" si="29"/>
        <v>0</v>
      </c>
      <c r="H145" s="8">
        <f t="shared" si="29"/>
        <v>0</v>
      </c>
      <c r="I145" s="8">
        <f t="shared" si="29"/>
        <v>0</v>
      </c>
      <c r="J145" s="8">
        <f t="shared" si="29"/>
        <v>0</v>
      </c>
      <c r="K145" s="8">
        <f t="shared" si="29"/>
        <v>0</v>
      </c>
      <c r="L145" s="8">
        <f t="shared" si="29"/>
        <v>0</v>
      </c>
      <c r="M145" s="8">
        <f t="shared" si="27"/>
        <v>40.32</v>
      </c>
      <c r="N145" s="8">
        <f t="shared" si="29"/>
        <v>35.32</v>
      </c>
      <c r="O145" s="8">
        <f t="shared" si="29"/>
        <v>30.32</v>
      </c>
      <c r="P145" s="8">
        <f t="shared" si="29"/>
        <v>25.32</v>
      </c>
      <c r="Q145" s="8">
        <f t="shared" si="29"/>
        <v>20.32</v>
      </c>
      <c r="R145" s="8">
        <f t="shared" si="29"/>
        <v>10.32</v>
      </c>
      <c r="S145" s="8">
        <f t="shared" si="29"/>
        <v>0</v>
      </c>
      <c r="T145" s="21">
        <f t="shared" si="24"/>
        <v>6</v>
      </c>
      <c r="U145" s="19">
        <f>VLOOKUP($B145,Gas!$B$3:$E$2506,2)</f>
        <v>2.37</v>
      </c>
      <c r="V145" s="44">
        <f t="shared" si="25"/>
        <v>25.451476793248943</v>
      </c>
    </row>
    <row r="146" spans="1:22" x14ac:dyDescent="0.2">
      <c r="A146" s="50">
        <f t="shared" si="19"/>
        <v>6</v>
      </c>
      <c r="B146" s="48">
        <v>35971</v>
      </c>
      <c r="C146" s="49">
        <v>73.61</v>
      </c>
      <c r="D146" s="4">
        <f t="shared" si="26"/>
        <v>0.19911716237091387</v>
      </c>
      <c r="E146" s="100">
        <f t="shared" si="28"/>
        <v>2.3009397571965344</v>
      </c>
      <c r="G146" s="8">
        <f t="shared" si="29"/>
        <v>0</v>
      </c>
      <c r="H146" s="8">
        <f t="shared" si="29"/>
        <v>0</v>
      </c>
      <c r="I146" s="8">
        <f t="shared" si="29"/>
        <v>0</v>
      </c>
      <c r="J146" s="8">
        <f t="shared" si="29"/>
        <v>0</v>
      </c>
      <c r="K146" s="8">
        <f t="shared" si="29"/>
        <v>0</v>
      </c>
      <c r="L146" s="8">
        <f t="shared" si="29"/>
        <v>0</v>
      </c>
      <c r="M146" s="8">
        <f t="shared" si="27"/>
        <v>53.61</v>
      </c>
      <c r="N146" s="8">
        <f t="shared" si="29"/>
        <v>48.61</v>
      </c>
      <c r="O146" s="8">
        <f t="shared" si="29"/>
        <v>43.61</v>
      </c>
      <c r="P146" s="8">
        <f t="shared" si="29"/>
        <v>38.61</v>
      </c>
      <c r="Q146" s="8">
        <f t="shared" si="29"/>
        <v>33.61</v>
      </c>
      <c r="R146" s="8">
        <f t="shared" si="29"/>
        <v>23.61</v>
      </c>
      <c r="S146" s="8">
        <f t="shared" si="29"/>
        <v>0</v>
      </c>
      <c r="T146" s="21">
        <f t="shared" si="24"/>
        <v>6</v>
      </c>
      <c r="U146" s="19">
        <f>VLOOKUP($B146,Gas!$B$3:$E$2506,2)</f>
        <v>2.4049999999999998</v>
      </c>
      <c r="V146" s="44">
        <f t="shared" si="25"/>
        <v>30.607068607068609</v>
      </c>
    </row>
    <row r="147" spans="1:22" x14ac:dyDescent="0.2">
      <c r="A147" s="50">
        <f t="shared" si="19"/>
        <v>6</v>
      </c>
      <c r="B147" s="48">
        <v>35972</v>
      </c>
      <c r="C147" s="49">
        <v>102.24</v>
      </c>
      <c r="D147" s="4">
        <f t="shared" si="26"/>
        <v>0.32854210455861005</v>
      </c>
      <c r="E147" s="100">
        <f t="shared" si="28"/>
        <v>2.4667408376552089</v>
      </c>
      <c r="G147" s="8">
        <f t="shared" si="29"/>
        <v>0</v>
      </c>
      <c r="H147" s="8">
        <f t="shared" si="29"/>
        <v>0</v>
      </c>
      <c r="I147" s="8">
        <f t="shared" si="29"/>
        <v>0</v>
      </c>
      <c r="J147" s="8">
        <f t="shared" si="29"/>
        <v>0</v>
      </c>
      <c r="K147" s="8">
        <f t="shared" si="29"/>
        <v>0</v>
      </c>
      <c r="L147" s="8">
        <f t="shared" si="29"/>
        <v>0</v>
      </c>
      <c r="M147" s="8">
        <f t="shared" si="27"/>
        <v>82.24</v>
      </c>
      <c r="N147" s="8">
        <f t="shared" si="29"/>
        <v>77.239999999999995</v>
      </c>
      <c r="O147" s="8">
        <f t="shared" si="29"/>
        <v>72.239999999999995</v>
      </c>
      <c r="P147" s="8">
        <f t="shared" si="29"/>
        <v>67.239999999999995</v>
      </c>
      <c r="Q147" s="8">
        <f t="shared" si="29"/>
        <v>62.239999999999995</v>
      </c>
      <c r="R147" s="8">
        <f t="shared" si="29"/>
        <v>52.239999999999995</v>
      </c>
      <c r="S147" s="8">
        <f t="shared" si="29"/>
        <v>2.2399899999999917</v>
      </c>
      <c r="T147" s="21">
        <f t="shared" si="24"/>
        <v>6</v>
      </c>
      <c r="U147" s="19">
        <f>VLOOKUP($B147,Gas!$B$3:$E$2506,2)</f>
        <v>2.38</v>
      </c>
      <c r="V147" s="44">
        <f t="shared" si="25"/>
        <v>42.957983193277308</v>
      </c>
    </row>
    <row r="148" spans="1:22" x14ac:dyDescent="0.2">
      <c r="A148" s="50">
        <f t="shared" si="19"/>
        <v>6</v>
      </c>
      <c r="B148" s="48">
        <v>35975</v>
      </c>
      <c r="C148" s="49">
        <v>83.56</v>
      </c>
      <c r="D148" s="4">
        <f t="shared" si="26"/>
        <v>-0.20175805394085952</v>
      </c>
      <c r="E148" s="100">
        <f t="shared" si="28"/>
        <v>2.9540490978486873</v>
      </c>
      <c r="G148" s="8">
        <f t="shared" si="29"/>
        <v>0</v>
      </c>
      <c r="H148" s="8">
        <f t="shared" si="29"/>
        <v>0</v>
      </c>
      <c r="I148" s="8">
        <f t="shared" si="29"/>
        <v>0</v>
      </c>
      <c r="J148" s="8">
        <f t="shared" si="29"/>
        <v>0</v>
      </c>
      <c r="K148" s="8">
        <f t="shared" si="29"/>
        <v>0</v>
      </c>
      <c r="L148" s="8">
        <f t="shared" si="29"/>
        <v>0</v>
      </c>
      <c r="M148" s="8">
        <f t="shared" si="29"/>
        <v>63.56</v>
      </c>
      <c r="N148" s="8">
        <f t="shared" si="29"/>
        <v>58.56</v>
      </c>
      <c r="O148" s="8">
        <f t="shared" si="29"/>
        <v>53.56</v>
      </c>
      <c r="P148" s="8">
        <f t="shared" si="29"/>
        <v>48.56</v>
      </c>
      <c r="Q148" s="8">
        <f t="shared" si="29"/>
        <v>43.56</v>
      </c>
      <c r="R148" s="8">
        <f t="shared" si="29"/>
        <v>33.56</v>
      </c>
      <c r="S148" s="8">
        <f t="shared" si="29"/>
        <v>0</v>
      </c>
      <c r="T148" s="21">
        <f t="shared" si="24"/>
        <v>6</v>
      </c>
      <c r="U148" s="19">
        <f>VLOOKUP($B148,Gas!$B$3:$E$2506,2)</f>
        <v>2.4049999999999998</v>
      </c>
      <c r="V148" s="44">
        <f t="shared" si="25"/>
        <v>34.744282744282749</v>
      </c>
    </row>
    <row r="149" spans="1:22" x14ac:dyDescent="0.2">
      <c r="A149" s="50">
        <f t="shared" si="19"/>
        <v>6</v>
      </c>
      <c r="B149" s="48">
        <v>35976</v>
      </c>
      <c r="C149" s="49">
        <v>51.61</v>
      </c>
      <c r="D149" s="4">
        <f t="shared" si="26"/>
        <v>-0.48184948452772924</v>
      </c>
      <c r="E149" s="100">
        <f t="shared" si="28"/>
        <v>4.1751175755405026</v>
      </c>
      <c r="G149" s="8">
        <f t="shared" si="29"/>
        <v>0</v>
      </c>
      <c r="H149" s="8">
        <f t="shared" si="29"/>
        <v>0</v>
      </c>
      <c r="I149" s="8">
        <f t="shared" si="29"/>
        <v>0</v>
      </c>
      <c r="J149" s="8">
        <f t="shared" si="29"/>
        <v>0</v>
      </c>
      <c r="K149" s="8">
        <f t="shared" si="29"/>
        <v>0</v>
      </c>
      <c r="L149" s="8">
        <f t="shared" si="29"/>
        <v>0</v>
      </c>
      <c r="M149" s="8">
        <f t="shared" si="29"/>
        <v>31.61</v>
      </c>
      <c r="N149" s="8">
        <f t="shared" si="29"/>
        <v>26.61</v>
      </c>
      <c r="O149" s="8">
        <f t="shared" si="29"/>
        <v>21.61</v>
      </c>
      <c r="P149" s="8">
        <f t="shared" si="29"/>
        <v>16.61</v>
      </c>
      <c r="Q149" s="8">
        <f t="shared" si="29"/>
        <v>11.61</v>
      </c>
      <c r="R149" s="8">
        <f t="shared" si="29"/>
        <v>1.6099999999999994</v>
      </c>
      <c r="S149" s="8">
        <f t="shared" si="29"/>
        <v>0</v>
      </c>
      <c r="T149" s="21">
        <f t="shared" si="24"/>
        <v>6</v>
      </c>
      <c r="U149" s="19">
        <f>VLOOKUP($B149,Gas!$B$3:$E$2506,2)</f>
        <v>2.38</v>
      </c>
      <c r="V149" s="44">
        <f t="shared" si="25"/>
        <v>21.684873949579831</v>
      </c>
    </row>
    <row r="150" spans="1:22" x14ac:dyDescent="0.2">
      <c r="A150" s="50">
        <f t="shared" si="19"/>
        <v>7</v>
      </c>
      <c r="B150" s="48">
        <v>35977</v>
      </c>
      <c r="C150" s="49">
        <v>36.17</v>
      </c>
      <c r="D150" s="4">
        <f t="shared" si="26"/>
        <v>-0.35548540619662911</v>
      </c>
      <c r="E150" s="100">
        <f t="shared" si="28"/>
        <v>4.6729612779736032</v>
      </c>
      <c r="G150" s="8">
        <f t="shared" si="29"/>
        <v>0</v>
      </c>
      <c r="H150" s="8">
        <f t="shared" si="29"/>
        <v>0</v>
      </c>
      <c r="I150" s="8">
        <f t="shared" si="29"/>
        <v>0</v>
      </c>
      <c r="J150" s="8">
        <f t="shared" si="29"/>
        <v>0</v>
      </c>
      <c r="K150" s="8">
        <f t="shared" si="29"/>
        <v>3.8299999999999983</v>
      </c>
      <c r="L150" s="8">
        <f t="shared" si="29"/>
        <v>13.829999999999998</v>
      </c>
      <c r="M150" s="8">
        <f t="shared" si="29"/>
        <v>16.170000000000002</v>
      </c>
      <c r="N150" s="8">
        <f t="shared" si="29"/>
        <v>11.170000000000002</v>
      </c>
      <c r="O150" s="8">
        <f t="shared" si="29"/>
        <v>6.1700000000000017</v>
      </c>
      <c r="P150" s="8">
        <f t="shared" si="29"/>
        <v>1.1700000000000017</v>
      </c>
      <c r="Q150" s="8">
        <f t="shared" si="29"/>
        <v>0</v>
      </c>
      <c r="R150" s="8">
        <f t="shared" si="29"/>
        <v>0</v>
      </c>
      <c r="S150" s="8">
        <f t="shared" si="29"/>
        <v>0</v>
      </c>
      <c r="T150" s="21">
        <f t="shared" si="24"/>
        <v>7</v>
      </c>
      <c r="U150" s="19">
        <f>VLOOKUP($B150,Gas!$B$3:$E$2506,2)</f>
        <v>2.3650000000000002</v>
      </c>
      <c r="V150" s="44">
        <f t="shared" si="25"/>
        <v>15.293868921775898</v>
      </c>
    </row>
    <row r="151" spans="1:22" x14ac:dyDescent="0.2">
      <c r="A151" s="50">
        <f t="shared" ref="A151:A214" si="30">MONTH(B151)+(YEAR(B151)-1998)*12</f>
        <v>7</v>
      </c>
      <c r="B151" s="48">
        <v>35978</v>
      </c>
      <c r="C151" s="49">
        <v>26.2</v>
      </c>
      <c r="D151" s="4">
        <f t="shared" si="26"/>
        <v>-0.32247063519695546</v>
      </c>
      <c r="E151" s="100">
        <f t="shared" si="28"/>
        <v>4.5296156309586406</v>
      </c>
      <c r="G151" s="8">
        <f t="shared" si="29"/>
        <v>0</v>
      </c>
      <c r="H151" s="8">
        <f t="shared" si="29"/>
        <v>0</v>
      </c>
      <c r="I151" s="8">
        <f t="shared" si="29"/>
        <v>3.8000000000000007</v>
      </c>
      <c r="J151" s="8">
        <f t="shared" si="29"/>
        <v>8.8000000000000007</v>
      </c>
      <c r="K151" s="8">
        <f t="shared" si="29"/>
        <v>13.8</v>
      </c>
      <c r="L151" s="8">
        <f t="shared" si="29"/>
        <v>23.8</v>
      </c>
      <c r="M151" s="8">
        <f t="shared" si="29"/>
        <v>6.1999999999999993</v>
      </c>
      <c r="N151" s="8">
        <f t="shared" si="29"/>
        <v>1.1999999999999993</v>
      </c>
      <c r="O151" s="8">
        <f t="shared" si="29"/>
        <v>0</v>
      </c>
      <c r="P151" s="8">
        <f t="shared" si="29"/>
        <v>0</v>
      </c>
      <c r="Q151" s="8">
        <f t="shared" si="29"/>
        <v>0</v>
      </c>
      <c r="R151" s="8">
        <f t="shared" si="29"/>
        <v>0</v>
      </c>
      <c r="S151" s="8">
        <f t="shared" si="29"/>
        <v>0</v>
      </c>
      <c r="T151" s="21">
        <f t="shared" si="24"/>
        <v>7</v>
      </c>
      <c r="U151" s="19">
        <f>VLOOKUP($B151,Gas!$B$3:$E$2506,2)</f>
        <v>2.4649999999999999</v>
      </c>
      <c r="V151" s="44">
        <f t="shared" si="25"/>
        <v>10.628803245436107</v>
      </c>
    </row>
    <row r="152" spans="1:22" x14ac:dyDescent="0.2">
      <c r="A152" s="50">
        <f t="shared" si="30"/>
        <v>7</v>
      </c>
      <c r="B152" s="48">
        <v>35979</v>
      </c>
      <c r="C152" s="49">
        <v>24.25</v>
      </c>
      <c r="D152" s="4">
        <f t="shared" si="26"/>
        <v>-7.7342793383558886E-2</v>
      </c>
      <c r="E152" s="100">
        <f t="shared" si="28"/>
        <v>4.5081736171270403</v>
      </c>
      <c r="G152" s="8">
        <f t="shared" ref="G152:S167" si="31">IF(G$1="P",MAX(0,G$2-$C152),IF(G$1="C",MAX(0,$C152-G$2)))</f>
        <v>0</v>
      </c>
      <c r="H152" s="8">
        <f t="shared" si="31"/>
        <v>0.75</v>
      </c>
      <c r="I152" s="8">
        <f t="shared" si="31"/>
        <v>5.75</v>
      </c>
      <c r="J152" s="8">
        <f t="shared" si="31"/>
        <v>10.75</v>
      </c>
      <c r="K152" s="8">
        <f t="shared" si="31"/>
        <v>15.75</v>
      </c>
      <c r="L152" s="8">
        <f t="shared" si="31"/>
        <v>25.75</v>
      </c>
      <c r="M152" s="8">
        <f t="shared" si="29"/>
        <v>4.25</v>
      </c>
      <c r="N152" s="8">
        <f t="shared" si="31"/>
        <v>0</v>
      </c>
      <c r="O152" s="8">
        <f t="shared" si="31"/>
        <v>0</v>
      </c>
      <c r="P152" s="8">
        <f t="shared" si="31"/>
        <v>0</v>
      </c>
      <c r="Q152" s="8">
        <f t="shared" si="31"/>
        <v>0</v>
      </c>
      <c r="R152" s="8">
        <f t="shared" si="31"/>
        <v>0</v>
      </c>
      <c r="S152" s="8">
        <f t="shared" si="31"/>
        <v>0</v>
      </c>
      <c r="T152" s="21">
        <f t="shared" si="24"/>
        <v>7</v>
      </c>
      <c r="U152" s="19">
        <f>VLOOKUP($B152,Gas!$B$3:$E$2506,2)</f>
        <v>2.36</v>
      </c>
      <c r="V152" s="44">
        <f t="shared" si="25"/>
        <v>10.275423728813561</v>
      </c>
    </row>
    <row r="153" spans="1:22" x14ac:dyDescent="0.2">
      <c r="A153" s="50">
        <f t="shared" si="30"/>
        <v>7</v>
      </c>
      <c r="B153" s="48">
        <v>35982</v>
      </c>
      <c r="C153" s="49">
        <v>40.43</v>
      </c>
      <c r="D153" s="4">
        <f t="shared" si="26"/>
        <v>0.51115546626918729</v>
      </c>
      <c r="E153" s="100">
        <f t="shared" si="28"/>
        <v>5.2323506047987181</v>
      </c>
      <c r="G153" s="8">
        <f t="shared" si="31"/>
        <v>0</v>
      </c>
      <c r="H153" s="8">
        <f t="shared" si="31"/>
        <v>0</v>
      </c>
      <c r="I153" s="8">
        <f t="shared" si="31"/>
        <v>0</v>
      </c>
      <c r="J153" s="8">
        <f t="shared" si="31"/>
        <v>0</v>
      </c>
      <c r="K153" s="8">
        <f t="shared" si="31"/>
        <v>0</v>
      </c>
      <c r="L153" s="8">
        <f t="shared" si="31"/>
        <v>9.57</v>
      </c>
      <c r="M153" s="8">
        <f t="shared" si="29"/>
        <v>20.43</v>
      </c>
      <c r="N153" s="8">
        <f t="shared" si="31"/>
        <v>15.43</v>
      </c>
      <c r="O153" s="8">
        <f t="shared" si="31"/>
        <v>10.43</v>
      </c>
      <c r="P153" s="8">
        <f t="shared" si="31"/>
        <v>5.43</v>
      </c>
      <c r="Q153" s="8">
        <f t="shared" si="31"/>
        <v>0.42999999999999972</v>
      </c>
      <c r="R153" s="8">
        <f t="shared" si="31"/>
        <v>0</v>
      </c>
      <c r="S153" s="8">
        <f t="shared" si="31"/>
        <v>0</v>
      </c>
      <c r="T153" s="21">
        <f t="shared" si="24"/>
        <v>7</v>
      </c>
      <c r="U153" s="19">
        <f>VLOOKUP($B153,Gas!$B$3:$E$2506,2)</f>
        <v>2.36</v>
      </c>
      <c r="V153" s="44">
        <f t="shared" si="25"/>
        <v>17.131355932203391</v>
      </c>
    </row>
    <row r="154" spans="1:22" x14ac:dyDescent="0.2">
      <c r="A154" s="50">
        <f t="shared" si="30"/>
        <v>7</v>
      </c>
      <c r="B154" s="48">
        <v>35983</v>
      </c>
      <c r="C154" s="49">
        <v>32.65</v>
      </c>
      <c r="D154" s="4">
        <f t="shared" si="26"/>
        <v>-0.21372722793023952</v>
      </c>
      <c r="E154" s="100">
        <f t="shared" si="28"/>
        <v>5.1402160682208562</v>
      </c>
      <c r="G154" s="8">
        <f t="shared" si="31"/>
        <v>0</v>
      </c>
      <c r="H154" s="8">
        <f t="shared" si="31"/>
        <v>0</v>
      </c>
      <c r="I154" s="8">
        <f t="shared" si="31"/>
        <v>0</v>
      </c>
      <c r="J154" s="8">
        <f t="shared" si="31"/>
        <v>2.3500000000000014</v>
      </c>
      <c r="K154" s="8">
        <f t="shared" si="31"/>
        <v>7.3500000000000014</v>
      </c>
      <c r="L154" s="8">
        <f t="shared" si="31"/>
        <v>17.350000000000001</v>
      </c>
      <c r="M154" s="8">
        <f t="shared" si="29"/>
        <v>12.649999999999999</v>
      </c>
      <c r="N154" s="8">
        <f t="shared" si="31"/>
        <v>7.6499999999999986</v>
      </c>
      <c r="O154" s="8">
        <f t="shared" si="31"/>
        <v>2.6499999999999986</v>
      </c>
      <c r="P154" s="8">
        <f t="shared" si="31"/>
        <v>0</v>
      </c>
      <c r="Q154" s="8">
        <f t="shared" si="31"/>
        <v>0</v>
      </c>
      <c r="R154" s="8">
        <f t="shared" si="31"/>
        <v>0</v>
      </c>
      <c r="S154" s="8">
        <f t="shared" si="31"/>
        <v>0</v>
      </c>
      <c r="T154" s="21">
        <f t="shared" si="24"/>
        <v>7</v>
      </c>
      <c r="U154" s="19">
        <f>VLOOKUP($B154,Gas!$B$3:$E$2506,2)</f>
        <v>2.37</v>
      </c>
      <c r="V154" s="44">
        <f t="shared" si="25"/>
        <v>13.776371308016877</v>
      </c>
    </row>
    <row r="155" spans="1:22" x14ac:dyDescent="0.2">
      <c r="A155" s="50">
        <f t="shared" si="30"/>
        <v>7</v>
      </c>
      <c r="B155" s="48">
        <v>35984</v>
      </c>
      <c r="C155" s="49">
        <v>32.659999999999997</v>
      </c>
      <c r="D155" s="4">
        <f t="shared" si="26"/>
        <v>3.0623181987900926E-4</v>
      </c>
      <c r="E155" s="100">
        <f t="shared" si="28"/>
        <v>5.0720679710893979</v>
      </c>
      <c r="G155" s="8">
        <f t="shared" si="31"/>
        <v>0</v>
      </c>
      <c r="H155" s="8">
        <f t="shared" si="31"/>
        <v>0</v>
      </c>
      <c r="I155" s="8">
        <f t="shared" si="31"/>
        <v>0</v>
      </c>
      <c r="J155" s="8">
        <f t="shared" si="31"/>
        <v>2.3400000000000034</v>
      </c>
      <c r="K155" s="8">
        <f t="shared" si="31"/>
        <v>7.3400000000000034</v>
      </c>
      <c r="L155" s="8">
        <f t="shared" si="31"/>
        <v>17.340000000000003</v>
      </c>
      <c r="M155" s="8">
        <f t="shared" si="29"/>
        <v>12.659999999999997</v>
      </c>
      <c r="N155" s="8">
        <f t="shared" si="31"/>
        <v>7.6599999999999966</v>
      </c>
      <c r="O155" s="8">
        <f t="shared" si="31"/>
        <v>2.6599999999999966</v>
      </c>
      <c r="P155" s="8">
        <f t="shared" si="31"/>
        <v>0</v>
      </c>
      <c r="Q155" s="8">
        <f t="shared" si="31"/>
        <v>0</v>
      </c>
      <c r="R155" s="8">
        <f t="shared" si="31"/>
        <v>0</v>
      </c>
      <c r="S155" s="8">
        <f t="shared" si="31"/>
        <v>0</v>
      </c>
      <c r="T155" s="21">
        <f t="shared" si="24"/>
        <v>7</v>
      </c>
      <c r="U155" s="19">
        <f>VLOOKUP($B155,Gas!$B$3:$E$2506,2)</f>
        <v>2.34</v>
      </c>
      <c r="V155" s="44">
        <f t="shared" si="25"/>
        <v>13.957264957264957</v>
      </c>
    </row>
    <row r="156" spans="1:22" x14ac:dyDescent="0.2">
      <c r="A156" s="50">
        <f t="shared" si="30"/>
        <v>7</v>
      </c>
      <c r="B156" s="48">
        <v>35985</v>
      </c>
      <c r="C156" s="49">
        <v>33.33</v>
      </c>
      <c r="D156" s="4">
        <f t="shared" si="26"/>
        <v>2.0306804777329334E-2</v>
      </c>
      <c r="E156" s="100">
        <f t="shared" si="28"/>
        <v>4.8926202106394712</v>
      </c>
      <c r="G156" s="8">
        <f t="shared" si="31"/>
        <v>0</v>
      </c>
      <c r="H156" s="8">
        <f t="shared" si="31"/>
        <v>0</v>
      </c>
      <c r="I156" s="8">
        <f t="shared" si="31"/>
        <v>0</v>
      </c>
      <c r="J156" s="8">
        <f t="shared" si="31"/>
        <v>1.6700000000000017</v>
      </c>
      <c r="K156" s="8">
        <f t="shared" si="31"/>
        <v>6.6700000000000017</v>
      </c>
      <c r="L156" s="8">
        <f t="shared" si="31"/>
        <v>16.670000000000002</v>
      </c>
      <c r="M156" s="8">
        <f t="shared" si="29"/>
        <v>13.329999999999998</v>
      </c>
      <c r="N156" s="8">
        <f t="shared" si="31"/>
        <v>8.3299999999999983</v>
      </c>
      <c r="O156" s="8">
        <f t="shared" si="31"/>
        <v>3.3299999999999983</v>
      </c>
      <c r="P156" s="8">
        <f t="shared" si="31"/>
        <v>0</v>
      </c>
      <c r="Q156" s="8">
        <f t="shared" si="31"/>
        <v>0</v>
      </c>
      <c r="R156" s="8">
        <f t="shared" si="31"/>
        <v>0</v>
      </c>
      <c r="S156" s="8">
        <f t="shared" si="31"/>
        <v>0</v>
      </c>
      <c r="T156" s="21">
        <f t="shared" si="24"/>
        <v>7</v>
      </c>
      <c r="U156" s="19">
        <f>VLOOKUP($B156,Gas!$B$3:$E$2506,2)</f>
        <v>2.38</v>
      </c>
      <c r="V156" s="44">
        <f t="shared" si="25"/>
        <v>14.004201680672269</v>
      </c>
    </row>
    <row r="157" spans="1:22" x14ac:dyDescent="0.2">
      <c r="A157" s="50">
        <f t="shared" si="30"/>
        <v>7</v>
      </c>
      <c r="B157" s="48">
        <v>35986</v>
      </c>
      <c r="C157" s="49">
        <v>26.3</v>
      </c>
      <c r="D157" s="4">
        <f t="shared" si="26"/>
        <v>-0.23688895313592934</v>
      </c>
      <c r="E157" s="100">
        <f t="shared" si="28"/>
        <v>4.3727781621422652</v>
      </c>
      <c r="G157" s="8">
        <f t="shared" si="31"/>
        <v>0</v>
      </c>
      <c r="H157" s="8">
        <f t="shared" si="31"/>
        <v>0</v>
      </c>
      <c r="I157" s="8">
        <f t="shared" si="31"/>
        <v>3.6999999999999993</v>
      </c>
      <c r="J157" s="8">
        <f t="shared" si="31"/>
        <v>8.6999999999999993</v>
      </c>
      <c r="K157" s="8">
        <f t="shared" si="31"/>
        <v>13.7</v>
      </c>
      <c r="L157" s="8">
        <f t="shared" si="31"/>
        <v>23.7</v>
      </c>
      <c r="M157" s="8">
        <f t="shared" si="29"/>
        <v>6.3000000000000007</v>
      </c>
      <c r="N157" s="8">
        <f t="shared" si="31"/>
        <v>1.3000000000000007</v>
      </c>
      <c r="O157" s="8">
        <f t="shared" si="31"/>
        <v>0</v>
      </c>
      <c r="P157" s="8">
        <f t="shared" si="31"/>
        <v>0</v>
      </c>
      <c r="Q157" s="8">
        <f t="shared" si="31"/>
        <v>0</v>
      </c>
      <c r="R157" s="8">
        <f t="shared" si="31"/>
        <v>0</v>
      </c>
      <c r="S157" s="8">
        <f t="shared" si="31"/>
        <v>0</v>
      </c>
      <c r="T157" s="21">
        <f t="shared" si="24"/>
        <v>7</v>
      </c>
      <c r="U157" s="19">
        <f>VLOOKUP($B157,Gas!$B$3:$E$2506,2)</f>
        <v>2.37</v>
      </c>
      <c r="V157" s="44">
        <f t="shared" si="25"/>
        <v>11.09704641350211</v>
      </c>
    </row>
    <row r="158" spans="1:22" x14ac:dyDescent="0.2">
      <c r="A158" s="50">
        <f t="shared" si="30"/>
        <v>7</v>
      </c>
      <c r="B158" s="48">
        <v>35989</v>
      </c>
      <c r="C158" s="49">
        <v>39.58</v>
      </c>
      <c r="D158" s="4">
        <f t="shared" si="26"/>
        <v>0.40875500099070067</v>
      </c>
      <c r="E158" s="100">
        <f t="shared" si="28"/>
        <v>5.1187287729326689</v>
      </c>
      <c r="G158" s="8">
        <f t="shared" si="31"/>
        <v>0</v>
      </c>
      <c r="H158" s="8">
        <f t="shared" si="31"/>
        <v>0</v>
      </c>
      <c r="I158" s="8">
        <f t="shared" si="31"/>
        <v>0</v>
      </c>
      <c r="J158" s="8">
        <f t="shared" si="31"/>
        <v>0</v>
      </c>
      <c r="K158" s="8">
        <f t="shared" si="31"/>
        <v>0.42000000000000171</v>
      </c>
      <c r="L158" s="8">
        <f t="shared" si="31"/>
        <v>10.420000000000002</v>
      </c>
      <c r="M158" s="8">
        <f t="shared" si="31"/>
        <v>19.579999999999998</v>
      </c>
      <c r="N158" s="8">
        <f t="shared" si="31"/>
        <v>14.579999999999998</v>
      </c>
      <c r="O158" s="8">
        <f t="shared" si="31"/>
        <v>9.5799999999999983</v>
      </c>
      <c r="P158" s="8">
        <f t="shared" si="31"/>
        <v>4.5799999999999983</v>
      </c>
      <c r="Q158" s="8">
        <f t="shared" si="31"/>
        <v>0</v>
      </c>
      <c r="R158" s="8">
        <f t="shared" si="31"/>
        <v>0</v>
      </c>
      <c r="S158" s="8">
        <f t="shared" si="31"/>
        <v>0</v>
      </c>
      <c r="T158" s="21">
        <f t="shared" si="24"/>
        <v>7</v>
      </c>
      <c r="U158" s="19">
        <f>VLOOKUP($B158,Gas!$B$3:$E$2506,2)</f>
        <v>2.3149999999999999</v>
      </c>
      <c r="V158" s="44">
        <f t="shared" si="25"/>
        <v>17.097192224622031</v>
      </c>
    </row>
    <row r="159" spans="1:22" x14ac:dyDescent="0.2">
      <c r="A159" s="50">
        <f t="shared" si="30"/>
        <v>7</v>
      </c>
      <c r="B159" s="48">
        <v>35990</v>
      </c>
      <c r="C159" s="49">
        <v>50.04</v>
      </c>
      <c r="D159" s="4">
        <f t="shared" si="26"/>
        <v>0.23449874542429067</v>
      </c>
      <c r="E159" s="100">
        <f t="shared" si="28"/>
        <v>4.77784831651066</v>
      </c>
      <c r="G159" s="8">
        <f t="shared" si="31"/>
        <v>0</v>
      </c>
      <c r="H159" s="8">
        <f t="shared" si="31"/>
        <v>0</v>
      </c>
      <c r="I159" s="8">
        <f t="shared" si="31"/>
        <v>0</v>
      </c>
      <c r="J159" s="8">
        <f t="shared" si="31"/>
        <v>0</v>
      </c>
      <c r="K159" s="8">
        <f t="shared" si="31"/>
        <v>0</v>
      </c>
      <c r="L159" s="8">
        <f t="shared" si="31"/>
        <v>0</v>
      </c>
      <c r="M159" s="8">
        <f t="shared" si="31"/>
        <v>30.04</v>
      </c>
      <c r="N159" s="8">
        <f t="shared" si="31"/>
        <v>25.04</v>
      </c>
      <c r="O159" s="8">
        <f t="shared" si="31"/>
        <v>20.04</v>
      </c>
      <c r="P159" s="8">
        <f t="shared" si="31"/>
        <v>15.04</v>
      </c>
      <c r="Q159" s="8">
        <f t="shared" si="31"/>
        <v>10.039999999999999</v>
      </c>
      <c r="R159" s="8">
        <f t="shared" si="31"/>
        <v>3.9999999999999147E-2</v>
      </c>
      <c r="S159" s="8">
        <f t="shared" si="31"/>
        <v>0</v>
      </c>
      <c r="T159" s="21">
        <f t="shared" si="24"/>
        <v>7</v>
      </c>
      <c r="U159" s="19">
        <f>VLOOKUP($B159,Gas!$B$3:$E$2506,2)</f>
        <v>2.2749999999999999</v>
      </c>
      <c r="V159" s="44">
        <f t="shared" si="25"/>
        <v>21.995604395604396</v>
      </c>
    </row>
    <row r="160" spans="1:22" x14ac:dyDescent="0.2">
      <c r="A160" s="50">
        <f t="shared" si="30"/>
        <v>7</v>
      </c>
      <c r="B160" s="48">
        <v>35991</v>
      </c>
      <c r="C160" s="49">
        <v>66.400000000000006</v>
      </c>
      <c r="D160" s="4">
        <f t="shared" si="26"/>
        <v>0.28287437088367778</v>
      </c>
      <c r="E160" s="100">
        <f t="shared" si="28"/>
        <v>4.5296673240023306</v>
      </c>
      <c r="G160" s="8">
        <f t="shared" si="31"/>
        <v>0</v>
      </c>
      <c r="H160" s="8">
        <f t="shared" si="31"/>
        <v>0</v>
      </c>
      <c r="I160" s="8">
        <f t="shared" si="31"/>
        <v>0</v>
      </c>
      <c r="J160" s="8">
        <f t="shared" si="31"/>
        <v>0</v>
      </c>
      <c r="K160" s="8">
        <f t="shared" si="31"/>
        <v>0</v>
      </c>
      <c r="L160" s="8">
        <f t="shared" si="31"/>
        <v>0</v>
      </c>
      <c r="M160" s="8">
        <f t="shared" si="31"/>
        <v>46.400000000000006</v>
      </c>
      <c r="N160" s="8">
        <f t="shared" si="31"/>
        <v>41.400000000000006</v>
      </c>
      <c r="O160" s="8">
        <f t="shared" si="31"/>
        <v>36.400000000000006</v>
      </c>
      <c r="P160" s="8">
        <f t="shared" si="31"/>
        <v>31.400000000000006</v>
      </c>
      <c r="Q160" s="8">
        <f t="shared" si="31"/>
        <v>26.400000000000006</v>
      </c>
      <c r="R160" s="8">
        <f t="shared" si="31"/>
        <v>16.400000000000006</v>
      </c>
      <c r="S160" s="8">
        <f t="shared" si="31"/>
        <v>0</v>
      </c>
      <c r="T160" s="21">
        <f t="shared" si="24"/>
        <v>7</v>
      </c>
      <c r="U160" s="19">
        <f>VLOOKUP($B160,Gas!$B$3:$E$2506,2)</f>
        <v>2.2349999999999999</v>
      </c>
      <c r="V160" s="44">
        <f t="shared" si="25"/>
        <v>29.709172259507834</v>
      </c>
    </row>
    <row r="161" spans="1:22" x14ac:dyDescent="0.2">
      <c r="A161" s="50">
        <f t="shared" si="30"/>
        <v>7</v>
      </c>
      <c r="B161" s="48">
        <v>35992</v>
      </c>
      <c r="C161" s="49">
        <v>47.1</v>
      </c>
      <c r="D161" s="4">
        <f t="shared" si="26"/>
        <v>-0.3434240554600162</v>
      </c>
      <c r="E161" s="100">
        <f t="shared" si="28"/>
        <v>4.5798425112918926</v>
      </c>
      <c r="G161" s="8">
        <f t="shared" si="31"/>
        <v>0</v>
      </c>
      <c r="H161" s="8">
        <f t="shared" si="31"/>
        <v>0</v>
      </c>
      <c r="I161" s="8">
        <f t="shared" si="31"/>
        <v>0</v>
      </c>
      <c r="J161" s="8">
        <f t="shared" si="31"/>
        <v>0</v>
      </c>
      <c r="K161" s="8">
        <f t="shared" si="31"/>
        <v>0</v>
      </c>
      <c r="L161" s="8">
        <f t="shared" si="31"/>
        <v>2.8999999999999986</v>
      </c>
      <c r="M161" s="8">
        <f t="shared" si="31"/>
        <v>27.1</v>
      </c>
      <c r="N161" s="8">
        <f t="shared" si="31"/>
        <v>22.1</v>
      </c>
      <c r="O161" s="8">
        <f t="shared" si="31"/>
        <v>17.100000000000001</v>
      </c>
      <c r="P161" s="8">
        <f t="shared" si="31"/>
        <v>12.100000000000001</v>
      </c>
      <c r="Q161" s="8">
        <f t="shared" si="31"/>
        <v>7.1000000000000014</v>
      </c>
      <c r="R161" s="8">
        <f t="shared" si="31"/>
        <v>0</v>
      </c>
      <c r="S161" s="8">
        <f t="shared" si="31"/>
        <v>0</v>
      </c>
      <c r="T161" s="21">
        <f t="shared" si="24"/>
        <v>7</v>
      </c>
      <c r="U161" s="19">
        <f>VLOOKUP($B161,Gas!$B$3:$E$2506,2)</f>
        <v>2.2149999999999999</v>
      </c>
      <c r="V161" s="44">
        <f t="shared" si="25"/>
        <v>21.264108352144472</v>
      </c>
    </row>
    <row r="162" spans="1:22" x14ac:dyDescent="0.2">
      <c r="A162" s="50">
        <f t="shared" si="30"/>
        <v>7</v>
      </c>
      <c r="B162" s="48">
        <v>35993</v>
      </c>
      <c r="C162" s="49">
        <v>31.8</v>
      </c>
      <c r="D162" s="4">
        <f t="shared" si="26"/>
        <v>-0.39280671123624095</v>
      </c>
      <c r="E162" s="100">
        <f t="shared" si="28"/>
        <v>5.0839253720395572</v>
      </c>
      <c r="G162" s="8">
        <f t="shared" ref="G162:S177" si="32">IF(G$1="P",MAX(0,G$2-$C162),IF(G$1="C",MAX(0,$C162-G$2)))</f>
        <v>0</v>
      </c>
      <c r="H162" s="8">
        <f t="shared" si="32"/>
        <v>0</v>
      </c>
      <c r="I162" s="8">
        <f t="shared" si="32"/>
        <v>0</v>
      </c>
      <c r="J162" s="8">
        <f t="shared" si="32"/>
        <v>3.1999999999999993</v>
      </c>
      <c r="K162" s="8">
        <f t="shared" si="32"/>
        <v>8.1999999999999993</v>
      </c>
      <c r="L162" s="8">
        <f t="shared" si="32"/>
        <v>18.2</v>
      </c>
      <c r="M162" s="8">
        <f t="shared" si="31"/>
        <v>11.8</v>
      </c>
      <c r="N162" s="8">
        <f t="shared" si="32"/>
        <v>6.8000000000000007</v>
      </c>
      <c r="O162" s="8">
        <f t="shared" si="32"/>
        <v>1.8000000000000007</v>
      </c>
      <c r="P162" s="8">
        <f t="shared" si="32"/>
        <v>0</v>
      </c>
      <c r="Q162" s="8">
        <f t="shared" si="32"/>
        <v>0</v>
      </c>
      <c r="R162" s="8">
        <f t="shared" si="32"/>
        <v>0</v>
      </c>
      <c r="S162" s="8">
        <f t="shared" si="32"/>
        <v>0</v>
      </c>
      <c r="T162" s="21">
        <f t="shared" si="24"/>
        <v>7</v>
      </c>
      <c r="U162" s="19">
        <f>VLOOKUP($B162,Gas!$B$3:$E$2506,2)</f>
        <v>2.145</v>
      </c>
      <c r="V162" s="44">
        <f t="shared" si="25"/>
        <v>14.825174825174825</v>
      </c>
    </row>
    <row r="163" spans="1:22" x14ac:dyDescent="0.2">
      <c r="A163" s="50">
        <f t="shared" si="30"/>
        <v>7</v>
      </c>
      <c r="B163" s="48">
        <v>35996</v>
      </c>
      <c r="C163" s="49">
        <v>98.83</v>
      </c>
      <c r="D163" s="4">
        <f t="shared" si="26"/>
        <v>1.1339349126019613</v>
      </c>
      <c r="E163" s="100">
        <f t="shared" si="28"/>
        <v>7.2311996031982524</v>
      </c>
      <c r="G163" s="8">
        <f t="shared" si="32"/>
        <v>0</v>
      </c>
      <c r="H163" s="8">
        <f t="shared" si="32"/>
        <v>0</v>
      </c>
      <c r="I163" s="8">
        <f t="shared" si="32"/>
        <v>0</v>
      </c>
      <c r="J163" s="8">
        <f t="shared" si="32"/>
        <v>0</v>
      </c>
      <c r="K163" s="8">
        <f t="shared" si="32"/>
        <v>0</v>
      </c>
      <c r="L163" s="8">
        <f t="shared" si="32"/>
        <v>0</v>
      </c>
      <c r="M163" s="8">
        <f t="shared" si="31"/>
        <v>78.83</v>
      </c>
      <c r="N163" s="8">
        <f t="shared" si="32"/>
        <v>73.83</v>
      </c>
      <c r="O163" s="8">
        <f t="shared" si="32"/>
        <v>68.83</v>
      </c>
      <c r="P163" s="8">
        <f t="shared" si="32"/>
        <v>63.83</v>
      </c>
      <c r="Q163" s="8">
        <f t="shared" si="32"/>
        <v>58.83</v>
      </c>
      <c r="R163" s="8">
        <f t="shared" si="32"/>
        <v>48.83</v>
      </c>
      <c r="S163" s="8">
        <f t="shared" si="32"/>
        <v>0</v>
      </c>
      <c r="T163" s="21">
        <f t="shared" si="24"/>
        <v>7</v>
      </c>
      <c r="U163" s="19">
        <f>VLOOKUP($B163,Gas!$B$3:$E$2506,2)</f>
        <v>2.1549999999999998</v>
      </c>
      <c r="V163" s="44">
        <f t="shared" si="25"/>
        <v>45.86078886310905</v>
      </c>
    </row>
    <row r="164" spans="1:22" x14ac:dyDescent="0.2">
      <c r="A164" s="50">
        <f t="shared" si="30"/>
        <v>7</v>
      </c>
      <c r="B164" s="48">
        <v>35997</v>
      </c>
      <c r="C164" s="49">
        <v>194.44</v>
      </c>
      <c r="D164" s="4">
        <f t="shared" si="26"/>
        <v>0.67672242978916219</v>
      </c>
      <c r="E164" s="100">
        <f t="shared" si="28"/>
        <v>7.5576503006461211</v>
      </c>
      <c r="G164" s="8">
        <f t="shared" si="32"/>
        <v>0</v>
      </c>
      <c r="H164" s="8">
        <f t="shared" si="32"/>
        <v>0</v>
      </c>
      <c r="I164" s="8">
        <f t="shared" si="32"/>
        <v>0</v>
      </c>
      <c r="J164" s="8">
        <f t="shared" si="32"/>
        <v>0</v>
      </c>
      <c r="K164" s="8">
        <f t="shared" si="32"/>
        <v>0</v>
      </c>
      <c r="L164" s="8">
        <f t="shared" si="32"/>
        <v>0</v>
      </c>
      <c r="M164" s="8">
        <f t="shared" si="31"/>
        <v>174.44</v>
      </c>
      <c r="N164" s="8">
        <f t="shared" si="32"/>
        <v>169.44</v>
      </c>
      <c r="O164" s="8">
        <f t="shared" si="32"/>
        <v>164.44</v>
      </c>
      <c r="P164" s="8">
        <f t="shared" si="32"/>
        <v>159.44</v>
      </c>
      <c r="Q164" s="8">
        <f t="shared" si="32"/>
        <v>154.44</v>
      </c>
      <c r="R164" s="8">
        <f t="shared" si="32"/>
        <v>144.44</v>
      </c>
      <c r="S164" s="8">
        <f t="shared" si="32"/>
        <v>94.439989999999995</v>
      </c>
      <c r="T164" s="21">
        <f t="shared" si="24"/>
        <v>7</v>
      </c>
      <c r="U164" s="19">
        <f>VLOOKUP($B164,Gas!$B$3:$E$2506,2)</f>
        <v>2.1800000000000002</v>
      </c>
      <c r="V164" s="44">
        <f t="shared" si="25"/>
        <v>89.192660550458712</v>
      </c>
    </row>
    <row r="165" spans="1:22" x14ac:dyDescent="0.2">
      <c r="A165" s="50">
        <f t="shared" si="30"/>
        <v>7</v>
      </c>
      <c r="B165" s="48">
        <v>35998</v>
      </c>
      <c r="C165" s="49">
        <v>192.29</v>
      </c>
      <c r="D165" s="4">
        <f t="shared" si="26"/>
        <v>-1.1118983014758933E-2</v>
      </c>
      <c r="E165" s="100">
        <f t="shared" si="28"/>
        <v>7.5653421170492283</v>
      </c>
      <c r="G165" s="8">
        <f t="shared" si="32"/>
        <v>0</v>
      </c>
      <c r="H165" s="8">
        <f t="shared" si="32"/>
        <v>0</v>
      </c>
      <c r="I165" s="8">
        <f t="shared" si="32"/>
        <v>0</v>
      </c>
      <c r="J165" s="8">
        <f t="shared" si="32"/>
        <v>0</v>
      </c>
      <c r="K165" s="8">
        <f t="shared" si="32"/>
        <v>0</v>
      </c>
      <c r="L165" s="8">
        <f t="shared" si="32"/>
        <v>0</v>
      </c>
      <c r="M165" s="8">
        <f t="shared" si="31"/>
        <v>172.29</v>
      </c>
      <c r="N165" s="8">
        <f t="shared" si="32"/>
        <v>167.29</v>
      </c>
      <c r="O165" s="8">
        <f t="shared" si="32"/>
        <v>162.29</v>
      </c>
      <c r="P165" s="8">
        <f t="shared" si="32"/>
        <v>157.29</v>
      </c>
      <c r="Q165" s="8">
        <f t="shared" si="32"/>
        <v>152.29</v>
      </c>
      <c r="R165" s="8">
        <f t="shared" si="32"/>
        <v>142.29</v>
      </c>
      <c r="S165" s="8">
        <f t="shared" si="32"/>
        <v>92.289989999999989</v>
      </c>
      <c r="T165" s="21">
        <f t="shared" si="24"/>
        <v>7</v>
      </c>
      <c r="U165" s="19">
        <f>VLOOKUP($B165,Gas!$B$3:$E$2506,2)</f>
        <v>2.0699999999999998</v>
      </c>
      <c r="V165" s="44">
        <f t="shared" si="25"/>
        <v>92.893719806763286</v>
      </c>
    </row>
    <row r="166" spans="1:22" x14ac:dyDescent="0.2">
      <c r="A166" s="50">
        <f t="shared" si="30"/>
        <v>7</v>
      </c>
      <c r="B166" s="48">
        <v>35999</v>
      </c>
      <c r="C166" s="49">
        <v>86.2</v>
      </c>
      <c r="D166" s="4">
        <f t="shared" si="26"/>
        <v>-0.80233447149284831</v>
      </c>
      <c r="E166" s="100">
        <f t="shared" si="28"/>
        <v>9.0181565662546266</v>
      </c>
      <c r="G166" s="8">
        <f t="shared" si="32"/>
        <v>0</v>
      </c>
      <c r="H166" s="8">
        <f t="shared" si="32"/>
        <v>0</v>
      </c>
      <c r="I166" s="8">
        <f t="shared" si="32"/>
        <v>0</v>
      </c>
      <c r="J166" s="8">
        <f t="shared" si="32"/>
        <v>0</v>
      </c>
      <c r="K166" s="8">
        <f t="shared" si="32"/>
        <v>0</v>
      </c>
      <c r="L166" s="8">
        <f t="shared" si="32"/>
        <v>0</v>
      </c>
      <c r="M166" s="8">
        <f t="shared" si="31"/>
        <v>66.2</v>
      </c>
      <c r="N166" s="8">
        <f t="shared" si="32"/>
        <v>61.2</v>
      </c>
      <c r="O166" s="8">
        <f t="shared" si="32"/>
        <v>56.2</v>
      </c>
      <c r="P166" s="8">
        <f t="shared" si="32"/>
        <v>51.2</v>
      </c>
      <c r="Q166" s="8">
        <f t="shared" si="32"/>
        <v>46.2</v>
      </c>
      <c r="R166" s="8">
        <f t="shared" si="32"/>
        <v>36.200000000000003</v>
      </c>
      <c r="S166" s="8">
        <f t="shared" si="32"/>
        <v>0</v>
      </c>
      <c r="T166" s="21">
        <f t="shared" si="24"/>
        <v>7</v>
      </c>
      <c r="U166" s="19">
        <f>VLOOKUP($B166,Gas!$B$3:$E$2506,2)</f>
        <v>2.0049999999999999</v>
      </c>
      <c r="V166" s="44">
        <f t="shared" si="25"/>
        <v>42.992518703241899</v>
      </c>
    </row>
    <row r="167" spans="1:22" x14ac:dyDescent="0.2">
      <c r="A167" s="50">
        <f t="shared" si="30"/>
        <v>7</v>
      </c>
      <c r="B167" s="48">
        <v>36000</v>
      </c>
      <c r="C167" s="49">
        <v>28.66</v>
      </c>
      <c r="D167" s="4">
        <f t="shared" si="26"/>
        <v>-1.1011677552696215</v>
      </c>
      <c r="E167" s="100">
        <f t="shared" si="28"/>
        <v>10.76747062816502</v>
      </c>
      <c r="G167" s="8">
        <f t="shared" si="32"/>
        <v>0</v>
      </c>
      <c r="H167" s="8">
        <f t="shared" si="32"/>
        <v>0</v>
      </c>
      <c r="I167" s="8">
        <f t="shared" si="32"/>
        <v>1.3399999999999999</v>
      </c>
      <c r="J167" s="8">
        <f t="shared" si="32"/>
        <v>6.34</v>
      </c>
      <c r="K167" s="8">
        <f t="shared" si="32"/>
        <v>11.34</v>
      </c>
      <c r="L167" s="8">
        <f t="shared" si="32"/>
        <v>21.34</v>
      </c>
      <c r="M167" s="8">
        <f t="shared" si="31"/>
        <v>8.66</v>
      </c>
      <c r="N167" s="8">
        <f t="shared" si="32"/>
        <v>3.66</v>
      </c>
      <c r="O167" s="8">
        <f t="shared" si="32"/>
        <v>0</v>
      </c>
      <c r="P167" s="8">
        <f t="shared" si="32"/>
        <v>0</v>
      </c>
      <c r="Q167" s="8">
        <f t="shared" si="32"/>
        <v>0</v>
      </c>
      <c r="R167" s="8">
        <f t="shared" si="32"/>
        <v>0</v>
      </c>
      <c r="S167" s="8">
        <f t="shared" si="32"/>
        <v>0</v>
      </c>
      <c r="T167" s="21">
        <f t="shared" si="24"/>
        <v>7</v>
      </c>
      <c r="U167" s="19">
        <f>VLOOKUP($B167,Gas!$B$3:$E$2506,2)</f>
        <v>1.9850000000000001</v>
      </c>
      <c r="V167" s="44">
        <f t="shared" si="25"/>
        <v>14.438287153652393</v>
      </c>
    </row>
    <row r="168" spans="1:22" x14ac:dyDescent="0.2">
      <c r="A168" s="50">
        <f t="shared" si="30"/>
        <v>7</v>
      </c>
      <c r="B168" s="48">
        <v>36003</v>
      </c>
      <c r="C168" s="49">
        <v>36.28</v>
      </c>
      <c r="D168" s="4">
        <f t="shared" si="26"/>
        <v>0.23576420284691008</v>
      </c>
      <c r="E168" s="100">
        <f t="shared" si="28"/>
        <v>10.622653886698062</v>
      </c>
      <c r="G168" s="8">
        <f t="shared" si="32"/>
        <v>0</v>
      </c>
      <c r="H168" s="8">
        <f t="shared" si="32"/>
        <v>0</v>
      </c>
      <c r="I168" s="8">
        <f t="shared" si="32"/>
        <v>0</v>
      </c>
      <c r="J168" s="8">
        <f t="shared" si="32"/>
        <v>0</v>
      </c>
      <c r="K168" s="8">
        <f t="shared" si="32"/>
        <v>3.7199999999999989</v>
      </c>
      <c r="L168" s="8">
        <f t="shared" si="32"/>
        <v>13.719999999999999</v>
      </c>
      <c r="M168" s="8">
        <f t="shared" si="32"/>
        <v>16.28</v>
      </c>
      <c r="N168" s="8">
        <f t="shared" si="32"/>
        <v>11.280000000000001</v>
      </c>
      <c r="O168" s="8">
        <f t="shared" si="32"/>
        <v>6.2800000000000011</v>
      </c>
      <c r="P168" s="8">
        <f t="shared" si="32"/>
        <v>1.2800000000000011</v>
      </c>
      <c r="Q168" s="8">
        <f t="shared" si="32"/>
        <v>0</v>
      </c>
      <c r="R168" s="8">
        <f t="shared" si="32"/>
        <v>0</v>
      </c>
      <c r="S168" s="8">
        <f t="shared" si="32"/>
        <v>0</v>
      </c>
      <c r="T168" s="21">
        <f t="shared" si="24"/>
        <v>7</v>
      </c>
      <c r="U168" s="19">
        <f>VLOOKUP($B168,Gas!$B$3:$E$2506,2)</f>
        <v>1.9650000000000001</v>
      </c>
      <c r="V168" s="44">
        <f t="shared" si="25"/>
        <v>18.463104325699746</v>
      </c>
    </row>
    <row r="169" spans="1:22" x14ac:dyDescent="0.2">
      <c r="A169" s="50">
        <f t="shared" si="30"/>
        <v>7</v>
      </c>
      <c r="B169" s="48">
        <v>36004</v>
      </c>
      <c r="C169" s="49">
        <v>36.33</v>
      </c>
      <c r="D169" s="4">
        <f t="shared" si="26"/>
        <v>1.3772209861747208E-3</v>
      </c>
      <c r="E169" s="100">
        <f t="shared" si="28"/>
        <v>10.538008726746533</v>
      </c>
      <c r="G169" s="8">
        <f t="shared" si="32"/>
        <v>0</v>
      </c>
      <c r="H169" s="8">
        <f t="shared" si="32"/>
        <v>0</v>
      </c>
      <c r="I169" s="8">
        <f t="shared" si="32"/>
        <v>0</v>
      </c>
      <c r="J169" s="8">
        <f t="shared" si="32"/>
        <v>0</v>
      </c>
      <c r="K169" s="8">
        <f t="shared" si="32"/>
        <v>3.6700000000000017</v>
      </c>
      <c r="L169" s="8">
        <f t="shared" si="32"/>
        <v>13.670000000000002</v>
      </c>
      <c r="M169" s="8">
        <f t="shared" si="32"/>
        <v>16.329999999999998</v>
      </c>
      <c r="N169" s="8">
        <f t="shared" si="32"/>
        <v>11.329999999999998</v>
      </c>
      <c r="O169" s="8">
        <f t="shared" si="32"/>
        <v>6.3299999999999983</v>
      </c>
      <c r="P169" s="8">
        <f t="shared" si="32"/>
        <v>1.3299999999999983</v>
      </c>
      <c r="Q169" s="8">
        <f t="shared" si="32"/>
        <v>0</v>
      </c>
      <c r="R169" s="8">
        <f t="shared" si="32"/>
        <v>0</v>
      </c>
      <c r="S169" s="8">
        <f t="shared" si="32"/>
        <v>0</v>
      </c>
      <c r="T169" s="21">
        <f t="shared" si="24"/>
        <v>7</v>
      </c>
      <c r="U169" s="19">
        <f>VLOOKUP($B169,Gas!$B$3:$E$2506,2)</f>
        <v>2.0049999999999999</v>
      </c>
      <c r="V169" s="44">
        <f t="shared" si="25"/>
        <v>18.119700748129677</v>
      </c>
    </row>
    <row r="170" spans="1:22" x14ac:dyDescent="0.2">
      <c r="A170" s="50">
        <f t="shared" si="30"/>
        <v>7</v>
      </c>
      <c r="B170" s="48">
        <v>36005</v>
      </c>
      <c r="C170" s="49">
        <v>44.93</v>
      </c>
      <c r="D170" s="4">
        <f t="shared" si="26"/>
        <v>0.21246187684895798</v>
      </c>
      <c r="E170" s="100">
        <f t="shared" si="28"/>
        <v>10.485312524690919</v>
      </c>
      <c r="G170" s="8">
        <f t="shared" si="32"/>
        <v>0</v>
      </c>
      <c r="H170" s="8">
        <f t="shared" si="32"/>
        <v>0</v>
      </c>
      <c r="I170" s="8">
        <f t="shared" si="32"/>
        <v>0</v>
      </c>
      <c r="J170" s="8">
        <f t="shared" si="32"/>
        <v>0</v>
      </c>
      <c r="K170" s="8">
        <f t="shared" si="32"/>
        <v>0</v>
      </c>
      <c r="L170" s="8">
        <f t="shared" si="32"/>
        <v>5.07</v>
      </c>
      <c r="M170" s="8">
        <f t="shared" si="32"/>
        <v>24.93</v>
      </c>
      <c r="N170" s="8">
        <f t="shared" si="32"/>
        <v>19.93</v>
      </c>
      <c r="O170" s="8">
        <f t="shared" si="32"/>
        <v>14.93</v>
      </c>
      <c r="P170" s="8">
        <f t="shared" si="32"/>
        <v>9.93</v>
      </c>
      <c r="Q170" s="8">
        <f t="shared" si="32"/>
        <v>4.93</v>
      </c>
      <c r="R170" s="8">
        <f t="shared" si="32"/>
        <v>0</v>
      </c>
      <c r="S170" s="8">
        <f t="shared" si="32"/>
        <v>0</v>
      </c>
      <c r="T170" s="21">
        <f t="shared" si="24"/>
        <v>7</v>
      </c>
      <c r="U170" s="19">
        <f>VLOOKUP($B170,Gas!$B$3:$E$2506,2)</f>
        <v>1.9550000000000001</v>
      </c>
      <c r="V170" s="44">
        <f t="shared" si="25"/>
        <v>22.982097186700766</v>
      </c>
    </row>
    <row r="171" spans="1:22" x14ac:dyDescent="0.2">
      <c r="A171" s="50">
        <f t="shared" si="30"/>
        <v>7</v>
      </c>
      <c r="B171" s="48">
        <v>36006</v>
      </c>
      <c r="C171" s="49">
        <v>38.409999999999997</v>
      </c>
      <c r="D171" s="4">
        <f t="shared" si="26"/>
        <v>-0.15678788072425529</v>
      </c>
      <c r="E171" s="100">
        <f t="shared" si="28"/>
        <v>10.37577678568293</v>
      </c>
      <c r="G171" s="8">
        <f t="shared" si="32"/>
        <v>0</v>
      </c>
      <c r="H171" s="8">
        <f t="shared" si="32"/>
        <v>0</v>
      </c>
      <c r="I171" s="8">
        <f t="shared" si="32"/>
        <v>0</v>
      </c>
      <c r="J171" s="8">
        <f t="shared" si="32"/>
        <v>0</v>
      </c>
      <c r="K171" s="8">
        <f t="shared" si="32"/>
        <v>1.5900000000000034</v>
      </c>
      <c r="L171" s="8">
        <f t="shared" si="32"/>
        <v>11.590000000000003</v>
      </c>
      <c r="M171" s="8">
        <f t="shared" si="32"/>
        <v>18.409999999999997</v>
      </c>
      <c r="N171" s="8">
        <f t="shared" si="32"/>
        <v>13.409999999999997</v>
      </c>
      <c r="O171" s="8">
        <f t="shared" si="32"/>
        <v>8.4099999999999966</v>
      </c>
      <c r="P171" s="8">
        <f t="shared" si="32"/>
        <v>3.4099999999999966</v>
      </c>
      <c r="Q171" s="8">
        <f t="shared" si="32"/>
        <v>0</v>
      </c>
      <c r="R171" s="8">
        <f t="shared" si="32"/>
        <v>0</v>
      </c>
      <c r="S171" s="8">
        <f t="shared" si="32"/>
        <v>0</v>
      </c>
      <c r="T171" s="21">
        <f t="shared" si="24"/>
        <v>7</v>
      </c>
      <c r="U171" s="19">
        <f>VLOOKUP($B171,Gas!$B$3:$E$2506,2)</f>
        <v>1.99</v>
      </c>
      <c r="V171" s="44">
        <f t="shared" si="25"/>
        <v>19.30150753768844</v>
      </c>
    </row>
    <row r="172" spans="1:22" x14ac:dyDescent="0.2">
      <c r="A172" s="50">
        <f t="shared" si="30"/>
        <v>7</v>
      </c>
      <c r="B172" s="48">
        <v>36007</v>
      </c>
      <c r="C172" s="49">
        <v>30.13</v>
      </c>
      <c r="D172" s="4">
        <f t="shared" si="26"/>
        <v>-0.24279648921560346</v>
      </c>
      <c r="E172" s="100">
        <f t="shared" si="28"/>
        <v>10.252593937994197</v>
      </c>
      <c r="G172" s="8">
        <f t="shared" ref="G172:S187" si="33">IF(G$1="P",MAX(0,G$2-$C172),IF(G$1="C",MAX(0,$C172-G$2)))</f>
        <v>0</v>
      </c>
      <c r="H172" s="8">
        <f t="shared" si="33"/>
        <v>0</v>
      </c>
      <c r="I172" s="8">
        <f t="shared" si="33"/>
        <v>0</v>
      </c>
      <c r="J172" s="8">
        <f t="shared" si="33"/>
        <v>4.870000000000001</v>
      </c>
      <c r="K172" s="8">
        <f t="shared" si="33"/>
        <v>9.870000000000001</v>
      </c>
      <c r="L172" s="8">
        <f t="shared" si="33"/>
        <v>19.87</v>
      </c>
      <c r="M172" s="8">
        <f t="shared" si="32"/>
        <v>10.129999999999999</v>
      </c>
      <c r="N172" s="8">
        <f t="shared" si="33"/>
        <v>5.129999999999999</v>
      </c>
      <c r="O172" s="8">
        <f t="shared" si="33"/>
        <v>0.12999999999999901</v>
      </c>
      <c r="P172" s="8">
        <f t="shared" si="33"/>
        <v>0</v>
      </c>
      <c r="Q172" s="8">
        <f t="shared" si="33"/>
        <v>0</v>
      </c>
      <c r="R172" s="8">
        <f t="shared" si="33"/>
        <v>0</v>
      </c>
      <c r="S172" s="8">
        <f t="shared" si="33"/>
        <v>0</v>
      </c>
      <c r="T172" s="21">
        <f t="shared" si="24"/>
        <v>7</v>
      </c>
      <c r="U172" s="19">
        <f>VLOOKUP($B172,Gas!$B$3:$E$2506,2)</f>
        <v>1.9850000000000001</v>
      </c>
      <c r="V172" s="44">
        <f t="shared" si="25"/>
        <v>15.178841309823676</v>
      </c>
    </row>
    <row r="173" spans="1:22" x14ac:dyDescent="0.2">
      <c r="A173" s="50">
        <f t="shared" si="30"/>
        <v>8</v>
      </c>
      <c r="B173" s="48">
        <v>36010</v>
      </c>
      <c r="C173" s="49">
        <v>35.119999999999997</v>
      </c>
      <c r="D173" s="4">
        <f t="shared" si="26"/>
        <v>0.15324941562470601</v>
      </c>
      <c r="E173" s="100">
        <f t="shared" si="28"/>
        <v>8.1905883624630853</v>
      </c>
      <c r="G173" s="8">
        <f t="shared" si="33"/>
        <v>0</v>
      </c>
      <c r="H173" s="8">
        <f t="shared" si="33"/>
        <v>0</v>
      </c>
      <c r="I173" s="8">
        <f t="shared" si="33"/>
        <v>0</v>
      </c>
      <c r="J173" s="8">
        <f t="shared" si="33"/>
        <v>0</v>
      </c>
      <c r="K173" s="8">
        <f t="shared" si="33"/>
        <v>4.8800000000000026</v>
      </c>
      <c r="L173" s="8">
        <f t="shared" si="33"/>
        <v>14.880000000000003</v>
      </c>
      <c r="M173" s="8">
        <f t="shared" si="32"/>
        <v>15.119999999999997</v>
      </c>
      <c r="N173" s="8">
        <f t="shared" si="33"/>
        <v>10.119999999999997</v>
      </c>
      <c r="O173" s="8">
        <f t="shared" si="33"/>
        <v>5.1199999999999974</v>
      </c>
      <c r="P173" s="8">
        <f t="shared" si="33"/>
        <v>0.11999999999999744</v>
      </c>
      <c r="Q173" s="8">
        <f t="shared" si="33"/>
        <v>0</v>
      </c>
      <c r="R173" s="8">
        <f t="shared" si="33"/>
        <v>0</v>
      </c>
      <c r="S173" s="8">
        <f t="shared" si="33"/>
        <v>0</v>
      </c>
      <c r="T173" s="21">
        <f t="shared" si="24"/>
        <v>8</v>
      </c>
      <c r="U173" s="19">
        <f>VLOOKUP($B173,Gas!$B$3:$E$2506,2)</f>
        <v>1.845</v>
      </c>
      <c r="V173" s="44">
        <f t="shared" si="25"/>
        <v>19.035230352303522</v>
      </c>
    </row>
    <row r="174" spans="1:22" x14ac:dyDescent="0.2">
      <c r="A174" s="50">
        <f t="shared" si="30"/>
        <v>8</v>
      </c>
      <c r="B174" s="48">
        <v>36011</v>
      </c>
      <c r="C174" s="49">
        <v>25.66</v>
      </c>
      <c r="D174" s="4">
        <f t="shared" si="26"/>
        <v>-0.31383740957942546</v>
      </c>
      <c r="E174" s="100">
        <f t="shared" si="28"/>
        <v>6.9772122735122952</v>
      </c>
      <c r="G174" s="8">
        <f t="shared" si="33"/>
        <v>0</v>
      </c>
      <c r="H174" s="8">
        <f t="shared" si="33"/>
        <v>0</v>
      </c>
      <c r="I174" s="8">
        <f t="shared" si="33"/>
        <v>4.34</v>
      </c>
      <c r="J174" s="8">
        <f t="shared" si="33"/>
        <v>9.34</v>
      </c>
      <c r="K174" s="8">
        <f t="shared" si="33"/>
        <v>14.34</v>
      </c>
      <c r="L174" s="8">
        <f t="shared" si="33"/>
        <v>24.34</v>
      </c>
      <c r="M174" s="8">
        <f t="shared" si="32"/>
        <v>5.66</v>
      </c>
      <c r="N174" s="8">
        <f t="shared" si="33"/>
        <v>0.66000000000000014</v>
      </c>
      <c r="O174" s="8">
        <f t="shared" si="33"/>
        <v>0</v>
      </c>
      <c r="P174" s="8">
        <f t="shared" si="33"/>
        <v>0</v>
      </c>
      <c r="Q174" s="8">
        <f t="shared" si="33"/>
        <v>0</v>
      </c>
      <c r="R174" s="8">
        <f t="shared" si="33"/>
        <v>0</v>
      </c>
      <c r="S174" s="8">
        <f t="shared" si="33"/>
        <v>0</v>
      </c>
      <c r="T174" s="21">
        <f t="shared" si="24"/>
        <v>8</v>
      </c>
      <c r="U174" s="19">
        <f>VLOOKUP($B174,Gas!$B$3:$E$2506,2)</f>
        <v>1.825</v>
      </c>
      <c r="V174" s="44">
        <f t="shared" si="25"/>
        <v>14.06027397260274</v>
      </c>
    </row>
    <row r="175" spans="1:22" x14ac:dyDescent="0.2">
      <c r="A175" s="50">
        <f t="shared" si="30"/>
        <v>8</v>
      </c>
      <c r="B175" s="48">
        <v>36012</v>
      </c>
      <c r="C175" s="49">
        <v>26.38</v>
      </c>
      <c r="D175" s="4">
        <f t="shared" si="26"/>
        <v>2.7672788101678093E-2</v>
      </c>
      <c r="E175" s="100">
        <f t="shared" si="28"/>
        <v>7.0093934884280582</v>
      </c>
      <c r="G175" s="8">
        <f t="shared" si="33"/>
        <v>0</v>
      </c>
      <c r="H175" s="8">
        <f t="shared" si="33"/>
        <v>0</v>
      </c>
      <c r="I175" s="8">
        <f t="shared" si="33"/>
        <v>3.620000000000001</v>
      </c>
      <c r="J175" s="8">
        <f t="shared" si="33"/>
        <v>8.620000000000001</v>
      </c>
      <c r="K175" s="8">
        <f t="shared" si="33"/>
        <v>13.620000000000001</v>
      </c>
      <c r="L175" s="8">
        <f t="shared" si="33"/>
        <v>23.62</v>
      </c>
      <c r="M175" s="8">
        <f t="shared" si="32"/>
        <v>6.379999999999999</v>
      </c>
      <c r="N175" s="8">
        <f t="shared" si="33"/>
        <v>1.379999999999999</v>
      </c>
      <c r="O175" s="8">
        <f t="shared" si="33"/>
        <v>0</v>
      </c>
      <c r="P175" s="8">
        <f t="shared" si="33"/>
        <v>0</v>
      </c>
      <c r="Q175" s="8">
        <f t="shared" si="33"/>
        <v>0</v>
      </c>
      <c r="R175" s="8">
        <f t="shared" si="33"/>
        <v>0</v>
      </c>
      <c r="S175" s="8">
        <f t="shared" si="33"/>
        <v>0</v>
      </c>
      <c r="T175" s="21">
        <f t="shared" si="24"/>
        <v>8</v>
      </c>
      <c r="U175" s="19">
        <f>VLOOKUP($B175,Gas!$B$3:$E$2506,2)</f>
        <v>1.9</v>
      </c>
      <c r="V175" s="44">
        <f t="shared" si="25"/>
        <v>13.88421052631579</v>
      </c>
    </row>
    <row r="176" spans="1:22" x14ac:dyDescent="0.2">
      <c r="A176" s="50">
        <f t="shared" si="30"/>
        <v>8</v>
      </c>
      <c r="B176" s="48">
        <v>36013</v>
      </c>
      <c r="C176" s="49">
        <v>28.54</v>
      </c>
      <c r="D176" s="4">
        <f t="shared" si="26"/>
        <v>7.8700464759521874E-2</v>
      </c>
      <c r="E176" s="100">
        <f t="shared" si="28"/>
        <v>6.2440765115029979</v>
      </c>
      <c r="G176" s="8">
        <f t="shared" si="33"/>
        <v>0</v>
      </c>
      <c r="H176" s="8">
        <f t="shared" si="33"/>
        <v>0</v>
      </c>
      <c r="I176" s="8">
        <f t="shared" si="33"/>
        <v>1.4600000000000009</v>
      </c>
      <c r="J176" s="8">
        <f t="shared" si="33"/>
        <v>6.4600000000000009</v>
      </c>
      <c r="K176" s="8">
        <f t="shared" si="33"/>
        <v>11.46</v>
      </c>
      <c r="L176" s="8">
        <f t="shared" si="33"/>
        <v>21.46</v>
      </c>
      <c r="M176" s="8">
        <f t="shared" si="32"/>
        <v>8.5399999999999991</v>
      </c>
      <c r="N176" s="8">
        <f t="shared" si="33"/>
        <v>3.5399999999999991</v>
      </c>
      <c r="O176" s="8">
        <f t="shared" si="33"/>
        <v>0</v>
      </c>
      <c r="P176" s="8">
        <f t="shared" si="33"/>
        <v>0</v>
      </c>
      <c r="Q176" s="8">
        <f t="shared" si="33"/>
        <v>0</v>
      </c>
      <c r="R176" s="8">
        <f t="shared" si="33"/>
        <v>0</v>
      </c>
      <c r="S176" s="8">
        <f t="shared" si="33"/>
        <v>0</v>
      </c>
      <c r="T176" s="21">
        <f t="shared" si="24"/>
        <v>8</v>
      </c>
      <c r="U176" s="19">
        <f>VLOOKUP($B176,Gas!$B$3:$E$2506,2)</f>
        <v>1.91</v>
      </c>
      <c r="V176" s="44">
        <f t="shared" si="25"/>
        <v>14.942408376963352</v>
      </c>
    </row>
    <row r="177" spans="1:22" x14ac:dyDescent="0.2">
      <c r="A177" s="50">
        <f t="shared" si="30"/>
        <v>8</v>
      </c>
      <c r="B177" s="48">
        <v>36014</v>
      </c>
      <c r="C177" s="49">
        <v>28.43</v>
      </c>
      <c r="D177" s="4">
        <f t="shared" si="26"/>
        <v>-3.8616863857819164E-3</v>
      </c>
      <c r="E177" s="100">
        <f t="shared" si="28"/>
        <v>2.9496070812020867</v>
      </c>
      <c r="G177" s="8">
        <f t="shared" si="33"/>
        <v>0</v>
      </c>
      <c r="H177" s="8">
        <f t="shared" si="33"/>
        <v>0</v>
      </c>
      <c r="I177" s="8">
        <f t="shared" si="33"/>
        <v>1.5700000000000003</v>
      </c>
      <c r="J177" s="8">
        <f t="shared" si="33"/>
        <v>6.57</v>
      </c>
      <c r="K177" s="8">
        <f t="shared" si="33"/>
        <v>11.57</v>
      </c>
      <c r="L177" s="8">
        <f t="shared" si="33"/>
        <v>21.57</v>
      </c>
      <c r="M177" s="8">
        <f t="shared" si="32"/>
        <v>8.43</v>
      </c>
      <c r="N177" s="8">
        <f t="shared" si="33"/>
        <v>3.4299999999999997</v>
      </c>
      <c r="O177" s="8">
        <f t="shared" si="33"/>
        <v>0</v>
      </c>
      <c r="P177" s="8">
        <f t="shared" si="33"/>
        <v>0</v>
      </c>
      <c r="Q177" s="8">
        <f t="shared" si="33"/>
        <v>0</v>
      </c>
      <c r="R177" s="8">
        <f t="shared" si="33"/>
        <v>0</v>
      </c>
      <c r="S177" s="8">
        <f t="shared" si="33"/>
        <v>0</v>
      </c>
      <c r="T177" s="21">
        <f t="shared" si="24"/>
        <v>8</v>
      </c>
      <c r="U177" s="19">
        <f>VLOOKUP($B177,Gas!$B$3:$E$2506,2)</f>
        <v>1.845</v>
      </c>
      <c r="V177" s="44">
        <f t="shared" si="25"/>
        <v>15.409214092140921</v>
      </c>
    </row>
    <row r="178" spans="1:22" x14ac:dyDescent="0.2">
      <c r="A178" s="50">
        <f t="shared" si="30"/>
        <v>8</v>
      </c>
      <c r="B178" s="48">
        <v>36017</v>
      </c>
      <c r="C178" s="49">
        <v>42.42</v>
      </c>
      <c r="D178" s="4">
        <f t="shared" si="26"/>
        <v>0.40017502347362799</v>
      </c>
      <c r="E178" s="100">
        <f t="shared" si="28"/>
        <v>3.3965820066710841</v>
      </c>
      <c r="G178" s="8">
        <f t="shared" si="33"/>
        <v>0</v>
      </c>
      <c r="H178" s="8">
        <f t="shared" si="33"/>
        <v>0</v>
      </c>
      <c r="I178" s="8">
        <f t="shared" si="33"/>
        <v>0</v>
      </c>
      <c r="J178" s="8">
        <f t="shared" si="33"/>
        <v>0</v>
      </c>
      <c r="K178" s="8">
        <f t="shared" si="33"/>
        <v>0</v>
      </c>
      <c r="L178" s="8">
        <f t="shared" si="33"/>
        <v>7.5799999999999983</v>
      </c>
      <c r="M178" s="8">
        <f t="shared" si="33"/>
        <v>22.42</v>
      </c>
      <c r="N178" s="8">
        <f t="shared" si="33"/>
        <v>17.420000000000002</v>
      </c>
      <c r="O178" s="8">
        <f t="shared" si="33"/>
        <v>12.420000000000002</v>
      </c>
      <c r="P178" s="8">
        <f t="shared" si="33"/>
        <v>7.4200000000000017</v>
      </c>
      <c r="Q178" s="8">
        <f t="shared" si="33"/>
        <v>2.4200000000000017</v>
      </c>
      <c r="R178" s="8">
        <f t="shared" si="33"/>
        <v>0</v>
      </c>
      <c r="S178" s="8">
        <f t="shared" si="33"/>
        <v>0</v>
      </c>
      <c r="T178" s="21">
        <f t="shared" si="24"/>
        <v>8</v>
      </c>
      <c r="U178" s="19">
        <f>VLOOKUP($B178,Gas!$B$3:$E$2506,2)</f>
        <v>1.8149999999999999</v>
      </c>
      <c r="V178" s="44">
        <f t="shared" si="25"/>
        <v>23.371900826446282</v>
      </c>
    </row>
    <row r="179" spans="1:22" x14ac:dyDescent="0.2">
      <c r="A179" s="50">
        <f t="shared" si="30"/>
        <v>8</v>
      </c>
      <c r="B179" s="48">
        <v>36018</v>
      </c>
      <c r="C179" s="49">
        <v>32.04</v>
      </c>
      <c r="D179" s="4">
        <f t="shared" si="26"/>
        <v>-0.28063482693637792</v>
      </c>
      <c r="E179" s="100">
        <f t="shared" si="28"/>
        <v>3.7078869763505597</v>
      </c>
      <c r="G179" s="8">
        <f t="shared" si="33"/>
        <v>0</v>
      </c>
      <c r="H179" s="8">
        <f t="shared" si="33"/>
        <v>0</v>
      </c>
      <c r="I179" s="8">
        <f t="shared" si="33"/>
        <v>0</v>
      </c>
      <c r="J179" s="8">
        <f t="shared" si="33"/>
        <v>2.9600000000000009</v>
      </c>
      <c r="K179" s="8">
        <f t="shared" si="33"/>
        <v>7.9600000000000009</v>
      </c>
      <c r="L179" s="8">
        <f t="shared" si="33"/>
        <v>17.96</v>
      </c>
      <c r="M179" s="8">
        <f t="shared" si="33"/>
        <v>12.04</v>
      </c>
      <c r="N179" s="8">
        <f t="shared" si="33"/>
        <v>7.0399999999999991</v>
      </c>
      <c r="O179" s="8">
        <f t="shared" si="33"/>
        <v>2.0399999999999991</v>
      </c>
      <c r="P179" s="8">
        <f t="shared" si="33"/>
        <v>0</v>
      </c>
      <c r="Q179" s="8">
        <f t="shared" si="33"/>
        <v>0</v>
      </c>
      <c r="R179" s="8">
        <f t="shared" si="33"/>
        <v>0</v>
      </c>
      <c r="S179" s="8">
        <f t="shared" si="33"/>
        <v>0</v>
      </c>
      <c r="T179" s="21">
        <f t="shared" si="24"/>
        <v>8</v>
      </c>
      <c r="U179" s="19">
        <f>VLOOKUP($B179,Gas!$B$3:$E$2506,2)</f>
        <v>1.855</v>
      </c>
      <c r="V179" s="44">
        <f t="shared" si="25"/>
        <v>17.272237196765499</v>
      </c>
    </row>
    <row r="180" spans="1:22" x14ac:dyDescent="0.2">
      <c r="A180" s="50">
        <f t="shared" si="30"/>
        <v>8</v>
      </c>
      <c r="B180" s="48">
        <v>36019</v>
      </c>
      <c r="C180" s="49">
        <v>29.78</v>
      </c>
      <c r="D180" s="4">
        <f t="shared" si="26"/>
        <v>-7.3148094944295486E-2</v>
      </c>
      <c r="E180" s="100">
        <f t="shared" si="28"/>
        <v>3.4953093251040723</v>
      </c>
      <c r="G180" s="8">
        <f t="shared" si="33"/>
        <v>0</v>
      </c>
      <c r="H180" s="8">
        <f t="shared" si="33"/>
        <v>0</v>
      </c>
      <c r="I180" s="8">
        <f t="shared" si="33"/>
        <v>0.21999999999999886</v>
      </c>
      <c r="J180" s="8">
        <f t="shared" si="33"/>
        <v>5.2199999999999989</v>
      </c>
      <c r="K180" s="8">
        <f t="shared" si="33"/>
        <v>10.219999999999999</v>
      </c>
      <c r="L180" s="8">
        <f t="shared" si="33"/>
        <v>20.22</v>
      </c>
      <c r="M180" s="8">
        <f t="shared" si="33"/>
        <v>9.7800000000000011</v>
      </c>
      <c r="N180" s="8">
        <f t="shared" si="33"/>
        <v>4.7800000000000011</v>
      </c>
      <c r="O180" s="8">
        <f t="shared" si="33"/>
        <v>0</v>
      </c>
      <c r="P180" s="8">
        <f t="shared" si="33"/>
        <v>0</v>
      </c>
      <c r="Q180" s="8">
        <f t="shared" si="33"/>
        <v>0</v>
      </c>
      <c r="R180" s="8">
        <f t="shared" si="33"/>
        <v>0</v>
      </c>
      <c r="S180" s="8">
        <f t="shared" si="33"/>
        <v>0</v>
      </c>
      <c r="T180" s="21">
        <f t="shared" si="24"/>
        <v>8</v>
      </c>
      <c r="U180" s="19">
        <f>VLOOKUP($B180,Gas!$B$3:$E$2506,2)</f>
        <v>1.87</v>
      </c>
      <c r="V180" s="44">
        <f t="shared" si="25"/>
        <v>15.925133689839571</v>
      </c>
    </row>
    <row r="181" spans="1:22" x14ac:dyDescent="0.2">
      <c r="A181" s="50">
        <f t="shared" si="30"/>
        <v>8</v>
      </c>
      <c r="B181" s="48">
        <v>36020</v>
      </c>
      <c r="C181" s="49">
        <v>27.59</v>
      </c>
      <c r="D181" s="4">
        <f t="shared" si="26"/>
        <v>-7.6383639026668199E-2</v>
      </c>
      <c r="E181" s="100">
        <f t="shared" si="28"/>
        <v>3.4441489357506754</v>
      </c>
      <c r="G181" s="8">
        <f t="shared" si="33"/>
        <v>0</v>
      </c>
      <c r="H181" s="8">
        <f t="shared" si="33"/>
        <v>0</v>
      </c>
      <c r="I181" s="8">
        <f t="shared" si="33"/>
        <v>2.41</v>
      </c>
      <c r="J181" s="8">
        <f t="shared" si="33"/>
        <v>7.41</v>
      </c>
      <c r="K181" s="8">
        <f t="shared" si="33"/>
        <v>12.41</v>
      </c>
      <c r="L181" s="8">
        <f t="shared" si="33"/>
        <v>22.41</v>
      </c>
      <c r="M181" s="8">
        <f t="shared" si="33"/>
        <v>7.59</v>
      </c>
      <c r="N181" s="8">
        <f t="shared" si="33"/>
        <v>2.59</v>
      </c>
      <c r="O181" s="8">
        <f t="shared" si="33"/>
        <v>0</v>
      </c>
      <c r="P181" s="8">
        <f t="shared" si="33"/>
        <v>0</v>
      </c>
      <c r="Q181" s="8">
        <f t="shared" si="33"/>
        <v>0</v>
      </c>
      <c r="R181" s="8">
        <f t="shared" si="33"/>
        <v>0</v>
      </c>
      <c r="S181" s="8">
        <f t="shared" si="33"/>
        <v>0</v>
      </c>
      <c r="T181" s="21">
        <f t="shared" si="24"/>
        <v>8</v>
      </c>
      <c r="U181" s="19">
        <f>VLOOKUP($B181,Gas!$B$3:$E$2506,2)</f>
        <v>1.835</v>
      </c>
      <c r="V181" s="44">
        <f t="shared" si="25"/>
        <v>15.035422343324251</v>
      </c>
    </row>
    <row r="182" spans="1:22" x14ac:dyDescent="0.2">
      <c r="A182" s="50">
        <f t="shared" si="30"/>
        <v>8</v>
      </c>
      <c r="B182" s="48">
        <v>36021</v>
      </c>
      <c r="C182" s="49">
        <v>24.53</v>
      </c>
      <c r="D182" s="4">
        <f t="shared" si="26"/>
        <v>-0.11755652995879672</v>
      </c>
      <c r="E182" s="100">
        <f t="shared" si="28"/>
        <v>3.285600807863319</v>
      </c>
      <c r="G182" s="8">
        <f t="shared" ref="G182:S197" si="34">IF(G$1="P",MAX(0,G$2-$C182),IF(G$1="C",MAX(0,$C182-G$2)))</f>
        <v>0</v>
      </c>
      <c r="H182" s="8">
        <f t="shared" si="34"/>
        <v>0.46999999999999886</v>
      </c>
      <c r="I182" s="8">
        <f t="shared" si="34"/>
        <v>5.4699999999999989</v>
      </c>
      <c r="J182" s="8">
        <f t="shared" si="34"/>
        <v>10.469999999999999</v>
      </c>
      <c r="K182" s="8">
        <f t="shared" si="34"/>
        <v>15.469999999999999</v>
      </c>
      <c r="L182" s="8">
        <f t="shared" si="34"/>
        <v>25.47</v>
      </c>
      <c r="M182" s="8">
        <f t="shared" si="33"/>
        <v>4.5300000000000011</v>
      </c>
      <c r="N182" s="8">
        <f t="shared" si="34"/>
        <v>0</v>
      </c>
      <c r="O182" s="8">
        <f t="shared" si="34"/>
        <v>0</v>
      </c>
      <c r="P182" s="8">
        <f t="shared" si="34"/>
        <v>0</v>
      </c>
      <c r="Q182" s="8">
        <f t="shared" si="34"/>
        <v>0</v>
      </c>
      <c r="R182" s="8">
        <f t="shared" si="34"/>
        <v>0</v>
      </c>
      <c r="S182" s="8">
        <f t="shared" si="34"/>
        <v>0</v>
      </c>
      <c r="T182" s="21">
        <f t="shared" si="24"/>
        <v>8</v>
      </c>
      <c r="U182" s="19">
        <f>VLOOKUP($B182,Gas!$B$3:$E$2506,2)</f>
        <v>1.825</v>
      </c>
      <c r="V182" s="44">
        <f t="shared" si="25"/>
        <v>13.44109589041096</v>
      </c>
    </row>
    <row r="183" spans="1:22" x14ac:dyDescent="0.2">
      <c r="A183" s="50">
        <f t="shared" si="30"/>
        <v>8</v>
      </c>
      <c r="B183" s="48">
        <v>36024</v>
      </c>
      <c r="C183" s="49">
        <v>42.03</v>
      </c>
      <c r="D183" s="4">
        <f t="shared" si="26"/>
        <v>0.53848679074662742</v>
      </c>
      <c r="E183" s="100">
        <f t="shared" si="28"/>
        <v>4.2691103714942704</v>
      </c>
      <c r="G183" s="8">
        <f t="shared" si="34"/>
        <v>0</v>
      </c>
      <c r="H183" s="8">
        <f t="shared" si="34"/>
        <v>0</v>
      </c>
      <c r="I183" s="8">
        <f t="shared" si="34"/>
        <v>0</v>
      </c>
      <c r="J183" s="8">
        <f t="shared" si="34"/>
        <v>0</v>
      </c>
      <c r="K183" s="8">
        <f t="shared" si="34"/>
        <v>0</v>
      </c>
      <c r="L183" s="8">
        <f t="shared" si="34"/>
        <v>7.9699999999999989</v>
      </c>
      <c r="M183" s="8">
        <f t="shared" si="33"/>
        <v>22.03</v>
      </c>
      <c r="N183" s="8">
        <f t="shared" si="34"/>
        <v>17.03</v>
      </c>
      <c r="O183" s="8">
        <f t="shared" si="34"/>
        <v>12.030000000000001</v>
      </c>
      <c r="P183" s="8">
        <f t="shared" si="34"/>
        <v>7.0300000000000011</v>
      </c>
      <c r="Q183" s="8">
        <f t="shared" si="34"/>
        <v>2.0300000000000011</v>
      </c>
      <c r="R183" s="8">
        <f t="shared" si="34"/>
        <v>0</v>
      </c>
      <c r="S183" s="8">
        <f t="shared" si="34"/>
        <v>0</v>
      </c>
      <c r="T183" s="21">
        <f t="shared" si="24"/>
        <v>8</v>
      </c>
      <c r="U183" s="19">
        <f>VLOOKUP($B183,Gas!$B$3:$E$2506,2)</f>
        <v>1.825</v>
      </c>
      <c r="V183" s="44">
        <f t="shared" si="25"/>
        <v>23.030136986301372</v>
      </c>
    </row>
    <row r="184" spans="1:22" x14ac:dyDescent="0.2">
      <c r="A184" s="50">
        <f t="shared" si="30"/>
        <v>8</v>
      </c>
      <c r="B184" s="48">
        <v>36025</v>
      </c>
      <c r="C184" s="49">
        <v>52.24</v>
      </c>
      <c r="D184" s="4">
        <f t="shared" si="26"/>
        <v>0.21746483595115038</v>
      </c>
      <c r="E184" s="100">
        <f t="shared" si="28"/>
        <v>3.9355714091565326</v>
      </c>
      <c r="G184" s="8">
        <f t="shared" si="34"/>
        <v>0</v>
      </c>
      <c r="H184" s="8">
        <f t="shared" si="34"/>
        <v>0</v>
      </c>
      <c r="I184" s="8">
        <f t="shared" si="34"/>
        <v>0</v>
      </c>
      <c r="J184" s="8">
        <f t="shared" si="34"/>
        <v>0</v>
      </c>
      <c r="K184" s="8">
        <f t="shared" si="34"/>
        <v>0</v>
      </c>
      <c r="L184" s="8">
        <f t="shared" si="34"/>
        <v>0</v>
      </c>
      <c r="M184" s="8">
        <f t="shared" si="33"/>
        <v>32.24</v>
      </c>
      <c r="N184" s="8">
        <f t="shared" si="34"/>
        <v>27.240000000000002</v>
      </c>
      <c r="O184" s="8">
        <f t="shared" si="34"/>
        <v>22.240000000000002</v>
      </c>
      <c r="P184" s="8">
        <f t="shared" si="34"/>
        <v>17.240000000000002</v>
      </c>
      <c r="Q184" s="8">
        <f t="shared" si="34"/>
        <v>12.240000000000002</v>
      </c>
      <c r="R184" s="8">
        <f t="shared" si="34"/>
        <v>2.240000000000002</v>
      </c>
      <c r="S184" s="8">
        <f t="shared" si="34"/>
        <v>0</v>
      </c>
      <c r="T184" s="21">
        <f t="shared" si="24"/>
        <v>8</v>
      </c>
      <c r="U184" s="19">
        <f>VLOOKUP($B184,Gas!$B$3:$E$2506,2)</f>
        <v>1.895</v>
      </c>
      <c r="V184" s="44">
        <f t="shared" si="25"/>
        <v>27.567282321899736</v>
      </c>
    </row>
    <row r="185" spans="1:22" x14ac:dyDescent="0.2">
      <c r="A185" s="50">
        <f t="shared" si="30"/>
        <v>8</v>
      </c>
      <c r="B185" s="48">
        <v>36026</v>
      </c>
      <c r="C185" s="49">
        <v>27.08</v>
      </c>
      <c r="D185" s="4">
        <f t="shared" si="26"/>
        <v>-0.65705303692410144</v>
      </c>
      <c r="E185" s="100">
        <f t="shared" si="28"/>
        <v>5.3723012790541578</v>
      </c>
      <c r="G185" s="8">
        <f t="shared" si="34"/>
        <v>0</v>
      </c>
      <c r="H185" s="8">
        <f t="shared" si="34"/>
        <v>0</v>
      </c>
      <c r="I185" s="8">
        <f t="shared" si="34"/>
        <v>2.9200000000000017</v>
      </c>
      <c r="J185" s="8">
        <f t="shared" si="34"/>
        <v>7.9200000000000017</v>
      </c>
      <c r="K185" s="8">
        <f t="shared" si="34"/>
        <v>12.920000000000002</v>
      </c>
      <c r="L185" s="8">
        <f t="shared" si="34"/>
        <v>22.92</v>
      </c>
      <c r="M185" s="8">
        <f t="shared" si="33"/>
        <v>7.0799999999999983</v>
      </c>
      <c r="N185" s="8">
        <f t="shared" si="34"/>
        <v>2.0799999999999983</v>
      </c>
      <c r="O185" s="8">
        <f t="shared" si="34"/>
        <v>0</v>
      </c>
      <c r="P185" s="8">
        <f t="shared" si="34"/>
        <v>0</v>
      </c>
      <c r="Q185" s="8">
        <f t="shared" si="34"/>
        <v>0</v>
      </c>
      <c r="R185" s="8">
        <f t="shared" si="34"/>
        <v>0</v>
      </c>
      <c r="S185" s="8">
        <f t="shared" si="34"/>
        <v>0</v>
      </c>
      <c r="T185" s="21">
        <f t="shared" si="24"/>
        <v>8</v>
      </c>
      <c r="U185" s="19">
        <f>VLOOKUP($B185,Gas!$B$3:$E$2506,2)</f>
        <v>1.94</v>
      </c>
      <c r="V185" s="44">
        <f t="shared" si="25"/>
        <v>13.958762886597938</v>
      </c>
    </row>
    <row r="186" spans="1:22" x14ac:dyDescent="0.2">
      <c r="A186" s="50">
        <f t="shared" si="30"/>
        <v>8</v>
      </c>
      <c r="B186" s="48">
        <v>36027</v>
      </c>
      <c r="C186" s="49">
        <v>24.9</v>
      </c>
      <c r="D186" s="4">
        <f t="shared" si="26"/>
        <v>-8.3927644573412286E-2</v>
      </c>
      <c r="E186" s="100">
        <f t="shared" si="28"/>
        <v>5.3698631180941208</v>
      </c>
      <c r="G186" s="8">
        <f t="shared" si="34"/>
        <v>0</v>
      </c>
      <c r="H186" s="8">
        <f t="shared" si="34"/>
        <v>0.10000000000000142</v>
      </c>
      <c r="I186" s="8">
        <f t="shared" si="34"/>
        <v>5.1000000000000014</v>
      </c>
      <c r="J186" s="8">
        <f t="shared" si="34"/>
        <v>10.100000000000001</v>
      </c>
      <c r="K186" s="8">
        <f t="shared" si="34"/>
        <v>15.100000000000001</v>
      </c>
      <c r="L186" s="8">
        <f t="shared" si="34"/>
        <v>25.1</v>
      </c>
      <c r="M186" s="8">
        <f t="shared" si="33"/>
        <v>4.8999999999999986</v>
      </c>
      <c r="N186" s="8">
        <f t="shared" si="34"/>
        <v>0</v>
      </c>
      <c r="O186" s="8">
        <f t="shared" si="34"/>
        <v>0</v>
      </c>
      <c r="P186" s="8">
        <f t="shared" si="34"/>
        <v>0</v>
      </c>
      <c r="Q186" s="8">
        <f t="shared" si="34"/>
        <v>0</v>
      </c>
      <c r="R186" s="8">
        <f t="shared" si="34"/>
        <v>0</v>
      </c>
      <c r="S186" s="8">
        <f t="shared" si="34"/>
        <v>0</v>
      </c>
      <c r="T186" s="21">
        <f t="shared" si="24"/>
        <v>8</v>
      </c>
      <c r="U186" s="19">
        <f>VLOOKUP($B186,Gas!$B$3:$E$2506,2)</f>
        <v>1.96</v>
      </c>
      <c r="V186" s="44">
        <f t="shared" si="25"/>
        <v>12.704081632653061</v>
      </c>
    </row>
    <row r="187" spans="1:22" x14ac:dyDescent="0.2">
      <c r="A187" s="50">
        <f t="shared" si="30"/>
        <v>8</v>
      </c>
      <c r="B187" s="48">
        <v>36028</v>
      </c>
      <c r="C187" s="49">
        <v>23.91</v>
      </c>
      <c r="D187" s="4">
        <f t="shared" si="26"/>
        <v>-4.0571022000428461E-2</v>
      </c>
      <c r="E187" s="100">
        <f t="shared" si="28"/>
        <v>5.3711422815814984</v>
      </c>
      <c r="G187" s="8">
        <f t="shared" si="34"/>
        <v>0</v>
      </c>
      <c r="H187" s="8">
        <f t="shared" si="34"/>
        <v>1.0899999999999999</v>
      </c>
      <c r="I187" s="8">
        <f t="shared" si="34"/>
        <v>6.09</v>
      </c>
      <c r="J187" s="8">
        <f t="shared" si="34"/>
        <v>11.09</v>
      </c>
      <c r="K187" s="8">
        <f t="shared" si="34"/>
        <v>16.09</v>
      </c>
      <c r="L187" s="8">
        <f t="shared" si="34"/>
        <v>26.09</v>
      </c>
      <c r="M187" s="8">
        <f t="shared" si="33"/>
        <v>3.91</v>
      </c>
      <c r="N187" s="8">
        <f t="shared" si="34"/>
        <v>0</v>
      </c>
      <c r="O187" s="8">
        <f t="shared" si="34"/>
        <v>0</v>
      </c>
      <c r="P187" s="8">
        <f t="shared" si="34"/>
        <v>0</v>
      </c>
      <c r="Q187" s="8">
        <f t="shared" si="34"/>
        <v>0</v>
      </c>
      <c r="R187" s="8">
        <f t="shared" si="34"/>
        <v>0</v>
      </c>
      <c r="S187" s="8">
        <f t="shared" si="34"/>
        <v>0</v>
      </c>
      <c r="T187" s="21">
        <f t="shared" si="24"/>
        <v>8</v>
      </c>
      <c r="U187" s="19">
        <f>VLOOKUP($B187,Gas!$B$3:$E$2506,2)</f>
        <v>1.895</v>
      </c>
      <c r="V187" s="44">
        <f t="shared" si="25"/>
        <v>12.617414248021108</v>
      </c>
    </row>
    <row r="188" spans="1:22" x14ac:dyDescent="0.2">
      <c r="A188" s="50">
        <f t="shared" si="30"/>
        <v>8</v>
      </c>
      <c r="B188" s="48">
        <v>36031</v>
      </c>
      <c r="C188" s="49">
        <v>25.4</v>
      </c>
      <c r="D188" s="4">
        <f t="shared" si="26"/>
        <v>6.0452392554257502E-2</v>
      </c>
      <c r="E188" s="100">
        <f t="shared" si="28"/>
        <v>4.8841550101222415</v>
      </c>
      <c r="G188" s="8">
        <f t="shared" si="34"/>
        <v>0</v>
      </c>
      <c r="H188" s="8">
        <f t="shared" si="34"/>
        <v>0</v>
      </c>
      <c r="I188" s="8">
        <f t="shared" si="34"/>
        <v>4.6000000000000014</v>
      </c>
      <c r="J188" s="8">
        <f t="shared" si="34"/>
        <v>9.6000000000000014</v>
      </c>
      <c r="K188" s="8">
        <f t="shared" si="34"/>
        <v>14.600000000000001</v>
      </c>
      <c r="L188" s="8">
        <f t="shared" si="34"/>
        <v>24.6</v>
      </c>
      <c r="M188" s="8">
        <f t="shared" si="34"/>
        <v>5.3999999999999986</v>
      </c>
      <c r="N188" s="8">
        <f t="shared" si="34"/>
        <v>0.39999999999999858</v>
      </c>
      <c r="O188" s="8">
        <f t="shared" si="34"/>
        <v>0</v>
      </c>
      <c r="P188" s="8">
        <f t="shared" si="34"/>
        <v>0</v>
      </c>
      <c r="Q188" s="8">
        <f t="shared" si="34"/>
        <v>0</v>
      </c>
      <c r="R188" s="8">
        <f t="shared" si="34"/>
        <v>0</v>
      </c>
      <c r="S188" s="8">
        <f t="shared" si="34"/>
        <v>0</v>
      </c>
      <c r="T188" s="21">
        <f t="shared" si="24"/>
        <v>8</v>
      </c>
      <c r="U188" s="19">
        <f>VLOOKUP($B188,Gas!$B$3:$E$2506,2)</f>
        <v>1.925</v>
      </c>
      <c r="V188" s="44">
        <f t="shared" si="25"/>
        <v>13.194805194805193</v>
      </c>
    </row>
    <row r="189" spans="1:22" x14ac:dyDescent="0.2">
      <c r="A189" s="50">
        <f t="shared" si="30"/>
        <v>8</v>
      </c>
      <c r="B189" s="48">
        <v>36032</v>
      </c>
      <c r="C189" s="49">
        <v>56.74</v>
      </c>
      <c r="D189" s="4">
        <f t="shared" si="26"/>
        <v>0.80373025535621456</v>
      </c>
      <c r="E189" s="100">
        <f t="shared" si="28"/>
        <v>6.2797036643465276</v>
      </c>
      <c r="G189" s="8">
        <f t="shared" si="34"/>
        <v>0</v>
      </c>
      <c r="H189" s="8">
        <f t="shared" si="34"/>
        <v>0</v>
      </c>
      <c r="I189" s="8">
        <f t="shared" si="34"/>
        <v>0</v>
      </c>
      <c r="J189" s="8">
        <f t="shared" si="34"/>
        <v>0</v>
      </c>
      <c r="K189" s="8">
        <f t="shared" si="34"/>
        <v>0</v>
      </c>
      <c r="L189" s="8">
        <f t="shared" si="34"/>
        <v>0</v>
      </c>
      <c r="M189" s="8">
        <f t="shared" si="34"/>
        <v>36.74</v>
      </c>
      <c r="N189" s="8">
        <f t="shared" si="34"/>
        <v>31.740000000000002</v>
      </c>
      <c r="O189" s="8">
        <f t="shared" si="34"/>
        <v>26.740000000000002</v>
      </c>
      <c r="P189" s="8">
        <f t="shared" si="34"/>
        <v>21.740000000000002</v>
      </c>
      <c r="Q189" s="8">
        <f t="shared" si="34"/>
        <v>16.740000000000002</v>
      </c>
      <c r="R189" s="8">
        <f t="shared" si="34"/>
        <v>6.740000000000002</v>
      </c>
      <c r="S189" s="8">
        <f t="shared" si="34"/>
        <v>0</v>
      </c>
      <c r="T189" s="21">
        <f t="shared" si="24"/>
        <v>8</v>
      </c>
      <c r="U189" s="19">
        <f>VLOOKUP($B189,Gas!$B$3:$E$2506,2)</f>
        <v>1.895</v>
      </c>
      <c r="V189" s="44">
        <f t="shared" si="25"/>
        <v>29.941952506596309</v>
      </c>
    </row>
    <row r="190" spans="1:22" x14ac:dyDescent="0.2">
      <c r="A190" s="50">
        <f t="shared" si="30"/>
        <v>8</v>
      </c>
      <c r="B190" s="48">
        <v>36033</v>
      </c>
      <c r="C190" s="49">
        <v>70.75</v>
      </c>
      <c r="D190" s="4">
        <f t="shared" si="26"/>
        <v>0.22067310714264168</v>
      </c>
      <c r="E190" s="100">
        <f t="shared" si="28"/>
        <v>6.2822012015215574</v>
      </c>
      <c r="G190" s="8">
        <f t="shared" si="34"/>
        <v>0</v>
      </c>
      <c r="H190" s="8">
        <f t="shared" si="34"/>
        <v>0</v>
      </c>
      <c r="I190" s="8">
        <f t="shared" si="34"/>
        <v>0</v>
      </c>
      <c r="J190" s="8">
        <f t="shared" si="34"/>
        <v>0</v>
      </c>
      <c r="K190" s="8">
        <f t="shared" si="34"/>
        <v>0</v>
      </c>
      <c r="L190" s="8">
        <f t="shared" si="34"/>
        <v>0</v>
      </c>
      <c r="M190" s="8">
        <f t="shared" si="34"/>
        <v>50.75</v>
      </c>
      <c r="N190" s="8">
        <f t="shared" si="34"/>
        <v>45.75</v>
      </c>
      <c r="O190" s="8">
        <f t="shared" si="34"/>
        <v>40.75</v>
      </c>
      <c r="P190" s="8">
        <f t="shared" si="34"/>
        <v>35.75</v>
      </c>
      <c r="Q190" s="8">
        <f t="shared" si="34"/>
        <v>30.75</v>
      </c>
      <c r="R190" s="8">
        <f t="shared" si="34"/>
        <v>20.75</v>
      </c>
      <c r="S190" s="8">
        <f t="shared" si="34"/>
        <v>0</v>
      </c>
      <c r="T190" s="21">
        <f t="shared" si="24"/>
        <v>8</v>
      </c>
      <c r="U190" s="19">
        <f>VLOOKUP($B190,Gas!$B$3:$E$2506,2)</f>
        <v>1.88</v>
      </c>
      <c r="V190" s="44">
        <f t="shared" si="25"/>
        <v>37.632978723404257</v>
      </c>
    </row>
    <row r="191" spans="1:22" x14ac:dyDescent="0.2">
      <c r="A191" s="50">
        <f t="shared" si="30"/>
        <v>8</v>
      </c>
      <c r="B191" s="48">
        <v>36034</v>
      </c>
      <c r="C191" s="49">
        <v>37.590000000000003</v>
      </c>
      <c r="D191" s="4">
        <f t="shared" si="26"/>
        <v>-0.63241447894726033</v>
      </c>
      <c r="E191" s="100">
        <f t="shared" si="28"/>
        <v>7.2268843658978614</v>
      </c>
      <c r="G191" s="8">
        <f t="shared" si="34"/>
        <v>0</v>
      </c>
      <c r="H191" s="8">
        <f t="shared" si="34"/>
        <v>0</v>
      </c>
      <c r="I191" s="8">
        <f t="shared" si="34"/>
        <v>0</v>
      </c>
      <c r="J191" s="8">
        <f t="shared" si="34"/>
        <v>0</v>
      </c>
      <c r="K191" s="8">
        <f t="shared" si="34"/>
        <v>2.4099999999999966</v>
      </c>
      <c r="L191" s="8">
        <f t="shared" si="34"/>
        <v>12.409999999999997</v>
      </c>
      <c r="M191" s="8">
        <f t="shared" si="34"/>
        <v>17.590000000000003</v>
      </c>
      <c r="N191" s="8">
        <f t="shared" si="34"/>
        <v>12.590000000000003</v>
      </c>
      <c r="O191" s="8">
        <f t="shared" si="34"/>
        <v>7.5900000000000034</v>
      </c>
      <c r="P191" s="8">
        <f t="shared" si="34"/>
        <v>2.5900000000000034</v>
      </c>
      <c r="Q191" s="8">
        <f t="shared" si="34"/>
        <v>0</v>
      </c>
      <c r="R191" s="8">
        <f t="shared" si="34"/>
        <v>0</v>
      </c>
      <c r="S191" s="8">
        <f t="shared" si="34"/>
        <v>0</v>
      </c>
      <c r="T191" s="21">
        <f t="shared" si="24"/>
        <v>8</v>
      </c>
      <c r="U191" s="19">
        <f>VLOOKUP($B191,Gas!$B$3:$E$2506,2)</f>
        <v>1.83</v>
      </c>
      <c r="V191" s="44">
        <f t="shared" si="25"/>
        <v>20.540983606557379</v>
      </c>
    </row>
    <row r="192" spans="1:22" x14ac:dyDescent="0.2">
      <c r="A192" s="50">
        <f t="shared" si="30"/>
        <v>8</v>
      </c>
      <c r="B192" s="48">
        <v>36035</v>
      </c>
      <c r="C192" s="49">
        <v>35.79</v>
      </c>
      <c r="D192" s="4">
        <f t="shared" si="26"/>
        <v>-4.9069532798152286E-2</v>
      </c>
      <c r="E192" s="100">
        <f t="shared" si="28"/>
        <v>7.1958431552739581</v>
      </c>
      <c r="G192" s="8">
        <f t="shared" ref="G192:S207" si="35">IF(G$1="P",MAX(0,G$2-$C192),IF(G$1="C",MAX(0,$C192-G$2)))</f>
        <v>0</v>
      </c>
      <c r="H192" s="8">
        <f t="shared" si="35"/>
        <v>0</v>
      </c>
      <c r="I192" s="8">
        <f t="shared" si="35"/>
        <v>0</v>
      </c>
      <c r="J192" s="8">
        <f t="shared" si="35"/>
        <v>0</v>
      </c>
      <c r="K192" s="8">
        <f t="shared" si="35"/>
        <v>4.2100000000000009</v>
      </c>
      <c r="L192" s="8">
        <f t="shared" si="35"/>
        <v>14.21</v>
      </c>
      <c r="M192" s="8">
        <f t="shared" si="34"/>
        <v>15.79</v>
      </c>
      <c r="N192" s="8">
        <f t="shared" si="35"/>
        <v>10.79</v>
      </c>
      <c r="O192" s="8">
        <f t="shared" si="35"/>
        <v>5.7899999999999991</v>
      </c>
      <c r="P192" s="8">
        <f t="shared" si="35"/>
        <v>0.78999999999999915</v>
      </c>
      <c r="Q192" s="8">
        <f t="shared" si="35"/>
        <v>0</v>
      </c>
      <c r="R192" s="8">
        <f t="shared" si="35"/>
        <v>0</v>
      </c>
      <c r="S192" s="8">
        <f t="shared" si="35"/>
        <v>0</v>
      </c>
      <c r="T192" s="21">
        <f t="shared" si="24"/>
        <v>8</v>
      </c>
      <c r="U192" s="19">
        <f>VLOOKUP($B192,Gas!$B$3:$E$2506,2)</f>
        <v>1.75</v>
      </c>
      <c r="V192" s="44">
        <f t="shared" si="25"/>
        <v>20.451428571428572</v>
      </c>
    </row>
    <row r="193" spans="1:22" x14ac:dyDescent="0.2">
      <c r="A193" s="50">
        <f t="shared" si="30"/>
        <v>8</v>
      </c>
      <c r="B193" s="48">
        <v>36038</v>
      </c>
      <c r="C193" s="49">
        <v>35.630000000000003</v>
      </c>
      <c r="D193" s="4">
        <f t="shared" si="26"/>
        <v>-4.4805451601896314E-3</v>
      </c>
      <c r="E193" s="100">
        <f t="shared" si="28"/>
        <v>6.6367661710061139</v>
      </c>
      <c r="G193" s="8">
        <f t="shared" si="35"/>
        <v>0</v>
      </c>
      <c r="H193" s="8">
        <f t="shared" si="35"/>
        <v>0</v>
      </c>
      <c r="I193" s="8">
        <f t="shared" si="35"/>
        <v>0</v>
      </c>
      <c r="J193" s="8">
        <f t="shared" si="35"/>
        <v>0</v>
      </c>
      <c r="K193" s="8">
        <f t="shared" si="35"/>
        <v>4.3699999999999974</v>
      </c>
      <c r="L193" s="8">
        <f t="shared" si="35"/>
        <v>14.369999999999997</v>
      </c>
      <c r="M193" s="8">
        <f t="shared" si="34"/>
        <v>15.630000000000003</v>
      </c>
      <c r="N193" s="8">
        <f t="shared" si="35"/>
        <v>10.630000000000003</v>
      </c>
      <c r="O193" s="8">
        <f t="shared" si="35"/>
        <v>5.6300000000000026</v>
      </c>
      <c r="P193" s="8">
        <f t="shared" si="35"/>
        <v>0.63000000000000256</v>
      </c>
      <c r="Q193" s="8">
        <f t="shared" si="35"/>
        <v>0</v>
      </c>
      <c r="R193" s="8">
        <f t="shared" si="35"/>
        <v>0</v>
      </c>
      <c r="S193" s="8">
        <f t="shared" si="35"/>
        <v>0</v>
      </c>
      <c r="T193" s="21">
        <f t="shared" si="24"/>
        <v>8</v>
      </c>
      <c r="U193" s="19">
        <f>VLOOKUP($B193,Gas!$B$3:$E$2506,2)</f>
        <v>1.64</v>
      </c>
      <c r="V193" s="44">
        <f t="shared" si="25"/>
        <v>21.725609756097565</v>
      </c>
    </row>
    <row r="194" spans="1:22" x14ac:dyDescent="0.2">
      <c r="A194" s="50">
        <f t="shared" si="30"/>
        <v>9</v>
      </c>
      <c r="B194" s="48">
        <v>36039</v>
      </c>
      <c r="C194" s="49">
        <v>29.16</v>
      </c>
      <c r="D194" s="4">
        <f t="shared" si="26"/>
        <v>-0.20039007247728732</v>
      </c>
      <c r="E194" s="100">
        <f t="shared" si="28"/>
        <v>6.5559119567983517</v>
      </c>
      <c r="G194" s="8">
        <f t="shared" si="35"/>
        <v>0</v>
      </c>
      <c r="H194" s="8">
        <f t="shared" si="35"/>
        <v>0</v>
      </c>
      <c r="I194" s="8">
        <f t="shared" si="35"/>
        <v>0.83999999999999986</v>
      </c>
      <c r="J194" s="8">
        <f t="shared" si="35"/>
        <v>5.84</v>
      </c>
      <c r="K194" s="8">
        <f t="shared" si="35"/>
        <v>10.84</v>
      </c>
      <c r="L194" s="8">
        <f t="shared" si="35"/>
        <v>20.84</v>
      </c>
      <c r="M194" s="8">
        <f t="shared" si="34"/>
        <v>9.16</v>
      </c>
      <c r="N194" s="8">
        <f t="shared" si="35"/>
        <v>4.16</v>
      </c>
      <c r="O194" s="8">
        <f t="shared" si="35"/>
        <v>0</v>
      </c>
      <c r="P194" s="8">
        <f t="shared" si="35"/>
        <v>0</v>
      </c>
      <c r="Q194" s="8">
        <f t="shared" si="35"/>
        <v>0</v>
      </c>
      <c r="R194" s="8">
        <f t="shared" si="35"/>
        <v>0</v>
      </c>
      <c r="S194" s="8">
        <f t="shared" si="35"/>
        <v>0</v>
      </c>
      <c r="T194" s="21">
        <f t="shared" ref="T194:T257" si="36">A194</f>
        <v>9</v>
      </c>
      <c r="U194" s="19">
        <f>VLOOKUP($B194,Gas!$B$3:$E$2506,2)</f>
        <v>1.57</v>
      </c>
      <c r="V194" s="44">
        <f t="shared" ref="V194:V257" si="37">C194/U194</f>
        <v>18.573248407643312</v>
      </c>
    </row>
    <row r="195" spans="1:22" x14ac:dyDescent="0.2">
      <c r="A195" s="50">
        <f t="shared" si="30"/>
        <v>9</v>
      </c>
      <c r="B195" s="48">
        <v>36040</v>
      </c>
      <c r="C195" s="49">
        <v>26.15</v>
      </c>
      <c r="D195" s="4">
        <f t="shared" si="26"/>
        <v>-0.10894871662952557</v>
      </c>
      <c r="E195" s="100">
        <f t="shared" si="28"/>
        <v>5.6796496863155124</v>
      </c>
      <c r="G195" s="8">
        <f t="shared" si="35"/>
        <v>0</v>
      </c>
      <c r="H195" s="8">
        <f t="shared" si="35"/>
        <v>0</v>
      </c>
      <c r="I195" s="8">
        <f t="shared" si="35"/>
        <v>3.8500000000000014</v>
      </c>
      <c r="J195" s="8">
        <f t="shared" si="35"/>
        <v>8.8500000000000014</v>
      </c>
      <c r="K195" s="8">
        <f t="shared" si="35"/>
        <v>13.850000000000001</v>
      </c>
      <c r="L195" s="8">
        <f t="shared" si="35"/>
        <v>23.85</v>
      </c>
      <c r="M195" s="8">
        <f t="shared" si="34"/>
        <v>6.1499999999999986</v>
      </c>
      <c r="N195" s="8">
        <f t="shared" si="35"/>
        <v>1.1499999999999986</v>
      </c>
      <c r="O195" s="8">
        <f t="shared" si="35"/>
        <v>0</v>
      </c>
      <c r="P195" s="8">
        <f t="shared" si="35"/>
        <v>0</v>
      </c>
      <c r="Q195" s="8">
        <f t="shared" si="35"/>
        <v>0</v>
      </c>
      <c r="R195" s="8">
        <f t="shared" si="35"/>
        <v>0</v>
      </c>
      <c r="S195" s="8">
        <f t="shared" si="35"/>
        <v>0</v>
      </c>
      <c r="T195" s="21">
        <f t="shared" si="36"/>
        <v>9</v>
      </c>
      <c r="U195" s="19">
        <f>VLOOKUP($B195,Gas!$B$3:$E$2506,2)</f>
        <v>1.84</v>
      </c>
      <c r="V195" s="44">
        <f t="shared" si="37"/>
        <v>14.211956521739129</v>
      </c>
    </row>
    <row r="196" spans="1:22" x14ac:dyDescent="0.2">
      <c r="A196" s="50">
        <f t="shared" si="30"/>
        <v>9</v>
      </c>
      <c r="B196" s="48">
        <v>36041</v>
      </c>
      <c r="C196" s="49">
        <v>24.13</v>
      </c>
      <c r="D196" s="4">
        <f t="shared" ref="D196:D259" si="38">LN(C196/C195)</f>
        <v>-8.0393310873991569E-2</v>
      </c>
      <c r="E196" s="100">
        <f t="shared" si="28"/>
        <v>5.6782866846699571</v>
      </c>
      <c r="G196" s="8">
        <f t="shared" si="35"/>
        <v>0</v>
      </c>
      <c r="H196" s="8">
        <f t="shared" si="35"/>
        <v>0.87000000000000099</v>
      </c>
      <c r="I196" s="8">
        <f t="shared" si="35"/>
        <v>5.870000000000001</v>
      </c>
      <c r="J196" s="8">
        <f t="shared" si="35"/>
        <v>10.870000000000001</v>
      </c>
      <c r="K196" s="8">
        <f t="shared" si="35"/>
        <v>15.870000000000001</v>
      </c>
      <c r="L196" s="8">
        <f t="shared" si="35"/>
        <v>25.87</v>
      </c>
      <c r="M196" s="8">
        <f t="shared" si="34"/>
        <v>4.129999999999999</v>
      </c>
      <c r="N196" s="8">
        <f t="shared" si="35"/>
        <v>0</v>
      </c>
      <c r="O196" s="8">
        <f t="shared" si="35"/>
        <v>0</v>
      </c>
      <c r="P196" s="8">
        <f t="shared" si="35"/>
        <v>0</v>
      </c>
      <c r="Q196" s="8">
        <f t="shared" si="35"/>
        <v>0</v>
      </c>
      <c r="R196" s="8">
        <f t="shared" si="35"/>
        <v>0</v>
      </c>
      <c r="S196" s="8">
        <f t="shared" si="35"/>
        <v>0</v>
      </c>
      <c r="T196" s="21">
        <f t="shared" si="36"/>
        <v>9</v>
      </c>
      <c r="U196" s="19">
        <f>VLOOKUP($B196,Gas!$B$3:$E$2506,2)</f>
        <v>1.72</v>
      </c>
      <c r="V196" s="44">
        <f t="shared" si="37"/>
        <v>14.029069767441861</v>
      </c>
    </row>
    <row r="197" spans="1:22" x14ac:dyDescent="0.2">
      <c r="A197" s="50">
        <f t="shared" si="30"/>
        <v>9</v>
      </c>
      <c r="B197" s="48">
        <v>36042</v>
      </c>
      <c r="C197" s="49">
        <v>22.41</v>
      </c>
      <c r="D197" s="4">
        <f t="shared" si="38"/>
        <v>-7.3948591824104709E-2</v>
      </c>
      <c r="E197" s="100">
        <f t="shared" si="28"/>
        <v>5.6868442666983317</v>
      </c>
      <c r="G197" s="8">
        <f t="shared" si="35"/>
        <v>0</v>
      </c>
      <c r="H197" s="8">
        <f t="shared" si="35"/>
        <v>2.59</v>
      </c>
      <c r="I197" s="8">
        <f t="shared" si="35"/>
        <v>7.59</v>
      </c>
      <c r="J197" s="8">
        <f t="shared" si="35"/>
        <v>12.59</v>
      </c>
      <c r="K197" s="8">
        <f t="shared" si="35"/>
        <v>17.59</v>
      </c>
      <c r="L197" s="8">
        <f t="shared" si="35"/>
        <v>27.59</v>
      </c>
      <c r="M197" s="8">
        <f t="shared" si="34"/>
        <v>2.41</v>
      </c>
      <c r="N197" s="8">
        <f t="shared" si="35"/>
        <v>0</v>
      </c>
      <c r="O197" s="8">
        <f t="shared" si="35"/>
        <v>0</v>
      </c>
      <c r="P197" s="8">
        <f t="shared" si="35"/>
        <v>0</v>
      </c>
      <c r="Q197" s="8">
        <f t="shared" si="35"/>
        <v>0</v>
      </c>
      <c r="R197" s="8">
        <f t="shared" si="35"/>
        <v>0</v>
      </c>
      <c r="S197" s="8">
        <f t="shared" si="35"/>
        <v>0</v>
      </c>
      <c r="T197" s="21">
        <f t="shared" si="36"/>
        <v>9</v>
      </c>
      <c r="U197" s="19">
        <f>VLOOKUP($B197,Gas!$B$3:$E$2506,2)</f>
        <v>1.6850000000000001</v>
      </c>
      <c r="V197" s="44">
        <f t="shared" si="37"/>
        <v>13.299703264094955</v>
      </c>
    </row>
    <row r="198" spans="1:22" x14ac:dyDescent="0.2">
      <c r="A198" s="50">
        <f t="shared" si="30"/>
        <v>9</v>
      </c>
      <c r="B198" s="48">
        <v>36046</v>
      </c>
      <c r="C198" s="49">
        <v>31.8</v>
      </c>
      <c r="D198" s="4">
        <f t="shared" si="38"/>
        <v>0.3499590019732956</v>
      </c>
      <c r="E198" s="100">
        <f t="shared" si="28"/>
        <v>5.9591990481250816</v>
      </c>
      <c r="G198" s="8">
        <f t="shared" si="35"/>
        <v>0</v>
      </c>
      <c r="H198" s="8">
        <f t="shared" si="35"/>
        <v>0</v>
      </c>
      <c r="I198" s="8">
        <f t="shared" si="35"/>
        <v>0</v>
      </c>
      <c r="J198" s="8">
        <f t="shared" si="35"/>
        <v>3.1999999999999993</v>
      </c>
      <c r="K198" s="8">
        <f t="shared" si="35"/>
        <v>8.1999999999999993</v>
      </c>
      <c r="L198" s="8">
        <f t="shared" si="35"/>
        <v>18.2</v>
      </c>
      <c r="M198" s="8">
        <f t="shared" si="35"/>
        <v>11.8</v>
      </c>
      <c r="N198" s="8">
        <f t="shared" si="35"/>
        <v>6.8000000000000007</v>
      </c>
      <c r="O198" s="8">
        <f t="shared" si="35"/>
        <v>1.8000000000000007</v>
      </c>
      <c r="P198" s="8">
        <f t="shared" si="35"/>
        <v>0</v>
      </c>
      <c r="Q198" s="8">
        <f t="shared" si="35"/>
        <v>0</v>
      </c>
      <c r="R198" s="8">
        <f t="shared" si="35"/>
        <v>0</v>
      </c>
      <c r="S198" s="8">
        <f t="shared" si="35"/>
        <v>0</v>
      </c>
      <c r="T198" s="21">
        <f t="shared" si="36"/>
        <v>9</v>
      </c>
      <c r="U198" s="19">
        <f>VLOOKUP($B198,Gas!$B$3:$E$2506,2)</f>
        <v>1.69</v>
      </c>
      <c r="V198" s="44">
        <f t="shared" si="37"/>
        <v>18.816568047337277</v>
      </c>
    </row>
    <row r="199" spans="1:22" x14ac:dyDescent="0.2">
      <c r="A199" s="50">
        <f t="shared" si="30"/>
        <v>9</v>
      </c>
      <c r="B199" s="48">
        <v>36047</v>
      </c>
      <c r="C199" s="49">
        <v>19.23</v>
      </c>
      <c r="D199" s="4">
        <f t="shared" si="38"/>
        <v>-0.50299473018544272</v>
      </c>
      <c r="E199" s="100">
        <f t="shared" si="28"/>
        <v>4.6351044847107632</v>
      </c>
      <c r="G199" s="8">
        <f t="shared" si="35"/>
        <v>0.76999999999999957</v>
      </c>
      <c r="H199" s="8">
        <f t="shared" si="35"/>
        <v>5.77</v>
      </c>
      <c r="I199" s="8">
        <f t="shared" si="35"/>
        <v>10.77</v>
      </c>
      <c r="J199" s="8">
        <f t="shared" si="35"/>
        <v>15.77</v>
      </c>
      <c r="K199" s="8">
        <f t="shared" si="35"/>
        <v>20.77</v>
      </c>
      <c r="L199" s="8">
        <f t="shared" si="35"/>
        <v>30.77</v>
      </c>
      <c r="M199" s="8">
        <f t="shared" si="35"/>
        <v>0</v>
      </c>
      <c r="N199" s="8">
        <f t="shared" si="35"/>
        <v>0</v>
      </c>
      <c r="O199" s="8">
        <f t="shared" si="35"/>
        <v>0</v>
      </c>
      <c r="P199" s="8">
        <f t="shared" si="35"/>
        <v>0</v>
      </c>
      <c r="Q199" s="8">
        <f t="shared" si="35"/>
        <v>0</v>
      </c>
      <c r="R199" s="8">
        <f t="shared" si="35"/>
        <v>0</v>
      </c>
      <c r="S199" s="8">
        <f t="shared" si="35"/>
        <v>0</v>
      </c>
      <c r="T199" s="21">
        <f t="shared" si="36"/>
        <v>9</v>
      </c>
      <c r="U199" s="19">
        <f>VLOOKUP($B199,Gas!$B$3:$E$2506,2)</f>
        <v>1.7949999999999999</v>
      </c>
      <c r="V199" s="44">
        <f t="shared" si="37"/>
        <v>10.713091922005571</v>
      </c>
    </row>
    <row r="200" spans="1:22" x14ac:dyDescent="0.2">
      <c r="A200" s="50">
        <f t="shared" si="30"/>
        <v>9</v>
      </c>
      <c r="B200" s="48">
        <v>36048</v>
      </c>
      <c r="C200" s="49">
        <v>18.2</v>
      </c>
      <c r="D200" s="4">
        <f t="shared" si="38"/>
        <v>-5.5049965517938733E-2</v>
      </c>
      <c r="E200" s="100">
        <f t="shared" si="28"/>
        <v>4.2833515542373597</v>
      </c>
      <c r="G200" s="8">
        <f t="shared" si="35"/>
        <v>1.8000000000000007</v>
      </c>
      <c r="H200" s="8">
        <f t="shared" si="35"/>
        <v>6.8000000000000007</v>
      </c>
      <c r="I200" s="8">
        <f t="shared" si="35"/>
        <v>11.8</v>
      </c>
      <c r="J200" s="8">
        <f t="shared" si="35"/>
        <v>16.8</v>
      </c>
      <c r="K200" s="8">
        <f t="shared" si="35"/>
        <v>21.8</v>
      </c>
      <c r="L200" s="8">
        <f t="shared" si="35"/>
        <v>31.8</v>
      </c>
      <c r="M200" s="8">
        <f t="shared" si="35"/>
        <v>0</v>
      </c>
      <c r="N200" s="8">
        <f t="shared" si="35"/>
        <v>0</v>
      </c>
      <c r="O200" s="8">
        <f t="shared" si="35"/>
        <v>0</v>
      </c>
      <c r="P200" s="8">
        <f t="shared" si="35"/>
        <v>0</v>
      </c>
      <c r="Q200" s="8">
        <f t="shared" si="35"/>
        <v>0</v>
      </c>
      <c r="R200" s="8">
        <f t="shared" si="35"/>
        <v>0</v>
      </c>
      <c r="S200" s="8">
        <f t="shared" si="35"/>
        <v>0</v>
      </c>
      <c r="T200" s="21">
        <f t="shared" si="36"/>
        <v>9</v>
      </c>
      <c r="U200" s="19">
        <f>VLOOKUP($B200,Gas!$B$3:$E$2506,2)</f>
        <v>1.7749999999999999</v>
      </c>
      <c r="V200" s="44">
        <f t="shared" si="37"/>
        <v>10.253521126760564</v>
      </c>
    </row>
    <row r="201" spans="1:22" x14ac:dyDescent="0.2">
      <c r="A201" s="50">
        <f t="shared" si="30"/>
        <v>9</v>
      </c>
      <c r="B201" s="48">
        <v>36049</v>
      </c>
      <c r="C201" s="49">
        <v>20.03</v>
      </c>
      <c r="D201" s="4">
        <f t="shared" si="38"/>
        <v>9.5809555594977294E-2</v>
      </c>
      <c r="E201" s="100">
        <f t="shared" si="28"/>
        <v>3.3929766249842164</v>
      </c>
      <c r="G201" s="8">
        <f t="shared" si="35"/>
        <v>0</v>
      </c>
      <c r="H201" s="8">
        <f t="shared" si="35"/>
        <v>4.9699999999999989</v>
      </c>
      <c r="I201" s="8">
        <f t="shared" si="35"/>
        <v>9.9699999999999989</v>
      </c>
      <c r="J201" s="8">
        <f t="shared" si="35"/>
        <v>14.969999999999999</v>
      </c>
      <c r="K201" s="8">
        <f t="shared" si="35"/>
        <v>19.97</v>
      </c>
      <c r="L201" s="8">
        <f t="shared" si="35"/>
        <v>29.97</v>
      </c>
      <c r="M201" s="8">
        <f t="shared" si="35"/>
        <v>3.0000000000001137E-2</v>
      </c>
      <c r="N201" s="8">
        <f t="shared" si="35"/>
        <v>0</v>
      </c>
      <c r="O201" s="8">
        <f t="shared" si="35"/>
        <v>0</v>
      </c>
      <c r="P201" s="8">
        <f t="shared" si="35"/>
        <v>0</v>
      </c>
      <c r="Q201" s="8">
        <f t="shared" si="35"/>
        <v>0</v>
      </c>
      <c r="R201" s="8">
        <f t="shared" si="35"/>
        <v>0</v>
      </c>
      <c r="S201" s="8">
        <f t="shared" si="35"/>
        <v>0</v>
      </c>
      <c r="T201" s="21">
        <f t="shared" si="36"/>
        <v>9</v>
      </c>
      <c r="U201" s="19">
        <f>VLOOKUP($B201,Gas!$B$3:$E$2506,2)</f>
        <v>1.87</v>
      </c>
      <c r="V201" s="44">
        <f t="shared" si="37"/>
        <v>10.711229946524064</v>
      </c>
    </row>
    <row r="202" spans="1:22" x14ac:dyDescent="0.2">
      <c r="A202" s="50">
        <f t="shared" si="30"/>
        <v>9</v>
      </c>
      <c r="B202" s="48">
        <v>36052</v>
      </c>
      <c r="C202" s="49">
        <v>27.6</v>
      </c>
      <c r="D202" s="4">
        <f t="shared" si="38"/>
        <v>0.32058462304537738</v>
      </c>
      <c r="E202" s="100">
        <f t="shared" si="28"/>
        <v>3.9004440078985465</v>
      </c>
      <c r="G202" s="8">
        <f t="shared" ref="G202:S217" si="39">IF(G$1="P",MAX(0,G$2-$C202),IF(G$1="C",MAX(0,$C202-G$2)))</f>
        <v>0</v>
      </c>
      <c r="H202" s="8">
        <f t="shared" si="39"/>
        <v>0</v>
      </c>
      <c r="I202" s="8">
        <f t="shared" si="39"/>
        <v>2.3999999999999986</v>
      </c>
      <c r="J202" s="8">
        <f t="shared" si="39"/>
        <v>7.3999999999999986</v>
      </c>
      <c r="K202" s="8">
        <f t="shared" si="39"/>
        <v>12.399999999999999</v>
      </c>
      <c r="L202" s="8">
        <f t="shared" si="39"/>
        <v>22.4</v>
      </c>
      <c r="M202" s="8">
        <f t="shared" si="35"/>
        <v>7.6000000000000014</v>
      </c>
      <c r="N202" s="8">
        <f t="shared" si="39"/>
        <v>2.6000000000000014</v>
      </c>
      <c r="O202" s="8">
        <f t="shared" si="39"/>
        <v>0</v>
      </c>
      <c r="P202" s="8">
        <f t="shared" si="39"/>
        <v>0</v>
      </c>
      <c r="Q202" s="8">
        <f t="shared" si="39"/>
        <v>0</v>
      </c>
      <c r="R202" s="8">
        <f t="shared" si="39"/>
        <v>0</v>
      </c>
      <c r="S202" s="8">
        <f t="shared" si="39"/>
        <v>0</v>
      </c>
      <c r="T202" s="21">
        <f t="shared" si="36"/>
        <v>9</v>
      </c>
      <c r="U202" s="19">
        <f>VLOOKUP($B202,Gas!$B$3:$E$2506,2)</f>
        <v>1.845</v>
      </c>
      <c r="V202" s="44">
        <f t="shared" si="37"/>
        <v>14.959349593495936</v>
      </c>
    </row>
    <row r="203" spans="1:22" x14ac:dyDescent="0.2">
      <c r="A203" s="50">
        <f t="shared" si="30"/>
        <v>9</v>
      </c>
      <c r="B203" s="48">
        <v>36053</v>
      </c>
      <c r="C203" s="49">
        <v>45.13</v>
      </c>
      <c r="D203" s="4">
        <f t="shared" si="38"/>
        <v>0.49173144111580558</v>
      </c>
      <c r="E203" s="100">
        <f t="shared" si="28"/>
        <v>4.6863578487837083</v>
      </c>
      <c r="G203" s="8">
        <f t="shared" si="39"/>
        <v>0</v>
      </c>
      <c r="H203" s="8">
        <f t="shared" si="39"/>
        <v>0</v>
      </c>
      <c r="I203" s="8">
        <f t="shared" si="39"/>
        <v>0</v>
      </c>
      <c r="J203" s="8">
        <f t="shared" si="39"/>
        <v>0</v>
      </c>
      <c r="K203" s="8">
        <f t="shared" si="39"/>
        <v>0</v>
      </c>
      <c r="L203" s="8">
        <f t="shared" si="39"/>
        <v>4.8699999999999974</v>
      </c>
      <c r="M203" s="8">
        <f t="shared" si="35"/>
        <v>25.130000000000003</v>
      </c>
      <c r="N203" s="8">
        <f t="shared" si="39"/>
        <v>20.130000000000003</v>
      </c>
      <c r="O203" s="8">
        <f t="shared" si="39"/>
        <v>15.130000000000003</v>
      </c>
      <c r="P203" s="8">
        <f t="shared" si="39"/>
        <v>10.130000000000003</v>
      </c>
      <c r="Q203" s="8">
        <f t="shared" si="39"/>
        <v>5.1300000000000026</v>
      </c>
      <c r="R203" s="8">
        <f t="shared" si="39"/>
        <v>0</v>
      </c>
      <c r="S203" s="8">
        <f t="shared" si="39"/>
        <v>0</v>
      </c>
      <c r="T203" s="21">
        <f t="shared" si="36"/>
        <v>9</v>
      </c>
      <c r="U203" s="19">
        <f>VLOOKUP($B203,Gas!$B$3:$E$2506,2)</f>
        <v>1.83</v>
      </c>
      <c r="V203" s="44">
        <f t="shared" si="37"/>
        <v>24.661202185792352</v>
      </c>
    </row>
    <row r="204" spans="1:22" x14ac:dyDescent="0.2">
      <c r="A204" s="50">
        <f t="shared" si="30"/>
        <v>9</v>
      </c>
      <c r="B204" s="48">
        <v>36054</v>
      </c>
      <c r="C204" s="49">
        <v>34.71</v>
      </c>
      <c r="D204" s="4">
        <f t="shared" si="38"/>
        <v>-0.26251938396521496</v>
      </c>
      <c r="E204" s="100">
        <f t="shared" si="28"/>
        <v>4.7782534114332984</v>
      </c>
      <c r="G204" s="8">
        <f t="shared" si="39"/>
        <v>0</v>
      </c>
      <c r="H204" s="8">
        <f t="shared" si="39"/>
        <v>0</v>
      </c>
      <c r="I204" s="8">
        <f t="shared" si="39"/>
        <v>0</v>
      </c>
      <c r="J204" s="8">
        <f t="shared" si="39"/>
        <v>0.28999999999999915</v>
      </c>
      <c r="K204" s="8">
        <f t="shared" si="39"/>
        <v>5.2899999999999991</v>
      </c>
      <c r="L204" s="8">
        <f t="shared" si="39"/>
        <v>15.29</v>
      </c>
      <c r="M204" s="8">
        <f t="shared" si="35"/>
        <v>14.71</v>
      </c>
      <c r="N204" s="8">
        <f t="shared" si="39"/>
        <v>9.7100000000000009</v>
      </c>
      <c r="O204" s="8">
        <f t="shared" si="39"/>
        <v>4.7100000000000009</v>
      </c>
      <c r="P204" s="8">
        <f t="shared" si="39"/>
        <v>0</v>
      </c>
      <c r="Q204" s="8">
        <f t="shared" si="39"/>
        <v>0</v>
      </c>
      <c r="R204" s="8">
        <f t="shared" si="39"/>
        <v>0</v>
      </c>
      <c r="S204" s="8">
        <f t="shared" si="39"/>
        <v>0</v>
      </c>
      <c r="T204" s="21">
        <f t="shared" si="36"/>
        <v>9</v>
      </c>
      <c r="U204" s="19">
        <f>VLOOKUP($B204,Gas!$B$3:$E$2506,2)</f>
        <v>1.9350000000000001</v>
      </c>
      <c r="V204" s="44">
        <f t="shared" si="37"/>
        <v>17.937984496124031</v>
      </c>
    </row>
    <row r="205" spans="1:22" x14ac:dyDescent="0.2">
      <c r="A205" s="50">
        <f t="shared" si="30"/>
        <v>9</v>
      </c>
      <c r="B205" s="48">
        <v>36055</v>
      </c>
      <c r="C205" s="49">
        <v>35.28</v>
      </c>
      <c r="D205" s="4">
        <f t="shared" si="38"/>
        <v>1.6288401264895745E-2</v>
      </c>
      <c r="E205" s="100">
        <f t="shared" ref="E205:E268" si="40">STDEV(D196:D205)*SQRT(trade_day)</f>
        <v>4.7270041276318331</v>
      </c>
      <c r="G205" s="8">
        <f t="shared" si="39"/>
        <v>0</v>
      </c>
      <c r="H205" s="8">
        <f t="shared" si="39"/>
        <v>0</v>
      </c>
      <c r="I205" s="8">
        <f t="shared" si="39"/>
        <v>0</v>
      </c>
      <c r="J205" s="8">
        <f t="shared" si="39"/>
        <v>0</v>
      </c>
      <c r="K205" s="8">
        <f t="shared" si="39"/>
        <v>4.7199999999999989</v>
      </c>
      <c r="L205" s="8">
        <f t="shared" si="39"/>
        <v>14.719999999999999</v>
      </c>
      <c r="M205" s="8">
        <f t="shared" si="35"/>
        <v>15.280000000000001</v>
      </c>
      <c r="N205" s="8">
        <f t="shared" si="39"/>
        <v>10.280000000000001</v>
      </c>
      <c r="O205" s="8">
        <f t="shared" si="39"/>
        <v>5.2800000000000011</v>
      </c>
      <c r="P205" s="8">
        <f t="shared" si="39"/>
        <v>0.28000000000000114</v>
      </c>
      <c r="Q205" s="8">
        <f t="shared" si="39"/>
        <v>0</v>
      </c>
      <c r="R205" s="8">
        <f t="shared" si="39"/>
        <v>0</v>
      </c>
      <c r="S205" s="8">
        <f t="shared" si="39"/>
        <v>0</v>
      </c>
      <c r="T205" s="21">
        <f t="shared" si="36"/>
        <v>9</v>
      </c>
      <c r="U205" s="19">
        <f>VLOOKUP($B205,Gas!$B$3:$E$2506,2)</f>
        <v>2.12</v>
      </c>
      <c r="V205" s="44">
        <f t="shared" si="37"/>
        <v>16.641509433962263</v>
      </c>
    </row>
    <row r="206" spans="1:22" x14ac:dyDescent="0.2">
      <c r="A206" s="50">
        <f t="shared" si="30"/>
        <v>9</v>
      </c>
      <c r="B206" s="48">
        <v>36056</v>
      </c>
      <c r="C206" s="49">
        <v>35.03</v>
      </c>
      <c r="D206" s="4">
        <f t="shared" si="38"/>
        <v>-7.1113939291951615E-3</v>
      </c>
      <c r="E206" s="100">
        <f t="shared" si="40"/>
        <v>4.6935706870935263</v>
      </c>
      <c r="G206" s="8">
        <f t="shared" si="39"/>
        <v>0</v>
      </c>
      <c r="H206" s="8">
        <f t="shared" si="39"/>
        <v>0</v>
      </c>
      <c r="I206" s="8">
        <f t="shared" si="39"/>
        <v>0</v>
      </c>
      <c r="J206" s="8">
        <f t="shared" si="39"/>
        <v>0</v>
      </c>
      <c r="K206" s="8">
        <f t="shared" si="39"/>
        <v>4.9699999999999989</v>
      </c>
      <c r="L206" s="8">
        <f t="shared" si="39"/>
        <v>14.969999999999999</v>
      </c>
      <c r="M206" s="8">
        <f t="shared" si="35"/>
        <v>15.030000000000001</v>
      </c>
      <c r="N206" s="8">
        <f t="shared" si="39"/>
        <v>10.030000000000001</v>
      </c>
      <c r="O206" s="8">
        <f t="shared" si="39"/>
        <v>5.0300000000000011</v>
      </c>
      <c r="P206" s="8">
        <f t="shared" si="39"/>
        <v>3.0000000000001137E-2</v>
      </c>
      <c r="Q206" s="8">
        <f t="shared" si="39"/>
        <v>0</v>
      </c>
      <c r="R206" s="8">
        <f t="shared" si="39"/>
        <v>0</v>
      </c>
      <c r="S206" s="8">
        <f t="shared" si="39"/>
        <v>0</v>
      </c>
      <c r="T206" s="21">
        <f t="shared" si="36"/>
        <v>9</v>
      </c>
      <c r="U206" s="19">
        <f>VLOOKUP($B206,Gas!$B$3:$E$2506,2)</f>
        <v>2.1150000000000002</v>
      </c>
      <c r="V206" s="44">
        <f t="shared" si="37"/>
        <v>16.562647754137114</v>
      </c>
    </row>
    <row r="207" spans="1:22" x14ac:dyDescent="0.2">
      <c r="A207" s="50">
        <f t="shared" si="30"/>
        <v>9</v>
      </c>
      <c r="B207" s="48">
        <v>36059</v>
      </c>
      <c r="C207" s="49">
        <v>30.21</v>
      </c>
      <c r="D207" s="4">
        <f t="shared" si="38"/>
        <v>-0.14803184181081483</v>
      </c>
      <c r="E207" s="100">
        <f t="shared" si="40"/>
        <v>4.7565303023441992</v>
      </c>
      <c r="G207" s="8">
        <f t="shared" si="39"/>
        <v>0</v>
      </c>
      <c r="H207" s="8">
        <f t="shared" si="39"/>
        <v>0</v>
      </c>
      <c r="I207" s="8">
        <f t="shared" si="39"/>
        <v>0</v>
      </c>
      <c r="J207" s="8">
        <f t="shared" si="39"/>
        <v>4.7899999999999991</v>
      </c>
      <c r="K207" s="8">
        <f t="shared" si="39"/>
        <v>9.7899999999999991</v>
      </c>
      <c r="L207" s="8">
        <f t="shared" si="39"/>
        <v>19.79</v>
      </c>
      <c r="M207" s="8">
        <f t="shared" si="35"/>
        <v>10.210000000000001</v>
      </c>
      <c r="N207" s="8">
        <f t="shared" si="39"/>
        <v>5.2100000000000009</v>
      </c>
      <c r="O207" s="8">
        <f t="shared" si="39"/>
        <v>0.21000000000000085</v>
      </c>
      <c r="P207" s="8">
        <f t="shared" si="39"/>
        <v>0</v>
      </c>
      <c r="Q207" s="8">
        <f t="shared" si="39"/>
        <v>0</v>
      </c>
      <c r="R207" s="8">
        <f t="shared" si="39"/>
        <v>0</v>
      </c>
      <c r="S207" s="8">
        <f t="shared" si="39"/>
        <v>0</v>
      </c>
      <c r="T207" s="21">
        <f t="shared" si="36"/>
        <v>9</v>
      </c>
      <c r="U207" s="19">
        <f>VLOOKUP($B207,Gas!$B$3:$E$2506,2)</f>
        <v>2.2450000000000001</v>
      </c>
      <c r="V207" s="44">
        <f t="shared" si="37"/>
        <v>13.456570155902003</v>
      </c>
    </row>
    <row r="208" spans="1:22" x14ac:dyDescent="0.2">
      <c r="A208" s="50">
        <f t="shared" si="30"/>
        <v>9</v>
      </c>
      <c r="B208" s="48">
        <v>36060</v>
      </c>
      <c r="C208" s="49">
        <v>25.37</v>
      </c>
      <c r="D208" s="4">
        <f t="shared" si="38"/>
        <v>-0.17460562178739011</v>
      </c>
      <c r="E208" s="100">
        <f t="shared" si="40"/>
        <v>4.4917139984202317</v>
      </c>
      <c r="G208" s="8">
        <f t="shared" si="39"/>
        <v>0</v>
      </c>
      <c r="H208" s="8">
        <f t="shared" si="39"/>
        <v>0</v>
      </c>
      <c r="I208" s="8">
        <f t="shared" si="39"/>
        <v>4.629999999999999</v>
      </c>
      <c r="J208" s="8">
        <f t="shared" si="39"/>
        <v>9.629999999999999</v>
      </c>
      <c r="K208" s="8">
        <f t="shared" si="39"/>
        <v>14.629999999999999</v>
      </c>
      <c r="L208" s="8">
        <f t="shared" si="39"/>
        <v>24.63</v>
      </c>
      <c r="M208" s="8">
        <f t="shared" si="39"/>
        <v>5.370000000000001</v>
      </c>
      <c r="N208" s="8">
        <f t="shared" si="39"/>
        <v>0.37000000000000099</v>
      </c>
      <c r="O208" s="8">
        <f t="shared" si="39"/>
        <v>0</v>
      </c>
      <c r="P208" s="8">
        <f t="shared" si="39"/>
        <v>0</v>
      </c>
      <c r="Q208" s="8">
        <f t="shared" si="39"/>
        <v>0</v>
      </c>
      <c r="R208" s="8">
        <f t="shared" si="39"/>
        <v>0</v>
      </c>
      <c r="S208" s="8">
        <f t="shared" si="39"/>
        <v>0</v>
      </c>
      <c r="T208" s="21">
        <f t="shared" si="36"/>
        <v>9</v>
      </c>
      <c r="U208" s="19">
        <f>VLOOKUP($B208,Gas!$B$3:$E$2506,2)</f>
        <v>2.17</v>
      </c>
      <c r="V208" s="44">
        <f t="shared" si="37"/>
        <v>11.691244239631338</v>
      </c>
    </row>
    <row r="209" spans="1:26" x14ac:dyDescent="0.2">
      <c r="A209" s="50">
        <f t="shared" si="30"/>
        <v>9</v>
      </c>
      <c r="B209" s="48">
        <v>36061</v>
      </c>
      <c r="C209" s="49">
        <v>21.9</v>
      </c>
      <c r="D209" s="4">
        <f t="shared" si="38"/>
        <v>-0.14708073678873543</v>
      </c>
      <c r="E209" s="100">
        <f t="shared" si="40"/>
        <v>3.7206611259595141</v>
      </c>
      <c r="G209" s="8">
        <f t="shared" si="39"/>
        <v>0</v>
      </c>
      <c r="H209" s="8">
        <f t="shared" si="39"/>
        <v>3.1000000000000014</v>
      </c>
      <c r="I209" s="8">
        <f t="shared" si="39"/>
        <v>8.1000000000000014</v>
      </c>
      <c r="J209" s="8">
        <f t="shared" si="39"/>
        <v>13.100000000000001</v>
      </c>
      <c r="K209" s="8">
        <f t="shared" si="39"/>
        <v>18.100000000000001</v>
      </c>
      <c r="L209" s="8">
        <f t="shared" si="39"/>
        <v>28.1</v>
      </c>
      <c r="M209" s="8">
        <f t="shared" si="39"/>
        <v>1.8999999999999986</v>
      </c>
      <c r="N209" s="8">
        <f t="shared" si="39"/>
        <v>0</v>
      </c>
      <c r="O209" s="8">
        <f t="shared" si="39"/>
        <v>0</v>
      </c>
      <c r="P209" s="8">
        <f t="shared" si="39"/>
        <v>0</v>
      </c>
      <c r="Q209" s="8">
        <f t="shared" si="39"/>
        <v>0</v>
      </c>
      <c r="R209" s="8">
        <f t="shared" si="39"/>
        <v>0</v>
      </c>
      <c r="S209" s="8">
        <f t="shared" si="39"/>
        <v>0</v>
      </c>
      <c r="T209" s="21">
        <f t="shared" si="36"/>
        <v>9</v>
      </c>
      <c r="U209" s="19">
        <f>VLOOKUP($B209,Gas!$B$3:$E$2506,2)</f>
        <v>2.2850000000000001</v>
      </c>
      <c r="V209" s="44">
        <f t="shared" si="37"/>
        <v>9.5842450765864324</v>
      </c>
    </row>
    <row r="210" spans="1:26" x14ac:dyDescent="0.2">
      <c r="A210" s="50">
        <f t="shared" si="30"/>
        <v>9</v>
      </c>
      <c r="B210" s="48">
        <v>36062</v>
      </c>
      <c r="C210" s="49">
        <v>20.78</v>
      </c>
      <c r="D210" s="4">
        <f t="shared" si="38"/>
        <v>-5.2495651151373661E-2</v>
      </c>
      <c r="E210" s="100">
        <f t="shared" si="40"/>
        <v>3.7193850823546244</v>
      </c>
      <c r="G210" s="8">
        <f t="shared" si="39"/>
        <v>0</v>
      </c>
      <c r="H210" s="8">
        <f t="shared" si="39"/>
        <v>4.2199999999999989</v>
      </c>
      <c r="I210" s="8">
        <f t="shared" si="39"/>
        <v>9.2199999999999989</v>
      </c>
      <c r="J210" s="8">
        <f t="shared" si="39"/>
        <v>14.219999999999999</v>
      </c>
      <c r="K210" s="8">
        <f t="shared" si="39"/>
        <v>19.22</v>
      </c>
      <c r="L210" s="8">
        <f t="shared" si="39"/>
        <v>29.22</v>
      </c>
      <c r="M210" s="8">
        <f t="shared" si="39"/>
        <v>0.78000000000000114</v>
      </c>
      <c r="N210" s="8">
        <f t="shared" si="39"/>
        <v>0</v>
      </c>
      <c r="O210" s="8">
        <f t="shared" si="39"/>
        <v>0</v>
      </c>
      <c r="P210" s="8">
        <f t="shared" si="39"/>
        <v>0</v>
      </c>
      <c r="Q210" s="8">
        <f t="shared" si="39"/>
        <v>0</v>
      </c>
      <c r="R210" s="8">
        <f t="shared" si="39"/>
        <v>0</v>
      </c>
      <c r="S210" s="8">
        <f t="shared" si="39"/>
        <v>0</v>
      </c>
      <c r="T210" s="21">
        <f t="shared" si="36"/>
        <v>9</v>
      </c>
      <c r="U210" s="19">
        <f>VLOOKUP($B210,Gas!$B$3:$E$2506,2)</f>
        <v>2.1850000000000001</v>
      </c>
      <c r="V210" s="44">
        <f t="shared" si="37"/>
        <v>9.5102974828375295</v>
      </c>
    </row>
    <row r="211" spans="1:26" x14ac:dyDescent="0.2">
      <c r="A211" s="50">
        <f t="shared" si="30"/>
        <v>9</v>
      </c>
      <c r="B211" s="48">
        <v>36063</v>
      </c>
      <c r="C211" s="49">
        <v>21.43</v>
      </c>
      <c r="D211" s="4">
        <f t="shared" si="38"/>
        <v>3.080082381440415E-2</v>
      </c>
      <c r="E211" s="100">
        <f t="shared" si="40"/>
        <v>3.6934173950944253</v>
      </c>
      <c r="G211" s="8">
        <f t="shared" si="39"/>
        <v>0</v>
      </c>
      <c r="H211" s="8">
        <f t="shared" si="39"/>
        <v>3.5700000000000003</v>
      </c>
      <c r="I211" s="8">
        <f t="shared" si="39"/>
        <v>8.57</v>
      </c>
      <c r="J211" s="8">
        <f t="shared" si="39"/>
        <v>13.57</v>
      </c>
      <c r="K211" s="8">
        <f t="shared" si="39"/>
        <v>18.57</v>
      </c>
      <c r="L211" s="8">
        <f t="shared" si="39"/>
        <v>28.57</v>
      </c>
      <c r="M211" s="8">
        <f t="shared" si="39"/>
        <v>1.4299999999999997</v>
      </c>
      <c r="N211" s="8">
        <f t="shared" si="39"/>
        <v>0</v>
      </c>
      <c r="O211" s="8">
        <f t="shared" si="39"/>
        <v>0</v>
      </c>
      <c r="P211" s="8">
        <f t="shared" si="39"/>
        <v>0</v>
      </c>
      <c r="Q211" s="8">
        <f t="shared" si="39"/>
        <v>0</v>
      </c>
      <c r="R211" s="8">
        <f t="shared" si="39"/>
        <v>0</v>
      </c>
      <c r="S211" s="8">
        <f t="shared" si="39"/>
        <v>0</v>
      </c>
      <c r="T211" s="21">
        <f t="shared" si="36"/>
        <v>9</v>
      </c>
      <c r="U211" s="19">
        <f>VLOOKUP($B211,Gas!$B$3:$E$2506,2)</f>
        <v>2.165</v>
      </c>
      <c r="V211" s="44">
        <f t="shared" si="37"/>
        <v>9.8983833718244796</v>
      </c>
    </row>
    <row r="212" spans="1:26" x14ac:dyDescent="0.2">
      <c r="A212" s="50">
        <f t="shared" si="30"/>
        <v>9</v>
      </c>
      <c r="B212" s="48">
        <v>36066</v>
      </c>
      <c r="C212" s="49">
        <v>35.64</v>
      </c>
      <c r="D212" s="4">
        <f t="shared" si="38"/>
        <v>0.50867679311712299</v>
      </c>
      <c r="E212" s="100">
        <f t="shared" si="40"/>
        <v>4.2196173490729221</v>
      </c>
      <c r="G212" s="8">
        <f t="shared" ref="G212:S227" si="41">IF(G$1="P",MAX(0,G$2-$C212),IF(G$1="C",MAX(0,$C212-G$2)))</f>
        <v>0</v>
      </c>
      <c r="H212" s="8">
        <f t="shared" si="41"/>
        <v>0</v>
      </c>
      <c r="I212" s="8">
        <f t="shared" si="41"/>
        <v>0</v>
      </c>
      <c r="J212" s="8">
        <f t="shared" si="41"/>
        <v>0</v>
      </c>
      <c r="K212" s="8">
        <f t="shared" si="41"/>
        <v>4.3599999999999994</v>
      </c>
      <c r="L212" s="8">
        <f t="shared" si="41"/>
        <v>14.36</v>
      </c>
      <c r="M212" s="8">
        <f t="shared" si="39"/>
        <v>15.64</v>
      </c>
      <c r="N212" s="8">
        <f t="shared" si="41"/>
        <v>10.64</v>
      </c>
      <c r="O212" s="8">
        <f t="shared" si="41"/>
        <v>5.6400000000000006</v>
      </c>
      <c r="P212" s="8">
        <f t="shared" si="41"/>
        <v>0.64000000000000057</v>
      </c>
      <c r="Q212" s="8">
        <f t="shared" si="41"/>
        <v>0</v>
      </c>
      <c r="R212" s="8">
        <f t="shared" si="41"/>
        <v>0</v>
      </c>
      <c r="S212" s="8">
        <f t="shared" si="41"/>
        <v>0</v>
      </c>
      <c r="T212" s="21">
        <f t="shared" si="36"/>
        <v>9</v>
      </c>
      <c r="U212" s="19">
        <f>VLOOKUP($B212,Gas!$B$3:$E$2506,2)</f>
        <v>2.3849999999999998</v>
      </c>
      <c r="V212" s="44">
        <f t="shared" si="37"/>
        <v>14.943396226415096</v>
      </c>
    </row>
    <row r="213" spans="1:26" x14ac:dyDescent="0.2">
      <c r="A213" s="50">
        <f t="shared" si="30"/>
        <v>9</v>
      </c>
      <c r="B213" s="48">
        <v>36067</v>
      </c>
      <c r="C213" s="49">
        <v>36.15</v>
      </c>
      <c r="D213" s="4">
        <f t="shared" si="38"/>
        <v>1.4208346002165096E-2</v>
      </c>
      <c r="E213" s="100">
        <f t="shared" si="40"/>
        <v>3.3375032376631095</v>
      </c>
      <c r="G213" s="8">
        <f t="shared" si="41"/>
        <v>0</v>
      </c>
      <c r="H213" s="8">
        <f t="shared" si="41"/>
        <v>0</v>
      </c>
      <c r="I213" s="8">
        <f t="shared" si="41"/>
        <v>0</v>
      </c>
      <c r="J213" s="8">
        <f t="shared" si="41"/>
        <v>0</v>
      </c>
      <c r="K213" s="8">
        <f t="shared" si="41"/>
        <v>3.8500000000000014</v>
      </c>
      <c r="L213" s="8">
        <f t="shared" si="41"/>
        <v>13.850000000000001</v>
      </c>
      <c r="M213" s="8">
        <f t="shared" si="39"/>
        <v>16.149999999999999</v>
      </c>
      <c r="N213" s="8">
        <f t="shared" si="41"/>
        <v>11.149999999999999</v>
      </c>
      <c r="O213" s="8">
        <f t="shared" si="41"/>
        <v>6.1499999999999986</v>
      </c>
      <c r="P213" s="8">
        <f t="shared" si="41"/>
        <v>1.1499999999999986</v>
      </c>
      <c r="Q213" s="8">
        <f t="shared" si="41"/>
        <v>0</v>
      </c>
      <c r="R213" s="8">
        <f t="shared" si="41"/>
        <v>0</v>
      </c>
      <c r="S213" s="8">
        <f t="shared" si="41"/>
        <v>0</v>
      </c>
      <c r="T213" s="21">
        <f t="shared" si="36"/>
        <v>9</v>
      </c>
      <c r="U213" s="19">
        <f>VLOOKUP($B213,Gas!$B$3:$E$2506,2)</f>
        <v>2.2349999999999999</v>
      </c>
      <c r="V213" s="44">
        <f t="shared" si="37"/>
        <v>16.174496644295303</v>
      </c>
    </row>
    <row r="214" spans="1:26" x14ac:dyDescent="0.2">
      <c r="A214" s="50">
        <f t="shared" si="30"/>
        <v>9</v>
      </c>
      <c r="B214" s="48">
        <v>36068</v>
      </c>
      <c r="C214" s="49">
        <v>38.18</v>
      </c>
      <c r="D214" s="4">
        <f t="shared" si="38"/>
        <v>5.4634869692827881E-2</v>
      </c>
      <c r="E214" s="100">
        <f t="shared" si="40"/>
        <v>3.0690420268573892</v>
      </c>
      <c r="G214" s="8">
        <f t="shared" si="41"/>
        <v>0</v>
      </c>
      <c r="H214" s="8">
        <f t="shared" si="41"/>
        <v>0</v>
      </c>
      <c r="I214" s="8">
        <f t="shared" si="41"/>
        <v>0</v>
      </c>
      <c r="J214" s="8">
        <f t="shared" si="41"/>
        <v>0</v>
      </c>
      <c r="K214" s="8">
        <f t="shared" si="41"/>
        <v>1.8200000000000003</v>
      </c>
      <c r="L214" s="8">
        <f t="shared" si="41"/>
        <v>11.82</v>
      </c>
      <c r="M214" s="8">
        <f t="shared" si="39"/>
        <v>18.18</v>
      </c>
      <c r="N214" s="8">
        <f t="shared" si="41"/>
        <v>13.18</v>
      </c>
      <c r="O214" s="8">
        <f t="shared" si="41"/>
        <v>8.18</v>
      </c>
      <c r="P214" s="8">
        <f t="shared" si="41"/>
        <v>3.1799999999999997</v>
      </c>
      <c r="Q214" s="8">
        <f t="shared" si="41"/>
        <v>0</v>
      </c>
      <c r="R214" s="8">
        <f t="shared" si="41"/>
        <v>0</v>
      </c>
      <c r="S214" s="8">
        <f t="shared" si="41"/>
        <v>0</v>
      </c>
      <c r="T214" s="21">
        <f t="shared" si="36"/>
        <v>9</v>
      </c>
      <c r="U214" s="19">
        <f>VLOOKUP($B214,Gas!$B$3:$E$2506,2)</f>
        <v>2.17</v>
      </c>
      <c r="V214" s="44">
        <f t="shared" si="37"/>
        <v>17.59447004608295</v>
      </c>
    </row>
    <row r="215" spans="1:26" x14ac:dyDescent="0.2">
      <c r="A215" s="50">
        <f t="shared" ref="A215:A278" si="42">MONTH(B215)+(YEAR(B215)-1998)*12</f>
        <v>10</v>
      </c>
      <c r="B215" s="48">
        <v>36069</v>
      </c>
      <c r="C215" s="49">
        <v>24.26</v>
      </c>
      <c r="D215" s="4">
        <f t="shared" si="38"/>
        <v>-0.45348291478169744</v>
      </c>
      <c r="E215" s="100">
        <f t="shared" si="40"/>
        <v>3.8418382196957688</v>
      </c>
      <c r="G215" s="8">
        <f t="shared" si="41"/>
        <v>0</v>
      </c>
      <c r="H215" s="8">
        <f t="shared" si="41"/>
        <v>0.73999999999999844</v>
      </c>
      <c r="I215" s="8">
        <f t="shared" si="41"/>
        <v>5.7399999999999984</v>
      </c>
      <c r="J215" s="8">
        <f t="shared" si="41"/>
        <v>10.739999999999998</v>
      </c>
      <c r="K215" s="8">
        <f t="shared" si="41"/>
        <v>15.739999999999998</v>
      </c>
      <c r="L215" s="8">
        <f t="shared" si="41"/>
        <v>25.74</v>
      </c>
      <c r="M215" s="8">
        <f t="shared" si="39"/>
        <v>4.2600000000000016</v>
      </c>
      <c r="N215" s="8">
        <f t="shared" si="41"/>
        <v>0</v>
      </c>
      <c r="O215" s="8">
        <f t="shared" si="41"/>
        <v>0</v>
      </c>
      <c r="P215" s="8">
        <f t="shared" si="41"/>
        <v>0</v>
      </c>
      <c r="Q215" s="8">
        <f t="shared" si="41"/>
        <v>0</v>
      </c>
      <c r="R215" s="8">
        <f t="shared" si="41"/>
        <v>0</v>
      </c>
      <c r="S215" s="8">
        <f t="shared" si="41"/>
        <v>0</v>
      </c>
      <c r="T215" s="21">
        <f t="shared" si="36"/>
        <v>10</v>
      </c>
      <c r="U215" s="19">
        <f>VLOOKUP($B215,Gas!$B$3:$E$2506,2)</f>
        <v>2.1749999999999998</v>
      </c>
      <c r="V215" s="44">
        <f t="shared" si="37"/>
        <v>11.15402298850575</v>
      </c>
    </row>
    <row r="216" spans="1:26" x14ac:dyDescent="0.2">
      <c r="A216" s="50">
        <f t="shared" si="42"/>
        <v>10</v>
      </c>
      <c r="B216" s="48">
        <v>36070</v>
      </c>
      <c r="C216" s="49">
        <v>25.13</v>
      </c>
      <c r="D216" s="4">
        <f t="shared" si="38"/>
        <v>3.5233448039596736E-2</v>
      </c>
      <c r="E216" s="100">
        <f t="shared" si="40"/>
        <v>3.8569309522737099</v>
      </c>
      <c r="G216" s="8">
        <f t="shared" si="41"/>
        <v>0</v>
      </c>
      <c r="H216" s="8">
        <f t="shared" si="41"/>
        <v>0</v>
      </c>
      <c r="I216" s="8">
        <f t="shared" si="41"/>
        <v>4.870000000000001</v>
      </c>
      <c r="J216" s="8">
        <f t="shared" si="41"/>
        <v>9.870000000000001</v>
      </c>
      <c r="K216" s="8">
        <f t="shared" si="41"/>
        <v>14.870000000000001</v>
      </c>
      <c r="L216" s="8">
        <f t="shared" si="41"/>
        <v>24.87</v>
      </c>
      <c r="M216" s="8">
        <f t="shared" si="39"/>
        <v>5.129999999999999</v>
      </c>
      <c r="N216" s="8">
        <f t="shared" si="41"/>
        <v>0.12999999999999901</v>
      </c>
      <c r="O216" s="8">
        <f t="shared" si="41"/>
        <v>0</v>
      </c>
      <c r="P216" s="8">
        <f t="shared" si="41"/>
        <v>0</v>
      </c>
      <c r="Q216" s="8">
        <f t="shared" si="41"/>
        <v>0</v>
      </c>
      <c r="R216" s="8">
        <f t="shared" si="41"/>
        <v>0</v>
      </c>
      <c r="S216" s="8">
        <f t="shared" si="41"/>
        <v>0</v>
      </c>
      <c r="T216" s="21">
        <f t="shared" si="36"/>
        <v>10</v>
      </c>
      <c r="U216" s="19">
        <f>VLOOKUP($B216,Gas!$B$3:$E$2506,2)</f>
        <v>2.3250000000000002</v>
      </c>
      <c r="V216" s="44">
        <f t="shared" si="37"/>
        <v>10.808602150537633</v>
      </c>
      <c r="Y216" s="17"/>
      <c r="Z216" s="101">
        <f>STDEV($D$215:$D317)*SQRT(trade_day)</f>
        <v>1.6573132242234894</v>
      </c>
    </row>
    <row r="217" spans="1:26" x14ac:dyDescent="0.2">
      <c r="A217" s="50">
        <f t="shared" si="42"/>
        <v>10</v>
      </c>
      <c r="B217" s="48">
        <v>36073</v>
      </c>
      <c r="C217" s="49">
        <v>28.07</v>
      </c>
      <c r="D217" s="4">
        <f t="shared" si="38"/>
        <v>0.11063903881829032</v>
      </c>
      <c r="E217" s="100">
        <f t="shared" si="40"/>
        <v>3.8598813146179598</v>
      </c>
      <c r="G217" s="8">
        <f t="shared" si="41"/>
        <v>0</v>
      </c>
      <c r="H217" s="8">
        <f t="shared" si="41"/>
        <v>0</v>
      </c>
      <c r="I217" s="8">
        <f t="shared" si="41"/>
        <v>1.9299999999999997</v>
      </c>
      <c r="J217" s="8">
        <f t="shared" si="41"/>
        <v>6.93</v>
      </c>
      <c r="K217" s="8">
        <f t="shared" si="41"/>
        <v>11.93</v>
      </c>
      <c r="L217" s="8">
        <f t="shared" si="41"/>
        <v>21.93</v>
      </c>
      <c r="M217" s="8">
        <f t="shared" si="39"/>
        <v>8.07</v>
      </c>
      <c r="N217" s="8">
        <f t="shared" si="41"/>
        <v>3.0700000000000003</v>
      </c>
      <c r="O217" s="8">
        <f t="shared" si="41"/>
        <v>0</v>
      </c>
      <c r="P217" s="8">
        <f t="shared" si="41"/>
        <v>0</v>
      </c>
      <c r="Q217" s="8">
        <f t="shared" si="41"/>
        <v>0</v>
      </c>
      <c r="R217" s="8">
        <f t="shared" si="41"/>
        <v>0</v>
      </c>
      <c r="S217" s="8">
        <f t="shared" si="41"/>
        <v>0</v>
      </c>
      <c r="T217" s="21">
        <f t="shared" si="36"/>
        <v>10</v>
      </c>
      <c r="U217" s="19">
        <f>VLOOKUP($B217,Gas!$B$3:$E$2506,2)</f>
        <v>2.125</v>
      </c>
      <c r="V217" s="44">
        <f t="shared" si="37"/>
        <v>13.209411764705882</v>
      </c>
    </row>
    <row r="218" spans="1:26" x14ac:dyDescent="0.2">
      <c r="A218" s="50">
        <f t="shared" si="42"/>
        <v>10</v>
      </c>
      <c r="B218" s="48">
        <v>36074</v>
      </c>
      <c r="C218" s="49">
        <v>23.26</v>
      </c>
      <c r="D218" s="4">
        <f t="shared" si="38"/>
        <v>-0.18796624328327266</v>
      </c>
      <c r="E218" s="100">
        <f t="shared" si="40"/>
        <v>3.8765055320418229</v>
      </c>
      <c r="G218" s="8">
        <f t="shared" si="41"/>
        <v>0</v>
      </c>
      <c r="H218" s="8">
        <f t="shared" si="41"/>
        <v>1.7399999999999984</v>
      </c>
      <c r="I218" s="8">
        <f t="shared" si="41"/>
        <v>6.7399999999999984</v>
      </c>
      <c r="J218" s="8">
        <f t="shared" si="41"/>
        <v>11.739999999999998</v>
      </c>
      <c r="K218" s="8">
        <f t="shared" si="41"/>
        <v>16.739999999999998</v>
      </c>
      <c r="L218" s="8">
        <f t="shared" si="41"/>
        <v>26.74</v>
      </c>
      <c r="M218" s="8">
        <f t="shared" si="41"/>
        <v>3.2600000000000016</v>
      </c>
      <c r="N218" s="8">
        <f t="shared" si="41"/>
        <v>0</v>
      </c>
      <c r="O218" s="8">
        <f t="shared" si="41"/>
        <v>0</v>
      </c>
      <c r="P218" s="8">
        <f t="shared" si="41"/>
        <v>0</v>
      </c>
      <c r="Q218" s="8">
        <f t="shared" si="41"/>
        <v>0</v>
      </c>
      <c r="R218" s="8">
        <f t="shared" si="41"/>
        <v>0</v>
      </c>
      <c r="S218" s="8">
        <f t="shared" si="41"/>
        <v>0</v>
      </c>
      <c r="T218" s="21">
        <f t="shared" si="36"/>
        <v>10</v>
      </c>
      <c r="U218" s="19">
        <f>VLOOKUP($B218,Gas!$B$3:$E$2506,2)</f>
        <v>2.0699999999999998</v>
      </c>
      <c r="V218" s="44">
        <f t="shared" si="37"/>
        <v>11.236714975845413</v>
      </c>
    </row>
    <row r="219" spans="1:26" x14ac:dyDescent="0.2">
      <c r="A219" s="50">
        <f t="shared" si="42"/>
        <v>10</v>
      </c>
      <c r="B219" s="48">
        <v>36075</v>
      </c>
      <c r="C219" s="49">
        <v>26.15</v>
      </c>
      <c r="D219" s="4">
        <f t="shared" si="38"/>
        <v>0.1171140434204134</v>
      </c>
      <c r="E219" s="100">
        <f t="shared" si="40"/>
        <v>3.8393930983126743</v>
      </c>
      <c r="G219" s="8">
        <f t="shared" si="41"/>
        <v>0</v>
      </c>
      <c r="H219" s="8">
        <f t="shared" si="41"/>
        <v>0</v>
      </c>
      <c r="I219" s="8">
        <f t="shared" si="41"/>
        <v>3.8500000000000014</v>
      </c>
      <c r="J219" s="8">
        <f t="shared" si="41"/>
        <v>8.8500000000000014</v>
      </c>
      <c r="K219" s="8">
        <f t="shared" si="41"/>
        <v>13.850000000000001</v>
      </c>
      <c r="L219" s="8">
        <f t="shared" si="41"/>
        <v>23.85</v>
      </c>
      <c r="M219" s="8">
        <f t="shared" si="41"/>
        <v>6.1499999999999986</v>
      </c>
      <c r="N219" s="8">
        <f t="shared" si="41"/>
        <v>1.1499999999999986</v>
      </c>
      <c r="O219" s="8">
        <f t="shared" si="41"/>
        <v>0</v>
      </c>
      <c r="P219" s="8">
        <f t="shared" si="41"/>
        <v>0</v>
      </c>
      <c r="Q219" s="8">
        <f t="shared" si="41"/>
        <v>0</v>
      </c>
      <c r="R219" s="8">
        <f t="shared" si="41"/>
        <v>0</v>
      </c>
      <c r="S219" s="8">
        <f t="shared" si="41"/>
        <v>0</v>
      </c>
      <c r="T219" s="21">
        <f t="shared" si="36"/>
        <v>10</v>
      </c>
      <c r="U219" s="19">
        <f>VLOOKUP($B219,Gas!$B$3:$E$2506,2)</f>
        <v>1.9950000000000001</v>
      </c>
      <c r="V219" s="44">
        <f t="shared" si="37"/>
        <v>13.107769423558896</v>
      </c>
    </row>
    <row r="220" spans="1:26" x14ac:dyDescent="0.2">
      <c r="A220" s="50">
        <f t="shared" si="42"/>
        <v>10</v>
      </c>
      <c r="B220" s="48">
        <v>36076</v>
      </c>
      <c r="C220" s="49">
        <v>24.19</v>
      </c>
      <c r="D220" s="4">
        <f t="shared" si="38"/>
        <v>-7.7909865888995927E-2</v>
      </c>
      <c r="E220" s="100">
        <f t="shared" si="40"/>
        <v>3.8543802235194704</v>
      </c>
      <c r="G220" s="8">
        <f t="shared" si="41"/>
        <v>0</v>
      </c>
      <c r="H220" s="8">
        <f t="shared" si="41"/>
        <v>0.80999999999999872</v>
      </c>
      <c r="I220" s="8">
        <f t="shared" si="41"/>
        <v>5.8099999999999987</v>
      </c>
      <c r="J220" s="8">
        <f t="shared" si="41"/>
        <v>10.809999999999999</v>
      </c>
      <c r="K220" s="8">
        <f t="shared" si="41"/>
        <v>15.809999999999999</v>
      </c>
      <c r="L220" s="8">
        <f t="shared" si="41"/>
        <v>25.81</v>
      </c>
      <c r="M220" s="8">
        <f t="shared" si="41"/>
        <v>4.1900000000000013</v>
      </c>
      <c r="N220" s="8">
        <f t="shared" si="41"/>
        <v>0</v>
      </c>
      <c r="O220" s="8">
        <f t="shared" si="41"/>
        <v>0</v>
      </c>
      <c r="P220" s="8">
        <f t="shared" si="41"/>
        <v>0</v>
      </c>
      <c r="Q220" s="8">
        <f t="shared" si="41"/>
        <v>0</v>
      </c>
      <c r="R220" s="8">
        <f t="shared" si="41"/>
        <v>0</v>
      </c>
      <c r="S220" s="8">
        <f t="shared" si="41"/>
        <v>0</v>
      </c>
      <c r="T220" s="21">
        <f t="shared" si="36"/>
        <v>10</v>
      </c>
      <c r="U220" s="19">
        <f>VLOOKUP($B220,Gas!$B$3:$E$2506,2)</f>
        <v>2.0449999999999999</v>
      </c>
      <c r="V220" s="44">
        <f t="shared" si="37"/>
        <v>11.828850855745722</v>
      </c>
    </row>
    <row r="221" spans="1:26" x14ac:dyDescent="0.2">
      <c r="A221" s="50">
        <f t="shared" si="42"/>
        <v>10</v>
      </c>
      <c r="B221" s="48">
        <v>36077</v>
      </c>
      <c r="C221" s="49">
        <v>23.39</v>
      </c>
      <c r="D221" s="4">
        <f t="shared" si="38"/>
        <v>-3.3630744025848258E-2</v>
      </c>
      <c r="E221" s="100">
        <f t="shared" si="40"/>
        <v>3.8605919814949941</v>
      </c>
      <c r="G221" s="8">
        <f t="shared" si="41"/>
        <v>0</v>
      </c>
      <c r="H221" s="8">
        <f t="shared" si="41"/>
        <v>1.6099999999999994</v>
      </c>
      <c r="I221" s="8">
        <f t="shared" si="41"/>
        <v>6.6099999999999994</v>
      </c>
      <c r="J221" s="8">
        <f t="shared" si="41"/>
        <v>11.61</v>
      </c>
      <c r="K221" s="8">
        <f t="shared" si="41"/>
        <v>16.61</v>
      </c>
      <c r="L221" s="8">
        <f t="shared" si="41"/>
        <v>26.61</v>
      </c>
      <c r="M221" s="8">
        <f t="shared" si="41"/>
        <v>3.3900000000000006</v>
      </c>
      <c r="N221" s="8">
        <f t="shared" si="41"/>
        <v>0</v>
      </c>
      <c r="O221" s="8">
        <f t="shared" si="41"/>
        <v>0</v>
      </c>
      <c r="P221" s="8">
        <f t="shared" si="41"/>
        <v>0</v>
      </c>
      <c r="Q221" s="8">
        <f t="shared" si="41"/>
        <v>0</v>
      </c>
      <c r="R221" s="8">
        <f t="shared" si="41"/>
        <v>0</v>
      </c>
      <c r="S221" s="8">
        <f t="shared" si="41"/>
        <v>0</v>
      </c>
      <c r="T221" s="21">
        <f t="shared" si="36"/>
        <v>10</v>
      </c>
      <c r="U221" s="19">
        <f>VLOOKUP($B221,Gas!$B$3:$E$2506,2)</f>
        <v>2.0249999999999999</v>
      </c>
      <c r="V221" s="44">
        <f t="shared" si="37"/>
        <v>11.550617283950618</v>
      </c>
    </row>
    <row r="222" spans="1:26" x14ac:dyDescent="0.2">
      <c r="A222" s="50">
        <f t="shared" si="42"/>
        <v>10</v>
      </c>
      <c r="B222" s="48">
        <v>36080</v>
      </c>
      <c r="C222" s="49">
        <v>25.32</v>
      </c>
      <c r="D222" s="4">
        <f t="shared" si="38"/>
        <v>7.9286016679887814E-2</v>
      </c>
      <c r="E222" s="100">
        <f t="shared" si="40"/>
        <v>2.7546045474844996</v>
      </c>
      <c r="G222" s="8">
        <f t="shared" ref="G222:S237" si="43">IF(G$1="P",MAX(0,G$2-$C222),IF(G$1="C",MAX(0,$C222-G$2)))</f>
        <v>0</v>
      </c>
      <c r="H222" s="8">
        <f t="shared" si="43"/>
        <v>0</v>
      </c>
      <c r="I222" s="8">
        <f t="shared" si="43"/>
        <v>4.68</v>
      </c>
      <c r="J222" s="8">
        <f t="shared" si="43"/>
        <v>9.68</v>
      </c>
      <c r="K222" s="8">
        <f t="shared" si="43"/>
        <v>14.68</v>
      </c>
      <c r="L222" s="8">
        <f t="shared" si="43"/>
        <v>24.68</v>
      </c>
      <c r="M222" s="8">
        <f t="shared" si="41"/>
        <v>5.32</v>
      </c>
      <c r="N222" s="8">
        <f t="shared" si="43"/>
        <v>0.32000000000000028</v>
      </c>
      <c r="O222" s="8">
        <f t="shared" si="43"/>
        <v>0</v>
      </c>
      <c r="P222" s="8">
        <f t="shared" si="43"/>
        <v>0</v>
      </c>
      <c r="Q222" s="8">
        <f t="shared" si="43"/>
        <v>0</v>
      </c>
      <c r="R222" s="8">
        <f t="shared" si="43"/>
        <v>0</v>
      </c>
      <c r="S222" s="8">
        <f t="shared" si="43"/>
        <v>0</v>
      </c>
      <c r="T222" s="21">
        <f t="shared" si="36"/>
        <v>10</v>
      </c>
      <c r="U222" s="19">
        <f>VLOOKUP($B222,Gas!$B$3:$E$2506,2)</f>
        <v>1.7949999999999999</v>
      </c>
      <c r="V222" s="44">
        <f t="shared" si="37"/>
        <v>14.105849582172702</v>
      </c>
    </row>
    <row r="223" spans="1:26" x14ac:dyDescent="0.2">
      <c r="A223" s="50">
        <f t="shared" si="42"/>
        <v>10</v>
      </c>
      <c r="B223" s="48">
        <v>36081</v>
      </c>
      <c r="C223" s="49">
        <v>21.71</v>
      </c>
      <c r="D223" s="4">
        <f t="shared" si="38"/>
        <v>-0.15382161338577488</v>
      </c>
      <c r="E223" s="100">
        <f t="shared" si="40"/>
        <v>2.8003434985032105</v>
      </c>
      <c r="G223" s="8">
        <f t="shared" si="43"/>
        <v>0</v>
      </c>
      <c r="H223" s="8">
        <f t="shared" si="43"/>
        <v>3.2899999999999991</v>
      </c>
      <c r="I223" s="8">
        <f t="shared" si="43"/>
        <v>8.2899999999999991</v>
      </c>
      <c r="J223" s="8">
        <f t="shared" si="43"/>
        <v>13.29</v>
      </c>
      <c r="K223" s="8">
        <f t="shared" si="43"/>
        <v>18.29</v>
      </c>
      <c r="L223" s="8">
        <f t="shared" si="43"/>
        <v>28.29</v>
      </c>
      <c r="M223" s="8">
        <f t="shared" si="41"/>
        <v>1.7100000000000009</v>
      </c>
      <c r="N223" s="8">
        <f t="shared" si="43"/>
        <v>0</v>
      </c>
      <c r="O223" s="8">
        <f t="shared" si="43"/>
        <v>0</v>
      </c>
      <c r="P223" s="8">
        <f t="shared" si="43"/>
        <v>0</v>
      </c>
      <c r="Q223" s="8">
        <f t="shared" si="43"/>
        <v>0</v>
      </c>
      <c r="R223" s="8">
        <f t="shared" si="43"/>
        <v>0</v>
      </c>
      <c r="S223" s="8">
        <f t="shared" si="43"/>
        <v>0</v>
      </c>
      <c r="T223" s="21">
        <f t="shared" si="36"/>
        <v>10</v>
      </c>
      <c r="U223" s="19">
        <f>VLOOKUP($B223,Gas!$B$3:$E$2506,2)</f>
        <v>1.7350000000000001</v>
      </c>
      <c r="V223" s="44">
        <f t="shared" si="37"/>
        <v>12.512968299711815</v>
      </c>
    </row>
    <row r="224" spans="1:26" x14ac:dyDescent="0.2">
      <c r="A224" s="50">
        <f t="shared" si="42"/>
        <v>10</v>
      </c>
      <c r="B224" s="48">
        <v>36082</v>
      </c>
      <c r="C224" s="49">
        <v>23.74</v>
      </c>
      <c r="D224" s="4">
        <f t="shared" si="38"/>
        <v>8.9388405291321429E-2</v>
      </c>
      <c r="E224" s="100">
        <f t="shared" si="40"/>
        <v>2.841840091747819</v>
      </c>
      <c r="G224" s="8">
        <f t="shared" si="43"/>
        <v>0</v>
      </c>
      <c r="H224" s="8">
        <f t="shared" si="43"/>
        <v>1.2600000000000016</v>
      </c>
      <c r="I224" s="8">
        <f t="shared" si="43"/>
        <v>6.2600000000000016</v>
      </c>
      <c r="J224" s="8">
        <f t="shared" si="43"/>
        <v>11.260000000000002</v>
      </c>
      <c r="K224" s="8">
        <f t="shared" si="43"/>
        <v>16.260000000000002</v>
      </c>
      <c r="L224" s="8">
        <f t="shared" si="43"/>
        <v>26.26</v>
      </c>
      <c r="M224" s="8">
        <f t="shared" si="41"/>
        <v>3.7399999999999984</v>
      </c>
      <c r="N224" s="8">
        <f t="shared" si="43"/>
        <v>0</v>
      </c>
      <c r="O224" s="8">
        <f t="shared" si="43"/>
        <v>0</v>
      </c>
      <c r="P224" s="8">
        <f t="shared" si="43"/>
        <v>0</v>
      </c>
      <c r="Q224" s="8">
        <f t="shared" si="43"/>
        <v>0</v>
      </c>
      <c r="R224" s="8">
        <f t="shared" si="43"/>
        <v>0</v>
      </c>
      <c r="S224" s="8">
        <f t="shared" si="43"/>
        <v>0</v>
      </c>
      <c r="T224" s="21">
        <f t="shared" si="36"/>
        <v>10</v>
      </c>
      <c r="U224" s="19">
        <f>VLOOKUP($B224,Gas!$B$3:$E$2506,2)</f>
        <v>1.675</v>
      </c>
      <c r="V224" s="44">
        <f t="shared" si="37"/>
        <v>14.173134328358207</v>
      </c>
    </row>
    <row r="225" spans="1:22" x14ac:dyDescent="0.2">
      <c r="A225" s="50">
        <f t="shared" si="42"/>
        <v>10</v>
      </c>
      <c r="B225" s="48">
        <v>36083</v>
      </c>
      <c r="C225" s="49">
        <v>23.07</v>
      </c>
      <c r="D225" s="4">
        <f t="shared" si="38"/>
        <v>-2.8628316995859632E-2</v>
      </c>
      <c r="E225" s="100">
        <f t="shared" si="40"/>
        <v>1.7339312779014604</v>
      </c>
      <c r="G225" s="8">
        <f t="shared" si="43"/>
        <v>0</v>
      </c>
      <c r="H225" s="8">
        <f t="shared" si="43"/>
        <v>1.9299999999999997</v>
      </c>
      <c r="I225" s="8">
        <f t="shared" si="43"/>
        <v>6.93</v>
      </c>
      <c r="J225" s="8">
        <f t="shared" si="43"/>
        <v>11.93</v>
      </c>
      <c r="K225" s="8">
        <f t="shared" si="43"/>
        <v>16.93</v>
      </c>
      <c r="L225" s="8">
        <f t="shared" si="43"/>
        <v>26.93</v>
      </c>
      <c r="M225" s="8">
        <f t="shared" si="41"/>
        <v>3.0700000000000003</v>
      </c>
      <c r="N225" s="8">
        <f t="shared" si="43"/>
        <v>0</v>
      </c>
      <c r="O225" s="8">
        <f t="shared" si="43"/>
        <v>0</v>
      </c>
      <c r="P225" s="8">
        <f t="shared" si="43"/>
        <v>0</v>
      </c>
      <c r="Q225" s="8">
        <f t="shared" si="43"/>
        <v>0</v>
      </c>
      <c r="R225" s="8">
        <f t="shared" si="43"/>
        <v>0</v>
      </c>
      <c r="S225" s="8">
        <f t="shared" si="43"/>
        <v>0</v>
      </c>
      <c r="T225" s="21">
        <f t="shared" si="36"/>
        <v>10</v>
      </c>
      <c r="U225" s="19">
        <f>VLOOKUP($B225,Gas!$B$3:$E$2506,2)</f>
        <v>1.7949999999999999</v>
      </c>
      <c r="V225" s="44">
        <f t="shared" si="37"/>
        <v>12.852367688022285</v>
      </c>
    </row>
    <row r="226" spans="1:22" x14ac:dyDescent="0.2">
      <c r="A226" s="50">
        <f t="shared" si="42"/>
        <v>10</v>
      </c>
      <c r="B226" s="48">
        <v>36084</v>
      </c>
      <c r="C226" s="49">
        <v>22.53</v>
      </c>
      <c r="D226" s="4">
        <f t="shared" si="38"/>
        <v>-2.3685317741509164E-2</v>
      </c>
      <c r="E226" s="100">
        <f t="shared" si="40"/>
        <v>1.7209043085598725</v>
      </c>
      <c r="G226" s="8">
        <f t="shared" si="43"/>
        <v>0</v>
      </c>
      <c r="H226" s="8">
        <f t="shared" si="43"/>
        <v>2.4699999999999989</v>
      </c>
      <c r="I226" s="8">
        <f t="shared" si="43"/>
        <v>7.4699999999999989</v>
      </c>
      <c r="J226" s="8">
        <f t="shared" si="43"/>
        <v>12.469999999999999</v>
      </c>
      <c r="K226" s="8">
        <f t="shared" si="43"/>
        <v>17.47</v>
      </c>
      <c r="L226" s="8">
        <f t="shared" si="43"/>
        <v>27.47</v>
      </c>
      <c r="M226" s="8">
        <f t="shared" si="41"/>
        <v>2.5300000000000011</v>
      </c>
      <c r="N226" s="8">
        <f t="shared" si="43"/>
        <v>0</v>
      </c>
      <c r="O226" s="8">
        <f t="shared" si="43"/>
        <v>0</v>
      </c>
      <c r="P226" s="8">
        <f t="shared" si="43"/>
        <v>0</v>
      </c>
      <c r="Q226" s="8">
        <f t="shared" si="43"/>
        <v>0</v>
      </c>
      <c r="R226" s="8">
        <f t="shared" si="43"/>
        <v>0</v>
      </c>
      <c r="S226" s="8">
        <f t="shared" si="43"/>
        <v>0</v>
      </c>
      <c r="T226" s="21">
        <f t="shared" si="36"/>
        <v>10</v>
      </c>
      <c r="U226" s="19">
        <f>VLOOKUP($B226,Gas!$B$3:$E$2506,2)</f>
        <v>1.75</v>
      </c>
      <c r="V226" s="44">
        <f t="shared" si="37"/>
        <v>12.874285714285715</v>
      </c>
    </row>
    <row r="227" spans="1:22" x14ac:dyDescent="0.2">
      <c r="A227" s="50">
        <f t="shared" si="42"/>
        <v>10</v>
      </c>
      <c r="B227" s="48">
        <v>36087</v>
      </c>
      <c r="C227" s="49">
        <v>22.69</v>
      </c>
      <c r="D227" s="4">
        <f t="shared" si="38"/>
        <v>7.0765443475972658E-3</v>
      </c>
      <c r="E227" s="100">
        <f t="shared" si="40"/>
        <v>1.5906748509603132</v>
      </c>
      <c r="G227" s="8">
        <f t="shared" si="43"/>
        <v>0</v>
      </c>
      <c r="H227" s="8">
        <f t="shared" si="43"/>
        <v>2.3099999999999987</v>
      </c>
      <c r="I227" s="8">
        <f t="shared" si="43"/>
        <v>7.3099999999999987</v>
      </c>
      <c r="J227" s="8">
        <f t="shared" si="43"/>
        <v>12.309999999999999</v>
      </c>
      <c r="K227" s="8">
        <f t="shared" si="43"/>
        <v>17.309999999999999</v>
      </c>
      <c r="L227" s="8">
        <f t="shared" si="43"/>
        <v>27.31</v>
      </c>
      <c r="M227" s="8">
        <f t="shared" si="41"/>
        <v>2.6900000000000013</v>
      </c>
      <c r="N227" s="8">
        <f t="shared" si="43"/>
        <v>0</v>
      </c>
      <c r="O227" s="8">
        <f t="shared" si="43"/>
        <v>0</v>
      </c>
      <c r="P227" s="8">
        <f t="shared" si="43"/>
        <v>0</v>
      </c>
      <c r="Q227" s="8">
        <f t="shared" si="43"/>
        <v>0</v>
      </c>
      <c r="R227" s="8">
        <f t="shared" si="43"/>
        <v>0</v>
      </c>
      <c r="S227" s="8">
        <f t="shared" si="43"/>
        <v>0</v>
      </c>
      <c r="T227" s="21">
        <f t="shared" si="36"/>
        <v>10</v>
      </c>
      <c r="U227" s="19">
        <f>VLOOKUP($B227,Gas!$B$3:$E$2506,2)</f>
        <v>1.63</v>
      </c>
      <c r="V227" s="44">
        <f t="shared" si="37"/>
        <v>13.920245398773007</v>
      </c>
    </row>
    <row r="228" spans="1:22" x14ac:dyDescent="0.2">
      <c r="A228" s="50">
        <f t="shared" si="42"/>
        <v>10</v>
      </c>
      <c r="B228" s="48">
        <v>36088</v>
      </c>
      <c r="C228" s="49">
        <v>22.51</v>
      </c>
      <c r="D228" s="4">
        <f t="shared" si="38"/>
        <v>-7.9646438731094844E-3</v>
      </c>
      <c r="E228" s="100">
        <f t="shared" si="40"/>
        <v>1.2935844478370673</v>
      </c>
      <c r="G228" s="8">
        <f t="shared" si="43"/>
        <v>0</v>
      </c>
      <c r="H228" s="8">
        <f t="shared" si="43"/>
        <v>2.4899999999999984</v>
      </c>
      <c r="I228" s="8">
        <f t="shared" si="43"/>
        <v>7.4899999999999984</v>
      </c>
      <c r="J228" s="8">
        <f t="shared" si="43"/>
        <v>12.489999999999998</v>
      </c>
      <c r="K228" s="8">
        <f t="shared" si="43"/>
        <v>17.489999999999998</v>
      </c>
      <c r="L228" s="8">
        <f t="shared" si="43"/>
        <v>27.49</v>
      </c>
      <c r="M228" s="8">
        <f t="shared" si="43"/>
        <v>2.5100000000000016</v>
      </c>
      <c r="N228" s="8">
        <f t="shared" si="43"/>
        <v>0</v>
      </c>
      <c r="O228" s="8">
        <f t="shared" si="43"/>
        <v>0</v>
      </c>
      <c r="P228" s="8">
        <f t="shared" si="43"/>
        <v>0</v>
      </c>
      <c r="Q228" s="8">
        <f t="shared" si="43"/>
        <v>0</v>
      </c>
      <c r="R228" s="8">
        <f t="shared" si="43"/>
        <v>0</v>
      </c>
      <c r="S228" s="8">
        <f t="shared" si="43"/>
        <v>0</v>
      </c>
      <c r="T228" s="21">
        <f t="shared" si="36"/>
        <v>10</v>
      </c>
      <c r="U228" s="19">
        <f>VLOOKUP($B228,Gas!$B$3:$E$2506,2)</f>
        <v>1.7450000000000001</v>
      </c>
      <c r="V228" s="44">
        <f t="shared" si="37"/>
        <v>12.899713467048711</v>
      </c>
    </row>
    <row r="229" spans="1:22" x14ac:dyDescent="0.2">
      <c r="A229" s="50">
        <f t="shared" si="42"/>
        <v>10</v>
      </c>
      <c r="B229" s="48">
        <v>36089</v>
      </c>
      <c r="C229" s="49">
        <v>22.77</v>
      </c>
      <c r="D229" s="4">
        <f t="shared" si="38"/>
        <v>1.1484225157007286E-2</v>
      </c>
      <c r="E229" s="100">
        <f t="shared" si="40"/>
        <v>1.1161565328159</v>
      </c>
      <c r="G229" s="8">
        <f t="shared" si="43"/>
        <v>0</v>
      </c>
      <c r="H229" s="8">
        <f t="shared" si="43"/>
        <v>2.2300000000000004</v>
      </c>
      <c r="I229" s="8">
        <f t="shared" si="43"/>
        <v>7.23</v>
      </c>
      <c r="J229" s="8">
        <f t="shared" si="43"/>
        <v>12.23</v>
      </c>
      <c r="K229" s="8">
        <f t="shared" si="43"/>
        <v>17.23</v>
      </c>
      <c r="L229" s="8">
        <f t="shared" si="43"/>
        <v>27.23</v>
      </c>
      <c r="M229" s="8">
        <f t="shared" si="43"/>
        <v>2.7699999999999996</v>
      </c>
      <c r="N229" s="8">
        <f t="shared" si="43"/>
        <v>0</v>
      </c>
      <c r="O229" s="8">
        <f t="shared" si="43"/>
        <v>0</v>
      </c>
      <c r="P229" s="8">
        <f t="shared" si="43"/>
        <v>0</v>
      </c>
      <c r="Q229" s="8">
        <f t="shared" si="43"/>
        <v>0</v>
      </c>
      <c r="R229" s="8">
        <f t="shared" si="43"/>
        <v>0</v>
      </c>
      <c r="S229" s="8">
        <f t="shared" si="43"/>
        <v>0</v>
      </c>
      <c r="T229" s="21">
        <f t="shared" si="36"/>
        <v>10</v>
      </c>
      <c r="U229" s="19">
        <f>VLOOKUP($B229,Gas!$B$3:$E$2506,2)</f>
        <v>1.95</v>
      </c>
      <c r="V229" s="44">
        <f t="shared" si="37"/>
        <v>11.676923076923076</v>
      </c>
    </row>
    <row r="230" spans="1:22" x14ac:dyDescent="0.2">
      <c r="A230" s="50">
        <f t="shared" si="42"/>
        <v>10</v>
      </c>
      <c r="B230" s="48">
        <v>36090</v>
      </c>
      <c r="C230" s="49">
        <v>22.88</v>
      </c>
      <c r="D230" s="4">
        <f t="shared" si="38"/>
        <v>4.8192864359489218E-3</v>
      </c>
      <c r="E230" s="100">
        <f t="shared" si="40"/>
        <v>1.0594533766588785</v>
      </c>
      <c r="G230" s="8">
        <f t="shared" si="43"/>
        <v>0</v>
      </c>
      <c r="H230" s="8">
        <f t="shared" si="43"/>
        <v>2.120000000000001</v>
      </c>
      <c r="I230" s="8">
        <f t="shared" si="43"/>
        <v>7.120000000000001</v>
      </c>
      <c r="J230" s="8">
        <f t="shared" si="43"/>
        <v>12.120000000000001</v>
      </c>
      <c r="K230" s="8">
        <f t="shared" si="43"/>
        <v>17.12</v>
      </c>
      <c r="L230" s="8">
        <f t="shared" si="43"/>
        <v>27.12</v>
      </c>
      <c r="M230" s="8">
        <f t="shared" si="43"/>
        <v>2.879999999999999</v>
      </c>
      <c r="N230" s="8">
        <f t="shared" si="43"/>
        <v>0</v>
      </c>
      <c r="O230" s="8">
        <f t="shared" si="43"/>
        <v>0</v>
      </c>
      <c r="P230" s="8">
        <f t="shared" si="43"/>
        <v>0</v>
      </c>
      <c r="Q230" s="8">
        <f t="shared" si="43"/>
        <v>0</v>
      </c>
      <c r="R230" s="8">
        <f t="shared" si="43"/>
        <v>0</v>
      </c>
      <c r="S230" s="8">
        <f t="shared" si="43"/>
        <v>0</v>
      </c>
      <c r="T230" s="21">
        <f t="shared" si="36"/>
        <v>10</v>
      </c>
      <c r="U230" s="19">
        <f>VLOOKUP($B230,Gas!$B$3:$E$2506,2)</f>
        <v>2.0299999999999998</v>
      </c>
      <c r="V230" s="44">
        <f t="shared" si="37"/>
        <v>11.270935960591133</v>
      </c>
    </row>
    <row r="231" spans="1:22" x14ac:dyDescent="0.2">
      <c r="A231" s="50">
        <f t="shared" si="42"/>
        <v>10</v>
      </c>
      <c r="B231" s="48">
        <v>36091</v>
      </c>
      <c r="C231" s="49">
        <v>20.56</v>
      </c>
      <c r="D231" s="4">
        <f t="shared" si="38"/>
        <v>-0.10691572592463286</v>
      </c>
      <c r="E231" s="100">
        <f t="shared" si="40"/>
        <v>1.1708819546785485</v>
      </c>
      <c r="G231" s="8">
        <f t="shared" si="43"/>
        <v>0</v>
      </c>
      <c r="H231" s="8">
        <f t="shared" si="43"/>
        <v>4.4400000000000013</v>
      </c>
      <c r="I231" s="8">
        <f t="shared" si="43"/>
        <v>9.4400000000000013</v>
      </c>
      <c r="J231" s="8">
        <f t="shared" si="43"/>
        <v>14.440000000000001</v>
      </c>
      <c r="K231" s="8">
        <f t="shared" si="43"/>
        <v>19.440000000000001</v>
      </c>
      <c r="L231" s="8">
        <f t="shared" si="43"/>
        <v>29.44</v>
      </c>
      <c r="M231" s="8">
        <f t="shared" si="43"/>
        <v>0.55999999999999872</v>
      </c>
      <c r="N231" s="8">
        <f t="shared" si="43"/>
        <v>0</v>
      </c>
      <c r="O231" s="8">
        <f t="shared" si="43"/>
        <v>0</v>
      </c>
      <c r="P231" s="8">
        <f t="shared" si="43"/>
        <v>0</v>
      </c>
      <c r="Q231" s="8">
        <f t="shared" si="43"/>
        <v>0</v>
      </c>
      <c r="R231" s="8">
        <f t="shared" si="43"/>
        <v>0</v>
      </c>
      <c r="S231" s="8">
        <f t="shared" si="43"/>
        <v>0</v>
      </c>
      <c r="T231" s="21">
        <f t="shared" si="36"/>
        <v>10</v>
      </c>
      <c r="U231" s="19">
        <f>VLOOKUP($B231,Gas!$B$3:$E$2506,2)</f>
        <v>1.95</v>
      </c>
      <c r="V231" s="44">
        <f t="shared" si="37"/>
        <v>10.543589743589743</v>
      </c>
    </row>
    <row r="232" spans="1:22" x14ac:dyDescent="0.2">
      <c r="A232" s="50">
        <f t="shared" si="42"/>
        <v>10</v>
      </c>
      <c r="B232" s="48">
        <v>36094</v>
      </c>
      <c r="C232" s="49">
        <v>21.04</v>
      </c>
      <c r="D232" s="4">
        <f t="shared" si="38"/>
        <v>2.3077947282544673E-2</v>
      </c>
      <c r="E232" s="100">
        <f t="shared" si="40"/>
        <v>1.0780045483611411</v>
      </c>
      <c r="G232" s="8">
        <f t="shared" ref="G232:S247" si="44">IF(G$1="P",MAX(0,G$2-$C232),IF(G$1="C",MAX(0,$C232-G$2)))</f>
        <v>0</v>
      </c>
      <c r="H232" s="8">
        <f t="shared" si="44"/>
        <v>3.9600000000000009</v>
      </c>
      <c r="I232" s="8">
        <f t="shared" si="44"/>
        <v>8.9600000000000009</v>
      </c>
      <c r="J232" s="8">
        <f t="shared" si="44"/>
        <v>13.96</v>
      </c>
      <c r="K232" s="8">
        <f t="shared" si="44"/>
        <v>18.96</v>
      </c>
      <c r="L232" s="8">
        <f t="shared" si="44"/>
        <v>28.96</v>
      </c>
      <c r="M232" s="8">
        <f t="shared" si="43"/>
        <v>1.0399999999999991</v>
      </c>
      <c r="N232" s="8">
        <f t="shared" si="44"/>
        <v>0</v>
      </c>
      <c r="O232" s="8">
        <f t="shared" si="44"/>
        <v>0</v>
      </c>
      <c r="P232" s="8">
        <f t="shared" si="44"/>
        <v>0</v>
      </c>
      <c r="Q232" s="8">
        <f t="shared" si="44"/>
        <v>0</v>
      </c>
      <c r="R232" s="8">
        <f t="shared" si="44"/>
        <v>0</v>
      </c>
      <c r="S232" s="8">
        <f t="shared" si="44"/>
        <v>0</v>
      </c>
      <c r="T232" s="21">
        <f t="shared" si="36"/>
        <v>10</v>
      </c>
      <c r="U232" s="19">
        <f>VLOOKUP($B232,Gas!$B$3:$E$2506,2)</f>
        <v>1.845</v>
      </c>
      <c r="V232" s="44">
        <f t="shared" si="37"/>
        <v>11.403794037940379</v>
      </c>
    </row>
    <row r="233" spans="1:22" x14ac:dyDescent="0.2">
      <c r="A233" s="50">
        <f t="shared" si="42"/>
        <v>10</v>
      </c>
      <c r="B233" s="48">
        <v>36095</v>
      </c>
      <c r="C233" s="49">
        <v>19.95</v>
      </c>
      <c r="D233" s="4">
        <f t="shared" si="38"/>
        <v>-5.3196244533636659E-2</v>
      </c>
      <c r="E233" s="100">
        <f t="shared" si="40"/>
        <v>0.81168764907644342</v>
      </c>
      <c r="G233" s="8">
        <f t="shared" si="44"/>
        <v>5.0000000000000711E-2</v>
      </c>
      <c r="H233" s="8">
        <f t="shared" si="44"/>
        <v>5.0500000000000007</v>
      </c>
      <c r="I233" s="8">
        <f t="shared" si="44"/>
        <v>10.050000000000001</v>
      </c>
      <c r="J233" s="8">
        <f t="shared" si="44"/>
        <v>15.05</v>
      </c>
      <c r="K233" s="8">
        <f t="shared" si="44"/>
        <v>20.05</v>
      </c>
      <c r="L233" s="8">
        <f t="shared" si="44"/>
        <v>30.05</v>
      </c>
      <c r="M233" s="8">
        <f t="shared" si="43"/>
        <v>0</v>
      </c>
      <c r="N233" s="8">
        <f t="shared" si="44"/>
        <v>0</v>
      </c>
      <c r="O233" s="8">
        <f t="shared" si="44"/>
        <v>0</v>
      </c>
      <c r="P233" s="8">
        <f t="shared" si="44"/>
        <v>0</v>
      </c>
      <c r="Q233" s="8">
        <f t="shared" si="44"/>
        <v>0</v>
      </c>
      <c r="R233" s="8">
        <f t="shared" si="44"/>
        <v>0</v>
      </c>
      <c r="S233" s="8">
        <f t="shared" si="44"/>
        <v>0</v>
      </c>
      <c r="T233" s="21">
        <f t="shared" si="36"/>
        <v>10</v>
      </c>
      <c r="U233" s="19">
        <f>VLOOKUP($B233,Gas!$B$3:$E$2506,2)</f>
        <v>1.9</v>
      </c>
      <c r="V233" s="44">
        <f t="shared" si="37"/>
        <v>10.5</v>
      </c>
    </row>
    <row r="234" spans="1:22" x14ac:dyDescent="0.2">
      <c r="A234" s="50">
        <f t="shared" si="42"/>
        <v>10</v>
      </c>
      <c r="B234" s="48">
        <v>36096</v>
      </c>
      <c r="C234" s="49">
        <v>21.28</v>
      </c>
      <c r="D234" s="4">
        <f t="shared" si="38"/>
        <v>6.4538521137571164E-2</v>
      </c>
      <c r="E234" s="100">
        <f t="shared" si="40"/>
        <v>0.73430101561115835</v>
      </c>
      <c r="G234" s="8">
        <f t="shared" si="44"/>
        <v>0</v>
      </c>
      <c r="H234" s="8">
        <f t="shared" si="44"/>
        <v>3.7199999999999989</v>
      </c>
      <c r="I234" s="8">
        <f t="shared" si="44"/>
        <v>8.7199999999999989</v>
      </c>
      <c r="J234" s="8">
        <f t="shared" si="44"/>
        <v>13.719999999999999</v>
      </c>
      <c r="K234" s="8">
        <f t="shared" si="44"/>
        <v>18.72</v>
      </c>
      <c r="L234" s="8">
        <f t="shared" si="44"/>
        <v>28.72</v>
      </c>
      <c r="M234" s="8">
        <f t="shared" si="43"/>
        <v>1.2800000000000011</v>
      </c>
      <c r="N234" s="8">
        <f t="shared" si="44"/>
        <v>0</v>
      </c>
      <c r="O234" s="8">
        <f t="shared" si="44"/>
        <v>0</v>
      </c>
      <c r="P234" s="8">
        <f t="shared" si="44"/>
        <v>0</v>
      </c>
      <c r="Q234" s="8">
        <f t="shared" si="44"/>
        <v>0</v>
      </c>
      <c r="R234" s="8">
        <f t="shared" si="44"/>
        <v>0</v>
      </c>
      <c r="S234" s="8">
        <f t="shared" si="44"/>
        <v>0</v>
      </c>
      <c r="T234" s="21">
        <f t="shared" si="36"/>
        <v>10</v>
      </c>
      <c r="U234" s="19">
        <f>VLOOKUP($B234,Gas!$B$3:$E$2506,2)</f>
        <v>1.84</v>
      </c>
      <c r="V234" s="44">
        <f t="shared" si="37"/>
        <v>11.565217391304348</v>
      </c>
    </row>
    <row r="235" spans="1:22" x14ac:dyDescent="0.2">
      <c r="A235" s="50">
        <f t="shared" si="42"/>
        <v>10</v>
      </c>
      <c r="B235" s="48">
        <v>36097</v>
      </c>
      <c r="C235" s="49">
        <v>24.04</v>
      </c>
      <c r="D235" s="4">
        <f t="shared" si="38"/>
        <v>0.1219514451935632</v>
      </c>
      <c r="E235" s="100">
        <f t="shared" si="40"/>
        <v>0.97881407152262678</v>
      </c>
      <c r="G235" s="8">
        <f t="shared" si="44"/>
        <v>0</v>
      </c>
      <c r="H235" s="8">
        <f t="shared" si="44"/>
        <v>0.96000000000000085</v>
      </c>
      <c r="I235" s="8">
        <f t="shared" si="44"/>
        <v>5.9600000000000009</v>
      </c>
      <c r="J235" s="8">
        <f t="shared" si="44"/>
        <v>10.96</v>
      </c>
      <c r="K235" s="8">
        <f t="shared" si="44"/>
        <v>15.96</v>
      </c>
      <c r="L235" s="8">
        <f t="shared" si="44"/>
        <v>25.96</v>
      </c>
      <c r="M235" s="8">
        <f t="shared" si="43"/>
        <v>4.0399999999999991</v>
      </c>
      <c r="N235" s="8">
        <f t="shared" si="44"/>
        <v>0</v>
      </c>
      <c r="O235" s="8">
        <f t="shared" si="44"/>
        <v>0</v>
      </c>
      <c r="P235" s="8">
        <f t="shared" si="44"/>
        <v>0</v>
      </c>
      <c r="Q235" s="8">
        <f t="shared" si="44"/>
        <v>0</v>
      </c>
      <c r="R235" s="8">
        <f t="shared" si="44"/>
        <v>0</v>
      </c>
      <c r="S235" s="8">
        <f t="shared" si="44"/>
        <v>0</v>
      </c>
      <c r="T235" s="21">
        <f t="shared" si="36"/>
        <v>10</v>
      </c>
      <c r="U235" s="19">
        <f>VLOOKUP($B235,Gas!$B$3:$E$2506,2)</f>
        <v>1.69</v>
      </c>
      <c r="V235" s="44">
        <f t="shared" si="37"/>
        <v>14.224852071005918</v>
      </c>
    </row>
    <row r="236" spans="1:22" x14ac:dyDescent="0.2">
      <c r="A236" s="50">
        <f t="shared" si="42"/>
        <v>10</v>
      </c>
      <c r="B236" s="48">
        <v>36098</v>
      </c>
      <c r="C236" s="49">
        <v>23.3</v>
      </c>
      <c r="D236" s="4">
        <f t="shared" si="38"/>
        <v>-3.1265749095351923E-2</v>
      </c>
      <c r="E236" s="100">
        <f t="shared" si="40"/>
        <v>0.98550635039365986</v>
      </c>
      <c r="G236" s="8">
        <f t="shared" si="44"/>
        <v>0</v>
      </c>
      <c r="H236" s="8">
        <f t="shared" si="44"/>
        <v>1.6999999999999993</v>
      </c>
      <c r="I236" s="8">
        <f t="shared" si="44"/>
        <v>6.6999999999999993</v>
      </c>
      <c r="J236" s="8">
        <f t="shared" si="44"/>
        <v>11.7</v>
      </c>
      <c r="K236" s="8">
        <f t="shared" si="44"/>
        <v>16.7</v>
      </c>
      <c r="L236" s="8">
        <f t="shared" si="44"/>
        <v>26.7</v>
      </c>
      <c r="M236" s="8">
        <f t="shared" si="43"/>
        <v>3.3000000000000007</v>
      </c>
      <c r="N236" s="8">
        <f t="shared" si="44"/>
        <v>0</v>
      </c>
      <c r="O236" s="8">
        <f t="shared" si="44"/>
        <v>0</v>
      </c>
      <c r="P236" s="8">
        <f t="shared" si="44"/>
        <v>0</v>
      </c>
      <c r="Q236" s="8">
        <f t="shared" si="44"/>
        <v>0</v>
      </c>
      <c r="R236" s="8">
        <f t="shared" si="44"/>
        <v>0</v>
      </c>
      <c r="S236" s="8">
        <f t="shared" si="44"/>
        <v>0</v>
      </c>
      <c r="T236" s="21">
        <f t="shared" si="36"/>
        <v>10</v>
      </c>
      <c r="U236" s="19">
        <f>VLOOKUP($B236,Gas!$B$3:$E$2506,2)</f>
        <v>1.72</v>
      </c>
      <c r="V236" s="44">
        <f t="shared" si="37"/>
        <v>13.546511627906977</v>
      </c>
    </row>
    <row r="237" spans="1:22" x14ac:dyDescent="0.2">
      <c r="A237" s="50">
        <f t="shared" si="42"/>
        <v>11</v>
      </c>
      <c r="B237" s="48">
        <v>36101</v>
      </c>
      <c r="C237" s="49">
        <v>25.24</v>
      </c>
      <c r="D237" s="4">
        <f t="shared" si="38"/>
        <v>7.9976677101357516E-2</v>
      </c>
      <c r="E237" s="100">
        <f t="shared" si="40"/>
        <v>1.0578909499974063</v>
      </c>
      <c r="G237" s="8">
        <f t="shared" si="44"/>
        <v>0</v>
      </c>
      <c r="H237" s="8">
        <f t="shared" si="44"/>
        <v>0</v>
      </c>
      <c r="I237" s="8">
        <f t="shared" si="44"/>
        <v>4.7600000000000016</v>
      </c>
      <c r="J237" s="8">
        <f t="shared" si="44"/>
        <v>9.7600000000000016</v>
      </c>
      <c r="K237" s="8">
        <f t="shared" si="44"/>
        <v>14.760000000000002</v>
      </c>
      <c r="L237" s="8">
        <f t="shared" si="44"/>
        <v>24.76</v>
      </c>
      <c r="M237" s="8">
        <f t="shared" si="43"/>
        <v>5.2399999999999984</v>
      </c>
      <c r="N237" s="8">
        <f t="shared" si="44"/>
        <v>0.23999999999999844</v>
      </c>
      <c r="O237" s="8">
        <f t="shared" si="44"/>
        <v>0</v>
      </c>
      <c r="P237" s="8">
        <f t="shared" si="44"/>
        <v>0</v>
      </c>
      <c r="Q237" s="8">
        <f t="shared" si="44"/>
        <v>0</v>
      </c>
      <c r="R237" s="8">
        <f t="shared" si="44"/>
        <v>0</v>
      </c>
      <c r="S237" s="8">
        <f t="shared" si="44"/>
        <v>0</v>
      </c>
      <c r="T237" s="21">
        <f t="shared" si="36"/>
        <v>11</v>
      </c>
      <c r="U237" s="19">
        <f>VLOOKUP($B237,Gas!$B$3:$E$2506,2)</f>
        <v>1.7549999999999999</v>
      </c>
      <c r="V237" s="44">
        <f t="shared" si="37"/>
        <v>14.381766381766381</v>
      </c>
    </row>
    <row r="238" spans="1:22" x14ac:dyDescent="0.2">
      <c r="A238" s="50">
        <f t="shared" si="42"/>
        <v>11</v>
      </c>
      <c r="B238" s="48">
        <v>36102</v>
      </c>
      <c r="C238" s="49">
        <v>24.09</v>
      </c>
      <c r="D238" s="4">
        <f t="shared" si="38"/>
        <v>-4.6633221046232333E-2</v>
      </c>
      <c r="E238" s="100">
        <f t="shared" si="40"/>
        <v>1.093848689247118</v>
      </c>
      <c r="G238" s="8">
        <f t="shared" si="44"/>
        <v>0</v>
      </c>
      <c r="H238" s="8">
        <f t="shared" si="44"/>
        <v>0.91000000000000014</v>
      </c>
      <c r="I238" s="8">
        <f t="shared" si="44"/>
        <v>5.91</v>
      </c>
      <c r="J238" s="8">
        <f t="shared" si="44"/>
        <v>10.91</v>
      </c>
      <c r="K238" s="8">
        <f t="shared" si="44"/>
        <v>15.91</v>
      </c>
      <c r="L238" s="8">
        <f t="shared" si="44"/>
        <v>25.91</v>
      </c>
      <c r="M238" s="8">
        <f t="shared" si="44"/>
        <v>4.09</v>
      </c>
      <c r="N238" s="8">
        <f t="shared" si="44"/>
        <v>0</v>
      </c>
      <c r="O238" s="8">
        <f t="shared" si="44"/>
        <v>0</v>
      </c>
      <c r="P238" s="8">
        <f t="shared" si="44"/>
        <v>0</v>
      </c>
      <c r="Q238" s="8">
        <f t="shared" si="44"/>
        <v>0</v>
      </c>
      <c r="R238" s="8">
        <f t="shared" si="44"/>
        <v>0</v>
      </c>
      <c r="S238" s="8">
        <f t="shared" si="44"/>
        <v>0</v>
      </c>
      <c r="T238" s="21">
        <f t="shared" si="36"/>
        <v>11</v>
      </c>
      <c r="U238" s="19">
        <f>VLOOKUP($B238,Gas!$B$3:$E$2506,2)</f>
        <v>1.8</v>
      </c>
      <c r="V238" s="44">
        <f t="shared" si="37"/>
        <v>13.383333333333333</v>
      </c>
    </row>
    <row r="239" spans="1:22" x14ac:dyDescent="0.2">
      <c r="A239" s="50">
        <f t="shared" si="42"/>
        <v>11</v>
      </c>
      <c r="B239" s="48">
        <v>36103</v>
      </c>
      <c r="C239" s="49">
        <v>25.84</v>
      </c>
      <c r="D239" s="4">
        <f t="shared" si="38"/>
        <v>7.0126862287621036E-2</v>
      </c>
      <c r="E239" s="100">
        <f t="shared" si="40"/>
        <v>1.1392071056601603</v>
      </c>
      <c r="G239" s="8">
        <f t="shared" si="44"/>
        <v>0</v>
      </c>
      <c r="H239" s="8">
        <f t="shared" si="44"/>
        <v>0</v>
      </c>
      <c r="I239" s="8">
        <f t="shared" si="44"/>
        <v>4.16</v>
      </c>
      <c r="J239" s="8">
        <f t="shared" si="44"/>
        <v>9.16</v>
      </c>
      <c r="K239" s="8">
        <f t="shared" si="44"/>
        <v>14.16</v>
      </c>
      <c r="L239" s="8">
        <f t="shared" si="44"/>
        <v>24.16</v>
      </c>
      <c r="M239" s="8">
        <f t="shared" si="44"/>
        <v>5.84</v>
      </c>
      <c r="N239" s="8">
        <f t="shared" si="44"/>
        <v>0.83999999999999986</v>
      </c>
      <c r="O239" s="8">
        <f t="shared" si="44"/>
        <v>0</v>
      </c>
      <c r="P239" s="8">
        <f t="shared" si="44"/>
        <v>0</v>
      </c>
      <c r="Q239" s="8">
        <f t="shared" si="44"/>
        <v>0</v>
      </c>
      <c r="R239" s="8">
        <f t="shared" si="44"/>
        <v>0</v>
      </c>
      <c r="S239" s="8">
        <f t="shared" si="44"/>
        <v>0</v>
      </c>
      <c r="T239" s="21">
        <f t="shared" si="36"/>
        <v>11</v>
      </c>
      <c r="U239" s="19">
        <f>VLOOKUP($B239,Gas!$B$3:$E$2506,2)</f>
        <v>2.08</v>
      </c>
      <c r="V239" s="44">
        <f t="shared" si="37"/>
        <v>12.423076923076923</v>
      </c>
    </row>
    <row r="240" spans="1:22" x14ac:dyDescent="0.2">
      <c r="A240" s="50">
        <f t="shared" si="42"/>
        <v>11</v>
      </c>
      <c r="B240" s="48">
        <v>36104</v>
      </c>
      <c r="C240" s="49">
        <v>27.3</v>
      </c>
      <c r="D240" s="4">
        <f t="shared" si="38"/>
        <v>5.4963023276512937E-2</v>
      </c>
      <c r="E240" s="100">
        <f t="shared" si="40"/>
        <v>1.1570841812132675</v>
      </c>
      <c r="G240" s="8">
        <f t="shared" si="44"/>
        <v>0</v>
      </c>
      <c r="H240" s="8">
        <f t="shared" si="44"/>
        <v>0</v>
      </c>
      <c r="I240" s="8">
        <f t="shared" si="44"/>
        <v>2.6999999999999993</v>
      </c>
      <c r="J240" s="8">
        <f t="shared" si="44"/>
        <v>7.6999999999999993</v>
      </c>
      <c r="K240" s="8">
        <f t="shared" si="44"/>
        <v>12.7</v>
      </c>
      <c r="L240" s="8">
        <f t="shared" si="44"/>
        <v>22.7</v>
      </c>
      <c r="M240" s="8">
        <f t="shared" si="44"/>
        <v>7.3000000000000007</v>
      </c>
      <c r="N240" s="8">
        <f t="shared" si="44"/>
        <v>2.3000000000000007</v>
      </c>
      <c r="O240" s="8">
        <f t="shared" si="44"/>
        <v>0</v>
      </c>
      <c r="P240" s="8">
        <f t="shared" si="44"/>
        <v>0</v>
      </c>
      <c r="Q240" s="8">
        <f t="shared" si="44"/>
        <v>0</v>
      </c>
      <c r="R240" s="8">
        <f t="shared" si="44"/>
        <v>0</v>
      </c>
      <c r="S240" s="8">
        <f t="shared" si="44"/>
        <v>0</v>
      </c>
      <c r="T240" s="21">
        <f t="shared" si="36"/>
        <v>11</v>
      </c>
      <c r="U240" s="19">
        <f>VLOOKUP($B240,Gas!$B$3:$E$2506,2)</f>
        <v>2.11</v>
      </c>
      <c r="V240" s="44">
        <f t="shared" si="37"/>
        <v>12.938388625592419</v>
      </c>
    </row>
    <row r="241" spans="1:22" x14ac:dyDescent="0.2">
      <c r="A241" s="50">
        <f t="shared" si="42"/>
        <v>11</v>
      </c>
      <c r="B241" s="48">
        <v>36105</v>
      </c>
      <c r="C241" s="49">
        <v>25.01</v>
      </c>
      <c r="D241" s="4">
        <f t="shared" si="38"/>
        <v>-8.761095730138628E-2</v>
      </c>
      <c r="E241" s="100">
        <f t="shared" si="40"/>
        <v>1.102067269184446</v>
      </c>
      <c r="G241" s="8">
        <f t="shared" si="44"/>
        <v>0</v>
      </c>
      <c r="H241" s="8">
        <f t="shared" si="44"/>
        <v>0</v>
      </c>
      <c r="I241" s="8">
        <f t="shared" si="44"/>
        <v>4.9899999999999984</v>
      </c>
      <c r="J241" s="8">
        <f t="shared" si="44"/>
        <v>9.9899999999999984</v>
      </c>
      <c r="K241" s="8">
        <f t="shared" si="44"/>
        <v>14.989999999999998</v>
      </c>
      <c r="L241" s="8">
        <f t="shared" si="44"/>
        <v>24.99</v>
      </c>
      <c r="M241" s="8">
        <f t="shared" si="44"/>
        <v>5.0100000000000016</v>
      </c>
      <c r="N241" s="8">
        <f t="shared" si="44"/>
        <v>1.0000000000001563E-2</v>
      </c>
      <c r="O241" s="8">
        <f t="shared" si="44"/>
        <v>0</v>
      </c>
      <c r="P241" s="8">
        <f t="shared" si="44"/>
        <v>0</v>
      </c>
      <c r="Q241" s="8">
        <f t="shared" si="44"/>
        <v>0</v>
      </c>
      <c r="R241" s="8">
        <f t="shared" si="44"/>
        <v>0</v>
      </c>
      <c r="S241" s="8">
        <f t="shared" si="44"/>
        <v>0</v>
      </c>
      <c r="T241" s="21">
        <f t="shared" si="36"/>
        <v>11</v>
      </c>
      <c r="U241" s="19">
        <f>VLOOKUP($B241,Gas!$B$3:$E$2506,2)</f>
        <v>2.25</v>
      </c>
      <c r="V241" s="44">
        <f t="shared" si="37"/>
        <v>11.115555555555556</v>
      </c>
    </row>
    <row r="242" spans="1:22" x14ac:dyDescent="0.2">
      <c r="A242" s="50">
        <f t="shared" si="42"/>
        <v>11</v>
      </c>
      <c r="B242" s="48">
        <v>36108</v>
      </c>
      <c r="C242" s="49">
        <v>24.31</v>
      </c>
      <c r="D242" s="4">
        <f t="shared" si="38"/>
        <v>-2.8387956561495818E-2</v>
      </c>
      <c r="E242" s="100">
        <f t="shared" si="40"/>
        <v>1.1273003336893612</v>
      </c>
      <c r="G242" s="8">
        <f t="shared" ref="G242:S257" si="45">IF(G$1="P",MAX(0,G$2-$C242),IF(G$1="C",MAX(0,$C242-G$2)))</f>
        <v>0</v>
      </c>
      <c r="H242" s="8">
        <f t="shared" si="45"/>
        <v>0.69000000000000128</v>
      </c>
      <c r="I242" s="8">
        <f t="shared" si="45"/>
        <v>5.6900000000000013</v>
      </c>
      <c r="J242" s="8">
        <f t="shared" si="45"/>
        <v>10.690000000000001</v>
      </c>
      <c r="K242" s="8">
        <f t="shared" si="45"/>
        <v>15.690000000000001</v>
      </c>
      <c r="L242" s="8">
        <f t="shared" si="45"/>
        <v>25.69</v>
      </c>
      <c r="M242" s="8">
        <f t="shared" si="44"/>
        <v>4.3099999999999987</v>
      </c>
      <c r="N242" s="8">
        <f t="shared" si="45"/>
        <v>0</v>
      </c>
      <c r="O242" s="8">
        <f t="shared" si="45"/>
        <v>0</v>
      </c>
      <c r="P242" s="8">
        <f t="shared" si="45"/>
        <v>0</v>
      </c>
      <c r="Q242" s="8">
        <f t="shared" si="45"/>
        <v>0</v>
      </c>
      <c r="R242" s="8">
        <f t="shared" si="45"/>
        <v>0</v>
      </c>
      <c r="S242" s="8">
        <f t="shared" si="45"/>
        <v>0</v>
      </c>
      <c r="T242" s="21">
        <f t="shared" si="36"/>
        <v>11</v>
      </c>
      <c r="U242" s="19">
        <f>VLOOKUP($B242,Gas!$B$3:$E$2506,2)</f>
        <v>2.25</v>
      </c>
      <c r="V242" s="44">
        <f t="shared" si="37"/>
        <v>10.804444444444444</v>
      </c>
    </row>
    <row r="243" spans="1:22" x14ac:dyDescent="0.2">
      <c r="A243" s="50">
        <f t="shared" si="42"/>
        <v>11</v>
      </c>
      <c r="B243" s="48">
        <v>36109</v>
      </c>
      <c r="C243" s="49">
        <v>22.79</v>
      </c>
      <c r="D243" s="4">
        <f t="shared" si="38"/>
        <v>-6.4565945070439057E-2</v>
      </c>
      <c r="E243" s="100">
        <f t="shared" si="40"/>
        <v>1.1475034518446781</v>
      </c>
      <c r="G243" s="8">
        <f t="shared" si="45"/>
        <v>0</v>
      </c>
      <c r="H243" s="8">
        <f t="shared" si="45"/>
        <v>2.2100000000000009</v>
      </c>
      <c r="I243" s="8">
        <f t="shared" si="45"/>
        <v>7.2100000000000009</v>
      </c>
      <c r="J243" s="8">
        <f t="shared" si="45"/>
        <v>12.21</v>
      </c>
      <c r="K243" s="8">
        <f t="shared" si="45"/>
        <v>17.21</v>
      </c>
      <c r="L243" s="8">
        <f t="shared" si="45"/>
        <v>27.21</v>
      </c>
      <c r="M243" s="8">
        <f t="shared" si="44"/>
        <v>2.7899999999999991</v>
      </c>
      <c r="N243" s="8">
        <f t="shared" si="45"/>
        <v>0</v>
      </c>
      <c r="O243" s="8">
        <f t="shared" si="45"/>
        <v>0</v>
      </c>
      <c r="P243" s="8">
        <f t="shared" si="45"/>
        <v>0</v>
      </c>
      <c r="Q243" s="8">
        <f t="shared" si="45"/>
        <v>0</v>
      </c>
      <c r="R243" s="8">
        <f t="shared" si="45"/>
        <v>0</v>
      </c>
      <c r="S243" s="8">
        <f t="shared" si="45"/>
        <v>0</v>
      </c>
      <c r="T243" s="21">
        <f t="shared" si="36"/>
        <v>11</v>
      </c>
      <c r="U243" s="19">
        <f>VLOOKUP($B243,Gas!$B$3:$E$2506,2)</f>
        <v>2.27</v>
      </c>
      <c r="V243" s="44">
        <f t="shared" si="37"/>
        <v>10.039647577092511</v>
      </c>
    </row>
    <row r="244" spans="1:22" x14ac:dyDescent="0.2">
      <c r="A244" s="50">
        <f t="shared" si="42"/>
        <v>11</v>
      </c>
      <c r="B244" s="48">
        <v>36110</v>
      </c>
      <c r="C244" s="49">
        <v>22.82</v>
      </c>
      <c r="D244" s="4">
        <f t="shared" si="38"/>
        <v>1.3155011763367269E-3</v>
      </c>
      <c r="E244" s="100">
        <f t="shared" si="40"/>
        <v>1.1120952382780256</v>
      </c>
      <c r="G244" s="8">
        <f t="shared" si="45"/>
        <v>0</v>
      </c>
      <c r="H244" s="8">
        <f t="shared" si="45"/>
        <v>2.1799999999999997</v>
      </c>
      <c r="I244" s="8">
        <f t="shared" si="45"/>
        <v>7.18</v>
      </c>
      <c r="J244" s="8">
        <f t="shared" si="45"/>
        <v>12.18</v>
      </c>
      <c r="K244" s="8">
        <f t="shared" si="45"/>
        <v>17.18</v>
      </c>
      <c r="L244" s="8">
        <f t="shared" si="45"/>
        <v>27.18</v>
      </c>
      <c r="M244" s="8">
        <f t="shared" si="44"/>
        <v>2.8200000000000003</v>
      </c>
      <c r="N244" s="8">
        <f t="shared" si="45"/>
        <v>0</v>
      </c>
      <c r="O244" s="8">
        <f t="shared" si="45"/>
        <v>0</v>
      </c>
      <c r="P244" s="8">
        <f t="shared" si="45"/>
        <v>0</v>
      </c>
      <c r="Q244" s="8">
        <f t="shared" si="45"/>
        <v>0</v>
      </c>
      <c r="R244" s="8">
        <f t="shared" si="45"/>
        <v>0</v>
      </c>
      <c r="S244" s="8">
        <f t="shared" si="45"/>
        <v>0</v>
      </c>
      <c r="T244" s="21">
        <f t="shared" si="36"/>
        <v>11</v>
      </c>
      <c r="U244" s="19">
        <f>VLOOKUP($B244,Gas!$B$3:$E$2506,2)</f>
        <v>2.2749999999999999</v>
      </c>
      <c r="V244" s="44">
        <f t="shared" si="37"/>
        <v>10.030769230769231</v>
      </c>
    </row>
    <row r="245" spans="1:22" x14ac:dyDescent="0.2">
      <c r="A245" s="50">
        <f t="shared" si="42"/>
        <v>11</v>
      </c>
      <c r="B245" s="48">
        <v>36111</v>
      </c>
      <c r="C245" s="49">
        <v>24.84</v>
      </c>
      <c r="D245" s="4">
        <f t="shared" si="38"/>
        <v>8.4817912631348399E-2</v>
      </c>
      <c r="E245" s="100">
        <f t="shared" si="40"/>
        <v>1.0168871958292627</v>
      </c>
      <c r="G245" s="8">
        <f t="shared" si="45"/>
        <v>0</v>
      </c>
      <c r="H245" s="8">
        <f t="shared" si="45"/>
        <v>0.16000000000000014</v>
      </c>
      <c r="I245" s="8">
        <f t="shared" si="45"/>
        <v>5.16</v>
      </c>
      <c r="J245" s="8">
        <f t="shared" si="45"/>
        <v>10.16</v>
      </c>
      <c r="K245" s="8">
        <f t="shared" si="45"/>
        <v>15.16</v>
      </c>
      <c r="L245" s="8">
        <f t="shared" si="45"/>
        <v>25.16</v>
      </c>
      <c r="M245" s="8">
        <f t="shared" si="44"/>
        <v>4.84</v>
      </c>
      <c r="N245" s="8">
        <f t="shared" si="45"/>
        <v>0</v>
      </c>
      <c r="O245" s="8">
        <f t="shared" si="45"/>
        <v>0</v>
      </c>
      <c r="P245" s="8">
        <f t="shared" si="45"/>
        <v>0</v>
      </c>
      <c r="Q245" s="8">
        <f t="shared" si="45"/>
        <v>0</v>
      </c>
      <c r="R245" s="8">
        <f t="shared" si="45"/>
        <v>0</v>
      </c>
      <c r="S245" s="8">
        <f t="shared" si="45"/>
        <v>0</v>
      </c>
      <c r="T245" s="21">
        <f t="shared" si="36"/>
        <v>11</v>
      </c>
      <c r="U245" s="19">
        <f>VLOOKUP($B245,Gas!$B$3:$E$2506,2)</f>
        <v>2.335</v>
      </c>
      <c r="V245" s="44">
        <f t="shared" si="37"/>
        <v>10.638115631691649</v>
      </c>
    </row>
    <row r="246" spans="1:22" x14ac:dyDescent="0.2">
      <c r="A246" s="50">
        <f t="shared" si="42"/>
        <v>11</v>
      </c>
      <c r="B246" s="48">
        <v>36112</v>
      </c>
      <c r="C246" s="49">
        <v>23.56</v>
      </c>
      <c r="D246" s="4">
        <f t="shared" si="38"/>
        <v>-5.2904898281892064E-2</v>
      </c>
      <c r="E246" s="100">
        <f t="shared" si="40"/>
        <v>1.0427311478214703</v>
      </c>
      <c r="G246" s="8">
        <f t="shared" si="45"/>
        <v>0</v>
      </c>
      <c r="H246" s="8">
        <f t="shared" si="45"/>
        <v>1.4400000000000013</v>
      </c>
      <c r="I246" s="8">
        <f t="shared" si="45"/>
        <v>6.4400000000000013</v>
      </c>
      <c r="J246" s="8">
        <f t="shared" si="45"/>
        <v>11.440000000000001</v>
      </c>
      <c r="K246" s="8">
        <f t="shared" si="45"/>
        <v>16.440000000000001</v>
      </c>
      <c r="L246" s="8">
        <f t="shared" si="45"/>
        <v>26.44</v>
      </c>
      <c r="M246" s="8">
        <f t="shared" si="44"/>
        <v>3.5599999999999987</v>
      </c>
      <c r="N246" s="8">
        <f t="shared" si="45"/>
        <v>0</v>
      </c>
      <c r="O246" s="8">
        <f t="shared" si="45"/>
        <v>0</v>
      </c>
      <c r="P246" s="8">
        <f t="shared" si="45"/>
        <v>0</v>
      </c>
      <c r="Q246" s="8">
        <f t="shared" si="45"/>
        <v>0</v>
      </c>
      <c r="R246" s="8">
        <f t="shared" si="45"/>
        <v>0</v>
      </c>
      <c r="S246" s="8">
        <f t="shared" si="45"/>
        <v>0</v>
      </c>
      <c r="T246" s="21">
        <f t="shared" si="36"/>
        <v>11</v>
      </c>
      <c r="U246" s="19">
        <f>VLOOKUP($B246,Gas!$B$3:$E$2506,2)</f>
        <v>2.23</v>
      </c>
      <c r="V246" s="44">
        <f t="shared" si="37"/>
        <v>10.565022421524663</v>
      </c>
    </row>
    <row r="247" spans="1:22" x14ac:dyDescent="0.2">
      <c r="A247" s="50">
        <f t="shared" si="42"/>
        <v>11</v>
      </c>
      <c r="B247" s="48">
        <v>36115</v>
      </c>
      <c r="C247" s="49">
        <v>22.86</v>
      </c>
      <c r="D247" s="4">
        <f t="shared" si="38"/>
        <v>-3.0161700416721362E-2</v>
      </c>
      <c r="E247" s="100">
        <f t="shared" si="40"/>
        <v>0.95287913169376803</v>
      </c>
      <c r="G247" s="8">
        <f t="shared" si="45"/>
        <v>0</v>
      </c>
      <c r="H247" s="8">
        <f t="shared" si="45"/>
        <v>2.1400000000000006</v>
      </c>
      <c r="I247" s="8">
        <f t="shared" si="45"/>
        <v>7.1400000000000006</v>
      </c>
      <c r="J247" s="8">
        <f t="shared" si="45"/>
        <v>12.14</v>
      </c>
      <c r="K247" s="8">
        <f t="shared" si="45"/>
        <v>17.14</v>
      </c>
      <c r="L247" s="8">
        <f t="shared" si="45"/>
        <v>27.14</v>
      </c>
      <c r="M247" s="8">
        <f t="shared" si="44"/>
        <v>2.8599999999999994</v>
      </c>
      <c r="N247" s="8">
        <f t="shared" si="45"/>
        <v>0</v>
      </c>
      <c r="O247" s="8">
        <f t="shared" si="45"/>
        <v>0</v>
      </c>
      <c r="P247" s="8">
        <f t="shared" si="45"/>
        <v>0</v>
      </c>
      <c r="Q247" s="8">
        <f t="shared" si="45"/>
        <v>0</v>
      </c>
      <c r="R247" s="8">
        <f t="shared" si="45"/>
        <v>0</v>
      </c>
      <c r="S247" s="8">
        <f t="shared" si="45"/>
        <v>0</v>
      </c>
      <c r="T247" s="21">
        <f t="shared" si="36"/>
        <v>11</v>
      </c>
      <c r="U247" s="19">
        <f>VLOOKUP($B247,Gas!$B$3:$E$2506,2)</f>
        <v>2.23</v>
      </c>
      <c r="V247" s="44">
        <f t="shared" si="37"/>
        <v>10.251121076233183</v>
      </c>
    </row>
    <row r="248" spans="1:22" x14ac:dyDescent="0.2">
      <c r="A248" s="50">
        <f t="shared" si="42"/>
        <v>11</v>
      </c>
      <c r="B248" s="48">
        <v>36116</v>
      </c>
      <c r="C248" s="49">
        <v>21.64</v>
      </c>
      <c r="D248" s="4">
        <f t="shared" si="38"/>
        <v>-5.4845204388383792E-2</v>
      </c>
      <c r="E248" s="100">
        <f t="shared" si="40"/>
        <v>0.96250773830994696</v>
      </c>
      <c r="G248" s="8">
        <f t="shared" si="45"/>
        <v>0</v>
      </c>
      <c r="H248" s="8">
        <f t="shared" si="45"/>
        <v>3.3599999999999994</v>
      </c>
      <c r="I248" s="8">
        <f t="shared" si="45"/>
        <v>8.36</v>
      </c>
      <c r="J248" s="8">
        <f t="shared" si="45"/>
        <v>13.36</v>
      </c>
      <c r="K248" s="8">
        <f t="shared" si="45"/>
        <v>18.36</v>
      </c>
      <c r="L248" s="8">
        <f t="shared" si="45"/>
        <v>28.36</v>
      </c>
      <c r="M248" s="8">
        <f t="shared" si="45"/>
        <v>1.6400000000000006</v>
      </c>
      <c r="N248" s="8">
        <f t="shared" si="45"/>
        <v>0</v>
      </c>
      <c r="O248" s="8">
        <f t="shared" si="45"/>
        <v>0</v>
      </c>
      <c r="P248" s="8">
        <f t="shared" si="45"/>
        <v>0</v>
      </c>
      <c r="Q248" s="8">
        <f t="shared" si="45"/>
        <v>0</v>
      </c>
      <c r="R248" s="8">
        <f t="shared" si="45"/>
        <v>0</v>
      </c>
      <c r="S248" s="8">
        <f t="shared" si="45"/>
        <v>0</v>
      </c>
      <c r="T248" s="21">
        <f t="shared" si="36"/>
        <v>11</v>
      </c>
      <c r="U248" s="19">
        <f>VLOOKUP($B248,Gas!$B$3:$E$2506,2)</f>
        <v>2.1949999999999998</v>
      </c>
      <c r="V248" s="44">
        <f t="shared" si="37"/>
        <v>9.8587699316628719</v>
      </c>
    </row>
    <row r="249" spans="1:22" x14ac:dyDescent="0.2">
      <c r="A249" s="50">
        <f t="shared" si="42"/>
        <v>11</v>
      </c>
      <c r="B249" s="48">
        <v>36117</v>
      </c>
      <c r="C249" s="49">
        <v>20.76</v>
      </c>
      <c r="D249" s="4">
        <f t="shared" si="38"/>
        <v>-4.1515395680592843E-2</v>
      </c>
      <c r="E249" s="100">
        <f t="shared" si="40"/>
        <v>0.85822348226936085</v>
      </c>
      <c r="G249" s="8">
        <f t="shared" si="45"/>
        <v>0</v>
      </c>
      <c r="H249" s="8">
        <f t="shared" si="45"/>
        <v>4.2399999999999984</v>
      </c>
      <c r="I249" s="8">
        <f t="shared" si="45"/>
        <v>9.2399999999999984</v>
      </c>
      <c r="J249" s="8">
        <f t="shared" si="45"/>
        <v>14.239999999999998</v>
      </c>
      <c r="K249" s="8">
        <f t="shared" si="45"/>
        <v>19.239999999999998</v>
      </c>
      <c r="L249" s="8">
        <f t="shared" si="45"/>
        <v>29.24</v>
      </c>
      <c r="M249" s="8">
        <f t="shared" si="45"/>
        <v>0.76000000000000156</v>
      </c>
      <c r="N249" s="8">
        <f t="shared" si="45"/>
        <v>0</v>
      </c>
      <c r="O249" s="8">
        <f t="shared" si="45"/>
        <v>0</v>
      </c>
      <c r="P249" s="8">
        <f t="shared" si="45"/>
        <v>0</v>
      </c>
      <c r="Q249" s="8">
        <f t="shared" si="45"/>
        <v>0</v>
      </c>
      <c r="R249" s="8">
        <f t="shared" si="45"/>
        <v>0</v>
      </c>
      <c r="S249" s="8">
        <f t="shared" si="45"/>
        <v>0</v>
      </c>
      <c r="T249" s="21">
        <f t="shared" si="36"/>
        <v>11</v>
      </c>
      <c r="U249" s="19">
        <f>VLOOKUP($B249,Gas!$B$3:$E$2506,2)</f>
        <v>2.125</v>
      </c>
      <c r="V249" s="44">
        <f t="shared" si="37"/>
        <v>9.7694117647058825</v>
      </c>
    </row>
    <row r="250" spans="1:22" x14ac:dyDescent="0.2">
      <c r="A250" s="50">
        <f t="shared" si="42"/>
        <v>11</v>
      </c>
      <c r="B250" s="48">
        <v>36118</v>
      </c>
      <c r="C250" s="49">
        <v>21.5</v>
      </c>
      <c r="D250" s="4">
        <f t="shared" si="38"/>
        <v>3.5024876835929218E-2</v>
      </c>
      <c r="E250" s="100">
        <f t="shared" si="40"/>
        <v>0.8132392731161413</v>
      </c>
      <c r="G250" s="8">
        <f t="shared" si="45"/>
        <v>0</v>
      </c>
      <c r="H250" s="8">
        <f t="shared" si="45"/>
        <v>3.5</v>
      </c>
      <c r="I250" s="8">
        <f t="shared" si="45"/>
        <v>8.5</v>
      </c>
      <c r="J250" s="8">
        <f t="shared" si="45"/>
        <v>13.5</v>
      </c>
      <c r="K250" s="8">
        <f t="shared" si="45"/>
        <v>18.5</v>
      </c>
      <c r="L250" s="8">
        <f t="shared" si="45"/>
        <v>28.5</v>
      </c>
      <c r="M250" s="8">
        <f t="shared" si="45"/>
        <v>1.5</v>
      </c>
      <c r="N250" s="8">
        <f t="shared" si="45"/>
        <v>0</v>
      </c>
      <c r="O250" s="8">
        <f t="shared" si="45"/>
        <v>0</v>
      </c>
      <c r="P250" s="8">
        <f t="shared" si="45"/>
        <v>0</v>
      </c>
      <c r="Q250" s="8">
        <f t="shared" si="45"/>
        <v>0</v>
      </c>
      <c r="R250" s="8">
        <f t="shared" si="45"/>
        <v>0</v>
      </c>
      <c r="S250" s="8">
        <f t="shared" si="45"/>
        <v>0</v>
      </c>
      <c r="T250" s="21">
        <f t="shared" si="36"/>
        <v>11</v>
      </c>
      <c r="U250" s="19">
        <f>VLOOKUP($B250,Gas!$B$3:$E$2506,2)</f>
        <v>2.1</v>
      </c>
      <c r="V250" s="44">
        <f t="shared" si="37"/>
        <v>10.238095238095237</v>
      </c>
    </row>
    <row r="251" spans="1:22" x14ac:dyDescent="0.2">
      <c r="A251" s="50">
        <f t="shared" si="42"/>
        <v>11</v>
      </c>
      <c r="B251" s="48">
        <v>36119</v>
      </c>
      <c r="C251" s="49">
        <v>22.33</v>
      </c>
      <c r="D251" s="4">
        <f t="shared" si="38"/>
        <v>3.7878130718449358E-2</v>
      </c>
      <c r="E251" s="100">
        <f t="shared" si="40"/>
        <v>0.78151242795462039</v>
      </c>
      <c r="G251" s="8">
        <f t="shared" si="45"/>
        <v>0</v>
      </c>
      <c r="H251" s="8">
        <f t="shared" si="45"/>
        <v>2.6700000000000017</v>
      </c>
      <c r="I251" s="8">
        <f t="shared" si="45"/>
        <v>7.6700000000000017</v>
      </c>
      <c r="J251" s="8">
        <f t="shared" si="45"/>
        <v>12.670000000000002</v>
      </c>
      <c r="K251" s="8">
        <f t="shared" si="45"/>
        <v>17.670000000000002</v>
      </c>
      <c r="L251" s="8">
        <f t="shared" si="45"/>
        <v>27.67</v>
      </c>
      <c r="M251" s="8">
        <f t="shared" si="45"/>
        <v>2.3299999999999983</v>
      </c>
      <c r="N251" s="8">
        <f t="shared" si="45"/>
        <v>0</v>
      </c>
      <c r="O251" s="8">
        <f t="shared" si="45"/>
        <v>0</v>
      </c>
      <c r="P251" s="8">
        <f t="shared" si="45"/>
        <v>0</v>
      </c>
      <c r="Q251" s="8">
        <f t="shared" si="45"/>
        <v>0</v>
      </c>
      <c r="R251" s="8">
        <f t="shared" si="45"/>
        <v>0</v>
      </c>
      <c r="S251" s="8">
        <f t="shared" si="45"/>
        <v>0</v>
      </c>
      <c r="T251" s="21">
        <f t="shared" si="36"/>
        <v>11</v>
      </c>
      <c r="U251" s="19">
        <f>VLOOKUP($B251,Gas!$B$3:$E$2506,2)</f>
        <v>2.1150000000000002</v>
      </c>
      <c r="V251" s="44">
        <f t="shared" si="37"/>
        <v>10.557919621749408</v>
      </c>
    </row>
    <row r="252" spans="1:22" x14ac:dyDescent="0.2">
      <c r="A252" s="50">
        <f t="shared" si="42"/>
        <v>11</v>
      </c>
      <c r="B252" s="48">
        <v>36122</v>
      </c>
      <c r="C252" s="49">
        <v>22.58</v>
      </c>
      <c r="D252" s="4">
        <f t="shared" si="38"/>
        <v>1.1133492869449367E-2</v>
      </c>
      <c r="E252" s="100">
        <f t="shared" si="40"/>
        <v>0.78253884516830696</v>
      </c>
      <c r="G252" s="8">
        <f t="shared" ref="G252:S267" si="46">IF(G$1="P",MAX(0,G$2-$C252),IF(G$1="C",MAX(0,$C252-G$2)))</f>
        <v>0</v>
      </c>
      <c r="H252" s="8">
        <f t="shared" si="46"/>
        <v>2.4200000000000017</v>
      </c>
      <c r="I252" s="8">
        <f t="shared" si="46"/>
        <v>7.4200000000000017</v>
      </c>
      <c r="J252" s="8">
        <f t="shared" si="46"/>
        <v>12.420000000000002</v>
      </c>
      <c r="K252" s="8">
        <f t="shared" si="46"/>
        <v>17.420000000000002</v>
      </c>
      <c r="L252" s="8">
        <f t="shared" si="46"/>
        <v>27.42</v>
      </c>
      <c r="M252" s="8">
        <f t="shared" si="45"/>
        <v>2.5799999999999983</v>
      </c>
      <c r="N252" s="8">
        <f t="shared" si="46"/>
        <v>0</v>
      </c>
      <c r="O252" s="8">
        <f t="shared" si="46"/>
        <v>0</v>
      </c>
      <c r="P252" s="8">
        <f t="shared" si="46"/>
        <v>0</v>
      </c>
      <c r="Q252" s="8">
        <f t="shared" si="46"/>
        <v>0</v>
      </c>
      <c r="R252" s="8">
        <f t="shared" si="46"/>
        <v>0</v>
      </c>
      <c r="S252" s="8">
        <f t="shared" si="46"/>
        <v>0</v>
      </c>
      <c r="T252" s="21">
        <f t="shared" si="36"/>
        <v>11</v>
      </c>
      <c r="U252" s="19">
        <f>VLOOKUP($B252,Gas!$B$3:$E$2506,2)</f>
        <v>2.0950000000000002</v>
      </c>
      <c r="V252" s="44">
        <f t="shared" si="37"/>
        <v>10.778042959427205</v>
      </c>
    </row>
    <row r="253" spans="1:22" x14ac:dyDescent="0.2">
      <c r="A253" s="50">
        <f t="shared" si="42"/>
        <v>11</v>
      </c>
      <c r="B253" s="48">
        <v>36123</v>
      </c>
      <c r="C253" s="49">
        <v>20.58</v>
      </c>
      <c r="D253" s="4">
        <f t="shared" si="38"/>
        <v>-9.274482831561244E-2</v>
      </c>
      <c r="E253" s="100">
        <f t="shared" si="40"/>
        <v>0.84955215862193389</v>
      </c>
      <c r="G253" s="8">
        <f t="shared" si="46"/>
        <v>0</v>
      </c>
      <c r="H253" s="8">
        <f t="shared" si="46"/>
        <v>4.4200000000000017</v>
      </c>
      <c r="I253" s="8">
        <f t="shared" si="46"/>
        <v>9.4200000000000017</v>
      </c>
      <c r="J253" s="8">
        <f t="shared" si="46"/>
        <v>14.420000000000002</v>
      </c>
      <c r="K253" s="8">
        <f t="shared" si="46"/>
        <v>19.420000000000002</v>
      </c>
      <c r="L253" s="8">
        <f t="shared" si="46"/>
        <v>29.42</v>
      </c>
      <c r="M253" s="8">
        <f t="shared" si="45"/>
        <v>0.57999999999999829</v>
      </c>
      <c r="N253" s="8">
        <f t="shared" si="46"/>
        <v>0</v>
      </c>
      <c r="O253" s="8">
        <f t="shared" si="46"/>
        <v>0</v>
      </c>
      <c r="P253" s="8">
        <f t="shared" si="46"/>
        <v>0</v>
      </c>
      <c r="Q253" s="8">
        <f t="shared" si="46"/>
        <v>0</v>
      </c>
      <c r="R253" s="8">
        <f t="shared" si="46"/>
        <v>0</v>
      </c>
      <c r="S253" s="8">
        <f t="shared" si="46"/>
        <v>0</v>
      </c>
      <c r="T253" s="21">
        <f t="shared" si="36"/>
        <v>11</v>
      </c>
      <c r="U253" s="19">
        <f>VLOOKUP($B253,Gas!$B$3:$E$2506,2)</f>
        <v>2.0350000000000001</v>
      </c>
      <c r="V253" s="44">
        <f t="shared" si="37"/>
        <v>10.113022113022112</v>
      </c>
    </row>
    <row r="254" spans="1:22" x14ac:dyDescent="0.2">
      <c r="A254" s="50">
        <f t="shared" si="42"/>
        <v>11</v>
      </c>
      <c r="B254" s="48">
        <v>36124</v>
      </c>
      <c r="C254" s="49">
        <v>17.71</v>
      </c>
      <c r="D254" s="4">
        <f t="shared" si="38"/>
        <v>-0.1501902786111613</v>
      </c>
      <c r="E254" s="100">
        <f t="shared" si="40"/>
        <v>1.0948339107096052</v>
      </c>
      <c r="G254" s="8">
        <f t="shared" si="46"/>
        <v>2.2899999999999991</v>
      </c>
      <c r="H254" s="8">
        <f t="shared" si="46"/>
        <v>7.2899999999999991</v>
      </c>
      <c r="I254" s="8">
        <f t="shared" si="46"/>
        <v>12.29</v>
      </c>
      <c r="J254" s="8">
        <f t="shared" si="46"/>
        <v>17.29</v>
      </c>
      <c r="K254" s="8">
        <f t="shared" si="46"/>
        <v>22.29</v>
      </c>
      <c r="L254" s="8">
        <f t="shared" si="46"/>
        <v>32.29</v>
      </c>
      <c r="M254" s="8">
        <f t="shared" si="45"/>
        <v>0</v>
      </c>
      <c r="N254" s="8">
        <f t="shared" si="46"/>
        <v>0</v>
      </c>
      <c r="O254" s="8">
        <f t="shared" si="46"/>
        <v>0</v>
      </c>
      <c r="P254" s="8">
        <f t="shared" si="46"/>
        <v>0</v>
      </c>
      <c r="Q254" s="8">
        <f t="shared" si="46"/>
        <v>0</v>
      </c>
      <c r="R254" s="8">
        <f t="shared" si="46"/>
        <v>0</v>
      </c>
      <c r="S254" s="8">
        <f t="shared" si="46"/>
        <v>0</v>
      </c>
      <c r="T254" s="21">
        <f t="shared" si="36"/>
        <v>11</v>
      </c>
      <c r="U254" s="19">
        <f>VLOOKUP($B254,Gas!$B$3:$E$2506,2)</f>
        <v>2.0150000000000001</v>
      </c>
      <c r="V254" s="44">
        <f t="shared" si="37"/>
        <v>8.7890818858560795</v>
      </c>
    </row>
    <row r="255" spans="1:22" x14ac:dyDescent="0.2">
      <c r="A255" s="50">
        <f t="shared" si="42"/>
        <v>11</v>
      </c>
      <c r="B255" s="48">
        <v>36126</v>
      </c>
      <c r="C255" s="49">
        <v>17.18</v>
      </c>
      <c r="D255" s="4">
        <f t="shared" si="38"/>
        <v>-3.038353523863296E-2</v>
      </c>
      <c r="E255" s="100">
        <f t="shared" si="40"/>
        <v>0.90849164995019993</v>
      </c>
      <c r="G255" s="8">
        <f t="shared" si="46"/>
        <v>2.8200000000000003</v>
      </c>
      <c r="H255" s="8">
        <f t="shared" si="46"/>
        <v>7.82</v>
      </c>
      <c r="I255" s="8">
        <f t="shared" si="46"/>
        <v>12.82</v>
      </c>
      <c r="J255" s="8">
        <f t="shared" si="46"/>
        <v>17.82</v>
      </c>
      <c r="K255" s="8">
        <f t="shared" si="46"/>
        <v>22.82</v>
      </c>
      <c r="L255" s="8">
        <f t="shared" si="46"/>
        <v>32.82</v>
      </c>
      <c r="M255" s="8">
        <f t="shared" si="45"/>
        <v>0</v>
      </c>
      <c r="N255" s="8">
        <f t="shared" si="46"/>
        <v>0</v>
      </c>
      <c r="O255" s="8">
        <f t="shared" si="46"/>
        <v>0</v>
      </c>
      <c r="P255" s="8">
        <f t="shared" si="46"/>
        <v>0</v>
      </c>
      <c r="Q255" s="8">
        <f t="shared" si="46"/>
        <v>0</v>
      </c>
      <c r="R255" s="8">
        <f t="shared" si="46"/>
        <v>0</v>
      </c>
      <c r="S255" s="8">
        <f t="shared" si="46"/>
        <v>0</v>
      </c>
      <c r="T255" s="21">
        <f t="shared" si="36"/>
        <v>11</v>
      </c>
      <c r="U255" s="19">
        <f>VLOOKUP($B255,Gas!$B$3:$E$2506,2)</f>
        <v>1.87</v>
      </c>
      <c r="V255" s="44">
        <f t="shared" si="37"/>
        <v>9.187165775401068</v>
      </c>
    </row>
    <row r="256" spans="1:22" x14ac:dyDescent="0.2">
      <c r="A256" s="50">
        <f t="shared" si="42"/>
        <v>11</v>
      </c>
      <c r="B256" s="48">
        <v>36129</v>
      </c>
      <c r="C256" s="49">
        <v>20.55</v>
      </c>
      <c r="D256" s="4">
        <f t="shared" si="38"/>
        <v>0.17911502438613439</v>
      </c>
      <c r="E256" s="100">
        <f t="shared" si="40"/>
        <v>1.4016099531786084</v>
      </c>
      <c r="G256" s="8">
        <f t="shared" si="46"/>
        <v>0</v>
      </c>
      <c r="H256" s="8">
        <f t="shared" si="46"/>
        <v>4.4499999999999993</v>
      </c>
      <c r="I256" s="8">
        <f t="shared" si="46"/>
        <v>9.4499999999999993</v>
      </c>
      <c r="J256" s="8">
        <f t="shared" si="46"/>
        <v>14.45</v>
      </c>
      <c r="K256" s="8">
        <f t="shared" si="46"/>
        <v>19.45</v>
      </c>
      <c r="L256" s="8">
        <f t="shared" si="46"/>
        <v>29.45</v>
      </c>
      <c r="M256" s="8">
        <f t="shared" si="45"/>
        <v>0.55000000000000071</v>
      </c>
      <c r="N256" s="8">
        <f t="shared" si="46"/>
        <v>0</v>
      </c>
      <c r="O256" s="8">
        <f t="shared" si="46"/>
        <v>0</v>
      </c>
      <c r="P256" s="8">
        <f t="shared" si="46"/>
        <v>0</v>
      </c>
      <c r="Q256" s="8">
        <f t="shared" si="46"/>
        <v>0</v>
      </c>
      <c r="R256" s="8">
        <f t="shared" si="46"/>
        <v>0</v>
      </c>
      <c r="S256" s="8">
        <f t="shared" si="46"/>
        <v>0</v>
      </c>
      <c r="T256" s="21">
        <f t="shared" si="36"/>
        <v>11</v>
      </c>
      <c r="U256" s="19">
        <f>VLOOKUP($B256,Gas!$B$3:$E$2506,2)</f>
        <v>1.87</v>
      </c>
      <c r="V256" s="44">
        <f t="shared" si="37"/>
        <v>10.989304812834224</v>
      </c>
    </row>
    <row r="257" spans="1:23" x14ac:dyDescent="0.2">
      <c r="A257" s="50">
        <f t="shared" si="42"/>
        <v>12</v>
      </c>
      <c r="B257" s="48">
        <v>36130</v>
      </c>
      <c r="C257" s="49">
        <v>19.600000000000001</v>
      </c>
      <c r="D257" s="4">
        <f t="shared" si="38"/>
        <v>-4.7331374705772006E-2</v>
      </c>
      <c r="E257" s="100">
        <f t="shared" si="40"/>
        <v>1.4098270690047683</v>
      </c>
      <c r="F257" s="2"/>
      <c r="G257" s="8">
        <f t="shared" si="46"/>
        <v>0.39999999999999858</v>
      </c>
      <c r="H257" s="8">
        <f t="shared" si="46"/>
        <v>5.3999999999999986</v>
      </c>
      <c r="I257" s="8">
        <f t="shared" si="46"/>
        <v>10.399999999999999</v>
      </c>
      <c r="J257" s="8">
        <f t="shared" si="46"/>
        <v>15.399999999999999</v>
      </c>
      <c r="K257" s="8">
        <f t="shared" si="46"/>
        <v>20.399999999999999</v>
      </c>
      <c r="L257" s="8">
        <f t="shared" si="46"/>
        <v>30.4</v>
      </c>
      <c r="M257" s="8">
        <f t="shared" si="45"/>
        <v>0</v>
      </c>
      <c r="N257" s="8">
        <f t="shared" si="46"/>
        <v>0</v>
      </c>
      <c r="O257" s="8">
        <f t="shared" si="46"/>
        <v>0</v>
      </c>
      <c r="P257" s="8">
        <f t="shared" si="46"/>
        <v>0</v>
      </c>
      <c r="Q257" s="8">
        <f t="shared" si="46"/>
        <v>0</v>
      </c>
      <c r="R257" s="8">
        <f t="shared" si="46"/>
        <v>0</v>
      </c>
      <c r="S257" s="8">
        <f t="shared" si="46"/>
        <v>0</v>
      </c>
      <c r="T257" s="21">
        <f t="shared" si="36"/>
        <v>12</v>
      </c>
      <c r="U257" s="19">
        <f>VLOOKUP($B257,Gas!$B$3:$E$2506,2)</f>
        <v>1.645</v>
      </c>
      <c r="V257" s="44">
        <f t="shared" si="37"/>
        <v>11.914893617021278</v>
      </c>
      <c r="W257" s="5"/>
    </row>
    <row r="258" spans="1:23" x14ac:dyDescent="0.2">
      <c r="A258" s="50">
        <f t="shared" si="42"/>
        <v>12</v>
      </c>
      <c r="B258" s="48">
        <v>36131</v>
      </c>
      <c r="C258" s="49">
        <v>18.78</v>
      </c>
      <c r="D258" s="4">
        <f t="shared" si="38"/>
        <v>-4.2737092456354757E-2</v>
      </c>
      <c r="E258" s="100">
        <f t="shared" si="40"/>
        <v>1.4016898108827116</v>
      </c>
      <c r="F258" s="2"/>
      <c r="G258" s="8">
        <f t="shared" si="46"/>
        <v>1.2199999999999989</v>
      </c>
      <c r="H258" s="8">
        <f t="shared" si="46"/>
        <v>6.2199999999999989</v>
      </c>
      <c r="I258" s="8">
        <f t="shared" si="46"/>
        <v>11.219999999999999</v>
      </c>
      <c r="J258" s="8">
        <f t="shared" si="46"/>
        <v>16.22</v>
      </c>
      <c r="K258" s="8">
        <f t="shared" si="46"/>
        <v>21.22</v>
      </c>
      <c r="L258" s="8">
        <f t="shared" si="46"/>
        <v>31.22</v>
      </c>
      <c r="M258" s="8">
        <f t="shared" si="46"/>
        <v>0</v>
      </c>
      <c r="N258" s="8">
        <f t="shared" si="46"/>
        <v>0</v>
      </c>
      <c r="O258" s="8">
        <f t="shared" si="46"/>
        <v>0</v>
      </c>
      <c r="P258" s="8">
        <f t="shared" si="46"/>
        <v>0</v>
      </c>
      <c r="Q258" s="8">
        <f t="shared" si="46"/>
        <v>0</v>
      </c>
      <c r="R258" s="8">
        <f t="shared" si="46"/>
        <v>0</v>
      </c>
      <c r="S258" s="8">
        <f t="shared" si="46"/>
        <v>0</v>
      </c>
      <c r="T258" s="21">
        <f t="shared" ref="T258:T321" si="47">A258</f>
        <v>12</v>
      </c>
      <c r="U258" s="19">
        <f>VLOOKUP($B258,Gas!$B$3:$E$2506,2)</f>
        <v>1.395</v>
      </c>
      <c r="V258" s="44">
        <f t="shared" ref="V258:V321" si="48">C258/U258</f>
        <v>13.46236559139785</v>
      </c>
      <c r="W258" s="5"/>
    </row>
    <row r="259" spans="1:23" x14ac:dyDescent="0.2">
      <c r="A259" s="50">
        <f t="shared" si="42"/>
        <v>12</v>
      </c>
      <c r="B259" s="48">
        <v>36132</v>
      </c>
      <c r="C259" s="49">
        <v>20.32</v>
      </c>
      <c r="D259" s="4">
        <f t="shared" si="38"/>
        <v>7.8813148930164223E-2</v>
      </c>
      <c r="E259" s="100">
        <f t="shared" si="40"/>
        <v>1.4642201381186892</v>
      </c>
      <c r="F259" s="2"/>
      <c r="G259" s="8">
        <f t="shared" si="46"/>
        <v>0</v>
      </c>
      <c r="H259" s="8">
        <f t="shared" si="46"/>
        <v>4.68</v>
      </c>
      <c r="I259" s="8">
        <f t="shared" si="46"/>
        <v>9.68</v>
      </c>
      <c r="J259" s="8">
        <f t="shared" si="46"/>
        <v>14.68</v>
      </c>
      <c r="K259" s="8">
        <f t="shared" si="46"/>
        <v>19.68</v>
      </c>
      <c r="L259" s="8">
        <f t="shared" si="46"/>
        <v>29.68</v>
      </c>
      <c r="M259" s="8">
        <f t="shared" si="46"/>
        <v>0.32000000000000028</v>
      </c>
      <c r="N259" s="8">
        <f t="shared" si="46"/>
        <v>0</v>
      </c>
      <c r="O259" s="8">
        <f t="shared" si="46"/>
        <v>0</v>
      </c>
      <c r="P259" s="8">
        <f t="shared" si="46"/>
        <v>0</v>
      </c>
      <c r="Q259" s="8">
        <f t="shared" si="46"/>
        <v>0</v>
      </c>
      <c r="R259" s="8">
        <f t="shared" si="46"/>
        <v>0</v>
      </c>
      <c r="S259" s="8">
        <f t="shared" si="46"/>
        <v>0</v>
      </c>
      <c r="T259" s="21">
        <f t="shared" si="47"/>
        <v>12</v>
      </c>
      <c r="U259" s="19">
        <f>VLOOKUP($B259,Gas!$B$3:$E$2506,2)</f>
        <v>1.375</v>
      </c>
      <c r="V259" s="44">
        <f t="shared" si="48"/>
        <v>14.778181818181819</v>
      </c>
      <c r="W259" s="5"/>
    </row>
    <row r="260" spans="1:23" x14ac:dyDescent="0.2">
      <c r="A260" s="50">
        <f t="shared" si="42"/>
        <v>12</v>
      </c>
      <c r="B260" s="48">
        <v>36133</v>
      </c>
      <c r="C260" s="49">
        <v>20.69</v>
      </c>
      <c r="D260" s="4">
        <f t="shared" ref="D260:D323" si="49">LN(C260/C259)</f>
        <v>1.8044869047170599E-2</v>
      </c>
      <c r="E260" s="100">
        <f t="shared" si="40"/>
        <v>1.4546778440019374</v>
      </c>
      <c r="F260" s="2"/>
      <c r="G260" s="8">
        <f t="shared" si="46"/>
        <v>0</v>
      </c>
      <c r="H260" s="8">
        <f t="shared" si="46"/>
        <v>4.3099999999999987</v>
      </c>
      <c r="I260" s="8">
        <f t="shared" si="46"/>
        <v>9.3099999999999987</v>
      </c>
      <c r="J260" s="8">
        <f t="shared" si="46"/>
        <v>14.309999999999999</v>
      </c>
      <c r="K260" s="8">
        <f t="shared" si="46"/>
        <v>19.309999999999999</v>
      </c>
      <c r="L260" s="8">
        <f t="shared" si="46"/>
        <v>29.31</v>
      </c>
      <c r="M260" s="8">
        <f t="shared" si="46"/>
        <v>0.69000000000000128</v>
      </c>
      <c r="N260" s="8">
        <f t="shared" si="46"/>
        <v>0</v>
      </c>
      <c r="O260" s="8">
        <f t="shared" si="46"/>
        <v>0</v>
      </c>
      <c r="P260" s="8">
        <f t="shared" si="46"/>
        <v>0</v>
      </c>
      <c r="Q260" s="8">
        <f t="shared" si="46"/>
        <v>0</v>
      </c>
      <c r="R260" s="8">
        <f t="shared" si="46"/>
        <v>0</v>
      </c>
      <c r="S260" s="8">
        <f t="shared" si="46"/>
        <v>0</v>
      </c>
      <c r="T260" s="21">
        <f t="shared" si="47"/>
        <v>12</v>
      </c>
      <c r="U260" s="19">
        <f>VLOOKUP($B260,Gas!$B$3:$E$2506,2)</f>
        <v>1.1850000000000001</v>
      </c>
      <c r="V260" s="44">
        <f t="shared" si="48"/>
        <v>17.459915611814345</v>
      </c>
      <c r="W260" s="5"/>
    </row>
    <row r="261" spans="1:23" x14ac:dyDescent="0.2">
      <c r="A261" s="50">
        <f t="shared" si="42"/>
        <v>12</v>
      </c>
      <c r="B261" s="48">
        <v>36136</v>
      </c>
      <c r="C261" s="49">
        <v>22.83</v>
      </c>
      <c r="D261" s="4">
        <f t="shared" si="49"/>
        <v>9.8424968784252373E-2</v>
      </c>
      <c r="E261" s="100">
        <f t="shared" si="40"/>
        <v>1.5323394760178026</v>
      </c>
      <c r="F261" s="2"/>
      <c r="G261" s="8">
        <f t="shared" si="46"/>
        <v>0</v>
      </c>
      <c r="H261" s="8">
        <f t="shared" si="46"/>
        <v>2.1700000000000017</v>
      </c>
      <c r="I261" s="8">
        <f t="shared" si="46"/>
        <v>7.1700000000000017</v>
      </c>
      <c r="J261" s="8">
        <f t="shared" si="46"/>
        <v>12.170000000000002</v>
      </c>
      <c r="K261" s="8">
        <f t="shared" si="46"/>
        <v>17.170000000000002</v>
      </c>
      <c r="L261" s="8">
        <f t="shared" si="46"/>
        <v>27.17</v>
      </c>
      <c r="M261" s="8">
        <f t="shared" si="46"/>
        <v>2.8299999999999983</v>
      </c>
      <c r="N261" s="8">
        <f t="shared" si="46"/>
        <v>0</v>
      </c>
      <c r="O261" s="8">
        <f t="shared" si="46"/>
        <v>0</v>
      </c>
      <c r="P261" s="8">
        <f t="shared" si="46"/>
        <v>0</v>
      </c>
      <c r="Q261" s="8">
        <f t="shared" si="46"/>
        <v>0</v>
      </c>
      <c r="R261" s="8">
        <f t="shared" si="46"/>
        <v>0</v>
      </c>
      <c r="S261" s="8">
        <f t="shared" si="46"/>
        <v>0</v>
      </c>
      <c r="T261" s="21">
        <f t="shared" si="47"/>
        <v>12</v>
      </c>
      <c r="U261" s="19">
        <f>VLOOKUP($B261,Gas!$B$3:$E$2506,2)</f>
        <v>1.01</v>
      </c>
      <c r="V261" s="44">
        <f t="shared" si="48"/>
        <v>22.603960396039604</v>
      </c>
      <c r="W261" s="5"/>
    </row>
    <row r="262" spans="1:23" x14ac:dyDescent="0.2">
      <c r="A262" s="50">
        <f t="shared" si="42"/>
        <v>12</v>
      </c>
      <c r="B262" s="48">
        <v>36137</v>
      </c>
      <c r="C262" s="49">
        <v>20.81</v>
      </c>
      <c r="D262" s="4">
        <f t="shared" si="49"/>
        <v>-9.2641820136161054E-2</v>
      </c>
      <c r="E262" s="100">
        <f t="shared" si="40"/>
        <v>1.6018352549603794</v>
      </c>
      <c r="F262" s="2"/>
      <c r="G262" s="8">
        <f t="shared" ref="G262:S277" si="50">IF(G$1="P",MAX(0,G$2-$C262),IF(G$1="C",MAX(0,$C262-G$2)))</f>
        <v>0</v>
      </c>
      <c r="H262" s="8">
        <f t="shared" si="50"/>
        <v>4.1900000000000013</v>
      </c>
      <c r="I262" s="8">
        <f t="shared" si="50"/>
        <v>9.1900000000000013</v>
      </c>
      <c r="J262" s="8">
        <f t="shared" si="50"/>
        <v>14.190000000000001</v>
      </c>
      <c r="K262" s="8">
        <f t="shared" si="50"/>
        <v>19.190000000000001</v>
      </c>
      <c r="L262" s="8">
        <f t="shared" si="50"/>
        <v>29.19</v>
      </c>
      <c r="M262" s="8">
        <f t="shared" si="46"/>
        <v>0.80999999999999872</v>
      </c>
      <c r="N262" s="8">
        <f t="shared" si="50"/>
        <v>0</v>
      </c>
      <c r="O262" s="8">
        <f t="shared" si="50"/>
        <v>0</v>
      </c>
      <c r="P262" s="8">
        <f t="shared" si="50"/>
        <v>0</v>
      </c>
      <c r="Q262" s="8">
        <f t="shared" si="50"/>
        <v>0</v>
      </c>
      <c r="R262" s="8">
        <f t="shared" si="50"/>
        <v>0</v>
      </c>
      <c r="S262" s="8">
        <f t="shared" si="50"/>
        <v>0</v>
      </c>
      <c r="T262" s="21">
        <f t="shared" si="47"/>
        <v>12</v>
      </c>
      <c r="U262" s="19">
        <f>VLOOKUP($B262,Gas!$B$3:$E$2506,2)</f>
        <v>1.55</v>
      </c>
      <c r="V262" s="44">
        <f t="shared" si="48"/>
        <v>13.425806451612901</v>
      </c>
      <c r="W262" s="5"/>
    </row>
    <row r="263" spans="1:23" x14ac:dyDescent="0.2">
      <c r="A263" s="50">
        <f t="shared" si="42"/>
        <v>12</v>
      </c>
      <c r="B263" s="48">
        <v>36138</v>
      </c>
      <c r="C263" s="49">
        <v>21.54</v>
      </c>
      <c r="D263" s="4">
        <f t="shared" si="49"/>
        <v>3.4478031322699471E-2</v>
      </c>
      <c r="E263" s="100">
        <f t="shared" si="40"/>
        <v>1.5403568513404879</v>
      </c>
      <c r="F263" s="2"/>
      <c r="G263" s="8">
        <f t="shared" si="50"/>
        <v>0</v>
      </c>
      <c r="H263" s="8">
        <f t="shared" si="50"/>
        <v>3.4600000000000009</v>
      </c>
      <c r="I263" s="8">
        <f t="shared" si="50"/>
        <v>8.4600000000000009</v>
      </c>
      <c r="J263" s="8">
        <f t="shared" si="50"/>
        <v>13.46</v>
      </c>
      <c r="K263" s="8">
        <f t="shared" si="50"/>
        <v>18.46</v>
      </c>
      <c r="L263" s="8">
        <f t="shared" si="50"/>
        <v>28.46</v>
      </c>
      <c r="M263" s="8">
        <f t="shared" si="46"/>
        <v>1.5399999999999991</v>
      </c>
      <c r="N263" s="8">
        <f t="shared" si="50"/>
        <v>0</v>
      </c>
      <c r="O263" s="8">
        <f t="shared" si="50"/>
        <v>0</v>
      </c>
      <c r="P263" s="8">
        <f t="shared" si="50"/>
        <v>0</v>
      </c>
      <c r="Q263" s="8">
        <f t="shared" si="50"/>
        <v>0</v>
      </c>
      <c r="R263" s="8">
        <f t="shared" si="50"/>
        <v>0</v>
      </c>
      <c r="S263" s="8">
        <f t="shared" si="50"/>
        <v>0</v>
      </c>
      <c r="T263" s="21">
        <f t="shared" si="47"/>
        <v>12</v>
      </c>
      <c r="U263" s="19">
        <f>VLOOKUP($B263,Gas!$B$3:$E$2506,2)</f>
        <v>1.7949999999999999</v>
      </c>
      <c r="V263" s="44">
        <f t="shared" si="48"/>
        <v>12</v>
      </c>
      <c r="W263" s="5"/>
    </row>
    <row r="264" spans="1:23" x14ac:dyDescent="0.2">
      <c r="A264" s="50">
        <f t="shared" si="42"/>
        <v>12</v>
      </c>
      <c r="B264" s="48">
        <v>36139</v>
      </c>
      <c r="C264" s="49">
        <v>20.260000000000002</v>
      </c>
      <c r="D264" s="4">
        <f t="shared" si="49"/>
        <v>-6.1263172907705096E-2</v>
      </c>
      <c r="E264" s="100">
        <f t="shared" si="40"/>
        <v>1.3438290435302904</v>
      </c>
      <c r="F264" s="2"/>
      <c r="G264" s="8">
        <f t="shared" si="50"/>
        <v>0</v>
      </c>
      <c r="H264" s="8">
        <f t="shared" si="50"/>
        <v>4.7399999999999984</v>
      </c>
      <c r="I264" s="8">
        <f t="shared" si="50"/>
        <v>9.7399999999999984</v>
      </c>
      <c r="J264" s="8">
        <f t="shared" si="50"/>
        <v>14.739999999999998</v>
      </c>
      <c r="K264" s="8">
        <f t="shared" si="50"/>
        <v>19.739999999999998</v>
      </c>
      <c r="L264" s="8">
        <f t="shared" si="50"/>
        <v>29.74</v>
      </c>
      <c r="M264" s="8">
        <f t="shared" si="46"/>
        <v>0.26000000000000156</v>
      </c>
      <c r="N264" s="8">
        <f t="shared" si="50"/>
        <v>0</v>
      </c>
      <c r="O264" s="8">
        <f t="shared" si="50"/>
        <v>0</v>
      </c>
      <c r="P264" s="8">
        <f t="shared" si="50"/>
        <v>0</v>
      </c>
      <c r="Q264" s="8">
        <f t="shared" si="50"/>
        <v>0</v>
      </c>
      <c r="R264" s="8">
        <f t="shared" si="50"/>
        <v>0</v>
      </c>
      <c r="S264" s="8">
        <f t="shared" si="50"/>
        <v>0</v>
      </c>
      <c r="T264" s="21">
        <f t="shared" si="47"/>
        <v>12</v>
      </c>
      <c r="U264" s="19">
        <f>VLOOKUP($B264,Gas!$B$3:$E$2506,2)</f>
        <v>1.64</v>
      </c>
      <c r="V264" s="44">
        <f t="shared" si="48"/>
        <v>12.353658536585368</v>
      </c>
      <c r="W264" s="5"/>
    </row>
    <row r="265" spans="1:23" x14ac:dyDescent="0.2">
      <c r="A265" s="50">
        <f t="shared" si="42"/>
        <v>12</v>
      </c>
      <c r="B265" s="48">
        <v>36140</v>
      </c>
      <c r="C265" s="49">
        <v>21.03</v>
      </c>
      <c r="D265" s="4">
        <f t="shared" si="49"/>
        <v>3.730149089407097E-2</v>
      </c>
      <c r="E265" s="100">
        <f t="shared" si="40"/>
        <v>1.3249809707950786</v>
      </c>
      <c r="F265" s="2"/>
      <c r="G265" s="8">
        <f t="shared" si="50"/>
        <v>0</v>
      </c>
      <c r="H265" s="8">
        <f t="shared" si="50"/>
        <v>3.9699999999999989</v>
      </c>
      <c r="I265" s="8">
        <f t="shared" si="50"/>
        <v>8.9699999999999989</v>
      </c>
      <c r="J265" s="8">
        <f t="shared" si="50"/>
        <v>13.969999999999999</v>
      </c>
      <c r="K265" s="8">
        <f t="shared" si="50"/>
        <v>18.97</v>
      </c>
      <c r="L265" s="8">
        <f t="shared" si="50"/>
        <v>28.97</v>
      </c>
      <c r="M265" s="8">
        <f t="shared" si="46"/>
        <v>1.0300000000000011</v>
      </c>
      <c r="N265" s="8">
        <f t="shared" si="50"/>
        <v>0</v>
      </c>
      <c r="O265" s="8">
        <f t="shared" si="50"/>
        <v>0</v>
      </c>
      <c r="P265" s="8">
        <f t="shared" si="50"/>
        <v>0</v>
      </c>
      <c r="Q265" s="8">
        <f t="shared" si="50"/>
        <v>0</v>
      </c>
      <c r="R265" s="8">
        <f t="shared" si="50"/>
        <v>0</v>
      </c>
      <c r="S265" s="8">
        <f t="shared" si="50"/>
        <v>0</v>
      </c>
      <c r="T265" s="21">
        <f t="shared" si="47"/>
        <v>12</v>
      </c>
      <c r="U265" s="19">
        <f>VLOOKUP($B265,Gas!$B$3:$E$2506,2)</f>
        <v>1.575</v>
      </c>
      <c r="V265" s="44">
        <f t="shared" si="48"/>
        <v>13.352380952380953</v>
      </c>
      <c r="W265" s="5">
        <f>VLOOKUP($B265,Gas!$B$3:$E$2506,4)</f>
        <v>3.4271631764767969</v>
      </c>
    </row>
    <row r="266" spans="1:23" x14ac:dyDescent="0.2">
      <c r="A266" s="50">
        <f t="shared" si="42"/>
        <v>12</v>
      </c>
      <c r="B266" s="48">
        <v>36143</v>
      </c>
      <c r="C266" s="49">
        <v>20.27</v>
      </c>
      <c r="D266" s="4">
        <f t="shared" si="49"/>
        <v>-3.6808029250699807E-2</v>
      </c>
      <c r="E266" s="100">
        <f t="shared" si="40"/>
        <v>1.0075155273274621</v>
      </c>
      <c r="F266" s="2"/>
      <c r="G266" s="8">
        <f t="shared" si="50"/>
        <v>0</v>
      </c>
      <c r="H266" s="8">
        <f t="shared" si="50"/>
        <v>4.7300000000000004</v>
      </c>
      <c r="I266" s="8">
        <f t="shared" si="50"/>
        <v>9.73</v>
      </c>
      <c r="J266" s="8">
        <f t="shared" si="50"/>
        <v>14.73</v>
      </c>
      <c r="K266" s="8">
        <f t="shared" si="50"/>
        <v>19.73</v>
      </c>
      <c r="L266" s="8">
        <f t="shared" si="50"/>
        <v>29.73</v>
      </c>
      <c r="M266" s="8">
        <f t="shared" si="46"/>
        <v>0.26999999999999957</v>
      </c>
      <c r="N266" s="8">
        <f t="shared" si="50"/>
        <v>0</v>
      </c>
      <c r="O266" s="8">
        <f t="shared" si="50"/>
        <v>0</v>
      </c>
      <c r="P266" s="8">
        <f t="shared" si="50"/>
        <v>0</v>
      </c>
      <c r="Q266" s="8">
        <f t="shared" si="50"/>
        <v>0</v>
      </c>
      <c r="R266" s="8">
        <f t="shared" si="50"/>
        <v>0</v>
      </c>
      <c r="S266" s="8">
        <f t="shared" si="50"/>
        <v>0</v>
      </c>
      <c r="T266" s="21">
        <f t="shared" si="47"/>
        <v>12</v>
      </c>
      <c r="U266" s="19">
        <f>VLOOKUP($B266,Gas!$B$3:$E$2506,2)</f>
        <v>1.53</v>
      </c>
      <c r="V266" s="44">
        <f t="shared" si="48"/>
        <v>13.248366013071895</v>
      </c>
      <c r="W266" s="5">
        <f>VLOOKUP($B266,Gas!$B$3:$E$2506,4)</f>
        <v>3.0846375939905495</v>
      </c>
    </row>
    <row r="267" spans="1:23" x14ac:dyDescent="0.2">
      <c r="A267" s="50">
        <f t="shared" si="42"/>
        <v>12</v>
      </c>
      <c r="B267" s="48">
        <v>36144</v>
      </c>
      <c r="C267" s="49">
        <v>19.82</v>
      </c>
      <c r="D267" s="4">
        <f t="shared" si="49"/>
        <v>-2.2450431562066702E-2</v>
      </c>
      <c r="E267" s="100">
        <f t="shared" si="40"/>
        <v>0.98337960778521116</v>
      </c>
      <c r="F267" s="5"/>
      <c r="G267" s="8">
        <f t="shared" si="50"/>
        <v>0.17999999999999972</v>
      </c>
      <c r="H267" s="8">
        <f t="shared" si="50"/>
        <v>5.18</v>
      </c>
      <c r="I267" s="8">
        <f t="shared" si="50"/>
        <v>10.18</v>
      </c>
      <c r="J267" s="8">
        <f t="shared" si="50"/>
        <v>15.18</v>
      </c>
      <c r="K267" s="8">
        <f t="shared" si="50"/>
        <v>20.18</v>
      </c>
      <c r="L267" s="8">
        <f t="shared" si="50"/>
        <v>30.18</v>
      </c>
      <c r="M267" s="8">
        <f t="shared" si="46"/>
        <v>0</v>
      </c>
      <c r="N267" s="8">
        <f t="shared" si="50"/>
        <v>0</v>
      </c>
      <c r="O267" s="8">
        <f t="shared" si="50"/>
        <v>0</v>
      </c>
      <c r="P267" s="8">
        <f t="shared" si="50"/>
        <v>0</v>
      </c>
      <c r="Q267" s="8">
        <f t="shared" si="50"/>
        <v>0</v>
      </c>
      <c r="R267" s="8">
        <f t="shared" si="50"/>
        <v>0</v>
      </c>
      <c r="S267" s="8">
        <f t="shared" si="50"/>
        <v>0</v>
      </c>
      <c r="T267" s="21">
        <f t="shared" si="47"/>
        <v>12</v>
      </c>
      <c r="U267" s="19">
        <f>VLOOKUP($B267,Gas!$B$3:$E$2506,2)</f>
        <v>1.81</v>
      </c>
      <c r="V267" s="44">
        <f t="shared" si="48"/>
        <v>10.950276243093922</v>
      </c>
      <c r="W267" s="5">
        <f>VLOOKUP($B267,Gas!$B$3:$E$2506,4)</f>
        <v>2.9171019882184024</v>
      </c>
    </row>
    <row r="268" spans="1:23" x14ac:dyDescent="0.2">
      <c r="A268" s="50">
        <f t="shared" si="42"/>
        <v>12</v>
      </c>
      <c r="B268" s="48">
        <v>36145</v>
      </c>
      <c r="C268" s="49">
        <v>22.74</v>
      </c>
      <c r="D268" s="4">
        <f t="shared" si="49"/>
        <v>0.13743395942054801</v>
      </c>
      <c r="E268" s="100">
        <f t="shared" si="40"/>
        <v>1.1574221492218701</v>
      </c>
      <c r="F268" s="5"/>
      <c r="G268" s="8">
        <f t="shared" si="50"/>
        <v>0</v>
      </c>
      <c r="H268" s="8">
        <f t="shared" si="50"/>
        <v>2.2600000000000016</v>
      </c>
      <c r="I268" s="8">
        <f t="shared" si="50"/>
        <v>7.2600000000000016</v>
      </c>
      <c r="J268" s="8">
        <f t="shared" si="50"/>
        <v>12.260000000000002</v>
      </c>
      <c r="K268" s="8">
        <f t="shared" si="50"/>
        <v>17.260000000000002</v>
      </c>
      <c r="L268" s="8">
        <f t="shared" si="50"/>
        <v>27.26</v>
      </c>
      <c r="M268" s="8">
        <f t="shared" si="50"/>
        <v>2.7399999999999984</v>
      </c>
      <c r="N268" s="8">
        <f t="shared" si="50"/>
        <v>0</v>
      </c>
      <c r="O268" s="8">
        <f t="shared" si="50"/>
        <v>0</v>
      </c>
      <c r="P268" s="8">
        <f t="shared" si="50"/>
        <v>0</v>
      </c>
      <c r="Q268" s="8">
        <f t="shared" si="50"/>
        <v>0</v>
      </c>
      <c r="R268" s="8">
        <f t="shared" si="50"/>
        <v>0</v>
      </c>
      <c r="S268" s="8">
        <f t="shared" si="50"/>
        <v>0</v>
      </c>
      <c r="T268" s="21">
        <f t="shared" si="47"/>
        <v>12</v>
      </c>
      <c r="U268" s="19">
        <f>VLOOKUP($B268,Gas!$B$3:$E$2506,2)</f>
        <v>1.855</v>
      </c>
      <c r="V268" s="44">
        <f t="shared" si="48"/>
        <v>12.258760107816711</v>
      </c>
      <c r="W268" s="5">
        <f>VLOOKUP($B268,Gas!$B$3:$E$2506,4)</f>
        <v>2.900912460837608</v>
      </c>
    </row>
    <row r="269" spans="1:23" x14ac:dyDescent="0.2">
      <c r="A269" s="50">
        <f t="shared" si="42"/>
        <v>12</v>
      </c>
      <c r="B269" s="48">
        <v>36146</v>
      </c>
      <c r="C269" s="49">
        <v>21.02</v>
      </c>
      <c r="D269" s="4">
        <f t="shared" si="49"/>
        <v>-7.8651122873584861E-2</v>
      </c>
      <c r="E269" s="100">
        <f t="shared" ref="E269:E332" si="51">STDEV(D260:D269)*SQRT(trade_day)</f>
        <v>1.1989248295780988</v>
      </c>
      <c r="F269" s="5"/>
      <c r="G269" s="8">
        <f t="shared" si="50"/>
        <v>0</v>
      </c>
      <c r="H269" s="8">
        <f t="shared" si="50"/>
        <v>3.9800000000000004</v>
      </c>
      <c r="I269" s="8">
        <f t="shared" si="50"/>
        <v>8.98</v>
      </c>
      <c r="J269" s="8">
        <f t="shared" si="50"/>
        <v>13.98</v>
      </c>
      <c r="K269" s="8">
        <f t="shared" si="50"/>
        <v>18.98</v>
      </c>
      <c r="L269" s="8">
        <f t="shared" si="50"/>
        <v>28.98</v>
      </c>
      <c r="M269" s="8">
        <f t="shared" si="50"/>
        <v>1.0199999999999996</v>
      </c>
      <c r="N269" s="8">
        <f t="shared" si="50"/>
        <v>0</v>
      </c>
      <c r="O269" s="8">
        <f t="shared" si="50"/>
        <v>0</v>
      </c>
      <c r="P269" s="8">
        <f t="shared" si="50"/>
        <v>0</v>
      </c>
      <c r="Q269" s="8">
        <f t="shared" si="50"/>
        <v>0</v>
      </c>
      <c r="R269" s="8">
        <f t="shared" si="50"/>
        <v>0</v>
      </c>
      <c r="S269" s="8">
        <f t="shared" si="50"/>
        <v>0</v>
      </c>
      <c r="T269" s="21">
        <f t="shared" si="47"/>
        <v>12</v>
      </c>
      <c r="U269" s="19">
        <f>VLOOKUP($B269,Gas!$B$3:$E$2506,2)</f>
        <v>1.9650000000000001</v>
      </c>
      <c r="V269" s="44">
        <f t="shared" si="48"/>
        <v>10.697201017811704</v>
      </c>
      <c r="W269" s="5">
        <f>VLOOKUP($B269,Gas!$B$3:$E$2506,4)</f>
        <v>2.8726919308637635</v>
      </c>
    </row>
    <row r="270" spans="1:23" x14ac:dyDescent="0.2">
      <c r="A270" s="50">
        <f t="shared" si="42"/>
        <v>12</v>
      </c>
      <c r="B270" s="48">
        <v>36147</v>
      </c>
      <c r="C270" s="49">
        <v>22.01</v>
      </c>
      <c r="D270" s="4">
        <f t="shared" si="49"/>
        <v>4.6022530089565319E-2</v>
      </c>
      <c r="E270" s="100">
        <f t="shared" si="51"/>
        <v>1.2164590493582461</v>
      </c>
      <c r="F270" s="5"/>
      <c r="G270" s="8">
        <f t="shared" si="50"/>
        <v>0</v>
      </c>
      <c r="H270" s="8">
        <f t="shared" si="50"/>
        <v>2.9899999999999984</v>
      </c>
      <c r="I270" s="8">
        <f t="shared" si="50"/>
        <v>7.9899999999999984</v>
      </c>
      <c r="J270" s="8">
        <f t="shared" si="50"/>
        <v>12.989999999999998</v>
      </c>
      <c r="K270" s="8">
        <f t="shared" si="50"/>
        <v>17.989999999999998</v>
      </c>
      <c r="L270" s="8">
        <f t="shared" si="50"/>
        <v>27.99</v>
      </c>
      <c r="M270" s="8">
        <f t="shared" si="50"/>
        <v>2.0100000000000016</v>
      </c>
      <c r="N270" s="8">
        <f t="shared" si="50"/>
        <v>0</v>
      </c>
      <c r="O270" s="8">
        <f t="shared" si="50"/>
        <v>0</v>
      </c>
      <c r="P270" s="8">
        <f t="shared" si="50"/>
        <v>0</v>
      </c>
      <c r="Q270" s="8">
        <f t="shared" si="50"/>
        <v>0</v>
      </c>
      <c r="R270" s="8">
        <f t="shared" si="50"/>
        <v>0</v>
      </c>
      <c r="S270" s="8">
        <f t="shared" si="50"/>
        <v>0</v>
      </c>
      <c r="T270" s="21">
        <f t="shared" si="47"/>
        <v>12</v>
      </c>
      <c r="U270" s="19">
        <f>VLOOKUP($B270,Gas!$B$3:$E$2506,2)</f>
        <v>1.99</v>
      </c>
      <c r="V270" s="44">
        <f t="shared" si="48"/>
        <v>11.060301507537689</v>
      </c>
      <c r="W270" s="5">
        <f>VLOOKUP($B270,Gas!$B$3:$E$2506,4)</f>
        <v>1.5369768488532498</v>
      </c>
    </row>
    <row r="271" spans="1:23" x14ac:dyDescent="0.2">
      <c r="A271" s="50">
        <f t="shared" si="42"/>
        <v>12</v>
      </c>
      <c r="B271" s="48">
        <v>36150</v>
      </c>
      <c r="C271" s="49">
        <v>21.57</v>
      </c>
      <c r="D271" s="4">
        <f t="shared" si="49"/>
        <v>-2.0193435137305343E-2</v>
      </c>
      <c r="E271" s="100">
        <f t="shared" si="51"/>
        <v>1.106198525281896</v>
      </c>
      <c r="F271" s="5"/>
      <c r="G271" s="8">
        <f t="shared" si="50"/>
        <v>0</v>
      </c>
      <c r="H271" s="8">
        <f t="shared" si="50"/>
        <v>3.4299999999999997</v>
      </c>
      <c r="I271" s="8">
        <f t="shared" si="50"/>
        <v>8.43</v>
      </c>
      <c r="J271" s="8">
        <f t="shared" si="50"/>
        <v>13.43</v>
      </c>
      <c r="K271" s="8">
        <f t="shared" si="50"/>
        <v>18.43</v>
      </c>
      <c r="L271" s="8">
        <f t="shared" si="50"/>
        <v>28.43</v>
      </c>
      <c r="M271" s="8">
        <f t="shared" si="50"/>
        <v>1.5700000000000003</v>
      </c>
      <c r="N271" s="8">
        <f t="shared" si="50"/>
        <v>0</v>
      </c>
      <c r="O271" s="8">
        <f t="shared" si="50"/>
        <v>0</v>
      </c>
      <c r="P271" s="8">
        <f t="shared" si="50"/>
        <v>0</v>
      </c>
      <c r="Q271" s="8">
        <f t="shared" si="50"/>
        <v>0</v>
      </c>
      <c r="R271" s="8">
        <f t="shared" si="50"/>
        <v>0</v>
      </c>
      <c r="S271" s="8">
        <f t="shared" si="50"/>
        <v>0</v>
      </c>
      <c r="T271" s="21">
        <f t="shared" si="47"/>
        <v>12</v>
      </c>
      <c r="U271" s="19">
        <f>VLOOKUP($B271,Gas!$B$3:$E$2506,2)</f>
        <v>2.0099999999999998</v>
      </c>
      <c r="V271" s="44">
        <f t="shared" si="48"/>
        <v>10.73134328358209</v>
      </c>
      <c r="W271" s="5">
        <f>VLOOKUP($B271,Gas!$B$3:$E$2506,4)</f>
        <v>1.0525661771871515</v>
      </c>
    </row>
    <row r="272" spans="1:23" x14ac:dyDescent="0.2">
      <c r="A272" s="50">
        <f t="shared" si="42"/>
        <v>12</v>
      </c>
      <c r="B272" s="48">
        <v>36151</v>
      </c>
      <c r="C272" s="49">
        <v>22.24</v>
      </c>
      <c r="D272" s="4">
        <f t="shared" si="49"/>
        <v>3.0589008981316564E-2</v>
      </c>
      <c r="E272" s="100">
        <f t="shared" si="51"/>
        <v>1.0039659608758902</v>
      </c>
      <c r="F272" s="5"/>
      <c r="G272" s="8">
        <f t="shared" ref="G272:S287" si="52">IF(G$1="P",MAX(0,G$2-$C272),IF(G$1="C",MAX(0,$C272-G$2)))</f>
        <v>0</v>
      </c>
      <c r="H272" s="8">
        <f t="shared" si="52"/>
        <v>2.7600000000000016</v>
      </c>
      <c r="I272" s="8">
        <f t="shared" si="52"/>
        <v>7.7600000000000016</v>
      </c>
      <c r="J272" s="8">
        <f t="shared" si="52"/>
        <v>12.760000000000002</v>
      </c>
      <c r="K272" s="8">
        <f t="shared" si="52"/>
        <v>17.760000000000002</v>
      </c>
      <c r="L272" s="8">
        <f t="shared" si="52"/>
        <v>27.76</v>
      </c>
      <c r="M272" s="8">
        <f t="shared" si="50"/>
        <v>2.2399999999999984</v>
      </c>
      <c r="N272" s="8">
        <f t="shared" si="52"/>
        <v>0</v>
      </c>
      <c r="O272" s="8">
        <f t="shared" si="52"/>
        <v>0</v>
      </c>
      <c r="P272" s="8">
        <f t="shared" si="52"/>
        <v>0</v>
      </c>
      <c r="Q272" s="8">
        <f t="shared" si="52"/>
        <v>0</v>
      </c>
      <c r="R272" s="8">
        <f t="shared" si="52"/>
        <v>0</v>
      </c>
      <c r="S272" s="8">
        <f t="shared" si="52"/>
        <v>0</v>
      </c>
      <c r="T272" s="21">
        <f t="shared" si="47"/>
        <v>12</v>
      </c>
      <c r="U272" s="19">
        <f>VLOOKUP($B272,Gas!$B$3:$E$2506,2)</f>
        <v>2.0449999999999999</v>
      </c>
      <c r="V272" s="44">
        <f t="shared" si="48"/>
        <v>10.875305623471883</v>
      </c>
      <c r="W272" s="5">
        <f>VLOOKUP($B272,Gas!$B$3:$E$2506,4)</f>
        <v>0.99284368009699264</v>
      </c>
    </row>
    <row r="273" spans="1:23" x14ac:dyDescent="0.2">
      <c r="A273" s="50">
        <f t="shared" si="42"/>
        <v>12</v>
      </c>
      <c r="B273" s="48">
        <v>36152</v>
      </c>
      <c r="C273" s="49">
        <v>25.22</v>
      </c>
      <c r="D273" s="4">
        <f t="shared" si="49"/>
        <v>0.12574486115439182</v>
      </c>
      <c r="E273" s="100">
        <f t="shared" si="51"/>
        <v>1.1650356472204231</v>
      </c>
      <c r="F273" s="5"/>
      <c r="G273" s="8">
        <f t="shared" si="52"/>
        <v>0</v>
      </c>
      <c r="H273" s="8">
        <f t="shared" si="52"/>
        <v>0</v>
      </c>
      <c r="I273" s="8">
        <f t="shared" si="52"/>
        <v>4.7800000000000011</v>
      </c>
      <c r="J273" s="8">
        <f t="shared" si="52"/>
        <v>9.7800000000000011</v>
      </c>
      <c r="K273" s="8">
        <f t="shared" si="52"/>
        <v>14.780000000000001</v>
      </c>
      <c r="L273" s="8">
        <f t="shared" si="52"/>
        <v>24.78</v>
      </c>
      <c r="M273" s="8">
        <f t="shared" si="50"/>
        <v>5.2199999999999989</v>
      </c>
      <c r="N273" s="8">
        <f t="shared" si="52"/>
        <v>0.21999999999999886</v>
      </c>
      <c r="O273" s="8">
        <f t="shared" si="52"/>
        <v>0</v>
      </c>
      <c r="P273" s="8">
        <f t="shared" si="52"/>
        <v>0</v>
      </c>
      <c r="Q273" s="8">
        <f t="shared" si="52"/>
        <v>0</v>
      </c>
      <c r="R273" s="8">
        <f t="shared" si="52"/>
        <v>0</v>
      </c>
      <c r="S273" s="8">
        <f t="shared" si="52"/>
        <v>0</v>
      </c>
      <c r="T273" s="21">
        <f t="shared" si="47"/>
        <v>12</v>
      </c>
      <c r="U273" s="19">
        <f>VLOOKUP($B273,Gas!$B$3:$E$2506,2)</f>
        <v>1.9450000000000001</v>
      </c>
      <c r="V273" s="44">
        <f t="shared" si="48"/>
        <v>12.966580976863753</v>
      </c>
      <c r="W273" s="5">
        <f>VLOOKUP($B273,Gas!$B$3:$E$2506,4)</f>
        <v>1.0933747853500821</v>
      </c>
    </row>
    <row r="274" spans="1:23" x14ac:dyDescent="0.2">
      <c r="A274" s="50">
        <f t="shared" si="42"/>
        <v>12</v>
      </c>
      <c r="B274" s="48">
        <v>36153</v>
      </c>
      <c r="C274" s="49">
        <v>20.45</v>
      </c>
      <c r="D274" s="4">
        <f t="shared" si="49"/>
        <v>-0.20965444804796274</v>
      </c>
      <c r="E274" s="100">
        <f t="shared" si="51"/>
        <v>1.5946431735917841</v>
      </c>
      <c r="F274" s="5"/>
      <c r="G274" s="8">
        <f t="shared" si="52"/>
        <v>0</v>
      </c>
      <c r="H274" s="8">
        <f t="shared" si="52"/>
        <v>4.5500000000000007</v>
      </c>
      <c r="I274" s="8">
        <f t="shared" si="52"/>
        <v>9.5500000000000007</v>
      </c>
      <c r="J274" s="8">
        <f t="shared" si="52"/>
        <v>14.55</v>
      </c>
      <c r="K274" s="8">
        <f t="shared" si="52"/>
        <v>19.55</v>
      </c>
      <c r="L274" s="8">
        <f t="shared" si="52"/>
        <v>29.55</v>
      </c>
      <c r="M274" s="8">
        <f t="shared" si="50"/>
        <v>0.44999999999999929</v>
      </c>
      <c r="N274" s="8">
        <f t="shared" si="52"/>
        <v>0</v>
      </c>
      <c r="O274" s="8">
        <f t="shared" si="52"/>
        <v>0</v>
      </c>
      <c r="P274" s="8">
        <f t="shared" si="52"/>
        <v>0</v>
      </c>
      <c r="Q274" s="8">
        <f t="shared" si="52"/>
        <v>0</v>
      </c>
      <c r="R274" s="8">
        <f t="shared" si="52"/>
        <v>0</v>
      </c>
      <c r="S274" s="8">
        <f t="shared" si="52"/>
        <v>0</v>
      </c>
      <c r="T274" s="21">
        <f t="shared" si="47"/>
        <v>12</v>
      </c>
      <c r="U274" s="19">
        <f>VLOOKUP($B274,Gas!$B$3:$E$2506,2)</f>
        <v>1.865</v>
      </c>
      <c r="V274" s="44">
        <f t="shared" si="48"/>
        <v>10.965147453083109</v>
      </c>
      <c r="W274" s="5">
        <f>VLOOKUP($B274,Gas!$B$3:$E$2506,4)</f>
        <v>1.1582819566632943</v>
      </c>
    </row>
    <row r="275" spans="1:23" x14ac:dyDescent="0.2">
      <c r="A275" s="50">
        <f t="shared" si="42"/>
        <v>12</v>
      </c>
      <c r="B275" s="48">
        <v>36157</v>
      </c>
      <c r="C275" s="49">
        <v>18.8</v>
      </c>
      <c r="D275" s="4">
        <f t="shared" si="49"/>
        <v>-8.4126012652907214E-2</v>
      </c>
      <c r="E275" s="100">
        <f t="shared" si="51"/>
        <v>1.6328395319909959</v>
      </c>
      <c r="F275" s="5"/>
      <c r="G275" s="8">
        <f t="shared" si="52"/>
        <v>1.1999999999999993</v>
      </c>
      <c r="H275" s="8">
        <f t="shared" si="52"/>
        <v>6.1999999999999993</v>
      </c>
      <c r="I275" s="8">
        <f t="shared" si="52"/>
        <v>11.2</v>
      </c>
      <c r="J275" s="8">
        <f t="shared" si="52"/>
        <v>16.2</v>
      </c>
      <c r="K275" s="8">
        <f t="shared" si="52"/>
        <v>21.2</v>
      </c>
      <c r="L275" s="8">
        <f t="shared" si="52"/>
        <v>31.2</v>
      </c>
      <c r="M275" s="8">
        <f t="shared" si="50"/>
        <v>0</v>
      </c>
      <c r="N275" s="8">
        <f t="shared" si="52"/>
        <v>0</v>
      </c>
      <c r="O275" s="8">
        <f t="shared" si="52"/>
        <v>0</v>
      </c>
      <c r="P275" s="8">
        <f t="shared" si="52"/>
        <v>0</v>
      </c>
      <c r="Q275" s="8">
        <f t="shared" si="52"/>
        <v>0</v>
      </c>
      <c r="R275" s="8">
        <f t="shared" si="52"/>
        <v>0</v>
      </c>
      <c r="S275" s="8">
        <f t="shared" si="52"/>
        <v>0</v>
      </c>
      <c r="T275" s="21">
        <f t="shared" si="47"/>
        <v>12</v>
      </c>
      <c r="U275" s="19">
        <f>VLOOKUP($B275,Gas!$B$3:$E$2506,2)</f>
        <v>1.865</v>
      </c>
      <c r="V275" s="44">
        <f t="shared" si="48"/>
        <v>10.080428954423592</v>
      </c>
      <c r="W275" s="5">
        <f>VLOOKUP($B275,Gas!$B$3:$E$2506,4)</f>
        <v>0.41540000840451763</v>
      </c>
    </row>
    <row r="276" spans="1:23" x14ac:dyDescent="0.2">
      <c r="A276" s="50">
        <f t="shared" si="42"/>
        <v>12</v>
      </c>
      <c r="B276" s="48">
        <v>36158</v>
      </c>
      <c r="C276" s="49">
        <v>18.18</v>
      </c>
      <c r="D276" s="4">
        <f t="shared" si="49"/>
        <v>-3.3534781086570764E-2</v>
      </c>
      <c r="E276" s="100">
        <f t="shared" si="51"/>
        <v>1.6314955525698995</v>
      </c>
      <c r="F276" s="5"/>
      <c r="G276" s="8">
        <f t="shared" si="52"/>
        <v>1.8200000000000003</v>
      </c>
      <c r="H276" s="8">
        <f t="shared" si="52"/>
        <v>6.82</v>
      </c>
      <c r="I276" s="8">
        <f t="shared" si="52"/>
        <v>11.82</v>
      </c>
      <c r="J276" s="8">
        <f t="shared" si="52"/>
        <v>16.82</v>
      </c>
      <c r="K276" s="8">
        <f t="shared" si="52"/>
        <v>21.82</v>
      </c>
      <c r="L276" s="8">
        <f t="shared" si="52"/>
        <v>31.82</v>
      </c>
      <c r="M276" s="8">
        <f t="shared" si="50"/>
        <v>0</v>
      </c>
      <c r="N276" s="8">
        <f t="shared" si="52"/>
        <v>0</v>
      </c>
      <c r="O276" s="8">
        <f t="shared" si="52"/>
        <v>0</v>
      </c>
      <c r="P276" s="8">
        <f t="shared" si="52"/>
        <v>0</v>
      </c>
      <c r="Q276" s="8">
        <f t="shared" si="52"/>
        <v>0</v>
      </c>
      <c r="R276" s="8">
        <f t="shared" si="52"/>
        <v>0</v>
      </c>
      <c r="S276" s="8">
        <f t="shared" si="52"/>
        <v>0</v>
      </c>
      <c r="T276" s="21">
        <f t="shared" si="47"/>
        <v>12</v>
      </c>
      <c r="U276" s="19">
        <f>VLOOKUP($B276,Gas!$B$3:$E$2506,2)</f>
        <v>1.7849999999999999</v>
      </c>
      <c r="V276" s="44">
        <f t="shared" si="48"/>
        <v>10.184873949579833</v>
      </c>
      <c r="W276" s="5">
        <f>VLOOKUP($B276,Gas!$B$3:$E$2506,4)</f>
        <v>0.45427680171508911</v>
      </c>
    </row>
    <row r="277" spans="1:23" x14ac:dyDescent="0.2">
      <c r="A277" s="50">
        <f t="shared" si="42"/>
        <v>12</v>
      </c>
      <c r="B277" s="48">
        <v>36159</v>
      </c>
      <c r="C277" s="49">
        <v>18.579999999999998</v>
      </c>
      <c r="D277" s="4">
        <f t="shared" si="49"/>
        <v>2.1763644636359655E-2</v>
      </c>
      <c r="E277" s="100">
        <f t="shared" si="51"/>
        <v>1.6377526818368615</v>
      </c>
      <c r="F277" s="5"/>
      <c r="G277" s="8">
        <f t="shared" si="52"/>
        <v>1.4200000000000017</v>
      </c>
      <c r="H277" s="8">
        <f t="shared" si="52"/>
        <v>6.4200000000000017</v>
      </c>
      <c r="I277" s="8">
        <f t="shared" si="52"/>
        <v>11.420000000000002</v>
      </c>
      <c r="J277" s="8">
        <f t="shared" si="52"/>
        <v>16.420000000000002</v>
      </c>
      <c r="K277" s="8">
        <f t="shared" si="52"/>
        <v>21.42</v>
      </c>
      <c r="L277" s="8">
        <f t="shared" si="52"/>
        <v>31.42</v>
      </c>
      <c r="M277" s="8">
        <f t="shared" si="50"/>
        <v>0</v>
      </c>
      <c r="N277" s="8">
        <f t="shared" si="52"/>
        <v>0</v>
      </c>
      <c r="O277" s="8">
        <f t="shared" si="52"/>
        <v>0</v>
      </c>
      <c r="P277" s="8">
        <f t="shared" si="52"/>
        <v>0</v>
      </c>
      <c r="Q277" s="8">
        <f t="shared" si="52"/>
        <v>0</v>
      </c>
      <c r="R277" s="8">
        <f t="shared" si="52"/>
        <v>0</v>
      </c>
      <c r="S277" s="8">
        <f t="shared" si="52"/>
        <v>0</v>
      </c>
      <c r="T277" s="21">
        <f t="shared" si="47"/>
        <v>12</v>
      </c>
      <c r="U277" s="19">
        <f>VLOOKUP($B277,Gas!$B$3:$E$2506,2)</f>
        <v>1.81</v>
      </c>
      <c r="V277" s="44">
        <f t="shared" si="48"/>
        <v>10.265193370165745</v>
      </c>
      <c r="W277" s="5">
        <f>VLOOKUP($B277,Gas!$B$3:$E$2506,4)</f>
        <v>0.47625713188262342</v>
      </c>
    </row>
    <row r="278" spans="1:23" x14ac:dyDescent="0.2">
      <c r="A278" s="50">
        <f t="shared" si="42"/>
        <v>12</v>
      </c>
      <c r="B278" s="48">
        <v>36160</v>
      </c>
      <c r="C278" s="49">
        <v>18.850000000000001</v>
      </c>
      <c r="D278" s="4">
        <f t="shared" si="49"/>
        <v>1.4427180508327499E-2</v>
      </c>
      <c r="E278" s="100">
        <f t="shared" si="51"/>
        <v>1.4412380084841061</v>
      </c>
      <c r="F278" s="5"/>
      <c r="G278" s="8">
        <f t="shared" si="52"/>
        <v>1.1499999999999986</v>
      </c>
      <c r="H278" s="8">
        <f t="shared" si="52"/>
        <v>6.1499999999999986</v>
      </c>
      <c r="I278" s="8">
        <f t="shared" si="52"/>
        <v>11.149999999999999</v>
      </c>
      <c r="J278" s="8">
        <f t="shared" si="52"/>
        <v>16.149999999999999</v>
      </c>
      <c r="K278" s="8">
        <f t="shared" si="52"/>
        <v>21.15</v>
      </c>
      <c r="L278" s="8">
        <f t="shared" si="52"/>
        <v>31.15</v>
      </c>
      <c r="M278" s="8">
        <f t="shared" si="52"/>
        <v>0</v>
      </c>
      <c r="N278" s="8">
        <f t="shared" si="52"/>
        <v>0</v>
      </c>
      <c r="O278" s="8">
        <f t="shared" si="52"/>
        <v>0</v>
      </c>
      <c r="P278" s="8">
        <f t="shared" si="52"/>
        <v>0</v>
      </c>
      <c r="Q278" s="8">
        <f t="shared" si="52"/>
        <v>0</v>
      </c>
      <c r="R278" s="8">
        <f t="shared" si="52"/>
        <v>0</v>
      </c>
      <c r="S278" s="8">
        <f t="shared" si="52"/>
        <v>0</v>
      </c>
      <c r="T278" s="21">
        <f t="shared" si="47"/>
        <v>12</v>
      </c>
      <c r="U278" s="19">
        <f>VLOOKUP($B278,Gas!$B$3:$E$2506,2)</f>
        <v>1.835</v>
      </c>
      <c r="V278" s="44">
        <f t="shared" si="48"/>
        <v>10.272479564032698</v>
      </c>
      <c r="W278" s="5">
        <f>VLOOKUP($B278,Gas!$B$3:$E$2506,4)</f>
        <v>0.49532884722683002</v>
      </c>
    </row>
    <row r="279" spans="1:23" x14ac:dyDescent="0.2">
      <c r="A279" s="50">
        <f t="shared" ref="A279:A342" si="53">MONTH(B279)+(YEAR(B279)-1998)*12</f>
        <v>13</v>
      </c>
      <c r="B279" s="48">
        <v>36164</v>
      </c>
      <c r="C279" s="49">
        <v>26.49</v>
      </c>
      <c r="D279" s="4">
        <f t="shared" si="49"/>
        <v>0.34025438938995839</v>
      </c>
      <c r="E279" s="100">
        <f t="shared" si="51"/>
        <v>2.2517602235963929</v>
      </c>
      <c r="F279" s="5"/>
      <c r="G279" s="8">
        <f t="shared" si="52"/>
        <v>0</v>
      </c>
      <c r="H279" s="8">
        <f t="shared" si="52"/>
        <v>0</v>
      </c>
      <c r="I279" s="8">
        <f t="shared" si="52"/>
        <v>3.5100000000000016</v>
      </c>
      <c r="J279" s="8">
        <f t="shared" si="52"/>
        <v>8.5100000000000016</v>
      </c>
      <c r="K279" s="8">
        <f t="shared" si="52"/>
        <v>13.510000000000002</v>
      </c>
      <c r="L279" s="8">
        <f t="shared" si="52"/>
        <v>23.51</v>
      </c>
      <c r="M279" s="8">
        <f t="shared" si="52"/>
        <v>6.4899999999999984</v>
      </c>
      <c r="N279" s="8">
        <f t="shared" si="52"/>
        <v>1.4899999999999984</v>
      </c>
      <c r="O279" s="8">
        <f t="shared" si="52"/>
        <v>0</v>
      </c>
      <c r="P279" s="8">
        <f t="shared" si="52"/>
        <v>0</v>
      </c>
      <c r="Q279" s="8">
        <f t="shared" si="52"/>
        <v>0</v>
      </c>
      <c r="R279" s="8">
        <f t="shared" si="52"/>
        <v>0</v>
      </c>
      <c r="S279" s="8">
        <f t="shared" si="52"/>
        <v>0</v>
      </c>
      <c r="T279" s="21">
        <f t="shared" si="47"/>
        <v>13</v>
      </c>
      <c r="U279" s="19">
        <f>VLOOKUP($B279,Gas!$B$3:$E$2506,2)</f>
        <v>1.875</v>
      </c>
      <c r="V279" s="44">
        <f t="shared" si="48"/>
        <v>14.127999999999998</v>
      </c>
      <c r="W279" s="5">
        <f>VLOOKUP($B279,Gas!$B$3:$E$2506,4)</f>
        <v>0.33492476184081837</v>
      </c>
    </row>
    <row r="280" spans="1:23" x14ac:dyDescent="0.2">
      <c r="A280" s="50">
        <f t="shared" si="53"/>
        <v>13</v>
      </c>
      <c r="B280" s="48">
        <v>36165</v>
      </c>
      <c r="C280" s="49">
        <v>34.549999999999997</v>
      </c>
      <c r="D280" s="4">
        <f t="shared" si="49"/>
        <v>0.26564024692970062</v>
      </c>
      <c r="E280" s="100">
        <f t="shared" si="51"/>
        <v>2.5603793975418845</v>
      </c>
      <c r="F280" s="5"/>
      <c r="G280" s="8">
        <f t="shared" si="52"/>
        <v>0</v>
      </c>
      <c r="H280" s="8">
        <f t="shared" si="52"/>
        <v>0</v>
      </c>
      <c r="I280" s="8">
        <f t="shared" si="52"/>
        <v>0</v>
      </c>
      <c r="J280" s="8">
        <f t="shared" si="52"/>
        <v>0.45000000000000284</v>
      </c>
      <c r="K280" s="8">
        <f t="shared" si="52"/>
        <v>5.4500000000000028</v>
      </c>
      <c r="L280" s="8">
        <f t="shared" si="52"/>
        <v>15.450000000000003</v>
      </c>
      <c r="M280" s="8">
        <f t="shared" si="52"/>
        <v>14.549999999999997</v>
      </c>
      <c r="N280" s="8">
        <f t="shared" si="52"/>
        <v>9.5499999999999972</v>
      </c>
      <c r="O280" s="8">
        <f t="shared" si="52"/>
        <v>4.5499999999999972</v>
      </c>
      <c r="P280" s="8">
        <f t="shared" si="52"/>
        <v>0</v>
      </c>
      <c r="Q280" s="8">
        <f t="shared" si="52"/>
        <v>0</v>
      </c>
      <c r="R280" s="8">
        <f t="shared" si="52"/>
        <v>0</v>
      </c>
      <c r="S280" s="8">
        <f t="shared" si="52"/>
        <v>0</v>
      </c>
      <c r="T280" s="21">
        <f t="shared" si="47"/>
        <v>13</v>
      </c>
      <c r="U280" s="19">
        <f>VLOOKUP($B280,Gas!$B$3:$E$2506,2)</f>
        <v>2.1</v>
      </c>
      <c r="V280" s="44">
        <f t="shared" si="48"/>
        <v>16.452380952380949</v>
      </c>
      <c r="W280" s="5">
        <f>VLOOKUP($B280,Gas!$B$3:$E$2506,4)</f>
        <v>0.75897478838984678</v>
      </c>
    </row>
    <row r="281" spans="1:23" x14ac:dyDescent="0.2">
      <c r="A281" s="50">
        <f t="shared" si="53"/>
        <v>13</v>
      </c>
      <c r="B281" s="48">
        <v>36166</v>
      </c>
      <c r="C281" s="49">
        <v>34.08</v>
      </c>
      <c r="D281" s="4">
        <f t="shared" si="49"/>
        <v>-1.369684825256387E-2</v>
      </c>
      <c r="E281" s="100">
        <f t="shared" si="51"/>
        <v>2.5559802857061911</v>
      </c>
      <c r="F281" s="5"/>
      <c r="G281" s="8">
        <f t="shared" si="52"/>
        <v>0</v>
      </c>
      <c r="H281" s="8">
        <f t="shared" si="52"/>
        <v>0</v>
      </c>
      <c r="I281" s="8">
        <f t="shared" si="52"/>
        <v>0</v>
      </c>
      <c r="J281" s="8">
        <f t="shared" si="52"/>
        <v>0.92000000000000171</v>
      </c>
      <c r="K281" s="8">
        <f t="shared" si="52"/>
        <v>5.9200000000000017</v>
      </c>
      <c r="L281" s="8">
        <f t="shared" si="52"/>
        <v>15.920000000000002</v>
      </c>
      <c r="M281" s="8">
        <f t="shared" si="52"/>
        <v>14.079999999999998</v>
      </c>
      <c r="N281" s="8">
        <f t="shared" si="52"/>
        <v>9.0799999999999983</v>
      </c>
      <c r="O281" s="8">
        <f t="shared" si="52"/>
        <v>4.0799999999999983</v>
      </c>
      <c r="P281" s="8">
        <f t="shared" si="52"/>
        <v>0</v>
      </c>
      <c r="Q281" s="8">
        <f t="shared" si="52"/>
        <v>0</v>
      </c>
      <c r="R281" s="8">
        <f t="shared" si="52"/>
        <v>0</v>
      </c>
      <c r="S281" s="8">
        <f t="shared" si="52"/>
        <v>0</v>
      </c>
      <c r="T281" s="21">
        <f t="shared" si="47"/>
        <v>13</v>
      </c>
      <c r="U281" s="19">
        <f>VLOOKUP($B281,Gas!$B$3:$E$2506,2)</f>
        <v>2.04</v>
      </c>
      <c r="V281" s="44">
        <f t="shared" si="48"/>
        <v>16.705882352941174</v>
      </c>
      <c r="W281" s="5">
        <f>VLOOKUP($B281,Gas!$B$3:$E$2506,4)</f>
        <v>0.79662799016949193</v>
      </c>
    </row>
    <row r="282" spans="1:23" x14ac:dyDescent="0.2">
      <c r="A282" s="50">
        <f t="shared" si="53"/>
        <v>13</v>
      </c>
      <c r="B282" s="48">
        <v>36167</v>
      </c>
      <c r="C282" s="49">
        <v>30.24</v>
      </c>
      <c r="D282" s="4">
        <f t="shared" si="49"/>
        <v>-0.11954515064978269</v>
      </c>
      <c r="E282" s="100">
        <f t="shared" si="51"/>
        <v>2.687548900339817</v>
      </c>
      <c r="F282" s="5"/>
      <c r="G282" s="8">
        <f t="shared" ref="G282:S297" si="54">IF(G$1="P",MAX(0,G$2-$C282),IF(G$1="C",MAX(0,$C282-G$2)))</f>
        <v>0</v>
      </c>
      <c r="H282" s="8">
        <f t="shared" si="54"/>
        <v>0</v>
      </c>
      <c r="I282" s="8">
        <f t="shared" si="54"/>
        <v>0</v>
      </c>
      <c r="J282" s="8">
        <f t="shared" si="54"/>
        <v>4.7600000000000016</v>
      </c>
      <c r="K282" s="8">
        <f t="shared" si="54"/>
        <v>9.7600000000000016</v>
      </c>
      <c r="L282" s="8">
        <f t="shared" si="54"/>
        <v>19.760000000000002</v>
      </c>
      <c r="M282" s="8">
        <f t="shared" si="52"/>
        <v>10.239999999999998</v>
      </c>
      <c r="N282" s="8">
        <f t="shared" si="54"/>
        <v>5.2399999999999984</v>
      </c>
      <c r="O282" s="8">
        <f t="shared" si="54"/>
        <v>0.23999999999999844</v>
      </c>
      <c r="P282" s="8">
        <f t="shared" si="54"/>
        <v>0</v>
      </c>
      <c r="Q282" s="8">
        <f t="shared" si="54"/>
        <v>0</v>
      </c>
      <c r="R282" s="8">
        <f t="shared" si="54"/>
        <v>0</v>
      </c>
      <c r="S282" s="8">
        <f t="shared" si="54"/>
        <v>0</v>
      </c>
      <c r="T282" s="21">
        <f t="shared" si="47"/>
        <v>13</v>
      </c>
      <c r="U282" s="19">
        <f>VLOOKUP($B282,Gas!$B$3:$E$2506,2)</f>
        <v>2.0350000000000001</v>
      </c>
      <c r="V282" s="44">
        <f t="shared" si="48"/>
        <v>14.859950859950859</v>
      </c>
      <c r="W282" s="5">
        <f>VLOOKUP($B282,Gas!$B$3:$E$2506,4)</f>
        <v>0.79788544084668267</v>
      </c>
    </row>
    <row r="283" spans="1:23" x14ac:dyDescent="0.2">
      <c r="A283" s="50">
        <f t="shared" si="53"/>
        <v>13</v>
      </c>
      <c r="B283" s="48">
        <v>36168</v>
      </c>
      <c r="C283" s="49">
        <v>25.2</v>
      </c>
      <c r="D283" s="4">
        <f t="shared" si="49"/>
        <v>-0.18232155679395459</v>
      </c>
      <c r="E283" s="100">
        <f t="shared" si="51"/>
        <v>2.8230011562582789</v>
      </c>
      <c r="F283" s="5"/>
      <c r="G283" s="8">
        <f t="shared" si="54"/>
        <v>0</v>
      </c>
      <c r="H283" s="8">
        <f t="shared" si="54"/>
        <v>0</v>
      </c>
      <c r="I283" s="8">
        <f t="shared" si="54"/>
        <v>4.8000000000000007</v>
      </c>
      <c r="J283" s="8">
        <f t="shared" si="54"/>
        <v>9.8000000000000007</v>
      </c>
      <c r="K283" s="8">
        <f t="shared" si="54"/>
        <v>14.8</v>
      </c>
      <c r="L283" s="8">
        <f t="shared" si="54"/>
        <v>24.8</v>
      </c>
      <c r="M283" s="8">
        <f t="shared" si="52"/>
        <v>5.1999999999999993</v>
      </c>
      <c r="N283" s="8">
        <f t="shared" si="54"/>
        <v>0.19999999999999929</v>
      </c>
      <c r="O283" s="8">
        <f t="shared" si="54"/>
        <v>0</v>
      </c>
      <c r="P283" s="8">
        <f t="shared" si="54"/>
        <v>0</v>
      </c>
      <c r="Q283" s="8">
        <f t="shared" si="54"/>
        <v>0</v>
      </c>
      <c r="R283" s="8">
        <f t="shared" si="54"/>
        <v>0</v>
      </c>
      <c r="S283" s="8">
        <f t="shared" si="54"/>
        <v>0</v>
      </c>
      <c r="T283" s="21">
        <f t="shared" si="47"/>
        <v>13</v>
      </c>
      <c r="U283" s="19">
        <f>VLOOKUP($B283,Gas!$B$3:$E$2506,2)</f>
        <v>1.895</v>
      </c>
      <c r="V283" s="44">
        <f t="shared" si="48"/>
        <v>13.298153034300791</v>
      </c>
      <c r="W283" s="5">
        <f>VLOOKUP($B283,Gas!$B$3:$E$2506,4)</f>
        <v>0.88377844881916956</v>
      </c>
    </row>
    <row r="284" spans="1:23" x14ac:dyDescent="0.2">
      <c r="A284" s="50">
        <f t="shared" si="53"/>
        <v>13</v>
      </c>
      <c r="B284" s="48">
        <v>36171</v>
      </c>
      <c r="C284" s="49">
        <v>32.06</v>
      </c>
      <c r="D284" s="4">
        <f t="shared" si="49"/>
        <v>0.2407651526640294</v>
      </c>
      <c r="E284" s="100">
        <f t="shared" si="51"/>
        <v>2.7923140309884587</v>
      </c>
      <c r="F284" s="5"/>
      <c r="G284" s="8">
        <f t="shared" si="54"/>
        <v>0</v>
      </c>
      <c r="H284" s="8">
        <f t="shared" si="54"/>
        <v>0</v>
      </c>
      <c r="I284" s="8">
        <f t="shared" si="54"/>
        <v>0</v>
      </c>
      <c r="J284" s="8">
        <f t="shared" si="54"/>
        <v>2.9399999999999977</v>
      </c>
      <c r="K284" s="8">
        <f t="shared" si="54"/>
        <v>7.9399999999999977</v>
      </c>
      <c r="L284" s="8">
        <f t="shared" si="54"/>
        <v>17.939999999999998</v>
      </c>
      <c r="M284" s="8">
        <f t="shared" si="52"/>
        <v>12.060000000000002</v>
      </c>
      <c r="N284" s="8">
        <f t="shared" si="54"/>
        <v>7.0600000000000023</v>
      </c>
      <c r="O284" s="8">
        <f t="shared" si="54"/>
        <v>2.0600000000000023</v>
      </c>
      <c r="P284" s="8">
        <f t="shared" si="54"/>
        <v>0</v>
      </c>
      <c r="Q284" s="8">
        <f t="shared" si="54"/>
        <v>0</v>
      </c>
      <c r="R284" s="8">
        <f t="shared" si="54"/>
        <v>0</v>
      </c>
      <c r="S284" s="8">
        <f t="shared" si="54"/>
        <v>0</v>
      </c>
      <c r="T284" s="21">
        <f t="shared" si="47"/>
        <v>13</v>
      </c>
      <c r="U284" s="19">
        <f>VLOOKUP($B284,Gas!$B$3:$E$2506,2)</f>
        <v>1.875</v>
      </c>
      <c r="V284" s="44">
        <f t="shared" si="48"/>
        <v>17.098666666666666</v>
      </c>
      <c r="W284" s="5">
        <f>VLOOKUP($B284,Gas!$B$3:$E$2506,4)</f>
        <v>0.8750984735847317</v>
      </c>
    </row>
    <row r="285" spans="1:23" x14ac:dyDescent="0.2">
      <c r="A285" s="50">
        <f t="shared" si="53"/>
        <v>13</v>
      </c>
      <c r="B285" s="48">
        <v>36172</v>
      </c>
      <c r="C285" s="49">
        <v>25.68</v>
      </c>
      <c r="D285" s="4">
        <f t="shared" si="49"/>
        <v>-0.22189666835964653</v>
      </c>
      <c r="E285" s="100">
        <f t="shared" si="51"/>
        <v>3.0429543687214848</v>
      </c>
      <c r="F285" s="5"/>
      <c r="G285" s="8">
        <f t="shared" si="54"/>
        <v>0</v>
      </c>
      <c r="H285" s="8">
        <f t="shared" si="54"/>
        <v>0</v>
      </c>
      <c r="I285" s="8">
        <f t="shared" si="54"/>
        <v>4.32</v>
      </c>
      <c r="J285" s="8">
        <f t="shared" si="54"/>
        <v>9.32</v>
      </c>
      <c r="K285" s="8">
        <f t="shared" si="54"/>
        <v>14.32</v>
      </c>
      <c r="L285" s="8">
        <f t="shared" si="54"/>
        <v>24.32</v>
      </c>
      <c r="M285" s="8">
        <f t="shared" si="52"/>
        <v>5.68</v>
      </c>
      <c r="N285" s="8">
        <f t="shared" si="54"/>
        <v>0.67999999999999972</v>
      </c>
      <c r="O285" s="8">
        <f t="shared" si="54"/>
        <v>0</v>
      </c>
      <c r="P285" s="8">
        <f t="shared" si="54"/>
        <v>0</v>
      </c>
      <c r="Q285" s="8">
        <f t="shared" si="54"/>
        <v>0</v>
      </c>
      <c r="R285" s="8">
        <f t="shared" si="54"/>
        <v>0</v>
      </c>
      <c r="S285" s="8">
        <f t="shared" si="54"/>
        <v>0</v>
      </c>
      <c r="T285" s="21">
        <f t="shared" si="47"/>
        <v>13</v>
      </c>
      <c r="U285" s="19">
        <f>VLOOKUP($B285,Gas!$B$3:$E$2506,2)</f>
        <v>1.82</v>
      </c>
      <c r="V285" s="44">
        <f t="shared" si="48"/>
        <v>14.109890109890109</v>
      </c>
      <c r="W285" s="5">
        <f>VLOOKUP($B285,Gas!$B$3:$E$2506,4)</f>
        <v>0.89339255649612082</v>
      </c>
    </row>
    <row r="286" spans="1:23" x14ac:dyDescent="0.2">
      <c r="A286" s="50">
        <f t="shared" si="53"/>
        <v>13</v>
      </c>
      <c r="B286" s="48">
        <v>36173</v>
      </c>
      <c r="C286" s="49">
        <v>24.12</v>
      </c>
      <c r="D286" s="4">
        <f t="shared" si="49"/>
        <v>-6.2671106962775683E-2</v>
      </c>
      <c r="E286" s="100">
        <f t="shared" si="51"/>
        <v>3.0635855234021312</v>
      </c>
      <c r="F286" s="5"/>
      <c r="G286" s="8">
        <f t="shared" si="54"/>
        <v>0</v>
      </c>
      <c r="H286" s="8">
        <f t="shared" si="54"/>
        <v>0.87999999999999901</v>
      </c>
      <c r="I286" s="8">
        <f t="shared" si="54"/>
        <v>5.879999999999999</v>
      </c>
      <c r="J286" s="8">
        <f t="shared" si="54"/>
        <v>10.879999999999999</v>
      </c>
      <c r="K286" s="8">
        <f t="shared" si="54"/>
        <v>15.879999999999999</v>
      </c>
      <c r="L286" s="8">
        <f t="shared" si="54"/>
        <v>25.88</v>
      </c>
      <c r="M286" s="8">
        <f t="shared" si="52"/>
        <v>4.120000000000001</v>
      </c>
      <c r="N286" s="8">
        <f t="shared" si="54"/>
        <v>0</v>
      </c>
      <c r="O286" s="8">
        <f t="shared" si="54"/>
        <v>0</v>
      </c>
      <c r="P286" s="8">
        <f t="shared" si="54"/>
        <v>0</v>
      </c>
      <c r="Q286" s="8">
        <f t="shared" si="54"/>
        <v>0</v>
      </c>
      <c r="R286" s="8">
        <f t="shared" si="54"/>
        <v>0</v>
      </c>
      <c r="S286" s="8">
        <f t="shared" si="54"/>
        <v>0</v>
      </c>
      <c r="T286" s="21">
        <f t="shared" si="47"/>
        <v>13</v>
      </c>
      <c r="U286" s="19">
        <f>VLOOKUP($B286,Gas!$B$3:$E$2506,2)</f>
        <v>1.82</v>
      </c>
      <c r="V286" s="44">
        <f t="shared" si="48"/>
        <v>13.252747252747254</v>
      </c>
      <c r="W286" s="5">
        <f>VLOOKUP($B286,Gas!$B$3:$E$2506,4)</f>
        <v>0.89339255649612082</v>
      </c>
    </row>
    <row r="287" spans="1:23" x14ac:dyDescent="0.2">
      <c r="A287" s="50">
        <f t="shared" si="53"/>
        <v>13</v>
      </c>
      <c r="B287" s="48">
        <v>36174</v>
      </c>
      <c r="C287" s="49">
        <v>23.17</v>
      </c>
      <c r="D287" s="4">
        <f t="shared" si="49"/>
        <v>-4.0183033414699816E-2</v>
      </c>
      <c r="E287" s="100">
        <f t="shared" si="51"/>
        <v>3.0828378442754341</v>
      </c>
      <c r="F287" s="5"/>
      <c r="G287" s="8">
        <f t="shared" si="54"/>
        <v>0</v>
      </c>
      <c r="H287" s="8">
        <f t="shared" si="54"/>
        <v>1.8299999999999983</v>
      </c>
      <c r="I287" s="8">
        <f t="shared" si="54"/>
        <v>6.8299999999999983</v>
      </c>
      <c r="J287" s="8">
        <f t="shared" si="54"/>
        <v>11.829999999999998</v>
      </c>
      <c r="K287" s="8">
        <f t="shared" si="54"/>
        <v>16.829999999999998</v>
      </c>
      <c r="L287" s="8">
        <f t="shared" si="54"/>
        <v>26.83</v>
      </c>
      <c r="M287" s="8">
        <f t="shared" si="52"/>
        <v>3.1700000000000017</v>
      </c>
      <c r="N287" s="8">
        <f t="shared" si="54"/>
        <v>0</v>
      </c>
      <c r="O287" s="8">
        <f t="shared" si="54"/>
        <v>0</v>
      </c>
      <c r="P287" s="8">
        <f t="shared" si="54"/>
        <v>0</v>
      </c>
      <c r="Q287" s="8">
        <f t="shared" si="54"/>
        <v>0</v>
      </c>
      <c r="R287" s="8">
        <f t="shared" si="54"/>
        <v>0</v>
      </c>
      <c r="S287" s="8">
        <f t="shared" si="54"/>
        <v>0</v>
      </c>
      <c r="T287" s="21">
        <f t="shared" si="47"/>
        <v>13</v>
      </c>
      <c r="U287" s="19">
        <f>VLOOKUP($B287,Gas!$B$3:$E$2506,2)</f>
        <v>1.865</v>
      </c>
      <c r="V287" s="44">
        <f t="shared" si="48"/>
        <v>12.423592493297589</v>
      </c>
      <c r="W287" s="5">
        <f>VLOOKUP($B287,Gas!$B$3:$E$2506,4)</f>
        <v>0.90874794300967465</v>
      </c>
    </row>
    <row r="288" spans="1:23" x14ac:dyDescent="0.2">
      <c r="A288" s="50">
        <f t="shared" si="53"/>
        <v>13</v>
      </c>
      <c r="B288" s="48">
        <v>36175</v>
      </c>
      <c r="C288" s="49">
        <v>23.06</v>
      </c>
      <c r="D288" s="4">
        <f t="shared" si="49"/>
        <v>-4.7588236033719745E-3</v>
      </c>
      <c r="E288" s="100">
        <f t="shared" si="51"/>
        <v>3.0856516135100422</v>
      </c>
      <c r="F288" s="5"/>
      <c r="G288" s="8">
        <f t="shared" si="54"/>
        <v>0</v>
      </c>
      <c r="H288" s="8">
        <f t="shared" si="54"/>
        <v>1.9400000000000013</v>
      </c>
      <c r="I288" s="8">
        <f t="shared" si="54"/>
        <v>6.9400000000000013</v>
      </c>
      <c r="J288" s="8">
        <f t="shared" si="54"/>
        <v>11.940000000000001</v>
      </c>
      <c r="K288" s="8">
        <f t="shared" si="54"/>
        <v>16.940000000000001</v>
      </c>
      <c r="L288" s="8">
        <f t="shared" si="54"/>
        <v>26.94</v>
      </c>
      <c r="M288" s="8">
        <f t="shared" si="54"/>
        <v>3.0599999999999987</v>
      </c>
      <c r="N288" s="8">
        <f t="shared" si="54"/>
        <v>0</v>
      </c>
      <c r="O288" s="8">
        <f t="shared" si="54"/>
        <v>0</v>
      </c>
      <c r="P288" s="8">
        <f t="shared" si="54"/>
        <v>0</v>
      </c>
      <c r="Q288" s="8">
        <f t="shared" si="54"/>
        <v>0</v>
      </c>
      <c r="R288" s="8">
        <f t="shared" si="54"/>
        <v>0</v>
      </c>
      <c r="S288" s="8">
        <f t="shared" si="54"/>
        <v>0</v>
      </c>
      <c r="T288" s="21">
        <f t="shared" si="47"/>
        <v>13</v>
      </c>
      <c r="U288" s="19">
        <f>VLOOKUP($B288,Gas!$B$3:$E$2506,2)</f>
        <v>1.78</v>
      </c>
      <c r="V288" s="44">
        <f t="shared" si="48"/>
        <v>12.95505617977528</v>
      </c>
      <c r="W288" s="5">
        <f>VLOOKUP($B288,Gas!$B$3:$E$2506,4)</f>
        <v>0.53147962755537148</v>
      </c>
    </row>
    <row r="289" spans="1:23" x14ac:dyDescent="0.2">
      <c r="A289" s="50">
        <f t="shared" si="53"/>
        <v>13</v>
      </c>
      <c r="B289" s="48">
        <v>36178</v>
      </c>
      <c r="C289" s="49">
        <v>20.74</v>
      </c>
      <c r="D289" s="4">
        <f t="shared" si="49"/>
        <v>-0.10603531203953172</v>
      </c>
      <c r="E289" s="100">
        <f t="shared" si="51"/>
        <v>2.562068633655433</v>
      </c>
      <c r="F289" s="5"/>
      <c r="G289" s="8">
        <f t="shared" si="54"/>
        <v>0</v>
      </c>
      <c r="H289" s="8">
        <f t="shared" si="54"/>
        <v>4.2600000000000016</v>
      </c>
      <c r="I289" s="8">
        <f t="shared" si="54"/>
        <v>9.2600000000000016</v>
      </c>
      <c r="J289" s="8">
        <f t="shared" si="54"/>
        <v>14.260000000000002</v>
      </c>
      <c r="K289" s="8">
        <f t="shared" si="54"/>
        <v>19.260000000000002</v>
      </c>
      <c r="L289" s="8">
        <f t="shared" si="54"/>
        <v>29.26</v>
      </c>
      <c r="M289" s="8">
        <f t="shared" si="54"/>
        <v>0.73999999999999844</v>
      </c>
      <c r="N289" s="8">
        <f t="shared" si="54"/>
        <v>0</v>
      </c>
      <c r="O289" s="8">
        <f t="shared" si="54"/>
        <v>0</v>
      </c>
      <c r="P289" s="8">
        <f t="shared" si="54"/>
        <v>0</v>
      </c>
      <c r="Q289" s="8">
        <f t="shared" si="54"/>
        <v>0</v>
      </c>
      <c r="R289" s="8">
        <f t="shared" si="54"/>
        <v>0</v>
      </c>
      <c r="S289" s="8">
        <f t="shared" si="54"/>
        <v>0</v>
      </c>
      <c r="T289" s="21">
        <f t="shared" si="47"/>
        <v>13</v>
      </c>
      <c r="U289" s="19">
        <f>VLOOKUP($B289,Gas!$B$3:$E$2506,2)</f>
        <v>1.7949999999999999</v>
      </c>
      <c r="V289" s="44">
        <f t="shared" si="48"/>
        <v>11.554317548746518</v>
      </c>
      <c r="W289" s="5">
        <f>VLOOKUP($B289,Gas!$B$3:$E$2506,4)</f>
        <v>0.37933137129207073</v>
      </c>
    </row>
    <row r="290" spans="1:23" x14ac:dyDescent="0.2">
      <c r="A290" s="50">
        <f t="shared" si="53"/>
        <v>13</v>
      </c>
      <c r="B290" s="48">
        <v>36179</v>
      </c>
      <c r="C290" s="49">
        <v>21.13</v>
      </c>
      <c r="D290" s="4">
        <f t="shared" si="49"/>
        <v>1.8629628826584178E-2</v>
      </c>
      <c r="E290" s="100">
        <f t="shared" si="51"/>
        <v>2.0269235687200475</v>
      </c>
      <c r="F290" s="5"/>
      <c r="G290" s="8">
        <f t="shared" si="54"/>
        <v>0</v>
      </c>
      <c r="H290" s="8">
        <f t="shared" si="54"/>
        <v>3.870000000000001</v>
      </c>
      <c r="I290" s="8">
        <f t="shared" si="54"/>
        <v>8.870000000000001</v>
      </c>
      <c r="J290" s="8">
        <f t="shared" si="54"/>
        <v>13.870000000000001</v>
      </c>
      <c r="K290" s="8">
        <f t="shared" si="54"/>
        <v>18.87</v>
      </c>
      <c r="L290" s="8">
        <f t="shared" si="54"/>
        <v>28.87</v>
      </c>
      <c r="M290" s="8">
        <f t="shared" si="54"/>
        <v>1.129999999999999</v>
      </c>
      <c r="N290" s="8">
        <f t="shared" si="54"/>
        <v>0</v>
      </c>
      <c r="O290" s="8">
        <f t="shared" si="54"/>
        <v>0</v>
      </c>
      <c r="P290" s="8">
        <f t="shared" si="54"/>
        <v>0</v>
      </c>
      <c r="Q290" s="8">
        <f t="shared" si="54"/>
        <v>0</v>
      </c>
      <c r="R290" s="8">
        <f t="shared" si="54"/>
        <v>0</v>
      </c>
      <c r="S290" s="8">
        <f t="shared" si="54"/>
        <v>0</v>
      </c>
      <c r="T290" s="21">
        <f t="shared" si="47"/>
        <v>13</v>
      </c>
      <c r="U290" s="19">
        <f>VLOOKUP($B290,Gas!$B$3:$E$2506,2)</f>
        <v>1.7949999999999999</v>
      </c>
      <c r="V290" s="44">
        <f t="shared" si="48"/>
        <v>11.77158774373259</v>
      </c>
      <c r="W290" s="5">
        <f>VLOOKUP($B290,Gas!$B$3:$E$2506,4)</f>
        <v>0.37886120520317512</v>
      </c>
    </row>
    <row r="291" spans="1:23" x14ac:dyDescent="0.2">
      <c r="A291" s="50">
        <f t="shared" si="53"/>
        <v>13</v>
      </c>
      <c r="B291" s="48">
        <v>36180</v>
      </c>
      <c r="C291" s="49">
        <v>21.61</v>
      </c>
      <c r="D291" s="4">
        <f t="shared" si="49"/>
        <v>2.2462338890829315E-2</v>
      </c>
      <c r="E291" s="100">
        <f t="shared" si="51"/>
        <v>2.0524056855631487</v>
      </c>
      <c r="F291" s="5"/>
      <c r="G291" s="8">
        <f t="shared" si="54"/>
        <v>0</v>
      </c>
      <c r="H291" s="8">
        <f t="shared" si="54"/>
        <v>3.3900000000000006</v>
      </c>
      <c r="I291" s="8">
        <f t="shared" si="54"/>
        <v>8.39</v>
      </c>
      <c r="J291" s="8">
        <f t="shared" si="54"/>
        <v>13.39</v>
      </c>
      <c r="K291" s="8">
        <f t="shared" si="54"/>
        <v>18.39</v>
      </c>
      <c r="L291" s="8">
        <f t="shared" si="54"/>
        <v>28.39</v>
      </c>
      <c r="M291" s="8">
        <f t="shared" si="54"/>
        <v>1.6099999999999994</v>
      </c>
      <c r="N291" s="8">
        <f t="shared" si="54"/>
        <v>0</v>
      </c>
      <c r="O291" s="8">
        <f t="shared" si="54"/>
        <v>0</v>
      </c>
      <c r="P291" s="8">
        <f t="shared" si="54"/>
        <v>0</v>
      </c>
      <c r="Q291" s="8">
        <f t="shared" si="54"/>
        <v>0</v>
      </c>
      <c r="R291" s="8">
        <f t="shared" si="54"/>
        <v>0</v>
      </c>
      <c r="S291" s="8">
        <f t="shared" si="54"/>
        <v>0</v>
      </c>
      <c r="T291" s="21">
        <f t="shared" si="47"/>
        <v>13</v>
      </c>
      <c r="U291" s="19">
        <f>VLOOKUP($B291,Gas!$B$3:$E$2506,2)</f>
        <v>1.77</v>
      </c>
      <c r="V291" s="44">
        <f t="shared" si="48"/>
        <v>12.209039548022599</v>
      </c>
      <c r="W291" s="5">
        <f>VLOOKUP($B291,Gas!$B$3:$E$2506,4)</f>
        <v>0.38177929103191638</v>
      </c>
    </row>
    <row r="292" spans="1:23" x14ac:dyDescent="0.2">
      <c r="A292" s="50">
        <f t="shared" si="53"/>
        <v>13</v>
      </c>
      <c r="B292" s="48">
        <v>36181</v>
      </c>
      <c r="C292" s="49">
        <v>20.8</v>
      </c>
      <c r="D292" s="4">
        <f t="shared" si="49"/>
        <v>-3.8203183811522205E-2</v>
      </c>
      <c r="E292" s="100">
        <f t="shared" si="51"/>
        <v>2.0108263676023563</v>
      </c>
      <c r="F292" s="5"/>
      <c r="G292" s="8">
        <f t="shared" ref="G292:S307" si="55">IF(G$1="P",MAX(0,G$2-$C292),IF(G$1="C",MAX(0,$C292-G$2)))</f>
        <v>0</v>
      </c>
      <c r="H292" s="8">
        <f t="shared" si="55"/>
        <v>4.1999999999999993</v>
      </c>
      <c r="I292" s="8">
        <f t="shared" si="55"/>
        <v>9.1999999999999993</v>
      </c>
      <c r="J292" s="8">
        <f t="shared" si="55"/>
        <v>14.2</v>
      </c>
      <c r="K292" s="8">
        <f t="shared" si="55"/>
        <v>19.2</v>
      </c>
      <c r="L292" s="8">
        <f t="shared" si="55"/>
        <v>29.2</v>
      </c>
      <c r="M292" s="8">
        <f t="shared" si="54"/>
        <v>0.80000000000000071</v>
      </c>
      <c r="N292" s="8">
        <f t="shared" si="55"/>
        <v>0</v>
      </c>
      <c r="O292" s="8">
        <f t="shared" si="55"/>
        <v>0</v>
      </c>
      <c r="P292" s="8">
        <f t="shared" si="55"/>
        <v>0</v>
      </c>
      <c r="Q292" s="8">
        <f t="shared" si="55"/>
        <v>0</v>
      </c>
      <c r="R292" s="8">
        <f t="shared" si="55"/>
        <v>0</v>
      </c>
      <c r="S292" s="8">
        <f t="shared" si="55"/>
        <v>0</v>
      </c>
      <c r="T292" s="21">
        <f t="shared" si="47"/>
        <v>13</v>
      </c>
      <c r="U292" s="19">
        <f>VLOOKUP($B292,Gas!$B$3:$E$2506,2)</f>
        <v>1.8</v>
      </c>
      <c r="V292" s="44">
        <f t="shared" si="48"/>
        <v>11.555555555555555</v>
      </c>
      <c r="W292" s="5">
        <f>VLOOKUP($B292,Gas!$B$3:$E$2506,4)</f>
        <v>0.40487303353154225</v>
      </c>
    </row>
    <row r="293" spans="1:23" x14ac:dyDescent="0.2">
      <c r="A293" s="50">
        <f t="shared" si="53"/>
        <v>13</v>
      </c>
      <c r="B293" s="48">
        <v>36182</v>
      </c>
      <c r="C293" s="49">
        <v>20.37</v>
      </c>
      <c r="D293" s="4">
        <f t="shared" si="49"/>
        <v>-2.0889756468557879E-2</v>
      </c>
      <c r="E293" s="100">
        <f t="shared" si="51"/>
        <v>1.8426610237402588</v>
      </c>
      <c r="F293" s="5"/>
      <c r="G293" s="8">
        <f t="shared" si="55"/>
        <v>0</v>
      </c>
      <c r="H293" s="8">
        <f t="shared" si="55"/>
        <v>4.629999999999999</v>
      </c>
      <c r="I293" s="8">
        <f t="shared" si="55"/>
        <v>9.629999999999999</v>
      </c>
      <c r="J293" s="8">
        <f t="shared" si="55"/>
        <v>14.629999999999999</v>
      </c>
      <c r="K293" s="8">
        <f t="shared" si="55"/>
        <v>19.63</v>
      </c>
      <c r="L293" s="8">
        <f t="shared" si="55"/>
        <v>29.63</v>
      </c>
      <c r="M293" s="8">
        <f t="shared" si="54"/>
        <v>0.37000000000000099</v>
      </c>
      <c r="N293" s="8">
        <f t="shared" si="55"/>
        <v>0</v>
      </c>
      <c r="O293" s="8">
        <f t="shared" si="55"/>
        <v>0</v>
      </c>
      <c r="P293" s="8">
        <f t="shared" si="55"/>
        <v>0</v>
      </c>
      <c r="Q293" s="8">
        <f t="shared" si="55"/>
        <v>0</v>
      </c>
      <c r="R293" s="8">
        <f t="shared" si="55"/>
        <v>0</v>
      </c>
      <c r="S293" s="8">
        <f t="shared" si="55"/>
        <v>0</v>
      </c>
      <c r="T293" s="21">
        <f t="shared" si="47"/>
        <v>13</v>
      </c>
      <c r="U293" s="19">
        <f>VLOOKUP($B293,Gas!$B$3:$E$2506,2)</f>
        <v>1.845</v>
      </c>
      <c r="V293" s="44">
        <f t="shared" si="48"/>
        <v>11.040650406504065</v>
      </c>
      <c r="W293" s="5">
        <f>VLOOKUP($B293,Gas!$B$3:$E$2506,4)</f>
        <v>0.39837884296182946</v>
      </c>
    </row>
    <row r="294" spans="1:23" x14ac:dyDescent="0.2">
      <c r="A294" s="50">
        <f t="shared" si="53"/>
        <v>13</v>
      </c>
      <c r="B294" s="48">
        <v>36185</v>
      </c>
      <c r="C294" s="49">
        <v>22.53</v>
      </c>
      <c r="D294" s="4">
        <f t="shared" si="49"/>
        <v>0.10078452420543868</v>
      </c>
      <c r="E294" s="100">
        <f t="shared" si="51"/>
        <v>1.3592027306568946</v>
      </c>
      <c r="F294" s="5"/>
      <c r="G294" s="8">
        <f t="shared" si="55"/>
        <v>0</v>
      </c>
      <c r="H294" s="8">
        <f t="shared" si="55"/>
        <v>2.4699999999999989</v>
      </c>
      <c r="I294" s="8">
        <f t="shared" si="55"/>
        <v>7.4699999999999989</v>
      </c>
      <c r="J294" s="8">
        <f t="shared" si="55"/>
        <v>12.469999999999999</v>
      </c>
      <c r="K294" s="8">
        <f t="shared" si="55"/>
        <v>17.47</v>
      </c>
      <c r="L294" s="8">
        <f t="shared" si="55"/>
        <v>27.47</v>
      </c>
      <c r="M294" s="8">
        <f t="shared" si="54"/>
        <v>2.5300000000000011</v>
      </c>
      <c r="N294" s="8">
        <f t="shared" si="55"/>
        <v>0</v>
      </c>
      <c r="O294" s="8">
        <f t="shared" si="55"/>
        <v>0</v>
      </c>
      <c r="P294" s="8">
        <f t="shared" si="55"/>
        <v>0</v>
      </c>
      <c r="Q294" s="8">
        <f t="shared" si="55"/>
        <v>0</v>
      </c>
      <c r="R294" s="8">
        <f t="shared" si="55"/>
        <v>0</v>
      </c>
      <c r="S294" s="8">
        <f t="shared" si="55"/>
        <v>0</v>
      </c>
      <c r="T294" s="21">
        <f t="shared" si="47"/>
        <v>13</v>
      </c>
      <c r="U294" s="19">
        <f>VLOOKUP($B294,Gas!$B$3:$E$2506,2)</f>
        <v>1.81</v>
      </c>
      <c r="V294" s="44">
        <f t="shared" si="48"/>
        <v>12.447513812154696</v>
      </c>
      <c r="W294" s="5">
        <f>VLOOKUP($B294,Gas!$B$3:$E$2506,4)</f>
        <v>0.24649774387373116</v>
      </c>
    </row>
    <row r="295" spans="1:23" x14ac:dyDescent="0.2">
      <c r="A295" s="50">
        <f t="shared" si="53"/>
        <v>13</v>
      </c>
      <c r="B295" s="48">
        <v>36186</v>
      </c>
      <c r="C295" s="49">
        <v>20.7</v>
      </c>
      <c r="D295" s="4">
        <f t="shared" si="49"/>
        <v>-8.4714054172829761E-2</v>
      </c>
      <c r="E295" s="100">
        <f t="shared" si="51"/>
        <v>0.94637514376721121</v>
      </c>
      <c r="F295" s="5"/>
      <c r="G295" s="8">
        <f t="shared" si="55"/>
        <v>0</v>
      </c>
      <c r="H295" s="8">
        <f t="shared" si="55"/>
        <v>4.3000000000000007</v>
      </c>
      <c r="I295" s="8">
        <f t="shared" si="55"/>
        <v>9.3000000000000007</v>
      </c>
      <c r="J295" s="8">
        <f t="shared" si="55"/>
        <v>14.3</v>
      </c>
      <c r="K295" s="8">
        <f t="shared" si="55"/>
        <v>19.3</v>
      </c>
      <c r="L295" s="8">
        <f t="shared" si="55"/>
        <v>29.3</v>
      </c>
      <c r="M295" s="8">
        <f t="shared" si="54"/>
        <v>0.69999999999999929</v>
      </c>
      <c r="N295" s="8">
        <f t="shared" si="55"/>
        <v>0</v>
      </c>
      <c r="O295" s="8">
        <f t="shared" si="55"/>
        <v>0</v>
      </c>
      <c r="P295" s="8">
        <f t="shared" si="55"/>
        <v>0</v>
      </c>
      <c r="Q295" s="8">
        <f t="shared" si="55"/>
        <v>0</v>
      </c>
      <c r="R295" s="8">
        <f t="shared" si="55"/>
        <v>0</v>
      </c>
      <c r="S295" s="8">
        <f t="shared" si="55"/>
        <v>0</v>
      </c>
      <c r="T295" s="21">
        <f t="shared" si="47"/>
        <v>13</v>
      </c>
      <c r="U295" s="19">
        <f>VLOOKUP($B295,Gas!$B$3:$E$2506,2)</f>
        <v>1.75</v>
      </c>
      <c r="V295" s="44">
        <f t="shared" si="48"/>
        <v>11.828571428571427</v>
      </c>
      <c r="W295" s="5">
        <f>VLOOKUP($B295,Gas!$B$3:$E$2506,4)</f>
        <v>0.3201758944109922</v>
      </c>
    </row>
    <row r="296" spans="1:23" x14ac:dyDescent="0.2">
      <c r="A296" s="50">
        <f t="shared" si="53"/>
        <v>13</v>
      </c>
      <c r="B296" s="48">
        <v>36187</v>
      </c>
      <c r="C296" s="49">
        <v>20</v>
      </c>
      <c r="D296" s="4">
        <f t="shared" si="49"/>
        <v>-3.4401426717332324E-2</v>
      </c>
      <c r="E296" s="100">
        <f t="shared" si="51"/>
        <v>0.92251580107289466</v>
      </c>
      <c r="F296" s="5"/>
      <c r="G296" s="8">
        <f t="shared" si="55"/>
        <v>0</v>
      </c>
      <c r="H296" s="8">
        <f t="shared" si="55"/>
        <v>5</v>
      </c>
      <c r="I296" s="8">
        <f t="shared" si="55"/>
        <v>10</v>
      </c>
      <c r="J296" s="8">
        <f t="shared" si="55"/>
        <v>15</v>
      </c>
      <c r="K296" s="8">
        <f t="shared" si="55"/>
        <v>20</v>
      </c>
      <c r="L296" s="8">
        <f t="shared" si="55"/>
        <v>30</v>
      </c>
      <c r="M296" s="8">
        <f t="shared" si="54"/>
        <v>0</v>
      </c>
      <c r="N296" s="8">
        <f t="shared" si="55"/>
        <v>0</v>
      </c>
      <c r="O296" s="8">
        <f t="shared" si="55"/>
        <v>0</v>
      </c>
      <c r="P296" s="8">
        <f t="shared" si="55"/>
        <v>0</v>
      </c>
      <c r="Q296" s="8">
        <f t="shared" si="55"/>
        <v>0</v>
      </c>
      <c r="R296" s="8">
        <f t="shared" si="55"/>
        <v>0</v>
      </c>
      <c r="S296" s="8">
        <f t="shared" si="55"/>
        <v>0</v>
      </c>
      <c r="T296" s="21">
        <f t="shared" si="47"/>
        <v>13</v>
      </c>
      <c r="U296" s="19">
        <f>VLOOKUP($B296,Gas!$B$3:$E$2506,2)</f>
        <v>1.72</v>
      </c>
      <c r="V296" s="44">
        <f t="shared" si="48"/>
        <v>11.627906976744185</v>
      </c>
      <c r="W296" s="5">
        <f>VLOOKUP($B296,Gas!$B$3:$E$2506,4)</f>
        <v>0.33145894166063727</v>
      </c>
    </row>
    <row r="297" spans="1:23" x14ac:dyDescent="0.2">
      <c r="A297" s="50">
        <f t="shared" si="53"/>
        <v>13</v>
      </c>
      <c r="B297" s="48">
        <v>36188</v>
      </c>
      <c r="C297" s="49">
        <v>19.11</v>
      </c>
      <c r="D297" s="4">
        <f t="shared" si="49"/>
        <v>-4.5520515301809304E-2</v>
      </c>
      <c r="E297" s="100">
        <f t="shared" si="51"/>
        <v>0.92634159466144961</v>
      </c>
      <c r="F297" s="5"/>
      <c r="G297" s="8">
        <f t="shared" si="55"/>
        <v>0.89000000000000057</v>
      </c>
      <c r="H297" s="8">
        <f t="shared" si="55"/>
        <v>5.8900000000000006</v>
      </c>
      <c r="I297" s="8">
        <f t="shared" si="55"/>
        <v>10.89</v>
      </c>
      <c r="J297" s="8">
        <f t="shared" si="55"/>
        <v>15.89</v>
      </c>
      <c r="K297" s="8">
        <f t="shared" si="55"/>
        <v>20.89</v>
      </c>
      <c r="L297" s="8">
        <f t="shared" si="55"/>
        <v>30.89</v>
      </c>
      <c r="M297" s="8">
        <f t="shared" si="54"/>
        <v>0</v>
      </c>
      <c r="N297" s="8">
        <f t="shared" si="55"/>
        <v>0</v>
      </c>
      <c r="O297" s="8">
        <f t="shared" si="55"/>
        <v>0</v>
      </c>
      <c r="P297" s="8">
        <f t="shared" si="55"/>
        <v>0</v>
      </c>
      <c r="Q297" s="8">
        <f t="shared" si="55"/>
        <v>0</v>
      </c>
      <c r="R297" s="8">
        <f t="shared" si="55"/>
        <v>0</v>
      </c>
      <c r="S297" s="8">
        <f t="shared" si="55"/>
        <v>0</v>
      </c>
      <c r="T297" s="21">
        <f t="shared" si="47"/>
        <v>13</v>
      </c>
      <c r="U297" s="19">
        <f>VLOOKUP($B297,Gas!$B$3:$E$2506,2)</f>
        <v>1.75</v>
      </c>
      <c r="V297" s="44">
        <f t="shared" si="48"/>
        <v>10.92</v>
      </c>
      <c r="W297" s="5">
        <f>VLOOKUP($B297,Gas!$B$3:$E$2506,4)</f>
        <v>0.35604001289511783</v>
      </c>
    </row>
    <row r="298" spans="1:23" x14ac:dyDescent="0.2">
      <c r="A298" s="50">
        <f t="shared" si="53"/>
        <v>13</v>
      </c>
      <c r="B298" s="48">
        <v>36189</v>
      </c>
      <c r="C298" s="49">
        <v>18.920000000000002</v>
      </c>
      <c r="D298" s="4">
        <f t="shared" si="49"/>
        <v>-9.9921946284493683E-3</v>
      </c>
      <c r="E298" s="100">
        <f t="shared" si="51"/>
        <v>0.92443279198053985</v>
      </c>
      <c r="F298" s="5"/>
      <c r="G298" s="8">
        <f t="shared" si="55"/>
        <v>1.0799999999999983</v>
      </c>
      <c r="H298" s="8">
        <f t="shared" si="55"/>
        <v>6.0799999999999983</v>
      </c>
      <c r="I298" s="8">
        <f t="shared" si="55"/>
        <v>11.079999999999998</v>
      </c>
      <c r="J298" s="8">
        <f t="shared" si="55"/>
        <v>16.079999999999998</v>
      </c>
      <c r="K298" s="8">
        <f t="shared" si="55"/>
        <v>21.08</v>
      </c>
      <c r="L298" s="8">
        <f t="shared" si="55"/>
        <v>31.08</v>
      </c>
      <c r="M298" s="8">
        <f t="shared" si="55"/>
        <v>0</v>
      </c>
      <c r="N298" s="8">
        <f t="shared" si="55"/>
        <v>0</v>
      </c>
      <c r="O298" s="8">
        <f t="shared" si="55"/>
        <v>0</v>
      </c>
      <c r="P298" s="8">
        <f t="shared" si="55"/>
        <v>0</v>
      </c>
      <c r="Q298" s="8">
        <f t="shared" si="55"/>
        <v>0</v>
      </c>
      <c r="R298" s="8">
        <f t="shared" si="55"/>
        <v>0</v>
      </c>
      <c r="S298" s="8">
        <f t="shared" si="55"/>
        <v>0</v>
      </c>
      <c r="T298" s="21">
        <f t="shared" si="47"/>
        <v>13</v>
      </c>
      <c r="U298" s="19">
        <f>VLOOKUP($B298,Gas!$B$3:$E$2506,2)</f>
        <v>1.8049999999999999</v>
      </c>
      <c r="V298" s="44">
        <f t="shared" si="48"/>
        <v>10.481994459833796</v>
      </c>
      <c r="W298" s="5">
        <f>VLOOKUP($B298,Gas!$B$3:$E$2506,4)</f>
        <v>0.40998635113941989</v>
      </c>
    </row>
    <row r="299" spans="1:23" x14ac:dyDescent="0.2">
      <c r="A299" s="50">
        <f t="shared" si="53"/>
        <v>14</v>
      </c>
      <c r="B299" s="48">
        <v>36192</v>
      </c>
      <c r="C299" s="49">
        <v>20.22</v>
      </c>
      <c r="D299" s="4">
        <f t="shared" si="49"/>
        <v>6.6452649968592931E-2</v>
      </c>
      <c r="E299" s="100">
        <f t="shared" si="51"/>
        <v>0.87857800220174698</v>
      </c>
      <c r="F299" s="5"/>
      <c r="G299" s="8">
        <f t="shared" si="55"/>
        <v>0</v>
      </c>
      <c r="H299" s="8">
        <f t="shared" si="55"/>
        <v>4.7800000000000011</v>
      </c>
      <c r="I299" s="8">
        <f t="shared" si="55"/>
        <v>9.7800000000000011</v>
      </c>
      <c r="J299" s="8">
        <f t="shared" si="55"/>
        <v>14.780000000000001</v>
      </c>
      <c r="K299" s="8">
        <f t="shared" si="55"/>
        <v>19.78</v>
      </c>
      <c r="L299" s="8">
        <f t="shared" si="55"/>
        <v>29.78</v>
      </c>
      <c r="M299" s="8">
        <f t="shared" si="55"/>
        <v>0.21999999999999886</v>
      </c>
      <c r="N299" s="8">
        <f t="shared" si="55"/>
        <v>0</v>
      </c>
      <c r="O299" s="8">
        <f t="shared" si="55"/>
        <v>0</v>
      </c>
      <c r="P299" s="8">
        <f t="shared" si="55"/>
        <v>0</v>
      </c>
      <c r="Q299" s="8">
        <f t="shared" si="55"/>
        <v>0</v>
      </c>
      <c r="R299" s="8">
        <f t="shared" si="55"/>
        <v>0</v>
      </c>
      <c r="S299" s="8">
        <f t="shared" si="55"/>
        <v>0</v>
      </c>
      <c r="T299" s="21">
        <f t="shared" si="47"/>
        <v>14</v>
      </c>
      <c r="U299" s="19">
        <f>VLOOKUP($B299,Gas!$B$3:$E$2506,2)</f>
        <v>1.8049999999999999</v>
      </c>
      <c r="V299" s="44">
        <f t="shared" si="48"/>
        <v>11.202216066481995</v>
      </c>
      <c r="W299" s="5">
        <f>VLOOKUP($B299,Gas!$B$3:$E$2506,4)</f>
        <v>0.35295855861605935</v>
      </c>
    </row>
    <row r="300" spans="1:23" x14ac:dyDescent="0.2">
      <c r="A300" s="50">
        <f t="shared" si="53"/>
        <v>14</v>
      </c>
      <c r="B300" s="48">
        <v>36193</v>
      </c>
      <c r="C300" s="49">
        <v>19.600000000000001</v>
      </c>
      <c r="D300" s="4">
        <f t="shared" si="49"/>
        <v>-3.114264735585372E-2</v>
      </c>
      <c r="E300" s="100">
        <f t="shared" si="51"/>
        <v>0.88050940213339346</v>
      </c>
      <c r="F300" s="5"/>
      <c r="G300" s="8">
        <f t="shared" si="55"/>
        <v>0.39999999999999858</v>
      </c>
      <c r="H300" s="8">
        <f t="shared" si="55"/>
        <v>5.3999999999999986</v>
      </c>
      <c r="I300" s="8">
        <f t="shared" si="55"/>
        <v>10.399999999999999</v>
      </c>
      <c r="J300" s="8">
        <f t="shared" si="55"/>
        <v>15.399999999999999</v>
      </c>
      <c r="K300" s="8">
        <f t="shared" si="55"/>
        <v>20.399999999999999</v>
      </c>
      <c r="L300" s="8">
        <f t="shared" si="55"/>
        <v>30.4</v>
      </c>
      <c r="M300" s="8">
        <f t="shared" si="55"/>
        <v>0</v>
      </c>
      <c r="N300" s="8">
        <f t="shared" si="55"/>
        <v>0</v>
      </c>
      <c r="O300" s="8">
        <f t="shared" si="55"/>
        <v>0</v>
      </c>
      <c r="P300" s="8">
        <f t="shared" si="55"/>
        <v>0</v>
      </c>
      <c r="Q300" s="8">
        <f t="shared" si="55"/>
        <v>0</v>
      </c>
      <c r="R300" s="8">
        <f t="shared" si="55"/>
        <v>0</v>
      </c>
      <c r="S300" s="8">
        <f t="shared" si="55"/>
        <v>0</v>
      </c>
      <c r="T300" s="21">
        <f t="shared" si="47"/>
        <v>14</v>
      </c>
      <c r="U300" s="19">
        <f>VLOOKUP($B300,Gas!$B$3:$E$2506,2)</f>
        <v>1.7450000000000001</v>
      </c>
      <c r="V300" s="44">
        <f t="shared" si="48"/>
        <v>11.232091690544413</v>
      </c>
      <c r="W300" s="5">
        <f>VLOOKUP($B300,Gas!$B$3:$E$2506,4)</f>
        <v>0.39060995734895176</v>
      </c>
    </row>
    <row r="301" spans="1:23" x14ac:dyDescent="0.2">
      <c r="A301" s="50">
        <f t="shared" si="53"/>
        <v>14</v>
      </c>
      <c r="B301" s="48">
        <v>36194</v>
      </c>
      <c r="C301" s="49">
        <v>18.05</v>
      </c>
      <c r="D301" s="4">
        <f t="shared" si="49"/>
        <v>-8.2383881457581618E-2</v>
      </c>
      <c r="E301" s="100">
        <f t="shared" si="51"/>
        <v>0.93567892014827136</v>
      </c>
      <c r="F301" s="5"/>
      <c r="G301" s="8">
        <f t="shared" si="55"/>
        <v>1.9499999999999993</v>
      </c>
      <c r="H301" s="8">
        <f t="shared" si="55"/>
        <v>6.9499999999999993</v>
      </c>
      <c r="I301" s="8">
        <f t="shared" si="55"/>
        <v>11.95</v>
      </c>
      <c r="J301" s="8">
        <f t="shared" si="55"/>
        <v>16.95</v>
      </c>
      <c r="K301" s="8">
        <f t="shared" si="55"/>
        <v>21.95</v>
      </c>
      <c r="L301" s="8">
        <f t="shared" si="55"/>
        <v>31.95</v>
      </c>
      <c r="M301" s="8">
        <f t="shared" si="55"/>
        <v>0</v>
      </c>
      <c r="N301" s="8">
        <f t="shared" si="55"/>
        <v>0</v>
      </c>
      <c r="O301" s="8">
        <f t="shared" si="55"/>
        <v>0</v>
      </c>
      <c r="P301" s="8">
        <f t="shared" si="55"/>
        <v>0</v>
      </c>
      <c r="Q301" s="8">
        <f t="shared" si="55"/>
        <v>0</v>
      </c>
      <c r="R301" s="8">
        <f t="shared" si="55"/>
        <v>0</v>
      </c>
      <c r="S301" s="8">
        <f t="shared" si="55"/>
        <v>0</v>
      </c>
      <c r="T301" s="21">
        <f t="shared" si="47"/>
        <v>14</v>
      </c>
      <c r="U301" s="19">
        <f>VLOOKUP($B301,Gas!$B$3:$E$2506,2)</f>
        <v>1.77</v>
      </c>
      <c r="V301" s="44">
        <f t="shared" si="48"/>
        <v>10.197740112994351</v>
      </c>
      <c r="W301" s="5">
        <f>VLOOKUP($B301,Gas!$B$3:$E$2506,4)</f>
        <v>0.40519335579458221</v>
      </c>
    </row>
    <row r="302" spans="1:23" x14ac:dyDescent="0.2">
      <c r="A302" s="50">
        <f t="shared" si="53"/>
        <v>14</v>
      </c>
      <c r="B302" s="48">
        <v>36195</v>
      </c>
      <c r="C302" s="49">
        <v>17.64</v>
      </c>
      <c r="D302" s="4">
        <f t="shared" si="49"/>
        <v>-2.2976634200244664E-2</v>
      </c>
      <c r="E302" s="100">
        <f t="shared" si="51"/>
        <v>0.92962457925552255</v>
      </c>
      <c r="F302" s="5"/>
      <c r="G302" s="8">
        <f t="shared" ref="G302:S317" si="56">IF(G$1="P",MAX(0,G$2-$C302),IF(G$1="C",MAX(0,$C302-G$2)))</f>
        <v>2.3599999999999994</v>
      </c>
      <c r="H302" s="8">
        <f t="shared" si="56"/>
        <v>7.3599999999999994</v>
      </c>
      <c r="I302" s="8">
        <f t="shared" si="56"/>
        <v>12.36</v>
      </c>
      <c r="J302" s="8">
        <f t="shared" si="56"/>
        <v>17.36</v>
      </c>
      <c r="K302" s="8">
        <f t="shared" si="56"/>
        <v>22.36</v>
      </c>
      <c r="L302" s="8">
        <f t="shared" si="56"/>
        <v>32.36</v>
      </c>
      <c r="M302" s="8">
        <f t="shared" si="55"/>
        <v>0</v>
      </c>
      <c r="N302" s="8">
        <f t="shared" si="56"/>
        <v>0</v>
      </c>
      <c r="O302" s="8">
        <f t="shared" si="56"/>
        <v>0</v>
      </c>
      <c r="P302" s="8">
        <f t="shared" si="56"/>
        <v>0</v>
      </c>
      <c r="Q302" s="8">
        <f t="shared" si="56"/>
        <v>0</v>
      </c>
      <c r="R302" s="8">
        <f t="shared" si="56"/>
        <v>0</v>
      </c>
      <c r="S302" s="8">
        <f t="shared" si="56"/>
        <v>0</v>
      </c>
      <c r="T302" s="21">
        <f t="shared" si="47"/>
        <v>14</v>
      </c>
      <c r="U302" s="19">
        <f>VLOOKUP($B302,Gas!$B$3:$E$2506,2)</f>
        <v>1.8</v>
      </c>
      <c r="V302" s="44">
        <f t="shared" si="48"/>
        <v>9.8000000000000007</v>
      </c>
      <c r="W302" s="5">
        <f>VLOOKUP($B302,Gas!$B$3:$E$2506,4)</f>
        <v>0.42135333095950811</v>
      </c>
    </row>
    <row r="303" spans="1:23" x14ac:dyDescent="0.2">
      <c r="A303" s="50">
        <f t="shared" si="53"/>
        <v>14</v>
      </c>
      <c r="B303" s="48">
        <v>36196</v>
      </c>
      <c r="C303" s="49">
        <v>18.600000000000001</v>
      </c>
      <c r="D303" s="4">
        <f t="shared" si="49"/>
        <v>5.2992530140510377E-2</v>
      </c>
      <c r="E303" s="100">
        <f t="shared" si="51"/>
        <v>0.99124160075270384</v>
      </c>
      <c r="F303" s="5"/>
      <c r="G303" s="8">
        <f t="shared" si="56"/>
        <v>1.3999999999999986</v>
      </c>
      <c r="H303" s="8">
        <f t="shared" si="56"/>
        <v>6.3999999999999986</v>
      </c>
      <c r="I303" s="8">
        <f t="shared" si="56"/>
        <v>11.399999999999999</v>
      </c>
      <c r="J303" s="8">
        <f t="shared" si="56"/>
        <v>16.399999999999999</v>
      </c>
      <c r="K303" s="8">
        <f t="shared" si="56"/>
        <v>21.4</v>
      </c>
      <c r="L303" s="8">
        <f t="shared" si="56"/>
        <v>31.4</v>
      </c>
      <c r="M303" s="8">
        <f t="shared" si="55"/>
        <v>0</v>
      </c>
      <c r="N303" s="8">
        <f t="shared" si="56"/>
        <v>0</v>
      </c>
      <c r="O303" s="8">
        <f t="shared" si="56"/>
        <v>0</v>
      </c>
      <c r="P303" s="8">
        <f t="shared" si="56"/>
        <v>0</v>
      </c>
      <c r="Q303" s="8">
        <f t="shared" si="56"/>
        <v>0</v>
      </c>
      <c r="R303" s="8">
        <f t="shared" si="56"/>
        <v>0</v>
      </c>
      <c r="S303" s="8">
        <f t="shared" si="56"/>
        <v>0</v>
      </c>
      <c r="T303" s="21">
        <f t="shared" si="47"/>
        <v>14</v>
      </c>
      <c r="U303" s="19">
        <f>VLOOKUP($B303,Gas!$B$3:$E$2506,2)</f>
        <v>1.7849999999999999</v>
      </c>
      <c r="V303" s="44">
        <f t="shared" si="48"/>
        <v>10.420168067226893</v>
      </c>
      <c r="W303" s="5">
        <f>VLOOKUP($B303,Gas!$B$3:$E$2506,4)</f>
        <v>0.36445025309423867</v>
      </c>
    </row>
    <row r="304" spans="1:23" x14ac:dyDescent="0.2">
      <c r="A304" s="50">
        <f t="shared" si="53"/>
        <v>14</v>
      </c>
      <c r="B304" s="48">
        <v>36199</v>
      </c>
      <c r="C304" s="49">
        <v>19.239999999999998</v>
      </c>
      <c r="D304" s="4">
        <f t="shared" si="49"/>
        <v>3.3829864518404668E-2</v>
      </c>
      <c r="E304" s="100">
        <f t="shared" si="51"/>
        <v>0.82821001371066094</v>
      </c>
      <c r="F304" s="5"/>
      <c r="G304" s="8">
        <f t="shared" si="56"/>
        <v>0.76000000000000156</v>
      </c>
      <c r="H304" s="8">
        <f t="shared" si="56"/>
        <v>5.7600000000000016</v>
      </c>
      <c r="I304" s="8">
        <f t="shared" si="56"/>
        <v>10.760000000000002</v>
      </c>
      <c r="J304" s="8">
        <f t="shared" si="56"/>
        <v>15.760000000000002</v>
      </c>
      <c r="K304" s="8">
        <f t="shared" si="56"/>
        <v>20.76</v>
      </c>
      <c r="L304" s="8">
        <f t="shared" si="56"/>
        <v>30.76</v>
      </c>
      <c r="M304" s="8">
        <f t="shared" si="55"/>
        <v>0</v>
      </c>
      <c r="N304" s="8">
        <f t="shared" si="56"/>
        <v>0</v>
      </c>
      <c r="O304" s="8">
        <f t="shared" si="56"/>
        <v>0</v>
      </c>
      <c r="P304" s="8">
        <f t="shared" si="56"/>
        <v>0</v>
      </c>
      <c r="Q304" s="8">
        <f t="shared" si="56"/>
        <v>0</v>
      </c>
      <c r="R304" s="8">
        <f t="shared" si="56"/>
        <v>0</v>
      </c>
      <c r="S304" s="8">
        <f t="shared" si="56"/>
        <v>0</v>
      </c>
      <c r="T304" s="21">
        <f t="shared" si="47"/>
        <v>14</v>
      </c>
      <c r="U304" s="19">
        <f>VLOOKUP($B304,Gas!$B$3:$E$2506,2)</f>
        <v>1.8049999999999999</v>
      </c>
      <c r="V304" s="44">
        <f t="shared" si="48"/>
        <v>10.659279778393351</v>
      </c>
      <c r="W304" s="5">
        <f>VLOOKUP($B304,Gas!$B$3:$E$2506,4)</f>
        <v>0.27633698963286091</v>
      </c>
    </row>
    <row r="305" spans="1:23" x14ac:dyDescent="0.2">
      <c r="A305" s="50">
        <f t="shared" si="53"/>
        <v>14</v>
      </c>
      <c r="B305" s="48">
        <v>36200</v>
      </c>
      <c r="C305" s="49">
        <v>17.739999999999998</v>
      </c>
      <c r="D305" s="4">
        <f t="shared" si="49"/>
        <v>-8.1169468356127039E-2</v>
      </c>
      <c r="E305" s="100">
        <f t="shared" si="51"/>
        <v>0.82016610821084757</v>
      </c>
      <c r="F305" s="5"/>
      <c r="G305" s="8">
        <f t="shared" si="56"/>
        <v>2.2600000000000016</v>
      </c>
      <c r="H305" s="8">
        <f t="shared" si="56"/>
        <v>7.2600000000000016</v>
      </c>
      <c r="I305" s="8">
        <f t="shared" si="56"/>
        <v>12.260000000000002</v>
      </c>
      <c r="J305" s="8">
        <f t="shared" si="56"/>
        <v>17.260000000000002</v>
      </c>
      <c r="K305" s="8">
        <f t="shared" si="56"/>
        <v>22.26</v>
      </c>
      <c r="L305" s="8">
        <f t="shared" si="56"/>
        <v>32.260000000000005</v>
      </c>
      <c r="M305" s="8">
        <f t="shared" si="55"/>
        <v>0</v>
      </c>
      <c r="N305" s="8">
        <f t="shared" si="56"/>
        <v>0</v>
      </c>
      <c r="O305" s="8">
        <f t="shared" si="56"/>
        <v>0</v>
      </c>
      <c r="P305" s="8">
        <f t="shared" si="56"/>
        <v>0</v>
      </c>
      <c r="Q305" s="8">
        <f t="shared" si="56"/>
        <v>0</v>
      </c>
      <c r="R305" s="8">
        <f t="shared" si="56"/>
        <v>0</v>
      </c>
      <c r="S305" s="8">
        <f t="shared" si="56"/>
        <v>0</v>
      </c>
      <c r="T305" s="21">
        <f t="shared" si="47"/>
        <v>14</v>
      </c>
      <c r="U305" s="19">
        <f>VLOOKUP($B305,Gas!$B$3:$E$2506,2)</f>
        <v>1.8049999999999999</v>
      </c>
      <c r="V305" s="44">
        <f t="shared" si="48"/>
        <v>9.8282548476454288</v>
      </c>
      <c r="W305" s="5">
        <f>VLOOKUP($B305,Gas!$B$3:$E$2506,4)</f>
        <v>0.27386202903968659</v>
      </c>
    </row>
    <row r="306" spans="1:23" x14ac:dyDescent="0.2">
      <c r="A306" s="50">
        <f t="shared" si="53"/>
        <v>14</v>
      </c>
      <c r="B306" s="48">
        <v>36201</v>
      </c>
      <c r="C306" s="49">
        <v>17.579999999999998</v>
      </c>
      <c r="D306" s="4">
        <f t="shared" si="49"/>
        <v>-9.060084624402465E-3</v>
      </c>
      <c r="E306" s="100">
        <f t="shared" si="51"/>
        <v>0.81364594176219152</v>
      </c>
      <c r="F306" s="5"/>
      <c r="G306" s="8">
        <f t="shared" si="56"/>
        <v>2.4200000000000017</v>
      </c>
      <c r="H306" s="8">
        <f t="shared" si="56"/>
        <v>7.4200000000000017</v>
      </c>
      <c r="I306" s="8">
        <f t="shared" si="56"/>
        <v>12.420000000000002</v>
      </c>
      <c r="J306" s="8">
        <f t="shared" si="56"/>
        <v>17.420000000000002</v>
      </c>
      <c r="K306" s="8">
        <f t="shared" si="56"/>
        <v>22.42</v>
      </c>
      <c r="L306" s="8">
        <f t="shared" si="56"/>
        <v>32.42</v>
      </c>
      <c r="M306" s="8">
        <f t="shared" si="55"/>
        <v>0</v>
      </c>
      <c r="N306" s="8">
        <f t="shared" si="56"/>
        <v>0</v>
      </c>
      <c r="O306" s="8">
        <f t="shared" si="56"/>
        <v>0</v>
      </c>
      <c r="P306" s="8">
        <f t="shared" si="56"/>
        <v>0</v>
      </c>
      <c r="Q306" s="8">
        <f t="shared" si="56"/>
        <v>0</v>
      </c>
      <c r="R306" s="8">
        <f t="shared" si="56"/>
        <v>0</v>
      </c>
      <c r="S306" s="8">
        <f t="shared" si="56"/>
        <v>0</v>
      </c>
      <c r="T306" s="21">
        <f t="shared" si="47"/>
        <v>14</v>
      </c>
      <c r="U306" s="19">
        <f>VLOOKUP($B306,Gas!$B$3:$E$2506,2)</f>
        <v>1.825</v>
      </c>
      <c r="V306" s="44">
        <f t="shared" si="48"/>
        <v>9.6328767123287662</v>
      </c>
      <c r="W306" s="5">
        <f>VLOOKUP($B306,Gas!$B$3:$E$2506,4)</f>
        <v>0.28271241559362109</v>
      </c>
    </row>
    <row r="307" spans="1:23" x14ac:dyDescent="0.2">
      <c r="A307" s="50">
        <f t="shared" si="53"/>
        <v>14</v>
      </c>
      <c r="B307" s="48">
        <v>36202</v>
      </c>
      <c r="C307" s="49">
        <v>17.149999999999999</v>
      </c>
      <c r="D307" s="4">
        <f t="shared" si="49"/>
        <v>-2.4763718645082009E-2</v>
      </c>
      <c r="E307" s="100">
        <f t="shared" si="51"/>
        <v>0.79697609490444465</v>
      </c>
      <c r="F307" s="5"/>
      <c r="G307" s="8">
        <f t="shared" si="56"/>
        <v>2.8500000000000014</v>
      </c>
      <c r="H307" s="8">
        <f t="shared" si="56"/>
        <v>7.8500000000000014</v>
      </c>
      <c r="I307" s="8">
        <f t="shared" si="56"/>
        <v>12.850000000000001</v>
      </c>
      <c r="J307" s="8">
        <f t="shared" si="56"/>
        <v>17.850000000000001</v>
      </c>
      <c r="K307" s="8">
        <f t="shared" si="56"/>
        <v>22.85</v>
      </c>
      <c r="L307" s="8">
        <f t="shared" si="56"/>
        <v>32.85</v>
      </c>
      <c r="M307" s="8">
        <f t="shared" si="55"/>
        <v>0</v>
      </c>
      <c r="N307" s="8">
        <f t="shared" si="56"/>
        <v>0</v>
      </c>
      <c r="O307" s="8">
        <f t="shared" si="56"/>
        <v>0</v>
      </c>
      <c r="P307" s="8">
        <f t="shared" si="56"/>
        <v>0</v>
      </c>
      <c r="Q307" s="8">
        <f t="shared" si="56"/>
        <v>0</v>
      </c>
      <c r="R307" s="8">
        <f t="shared" si="56"/>
        <v>0</v>
      </c>
      <c r="S307" s="8">
        <f t="shared" si="56"/>
        <v>0</v>
      </c>
      <c r="T307" s="21">
        <f t="shared" si="47"/>
        <v>14</v>
      </c>
      <c r="U307" s="19">
        <f>VLOOKUP($B307,Gas!$B$3:$E$2506,2)</f>
        <v>1.81</v>
      </c>
      <c r="V307" s="44">
        <f t="shared" si="48"/>
        <v>9.4751381215469603</v>
      </c>
      <c r="W307" s="5">
        <f>VLOOKUP($B307,Gas!$B$3:$E$2506,4)</f>
        <v>0.28555594816616736</v>
      </c>
    </row>
    <row r="308" spans="1:23" x14ac:dyDescent="0.2">
      <c r="A308" s="50">
        <f t="shared" si="53"/>
        <v>14</v>
      </c>
      <c r="B308" s="48">
        <v>36203</v>
      </c>
      <c r="C308" s="49">
        <v>18.48</v>
      </c>
      <c r="D308" s="4">
        <f t="shared" si="49"/>
        <v>7.4690892601589218E-2</v>
      </c>
      <c r="E308" s="100">
        <f t="shared" si="51"/>
        <v>0.90462833519152541</v>
      </c>
      <c r="F308" s="5"/>
      <c r="G308" s="8">
        <f t="shared" si="56"/>
        <v>1.5199999999999996</v>
      </c>
      <c r="H308" s="8">
        <f t="shared" si="56"/>
        <v>6.52</v>
      </c>
      <c r="I308" s="8">
        <f t="shared" si="56"/>
        <v>11.52</v>
      </c>
      <c r="J308" s="8">
        <f t="shared" si="56"/>
        <v>16.52</v>
      </c>
      <c r="K308" s="8">
        <f t="shared" si="56"/>
        <v>21.52</v>
      </c>
      <c r="L308" s="8">
        <f t="shared" si="56"/>
        <v>31.52</v>
      </c>
      <c r="M308" s="8">
        <f t="shared" si="56"/>
        <v>0</v>
      </c>
      <c r="N308" s="8">
        <f t="shared" si="56"/>
        <v>0</v>
      </c>
      <c r="O308" s="8">
        <f t="shared" si="56"/>
        <v>0</v>
      </c>
      <c r="P308" s="8">
        <f t="shared" si="56"/>
        <v>0</v>
      </c>
      <c r="Q308" s="8">
        <f t="shared" si="56"/>
        <v>0</v>
      </c>
      <c r="R308" s="8">
        <f t="shared" si="56"/>
        <v>0</v>
      </c>
      <c r="S308" s="8">
        <f t="shared" si="56"/>
        <v>0</v>
      </c>
      <c r="T308" s="21">
        <f t="shared" si="47"/>
        <v>14</v>
      </c>
      <c r="U308" s="19">
        <f>VLOOKUP($B308,Gas!$B$3:$E$2506,2)</f>
        <v>1.78</v>
      </c>
      <c r="V308" s="44">
        <f t="shared" si="48"/>
        <v>10.382022471910112</v>
      </c>
      <c r="W308" s="5">
        <f>VLOOKUP($B308,Gas!$B$3:$E$2506,4)</f>
        <v>0.21202311861005876</v>
      </c>
    </row>
    <row r="309" spans="1:23" x14ac:dyDescent="0.2">
      <c r="A309" s="50">
        <f t="shared" si="53"/>
        <v>14</v>
      </c>
      <c r="B309" s="48">
        <v>36207</v>
      </c>
      <c r="C309" s="49">
        <v>18.48</v>
      </c>
      <c r="D309" s="4">
        <f t="shared" si="49"/>
        <v>0</v>
      </c>
      <c r="E309" s="100">
        <f t="shared" si="51"/>
        <v>0.8214216057086573</v>
      </c>
      <c r="F309" s="5"/>
      <c r="G309" s="8">
        <f t="shared" si="56"/>
        <v>1.5199999999999996</v>
      </c>
      <c r="H309" s="8">
        <f t="shared" si="56"/>
        <v>6.52</v>
      </c>
      <c r="I309" s="8">
        <f t="shared" si="56"/>
        <v>11.52</v>
      </c>
      <c r="J309" s="8">
        <f t="shared" si="56"/>
        <v>16.52</v>
      </c>
      <c r="K309" s="8">
        <f t="shared" si="56"/>
        <v>21.52</v>
      </c>
      <c r="L309" s="8">
        <f t="shared" si="56"/>
        <v>31.52</v>
      </c>
      <c r="M309" s="8">
        <f t="shared" si="56"/>
        <v>0</v>
      </c>
      <c r="N309" s="8">
        <f t="shared" si="56"/>
        <v>0</v>
      </c>
      <c r="O309" s="8">
        <f t="shared" si="56"/>
        <v>0</v>
      </c>
      <c r="P309" s="8">
        <f t="shared" si="56"/>
        <v>0</v>
      </c>
      <c r="Q309" s="8">
        <f t="shared" si="56"/>
        <v>0</v>
      </c>
      <c r="R309" s="8">
        <f t="shared" si="56"/>
        <v>0</v>
      </c>
      <c r="S309" s="8">
        <f t="shared" si="56"/>
        <v>0</v>
      </c>
      <c r="T309" s="21">
        <f t="shared" si="47"/>
        <v>14</v>
      </c>
      <c r="U309" s="19">
        <f>VLOOKUP($B309,Gas!$B$3:$E$2506,2)</f>
        <v>1.8149999999999999</v>
      </c>
      <c r="V309" s="44">
        <f t="shared" si="48"/>
        <v>10.181818181818182</v>
      </c>
      <c r="W309" s="5">
        <f>VLOOKUP($B309,Gas!$B$3:$E$2506,4)</f>
        <v>0.18511923251851833</v>
      </c>
    </row>
    <row r="310" spans="1:23" x14ac:dyDescent="0.2">
      <c r="A310" s="50">
        <f t="shared" si="53"/>
        <v>14</v>
      </c>
      <c r="B310" s="48">
        <v>36208</v>
      </c>
      <c r="C310" s="49">
        <v>17.77</v>
      </c>
      <c r="D310" s="4">
        <f t="shared" si="49"/>
        <v>-3.9177424046978181E-2</v>
      </c>
      <c r="E310" s="100">
        <f t="shared" si="51"/>
        <v>0.82839127502995291</v>
      </c>
      <c r="F310" s="5"/>
      <c r="G310" s="8">
        <f t="shared" si="56"/>
        <v>2.2300000000000004</v>
      </c>
      <c r="H310" s="8">
        <f t="shared" si="56"/>
        <v>7.23</v>
      </c>
      <c r="I310" s="8">
        <f t="shared" si="56"/>
        <v>12.23</v>
      </c>
      <c r="J310" s="8">
        <f t="shared" si="56"/>
        <v>17.23</v>
      </c>
      <c r="K310" s="8">
        <f t="shared" si="56"/>
        <v>22.23</v>
      </c>
      <c r="L310" s="8">
        <f t="shared" si="56"/>
        <v>32.230000000000004</v>
      </c>
      <c r="M310" s="8">
        <f t="shared" si="56"/>
        <v>0</v>
      </c>
      <c r="N310" s="8">
        <f t="shared" si="56"/>
        <v>0</v>
      </c>
      <c r="O310" s="8">
        <f t="shared" si="56"/>
        <v>0</v>
      </c>
      <c r="P310" s="8">
        <f t="shared" si="56"/>
        <v>0</v>
      </c>
      <c r="Q310" s="8">
        <f t="shared" si="56"/>
        <v>0</v>
      </c>
      <c r="R310" s="8">
        <f t="shared" si="56"/>
        <v>0</v>
      </c>
      <c r="S310" s="8">
        <f t="shared" si="56"/>
        <v>0</v>
      </c>
      <c r="T310" s="21">
        <f t="shared" si="47"/>
        <v>14</v>
      </c>
      <c r="U310" s="19">
        <f>VLOOKUP($B310,Gas!$B$3:$E$2506,2)</f>
        <v>1.7949999999999999</v>
      </c>
      <c r="V310" s="44">
        <f t="shared" si="48"/>
        <v>9.8997214484679663</v>
      </c>
      <c r="W310" s="5">
        <f>VLOOKUP($B310,Gas!$B$3:$E$2506,4)</f>
        <v>0.19810858419743246</v>
      </c>
    </row>
    <row r="311" spans="1:23" x14ac:dyDescent="0.2">
      <c r="A311" s="50">
        <f t="shared" si="53"/>
        <v>14</v>
      </c>
      <c r="B311" s="48">
        <v>36209</v>
      </c>
      <c r="C311" s="49">
        <v>18.22</v>
      </c>
      <c r="D311" s="4">
        <f t="shared" si="49"/>
        <v>2.5008249665252256E-2</v>
      </c>
      <c r="E311" s="100">
        <f t="shared" si="51"/>
        <v>0.7358786916760004</v>
      </c>
      <c r="F311" s="5"/>
      <c r="G311" s="8">
        <f t="shared" si="56"/>
        <v>1.7800000000000011</v>
      </c>
      <c r="H311" s="8">
        <f t="shared" si="56"/>
        <v>6.7800000000000011</v>
      </c>
      <c r="I311" s="8">
        <f t="shared" si="56"/>
        <v>11.780000000000001</v>
      </c>
      <c r="J311" s="8">
        <f t="shared" si="56"/>
        <v>16.78</v>
      </c>
      <c r="K311" s="8">
        <f t="shared" si="56"/>
        <v>21.78</v>
      </c>
      <c r="L311" s="8">
        <f t="shared" si="56"/>
        <v>31.78</v>
      </c>
      <c r="M311" s="8">
        <f t="shared" si="56"/>
        <v>0</v>
      </c>
      <c r="N311" s="8">
        <f t="shared" si="56"/>
        <v>0</v>
      </c>
      <c r="O311" s="8">
        <f t="shared" si="56"/>
        <v>0</v>
      </c>
      <c r="P311" s="8">
        <f t="shared" si="56"/>
        <v>0</v>
      </c>
      <c r="Q311" s="8">
        <f t="shared" si="56"/>
        <v>0</v>
      </c>
      <c r="R311" s="8">
        <f t="shared" si="56"/>
        <v>0</v>
      </c>
      <c r="S311" s="8">
        <f t="shared" si="56"/>
        <v>0</v>
      </c>
      <c r="T311" s="21">
        <f t="shared" si="47"/>
        <v>14</v>
      </c>
      <c r="U311" s="19">
        <f>VLOOKUP($B311,Gas!$B$3:$E$2506,2)</f>
        <v>1.79</v>
      </c>
      <c r="V311" s="44">
        <f t="shared" si="48"/>
        <v>10.17877094972067</v>
      </c>
      <c r="W311" s="5">
        <f>VLOOKUP($B311,Gas!$B$3:$E$2506,4)</f>
        <v>0.19850771626410424</v>
      </c>
    </row>
    <row r="312" spans="1:23" x14ac:dyDescent="0.2">
      <c r="A312" s="50">
        <f t="shared" si="53"/>
        <v>14</v>
      </c>
      <c r="B312" s="48">
        <v>36210</v>
      </c>
      <c r="C312" s="49">
        <v>18.7</v>
      </c>
      <c r="D312" s="4">
        <f t="shared" si="49"/>
        <v>2.6003632028728622E-2</v>
      </c>
      <c r="E312" s="100">
        <f t="shared" si="51"/>
        <v>0.73240764376359324</v>
      </c>
      <c r="F312" s="5"/>
      <c r="G312" s="8">
        <f t="shared" ref="G312:S327" si="57">IF(G$1="P",MAX(0,G$2-$C312),IF(G$1="C",MAX(0,$C312-G$2)))</f>
        <v>1.3000000000000007</v>
      </c>
      <c r="H312" s="8">
        <f t="shared" si="57"/>
        <v>6.3000000000000007</v>
      </c>
      <c r="I312" s="8">
        <f t="shared" si="57"/>
        <v>11.3</v>
      </c>
      <c r="J312" s="8">
        <f t="shared" si="57"/>
        <v>16.3</v>
      </c>
      <c r="K312" s="8">
        <f t="shared" si="57"/>
        <v>21.3</v>
      </c>
      <c r="L312" s="8">
        <f t="shared" si="57"/>
        <v>31.3</v>
      </c>
      <c r="M312" s="8">
        <f t="shared" si="56"/>
        <v>0</v>
      </c>
      <c r="N312" s="8">
        <f t="shared" si="57"/>
        <v>0</v>
      </c>
      <c r="O312" s="8">
        <f t="shared" si="57"/>
        <v>0</v>
      </c>
      <c r="P312" s="8">
        <f t="shared" si="57"/>
        <v>0</v>
      </c>
      <c r="Q312" s="8">
        <f t="shared" si="57"/>
        <v>0</v>
      </c>
      <c r="R312" s="8">
        <f t="shared" si="57"/>
        <v>0</v>
      </c>
      <c r="S312" s="8">
        <f t="shared" si="57"/>
        <v>0</v>
      </c>
      <c r="T312" s="21">
        <f t="shared" si="47"/>
        <v>14</v>
      </c>
      <c r="U312" s="19">
        <f>VLOOKUP($B312,Gas!$B$3:$E$2506,2)</f>
        <v>1.8049999999999999</v>
      </c>
      <c r="V312" s="44">
        <f t="shared" si="48"/>
        <v>10.360110803324099</v>
      </c>
      <c r="W312" s="5">
        <f>VLOOKUP($B312,Gas!$B$3:$E$2506,4)</f>
        <v>0.20618430299178839</v>
      </c>
    </row>
    <row r="313" spans="1:23" x14ac:dyDescent="0.2">
      <c r="A313" s="50">
        <f t="shared" si="53"/>
        <v>14</v>
      </c>
      <c r="B313" s="48">
        <v>36213</v>
      </c>
      <c r="C313" s="49">
        <v>24.19</v>
      </c>
      <c r="D313" s="4">
        <f t="shared" si="49"/>
        <v>0.25741580076139503</v>
      </c>
      <c r="E313" s="100">
        <f t="shared" si="51"/>
        <v>1.4548878427203278</v>
      </c>
      <c r="F313" s="5"/>
      <c r="G313" s="8">
        <f t="shared" si="57"/>
        <v>0</v>
      </c>
      <c r="H313" s="8">
        <f t="shared" si="57"/>
        <v>0.80999999999999872</v>
      </c>
      <c r="I313" s="8">
        <f t="shared" si="57"/>
        <v>5.8099999999999987</v>
      </c>
      <c r="J313" s="8">
        <f t="shared" si="57"/>
        <v>10.809999999999999</v>
      </c>
      <c r="K313" s="8">
        <f t="shared" si="57"/>
        <v>15.809999999999999</v>
      </c>
      <c r="L313" s="8">
        <f t="shared" si="57"/>
        <v>25.81</v>
      </c>
      <c r="M313" s="8">
        <f t="shared" si="56"/>
        <v>4.1900000000000013</v>
      </c>
      <c r="N313" s="8">
        <f t="shared" si="57"/>
        <v>0</v>
      </c>
      <c r="O313" s="8">
        <f t="shared" si="57"/>
        <v>0</v>
      </c>
      <c r="P313" s="8">
        <f t="shared" si="57"/>
        <v>0</v>
      </c>
      <c r="Q313" s="8">
        <f t="shared" si="57"/>
        <v>0</v>
      </c>
      <c r="R313" s="8">
        <f t="shared" si="57"/>
        <v>0</v>
      </c>
      <c r="S313" s="8">
        <f t="shared" si="57"/>
        <v>0</v>
      </c>
      <c r="T313" s="21">
        <f t="shared" si="47"/>
        <v>14</v>
      </c>
      <c r="U313" s="19">
        <f>VLOOKUP($B313,Gas!$B$3:$E$2506,2)</f>
        <v>1.7849999999999999</v>
      </c>
      <c r="V313" s="44">
        <f t="shared" si="48"/>
        <v>13.551820728291318</v>
      </c>
      <c r="W313" s="5">
        <f>VLOOKUP($B313,Gas!$B$3:$E$2506,4)</f>
        <v>0.16881702204215399</v>
      </c>
    </row>
    <row r="314" spans="1:23" x14ac:dyDescent="0.2">
      <c r="A314" s="50">
        <f t="shared" si="53"/>
        <v>14</v>
      </c>
      <c r="B314" s="48">
        <v>36214</v>
      </c>
      <c r="C314" s="49">
        <v>25.93</v>
      </c>
      <c r="D314" s="4">
        <f t="shared" si="49"/>
        <v>6.9461274928637046E-2</v>
      </c>
      <c r="E314" s="100">
        <f t="shared" si="51"/>
        <v>1.4708460506428076</v>
      </c>
      <c r="F314" s="5"/>
      <c r="G314" s="8">
        <f t="shared" si="57"/>
        <v>0</v>
      </c>
      <c r="H314" s="8">
        <f t="shared" si="57"/>
        <v>0</v>
      </c>
      <c r="I314" s="8">
        <f t="shared" si="57"/>
        <v>4.07</v>
      </c>
      <c r="J314" s="8">
        <f t="shared" si="57"/>
        <v>9.07</v>
      </c>
      <c r="K314" s="8">
        <f t="shared" si="57"/>
        <v>14.07</v>
      </c>
      <c r="L314" s="8">
        <f t="shared" si="57"/>
        <v>24.07</v>
      </c>
      <c r="M314" s="8">
        <f t="shared" si="56"/>
        <v>5.93</v>
      </c>
      <c r="N314" s="8">
        <f t="shared" si="57"/>
        <v>0.92999999999999972</v>
      </c>
      <c r="O314" s="8">
        <f t="shared" si="57"/>
        <v>0</v>
      </c>
      <c r="P314" s="8">
        <f t="shared" si="57"/>
        <v>0</v>
      </c>
      <c r="Q314" s="8">
        <f t="shared" si="57"/>
        <v>0</v>
      </c>
      <c r="R314" s="8">
        <f t="shared" si="57"/>
        <v>0</v>
      </c>
      <c r="S314" s="8">
        <f t="shared" si="57"/>
        <v>0</v>
      </c>
      <c r="T314" s="21">
        <f t="shared" si="47"/>
        <v>14</v>
      </c>
      <c r="U314" s="19">
        <f>VLOOKUP($B314,Gas!$B$3:$E$2506,2)</f>
        <v>1.78</v>
      </c>
      <c r="V314" s="44">
        <f t="shared" si="48"/>
        <v>14.567415730337078</v>
      </c>
      <c r="W314" s="5">
        <f>VLOOKUP($B314,Gas!$B$3:$E$2506,4)</f>
        <v>0.10924892086142539</v>
      </c>
    </row>
    <row r="315" spans="1:23" x14ac:dyDescent="0.2">
      <c r="A315" s="50">
        <f t="shared" si="53"/>
        <v>14</v>
      </c>
      <c r="B315" s="48">
        <v>36215</v>
      </c>
      <c r="C315" s="49">
        <v>21.51</v>
      </c>
      <c r="D315" s="4">
        <f t="shared" si="49"/>
        <v>-0.18688265627093423</v>
      </c>
      <c r="E315" s="100">
        <f t="shared" si="51"/>
        <v>1.759184195252371</v>
      </c>
      <c r="F315" s="5"/>
      <c r="G315" s="8">
        <f t="shared" si="57"/>
        <v>0</v>
      </c>
      <c r="H315" s="8">
        <f t="shared" si="57"/>
        <v>3.4899999999999984</v>
      </c>
      <c r="I315" s="8">
        <f t="shared" si="57"/>
        <v>8.4899999999999984</v>
      </c>
      <c r="J315" s="8">
        <f t="shared" si="57"/>
        <v>13.489999999999998</v>
      </c>
      <c r="K315" s="8">
        <f t="shared" si="57"/>
        <v>18.489999999999998</v>
      </c>
      <c r="L315" s="8">
        <f t="shared" si="57"/>
        <v>28.49</v>
      </c>
      <c r="M315" s="8">
        <f t="shared" si="56"/>
        <v>1.5100000000000016</v>
      </c>
      <c r="N315" s="8">
        <f t="shared" si="57"/>
        <v>0</v>
      </c>
      <c r="O315" s="8">
        <f t="shared" si="57"/>
        <v>0</v>
      </c>
      <c r="P315" s="8">
        <f t="shared" si="57"/>
        <v>0</v>
      </c>
      <c r="Q315" s="8">
        <f t="shared" si="57"/>
        <v>0</v>
      </c>
      <c r="R315" s="8">
        <f t="shared" si="57"/>
        <v>0</v>
      </c>
      <c r="S315" s="8">
        <f t="shared" si="57"/>
        <v>0</v>
      </c>
      <c r="T315" s="21">
        <f t="shared" si="47"/>
        <v>14</v>
      </c>
      <c r="U315" s="19">
        <f>VLOOKUP($B315,Gas!$B$3:$E$2506,2)</f>
        <v>1.7350000000000001</v>
      </c>
      <c r="V315" s="44">
        <f t="shared" si="48"/>
        <v>12.397694524495677</v>
      </c>
      <c r="W315" s="5">
        <f>VLOOKUP($B315,Gas!$B$3:$E$2506,4)</f>
        <v>0.17838967198222311</v>
      </c>
    </row>
    <row r="316" spans="1:23" x14ac:dyDescent="0.2">
      <c r="A316" s="50">
        <f t="shared" si="53"/>
        <v>14</v>
      </c>
      <c r="B316" s="48">
        <v>36216</v>
      </c>
      <c r="C316" s="49">
        <v>19.68</v>
      </c>
      <c r="D316" s="4">
        <f t="shared" si="49"/>
        <v>-8.8915051655531374E-2</v>
      </c>
      <c r="E316" s="100">
        <f t="shared" si="51"/>
        <v>1.8384316299802681</v>
      </c>
      <c r="F316" s="5"/>
      <c r="G316" s="8">
        <f t="shared" si="57"/>
        <v>0.32000000000000028</v>
      </c>
      <c r="H316" s="8">
        <f t="shared" si="57"/>
        <v>5.32</v>
      </c>
      <c r="I316" s="8">
        <f t="shared" si="57"/>
        <v>10.32</v>
      </c>
      <c r="J316" s="8">
        <f t="shared" si="57"/>
        <v>15.32</v>
      </c>
      <c r="K316" s="8">
        <f t="shared" si="57"/>
        <v>20.32</v>
      </c>
      <c r="L316" s="8">
        <f t="shared" si="57"/>
        <v>30.32</v>
      </c>
      <c r="M316" s="8">
        <f t="shared" si="56"/>
        <v>0</v>
      </c>
      <c r="N316" s="8">
        <f t="shared" si="57"/>
        <v>0</v>
      </c>
      <c r="O316" s="8">
        <f t="shared" si="57"/>
        <v>0</v>
      </c>
      <c r="P316" s="8">
        <f t="shared" si="57"/>
        <v>0</v>
      </c>
      <c r="Q316" s="8">
        <f t="shared" si="57"/>
        <v>0</v>
      </c>
      <c r="R316" s="8">
        <f t="shared" si="57"/>
        <v>0</v>
      </c>
      <c r="S316" s="8">
        <f t="shared" si="57"/>
        <v>0</v>
      </c>
      <c r="T316" s="21">
        <f t="shared" si="47"/>
        <v>14</v>
      </c>
      <c r="U316" s="19">
        <f>VLOOKUP($B316,Gas!$B$3:$E$2506,2)</f>
        <v>1.73</v>
      </c>
      <c r="V316" s="44">
        <f t="shared" si="48"/>
        <v>11.375722543352602</v>
      </c>
      <c r="W316" s="5">
        <f>VLOOKUP($B316,Gas!$B$3:$E$2506,4)</f>
        <v>0.17627156752811221</v>
      </c>
    </row>
    <row r="317" spans="1:23" x14ac:dyDescent="0.2">
      <c r="A317" s="50">
        <f t="shared" si="53"/>
        <v>14</v>
      </c>
      <c r="B317" s="48">
        <v>36217</v>
      </c>
      <c r="C317" s="49">
        <v>18.829999999999998</v>
      </c>
      <c r="D317" s="4">
        <f t="shared" si="49"/>
        <v>-4.4151548955046339E-2</v>
      </c>
      <c r="E317" s="100">
        <f t="shared" si="51"/>
        <v>1.8515008029460858</v>
      </c>
      <c r="F317" s="5"/>
      <c r="G317" s="8">
        <f t="shared" si="57"/>
        <v>1.1700000000000017</v>
      </c>
      <c r="H317" s="8">
        <f t="shared" si="57"/>
        <v>6.1700000000000017</v>
      </c>
      <c r="I317" s="8">
        <f t="shared" si="57"/>
        <v>11.170000000000002</v>
      </c>
      <c r="J317" s="8">
        <f t="shared" si="57"/>
        <v>16.170000000000002</v>
      </c>
      <c r="K317" s="8">
        <f t="shared" si="57"/>
        <v>21.17</v>
      </c>
      <c r="L317" s="8">
        <f t="shared" si="57"/>
        <v>31.17</v>
      </c>
      <c r="M317" s="8">
        <f t="shared" si="56"/>
        <v>0</v>
      </c>
      <c r="N317" s="8">
        <f t="shared" si="57"/>
        <v>0</v>
      </c>
      <c r="O317" s="8">
        <f t="shared" si="57"/>
        <v>0</v>
      </c>
      <c r="P317" s="8">
        <f t="shared" si="57"/>
        <v>0</v>
      </c>
      <c r="Q317" s="8">
        <f t="shared" si="57"/>
        <v>0</v>
      </c>
      <c r="R317" s="8">
        <f t="shared" si="57"/>
        <v>0</v>
      </c>
      <c r="S317" s="8">
        <f t="shared" si="57"/>
        <v>0</v>
      </c>
      <c r="T317" s="21">
        <f t="shared" si="47"/>
        <v>14</v>
      </c>
      <c r="U317" s="19">
        <f>VLOOKUP($B317,Gas!$B$3:$E$2506,2)</f>
        <v>1.6950000000000001</v>
      </c>
      <c r="V317" s="44">
        <f t="shared" si="48"/>
        <v>11.10914454277286</v>
      </c>
      <c r="W317" s="5">
        <f>VLOOKUP($B317,Gas!$B$3:$E$2506,4)</f>
        <v>0.19587661335167952</v>
      </c>
    </row>
    <row r="318" spans="1:23" x14ac:dyDescent="0.2">
      <c r="A318" s="50">
        <f t="shared" si="53"/>
        <v>15</v>
      </c>
      <c r="B318" s="48">
        <v>36220</v>
      </c>
      <c r="C318" s="49">
        <v>18.68</v>
      </c>
      <c r="D318" s="4">
        <f t="shared" si="49"/>
        <v>-7.9979098683644421E-3</v>
      </c>
      <c r="E318" s="100">
        <f t="shared" si="51"/>
        <v>1.816261326994425</v>
      </c>
      <c r="F318" s="5"/>
      <c r="G318" s="8">
        <f t="shared" si="57"/>
        <v>1.3200000000000003</v>
      </c>
      <c r="H318" s="8">
        <f t="shared" si="57"/>
        <v>6.32</v>
      </c>
      <c r="I318" s="8">
        <f t="shared" si="57"/>
        <v>11.32</v>
      </c>
      <c r="J318" s="8">
        <f t="shared" si="57"/>
        <v>16.32</v>
      </c>
      <c r="K318" s="8">
        <f t="shared" si="57"/>
        <v>21.32</v>
      </c>
      <c r="L318" s="8">
        <f t="shared" si="57"/>
        <v>31.32</v>
      </c>
      <c r="M318" s="8">
        <f t="shared" si="57"/>
        <v>0</v>
      </c>
      <c r="N318" s="8">
        <f t="shared" si="57"/>
        <v>0</v>
      </c>
      <c r="O318" s="8">
        <f t="shared" si="57"/>
        <v>0</v>
      </c>
      <c r="P318" s="8">
        <f t="shared" si="57"/>
        <v>0</v>
      </c>
      <c r="Q318" s="8">
        <f t="shared" si="57"/>
        <v>0</v>
      </c>
      <c r="R318" s="8">
        <f t="shared" si="57"/>
        <v>0</v>
      </c>
      <c r="S318" s="8">
        <f t="shared" si="57"/>
        <v>0</v>
      </c>
      <c r="T318" s="21">
        <f t="shared" si="47"/>
        <v>15</v>
      </c>
      <c r="U318" s="19">
        <f>VLOOKUP($B318,Gas!$B$3:$E$2506,2)</f>
        <v>1.615</v>
      </c>
      <c r="V318" s="44">
        <f t="shared" si="48"/>
        <v>11.56656346749226</v>
      </c>
      <c r="W318" s="5">
        <f>VLOOKUP($B318,Gas!$B$3:$E$2506,4)</f>
        <v>0.2423464677939762</v>
      </c>
    </row>
    <row r="319" spans="1:23" x14ac:dyDescent="0.2">
      <c r="A319" s="50">
        <f t="shared" si="53"/>
        <v>15</v>
      </c>
      <c r="B319" s="48">
        <v>36221</v>
      </c>
      <c r="C319" s="49">
        <v>18.37</v>
      </c>
      <c r="D319" s="4">
        <f t="shared" si="49"/>
        <v>-1.673453357366218E-2</v>
      </c>
      <c r="E319" s="100">
        <f t="shared" si="51"/>
        <v>1.8184628350540817</v>
      </c>
      <c r="F319" s="5"/>
      <c r="G319" s="8">
        <f t="shared" si="57"/>
        <v>1.629999999999999</v>
      </c>
      <c r="H319" s="8">
        <f t="shared" si="57"/>
        <v>6.629999999999999</v>
      </c>
      <c r="I319" s="8">
        <f t="shared" si="57"/>
        <v>11.629999999999999</v>
      </c>
      <c r="J319" s="8">
        <f t="shared" si="57"/>
        <v>16.63</v>
      </c>
      <c r="K319" s="8">
        <f t="shared" si="57"/>
        <v>21.63</v>
      </c>
      <c r="L319" s="8">
        <f t="shared" si="57"/>
        <v>31.63</v>
      </c>
      <c r="M319" s="8">
        <f t="shared" si="57"/>
        <v>0</v>
      </c>
      <c r="N319" s="8">
        <f t="shared" si="57"/>
        <v>0</v>
      </c>
      <c r="O319" s="8">
        <f t="shared" si="57"/>
        <v>0</v>
      </c>
      <c r="P319" s="8">
        <f t="shared" si="57"/>
        <v>0</v>
      </c>
      <c r="Q319" s="8">
        <f t="shared" si="57"/>
        <v>0</v>
      </c>
      <c r="R319" s="8">
        <f t="shared" si="57"/>
        <v>0</v>
      </c>
      <c r="S319" s="8">
        <f t="shared" si="57"/>
        <v>0</v>
      </c>
      <c r="T319" s="21">
        <f t="shared" si="47"/>
        <v>15</v>
      </c>
      <c r="U319" s="19">
        <f>VLOOKUP($B319,Gas!$B$3:$E$2506,2)</f>
        <v>1.65</v>
      </c>
      <c r="V319" s="44">
        <f t="shared" si="48"/>
        <v>11.133333333333335</v>
      </c>
      <c r="W319" s="5">
        <f>VLOOKUP($B319,Gas!$B$3:$E$2506,4)</f>
        <v>0.31213634880741603</v>
      </c>
    </row>
    <row r="320" spans="1:23" x14ac:dyDescent="0.2">
      <c r="A320" s="50">
        <f t="shared" si="53"/>
        <v>15</v>
      </c>
      <c r="B320" s="48">
        <v>36222</v>
      </c>
      <c r="C320" s="49">
        <v>18.64</v>
      </c>
      <c r="D320" s="4">
        <f t="shared" si="49"/>
        <v>1.4590910030410907E-2</v>
      </c>
      <c r="E320" s="100">
        <f t="shared" si="51"/>
        <v>1.8066095999692975</v>
      </c>
      <c r="F320" s="5"/>
      <c r="G320" s="8">
        <f t="shared" si="57"/>
        <v>1.3599999999999994</v>
      </c>
      <c r="H320" s="8">
        <f t="shared" si="57"/>
        <v>6.3599999999999994</v>
      </c>
      <c r="I320" s="8">
        <f t="shared" si="57"/>
        <v>11.36</v>
      </c>
      <c r="J320" s="8">
        <f t="shared" si="57"/>
        <v>16.36</v>
      </c>
      <c r="K320" s="8">
        <f t="shared" si="57"/>
        <v>21.36</v>
      </c>
      <c r="L320" s="8">
        <f t="shared" si="57"/>
        <v>31.36</v>
      </c>
      <c r="M320" s="8">
        <f t="shared" si="57"/>
        <v>0</v>
      </c>
      <c r="N320" s="8">
        <f t="shared" si="57"/>
        <v>0</v>
      </c>
      <c r="O320" s="8">
        <f t="shared" si="57"/>
        <v>0</v>
      </c>
      <c r="P320" s="8">
        <f t="shared" si="57"/>
        <v>0</v>
      </c>
      <c r="Q320" s="8">
        <f t="shared" si="57"/>
        <v>0</v>
      </c>
      <c r="R320" s="8">
        <f t="shared" si="57"/>
        <v>0</v>
      </c>
      <c r="S320" s="8">
        <f t="shared" si="57"/>
        <v>0</v>
      </c>
      <c r="T320" s="21">
        <f t="shared" si="47"/>
        <v>15</v>
      </c>
      <c r="U320" s="19">
        <f>VLOOKUP($B320,Gas!$B$3:$E$2506,2)</f>
        <v>1.675</v>
      </c>
      <c r="V320" s="44">
        <f t="shared" si="48"/>
        <v>11.128358208955223</v>
      </c>
      <c r="W320" s="5">
        <f>VLOOKUP($B320,Gas!$B$3:$E$2506,4)</f>
        <v>0.33952251297503977</v>
      </c>
    </row>
    <row r="321" spans="1:23" x14ac:dyDescent="0.2">
      <c r="A321" s="50">
        <f t="shared" si="53"/>
        <v>15</v>
      </c>
      <c r="B321" s="48">
        <v>36223</v>
      </c>
      <c r="C321" s="49">
        <v>18.829999999999998</v>
      </c>
      <c r="D321" s="4">
        <f t="shared" si="49"/>
        <v>1.0141533411615875E-2</v>
      </c>
      <c r="E321" s="100">
        <f t="shared" si="51"/>
        <v>1.8035122636289727</v>
      </c>
      <c r="F321" s="5"/>
      <c r="G321" s="8">
        <f t="shared" si="57"/>
        <v>1.1700000000000017</v>
      </c>
      <c r="H321" s="8">
        <f t="shared" si="57"/>
        <v>6.1700000000000017</v>
      </c>
      <c r="I321" s="8">
        <f t="shared" si="57"/>
        <v>11.170000000000002</v>
      </c>
      <c r="J321" s="8">
        <f t="shared" si="57"/>
        <v>16.170000000000002</v>
      </c>
      <c r="K321" s="8">
        <f t="shared" si="57"/>
        <v>21.17</v>
      </c>
      <c r="L321" s="8">
        <f t="shared" si="57"/>
        <v>31.17</v>
      </c>
      <c r="M321" s="8">
        <f t="shared" si="57"/>
        <v>0</v>
      </c>
      <c r="N321" s="8">
        <f t="shared" si="57"/>
        <v>0</v>
      </c>
      <c r="O321" s="8">
        <f t="shared" si="57"/>
        <v>0</v>
      </c>
      <c r="P321" s="8">
        <f t="shared" si="57"/>
        <v>0</v>
      </c>
      <c r="Q321" s="8">
        <f t="shared" si="57"/>
        <v>0</v>
      </c>
      <c r="R321" s="8">
        <f t="shared" si="57"/>
        <v>0</v>
      </c>
      <c r="S321" s="8">
        <f t="shared" si="57"/>
        <v>0</v>
      </c>
      <c r="T321" s="21">
        <f t="shared" si="47"/>
        <v>15</v>
      </c>
      <c r="U321" s="19">
        <f>VLOOKUP($B321,Gas!$B$3:$E$2506,2)</f>
        <v>1.67</v>
      </c>
      <c r="V321" s="44">
        <f t="shared" si="48"/>
        <v>11.275449101796406</v>
      </c>
      <c r="W321" s="5">
        <f>VLOOKUP($B321,Gas!$B$3:$E$2506,4)</f>
        <v>0.337726840915963</v>
      </c>
    </row>
    <row r="322" spans="1:23" x14ac:dyDescent="0.2">
      <c r="A322" s="50">
        <f t="shared" si="53"/>
        <v>15</v>
      </c>
      <c r="B322" s="48">
        <v>36224</v>
      </c>
      <c r="C322" s="49">
        <v>21.82</v>
      </c>
      <c r="D322" s="4">
        <f t="shared" si="49"/>
        <v>0.14737563773586379</v>
      </c>
      <c r="E322" s="100">
        <f t="shared" si="51"/>
        <v>1.9426965477340514</v>
      </c>
      <c r="F322" s="5"/>
      <c r="G322" s="8">
        <f t="shared" ref="G322:S337" si="58">IF(G$1="P",MAX(0,G$2-$C322),IF(G$1="C",MAX(0,$C322-G$2)))</f>
        <v>0</v>
      </c>
      <c r="H322" s="8">
        <f t="shared" si="58"/>
        <v>3.1799999999999997</v>
      </c>
      <c r="I322" s="8">
        <f t="shared" si="58"/>
        <v>8.18</v>
      </c>
      <c r="J322" s="8">
        <f t="shared" si="58"/>
        <v>13.18</v>
      </c>
      <c r="K322" s="8">
        <f t="shared" si="58"/>
        <v>18.18</v>
      </c>
      <c r="L322" s="8">
        <f t="shared" si="58"/>
        <v>28.18</v>
      </c>
      <c r="M322" s="8">
        <f t="shared" si="57"/>
        <v>1.8200000000000003</v>
      </c>
      <c r="N322" s="8">
        <f t="shared" si="58"/>
        <v>0</v>
      </c>
      <c r="O322" s="8">
        <f t="shared" si="58"/>
        <v>0</v>
      </c>
      <c r="P322" s="8">
        <f t="shared" si="58"/>
        <v>0</v>
      </c>
      <c r="Q322" s="8">
        <f t="shared" si="58"/>
        <v>0</v>
      </c>
      <c r="R322" s="8">
        <f t="shared" si="58"/>
        <v>0</v>
      </c>
      <c r="S322" s="8">
        <f t="shared" si="58"/>
        <v>0</v>
      </c>
      <c r="T322" s="21">
        <f t="shared" ref="T322:T385" si="59">A322</f>
        <v>15</v>
      </c>
      <c r="U322" s="19">
        <f>VLOOKUP($B322,Gas!$B$3:$E$2506,2)</f>
        <v>1.7150000000000001</v>
      </c>
      <c r="V322" s="44">
        <f t="shared" ref="V322:V385" si="60">C322/U322</f>
        <v>12.723032069970845</v>
      </c>
      <c r="W322" s="5">
        <f>VLOOKUP($B322,Gas!$B$3:$E$2506,4)</f>
        <v>0.39342925032760767</v>
      </c>
    </row>
    <row r="323" spans="1:23" x14ac:dyDescent="0.2">
      <c r="A323" s="50">
        <f t="shared" si="53"/>
        <v>15</v>
      </c>
      <c r="B323" s="48">
        <v>36227</v>
      </c>
      <c r="C323" s="49">
        <v>24.53</v>
      </c>
      <c r="D323" s="4">
        <f t="shared" si="49"/>
        <v>0.11706987786547318</v>
      </c>
      <c r="E323" s="100">
        <f t="shared" si="51"/>
        <v>1.5426388986103492</v>
      </c>
      <c r="F323" s="5"/>
      <c r="G323" s="8">
        <f t="shared" si="58"/>
        <v>0</v>
      </c>
      <c r="H323" s="8">
        <f t="shared" si="58"/>
        <v>0.46999999999999886</v>
      </c>
      <c r="I323" s="8">
        <f t="shared" si="58"/>
        <v>5.4699999999999989</v>
      </c>
      <c r="J323" s="8">
        <f t="shared" si="58"/>
        <v>10.469999999999999</v>
      </c>
      <c r="K323" s="8">
        <f t="shared" si="58"/>
        <v>15.469999999999999</v>
      </c>
      <c r="L323" s="8">
        <f t="shared" si="58"/>
        <v>25.47</v>
      </c>
      <c r="M323" s="8">
        <f t="shared" si="57"/>
        <v>4.5300000000000011</v>
      </c>
      <c r="N323" s="8">
        <f t="shared" si="58"/>
        <v>0</v>
      </c>
      <c r="O323" s="8">
        <f t="shared" si="58"/>
        <v>0</v>
      </c>
      <c r="P323" s="8">
        <f t="shared" si="58"/>
        <v>0</v>
      </c>
      <c r="Q323" s="8">
        <f t="shared" si="58"/>
        <v>0</v>
      </c>
      <c r="R323" s="8">
        <f t="shared" si="58"/>
        <v>0</v>
      </c>
      <c r="S323" s="8">
        <f t="shared" si="58"/>
        <v>0</v>
      </c>
      <c r="T323" s="21">
        <f t="shared" si="59"/>
        <v>15</v>
      </c>
      <c r="U323" s="19">
        <f>VLOOKUP($B323,Gas!$B$3:$E$2506,2)</f>
        <v>1.73</v>
      </c>
      <c r="V323" s="44">
        <f t="shared" si="60"/>
        <v>14.179190751445088</v>
      </c>
      <c r="W323" s="5">
        <f>VLOOKUP($B323,Gas!$B$3:$E$2506,4)</f>
        <v>0.34338023800969458</v>
      </c>
    </row>
    <row r="324" spans="1:23" x14ac:dyDescent="0.2">
      <c r="A324" s="50">
        <f t="shared" si="53"/>
        <v>15</v>
      </c>
      <c r="B324" s="48">
        <v>36228</v>
      </c>
      <c r="C324" s="49">
        <v>21.94</v>
      </c>
      <c r="D324" s="4">
        <f t="shared" ref="D324:D387" si="61">LN(C324/C323)</f>
        <v>-0.11158540342331369</v>
      </c>
      <c r="E324" s="100">
        <f t="shared" si="51"/>
        <v>1.5857392979951328</v>
      </c>
      <c r="F324" s="5"/>
      <c r="G324" s="8">
        <f t="shared" si="58"/>
        <v>0</v>
      </c>
      <c r="H324" s="8">
        <f t="shared" si="58"/>
        <v>3.0599999999999987</v>
      </c>
      <c r="I324" s="8">
        <f t="shared" si="58"/>
        <v>8.0599999999999987</v>
      </c>
      <c r="J324" s="8">
        <f t="shared" si="58"/>
        <v>13.059999999999999</v>
      </c>
      <c r="K324" s="8">
        <f t="shared" si="58"/>
        <v>18.059999999999999</v>
      </c>
      <c r="L324" s="8">
        <f t="shared" si="58"/>
        <v>28.06</v>
      </c>
      <c r="M324" s="8">
        <f t="shared" si="57"/>
        <v>1.9400000000000013</v>
      </c>
      <c r="N324" s="8">
        <f t="shared" si="58"/>
        <v>0</v>
      </c>
      <c r="O324" s="8">
        <f t="shared" si="58"/>
        <v>0</v>
      </c>
      <c r="P324" s="8">
        <f t="shared" si="58"/>
        <v>0</v>
      </c>
      <c r="Q324" s="8">
        <f t="shared" si="58"/>
        <v>0</v>
      </c>
      <c r="R324" s="8">
        <f t="shared" si="58"/>
        <v>0</v>
      </c>
      <c r="S324" s="8">
        <f t="shared" si="58"/>
        <v>0</v>
      </c>
      <c r="T324" s="21">
        <f t="shared" si="59"/>
        <v>15</v>
      </c>
      <c r="U324" s="19">
        <f>VLOOKUP($B324,Gas!$B$3:$E$2506,2)</f>
        <v>1.875</v>
      </c>
      <c r="V324" s="44">
        <f t="shared" si="60"/>
        <v>11.701333333333334</v>
      </c>
      <c r="W324" s="5">
        <f>VLOOKUP($B324,Gas!$B$3:$E$2506,4)</f>
        <v>0.5701045449884522</v>
      </c>
    </row>
    <row r="325" spans="1:23" x14ac:dyDescent="0.2">
      <c r="A325" s="50">
        <f t="shared" si="53"/>
        <v>15</v>
      </c>
      <c r="B325" s="48">
        <v>36229</v>
      </c>
      <c r="C325" s="49">
        <v>22.78</v>
      </c>
      <c r="D325" s="4">
        <f t="shared" si="61"/>
        <v>3.7571503171951952E-2</v>
      </c>
      <c r="E325" s="100">
        <f t="shared" si="51"/>
        <v>1.2853207850280945</v>
      </c>
      <c r="F325" s="5"/>
      <c r="G325" s="8">
        <f t="shared" si="58"/>
        <v>0</v>
      </c>
      <c r="H325" s="8">
        <f t="shared" si="58"/>
        <v>2.2199999999999989</v>
      </c>
      <c r="I325" s="8">
        <f t="shared" si="58"/>
        <v>7.2199999999999989</v>
      </c>
      <c r="J325" s="8">
        <f t="shared" si="58"/>
        <v>12.219999999999999</v>
      </c>
      <c r="K325" s="8">
        <f t="shared" si="58"/>
        <v>17.22</v>
      </c>
      <c r="L325" s="8">
        <f t="shared" si="58"/>
        <v>27.22</v>
      </c>
      <c r="M325" s="8">
        <f t="shared" si="57"/>
        <v>2.7800000000000011</v>
      </c>
      <c r="N325" s="8">
        <f t="shared" si="58"/>
        <v>0</v>
      </c>
      <c r="O325" s="8">
        <f t="shared" si="58"/>
        <v>0</v>
      </c>
      <c r="P325" s="8">
        <f t="shared" si="58"/>
        <v>0</v>
      </c>
      <c r="Q325" s="8">
        <f t="shared" si="58"/>
        <v>0</v>
      </c>
      <c r="R325" s="8">
        <f t="shared" si="58"/>
        <v>0</v>
      </c>
      <c r="S325" s="8">
        <f t="shared" si="58"/>
        <v>0</v>
      </c>
      <c r="T325" s="21">
        <f t="shared" si="59"/>
        <v>15</v>
      </c>
      <c r="U325" s="19">
        <f>VLOOKUP($B325,Gas!$B$3:$E$2506,2)</f>
        <v>1.845</v>
      </c>
      <c r="V325" s="44">
        <f t="shared" si="60"/>
        <v>12.346883468834688</v>
      </c>
      <c r="W325" s="5">
        <f>VLOOKUP($B325,Gas!$B$3:$E$2506,4)</f>
        <v>0.59099208200650077</v>
      </c>
    </row>
    <row r="326" spans="1:23" x14ac:dyDescent="0.2">
      <c r="A326" s="50">
        <f t="shared" si="53"/>
        <v>15</v>
      </c>
      <c r="B326" s="48">
        <v>36230</v>
      </c>
      <c r="C326" s="49">
        <v>24.23</v>
      </c>
      <c r="D326" s="4">
        <f t="shared" si="61"/>
        <v>6.1708576809398182E-2</v>
      </c>
      <c r="E326" s="100">
        <f t="shared" si="51"/>
        <v>1.1946523401490723</v>
      </c>
      <c r="F326" s="5"/>
      <c r="G326" s="8">
        <f t="shared" si="58"/>
        <v>0</v>
      </c>
      <c r="H326" s="8">
        <f t="shared" si="58"/>
        <v>0.76999999999999957</v>
      </c>
      <c r="I326" s="8">
        <f t="shared" si="58"/>
        <v>5.77</v>
      </c>
      <c r="J326" s="8">
        <f t="shared" si="58"/>
        <v>10.77</v>
      </c>
      <c r="K326" s="8">
        <f t="shared" si="58"/>
        <v>15.77</v>
      </c>
      <c r="L326" s="8">
        <f t="shared" si="58"/>
        <v>25.77</v>
      </c>
      <c r="M326" s="8">
        <f t="shared" si="57"/>
        <v>4.2300000000000004</v>
      </c>
      <c r="N326" s="8">
        <f t="shared" si="58"/>
        <v>0</v>
      </c>
      <c r="O326" s="8">
        <f t="shared" si="58"/>
        <v>0</v>
      </c>
      <c r="P326" s="8">
        <f t="shared" si="58"/>
        <v>0</v>
      </c>
      <c r="Q326" s="8">
        <f t="shared" si="58"/>
        <v>0</v>
      </c>
      <c r="R326" s="8">
        <f t="shared" si="58"/>
        <v>0</v>
      </c>
      <c r="S326" s="8">
        <f t="shared" si="58"/>
        <v>0</v>
      </c>
      <c r="T326" s="21">
        <f t="shared" si="59"/>
        <v>15</v>
      </c>
      <c r="U326" s="19">
        <f>VLOOKUP($B326,Gas!$B$3:$E$2506,2)</f>
        <v>1.94</v>
      </c>
      <c r="V326" s="44">
        <f t="shared" si="60"/>
        <v>12.489690721649485</v>
      </c>
      <c r="W326" s="5">
        <f>VLOOKUP($B326,Gas!$B$3:$E$2506,4)</f>
        <v>0.54689899313672874</v>
      </c>
    </row>
    <row r="327" spans="1:23" x14ac:dyDescent="0.2">
      <c r="A327" s="50">
        <f t="shared" si="53"/>
        <v>15</v>
      </c>
      <c r="B327" s="48">
        <v>36231</v>
      </c>
      <c r="C327" s="49">
        <v>25.1</v>
      </c>
      <c r="D327" s="4">
        <f t="shared" si="61"/>
        <v>3.5276311309303796E-2</v>
      </c>
      <c r="E327" s="100">
        <f t="shared" si="51"/>
        <v>1.1394339906493327</v>
      </c>
      <c r="F327" s="5"/>
      <c r="G327" s="8">
        <f t="shared" si="58"/>
        <v>0</v>
      </c>
      <c r="H327" s="8">
        <f t="shared" si="58"/>
        <v>0</v>
      </c>
      <c r="I327" s="8">
        <f t="shared" si="58"/>
        <v>4.8999999999999986</v>
      </c>
      <c r="J327" s="8">
        <f t="shared" si="58"/>
        <v>9.8999999999999986</v>
      </c>
      <c r="K327" s="8">
        <f t="shared" si="58"/>
        <v>14.899999999999999</v>
      </c>
      <c r="L327" s="8">
        <f t="shared" si="58"/>
        <v>24.9</v>
      </c>
      <c r="M327" s="8">
        <f t="shared" si="57"/>
        <v>5.1000000000000014</v>
      </c>
      <c r="N327" s="8">
        <f t="shared" si="58"/>
        <v>0.10000000000000142</v>
      </c>
      <c r="O327" s="8">
        <f t="shared" si="58"/>
        <v>0</v>
      </c>
      <c r="P327" s="8">
        <f t="shared" si="58"/>
        <v>0</v>
      </c>
      <c r="Q327" s="8">
        <f t="shared" si="58"/>
        <v>0</v>
      </c>
      <c r="R327" s="8">
        <f t="shared" si="58"/>
        <v>0</v>
      </c>
      <c r="S327" s="8">
        <f t="shared" si="58"/>
        <v>0</v>
      </c>
      <c r="T327" s="21">
        <f t="shared" si="59"/>
        <v>15</v>
      </c>
      <c r="U327" s="19">
        <f>VLOOKUP($B327,Gas!$B$3:$E$2506,2)</f>
        <v>1.87</v>
      </c>
      <c r="V327" s="44">
        <f t="shared" si="60"/>
        <v>13.422459893048128</v>
      </c>
      <c r="W327" s="5">
        <f>VLOOKUP($B327,Gas!$B$3:$E$2506,4)</f>
        <v>0.63877577399084606</v>
      </c>
    </row>
    <row r="328" spans="1:23" x14ac:dyDescent="0.2">
      <c r="A328" s="50">
        <f t="shared" si="53"/>
        <v>15</v>
      </c>
      <c r="B328" s="48">
        <v>36234</v>
      </c>
      <c r="C328" s="49">
        <v>24.89</v>
      </c>
      <c r="D328" s="4">
        <f t="shared" si="61"/>
        <v>-8.4017297582376256E-3</v>
      </c>
      <c r="E328" s="100">
        <f t="shared" si="51"/>
        <v>1.1397974062119256</v>
      </c>
      <c r="F328" s="5"/>
      <c r="G328" s="8">
        <f t="shared" si="58"/>
        <v>0</v>
      </c>
      <c r="H328" s="8">
        <f t="shared" si="58"/>
        <v>0.10999999999999943</v>
      </c>
      <c r="I328" s="8">
        <f t="shared" si="58"/>
        <v>5.1099999999999994</v>
      </c>
      <c r="J328" s="8">
        <f t="shared" si="58"/>
        <v>10.11</v>
      </c>
      <c r="K328" s="8">
        <f t="shared" si="58"/>
        <v>15.11</v>
      </c>
      <c r="L328" s="8">
        <f t="shared" si="58"/>
        <v>25.11</v>
      </c>
      <c r="M328" s="8">
        <f t="shared" si="58"/>
        <v>4.8900000000000006</v>
      </c>
      <c r="N328" s="8">
        <f t="shared" si="58"/>
        <v>0</v>
      </c>
      <c r="O328" s="8">
        <f t="shared" si="58"/>
        <v>0</v>
      </c>
      <c r="P328" s="8">
        <f t="shared" si="58"/>
        <v>0</v>
      </c>
      <c r="Q328" s="8">
        <f t="shared" si="58"/>
        <v>0</v>
      </c>
      <c r="R328" s="8">
        <f t="shared" si="58"/>
        <v>0</v>
      </c>
      <c r="S328" s="8">
        <f t="shared" si="58"/>
        <v>0</v>
      </c>
      <c r="T328" s="21">
        <f t="shared" si="59"/>
        <v>15</v>
      </c>
      <c r="U328" s="19">
        <f>VLOOKUP($B328,Gas!$B$3:$E$2506,2)</f>
        <v>1.8149999999999999</v>
      </c>
      <c r="V328" s="44">
        <f t="shared" si="60"/>
        <v>13.713498622589533</v>
      </c>
      <c r="W328" s="5">
        <f>VLOOKUP($B328,Gas!$B$3:$E$2506,4)</f>
        <v>0.67563254698784314</v>
      </c>
    </row>
    <row r="329" spans="1:23" x14ac:dyDescent="0.2">
      <c r="A329" s="50">
        <f t="shared" si="53"/>
        <v>15</v>
      </c>
      <c r="B329" s="48">
        <v>36235</v>
      </c>
      <c r="C329" s="49">
        <v>22.29</v>
      </c>
      <c r="D329" s="4">
        <f t="shared" si="61"/>
        <v>-0.11032796898172323</v>
      </c>
      <c r="E329" s="100">
        <f t="shared" si="51"/>
        <v>1.3245304849726602</v>
      </c>
      <c r="F329" s="5"/>
      <c r="G329" s="8">
        <f t="shared" si="58"/>
        <v>0</v>
      </c>
      <c r="H329" s="8">
        <f t="shared" si="58"/>
        <v>2.7100000000000009</v>
      </c>
      <c r="I329" s="8">
        <f t="shared" si="58"/>
        <v>7.7100000000000009</v>
      </c>
      <c r="J329" s="8">
        <f t="shared" si="58"/>
        <v>12.71</v>
      </c>
      <c r="K329" s="8">
        <f t="shared" si="58"/>
        <v>17.71</v>
      </c>
      <c r="L329" s="8">
        <f t="shared" si="58"/>
        <v>27.71</v>
      </c>
      <c r="M329" s="8">
        <f t="shared" si="58"/>
        <v>2.2899999999999991</v>
      </c>
      <c r="N329" s="8">
        <f t="shared" si="58"/>
        <v>0</v>
      </c>
      <c r="O329" s="8">
        <f t="shared" si="58"/>
        <v>0</v>
      </c>
      <c r="P329" s="8">
        <f t="shared" si="58"/>
        <v>0</v>
      </c>
      <c r="Q329" s="8">
        <f t="shared" si="58"/>
        <v>0</v>
      </c>
      <c r="R329" s="8">
        <f t="shared" si="58"/>
        <v>0</v>
      </c>
      <c r="S329" s="8">
        <f t="shared" si="58"/>
        <v>0</v>
      </c>
      <c r="T329" s="21">
        <f t="shared" si="59"/>
        <v>15</v>
      </c>
      <c r="U329" s="19">
        <f>VLOOKUP($B329,Gas!$B$3:$E$2506,2)</f>
        <v>1.75</v>
      </c>
      <c r="V329" s="44">
        <f t="shared" si="60"/>
        <v>12.737142857142857</v>
      </c>
      <c r="W329" s="5">
        <f>VLOOKUP($B329,Gas!$B$3:$E$2506,4)</f>
        <v>0.72099505292681187</v>
      </c>
    </row>
    <row r="330" spans="1:23" x14ac:dyDescent="0.2">
      <c r="A330" s="50">
        <f t="shared" si="53"/>
        <v>15</v>
      </c>
      <c r="B330" s="48">
        <v>36236</v>
      </c>
      <c r="C330" s="49">
        <v>20.350000000000001</v>
      </c>
      <c r="D330" s="4">
        <f t="shared" si="61"/>
        <v>-9.1057235509173384E-2</v>
      </c>
      <c r="E330" s="100">
        <f t="shared" si="51"/>
        <v>1.4357244164148453</v>
      </c>
      <c r="F330" s="5"/>
      <c r="G330" s="8">
        <f t="shared" si="58"/>
        <v>0</v>
      </c>
      <c r="H330" s="8">
        <f t="shared" si="58"/>
        <v>4.6499999999999986</v>
      </c>
      <c r="I330" s="8">
        <f t="shared" si="58"/>
        <v>9.6499999999999986</v>
      </c>
      <c r="J330" s="8">
        <f t="shared" si="58"/>
        <v>14.649999999999999</v>
      </c>
      <c r="K330" s="8">
        <f t="shared" si="58"/>
        <v>19.649999999999999</v>
      </c>
      <c r="L330" s="8">
        <f t="shared" si="58"/>
        <v>29.65</v>
      </c>
      <c r="M330" s="8">
        <f t="shared" si="58"/>
        <v>0.35000000000000142</v>
      </c>
      <c r="N330" s="8">
        <f t="shared" si="58"/>
        <v>0</v>
      </c>
      <c r="O330" s="8">
        <f t="shared" si="58"/>
        <v>0</v>
      </c>
      <c r="P330" s="8">
        <f t="shared" si="58"/>
        <v>0</v>
      </c>
      <c r="Q330" s="8">
        <f t="shared" si="58"/>
        <v>0</v>
      </c>
      <c r="R330" s="8">
        <f t="shared" si="58"/>
        <v>0</v>
      </c>
      <c r="S330" s="8">
        <f t="shared" si="58"/>
        <v>0</v>
      </c>
      <c r="T330" s="21">
        <f t="shared" si="59"/>
        <v>15</v>
      </c>
      <c r="U330" s="19">
        <f>VLOOKUP($B330,Gas!$B$3:$E$2506,2)</f>
        <v>1.7450000000000001</v>
      </c>
      <c r="V330" s="44">
        <f t="shared" si="60"/>
        <v>11.661891117478509</v>
      </c>
      <c r="W330" s="5">
        <f>VLOOKUP($B330,Gas!$B$3:$E$2506,4)</f>
        <v>0.72138716236419487</v>
      </c>
    </row>
    <row r="331" spans="1:23" x14ac:dyDescent="0.2">
      <c r="A331" s="50">
        <f t="shared" si="53"/>
        <v>15</v>
      </c>
      <c r="B331" s="48">
        <v>36237</v>
      </c>
      <c r="C331" s="49">
        <v>19.11</v>
      </c>
      <c r="D331" s="4">
        <f t="shared" si="61"/>
        <v>-6.286915363642244E-2</v>
      </c>
      <c r="E331" s="100">
        <f t="shared" si="51"/>
        <v>1.4795385451208765</v>
      </c>
      <c r="F331" s="5"/>
      <c r="G331" s="8">
        <f t="shared" si="58"/>
        <v>0.89000000000000057</v>
      </c>
      <c r="H331" s="8">
        <f t="shared" si="58"/>
        <v>5.8900000000000006</v>
      </c>
      <c r="I331" s="8">
        <f t="shared" si="58"/>
        <v>10.89</v>
      </c>
      <c r="J331" s="8">
        <f t="shared" si="58"/>
        <v>15.89</v>
      </c>
      <c r="K331" s="8">
        <f t="shared" si="58"/>
        <v>20.89</v>
      </c>
      <c r="L331" s="8">
        <f t="shared" si="58"/>
        <v>30.89</v>
      </c>
      <c r="M331" s="8">
        <f t="shared" si="58"/>
        <v>0</v>
      </c>
      <c r="N331" s="8">
        <f t="shared" si="58"/>
        <v>0</v>
      </c>
      <c r="O331" s="8">
        <f t="shared" si="58"/>
        <v>0</v>
      </c>
      <c r="P331" s="8">
        <f t="shared" si="58"/>
        <v>0</v>
      </c>
      <c r="Q331" s="8">
        <f t="shared" si="58"/>
        <v>0</v>
      </c>
      <c r="R331" s="8">
        <f t="shared" si="58"/>
        <v>0</v>
      </c>
      <c r="S331" s="8">
        <f t="shared" si="58"/>
        <v>0</v>
      </c>
      <c r="T331" s="21">
        <f t="shared" si="59"/>
        <v>15</v>
      </c>
      <c r="U331" s="19">
        <f>VLOOKUP($B331,Gas!$B$3:$E$2506,2)</f>
        <v>1.75</v>
      </c>
      <c r="V331" s="44">
        <f t="shared" si="60"/>
        <v>10.92</v>
      </c>
      <c r="W331" s="5">
        <f>VLOOKUP($B331,Gas!$B$3:$E$2506,4)</f>
        <v>0.72145540030980437</v>
      </c>
    </row>
    <row r="332" spans="1:23" x14ac:dyDescent="0.2">
      <c r="A332" s="50">
        <f t="shared" si="53"/>
        <v>15</v>
      </c>
      <c r="B332" s="48">
        <v>36238</v>
      </c>
      <c r="C332" s="49">
        <v>19.09</v>
      </c>
      <c r="D332" s="4">
        <f t="shared" si="61"/>
        <v>-1.047120514525356E-3</v>
      </c>
      <c r="E332" s="100">
        <f t="shared" si="51"/>
        <v>1.2396457569643544</v>
      </c>
      <c r="F332" s="5"/>
      <c r="G332" s="8">
        <f t="shared" ref="G332:S347" si="62">IF(G$1="P",MAX(0,G$2-$C332),IF(G$1="C",MAX(0,$C332-G$2)))</f>
        <v>0.91000000000000014</v>
      </c>
      <c r="H332" s="8">
        <f t="shared" si="62"/>
        <v>5.91</v>
      </c>
      <c r="I332" s="8">
        <f t="shared" si="62"/>
        <v>10.91</v>
      </c>
      <c r="J332" s="8">
        <f t="shared" si="62"/>
        <v>15.91</v>
      </c>
      <c r="K332" s="8">
        <f t="shared" si="62"/>
        <v>20.91</v>
      </c>
      <c r="L332" s="8">
        <f t="shared" si="62"/>
        <v>30.91</v>
      </c>
      <c r="M332" s="8">
        <f t="shared" si="58"/>
        <v>0</v>
      </c>
      <c r="N332" s="8">
        <f t="shared" si="62"/>
        <v>0</v>
      </c>
      <c r="O332" s="8">
        <f t="shared" si="62"/>
        <v>0</v>
      </c>
      <c r="P332" s="8">
        <f t="shared" si="62"/>
        <v>0</v>
      </c>
      <c r="Q332" s="8">
        <f t="shared" si="62"/>
        <v>0</v>
      </c>
      <c r="R332" s="8">
        <f t="shared" si="62"/>
        <v>0</v>
      </c>
      <c r="S332" s="8">
        <f t="shared" si="62"/>
        <v>0</v>
      </c>
      <c r="T332" s="21">
        <f t="shared" si="59"/>
        <v>15</v>
      </c>
      <c r="U332" s="19">
        <f>VLOOKUP($B332,Gas!$B$3:$E$2506,2)</f>
        <v>1.7549999999999999</v>
      </c>
      <c r="V332" s="44">
        <f t="shared" si="60"/>
        <v>10.877492877492879</v>
      </c>
      <c r="W332" s="5">
        <f>VLOOKUP($B332,Gas!$B$3:$E$2506,4)</f>
        <v>0.49081159196914032</v>
      </c>
    </row>
    <row r="333" spans="1:23" x14ac:dyDescent="0.2">
      <c r="A333" s="50">
        <f t="shared" si="53"/>
        <v>15</v>
      </c>
      <c r="B333" s="48">
        <v>36241</v>
      </c>
      <c r="C333" s="49">
        <v>22.98</v>
      </c>
      <c r="D333" s="4">
        <f t="shared" si="61"/>
        <v>0.1854596346829534</v>
      </c>
      <c r="E333" s="100">
        <f t="shared" ref="E333:E396" si="63">STDEV(D324:D333)*SQRT(trade_day)</f>
        <v>1.4660264571569182</v>
      </c>
      <c r="F333" s="5"/>
      <c r="G333" s="8">
        <f t="shared" si="62"/>
        <v>0</v>
      </c>
      <c r="H333" s="8">
        <f t="shared" si="62"/>
        <v>2.0199999999999996</v>
      </c>
      <c r="I333" s="8">
        <f t="shared" si="62"/>
        <v>7.02</v>
      </c>
      <c r="J333" s="8">
        <f t="shared" si="62"/>
        <v>12.02</v>
      </c>
      <c r="K333" s="8">
        <f t="shared" si="62"/>
        <v>17.02</v>
      </c>
      <c r="L333" s="8">
        <f t="shared" si="62"/>
        <v>27.02</v>
      </c>
      <c r="M333" s="8">
        <f t="shared" si="58"/>
        <v>2.9800000000000004</v>
      </c>
      <c r="N333" s="8">
        <f t="shared" si="62"/>
        <v>0</v>
      </c>
      <c r="O333" s="8">
        <f t="shared" si="62"/>
        <v>0</v>
      </c>
      <c r="P333" s="8">
        <f t="shared" si="62"/>
        <v>0</v>
      </c>
      <c r="Q333" s="8">
        <f t="shared" si="62"/>
        <v>0</v>
      </c>
      <c r="R333" s="8">
        <f t="shared" si="62"/>
        <v>0</v>
      </c>
      <c r="S333" s="8">
        <f t="shared" si="62"/>
        <v>0</v>
      </c>
      <c r="T333" s="21">
        <f t="shared" si="59"/>
        <v>15</v>
      </c>
      <c r="U333" s="19">
        <f>VLOOKUP($B333,Gas!$B$3:$E$2506,2)</f>
        <v>1.7250000000000001</v>
      </c>
      <c r="V333" s="44">
        <f t="shared" si="60"/>
        <v>13.321739130434782</v>
      </c>
      <c r="W333" s="5">
        <f>VLOOKUP($B333,Gas!$B$3:$E$2506,4)</f>
        <v>0.27697434095924861</v>
      </c>
    </row>
    <row r="334" spans="1:23" x14ac:dyDescent="0.2">
      <c r="A334" s="50">
        <f t="shared" si="53"/>
        <v>15</v>
      </c>
      <c r="B334" s="48">
        <v>36242</v>
      </c>
      <c r="C334" s="49">
        <v>21.7</v>
      </c>
      <c r="D334" s="4">
        <f t="shared" si="61"/>
        <v>-5.7312011874195774E-2</v>
      </c>
      <c r="E334" s="100">
        <f t="shared" si="63"/>
        <v>1.3806170711534915</v>
      </c>
      <c r="F334" s="5"/>
      <c r="G334" s="8">
        <f t="shared" si="62"/>
        <v>0</v>
      </c>
      <c r="H334" s="8">
        <f t="shared" si="62"/>
        <v>3.3000000000000007</v>
      </c>
      <c r="I334" s="8">
        <f t="shared" si="62"/>
        <v>8.3000000000000007</v>
      </c>
      <c r="J334" s="8">
        <f t="shared" si="62"/>
        <v>13.3</v>
      </c>
      <c r="K334" s="8">
        <f t="shared" si="62"/>
        <v>18.3</v>
      </c>
      <c r="L334" s="8">
        <f t="shared" si="62"/>
        <v>28.3</v>
      </c>
      <c r="M334" s="8">
        <f t="shared" si="58"/>
        <v>1.6999999999999993</v>
      </c>
      <c r="N334" s="8">
        <f t="shared" si="62"/>
        <v>0</v>
      </c>
      <c r="O334" s="8">
        <f t="shared" si="62"/>
        <v>0</v>
      </c>
      <c r="P334" s="8">
        <f t="shared" si="62"/>
        <v>0</v>
      </c>
      <c r="Q334" s="8">
        <f t="shared" si="62"/>
        <v>0</v>
      </c>
      <c r="R334" s="8">
        <f t="shared" si="62"/>
        <v>0</v>
      </c>
      <c r="S334" s="8">
        <f t="shared" si="62"/>
        <v>0</v>
      </c>
      <c r="T334" s="21">
        <f t="shared" si="59"/>
        <v>15</v>
      </c>
      <c r="U334" s="19">
        <f>VLOOKUP($B334,Gas!$B$3:$E$2506,2)</f>
        <v>1.75</v>
      </c>
      <c r="V334" s="44">
        <f t="shared" si="60"/>
        <v>12.4</v>
      </c>
      <c r="W334" s="5">
        <f>VLOOKUP($B334,Gas!$B$3:$E$2506,4)</f>
        <v>0.26456251151565757</v>
      </c>
    </row>
    <row r="335" spans="1:23" x14ac:dyDescent="0.2">
      <c r="A335" s="50">
        <f t="shared" si="53"/>
        <v>15</v>
      </c>
      <c r="B335" s="48">
        <v>36243</v>
      </c>
      <c r="C335" s="49">
        <v>21.36</v>
      </c>
      <c r="D335" s="4">
        <f t="shared" si="61"/>
        <v>-1.5792246454419755E-2</v>
      </c>
      <c r="E335" s="100">
        <f t="shared" si="63"/>
        <v>1.3647887755547052</v>
      </c>
      <c r="F335" s="5"/>
      <c r="G335" s="8">
        <f t="shared" si="62"/>
        <v>0</v>
      </c>
      <c r="H335" s="8">
        <f t="shared" si="62"/>
        <v>3.6400000000000006</v>
      </c>
      <c r="I335" s="8">
        <f t="shared" si="62"/>
        <v>8.64</v>
      </c>
      <c r="J335" s="8">
        <f t="shared" si="62"/>
        <v>13.64</v>
      </c>
      <c r="K335" s="8">
        <f t="shared" si="62"/>
        <v>18.64</v>
      </c>
      <c r="L335" s="8">
        <f t="shared" si="62"/>
        <v>28.64</v>
      </c>
      <c r="M335" s="8">
        <f t="shared" si="58"/>
        <v>1.3599999999999994</v>
      </c>
      <c r="N335" s="8">
        <f t="shared" si="62"/>
        <v>0</v>
      </c>
      <c r="O335" s="8">
        <f t="shared" si="62"/>
        <v>0</v>
      </c>
      <c r="P335" s="8">
        <f t="shared" si="62"/>
        <v>0</v>
      </c>
      <c r="Q335" s="8">
        <f t="shared" si="62"/>
        <v>0</v>
      </c>
      <c r="R335" s="8">
        <f t="shared" si="62"/>
        <v>0</v>
      </c>
      <c r="S335" s="8">
        <f t="shared" si="62"/>
        <v>0</v>
      </c>
      <c r="T335" s="21">
        <f t="shared" si="59"/>
        <v>15</v>
      </c>
      <c r="U335" s="19">
        <f>VLOOKUP($B335,Gas!$B$3:$E$2506,2)</f>
        <v>1.8049999999999999</v>
      </c>
      <c r="V335" s="44">
        <f t="shared" si="60"/>
        <v>11.833795013850416</v>
      </c>
      <c r="W335" s="5">
        <f>VLOOKUP($B335,Gas!$B$3:$E$2506,4)</f>
        <v>0.33778513234194113</v>
      </c>
    </row>
    <row r="336" spans="1:23" x14ac:dyDescent="0.2">
      <c r="A336" s="50">
        <f t="shared" si="53"/>
        <v>15</v>
      </c>
      <c r="B336" s="48">
        <v>36244</v>
      </c>
      <c r="C336" s="49">
        <v>21.11</v>
      </c>
      <c r="D336" s="4">
        <f t="shared" si="61"/>
        <v>-1.1773152231764849E-2</v>
      </c>
      <c r="E336" s="100">
        <f t="shared" si="63"/>
        <v>1.3112774157481295</v>
      </c>
      <c r="F336" s="5"/>
      <c r="G336" s="8">
        <f t="shared" si="62"/>
        <v>0</v>
      </c>
      <c r="H336" s="8">
        <f t="shared" si="62"/>
        <v>3.8900000000000006</v>
      </c>
      <c r="I336" s="8">
        <f t="shared" si="62"/>
        <v>8.89</v>
      </c>
      <c r="J336" s="8">
        <f t="shared" si="62"/>
        <v>13.89</v>
      </c>
      <c r="K336" s="8">
        <f t="shared" si="62"/>
        <v>18.89</v>
      </c>
      <c r="L336" s="8">
        <f t="shared" si="62"/>
        <v>28.89</v>
      </c>
      <c r="M336" s="8">
        <f t="shared" si="58"/>
        <v>1.1099999999999994</v>
      </c>
      <c r="N336" s="8">
        <f t="shared" si="62"/>
        <v>0</v>
      </c>
      <c r="O336" s="8">
        <f t="shared" si="62"/>
        <v>0</v>
      </c>
      <c r="P336" s="8">
        <f t="shared" si="62"/>
        <v>0</v>
      </c>
      <c r="Q336" s="8">
        <f t="shared" si="62"/>
        <v>0</v>
      </c>
      <c r="R336" s="8">
        <f t="shared" si="62"/>
        <v>0</v>
      </c>
      <c r="S336" s="8">
        <f t="shared" si="62"/>
        <v>0</v>
      </c>
      <c r="T336" s="21">
        <f t="shared" si="59"/>
        <v>15</v>
      </c>
      <c r="U336" s="19">
        <f>VLOOKUP($B336,Gas!$B$3:$E$2506,2)</f>
        <v>1.78</v>
      </c>
      <c r="V336" s="44">
        <f t="shared" si="60"/>
        <v>11.859550561797752</v>
      </c>
      <c r="W336" s="5">
        <f>VLOOKUP($B336,Gas!$B$3:$E$2506,4)</f>
        <v>0.34723759632250351</v>
      </c>
    </row>
    <row r="337" spans="1:23" x14ac:dyDescent="0.2">
      <c r="A337" s="50">
        <f t="shared" si="53"/>
        <v>15</v>
      </c>
      <c r="B337" s="48">
        <v>36245</v>
      </c>
      <c r="C337" s="49">
        <v>20.38</v>
      </c>
      <c r="D337" s="4">
        <f t="shared" si="61"/>
        <v>-3.5192834065650491E-2</v>
      </c>
      <c r="E337" s="100">
        <f t="shared" si="63"/>
        <v>1.2851168637209753</v>
      </c>
      <c r="F337" s="5"/>
      <c r="G337" s="8">
        <f t="shared" si="62"/>
        <v>0</v>
      </c>
      <c r="H337" s="8">
        <f t="shared" si="62"/>
        <v>4.620000000000001</v>
      </c>
      <c r="I337" s="8">
        <f t="shared" si="62"/>
        <v>9.620000000000001</v>
      </c>
      <c r="J337" s="8">
        <f t="shared" si="62"/>
        <v>14.620000000000001</v>
      </c>
      <c r="K337" s="8">
        <f t="shared" si="62"/>
        <v>19.62</v>
      </c>
      <c r="L337" s="8">
        <f t="shared" si="62"/>
        <v>29.62</v>
      </c>
      <c r="M337" s="8">
        <f t="shared" si="58"/>
        <v>0.37999999999999901</v>
      </c>
      <c r="N337" s="8">
        <f t="shared" si="62"/>
        <v>0</v>
      </c>
      <c r="O337" s="8">
        <f t="shared" si="62"/>
        <v>0</v>
      </c>
      <c r="P337" s="8">
        <f t="shared" si="62"/>
        <v>0</v>
      </c>
      <c r="Q337" s="8">
        <f t="shared" si="62"/>
        <v>0</v>
      </c>
      <c r="R337" s="8">
        <f t="shared" si="62"/>
        <v>0</v>
      </c>
      <c r="S337" s="8">
        <f t="shared" si="62"/>
        <v>0</v>
      </c>
      <c r="T337" s="21">
        <f t="shared" si="59"/>
        <v>15</v>
      </c>
      <c r="U337" s="19">
        <f>VLOOKUP($B337,Gas!$B$3:$E$2506,2)</f>
        <v>1.8049999999999999</v>
      </c>
      <c r="V337" s="44">
        <f t="shared" si="60"/>
        <v>11.290858725761773</v>
      </c>
      <c r="W337" s="5">
        <f>VLOOKUP($B337,Gas!$B$3:$E$2506,4)</f>
        <v>0.2686574136186789</v>
      </c>
    </row>
    <row r="338" spans="1:23" x14ac:dyDescent="0.2">
      <c r="A338" s="50">
        <f t="shared" si="53"/>
        <v>15</v>
      </c>
      <c r="B338" s="48">
        <v>36248</v>
      </c>
      <c r="C338" s="49">
        <v>20.5</v>
      </c>
      <c r="D338" s="4">
        <f t="shared" si="61"/>
        <v>5.8708583497838274E-3</v>
      </c>
      <c r="E338" s="100">
        <f t="shared" si="63"/>
        <v>1.2909197348543162</v>
      </c>
      <c r="F338" s="5"/>
      <c r="G338" s="8">
        <f t="shared" si="62"/>
        <v>0</v>
      </c>
      <c r="H338" s="8">
        <f t="shared" si="62"/>
        <v>4.5</v>
      </c>
      <c r="I338" s="8">
        <f t="shared" si="62"/>
        <v>9.5</v>
      </c>
      <c r="J338" s="8">
        <f t="shared" si="62"/>
        <v>14.5</v>
      </c>
      <c r="K338" s="8">
        <f t="shared" si="62"/>
        <v>19.5</v>
      </c>
      <c r="L338" s="8">
        <f t="shared" si="62"/>
        <v>29.5</v>
      </c>
      <c r="M338" s="8">
        <f t="shared" si="62"/>
        <v>0.5</v>
      </c>
      <c r="N338" s="8">
        <f t="shared" si="62"/>
        <v>0</v>
      </c>
      <c r="O338" s="8">
        <f t="shared" si="62"/>
        <v>0</v>
      </c>
      <c r="P338" s="8">
        <f t="shared" si="62"/>
        <v>0</v>
      </c>
      <c r="Q338" s="8">
        <f t="shared" si="62"/>
        <v>0</v>
      </c>
      <c r="R338" s="8">
        <f t="shared" si="62"/>
        <v>0</v>
      </c>
      <c r="S338" s="8">
        <f t="shared" si="62"/>
        <v>0</v>
      </c>
      <c r="T338" s="21">
        <f t="shared" si="59"/>
        <v>15</v>
      </c>
      <c r="U338" s="19">
        <f>VLOOKUP($B338,Gas!$B$3:$E$2506,2)</f>
        <v>1.835</v>
      </c>
      <c r="V338" s="44">
        <f t="shared" si="60"/>
        <v>11.1716621253406</v>
      </c>
      <c r="W338" s="5">
        <f>VLOOKUP($B338,Gas!$B$3:$E$2506,4)</f>
        <v>0.27933410818781973</v>
      </c>
    </row>
    <row r="339" spans="1:23" x14ac:dyDescent="0.2">
      <c r="A339" s="50">
        <f t="shared" si="53"/>
        <v>15</v>
      </c>
      <c r="B339" s="48">
        <v>36249</v>
      </c>
      <c r="C339" s="49">
        <v>20.309999999999999</v>
      </c>
      <c r="D339" s="4">
        <f t="shared" si="61"/>
        <v>-9.3115105520691858E-3</v>
      </c>
      <c r="E339" s="100">
        <f t="shared" si="63"/>
        <v>1.187987771184345</v>
      </c>
      <c r="F339" s="5"/>
      <c r="G339" s="8">
        <f t="shared" si="62"/>
        <v>0</v>
      </c>
      <c r="H339" s="8">
        <f t="shared" si="62"/>
        <v>4.6900000000000013</v>
      </c>
      <c r="I339" s="8">
        <f t="shared" si="62"/>
        <v>9.6900000000000013</v>
      </c>
      <c r="J339" s="8">
        <f t="shared" si="62"/>
        <v>14.690000000000001</v>
      </c>
      <c r="K339" s="8">
        <f t="shared" si="62"/>
        <v>19.690000000000001</v>
      </c>
      <c r="L339" s="8">
        <f t="shared" si="62"/>
        <v>29.69</v>
      </c>
      <c r="M339" s="8">
        <f t="shared" si="62"/>
        <v>0.30999999999999872</v>
      </c>
      <c r="N339" s="8">
        <f t="shared" si="62"/>
        <v>0</v>
      </c>
      <c r="O339" s="8">
        <f t="shared" si="62"/>
        <v>0</v>
      </c>
      <c r="P339" s="8">
        <f t="shared" si="62"/>
        <v>0</v>
      </c>
      <c r="Q339" s="8">
        <f t="shared" si="62"/>
        <v>0</v>
      </c>
      <c r="R339" s="8">
        <f t="shared" si="62"/>
        <v>0</v>
      </c>
      <c r="S339" s="8">
        <f t="shared" si="62"/>
        <v>0</v>
      </c>
      <c r="T339" s="21">
        <f t="shared" si="59"/>
        <v>15</v>
      </c>
      <c r="U339" s="19">
        <f>VLOOKUP($B339,Gas!$B$3:$E$2506,2)</f>
        <v>1.8049999999999999</v>
      </c>
      <c r="V339" s="44">
        <f t="shared" si="60"/>
        <v>11.252077562326869</v>
      </c>
      <c r="W339" s="5">
        <f>VLOOKUP($B339,Gas!$B$3:$E$2506,4)</f>
        <v>0.27697388350668312</v>
      </c>
    </row>
    <row r="340" spans="1:23" x14ac:dyDescent="0.2">
      <c r="A340" s="50">
        <f t="shared" si="53"/>
        <v>15</v>
      </c>
      <c r="B340" s="48">
        <v>36250</v>
      </c>
      <c r="C340" s="49">
        <v>21.23</v>
      </c>
      <c r="D340" s="4">
        <f t="shared" si="61"/>
        <v>4.4301900122871399E-2</v>
      </c>
      <c r="E340" s="100">
        <f t="shared" si="63"/>
        <v>1.1200783355320609</v>
      </c>
      <c r="F340" s="5"/>
      <c r="G340" s="8">
        <f t="shared" si="62"/>
        <v>0</v>
      </c>
      <c r="H340" s="8">
        <f t="shared" si="62"/>
        <v>3.7699999999999996</v>
      </c>
      <c r="I340" s="8">
        <f t="shared" si="62"/>
        <v>8.77</v>
      </c>
      <c r="J340" s="8">
        <f t="shared" si="62"/>
        <v>13.77</v>
      </c>
      <c r="K340" s="8">
        <f t="shared" si="62"/>
        <v>18.77</v>
      </c>
      <c r="L340" s="8">
        <f t="shared" si="62"/>
        <v>28.77</v>
      </c>
      <c r="M340" s="8">
        <f t="shared" si="62"/>
        <v>1.2300000000000004</v>
      </c>
      <c r="N340" s="8">
        <f t="shared" si="62"/>
        <v>0</v>
      </c>
      <c r="O340" s="8">
        <f t="shared" si="62"/>
        <v>0</v>
      </c>
      <c r="P340" s="8">
        <f t="shared" si="62"/>
        <v>0</v>
      </c>
      <c r="Q340" s="8">
        <f t="shared" si="62"/>
        <v>0</v>
      </c>
      <c r="R340" s="8">
        <f t="shared" si="62"/>
        <v>0</v>
      </c>
      <c r="S340" s="8">
        <f t="shared" si="62"/>
        <v>0</v>
      </c>
      <c r="T340" s="21">
        <f t="shared" si="59"/>
        <v>15</v>
      </c>
      <c r="U340" s="19">
        <f>VLOOKUP($B340,Gas!$B$3:$E$2506,2)</f>
        <v>1.885</v>
      </c>
      <c r="V340" s="44">
        <f t="shared" si="60"/>
        <v>11.262599469496021</v>
      </c>
      <c r="W340" s="5">
        <f>VLOOKUP($B340,Gas!$B$3:$E$2506,4)</f>
        <v>0.35974202243644199</v>
      </c>
    </row>
    <row r="341" spans="1:23" x14ac:dyDescent="0.2">
      <c r="A341" s="50">
        <f t="shared" si="53"/>
        <v>16</v>
      </c>
      <c r="B341" s="48">
        <v>36251</v>
      </c>
      <c r="C341" s="49">
        <v>20.2</v>
      </c>
      <c r="D341" s="4">
        <f t="shared" si="61"/>
        <v>-4.9732671308005703E-2</v>
      </c>
      <c r="E341" s="100">
        <f t="shared" si="63"/>
        <v>1.0999626720110007</v>
      </c>
      <c r="F341" s="5"/>
      <c r="G341" s="8">
        <f t="shared" si="62"/>
        <v>0</v>
      </c>
      <c r="H341" s="8">
        <f t="shared" si="62"/>
        <v>4.8000000000000007</v>
      </c>
      <c r="I341" s="8">
        <f t="shared" si="62"/>
        <v>9.8000000000000007</v>
      </c>
      <c r="J341" s="8">
        <f t="shared" si="62"/>
        <v>14.8</v>
      </c>
      <c r="K341" s="8">
        <f t="shared" si="62"/>
        <v>19.8</v>
      </c>
      <c r="L341" s="8">
        <f t="shared" si="62"/>
        <v>29.8</v>
      </c>
      <c r="M341" s="8">
        <f t="shared" si="62"/>
        <v>0.19999999999999929</v>
      </c>
      <c r="N341" s="8">
        <f t="shared" si="62"/>
        <v>0</v>
      </c>
      <c r="O341" s="8">
        <f t="shared" si="62"/>
        <v>0</v>
      </c>
      <c r="P341" s="8">
        <f t="shared" si="62"/>
        <v>0</v>
      </c>
      <c r="Q341" s="8">
        <f t="shared" si="62"/>
        <v>0</v>
      </c>
      <c r="R341" s="8">
        <f t="shared" si="62"/>
        <v>0</v>
      </c>
      <c r="S341" s="8">
        <f t="shared" si="62"/>
        <v>0</v>
      </c>
      <c r="T341" s="21">
        <f t="shared" si="59"/>
        <v>16</v>
      </c>
      <c r="U341" s="19">
        <f>VLOOKUP($B341,Gas!$B$3:$E$2506,2)</f>
        <v>1.9950000000000001</v>
      </c>
      <c r="V341" s="44">
        <f t="shared" si="60"/>
        <v>10.125313283208019</v>
      </c>
      <c r="W341" s="5">
        <f>VLOOKUP($B341,Gas!$B$3:$E$2506,4)</f>
        <v>0.45389407555640621</v>
      </c>
    </row>
    <row r="342" spans="1:23" x14ac:dyDescent="0.2">
      <c r="A342" s="50">
        <f t="shared" si="53"/>
        <v>16</v>
      </c>
      <c r="B342" s="48">
        <v>36252</v>
      </c>
      <c r="C342" s="49">
        <v>18.82</v>
      </c>
      <c r="D342" s="4">
        <f t="shared" si="61"/>
        <v>-7.0762470249925449E-2</v>
      </c>
      <c r="E342" s="100">
        <f t="shared" si="63"/>
        <v>1.1648877544522642</v>
      </c>
      <c r="F342" s="5"/>
      <c r="G342" s="8">
        <f t="shared" ref="G342:S357" si="64">IF(G$1="P",MAX(0,G$2-$C342),IF(G$1="C",MAX(0,$C342-G$2)))</f>
        <v>1.1799999999999997</v>
      </c>
      <c r="H342" s="8">
        <f t="shared" si="64"/>
        <v>6.18</v>
      </c>
      <c r="I342" s="8">
        <f t="shared" si="64"/>
        <v>11.18</v>
      </c>
      <c r="J342" s="8">
        <f t="shared" si="64"/>
        <v>16.18</v>
      </c>
      <c r="K342" s="8">
        <f t="shared" si="64"/>
        <v>21.18</v>
      </c>
      <c r="L342" s="8">
        <f t="shared" si="64"/>
        <v>31.18</v>
      </c>
      <c r="M342" s="8">
        <f t="shared" si="62"/>
        <v>0</v>
      </c>
      <c r="N342" s="8">
        <f t="shared" si="64"/>
        <v>0</v>
      </c>
      <c r="O342" s="8">
        <f t="shared" si="64"/>
        <v>0</v>
      </c>
      <c r="P342" s="8">
        <f t="shared" si="64"/>
        <v>0</v>
      </c>
      <c r="Q342" s="8">
        <f t="shared" si="64"/>
        <v>0</v>
      </c>
      <c r="R342" s="8">
        <f t="shared" si="64"/>
        <v>0</v>
      </c>
      <c r="S342" s="8">
        <f t="shared" si="64"/>
        <v>0</v>
      </c>
      <c r="T342" s="21">
        <f t="shared" si="59"/>
        <v>16</v>
      </c>
      <c r="U342" s="19">
        <f>VLOOKUP($B342,Gas!$B$3:$E$2506,2)</f>
        <v>1.94</v>
      </c>
      <c r="V342" s="44">
        <f t="shared" si="60"/>
        <v>9.7010309278350526</v>
      </c>
      <c r="W342" s="5">
        <f>VLOOKUP($B342,Gas!$B$3:$E$2506,4)</f>
        <v>0.52152923596661327</v>
      </c>
    </row>
    <row r="343" spans="1:23" x14ac:dyDescent="0.2">
      <c r="A343" s="50">
        <f t="shared" ref="A343:A406" si="65">MONTH(B343)+(YEAR(B343)-1998)*12</f>
        <v>16</v>
      </c>
      <c r="B343" s="48">
        <v>36255</v>
      </c>
      <c r="C343" s="49">
        <v>22</v>
      </c>
      <c r="D343" s="4">
        <f t="shared" si="61"/>
        <v>0.1561223192010823</v>
      </c>
      <c r="E343" s="100">
        <f t="shared" si="63"/>
        <v>1.0362853109646508</v>
      </c>
      <c r="F343" s="5"/>
      <c r="G343" s="8">
        <f t="shared" si="64"/>
        <v>0</v>
      </c>
      <c r="H343" s="8">
        <f t="shared" si="64"/>
        <v>3</v>
      </c>
      <c r="I343" s="8">
        <f t="shared" si="64"/>
        <v>8</v>
      </c>
      <c r="J343" s="8">
        <f t="shared" si="64"/>
        <v>13</v>
      </c>
      <c r="K343" s="8">
        <f t="shared" si="64"/>
        <v>18</v>
      </c>
      <c r="L343" s="8">
        <f t="shared" si="64"/>
        <v>28</v>
      </c>
      <c r="M343" s="8">
        <f t="shared" si="62"/>
        <v>2</v>
      </c>
      <c r="N343" s="8">
        <f t="shared" si="64"/>
        <v>0</v>
      </c>
      <c r="O343" s="8">
        <f t="shared" si="64"/>
        <v>0</v>
      </c>
      <c r="P343" s="8">
        <f t="shared" si="64"/>
        <v>0</v>
      </c>
      <c r="Q343" s="8">
        <f t="shared" si="64"/>
        <v>0</v>
      </c>
      <c r="R343" s="8">
        <f t="shared" si="64"/>
        <v>0</v>
      </c>
      <c r="S343" s="8">
        <f t="shared" si="64"/>
        <v>0</v>
      </c>
      <c r="T343" s="21">
        <f t="shared" si="59"/>
        <v>16</v>
      </c>
      <c r="U343" s="19">
        <f>VLOOKUP($B343,Gas!$B$3:$E$2506,2)</f>
        <v>1.94</v>
      </c>
      <c r="V343" s="44">
        <f t="shared" si="60"/>
        <v>11.340206185567011</v>
      </c>
      <c r="W343" s="5">
        <f>VLOOKUP($B343,Gas!$B$3:$E$2506,4)</f>
        <v>0.48925108888949864</v>
      </c>
    </row>
    <row r="344" spans="1:23" x14ac:dyDescent="0.2">
      <c r="A344" s="50">
        <f t="shared" si="65"/>
        <v>16</v>
      </c>
      <c r="B344" s="48">
        <v>36256</v>
      </c>
      <c r="C344" s="49">
        <v>20.149999999999999</v>
      </c>
      <c r="D344" s="4">
        <f t="shared" si="61"/>
        <v>-8.7838164965623883E-2</v>
      </c>
      <c r="E344" s="100">
        <f t="shared" si="63"/>
        <v>1.0894896321344441</v>
      </c>
      <c r="F344" s="5"/>
      <c r="G344" s="8">
        <f t="shared" si="64"/>
        <v>0</v>
      </c>
      <c r="H344" s="8">
        <f t="shared" si="64"/>
        <v>4.8500000000000014</v>
      </c>
      <c r="I344" s="8">
        <f t="shared" si="64"/>
        <v>9.8500000000000014</v>
      </c>
      <c r="J344" s="8">
        <f t="shared" si="64"/>
        <v>14.850000000000001</v>
      </c>
      <c r="K344" s="8">
        <f t="shared" si="64"/>
        <v>19.850000000000001</v>
      </c>
      <c r="L344" s="8">
        <f t="shared" si="64"/>
        <v>29.85</v>
      </c>
      <c r="M344" s="8">
        <f t="shared" si="62"/>
        <v>0.14999999999999858</v>
      </c>
      <c r="N344" s="8">
        <f t="shared" si="64"/>
        <v>0</v>
      </c>
      <c r="O344" s="8">
        <f t="shared" si="64"/>
        <v>0</v>
      </c>
      <c r="P344" s="8">
        <f t="shared" si="64"/>
        <v>0</v>
      </c>
      <c r="Q344" s="8">
        <f t="shared" si="64"/>
        <v>0</v>
      </c>
      <c r="R344" s="8">
        <f t="shared" si="64"/>
        <v>0</v>
      </c>
      <c r="S344" s="8">
        <f t="shared" si="64"/>
        <v>0</v>
      </c>
      <c r="T344" s="21">
        <f t="shared" si="59"/>
        <v>16</v>
      </c>
      <c r="U344" s="19">
        <f>VLOOKUP($B344,Gas!$B$3:$E$2506,2)</f>
        <v>2.0350000000000001</v>
      </c>
      <c r="V344" s="44">
        <f t="shared" si="60"/>
        <v>9.9017199017199005</v>
      </c>
      <c r="W344" s="5">
        <f>VLOOKUP($B344,Gas!$B$3:$E$2506,4)</f>
        <v>0.54656699468546244</v>
      </c>
    </row>
    <row r="345" spans="1:23" x14ac:dyDescent="0.2">
      <c r="A345" s="50">
        <f t="shared" si="65"/>
        <v>16</v>
      </c>
      <c r="B345" s="48">
        <v>36257</v>
      </c>
      <c r="C345" s="49">
        <v>22.2</v>
      </c>
      <c r="D345" s="4">
        <f t="shared" si="61"/>
        <v>9.6888000485541734E-2</v>
      </c>
      <c r="E345" s="100">
        <f t="shared" si="63"/>
        <v>1.204964988109249</v>
      </c>
      <c r="F345" s="5"/>
      <c r="G345" s="8">
        <f t="shared" si="64"/>
        <v>0</v>
      </c>
      <c r="H345" s="8">
        <f t="shared" si="64"/>
        <v>2.8000000000000007</v>
      </c>
      <c r="I345" s="8">
        <f t="shared" si="64"/>
        <v>7.8000000000000007</v>
      </c>
      <c r="J345" s="8">
        <f t="shared" si="64"/>
        <v>12.8</v>
      </c>
      <c r="K345" s="8">
        <f t="shared" si="64"/>
        <v>17.8</v>
      </c>
      <c r="L345" s="8">
        <f t="shared" si="64"/>
        <v>27.8</v>
      </c>
      <c r="M345" s="8">
        <f t="shared" si="62"/>
        <v>2.1999999999999993</v>
      </c>
      <c r="N345" s="8">
        <f t="shared" si="64"/>
        <v>0</v>
      </c>
      <c r="O345" s="8">
        <f t="shared" si="64"/>
        <v>0</v>
      </c>
      <c r="P345" s="8">
        <f t="shared" si="64"/>
        <v>0</v>
      </c>
      <c r="Q345" s="8">
        <f t="shared" si="64"/>
        <v>0</v>
      </c>
      <c r="R345" s="8">
        <f t="shared" si="64"/>
        <v>0</v>
      </c>
      <c r="S345" s="8">
        <f t="shared" si="64"/>
        <v>0</v>
      </c>
      <c r="T345" s="21">
        <f t="shared" si="59"/>
        <v>16</v>
      </c>
      <c r="U345" s="19">
        <f>VLOOKUP($B345,Gas!$B$3:$E$2506,2)</f>
        <v>1.98</v>
      </c>
      <c r="V345" s="44">
        <f t="shared" si="60"/>
        <v>11.212121212121211</v>
      </c>
      <c r="W345" s="5">
        <f>VLOOKUP($B345,Gas!$B$3:$E$2506,4)</f>
        <v>0.59086952208556842</v>
      </c>
    </row>
    <row r="346" spans="1:23" x14ac:dyDescent="0.2">
      <c r="A346" s="50">
        <f t="shared" si="65"/>
        <v>16</v>
      </c>
      <c r="B346" s="48">
        <v>36258</v>
      </c>
      <c r="C346" s="49">
        <v>21.69</v>
      </c>
      <c r="D346" s="4">
        <f t="shared" si="61"/>
        <v>-2.3240964039450623E-2</v>
      </c>
      <c r="E346" s="100">
        <f t="shared" si="63"/>
        <v>1.2104488900516535</v>
      </c>
      <c r="F346" s="5"/>
      <c r="G346" s="8">
        <f t="shared" si="64"/>
        <v>0</v>
      </c>
      <c r="H346" s="8">
        <f t="shared" si="64"/>
        <v>3.3099999999999987</v>
      </c>
      <c r="I346" s="8">
        <f t="shared" si="64"/>
        <v>8.3099999999999987</v>
      </c>
      <c r="J346" s="8">
        <f t="shared" si="64"/>
        <v>13.309999999999999</v>
      </c>
      <c r="K346" s="8">
        <f t="shared" si="64"/>
        <v>18.309999999999999</v>
      </c>
      <c r="L346" s="8">
        <f t="shared" si="64"/>
        <v>28.31</v>
      </c>
      <c r="M346" s="8">
        <f t="shared" si="62"/>
        <v>1.6900000000000013</v>
      </c>
      <c r="N346" s="8">
        <f t="shared" si="64"/>
        <v>0</v>
      </c>
      <c r="O346" s="8">
        <f t="shared" si="64"/>
        <v>0</v>
      </c>
      <c r="P346" s="8">
        <f t="shared" si="64"/>
        <v>0</v>
      </c>
      <c r="Q346" s="8">
        <f t="shared" si="64"/>
        <v>0</v>
      </c>
      <c r="R346" s="8">
        <f t="shared" si="64"/>
        <v>0</v>
      </c>
      <c r="S346" s="8">
        <f t="shared" si="64"/>
        <v>0</v>
      </c>
      <c r="T346" s="21">
        <f t="shared" si="59"/>
        <v>16</v>
      </c>
      <c r="U346" s="19">
        <f>VLOOKUP($B346,Gas!$B$3:$E$2506,2)</f>
        <v>2.0350000000000001</v>
      </c>
      <c r="V346" s="44">
        <f t="shared" si="60"/>
        <v>10.658476658476658</v>
      </c>
      <c r="W346" s="5">
        <f>VLOOKUP($B346,Gas!$B$3:$E$2506,4)</f>
        <v>0.59968816723591989</v>
      </c>
    </row>
    <row r="347" spans="1:23" x14ac:dyDescent="0.2">
      <c r="A347" s="50">
        <f t="shared" si="65"/>
        <v>16</v>
      </c>
      <c r="B347" s="48">
        <v>36259</v>
      </c>
      <c r="C347" s="49">
        <v>23.15</v>
      </c>
      <c r="D347" s="4">
        <f t="shared" si="61"/>
        <v>6.5143455693459848E-2</v>
      </c>
      <c r="E347" s="100">
        <f t="shared" si="63"/>
        <v>1.2270243981432478</v>
      </c>
      <c r="F347" s="5"/>
      <c r="G347" s="8">
        <f t="shared" si="64"/>
        <v>0</v>
      </c>
      <c r="H347" s="8">
        <f t="shared" si="64"/>
        <v>1.8500000000000014</v>
      </c>
      <c r="I347" s="8">
        <f t="shared" si="64"/>
        <v>6.8500000000000014</v>
      </c>
      <c r="J347" s="8">
        <f t="shared" si="64"/>
        <v>11.850000000000001</v>
      </c>
      <c r="K347" s="8">
        <f t="shared" si="64"/>
        <v>16.850000000000001</v>
      </c>
      <c r="L347" s="8">
        <f t="shared" si="64"/>
        <v>26.85</v>
      </c>
      <c r="M347" s="8">
        <f t="shared" si="62"/>
        <v>3.1499999999999986</v>
      </c>
      <c r="N347" s="8">
        <f t="shared" si="64"/>
        <v>0</v>
      </c>
      <c r="O347" s="8">
        <f t="shared" si="64"/>
        <v>0</v>
      </c>
      <c r="P347" s="8">
        <f t="shared" si="64"/>
        <v>0</v>
      </c>
      <c r="Q347" s="8">
        <f t="shared" si="64"/>
        <v>0</v>
      </c>
      <c r="R347" s="8">
        <f t="shared" si="64"/>
        <v>0</v>
      </c>
      <c r="S347" s="8">
        <f t="shared" si="64"/>
        <v>0</v>
      </c>
      <c r="T347" s="21">
        <f t="shared" si="59"/>
        <v>16</v>
      </c>
      <c r="U347" s="19">
        <f>VLOOKUP($B347,Gas!$B$3:$E$2506,2)</f>
        <v>2.0699999999999998</v>
      </c>
      <c r="V347" s="44">
        <f t="shared" si="60"/>
        <v>11.183574879227054</v>
      </c>
      <c r="W347" s="5">
        <f>VLOOKUP($B347,Gas!$B$3:$E$2506,4)</f>
        <v>0.5724487166458132</v>
      </c>
    </row>
    <row r="348" spans="1:23" x14ac:dyDescent="0.2">
      <c r="A348" s="50">
        <f t="shared" si="65"/>
        <v>16</v>
      </c>
      <c r="B348" s="48">
        <v>36262</v>
      </c>
      <c r="C348" s="49">
        <v>24.19</v>
      </c>
      <c r="D348" s="4">
        <f t="shared" si="61"/>
        <v>4.3944544089692845E-2</v>
      </c>
      <c r="E348" s="100">
        <f t="shared" si="63"/>
        <v>1.235836053490647</v>
      </c>
      <c r="F348" s="5"/>
      <c r="G348" s="8">
        <f t="shared" si="64"/>
        <v>0</v>
      </c>
      <c r="H348" s="8">
        <f t="shared" si="64"/>
        <v>0.80999999999999872</v>
      </c>
      <c r="I348" s="8">
        <f t="shared" si="64"/>
        <v>5.8099999999999987</v>
      </c>
      <c r="J348" s="8">
        <f t="shared" si="64"/>
        <v>10.809999999999999</v>
      </c>
      <c r="K348" s="8">
        <f t="shared" si="64"/>
        <v>15.809999999999999</v>
      </c>
      <c r="L348" s="8">
        <f t="shared" si="64"/>
        <v>25.81</v>
      </c>
      <c r="M348" s="8">
        <f t="shared" si="64"/>
        <v>4.1900000000000013</v>
      </c>
      <c r="N348" s="8">
        <f t="shared" si="64"/>
        <v>0</v>
      </c>
      <c r="O348" s="8">
        <f t="shared" si="64"/>
        <v>0</v>
      </c>
      <c r="P348" s="8">
        <f t="shared" si="64"/>
        <v>0</v>
      </c>
      <c r="Q348" s="8">
        <f t="shared" si="64"/>
        <v>0</v>
      </c>
      <c r="R348" s="8">
        <f t="shared" si="64"/>
        <v>0</v>
      </c>
      <c r="S348" s="8">
        <f t="shared" si="64"/>
        <v>0</v>
      </c>
      <c r="T348" s="21">
        <f t="shared" si="59"/>
        <v>16</v>
      </c>
      <c r="U348" s="19">
        <f>VLOOKUP($B348,Gas!$B$3:$E$2506,2)</f>
        <v>2.105</v>
      </c>
      <c r="V348" s="44">
        <f t="shared" si="60"/>
        <v>11.491686460807601</v>
      </c>
      <c r="W348" s="5">
        <f>VLOOKUP($B348,Gas!$B$3:$E$2506,4)</f>
        <v>0.38698343426694948</v>
      </c>
    </row>
    <row r="349" spans="1:23" x14ac:dyDescent="0.2">
      <c r="A349" s="50">
        <f t="shared" si="65"/>
        <v>16</v>
      </c>
      <c r="B349" s="48">
        <v>36263</v>
      </c>
      <c r="C349" s="49">
        <v>24.42</v>
      </c>
      <c r="D349" s="4">
        <f t="shared" si="61"/>
        <v>9.4631440606228433E-3</v>
      </c>
      <c r="E349" s="100">
        <f t="shared" si="63"/>
        <v>1.2284652785065953</v>
      </c>
      <c r="F349" s="5"/>
      <c r="G349" s="8">
        <f t="shared" si="64"/>
        <v>0</v>
      </c>
      <c r="H349" s="8">
        <f t="shared" si="64"/>
        <v>0.57999999999999829</v>
      </c>
      <c r="I349" s="8">
        <f t="shared" si="64"/>
        <v>5.5799999999999983</v>
      </c>
      <c r="J349" s="8">
        <f t="shared" si="64"/>
        <v>10.579999999999998</v>
      </c>
      <c r="K349" s="8">
        <f t="shared" si="64"/>
        <v>15.579999999999998</v>
      </c>
      <c r="L349" s="8">
        <f t="shared" si="64"/>
        <v>25.58</v>
      </c>
      <c r="M349" s="8">
        <f t="shared" si="64"/>
        <v>4.4200000000000017</v>
      </c>
      <c r="N349" s="8">
        <f t="shared" si="64"/>
        <v>0</v>
      </c>
      <c r="O349" s="8">
        <f t="shared" si="64"/>
        <v>0</v>
      </c>
      <c r="P349" s="8">
        <f t="shared" si="64"/>
        <v>0</v>
      </c>
      <c r="Q349" s="8">
        <f t="shared" si="64"/>
        <v>0</v>
      </c>
      <c r="R349" s="8">
        <f t="shared" si="64"/>
        <v>0</v>
      </c>
      <c r="S349" s="8">
        <f t="shared" si="64"/>
        <v>0</v>
      </c>
      <c r="T349" s="21">
        <f t="shared" si="59"/>
        <v>16</v>
      </c>
      <c r="U349" s="19">
        <f>VLOOKUP($B349,Gas!$B$3:$E$2506,2)</f>
        <v>2.06</v>
      </c>
      <c r="V349" s="44">
        <f t="shared" si="60"/>
        <v>11.854368932038836</v>
      </c>
      <c r="W349" s="5">
        <f>VLOOKUP($B349,Gas!$B$3:$E$2506,4)</f>
        <v>0.42556784772156014</v>
      </c>
    </row>
    <row r="350" spans="1:23" x14ac:dyDescent="0.2">
      <c r="A350" s="50">
        <f t="shared" si="65"/>
        <v>16</v>
      </c>
      <c r="B350" s="48">
        <v>36264</v>
      </c>
      <c r="C350" s="49">
        <v>23.97</v>
      </c>
      <c r="D350" s="4">
        <f t="shared" si="61"/>
        <v>-1.8599420236265759E-2</v>
      </c>
      <c r="E350" s="100">
        <f t="shared" si="63"/>
        <v>1.2319203367871949</v>
      </c>
      <c r="F350" s="5"/>
      <c r="G350" s="8">
        <f t="shared" si="64"/>
        <v>0</v>
      </c>
      <c r="H350" s="8">
        <f t="shared" si="64"/>
        <v>1.0300000000000011</v>
      </c>
      <c r="I350" s="8">
        <f t="shared" si="64"/>
        <v>6.0300000000000011</v>
      </c>
      <c r="J350" s="8">
        <f t="shared" si="64"/>
        <v>11.030000000000001</v>
      </c>
      <c r="K350" s="8">
        <f t="shared" si="64"/>
        <v>16.03</v>
      </c>
      <c r="L350" s="8">
        <f t="shared" si="64"/>
        <v>26.03</v>
      </c>
      <c r="M350" s="8">
        <f t="shared" si="64"/>
        <v>3.9699999999999989</v>
      </c>
      <c r="N350" s="8">
        <f t="shared" si="64"/>
        <v>0</v>
      </c>
      <c r="O350" s="8">
        <f t="shared" si="64"/>
        <v>0</v>
      </c>
      <c r="P350" s="8">
        <f t="shared" si="64"/>
        <v>0</v>
      </c>
      <c r="Q350" s="8">
        <f t="shared" si="64"/>
        <v>0</v>
      </c>
      <c r="R350" s="8">
        <f t="shared" si="64"/>
        <v>0</v>
      </c>
      <c r="S350" s="8">
        <f t="shared" si="64"/>
        <v>0</v>
      </c>
      <c r="T350" s="21">
        <f t="shared" si="59"/>
        <v>16</v>
      </c>
      <c r="U350" s="19">
        <f>VLOOKUP($B350,Gas!$B$3:$E$2506,2)</f>
        <v>2.14</v>
      </c>
      <c r="V350" s="44">
        <f t="shared" si="60"/>
        <v>11.200934579439251</v>
      </c>
      <c r="W350" s="5">
        <f>VLOOKUP($B350,Gas!$B$3:$E$2506,4)</f>
        <v>0.46426699170993402</v>
      </c>
    </row>
    <row r="351" spans="1:23" x14ac:dyDescent="0.2">
      <c r="A351" s="50">
        <f t="shared" si="65"/>
        <v>16</v>
      </c>
      <c r="B351" s="48">
        <v>36265</v>
      </c>
      <c r="C351" s="49">
        <v>24.21</v>
      </c>
      <c r="D351" s="4">
        <f t="shared" si="61"/>
        <v>9.9627225036742866E-3</v>
      </c>
      <c r="E351" s="100">
        <f t="shared" si="63"/>
        <v>1.1838602447013464</v>
      </c>
      <c r="F351" s="5"/>
      <c r="G351" s="8">
        <f t="shared" si="64"/>
        <v>0</v>
      </c>
      <c r="H351" s="8">
        <f t="shared" si="64"/>
        <v>0.78999999999999915</v>
      </c>
      <c r="I351" s="8">
        <f t="shared" si="64"/>
        <v>5.7899999999999991</v>
      </c>
      <c r="J351" s="8">
        <f t="shared" si="64"/>
        <v>10.79</v>
      </c>
      <c r="K351" s="8">
        <f t="shared" si="64"/>
        <v>15.79</v>
      </c>
      <c r="L351" s="8">
        <f t="shared" si="64"/>
        <v>25.79</v>
      </c>
      <c r="M351" s="8">
        <f t="shared" si="64"/>
        <v>4.2100000000000009</v>
      </c>
      <c r="N351" s="8">
        <f t="shared" si="64"/>
        <v>0</v>
      </c>
      <c r="O351" s="8">
        <f t="shared" si="64"/>
        <v>0</v>
      </c>
      <c r="P351" s="8">
        <f t="shared" si="64"/>
        <v>0</v>
      </c>
      <c r="Q351" s="8">
        <f t="shared" si="64"/>
        <v>0</v>
      </c>
      <c r="R351" s="8">
        <f t="shared" si="64"/>
        <v>0</v>
      </c>
      <c r="S351" s="8">
        <f t="shared" si="64"/>
        <v>0</v>
      </c>
      <c r="T351" s="21">
        <f t="shared" si="59"/>
        <v>16</v>
      </c>
      <c r="U351" s="19">
        <f>VLOOKUP($B351,Gas!$B$3:$E$2506,2)</f>
        <v>2.12</v>
      </c>
      <c r="V351" s="44">
        <f t="shared" si="60"/>
        <v>11.419811320754716</v>
      </c>
      <c r="W351" s="5">
        <f>VLOOKUP($B351,Gas!$B$3:$E$2506,4)</f>
        <v>0.47564137707892823</v>
      </c>
    </row>
    <row r="352" spans="1:23" x14ac:dyDescent="0.2">
      <c r="A352" s="50">
        <f t="shared" si="65"/>
        <v>16</v>
      </c>
      <c r="B352" s="48">
        <v>36266</v>
      </c>
      <c r="C352" s="49">
        <v>25.88</v>
      </c>
      <c r="D352" s="4">
        <f t="shared" si="61"/>
        <v>6.6704698682732683E-2</v>
      </c>
      <c r="E352" s="100">
        <f t="shared" si="63"/>
        <v>1.0932720024881777</v>
      </c>
      <c r="F352" s="5"/>
      <c r="G352" s="8">
        <f t="shared" ref="G352:S367" si="66">IF(G$1="P",MAX(0,G$2-$C352),IF(G$1="C",MAX(0,$C352-G$2)))</f>
        <v>0</v>
      </c>
      <c r="H352" s="8">
        <f t="shared" si="66"/>
        <v>0</v>
      </c>
      <c r="I352" s="8">
        <f t="shared" si="66"/>
        <v>4.120000000000001</v>
      </c>
      <c r="J352" s="8">
        <f t="shared" si="66"/>
        <v>9.120000000000001</v>
      </c>
      <c r="K352" s="8">
        <f t="shared" si="66"/>
        <v>14.120000000000001</v>
      </c>
      <c r="L352" s="8">
        <f t="shared" si="66"/>
        <v>24.12</v>
      </c>
      <c r="M352" s="8">
        <f t="shared" si="64"/>
        <v>5.879999999999999</v>
      </c>
      <c r="N352" s="8">
        <f t="shared" si="66"/>
        <v>0.87999999999999901</v>
      </c>
      <c r="O352" s="8">
        <f t="shared" si="66"/>
        <v>0</v>
      </c>
      <c r="P352" s="8">
        <f t="shared" si="66"/>
        <v>0</v>
      </c>
      <c r="Q352" s="8">
        <f t="shared" si="66"/>
        <v>0</v>
      </c>
      <c r="R352" s="8">
        <f t="shared" si="66"/>
        <v>0</v>
      </c>
      <c r="S352" s="8">
        <f t="shared" si="66"/>
        <v>0</v>
      </c>
      <c r="T352" s="21">
        <f t="shared" si="59"/>
        <v>16</v>
      </c>
      <c r="U352" s="19">
        <f>VLOOKUP($B352,Gas!$B$3:$E$2506,2)</f>
        <v>2.14</v>
      </c>
      <c r="V352" s="44">
        <f t="shared" si="60"/>
        <v>12.093457943925232</v>
      </c>
      <c r="W352" s="5">
        <f>VLOOKUP($B352,Gas!$B$3:$E$2506,4)</f>
        <v>0.39847219878791451</v>
      </c>
    </row>
    <row r="353" spans="1:23" x14ac:dyDescent="0.2">
      <c r="A353" s="50">
        <f t="shared" si="65"/>
        <v>16</v>
      </c>
      <c r="B353" s="48">
        <v>36269</v>
      </c>
      <c r="C353" s="49">
        <v>29.14</v>
      </c>
      <c r="D353" s="4">
        <f t="shared" si="61"/>
        <v>0.1186413311343591</v>
      </c>
      <c r="E353" s="100">
        <f t="shared" si="63"/>
        <v>0.98570044032102022</v>
      </c>
      <c r="F353" s="5"/>
      <c r="G353" s="8">
        <f t="shared" si="66"/>
        <v>0</v>
      </c>
      <c r="H353" s="8">
        <f t="shared" si="66"/>
        <v>0</v>
      </c>
      <c r="I353" s="8">
        <f t="shared" si="66"/>
        <v>0.85999999999999943</v>
      </c>
      <c r="J353" s="8">
        <f t="shared" si="66"/>
        <v>5.8599999999999994</v>
      </c>
      <c r="K353" s="8">
        <f t="shared" si="66"/>
        <v>10.86</v>
      </c>
      <c r="L353" s="8">
        <f t="shared" si="66"/>
        <v>20.86</v>
      </c>
      <c r="M353" s="8">
        <f t="shared" si="64"/>
        <v>9.14</v>
      </c>
      <c r="N353" s="8">
        <f t="shared" si="66"/>
        <v>4.1400000000000006</v>
      </c>
      <c r="O353" s="8">
        <f t="shared" si="66"/>
        <v>0</v>
      </c>
      <c r="P353" s="8">
        <f t="shared" si="66"/>
        <v>0</v>
      </c>
      <c r="Q353" s="8">
        <f t="shared" si="66"/>
        <v>0</v>
      </c>
      <c r="R353" s="8">
        <f t="shared" si="66"/>
        <v>0</v>
      </c>
      <c r="S353" s="8">
        <f t="shared" si="66"/>
        <v>0</v>
      </c>
      <c r="T353" s="21">
        <f t="shared" si="59"/>
        <v>16</v>
      </c>
      <c r="U353" s="19">
        <f>VLOOKUP($B353,Gas!$B$3:$E$2506,2)</f>
        <v>2.15</v>
      </c>
      <c r="V353" s="44">
        <f t="shared" si="60"/>
        <v>13.553488372093025</v>
      </c>
      <c r="W353" s="5">
        <f>VLOOKUP($B353,Gas!$B$3:$E$2506,4)</f>
        <v>0.30234304407066848</v>
      </c>
    </row>
    <row r="354" spans="1:23" x14ac:dyDescent="0.2">
      <c r="A354" s="50">
        <f t="shared" si="65"/>
        <v>16</v>
      </c>
      <c r="B354" s="48">
        <v>36270</v>
      </c>
      <c r="C354" s="49">
        <v>27.7</v>
      </c>
      <c r="D354" s="4">
        <f t="shared" si="61"/>
        <v>-5.0679387573765972E-2</v>
      </c>
      <c r="E354" s="100">
        <f t="shared" si="63"/>
        <v>0.8756542610140895</v>
      </c>
      <c r="F354" s="5"/>
      <c r="G354" s="8">
        <f t="shared" si="66"/>
        <v>0</v>
      </c>
      <c r="H354" s="8">
        <f t="shared" si="66"/>
        <v>0</v>
      </c>
      <c r="I354" s="8">
        <f t="shared" si="66"/>
        <v>2.3000000000000007</v>
      </c>
      <c r="J354" s="8">
        <f t="shared" si="66"/>
        <v>7.3000000000000007</v>
      </c>
      <c r="K354" s="8">
        <f t="shared" si="66"/>
        <v>12.3</v>
      </c>
      <c r="L354" s="8">
        <f t="shared" si="66"/>
        <v>22.3</v>
      </c>
      <c r="M354" s="8">
        <f t="shared" si="64"/>
        <v>7.6999999999999993</v>
      </c>
      <c r="N354" s="8">
        <f t="shared" si="66"/>
        <v>2.6999999999999993</v>
      </c>
      <c r="O354" s="8">
        <f t="shared" si="66"/>
        <v>0</v>
      </c>
      <c r="P354" s="8">
        <f t="shared" si="66"/>
        <v>0</v>
      </c>
      <c r="Q354" s="8">
        <f t="shared" si="66"/>
        <v>0</v>
      </c>
      <c r="R354" s="8">
        <f t="shared" si="66"/>
        <v>0</v>
      </c>
      <c r="S354" s="8">
        <f t="shared" si="66"/>
        <v>0</v>
      </c>
      <c r="T354" s="21">
        <f t="shared" si="59"/>
        <v>16</v>
      </c>
      <c r="U354" s="19">
        <f>VLOOKUP($B354,Gas!$B$3:$E$2506,2)</f>
        <v>2.1150000000000002</v>
      </c>
      <c r="V354" s="44">
        <f t="shared" si="60"/>
        <v>13.096926713947989</v>
      </c>
      <c r="W354" s="5">
        <f>VLOOKUP($B354,Gas!$B$3:$E$2506,4)</f>
        <v>0.31092676595014013</v>
      </c>
    </row>
    <row r="355" spans="1:23" x14ac:dyDescent="0.2">
      <c r="A355" s="50">
        <f t="shared" si="65"/>
        <v>16</v>
      </c>
      <c r="B355" s="48">
        <v>36271</v>
      </c>
      <c r="C355" s="49">
        <v>28.01</v>
      </c>
      <c r="D355" s="4">
        <f t="shared" si="61"/>
        <v>1.1129176078724497E-2</v>
      </c>
      <c r="E355" s="100">
        <f t="shared" si="63"/>
        <v>0.80039962509907792</v>
      </c>
      <c r="F355" s="5"/>
      <c r="G355" s="8">
        <f t="shared" si="66"/>
        <v>0</v>
      </c>
      <c r="H355" s="8">
        <f t="shared" si="66"/>
        <v>0</v>
      </c>
      <c r="I355" s="8">
        <f t="shared" si="66"/>
        <v>1.9899999999999984</v>
      </c>
      <c r="J355" s="8">
        <f t="shared" si="66"/>
        <v>6.9899999999999984</v>
      </c>
      <c r="K355" s="8">
        <f t="shared" si="66"/>
        <v>11.989999999999998</v>
      </c>
      <c r="L355" s="8">
        <f t="shared" si="66"/>
        <v>21.99</v>
      </c>
      <c r="M355" s="8">
        <f t="shared" si="64"/>
        <v>8.0100000000000016</v>
      </c>
      <c r="N355" s="8">
        <f t="shared" si="66"/>
        <v>3.0100000000000016</v>
      </c>
      <c r="O355" s="8">
        <f t="shared" si="66"/>
        <v>0</v>
      </c>
      <c r="P355" s="8">
        <f t="shared" si="66"/>
        <v>0</v>
      </c>
      <c r="Q355" s="8">
        <f t="shared" si="66"/>
        <v>0</v>
      </c>
      <c r="R355" s="8">
        <f t="shared" si="66"/>
        <v>0</v>
      </c>
      <c r="S355" s="8">
        <f t="shared" si="66"/>
        <v>0</v>
      </c>
      <c r="T355" s="21">
        <f t="shared" si="59"/>
        <v>16</v>
      </c>
      <c r="U355" s="19">
        <f>VLOOKUP($B355,Gas!$B$3:$E$2506,2)</f>
        <v>2.1800000000000002</v>
      </c>
      <c r="V355" s="44">
        <f t="shared" si="60"/>
        <v>12.848623853211009</v>
      </c>
      <c r="W355" s="5">
        <f>VLOOKUP($B355,Gas!$B$3:$E$2506,4)</f>
        <v>0.35910435026794196</v>
      </c>
    </row>
    <row r="356" spans="1:23" x14ac:dyDescent="0.2">
      <c r="A356" s="50">
        <f t="shared" si="65"/>
        <v>16</v>
      </c>
      <c r="B356" s="48">
        <v>36272</v>
      </c>
      <c r="C356" s="49">
        <v>31.25</v>
      </c>
      <c r="D356" s="4">
        <f t="shared" si="61"/>
        <v>0.10945778691039326</v>
      </c>
      <c r="E356" s="100">
        <f t="shared" si="63"/>
        <v>0.85915520281876845</v>
      </c>
      <c r="F356" s="5"/>
      <c r="G356" s="8">
        <f t="shared" si="66"/>
        <v>0</v>
      </c>
      <c r="H356" s="8">
        <f t="shared" si="66"/>
        <v>0</v>
      </c>
      <c r="I356" s="8">
        <f t="shared" si="66"/>
        <v>0</v>
      </c>
      <c r="J356" s="8">
        <f t="shared" si="66"/>
        <v>3.75</v>
      </c>
      <c r="K356" s="8">
        <f t="shared" si="66"/>
        <v>8.75</v>
      </c>
      <c r="L356" s="8">
        <f t="shared" si="66"/>
        <v>18.75</v>
      </c>
      <c r="M356" s="8">
        <f t="shared" si="64"/>
        <v>11.25</v>
      </c>
      <c r="N356" s="8">
        <f t="shared" si="66"/>
        <v>6.25</v>
      </c>
      <c r="O356" s="8">
        <f t="shared" si="66"/>
        <v>1.25</v>
      </c>
      <c r="P356" s="8">
        <f t="shared" si="66"/>
        <v>0</v>
      </c>
      <c r="Q356" s="8">
        <f t="shared" si="66"/>
        <v>0</v>
      </c>
      <c r="R356" s="8">
        <f t="shared" si="66"/>
        <v>0</v>
      </c>
      <c r="S356" s="8">
        <f t="shared" si="66"/>
        <v>0</v>
      </c>
      <c r="T356" s="21">
        <f t="shared" si="59"/>
        <v>16</v>
      </c>
      <c r="U356" s="19">
        <f>VLOOKUP($B356,Gas!$B$3:$E$2506,2)</f>
        <v>2.1749999999999998</v>
      </c>
      <c r="V356" s="44">
        <f t="shared" si="60"/>
        <v>14.367816091954024</v>
      </c>
      <c r="W356" s="5">
        <f>VLOOKUP($B356,Gas!$B$3:$E$2506,4)</f>
        <v>0.36027826515660055</v>
      </c>
    </row>
    <row r="357" spans="1:23" x14ac:dyDescent="0.2">
      <c r="A357" s="50">
        <f t="shared" si="65"/>
        <v>16</v>
      </c>
      <c r="B357" s="48">
        <v>36273</v>
      </c>
      <c r="C357" s="49">
        <v>29.62</v>
      </c>
      <c r="D357" s="4">
        <f t="shared" si="61"/>
        <v>-5.3569567342757765E-2</v>
      </c>
      <c r="E357" s="100">
        <f t="shared" si="63"/>
        <v>0.94956286801281797</v>
      </c>
      <c r="F357" s="5"/>
      <c r="G357" s="8">
        <f t="shared" si="66"/>
        <v>0</v>
      </c>
      <c r="H357" s="8">
        <f t="shared" si="66"/>
        <v>0</v>
      </c>
      <c r="I357" s="8">
        <f t="shared" si="66"/>
        <v>0.37999999999999901</v>
      </c>
      <c r="J357" s="8">
        <f t="shared" si="66"/>
        <v>5.379999999999999</v>
      </c>
      <c r="K357" s="8">
        <f t="shared" si="66"/>
        <v>10.379999999999999</v>
      </c>
      <c r="L357" s="8">
        <f t="shared" si="66"/>
        <v>20.38</v>
      </c>
      <c r="M357" s="8">
        <f t="shared" si="64"/>
        <v>9.620000000000001</v>
      </c>
      <c r="N357" s="8">
        <f t="shared" si="66"/>
        <v>4.620000000000001</v>
      </c>
      <c r="O357" s="8">
        <f t="shared" si="66"/>
        <v>0</v>
      </c>
      <c r="P357" s="8">
        <f t="shared" si="66"/>
        <v>0</v>
      </c>
      <c r="Q357" s="8">
        <f t="shared" si="66"/>
        <v>0</v>
      </c>
      <c r="R357" s="8">
        <f t="shared" si="66"/>
        <v>0</v>
      </c>
      <c r="S357" s="8">
        <f t="shared" si="66"/>
        <v>0</v>
      </c>
      <c r="T357" s="21">
        <f t="shared" si="59"/>
        <v>16</v>
      </c>
      <c r="U357" s="19">
        <f>VLOOKUP($B357,Gas!$B$3:$E$2506,2)</f>
        <v>2.25</v>
      </c>
      <c r="V357" s="44">
        <f t="shared" si="60"/>
        <v>13.164444444444445</v>
      </c>
      <c r="W357" s="5">
        <f>VLOOKUP($B357,Gas!$B$3:$E$2506,4)</f>
        <v>0.36089737040514464</v>
      </c>
    </row>
    <row r="358" spans="1:23" x14ac:dyDescent="0.2">
      <c r="A358" s="50">
        <f t="shared" si="65"/>
        <v>16</v>
      </c>
      <c r="B358" s="48">
        <v>36276</v>
      </c>
      <c r="C358" s="49">
        <v>28.87</v>
      </c>
      <c r="D358" s="4">
        <f t="shared" si="61"/>
        <v>-2.5646815164808986E-2</v>
      </c>
      <c r="E358" s="100">
        <f t="shared" si="63"/>
        <v>0.97371960912032951</v>
      </c>
      <c r="F358" s="5"/>
      <c r="G358" s="8">
        <f t="shared" si="66"/>
        <v>0</v>
      </c>
      <c r="H358" s="8">
        <f t="shared" si="66"/>
        <v>0</v>
      </c>
      <c r="I358" s="8">
        <f t="shared" si="66"/>
        <v>1.129999999999999</v>
      </c>
      <c r="J358" s="8">
        <f t="shared" si="66"/>
        <v>6.129999999999999</v>
      </c>
      <c r="K358" s="8">
        <f t="shared" si="66"/>
        <v>11.129999999999999</v>
      </c>
      <c r="L358" s="8">
        <f t="shared" si="66"/>
        <v>21.13</v>
      </c>
      <c r="M358" s="8">
        <f t="shared" si="66"/>
        <v>8.870000000000001</v>
      </c>
      <c r="N358" s="8">
        <f t="shared" si="66"/>
        <v>3.870000000000001</v>
      </c>
      <c r="O358" s="8">
        <f t="shared" si="66"/>
        <v>0</v>
      </c>
      <c r="P358" s="8">
        <f t="shared" si="66"/>
        <v>0</v>
      </c>
      <c r="Q358" s="8">
        <f t="shared" si="66"/>
        <v>0</v>
      </c>
      <c r="R358" s="8">
        <f t="shared" si="66"/>
        <v>0</v>
      </c>
      <c r="S358" s="8">
        <f t="shared" si="66"/>
        <v>0</v>
      </c>
      <c r="T358" s="21">
        <f t="shared" si="59"/>
        <v>16</v>
      </c>
      <c r="U358" s="19">
        <f>VLOOKUP($B358,Gas!$B$3:$E$2506,2)</f>
        <v>2.2349999999999999</v>
      </c>
      <c r="V358" s="44">
        <f t="shared" si="60"/>
        <v>12.917225950782999</v>
      </c>
      <c r="W358" s="5">
        <f>VLOOKUP($B358,Gas!$B$3:$E$2506,4)</f>
        <v>0.29992479984808612</v>
      </c>
    </row>
    <row r="359" spans="1:23" x14ac:dyDescent="0.2">
      <c r="A359" s="50">
        <f t="shared" si="65"/>
        <v>16</v>
      </c>
      <c r="B359" s="48">
        <v>36277</v>
      </c>
      <c r="C359" s="49">
        <v>26.78</v>
      </c>
      <c r="D359" s="4">
        <f t="shared" si="61"/>
        <v>-7.5147653411817283E-2</v>
      </c>
      <c r="E359" s="100">
        <f t="shared" si="63"/>
        <v>1.0797030302622317</v>
      </c>
      <c r="F359" s="5"/>
      <c r="G359" s="8">
        <f t="shared" si="66"/>
        <v>0</v>
      </c>
      <c r="H359" s="8">
        <f t="shared" si="66"/>
        <v>0</v>
      </c>
      <c r="I359" s="8">
        <f t="shared" si="66"/>
        <v>3.2199999999999989</v>
      </c>
      <c r="J359" s="8">
        <f t="shared" si="66"/>
        <v>8.2199999999999989</v>
      </c>
      <c r="K359" s="8">
        <f t="shared" si="66"/>
        <v>13.219999999999999</v>
      </c>
      <c r="L359" s="8">
        <f t="shared" si="66"/>
        <v>23.22</v>
      </c>
      <c r="M359" s="8">
        <f t="shared" si="66"/>
        <v>6.7800000000000011</v>
      </c>
      <c r="N359" s="8">
        <f t="shared" si="66"/>
        <v>1.7800000000000011</v>
      </c>
      <c r="O359" s="8">
        <f t="shared" si="66"/>
        <v>0</v>
      </c>
      <c r="P359" s="8">
        <f t="shared" si="66"/>
        <v>0</v>
      </c>
      <c r="Q359" s="8">
        <f t="shared" si="66"/>
        <v>0</v>
      </c>
      <c r="R359" s="8">
        <f t="shared" si="66"/>
        <v>0</v>
      </c>
      <c r="S359" s="8">
        <f t="shared" si="66"/>
        <v>0</v>
      </c>
      <c r="T359" s="21">
        <f t="shared" si="59"/>
        <v>16</v>
      </c>
      <c r="U359" s="19">
        <f>VLOOKUP($B359,Gas!$B$3:$E$2506,2)</f>
        <v>2.23</v>
      </c>
      <c r="V359" s="44">
        <f t="shared" si="60"/>
        <v>12.008968609865471</v>
      </c>
      <c r="W359" s="5">
        <f>VLOOKUP($B359,Gas!$B$3:$E$2506,4)</f>
        <v>0.30251479804205383</v>
      </c>
    </row>
    <row r="360" spans="1:23" x14ac:dyDescent="0.2">
      <c r="A360" s="50">
        <f t="shared" si="65"/>
        <v>16</v>
      </c>
      <c r="B360" s="48">
        <v>36278</v>
      </c>
      <c r="C360" s="49">
        <v>24.68</v>
      </c>
      <c r="D360" s="4">
        <f t="shared" si="61"/>
        <v>-8.166214122583948E-2</v>
      </c>
      <c r="E360" s="100">
        <f t="shared" si="63"/>
        <v>1.1673323151868786</v>
      </c>
      <c r="F360" s="5"/>
      <c r="G360" s="8">
        <f t="shared" si="66"/>
        <v>0</v>
      </c>
      <c r="H360" s="8">
        <f t="shared" si="66"/>
        <v>0.32000000000000028</v>
      </c>
      <c r="I360" s="8">
        <f t="shared" si="66"/>
        <v>5.32</v>
      </c>
      <c r="J360" s="8">
        <f t="shared" si="66"/>
        <v>10.32</v>
      </c>
      <c r="K360" s="8">
        <f t="shared" si="66"/>
        <v>15.32</v>
      </c>
      <c r="L360" s="8">
        <f t="shared" si="66"/>
        <v>25.32</v>
      </c>
      <c r="M360" s="8">
        <f t="shared" si="66"/>
        <v>4.68</v>
      </c>
      <c r="N360" s="8">
        <f t="shared" si="66"/>
        <v>0</v>
      </c>
      <c r="O360" s="8">
        <f t="shared" si="66"/>
        <v>0</v>
      </c>
      <c r="P360" s="8">
        <f t="shared" si="66"/>
        <v>0</v>
      </c>
      <c r="Q360" s="8">
        <f t="shared" si="66"/>
        <v>0</v>
      </c>
      <c r="R360" s="8">
        <f t="shared" si="66"/>
        <v>0</v>
      </c>
      <c r="S360" s="8">
        <f t="shared" si="66"/>
        <v>0</v>
      </c>
      <c r="T360" s="21">
        <f t="shared" si="59"/>
        <v>16</v>
      </c>
      <c r="U360" s="19">
        <f>VLOOKUP($B360,Gas!$B$3:$E$2506,2)</f>
        <v>2.33</v>
      </c>
      <c r="V360" s="44">
        <f t="shared" si="60"/>
        <v>10.592274678111588</v>
      </c>
      <c r="W360" s="5">
        <f>VLOOKUP($B360,Gas!$B$3:$E$2506,4)</f>
        <v>0.38568465567503235</v>
      </c>
    </row>
    <row r="361" spans="1:23" x14ac:dyDescent="0.2">
      <c r="A361" s="50">
        <f t="shared" si="65"/>
        <v>16</v>
      </c>
      <c r="B361" s="48">
        <v>36279</v>
      </c>
      <c r="C361" s="49">
        <v>28.72</v>
      </c>
      <c r="D361" s="4">
        <f t="shared" si="61"/>
        <v>0.15160054514283644</v>
      </c>
      <c r="E361" s="100">
        <f t="shared" si="63"/>
        <v>1.3855041874124447</v>
      </c>
      <c r="F361" s="5"/>
      <c r="G361" s="8">
        <f t="shared" si="66"/>
        <v>0</v>
      </c>
      <c r="H361" s="8">
        <f t="shared" si="66"/>
        <v>0</v>
      </c>
      <c r="I361" s="8">
        <f t="shared" si="66"/>
        <v>1.2800000000000011</v>
      </c>
      <c r="J361" s="8">
        <f t="shared" si="66"/>
        <v>6.2800000000000011</v>
      </c>
      <c r="K361" s="8">
        <f t="shared" si="66"/>
        <v>11.280000000000001</v>
      </c>
      <c r="L361" s="8">
        <f t="shared" si="66"/>
        <v>21.28</v>
      </c>
      <c r="M361" s="8">
        <f t="shared" si="66"/>
        <v>8.7199999999999989</v>
      </c>
      <c r="N361" s="8">
        <f t="shared" si="66"/>
        <v>3.7199999999999989</v>
      </c>
      <c r="O361" s="8">
        <f t="shared" si="66"/>
        <v>0</v>
      </c>
      <c r="P361" s="8">
        <f t="shared" si="66"/>
        <v>0</v>
      </c>
      <c r="Q361" s="8">
        <f t="shared" si="66"/>
        <v>0</v>
      </c>
      <c r="R361" s="8">
        <f t="shared" si="66"/>
        <v>0</v>
      </c>
      <c r="S361" s="8">
        <f t="shared" si="66"/>
        <v>0</v>
      </c>
      <c r="T361" s="21">
        <f t="shared" si="59"/>
        <v>16</v>
      </c>
      <c r="U361" s="19">
        <f>VLOOKUP($B361,Gas!$B$3:$E$2506,2)</f>
        <v>2.31</v>
      </c>
      <c r="V361" s="44">
        <f t="shared" si="60"/>
        <v>12.432900432900432</v>
      </c>
      <c r="W361" s="5">
        <f>VLOOKUP($B361,Gas!$B$3:$E$2506,4)</f>
        <v>0.39634219489780409</v>
      </c>
    </row>
    <row r="362" spans="1:23" x14ac:dyDescent="0.2">
      <c r="A362" s="50">
        <f t="shared" si="65"/>
        <v>16</v>
      </c>
      <c r="B362" s="48">
        <v>36280</v>
      </c>
      <c r="C362" s="49">
        <v>25.35</v>
      </c>
      <c r="D362" s="4">
        <f t="shared" si="61"/>
        <v>-0.12481501414283114</v>
      </c>
      <c r="E362" s="100">
        <f t="shared" si="63"/>
        <v>1.5194211478599717</v>
      </c>
      <c r="F362" s="5"/>
      <c r="G362" s="8">
        <f t="shared" ref="G362:S377" si="67">IF(G$1="P",MAX(0,G$2-$C362),IF(G$1="C",MAX(0,$C362-G$2)))</f>
        <v>0</v>
      </c>
      <c r="H362" s="8">
        <f t="shared" si="67"/>
        <v>0</v>
      </c>
      <c r="I362" s="8">
        <f t="shared" si="67"/>
        <v>4.6499999999999986</v>
      </c>
      <c r="J362" s="8">
        <f t="shared" si="67"/>
        <v>9.6499999999999986</v>
      </c>
      <c r="K362" s="8">
        <f t="shared" si="67"/>
        <v>14.649999999999999</v>
      </c>
      <c r="L362" s="8">
        <f t="shared" si="67"/>
        <v>24.65</v>
      </c>
      <c r="M362" s="8">
        <f t="shared" si="66"/>
        <v>5.3500000000000014</v>
      </c>
      <c r="N362" s="8">
        <f t="shared" si="67"/>
        <v>0.35000000000000142</v>
      </c>
      <c r="O362" s="8">
        <f t="shared" si="67"/>
        <v>0</v>
      </c>
      <c r="P362" s="8">
        <f t="shared" si="67"/>
        <v>0</v>
      </c>
      <c r="Q362" s="8">
        <f t="shared" si="67"/>
        <v>0</v>
      </c>
      <c r="R362" s="8">
        <f t="shared" si="67"/>
        <v>0</v>
      </c>
      <c r="S362" s="8">
        <f t="shared" si="67"/>
        <v>0</v>
      </c>
      <c r="T362" s="21">
        <f t="shared" si="59"/>
        <v>16</v>
      </c>
      <c r="U362" s="19">
        <f>VLOOKUP($B362,Gas!$B$3:$E$2506,2)</f>
        <v>2.34</v>
      </c>
      <c r="V362" s="44">
        <f t="shared" si="60"/>
        <v>10.833333333333334</v>
      </c>
      <c r="W362" s="5">
        <f>VLOOKUP($B362,Gas!$B$3:$E$2506,4)</f>
        <v>0.3638137129108896</v>
      </c>
    </row>
    <row r="363" spans="1:23" x14ac:dyDescent="0.2">
      <c r="A363" s="50">
        <f t="shared" si="65"/>
        <v>17</v>
      </c>
      <c r="B363" s="48">
        <v>36283</v>
      </c>
      <c r="C363" s="49">
        <v>29.5</v>
      </c>
      <c r="D363" s="4">
        <f t="shared" si="61"/>
        <v>0.15161153330858193</v>
      </c>
      <c r="E363" s="100">
        <f t="shared" si="63"/>
        <v>1.5990369741362547</v>
      </c>
      <c r="F363" s="5"/>
      <c r="G363" s="8">
        <f t="shared" si="67"/>
        <v>0</v>
      </c>
      <c r="H363" s="8">
        <f t="shared" si="67"/>
        <v>0</v>
      </c>
      <c r="I363" s="8">
        <f t="shared" si="67"/>
        <v>0.5</v>
      </c>
      <c r="J363" s="8">
        <f t="shared" si="67"/>
        <v>5.5</v>
      </c>
      <c r="K363" s="8">
        <f t="shared" si="67"/>
        <v>10.5</v>
      </c>
      <c r="L363" s="8">
        <f t="shared" si="67"/>
        <v>20.5</v>
      </c>
      <c r="M363" s="8">
        <f t="shared" si="66"/>
        <v>9.5</v>
      </c>
      <c r="N363" s="8">
        <f t="shared" si="67"/>
        <v>4.5</v>
      </c>
      <c r="O363" s="8">
        <f t="shared" si="67"/>
        <v>0</v>
      </c>
      <c r="P363" s="8">
        <f t="shared" si="67"/>
        <v>0</v>
      </c>
      <c r="Q363" s="8">
        <f t="shared" si="67"/>
        <v>0</v>
      </c>
      <c r="R363" s="8">
        <f t="shared" si="67"/>
        <v>0</v>
      </c>
      <c r="S363" s="8">
        <f t="shared" si="67"/>
        <v>0</v>
      </c>
      <c r="T363" s="21">
        <f t="shared" si="59"/>
        <v>17</v>
      </c>
      <c r="U363" s="19">
        <f>VLOOKUP($B363,Gas!$B$3:$E$2506,2)</f>
        <v>2.27</v>
      </c>
      <c r="V363" s="44">
        <f t="shared" si="60"/>
        <v>12.995594713656388</v>
      </c>
      <c r="W363" s="5">
        <f>VLOOKUP($B363,Gas!$B$3:$E$2506,4)</f>
        <v>0.3562524818239885</v>
      </c>
    </row>
    <row r="364" spans="1:23" x14ac:dyDescent="0.2">
      <c r="A364" s="50">
        <f t="shared" si="65"/>
        <v>17</v>
      </c>
      <c r="B364" s="48">
        <v>36284</v>
      </c>
      <c r="C364" s="49">
        <v>28.49</v>
      </c>
      <c r="D364" s="4">
        <f t="shared" si="61"/>
        <v>-3.4837114835957229E-2</v>
      </c>
      <c r="E364" s="100">
        <f t="shared" si="63"/>
        <v>1.5866659273603938</v>
      </c>
      <c r="F364" s="5"/>
      <c r="G364" s="8">
        <f t="shared" si="67"/>
        <v>0</v>
      </c>
      <c r="H364" s="8">
        <f t="shared" si="67"/>
        <v>0</v>
      </c>
      <c r="I364" s="8">
        <f t="shared" si="67"/>
        <v>1.5100000000000016</v>
      </c>
      <c r="J364" s="8">
        <f t="shared" si="67"/>
        <v>6.5100000000000016</v>
      </c>
      <c r="K364" s="8">
        <f t="shared" si="67"/>
        <v>11.510000000000002</v>
      </c>
      <c r="L364" s="8">
        <f t="shared" si="67"/>
        <v>21.51</v>
      </c>
      <c r="M364" s="8">
        <f t="shared" si="66"/>
        <v>8.4899999999999984</v>
      </c>
      <c r="N364" s="8">
        <f t="shared" si="67"/>
        <v>3.4899999999999984</v>
      </c>
      <c r="O364" s="8">
        <f t="shared" si="67"/>
        <v>0</v>
      </c>
      <c r="P364" s="8">
        <f t="shared" si="67"/>
        <v>0</v>
      </c>
      <c r="Q364" s="8">
        <f t="shared" si="67"/>
        <v>0</v>
      </c>
      <c r="R364" s="8">
        <f t="shared" si="67"/>
        <v>0</v>
      </c>
      <c r="S364" s="8">
        <f t="shared" si="67"/>
        <v>0</v>
      </c>
      <c r="T364" s="21">
        <f t="shared" si="59"/>
        <v>17</v>
      </c>
      <c r="U364" s="19">
        <f>VLOOKUP($B364,Gas!$B$3:$E$2506,2)</f>
        <v>2.2200000000000002</v>
      </c>
      <c r="V364" s="44">
        <f t="shared" si="60"/>
        <v>12.833333333333332</v>
      </c>
      <c r="W364" s="5">
        <f>VLOOKUP($B364,Gas!$B$3:$E$2506,4)</f>
        <v>0.38125238806302419</v>
      </c>
    </row>
    <row r="365" spans="1:23" x14ac:dyDescent="0.2">
      <c r="A365" s="50">
        <f t="shared" si="65"/>
        <v>17</v>
      </c>
      <c r="B365" s="48">
        <v>36285</v>
      </c>
      <c r="C365" s="49">
        <v>28.28</v>
      </c>
      <c r="D365" s="4">
        <f t="shared" si="61"/>
        <v>-7.3983074814448126E-3</v>
      </c>
      <c r="E365" s="100">
        <f t="shared" si="63"/>
        <v>1.5866725005374009</v>
      </c>
      <c r="F365" s="5"/>
      <c r="G365" s="8">
        <f t="shared" si="67"/>
        <v>0</v>
      </c>
      <c r="H365" s="8">
        <f t="shared" si="67"/>
        <v>0</v>
      </c>
      <c r="I365" s="8">
        <f t="shared" si="67"/>
        <v>1.7199999999999989</v>
      </c>
      <c r="J365" s="8">
        <f t="shared" si="67"/>
        <v>6.7199999999999989</v>
      </c>
      <c r="K365" s="8">
        <f t="shared" si="67"/>
        <v>11.719999999999999</v>
      </c>
      <c r="L365" s="8">
        <f t="shared" si="67"/>
        <v>21.72</v>
      </c>
      <c r="M365" s="8">
        <f t="shared" si="66"/>
        <v>8.2800000000000011</v>
      </c>
      <c r="N365" s="8">
        <f t="shared" si="67"/>
        <v>3.2800000000000011</v>
      </c>
      <c r="O365" s="8">
        <f t="shared" si="67"/>
        <v>0</v>
      </c>
      <c r="P365" s="8">
        <f t="shared" si="67"/>
        <v>0</v>
      </c>
      <c r="Q365" s="8">
        <f t="shared" si="67"/>
        <v>0</v>
      </c>
      <c r="R365" s="8">
        <f t="shared" si="67"/>
        <v>0</v>
      </c>
      <c r="S365" s="8">
        <f t="shared" si="67"/>
        <v>0</v>
      </c>
      <c r="T365" s="21">
        <f t="shared" si="59"/>
        <v>17</v>
      </c>
      <c r="U365" s="19">
        <f>VLOOKUP($B365,Gas!$B$3:$E$2506,2)</f>
        <v>2.3149999999999999</v>
      </c>
      <c r="V365" s="44">
        <f t="shared" si="60"/>
        <v>12.215982721382289</v>
      </c>
      <c r="W365" s="5">
        <f>VLOOKUP($B365,Gas!$B$3:$E$2506,4)</f>
        <v>0.46014074389902371</v>
      </c>
    </row>
    <row r="366" spans="1:23" x14ac:dyDescent="0.2">
      <c r="A366" s="50">
        <f t="shared" si="65"/>
        <v>17</v>
      </c>
      <c r="B366" s="48">
        <v>36286</v>
      </c>
      <c r="C366" s="49">
        <v>28.35</v>
      </c>
      <c r="D366" s="4">
        <f t="shared" si="61"/>
        <v>2.4721891453890728E-3</v>
      </c>
      <c r="E366" s="100">
        <f t="shared" si="63"/>
        <v>1.4692859869138126</v>
      </c>
      <c r="F366" s="5"/>
      <c r="G366" s="8">
        <f t="shared" si="67"/>
        <v>0</v>
      </c>
      <c r="H366" s="8">
        <f t="shared" si="67"/>
        <v>0</v>
      </c>
      <c r="I366" s="8">
        <f t="shared" si="67"/>
        <v>1.6499999999999986</v>
      </c>
      <c r="J366" s="8">
        <f t="shared" si="67"/>
        <v>6.6499999999999986</v>
      </c>
      <c r="K366" s="8">
        <f t="shared" si="67"/>
        <v>11.649999999999999</v>
      </c>
      <c r="L366" s="8">
        <f t="shared" si="67"/>
        <v>21.65</v>
      </c>
      <c r="M366" s="8">
        <f t="shared" si="66"/>
        <v>8.3500000000000014</v>
      </c>
      <c r="N366" s="8">
        <f t="shared" si="67"/>
        <v>3.3500000000000014</v>
      </c>
      <c r="O366" s="8">
        <f t="shared" si="67"/>
        <v>0</v>
      </c>
      <c r="P366" s="8">
        <f t="shared" si="67"/>
        <v>0</v>
      </c>
      <c r="Q366" s="8">
        <f t="shared" si="67"/>
        <v>0</v>
      </c>
      <c r="R366" s="8">
        <f t="shared" si="67"/>
        <v>0</v>
      </c>
      <c r="S366" s="8">
        <f t="shared" si="67"/>
        <v>0</v>
      </c>
      <c r="T366" s="21">
        <f t="shared" si="59"/>
        <v>17</v>
      </c>
      <c r="U366" s="19">
        <f>VLOOKUP($B366,Gas!$B$3:$E$2506,2)</f>
        <v>2.3650000000000002</v>
      </c>
      <c r="V366" s="44">
        <f t="shared" si="60"/>
        <v>11.987315010570825</v>
      </c>
      <c r="W366" s="5">
        <f>VLOOKUP($B366,Gas!$B$3:$E$2506,4)</f>
        <v>0.47148720294229735</v>
      </c>
    </row>
    <row r="367" spans="1:23" x14ac:dyDescent="0.2">
      <c r="A367" s="50">
        <f t="shared" si="65"/>
        <v>17</v>
      </c>
      <c r="B367" s="48">
        <v>36287</v>
      </c>
      <c r="C367" s="49">
        <v>32.68</v>
      </c>
      <c r="D367" s="4">
        <f t="shared" si="61"/>
        <v>0.14213623981804108</v>
      </c>
      <c r="E367" s="100">
        <f t="shared" si="63"/>
        <v>1.624737864107652</v>
      </c>
      <c r="F367" s="5"/>
      <c r="G367" s="8">
        <f t="shared" si="67"/>
        <v>0</v>
      </c>
      <c r="H367" s="8">
        <f t="shared" si="67"/>
        <v>0</v>
      </c>
      <c r="I367" s="8">
        <f t="shared" si="67"/>
        <v>0</v>
      </c>
      <c r="J367" s="8">
        <f t="shared" si="67"/>
        <v>2.3200000000000003</v>
      </c>
      <c r="K367" s="8">
        <f t="shared" si="67"/>
        <v>7.32</v>
      </c>
      <c r="L367" s="8">
        <f t="shared" si="67"/>
        <v>17.32</v>
      </c>
      <c r="M367" s="8">
        <f t="shared" si="66"/>
        <v>12.68</v>
      </c>
      <c r="N367" s="8">
        <f t="shared" si="67"/>
        <v>7.68</v>
      </c>
      <c r="O367" s="8">
        <f t="shared" si="67"/>
        <v>2.6799999999999997</v>
      </c>
      <c r="P367" s="8">
        <f t="shared" si="67"/>
        <v>0</v>
      </c>
      <c r="Q367" s="8">
        <f t="shared" si="67"/>
        <v>0</v>
      </c>
      <c r="R367" s="8">
        <f t="shared" si="67"/>
        <v>0</v>
      </c>
      <c r="S367" s="8">
        <f t="shared" si="67"/>
        <v>0</v>
      </c>
      <c r="T367" s="21">
        <f t="shared" si="59"/>
        <v>17</v>
      </c>
      <c r="U367" s="19">
        <f>VLOOKUP($B367,Gas!$B$3:$E$2506,2)</f>
        <v>2.335</v>
      </c>
      <c r="V367" s="44">
        <f t="shared" si="60"/>
        <v>13.995717344753748</v>
      </c>
      <c r="W367" s="5">
        <f>VLOOKUP($B367,Gas!$B$3:$E$2506,4)</f>
        <v>0.48278781500533341</v>
      </c>
    </row>
    <row r="368" spans="1:23" x14ac:dyDescent="0.2">
      <c r="A368" s="50">
        <f t="shared" si="65"/>
        <v>17</v>
      </c>
      <c r="B368" s="48">
        <v>36290</v>
      </c>
      <c r="C368" s="49">
        <v>32.78</v>
      </c>
      <c r="D368" s="4">
        <f t="shared" si="61"/>
        <v>3.0553033238815324E-3</v>
      </c>
      <c r="E368" s="100">
        <f t="shared" si="63"/>
        <v>1.6136282981208332</v>
      </c>
      <c r="F368" s="5"/>
      <c r="G368" s="8">
        <f t="shared" si="67"/>
        <v>0</v>
      </c>
      <c r="H368" s="8">
        <f t="shared" si="67"/>
        <v>0</v>
      </c>
      <c r="I368" s="8">
        <f t="shared" si="67"/>
        <v>0</v>
      </c>
      <c r="J368" s="8">
        <f t="shared" si="67"/>
        <v>2.2199999999999989</v>
      </c>
      <c r="K368" s="8">
        <f t="shared" si="67"/>
        <v>7.2199999999999989</v>
      </c>
      <c r="L368" s="8">
        <f t="shared" si="67"/>
        <v>17.22</v>
      </c>
      <c r="M368" s="8">
        <f t="shared" si="67"/>
        <v>12.780000000000001</v>
      </c>
      <c r="N368" s="8">
        <f t="shared" si="67"/>
        <v>7.7800000000000011</v>
      </c>
      <c r="O368" s="8">
        <f t="shared" si="67"/>
        <v>2.7800000000000011</v>
      </c>
      <c r="P368" s="8">
        <f t="shared" si="67"/>
        <v>0</v>
      </c>
      <c r="Q368" s="8">
        <f t="shared" si="67"/>
        <v>0</v>
      </c>
      <c r="R368" s="8">
        <f t="shared" si="67"/>
        <v>0</v>
      </c>
      <c r="S368" s="8">
        <f t="shared" si="67"/>
        <v>0</v>
      </c>
      <c r="T368" s="21">
        <f t="shared" si="59"/>
        <v>17</v>
      </c>
      <c r="U368" s="19">
        <f>VLOOKUP($B368,Gas!$B$3:$E$2506,2)</f>
        <v>2.2549999999999999</v>
      </c>
      <c r="V368" s="44">
        <f t="shared" si="60"/>
        <v>14.536585365853659</v>
      </c>
      <c r="W368" s="5">
        <f>VLOOKUP($B368,Gas!$B$3:$E$2506,4)</f>
        <v>0.44452175901982033</v>
      </c>
    </row>
    <row r="369" spans="1:23" x14ac:dyDescent="0.2">
      <c r="A369" s="50">
        <f t="shared" si="65"/>
        <v>17</v>
      </c>
      <c r="B369" s="48">
        <v>36291</v>
      </c>
      <c r="C369" s="49">
        <v>32.4</v>
      </c>
      <c r="D369" s="4">
        <f t="shared" si="61"/>
        <v>-1.1660150517400053E-2</v>
      </c>
      <c r="E369" s="100">
        <f t="shared" si="63"/>
        <v>1.5474854948185777</v>
      </c>
      <c r="F369" s="5"/>
      <c r="G369" s="8">
        <f t="shared" si="67"/>
        <v>0</v>
      </c>
      <c r="H369" s="8">
        <f t="shared" si="67"/>
        <v>0</v>
      </c>
      <c r="I369" s="8">
        <f t="shared" si="67"/>
        <v>0</v>
      </c>
      <c r="J369" s="8">
        <f t="shared" si="67"/>
        <v>2.6000000000000014</v>
      </c>
      <c r="K369" s="8">
        <f t="shared" si="67"/>
        <v>7.6000000000000014</v>
      </c>
      <c r="L369" s="8">
        <f t="shared" si="67"/>
        <v>17.600000000000001</v>
      </c>
      <c r="M369" s="8">
        <f t="shared" si="67"/>
        <v>12.399999999999999</v>
      </c>
      <c r="N369" s="8">
        <f t="shared" si="67"/>
        <v>7.3999999999999986</v>
      </c>
      <c r="O369" s="8">
        <f t="shared" si="67"/>
        <v>2.3999999999999986</v>
      </c>
      <c r="P369" s="8">
        <f t="shared" si="67"/>
        <v>0</v>
      </c>
      <c r="Q369" s="8">
        <f t="shared" si="67"/>
        <v>0</v>
      </c>
      <c r="R369" s="8">
        <f t="shared" si="67"/>
        <v>0</v>
      </c>
      <c r="S369" s="8">
        <f t="shared" si="67"/>
        <v>0</v>
      </c>
      <c r="T369" s="21">
        <f t="shared" si="59"/>
        <v>17</v>
      </c>
      <c r="U369" s="19">
        <f>VLOOKUP($B369,Gas!$B$3:$E$2506,2)</f>
        <v>2.2599999999999998</v>
      </c>
      <c r="V369" s="44">
        <f t="shared" si="60"/>
        <v>14.336283185840708</v>
      </c>
      <c r="W369" s="5">
        <f>VLOOKUP($B369,Gas!$B$3:$E$2506,4)</f>
        <v>0.40726310965811452</v>
      </c>
    </row>
    <row r="370" spans="1:23" x14ac:dyDescent="0.2">
      <c r="A370" s="50">
        <f t="shared" si="65"/>
        <v>17</v>
      </c>
      <c r="B370" s="48">
        <v>36292</v>
      </c>
      <c r="C370" s="49">
        <v>28.27</v>
      </c>
      <c r="D370" s="4">
        <f t="shared" si="61"/>
        <v>-0.13635725109278468</v>
      </c>
      <c r="E370" s="100">
        <f t="shared" si="63"/>
        <v>1.6659912411214988</v>
      </c>
      <c r="F370" s="5"/>
      <c r="G370" s="8">
        <f t="shared" si="67"/>
        <v>0</v>
      </c>
      <c r="H370" s="8">
        <f t="shared" si="67"/>
        <v>0</v>
      </c>
      <c r="I370" s="8">
        <f t="shared" si="67"/>
        <v>1.7300000000000004</v>
      </c>
      <c r="J370" s="8">
        <f t="shared" si="67"/>
        <v>6.73</v>
      </c>
      <c r="K370" s="8">
        <f t="shared" si="67"/>
        <v>11.73</v>
      </c>
      <c r="L370" s="8">
        <f t="shared" si="67"/>
        <v>21.73</v>
      </c>
      <c r="M370" s="8">
        <f t="shared" si="67"/>
        <v>8.27</v>
      </c>
      <c r="N370" s="8">
        <f t="shared" si="67"/>
        <v>3.2699999999999996</v>
      </c>
      <c r="O370" s="8">
        <f t="shared" si="67"/>
        <v>0</v>
      </c>
      <c r="P370" s="8">
        <f t="shared" si="67"/>
        <v>0</v>
      </c>
      <c r="Q370" s="8">
        <f t="shared" si="67"/>
        <v>0</v>
      </c>
      <c r="R370" s="8">
        <f t="shared" si="67"/>
        <v>0</v>
      </c>
      <c r="S370" s="8">
        <f t="shared" si="67"/>
        <v>0</v>
      </c>
      <c r="T370" s="21">
        <f t="shared" si="59"/>
        <v>17</v>
      </c>
      <c r="U370" s="19">
        <f>VLOOKUP($B370,Gas!$B$3:$E$2506,2)</f>
        <v>2.29</v>
      </c>
      <c r="V370" s="44">
        <f t="shared" si="60"/>
        <v>12.344978165938864</v>
      </c>
      <c r="W370" s="5">
        <f>VLOOKUP($B370,Gas!$B$3:$E$2506,4)</f>
        <v>0.41555110380799803</v>
      </c>
    </row>
    <row r="371" spans="1:23" x14ac:dyDescent="0.2">
      <c r="A371" s="50">
        <f t="shared" si="65"/>
        <v>17</v>
      </c>
      <c r="B371" s="48">
        <v>36293</v>
      </c>
      <c r="C371" s="49">
        <v>28.52</v>
      </c>
      <c r="D371" s="4">
        <f t="shared" si="61"/>
        <v>8.8044238405961418E-3</v>
      </c>
      <c r="E371" s="100">
        <f t="shared" si="63"/>
        <v>1.4799892555092553</v>
      </c>
      <c r="F371" s="5"/>
      <c r="G371" s="8">
        <f t="shared" si="67"/>
        <v>0</v>
      </c>
      <c r="H371" s="8">
        <f t="shared" si="67"/>
        <v>0</v>
      </c>
      <c r="I371" s="8">
        <f t="shared" si="67"/>
        <v>1.4800000000000004</v>
      </c>
      <c r="J371" s="8">
        <f t="shared" si="67"/>
        <v>6.48</v>
      </c>
      <c r="K371" s="8">
        <f t="shared" si="67"/>
        <v>11.48</v>
      </c>
      <c r="L371" s="8">
        <f t="shared" si="67"/>
        <v>21.48</v>
      </c>
      <c r="M371" s="8">
        <f t="shared" si="67"/>
        <v>8.52</v>
      </c>
      <c r="N371" s="8">
        <f t="shared" si="67"/>
        <v>3.5199999999999996</v>
      </c>
      <c r="O371" s="8">
        <f t="shared" si="67"/>
        <v>0</v>
      </c>
      <c r="P371" s="8">
        <f t="shared" si="67"/>
        <v>0</v>
      </c>
      <c r="Q371" s="8">
        <f t="shared" si="67"/>
        <v>0</v>
      </c>
      <c r="R371" s="8">
        <f t="shared" si="67"/>
        <v>0</v>
      </c>
      <c r="S371" s="8">
        <f t="shared" si="67"/>
        <v>0</v>
      </c>
      <c r="T371" s="21">
        <f t="shared" si="59"/>
        <v>17</v>
      </c>
      <c r="U371" s="19">
        <f>VLOOKUP($B371,Gas!$B$3:$E$2506,2)</f>
        <v>2.19</v>
      </c>
      <c r="V371" s="44">
        <f t="shared" si="60"/>
        <v>13.02283105022831</v>
      </c>
      <c r="W371" s="5">
        <f>VLOOKUP($B371,Gas!$B$3:$E$2506,4)</f>
        <v>0.49862583673796418</v>
      </c>
    </row>
    <row r="372" spans="1:23" x14ac:dyDescent="0.2">
      <c r="A372" s="50">
        <f t="shared" si="65"/>
        <v>17</v>
      </c>
      <c r="B372" s="48">
        <v>36294</v>
      </c>
      <c r="C372" s="49">
        <v>29.36</v>
      </c>
      <c r="D372" s="4">
        <f t="shared" si="61"/>
        <v>2.9027608200219563E-2</v>
      </c>
      <c r="E372" s="100">
        <f t="shared" si="63"/>
        <v>1.3119676606243347</v>
      </c>
      <c r="F372" s="5"/>
      <c r="G372" s="8">
        <f t="shared" ref="G372:S387" si="68">IF(G$1="P",MAX(0,G$2-$C372),IF(G$1="C",MAX(0,$C372-G$2)))</f>
        <v>0</v>
      </c>
      <c r="H372" s="8">
        <f t="shared" si="68"/>
        <v>0</v>
      </c>
      <c r="I372" s="8">
        <f t="shared" si="68"/>
        <v>0.64000000000000057</v>
      </c>
      <c r="J372" s="8">
        <f t="shared" si="68"/>
        <v>5.6400000000000006</v>
      </c>
      <c r="K372" s="8">
        <f t="shared" si="68"/>
        <v>10.64</v>
      </c>
      <c r="L372" s="8">
        <f t="shared" si="68"/>
        <v>20.64</v>
      </c>
      <c r="M372" s="8">
        <f t="shared" si="67"/>
        <v>9.36</v>
      </c>
      <c r="N372" s="8">
        <f t="shared" si="68"/>
        <v>4.3599999999999994</v>
      </c>
      <c r="O372" s="8">
        <f t="shared" si="68"/>
        <v>0</v>
      </c>
      <c r="P372" s="8">
        <f t="shared" si="68"/>
        <v>0</v>
      </c>
      <c r="Q372" s="8">
        <f t="shared" si="68"/>
        <v>0</v>
      </c>
      <c r="R372" s="8">
        <f t="shared" si="68"/>
        <v>0</v>
      </c>
      <c r="S372" s="8">
        <f t="shared" si="68"/>
        <v>0</v>
      </c>
      <c r="T372" s="21">
        <f t="shared" si="59"/>
        <v>17</v>
      </c>
      <c r="U372" s="19">
        <f>VLOOKUP($B372,Gas!$B$3:$E$2506,2)</f>
        <v>2.21</v>
      </c>
      <c r="V372" s="44">
        <f t="shared" si="60"/>
        <v>13.285067873303168</v>
      </c>
      <c r="W372" s="5">
        <f>VLOOKUP($B372,Gas!$B$3:$E$2506,4)</f>
        <v>0.48682535052882053</v>
      </c>
    </row>
    <row r="373" spans="1:23" x14ac:dyDescent="0.2">
      <c r="A373" s="50">
        <f t="shared" si="65"/>
        <v>17</v>
      </c>
      <c r="B373" s="48">
        <v>36297</v>
      </c>
      <c r="C373" s="49">
        <v>33.590000000000003</v>
      </c>
      <c r="D373" s="4">
        <f t="shared" si="61"/>
        <v>0.13459519987788671</v>
      </c>
      <c r="E373" s="100">
        <f t="shared" si="63"/>
        <v>1.2645373473966954</v>
      </c>
      <c r="F373" s="5"/>
      <c r="G373" s="8">
        <f t="shared" si="68"/>
        <v>0</v>
      </c>
      <c r="H373" s="8">
        <f t="shared" si="68"/>
        <v>0</v>
      </c>
      <c r="I373" s="8">
        <f t="shared" si="68"/>
        <v>0</v>
      </c>
      <c r="J373" s="8">
        <f t="shared" si="68"/>
        <v>1.4099999999999966</v>
      </c>
      <c r="K373" s="8">
        <f t="shared" si="68"/>
        <v>6.4099999999999966</v>
      </c>
      <c r="L373" s="8">
        <f t="shared" si="68"/>
        <v>16.409999999999997</v>
      </c>
      <c r="M373" s="8">
        <f t="shared" si="67"/>
        <v>13.590000000000003</v>
      </c>
      <c r="N373" s="8">
        <f t="shared" si="68"/>
        <v>8.5900000000000034</v>
      </c>
      <c r="O373" s="8">
        <f t="shared" si="68"/>
        <v>3.5900000000000034</v>
      </c>
      <c r="P373" s="8">
        <f t="shared" si="68"/>
        <v>0</v>
      </c>
      <c r="Q373" s="8">
        <f t="shared" si="68"/>
        <v>0</v>
      </c>
      <c r="R373" s="8">
        <f t="shared" si="68"/>
        <v>0</v>
      </c>
      <c r="S373" s="8">
        <f t="shared" si="68"/>
        <v>0</v>
      </c>
      <c r="T373" s="21">
        <f t="shared" si="59"/>
        <v>17</v>
      </c>
      <c r="U373" s="19">
        <f>VLOOKUP($B373,Gas!$B$3:$E$2506,2)</f>
        <v>2.2749999999999999</v>
      </c>
      <c r="V373" s="44">
        <f t="shared" si="60"/>
        <v>14.764835164835167</v>
      </c>
      <c r="W373" s="5">
        <f>VLOOKUP($B373,Gas!$B$3:$E$2506,4)</f>
        <v>0.41481997465615661</v>
      </c>
    </row>
    <row r="374" spans="1:23" x14ac:dyDescent="0.2">
      <c r="A374" s="50">
        <f t="shared" si="65"/>
        <v>17</v>
      </c>
      <c r="B374" s="48">
        <v>36298</v>
      </c>
      <c r="C374" s="49">
        <v>28.24</v>
      </c>
      <c r="D374" s="4">
        <f t="shared" si="61"/>
        <v>-0.17348899099916018</v>
      </c>
      <c r="E374" s="100">
        <f t="shared" si="63"/>
        <v>1.5646156859281146</v>
      </c>
      <c r="F374" s="5"/>
      <c r="G374" s="8">
        <f t="shared" si="68"/>
        <v>0</v>
      </c>
      <c r="H374" s="8">
        <f t="shared" si="68"/>
        <v>0</v>
      </c>
      <c r="I374" s="8">
        <f t="shared" si="68"/>
        <v>1.7600000000000016</v>
      </c>
      <c r="J374" s="8">
        <f t="shared" si="68"/>
        <v>6.7600000000000016</v>
      </c>
      <c r="K374" s="8">
        <f t="shared" si="68"/>
        <v>11.760000000000002</v>
      </c>
      <c r="L374" s="8">
        <f t="shared" si="68"/>
        <v>21.76</v>
      </c>
      <c r="M374" s="8">
        <f t="shared" si="67"/>
        <v>8.2399999999999984</v>
      </c>
      <c r="N374" s="8">
        <f t="shared" si="68"/>
        <v>3.2399999999999984</v>
      </c>
      <c r="O374" s="8">
        <f t="shared" si="68"/>
        <v>0</v>
      </c>
      <c r="P374" s="8">
        <f t="shared" si="68"/>
        <v>0</v>
      </c>
      <c r="Q374" s="8">
        <f t="shared" si="68"/>
        <v>0</v>
      </c>
      <c r="R374" s="8">
        <f t="shared" si="68"/>
        <v>0</v>
      </c>
      <c r="S374" s="8">
        <f t="shared" si="68"/>
        <v>0</v>
      </c>
      <c r="T374" s="21">
        <f t="shared" si="59"/>
        <v>17</v>
      </c>
      <c r="U374" s="19">
        <f>VLOOKUP($B374,Gas!$B$3:$E$2506,2)</f>
        <v>2.3050000000000002</v>
      </c>
      <c r="V374" s="44">
        <f t="shared" si="60"/>
        <v>12.251626898047721</v>
      </c>
      <c r="W374" s="5">
        <f>VLOOKUP($B374,Gas!$B$3:$E$2506,4)</f>
        <v>0.36130930633581676</v>
      </c>
    </row>
    <row r="375" spans="1:23" x14ac:dyDescent="0.2">
      <c r="A375" s="50">
        <f t="shared" si="65"/>
        <v>17</v>
      </c>
      <c r="B375" s="48">
        <v>36299</v>
      </c>
      <c r="C375" s="49">
        <v>28.41</v>
      </c>
      <c r="D375" s="4">
        <f t="shared" si="61"/>
        <v>6.001783241055359E-3</v>
      </c>
      <c r="E375" s="100">
        <f t="shared" si="63"/>
        <v>1.5644998489481876</v>
      </c>
      <c r="F375" s="5"/>
      <c r="G375" s="8">
        <f t="shared" si="68"/>
        <v>0</v>
      </c>
      <c r="H375" s="8">
        <f t="shared" si="68"/>
        <v>0</v>
      </c>
      <c r="I375" s="8">
        <f t="shared" si="68"/>
        <v>1.5899999999999999</v>
      </c>
      <c r="J375" s="8">
        <f t="shared" si="68"/>
        <v>6.59</v>
      </c>
      <c r="K375" s="8">
        <f t="shared" si="68"/>
        <v>11.59</v>
      </c>
      <c r="L375" s="8">
        <f t="shared" si="68"/>
        <v>21.59</v>
      </c>
      <c r="M375" s="8">
        <f t="shared" si="67"/>
        <v>8.41</v>
      </c>
      <c r="N375" s="8">
        <f t="shared" si="68"/>
        <v>3.41</v>
      </c>
      <c r="O375" s="8">
        <f t="shared" si="68"/>
        <v>0</v>
      </c>
      <c r="P375" s="8">
        <f t="shared" si="68"/>
        <v>0</v>
      </c>
      <c r="Q375" s="8">
        <f t="shared" si="68"/>
        <v>0</v>
      </c>
      <c r="R375" s="8">
        <f t="shared" si="68"/>
        <v>0</v>
      </c>
      <c r="S375" s="8">
        <f t="shared" si="68"/>
        <v>0</v>
      </c>
      <c r="T375" s="21">
        <f t="shared" si="59"/>
        <v>17</v>
      </c>
      <c r="U375" s="19">
        <f>VLOOKUP($B375,Gas!$B$3:$E$2506,2)</f>
        <v>2.2949999999999999</v>
      </c>
      <c r="V375" s="44">
        <f t="shared" si="60"/>
        <v>12.379084967320262</v>
      </c>
      <c r="W375" s="5">
        <f>VLOOKUP($B375,Gas!$B$3:$E$2506,4)</f>
        <v>0.36332877804308755</v>
      </c>
    </row>
    <row r="376" spans="1:23" x14ac:dyDescent="0.2">
      <c r="A376" s="50">
        <f t="shared" si="65"/>
        <v>17</v>
      </c>
      <c r="B376" s="48">
        <v>36300</v>
      </c>
      <c r="C376" s="49">
        <v>29.04</v>
      </c>
      <c r="D376" s="4">
        <f t="shared" si="61"/>
        <v>2.1932994090498811E-2</v>
      </c>
      <c r="E376" s="100">
        <f t="shared" si="63"/>
        <v>1.5682170818695793</v>
      </c>
      <c r="F376" s="5"/>
      <c r="G376" s="8">
        <f t="shared" si="68"/>
        <v>0</v>
      </c>
      <c r="H376" s="8">
        <f t="shared" si="68"/>
        <v>0</v>
      </c>
      <c r="I376" s="8">
        <f t="shared" si="68"/>
        <v>0.96000000000000085</v>
      </c>
      <c r="J376" s="8">
        <f t="shared" si="68"/>
        <v>5.9600000000000009</v>
      </c>
      <c r="K376" s="8">
        <f t="shared" si="68"/>
        <v>10.96</v>
      </c>
      <c r="L376" s="8">
        <f t="shared" si="68"/>
        <v>20.96</v>
      </c>
      <c r="M376" s="8">
        <f t="shared" si="67"/>
        <v>9.0399999999999991</v>
      </c>
      <c r="N376" s="8">
        <f t="shared" si="68"/>
        <v>4.0399999999999991</v>
      </c>
      <c r="O376" s="8">
        <f t="shared" si="68"/>
        <v>0</v>
      </c>
      <c r="P376" s="8">
        <f t="shared" si="68"/>
        <v>0</v>
      </c>
      <c r="Q376" s="8">
        <f t="shared" si="68"/>
        <v>0</v>
      </c>
      <c r="R376" s="8">
        <f t="shared" si="68"/>
        <v>0</v>
      </c>
      <c r="S376" s="8">
        <f t="shared" si="68"/>
        <v>0</v>
      </c>
      <c r="T376" s="21">
        <f t="shared" si="59"/>
        <v>17</v>
      </c>
      <c r="U376" s="19">
        <f>VLOOKUP($B376,Gas!$B$3:$E$2506,2)</f>
        <v>2.2599999999999998</v>
      </c>
      <c r="V376" s="44">
        <f t="shared" si="60"/>
        <v>12.849557522123895</v>
      </c>
      <c r="W376" s="5">
        <f>VLOOKUP($B376,Gas!$B$3:$E$2506,4)</f>
        <v>0.37791530045713123</v>
      </c>
    </row>
    <row r="377" spans="1:23" x14ac:dyDescent="0.2">
      <c r="A377" s="50">
        <f t="shared" si="65"/>
        <v>17</v>
      </c>
      <c r="B377" s="48">
        <v>36301</v>
      </c>
      <c r="C377" s="49">
        <v>27.68</v>
      </c>
      <c r="D377" s="4">
        <f t="shared" si="61"/>
        <v>-4.7964059207126555E-2</v>
      </c>
      <c r="E377" s="100">
        <f t="shared" si="63"/>
        <v>1.3736940845094294</v>
      </c>
      <c r="F377" s="5"/>
      <c r="G377" s="8">
        <f t="shared" si="68"/>
        <v>0</v>
      </c>
      <c r="H377" s="8">
        <f t="shared" si="68"/>
        <v>0</v>
      </c>
      <c r="I377" s="8">
        <f t="shared" si="68"/>
        <v>2.3200000000000003</v>
      </c>
      <c r="J377" s="8">
        <f t="shared" si="68"/>
        <v>7.32</v>
      </c>
      <c r="K377" s="8">
        <f t="shared" si="68"/>
        <v>12.32</v>
      </c>
      <c r="L377" s="8">
        <f t="shared" si="68"/>
        <v>22.32</v>
      </c>
      <c r="M377" s="8">
        <f t="shared" si="67"/>
        <v>7.68</v>
      </c>
      <c r="N377" s="8">
        <f t="shared" si="68"/>
        <v>2.6799999999999997</v>
      </c>
      <c r="O377" s="8">
        <f t="shared" si="68"/>
        <v>0</v>
      </c>
      <c r="P377" s="8">
        <f t="shared" si="68"/>
        <v>0</v>
      </c>
      <c r="Q377" s="8">
        <f t="shared" si="68"/>
        <v>0</v>
      </c>
      <c r="R377" s="8">
        <f t="shared" si="68"/>
        <v>0</v>
      </c>
      <c r="S377" s="8">
        <f t="shared" si="68"/>
        <v>0</v>
      </c>
      <c r="T377" s="21">
        <f t="shared" si="59"/>
        <v>17</v>
      </c>
      <c r="U377" s="19">
        <f>VLOOKUP($B377,Gas!$B$3:$E$2506,2)</f>
        <v>2.2599999999999998</v>
      </c>
      <c r="V377" s="44">
        <f t="shared" si="60"/>
        <v>12.24778761061947</v>
      </c>
      <c r="W377" s="5">
        <f>VLOOKUP($B377,Gas!$B$3:$E$2506,4)</f>
        <v>0.37767833261134565</v>
      </c>
    </row>
    <row r="378" spans="1:23" x14ac:dyDescent="0.2">
      <c r="A378" s="50">
        <f t="shared" si="65"/>
        <v>17</v>
      </c>
      <c r="B378" s="48">
        <v>36304</v>
      </c>
      <c r="C378" s="49">
        <v>27.63</v>
      </c>
      <c r="D378" s="4">
        <f t="shared" si="61"/>
        <v>-1.8079918141436508E-3</v>
      </c>
      <c r="E378" s="100">
        <f t="shared" si="63"/>
        <v>1.371974767629939</v>
      </c>
      <c r="F378" s="5"/>
      <c r="G378" s="8">
        <f t="shared" si="68"/>
        <v>0</v>
      </c>
      <c r="H378" s="8">
        <f t="shared" si="68"/>
        <v>0</v>
      </c>
      <c r="I378" s="8">
        <f t="shared" si="68"/>
        <v>2.370000000000001</v>
      </c>
      <c r="J378" s="8">
        <f t="shared" si="68"/>
        <v>7.370000000000001</v>
      </c>
      <c r="K378" s="8">
        <f t="shared" si="68"/>
        <v>12.370000000000001</v>
      </c>
      <c r="L378" s="8">
        <f t="shared" si="68"/>
        <v>22.37</v>
      </c>
      <c r="M378" s="8">
        <f t="shared" si="68"/>
        <v>7.629999999999999</v>
      </c>
      <c r="N378" s="8">
        <f t="shared" si="68"/>
        <v>2.629999999999999</v>
      </c>
      <c r="O378" s="8">
        <f t="shared" si="68"/>
        <v>0</v>
      </c>
      <c r="P378" s="8">
        <f t="shared" si="68"/>
        <v>0</v>
      </c>
      <c r="Q378" s="8">
        <f t="shared" si="68"/>
        <v>0</v>
      </c>
      <c r="R378" s="8">
        <f t="shared" si="68"/>
        <v>0</v>
      </c>
      <c r="S378" s="8">
        <f t="shared" si="68"/>
        <v>0</v>
      </c>
      <c r="T378" s="21">
        <f t="shared" si="59"/>
        <v>17</v>
      </c>
      <c r="U378" s="19">
        <f>VLOOKUP($B378,Gas!$B$3:$E$2506,2)</f>
        <v>2.2200000000000002</v>
      </c>
      <c r="V378" s="44">
        <f t="shared" si="60"/>
        <v>12.445945945945944</v>
      </c>
      <c r="W378" s="5">
        <f>VLOOKUP($B378,Gas!$B$3:$E$2506,4)</f>
        <v>0.25344330258438774</v>
      </c>
    </row>
    <row r="379" spans="1:23" x14ac:dyDescent="0.2">
      <c r="A379" s="50">
        <f t="shared" si="65"/>
        <v>17</v>
      </c>
      <c r="B379" s="48">
        <v>36305</v>
      </c>
      <c r="C379" s="49">
        <v>26.99</v>
      </c>
      <c r="D379" s="4">
        <f t="shared" si="61"/>
        <v>-2.3435711905411893E-2</v>
      </c>
      <c r="E379" s="100">
        <f t="shared" si="63"/>
        <v>1.3719431796345534</v>
      </c>
      <c r="F379" s="5"/>
      <c r="G379" s="8">
        <f t="shared" si="68"/>
        <v>0</v>
      </c>
      <c r="H379" s="8">
        <f t="shared" si="68"/>
        <v>0</v>
      </c>
      <c r="I379" s="8">
        <f t="shared" si="68"/>
        <v>3.0100000000000016</v>
      </c>
      <c r="J379" s="8">
        <f t="shared" si="68"/>
        <v>8.0100000000000016</v>
      </c>
      <c r="K379" s="8">
        <f t="shared" si="68"/>
        <v>13.010000000000002</v>
      </c>
      <c r="L379" s="8">
        <f t="shared" si="68"/>
        <v>23.01</v>
      </c>
      <c r="M379" s="8">
        <f t="shared" si="68"/>
        <v>6.9899999999999984</v>
      </c>
      <c r="N379" s="8">
        <f t="shared" si="68"/>
        <v>1.9899999999999984</v>
      </c>
      <c r="O379" s="8">
        <f t="shared" si="68"/>
        <v>0</v>
      </c>
      <c r="P379" s="8">
        <f t="shared" si="68"/>
        <v>0</v>
      </c>
      <c r="Q379" s="8">
        <f t="shared" si="68"/>
        <v>0</v>
      </c>
      <c r="R379" s="8">
        <f t="shared" si="68"/>
        <v>0</v>
      </c>
      <c r="S379" s="8">
        <f t="shared" si="68"/>
        <v>0</v>
      </c>
      <c r="T379" s="21">
        <f t="shared" si="59"/>
        <v>17</v>
      </c>
      <c r="U379" s="19">
        <f>VLOOKUP($B379,Gas!$B$3:$E$2506,2)</f>
        <v>2.1949999999999998</v>
      </c>
      <c r="V379" s="44">
        <f t="shared" si="60"/>
        <v>12.296127562642369</v>
      </c>
      <c r="W379" s="5">
        <f>VLOOKUP($B379,Gas!$B$3:$E$2506,4)</f>
        <v>0.17390425235645726</v>
      </c>
    </row>
    <row r="380" spans="1:23" x14ac:dyDescent="0.2">
      <c r="A380" s="50">
        <f t="shared" si="65"/>
        <v>17</v>
      </c>
      <c r="B380" s="48">
        <v>36306</v>
      </c>
      <c r="C380" s="49">
        <v>26.65</v>
      </c>
      <c r="D380" s="4">
        <f t="shared" si="61"/>
        <v>-1.2677276418059727E-2</v>
      </c>
      <c r="E380" s="100">
        <f t="shared" si="63"/>
        <v>1.205508413416815</v>
      </c>
      <c r="F380" s="5"/>
      <c r="G380" s="8">
        <f t="shared" si="68"/>
        <v>0</v>
      </c>
      <c r="H380" s="8">
        <f t="shared" si="68"/>
        <v>0</v>
      </c>
      <c r="I380" s="8">
        <f t="shared" si="68"/>
        <v>3.3500000000000014</v>
      </c>
      <c r="J380" s="8">
        <f t="shared" si="68"/>
        <v>8.3500000000000014</v>
      </c>
      <c r="K380" s="8">
        <f t="shared" si="68"/>
        <v>13.350000000000001</v>
      </c>
      <c r="L380" s="8">
        <f t="shared" si="68"/>
        <v>23.35</v>
      </c>
      <c r="M380" s="8">
        <f t="shared" si="68"/>
        <v>6.6499999999999986</v>
      </c>
      <c r="N380" s="8">
        <f t="shared" si="68"/>
        <v>1.6499999999999986</v>
      </c>
      <c r="O380" s="8">
        <f t="shared" si="68"/>
        <v>0</v>
      </c>
      <c r="P380" s="8">
        <f t="shared" si="68"/>
        <v>0</v>
      </c>
      <c r="Q380" s="8">
        <f t="shared" si="68"/>
        <v>0</v>
      </c>
      <c r="R380" s="8">
        <f t="shared" si="68"/>
        <v>0</v>
      </c>
      <c r="S380" s="8">
        <f t="shared" si="68"/>
        <v>0</v>
      </c>
      <c r="T380" s="21">
        <f t="shared" si="59"/>
        <v>17</v>
      </c>
      <c r="U380" s="19">
        <f>VLOOKUP($B380,Gas!$B$3:$E$2506,2)</f>
        <v>2.1749999999999998</v>
      </c>
      <c r="V380" s="44">
        <f t="shared" si="60"/>
        <v>12.25287356321839</v>
      </c>
      <c r="W380" s="5">
        <f>VLOOKUP($B380,Gas!$B$3:$E$2506,4)</f>
        <v>0.17505150380553963</v>
      </c>
    </row>
    <row r="381" spans="1:23" x14ac:dyDescent="0.2">
      <c r="A381" s="50">
        <f t="shared" si="65"/>
        <v>17</v>
      </c>
      <c r="B381" s="48">
        <v>36307</v>
      </c>
      <c r="C381" s="49">
        <v>25.48</v>
      </c>
      <c r="D381" s="4">
        <f t="shared" si="61"/>
        <v>-4.4895319907890877E-2</v>
      </c>
      <c r="E381" s="100">
        <f t="shared" si="63"/>
        <v>1.2171567368474643</v>
      </c>
      <c r="F381" s="5"/>
      <c r="G381" s="8">
        <f t="shared" si="68"/>
        <v>0</v>
      </c>
      <c r="H381" s="8">
        <f t="shared" si="68"/>
        <v>0</v>
      </c>
      <c r="I381" s="8">
        <f t="shared" si="68"/>
        <v>4.5199999999999996</v>
      </c>
      <c r="J381" s="8">
        <f t="shared" si="68"/>
        <v>9.52</v>
      </c>
      <c r="K381" s="8">
        <f t="shared" si="68"/>
        <v>14.52</v>
      </c>
      <c r="L381" s="8">
        <f t="shared" si="68"/>
        <v>24.52</v>
      </c>
      <c r="M381" s="8">
        <f t="shared" si="68"/>
        <v>5.48</v>
      </c>
      <c r="N381" s="8">
        <f t="shared" si="68"/>
        <v>0.48000000000000043</v>
      </c>
      <c r="O381" s="8">
        <f t="shared" si="68"/>
        <v>0</v>
      </c>
      <c r="P381" s="8">
        <f t="shared" si="68"/>
        <v>0</v>
      </c>
      <c r="Q381" s="8">
        <f t="shared" si="68"/>
        <v>0</v>
      </c>
      <c r="R381" s="8">
        <f t="shared" si="68"/>
        <v>0</v>
      </c>
      <c r="S381" s="8">
        <f t="shared" si="68"/>
        <v>0</v>
      </c>
      <c r="T381" s="21">
        <f t="shared" si="59"/>
        <v>17</v>
      </c>
      <c r="U381" s="19">
        <f>VLOOKUP($B381,Gas!$B$3:$E$2506,2)</f>
        <v>2.2149999999999999</v>
      </c>
      <c r="V381" s="44">
        <f t="shared" si="60"/>
        <v>11.503386004514674</v>
      </c>
      <c r="W381" s="5">
        <f>VLOOKUP($B381,Gas!$B$3:$E$2506,4)</f>
        <v>0.22228209162758336</v>
      </c>
    </row>
    <row r="382" spans="1:23" x14ac:dyDescent="0.2">
      <c r="A382" s="50">
        <f t="shared" si="65"/>
        <v>17</v>
      </c>
      <c r="B382" s="48">
        <v>36308</v>
      </c>
      <c r="C382" s="49">
        <v>24.51</v>
      </c>
      <c r="D382" s="4">
        <f t="shared" si="61"/>
        <v>-3.8812633163941332E-2</v>
      </c>
      <c r="E382" s="100">
        <f t="shared" si="63"/>
        <v>1.201934190610173</v>
      </c>
      <c r="F382" s="5"/>
      <c r="G382" s="8">
        <f t="shared" ref="G382:S397" si="69">IF(G$1="P",MAX(0,G$2-$C382),IF(G$1="C",MAX(0,$C382-G$2)))</f>
        <v>0</v>
      </c>
      <c r="H382" s="8">
        <f t="shared" si="69"/>
        <v>0.48999999999999844</v>
      </c>
      <c r="I382" s="8">
        <f t="shared" si="69"/>
        <v>5.4899999999999984</v>
      </c>
      <c r="J382" s="8">
        <f t="shared" si="69"/>
        <v>10.489999999999998</v>
      </c>
      <c r="K382" s="8">
        <f t="shared" si="69"/>
        <v>15.489999999999998</v>
      </c>
      <c r="L382" s="8">
        <f t="shared" si="69"/>
        <v>25.49</v>
      </c>
      <c r="M382" s="8">
        <f t="shared" si="68"/>
        <v>4.5100000000000016</v>
      </c>
      <c r="N382" s="8">
        <f t="shared" si="69"/>
        <v>0</v>
      </c>
      <c r="O382" s="8">
        <f t="shared" si="69"/>
        <v>0</v>
      </c>
      <c r="P382" s="8">
        <f t="shared" si="69"/>
        <v>0</v>
      </c>
      <c r="Q382" s="8">
        <f t="shared" si="69"/>
        <v>0</v>
      </c>
      <c r="R382" s="8">
        <f t="shared" si="69"/>
        <v>0</v>
      </c>
      <c r="S382" s="8">
        <f t="shared" si="69"/>
        <v>0</v>
      </c>
      <c r="T382" s="21">
        <f t="shared" si="59"/>
        <v>17</v>
      </c>
      <c r="U382" s="19">
        <f>VLOOKUP($B382,Gas!$B$3:$E$2506,2)</f>
        <v>2.2599999999999998</v>
      </c>
      <c r="V382" s="44">
        <f t="shared" si="60"/>
        <v>10.845132743362834</v>
      </c>
      <c r="W382" s="5">
        <f>VLOOKUP($B382,Gas!$B$3:$E$2506,4)</f>
        <v>0.24530534890995256</v>
      </c>
    </row>
    <row r="383" spans="1:23" x14ac:dyDescent="0.2">
      <c r="A383" s="50">
        <f t="shared" si="65"/>
        <v>18</v>
      </c>
      <c r="B383" s="48">
        <v>36312</v>
      </c>
      <c r="C383" s="49">
        <v>33.520000000000003</v>
      </c>
      <c r="D383" s="4">
        <f t="shared" si="61"/>
        <v>0.31306107807386113</v>
      </c>
      <c r="E383" s="100">
        <f t="shared" si="63"/>
        <v>1.9376251717572444</v>
      </c>
      <c r="F383" s="5"/>
      <c r="G383" s="8">
        <f t="shared" si="69"/>
        <v>0</v>
      </c>
      <c r="H383" s="8">
        <f t="shared" si="69"/>
        <v>0</v>
      </c>
      <c r="I383" s="8">
        <f t="shared" si="69"/>
        <v>0</v>
      </c>
      <c r="J383" s="8">
        <f t="shared" si="69"/>
        <v>1.4799999999999969</v>
      </c>
      <c r="K383" s="8">
        <f t="shared" si="69"/>
        <v>6.4799999999999969</v>
      </c>
      <c r="L383" s="8">
        <f t="shared" si="69"/>
        <v>16.479999999999997</v>
      </c>
      <c r="M383" s="8">
        <f t="shared" si="68"/>
        <v>13.520000000000003</v>
      </c>
      <c r="N383" s="8">
        <f t="shared" si="69"/>
        <v>8.5200000000000031</v>
      </c>
      <c r="O383" s="8">
        <f t="shared" si="69"/>
        <v>3.5200000000000031</v>
      </c>
      <c r="P383" s="8">
        <f t="shared" si="69"/>
        <v>0</v>
      </c>
      <c r="Q383" s="8">
        <f t="shared" si="69"/>
        <v>0</v>
      </c>
      <c r="R383" s="8">
        <f t="shared" si="69"/>
        <v>0</v>
      </c>
      <c r="S383" s="8">
        <f t="shared" si="69"/>
        <v>0</v>
      </c>
      <c r="T383" s="21">
        <f t="shared" si="59"/>
        <v>18</v>
      </c>
      <c r="U383" s="19">
        <f>VLOOKUP($B383,Gas!$B$3:$E$2506,2)</f>
        <v>2.2749999999999999</v>
      </c>
      <c r="V383" s="44">
        <f t="shared" si="60"/>
        <v>14.734065934065937</v>
      </c>
      <c r="W383" s="5">
        <f>VLOOKUP($B383,Gas!$B$3:$E$2506,4)</f>
        <v>0.24387273769275833</v>
      </c>
    </row>
    <row r="384" spans="1:23" x14ac:dyDescent="0.2">
      <c r="A384" s="50">
        <f t="shared" si="65"/>
        <v>18</v>
      </c>
      <c r="B384" s="48">
        <v>36313</v>
      </c>
      <c r="C384" s="49">
        <v>32.46</v>
      </c>
      <c r="D384" s="4">
        <f t="shared" si="61"/>
        <v>-3.2133713527437213E-2</v>
      </c>
      <c r="E384" s="100">
        <f t="shared" si="63"/>
        <v>1.7009235903307911</v>
      </c>
      <c r="F384" s="5"/>
      <c r="G384" s="8">
        <f t="shared" si="69"/>
        <v>0</v>
      </c>
      <c r="H384" s="8">
        <f t="shared" si="69"/>
        <v>0</v>
      </c>
      <c r="I384" s="8">
        <f t="shared" si="69"/>
        <v>0</v>
      </c>
      <c r="J384" s="8">
        <f t="shared" si="69"/>
        <v>2.5399999999999991</v>
      </c>
      <c r="K384" s="8">
        <f t="shared" si="69"/>
        <v>7.5399999999999991</v>
      </c>
      <c r="L384" s="8">
        <f t="shared" si="69"/>
        <v>17.54</v>
      </c>
      <c r="M384" s="8">
        <f t="shared" si="68"/>
        <v>12.46</v>
      </c>
      <c r="N384" s="8">
        <f t="shared" si="69"/>
        <v>7.4600000000000009</v>
      </c>
      <c r="O384" s="8">
        <f t="shared" si="69"/>
        <v>2.4600000000000009</v>
      </c>
      <c r="P384" s="8">
        <f t="shared" si="69"/>
        <v>0</v>
      </c>
      <c r="Q384" s="8">
        <f t="shared" si="69"/>
        <v>0</v>
      </c>
      <c r="R384" s="8">
        <f t="shared" si="69"/>
        <v>0</v>
      </c>
      <c r="S384" s="8">
        <f t="shared" si="69"/>
        <v>0</v>
      </c>
      <c r="T384" s="21">
        <f t="shared" si="59"/>
        <v>18</v>
      </c>
      <c r="U384" s="19">
        <f>VLOOKUP($B384,Gas!$B$3:$E$2506,2)</f>
        <v>2.3450000000000002</v>
      </c>
      <c r="V384" s="44">
        <f t="shared" si="60"/>
        <v>13.842217484008527</v>
      </c>
      <c r="W384" s="5">
        <f>VLOOKUP($B384,Gas!$B$3:$E$2506,4)</f>
        <v>0.29492432338949298</v>
      </c>
    </row>
    <row r="385" spans="1:23" x14ac:dyDescent="0.2">
      <c r="A385" s="50">
        <f t="shared" si="65"/>
        <v>18</v>
      </c>
      <c r="B385" s="48">
        <v>36314</v>
      </c>
      <c r="C385" s="49">
        <v>33.21</v>
      </c>
      <c r="D385" s="4">
        <f t="shared" si="61"/>
        <v>2.2842473302210009E-2</v>
      </c>
      <c r="E385" s="100">
        <f t="shared" si="63"/>
        <v>1.7008282030729449</v>
      </c>
      <c r="F385" s="5"/>
      <c r="G385" s="8">
        <f t="shared" si="69"/>
        <v>0</v>
      </c>
      <c r="H385" s="8">
        <f t="shared" si="69"/>
        <v>0</v>
      </c>
      <c r="I385" s="8">
        <f t="shared" si="69"/>
        <v>0</v>
      </c>
      <c r="J385" s="8">
        <f t="shared" si="69"/>
        <v>1.7899999999999991</v>
      </c>
      <c r="K385" s="8">
        <f t="shared" si="69"/>
        <v>6.7899999999999991</v>
      </c>
      <c r="L385" s="8">
        <f t="shared" si="69"/>
        <v>16.79</v>
      </c>
      <c r="M385" s="8">
        <f t="shared" si="68"/>
        <v>13.21</v>
      </c>
      <c r="N385" s="8">
        <f t="shared" si="69"/>
        <v>8.2100000000000009</v>
      </c>
      <c r="O385" s="8">
        <f t="shared" si="69"/>
        <v>3.2100000000000009</v>
      </c>
      <c r="P385" s="8">
        <f t="shared" si="69"/>
        <v>0</v>
      </c>
      <c r="Q385" s="8">
        <f t="shared" si="69"/>
        <v>0</v>
      </c>
      <c r="R385" s="8">
        <f t="shared" si="69"/>
        <v>0</v>
      </c>
      <c r="S385" s="8">
        <f t="shared" si="69"/>
        <v>0</v>
      </c>
      <c r="T385" s="21">
        <f t="shared" si="59"/>
        <v>18</v>
      </c>
      <c r="U385" s="19">
        <f>VLOOKUP($B385,Gas!$B$3:$E$2506,2)</f>
        <v>2.35</v>
      </c>
      <c r="V385" s="44">
        <f t="shared" si="60"/>
        <v>14.13191489361702</v>
      </c>
      <c r="W385" s="5">
        <f>VLOOKUP($B385,Gas!$B$3:$E$2506,4)</f>
        <v>0.29359766666207848</v>
      </c>
    </row>
    <row r="386" spans="1:23" x14ac:dyDescent="0.2">
      <c r="A386" s="50">
        <f t="shared" si="65"/>
        <v>18</v>
      </c>
      <c r="B386" s="48">
        <v>36315</v>
      </c>
      <c r="C386" s="49">
        <v>32.880000000000003</v>
      </c>
      <c r="D386" s="4">
        <f t="shared" si="61"/>
        <v>-9.9864652006759393E-3</v>
      </c>
      <c r="E386" s="100">
        <f t="shared" si="63"/>
        <v>1.7050152585832801</v>
      </c>
      <c r="F386" s="5"/>
      <c r="G386" s="8">
        <f t="shared" si="69"/>
        <v>0</v>
      </c>
      <c r="H386" s="8">
        <f t="shared" si="69"/>
        <v>0</v>
      </c>
      <c r="I386" s="8">
        <f t="shared" si="69"/>
        <v>0</v>
      </c>
      <c r="J386" s="8">
        <f t="shared" si="69"/>
        <v>2.1199999999999974</v>
      </c>
      <c r="K386" s="8">
        <f t="shared" si="69"/>
        <v>7.1199999999999974</v>
      </c>
      <c r="L386" s="8">
        <f t="shared" si="69"/>
        <v>17.119999999999997</v>
      </c>
      <c r="M386" s="8">
        <f t="shared" si="68"/>
        <v>12.880000000000003</v>
      </c>
      <c r="N386" s="8">
        <f t="shared" si="69"/>
        <v>7.8800000000000026</v>
      </c>
      <c r="O386" s="8">
        <f t="shared" si="69"/>
        <v>2.8800000000000026</v>
      </c>
      <c r="P386" s="8">
        <f t="shared" si="69"/>
        <v>0</v>
      </c>
      <c r="Q386" s="8">
        <f t="shared" si="69"/>
        <v>0</v>
      </c>
      <c r="R386" s="8">
        <f t="shared" si="69"/>
        <v>0</v>
      </c>
      <c r="S386" s="8">
        <f t="shared" si="69"/>
        <v>0</v>
      </c>
      <c r="T386" s="21">
        <f t="shared" ref="T386:T449" si="70">A386</f>
        <v>18</v>
      </c>
      <c r="U386" s="19">
        <f>VLOOKUP($B386,Gas!$B$3:$E$2506,2)</f>
        <v>2.36</v>
      </c>
      <c r="V386" s="44">
        <f t="shared" ref="V386:V449" si="71">C386/U386</f>
        <v>13.93220338983051</v>
      </c>
      <c r="W386" s="5">
        <f>VLOOKUP($B386,Gas!$B$3:$E$2506,4)</f>
        <v>0.27121631374857708</v>
      </c>
    </row>
    <row r="387" spans="1:23" x14ac:dyDescent="0.2">
      <c r="A387" s="50">
        <f t="shared" si="65"/>
        <v>18</v>
      </c>
      <c r="B387" s="48">
        <v>36318</v>
      </c>
      <c r="C387" s="49">
        <v>72.92</v>
      </c>
      <c r="D387" s="4">
        <f t="shared" si="61"/>
        <v>0.79649837962248304</v>
      </c>
      <c r="E387" s="100">
        <f t="shared" si="63"/>
        <v>4.2310931985861862</v>
      </c>
      <c r="F387" s="5"/>
      <c r="G387" s="8">
        <f t="shared" si="69"/>
        <v>0</v>
      </c>
      <c r="H387" s="8">
        <f t="shared" si="69"/>
        <v>0</v>
      </c>
      <c r="I387" s="8">
        <f t="shared" si="69"/>
        <v>0</v>
      </c>
      <c r="J387" s="8">
        <f t="shared" si="69"/>
        <v>0</v>
      </c>
      <c r="K387" s="8">
        <f t="shared" si="69"/>
        <v>0</v>
      </c>
      <c r="L387" s="8">
        <f t="shared" si="69"/>
        <v>0</v>
      </c>
      <c r="M387" s="8">
        <f t="shared" si="68"/>
        <v>52.92</v>
      </c>
      <c r="N387" s="8">
        <f t="shared" si="69"/>
        <v>47.92</v>
      </c>
      <c r="O387" s="8">
        <f t="shared" si="69"/>
        <v>42.92</v>
      </c>
      <c r="P387" s="8">
        <f t="shared" si="69"/>
        <v>37.92</v>
      </c>
      <c r="Q387" s="8">
        <f t="shared" si="69"/>
        <v>32.92</v>
      </c>
      <c r="R387" s="8">
        <f t="shared" si="69"/>
        <v>22.92</v>
      </c>
      <c r="S387" s="8">
        <f t="shared" si="69"/>
        <v>0</v>
      </c>
      <c r="T387" s="21">
        <f t="shared" si="70"/>
        <v>18</v>
      </c>
      <c r="U387" s="19">
        <f>VLOOKUP($B387,Gas!$B$3:$E$2506,2)</f>
        <v>2.3199999999999998</v>
      </c>
      <c r="V387" s="44">
        <f t="shared" si="71"/>
        <v>31.431034482758623</v>
      </c>
      <c r="W387" s="5">
        <f>VLOOKUP($B387,Gas!$B$3:$E$2506,4)</f>
        <v>0.26581633163671736</v>
      </c>
    </row>
    <row r="388" spans="1:23" x14ac:dyDescent="0.2">
      <c r="A388" s="50">
        <f t="shared" si="65"/>
        <v>18</v>
      </c>
      <c r="B388" s="48">
        <v>36319</v>
      </c>
      <c r="C388" s="49">
        <v>210</v>
      </c>
      <c r="D388" s="4">
        <f t="shared" ref="D388:D451" si="72">LN(C388/C387)</f>
        <v>1.0577445809070063</v>
      </c>
      <c r="E388" s="100">
        <f t="shared" si="63"/>
        <v>6.3372024025025029</v>
      </c>
      <c r="F388" s="5"/>
      <c r="G388" s="8">
        <f t="shared" si="69"/>
        <v>0</v>
      </c>
      <c r="H388" s="8">
        <f t="shared" si="69"/>
        <v>0</v>
      </c>
      <c r="I388" s="8">
        <f t="shared" si="69"/>
        <v>0</v>
      </c>
      <c r="J388" s="8">
        <f t="shared" si="69"/>
        <v>0</v>
      </c>
      <c r="K388" s="8">
        <f t="shared" si="69"/>
        <v>0</v>
      </c>
      <c r="L388" s="8">
        <f t="shared" si="69"/>
        <v>0</v>
      </c>
      <c r="M388" s="8">
        <f t="shared" si="69"/>
        <v>190</v>
      </c>
      <c r="N388" s="8">
        <f t="shared" si="69"/>
        <v>185</v>
      </c>
      <c r="O388" s="8">
        <f t="shared" si="69"/>
        <v>180</v>
      </c>
      <c r="P388" s="8">
        <f t="shared" si="69"/>
        <v>175</v>
      </c>
      <c r="Q388" s="8">
        <f t="shared" si="69"/>
        <v>170</v>
      </c>
      <c r="R388" s="8">
        <f t="shared" si="69"/>
        <v>160</v>
      </c>
      <c r="S388" s="8">
        <f t="shared" si="69"/>
        <v>109.99999</v>
      </c>
      <c r="T388" s="21">
        <f t="shared" si="70"/>
        <v>18</v>
      </c>
      <c r="U388" s="19">
        <f>VLOOKUP($B388,Gas!$B$3:$E$2506,2)</f>
        <v>2.415</v>
      </c>
      <c r="V388" s="44">
        <f t="shared" si="71"/>
        <v>86.956521739130437</v>
      </c>
      <c r="W388" s="5">
        <f>VLOOKUP($B388,Gas!$B$3:$E$2506,4)</f>
        <v>0.32520593940948561</v>
      </c>
    </row>
    <row r="389" spans="1:23" x14ac:dyDescent="0.2">
      <c r="A389" s="50">
        <f t="shared" si="65"/>
        <v>18</v>
      </c>
      <c r="B389" s="48">
        <v>36320</v>
      </c>
      <c r="C389" s="49">
        <v>136.74</v>
      </c>
      <c r="D389" s="4">
        <f t="shared" si="72"/>
        <v>-0.4290262182318208</v>
      </c>
      <c r="E389" s="100">
        <f t="shared" si="63"/>
        <v>7.0264439051168868</v>
      </c>
      <c r="F389" s="5"/>
      <c r="G389" s="8">
        <f t="shared" si="69"/>
        <v>0</v>
      </c>
      <c r="H389" s="8">
        <f t="shared" si="69"/>
        <v>0</v>
      </c>
      <c r="I389" s="8">
        <f t="shared" si="69"/>
        <v>0</v>
      </c>
      <c r="J389" s="8">
        <f t="shared" si="69"/>
        <v>0</v>
      </c>
      <c r="K389" s="8">
        <f t="shared" si="69"/>
        <v>0</v>
      </c>
      <c r="L389" s="8">
        <f t="shared" si="69"/>
        <v>0</v>
      </c>
      <c r="M389" s="8">
        <f t="shared" si="69"/>
        <v>116.74000000000001</v>
      </c>
      <c r="N389" s="8">
        <f t="shared" si="69"/>
        <v>111.74000000000001</v>
      </c>
      <c r="O389" s="8">
        <f t="shared" si="69"/>
        <v>106.74000000000001</v>
      </c>
      <c r="P389" s="8">
        <f t="shared" si="69"/>
        <v>101.74000000000001</v>
      </c>
      <c r="Q389" s="8">
        <f t="shared" si="69"/>
        <v>96.740000000000009</v>
      </c>
      <c r="R389" s="8">
        <f t="shared" si="69"/>
        <v>86.740000000000009</v>
      </c>
      <c r="S389" s="8">
        <f t="shared" si="69"/>
        <v>36.739990000000006</v>
      </c>
      <c r="T389" s="21">
        <f t="shared" si="70"/>
        <v>18</v>
      </c>
      <c r="U389" s="19">
        <f>VLOOKUP($B389,Gas!$B$3:$E$2506,2)</f>
        <v>2.38</v>
      </c>
      <c r="V389" s="44">
        <f t="shared" si="71"/>
        <v>57.453781512605048</v>
      </c>
      <c r="W389" s="5">
        <f>VLOOKUP($B389,Gas!$B$3:$E$2506,4)</f>
        <v>0.35067815206785047</v>
      </c>
    </row>
    <row r="390" spans="1:23" x14ac:dyDescent="0.2">
      <c r="A390" s="50">
        <f t="shared" si="65"/>
        <v>18</v>
      </c>
      <c r="B390" s="48">
        <v>36321</v>
      </c>
      <c r="C390" s="49">
        <v>57.08</v>
      </c>
      <c r="D390" s="4">
        <f t="shared" si="72"/>
        <v>-0.87362751987701226</v>
      </c>
      <c r="E390" s="100">
        <f t="shared" si="63"/>
        <v>8.7332249299501115</v>
      </c>
      <c r="F390" s="5"/>
      <c r="G390" s="8">
        <f t="shared" si="69"/>
        <v>0</v>
      </c>
      <c r="H390" s="8">
        <f t="shared" si="69"/>
        <v>0</v>
      </c>
      <c r="I390" s="8">
        <f t="shared" si="69"/>
        <v>0</v>
      </c>
      <c r="J390" s="8">
        <f t="shared" si="69"/>
        <v>0</v>
      </c>
      <c r="K390" s="8">
        <f t="shared" si="69"/>
        <v>0</v>
      </c>
      <c r="L390" s="8">
        <f t="shared" si="69"/>
        <v>0</v>
      </c>
      <c r="M390" s="8">
        <f t="shared" si="69"/>
        <v>37.08</v>
      </c>
      <c r="N390" s="8">
        <f t="shared" si="69"/>
        <v>32.08</v>
      </c>
      <c r="O390" s="8">
        <f t="shared" si="69"/>
        <v>27.08</v>
      </c>
      <c r="P390" s="8">
        <f t="shared" si="69"/>
        <v>22.08</v>
      </c>
      <c r="Q390" s="8">
        <f t="shared" si="69"/>
        <v>17.079999999999998</v>
      </c>
      <c r="R390" s="8">
        <f t="shared" si="69"/>
        <v>7.0799999999999983</v>
      </c>
      <c r="S390" s="8">
        <f t="shared" si="69"/>
        <v>0</v>
      </c>
      <c r="T390" s="21">
        <f t="shared" si="70"/>
        <v>18</v>
      </c>
      <c r="U390" s="19">
        <f>VLOOKUP($B390,Gas!$B$3:$E$2506,2)</f>
        <v>2.375</v>
      </c>
      <c r="V390" s="44">
        <f t="shared" si="71"/>
        <v>24.033684210526314</v>
      </c>
      <c r="W390" s="5">
        <f>VLOOKUP($B390,Gas!$B$3:$E$2506,4)</f>
        <v>0.35248696593191414</v>
      </c>
    </row>
    <row r="391" spans="1:23" x14ac:dyDescent="0.2">
      <c r="A391" s="50">
        <f t="shared" si="65"/>
        <v>18</v>
      </c>
      <c r="B391" s="48">
        <v>36322</v>
      </c>
      <c r="C391" s="49">
        <v>30</v>
      </c>
      <c r="D391" s="4">
        <f t="shared" si="72"/>
        <v>-0.64325641094648034</v>
      </c>
      <c r="E391" s="100">
        <f t="shared" si="63"/>
        <v>9.4469300636077396</v>
      </c>
      <c r="F391" s="5"/>
      <c r="G391" s="8">
        <f t="shared" si="69"/>
        <v>0</v>
      </c>
      <c r="H391" s="8">
        <f t="shared" si="69"/>
        <v>0</v>
      </c>
      <c r="I391" s="8">
        <f t="shared" si="69"/>
        <v>0</v>
      </c>
      <c r="J391" s="8">
        <f t="shared" si="69"/>
        <v>5</v>
      </c>
      <c r="K391" s="8">
        <f t="shared" si="69"/>
        <v>10</v>
      </c>
      <c r="L391" s="8">
        <f t="shared" si="69"/>
        <v>20</v>
      </c>
      <c r="M391" s="8">
        <f t="shared" si="69"/>
        <v>10</v>
      </c>
      <c r="N391" s="8">
        <f t="shared" si="69"/>
        <v>5</v>
      </c>
      <c r="O391" s="8">
        <f t="shared" si="69"/>
        <v>0</v>
      </c>
      <c r="P391" s="8">
        <f t="shared" si="69"/>
        <v>0</v>
      </c>
      <c r="Q391" s="8">
        <f t="shared" si="69"/>
        <v>0</v>
      </c>
      <c r="R391" s="8">
        <f t="shared" si="69"/>
        <v>0</v>
      </c>
      <c r="S391" s="8">
        <f t="shared" si="69"/>
        <v>0</v>
      </c>
      <c r="T391" s="21">
        <f t="shared" si="70"/>
        <v>18</v>
      </c>
      <c r="U391" s="19">
        <f>VLOOKUP($B391,Gas!$B$3:$E$2506,2)</f>
        <v>2.37</v>
      </c>
      <c r="V391" s="44">
        <f t="shared" si="71"/>
        <v>12.658227848101266</v>
      </c>
      <c r="W391" s="5">
        <f>VLOOKUP($B391,Gas!$B$3:$E$2506,4)</f>
        <v>0.34285098700895955</v>
      </c>
    </row>
    <row r="392" spans="1:23" x14ac:dyDescent="0.2">
      <c r="A392" s="50">
        <f t="shared" si="65"/>
        <v>18</v>
      </c>
      <c r="B392" s="48">
        <v>36325</v>
      </c>
      <c r="C392" s="49">
        <v>28.04</v>
      </c>
      <c r="D392" s="4">
        <f t="shared" si="72"/>
        <v>-6.7565319495766052E-2</v>
      </c>
      <c r="E392" s="100">
        <f t="shared" si="63"/>
        <v>9.4526842424150672</v>
      </c>
      <c r="F392" s="5"/>
      <c r="G392" s="8">
        <f t="shared" ref="G392:S407" si="73">IF(G$1="P",MAX(0,G$2-$C392),IF(G$1="C",MAX(0,$C392-G$2)))</f>
        <v>0</v>
      </c>
      <c r="H392" s="8">
        <f t="shared" si="73"/>
        <v>0</v>
      </c>
      <c r="I392" s="8">
        <f t="shared" si="73"/>
        <v>1.9600000000000009</v>
      </c>
      <c r="J392" s="8">
        <f t="shared" si="73"/>
        <v>6.9600000000000009</v>
      </c>
      <c r="K392" s="8">
        <f t="shared" si="73"/>
        <v>11.96</v>
      </c>
      <c r="L392" s="8">
        <f t="shared" si="73"/>
        <v>21.96</v>
      </c>
      <c r="M392" s="8">
        <f t="shared" si="69"/>
        <v>8.0399999999999991</v>
      </c>
      <c r="N392" s="8">
        <f t="shared" si="73"/>
        <v>3.0399999999999991</v>
      </c>
      <c r="O392" s="8">
        <f t="shared" si="73"/>
        <v>0</v>
      </c>
      <c r="P392" s="8">
        <f t="shared" si="73"/>
        <v>0</v>
      </c>
      <c r="Q392" s="8">
        <f t="shared" si="73"/>
        <v>0</v>
      </c>
      <c r="R392" s="8">
        <f t="shared" si="73"/>
        <v>0</v>
      </c>
      <c r="S392" s="8">
        <f t="shared" si="73"/>
        <v>0</v>
      </c>
      <c r="T392" s="21">
        <f t="shared" si="70"/>
        <v>18</v>
      </c>
      <c r="U392" s="19">
        <f>VLOOKUP($B392,Gas!$B$3:$E$2506,2)</f>
        <v>2.3050000000000002</v>
      </c>
      <c r="V392" s="44">
        <f t="shared" si="71"/>
        <v>12.164859002169196</v>
      </c>
      <c r="W392" s="5">
        <f>VLOOKUP($B392,Gas!$B$3:$E$2506,4)</f>
        <v>0.33953050775504856</v>
      </c>
    </row>
    <row r="393" spans="1:23" x14ac:dyDescent="0.2">
      <c r="A393" s="50">
        <f t="shared" si="65"/>
        <v>18</v>
      </c>
      <c r="B393" s="48">
        <v>36326</v>
      </c>
      <c r="C393" s="49">
        <v>25</v>
      </c>
      <c r="D393" s="4">
        <f t="shared" si="72"/>
        <v>-0.11475623729818854</v>
      </c>
      <c r="E393" s="100">
        <f t="shared" si="63"/>
        <v>9.3170814542770781</v>
      </c>
      <c r="F393" s="5"/>
      <c r="G393" s="8">
        <f t="shared" si="73"/>
        <v>0</v>
      </c>
      <c r="H393" s="8">
        <f t="shared" si="73"/>
        <v>0</v>
      </c>
      <c r="I393" s="8">
        <f t="shared" si="73"/>
        <v>5</v>
      </c>
      <c r="J393" s="8">
        <f t="shared" si="73"/>
        <v>10</v>
      </c>
      <c r="K393" s="8">
        <f t="shared" si="73"/>
        <v>15</v>
      </c>
      <c r="L393" s="8">
        <f t="shared" si="73"/>
        <v>25</v>
      </c>
      <c r="M393" s="8">
        <f t="shared" si="69"/>
        <v>5</v>
      </c>
      <c r="N393" s="8">
        <f t="shared" si="73"/>
        <v>0</v>
      </c>
      <c r="O393" s="8">
        <f t="shared" si="73"/>
        <v>0</v>
      </c>
      <c r="P393" s="8">
        <f t="shared" si="73"/>
        <v>0</v>
      </c>
      <c r="Q393" s="8">
        <f t="shared" si="73"/>
        <v>0</v>
      </c>
      <c r="R393" s="8">
        <f t="shared" si="73"/>
        <v>0</v>
      </c>
      <c r="S393" s="8">
        <f t="shared" si="73"/>
        <v>0</v>
      </c>
      <c r="T393" s="21">
        <f t="shared" si="70"/>
        <v>18</v>
      </c>
      <c r="U393" s="19">
        <f>VLOOKUP($B393,Gas!$B$3:$E$2506,2)</f>
        <v>2.2999999999999998</v>
      </c>
      <c r="V393" s="44">
        <f t="shared" si="71"/>
        <v>10.869565217391305</v>
      </c>
      <c r="W393" s="5">
        <f>VLOOKUP($B393,Gas!$B$3:$E$2506,4)</f>
        <v>0.32491876505113054</v>
      </c>
    </row>
    <row r="394" spans="1:23" x14ac:dyDescent="0.2">
      <c r="A394" s="50">
        <f t="shared" si="65"/>
        <v>18</v>
      </c>
      <c r="B394" s="48">
        <v>36327</v>
      </c>
      <c r="C394" s="49">
        <v>22.87</v>
      </c>
      <c r="D394" s="4">
        <f t="shared" si="72"/>
        <v>-8.9049816833510917E-2</v>
      </c>
      <c r="E394" s="100">
        <f t="shared" si="63"/>
        <v>9.3219026417669149</v>
      </c>
      <c r="F394" s="5"/>
      <c r="G394" s="8">
        <f t="shared" si="73"/>
        <v>0</v>
      </c>
      <c r="H394" s="8">
        <f t="shared" si="73"/>
        <v>2.129999999999999</v>
      </c>
      <c r="I394" s="8">
        <f t="shared" si="73"/>
        <v>7.129999999999999</v>
      </c>
      <c r="J394" s="8">
        <f t="shared" si="73"/>
        <v>12.129999999999999</v>
      </c>
      <c r="K394" s="8">
        <f t="shared" si="73"/>
        <v>17.13</v>
      </c>
      <c r="L394" s="8">
        <f t="shared" si="73"/>
        <v>27.13</v>
      </c>
      <c r="M394" s="8">
        <f t="shared" si="69"/>
        <v>2.870000000000001</v>
      </c>
      <c r="N394" s="8">
        <f t="shared" si="73"/>
        <v>0</v>
      </c>
      <c r="O394" s="8">
        <f t="shared" si="73"/>
        <v>0</v>
      </c>
      <c r="P394" s="8">
        <f t="shared" si="73"/>
        <v>0</v>
      </c>
      <c r="Q394" s="8">
        <f t="shared" si="73"/>
        <v>0</v>
      </c>
      <c r="R394" s="8">
        <f t="shared" si="73"/>
        <v>0</v>
      </c>
      <c r="S394" s="8">
        <f t="shared" si="73"/>
        <v>0</v>
      </c>
      <c r="T394" s="21">
        <f t="shared" si="70"/>
        <v>18</v>
      </c>
      <c r="U394" s="19">
        <f>VLOOKUP($B394,Gas!$B$3:$E$2506,2)</f>
        <v>2.2799999999999998</v>
      </c>
      <c r="V394" s="44">
        <f t="shared" si="71"/>
        <v>10.030701754385966</v>
      </c>
      <c r="W394" s="5">
        <f>VLOOKUP($B394,Gas!$B$3:$E$2506,4)</f>
        <v>0.32824226507220261</v>
      </c>
    </row>
    <row r="395" spans="1:23" x14ac:dyDescent="0.2">
      <c r="A395" s="50">
        <f t="shared" si="65"/>
        <v>18</v>
      </c>
      <c r="B395" s="48">
        <v>36328</v>
      </c>
      <c r="C395" s="49">
        <v>21.51</v>
      </c>
      <c r="D395" s="4">
        <f t="shared" si="72"/>
        <v>-6.130806475505108E-2</v>
      </c>
      <c r="E395" s="100">
        <f t="shared" si="63"/>
        <v>9.3168879489172838</v>
      </c>
      <c r="F395" s="5"/>
      <c r="G395" s="8">
        <f t="shared" si="73"/>
        <v>0</v>
      </c>
      <c r="H395" s="8">
        <f t="shared" si="73"/>
        <v>3.4899999999999984</v>
      </c>
      <c r="I395" s="8">
        <f t="shared" si="73"/>
        <v>8.4899999999999984</v>
      </c>
      <c r="J395" s="8">
        <f t="shared" si="73"/>
        <v>13.489999999999998</v>
      </c>
      <c r="K395" s="8">
        <f t="shared" si="73"/>
        <v>18.489999999999998</v>
      </c>
      <c r="L395" s="8">
        <f t="shared" si="73"/>
        <v>28.49</v>
      </c>
      <c r="M395" s="8">
        <f t="shared" si="69"/>
        <v>1.5100000000000016</v>
      </c>
      <c r="N395" s="8">
        <f t="shared" si="73"/>
        <v>0</v>
      </c>
      <c r="O395" s="8">
        <f t="shared" si="73"/>
        <v>0</v>
      </c>
      <c r="P395" s="8">
        <f t="shared" si="73"/>
        <v>0</v>
      </c>
      <c r="Q395" s="8">
        <f t="shared" si="73"/>
        <v>0</v>
      </c>
      <c r="R395" s="8">
        <f t="shared" si="73"/>
        <v>0</v>
      </c>
      <c r="S395" s="8">
        <f t="shared" si="73"/>
        <v>0</v>
      </c>
      <c r="T395" s="21">
        <f t="shared" si="70"/>
        <v>18</v>
      </c>
      <c r="U395" s="19">
        <f>VLOOKUP($B395,Gas!$B$3:$E$2506,2)</f>
        <v>2.2749999999999999</v>
      </c>
      <c r="V395" s="44">
        <f t="shared" si="71"/>
        <v>9.4549450549450569</v>
      </c>
      <c r="W395" s="5">
        <f>VLOOKUP($B395,Gas!$B$3:$E$2506,4)</f>
        <v>0.32803842660508903</v>
      </c>
    </row>
    <row r="396" spans="1:23" x14ac:dyDescent="0.2">
      <c r="A396" s="50">
        <f t="shared" si="65"/>
        <v>18</v>
      </c>
      <c r="B396" s="48">
        <v>36329</v>
      </c>
      <c r="C396" s="49">
        <v>19.73</v>
      </c>
      <c r="D396" s="4">
        <f t="shared" si="72"/>
        <v>-8.6377623245114776E-2</v>
      </c>
      <c r="E396" s="100">
        <f t="shared" si="63"/>
        <v>9.3170995721239045</v>
      </c>
      <c r="F396" s="5"/>
      <c r="G396" s="8">
        <f t="shared" si="73"/>
        <v>0.26999999999999957</v>
      </c>
      <c r="H396" s="8">
        <f t="shared" si="73"/>
        <v>5.27</v>
      </c>
      <c r="I396" s="8">
        <f t="shared" si="73"/>
        <v>10.27</v>
      </c>
      <c r="J396" s="8">
        <f t="shared" si="73"/>
        <v>15.27</v>
      </c>
      <c r="K396" s="8">
        <f t="shared" si="73"/>
        <v>20.27</v>
      </c>
      <c r="L396" s="8">
        <f t="shared" si="73"/>
        <v>30.27</v>
      </c>
      <c r="M396" s="8">
        <f t="shared" si="69"/>
        <v>0</v>
      </c>
      <c r="N396" s="8">
        <f t="shared" si="73"/>
        <v>0</v>
      </c>
      <c r="O396" s="8">
        <f t="shared" si="73"/>
        <v>0</v>
      </c>
      <c r="P396" s="8">
        <f t="shared" si="73"/>
        <v>0</v>
      </c>
      <c r="Q396" s="8">
        <f t="shared" si="73"/>
        <v>0</v>
      </c>
      <c r="R396" s="8">
        <f t="shared" si="73"/>
        <v>0</v>
      </c>
      <c r="S396" s="8">
        <f t="shared" si="73"/>
        <v>0</v>
      </c>
      <c r="T396" s="21">
        <f t="shared" si="70"/>
        <v>18</v>
      </c>
      <c r="U396" s="19">
        <f>VLOOKUP($B396,Gas!$B$3:$E$2506,2)</f>
        <v>2.2400000000000002</v>
      </c>
      <c r="V396" s="44">
        <f t="shared" si="71"/>
        <v>8.8080357142857135</v>
      </c>
      <c r="W396" s="5">
        <f>VLOOKUP($B396,Gas!$B$3:$E$2506,4)</f>
        <v>0.17506305623242352</v>
      </c>
    </row>
    <row r="397" spans="1:23" x14ac:dyDescent="0.2">
      <c r="A397" s="50">
        <f t="shared" si="65"/>
        <v>18</v>
      </c>
      <c r="B397" s="48">
        <v>36332</v>
      </c>
      <c r="C397" s="49">
        <v>24.67</v>
      </c>
      <c r="D397" s="4">
        <f t="shared" si="72"/>
        <v>0.22344761050674145</v>
      </c>
      <c r="E397" s="100">
        <f t="shared" ref="E397:E460" si="74">STDEV(D388:D397)*SQRT(trade_day)</f>
        <v>8.2483107064375947</v>
      </c>
      <c r="F397" s="5"/>
      <c r="G397" s="8">
        <f t="shared" si="73"/>
        <v>0</v>
      </c>
      <c r="H397" s="8">
        <f t="shared" si="73"/>
        <v>0.32999999999999829</v>
      </c>
      <c r="I397" s="8">
        <f t="shared" si="73"/>
        <v>5.3299999999999983</v>
      </c>
      <c r="J397" s="8">
        <f t="shared" si="73"/>
        <v>10.329999999999998</v>
      </c>
      <c r="K397" s="8">
        <f t="shared" si="73"/>
        <v>15.329999999999998</v>
      </c>
      <c r="L397" s="8">
        <f t="shared" si="73"/>
        <v>25.33</v>
      </c>
      <c r="M397" s="8">
        <f t="shared" si="69"/>
        <v>4.6700000000000017</v>
      </c>
      <c r="N397" s="8">
        <f t="shared" si="73"/>
        <v>0</v>
      </c>
      <c r="O397" s="8">
        <f t="shared" si="73"/>
        <v>0</v>
      </c>
      <c r="P397" s="8">
        <f t="shared" si="73"/>
        <v>0</v>
      </c>
      <c r="Q397" s="8">
        <f t="shared" si="73"/>
        <v>0</v>
      </c>
      <c r="R397" s="8">
        <f t="shared" si="73"/>
        <v>0</v>
      </c>
      <c r="S397" s="8">
        <f t="shared" si="73"/>
        <v>0</v>
      </c>
      <c r="T397" s="21">
        <f t="shared" si="70"/>
        <v>18</v>
      </c>
      <c r="U397" s="19">
        <f>VLOOKUP($B397,Gas!$B$3:$E$2506,2)</f>
        <v>2.2349999999999999</v>
      </c>
      <c r="V397" s="44">
        <f t="shared" si="71"/>
        <v>11.038031319910516</v>
      </c>
      <c r="W397" s="5">
        <f>VLOOKUP($B397,Gas!$B$3:$E$2506,4)</f>
        <v>0.17562894473388915</v>
      </c>
    </row>
    <row r="398" spans="1:23" x14ac:dyDescent="0.2">
      <c r="A398" s="50">
        <f t="shared" si="65"/>
        <v>18</v>
      </c>
      <c r="B398" s="48">
        <v>36333</v>
      </c>
      <c r="C398" s="49">
        <v>23.62</v>
      </c>
      <c r="D398" s="4">
        <f t="shared" si="72"/>
        <v>-4.3494119772049096E-2</v>
      </c>
      <c r="E398" s="100">
        <f t="shared" si="74"/>
        <v>5.1970695160755476</v>
      </c>
      <c r="F398" s="5"/>
      <c r="G398" s="8">
        <f t="shared" si="73"/>
        <v>0</v>
      </c>
      <c r="H398" s="8">
        <f t="shared" si="73"/>
        <v>1.379999999999999</v>
      </c>
      <c r="I398" s="8">
        <f t="shared" si="73"/>
        <v>6.379999999999999</v>
      </c>
      <c r="J398" s="8">
        <f t="shared" si="73"/>
        <v>11.379999999999999</v>
      </c>
      <c r="K398" s="8">
        <f t="shared" si="73"/>
        <v>16.38</v>
      </c>
      <c r="L398" s="8">
        <f t="shared" si="73"/>
        <v>26.38</v>
      </c>
      <c r="M398" s="8">
        <f t="shared" si="73"/>
        <v>3.620000000000001</v>
      </c>
      <c r="N398" s="8">
        <f t="shared" si="73"/>
        <v>0</v>
      </c>
      <c r="O398" s="8">
        <f t="shared" si="73"/>
        <v>0</v>
      </c>
      <c r="P398" s="8">
        <f t="shared" si="73"/>
        <v>0</v>
      </c>
      <c r="Q398" s="8">
        <f t="shared" si="73"/>
        <v>0</v>
      </c>
      <c r="R398" s="8">
        <f t="shared" si="73"/>
        <v>0</v>
      </c>
      <c r="S398" s="8">
        <f t="shared" si="73"/>
        <v>0</v>
      </c>
      <c r="T398" s="21">
        <f t="shared" si="70"/>
        <v>18</v>
      </c>
      <c r="U398" s="19">
        <f>VLOOKUP($B398,Gas!$B$3:$E$2506,2)</f>
        <v>2.2149999999999999</v>
      </c>
      <c r="V398" s="44">
        <f t="shared" si="71"/>
        <v>10.663656884875847</v>
      </c>
      <c r="W398" s="5">
        <f>VLOOKUP($B398,Gas!$B$3:$E$2506,4)</f>
        <v>0.10136559995416977</v>
      </c>
    </row>
    <row r="399" spans="1:23" x14ac:dyDescent="0.2">
      <c r="A399" s="50">
        <f t="shared" si="65"/>
        <v>18</v>
      </c>
      <c r="B399" s="48">
        <v>36334</v>
      </c>
      <c r="C399" s="49">
        <v>27.03</v>
      </c>
      <c r="D399" s="4">
        <f t="shared" si="72"/>
        <v>0.13485354951914008</v>
      </c>
      <c r="E399" s="100">
        <f t="shared" si="74"/>
        <v>5.3257396106193662</v>
      </c>
      <c r="F399" s="5"/>
      <c r="G399" s="8">
        <f t="shared" si="73"/>
        <v>0</v>
      </c>
      <c r="H399" s="8">
        <f t="shared" si="73"/>
        <v>0</v>
      </c>
      <c r="I399" s="8">
        <f t="shared" si="73"/>
        <v>2.9699999999999989</v>
      </c>
      <c r="J399" s="8">
        <f t="shared" si="73"/>
        <v>7.9699999999999989</v>
      </c>
      <c r="K399" s="8">
        <f t="shared" si="73"/>
        <v>12.969999999999999</v>
      </c>
      <c r="L399" s="8">
        <f t="shared" si="73"/>
        <v>22.97</v>
      </c>
      <c r="M399" s="8">
        <f t="shared" si="73"/>
        <v>7.0300000000000011</v>
      </c>
      <c r="N399" s="8">
        <f t="shared" si="73"/>
        <v>2.0300000000000011</v>
      </c>
      <c r="O399" s="8">
        <f t="shared" si="73"/>
        <v>0</v>
      </c>
      <c r="P399" s="8">
        <f t="shared" si="73"/>
        <v>0</v>
      </c>
      <c r="Q399" s="8">
        <f t="shared" si="73"/>
        <v>0</v>
      </c>
      <c r="R399" s="8">
        <f t="shared" si="73"/>
        <v>0</v>
      </c>
      <c r="S399" s="8">
        <f t="shared" si="73"/>
        <v>0</v>
      </c>
      <c r="T399" s="21">
        <f t="shared" si="70"/>
        <v>18</v>
      </c>
      <c r="U399" s="19">
        <f>VLOOKUP($B399,Gas!$B$3:$E$2506,2)</f>
        <v>2.2200000000000002</v>
      </c>
      <c r="V399" s="44">
        <f t="shared" si="71"/>
        <v>12.175675675675675</v>
      </c>
      <c r="W399" s="5">
        <f>VLOOKUP($B399,Gas!$B$3:$E$2506,4)</f>
        <v>0.10577791953603644</v>
      </c>
    </row>
    <row r="400" spans="1:23" x14ac:dyDescent="0.2">
      <c r="A400" s="50">
        <f t="shared" si="65"/>
        <v>18</v>
      </c>
      <c r="B400" s="48">
        <v>36335</v>
      </c>
      <c r="C400" s="49">
        <v>29.52</v>
      </c>
      <c r="D400" s="4">
        <f t="shared" si="72"/>
        <v>8.8120639443915461E-2</v>
      </c>
      <c r="E400" s="100">
        <f t="shared" si="74"/>
        <v>3.6702817660752145</v>
      </c>
      <c r="F400" s="5"/>
      <c r="G400" s="8">
        <f t="shared" si="73"/>
        <v>0</v>
      </c>
      <c r="H400" s="8">
        <f t="shared" si="73"/>
        <v>0</v>
      </c>
      <c r="I400" s="8">
        <f t="shared" si="73"/>
        <v>0.48000000000000043</v>
      </c>
      <c r="J400" s="8">
        <f t="shared" si="73"/>
        <v>5.48</v>
      </c>
      <c r="K400" s="8">
        <f t="shared" si="73"/>
        <v>10.48</v>
      </c>
      <c r="L400" s="8">
        <f t="shared" si="73"/>
        <v>20.48</v>
      </c>
      <c r="M400" s="8">
        <f t="shared" si="73"/>
        <v>9.52</v>
      </c>
      <c r="N400" s="8">
        <f t="shared" si="73"/>
        <v>4.5199999999999996</v>
      </c>
      <c r="O400" s="8">
        <f t="shared" si="73"/>
        <v>0</v>
      </c>
      <c r="P400" s="8">
        <f t="shared" si="73"/>
        <v>0</v>
      </c>
      <c r="Q400" s="8">
        <f t="shared" si="73"/>
        <v>0</v>
      </c>
      <c r="R400" s="8">
        <f t="shared" si="73"/>
        <v>0</v>
      </c>
      <c r="S400" s="8">
        <f t="shared" si="73"/>
        <v>0</v>
      </c>
      <c r="T400" s="21">
        <f t="shared" si="70"/>
        <v>18</v>
      </c>
      <c r="U400" s="19">
        <f>VLOOKUP($B400,Gas!$B$3:$E$2506,2)</f>
        <v>2.2450000000000001</v>
      </c>
      <c r="V400" s="44">
        <f t="shared" si="71"/>
        <v>13.149220489977727</v>
      </c>
      <c r="W400" s="5">
        <f>VLOOKUP($B400,Gas!$B$3:$E$2506,4)</f>
        <v>0.13848823315337161</v>
      </c>
    </row>
    <row r="401" spans="1:23" x14ac:dyDescent="0.2">
      <c r="A401" s="50">
        <f t="shared" si="65"/>
        <v>18</v>
      </c>
      <c r="B401" s="48">
        <v>36336</v>
      </c>
      <c r="C401" s="49">
        <v>29.54</v>
      </c>
      <c r="D401" s="4">
        <f t="shared" si="72"/>
        <v>6.7727737096197132E-4</v>
      </c>
      <c r="E401" s="100">
        <f t="shared" si="74"/>
        <v>1.784435724986646</v>
      </c>
      <c r="F401" s="5"/>
      <c r="G401" s="8">
        <f t="shared" si="73"/>
        <v>0</v>
      </c>
      <c r="H401" s="8">
        <f t="shared" si="73"/>
        <v>0</v>
      </c>
      <c r="I401" s="8">
        <f t="shared" si="73"/>
        <v>0.46000000000000085</v>
      </c>
      <c r="J401" s="8">
        <f t="shared" si="73"/>
        <v>5.4600000000000009</v>
      </c>
      <c r="K401" s="8">
        <f t="shared" si="73"/>
        <v>10.46</v>
      </c>
      <c r="L401" s="8">
        <f t="shared" si="73"/>
        <v>20.46</v>
      </c>
      <c r="M401" s="8">
        <f t="shared" si="73"/>
        <v>9.5399999999999991</v>
      </c>
      <c r="N401" s="8">
        <f t="shared" si="73"/>
        <v>4.5399999999999991</v>
      </c>
      <c r="O401" s="8">
        <f t="shared" si="73"/>
        <v>0</v>
      </c>
      <c r="P401" s="8">
        <f t="shared" si="73"/>
        <v>0</v>
      </c>
      <c r="Q401" s="8">
        <f t="shared" si="73"/>
        <v>0</v>
      </c>
      <c r="R401" s="8">
        <f t="shared" si="73"/>
        <v>0</v>
      </c>
      <c r="S401" s="8">
        <f t="shared" si="73"/>
        <v>0</v>
      </c>
      <c r="T401" s="21">
        <f t="shared" si="70"/>
        <v>18</v>
      </c>
      <c r="U401" s="19">
        <f>VLOOKUP($B401,Gas!$B$3:$E$2506,2)</f>
        <v>2.2549999999999999</v>
      </c>
      <c r="V401" s="44">
        <f t="shared" si="71"/>
        <v>13.099778270509978</v>
      </c>
      <c r="W401" s="5">
        <f>VLOOKUP($B401,Gas!$B$3:$E$2506,4)</f>
        <v>0.14500586651790678</v>
      </c>
    </row>
    <row r="402" spans="1:23" x14ac:dyDescent="0.2">
      <c r="A402" s="50">
        <f t="shared" si="65"/>
        <v>18</v>
      </c>
      <c r="B402" s="48">
        <v>36339</v>
      </c>
      <c r="C402" s="49">
        <v>91.66</v>
      </c>
      <c r="D402" s="4">
        <f t="shared" si="72"/>
        <v>1.1323408019777443</v>
      </c>
      <c r="E402" s="100">
        <f t="shared" si="74"/>
        <v>5.897252079471623</v>
      </c>
      <c r="F402" s="5"/>
      <c r="G402" s="8">
        <f t="shared" ref="G402:S417" si="75">IF(G$1="P",MAX(0,G$2-$C402),IF(G$1="C",MAX(0,$C402-G$2)))</f>
        <v>0</v>
      </c>
      <c r="H402" s="8">
        <f t="shared" si="75"/>
        <v>0</v>
      </c>
      <c r="I402" s="8">
        <f t="shared" si="75"/>
        <v>0</v>
      </c>
      <c r="J402" s="8">
        <f t="shared" si="75"/>
        <v>0</v>
      </c>
      <c r="K402" s="8">
        <f t="shared" si="75"/>
        <v>0</v>
      </c>
      <c r="L402" s="8">
        <f t="shared" si="75"/>
        <v>0</v>
      </c>
      <c r="M402" s="8">
        <f t="shared" si="73"/>
        <v>71.66</v>
      </c>
      <c r="N402" s="8">
        <f t="shared" si="75"/>
        <v>66.66</v>
      </c>
      <c r="O402" s="8">
        <f t="shared" si="75"/>
        <v>61.66</v>
      </c>
      <c r="P402" s="8">
        <f t="shared" si="75"/>
        <v>56.66</v>
      </c>
      <c r="Q402" s="8">
        <f t="shared" si="75"/>
        <v>51.66</v>
      </c>
      <c r="R402" s="8">
        <f t="shared" si="75"/>
        <v>41.66</v>
      </c>
      <c r="S402" s="8">
        <f t="shared" si="75"/>
        <v>0</v>
      </c>
      <c r="T402" s="21">
        <f t="shared" si="70"/>
        <v>18</v>
      </c>
      <c r="U402" s="19">
        <f>VLOOKUP($B402,Gas!$B$3:$E$2506,2)</f>
        <v>2.27</v>
      </c>
      <c r="V402" s="44">
        <f t="shared" si="71"/>
        <v>40.378854625550659</v>
      </c>
      <c r="W402" s="5">
        <f>VLOOKUP($B402,Gas!$B$3:$E$2506,4)</f>
        <v>0.10313693092844146</v>
      </c>
    </row>
    <row r="403" spans="1:23" x14ac:dyDescent="0.2">
      <c r="A403" s="50">
        <f t="shared" si="65"/>
        <v>18</v>
      </c>
      <c r="B403" s="48">
        <v>36340</v>
      </c>
      <c r="C403" s="49">
        <v>45.4</v>
      </c>
      <c r="D403" s="4">
        <f t="shared" si="72"/>
        <v>-0.70257397403367561</v>
      </c>
      <c r="E403" s="100">
        <f t="shared" si="74"/>
        <v>7.143625357471036</v>
      </c>
      <c r="F403" s="2"/>
      <c r="G403" s="8">
        <f t="shared" si="75"/>
        <v>0</v>
      </c>
      <c r="H403" s="8">
        <f t="shared" si="75"/>
        <v>0</v>
      </c>
      <c r="I403" s="8">
        <f t="shared" si="75"/>
        <v>0</v>
      </c>
      <c r="J403" s="8">
        <f t="shared" si="75"/>
        <v>0</v>
      </c>
      <c r="K403" s="8">
        <f t="shared" si="75"/>
        <v>0</v>
      </c>
      <c r="L403" s="8">
        <f t="shared" si="75"/>
        <v>4.6000000000000014</v>
      </c>
      <c r="M403" s="8">
        <f t="shared" si="73"/>
        <v>25.4</v>
      </c>
      <c r="N403" s="8">
        <f t="shared" si="75"/>
        <v>20.399999999999999</v>
      </c>
      <c r="O403" s="8">
        <f t="shared" si="75"/>
        <v>15.399999999999999</v>
      </c>
      <c r="P403" s="8">
        <f t="shared" si="75"/>
        <v>10.399999999999999</v>
      </c>
      <c r="Q403" s="8">
        <f t="shared" si="75"/>
        <v>5.3999999999999986</v>
      </c>
      <c r="R403" s="8">
        <f t="shared" si="75"/>
        <v>0</v>
      </c>
      <c r="S403" s="8">
        <f t="shared" si="75"/>
        <v>0</v>
      </c>
      <c r="T403" s="21">
        <f t="shared" si="70"/>
        <v>18</v>
      </c>
      <c r="U403" s="19">
        <f>VLOOKUP($B403,Gas!$B$3:$E$2506,2)</f>
        <v>2.25</v>
      </c>
      <c r="V403" s="44">
        <f t="shared" si="71"/>
        <v>20.177777777777777</v>
      </c>
      <c r="W403" s="5">
        <f>VLOOKUP($B403,Gas!$B$3:$E$2506,4)</f>
        <v>0.11894201751987998</v>
      </c>
    </row>
    <row r="404" spans="1:23" x14ac:dyDescent="0.2">
      <c r="A404" s="50">
        <f t="shared" si="65"/>
        <v>18</v>
      </c>
      <c r="B404" s="48">
        <v>36341</v>
      </c>
      <c r="C404" s="49">
        <v>34.86</v>
      </c>
      <c r="D404" s="4">
        <f t="shared" si="72"/>
        <v>-0.26417206495542744</v>
      </c>
      <c r="E404" s="100">
        <f t="shared" si="74"/>
        <v>7.2969112265048537</v>
      </c>
      <c r="F404" s="2"/>
      <c r="G404" s="8">
        <f t="shared" si="75"/>
        <v>0</v>
      </c>
      <c r="H404" s="8">
        <f t="shared" si="75"/>
        <v>0</v>
      </c>
      <c r="I404" s="8">
        <f t="shared" si="75"/>
        <v>0</v>
      </c>
      <c r="J404" s="8">
        <f t="shared" si="75"/>
        <v>0.14000000000000057</v>
      </c>
      <c r="K404" s="8">
        <f t="shared" si="75"/>
        <v>5.1400000000000006</v>
      </c>
      <c r="L404" s="8">
        <f t="shared" si="75"/>
        <v>15.14</v>
      </c>
      <c r="M404" s="8">
        <f t="shared" si="73"/>
        <v>14.86</v>
      </c>
      <c r="N404" s="8">
        <f t="shared" si="75"/>
        <v>9.86</v>
      </c>
      <c r="O404" s="8">
        <f t="shared" si="75"/>
        <v>4.8599999999999994</v>
      </c>
      <c r="P404" s="8">
        <f t="shared" si="75"/>
        <v>0</v>
      </c>
      <c r="Q404" s="8">
        <f t="shared" si="75"/>
        <v>0</v>
      </c>
      <c r="R404" s="8">
        <f t="shared" si="75"/>
        <v>0</v>
      </c>
      <c r="S404" s="8">
        <f t="shared" si="75"/>
        <v>0</v>
      </c>
      <c r="T404" s="21">
        <f t="shared" si="70"/>
        <v>18</v>
      </c>
      <c r="U404" s="19">
        <f>VLOOKUP($B404,Gas!$B$3:$E$2506,2)</f>
        <v>2.3149999999999999</v>
      </c>
      <c r="V404" s="44">
        <f t="shared" si="71"/>
        <v>15.058315334773217</v>
      </c>
      <c r="W404" s="5">
        <f>VLOOKUP($B404,Gas!$B$3:$E$2506,4)</f>
        <v>0.20544214925556911</v>
      </c>
    </row>
    <row r="405" spans="1:23" x14ac:dyDescent="0.2">
      <c r="A405" s="50">
        <f t="shared" si="65"/>
        <v>19</v>
      </c>
      <c r="B405" s="48">
        <v>36342</v>
      </c>
      <c r="C405" s="49">
        <v>33.76</v>
      </c>
      <c r="D405" s="4">
        <f t="shared" si="72"/>
        <v>-3.2063370364118576E-2</v>
      </c>
      <c r="E405" s="100">
        <f t="shared" si="74"/>
        <v>7.2868514195852701</v>
      </c>
      <c r="F405" s="2"/>
      <c r="G405" s="8">
        <f t="shared" si="75"/>
        <v>0</v>
      </c>
      <c r="H405" s="8">
        <f t="shared" si="75"/>
        <v>0</v>
      </c>
      <c r="I405" s="8">
        <f t="shared" si="75"/>
        <v>0</v>
      </c>
      <c r="J405" s="8">
        <f t="shared" si="75"/>
        <v>1.240000000000002</v>
      </c>
      <c r="K405" s="8">
        <f t="shared" si="75"/>
        <v>6.240000000000002</v>
      </c>
      <c r="L405" s="8">
        <f t="shared" si="75"/>
        <v>16.240000000000002</v>
      </c>
      <c r="M405" s="8">
        <f t="shared" si="73"/>
        <v>13.759999999999998</v>
      </c>
      <c r="N405" s="8">
        <f t="shared" si="75"/>
        <v>8.759999999999998</v>
      </c>
      <c r="O405" s="8">
        <f t="shared" si="75"/>
        <v>3.759999999999998</v>
      </c>
      <c r="P405" s="8">
        <f t="shared" si="75"/>
        <v>0</v>
      </c>
      <c r="Q405" s="8">
        <f t="shared" si="75"/>
        <v>0</v>
      </c>
      <c r="R405" s="8">
        <f t="shared" si="75"/>
        <v>0</v>
      </c>
      <c r="S405" s="8">
        <f t="shared" si="75"/>
        <v>0</v>
      </c>
      <c r="T405" s="21">
        <f t="shared" si="70"/>
        <v>19</v>
      </c>
      <c r="U405" s="19">
        <f>VLOOKUP($B405,Gas!$B$3:$E$2506,2)</f>
        <v>2.3149999999999999</v>
      </c>
      <c r="V405" s="44">
        <f t="shared" si="71"/>
        <v>14.58315334773218</v>
      </c>
      <c r="W405" s="5">
        <f>VLOOKUP($B405,Gas!$B$3:$E$2506,4)</f>
        <v>0.20544214925556911</v>
      </c>
    </row>
    <row r="406" spans="1:23" x14ac:dyDescent="0.2">
      <c r="A406" s="50">
        <f t="shared" si="65"/>
        <v>19</v>
      </c>
      <c r="B406" s="48">
        <v>36343</v>
      </c>
      <c r="C406" s="49">
        <v>37.42</v>
      </c>
      <c r="D406" s="4">
        <f t="shared" si="72"/>
        <v>0.10292865111818729</v>
      </c>
      <c r="E406" s="100">
        <f t="shared" si="74"/>
        <v>7.2533872658919041</v>
      </c>
      <c r="F406" s="2"/>
      <c r="G406" s="8">
        <f t="shared" si="75"/>
        <v>0</v>
      </c>
      <c r="H406" s="8">
        <f t="shared" si="75"/>
        <v>0</v>
      </c>
      <c r="I406" s="8">
        <f t="shared" si="75"/>
        <v>0</v>
      </c>
      <c r="J406" s="8">
        <f t="shared" si="75"/>
        <v>0</v>
      </c>
      <c r="K406" s="8">
        <f t="shared" si="75"/>
        <v>2.5799999999999983</v>
      </c>
      <c r="L406" s="8">
        <f t="shared" si="75"/>
        <v>12.579999999999998</v>
      </c>
      <c r="M406" s="8">
        <f t="shared" si="73"/>
        <v>17.420000000000002</v>
      </c>
      <c r="N406" s="8">
        <f t="shared" si="75"/>
        <v>12.420000000000002</v>
      </c>
      <c r="O406" s="8">
        <f t="shared" si="75"/>
        <v>7.4200000000000017</v>
      </c>
      <c r="P406" s="8">
        <f t="shared" si="75"/>
        <v>2.4200000000000017</v>
      </c>
      <c r="Q406" s="8">
        <f t="shared" si="75"/>
        <v>0</v>
      </c>
      <c r="R406" s="8">
        <f t="shared" si="75"/>
        <v>0</v>
      </c>
      <c r="S406" s="8">
        <f t="shared" si="75"/>
        <v>0</v>
      </c>
      <c r="T406" s="21">
        <f t="shared" si="70"/>
        <v>19</v>
      </c>
      <c r="U406" s="19">
        <f>VLOOKUP($B406,Gas!$B$3:$E$2506,2)</f>
        <v>2.2850000000000001</v>
      </c>
      <c r="V406" s="44">
        <f t="shared" si="71"/>
        <v>16.376367614879651</v>
      </c>
      <c r="W406" s="5">
        <f>VLOOKUP($B406,Gas!$B$3:$E$2506,4)</f>
        <v>0.21660937226019622</v>
      </c>
    </row>
    <row r="407" spans="1:23" x14ac:dyDescent="0.2">
      <c r="A407" s="50">
        <f t="shared" ref="A407:A470" si="76">MONTH(B407)+(YEAR(B407)-1998)*12</f>
        <v>19</v>
      </c>
      <c r="B407" s="48">
        <v>36347</v>
      </c>
      <c r="C407" s="49">
        <v>198.06</v>
      </c>
      <c r="D407" s="4">
        <f t="shared" si="72"/>
        <v>1.666364694247213</v>
      </c>
      <c r="E407" s="100">
        <f t="shared" si="74"/>
        <v>10.837112045480177</v>
      </c>
      <c r="F407" s="2"/>
      <c r="G407" s="8">
        <f t="shared" si="75"/>
        <v>0</v>
      </c>
      <c r="H407" s="8">
        <f t="shared" si="75"/>
        <v>0</v>
      </c>
      <c r="I407" s="8">
        <f t="shared" si="75"/>
        <v>0</v>
      </c>
      <c r="J407" s="8">
        <f t="shared" si="75"/>
        <v>0</v>
      </c>
      <c r="K407" s="8">
        <f t="shared" si="75"/>
        <v>0</v>
      </c>
      <c r="L407" s="8">
        <f t="shared" si="75"/>
        <v>0</v>
      </c>
      <c r="M407" s="8">
        <f t="shared" si="73"/>
        <v>178.06</v>
      </c>
      <c r="N407" s="8">
        <f t="shared" si="75"/>
        <v>173.06</v>
      </c>
      <c r="O407" s="8">
        <f t="shared" si="75"/>
        <v>168.06</v>
      </c>
      <c r="P407" s="8">
        <f t="shared" si="75"/>
        <v>163.06</v>
      </c>
      <c r="Q407" s="8">
        <f t="shared" si="75"/>
        <v>158.06</v>
      </c>
      <c r="R407" s="8">
        <f t="shared" si="75"/>
        <v>148.06</v>
      </c>
      <c r="S407" s="8">
        <f t="shared" si="75"/>
        <v>98.059989999999999</v>
      </c>
      <c r="T407" s="21">
        <f t="shared" si="70"/>
        <v>19</v>
      </c>
      <c r="U407" s="19">
        <f>VLOOKUP($B407,Gas!$B$3:$E$2506,2)</f>
        <v>2.2650000000000001</v>
      </c>
      <c r="V407" s="44">
        <f t="shared" si="71"/>
        <v>87.443708609271525</v>
      </c>
      <c r="W407" s="5">
        <f>VLOOKUP($B407,Gas!$B$3:$E$2506,4)</f>
        <v>0.21467330024298625</v>
      </c>
    </row>
    <row r="408" spans="1:23" x14ac:dyDescent="0.2">
      <c r="A408" s="50">
        <f t="shared" si="76"/>
        <v>19</v>
      </c>
      <c r="B408" s="48">
        <v>36348</v>
      </c>
      <c r="C408" s="49">
        <v>129.5</v>
      </c>
      <c r="D408" s="4">
        <f t="shared" si="72"/>
        <v>-0.42488913395356431</v>
      </c>
      <c r="E408" s="100">
        <f t="shared" si="74"/>
        <v>11.243428361905467</v>
      </c>
      <c r="F408" s="2"/>
      <c r="G408" s="8">
        <f t="shared" si="75"/>
        <v>0</v>
      </c>
      <c r="H408" s="8">
        <f t="shared" si="75"/>
        <v>0</v>
      </c>
      <c r="I408" s="8">
        <f t="shared" si="75"/>
        <v>0</v>
      </c>
      <c r="J408" s="8">
        <f t="shared" si="75"/>
        <v>0</v>
      </c>
      <c r="K408" s="8">
        <f t="shared" si="75"/>
        <v>0</v>
      </c>
      <c r="L408" s="8">
        <f t="shared" si="75"/>
        <v>0</v>
      </c>
      <c r="M408" s="8">
        <f t="shared" si="75"/>
        <v>109.5</v>
      </c>
      <c r="N408" s="8">
        <f t="shared" si="75"/>
        <v>104.5</v>
      </c>
      <c r="O408" s="8">
        <f t="shared" si="75"/>
        <v>99.5</v>
      </c>
      <c r="P408" s="8">
        <f t="shared" si="75"/>
        <v>94.5</v>
      </c>
      <c r="Q408" s="8">
        <f t="shared" si="75"/>
        <v>89.5</v>
      </c>
      <c r="R408" s="8">
        <f t="shared" si="75"/>
        <v>79.5</v>
      </c>
      <c r="S408" s="8">
        <f t="shared" si="75"/>
        <v>29.499989999999997</v>
      </c>
      <c r="T408" s="21">
        <f t="shared" si="70"/>
        <v>19</v>
      </c>
      <c r="U408" s="19">
        <f>VLOOKUP($B408,Gas!$B$3:$E$2506,2)</f>
        <v>2.2799999999999998</v>
      </c>
      <c r="V408" s="44">
        <f t="shared" si="71"/>
        <v>56.798245614035089</v>
      </c>
      <c r="W408" s="5">
        <f>VLOOKUP($B408,Gas!$B$3:$E$2506,4)</f>
        <v>0.21861599332892065</v>
      </c>
    </row>
    <row r="409" spans="1:23" x14ac:dyDescent="0.2">
      <c r="A409" s="50">
        <f t="shared" si="76"/>
        <v>19</v>
      </c>
      <c r="B409" s="48">
        <v>36349</v>
      </c>
      <c r="C409" s="49">
        <v>42.31</v>
      </c>
      <c r="D409" s="4">
        <f t="shared" si="72"/>
        <v>-1.1186574164076162</v>
      </c>
      <c r="E409" s="100">
        <f t="shared" si="74"/>
        <v>12.967480800907415</v>
      </c>
      <c r="F409" s="2"/>
      <c r="G409" s="8">
        <f t="shared" si="75"/>
        <v>0</v>
      </c>
      <c r="H409" s="8">
        <f t="shared" si="75"/>
        <v>0</v>
      </c>
      <c r="I409" s="8">
        <f t="shared" si="75"/>
        <v>0</v>
      </c>
      <c r="J409" s="8">
        <f t="shared" si="75"/>
        <v>0</v>
      </c>
      <c r="K409" s="8">
        <f t="shared" si="75"/>
        <v>0</v>
      </c>
      <c r="L409" s="8">
        <f t="shared" si="75"/>
        <v>7.6899999999999977</v>
      </c>
      <c r="M409" s="8">
        <f t="shared" si="75"/>
        <v>22.310000000000002</v>
      </c>
      <c r="N409" s="8">
        <f t="shared" si="75"/>
        <v>17.310000000000002</v>
      </c>
      <c r="O409" s="8">
        <f t="shared" si="75"/>
        <v>12.310000000000002</v>
      </c>
      <c r="P409" s="8">
        <f t="shared" si="75"/>
        <v>7.3100000000000023</v>
      </c>
      <c r="Q409" s="8">
        <f t="shared" si="75"/>
        <v>2.3100000000000023</v>
      </c>
      <c r="R409" s="8">
        <f t="shared" si="75"/>
        <v>0</v>
      </c>
      <c r="S409" s="8">
        <f t="shared" si="75"/>
        <v>0</v>
      </c>
      <c r="T409" s="21">
        <f t="shared" si="70"/>
        <v>19</v>
      </c>
      <c r="U409" s="19">
        <f>VLOOKUP($B409,Gas!$B$3:$E$2506,2)</f>
        <v>2.1949999999999998</v>
      </c>
      <c r="V409" s="44">
        <f t="shared" si="71"/>
        <v>19.275626423690209</v>
      </c>
      <c r="W409" s="5">
        <f>VLOOKUP($B409,Gas!$B$3:$E$2506,4)</f>
        <v>0.31911631978133864</v>
      </c>
    </row>
    <row r="410" spans="1:23" x14ac:dyDescent="0.2">
      <c r="A410" s="50">
        <f t="shared" si="76"/>
        <v>19</v>
      </c>
      <c r="B410" s="48">
        <v>36350</v>
      </c>
      <c r="C410" s="49">
        <v>33.770000000000003</v>
      </c>
      <c r="D410" s="4">
        <f t="shared" si="72"/>
        <v>-0.22545063033449975</v>
      </c>
      <c r="E410" s="100">
        <f t="shared" si="74"/>
        <v>13.033003942654812</v>
      </c>
      <c r="F410" s="2"/>
      <c r="G410" s="8">
        <f t="shared" si="75"/>
        <v>0</v>
      </c>
      <c r="H410" s="8">
        <f t="shared" si="75"/>
        <v>0</v>
      </c>
      <c r="I410" s="8">
        <f t="shared" si="75"/>
        <v>0</v>
      </c>
      <c r="J410" s="8">
        <f t="shared" si="75"/>
        <v>1.2299999999999969</v>
      </c>
      <c r="K410" s="8">
        <f t="shared" si="75"/>
        <v>6.2299999999999969</v>
      </c>
      <c r="L410" s="8">
        <f t="shared" si="75"/>
        <v>16.229999999999997</v>
      </c>
      <c r="M410" s="8">
        <f t="shared" si="75"/>
        <v>13.770000000000003</v>
      </c>
      <c r="N410" s="8">
        <f t="shared" si="75"/>
        <v>8.7700000000000031</v>
      </c>
      <c r="O410" s="8">
        <f t="shared" si="75"/>
        <v>3.7700000000000031</v>
      </c>
      <c r="P410" s="8">
        <f t="shared" si="75"/>
        <v>0</v>
      </c>
      <c r="Q410" s="8">
        <f t="shared" si="75"/>
        <v>0</v>
      </c>
      <c r="R410" s="8">
        <f t="shared" si="75"/>
        <v>0</v>
      </c>
      <c r="S410" s="8">
        <f t="shared" si="75"/>
        <v>0</v>
      </c>
      <c r="T410" s="21">
        <f t="shared" si="70"/>
        <v>19</v>
      </c>
      <c r="U410" s="19">
        <f>VLOOKUP($B410,Gas!$B$3:$E$2506,2)</f>
        <v>2.19</v>
      </c>
      <c r="V410" s="44">
        <f t="shared" si="71"/>
        <v>15.420091324200914</v>
      </c>
      <c r="W410" s="5">
        <f>VLOOKUP($B410,Gas!$B$3:$E$2506,4)</f>
        <v>0.31699397462741319</v>
      </c>
    </row>
    <row r="411" spans="1:23" x14ac:dyDescent="0.2">
      <c r="A411" s="50">
        <f t="shared" si="76"/>
        <v>19</v>
      </c>
      <c r="B411" s="48">
        <v>36353</v>
      </c>
      <c r="C411" s="49">
        <v>29.13</v>
      </c>
      <c r="D411" s="4">
        <f t="shared" si="72"/>
        <v>-0.14780426342613318</v>
      </c>
      <c r="E411" s="100">
        <f t="shared" si="74"/>
        <v>13.058167054353932</v>
      </c>
      <c r="F411" s="2"/>
      <c r="G411" s="8">
        <f t="shared" si="75"/>
        <v>0</v>
      </c>
      <c r="H411" s="8">
        <f t="shared" si="75"/>
        <v>0</v>
      </c>
      <c r="I411" s="8">
        <f t="shared" si="75"/>
        <v>0.87000000000000099</v>
      </c>
      <c r="J411" s="8">
        <f t="shared" si="75"/>
        <v>5.870000000000001</v>
      </c>
      <c r="K411" s="8">
        <f t="shared" si="75"/>
        <v>10.870000000000001</v>
      </c>
      <c r="L411" s="8">
        <f t="shared" si="75"/>
        <v>20.87</v>
      </c>
      <c r="M411" s="8">
        <f t="shared" si="75"/>
        <v>9.129999999999999</v>
      </c>
      <c r="N411" s="8">
        <f t="shared" si="75"/>
        <v>4.129999999999999</v>
      </c>
      <c r="O411" s="8">
        <f t="shared" si="75"/>
        <v>0</v>
      </c>
      <c r="P411" s="8">
        <f t="shared" si="75"/>
        <v>0</v>
      </c>
      <c r="Q411" s="8">
        <f t="shared" si="75"/>
        <v>0</v>
      </c>
      <c r="R411" s="8">
        <f t="shared" si="75"/>
        <v>0</v>
      </c>
      <c r="S411" s="8">
        <f t="shared" si="75"/>
        <v>0</v>
      </c>
      <c r="T411" s="21">
        <f t="shared" si="70"/>
        <v>19</v>
      </c>
      <c r="U411" s="19">
        <f>VLOOKUP($B411,Gas!$B$3:$E$2506,2)</f>
        <v>2.15</v>
      </c>
      <c r="V411" s="44">
        <f t="shared" si="71"/>
        <v>13.548837209302325</v>
      </c>
      <c r="W411" s="5">
        <f>VLOOKUP($B411,Gas!$B$3:$E$2506,4)</f>
        <v>0.24978909114667172</v>
      </c>
    </row>
    <row r="412" spans="1:23" x14ac:dyDescent="0.2">
      <c r="A412" s="50">
        <f t="shared" si="76"/>
        <v>19</v>
      </c>
      <c r="B412" s="48">
        <v>36354</v>
      </c>
      <c r="C412" s="49">
        <v>24.1</v>
      </c>
      <c r="D412" s="4">
        <f t="shared" si="72"/>
        <v>-0.18955673047473384</v>
      </c>
      <c r="E412" s="100">
        <f t="shared" si="74"/>
        <v>11.442933001594966</v>
      </c>
      <c r="F412" s="2"/>
      <c r="G412" s="8">
        <f t="shared" ref="G412:S427" si="77">IF(G$1="P",MAX(0,G$2-$C412),IF(G$1="C",MAX(0,$C412-G$2)))</f>
        <v>0</v>
      </c>
      <c r="H412" s="8">
        <f t="shared" si="77"/>
        <v>0.89999999999999858</v>
      </c>
      <c r="I412" s="8">
        <f t="shared" si="77"/>
        <v>5.8999999999999986</v>
      </c>
      <c r="J412" s="8">
        <f t="shared" si="77"/>
        <v>10.899999999999999</v>
      </c>
      <c r="K412" s="8">
        <f t="shared" si="77"/>
        <v>15.899999999999999</v>
      </c>
      <c r="L412" s="8">
        <f t="shared" si="77"/>
        <v>25.9</v>
      </c>
      <c r="M412" s="8">
        <f t="shared" si="75"/>
        <v>4.1000000000000014</v>
      </c>
      <c r="N412" s="8">
        <f t="shared" si="77"/>
        <v>0</v>
      </c>
      <c r="O412" s="8">
        <f t="shared" si="77"/>
        <v>0</v>
      </c>
      <c r="P412" s="8">
        <f t="shared" si="77"/>
        <v>0</v>
      </c>
      <c r="Q412" s="8">
        <f t="shared" si="77"/>
        <v>0</v>
      </c>
      <c r="R412" s="8">
        <f t="shared" si="77"/>
        <v>0</v>
      </c>
      <c r="S412" s="8">
        <f t="shared" si="77"/>
        <v>0</v>
      </c>
      <c r="T412" s="21">
        <f t="shared" si="70"/>
        <v>19</v>
      </c>
      <c r="U412" s="19">
        <f>VLOOKUP($B412,Gas!$B$3:$E$2506,2)</f>
        <v>2.1150000000000002</v>
      </c>
      <c r="V412" s="44">
        <f t="shared" si="71"/>
        <v>11.394799054373522</v>
      </c>
      <c r="W412" s="5">
        <f>VLOOKUP($B412,Gas!$B$3:$E$2506,4)</f>
        <v>0.25726442267415517</v>
      </c>
    </row>
    <row r="413" spans="1:23" x14ac:dyDescent="0.2">
      <c r="A413" s="50">
        <f t="shared" si="76"/>
        <v>19</v>
      </c>
      <c r="B413" s="48">
        <v>36355</v>
      </c>
      <c r="C413" s="49">
        <v>23.16</v>
      </c>
      <c r="D413" s="4">
        <f t="shared" si="72"/>
        <v>-3.9785187791814905E-2</v>
      </c>
      <c r="E413" s="100">
        <f t="shared" si="74"/>
        <v>10.998724714127423</v>
      </c>
      <c r="F413" s="2"/>
      <c r="G413" s="8">
        <f t="shared" si="77"/>
        <v>0</v>
      </c>
      <c r="H413" s="8">
        <f t="shared" si="77"/>
        <v>1.8399999999999999</v>
      </c>
      <c r="I413" s="8">
        <f t="shared" si="77"/>
        <v>6.84</v>
      </c>
      <c r="J413" s="8">
        <f t="shared" si="77"/>
        <v>11.84</v>
      </c>
      <c r="K413" s="8">
        <f t="shared" si="77"/>
        <v>16.84</v>
      </c>
      <c r="L413" s="8">
        <f t="shared" si="77"/>
        <v>26.84</v>
      </c>
      <c r="M413" s="8">
        <f t="shared" si="75"/>
        <v>3.16</v>
      </c>
      <c r="N413" s="8">
        <f t="shared" si="77"/>
        <v>0</v>
      </c>
      <c r="O413" s="8">
        <f t="shared" si="77"/>
        <v>0</v>
      </c>
      <c r="P413" s="8">
        <f t="shared" si="77"/>
        <v>0</v>
      </c>
      <c r="Q413" s="8">
        <f t="shared" si="77"/>
        <v>0</v>
      </c>
      <c r="R413" s="8">
        <f t="shared" si="77"/>
        <v>0</v>
      </c>
      <c r="S413" s="8">
        <f t="shared" si="77"/>
        <v>0</v>
      </c>
      <c r="T413" s="21">
        <f t="shared" si="70"/>
        <v>19</v>
      </c>
      <c r="U413" s="19">
        <f>VLOOKUP($B413,Gas!$B$3:$E$2506,2)</f>
        <v>2.1349999999999998</v>
      </c>
      <c r="V413" s="44">
        <f t="shared" si="71"/>
        <v>10.847775175644029</v>
      </c>
      <c r="W413" s="5">
        <f>VLOOKUP($B413,Gas!$B$3:$E$2506,4)</f>
        <v>0.27321985884778177</v>
      </c>
    </row>
    <row r="414" spans="1:23" x14ac:dyDescent="0.2">
      <c r="A414" s="50">
        <f t="shared" si="76"/>
        <v>19</v>
      </c>
      <c r="B414" s="48">
        <v>36356</v>
      </c>
      <c r="C414" s="49">
        <v>30.34</v>
      </c>
      <c r="D414" s="4">
        <f t="shared" si="72"/>
        <v>0.27004032121559174</v>
      </c>
      <c r="E414" s="100">
        <f t="shared" si="74"/>
        <v>11.057301204133799</v>
      </c>
      <c r="F414" s="2"/>
      <c r="G414" s="8">
        <f t="shared" si="77"/>
        <v>0</v>
      </c>
      <c r="H414" s="8">
        <f t="shared" si="77"/>
        <v>0</v>
      </c>
      <c r="I414" s="8">
        <f t="shared" si="77"/>
        <v>0</v>
      </c>
      <c r="J414" s="8">
        <f t="shared" si="77"/>
        <v>4.66</v>
      </c>
      <c r="K414" s="8">
        <f t="shared" si="77"/>
        <v>9.66</v>
      </c>
      <c r="L414" s="8">
        <f t="shared" si="77"/>
        <v>19.66</v>
      </c>
      <c r="M414" s="8">
        <f t="shared" si="75"/>
        <v>10.34</v>
      </c>
      <c r="N414" s="8">
        <f t="shared" si="77"/>
        <v>5.34</v>
      </c>
      <c r="O414" s="8">
        <f t="shared" si="77"/>
        <v>0.33999999999999986</v>
      </c>
      <c r="P414" s="8">
        <f t="shared" si="77"/>
        <v>0</v>
      </c>
      <c r="Q414" s="8">
        <f t="shared" si="77"/>
        <v>0</v>
      </c>
      <c r="R414" s="8">
        <f t="shared" si="77"/>
        <v>0</v>
      </c>
      <c r="S414" s="8">
        <f t="shared" si="77"/>
        <v>0</v>
      </c>
      <c r="T414" s="21">
        <f t="shared" si="70"/>
        <v>19</v>
      </c>
      <c r="U414" s="19">
        <f>VLOOKUP($B414,Gas!$B$3:$E$2506,2)</f>
        <v>2.15</v>
      </c>
      <c r="V414" s="44">
        <f t="shared" si="71"/>
        <v>14.111627906976745</v>
      </c>
      <c r="W414" s="5">
        <f>VLOOKUP($B414,Gas!$B$3:$E$2506,4)</f>
        <v>0.2824797383969313</v>
      </c>
    </row>
    <row r="415" spans="1:23" x14ac:dyDescent="0.2">
      <c r="A415" s="50">
        <f t="shared" si="76"/>
        <v>19</v>
      </c>
      <c r="B415" s="48">
        <v>36357</v>
      </c>
      <c r="C415" s="49">
        <v>58.45</v>
      </c>
      <c r="D415" s="4">
        <f t="shared" si="72"/>
        <v>0.65570471399769126</v>
      </c>
      <c r="E415" s="100">
        <f t="shared" si="74"/>
        <v>11.549676965267196</v>
      </c>
      <c r="F415" s="2"/>
      <c r="G415" s="8">
        <f t="shared" si="77"/>
        <v>0</v>
      </c>
      <c r="H415" s="8">
        <f t="shared" si="77"/>
        <v>0</v>
      </c>
      <c r="I415" s="8">
        <f t="shared" si="77"/>
        <v>0</v>
      </c>
      <c r="J415" s="8">
        <f t="shared" si="77"/>
        <v>0</v>
      </c>
      <c r="K415" s="8">
        <f t="shared" si="77"/>
        <v>0</v>
      </c>
      <c r="L415" s="8">
        <f t="shared" si="77"/>
        <v>0</v>
      </c>
      <c r="M415" s="8">
        <f t="shared" si="75"/>
        <v>38.450000000000003</v>
      </c>
      <c r="N415" s="8">
        <f t="shared" si="77"/>
        <v>33.450000000000003</v>
      </c>
      <c r="O415" s="8">
        <f t="shared" si="77"/>
        <v>28.450000000000003</v>
      </c>
      <c r="P415" s="8">
        <f t="shared" si="77"/>
        <v>23.450000000000003</v>
      </c>
      <c r="Q415" s="8">
        <f t="shared" si="77"/>
        <v>18.450000000000003</v>
      </c>
      <c r="R415" s="8">
        <f t="shared" si="77"/>
        <v>8.4500000000000028</v>
      </c>
      <c r="S415" s="8">
        <f t="shared" si="77"/>
        <v>0</v>
      </c>
      <c r="T415" s="21">
        <f t="shared" si="70"/>
        <v>19</v>
      </c>
      <c r="U415" s="19">
        <f>VLOOKUP($B415,Gas!$B$3:$E$2506,2)</f>
        <v>2.13</v>
      </c>
      <c r="V415" s="44">
        <f t="shared" si="71"/>
        <v>27.441314553990612</v>
      </c>
      <c r="W415" s="5">
        <f>VLOOKUP($B415,Gas!$B$3:$E$2506,4)</f>
        <v>0.28112793960802024</v>
      </c>
    </row>
    <row r="416" spans="1:23" x14ac:dyDescent="0.2">
      <c r="A416" s="50">
        <f t="shared" si="76"/>
        <v>19</v>
      </c>
      <c r="B416" s="48">
        <v>36360</v>
      </c>
      <c r="C416" s="49">
        <v>124.86</v>
      </c>
      <c r="D416" s="4">
        <f t="shared" si="72"/>
        <v>0.75902142171552045</v>
      </c>
      <c r="E416" s="100">
        <f t="shared" si="74"/>
        <v>12.079217225904966</v>
      </c>
      <c r="F416" s="2"/>
      <c r="G416" s="8">
        <f t="shared" si="77"/>
        <v>0</v>
      </c>
      <c r="H416" s="8">
        <f t="shared" si="77"/>
        <v>0</v>
      </c>
      <c r="I416" s="8">
        <f t="shared" si="77"/>
        <v>0</v>
      </c>
      <c r="J416" s="8">
        <f t="shared" si="77"/>
        <v>0</v>
      </c>
      <c r="K416" s="8">
        <f t="shared" si="77"/>
        <v>0</v>
      </c>
      <c r="L416" s="8">
        <f t="shared" si="77"/>
        <v>0</v>
      </c>
      <c r="M416" s="8">
        <f t="shared" si="75"/>
        <v>104.86</v>
      </c>
      <c r="N416" s="8">
        <f t="shared" si="77"/>
        <v>99.86</v>
      </c>
      <c r="O416" s="8">
        <f t="shared" si="77"/>
        <v>94.86</v>
      </c>
      <c r="P416" s="8">
        <f t="shared" si="77"/>
        <v>89.86</v>
      </c>
      <c r="Q416" s="8">
        <f t="shared" si="77"/>
        <v>84.86</v>
      </c>
      <c r="R416" s="8">
        <f t="shared" si="77"/>
        <v>74.86</v>
      </c>
      <c r="S416" s="8">
        <f t="shared" si="77"/>
        <v>24.859989999999996</v>
      </c>
      <c r="T416" s="21">
        <f t="shared" si="70"/>
        <v>19</v>
      </c>
      <c r="U416" s="19">
        <f>VLOOKUP($B416,Gas!$B$3:$E$2506,2)</f>
        <v>2.1749999999999998</v>
      </c>
      <c r="V416" s="44">
        <f t="shared" si="71"/>
        <v>57.406896551724145</v>
      </c>
      <c r="W416" s="5">
        <f>VLOOKUP($B416,Gas!$B$3:$E$2506,4)</f>
        <v>0.22663534543852135</v>
      </c>
    </row>
    <row r="417" spans="1:23" x14ac:dyDescent="0.2">
      <c r="A417" s="50">
        <f t="shared" si="76"/>
        <v>19</v>
      </c>
      <c r="B417" s="48">
        <v>36361</v>
      </c>
      <c r="C417" s="49">
        <v>62.67</v>
      </c>
      <c r="D417" s="4">
        <f t="shared" si="72"/>
        <v>-0.68931024539701391</v>
      </c>
      <c r="E417" s="100">
        <f t="shared" si="74"/>
        <v>9.0735243395204979</v>
      </c>
      <c r="F417" s="2"/>
      <c r="G417" s="8">
        <f t="shared" si="77"/>
        <v>0</v>
      </c>
      <c r="H417" s="8">
        <f t="shared" si="77"/>
        <v>0</v>
      </c>
      <c r="I417" s="8">
        <f t="shared" si="77"/>
        <v>0</v>
      </c>
      <c r="J417" s="8">
        <f t="shared" si="77"/>
        <v>0</v>
      </c>
      <c r="K417" s="8">
        <f t="shared" si="77"/>
        <v>0</v>
      </c>
      <c r="L417" s="8">
        <f t="shared" si="77"/>
        <v>0</v>
      </c>
      <c r="M417" s="8">
        <f t="shared" si="75"/>
        <v>42.67</v>
      </c>
      <c r="N417" s="8">
        <f t="shared" si="77"/>
        <v>37.67</v>
      </c>
      <c r="O417" s="8">
        <f t="shared" si="77"/>
        <v>32.67</v>
      </c>
      <c r="P417" s="8">
        <f t="shared" si="77"/>
        <v>27.67</v>
      </c>
      <c r="Q417" s="8">
        <f t="shared" si="77"/>
        <v>22.67</v>
      </c>
      <c r="R417" s="8">
        <f t="shared" si="77"/>
        <v>12.670000000000002</v>
      </c>
      <c r="S417" s="8">
        <f t="shared" si="77"/>
        <v>0</v>
      </c>
      <c r="T417" s="21">
        <f t="shared" si="70"/>
        <v>19</v>
      </c>
      <c r="U417" s="19">
        <f>VLOOKUP($B417,Gas!$B$3:$E$2506,2)</f>
        <v>2.1850000000000001</v>
      </c>
      <c r="V417" s="44">
        <f t="shared" si="71"/>
        <v>28.681922196796339</v>
      </c>
      <c r="W417" s="5">
        <f>VLOOKUP($B417,Gas!$B$3:$E$2506,4)</f>
        <v>0.19383027028522021</v>
      </c>
    </row>
    <row r="418" spans="1:23" x14ac:dyDescent="0.2">
      <c r="A418" s="50">
        <f t="shared" si="76"/>
        <v>19</v>
      </c>
      <c r="B418" s="48">
        <v>36362</v>
      </c>
      <c r="C418" s="49">
        <v>50.83</v>
      </c>
      <c r="D418" s="4">
        <f t="shared" si="72"/>
        <v>-0.20939613277777297</v>
      </c>
      <c r="E418" s="100">
        <f t="shared" si="74"/>
        <v>8.9320018103769172</v>
      </c>
      <c r="F418" s="2"/>
      <c r="G418" s="8">
        <f t="shared" si="77"/>
        <v>0</v>
      </c>
      <c r="H418" s="8">
        <f t="shared" si="77"/>
        <v>0</v>
      </c>
      <c r="I418" s="8">
        <f t="shared" si="77"/>
        <v>0</v>
      </c>
      <c r="J418" s="8">
        <f t="shared" si="77"/>
        <v>0</v>
      </c>
      <c r="K418" s="8">
        <f t="shared" si="77"/>
        <v>0</v>
      </c>
      <c r="L418" s="8">
        <f t="shared" si="77"/>
        <v>0</v>
      </c>
      <c r="M418" s="8">
        <f t="shared" si="77"/>
        <v>30.83</v>
      </c>
      <c r="N418" s="8">
        <f t="shared" si="77"/>
        <v>25.83</v>
      </c>
      <c r="O418" s="8">
        <f t="shared" si="77"/>
        <v>20.83</v>
      </c>
      <c r="P418" s="8">
        <f t="shared" si="77"/>
        <v>15.829999999999998</v>
      </c>
      <c r="Q418" s="8">
        <f t="shared" si="77"/>
        <v>10.829999999999998</v>
      </c>
      <c r="R418" s="8">
        <f t="shared" si="77"/>
        <v>0.82999999999999829</v>
      </c>
      <c r="S418" s="8">
        <f t="shared" si="77"/>
        <v>0</v>
      </c>
      <c r="T418" s="21">
        <f t="shared" si="70"/>
        <v>19</v>
      </c>
      <c r="U418" s="19">
        <f>VLOOKUP($B418,Gas!$B$3:$E$2506,2)</f>
        <v>2.23</v>
      </c>
      <c r="V418" s="44">
        <f t="shared" si="71"/>
        <v>22.793721973094168</v>
      </c>
      <c r="W418" s="5">
        <f>VLOOKUP($B418,Gas!$B$3:$E$2506,4)</f>
        <v>0.2237604128128603</v>
      </c>
    </row>
    <row r="419" spans="1:23" x14ac:dyDescent="0.2">
      <c r="A419" s="50">
        <f t="shared" si="76"/>
        <v>19</v>
      </c>
      <c r="B419" s="48">
        <v>36363</v>
      </c>
      <c r="C419" s="49">
        <v>126.09</v>
      </c>
      <c r="D419" s="4">
        <f t="shared" si="72"/>
        <v>0.90850920622632403</v>
      </c>
      <c r="E419" s="100">
        <f t="shared" si="74"/>
        <v>8.1892826513375763</v>
      </c>
      <c r="F419" s="2"/>
      <c r="G419" s="8">
        <f t="shared" si="77"/>
        <v>0</v>
      </c>
      <c r="H419" s="8">
        <f t="shared" si="77"/>
        <v>0</v>
      </c>
      <c r="I419" s="8">
        <f t="shared" si="77"/>
        <v>0</v>
      </c>
      <c r="J419" s="8">
        <f t="shared" si="77"/>
        <v>0</v>
      </c>
      <c r="K419" s="8">
        <f t="shared" si="77"/>
        <v>0</v>
      </c>
      <c r="L419" s="8">
        <f t="shared" si="77"/>
        <v>0</v>
      </c>
      <c r="M419" s="8">
        <f t="shared" si="77"/>
        <v>106.09</v>
      </c>
      <c r="N419" s="8">
        <f t="shared" si="77"/>
        <v>101.09</v>
      </c>
      <c r="O419" s="8">
        <f t="shared" si="77"/>
        <v>96.09</v>
      </c>
      <c r="P419" s="8">
        <f t="shared" si="77"/>
        <v>91.09</v>
      </c>
      <c r="Q419" s="8">
        <f t="shared" si="77"/>
        <v>86.09</v>
      </c>
      <c r="R419" s="8">
        <f t="shared" si="77"/>
        <v>76.09</v>
      </c>
      <c r="S419" s="8">
        <f t="shared" si="77"/>
        <v>26.08999</v>
      </c>
      <c r="T419" s="21">
        <f t="shared" si="70"/>
        <v>19</v>
      </c>
      <c r="U419" s="19">
        <f>VLOOKUP($B419,Gas!$B$3:$E$2506,2)</f>
        <v>2.2450000000000001</v>
      </c>
      <c r="V419" s="44">
        <f t="shared" si="71"/>
        <v>56.16481069042316</v>
      </c>
      <c r="W419" s="5">
        <f>VLOOKUP($B419,Gas!$B$3:$E$2506,4)</f>
        <v>0.2229855614491614</v>
      </c>
    </row>
    <row r="420" spans="1:23" x14ac:dyDescent="0.2">
      <c r="A420" s="50">
        <f t="shared" si="76"/>
        <v>19</v>
      </c>
      <c r="B420" s="48">
        <v>36364</v>
      </c>
      <c r="C420" s="49">
        <v>338.75</v>
      </c>
      <c r="D420" s="4">
        <f t="shared" si="72"/>
        <v>0.9882664345087756</v>
      </c>
      <c r="E420" s="100">
        <f t="shared" si="74"/>
        <v>9.018159357224679</v>
      </c>
      <c r="F420" s="2"/>
      <c r="G420" s="8">
        <f t="shared" si="77"/>
        <v>0</v>
      </c>
      <c r="H420" s="8">
        <f t="shared" si="77"/>
        <v>0</v>
      </c>
      <c r="I420" s="8">
        <f t="shared" si="77"/>
        <v>0</v>
      </c>
      <c r="J420" s="8">
        <f t="shared" si="77"/>
        <v>0</v>
      </c>
      <c r="K420" s="8">
        <f t="shared" si="77"/>
        <v>0</v>
      </c>
      <c r="L420" s="8">
        <f t="shared" si="77"/>
        <v>0</v>
      </c>
      <c r="M420" s="8">
        <f t="shared" si="77"/>
        <v>318.75</v>
      </c>
      <c r="N420" s="8">
        <f t="shared" si="77"/>
        <v>313.75</v>
      </c>
      <c r="O420" s="8">
        <f t="shared" si="77"/>
        <v>308.75</v>
      </c>
      <c r="P420" s="8">
        <f t="shared" si="77"/>
        <v>303.75</v>
      </c>
      <c r="Q420" s="8">
        <f t="shared" si="77"/>
        <v>298.75</v>
      </c>
      <c r="R420" s="8">
        <f t="shared" si="77"/>
        <v>288.75</v>
      </c>
      <c r="S420" s="8">
        <f t="shared" si="77"/>
        <v>238.74999</v>
      </c>
      <c r="T420" s="21">
        <f t="shared" si="70"/>
        <v>19</v>
      </c>
      <c r="U420" s="19">
        <f>VLOOKUP($B420,Gas!$B$3:$E$2506,2)</f>
        <v>2.3149999999999999</v>
      </c>
      <c r="V420" s="44">
        <f t="shared" si="71"/>
        <v>146.32829373650108</v>
      </c>
      <c r="W420" s="5">
        <f>VLOOKUP($B420,Gas!$B$3:$E$2506,4)</f>
        <v>0.2269432948680892</v>
      </c>
    </row>
    <row r="421" spans="1:23" x14ac:dyDescent="0.2">
      <c r="A421" s="50">
        <f t="shared" si="76"/>
        <v>19</v>
      </c>
      <c r="B421" s="48">
        <v>36367</v>
      </c>
      <c r="C421" s="49">
        <v>272.64</v>
      </c>
      <c r="D421" s="4">
        <f t="shared" si="72"/>
        <v>-0.21711012855295986</v>
      </c>
      <c r="E421" s="100">
        <f t="shared" si="74"/>
        <v>9.1051711099428729</v>
      </c>
      <c r="F421" s="2"/>
      <c r="G421" s="8">
        <f t="shared" si="77"/>
        <v>0</v>
      </c>
      <c r="H421" s="8">
        <f t="shared" si="77"/>
        <v>0</v>
      </c>
      <c r="I421" s="8">
        <f t="shared" si="77"/>
        <v>0</v>
      </c>
      <c r="J421" s="8">
        <f t="shared" si="77"/>
        <v>0</v>
      </c>
      <c r="K421" s="8">
        <f t="shared" si="77"/>
        <v>0</v>
      </c>
      <c r="L421" s="8">
        <f t="shared" si="77"/>
        <v>0</v>
      </c>
      <c r="M421" s="8">
        <f t="shared" si="77"/>
        <v>252.64</v>
      </c>
      <c r="N421" s="8">
        <f t="shared" si="77"/>
        <v>247.64</v>
      </c>
      <c r="O421" s="8">
        <f t="shared" si="77"/>
        <v>242.64</v>
      </c>
      <c r="P421" s="8">
        <f t="shared" si="77"/>
        <v>237.64</v>
      </c>
      <c r="Q421" s="8">
        <f t="shared" si="77"/>
        <v>232.64</v>
      </c>
      <c r="R421" s="8">
        <f t="shared" si="77"/>
        <v>222.64</v>
      </c>
      <c r="S421" s="8">
        <f t="shared" si="77"/>
        <v>172.63998999999998</v>
      </c>
      <c r="T421" s="21">
        <f t="shared" si="70"/>
        <v>19</v>
      </c>
      <c r="U421" s="19">
        <f>VLOOKUP($B421,Gas!$B$3:$E$2506,2)</f>
        <v>2.4300000000000002</v>
      </c>
      <c r="V421" s="44">
        <f t="shared" si="71"/>
        <v>112.19753086419752</v>
      </c>
      <c r="W421" s="5">
        <f>VLOOKUP($B421,Gas!$B$3:$E$2506,4)</f>
        <v>0.31685518321682926</v>
      </c>
    </row>
    <row r="422" spans="1:23" x14ac:dyDescent="0.2">
      <c r="A422" s="50">
        <f t="shared" si="76"/>
        <v>19</v>
      </c>
      <c r="B422" s="48">
        <v>36368</v>
      </c>
      <c r="C422" s="49">
        <v>268.18</v>
      </c>
      <c r="D422" s="4">
        <f t="shared" si="72"/>
        <v>-1.6493846789454793E-2</v>
      </c>
      <c r="E422" s="100">
        <f t="shared" si="74"/>
        <v>8.9263767832367638</v>
      </c>
      <c r="F422" s="2"/>
      <c r="G422" s="8">
        <f t="shared" ref="G422:S437" si="78">IF(G$1="P",MAX(0,G$2-$C422),IF(G$1="C",MAX(0,$C422-G$2)))</f>
        <v>0</v>
      </c>
      <c r="H422" s="8">
        <f t="shared" si="78"/>
        <v>0</v>
      </c>
      <c r="I422" s="8">
        <f t="shared" si="78"/>
        <v>0</v>
      </c>
      <c r="J422" s="8">
        <f t="shared" si="78"/>
        <v>0</v>
      </c>
      <c r="K422" s="8">
        <f t="shared" si="78"/>
        <v>0</v>
      </c>
      <c r="L422" s="8">
        <f t="shared" si="78"/>
        <v>0</v>
      </c>
      <c r="M422" s="8">
        <f t="shared" si="77"/>
        <v>248.18</v>
      </c>
      <c r="N422" s="8">
        <f t="shared" si="78"/>
        <v>243.18</v>
      </c>
      <c r="O422" s="8">
        <f t="shared" si="78"/>
        <v>238.18</v>
      </c>
      <c r="P422" s="8">
        <f t="shared" si="78"/>
        <v>233.18</v>
      </c>
      <c r="Q422" s="8">
        <f t="shared" si="78"/>
        <v>228.18</v>
      </c>
      <c r="R422" s="8">
        <f t="shared" si="78"/>
        <v>218.18</v>
      </c>
      <c r="S422" s="8">
        <f t="shared" si="78"/>
        <v>168.17999</v>
      </c>
      <c r="T422" s="21">
        <f t="shared" si="70"/>
        <v>19</v>
      </c>
      <c r="U422" s="19">
        <f>VLOOKUP($B422,Gas!$B$3:$E$2506,2)</f>
        <v>2.54</v>
      </c>
      <c r="V422" s="44">
        <f t="shared" si="71"/>
        <v>105.58267716535433</v>
      </c>
      <c r="W422" s="5">
        <f>VLOOKUP($B422,Gas!$B$3:$E$2506,4)</f>
        <v>0.36738970641589447</v>
      </c>
    </row>
    <row r="423" spans="1:23" x14ac:dyDescent="0.2">
      <c r="A423" s="50">
        <f t="shared" si="76"/>
        <v>19</v>
      </c>
      <c r="B423" s="48">
        <v>36369</v>
      </c>
      <c r="C423" s="49">
        <v>127.38</v>
      </c>
      <c r="D423" s="4">
        <f t="shared" si="72"/>
        <v>-0.74448365190827637</v>
      </c>
      <c r="E423" s="100">
        <f t="shared" si="74"/>
        <v>10.153115286742922</v>
      </c>
      <c r="F423" s="2"/>
      <c r="G423" s="8">
        <f t="shared" si="78"/>
        <v>0</v>
      </c>
      <c r="H423" s="8">
        <f t="shared" si="78"/>
        <v>0</v>
      </c>
      <c r="I423" s="8">
        <f t="shared" si="78"/>
        <v>0</v>
      </c>
      <c r="J423" s="8">
        <f t="shared" si="78"/>
        <v>0</v>
      </c>
      <c r="K423" s="8">
        <f t="shared" si="78"/>
        <v>0</v>
      </c>
      <c r="L423" s="8">
        <f t="shared" si="78"/>
        <v>0</v>
      </c>
      <c r="M423" s="8">
        <f t="shared" si="77"/>
        <v>107.38</v>
      </c>
      <c r="N423" s="8">
        <f t="shared" si="78"/>
        <v>102.38</v>
      </c>
      <c r="O423" s="8">
        <f t="shared" si="78"/>
        <v>97.38</v>
      </c>
      <c r="P423" s="8">
        <f t="shared" si="78"/>
        <v>92.38</v>
      </c>
      <c r="Q423" s="8">
        <f t="shared" si="78"/>
        <v>87.38</v>
      </c>
      <c r="R423" s="8">
        <f t="shared" si="78"/>
        <v>77.38</v>
      </c>
      <c r="S423" s="8">
        <f t="shared" si="78"/>
        <v>27.379989999999992</v>
      </c>
      <c r="T423" s="21">
        <f t="shared" si="70"/>
        <v>19</v>
      </c>
      <c r="U423" s="19">
        <f>VLOOKUP($B423,Gas!$B$3:$E$2506,2)</f>
        <v>2.5449999999999999</v>
      </c>
      <c r="V423" s="44">
        <f t="shared" si="71"/>
        <v>50.051080550098234</v>
      </c>
      <c r="W423" s="5">
        <f>VLOOKUP($B423,Gas!$B$3:$E$2506,4)</f>
        <v>0.36420019493987404</v>
      </c>
    </row>
    <row r="424" spans="1:23" x14ac:dyDescent="0.2">
      <c r="A424" s="50">
        <f t="shared" si="76"/>
        <v>19</v>
      </c>
      <c r="B424" s="48">
        <v>36370</v>
      </c>
      <c r="C424" s="49">
        <v>434.21</v>
      </c>
      <c r="D424" s="4">
        <f t="shared" si="72"/>
        <v>1.2263535430971197</v>
      </c>
      <c r="E424" s="100">
        <f t="shared" si="74"/>
        <v>11.455954434952222</v>
      </c>
      <c r="F424" s="2"/>
      <c r="G424" s="8">
        <f t="shared" si="78"/>
        <v>0</v>
      </c>
      <c r="H424" s="8">
        <f t="shared" si="78"/>
        <v>0</v>
      </c>
      <c r="I424" s="8">
        <f t="shared" si="78"/>
        <v>0</v>
      </c>
      <c r="J424" s="8">
        <f t="shared" si="78"/>
        <v>0</v>
      </c>
      <c r="K424" s="8">
        <f t="shared" si="78"/>
        <v>0</v>
      </c>
      <c r="L424" s="8">
        <f t="shared" si="78"/>
        <v>0</v>
      </c>
      <c r="M424" s="8">
        <f t="shared" si="77"/>
        <v>414.21</v>
      </c>
      <c r="N424" s="8">
        <f t="shared" si="78"/>
        <v>409.21</v>
      </c>
      <c r="O424" s="8">
        <f t="shared" si="78"/>
        <v>404.21</v>
      </c>
      <c r="P424" s="8">
        <f t="shared" si="78"/>
        <v>399.21</v>
      </c>
      <c r="Q424" s="8">
        <f t="shared" si="78"/>
        <v>394.21</v>
      </c>
      <c r="R424" s="8">
        <f t="shared" si="78"/>
        <v>384.21</v>
      </c>
      <c r="S424" s="8">
        <f t="shared" si="78"/>
        <v>334.20998999999995</v>
      </c>
      <c r="T424" s="21">
        <f t="shared" si="70"/>
        <v>19</v>
      </c>
      <c r="U424" s="19">
        <f>VLOOKUP($B424,Gas!$B$3:$E$2506,2)</f>
        <v>2.5750000000000002</v>
      </c>
      <c r="V424" s="44">
        <f t="shared" si="71"/>
        <v>168.62524271844657</v>
      </c>
      <c r="W424" s="5">
        <f>VLOOKUP($B424,Gas!$B$3:$E$2506,4)</f>
        <v>0.35031609586340029</v>
      </c>
    </row>
    <row r="425" spans="1:23" x14ac:dyDescent="0.2">
      <c r="A425" s="50">
        <f t="shared" si="76"/>
        <v>19</v>
      </c>
      <c r="B425" s="48">
        <v>36371</v>
      </c>
      <c r="C425" s="49">
        <v>367.5</v>
      </c>
      <c r="D425" s="4">
        <f t="shared" si="72"/>
        <v>-0.1668049693874481</v>
      </c>
      <c r="E425" s="100">
        <f t="shared" si="74"/>
        <v>11.417059433975723</v>
      </c>
      <c r="F425" s="2"/>
      <c r="G425" s="8">
        <f t="shared" si="78"/>
        <v>0</v>
      </c>
      <c r="H425" s="8">
        <f t="shared" si="78"/>
        <v>0</v>
      </c>
      <c r="I425" s="8">
        <f t="shared" si="78"/>
        <v>0</v>
      </c>
      <c r="J425" s="8">
        <f t="shared" si="78"/>
        <v>0</v>
      </c>
      <c r="K425" s="8">
        <f t="shared" si="78"/>
        <v>0</v>
      </c>
      <c r="L425" s="8">
        <f t="shared" si="78"/>
        <v>0</v>
      </c>
      <c r="M425" s="8">
        <f t="shared" si="77"/>
        <v>347.5</v>
      </c>
      <c r="N425" s="8">
        <f t="shared" si="78"/>
        <v>342.5</v>
      </c>
      <c r="O425" s="8">
        <f t="shared" si="78"/>
        <v>337.5</v>
      </c>
      <c r="P425" s="8">
        <f t="shared" si="78"/>
        <v>332.5</v>
      </c>
      <c r="Q425" s="8">
        <f t="shared" si="78"/>
        <v>327.5</v>
      </c>
      <c r="R425" s="8">
        <f t="shared" si="78"/>
        <v>317.5</v>
      </c>
      <c r="S425" s="8">
        <f t="shared" si="78"/>
        <v>267.49999000000003</v>
      </c>
      <c r="T425" s="21">
        <f t="shared" si="70"/>
        <v>19</v>
      </c>
      <c r="U425" s="19">
        <f>VLOOKUP($B425,Gas!$B$3:$E$2506,2)</f>
        <v>2.665</v>
      </c>
      <c r="V425" s="44">
        <f t="shared" si="71"/>
        <v>137.89868667917449</v>
      </c>
      <c r="W425" s="5">
        <f>VLOOKUP($B425,Gas!$B$3:$E$2506,4)</f>
        <v>0.35408786449407748</v>
      </c>
    </row>
    <row r="426" spans="1:23" x14ac:dyDescent="0.2">
      <c r="A426" s="50">
        <f t="shared" si="76"/>
        <v>20</v>
      </c>
      <c r="B426" s="48">
        <v>36374</v>
      </c>
      <c r="C426" s="49">
        <v>178.44</v>
      </c>
      <c r="D426" s="4">
        <f t="shared" si="72"/>
        <v>-0.72247090839282735</v>
      </c>
      <c r="E426" s="100">
        <f t="shared" si="74"/>
        <v>11.742257059445965</v>
      </c>
      <c r="F426" s="2"/>
      <c r="G426" s="8">
        <f t="shared" si="78"/>
        <v>0</v>
      </c>
      <c r="H426" s="8">
        <f t="shared" si="78"/>
        <v>0</v>
      </c>
      <c r="I426" s="8">
        <f t="shared" si="78"/>
        <v>0</v>
      </c>
      <c r="J426" s="8">
        <f t="shared" si="78"/>
        <v>0</v>
      </c>
      <c r="K426" s="8">
        <f t="shared" si="78"/>
        <v>0</v>
      </c>
      <c r="L426" s="8">
        <f t="shared" si="78"/>
        <v>0</v>
      </c>
      <c r="M426" s="8">
        <f t="shared" si="77"/>
        <v>158.44</v>
      </c>
      <c r="N426" s="8">
        <f t="shared" si="78"/>
        <v>153.44</v>
      </c>
      <c r="O426" s="8">
        <f t="shared" si="78"/>
        <v>148.44</v>
      </c>
      <c r="P426" s="8">
        <f t="shared" si="78"/>
        <v>143.44</v>
      </c>
      <c r="Q426" s="8">
        <f t="shared" si="78"/>
        <v>138.44</v>
      </c>
      <c r="R426" s="8">
        <f t="shared" si="78"/>
        <v>128.44</v>
      </c>
      <c r="S426" s="8">
        <f t="shared" si="78"/>
        <v>78.439989999999995</v>
      </c>
      <c r="T426" s="21">
        <f t="shared" si="70"/>
        <v>20</v>
      </c>
      <c r="U426" s="19">
        <f>VLOOKUP($B426,Gas!$B$3:$E$2506,2)</f>
        <v>2.57</v>
      </c>
      <c r="V426" s="44">
        <f t="shared" si="71"/>
        <v>69.431906614786001</v>
      </c>
      <c r="W426" s="5">
        <f>VLOOKUP($B426,Gas!$B$3:$E$2506,4)</f>
        <v>0.51527663297420045</v>
      </c>
    </row>
    <row r="427" spans="1:23" x14ac:dyDescent="0.2">
      <c r="A427" s="50">
        <f t="shared" si="76"/>
        <v>20</v>
      </c>
      <c r="B427" s="48">
        <v>36375</v>
      </c>
      <c r="C427" s="49">
        <v>38.35</v>
      </c>
      <c r="D427" s="4">
        <f t="shared" si="72"/>
        <v>-1.5374978824467989</v>
      </c>
      <c r="E427" s="100">
        <f t="shared" si="74"/>
        <v>13.78513811728615</v>
      </c>
      <c r="F427" s="2"/>
      <c r="G427" s="8">
        <f t="shared" si="78"/>
        <v>0</v>
      </c>
      <c r="H427" s="8">
        <f t="shared" si="78"/>
        <v>0</v>
      </c>
      <c r="I427" s="8">
        <f t="shared" si="78"/>
        <v>0</v>
      </c>
      <c r="J427" s="8">
        <f t="shared" si="78"/>
        <v>0</v>
      </c>
      <c r="K427" s="8">
        <f t="shared" si="78"/>
        <v>1.6499999999999986</v>
      </c>
      <c r="L427" s="8">
        <f t="shared" si="78"/>
        <v>11.649999999999999</v>
      </c>
      <c r="M427" s="8">
        <f t="shared" si="77"/>
        <v>18.350000000000001</v>
      </c>
      <c r="N427" s="8">
        <f t="shared" si="78"/>
        <v>13.350000000000001</v>
      </c>
      <c r="O427" s="8">
        <f t="shared" si="78"/>
        <v>8.3500000000000014</v>
      </c>
      <c r="P427" s="8">
        <f t="shared" si="78"/>
        <v>3.3500000000000014</v>
      </c>
      <c r="Q427" s="8">
        <f t="shared" si="78"/>
        <v>0</v>
      </c>
      <c r="R427" s="8">
        <f t="shared" si="78"/>
        <v>0</v>
      </c>
      <c r="S427" s="8">
        <f t="shared" si="78"/>
        <v>0</v>
      </c>
      <c r="T427" s="21">
        <f t="shared" si="70"/>
        <v>20</v>
      </c>
      <c r="U427" s="19">
        <f>VLOOKUP($B427,Gas!$B$3:$E$2506,2)</f>
        <v>2.5150000000000001</v>
      </c>
      <c r="V427" s="44">
        <f t="shared" si="71"/>
        <v>15.248508946322067</v>
      </c>
      <c r="W427" s="5">
        <f>VLOOKUP($B427,Gas!$B$3:$E$2506,4)</f>
        <v>0.47817962492087684</v>
      </c>
    </row>
    <row r="428" spans="1:23" x14ac:dyDescent="0.2">
      <c r="A428" s="50">
        <f t="shared" si="76"/>
        <v>20</v>
      </c>
      <c r="B428" s="48">
        <v>36376</v>
      </c>
      <c r="C428" s="49">
        <v>37.25</v>
      </c>
      <c r="D428" s="4">
        <f t="shared" si="72"/>
        <v>-2.9102582987696697E-2</v>
      </c>
      <c r="E428" s="100">
        <f t="shared" si="74"/>
        <v>13.756352353443773</v>
      </c>
      <c r="F428" s="2"/>
      <c r="G428" s="8">
        <f t="shared" si="78"/>
        <v>0</v>
      </c>
      <c r="H428" s="8">
        <f t="shared" si="78"/>
        <v>0</v>
      </c>
      <c r="I428" s="8">
        <f t="shared" si="78"/>
        <v>0</v>
      </c>
      <c r="J428" s="8">
        <f t="shared" si="78"/>
        <v>0</v>
      </c>
      <c r="K428" s="8">
        <f t="shared" si="78"/>
        <v>2.75</v>
      </c>
      <c r="L428" s="8">
        <f t="shared" si="78"/>
        <v>12.75</v>
      </c>
      <c r="M428" s="8">
        <f t="shared" si="78"/>
        <v>17.25</v>
      </c>
      <c r="N428" s="8">
        <f t="shared" si="78"/>
        <v>12.25</v>
      </c>
      <c r="O428" s="8">
        <f t="shared" si="78"/>
        <v>7.25</v>
      </c>
      <c r="P428" s="8">
        <f t="shared" si="78"/>
        <v>2.25</v>
      </c>
      <c r="Q428" s="8">
        <f t="shared" si="78"/>
        <v>0</v>
      </c>
      <c r="R428" s="8">
        <f t="shared" si="78"/>
        <v>0</v>
      </c>
      <c r="S428" s="8">
        <f t="shared" si="78"/>
        <v>0</v>
      </c>
      <c r="T428" s="21">
        <f t="shared" si="70"/>
        <v>20</v>
      </c>
      <c r="U428" s="19">
        <f>VLOOKUP($B428,Gas!$B$3:$E$2506,2)</f>
        <v>2.6</v>
      </c>
      <c r="V428" s="44">
        <f t="shared" si="71"/>
        <v>14.326923076923077</v>
      </c>
      <c r="W428" s="5">
        <f>VLOOKUP($B428,Gas!$B$3:$E$2506,4)</f>
        <v>0.50961934348071403</v>
      </c>
    </row>
    <row r="429" spans="1:23" x14ac:dyDescent="0.2">
      <c r="A429" s="50">
        <f t="shared" si="76"/>
        <v>20</v>
      </c>
      <c r="B429" s="48">
        <v>36377</v>
      </c>
      <c r="C429" s="49">
        <v>34.380000000000003</v>
      </c>
      <c r="D429" s="4">
        <f t="shared" si="72"/>
        <v>-8.0176944870865199E-2</v>
      </c>
      <c r="E429" s="100">
        <f t="shared" si="74"/>
        <v>12.73050361989803</v>
      </c>
      <c r="F429" s="2"/>
      <c r="G429" s="8">
        <f t="shared" si="78"/>
        <v>0</v>
      </c>
      <c r="H429" s="8">
        <f t="shared" si="78"/>
        <v>0</v>
      </c>
      <c r="I429" s="8">
        <f t="shared" si="78"/>
        <v>0</v>
      </c>
      <c r="J429" s="8">
        <f t="shared" si="78"/>
        <v>0.61999999999999744</v>
      </c>
      <c r="K429" s="8">
        <f t="shared" si="78"/>
        <v>5.6199999999999974</v>
      </c>
      <c r="L429" s="8">
        <f t="shared" si="78"/>
        <v>15.619999999999997</v>
      </c>
      <c r="M429" s="8">
        <f t="shared" si="78"/>
        <v>14.380000000000003</v>
      </c>
      <c r="N429" s="8">
        <f t="shared" si="78"/>
        <v>9.3800000000000026</v>
      </c>
      <c r="O429" s="8">
        <f t="shared" si="78"/>
        <v>4.3800000000000026</v>
      </c>
      <c r="P429" s="8">
        <f t="shared" si="78"/>
        <v>0</v>
      </c>
      <c r="Q429" s="8">
        <f t="shared" si="78"/>
        <v>0</v>
      </c>
      <c r="R429" s="8">
        <f t="shared" si="78"/>
        <v>0</v>
      </c>
      <c r="S429" s="8">
        <f t="shared" si="78"/>
        <v>0</v>
      </c>
      <c r="T429" s="21">
        <f t="shared" si="70"/>
        <v>20</v>
      </c>
      <c r="U429" s="19">
        <f>VLOOKUP($B429,Gas!$B$3:$E$2506,2)</f>
        <v>2.6349999999999998</v>
      </c>
      <c r="V429" s="44">
        <f t="shared" si="71"/>
        <v>13.047438330170779</v>
      </c>
      <c r="W429" s="5">
        <f>VLOOKUP($B429,Gas!$B$3:$E$2506,4)</f>
        <v>0.50882623360496504</v>
      </c>
    </row>
    <row r="430" spans="1:23" x14ac:dyDescent="0.2">
      <c r="A430" s="50">
        <f t="shared" si="76"/>
        <v>20</v>
      </c>
      <c r="B430" s="48">
        <v>36378</v>
      </c>
      <c r="C430" s="49">
        <v>40.82</v>
      </c>
      <c r="D430" s="4">
        <f t="shared" si="72"/>
        <v>0.17169715742699554</v>
      </c>
      <c r="E430" s="100">
        <f t="shared" si="74"/>
        <v>11.314036344188093</v>
      </c>
      <c r="F430" s="2"/>
      <c r="G430" s="8">
        <f t="shared" si="78"/>
        <v>0</v>
      </c>
      <c r="H430" s="8">
        <f t="shared" si="78"/>
        <v>0</v>
      </c>
      <c r="I430" s="8">
        <f t="shared" si="78"/>
        <v>0</v>
      </c>
      <c r="J430" s="8">
        <f t="shared" si="78"/>
        <v>0</v>
      </c>
      <c r="K430" s="8">
        <f t="shared" si="78"/>
        <v>0</v>
      </c>
      <c r="L430" s="8">
        <f t="shared" si="78"/>
        <v>9.18</v>
      </c>
      <c r="M430" s="8">
        <f t="shared" si="78"/>
        <v>20.82</v>
      </c>
      <c r="N430" s="8">
        <f t="shared" si="78"/>
        <v>15.82</v>
      </c>
      <c r="O430" s="8">
        <f t="shared" si="78"/>
        <v>10.82</v>
      </c>
      <c r="P430" s="8">
        <f t="shared" si="78"/>
        <v>5.82</v>
      </c>
      <c r="Q430" s="8">
        <f t="shared" si="78"/>
        <v>0.82000000000000028</v>
      </c>
      <c r="R430" s="8">
        <f t="shared" si="78"/>
        <v>0</v>
      </c>
      <c r="S430" s="8">
        <f t="shared" si="78"/>
        <v>0</v>
      </c>
      <c r="T430" s="21">
        <f t="shared" si="70"/>
        <v>20</v>
      </c>
      <c r="U430" s="19">
        <f>VLOOKUP($B430,Gas!$B$3:$E$2506,2)</f>
        <v>2.6549999999999998</v>
      </c>
      <c r="V430" s="44">
        <f t="shared" si="71"/>
        <v>15.37476459510358</v>
      </c>
      <c r="W430" s="5">
        <f>VLOOKUP($B430,Gas!$B$3:$E$2506,4)</f>
        <v>0.44764033537799908</v>
      </c>
    </row>
    <row r="431" spans="1:23" x14ac:dyDescent="0.2">
      <c r="A431" s="50">
        <f t="shared" si="76"/>
        <v>20</v>
      </c>
      <c r="B431" s="48">
        <v>36381</v>
      </c>
      <c r="C431" s="49">
        <v>41.53</v>
      </c>
      <c r="D431" s="4">
        <f t="shared" si="72"/>
        <v>1.7243900260963441E-2</v>
      </c>
      <c r="E431" s="100">
        <f t="shared" si="74"/>
        <v>11.371404534135802</v>
      </c>
      <c r="F431" s="2"/>
      <c r="G431" s="8">
        <f t="shared" si="78"/>
        <v>0</v>
      </c>
      <c r="H431" s="8">
        <f t="shared" si="78"/>
        <v>0</v>
      </c>
      <c r="I431" s="8">
        <f t="shared" si="78"/>
        <v>0</v>
      </c>
      <c r="J431" s="8">
        <f t="shared" si="78"/>
        <v>0</v>
      </c>
      <c r="K431" s="8">
        <f t="shared" si="78"/>
        <v>0</v>
      </c>
      <c r="L431" s="8">
        <f t="shared" si="78"/>
        <v>8.4699999999999989</v>
      </c>
      <c r="M431" s="8">
        <f t="shared" si="78"/>
        <v>21.53</v>
      </c>
      <c r="N431" s="8">
        <f t="shared" si="78"/>
        <v>16.53</v>
      </c>
      <c r="O431" s="8">
        <f t="shared" si="78"/>
        <v>11.530000000000001</v>
      </c>
      <c r="P431" s="8">
        <f t="shared" si="78"/>
        <v>6.5300000000000011</v>
      </c>
      <c r="Q431" s="8">
        <f t="shared" si="78"/>
        <v>1.5300000000000011</v>
      </c>
      <c r="R431" s="8">
        <f t="shared" si="78"/>
        <v>0</v>
      </c>
      <c r="S431" s="8">
        <f t="shared" si="78"/>
        <v>0</v>
      </c>
      <c r="T431" s="21">
        <f t="shared" si="70"/>
        <v>20</v>
      </c>
      <c r="U431" s="19">
        <f>VLOOKUP($B431,Gas!$B$3:$E$2506,2)</f>
        <v>2.6850000000000001</v>
      </c>
      <c r="V431" s="44">
        <f t="shared" si="71"/>
        <v>15.467411545623836</v>
      </c>
      <c r="W431" s="5">
        <f>VLOOKUP($B431,Gas!$B$3:$E$2506,4)</f>
        <v>0.3995445359301793</v>
      </c>
    </row>
    <row r="432" spans="1:23" x14ac:dyDescent="0.2">
      <c r="A432" s="50">
        <f t="shared" si="76"/>
        <v>20</v>
      </c>
      <c r="B432" s="48">
        <v>36382</v>
      </c>
      <c r="C432" s="49">
        <v>32.270000000000003</v>
      </c>
      <c r="D432" s="4">
        <f t="shared" si="72"/>
        <v>-0.25227805157879168</v>
      </c>
      <c r="E432" s="100">
        <f t="shared" si="74"/>
        <v>11.333571436222606</v>
      </c>
      <c r="F432" s="2"/>
      <c r="G432" s="8">
        <f t="shared" ref="G432:S447" si="79">IF(G$1="P",MAX(0,G$2-$C432),IF(G$1="C",MAX(0,$C432-G$2)))</f>
        <v>0</v>
      </c>
      <c r="H432" s="8">
        <f t="shared" si="79"/>
        <v>0</v>
      </c>
      <c r="I432" s="8">
        <f t="shared" si="79"/>
        <v>0</v>
      </c>
      <c r="J432" s="8">
        <f t="shared" si="79"/>
        <v>2.7299999999999969</v>
      </c>
      <c r="K432" s="8">
        <f t="shared" si="79"/>
        <v>7.7299999999999969</v>
      </c>
      <c r="L432" s="8">
        <f t="shared" si="79"/>
        <v>17.729999999999997</v>
      </c>
      <c r="M432" s="8">
        <f t="shared" si="78"/>
        <v>12.270000000000003</v>
      </c>
      <c r="N432" s="8">
        <f t="shared" si="79"/>
        <v>7.2700000000000031</v>
      </c>
      <c r="O432" s="8">
        <f t="shared" si="79"/>
        <v>2.2700000000000031</v>
      </c>
      <c r="P432" s="8">
        <f t="shared" si="79"/>
        <v>0</v>
      </c>
      <c r="Q432" s="8">
        <f t="shared" si="79"/>
        <v>0</v>
      </c>
      <c r="R432" s="8">
        <f t="shared" si="79"/>
        <v>0</v>
      </c>
      <c r="S432" s="8">
        <f t="shared" si="79"/>
        <v>0</v>
      </c>
      <c r="T432" s="21">
        <f t="shared" si="70"/>
        <v>20</v>
      </c>
      <c r="U432" s="19">
        <f>VLOOKUP($B432,Gas!$B$3:$E$2506,2)</f>
        <v>2.72</v>
      </c>
      <c r="V432" s="44">
        <f t="shared" si="71"/>
        <v>11.863970588235295</v>
      </c>
      <c r="W432" s="5">
        <f>VLOOKUP($B432,Gas!$B$3:$E$2506,4)</f>
        <v>0.26619845175847479</v>
      </c>
    </row>
    <row r="433" spans="1:23" x14ac:dyDescent="0.2">
      <c r="A433" s="50">
        <f t="shared" si="76"/>
        <v>20</v>
      </c>
      <c r="B433" s="48">
        <v>36383</v>
      </c>
      <c r="C433" s="49">
        <v>34.21</v>
      </c>
      <c r="D433" s="4">
        <f t="shared" si="72"/>
        <v>5.8379992925642749E-2</v>
      </c>
      <c r="E433" s="100">
        <f t="shared" si="74"/>
        <v>10.991036289967646</v>
      </c>
      <c r="F433" s="2"/>
      <c r="G433" s="8">
        <f t="shared" si="79"/>
        <v>0</v>
      </c>
      <c r="H433" s="8">
        <f t="shared" si="79"/>
        <v>0</v>
      </c>
      <c r="I433" s="8">
        <f t="shared" si="79"/>
        <v>0</v>
      </c>
      <c r="J433" s="8">
        <f t="shared" si="79"/>
        <v>0.78999999999999915</v>
      </c>
      <c r="K433" s="8">
        <f t="shared" si="79"/>
        <v>5.7899999999999991</v>
      </c>
      <c r="L433" s="8">
        <f t="shared" si="79"/>
        <v>15.79</v>
      </c>
      <c r="M433" s="8">
        <f t="shared" si="78"/>
        <v>14.21</v>
      </c>
      <c r="N433" s="8">
        <f t="shared" si="79"/>
        <v>9.2100000000000009</v>
      </c>
      <c r="O433" s="8">
        <f t="shared" si="79"/>
        <v>4.2100000000000009</v>
      </c>
      <c r="P433" s="8">
        <f t="shared" si="79"/>
        <v>0</v>
      </c>
      <c r="Q433" s="8">
        <f t="shared" si="79"/>
        <v>0</v>
      </c>
      <c r="R433" s="8">
        <f t="shared" si="79"/>
        <v>0</v>
      </c>
      <c r="S433" s="8">
        <f t="shared" si="79"/>
        <v>0</v>
      </c>
      <c r="T433" s="21">
        <f t="shared" si="70"/>
        <v>20</v>
      </c>
      <c r="U433" s="19">
        <f>VLOOKUP($B433,Gas!$B$3:$E$2506,2)</f>
        <v>2.77</v>
      </c>
      <c r="V433" s="44">
        <f t="shared" si="71"/>
        <v>12.350180505415162</v>
      </c>
      <c r="W433" s="5">
        <f>VLOOKUP($B433,Gas!$B$3:$E$2506,4)</f>
        <v>0.27560498167879705</v>
      </c>
    </row>
    <row r="434" spans="1:23" x14ac:dyDescent="0.2">
      <c r="A434" s="50">
        <f t="shared" si="76"/>
        <v>20</v>
      </c>
      <c r="B434" s="48">
        <v>36384</v>
      </c>
      <c r="C434" s="49">
        <v>56.06</v>
      </c>
      <c r="D434" s="4">
        <f t="shared" si="72"/>
        <v>0.49390454674712886</v>
      </c>
      <c r="E434" s="100">
        <f t="shared" si="74"/>
        <v>8.886116460160693</v>
      </c>
      <c r="F434" s="2"/>
      <c r="G434" s="8">
        <f t="shared" si="79"/>
        <v>0</v>
      </c>
      <c r="H434" s="8">
        <f t="shared" si="79"/>
        <v>0</v>
      </c>
      <c r="I434" s="8">
        <f t="shared" si="79"/>
        <v>0</v>
      </c>
      <c r="J434" s="8">
        <f t="shared" si="79"/>
        <v>0</v>
      </c>
      <c r="K434" s="8">
        <f t="shared" si="79"/>
        <v>0</v>
      </c>
      <c r="L434" s="8">
        <f t="shared" si="79"/>
        <v>0</v>
      </c>
      <c r="M434" s="8">
        <f t="shared" si="78"/>
        <v>36.06</v>
      </c>
      <c r="N434" s="8">
        <f t="shared" si="79"/>
        <v>31.060000000000002</v>
      </c>
      <c r="O434" s="8">
        <f t="shared" si="79"/>
        <v>26.060000000000002</v>
      </c>
      <c r="P434" s="8">
        <f t="shared" si="79"/>
        <v>21.060000000000002</v>
      </c>
      <c r="Q434" s="8">
        <f t="shared" si="79"/>
        <v>16.060000000000002</v>
      </c>
      <c r="R434" s="8">
        <f t="shared" si="79"/>
        <v>6.0600000000000023</v>
      </c>
      <c r="S434" s="8">
        <f t="shared" si="79"/>
        <v>0</v>
      </c>
      <c r="T434" s="21">
        <f t="shared" si="70"/>
        <v>20</v>
      </c>
      <c r="U434" s="19">
        <f>VLOOKUP($B434,Gas!$B$3:$E$2506,2)</f>
        <v>2.7850000000000001</v>
      </c>
      <c r="V434" s="44">
        <f t="shared" si="71"/>
        <v>20.129263913824058</v>
      </c>
      <c r="W434" s="5">
        <f>VLOOKUP($B434,Gas!$B$3:$E$2506,4)</f>
        <v>0.27155090405539845</v>
      </c>
    </row>
    <row r="435" spans="1:23" x14ac:dyDescent="0.2">
      <c r="A435" s="50">
        <f t="shared" si="76"/>
        <v>20</v>
      </c>
      <c r="B435" s="48">
        <v>36385</v>
      </c>
      <c r="C435" s="49">
        <v>201.38</v>
      </c>
      <c r="D435" s="4">
        <f t="shared" si="72"/>
        <v>1.2787711247508264</v>
      </c>
      <c r="E435" s="100">
        <f t="shared" si="74"/>
        <v>11.586609199496223</v>
      </c>
      <c r="F435" s="2"/>
      <c r="G435" s="8">
        <f t="shared" si="79"/>
        <v>0</v>
      </c>
      <c r="H435" s="8">
        <f t="shared" si="79"/>
        <v>0</v>
      </c>
      <c r="I435" s="8">
        <f t="shared" si="79"/>
        <v>0</v>
      </c>
      <c r="J435" s="8">
        <f t="shared" si="79"/>
        <v>0</v>
      </c>
      <c r="K435" s="8">
        <f t="shared" si="79"/>
        <v>0</v>
      </c>
      <c r="L435" s="8">
        <f t="shared" si="79"/>
        <v>0</v>
      </c>
      <c r="M435" s="8">
        <f t="shared" si="78"/>
        <v>181.38</v>
      </c>
      <c r="N435" s="8">
        <f t="shared" si="79"/>
        <v>176.38</v>
      </c>
      <c r="O435" s="8">
        <f t="shared" si="79"/>
        <v>171.38</v>
      </c>
      <c r="P435" s="8">
        <f t="shared" si="79"/>
        <v>166.38</v>
      </c>
      <c r="Q435" s="8">
        <f t="shared" si="79"/>
        <v>161.38</v>
      </c>
      <c r="R435" s="8">
        <f t="shared" si="79"/>
        <v>151.38</v>
      </c>
      <c r="S435" s="8">
        <f t="shared" si="79"/>
        <v>101.37998999999999</v>
      </c>
      <c r="T435" s="21">
        <f t="shared" si="70"/>
        <v>20</v>
      </c>
      <c r="U435" s="19">
        <f>VLOOKUP($B435,Gas!$B$3:$E$2506,2)</f>
        <v>2.75</v>
      </c>
      <c r="V435" s="44">
        <f t="shared" si="71"/>
        <v>73.229090909090914</v>
      </c>
      <c r="W435" s="5">
        <f>VLOOKUP($B435,Gas!$B$3:$E$2506,4)</f>
        <v>0.23465620344710511</v>
      </c>
    </row>
    <row r="436" spans="1:23" x14ac:dyDescent="0.2">
      <c r="A436" s="50">
        <f t="shared" si="76"/>
        <v>20</v>
      </c>
      <c r="B436" s="48">
        <v>36388</v>
      </c>
      <c r="C436" s="49">
        <v>135.83000000000001</v>
      </c>
      <c r="D436" s="4">
        <f t="shared" si="72"/>
        <v>-0.39378956665306936</v>
      </c>
      <c r="E436" s="100">
        <f t="shared" si="74"/>
        <v>11.173912624163355</v>
      </c>
      <c r="F436" s="2"/>
      <c r="G436" s="8">
        <f t="shared" si="79"/>
        <v>0</v>
      </c>
      <c r="H436" s="8">
        <f t="shared" si="79"/>
        <v>0</v>
      </c>
      <c r="I436" s="8">
        <f t="shared" si="79"/>
        <v>0</v>
      </c>
      <c r="J436" s="8">
        <f t="shared" si="79"/>
        <v>0</v>
      </c>
      <c r="K436" s="8">
        <f t="shared" si="79"/>
        <v>0</v>
      </c>
      <c r="L436" s="8">
        <f t="shared" si="79"/>
        <v>0</v>
      </c>
      <c r="M436" s="8">
        <f t="shared" si="78"/>
        <v>115.83000000000001</v>
      </c>
      <c r="N436" s="8">
        <f t="shared" si="79"/>
        <v>110.83000000000001</v>
      </c>
      <c r="O436" s="8">
        <f t="shared" si="79"/>
        <v>105.83000000000001</v>
      </c>
      <c r="P436" s="8">
        <f t="shared" si="79"/>
        <v>100.83000000000001</v>
      </c>
      <c r="Q436" s="8">
        <f t="shared" si="79"/>
        <v>95.830000000000013</v>
      </c>
      <c r="R436" s="8">
        <f t="shared" si="79"/>
        <v>85.830000000000013</v>
      </c>
      <c r="S436" s="8">
        <f t="shared" si="79"/>
        <v>35.829990000000009</v>
      </c>
      <c r="T436" s="21">
        <f t="shared" si="70"/>
        <v>20</v>
      </c>
      <c r="U436" s="19">
        <f>VLOOKUP($B436,Gas!$B$3:$E$2506,2)</f>
        <v>2.71</v>
      </c>
      <c r="V436" s="44">
        <f t="shared" si="71"/>
        <v>50.12177121771218</v>
      </c>
      <c r="W436" s="5">
        <f>VLOOKUP($B436,Gas!$B$3:$E$2506,4)</f>
        <v>0.20012589345818796</v>
      </c>
    </row>
    <row r="437" spans="1:23" x14ac:dyDescent="0.2">
      <c r="A437" s="50">
        <f t="shared" si="76"/>
        <v>20</v>
      </c>
      <c r="B437" s="48">
        <v>36389</v>
      </c>
      <c r="C437" s="49">
        <v>115.58</v>
      </c>
      <c r="D437" s="4">
        <f t="shared" si="72"/>
        <v>-0.16144117294476751</v>
      </c>
      <c r="E437" s="100">
        <f t="shared" si="74"/>
        <v>7.5327597413107563</v>
      </c>
      <c r="F437" s="2"/>
      <c r="G437" s="8">
        <f t="shared" si="79"/>
        <v>0</v>
      </c>
      <c r="H437" s="8">
        <f t="shared" si="79"/>
        <v>0</v>
      </c>
      <c r="I437" s="8">
        <f t="shared" si="79"/>
        <v>0</v>
      </c>
      <c r="J437" s="8">
        <f t="shared" si="79"/>
        <v>0</v>
      </c>
      <c r="K437" s="8">
        <f t="shared" si="79"/>
        <v>0</v>
      </c>
      <c r="L437" s="8">
        <f t="shared" si="79"/>
        <v>0</v>
      </c>
      <c r="M437" s="8">
        <f t="shared" si="78"/>
        <v>95.58</v>
      </c>
      <c r="N437" s="8">
        <f t="shared" si="79"/>
        <v>90.58</v>
      </c>
      <c r="O437" s="8">
        <f t="shared" si="79"/>
        <v>85.58</v>
      </c>
      <c r="P437" s="8">
        <f t="shared" si="79"/>
        <v>80.58</v>
      </c>
      <c r="Q437" s="8">
        <f t="shared" si="79"/>
        <v>75.58</v>
      </c>
      <c r="R437" s="8">
        <f t="shared" si="79"/>
        <v>65.58</v>
      </c>
      <c r="S437" s="8">
        <f t="shared" si="79"/>
        <v>15.579989999999995</v>
      </c>
      <c r="T437" s="21">
        <f t="shared" si="70"/>
        <v>20</v>
      </c>
      <c r="U437" s="19">
        <f>VLOOKUP($B437,Gas!$B$3:$E$2506,2)</f>
        <v>2.73</v>
      </c>
      <c r="V437" s="44">
        <f t="shared" si="71"/>
        <v>42.336996336996336</v>
      </c>
      <c r="W437" s="5">
        <f>VLOOKUP($B437,Gas!$B$3:$E$2506,4)</f>
        <v>0.19418443283678488</v>
      </c>
    </row>
    <row r="438" spans="1:23" x14ac:dyDescent="0.2">
      <c r="A438" s="50">
        <f t="shared" si="76"/>
        <v>20</v>
      </c>
      <c r="B438" s="48">
        <v>36390</v>
      </c>
      <c r="C438" s="49">
        <v>51.44</v>
      </c>
      <c r="D438" s="4">
        <f t="shared" si="72"/>
        <v>-0.80954685096026802</v>
      </c>
      <c r="E438" s="100">
        <f t="shared" si="74"/>
        <v>8.8326057066122701</v>
      </c>
      <c r="F438" s="2"/>
      <c r="G438" s="8">
        <f t="shared" si="79"/>
        <v>0</v>
      </c>
      <c r="H438" s="8">
        <f t="shared" si="79"/>
        <v>0</v>
      </c>
      <c r="I438" s="8">
        <f t="shared" si="79"/>
        <v>0</v>
      </c>
      <c r="J438" s="8">
        <f t="shared" si="79"/>
        <v>0</v>
      </c>
      <c r="K438" s="8">
        <f t="shared" si="79"/>
        <v>0</v>
      </c>
      <c r="L438" s="8">
        <f t="shared" si="79"/>
        <v>0</v>
      </c>
      <c r="M438" s="8">
        <f t="shared" si="79"/>
        <v>31.439999999999998</v>
      </c>
      <c r="N438" s="8">
        <f t="shared" si="79"/>
        <v>26.439999999999998</v>
      </c>
      <c r="O438" s="8">
        <f t="shared" si="79"/>
        <v>21.439999999999998</v>
      </c>
      <c r="P438" s="8">
        <f t="shared" si="79"/>
        <v>16.439999999999998</v>
      </c>
      <c r="Q438" s="8">
        <f t="shared" si="79"/>
        <v>11.439999999999998</v>
      </c>
      <c r="R438" s="8">
        <f t="shared" si="79"/>
        <v>1.4399999999999977</v>
      </c>
      <c r="S438" s="8">
        <f t="shared" si="79"/>
        <v>0</v>
      </c>
      <c r="T438" s="21">
        <f t="shared" si="70"/>
        <v>20</v>
      </c>
      <c r="U438" s="19">
        <f>VLOOKUP($B438,Gas!$B$3:$E$2506,2)</f>
        <v>2.7</v>
      </c>
      <c r="V438" s="44">
        <f t="shared" si="71"/>
        <v>19.05185185185185</v>
      </c>
      <c r="W438" s="5">
        <f>VLOOKUP($B438,Gas!$B$3:$E$2506,4)</f>
        <v>0.20893509430590004</v>
      </c>
    </row>
    <row r="439" spans="1:23" x14ac:dyDescent="0.2">
      <c r="A439" s="50">
        <f t="shared" si="76"/>
        <v>20</v>
      </c>
      <c r="B439" s="48">
        <v>36391</v>
      </c>
      <c r="C439" s="49">
        <v>34.81</v>
      </c>
      <c r="D439" s="4">
        <f t="shared" si="72"/>
        <v>-0.39051137810601627</v>
      </c>
      <c r="E439" s="100">
        <f t="shared" si="74"/>
        <v>9.0753179640482653</v>
      </c>
      <c r="F439" s="2"/>
      <c r="G439" s="8">
        <f t="shared" si="79"/>
        <v>0</v>
      </c>
      <c r="H439" s="8">
        <f t="shared" si="79"/>
        <v>0</v>
      </c>
      <c r="I439" s="8">
        <f t="shared" si="79"/>
        <v>0</v>
      </c>
      <c r="J439" s="8">
        <f t="shared" si="79"/>
        <v>0.18999999999999773</v>
      </c>
      <c r="K439" s="8">
        <f t="shared" si="79"/>
        <v>5.1899999999999977</v>
      </c>
      <c r="L439" s="8">
        <f t="shared" si="79"/>
        <v>15.189999999999998</v>
      </c>
      <c r="M439" s="8">
        <f t="shared" si="79"/>
        <v>14.810000000000002</v>
      </c>
      <c r="N439" s="8">
        <f t="shared" si="79"/>
        <v>9.8100000000000023</v>
      </c>
      <c r="O439" s="8">
        <f t="shared" si="79"/>
        <v>4.8100000000000023</v>
      </c>
      <c r="P439" s="8">
        <f t="shared" si="79"/>
        <v>0</v>
      </c>
      <c r="Q439" s="8">
        <f t="shared" si="79"/>
        <v>0</v>
      </c>
      <c r="R439" s="8">
        <f t="shared" si="79"/>
        <v>0</v>
      </c>
      <c r="S439" s="8">
        <f t="shared" si="79"/>
        <v>0</v>
      </c>
      <c r="T439" s="21">
        <f t="shared" si="70"/>
        <v>20</v>
      </c>
      <c r="U439" s="19">
        <f>VLOOKUP($B439,Gas!$B$3:$E$2506,2)</f>
        <v>2.7450000000000001</v>
      </c>
      <c r="V439" s="44">
        <f t="shared" si="71"/>
        <v>12.681238615664846</v>
      </c>
      <c r="W439" s="5">
        <f>VLOOKUP($B439,Gas!$B$3:$E$2506,4)</f>
        <v>0.22995523165349355</v>
      </c>
    </row>
    <row r="440" spans="1:23" x14ac:dyDescent="0.2">
      <c r="A440" s="50">
        <f t="shared" si="76"/>
        <v>20</v>
      </c>
      <c r="B440" s="48">
        <v>36392</v>
      </c>
      <c r="C440" s="49">
        <v>32.93</v>
      </c>
      <c r="D440" s="4">
        <f t="shared" si="72"/>
        <v>-5.5520605435074748E-2</v>
      </c>
      <c r="E440" s="100">
        <f t="shared" si="74"/>
        <v>9.027758033086478</v>
      </c>
      <c r="F440" s="2"/>
      <c r="G440" s="8">
        <f t="shared" si="79"/>
        <v>0</v>
      </c>
      <c r="H440" s="8">
        <f t="shared" si="79"/>
        <v>0</v>
      </c>
      <c r="I440" s="8">
        <f t="shared" si="79"/>
        <v>0</v>
      </c>
      <c r="J440" s="8">
        <f t="shared" si="79"/>
        <v>2.0700000000000003</v>
      </c>
      <c r="K440" s="8">
        <f t="shared" si="79"/>
        <v>7.07</v>
      </c>
      <c r="L440" s="8">
        <f t="shared" si="79"/>
        <v>17.07</v>
      </c>
      <c r="M440" s="8">
        <f t="shared" si="79"/>
        <v>12.93</v>
      </c>
      <c r="N440" s="8">
        <f t="shared" si="79"/>
        <v>7.93</v>
      </c>
      <c r="O440" s="8">
        <f t="shared" si="79"/>
        <v>2.9299999999999997</v>
      </c>
      <c r="P440" s="8">
        <f t="shared" si="79"/>
        <v>0</v>
      </c>
      <c r="Q440" s="8">
        <f t="shared" si="79"/>
        <v>0</v>
      </c>
      <c r="R440" s="8">
        <f t="shared" si="79"/>
        <v>0</v>
      </c>
      <c r="S440" s="8">
        <f t="shared" si="79"/>
        <v>0</v>
      </c>
      <c r="T440" s="21">
        <f t="shared" si="70"/>
        <v>20</v>
      </c>
      <c r="U440" s="19">
        <f>VLOOKUP($B440,Gas!$B$3:$E$2506,2)</f>
        <v>2.87</v>
      </c>
      <c r="V440" s="44">
        <f t="shared" si="71"/>
        <v>11.473867595818815</v>
      </c>
      <c r="W440" s="5">
        <f>VLOOKUP($B440,Gas!$B$3:$E$2506,4)</f>
        <v>0.3417504252875917</v>
      </c>
    </row>
    <row r="441" spans="1:23" x14ac:dyDescent="0.2">
      <c r="A441" s="50">
        <f t="shared" si="76"/>
        <v>20</v>
      </c>
      <c r="B441" s="48">
        <v>36395</v>
      </c>
      <c r="C441" s="49">
        <v>36.83</v>
      </c>
      <c r="D441" s="4">
        <f t="shared" si="72"/>
        <v>0.11192863406870107</v>
      </c>
      <c r="E441" s="100">
        <f t="shared" si="74"/>
        <v>9.0514218050799524</v>
      </c>
      <c r="F441" s="2"/>
      <c r="G441" s="8">
        <f t="shared" si="79"/>
        <v>0</v>
      </c>
      <c r="H441" s="8">
        <f t="shared" si="79"/>
        <v>0</v>
      </c>
      <c r="I441" s="8">
        <f t="shared" si="79"/>
        <v>0</v>
      </c>
      <c r="J441" s="8">
        <f t="shared" si="79"/>
        <v>0</v>
      </c>
      <c r="K441" s="8">
        <f t="shared" si="79"/>
        <v>3.1700000000000017</v>
      </c>
      <c r="L441" s="8">
        <f t="shared" si="79"/>
        <v>13.170000000000002</v>
      </c>
      <c r="M441" s="8">
        <f t="shared" si="79"/>
        <v>16.829999999999998</v>
      </c>
      <c r="N441" s="8">
        <f t="shared" si="79"/>
        <v>11.829999999999998</v>
      </c>
      <c r="O441" s="8">
        <f t="shared" si="79"/>
        <v>6.8299999999999983</v>
      </c>
      <c r="P441" s="8">
        <f t="shared" si="79"/>
        <v>1.8299999999999983</v>
      </c>
      <c r="Q441" s="8">
        <f t="shared" si="79"/>
        <v>0</v>
      </c>
      <c r="R441" s="8">
        <f t="shared" si="79"/>
        <v>0</v>
      </c>
      <c r="S441" s="8">
        <f t="shared" si="79"/>
        <v>0</v>
      </c>
      <c r="T441" s="21">
        <f t="shared" si="70"/>
        <v>20</v>
      </c>
      <c r="U441" s="19">
        <f>VLOOKUP($B441,Gas!$B$3:$E$2506,2)</f>
        <v>2.96</v>
      </c>
      <c r="V441" s="44">
        <f t="shared" si="71"/>
        <v>12.442567567567567</v>
      </c>
      <c r="W441" s="5">
        <f>VLOOKUP($B441,Gas!$B$3:$E$2506,4)</f>
        <v>0.35221827558470414</v>
      </c>
    </row>
    <row r="442" spans="1:23" x14ac:dyDescent="0.2">
      <c r="A442" s="50">
        <f t="shared" si="76"/>
        <v>20</v>
      </c>
      <c r="B442" s="48">
        <v>36396</v>
      </c>
      <c r="C442" s="49">
        <v>31.67</v>
      </c>
      <c r="D442" s="4">
        <f t="shared" si="72"/>
        <v>-0.15094286990642544</v>
      </c>
      <c r="E442" s="100">
        <f t="shared" si="74"/>
        <v>8.9906792973857552</v>
      </c>
      <c r="F442" s="2"/>
      <c r="G442" s="8">
        <f t="shared" ref="G442:S457" si="80">IF(G$1="P",MAX(0,G$2-$C442),IF(G$1="C",MAX(0,$C442-G$2)))</f>
        <v>0</v>
      </c>
      <c r="H442" s="8">
        <f t="shared" si="80"/>
        <v>0</v>
      </c>
      <c r="I442" s="8">
        <f t="shared" si="80"/>
        <v>0</v>
      </c>
      <c r="J442" s="8">
        <f t="shared" si="80"/>
        <v>3.3299999999999983</v>
      </c>
      <c r="K442" s="8">
        <f t="shared" si="80"/>
        <v>8.3299999999999983</v>
      </c>
      <c r="L442" s="8">
        <f t="shared" si="80"/>
        <v>18.329999999999998</v>
      </c>
      <c r="M442" s="8">
        <f t="shared" si="79"/>
        <v>11.670000000000002</v>
      </c>
      <c r="N442" s="8">
        <f t="shared" si="80"/>
        <v>6.6700000000000017</v>
      </c>
      <c r="O442" s="8">
        <f t="shared" si="80"/>
        <v>1.6700000000000017</v>
      </c>
      <c r="P442" s="8">
        <f t="shared" si="80"/>
        <v>0</v>
      </c>
      <c r="Q442" s="8">
        <f t="shared" si="80"/>
        <v>0</v>
      </c>
      <c r="R442" s="8">
        <f t="shared" si="80"/>
        <v>0</v>
      </c>
      <c r="S442" s="8">
        <f t="shared" si="80"/>
        <v>0</v>
      </c>
      <c r="T442" s="21">
        <f t="shared" si="70"/>
        <v>20</v>
      </c>
      <c r="U442" s="19">
        <f>VLOOKUP($B442,Gas!$B$3:$E$2506,2)</f>
        <v>2.95</v>
      </c>
      <c r="V442" s="44">
        <f t="shared" si="71"/>
        <v>10.735593220338982</v>
      </c>
      <c r="W442" s="5">
        <f>VLOOKUP($B442,Gas!$B$3:$E$2506,4)</f>
        <v>0.32950658680505601</v>
      </c>
    </row>
    <row r="443" spans="1:23" x14ac:dyDescent="0.2">
      <c r="A443" s="50">
        <f t="shared" si="76"/>
        <v>20</v>
      </c>
      <c r="B443" s="48">
        <v>36397</v>
      </c>
      <c r="C443" s="49">
        <v>29.14</v>
      </c>
      <c r="D443" s="4">
        <f t="shared" si="72"/>
        <v>-8.3258059783489671E-2</v>
      </c>
      <c r="E443" s="100">
        <f t="shared" si="74"/>
        <v>8.9922021815425115</v>
      </c>
      <c r="F443" s="2"/>
      <c r="G443" s="8">
        <f t="shared" si="80"/>
        <v>0</v>
      </c>
      <c r="H443" s="8">
        <f t="shared" si="80"/>
        <v>0</v>
      </c>
      <c r="I443" s="8">
        <f t="shared" si="80"/>
        <v>0.85999999999999943</v>
      </c>
      <c r="J443" s="8">
        <f t="shared" si="80"/>
        <v>5.8599999999999994</v>
      </c>
      <c r="K443" s="8">
        <f t="shared" si="80"/>
        <v>10.86</v>
      </c>
      <c r="L443" s="8">
        <f t="shared" si="80"/>
        <v>20.86</v>
      </c>
      <c r="M443" s="8">
        <f t="shared" si="79"/>
        <v>9.14</v>
      </c>
      <c r="N443" s="8">
        <f t="shared" si="80"/>
        <v>4.1400000000000006</v>
      </c>
      <c r="O443" s="8">
        <f t="shared" si="80"/>
        <v>0</v>
      </c>
      <c r="P443" s="8">
        <f t="shared" si="80"/>
        <v>0</v>
      </c>
      <c r="Q443" s="8">
        <f t="shared" si="80"/>
        <v>0</v>
      </c>
      <c r="R443" s="8">
        <f t="shared" si="80"/>
        <v>0</v>
      </c>
      <c r="S443" s="8">
        <f t="shared" si="80"/>
        <v>0</v>
      </c>
      <c r="T443" s="21">
        <f t="shared" si="70"/>
        <v>20</v>
      </c>
      <c r="U443" s="19">
        <f>VLOOKUP($B443,Gas!$B$3:$E$2506,2)</f>
        <v>3.02</v>
      </c>
      <c r="V443" s="44">
        <f t="shared" si="71"/>
        <v>9.6490066225165556</v>
      </c>
      <c r="W443" s="5">
        <f>VLOOKUP($B443,Gas!$B$3:$E$2506,4)</f>
        <v>0.33542144805192264</v>
      </c>
    </row>
    <row r="444" spans="1:23" x14ac:dyDescent="0.2">
      <c r="A444" s="50">
        <f t="shared" si="76"/>
        <v>20</v>
      </c>
      <c r="B444" s="48">
        <v>36398</v>
      </c>
      <c r="C444" s="49">
        <v>28.91</v>
      </c>
      <c r="D444" s="4">
        <f t="shared" si="72"/>
        <v>-7.9242447388040843E-3</v>
      </c>
      <c r="E444" s="100">
        <f t="shared" si="74"/>
        <v>8.5404068854657211</v>
      </c>
      <c r="F444" s="2"/>
      <c r="G444" s="8">
        <f t="shared" si="80"/>
        <v>0</v>
      </c>
      <c r="H444" s="8">
        <f t="shared" si="80"/>
        <v>0</v>
      </c>
      <c r="I444" s="8">
        <f t="shared" si="80"/>
        <v>1.0899999999999999</v>
      </c>
      <c r="J444" s="8">
        <f t="shared" si="80"/>
        <v>6.09</v>
      </c>
      <c r="K444" s="8">
        <f t="shared" si="80"/>
        <v>11.09</v>
      </c>
      <c r="L444" s="8">
        <f t="shared" si="80"/>
        <v>21.09</v>
      </c>
      <c r="M444" s="8">
        <f t="shared" si="79"/>
        <v>8.91</v>
      </c>
      <c r="N444" s="8">
        <f t="shared" si="80"/>
        <v>3.91</v>
      </c>
      <c r="O444" s="8">
        <f t="shared" si="80"/>
        <v>0</v>
      </c>
      <c r="P444" s="8">
        <f t="shared" si="80"/>
        <v>0</v>
      </c>
      <c r="Q444" s="8">
        <f t="shared" si="80"/>
        <v>0</v>
      </c>
      <c r="R444" s="8">
        <f t="shared" si="80"/>
        <v>0</v>
      </c>
      <c r="S444" s="8">
        <f t="shared" si="80"/>
        <v>0</v>
      </c>
      <c r="T444" s="21">
        <f t="shared" si="70"/>
        <v>20</v>
      </c>
      <c r="U444" s="19">
        <f>VLOOKUP($B444,Gas!$B$3:$E$2506,2)</f>
        <v>3.08</v>
      </c>
      <c r="V444" s="44">
        <f t="shared" si="71"/>
        <v>9.3863636363636367</v>
      </c>
      <c r="W444" s="5">
        <f>VLOOKUP($B444,Gas!$B$3:$E$2506,4)</f>
        <v>0.33068288908599619</v>
      </c>
    </row>
    <row r="445" spans="1:23" x14ac:dyDescent="0.2">
      <c r="A445" s="50">
        <f t="shared" si="76"/>
        <v>20</v>
      </c>
      <c r="B445" s="48">
        <v>36399</v>
      </c>
      <c r="C445" s="49">
        <v>30.72</v>
      </c>
      <c r="D445" s="4">
        <f t="shared" si="72"/>
        <v>6.0726352251216774E-2</v>
      </c>
      <c r="E445" s="100">
        <f t="shared" si="74"/>
        <v>4.360588045840343</v>
      </c>
      <c r="F445" s="2"/>
      <c r="G445" s="8">
        <f t="shared" si="80"/>
        <v>0</v>
      </c>
      <c r="H445" s="8">
        <f t="shared" si="80"/>
        <v>0</v>
      </c>
      <c r="I445" s="8">
        <f t="shared" si="80"/>
        <v>0</v>
      </c>
      <c r="J445" s="8">
        <f t="shared" si="80"/>
        <v>4.2800000000000011</v>
      </c>
      <c r="K445" s="8">
        <f t="shared" si="80"/>
        <v>9.2800000000000011</v>
      </c>
      <c r="L445" s="8">
        <f t="shared" si="80"/>
        <v>19.28</v>
      </c>
      <c r="M445" s="8">
        <f t="shared" si="79"/>
        <v>10.719999999999999</v>
      </c>
      <c r="N445" s="8">
        <f t="shared" si="80"/>
        <v>5.7199999999999989</v>
      </c>
      <c r="O445" s="8">
        <f t="shared" si="80"/>
        <v>0.71999999999999886</v>
      </c>
      <c r="P445" s="8">
        <f t="shared" si="80"/>
        <v>0</v>
      </c>
      <c r="Q445" s="8">
        <f t="shared" si="80"/>
        <v>0</v>
      </c>
      <c r="R445" s="8">
        <f t="shared" si="80"/>
        <v>0</v>
      </c>
      <c r="S445" s="8">
        <f t="shared" si="80"/>
        <v>0</v>
      </c>
      <c r="T445" s="21">
        <f t="shared" si="70"/>
        <v>20</v>
      </c>
      <c r="U445" s="19">
        <f>VLOOKUP($B445,Gas!$B$3:$E$2506,2)</f>
        <v>2.9849999999999999</v>
      </c>
      <c r="V445" s="44">
        <f t="shared" si="71"/>
        <v>10.291457286432161</v>
      </c>
      <c r="W445" s="5">
        <f>VLOOKUP($B445,Gas!$B$3:$E$2506,4)</f>
        <v>0.42550322930446383</v>
      </c>
    </row>
    <row r="446" spans="1:23" x14ac:dyDescent="0.2">
      <c r="A446" s="50">
        <f t="shared" si="76"/>
        <v>20</v>
      </c>
      <c r="B446" s="48">
        <v>36402</v>
      </c>
      <c r="C446" s="49">
        <v>34.99</v>
      </c>
      <c r="D446" s="4">
        <f t="shared" si="72"/>
        <v>0.13014839810012538</v>
      </c>
      <c r="E446" s="100">
        <f t="shared" si="74"/>
        <v>4.4596259365642172</v>
      </c>
      <c r="F446" s="2"/>
      <c r="G446" s="8">
        <f t="shared" si="80"/>
        <v>0</v>
      </c>
      <c r="H446" s="8">
        <f t="shared" si="80"/>
        <v>0</v>
      </c>
      <c r="I446" s="8">
        <f t="shared" si="80"/>
        <v>0</v>
      </c>
      <c r="J446" s="8">
        <f t="shared" si="80"/>
        <v>9.9999999999980105E-3</v>
      </c>
      <c r="K446" s="8">
        <f t="shared" si="80"/>
        <v>5.009999999999998</v>
      </c>
      <c r="L446" s="8">
        <f t="shared" si="80"/>
        <v>15.009999999999998</v>
      </c>
      <c r="M446" s="8">
        <f t="shared" si="79"/>
        <v>14.990000000000002</v>
      </c>
      <c r="N446" s="8">
        <f t="shared" si="80"/>
        <v>9.990000000000002</v>
      </c>
      <c r="O446" s="8">
        <f t="shared" si="80"/>
        <v>4.990000000000002</v>
      </c>
      <c r="P446" s="8">
        <f t="shared" si="80"/>
        <v>0</v>
      </c>
      <c r="Q446" s="8">
        <f t="shared" si="80"/>
        <v>0</v>
      </c>
      <c r="R446" s="8">
        <f t="shared" si="80"/>
        <v>0</v>
      </c>
      <c r="S446" s="8">
        <f t="shared" si="80"/>
        <v>0</v>
      </c>
      <c r="T446" s="21">
        <f t="shared" si="70"/>
        <v>20</v>
      </c>
      <c r="U446" s="19">
        <f>VLOOKUP($B446,Gas!$B$3:$E$2506,2)</f>
        <v>2.87</v>
      </c>
      <c r="V446" s="44">
        <f t="shared" si="71"/>
        <v>12.19163763066202</v>
      </c>
      <c r="W446" s="5">
        <f>VLOOKUP($B446,Gas!$B$3:$E$2506,4)</f>
        <v>0.42371799910658337</v>
      </c>
    </row>
    <row r="447" spans="1:23" x14ac:dyDescent="0.2">
      <c r="A447" s="50">
        <f t="shared" si="76"/>
        <v>20</v>
      </c>
      <c r="B447" s="48">
        <v>36403</v>
      </c>
      <c r="C447" s="49">
        <v>26.95</v>
      </c>
      <c r="D447" s="4">
        <f t="shared" si="72"/>
        <v>-0.26107900902459052</v>
      </c>
      <c r="E447" s="100">
        <f t="shared" si="74"/>
        <v>4.5032553664721133</v>
      </c>
      <c r="F447" s="2"/>
      <c r="G447" s="8">
        <f t="shared" si="80"/>
        <v>0</v>
      </c>
      <c r="H447" s="8">
        <f t="shared" si="80"/>
        <v>0</v>
      </c>
      <c r="I447" s="8">
        <f t="shared" si="80"/>
        <v>3.0500000000000007</v>
      </c>
      <c r="J447" s="8">
        <f t="shared" si="80"/>
        <v>8.0500000000000007</v>
      </c>
      <c r="K447" s="8">
        <f t="shared" si="80"/>
        <v>13.05</v>
      </c>
      <c r="L447" s="8">
        <f t="shared" si="80"/>
        <v>23.05</v>
      </c>
      <c r="M447" s="8">
        <f t="shared" si="79"/>
        <v>6.9499999999999993</v>
      </c>
      <c r="N447" s="8">
        <f t="shared" si="80"/>
        <v>1.9499999999999993</v>
      </c>
      <c r="O447" s="8">
        <f t="shared" si="80"/>
        <v>0</v>
      </c>
      <c r="P447" s="8">
        <f t="shared" si="80"/>
        <v>0</v>
      </c>
      <c r="Q447" s="8">
        <f t="shared" si="80"/>
        <v>0</v>
      </c>
      <c r="R447" s="8">
        <f t="shared" si="80"/>
        <v>0</v>
      </c>
      <c r="S447" s="8">
        <f t="shared" si="80"/>
        <v>0</v>
      </c>
      <c r="T447" s="21">
        <f t="shared" si="70"/>
        <v>20</v>
      </c>
      <c r="U447" s="19">
        <f>VLOOKUP($B447,Gas!$B$3:$E$2506,2)</f>
        <v>2.8450000000000002</v>
      </c>
      <c r="V447" s="44">
        <f t="shared" si="71"/>
        <v>9.4727592267135314</v>
      </c>
      <c r="W447" s="5">
        <f>VLOOKUP($B447,Gas!$B$3:$E$2506,4)</f>
        <v>0.37095449753893356</v>
      </c>
    </row>
    <row r="448" spans="1:23" x14ac:dyDescent="0.2">
      <c r="A448" s="50">
        <f t="shared" si="76"/>
        <v>21</v>
      </c>
      <c r="B448" s="48">
        <v>36404</v>
      </c>
      <c r="C448" s="49">
        <v>25.16</v>
      </c>
      <c r="D448" s="4">
        <f t="shared" si="72"/>
        <v>-6.8727865522766343E-2</v>
      </c>
      <c r="E448" s="100">
        <f t="shared" si="74"/>
        <v>2.5833587628397732</v>
      </c>
      <c r="F448" s="2"/>
      <c r="G448" s="8">
        <f t="shared" si="80"/>
        <v>0</v>
      </c>
      <c r="H448" s="8">
        <f t="shared" si="80"/>
        <v>0</v>
      </c>
      <c r="I448" s="8">
        <f t="shared" si="80"/>
        <v>4.84</v>
      </c>
      <c r="J448" s="8">
        <f t="shared" si="80"/>
        <v>9.84</v>
      </c>
      <c r="K448" s="8">
        <f t="shared" si="80"/>
        <v>14.84</v>
      </c>
      <c r="L448" s="8">
        <f t="shared" si="80"/>
        <v>24.84</v>
      </c>
      <c r="M448" s="8">
        <f t="shared" si="80"/>
        <v>5.16</v>
      </c>
      <c r="N448" s="8">
        <f t="shared" si="80"/>
        <v>0.16000000000000014</v>
      </c>
      <c r="O448" s="8">
        <f t="shared" si="80"/>
        <v>0</v>
      </c>
      <c r="P448" s="8">
        <f t="shared" si="80"/>
        <v>0</v>
      </c>
      <c r="Q448" s="8">
        <f t="shared" si="80"/>
        <v>0</v>
      </c>
      <c r="R448" s="8">
        <f t="shared" si="80"/>
        <v>0</v>
      </c>
      <c r="S448" s="8">
        <f t="shared" si="80"/>
        <v>0</v>
      </c>
      <c r="T448" s="21">
        <f t="shared" si="70"/>
        <v>21</v>
      </c>
      <c r="U448" s="19">
        <f>VLOOKUP($B448,Gas!$B$3:$E$2506,2)</f>
        <v>2.875</v>
      </c>
      <c r="V448" s="44">
        <f t="shared" si="71"/>
        <v>8.7513043478260872</v>
      </c>
      <c r="W448" s="5">
        <f>VLOOKUP($B448,Gas!$B$3:$E$2506,4)</f>
        <v>0.38078194887053274</v>
      </c>
    </row>
    <row r="449" spans="1:23" x14ac:dyDescent="0.2">
      <c r="A449" s="50">
        <f t="shared" si="76"/>
        <v>21</v>
      </c>
      <c r="B449" s="48">
        <v>36405</v>
      </c>
      <c r="C449" s="49">
        <v>26.44</v>
      </c>
      <c r="D449" s="4">
        <f t="shared" si="72"/>
        <v>4.9622583151245861E-2</v>
      </c>
      <c r="E449" s="100">
        <f t="shared" si="74"/>
        <v>1.9278622418733837</v>
      </c>
      <c r="F449" s="2"/>
      <c r="G449" s="8">
        <f t="shared" si="80"/>
        <v>0</v>
      </c>
      <c r="H449" s="8">
        <f t="shared" si="80"/>
        <v>0</v>
      </c>
      <c r="I449" s="8">
        <f t="shared" si="80"/>
        <v>3.5599999999999987</v>
      </c>
      <c r="J449" s="8">
        <f t="shared" si="80"/>
        <v>8.5599999999999987</v>
      </c>
      <c r="K449" s="8">
        <f t="shared" si="80"/>
        <v>13.559999999999999</v>
      </c>
      <c r="L449" s="8">
        <f t="shared" si="80"/>
        <v>23.56</v>
      </c>
      <c r="M449" s="8">
        <f t="shared" si="80"/>
        <v>6.4400000000000013</v>
      </c>
      <c r="N449" s="8">
        <f t="shared" si="80"/>
        <v>1.4400000000000013</v>
      </c>
      <c r="O449" s="8">
        <f t="shared" si="80"/>
        <v>0</v>
      </c>
      <c r="P449" s="8">
        <f t="shared" si="80"/>
        <v>0</v>
      </c>
      <c r="Q449" s="8">
        <f t="shared" si="80"/>
        <v>0</v>
      </c>
      <c r="R449" s="8">
        <f t="shared" si="80"/>
        <v>0</v>
      </c>
      <c r="S449" s="8">
        <f t="shared" si="80"/>
        <v>0</v>
      </c>
      <c r="T449" s="21">
        <f t="shared" si="70"/>
        <v>21</v>
      </c>
      <c r="U449" s="19">
        <f>VLOOKUP($B449,Gas!$B$3:$E$2506,2)</f>
        <v>2.7149999999999999</v>
      </c>
      <c r="V449" s="44">
        <f t="shared" si="71"/>
        <v>9.7384898710865571</v>
      </c>
      <c r="W449" s="5">
        <f>VLOOKUP($B449,Gas!$B$3:$E$2506,4)</f>
        <v>0.50113700555029095</v>
      </c>
    </row>
    <row r="450" spans="1:23" x14ac:dyDescent="0.2">
      <c r="A450" s="50">
        <f t="shared" si="76"/>
        <v>21</v>
      </c>
      <c r="B450" s="48">
        <v>36406</v>
      </c>
      <c r="C450" s="49">
        <v>28.75</v>
      </c>
      <c r="D450" s="4">
        <f t="shared" si="72"/>
        <v>8.3759752259873879E-2</v>
      </c>
      <c r="E450" s="100">
        <f t="shared" si="74"/>
        <v>1.9962041853200618</v>
      </c>
      <c r="F450" s="2"/>
      <c r="G450" s="8">
        <f t="shared" si="80"/>
        <v>0</v>
      </c>
      <c r="H450" s="8">
        <f t="shared" si="80"/>
        <v>0</v>
      </c>
      <c r="I450" s="8">
        <f t="shared" si="80"/>
        <v>1.25</v>
      </c>
      <c r="J450" s="8">
        <f t="shared" si="80"/>
        <v>6.25</v>
      </c>
      <c r="K450" s="8">
        <f t="shared" si="80"/>
        <v>11.25</v>
      </c>
      <c r="L450" s="8">
        <f t="shared" si="80"/>
        <v>21.25</v>
      </c>
      <c r="M450" s="8">
        <f t="shared" si="80"/>
        <v>8.75</v>
      </c>
      <c r="N450" s="8">
        <f t="shared" si="80"/>
        <v>3.75</v>
      </c>
      <c r="O450" s="8">
        <f t="shared" si="80"/>
        <v>0</v>
      </c>
      <c r="P450" s="8">
        <f t="shared" si="80"/>
        <v>0</v>
      </c>
      <c r="Q450" s="8">
        <f t="shared" si="80"/>
        <v>0</v>
      </c>
      <c r="R450" s="8">
        <f t="shared" si="80"/>
        <v>0</v>
      </c>
      <c r="S450" s="8">
        <f t="shared" si="80"/>
        <v>0</v>
      </c>
      <c r="T450" s="21">
        <f t="shared" ref="T450:T513" si="81">A450</f>
        <v>21</v>
      </c>
      <c r="U450" s="19">
        <f>VLOOKUP($B450,Gas!$B$3:$E$2506,2)</f>
        <v>2.56</v>
      </c>
      <c r="V450" s="44">
        <f t="shared" ref="V450:V513" si="82">C450/U450</f>
        <v>11.23046875</v>
      </c>
      <c r="W450" s="5">
        <f>VLOOKUP($B450,Gas!$B$3:$E$2506,4)</f>
        <v>0.5827077455739027</v>
      </c>
    </row>
    <row r="451" spans="1:23" x14ac:dyDescent="0.2">
      <c r="A451" s="50">
        <f t="shared" si="76"/>
        <v>21</v>
      </c>
      <c r="B451" s="48">
        <v>36410</v>
      </c>
      <c r="C451" s="49">
        <v>29.16</v>
      </c>
      <c r="D451" s="4">
        <f t="shared" si="72"/>
        <v>1.4160139897097889E-2</v>
      </c>
      <c r="E451" s="100">
        <f t="shared" si="74"/>
        <v>1.88205119436668</v>
      </c>
      <c r="F451" s="2"/>
      <c r="G451" s="8">
        <f t="shared" si="80"/>
        <v>0</v>
      </c>
      <c r="H451" s="8">
        <f t="shared" si="80"/>
        <v>0</v>
      </c>
      <c r="I451" s="8">
        <f t="shared" si="80"/>
        <v>0.83999999999999986</v>
      </c>
      <c r="J451" s="8">
        <f t="shared" si="80"/>
        <v>5.84</v>
      </c>
      <c r="K451" s="8">
        <f t="shared" si="80"/>
        <v>10.84</v>
      </c>
      <c r="L451" s="8">
        <f t="shared" si="80"/>
        <v>20.84</v>
      </c>
      <c r="M451" s="8">
        <f t="shared" si="80"/>
        <v>9.16</v>
      </c>
      <c r="N451" s="8">
        <f t="shared" si="80"/>
        <v>4.16</v>
      </c>
      <c r="O451" s="8">
        <f t="shared" si="80"/>
        <v>0</v>
      </c>
      <c r="P451" s="8">
        <f t="shared" si="80"/>
        <v>0</v>
      </c>
      <c r="Q451" s="8">
        <f t="shared" si="80"/>
        <v>0</v>
      </c>
      <c r="R451" s="8">
        <f t="shared" si="80"/>
        <v>0</v>
      </c>
      <c r="S451" s="8">
        <f t="shared" si="80"/>
        <v>0</v>
      </c>
      <c r="T451" s="21">
        <f t="shared" si="81"/>
        <v>21</v>
      </c>
      <c r="U451" s="19">
        <f>VLOOKUP($B451,Gas!$B$3:$E$2506,2)</f>
        <v>2.4649999999999999</v>
      </c>
      <c r="V451" s="44">
        <f t="shared" si="82"/>
        <v>11.829614604462476</v>
      </c>
      <c r="W451" s="5">
        <f>VLOOKUP($B451,Gas!$B$3:$E$2506,4)</f>
        <v>0.49480523348516342</v>
      </c>
    </row>
    <row r="452" spans="1:23" x14ac:dyDescent="0.2">
      <c r="A452" s="50">
        <f t="shared" si="76"/>
        <v>21</v>
      </c>
      <c r="B452" s="48">
        <v>36411</v>
      </c>
      <c r="C452" s="49">
        <v>34.97</v>
      </c>
      <c r="D452" s="4">
        <f t="shared" ref="D452:D515" si="83">LN(C452/C451)</f>
        <v>0.18169264393482712</v>
      </c>
      <c r="E452" s="100">
        <f t="shared" si="74"/>
        <v>1.9875661705413723</v>
      </c>
      <c r="F452" s="2"/>
      <c r="G452" s="8">
        <f t="shared" ref="G452:S467" si="84">IF(G$1="P",MAX(0,G$2-$C452),IF(G$1="C",MAX(0,$C452-G$2)))</f>
        <v>0</v>
      </c>
      <c r="H452" s="8">
        <f t="shared" si="84"/>
        <v>0</v>
      </c>
      <c r="I452" s="8">
        <f t="shared" si="84"/>
        <v>0</v>
      </c>
      <c r="J452" s="8">
        <f t="shared" si="84"/>
        <v>3.0000000000001137E-2</v>
      </c>
      <c r="K452" s="8">
        <f t="shared" si="84"/>
        <v>5.0300000000000011</v>
      </c>
      <c r="L452" s="8">
        <f t="shared" si="84"/>
        <v>15.030000000000001</v>
      </c>
      <c r="M452" s="8">
        <f t="shared" si="80"/>
        <v>14.969999999999999</v>
      </c>
      <c r="N452" s="8">
        <f t="shared" si="84"/>
        <v>9.9699999999999989</v>
      </c>
      <c r="O452" s="8">
        <f t="shared" si="84"/>
        <v>4.9699999999999989</v>
      </c>
      <c r="P452" s="8">
        <f t="shared" si="84"/>
        <v>0</v>
      </c>
      <c r="Q452" s="8">
        <f t="shared" si="84"/>
        <v>0</v>
      </c>
      <c r="R452" s="8">
        <f t="shared" si="84"/>
        <v>0</v>
      </c>
      <c r="S452" s="8">
        <f t="shared" si="84"/>
        <v>0</v>
      </c>
      <c r="T452" s="21">
        <f t="shared" si="81"/>
        <v>21</v>
      </c>
      <c r="U452" s="19">
        <f>VLOOKUP($B452,Gas!$B$3:$E$2506,2)</f>
        <v>2.5649999999999999</v>
      </c>
      <c r="V452" s="44">
        <f t="shared" si="82"/>
        <v>13.633528265107213</v>
      </c>
      <c r="W452" s="5">
        <f>VLOOKUP($B452,Gas!$B$3:$E$2506,4)</f>
        <v>0.59297516881301859</v>
      </c>
    </row>
    <row r="453" spans="1:23" x14ac:dyDescent="0.2">
      <c r="A453" s="50">
        <f t="shared" si="76"/>
        <v>21</v>
      </c>
      <c r="B453" s="48">
        <v>36412</v>
      </c>
      <c r="C453" s="49">
        <v>43.2</v>
      </c>
      <c r="D453" s="4">
        <f t="shared" si="83"/>
        <v>0.21134994417478029</v>
      </c>
      <c r="E453" s="100">
        <f t="shared" si="74"/>
        <v>2.1436744880704652</v>
      </c>
      <c r="F453" s="2"/>
      <c r="G453" s="8">
        <f t="shared" si="84"/>
        <v>0</v>
      </c>
      <c r="H453" s="8">
        <f t="shared" si="84"/>
        <v>0</v>
      </c>
      <c r="I453" s="8">
        <f t="shared" si="84"/>
        <v>0</v>
      </c>
      <c r="J453" s="8">
        <f t="shared" si="84"/>
        <v>0</v>
      </c>
      <c r="K453" s="8">
        <f t="shared" si="84"/>
        <v>0</v>
      </c>
      <c r="L453" s="8">
        <f t="shared" si="84"/>
        <v>6.7999999999999972</v>
      </c>
      <c r="M453" s="8">
        <f t="shared" si="80"/>
        <v>23.200000000000003</v>
      </c>
      <c r="N453" s="8">
        <f t="shared" si="84"/>
        <v>18.200000000000003</v>
      </c>
      <c r="O453" s="8">
        <f t="shared" si="84"/>
        <v>13.200000000000003</v>
      </c>
      <c r="P453" s="8">
        <f t="shared" si="84"/>
        <v>8.2000000000000028</v>
      </c>
      <c r="Q453" s="8">
        <f t="shared" si="84"/>
        <v>3.2000000000000028</v>
      </c>
      <c r="R453" s="8">
        <f t="shared" si="84"/>
        <v>0</v>
      </c>
      <c r="S453" s="8">
        <f t="shared" si="84"/>
        <v>0</v>
      </c>
      <c r="T453" s="21">
        <f t="shared" si="81"/>
        <v>21</v>
      </c>
      <c r="U453" s="19">
        <f>VLOOKUP($B453,Gas!$B$3:$E$2506,2)</f>
        <v>2.665</v>
      </c>
      <c r="V453" s="44">
        <f t="shared" si="82"/>
        <v>16.210131332082554</v>
      </c>
      <c r="W453" s="5">
        <f>VLOOKUP($B453,Gas!$B$3:$E$2506,4)</f>
        <v>0.66322141745400298</v>
      </c>
    </row>
    <row r="454" spans="1:23" x14ac:dyDescent="0.2">
      <c r="A454" s="50">
        <f t="shared" si="76"/>
        <v>21</v>
      </c>
      <c r="B454" s="48">
        <v>36413</v>
      </c>
      <c r="C454" s="49">
        <v>28.32</v>
      </c>
      <c r="D454" s="4">
        <f t="shared" si="83"/>
        <v>-0.42227222642454559</v>
      </c>
      <c r="E454" s="100">
        <f t="shared" si="74"/>
        <v>3.1585114449745451</v>
      </c>
      <c r="F454" s="2"/>
      <c r="G454" s="8">
        <f t="shared" si="84"/>
        <v>0</v>
      </c>
      <c r="H454" s="8">
        <f t="shared" si="84"/>
        <v>0</v>
      </c>
      <c r="I454" s="8">
        <f t="shared" si="84"/>
        <v>1.6799999999999997</v>
      </c>
      <c r="J454" s="8">
        <f t="shared" si="84"/>
        <v>6.68</v>
      </c>
      <c r="K454" s="8">
        <f t="shared" si="84"/>
        <v>11.68</v>
      </c>
      <c r="L454" s="8">
        <f t="shared" si="84"/>
        <v>21.68</v>
      </c>
      <c r="M454" s="8">
        <f t="shared" si="80"/>
        <v>8.32</v>
      </c>
      <c r="N454" s="8">
        <f t="shared" si="84"/>
        <v>3.3200000000000003</v>
      </c>
      <c r="O454" s="8">
        <f t="shared" si="84"/>
        <v>0</v>
      </c>
      <c r="P454" s="8">
        <f t="shared" si="84"/>
        <v>0</v>
      </c>
      <c r="Q454" s="8">
        <f t="shared" si="84"/>
        <v>0</v>
      </c>
      <c r="R454" s="8">
        <f t="shared" si="84"/>
        <v>0</v>
      </c>
      <c r="S454" s="8">
        <f t="shared" si="84"/>
        <v>0</v>
      </c>
      <c r="T454" s="21">
        <f t="shared" si="81"/>
        <v>21</v>
      </c>
      <c r="U454" s="19">
        <f>VLOOKUP($B454,Gas!$B$3:$E$2506,2)</f>
        <v>2.75</v>
      </c>
      <c r="V454" s="44">
        <f t="shared" si="82"/>
        <v>10.298181818181819</v>
      </c>
      <c r="W454" s="5">
        <f>VLOOKUP($B454,Gas!$B$3:$E$2506,4)</f>
        <v>0.70308731980925854</v>
      </c>
    </row>
    <row r="455" spans="1:23" x14ac:dyDescent="0.2">
      <c r="A455" s="50">
        <f t="shared" si="76"/>
        <v>21</v>
      </c>
      <c r="B455" s="48">
        <v>36416</v>
      </c>
      <c r="C455" s="49">
        <v>27.12</v>
      </c>
      <c r="D455" s="4">
        <f t="shared" si="83"/>
        <v>-4.3296805753324188E-2</v>
      </c>
      <c r="E455" s="100">
        <f t="shared" si="74"/>
        <v>3.1438602812365306</v>
      </c>
      <c r="F455" s="2"/>
      <c r="G455" s="8">
        <f t="shared" si="84"/>
        <v>0</v>
      </c>
      <c r="H455" s="8">
        <f t="shared" si="84"/>
        <v>0</v>
      </c>
      <c r="I455" s="8">
        <f t="shared" si="84"/>
        <v>2.879999999999999</v>
      </c>
      <c r="J455" s="8">
        <f t="shared" si="84"/>
        <v>7.879999999999999</v>
      </c>
      <c r="K455" s="8">
        <f t="shared" si="84"/>
        <v>12.879999999999999</v>
      </c>
      <c r="L455" s="8">
        <f t="shared" si="84"/>
        <v>22.88</v>
      </c>
      <c r="M455" s="8">
        <f t="shared" si="80"/>
        <v>7.120000000000001</v>
      </c>
      <c r="N455" s="8">
        <f t="shared" si="84"/>
        <v>2.120000000000001</v>
      </c>
      <c r="O455" s="8">
        <f t="shared" si="84"/>
        <v>0</v>
      </c>
      <c r="P455" s="8">
        <f t="shared" si="84"/>
        <v>0</v>
      </c>
      <c r="Q455" s="8">
        <f t="shared" si="84"/>
        <v>0</v>
      </c>
      <c r="R455" s="8">
        <f t="shared" si="84"/>
        <v>0</v>
      </c>
      <c r="S455" s="8">
        <f t="shared" si="84"/>
        <v>0</v>
      </c>
      <c r="T455" s="21">
        <f t="shared" si="81"/>
        <v>21</v>
      </c>
      <c r="U455" s="19">
        <f>VLOOKUP($B455,Gas!$B$3:$E$2506,2)</f>
        <v>2.84</v>
      </c>
      <c r="V455" s="44">
        <f t="shared" si="82"/>
        <v>9.5492957746478879</v>
      </c>
      <c r="W455" s="5">
        <f>VLOOKUP($B455,Gas!$B$3:$E$2506,4)</f>
        <v>0.46882062858830897</v>
      </c>
    </row>
    <row r="456" spans="1:23" x14ac:dyDescent="0.2">
      <c r="A456" s="50">
        <f t="shared" si="76"/>
        <v>21</v>
      </c>
      <c r="B456" s="48">
        <v>36417</v>
      </c>
      <c r="C456" s="49">
        <v>26.42</v>
      </c>
      <c r="D456" s="4">
        <f t="shared" si="83"/>
        <v>-2.6150163978015506E-2</v>
      </c>
      <c r="E456" s="100">
        <f t="shared" si="74"/>
        <v>3.0424080528014401</v>
      </c>
      <c r="F456" s="2"/>
      <c r="G456" s="8">
        <f t="shared" si="84"/>
        <v>0</v>
      </c>
      <c r="H456" s="8">
        <f t="shared" si="84"/>
        <v>0</v>
      </c>
      <c r="I456" s="8">
        <f t="shared" si="84"/>
        <v>3.5799999999999983</v>
      </c>
      <c r="J456" s="8">
        <f t="shared" si="84"/>
        <v>8.5799999999999983</v>
      </c>
      <c r="K456" s="8">
        <f t="shared" si="84"/>
        <v>13.579999999999998</v>
      </c>
      <c r="L456" s="8">
        <f t="shared" si="84"/>
        <v>23.58</v>
      </c>
      <c r="M456" s="8">
        <f t="shared" si="80"/>
        <v>6.4200000000000017</v>
      </c>
      <c r="N456" s="8">
        <f t="shared" si="84"/>
        <v>1.4200000000000017</v>
      </c>
      <c r="O456" s="8">
        <f t="shared" si="84"/>
        <v>0</v>
      </c>
      <c r="P456" s="8">
        <f t="shared" si="84"/>
        <v>0</v>
      </c>
      <c r="Q456" s="8">
        <f t="shared" si="84"/>
        <v>0</v>
      </c>
      <c r="R456" s="8">
        <f t="shared" si="84"/>
        <v>0</v>
      </c>
      <c r="S456" s="8">
        <f t="shared" si="84"/>
        <v>0</v>
      </c>
      <c r="T456" s="21">
        <f t="shared" si="81"/>
        <v>21</v>
      </c>
      <c r="U456" s="19">
        <f>VLOOKUP($B456,Gas!$B$3:$E$2506,2)</f>
        <v>2.8050000000000002</v>
      </c>
      <c r="V456" s="44">
        <f t="shared" si="82"/>
        <v>9.4188948306595375</v>
      </c>
      <c r="W456" s="5">
        <f>VLOOKUP($B456,Gas!$B$3:$E$2506,4)</f>
        <v>0.37949671245866629</v>
      </c>
    </row>
    <row r="457" spans="1:23" x14ac:dyDescent="0.2">
      <c r="A457" s="50">
        <f t="shared" si="76"/>
        <v>21</v>
      </c>
      <c r="B457" s="48">
        <v>36418</v>
      </c>
      <c r="C457" s="49">
        <v>25.98</v>
      </c>
      <c r="D457" s="4">
        <f t="shared" si="83"/>
        <v>-1.6794287851725813E-2</v>
      </c>
      <c r="E457" s="100">
        <f t="shared" si="74"/>
        <v>2.7543052114851849</v>
      </c>
      <c r="F457" s="2"/>
      <c r="G457" s="8">
        <f t="shared" si="84"/>
        <v>0</v>
      </c>
      <c r="H457" s="8">
        <f t="shared" si="84"/>
        <v>0</v>
      </c>
      <c r="I457" s="8">
        <f t="shared" si="84"/>
        <v>4.0199999999999996</v>
      </c>
      <c r="J457" s="8">
        <f t="shared" si="84"/>
        <v>9.02</v>
      </c>
      <c r="K457" s="8">
        <f t="shared" si="84"/>
        <v>14.02</v>
      </c>
      <c r="L457" s="8">
        <f t="shared" si="84"/>
        <v>24.02</v>
      </c>
      <c r="M457" s="8">
        <f t="shared" si="80"/>
        <v>5.98</v>
      </c>
      <c r="N457" s="8">
        <f t="shared" si="84"/>
        <v>0.98000000000000043</v>
      </c>
      <c r="O457" s="8">
        <f t="shared" si="84"/>
        <v>0</v>
      </c>
      <c r="P457" s="8">
        <f t="shared" si="84"/>
        <v>0</v>
      </c>
      <c r="Q457" s="8">
        <f t="shared" si="84"/>
        <v>0</v>
      </c>
      <c r="R457" s="8">
        <f t="shared" si="84"/>
        <v>0</v>
      </c>
      <c r="S457" s="8">
        <f t="shared" si="84"/>
        <v>0</v>
      </c>
      <c r="T457" s="21">
        <f t="shared" si="81"/>
        <v>21</v>
      </c>
      <c r="U457" s="19">
        <f>VLOOKUP($B457,Gas!$B$3:$E$2506,2)</f>
        <v>2.645</v>
      </c>
      <c r="V457" s="44">
        <f t="shared" si="82"/>
        <v>9.8223062381852557</v>
      </c>
      <c r="W457" s="5">
        <f>VLOOKUP($B457,Gas!$B$3:$E$2506,4)</f>
        <v>0.57574233988252999</v>
      </c>
    </row>
    <row r="458" spans="1:23" x14ac:dyDescent="0.2">
      <c r="A458" s="50">
        <f t="shared" si="76"/>
        <v>21</v>
      </c>
      <c r="B458" s="48">
        <v>36419</v>
      </c>
      <c r="C458" s="49">
        <v>28.26</v>
      </c>
      <c r="D458" s="4">
        <f t="shared" si="83"/>
        <v>8.4120366013927986E-2</v>
      </c>
      <c r="E458" s="100">
        <f t="shared" si="74"/>
        <v>2.7600328456204499</v>
      </c>
      <c r="F458" s="2"/>
      <c r="G458" s="8">
        <f t="shared" si="84"/>
        <v>0</v>
      </c>
      <c r="H458" s="8">
        <f t="shared" si="84"/>
        <v>0</v>
      </c>
      <c r="I458" s="8">
        <f t="shared" si="84"/>
        <v>1.7399999999999984</v>
      </c>
      <c r="J458" s="8">
        <f t="shared" si="84"/>
        <v>6.7399999999999984</v>
      </c>
      <c r="K458" s="8">
        <f t="shared" si="84"/>
        <v>11.739999999999998</v>
      </c>
      <c r="L458" s="8">
        <f t="shared" si="84"/>
        <v>21.74</v>
      </c>
      <c r="M458" s="8">
        <f t="shared" si="84"/>
        <v>8.2600000000000016</v>
      </c>
      <c r="N458" s="8">
        <f t="shared" si="84"/>
        <v>3.2600000000000016</v>
      </c>
      <c r="O458" s="8">
        <f t="shared" si="84"/>
        <v>0</v>
      </c>
      <c r="P458" s="8">
        <f t="shared" si="84"/>
        <v>0</v>
      </c>
      <c r="Q458" s="8">
        <f t="shared" si="84"/>
        <v>0</v>
      </c>
      <c r="R458" s="8">
        <f t="shared" si="84"/>
        <v>0</v>
      </c>
      <c r="S458" s="8">
        <f t="shared" si="84"/>
        <v>0</v>
      </c>
      <c r="T458" s="21">
        <f t="shared" si="81"/>
        <v>21</v>
      </c>
      <c r="U458" s="19">
        <f>VLOOKUP($B458,Gas!$B$3:$E$2506,2)</f>
        <v>2.5299999999999998</v>
      </c>
      <c r="V458" s="44">
        <f t="shared" si="82"/>
        <v>11.169960474308303</v>
      </c>
      <c r="W458" s="5">
        <f>VLOOKUP($B458,Gas!$B$3:$E$2506,4)</f>
        <v>0.65499104839497146</v>
      </c>
    </row>
    <row r="459" spans="1:23" x14ac:dyDescent="0.2">
      <c r="A459" s="50">
        <f t="shared" si="76"/>
        <v>21</v>
      </c>
      <c r="B459" s="48">
        <v>36420</v>
      </c>
      <c r="C459" s="49">
        <v>27.11</v>
      </c>
      <c r="D459" s="4">
        <f t="shared" si="83"/>
        <v>-4.1544713745807253E-2</v>
      </c>
      <c r="E459" s="100">
        <f t="shared" si="74"/>
        <v>2.7628041467406645</v>
      </c>
      <c r="F459" s="2"/>
      <c r="G459" s="8">
        <f t="shared" si="84"/>
        <v>0</v>
      </c>
      <c r="H459" s="8">
        <f t="shared" si="84"/>
        <v>0</v>
      </c>
      <c r="I459" s="8">
        <f t="shared" si="84"/>
        <v>2.8900000000000006</v>
      </c>
      <c r="J459" s="8">
        <f t="shared" si="84"/>
        <v>7.8900000000000006</v>
      </c>
      <c r="K459" s="8">
        <f t="shared" si="84"/>
        <v>12.89</v>
      </c>
      <c r="L459" s="8">
        <f t="shared" si="84"/>
        <v>22.89</v>
      </c>
      <c r="M459" s="8">
        <f t="shared" si="84"/>
        <v>7.1099999999999994</v>
      </c>
      <c r="N459" s="8">
        <f t="shared" si="84"/>
        <v>2.1099999999999994</v>
      </c>
      <c r="O459" s="8">
        <f t="shared" si="84"/>
        <v>0</v>
      </c>
      <c r="P459" s="8">
        <f t="shared" si="84"/>
        <v>0</v>
      </c>
      <c r="Q459" s="8">
        <f t="shared" si="84"/>
        <v>0</v>
      </c>
      <c r="R459" s="8">
        <f t="shared" si="84"/>
        <v>0</v>
      </c>
      <c r="S459" s="8">
        <f t="shared" si="84"/>
        <v>0</v>
      </c>
      <c r="T459" s="21">
        <f t="shared" si="81"/>
        <v>21</v>
      </c>
      <c r="U459" s="19">
        <f>VLOOKUP($B459,Gas!$B$3:$E$2506,2)</f>
        <v>2.4849999999999999</v>
      </c>
      <c r="V459" s="44">
        <f t="shared" si="82"/>
        <v>10.909456740442657</v>
      </c>
      <c r="W459" s="5">
        <f>VLOOKUP($B459,Gas!$B$3:$E$2506,4)</f>
        <v>0.6667518403364241</v>
      </c>
    </row>
    <row r="460" spans="1:23" x14ac:dyDescent="0.2">
      <c r="A460" s="50">
        <f t="shared" si="76"/>
        <v>21</v>
      </c>
      <c r="B460" s="48">
        <v>36423</v>
      </c>
      <c r="C460" s="49">
        <v>26.52</v>
      </c>
      <c r="D460" s="4">
        <f t="shared" si="83"/>
        <v>-2.2003498192912422E-2</v>
      </c>
      <c r="E460" s="100">
        <f t="shared" si="74"/>
        <v>2.7267722680767927</v>
      </c>
      <c r="F460" s="2"/>
      <c r="G460" s="8">
        <f t="shared" si="84"/>
        <v>0</v>
      </c>
      <c r="H460" s="8">
        <f t="shared" si="84"/>
        <v>0</v>
      </c>
      <c r="I460" s="8">
        <f t="shared" si="84"/>
        <v>3.4800000000000004</v>
      </c>
      <c r="J460" s="8">
        <f t="shared" si="84"/>
        <v>8.48</v>
      </c>
      <c r="K460" s="8">
        <f t="shared" si="84"/>
        <v>13.48</v>
      </c>
      <c r="L460" s="8">
        <f t="shared" si="84"/>
        <v>23.48</v>
      </c>
      <c r="M460" s="8">
        <f t="shared" si="84"/>
        <v>6.52</v>
      </c>
      <c r="N460" s="8">
        <f t="shared" si="84"/>
        <v>1.5199999999999996</v>
      </c>
      <c r="O460" s="8">
        <f t="shared" si="84"/>
        <v>0</v>
      </c>
      <c r="P460" s="8">
        <f t="shared" si="84"/>
        <v>0</v>
      </c>
      <c r="Q460" s="8">
        <f t="shared" si="84"/>
        <v>0</v>
      </c>
      <c r="R460" s="8">
        <f t="shared" si="84"/>
        <v>0</v>
      </c>
      <c r="S460" s="8">
        <f t="shared" si="84"/>
        <v>0</v>
      </c>
      <c r="T460" s="21">
        <f t="shared" si="81"/>
        <v>21</v>
      </c>
      <c r="U460" s="19">
        <f>VLOOKUP($B460,Gas!$B$3:$E$2506,2)</f>
        <v>2.46</v>
      </c>
      <c r="V460" s="44">
        <f t="shared" si="82"/>
        <v>10.780487804878049</v>
      </c>
      <c r="W460" s="5">
        <f>VLOOKUP($B460,Gas!$B$3:$E$2506,4)</f>
        <v>0.48494364299705428</v>
      </c>
    </row>
    <row r="461" spans="1:23" x14ac:dyDescent="0.2">
      <c r="A461" s="50">
        <f t="shared" si="76"/>
        <v>21</v>
      </c>
      <c r="B461" s="48">
        <v>36424</v>
      </c>
      <c r="C461" s="49">
        <v>24.25</v>
      </c>
      <c r="D461" s="4">
        <f t="shared" si="83"/>
        <v>-8.9482547934169585E-2</v>
      </c>
      <c r="E461" s="100">
        <f t="shared" ref="E461:E524" si="85">STDEV(D452:D461)*SQRT(trade_day)</f>
        <v>2.7524190122106358</v>
      </c>
      <c r="F461" s="2"/>
      <c r="G461" s="8">
        <f t="shared" si="84"/>
        <v>0</v>
      </c>
      <c r="H461" s="8">
        <f t="shared" si="84"/>
        <v>0.75</v>
      </c>
      <c r="I461" s="8">
        <f t="shared" si="84"/>
        <v>5.75</v>
      </c>
      <c r="J461" s="8">
        <f t="shared" si="84"/>
        <v>10.75</v>
      </c>
      <c r="K461" s="8">
        <f t="shared" si="84"/>
        <v>15.75</v>
      </c>
      <c r="L461" s="8">
        <f t="shared" si="84"/>
        <v>25.75</v>
      </c>
      <c r="M461" s="8">
        <f t="shared" si="84"/>
        <v>4.25</v>
      </c>
      <c r="N461" s="8">
        <f t="shared" si="84"/>
        <v>0</v>
      </c>
      <c r="O461" s="8">
        <f t="shared" si="84"/>
        <v>0</v>
      </c>
      <c r="P461" s="8">
        <f t="shared" si="84"/>
        <v>0</v>
      </c>
      <c r="Q461" s="8">
        <f t="shared" si="84"/>
        <v>0</v>
      </c>
      <c r="R461" s="8">
        <f t="shared" si="84"/>
        <v>0</v>
      </c>
      <c r="S461" s="8">
        <f t="shared" si="84"/>
        <v>0</v>
      </c>
      <c r="T461" s="21">
        <f t="shared" si="81"/>
        <v>21</v>
      </c>
      <c r="U461" s="19">
        <f>VLOOKUP($B461,Gas!$B$3:$E$2506,2)</f>
        <v>2.4950000000000001</v>
      </c>
      <c r="V461" s="44">
        <f t="shared" si="82"/>
        <v>9.7194388777555112</v>
      </c>
      <c r="W461" s="5">
        <f>VLOOKUP($B461,Gas!$B$3:$E$2506,4)</f>
        <v>0.42841914549099358</v>
      </c>
    </row>
    <row r="462" spans="1:23" x14ac:dyDescent="0.2">
      <c r="A462" s="50">
        <f t="shared" si="76"/>
        <v>21</v>
      </c>
      <c r="B462" s="48">
        <v>36425</v>
      </c>
      <c r="C462" s="49">
        <v>24.87</v>
      </c>
      <c r="D462" s="4">
        <f t="shared" si="83"/>
        <v>2.5245640431821179E-2</v>
      </c>
      <c r="E462" s="100">
        <f t="shared" si="85"/>
        <v>2.5393434958086623</v>
      </c>
      <c r="F462" s="2"/>
      <c r="G462" s="8">
        <f t="shared" ref="G462:S477" si="86">IF(G$1="P",MAX(0,G$2-$C462),IF(G$1="C",MAX(0,$C462-G$2)))</f>
        <v>0</v>
      </c>
      <c r="H462" s="8">
        <f t="shared" si="86"/>
        <v>0.12999999999999901</v>
      </c>
      <c r="I462" s="8">
        <f t="shared" si="86"/>
        <v>5.129999999999999</v>
      </c>
      <c r="J462" s="8">
        <f t="shared" si="86"/>
        <v>10.129999999999999</v>
      </c>
      <c r="K462" s="8">
        <f t="shared" si="86"/>
        <v>15.129999999999999</v>
      </c>
      <c r="L462" s="8">
        <f t="shared" si="86"/>
        <v>25.13</v>
      </c>
      <c r="M462" s="8">
        <f t="shared" si="84"/>
        <v>4.870000000000001</v>
      </c>
      <c r="N462" s="8">
        <f t="shared" si="86"/>
        <v>0</v>
      </c>
      <c r="O462" s="8">
        <f t="shared" si="86"/>
        <v>0</v>
      </c>
      <c r="P462" s="8">
        <f t="shared" si="86"/>
        <v>0</v>
      </c>
      <c r="Q462" s="8">
        <f t="shared" si="86"/>
        <v>0</v>
      </c>
      <c r="R462" s="8">
        <f t="shared" si="86"/>
        <v>0</v>
      </c>
      <c r="S462" s="8">
        <f t="shared" si="86"/>
        <v>0</v>
      </c>
      <c r="T462" s="21">
        <f t="shared" si="81"/>
        <v>21</v>
      </c>
      <c r="U462" s="19">
        <f>VLOOKUP($B462,Gas!$B$3:$E$2506,2)</f>
        <v>2.3050000000000002</v>
      </c>
      <c r="V462" s="44">
        <f t="shared" si="82"/>
        <v>10.789587852494577</v>
      </c>
      <c r="W462" s="5">
        <f>VLOOKUP($B462,Gas!$B$3:$E$2506,4)</f>
        <v>0.57387436028883609</v>
      </c>
    </row>
    <row r="463" spans="1:23" x14ac:dyDescent="0.2">
      <c r="A463" s="50">
        <f t="shared" si="76"/>
        <v>21</v>
      </c>
      <c r="B463" s="48">
        <v>36426</v>
      </c>
      <c r="C463" s="49">
        <v>24.43</v>
      </c>
      <c r="D463" s="4">
        <f t="shared" si="83"/>
        <v>-1.7850372545664288E-2</v>
      </c>
      <c r="E463" s="100">
        <f t="shared" si="85"/>
        <v>2.1532309176868605</v>
      </c>
      <c r="F463" s="2"/>
      <c r="G463" s="8">
        <f t="shared" si="86"/>
        <v>0</v>
      </c>
      <c r="H463" s="8">
        <f t="shared" si="86"/>
        <v>0.57000000000000028</v>
      </c>
      <c r="I463" s="8">
        <f t="shared" si="86"/>
        <v>5.57</v>
      </c>
      <c r="J463" s="8">
        <f t="shared" si="86"/>
        <v>10.57</v>
      </c>
      <c r="K463" s="8">
        <f t="shared" si="86"/>
        <v>15.57</v>
      </c>
      <c r="L463" s="8">
        <f t="shared" si="86"/>
        <v>25.57</v>
      </c>
      <c r="M463" s="8">
        <f t="shared" si="84"/>
        <v>4.43</v>
      </c>
      <c r="N463" s="8">
        <f t="shared" si="86"/>
        <v>0</v>
      </c>
      <c r="O463" s="8">
        <f t="shared" si="86"/>
        <v>0</v>
      </c>
      <c r="P463" s="8">
        <f t="shared" si="86"/>
        <v>0</v>
      </c>
      <c r="Q463" s="8">
        <f t="shared" si="86"/>
        <v>0</v>
      </c>
      <c r="R463" s="8">
        <f t="shared" si="86"/>
        <v>0</v>
      </c>
      <c r="S463" s="8">
        <f t="shared" si="86"/>
        <v>0</v>
      </c>
      <c r="T463" s="21">
        <f t="shared" si="81"/>
        <v>21</v>
      </c>
      <c r="U463" s="19">
        <f>VLOOKUP($B463,Gas!$B$3:$E$2506,2)</f>
        <v>2.2949999999999999</v>
      </c>
      <c r="V463" s="44">
        <f t="shared" si="82"/>
        <v>10.64488017429194</v>
      </c>
      <c r="W463" s="5">
        <f>VLOOKUP($B463,Gas!$B$3:$E$2506,4)</f>
        <v>0.56803254926070212</v>
      </c>
    </row>
    <row r="464" spans="1:23" x14ac:dyDescent="0.2">
      <c r="A464" s="50">
        <f t="shared" si="76"/>
        <v>21</v>
      </c>
      <c r="B464" s="48">
        <v>36427</v>
      </c>
      <c r="C464" s="49">
        <v>23.15</v>
      </c>
      <c r="D464" s="4">
        <f t="shared" si="83"/>
        <v>-5.381710473740603E-2</v>
      </c>
      <c r="E464" s="100">
        <f t="shared" si="85"/>
        <v>0.74392061833639855</v>
      </c>
      <c r="F464" s="2"/>
      <c r="G464" s="8">
        <f t="shared" si="86"/>
        <v>0</v>
      </c>
      <c r="H464" s="8">
        <f t="shared" si="86"/>
        <v>1.8500000000000014</v>
      </c>
      <c r="I464" s="8">
        <f t="shared" si="86"/>
        <v>6.8500000000000014</v>
      </c>
      <c r="J464" s="8">
        <f t="shared" si="86"/>
        <v>11.850000000000001</v>
      </c>
      <c r="K464" s="8">
        <f t="shared" si="86"/>
        <v>16.850000000000001</v>
      </c>
      <c r="L464" s="8">
        <f t="shared" si="86"/>
        <v>26.85</v>
      </c>
      <c r="M464" s="8">
        <f t="shared" si="84"/>
        <v>3.1499999999999986</v>
      </c>
      <c r="N464" s="8">
        <f t="shared" si="86"/>
        <v>0</v>
      </c>
      <c r="O464" s="8">
        <f t="shared" si="86"/>
        <v>0</v>
      </c>
      <c r="P464" s="8">
        <f t="shared" si="86"/>
        <v>0</v>
      </c>
      <c r="Q464" s="8">
        <f t="shared" si="86"/>
        <v>0</v>
      </c>
      <c r="R464" s="8">
        <f t="shared" si="86"/>
        <v>0</v>
      </c>
      <c r="S464" s="8">
        <f t="shared" si="86"/>
        <v>0</v>
      </c>
      <c r="T464" s="21">
        <f t="shared" si="81"/>
        <v>21</v>
      </c>
      <c r="U464" s="19">
        <f>VLOOKUP($B464,Gas!$B$3:$E$2506,2)</f>
        <v>2.4700000000000002</v>
      </c>
      <c r="V464" s="44">
        <f t="shared" si="82"/>
        <v>9.3724696356275299</v>
      </c>
      <c r="W464" s="5">
        <f>VLOOKUP($B464,Gas!$B$3:$E$2506,4)</f>
        <v>0.80866846311651019</v>
      </c>
    </row>
    <row r="465" spans="1:23" x14ac:dyDescent="0.2">
      <c r="A465" s="50">
        <f t="shared" si="76"/>
        <v>21</v>
      </c>
      <c r="B465" s="48">
        <v>36430</v>
      </c>
      <c r="C465" s="49">
        <v>29.07</v>
      </c>
      <c r="D465" s="4">
        <f t="shared" si="83"/>
        <v>0.22771193403854162</v>
      </c>
      <c r="E465" s="100">
        <f t="shared" si="85"/>
        <v>1.4286961531433038</v>
      </c>
      <c r="F465" s="2"/>
      <c r="G465" s="8">
        <f t="shared" si="86"/>
        <v>0</v>
      </c>
      <c r="H465" s="8">
        <f t="shared" si="86"/>
        <v>0</v>
      </c>
      <c r="I465" s="8">
        <f t="shared" si="86"/>
        <v>0.92999999999999972</v>
      </c>
      <c r="J465" s="8">
        <f t="shared" si="86"/>
        <v>5.93</v>
      </c>
      <c r="K465" s="8">
        <f t="shared" si="86"/>
        <v>10.93</v>
      </c>
      <c r="L465" s="8">
        <f t="shared" si="86"/>
        <v>20.93</v>
      </c>
      <c r="M465" s="8">
        <f t="shared" si="84"/>
        <v>9.07</v>
      </c>
      <c r="N465" s="8">
        <f t="shared" si="86"/>
        <v>4.07</v>
      </c>
      <c r="O465" s="8">
        <f t="shared" si="86"/>
        <v>0</v>
      </c>
      <c r="P465" s="8">
        <f t="shared" si="86"/>
        <v>0</v>
      </c>
      <c r="Q465" s="8">
        <f t="shared" si="86"/>
        <v>0</v>
      </c>
      <c r="R465" s="8">
        <f t="shared" si="86"/>
        <v>0</v>
      </c>
      <c r="S465" s="8">
        <f t="shared" si="86"/>
        <v>0</v>
      </c>
      <c r="T465" s="21">
        <f t="shared" si="81"/>
        <v>21</v>
      </c>
      <c r="U465" s="19">
        <f>VLOOKUP($B465,Gas!$B$3:$E$2506,2)</f>
        <v>2.57</v>
      </c>
      <c r="V465" s="44">
        <f t="shared" si="82"/>
        <v>11.311284046692608</v>
      </c>
      <c r="W465" s="5">
        <f>VLOOKUP($B465,Gas!$B$3:$E$2506,4)</f>
        <v>0.73874563848196617</v>
      </c>
    </row>
    <row r="466" spans="1:23" x14ac:dyDescent="0.2">
      <c r="A466" s="50">
        <f t="shared" si="76"/>
        <v>21</v>
      </c>
      <c r="B466" s="48">
        <v>36431</v>
      </c>
      <c r="C466" s="49">
        <v>25.35</v>
      </c>
      <c r="D466" s="4">
        <f t="shared" si="83"/>
        <v>-0.13692798453359234</v>
      </c>
      <c r="E466" s="100">
        <f t="shared" si="85"/>
        <v>1.5973838300138672</v>
      </c>
      <c r="F466" s="2"/>
      <c r="G466" s="8">
        <f t="shared" si="86"/>
        <v>0</v>
      </c>
      <c r="H466" s="8">
        <f t="shared" si="86"/>
        <v>0</v>
      </c>
      <c r="I466" s="8">
        <f t="shared" si="86"/>
        <v>4.6499999999999986</v>
      </c>
      <c r="J466" s="8">
        <f t="shared" si="86"/>
        <v>9.6499999999999986</v>
      </c>
      <c r="K466" s="8">
        <f t="shared" si="86"/>
        <v>14.649999999999999</v>
      </c>
      <c r="L466" s="8">
        <f t="shared" si="86"/>
        <v>24.65</v>
      </c>
      <c r="M466" s="8">
        <f t="shared" si="84"/>
        <v>5.3500000000000014</v>
      </c>
      <c r="N466" s="8">
        <f t="shared" si="86"/>
        <v>0.35000000000000142</v>
      </c>
      <c r="O466" s="8">
        <f t="shared" si="86"/>
        <v>0</v>
      </c>
      <c r="P466" s="8">
        <f t="shared" si="86"/>
        <v>0</v>
      </c>
      <c r="Q466" s="8">
        <f t="shared" si="86"/>
        <v>0</v>
      </c>
      <c r="R466" s="8">
        <f t="shared" si="86"/>
        <v>0</v>
      </c>
      <c r="S466" s="8">
        <f t="shared" si="86"/>
        <v>0</v>
      </c>
      <c r="T466" s="21">
        <f t="shared" si="81"/>
        <v>21</v>
      </c>
      <c r="U466" s="19">
        <f>VLOOKUP($B466,Gas!$B$3:$E$2506,2)</f>
        <v>2.5</v>
      </c>
      <c r="V466" s="44">
        <f t="shared" si="82"/>
        <v>10.14</v>
      </c>
      <c r="W466" s="5">
        <f>VLOOKUP($B466,Gas!$B$3:$E$2506,4)</f>
        <v>0.75898542901137178</v>
      </c>
    </row>
    <row r="467" spans="1:23" x14ac:dyDescent="0.2">
      <c r="A467" s="50">
        <f t="shared" si="76"/>
        <v>21</v>
      </c>
      <c r="B467" s="48">
        <v>36432</v>
      </c>
      <c r="C467" s="49">
        <v>28.88</v>
      </c>
      <c r="D467" s="4">
        <f t="shared" si="83"/>
        <v>0.13037058398743331</v>
      </c>
      <c r="E467" s="100">
        <f t="shared" si="85"/>
        <v>1.7290362561572057</v>
      </c>
      <c r="F467" s="2"/>
      <c r="G467" s="8">
        <f t="shared" si="86"/>
        <v>0</v>
      </c>
      <c r="H467" s="8">
        <f t="shared" si="86"/>
        <v>0</v>
      </c>
      <c r="I467" s="8">
        <f t="shared" si="86"/>
        <v>1.120000000000001</v>
      </c>
      <c r="J467" s="8">
        <f t="shared" si="86"/>
        <v>6.120000000000001</v>
      </c>
      <c r="K467" s="8">
        <f t="shared" si="86"/>
        <v>11.120000000000001</v>
      </c>
      <c r="L467" s="8">
        <f t="shared" si="86"/>
        <v>21.12</v>
      </c>
      <c r="M467" s="8">
        <f t="shared" si="84"/>
        <v>8.879999999999999</v>
      </c>
      <c r="N467" s="8">
        <f t="shared" si="86"/>
        <v>3.879999999999999</v>
      </c>
      <c r="O467" s="8">
        <f t="shared" si="86"/>
        <v>0</v>
      </c>
      <c r="P467" s="8">
        <f t="shared" si="86"/>
        <v>0</v>
      </c>
      <c r="Q467" s="8">
        <f t="shared" si="86"/>
        <v>0</v>
      </c>
      <c r="R467" s="8">
        <f t="shared" si="86"/>
        <v>0</v>
      </c>
      <c r="S467" s="8">
        <f t="shared" si="86"/>
        <v>0</v>
      </c>
      <c r="T467" s="21">
        <f t="shared" si="81"/>
        <v>21</v>
      </c>
      <c r="U467" s="19">
        <f>VLOOKUP($B467,Gas!$B$3:$E$2506,2)</f>
        <v>2.5249999999999999</v>
      </c>
      <c r="V467" s="44">
        <f t="shared" si="82"/>
        <v>11.437623762376237</v>
      </c>
      <c r="W467" s="5">
        <f>VLOOKUP($B467,Gas!$B$3:$E$2506,4)</f>
        <v>0.76050702758538313</v>
      </c>
    </row>
    <row r="468" spans="1:23" x14ac:dyDescent="0.2">
      <c r="A468" s="50">
        <f t="shared" si="76"/>
        <v>21</v>
      </c>
      <c r="B468" s="48">
        <v>36433</v>
      </c>
      <c r="C468" s="49">
        <v>29.49</v>
      </c>
      <c r="D468" s="4">
        <f t="shared" si="83"/>
        <v>2.0901908802559387E-2</v>
      </c>
      <c r="E468" s="100">
        <f t="shared" si="85"/>
        <v>1.6826184168990563</v>
      </c>
      <c r="F468" s="2"/>
      <c r="G468" s="8">
        <f t="shared" si="86"/>
        <v>0</v>
      </c>
      <c r="H468" s="8">
        <f t="shared" si="86"/>
        <v>0</v>
      </c>
      <c r="I468" s="8">
        <f t="shared" si="86"/>
        <v>0.51000000000000156</v>
      </c>
      <c r="J468" s="8">
        <f t="shared" si="86"/>
        <v>5.5100000000000016</v>
      </c>
      <c r="K468" s="8">
        <f t="shared" si="86"/>
        <v>10.510000000000002</v>
      </c>
      <c r="L468" s="8">
        <f t="shared" si="86"/>
        <v>20.51</v>
      </c>
      <c r="M468" s="8">
        <f t="shared" si="86"/>
        <v>9.4899999999999984</v>
      </c>
      <c r="N468" s="8">
        <f t="shared" si="86"/>
        <v>4.4899999999999984</v>
      </c>
      <c r="O468" s="8">
        <f t="shared" si="86"/>
        <v>0</v>
      </c>
      <c r="P468" s="8">
        <f t="shared" si="86"/>
        <v>0</v>
      </c>
      <c r="Q468" s="8">
        <f t="shared" si="86"/>
        <v>0</v>
      </c>
      <c r="R468" s="8">
        <f t="shared" si="86"/>
        <v>0</v>
      </c>
      <c r="S468" s="8">
        <f t="shared" si="86"/>
        <v>0</v>
      </c>
      <c r="T468" s="21">
        <f t="shared" si="81"/>
        <v>21</v>
      </c>
      <c r="U468" s="19">
        <f>VLOOKUP($B468,Gas!$B$3:$E$2506,2)</f>
        <v>2.5550000000000002</v>
      </c>
      <c r="V468" s="44">
        <f t="shared" si="82"/>
        <v>11.542074363992171</v>
      </c>
      <c r="W468" s="5">
        <f>VLOOKUP($B468,Gas!$B$3:$E$2506,4)</f>
        <v>0.76221016678944786</v>
      </c>
    </row>
    <row r="469" spans="1:23" x14ac:dyDescent="0.2">
      <c r="A469" s="50">
        <f t="shared" si="76"/>
        <v>22</v>
      </c>
      <c r="B469" s="48">
        <v>36434</v>
      </c>
      <c r="C469" s="49">
        <v>25.25</v>
      </c>
      <c r="D469" s="4">
        <f t="shared" si="83"/>
        <v>-0.15522506710581602</v>
      </c>
      <c r="E469" s="100">
        <f t="shared" si="85"/>
        <v>1.8556860854287465</v>
      </c>
      <c r="F469" s="2"/>
      <c r="G469" s="8">
        <f t="shared" si="86"/>
        <v>0</v>
      </c>
      <c r="H469" s="8">
        <f t="shared" si="86"/>
        <v>0</v>
      </c>
      <c r="I469" s="8">
        <f t="shared" si="86"/>
        <v>4.75</v>
      </c>
      <c r="J469" s="8">
        <f t="shared" si="86"/>
        <v>9.75</v>
      </c>
      <c r="K469" s="8">
        <f t="shared" si="86"/>
        <v>14.75</v>
      </c>
      <c r="L469" s="8">
        <f t="shared" si="86"/>
        <v>24.75</v>
      </c>
      <c r="M469" s="8">
        <f t="shared" si="86"/>
        <v>5.25</v>
      </c>
      <c r="N469" s="8">
        <f t="shared" si="86"/>
        <v>0.25</v>
      </c>
      <c r="O469" s="8">
        <f t="shared" si="86"/>
        <v>0</v>
      </c>
      <c r="P469" s="8">
        <f t="shared" si="86"/>
        <v>0</v>
      </c>
      <c r="Q469" s="8">
        <f t="shared" si="86"/>
        <v>0</v>
      </c>
      <c r="R469" s="8">
        <f t="shared" si="86"/>
        <v>0</v>
      </c>
      <c r="S469" s="8">
        <f t="shared" si="86"/>
        <v>0</v>
      </c>
      <c r="T469" s="21">
        <f t="shared" si="81"/>
        <v>22</v>
      </c>
      <c r="U469" s="19">
        <f>VLOOKUP($B469,Gas!$B$3:$E$2506,2)</f>
        <v>2.35</v>
      </c>
      <c r="V469" s="44">
        <f t="shared" si="82"/>
        <v>10.74468085106383</v>
      </c>
      <c r="W469" s="5">
        <f>VLOOKUP($B469,Gas!$B$3:$E$2506,4)</f>
        <v>0.92078538331002446</v>
      </c>
    </row>
    <row r="470" spans="1:23" x14ac:dyDescent="0.2">
      <c r="A470" s="50">
        <f t="shared" si="76"/>
        <v>22</v>
      </c>
      <c r="B470" s="48">
        <v>36437</v>
      </c>
      <c r="C470" s="49">
        <v>23.55</v>
      </c>
      <c r="D470" s="4">
        <f t="shared" si="83"/>
        <v>-6.9700335258942023E-2</v>
      </c>
      <c r="E470" s="100">
        <f t="shared" si="85"/>
        <v>1.8814666971479352</v>
      </c>
      <c r="F470" s="2"/>
      <c r="G470" s="8">
        <f t="shared" si="86"/>
        <v>0</v>
      </c>
      <c r="H470" s="8">
        <f t="shared" si="86"/>
        <v>1.4499999999999993</v>
      </c>
      <c r="I470" s="8">
        <f t="shared" si="86"/>
        <v>6.4499999999999993</v>
      </c>
      <c r="J470" s="8">
        <f t="shared" si="86"/>
        <v>11.45</v>
      </c>
      <c r="K470" s="8">
        <f t="shared" si="86"/>
        <v>16.45</v>
      </c>
      <c r="L470" s="8">
        <f t="shared" si="86"/>
        <v>26.45</v>
      </c>
      <c r="M470" s="8">
        <f t="shared" si="86"/>
        <v>3.5500000000000007</v>
      </c>
      <c r="N470" s="8">
        <f t="shared" si="86"/>
        <v>0</v>
      </c>
      <c r="O470" s="8">
        <f t="shared" si="86"/>
        <v>0</v>
      </c>
      <c r="P470" s="8">
        <f t="shared" si="86"/>
        <v>0</v>
      </c>
      <c r="Q470" s="8">
        <f t="shared" si="86"/>
        <v>0</v>
      </c>
      <c r="R470" s="8">
        <f t="shared" si="86"/>
        <v>0</v>
      </c>
      <c r="S470" s="8">
        <f t="shared" si="86"/>
        <v>0</v>
      </c>
      <c r="T470" s="21">
        <f t="shared" si="81"/>
        <v>22</v>
      </c>
      <c r="U470" s="19">
        <f>VLOOKUP($B470,Gas!$B$3:$E$2506,2)</f>
        <v>2.35</v>
      </c>
      <c r="V470" s="44">
        <f t="shared" si="82"/>
        <v>10.021276595744681</v>
      </c>
      <c r="W470" s="5">
        <f>VLOOKUP($B470,Gas!$B$3:$E$2506,4)</f>
        <v>0.6149086510593621</v>
      </c>
    </row>
    <row r="471" spans="1:23" x14ac:dyDescent="0.2">
      <c r="A471" s="50">
        <f t="shared" ref="A471:A534" si="87">MONTH(B471)+(YEAR(B471)-1998)*12</f>
        <v>22</v>
      </c>
      <c r="B471" s="48">
        <v>36438</v>
      </c>
      <c r="C471" s="49">
        <v>24.07</v>
      </c>
      <c r="D471" s="4">
        <f t="shared" si="83"/>
        <v>2.1840431332553822E-2</v>
      </c>
      <c r="E471" s="100">
        <f t="shared" si="85"/>
        <v>1.8356958079464205</v>
      </c>
      <c r="F471" s="2"/>
      <c r="G471" s="8">
        <f t="shared" si="86"/>
        <v>0</v>
      </c>
      <c r="H471" s="8">
        <f t="shared" si="86"/>
        <v>0.92999999999999972</v>
      </c>
      <c r="I471" s="8">
        <f t="shared" si="86"/>
        <v>5.93</v>
      </c>
      <c r="J471" s="8">
        <f t="shared" si="86"/>
        <v>10.93</v>
      </c>
      <c r="K471" s="8">
        <f t="shared" si="86"/>
        <v>15.93</v>
      </c>
      <c r="L471" s="8">
        <f t="shared" si="86"/>
        <v>25.93</v>
      </c>
      <c r="M471" s="8">
        <f t="shared" si="86"/>
        <v>4.07</v>
      </c>
      <c r="N471" s="8">
        <f t="shared" si="86"/>
        <v>0</v>
      </c>
      <c r="O471" s="8">
        <f t="shared" si="86"/>
        <v>0</v>
      </c>
      <c r="P471" s="8">
        <f t="shared" si="86"/>
        <v>0</v>
      </c>
      <c r="Q471" s="8">
        <f t="shared" si="86"/>
        <v>0</v>
      </c>
      <c r="R471" s="8">
        <f t="shared" si="86"/>
        <v>0</v>
      </c>
      <c r="S471" s="8">
        <f t="shared" si="86"/>
        <v>0</v>
      </c>
      <c r="T471" s="21">
        <f t="shared" si="81"/>
        <v>22</v>
      </c>
      <c r="U471" s="19">
        <f>VLOOKUP($B471,Gas!$B$3:$E$2506,2)</f>
        <v>2.4849999999999999</v>
      </c>
      <c r="V471" s="44">
        <f t="shared" si="82"/>
        <v>9.6861167002012074</v>
      </c>
      <c r="W471" s="5">
        <f>VLOOKUP($B471,Gas!$B$3:$E$2506,4)</f>
        <v>0.66801149798717019</v>
      </c>
    </row>
    <row r="472" spans="1:23" x14ac:dyDescent="0.2">
      <c r="A472" s="50">
        <f t="shared" si="87"/>
        <v>22</v>
      </c>
      <c r="B472" s="48">
        <v>36439</v>
      </c>
      <c r="C472" s="49">
        <v>24.06</v>
      </c>
      <c r="D472" s="4">
        <f t="shared" si="83"/>
        <v>-4.1554124844780363E-4</v>
      </c>
      <c r="E472" s="100">
        <f t="shared" si="85"/>
        <v>1.8300788631112592</v>
      </c>
      <c r="F472" s="2"/>
      <c r="G472" s="8">
        <f t="shared" ref="G472:S487" si="88">IF(G$1="P",MAX(0,G$2-$C472),IF(G$1="C",MAX(0,$C472-G$2)))</f>
        <v>0</v>
      </c>
      <c r="H472" s="8">
        <f t="shared" si="88"/>
        <v>0.94000000000000128</v>
      </c>
      <c r="I472" s="8">
        <f t="shared" si="88"/>
        <v>5.9400000000000013</v>
      </c>
      <c r="J472" s="8">
        <f t="shared" si="88"/>
        <v>10.940000000000001</v>
      </c>
      <c r="K472" s="8">
        <f t="shared" si="88"/>
        <v>15.940000000000001</v>
      </c>
      <c r="L472" s="8">
        <f t="shared" si="88"/>
        <v>25.94</v>
      </c>
      <c r="M472" s="8">
        <f t="shared" si="86"/>
        <v>4.0599999999999987</v>
      </c>
      <c r="N472" s="8">
        <f t="shared" si="88"/>
        <v>0</v>
      </c>
      <c r="O472" s="8">
        <f t="shared" si="88"/>
        <v>0</v>
      </c>
      <c r="P472" s="8">
        <f t="shared" si="88"/>
        <v>0</v>
      </c>
      <c r="Q472" s="8">
        <f t="shared" si="88"/>
        <v>0</v>
      </c>
      <c r="R472" s="8">
        <f t="shared" si="88"/>
        <v>0</v>
      </c>
      <c r="S472" s="8">
        <f t="shared" si="88"/>
        <v>0</v>
      </c>
      <c r="T472" s="21">
        <f t="shared" si="81"/>
        <v>22</v>
      </c>
      <c r="U472" s="19">
        <f>VLOOKUP($B472,Gas!$B$3:$E$2506,2)</f>
        <v>2.4500000000000002</v>
      </c>
      <c r="V472" s="44">
        <f t="shared" si="82"/>
        <v>9.8204081632653057</v>
      </c>
      <c r="W472" s="5">
        <f>VLOOKUP($B472,Gas!$B$3:$E$2506,4)</f>
        <v>0.67060695831714812</v>
      </c>
    </row>
    <row r="473" spans="1:23" x14ac:dyDescent="0.2">
      <c r="A473" s="50">
        <f t="shared" si="87"/>
        <v>22</v>
      </c>
      <c r="B473" s="48">
        <v>36440</v>
      </c>
      <c r="C473" s="49">
        <v>23.79</v>
      </c>
      <c r="D473" s="4">
        <f t="shared" si="83"/>
        <v>-1.1285386231666533E-2</v>
      </c>
      <c r="E473" s="100">
        <f t="shared" si="85"/>
        <v>1.8289240980865189</v>
      </c>
      <c r="F473" s="2"/>
      <c r="G473" s="8">
        <f t="shared" si="88"/>
        <v>0</v>
      </c>
      <c r="H473" s="8">
        <f t="shared" si="88"/>
        <v>1.2100000000000009</v>
      </c>
      <c r="I473" s="8">
        <f t="shared" si="88"/>
        <v>6.2100000000000009</v>
      </c>
      <c r="J473" s="8">
        <f t="shared" si="88"/>
        <v>11.21</v>
      </c>
      <c r="K473" s="8">
        <f t="shared" si="88"/>
        <v>16.21</v>
      </c>
      <c r="L473" s="8">
        <f t="shared" si="88"/>
        <v>26.21</v>
      </c>
      <c r="M473" s="8">
        <f t="shared" si="86"/>
        <v>3.7899999999999991</v>
      </c>
      <c r="N473" s="8">
        <f t="shared" si="88"/>
        <v>0</v>
      </c>
      <c r="O473" s="8">
        <f t="shared" si="88"/>
        <v>0</v>
      </c>
      <c r="P473" s="8">
        <f t="shared" si="88"/>
        <v>0</v>
      </c>
      <c r="Q473" s="8">
        <f t="shared" si="88"/>
        <v>0</v>
      </c>
      <c r="R473" s="8">
        <f t="shared" si="88"/>
        <v>0</v>
      </c>
      <c r="S473" s="8">
        <f t="shared" si="88"/>
        <v>0</v>
      </c>
      <c r="T473" s="21">
        <f t="shared" si="81"/>
        <v>22</v>
      </c>
      <c r="U473" s="19">
        <f>VLOOKUP($B473,Gas!$B$3:$E$2506,2)</f>
        <v>2.4649999999999999</v>
      </c>
      <c r="V473" s="44">
        <f t="shared" si="82"/>
        <v>9.6511156186612581</v>
      </c>
      <c r="W473" s="5">
        <f>VLOOKUP($B473,Gas!$B$3:$E$2506,4)</f>
        <v>0.67338022840330647</v>
      </c>
    </row>
    <row r="474" spans="1:23" x14ac:dyDescent="0.2">
      <c r="A474" s="50">
        <f t="shared" si="87"/>
        <v>22</v>
      </c>
      <c r="B474" s="48">
        <v>36441</v>
      </c>
      <c r="C474" s="49">
        <v>24.27</v>
      </c>
      <c r="D474" s="4">
        <f t="shared" si="83"/>
        <v>1.9975695423643827E-2</v>
      </c>
      <c r="E474" s="100">
        <f t="shared" si="85"/>
        <v>1.8086879818093542</v>
      </c>
      <c r="F474" s="2"/>
      <c r="G474" s="8">
        <f t="shared" si="88"/>
        <v>0</v>
      </c>
      <c r="H474" s="8">
        <f t="shared" si="88"/>
        <v>0.73000000000000043</v>
      </c>
      <c r="I474" s="8">
        <f t="shared" si="88"/>
        <v>5.73</v>
      </c>
      <c r="J474" s="8">
        <f t="shared" si="88"/>
        <v>10.73</v>
      </c>
      <c r="K474" s="8">
        <f t="shared" si="88"/>
        <v>15.73</v>
      </c>
      <c r="L474" s="8">
        <f t="shared" si="88"/>
        <v>25.73</v>
      </c>
      <c r="M474" s="8">
        <f t="shared" si="86"/>
        <v>4.2699999999999996</v>
      </c>
      <c r="N474" s="8">
        <f t="shared" si="88"/>
        <v>0</v>
      </c>
      <c r="O474" s="8">
        <f t="shared" si="88"/>
        <v>0</v>
      </c>
      <c r="P474" s="8">
        <f t="shared" si="88"/>
        <v>0</v>
      </c>
      <c r="Q474" s="8">
        <f t="shared" si="88"/>
        <v>0</v>
      </c>
      <c r="R474" s="8">
        <f t="shared" si="88"/>
        <v>0</v>
      </c>
      <c r="S474" s="8">
        <f t="shared" si="88"/>
        <v>0</v>
      </c>
      <c r="T474" s="21">
        <f t="shared" si="81"/>
        <v>22</v>
      </c>
      <c r="U474" s="19">
        <f>VLOOKUP($B474,Gas!$B$3:$E$2506,2)</f>
        <v>2.4900000000000002</v>
      </c>
      <c r="V474" s="44">
        <f t="shared" si="82"/>
        <v>9.7469879518072275</v>
      </c>
      <c r="W474" s="5">
        <f>VLOOKUP($B474,Gas!$B$3:$E$2506,4)</f>
        <v>0.65850950975226952</v>
      </c>
    </row>
    <row r="475" spans="1:23" x14ac:dyDescent="0.2">
      <c r="A475" s="50">
        <f t="shared" si="87"/>
        <v>22</v>
      </c>
      <c r="B475" s="48">
        <v>36444</v>
      </c>
      <c r="C475" s="49">
        <v>26.56</v>
      </c>
      <c r="D475" s="4">
        <f t="shared" si="83"/>
        <v>9.0165304869723129E-2</v>
      </c>
      <c r="E475" s="100">
        <f t="shared" si="85"/>
        <v>1.4284173616604603</v>
      </c>
      <c r="F475" s="2"/>
      <c r="G475" s="8">
        <f t="shared" si="88"/>
        <v>0</v>
      </c>
      <c r="H475" s="8">
        <f t="shared" si="88"/>
        <v>0</v>
      </c>
      <c r="I475" s="8">
        <f t="shared" si="88"/>
        <v>3.4400000000000013</v>
      </c>
      <c r="J475" s="8">
        <f t="shared" si="88"/>
        <v>8.4400000000000013</v>
      </c>
      <c r="K475" s="8">
        <f t="shared" si="88"/>
        <v>13.440000000000001</v>
      </c>
      <c r="L475" s="8">
        <f t="shared" si="88"/>
        <v>23.44</v>
      </c>
      <c r="M475" s="8">
        <f t="shared" si="86"/>
        <v>6.5599999999999987</v>
      </c>
      <c r="N475" s="8">
        <f t="shared" si="88"/>
        <v>1.5599999999999987</v>
      </c>
      <c r="O475" s="8">
        <f t="shared" si="88"/>
        <v>0</v>
      </c>
      <c r="P475" s="8">
        <f t="shared" si="88"/>
        <v>0</v>
      </c>
      <c r="Q475" s="8">
        <f t="shared" si="88"/>
        <v>0</v>
      </c>
      <c r="R475" s="8">
        <f t="shared" si="88"/>
        <v>0</v>
      </c>
      <c r="S475" s="8">
        <f t="shared" si="88"/>
        <v>0</v>
      </c>
      <c r="T475" s="21">
        <f t="shared" si="81"/>
        <v>22</v>
      </c>
      <c r="U475" s="19">
        <f>VLOOKUP($B475,Gas!$B$3:$E$2506,2)</f>
        <v>2.355</v>
      </c>
      <c r="V475" s="44">
        <f t="shared" si="82"/>
        <v>11.278131634819532</v>
      </c>
      <c r="W475" s="5">
        <f>VLOOKUP($B475,Gas!$B$3:$E$2506,4)</f>
        <v>0.51607184468272482</v>
      </c>
    </row>
    <row r="476" spans="1:23" x14ac:dyDescent="0.2">
      <c r="A476" s="50">
        <f t="shared" si="87"/>
        <v>22</v>
      </c>
      <c r="B476" s="48">
        <v>36445</v>
      </c>
      <c r="C476" s="49">
        <v>26.5</v>
      </c>
      <c r="D476" s="4">
        <f t="shared" si="83"/>
        <v>-2.2615916160564947E-3</v>
      </c>
      <c r="E476" s="100">
        <f t="shared" si="85"/>
        <v>1.2397128408142875</v>
      </c>
      <c r="F476" s="2"/>
      <c r="G476" s="8">
        <f t="shared" si="88"/>
        <v>0</v>
      </c>
      <c r="H476" s="8">
        <f t="shared" si="88"/>
        <v>0</v>
      </c>
      <c r="I476" s="8">
        <f t="shared" si="88"/>
        <v>3.5</v>
      </c>
      <c r="J476" s="8">
        <f t="shared" si="88"/>
        <v>8.5</v>
      </c>
      <c r="K476" s="8">
        <f t="shared" si="88"/>
        <v>13.5</v>
      </c>
      <c r="L476" s="8">
        <f t="shared" si="88"/>
        <v>23.5</v>
      </c>
      <c r="M476" s="8">
        <f t="shared" si="86"/>
        <v>6.5</v>
      </c>
      <c r="N476" s="8">
        <f t="shared" si="88"/>
        <v>1.5</v>
      </c>
      <c r="O476" s="8">
        <f t="shared" si="88"/>
        <v>0</v>
      </c>
      <c r="P476" s="8">
        <f t="shared" si="88"/>
        <v>0</v>
      </c>
      <c r="Q476" s="8">
        <f t="shared" si="88"/>
        <v>0</v>
      </c>
      <c r="R476" s="8">
        <f t="shared" si="88"/>
        <v>0</v>
      </c>
      <c r="S476" s="8">
        <f t="shared" si="88"/>
        <v>0</v>
      </c>
      <c r="T476" s="21">
        <f t="shared" si="81"/>
        <v>22</v>
      </c>
      <c r="U476" s="19">
        <f>VLOOKUP($B476,Gas!$B$3:$E$2506,2)</f>
        <v>2.52</v>
      </c>
      <c r="V476" s="44">
        <f t="shared" si="82"/>
        <v>10.515873015873016</v>
      </c>
      <c r="W476" s="5">
        <f>VLOOKUP($B476,Gas!$B$3:$E$2506,4)</f>
        <v>0.65767974472735302</v>
      </c>
    </row>
    <row r="477" spans="1:23" x14ac:dyDescent="0.2">
      <c r="A477" s="50">
        <f t="shared" si="87"/>
        <v>22</v>
      </c>
      <c r="B477" s="48">
        <v>36446</v>
      </c>
      <c r="C477" s="49">
        <v>26.85</v>
      </c>
      <c r="D477" s="4">
        <f t="shared" si="83"/>
        <v>1.3121087962697276E-2</v>
      </c>
      <c r="E477" s="100">
        <f t="shared" si="85"/>
        <v>1.0296881005941889</v>
      </c>
      <c r="F477" s="2"/>
      <c r="G477" s="8">
        <f t="shared" si="88"/>
        <v>0</v>
      </c>
      <c r="H477" s="8">
        <f t="shared" si="88"/>
        <v>0</v>
      </c>
      <c r="I477" s="8">
        <f t="shared" si="88"/>
        <v>3.1499999999999986</v>
      </c>
      <c r="J477" s="8">
        <f t="shared" si="88"/>
        <v>8.1499999999999986</v>
      </c>
      <c r="K477" s="8">
        <f t="shared" si="88"/>
        <v>13.149999999999999</v>
      </c>
      <c r="L477" s="8">
        <f t="shared" si="88"/>
        <v>23.15</v>
      </c>
      <c r="M477" s="8">
        <f t="shared" si="86"/>
        <v>6.8500000000000014</v>
      </c>
      <c r="N477" s="8">
        <f t="shared" si="88"/>
        <v>1.8500000000000014</v>
      </c>
      <c r="O477" s="8">
        <f t="shared" si="88"/>
        <v>0</v>
      </c>
      <c r="P477" s="8">
        <f t="shared" si="88"/>
        <v>0</v>
      </c>
      <c r="Q477" s="8">
        <f t="shared" si="88"/>
        <v>0</v>
      </c>
      <c r="R477" s="8">
        <f t="shared" si="88"/>
        <v>0</v>
      </c>
      <c r="S477" s="8">
        <f t="shared" si="88"/>
        <v>0</v>
      </c>
      <c r="T477" s="21">
        <f t="shared" si="81"/>
        <v>22</v>
      </c>
      <c r="U477" s="19">
        <f>VLOOKUP($B477,Gas!$B$3:$E$2506,2)</f>
        <v>2.6549999999999998</v>
      </c>
      <c r="V477" s="44">
        <f t="shared" si="82"/>
        <v>10.112994350282488</v>
      </c>
      <c r="W477" s="5">
        <f>VLOOKUP($B477,Gas!$B$3:$E$2506,4)</f>
        <v>0.70878863355591382</v>
      </c>
    </row>
    <row r="478" spans="1:23" x14ac:dyDescent="0.2">
      <c r="A478" s="50">
        <f t="shared" si="87"/>
        <v>22</v>
      </c>
      <c r="B478" s="48">
        <v>36447</v>
      </c>
      <c r="C478" s="49">
        <v>25.96</v>
      </c>
      <c r="D478" s="4">
        <f t="shared" si="83"/>
        <v>-3.3708929118984467E-2</v>
      </c>
      <c r="E478" s="100">
        <f t="shared" si="85"/>
        <v>1.0243479642308639</v>
      </c>
      <c r="F478" s="2"/>
      <c r="G478" s="8">
        <f t="shared" si="88"/>
        <v>0</v>
      </c>
      <c r="H478" s="8">
        <f t="shared" si="88"/>
        <v>0</v>
      </c>
      <c r="I478" s="8">
        <f t="shared" si="88"/>
        <v>4.0399999999999991</v>
      </c>
      <c r="J478" s="8">
        <f t="shared" si="88"/>
        <v>9.0399999999999991</v>
      </c>
      <c r="K478" s="8">
        <f t="shared" si="88"/>
        <v>14.04</v>
      </c>
      <c r="L478" s="8">
        <f t="shared" si="88"/>
        <v>24.04</v>
      </c>
      <c r="M478" s="8">
        <f t="shared" si="88"/>
        <v>5.9600000000000009</v>
      </c>
      <c r="N478" s="8">
        <f t="shared" si="88"/>
        <v>0.96000000000000085</v>
      </c>
      <c r="O478" s="8">
        <f t="shared" si="88"/>
        <v>0</v>
      </c>
      <c r="P478" s="8">
        <f t="shared" si="88"/>
        <v>0</v>
      </c>
      <c r="Q478" s="8">
        <f t="shared" si="88"/>
        <v>0</v>
      </c>
      <c r="R478" s="8">
        <f t="shared" si="88"/>
        <v>0</v>
      </c>
      <c r="S478" s="8">
        <f t="shared" si="88"/>
        <v>0</v>
      </c>
      <c r="T478" s="21">
        <f t="shared" si="81"/>
        <v>22</v>
      </c>
      <c r="U478" s="19">
        <f>VLOOKUP($B478,Gas!$B$3:$E$2506,2)</f>
        <v>2.81</v>
      </c>
      <c r="V478" s="44">
        <f t="shared" si="82"/>
        <v>9.2384341637010685</v>
      </c>
      <c r="W478" s="5">
        <f>VLOOKUP($B478,Gas!$B$3:$E$2506,4)</f>
        <v>0.75081889648491629</v>
      </c>
    </row>
    <row r="479" spans="1:23" x14ac:dyDescent="0.2">
      <c r="A479" s="50">
        <f t="shared" si="87"/>
        <v>22</v>
      </c>
      <c r="B479" s="48">
        <v>36448</v>
      </c>
      <c r="C479" s="49">
        <v>26.13</v>
      </c>
      <c r="D479" s="4">
        <f t="shared" si="83"/>
        <v>6.5271876966316962E-3</v>
      </c>
      <c r="E479" s="100">
        <f t="shared" si="85"/>
        <v>0.65043356685260389</v>
      </c>
      <c r="F479" s="2"/>
      <c r="G479" s="8">
        <f t="shared" si="88"/>
        <v>0</v>
      </c>
      <c r="H479" s="8">
        <f t="shared" si="88"/>
        <v>0</v>
      </c>
      <c r="I479" s="8">
        <f t="shared" si="88"/>
        <v>3.870000000000001</v>
      </c>
      <c r="J479" s="8">
        <f t="shared" si="88"/>
        <v>8.870000000000001</v>
      </c>
      <c r="K479" s="8">
        <f t="shared" si="88"/>
        <v>13.870000000000001</v>
      </c>
      <c r="L479" s="8">
        <f t="shared" si="88"/>
        <v>23.87</v>
      </c>
      <c r="M479" s="8">
        <f t="shared" si="88"/>
        <v>6.129999999999999</v>
      </c>
      <c r="N479" s="8">
        <f t="shared" si="88"/>
        <v>1.129999999999999</v>
      </c>
      <c r="O479" s="8">
        <f t="shared" si="88"/>
        <v>0</v>
      </c>
      <c r="P479" s="8">
        <f t="shared" si="88"/>
        <v>0</v>
      </c>
      <c r="Q479" s="8">
        <f t="shared" si="88"/>
        <v>0</v>
      </c>
      <c r="R479" s="8">
        <f t="shared" si="88"/>
        <v>0</v>
      </c>
      <c r="S479" s="8">
        <f t="shared" si="88"/>
        <v>0</v>
      </c>
      <c r="T479" s="21">
        <f t="shared" si="81"/>
        <v>22</v>
      </c>
      <c r="U479" s="19">
        <f>VLOOKUP($B479,Gas!$B$3:$E$2506,2)</f>
        <v>2.7050000000000001</v>
      </c>
      <c r="V479" s="44">
        <f t="shared" si="82"/>
        <v>9.6598890942698699</v>
      </c>
      <c r="W479" s="5">
        <f>VLOOKUP($B479,Gas!$B$3:$E$2506,4)</f>
        <v>0.7722929013362807</v>
      </c>
    </row>
    <row r="480" spans="1:23" x14ac:dyDescent="0.2">
      <c r="A480" s="50">
        <f t="shared" si="87"/>
        <v>22</v>
      </c>
      <c r="B480" s="48">
        <v>36451</v>
      </c>
      <c r="C480" s="49">
        <v>29.25</v>
      </c>
      <c r="D480" s="4">
        <f t="shared" si="83"/>
        <v>0.1127954941453445</v>
      </c>
      <c r="E480" s="100">
        <f t="shared" si="85"/>
        <v>0.71713407318762568</v>
      </c>
      <c r="F480" s="2"/>
      <c r="G480" s="8">
        <f t="shared" si="88"/>
        <v>0</v>
      </c>
      <c r="H480" s="8">
        <f t="shared" si="88"/>
        <v>0</v>
      </c>
      <c r="I480" s="8">
        <f t="shared" si="88"/>
        <v>0.75</v>
      </c>
      <c r="J480" s="8">
        <f t="shared" si="88"/>
        <v>5.75</v>
      </c>
      <c r="K480" s="8">
        <f t="shared" si="88"/>
        <v>10.75</v>
      </c>
      <c r="L480" s="8">
        <f t="shared" si="88"/>
        <v>20.75</v>
      </c>
      <c r="M480" s="8">
        <f t="shared" si="88"/>
        <v>9.25</v>
      </c>
      <c r="N480" s="8">
        <f t="shared" si="88"/>
        <v>4.25</v>
      </c>
      <c r="O480" s="8">
        <f t="shared" si="88"/>
        <v>0</v>
      </c>
      <c r="P480" s="8">
        <f t="shared" si="88"/>
        <v>0</v>
      </c>
      <c r="Q480" s="8">
        <f t="shared" si="88"/>
        <v>0</v>
      </c>
      <c r="R480" s="8">
        <f t="shared" si="88"/>
        <v>0</v>
      </c>
      <c r="S480" s="8">
        <f t="shared" si="88"/>
        <v>0</v>
      </c>
      <c r="T480" s="21">
        <f t="shared" si="81"/>
        <v>22</v>
      </c>
      <c r="U480" s="19">
        <f>VLOOKUP($B480,Gas!$B$3:$E$2506,2)</f>
        <v>2.67</v>
      </c>
      <c r="V480" s="44">
        <f t="shared" si="82"/>
        <v>10.955056179775282</v>
      </c>
      <c r="W480" s="5">
        <f>VLOOKUP($B480,Gas!$B$3:$E$2506,4)</f>
        <v>0.77391330727178764</v>
      </c>
    </row>
    <row r="481" spans="1:23" x14ac:dyDescent="0.2">
      <c r="A481" s="50">
        <f t="shared" si="87"/>
        <v>22</v>
      </c>
      <c r="B481" s="48">
        <v>36452</v>
      </c>
      <c r="C481" s="49">
        <v>27.87</v>
      </c>
      <c r="D481" s="4">
        <f t="shared" si="83"/>
        <v>-4.8328732184008648E-2</v>
      </c>
      <c r="E481" s="100">
        <f t="shared" si="85"/>
        <v>0.79795402810112293</v>
      </c>
      <c r="F481" s="2"/>
      <c r="G481" s="8">
        <f t="shared" si="88"/>
        <v>0</v>
      </c>
      <c r="H481" s="8">
        <f t="shared" si="88"/>
        <v>0</v>
      </c>
      <c r="I481" s="8">
        <f t="shared" si="88"/>
        <v>2.129999999999999</v>
      </c>
      <c r="J481" s="8">
        <f t="shared" si="88"/>
        <v>7.129999999999999</v>
      </c>
      <c r="K481" s="8">
        <f t="shared" si="88"/>
        <v>12.129999999999999</v>
      </c>
      <c r="L481" s="8">
        <f t="shared" si="88"/>
        <v>22.13</v>
      </c>
      <c r="M481" s="8">
        <f t="shared" si="88"/>
        <v>7.870000000000001</v>
      </c>
      <c r="N481" s="8">
        <f t="shared" si="88"/>
        <v>2.870000000000001</v>
      </c>
      <c r="O481" s="8">
        <f t="shared" si="88"/>
        <v>0</v>
      </c>
      <c r="P481" s="8">
        <f t="shared" si="88"/>
        <v>0</v>
      </c>
      <c r="Q481" s="8">
        <f t="shared" si="88"/>
        <v>0</v>
      </c>
      <c r="R481" s="8">
        <f t="shared" si="88"/>
        <v>0</v>
      </c>
      <c r="S481" s="8">
        <f t="shared" si="88"/>
        <v>0</v>
      </c>
      <c r="T481" s="21">
        <f t="shared" si="81"/>
        <v>22</v>
      </c>
      <c r="U481" s="19">
        <f>VLOOKUP($B481,Gas!$B$3:$E$2506,2)</f>
        <v>2.8149999999999999</v>
      </c>
      <c r="V481" s="44">
        <f t="shared" si="82"/>
        <v>9.9005328596802844</v>
      </c>
      <c r="W481" s="5">
        <f>VLOOKUP($B481,Gas!$B$3:$E$2506,4)</f>
        <v>0.69065278289451304</v>
      </c>
    </row>
    <row r="482" spans="1:23" x14ac:dyDescent="0.2">
      <c r="A482" s="50">
        <f t="shared" si="87"/>
        <v>22</v>
      </c>
      <c r="B482" s="48">
        <v>36453</v>
      </c>
      <c r="C482" s="49">
        <v>27.74</v>
      </c>
      <c r="D482" s="4">
        <f t="shared" si="83"/>
        <v>-4.675426607171373E-3</v>
      </c>
      <c r="E482" s="100">
        <f t="shared" si="85"/>
        <v>0.80046968332588886</v>
      </c>
      <c r="F482" s="2"/>
      <c r="G482" s="8">
        <f t="shared" ref="G482:S497" si="89">IF(G$1="P",MAX(0,G$2-$C482),IF(G$1="C",MAX(0,$C482-G$2)))</f>
        <v>0</v>
      </c>
      <c r="H482" s="8">
        <f t="shared" si="89"/>
        <v>0</v>
      </c>
      <c r="I482" s="8">
        <f t="shared" si="89"/>
        <v>2.2600000000000016</v>
      </c>
      <c r="J482" s="8">
        <f t="shared" si="89"/>
        <v>7.2600000000000016</v>
      </c>
      <c r="K482" s="8">
        <f t="shared" si="89"/>
        <v>12.260000000000002</v>
      </c>
      <c r="L482" s="8">
        <f t="shared" si="89"/>
        <v>22.26</v>
      </c>
      <c r="M482" s="8">
        <f t="shared" si="88"/>
        <v>7.7399999999999984</v>
      </c>
      <c r="N482" s="8">
        <f t="shared" si="89"/>
        <v>2.7399999999999984</v>
      </c>
      <c r="O482" s="8">
        <f t="shared" si="89"/>
        <v>0</v>
      </c>
      <c r="P482" s="8">
        <f t="shared" si="89"/>
        <v>0</v>
      </c>
      <c r="Q482" s="8">
        <f t="shared" si="89"/>
        <v>0</v>
      </c>
      <c r="R482" s="8">
        <f t="shared" si="89"/>
        <v>0</v>
      </c>
      <c r="S482" s="8">
        <f t="shared" si="89"/>
        <v>0</v>
      </c>
      <c r="T482" s="21">
        <f t="shared" si="81"/>
        <v>22</v>
      </c>
      <c r="U482" s="19">
        <f>VLOOKUP($B482,Gas!$B$3:$E$2506,2)</f>
        <v>2.89</v>
      </c>
      <c r="V482" s="44">
        <f t="shared" si="82"/>
        <v>9.5986159169550156</v>
      </c>
      <c r="W482" s="5">
        <f>VLOOKUP($B482,Gas!$B$3:$E$2506,4)</f>
        <v>0.68131046671917217</v>
      </c>
    </row>
    <row r="483" spans="1:23" x14ac:dyDescent="0.2">
      <c r="A483" s="50">
        <f t="shared" si="87"/>
        <v>22</v>
      </c>
      <c r="B483" s="48">
        <v>36454</v>
      </c>
      <c r="C483" s="49">
        <v>27.1</v>
      </c>
      <c r="D483" s="4">
        <f t="shared" si="83"/>
        <v>-2.33416870010302E-2</v>
      </c>
      <c r="E483" s="100">
        <f t="shared" si="85"/>
        <v>0.81331254346000414</v>
      </c>
      <c r="F483" s="2"/>
      <c r="G483" s="8">
        <f t="shared" si="89"/>
        <v>0</v>
      </c>
      <c r="H483" s="8">
        <f t="shared" si="89"/>
        <v>0</v>
      </c>
      <c r="I483" s="8">
        <f t="shared" si="89"/>
        <v>2.8999999999999986</v>
      </c>
      <c r="J483" s="8">
        <f t="shared" si="89"/>
        <v>7.8999999999999986</v>
      </c>
      <c r="K483" s="8">
        <f t="shared" si="89"/>
        <v>12.899999999999999</v>
      </c>
      <c r="L483" s="8">
        <f t="shared" si="89"/>
        <v>22.9</v>
      </c>
      <c r="M483" s="8">
        <f t="shared" si="88"/>
        <v>7.1000000000000014</v>
      </c>
      <c r="N483" s="8">
        <f t="shared" si="89"/>
        <v>2.1000000000000014</v>
      </c>
      <c r="O483" s="8">
        <f t="shared" si="89"/>
        <v>0</v>
      </c>
      <c r="P483" s="8">
        <f t="shared" si="89"/>
        <v>0</v>
      </c>
      <c r="Q483" s="8">
        <f t="shared" si="89"/>
        <v>0</v>
      </c>
      <c r="R483" s="8">
        <f t="shared" si="89"/>
        <v>0</v>
      </c>
      <c r="S483" s="8">
        <f t="shared" si="89"/>
        <v>0</v>
      </c>
      <c r="T483" s="21">
        <f t="shared" si="81"/>
        <v>22</v>
      </c>
      <c r="U483" s="19">
        <f>VLOOKUP($B483,Gas!$B$3:$E$2506,2)</f>
        <v>2.9</v>
      </c>
      <c r="V483" s="44">
        <f t="shared" si="82"/>
        <v>9.3448275862068968</v>
      </c>
      <c r="W483" s="5">
        <f>VLOOKUP($B483,Gas!$B$3:$E$2506,4)</f>
        <v>0.6774096241380666</v>
      </c>
    </row>
    <row r="484" spans="1:23" x14ac:dyDescent="0.2">
      <c r="A484" s="50">
        <f t="shared" si="87"/>
        <v>22</v>
      </c>
      <c r="B484" s="48">
        <v>36455</v>
      </c>
      <c r="C484" s="49">
        <v>26.58</v>
      </c>
      <c r="D484" s="4">
        <f t="shared" si="83"/>
        <v>-1.937467460055602E-2</v>
      </c>
      <c r="E484" s="100">
        <f t="shared" si="85"/>
        <v>0.82764574049407169</v>
      </c>
      <c r="F484" s="2"/>
      <c r="G484" s="8">
        <f t="shared" si="89"/>
        <v>0</v>
      </c>
      <c r="H484" s="8">
        <f t="shared" si="89"/>
        <v>0</v>
      </c>
      <c r="I484" s="8">
        <f t="shared" si="89"/>
        <v>3.4200000000000017</v>
      </c>
      <c r="J484" s="8">
        <f t="shared" si="89"/>
        <v>8.4200000000000017</v>
      </c>
      <c r="K484" s="8">
        <f t="shared" si="89"/>
        <v>13.420000000000002</v>
      </c>
      <c r="L484" s="8">
        <f t="shared" si="89"/>
        <v>23.42</v>
      </c>
      <c r="M484" s="8">
        <f t="shared" si="88"/>
        <v>6.5799999999999983</v>
      </c>
      <c r="N484" s="8">
        <f t="shared" si="89"/>
        <v>1.5799999999999983</v>
      </c>
      <c r="O484" s="8">
        <f t="shared" si="89"/>
        <v>0</v>
      </c>
      <c r="P484" s="8">
        <f t="shared" si="89"/>
        <v>0</v>
      </c>
      <c r="Q484" s="8">
        <f t="shared" si="89"/>
        <v>0</v>
      </c>
      <c r="R484" s="8">
        <f t="shared" si="89"/>
        <v>0</v>
      </c>
      <c r="S484" s="8">
        <f t="shared" si="89"/>
        <v>0</v>
      </c>
      <c r="T484" s="21">
        <f t="shared" si="81"/>
        <v>22</v>
      </c>
      <c r="U484" s="19">
        <f>VLOOKUP($B484,Gas!$B$3:$E$2506,2)</f>
        <v>2.9950000000000001</v>
      </c>
      <c r="V484" s="44">
        <f t="shared" si="82"/>
        <v>8.8747913188647729</v>
      </c>
      <c r="W484" s="5">
        <f>VLOOKUP($B484,Gas!$B$3:$E$2506,4)</f>
        <v>0.60815474133203595</v>
      </c>
    </row>
    <row r="485" spans="1:23" x14ac:dyDescent="0.2">
      <c r="A485" s="50">
        <f t="shared" si="87"/>
        <v>22</v>
      </c>
      <c r="B485" s="48">
        <v>36458</v>
      </c>
      <c r="C485" s="49">
        <v>29.67</v>
      </c>
      <c r="D485" s="4">
        <f t="shared" si="83"/>
        <v>0.10997738101763131</v>
      </c>
      <c r="E485" s="100">
        <f t="shared" si="85"/>
        <v>0.88546353647925802</v>
      </c>
      <c r="F485" s="2"/>
      <c r="G485" s="8">
        <f t="shared" si="89"/>
        <v>0</v>
      </c>
      <c r="H485" s="8">
        <f t="shared" si="89"/>
        <v>0</v>
      </c>
      <c r="I485" s="8">
        <f t="shared" si="89"/>
        <v>0.32999999999999829</v>
      </c>
      <c r="J485" s="8">
        <f t="shared" si="89"/>
        <v>5.3299999999999983</v>
      </c>
      <c r="K485" s="8">
        <f t="shared" si="89"/>
        <v>10.329999999999998</v>
      </c>
      <c r="L485" s="8">
        <f t="shared" si="89"/>
        <v>20.329999999999998</v>
      </c>
      <c r="M485" s="8">
        <f t="shared" si="88"/>
        <v>9.6700000000000017</v>
      </c>
      <c r="N485" s="8">
        <f t="shared" si="89"/>
        <v>4.6700000000000017</v>
      </c>
      <c r="O485" s="8">
        <f t="shared" si="89"/>
        <v>0</v>
      </c>
      <c r="P485" s="8">
        <f t="shared" si="89"/>
        <v>0</v>
      </c>
      <c r="Q485" s="8">
        <f t="shared" si="89"/>
        <v>0</v>
      </c>
      <c r="R485" s="8">
        <f t="shared" si="89"/>
        <v>0</v>
      </c>
      <c r="S485" s="8">
        <f t="shared" si="89"/>
        <v>0</v>
      </c>
      <c r="T485" s="21">
        <f t="shared" si="81"/>
        <v>22</v>
      </c>
      <c r="U485" s="19">
        <f>VLOOKUP($B485,Gas!$B$3:$E$2506,2)</f>
        <v>3.0049999999999999</v>
      </c>
      <c r="V485" s="44">
        <f t="shared" si="82"/>
        <v>9.8735440931780367</v>
      </c>
      <c r="W485" s="5">
        <f>VLOOKUP($B485,Gas!$B$3:$E$2506,4)</f>
        <v>0.3828174234622635</v>
      </c>
    </row>
    <row r="486" spans="1:23" x14ac:dyDescent="0.2">
      <c r="A486" s="50">
        <f t="shared" si="87"/>
        <v>22</v>
      </c>
      <c r="B486" s="48">
        <v>36459</v>
      </c>
      <c r="C486" s="49">
        <v>27.42</v>
      </c>
      <c r="D486" s="4">
        <f t="shared" si="83"/>
        <v>-7.8863760168562128E-2</v>
      </c>
      <c r="E486" s="100">
        <f t="shared" si="85"/>
        <v>0.99372568081437618</v>
      </c>
      <c r="F486" s="2"/>
      <c r="G486" s="8">
        <f t="shared" si="89"/>
        <v>0</v>
      </c>
      <c r="H486" s="8">
        <f t="shared" si="89"/>
        <v>0</v>
      </c>
      <c r="I486" s="8">
        <f t="shared" si="89"/>
        <v>2.5799999999999983</v>
      </c>
      <c r="J486" s="8">
        <f t="shared" si="89"/>
        <v>7.5799999999999983</v>
      </c>
      <c r="K486" s="8">
        <f t="shared" si="89"/>
        <v>12.579999999999998</v>
      </c>
      <c r="L486" s="8">
        <f t="shared" si="89"/>
        <v>22.58</v>
      </c>
      <c r="M486" s="8">
        <f t="shared" si="88"/>
        <v>7.4200000000000017</v>
      </c>
      <c r="N486" s="8">
        <f t="shared" si="89"/>
        <v>2.4200000000000017</v>
      </c>
      <c r="O486" s="8">
        <f t="shared" si="89"/>
        <v>0</v>
      </c>
      <c r="P486" s="8">
        <f t="shared" si="89"/>
        <v>0</v>
      </c>
      <c r="Q486" s="8">
        <f t="shared" si="89"/>
        <v>0</v>
      </c>
      <c r="R486" s="8">
        <f t="shared" si="89"/>
        <v>0</v>
      </c>
      <c r="S486" s="8">
        <f t="shared" si="89"/>
        <v>0</v>
      </c>
      <c r="T486" s="21">
        <f t="shared" si="81"/>
        <v>22</v>
      </c>
      <c r="U486" s="19">
        <f>VLOOKUP($B486,Gas!$B$3:$E$2506,2)</f>
        <v>2.9750000000000001</v>
      </c>
      <c r="V486" s="44">
        <f t="shared" si="82"/>
        <v>9.2168067226890766</v>
      </c>
      <c r="W486" s="5">
        <f>VLOOKUP($B486,Gas!$B$3:$E$2506,4)</f>
        <v>0.37572120926133523</v>
      </c>
    </row>
    <row r="487" spans="1:23" x14ac:dyDescent="0.2">
      <c r="A487" s="50">
        <f t="shared" si="87"/>
        <v>22</v>
      </c>
      <c r="B487" s="48">
        <v>36460</v>
      </c>
      <c r="C487" s="49">
        <v>25.59</v>
      </c>
      <c r="D487" s="4">
        <f t="shared" si="83"/>
        <v>-6.9071023962471001E-2</v>
      </c>
      <c r="E487" s="100">
        <f t="shared" si="85"/>
        <v>1.0545373501210398</v>
      </c>
      <c r="F487" s="2"/>
      <c r="G487" s="8">
        <f t="shared" si="89"/>
        <v>0</v>
      </c>
      <c r="H487" s="8">
        <f t="shared" si="89"/>
        <v>0</v>
      </c>
      <c r="I487" s="8">
        <f t="shared" si="89"/>
        <v>4.41</v>
      </c>
      <c r="J487" s="8">
        <f t="shared" si="89"/>
        <v>9.41</v>
      </c>
      <c r="K487" s="8">
        <f t="shared" si="89"/>
        <v>14.41</v>
      </c>
      <c r="L487" s="8">
        <f t="shared" si="89"/>
        <v>24.41</v>
      </c>
      <c r="M487" s="8">
        <f t="shared" si="88"/>
        <v>5.59</v>
      </c>
      <c r="N487" s="8">
        <f t="shared" si="89"/>
        <v>0.58999999999999986</v>
      </c>
      <c r="O487" s="8">
        <f t="shared" si="89"/>
        <v>0</v>
      </c>
      <c r="P487" s="8">
        <f t="shared" si="89"/>
        <v>0</v>
      </c>
      <c r="Q487" s="8">
        <f t="shared" si="89"/>
        <v>0</v>
      </c>
      <c r="R487" s="8">
        <f t="shared" si="89"/>
        <v>0</v>
      </c>
      <c r="S487" s="8">
        <f t="shared" si="89"/>
        <v>0</v>
      </c>
      <c r="T487" s="21">
        <f t="shared" si="81"/>
        <v>22</v>
      </c>
      <c r="U487" s="19">
        <f>VLOOKUP($B487,Gas!$B$3:$E$2506,2)</f>
        <v>2.9649999999999999</v>
      </c>
      <c r="V487" s="44">
        <f t="shared" si="82"/>
        <v>8.6306913996627319</v>
      </c>
      <c r="W487" s="5">
        <f>VLOOKUP($B487,Gas!$B$3:$E$2506,4)</f>
        <v>0.38017658690839934</v>
      </c>
    </row>
    <row r="488" spans="1:23" x14ac:dyDescent="0.2">
      <c r="A488" s="50">
        <f t="shared" si="87"/>
        <v>22</v>
      </c>
      <c r="B488" s="48">
        <v>36461</v>
      </c>
      <c r="C488" s="49">
        <v>24.46</v>
      </c>
      <c r="D488" s="4">
        <f t="shared" si="83"/>
        <v>-4.5162519912671131E-2</v>
      </c>
      <c r="E488" s="100">
        <f t="shared" si="85"/>
        <v>1.0647627041364669</v>
      </c>
      <c r="F488" s="2"/>
      <c r="G488" s="8">
        <f t="shared" si="89"/>
        <v>0</v>
      </c>
      <c r="H488" s="8">
        <f t="shared" si="89"/>
        <v>0.53999999999999915</v>
      </c>
      <c r="I488" s="8">
        <f t="shared" si="89"/>
        <v>5.5399999999999991</v>
      </c>
      <c r="J488" s="8">
        <f t="shared" si="89"/>
        <v>10.54</v>
      </c>
      <c r="K488" s="8">
        <f t="shared" si="89"/>
        <v>15.54</v>
      </c>
      <c r="L488" s="8">
        <f t="shared" si="89"/>
        <v>25.54</v>
      </c>
      <c r="M488" s="8">
        <f t="shared" si="89"/>
        <v>4.4600000000000009</v>
      </c>
      <c r="N488" s="8">
        <f t="shared" si="89"/>
        <v>0</v>
      </c>
      <c r="O488" s="8">
        <f t="shared" si="89"/>
        <v>0</v>
      </c>
      <c r="P488" s="8">
        <f t="shared" si="89"/>
        <v>0</v>
      </c>
      <c r="Q488" s="8">
        <f t="shared" si="89"/>
        <v>0</v>
      </c>
      <c r="R488" s="8">
        <f t="shared" si="89"/>
        <v>0</v>
      </c>
      <c r="S488" s="8">
        <f t="shared" si="89"/>
        <v>0</v>
      </c>
      <c r="T488" s="21">
        <f t="shared" si="81"/>
        <v>22</v>
      </c>
      <c r="U488" s="19">
        <f>VLOOKUP($B488,Gas!$B$3:$E$2506,2)</f>
        <v>3.02</v>
      </c>
      <c r="V488" s="44">
        <f t="shared" si="82"/>
        <v>8.0993377483443716</v>
      </c>
      <c r="W488" s="5">
        <f>VLOOKUP($B488,Gas!$B$3:$E$2506,4)</f>
        <v>0.37582060448387261</v>
      </c>
    </row>
    <row r="489" spans="1:23" x14ac:dyDescent="0.2">
      <c r="A489" s="50">
        <f t="shared" si="87"/>
        <v>22</v>
      </c>
      <c r="B489" s="48">
        <v>36462</v>
      </c>
      <c r="C489" s="49">
        <v>24.61</v>
      </c>
      <c r="D489" s="4">
        <f t="shared" si="83"/>
        <v>6.1137341439382363E-3</v>
      </c>
      <c r="E489" s="100">
        <f t="shared" si="85"/>
        <v>1.0646301012023069</v>
      </c>
      <c r="F489" s="2"/>
      <c r="G489" s="8">
        <f t="shared" si="89"/>
        <v>0</v>
      </c>
      <c r="H489" s="8">
        <f t="shared" si="89"/>
        <v>0.39000000000000057</v>
      </c>
      <c r="I489" s="8">
        <f t="shared" si="89"/>
        <v>5.3900000000000006</v>
      </c>
      <c r="J489" s="8">
        <f t="shared" si="89"/>
        <v>10.39</v>
      </c>
      <c r="K489" s="8">
        <f t="shared" si="89"/>
        <v>15.39</v>
      </c>
      <c r="L489" s="8">
        <f t="shared" si="89"/>
        <v>25.39</v>
      </c>
      <c r="M489" s="8">
        <f t="shared" si="89"/>
        <v>4.6099999999999994</v>
      </c>
      <c r="N489" s="8">
        <f t="shared" si="89"/>
        <v>0</v>
      </c>
      <c r="O489" s="8">
        <f t="shared" si="89"/>
        <v>0</v>
      </c>
      <c r="P489" s="8">
        <f t="shared" si="89"/>
        <v>0</v>
      </c>
      <c r="Q489" s="8">
        <f t="shared" si="89"/>
        <v>0</v>
      </c>
      <c r="R489" s="8">
        <f t="shared" si="89"/>
        <v>0</v>
      </c>
      <c r="S489" s="8">
        <f t="shared" si="89"/>
        <v>0</v>
      </c>
      <c r="T489" s="21">
        <f t="shared" si="81"/>
        <v>22</v>
      </c>
      <c r="U489" s="19">
        <f>VLOOKUP($B489,Gas!$B$3:$E$2506,2)</f>
        <v>2.9950000000000001</v>
      </c>
      <c r="V489" s="44">
        <f t="shared" si="82"/>
        <v>8.2170283806343907</v>
      </c>
      <c r="W489" s="5">
        <f>VLOOKUP($B489,Gas!$B$3:$E$2506,4)</f>
        <v>0.27672376855956404</v>
      </c>
    </row>
    <row r="490" spans="1:23" x14ac:dyDescent="0.2">
      <c r="A490" s="50">
        <f t="shared" si="87"/>
        <v>23</v>
      </c>
      <c r="B490" s="48">
        <v>36465</v>
      </c>
      <c r="C490" s="49">
        <v>24.2</v>
      </c>
      <c r="D490" s="4">
        <f t="shared" si="83"/>
        <v>-1.6800231240323833E-2</v>
      </c>
      <c r="E490" s="100">
        <f t="shared" si="85"/>
        <v>0.83550208279409133</v>
      </c>
      <c r="F490" s="2"/>
      <c r="G490" s="8">
        <f t="shared" si="89"/>
        <v>0</v>
      </c>
      <c r="H490" s="8">
        <f t="shared" si="89"/>
        <v>0.80000000000000071</v>
      </c>
      <c r="I490" s="8">
        <f t="shared" si="89"/>
        <v>5.8000000000000007</v>
      </c>
      <c r="J490" s="8">
        <f t="shared" si="89"/>
        <v>10.8</v>
      </c>
      <c r="K490" s="8">
        <f t="shared" si="89"/>
        <v>15.8</v>
      </c>
      <c r="L490" s="8">
        <f t="shared" si="89"/>
        <v>25.8</v>
      </c>
      <c r="M490" s="8">
        <f t="shared" si="89"/>
        <v>4.1999999999999993</v>
      </c>
      <c r="N490" s="8">
        <f t="shared" si="89"/>
        <v>0</v>
      </c>
      <c r="O490" s="8">
        <f t="shared" si="89"/>
        <v>0</v>
      </c>
      <c r="P490" s="8">
        <f t="shared" si="89"/>
        <v>0</v>
      </c>
      <c r="Q490" s="8">
        <f t="shared" si="89"/>
        <v>0</v>
      </c>
      <c r="R490" s="8">
        <f t="shared" si="89"/>
        <v>0</v>
      </c>
      <c r="S490" s="8">
        <f t="shared" si="89"/>
        <v>0</v>
      </c>
      <c r="T490" s="21">
        <f t="shared" si="81"/>
        <v>23</v>
      </c>
      <c r="U490" s="19">
        <f>VLOOKUP($B490,Gas!$B$3:$E$2506,2)</f>
        <v>2.7949999999999999</v>
      </c>
      <c r="V490" s="44">
        <f t="shared" si="82"/>
        <v>8.658318425760287</v>
      </c>
      <c r="W490" s="5">
        <f>VLOOKUP($B490,Gas!$B$3:$E$2506,4)</f>
        <v>0.47786188176711603</v>
      </c>
    </row>
    <row r="491" spans="1:23" x14ac:dyDescent="0.2">
      <c r="A491" s="50">
        <f t="shared" si="87"/>
        <v>23</v>
      </c>
      <c r="B491" s="48">
        <v>36466</v>
      </c>
      <c r="C491" s="49">
        <v>22.6</v>
      </c>
      <c r="D491" s="4">
        <f t="shared" si="83"/>
        <v>-6.8402726884400397E-2</v>
      </c>
      <c r="E491" s="100">
        <f t="shared" si="85"/>
        <v>0.86075470594779357</v>
      </c>
      <c r="F491" s="2"/>
      <c r="G491" s="8">
        <f t="shared" si="89"/>
        <v>0</v>
      </c>
      <c r="H491" s="8">
        <f t="shared" si="89"/>
        <v>2.3999999999999986</v>
      </c>
      <c r="I491" s="8">
        <f t="shared" si="89"/>
        <v>7.3999999999999986</v>
      </c>
      <c r="J491" s="8">
        <f t="shared" si="89"/>
        <v>12.399999999999999</v>
      </c>
      <c r="K491" s="8">
        <f t="shared" si="89"/>
        <v>17.399999999999999</v>
      </c>
      <c r="L491" s="8">
        <f t="shared" si="89"/>
        <v>27.4</v>
      </c>
      <c r="M491" s="8">
        <f t="shared" si="89"/>
        <v>2.6000000000000014</v>
      </c>
      <c r="N491" s="8">
        <f t="shared" si="89"/>
        <v>0</v>
      </c>
      <c r="O491" s="8">
        <f t="shared" si="89"/>
        <v>0</v>
      </c>
      <c r="P491" s="8">
        <f t="shared" si="89"/>
        <v>0</v>
      </c>
      <c r="Q491" s="8">
        <f t="shared" si="89"/>
        <v>0</v>
      </c>
      <c r="R491" s="8">
        <f t="shared" si="89"/>
        <v>0</v>
      </c>
      <c r="S491" s="8">
        <f t="shared" si="89"/>
        <v>0</v>
      </c>
      <c r="T491" s="21">
        <f t="shared" si="81"/>
        <v>23</v>
      </c>
      <c r="U491" s="19">
        <f>VLOOKUP($B491,Gas!$B$3:$E$2506,2)</f>
        <v>2.73</v>
      </c>
      <c r="V491" s="44">
        <f t="shared" si="82"/>
        <v>8.2783882783882792</v>
      </c>
      <c r="W491" s="5">
        <f>VLOOKUP($B491,Gas!$B$3:$E$2506,4)</f>
        <v>0.48204808472789906</v>
      </c>
    </row>
    <row r="492" spans="1:23" x14ac:dyDescent="0.2">
      <c r="A492" s="50">
        <f t="shared" si="87"/>
        <v>23</v>
      </c>
      <c r="B492" s="48">
        <v>36467</v>
      </c>
      <c r="C492" s="49">
        <v>26.73</v>
      </c>
      <c r="D492" s="4">
        <f t="shared" si="83"/>
        <v>0.16783662387258746</v>
      </c>
      <c r="E492" s="100">
        <f t="shared" si="85"/>
        <v>1.2810078634443607</v>
      </c>
      <c r="F492" s="2"/>
      <c r="G492" s="8">
        <f t="shared" ref="G492:S507" si="90">IF(G$1="P",MAX(0,G$2-$C492),IF(G$1="C",MAX(0,$C492-G$2)))</f>
        <v>0</v>
      </c>
      <c r="H492" s="8">
        <f t="shared" si="90"/>
        <v>0</v>
      </c>
      <c r="I492" s="8">
        <f t="shared" si="90"/>
        <v>3.2699999999999996</v>
      </c>
      <c r="J492" s="8">
        <f t="shared" si="90"/>
        <v>8.27</v>
      </c>
      <c r="K492" s="8">
        <f t="shared" si="90"/>
        <v>13.27</v>
      </c>
      <c r="L492" s="8">
        <f t="shared" si="90"/>
        <v>23.27</v>
      </c>
      <c r="M492" s="8">
        <f t="shared" si="89"/>
        <v>6.73</v>
      </c>
      <c r="N492" s="8">
        <f t="shared" si="90"/>
        <v>1.7300000000000004</v>
      </c>
      <c r="O492" s="8">
        <f t="shared" si="90"/>
        <v>0</v>
      </c>
      <c r="P492" s="8">
        <f t="shared" si="90"/>
        <v>0</v>
      </c>
      <c r="Q492" s="8">
        <f t="shared" si="90"/>
        <v>0</v>
      </c>
      <c r="R492" s="8">
        <f t="shared" si="90"/>
        <v>0</v>
      </c>
      <c r="S492" s="8">
        <f t="shared" si="90"/>
        <v>0</v>
      </c>
      <c r="T492" s="21">
        <f t="shared" si="81"/>
        <v>23</v>
      </c>
      <c r="U492" s="19">
        <f>VLOOKUP($B492,Gas!$B$3:$E$2506,2)</f>
        <v>2.8149999999999999</v>
      </c>
      <c r="V492" s="44">
        <f t="shared" si="82"/>
        <v>9.4955595026642996</v>
      </c>
      <c r="W492" s="5">
        <f>VLOOKUP($B492,Gas!$B$3:$E$2506,4)</f>
        <v>0.53902835243137637</v>
      </c>
    </row>
    <row r="493" spans="1:23" x14ac:dyDescent="0.2">
      <c r="A493" s="50">
        <f t="shared" si="87"/>
        <v>23</v>
      </c>
      <c r="B493" s="48">
        <v>36468</v>
      </c>
      <c r="C493" s="49">
        <v>30.47</v>
      </c>
      <c r="D493" s="4">
        <f t="shared" si="83"/>
        <v>0.13095606284679007</v>
      </c>
      <c r="E493" s="100">
        <f t="shared" si="85"/>
        <v>1.4380131358416821</v>
      </c>
      <c r="F493" s="2"/>
      <c r="G493" s="8">
        <f t="shared" si="90"/>
        <v>0</v>
      </c>
      <c r="H493" s="8">
        <f t="shared" si="90"/>
        <v>0</v>
      </c>
      <c r="I493" s="8">
        <f t="shared" si="90"/>
        <v>0</v>
      </c>
      <c r="J493" s="8">
        <f t="shared" si="90"/>
        <v>4.5300000000000011</v>
      </c>
      <c r="K493" s="8">
        <f t="shared" si="90"/>
        <v>9.5300000000000011</v>
      </c>
      <c r="L493" s="8">
        <f t="shared" si="90"/>
        <v>19.53</v>
      </c>
      <c r="M493" s="8">
        <f t="shared" si="89"/>
        <v>10.469999999999999</v>
      </c>
      <c r="N493" s="8">
        <f t="shared" si="90"/>
        <v>5.4699999999999989</v>
      </c>
      <c r="O493" s="8">
        <f t="shared" si="90"/>
        <v>0.46999999999999886</v>
      </c>
      <c r="P493" s="8">
        <f t="shared" si="90"/>
        <v>0</v>
      </c>
      <c r="Q493" s="8">
        <f t="shared" si="90"/>
        <v>0</v>
      </c>
      <c r="R493" s="8">
        <f t="shared" si="90"/>
        <v>0</v>
      </c>
      <c r="S493" s="8">
        <f t="shared" si="90"/>
        <v>0</v>
      </c>
      <c r="T493" s="21">
        <f t="shared" si="81"/>
        <v>23</v>
      </c>
      <c r="U493" s="19">
        <f>VLOOKUP($B493,Gas!$B$3:$E$2506,2)</f>
        <v>2.835</v>
      </c>
      <c r="V493" s="44">
        <f t="shared" si="82"/>
        <v>10.747795414462081</v>
      </c>
      <c r="W493" s="5">
        <f>VLOOKUP($B493,Gas!$B$3:$E$2506,4)</f>
        <v>0.54417982241296314</v>
      </c>
    </row>
    <row r="494" spans="1:23" x14ac:dyDescent="0.2">
      <c r="A494" s="50">
        <f t="shared" si="87"/>
        <v>23</v>
      </c>
      <c r="B494" s="48">
        <v>36469</v>
      </c>
      <c r="C494" s="49">
        <v>26.27</v>
      </c>
      <c r="D494" s="4">
        <f t="shared" si="83"/>
        <v>-0.1483149893001692</v>
      </c>
      <c r="E494" s="100">
        <f t="shared" si="85"/>
        <v>1.6450745608658657</v>
      </c>
      <c r="F494" s="2"/>
      <c r="G494" s="8">
        <f t="shared" si="90"/>
        <v>0</v>
      </c>
      <c r="H494" s="8">
        <f t="shared" si="90"/>
        <v>0</v>
      </c>
      <c r="I494" s="8">
        <f t="shared" si="90"/>
        <v>3.7300000000000004</v>
      </c>
      <c r="J494" s="8">
        <f t="shared" si="90"/>
        <v>8.73</v>
      </c>
      <c r="K494" s="8">
        <f t="shared" si="90"/>
        <v>13.73</v>
      </c>
      <c r="L494" s="8">
        <f t="shared" si="90"/>
        <v>23.73</v>
      </c>
      <c r="M494" s="8">
        <f t="shared" si="89"/>
        <v>6.27</v>
      </c>
      <c r="N494" s="8">
        <f t="shared" si="90"/>
        <v>1.2699999999999996</v>
      </c>
      <c r="O494" s="8">
        <f t="shared" si="90"/>
        <v>0</v>
      </c>
      <c r="P494" s="8">
        <f t="shared" si="90"/>
        <v>0</v>
      </c>
      <c r="Q494" s="8">
        <f t="shared" si="90"/>
        <v>0</v>
      </c>
      <c r="R494" s="8">
        <f t="shared" si="90"/>
        <v>0</v>
      </c>
      <c r="S494" s="8">
        <f t="shared" si="90"/>
        <v>0</v>
      </c>
      <c r="T494" s="21">
        <f t="shared" si="81"/>
        <v>23</v>
      </c>
      <c r="U494" s="19">
        <f>VLOOKUP($B494,Gas!$B$3:$E$2506,2)</f>
        <v>2.74</v>
      </c>
      <c r="V494" s="44">
        <f t="shared" si="82"/>
        <v>9.587591240875911</v>
      </c>
      <c r="W494" s="5">
        <f>VLOOKUP($B494,Gas!$B$3:$E$2506,4)</f>
        <v>0.57048827103647692</v>
      </c>
    </row>
    <row r="495" spans="1:23" x14ac:dyDescent="0.2">
      <c r="A495" s="50">
        <f t="shared" si="87"/>
        <v>23</v>
      </c>
      <c r="B495" s="48">
        <v>36472</v>
      </c>
      <c r="C495" s="49">
        <v>24.05</v>
      </c>
      <c r="D495" s="4">
        <f t="shared" si="83"/>
        <v>-8.8292607145678312E-2</v>
      </c>
      <c r="E495" s="100">
        <f t="shared" si="85"/>
        <v>1.5699433255461475</v>
      </c>
      <c r="F495" s="2"/>
      <c r="G495" s="8">
        <f t="shared" si="90"/>
        <v>0</v>
      </c>
      <c r="H495" s="8">
        <f t="shared" si="90"/>
        <v>0.94999999999999929</v>
      </c>
      <c r="I495" s="8">
        <f t="shared" si="90"/>
        <v>5.9499999999999993</v>
      </c>
      <c r="J495" s="8">
        <f t="shared" si="90"/>
        <v>10.95</v>
      </c>
      <c r="K495" s="8">
        <f t="shared" si="90"/>
        <v>15.95</v>
      </c>
      <c r="L495" s="8">
        <f t="shared" si="90"/>
        <v>25.95</v>
      </c>
      <c r="M495" s="8">
        <f t="shared" si="89"/>
        <v>4.0500000000000007</v>
      </c>
      <c r="N495" s="8">
        <f t="shared" si="90"/>
        <v>0</v>
      </c>
      <c r="O495" s="8">
        <f t="shared" si="90"/>
        <v>0</v>
      </c>
      <c r="P495" s="8">
        <f t="shared" si="90"/>
        <v>0</v>
      </c>
      <c r="Q495" s="8">
        <f t="shared" si="90"/>
        <v>0</v>
      </c>
      <c r="R495" s="8">
        <f t="shared" si="90"/>
        <v>0</v>
      </c>
      <c r="S495" s="8">
        <f t="shared" si="90"/>
        <v>0</v>
      </c>
      <c r="T495" s="21">
        <f t="shared" si="81"/>
        <v>23</v>
      </c>
      <c r="U495" s="19">
        <f>VLOOKUP($B495,Gas!$B$3:$E$2506,2)</f>
        <v>2.625</v>
      </c>
      <c r="V495" s="44">
        <f t="shared" si="82"/>
        <v>9.1619047619047613</v>
      </c>
      <c r="W495" s="5">
        <f>VLOOKUP($B495,Gas!$B$3:$E$2506,4)</f>
        <v>0.58309153712342976</v>
      </c>
    </row>
    <row r="496" spans="1:23" x14ac:dyDescent="0.2">
      <c r="A496" s="50">
        <f t="shared" si="87"/>
        <v>23</v>
      </c>
      <c r="B496" s="48">
        <v>36473</v>
      </c>
      <c r="C496" s="49">
        <v>20.350000000000001</v>
      </c>
      <c r="D496" s="4">
        <f t="shared" si="83"/>
        <v>-0.16705408466316621</v>
      </c>
      <c r="E496" s="100">
        <f t="shared" si="85"/>
        <v>1.715418606579161</v>
      </c>
      <c r="F496" s="2"/>
      <c r="G496" s="8">
        <f t="shared" si="90"/>
        <v>0</v>
      </c>
      <c r="H496" s="8">
        <f t="shared" si="90"/>
        <v>4.6499999999999986</v>
      </c>
      <c r="I496" s="8">
        <f t="shared" si="90"/>
        <v>9.6499999999999986</v>
      </c>
      <c r="J496" s="8">
        <f t="shared" si="90"/>
        <v>14.649999999999999</v>
      </c>
      <c r="K496" s="8">
        <f t="shared" si="90"/>
        <v>19.649999999999999</v>
      </c>
      <c r="L496" s="8">
        <f t="shared" si="90"/>
        <v>29.65</v>
      </c>
      <c r="M496" s="8">
        <f t="shared" si="89"/>
        <v>0.35000000000000142</v>
      </c>
      <c r="N496" s="8">
        <f t="shared" si="90"/>
        <v>0</v>
      </c>
      <c r="O496" s="8">
        <f t="shared" si="90"/>
        <v>0</v>
      </c>
      <c r="P496" s="8">
        <f t="shared" si="90"/>
        <v>0</v>
      </c>
      <c r="Q496" s="8">
        <f t="shared" si="90"/>
        <v>0</v>
      </c>
      <c r="R496" s="8">
        <f t="shared" si="90"/>
        <v>0</v>
      </c>
      <c r="S496" s="8">
        <f t="shared" si="90"/>
        <v>0</v>
      </c>
      <c r="T496" s="21">
        <f t="shared" si="81"/>
        <v>23</v>
      </c>
      <c r="U496" s="19">
        <f>VLOOKUP($B496,Gas!$B$3:$E$2506,2)</f>
        <v>2.59</v>
      </c>
      <c r="V496" s="44">
        <f t="shared" si="82"/>
        <v>7.8571428571428585</v>
      </c>
      <c r="W496" s="5">
        <f>VLOOKUP($B496,Gas!$B$3:$E$2506,4)</f>
        <v>0.41526212316175137</v>
      </c>
    </row>
    <row r="497" spans="1:23" x14ac:dyDescent="0.2">
      <c r="A497" s="50">
        <f t="shared" si="87"/>
        <v>23</v>
      </c>
      <c r="B497" s="48">
        <v>36474</v>
      </c>
      <c r="C497" s="49">
        <v>19.77</v>
      </c>
      <c r="D497" s="4">
        <f t="shared" si="83"/>
        <v>-2.8915274706078558E-2</v>
      </c>
      <c r="E497" s="100">
        <f t="shared" si="85"/>
        <v>1.7015895911046766</v>
      </c>
      <c r="F497" s="2"/>
      <c r="G497" s="8">
        <f t="shared" si="90"/>
        <v>0.23000000000000043</v>
      </c>
      <c r="H497" s="8">
        <f t="shared" si="90"/>
        <v>5.23</v>
      </c>
      <c r="I497" s="8">
        <f t="shared" si="90"/>
        <v>10.23</v>
      </c>
      <c r="J497" s="8">
        <f t="shared" si="90"/>
        <v>15.23</v>
      </c>
      <c r="K497" s="8">
        <f t="shared" si="90"/>
        <v>20.23</v>
      </c>
      <c r="L497" s="8">
        <f t="shared" si="90"/>
        <v>30.23</v>
      </c>
      <c r="M497" s="8">
        <f t="shared" si="89"/>
        <v>0</v>
      </c>
      <c r="N497" s="8">
        <f t="shared" si="90"/>
        <v>0</v>
      </c>
      <c r="O497" s="8">
        <f t="shared" si="90"/>
        <v>0</v>
      </c>
      <c r="P497" s="8">
        <f t="shared" si="90"/>
        <v>0</v>
      </c>
      <c r="Q497" s="8">
        <f t="shared" si="90"/>
        <v>0</v>
      </c>
      <c r="R497" s="8">
        <f t="shared" si="90"/>
        <v>0</v>
      </c>
      <c r="S497" s="8">
        <f t="shared" si="90"/>
        <v>0</v>
      </c>
      <c r="T497" s="21">
        <f t="shared" si="81"/>
        <v>23</v>
      </c>
      <c r="U497" s="19">
        <f>VLOOKUP($B497,Gas!$B$3:$E$2506,2)</f>
        <v>2.44</v>
      </c>
      <c r="V497" s="44">
        <f t="shared" si="82"/>
        <v>8.1024590163934427</v>
      </c>
      <c r="W497" s="5">
        <f>VLOOKUP($B497,Gas!$B$3:$E$2506,4)</f>
        <v>0.5177833955053317</v>
      </c>
    </row>
    <row r="498" spans="1:23" x14ac:dyDescent="0.2">
      <c r="A498" s="50">
        <f t="shared" si="87"/>
        <v>23</v>
      </c>
      <c r="B498" s="48">
        <v>36475</v>
      </c>
      <c r="C498" s="49">
        <v>20.190000000000001</v>
      </c>
      <c r="D498" s="4">
        <f t="shared" si="83"/>
        <v>2.1021795142220561E-2</v>
      </c>
      <c r="E498" s="100">
        <f t="shared" si="85"/>
        <v>1.7128150203527472</v>
      </c>
      <c r="F498" s="2"/>
      <c r="G498" s="8">
        <f t="shared" si="90"/>
        <v>0</v>
      </c>
      <c r="H498" s="8">
        <f t="shared" si="90"/>
        <v>4.8099999999999987</v>
      </c>
      <c r="I498" s="8">
        <f t="shared" si="90"/>
        <v>9.8099999999999987</v>
      </c>
      <c r="J498" s="8">
        <f t="shared" si="90"/>
        <v>14.809999999999999</v>
      </c>
      <c r="K498" s="8">
        <f t="shared" si="90"/>
        <v>19.809999999999999</v>
      </c>
      <c r="L498" s="8">
        <f t="shared" si="90"/>
        <v>29.81</v>
      </c>
      <c r="M498" s="8">
        <f t="shared" si="90"/>
        <v>0.19000000000000128</v>
      </c>
      <c r="N498" s="8">
        <f t="shared" si="90"/>
        <v>0</v>
      </c>
      <c r="O498" s="8">
        <f t="shared" si="90"/>
        <v>0</v>
      </c>
      <c r="P498" s="8">
        <f t="shared" si="90"/>
        <v>0</v>
      </c>
      <c r="Q498" s="8">
        <f t="shared" si="90"/>
        <v>0</v>
      </c>
      <c r="R498" s="8">
        <f t="shared" si="90"/>
        <v>0</v>
      </c>
      <c r="S498" s="8">
        <f t="shared" si="90"/>
        <v>0</v>
      </c>
      <c r="T498" s="21">
        <f t="shared" si="81"/>
        <v>23</v>
      </c>
      <c r="U498" s="19">
        <f>VLOOKUP($B498,Gas!$B$3:$E$2506,2)</f>
        <v>2.395</v>
      </c>
      <c r="V498" s="44">
        <f t="shared" si="82"/>
        <v>8.4300626304801671</v>
      </c>
      <c r="W498" s="5">
        <f>VLOOKUP($B498,Gas!$B$3:$E$2506,4)</f>
        <v>0.50324191182234057</v>
      </c>
    </row>
    <row r="499" spans="1:23" x14ac:dyDescent="0.2">
      <c r="A499" s="50">
        <f t="shared" si="87"/>
        <v>23</v>
      </c>
      <c r="B499" s="48">
        <v>36476</v>
      </c>
      <c r="C499" s="49">
        <v>21.73</v>
      </c>
      <c r="D499" s="4">
        <f t="shared" si="83"/>
        <v>7.35063619435921E-2</v>
      </c>
      <c r="E499" s="100">
        <f t="shared" si="85"/>
        <v>1.7725685966134319</v>
      </c>
      <c r="F499" s="2"/>
      <c r="G499" s="8">
        <f t="shared" si="90"/>
        <v>0</v>
      </c>
      <c r="H499" s="8">
        <f t="shared" si="90"/>
        <v>3.2699999999999996</v>
      </c>
      <c r="I499" s="8">
        <f t="shared" si="90"/>
        <v>8.27</v>
      </c>
      <c r="J499" s="8">
        <f t="shared" si="90"/>
        <v>13.27</v>
      </c>
      <c r="K499" s="8">
        <f t="shared" si="90"/>
        <v>18.27</v>
      </c>
      <c r="L499" s="8">
        <f t="shared" si="90"/>
        <v>28.27</v>
      </c>
      <c r="M499" s="8">
        <f t="shared" si="90"/>
        <v>1.7300000000000004</v>
      </c>
      <c r="N499" s="8">
        <f t="shared" si="90"/>
        <v>0</v>
      </c>
      <c r="O499" s="8">
        <f t="shared" si="90"/>
        <v>0</v>
      </c>
      <c r="P499" s="8">
        <f t="shared" si="90"/>
        <v>0</v>
      </c>
      <c r="Q499" s="8">
        <f t="shared" si="90"/>
        <v>0</v>
      </c>
      <c r="R499" s="8">
        <f t="shared" si="90"/>
        <v>0</v>
      </c>
      <c r="S499" s="8">
        <f t="shared" si="90"/>
        <v>0</v>
      </c>
      <c r="T499" s="21">
        <f t="shared" si="81"/>
        <v>23</v>
      </c>
      <c r="U499" s="19">
        <f>VLOOKUP($B499,Gas!$B$3:$E$2506,2)</f>
        <v>2.395</v>
      </c>
      <c r="V499" s="44">
        <f t="shared" si="82"/>
        <v>9.073068893528184</v>
      </c>
      <c r="W499" s="5">
        <f>VLOOKUP($B499,Gas!$B$3:$E$2506,4)</f>
        <v>0.50796636416225149</v>
      </c>
    </row>
    <row r="500" spans="1:23" x14ac:dyDescent="0.2">
      <c r="A500" s="50">
        <f t="shared" si="87"/>
        <v>23</v>
      </c>
      <c r="B500" s="48">
        <v>36479</v>
      </c>
      <c r="C500" s="49">
        <v>23.23</v>
      </c>
      <c r="D500" s="4">
        <f t="shared" si="83"/>
        <v>6.6750752513979494E-2</v>
      </c>
      <c r="E500" s="100">
        <f t="shared" si="85"/>
        <v>1.8155734747625256</v>
      </c>
      <c r="F500" s="2"/>
      <c r="G500" s="8">
        <f t="shared" si="90"/>
        <v>0</v>
      </c>
      <c r="H500" s="8">
        <f t="shared" si="90"/>
        <v>1.7699999999999996</v>
      </c>
      <c r="I500" s="8">
        <f t="shared" si="90"/>
        <v>6.77</v>
      </c>
      <c r="J500" s="8">
        <f t="shared" si="90"/>
        <v>11.77</v>
      </c>
      <c r="K500" s="8">
        <f t="shared" si="90"/>
        <v>16.77</v>
      </c>
      <c r="L500" s="8">
        <f t="shared" si="90"/>
        <v>26.77</v>
      </c>
      <c r="M500" s="8">
        <f t="shared" si="90"/>
        <v>3.2300000000000004</v>
      </c>
      <c r="N500" s="8">
        <f t="shared" si="90"/>
        <v>0</v>
      </c>
      <c r="O500" s="8">
        <f t="shared" si="90"/>
        <v>0</v>
      </c>
      <c r="P500" s="8">
        <f t="shared" si="90"/>
        <v>0</v>
      </c>
      <c r="Q500" s="8">
        <f t="shared" si="90"/>
        <v>0</v>
      </c>
      <c r="R500" s="8">
        <f t="shared" si="90"/>
        <v>0</v>
      </c>
      <c r="S500" s="8">
        <f t="shared" si="90"/>
        <v>0</v>
      </c>
      <c r="T500" s="21">
        <f t="shared" si="81"/>
        <v>23</v>
      </c>
      <c r="U500" s="19">
        <f>VLOOKUP($B500,Gas!$B$3:$E$2506,2)</f>
        <v>2.1349999999999998</v>
      </c>
      <c r="V500" s="44">
        <f t="shared" si="82"/>
        <v>10.880562060889931</v>
      </c>
      <c r="W500" s="5">
        <f>VLOOKUP($B500,Gas!$B$3:$E$2506,4)</f>
        <v>0.72346114855524735</v>
      </c>
    </row>
    <row r="501" spans="1:23" x14ac:dyDescent="0.2">
      <c r="A501" s="50">
        <f t="shared" si="87"/>
        <v>23</v>
      </c>
      <c r="B501" s="48">
        <v>36480</v>
      </c>
      <c r="C501" s="49">
        <v>25.93</v>
      </c>
      <c r="D501" s="4">
        <f t="shared" si="83"/>
        <v>0.10995605276825531</v>
      </c>
      <c r="E501" s="100">
        <f t="shared" si="85"/>
        <v>1.8585876646707422</v>
      </c>
      <c r="F501" s="2"/>
      <c r="G501" s="8">
        <f t="shared" si="90"/>
        <v>0</v>
      </c>
      <c r="H501" s="8">
        <f t="shared" si="90"/>
        <v>0</v>
      </c>
      <c r="I501" s="8">
        <f t="shared" si="90"/>
        <v>4.07</v>
      </c>
      <c r="J501" s="8">
        <f t="shared" si="90"/>
        <v>9.07</v>
      </c>
      <c r="K501" s="8">
        <f t="shared" si="90"/>
        <v>14.07</v>
      </c>
      <c r="L501" s="8">
        <f t="shared" si="90"/>
        <v>24.07</v>
      </c>
      <c r="M501" s="8">
        <f t="shared" si="90"/>
        <v>5.93</v>
      </c>
      <c r="N501" s="8">
        <f t="shared" si="90"/>
        <v>0.92999999999999972</v>
      </c>
      <c r="O501" s="8">
        <f t="shared" si="90"/>
        <v>0</v>
      </c>
      <c r="P501" s="8">
        <f t="shared" si="90"/>
        <v>0</v>
      </c>
      <c r="Q501" s="8">
        <f t="shared" si="90"/>
        <v>0</v>
      </c>
      <c r="R501" s="8">
        <f t="shared" si="90"/>
        <v>0</v>
      </c>
      <c r="S501" s="8">
        <f t="shared" si="90"/>
        <v>0</v>
      </c>
      <c r="T501" s="21">
        <f t="shared" si="81"/>
        <v>23</v>
      </c>
      <c r="U501" s="19">
        <f>VLOOKUP($B501,Gas!$B$3:$E$2506,2)</f>
        <v>2.31</v>
      </c>
      <c r="V501" s="44">
        <f t="shared" si="82"/>
        <v>11.225108225108224</v>
      </c>
      <c r="W501" s="5">
        <f>VLOOKUP($B501,Gas!$B$3:$E$2506,4)</f>
        <v>0.94165309091785698</v>
      </c>
    </row>
    <row r="502" spans="1:23" x14ac:dyDescent="0.2">
      <c r="A502" s="50">
        <f t="shared" si="87"/>
        <v>23</v>
      </c>
      <c r="B502" s="48">
        <v>36481</v>
      </c>
      <c r="C502" s="49">
        <v>25.07</v>
      </c>
      <c r="D502" s="4">
        <f t="shared" si="83"/>
        <v>-3.3728687380371013E-2</v>
      </c>
      <c r="E502" s="100">
        <f t="shared" si="85"/>
        <v>1.6566635210002285</v>
      </c>
      <c r="F502" s="2"/>
      <c r="G502" s="8">
        <f t="shared" ref="G502:S517" si="91">IF(G$1="P",MAX(0,G$2-$C502),IF(G$1="C",MAX(0,$C502-G$2)))</f>
        <v>0</v>
      </c>
      <c r="H502" s="8">
        <f t="shared" si="91"/>
        <v>0</v>
      </c>
      <c r="I502" s="8">
        <f t="shared" si="91"/>
        <v>4.93</v>
      </c>
      <c r="J502" s="8">
        <f t="shared" si="91"/>
        <v>9.93</v>
      </c>
      <c r="K502" s="8">
        <f t="shared" si="91"/>
        <v>14.93</v>
      </c>
      <c r="L502" s="8">
        <f t="shared" si="91"/>
        <v>24.93</v>
      </c>
      <c r="M502" s="8">
        <f t="shared" si="90"/>
        <v>5.07</v>
      </c>
      <c r="N502" s="8">
        <f t="shared" si="91"/>
        <v>7.0000000000000284E-2</v>
      </c>
      <c r="O502" s="8">
        <f t="shared" si="91"/>
        <v>0</v>
      </c>
      <c r="P502" s="8">
        <f t="shared" si="91"/>
        <v>0</v>
      </c>
      <c r="Q502" s="8">
        <f t="shared" si="91"/>
        <v>0</v>
      </c>
      <c r="R502" s="8">
        <f t="shared" si="91"/>
        <v>0</v>
      </c>
      <c r="S502" s="8">
        <f t="shared" si="91"/>
        <v>0</v>
      </c>
      <c r="T502" s="21">
        <f t="shared" si="81"/>
        <v>23</v>
      </c>
      <c r="U502" s="19">
        <f>VLOOKUP($B502,Gas!$B$3:$E$2506,2)</f>
        <v>2.23</v>
      </c>
      <c r="V502" s="44">
        <f t="shared" si="82"/>
        <v>11.242152466367713</v>
      </c>
      <c r="W502" s="5">
        <f>VLOOKUP($B502,Gas!$B$3:$E$2506,4)</f>
        <v>0.9463129212234993</v>
      </c>
    </row>
    <row r="503" spans="1:23" x14ac:dyDescent="0.2">
      <c r="A503" s="50">
        <f t="shared" si="87"/>
        <v>23</v>
      </c>
      <c r="B503" s="48">
        <v>36482</v>
      </c>
      <c r="C503" s="49">
        <v>23.65</v>
      </c>
      <c r="D503" s="4">
        <f t="shared" si="83"/>
        <v>-5.8308797232260116E-2</v>
      </c>
      <c r="E503" s="100">
        <f t="shared" si="85"/>
        <v>1.4817838597944546</v>
      </c>
      <c r="F503" s="2"/>
      <c r="G503" s="8">
        <f t="shared" si="91"/>
        <v>0</v>
      </c>
      <c r="H503" s="8">
        <f t="shared" si="91"/>
        <v>1.3500000000000014</v>
      </c>
      <c r="I503" s="8">
        <f t="shared" si="91"/>
        <v>6.3500000000000014</v>
      </c>
      <c r="J503" s="8">
        <f t="shared" si="91"/>
        <v>11.350000000000001</v>
      </c>
      <c r="K503" s="8">
        <f t="shared" si="91"/>
        <v>16.350000000000001</v>
      </c>
      <c r="L503" s="8">
        <f t="shared" si="91"/>
        <v>26.35</v>
      </c>
      <c r="M503" s="8">
        <f t="shared" si="90"/>
        <v>3.6499999999999986</v>
      </c>
      <c r="N503" s="8">
        <f t="shared" si="91"/>
        <v>0</v>
      </c>
      <c r="O503" s="8">
        <f t="shared" si="91"/>
        <v>0</v>
      </c>
      <c r="P503" s="8">
        <f t="shared" si="91"/>
        <v>0</v>
      </c>
      <c r="Q503" s="8">
        <f t="shared" si="91"/>
        <v>0</v>
      </c>
      <c r="R503" s="8">
        <f t="shared" si="91"/>
        <v>0</v>
      </c>
      <c r="S503" s="8">
        <f t="shared" si="91"/>
        <v>0</v>
      </c>
      <c r="T503" s="21">
        <f t="shared" si="81"/>
        <v>23</v>
      </c>
      <c r="U503" s="19">
        <f>VLOOKUP($B503,Gas!$B$3:$E$2506,2)</f>
        <v>2.2400000000000002</v>
      </c>
      <c r="V503" s="44">
        <f t="shared" si="82"/>
        <v>10.558035714285714</v>
      </c>
      <c r="W503" s="5">
        <f>VLOOKUP($B503,Gas!$B$3:$E$2506,4)</f>
        <v>0.94981957194187006</v>
      </c>
    </row>
    <row r="504" spans="1:23" x14ac:dyDescent="0.2">
      <c r="A504" s="50">
        <f t="shared" si="87"/>
        <v>23</v>
      </c>
      <c r="B504" s="48">
        <v>36483</v>
      </c>
      <c r="C504" s="49">
        <v>21.89</v>
      </c>
      <c r="D504" s="4">
        <f t="shared" si="83"/>
        <v>-7.7333203403170278E-2</v>
      </c>
      <c r="E504" s="100">
        <f t="shared" si="85"/>
        <v>1.355246135233414</v>
      </c>
      <c r="F504" s="2"/>
      <c r="G504" s="8">
        <f t="shared" si="91"/>
        <v>0</v>
      </c>
      <c r="H504" s="8">
        <f t="shared" si="91"/>
        <v>3.1099999999999994</v>
      </c>
      <c r="I504" s="8">
        <f t="shared" si="91"/>
        <v>8.11</v>
      </c>
      <c r="J504" s="8">
        <f t="shared" si="91"/>
        <v>13.11</v>
      </c>
      <c r="K504" s="8">
        <f t="shared" si="91"/>
        <v>18.11</v>
      </c>
      <c r="L504" s="8">
        <f t="shared" si="91"/>
        <v>28.11</v>
      </c>
      <c r="M504" s="8">
        <f t="shared" si="90"/>
        <v>1.8900000000000006</v>
      </c>
      <c r="N504" s="8">
        <f t="shared" si="91"/>
        <v>0</v>
      </c>
      <c r="O504" s="8">
        <f t="shared" si="91"/>
        <v>0</v>
      </c>
      <c r="P504" s="8">
        <f t="shared" si="91"/>
        <v>0</v>
      </c>
      <c r="Q504" s="8">
        <f t="shared" si="91"/>
        <v>0</v>
      </c>
      <c r="R504" s="8">
        <f t="shared" si="91"/>
        <v>0</v>
      </c>
      <c r="S504" s="8">
        <f t="shared" si="91"/>
        <v>0</v>
      </c>
      <c r="T504" s="21">
        <f t="shared" si="81"/>
        <v>23</v>
      </c>
      <c r="U504" s="19">
        <f>VLOOKUP($B504,Gas!$B$3:$E$2506,2)</f>
        <v>2.2200000000000002</v>
      </c>
      <c r="V504" s="44">
        <f t="shared" si="82"/>
        <v>9.8603603603603602</v>
      </c>
      <c r="W504" s="5">
        <f>VLOOKUP($B504,Gas!$B$3:$E$2506,4)</f>
        <v>0.9506640207368745</v>
      </c>
    </row>
    <row r="505" spans="1:23" x14ac:dyDescent="0.2">
      <c r="A505" s="50">
        <f t="shared" si="87"/>
        <v>23</v>
      </c>
      <c r="B505" s="48">
        <v>36486</v>
      </c>
      <c r="C505" s="49">
        <v>20.23</v>
      </c>
      <c r="D505" s="4">
        <f t="shared" si="83"/>
        <v>-7.886326035511744E-2</v>
      </c>
      <c r="E505" s="100">
        <f t="shared" si="85"/>
        <v>1.3424669606130186</v>
      </c>
      <c r="F505" s="2"/>
      <c r="G505" s="8">
        <f t="shared" si="91"/>
        <v>0</v>
      </c>
      <c r="H505" s="8">
        <f t="shared" si="91"/>
        <v>4.7699999999999996</v>
      </c>
      <c r="I505" s="8">
        <f t="shared" si="91"/>
        <v>9.77</v>
      </c>
      <c r="J505" s="8">
        <f t="shared" si="91"/>
        <v>14.77</v>
      </c>
      <c r="K505" s="8">
        <f t="shared" si="91"/>
        <v>19.77</v>
      </c>
      <c r="L505" s="8">
        <f t="shared" si="91"/>
        <v>29.77</v>
      </c>
      <c r="M505" s="8">
        <f t="shared" si="90"/>
        <v>0.23000000000000043</v>
      </c>
      <c r="N505" s="8">
        <f t="shared" si="91"/>
        <v>0</v>
      </c>
      <c r="O505" s="8">
        <f t="shared" si="91"/>
        <v>0</v>
      </c>
      <c r="P505" s="8">
        <f t="shared" si="91"/>
        <v>0</v>
      </c>
      <c r="Q505" s="8">
        <f t="shared" si="91"/>
        <v>0</v>
      </c>
      <c r="R505" s="8">
        <f t="shared" si="91"/>
        <v>0</v>
      </c>
      <c r="S505" s="8">
        <f t="shared" si="91"/>
        <v>0</v>
      </c>
      <c r="T505" s="21">
        <f t="shared" si="81"/>
        <v>23</v>
      </c>
      <c r="U505" s="19">
        <f>VLOOKUP($B505,Gas!$B$3:$E$2506,2)</f>
        <v>2.15</v>
      </c>
      <c r="V505" s="44">
        <f t="shared" si="82"/>
        <v>9.4093023255813968</v>
      </c>
      <c r="W505" s="5">
        <f>VLOOKUP($B505,Gas!$B$3:$E$2506,4)</f>
        <v>0.91440196356332759</v>
      </c>
    </row>
    <row r="506" spans="1:23" x14ac:dyDescent="0.2">
      <c r="A506" s="50">
        <f t="shared" si="87"/>
        <v>23</v>
      </c>
      <c r="B506" s="48">
        <v>36487</v>
      </c>
      <c r="C506" s="49">
        <v>17.91</v>
      </c>
      <c r="D506" s="4">
        <f t="shared" si="83"/>
        <v>-0.12180743510703365</v>
      </c>
      <c r="E506" s="100">
        <f t="shared" si="85"/>
        <v>1.2152998851303651</v>
      </c>
      <c r="F506" s="2"/>
      <c r="G506" s="8">
        <f t="shared" si="91"/>
        <v>2.09</v>
      </c>
      <c r="H506" s="8">
        <f t="shared" si="91"/>
        <v>7.09</v>
      </c>
      <c r="I506" s="8">
        <f t="shared" si="91"/>
        <v>12.09</v>
      </c>
      <c r="J506" s="8">
        <f t="shared" si="91"/>
        <v>17.09</v>
      </c>
      <c r="K506" s="8">
        <f t="shared" si="91"/>
        <v>22.09</v>
      </c>
      <c r="L506" s="8">
        <f t="shared" si="91"/>
        <v>32.090000000000003</v>
      </c>
      <c r="M506" s="8">
        <f t="shared" si="90"/>
        <v>0</v>
      </c>
      <c r="N506" s="8">
        <f t="shared" si="91"/>
        <v>0</v>
      </c>
      <c r="O506" s="8">
        <f t="shared" si="91"/>
        <v>0</v>
      </c>
      <c r="P506" s="8">
        <f t="shared" si="91"/>
        <v>0</v>
      </c>
      <c r="Q506" s="8">
        <f t="shared" si="91"/>
        <v>0</v>
      </c>
      <c r="R506" s="8">
        <f t="shared" si="91"/>
        <v>0</v>
      </c>
      <c r="S506" s="8">
        <f t="shared" si="91"/>
        <v>0</v>
      </c>
      <c r="T506" s="21">
        <f t="shared" si="81"/>
        <v>23</v>
      </c>
      <c r="U506" s="19">
        <f>VLOOKUP($B506,Gas!$B$3:$E$2506,2)</f>
        <v>2.0350000000000001</v>
      </c>
      <c r="V506" s="44">
        <f t="shared" si="82"/>
        <v>8.8009828009828013</v>
      </c>
      <c r="W506" s="5">
        <f>VLOOKUP($B506,Gas!$B$3:$E$2506,4)</f>
        <v>0.67898054056708013</v>
      </c>
    </row>
    <row r="507" spans="1:23" x14ac:dyDescent="0.2">
      <c r="A507" s="50">
        <f t="shared" si="87"/>
        <v>23</v>
      </c>
      <c r="B507" s="48">
        <v>36488</v>
      </c>
      <c r="C507" s="49">
        <v>16.690000000000001</v>
      </c>
      <c r="D507" s="4">
        <f t="shared" si="83"/>
        <v>-7.0549478398876611E-2</v>
      </c>
      <c r="E507" s="100">
        <f t="shared" si="85"/>
        <v>1.2480497460273037</v>
      </c>
      <c r="F507" s="2"/>
      <c r="G507" s="8">
        <f t="shared" si="91"/>
        <v>3.3099999999999987</v>
      </c>
      <c r="H507" s="8">
        <f t="shared" si="91"/>
        <v>8.3099999999999987</v>
      </c>
      <c r="I507" s="8">
        <f t="shared" si="91"/>
        <v>13.309999999999999</v>
      </c>
      <c r="J507" s="8">
        <f t="shared" si="91"/>
        <v>18.309999999999999</v>
      </c>
      <c r="K507" s="8">
        <f t="shared" si="91"/>
        <v>23.31</v>
      </c>
      <c r="L507" s="8">
        <f t="shared" si="91"/>
        <v>33.31</v>
      </c>
      <c r="M507" s="8">
        <f t="shared" si="90"/>
        <v>0</v>
      </c>
      <c r="N507" s="8">
        <f t="shared" si="91"/>
        <v>0</v>
      </c>
      <c r="O507" s="8">
        <f t="shared" si="91"/>
        <v>0</v>
      </c>
      <c r="P507" s="8">
        <f t="shared" si="91"/>
        <v>0</v>
      </c>
      <c r="Q507" s="8">
        <f t="shared" si="91"/>
        <v>0</v>
      </c>
      <c r="R507" s="8">
        <f t="shared" si="91"/>
        <v>0</v>
      </c>
      <c r="S507" s="8">
        <f t="shared" si="91"/>
        <v>0</v>
      </c>
      <c r="T507" s="21">
        <f t="shared" si="81"/>
        <v>23</v>
      </c>
      <c r="U507" s="19">
        <f>VLOOKUP($B507,Gas!$B$3:$E$2506,2)</f>
        <v>1.99</v>
      </c>
      <c r="V507" s="44">
        <f t="shared" si="82"/>
        <v>8.3869346733668344</v>
      </c>
      <c r="W507" s="5">
        <f>VLOOKUP($B507,Gas!$B$3:$E$2506,4)</f>
        <v>0.68597720774202331</v>
      </c>
    </row>
    <row r="508" spans="1:23" x14ac:dyDescent="0.2">
      <c r="A508" s="50">
        <f t="shared" si="87"/>
        <v>23</v>
      </c>
      <c r="B508" s="48">
        <v>36490</v>
      </c>
      <c r="C508" s="49">
        <v>16.53</v>
      </c>
      <c r="D508" s="4">
        <f t="shared" si="83"/>
        <v>-9.6328258408109584E-3</v>
      </c>
      <c r="E508" s="100">
        <f t="shared" si="85"/>
        <v>1.2314536438460035</v>
      </c>
      <c r="F508" s="2"/>
      <c r="G508" s="8">
        <f t="shared" si="91"/>
        <v>3.4699999999999989</v>
      </c>
      <c r="H508" s="8">
        <f t="shared" si="91"/>
        <v>8.4699999999999989</v>
      </c>
      <c r="I508" s="8">
        <f t="shared" si="91"/>
        <v>13.469999999999999</v>
      </c>
      <c r="J508" s="8">
        <f t="shared" si="91"/>
        <v>18.47</v>
      </c>
      <c r="K508" s="8">
        <f t="shared" si="91"/>
        <v>23.47</v>
      </c>
      <c r="L508" s="8">
        <f t="shared" si="91"/>
        <v>33.47</v>
      </c>
      <c r="M508" s="8">
        <f t="shared" si="91"/>
        <v>0</v>
      </c>
      <c r="N508" s="8">
        <f t="shared" si="91"/>
        <v>0</v>
      </c>
      <c r="O508" s="8">
        <f t="shared" si="91"/>
        <v>0</v>
      </c>
      <c r="P508" s="8">
        <f t="shared" si="91"/>
        <v>0</v>
      </c>
      <c r="Q508" s="8">
        <f t="shared" si="91"/>
        <v>0</v>
      </c>
      <c r="R508" s="8">
        <f t="shared" si="91"/>
        <v>0</v>
      </c>
      <c r="S508" s="8">
        <f t="shared" si="91"/>
        <v>0</v>
      </c>
      <c r="T508" s="21">
        <f t="shared" si="81"/>
        <v>23</v>
      </c>
      <c r="U508" s="19">
        <f>VLOOKUP($B508,Gas!$B$3:$E$2506,2)</f>
        <v>1.9350000000000001</v>
      </c>
      <c r="V508" s="44">
        <f t="shared" si="82"/>
        <v>8.5426356589147296</v>
      </c>
      <c r="W508" s="5">
        <f>VLOOKUP($B508,Gas!$B$3:$E$2506,4)</f>
        <v>0.37884110082306388</v>
      </c>
    </row>
    <row r="509" spans="1:23" x14ac:dyDescent="0.2">
      <c r="A509" s="50">
        <f t="shared" si="87"/>
        <v>23</v>
      </c>
      <c r="B509" s="48">
        <v>36493</v>
      </c>
      <c r="C509" s="49">
        <v>24.65</v>
      </c>
      <c r="D509" s="4">
        <f t="shared" si="83"/>
        <v>0.39959998865576613</v>
      </c>
      <c r="E509" s="100">
        <f t="shared" si="85"/>
        <v>2.4225841478374948</v>
      </c>
      <c r="F509" s="2"/>
      <c r="G509" s="8">
        <f t="shared" si="91"/>
        <v>0</v>
      </c>
      <c r="H509" s="8">
        <f t="shared" si="91"/>
        <v>0.35000000000000142</v>
      </c>
      <c r="I509" s="8">
        <f t="shared" si="91"/>
        <v>5.3500000000000014</v>
      </c>
      <c r="J509" s="8">
        <f t="shared" si="91"/>
        <v>10.350000000000001</v>
      </c>
      <c r="K509" s="8">
        <f t="shared" si="91"/>
        <v>15.350000000000001</v>
      </c>
      <c r="L509" s="8">
        <f t="shared" si="91"/>
        <v>25.35</v>
      </c>
      <c r="M509" s="8">
        <f t="shared" si="91"/>
        <v>4.6499999999999986</v>
      </c>
      <c r="N509" s="8">
        <f t="shared" si="91"/>
        <v>0</v>
      </c>
      <c r="O509" s="8">
        <f t="shared" si="91"/>
        <v>0</v>
      </c>
      <c r="P509" s="8">
        <f t="shared" si="91"/>
        <v>0</v>
      </c>
      <c r="Q509" s="8">
        <f t="shared" si="91"/>
        <v>0</v>
      </c>
      <c r="R509" s="8">
        <f t="shared" si="91"/>
        <v>0</v>
      </c>
      <c r="S509" s="8">
        <f t="shared" si="91"/>
        <v>0</v>
      </c>
      <c r="T509" s="21">
        <f t="shared" si="81"/>
        <v>23</v>
      </c>
      <c r="U509" s="19">
        <f>VLOOKUP($B509,Gas!$B$3:$E$2506,2)</f>
        <v>1.9350000000000001</v>
      </c>
      <c r="V509" s="44">
        <f t="shared" si="82"/>
        <v>12.739018087855296</v>
      </c>
      <c r="W509" s="5">
        <f>VLOOKUP($B509,Gas!$B$3:$E$2506,4)</f>
        <v>0.373844168426958</v>
      </c>
    </row>
    <row r="510" spans="1:23" x14ac:dyDescent="0.2">
      <c r="A510" s="50">
        <f t="shared" si="87"/>
        <v>23</v>
      </c>
      <c r="B510" s="48">
        <v>36494</v>
      </c>
      <c r="C510" s="49">
        <v>26.52</v>
      </c>
      <c r="D510" s="4">
        <f t="shared" si="83"/>
        <v>7.312226482896278E-2</v>
      </c>
      <c r="E510" s="100">
        <f t="shared" si="85"/>
        <v>2.4267455192290872</v>
      </c>
      <c r="F510" s="2"/>
      <c r="G510" s="8">
        <f t="shared" si="91"/>
        <v>0</v>
      </c>
      <c r="H510" s="8">
        <f t="shared" si="91"/>
        <v>0</v>
      </c>
      <c r="I510" s="8">
        <f t="shared" si="91"/>
        <v>3.4800000000000004</v>
      </c>
      <c r="J510" s="8">
        <f t="shared" si="91"/>
        <v>8.48</v>
      </c>
      <c r="K510" s="8">
        <f t="shared" si="91"/>
        <v>13.48</v>
      </c>
      <c r="L510" s="8">
        <f t="shared" si="91"/>
        <v>23.48</v>
      </c>
      <c r="M510" s="8">
        <f t="shared" si="91"/>
        <v>6.52</v>
      </c>
      <c r="N510" s="8">
        <f t="shared" si="91"/>
        <v>1.5199999999999996</v>
      </c>
      <c r="O510" s="8">
        <f t="shared" si="91"/>
        <v>0</v>
      </c>
      <c r="P510" s="8">
        <f t="shared" si="91"/>
        <v>0</v>
      </c>
      <c r="Q510" s="8">
        <f t="shared" si="91"/>
        <v>0</v>
      </c>
      <c r="R510" s="8">
        <f t="shared" si="91"/>
        <v>0</v>
      </c>
      <c r="S510" s="8">
        <f t="shared" si="91"/>
        <v>0</v>
      </c>
      <c r="T510" s="21">
        <f t="shared" si="81"/>
        <v>23</v>
      </c>
      <c r="U510" s="19">
        <f>VLOOKUP($B510,Gas!$B$3:$E$2506,2)</f>
        <v>2.2050000000000001</v>
      </c>
      <c r="V510" s="44">
        <f t="shared" si="82"/>
        <v>12.027210884353741</v>
      </c>
      <c r="W510" s="5">
        <f>VLOOKUP($B510,Gas!$B$3:$E$2506,4)</f>
        <v>0.9295420359131048</v>
      </c>
    </row>
    <row r="511" spans="1:23" x14ac:dyDescent="0.2">
      <c r="A511" s="50">
        <f t="shared" si="87"/>
        <v>24</v>
      </c>
      <c r="B511" s="48">
        <v>36495</v>
      </c>
      <c r="C511" s="49">
        <v>27.26</v>
      </c>
      <c r="D511" s="4">
        <f t="shared" si="83"/>
        <v>2.7521260950724918E-2</v>
      </c>
      <c r="E511" s="100">
        <f t="shared" si="85"/>
        <v>2.3698258720498924</v>
      </c>
      <c r="F511" s="2"/>
      <c r="G511" s="8">
        <f t="shared" si="91"/>
        <v>0</v>
      </c>
      <c r="H511" s="8">
        <f t="shared" si="91"/>
        <v>0</v>
      </c>
      <c r="I511" s="8">
        <f t="shared" si="91"/>
        <v>2.7399999999999984</v>
      </c>
      <c r="J511" s="8">
        <f t="shared" si="91"/>
        <v>7.7399999999999984</v>
      </c>
      <c r="K511" s="8">
        <f t="shared" si="91"/>
        <v>12.739999999999998</v>
      </c>
      <c r="L511" s="8">
        <f t="shared" si="91"/>
        <v>22.74</v>
      </c>
      <c r="M511" s="8">
        <f t="shared" si="91"/>
        <v>7.2600000000000016</v>
      </c>
      <c r="N511" s="8">
        <f t="shared" si="91"/>
        <v>2.2600000000000016</v>
      </c>
      <c r="O511" s="8">
        <f t="shared" si="91"/>
        <v>0</v>
      </c>
      <c r="P511" s="8">
        <f t="shared" si="91"/>
        <v>0</v>
      </c>
      <c r="Q511" s="8">
        <f t="shared" si="91"/>
        <v>0</v>
      </c>
      <c r="R511" s="8">
        <f t="shared" si="91"/>
        <v>0</v>
      </c>
      <c r="S511" s="8">
        <f t="shared" si="91"/>
        <v>0</v>
      </c>
      <c r="T511" s="21">
        <f t="shared" si="81"/>
        <v>24</v>
      </c>
      <c r="U511" s="19">
        <f>VLOOKUP($B511,Gas!$B$3:$E$2506,2)</f>
        <v>2.2149999999999999</v>
      </c>
      <c r="V511" s="44">
        <f t="shared" si="82"/>
        <v>12.306997742663658</v>
      </c>
      <c r="W511" s="5">
        <f>VLOOKUP($B511,Gas!$B$3:$E$2506,4)</f>
        <v>0.92944534195663198</v>
      </c>
    </row>
    <row r="512" spans="1:23" x14ac:dyDescent="0.2">
      <c r="A512" s="50">
        <f t="shared" si="87"/>
        <v>24</v>
      </c>
      <c r="B512" s="48">
        <v>36496</v>
      </c>
      <c r="C512" s="49">
        <v>25.3</v>
      </c>
      <c r="D512" s="4">
        <f t="shared" si="83"/>
        <v>-7.4616030534911976E-2</v>
      </c>
      <c r="E512" s="100">
        <f t="shared" si="85"/>
        <v>2.3970495384917245</v>
      </c>
      <c r="F512" s="2"/>
      <c r="G512" s="8">
        <f t="shared" ref="G512:S527" si="92">IF(G$1="P",MAX(0,G$2-$C512),IF(G$1="C",MAX(0,$C512-G$2)))</f>
        <v>0</v>
      </c>
      <c r="H512" s="8">
        <f t="shared" si="92"/>
        <v>0</v>
      </c>
      <c r="I512" s="8">
        <f t="shared" si="92"/>
        <v>4.6999999999999993</v>
      </c>
      <c r="J512" s="8">
        <f t="shared" si="92"/>
        <v>9.6999999999999993</v>
      </c>
      <c r="K512" s="8">
        <f t="shared" si="92"/>
        <v>14.7</v>
      </c>
      <c r="L512" s="8">
        <f t="shared" si="92"/>
        <v>24.7</v>
      </c>
      <c r="M512" s="8">
        <f t="shared" si="91"/>
        <v>5.3000000000000007</v>
      </c>
      <c r="N512" s="8">
        <f t="shared" si="92"/>
        <v>0.30000000000000071</v>
      </c>
      <c r="O512" s="8">
        <f t="shared" si="92"/>
        <v>0</v>
      </c>
      <c r="P512" s="8">
        <f t="shared" si="92"/>
        <v>0</v>
      </c>
      <c r="Q512" s="8">
        <f t="shared" si="92"/>
        <v>0</v>
      </c>
      <c r="R512" s="8">
        <f t="shared" si="92"/>
        <v>0</v>
      </c>
      <c r="S512" s="8">
        <f t="shared" si="92"/>
        <v>0</v>
      </c>
      <c r="T512" s="21">
        <f t="shared" si="81"/>
        <v>24</v>
      </c>
      <c r="U512" s="19">
        <f>VLOOKUP($B512,Gas!$B$3:$E$2506,2)</f>
        <v>2.17</v>
      </c>
      <c r="V512" s="44">
        <f t="shared" si="82"/>
        <v>11.658986175115208</v>
      </c>
      <c r="W512" s="5">
        <f>VLOOKUP($B512,Gas!$B$3:$E$2506,4)</f>
        <v>0.94032130936398439</v>
      </c>
    </row>
    <row r="513" spans="1:23" x14ac:dyDescent="0.2">
      <c r="A513" s="50">
        <f t="shared" si="87"/>
        <v>24</v>
      </c>
      <c r="B513" s="48">
        <v>36497</v>
      </c>
      <c r="C513" s="49">
        <v>21.03</v>
      </c>
      <c r="D513" s="4">
        <f t="shared" si="83"/>
        <v>-0.18485440601886616</v>
      </c>
      <c r="E513" s="100">
        <f t="shared" si="85"/>
        <v>2.5617456356156469</v>
      </c>
      <c r="F513" s="2"/>
      <c r="G513" s="8">
        <f t="shared" si="92"/>
        <v>0</v>
      </c>
      <c r="H513" s="8">
        <f t="shared" si="92"/>
        <v>3.9699999999999989</v>
      </c>
      <c r="I513" s="8">
        <f t="shared" si="92"/>
        <v>8.9699999999999989</v>
      </c>
      <c r="J513" s="8">
        <f t="shared" si="92"/>
        <v>13.969999999999999</v>
      </c>
      <c r="K513" s="8">
        <f t="shared" si="92"/>
        <v>18.97</v>
      </c>
      <c r="L513" s="8">
        <f t="shared" si="92"/>
        <v>28.97</v>
      </c>
      <c r="M513" s="8">
        <f t="shared" si="91"/>
        <v>1.0300000000000011</v>
      </c>
      <c r="N513" s="8">
        <f t="shared" si="92"/>
        <v>0</v>
      </c>
      <c r="O513" s="8">
        <f t="shared" si="92"/>
        <v>0</v>
      </c>
      <c r="P513" s="8">
        <f t="shared" si="92"/>
        <v>0</v>
      </c>
      <c r="Q513" s="8">
        <f t="shared" si="92"/>
        <v>0</v>
      </c>
      <c r="R513" s="8">
        <f t="shared" si="92"/>
        <v>0</v>
      </c>
      <c r="S513" s="8">
        <f t="shared" si="92"/>
        <v>0</v>
      </c>
      <c r="T513" s="21">
        <f t="shared" si="81"/>
        <v>24</v>
      </c>
      <c r="U513" s="19">
        <f>VLOOKUP($B513,Gas!$B$3:$E$2506,2)</f>
        <v>2.1749999999999998</v>
      </c>
      <c r="V513" s="44">
        <f t="shared" si="82"/>
        <v>9.6689655172413804</v>
      </c>
      <c r="W513" s="5">
        <f>VLOOKUP($B513,Gas!$B$3:$E$2506,4)</f>
        <v>0.86270418174015773</v>
      </c>
    </row>
    <row r="514" spans="1:23" x14ac:dyDescent="0.2">
      <c r="A514" s="50">
        <f t="shared" si="87"/>
        <v>24</v>
      </c>
      <c r="B514" s="48">
        <v>36500</v>
      </c>
      <c r="C514" s="49">
        <v>20.77</v>
      </c>
      <c r="D514" s="4">
        <f t="shared" si="83"/>
        <v>-1.2440351826587504E-2</v>
      </c>
      <c r="E514" s="100">
        <f t="shared" si="85"/>
        <v>2.5360103703427805</v>
      </c>
      <c r="F514" s="2"/>
      <c r="G514" s="8">
        <f t="shared" si="92"/>
        <v>0</v>
      </c>
      <c r="H514" s="8">
        <f t="shared" si="92"/>
        <v>4.2300000000000004</v>
      </c>
      <c r="I514" s="8">
        <f t="shared" si="92"/>
        <v>9.23</v>
      </c>
      <c r="J514" s="8">
        <f t="shared" si="92"/>
        <v>14.23</v>
      </c>
      <c r="K514" s="8">
        <f t="shared" si="92"/>
        <v>19.23</v>
      </c>
      <c r="L514" s="8">
        <f t="shared" si="92"/>
        <v>29.23</v>
      </c>
      <c r="M514" s="8">
        <f t="shared" si="91"/>
        <v>0.76999999999999957</v>
      </c>
      <c r="N514" s="8">
        <f t="shared" si="92"/>
        <v>0</v>
      </c>
      <c r="O514" s="8">
        <f t="shared" si="92"/>
        <v>0</v>
      </c>
      <c r="P514" s="8">
        <f t="shared" si="92"/>
        <v>0</v>
      </c>
      <c r="Q514" s="8">
        <f t="shared" si="92"/>
        <v>0</v>
      </c>
      <c r="R514" s="8">
        <f t="shared" si="92"/>
        <v>0</v>
      </c>
      <c r="S514" s="8">
        <f t="shared" si="92"/>
        <v>0</v>
      </c>
      <c r="T514" s="21">
        <f t="shared" ref="T514:T577" si="93">A514</f>
        <v>24</v>
      </c>
      <c r="U514" s="19">
        <f>VLOOKUP($B514,Gas!$B$3:$E$2506,2)</f>
        <v>2.17</v>
      </c>
      <c r="V514" s="44">
        <f t="shared" ref="V514:V577" si="94">C514/U514</f>
        <v>9.5714285714285712</v>
      </c>
      <c r="W514" s="5">
        <f>VLOOKUP($B514,Gas!$B$3:$E$2506,4)</f>
        <v>0.81056074424531088</v>
      </c>
    </row>
    <row r="515" spans="1:23" x14ac:dyDescent="0.2">
      <c r="A515" s="50">
        <f t="shared" si="87"/>
        <v>24</v>
      </c>
      <c r="B515" s="48">
        <v>36501</v>
      </c>
      <c r="C515" s="49">
        <v>20.47</v>
      </c>
      <c r="D515" s="4">
        <f t="shared" si="83"/>
        <v>-1.4549238214822865E-2</v>
      </c>
      <c r="E515" s="100">
        <f t="shared" si="85"/>
        <v>2.5043448062447018</v>
      </c>
      <c r="F515" s="2"/>
      <c r="G515" s="8">
        <f t="shared" si="92"/>
        <v>0</v>
      </c>
      <c r="H515" s="8">
        <f t="shared" si="92"/>
        <v>4.5300000000000011</v>
      </c>
      <c r="I515" s="8">
        <f t="shared" si="92"/>
        <v>9.5300000000000011</v>
      </c>
      <c r="J515" s="8">
        <f t="shared" si="92"/>
        <v>14.530000000000001</v>
      </c>
      <c r="K515" s="8">
        <f t="shared" si="92"/>
        <v>19.53</v>
      </c>
      <c r="L515" s="8">
        <f t="shared" si="92"/>
        <v>29.53</v>
      </c>
      <c r="M515" s="8">
        <f t="shared" si="91"/>
        <v>0.46999999999999886</v>
      </c>
      <c r="N515" s="8">
        <f t="shared" si="92"/>
        <v>0</v>
      </c>
      <c r="O515" s="8">
        <f t="shared" si="92"/>
        <v>0</v>
      </c>
      <c r="P515" s="8">
        <f t="shared" si="92"/>
        <v>0</v>
      </c>
      <c r="Q515" s="8">
        <f t="shared" si="92"/>
        <v>0</v>
      </c>
      <c r="R515" s="8">
        <f t="shared" si="92"/>
        <v>0</v>
      </c>
      <c r="S515" s="8">
        <f t="shared" si="92"/>
        <v>0</v>
      </c>
      <c r="T515" s="21">
        <f t="shared" si="93"/>
        <v>24</v>
      </c>
      <c r="U515" s="19">
        <f>VLOOKUP($B515,Gas!$B$3:$E$2506,2)</f>
        <v>2.1800000000000002</v>
      </c>
      <c r="V515" s="44">
        <f t="shared" si="94"/>
        <v>9.3899082568807319</v>
      </c>
      <c r="W515" s="5">
        <f>VLOOKUP($B515,Gas!$B$3:$E$2506,4)</f>
        <v>0.80839707269474248</v>
      </c>
    </row>
    <row r="516" spans="1:23" x14ac:dyDescent="0.2">
      <c r="A516" s="50">
        <f t="shared" si="87"/>
        <v>24</v>
      </c>
      <c r="B516" s="48">
        <v>36502</v>
      </c>
      <c r="C516" s="49">
        <v>24.06</v>
      </c>
      <c r="D516" s="4">
        <f t="shared" ref="D516:D579" si="95">LN(C516/C515)</f>
        <v>0.16159031087333467</v>
      </c>
      <c r="E516" s="100">
        <f t="shared" si="85"/>
        <v>2.5185822149160884</v>
      </c>
      <c r="F516" s="2"/>
      <c r="G516" s="8">
        <f t="shared" si="92"/>
        <v>0</v>
      </c>
      <c r="H516" s="8">
        <f t="shared" si="92"/>
        <v>0.94000000000000128</v>
      </c>
      <c r="I516" s="8">
        <f t="shared" si="92"/>
        <v>5.9400000000000013</v>
      </c>
      <c r="J516" s="8">
        <f t="shared" si="92"/>
        <v>10.940000000000001</v>
      </c>
      <c r="K516" s="8">
        <f t="shared" si="92"/>
        <v>15.940000000000001</v>
      </c>
      <c r="L516" s="8">
        <f t="shared" si="92"/>
        <v>25.94</v>
      </c>
      <c r="M516" s="8">
        <f t="shared" si="91"/>
        <v>4.0599999999999987</v>
      </c>
      <c r="N516" s="8">
        <f t="shared" si="92"/>
        <v>0</v>
      </c>
      <c r="O516" s="8">
        <f t="shared" si="92"/>
        <v>0</v>
      </c>
      <c r="P516" s="8">
        <f t="shared" si="92"/>
        <v>0</v>
      </c>
      <c r="Q516" s="8">
        <f t="shared" si="92"/>
        <v>0</v>
      </c>
      <c r="R516" s="8">
        <f t="shared" si="92"/>
        <v>0</v>
      </c>
      <c r="S516" s="8">
        <f t="shared" si="92"/>
        <v>0</v>
      </c>
      <c r="T516" s="21">
        <f t="shared" si="93"/>
        <v>24</v>
      </c>
      <c r="U516" s="19">
        <f>VLOOKUP($B516,Gas!$B$3:$E$2506,2)</f>
        <v>2.165</v>
      </c>
      <c r="V516" s="44">
        <f t="shared" si="94"/>
        <v>11.113163972286374</v>
      </c>
      <c r="W516" s="5">
        <f>VLOOKUP($B516,Gas!$B$3:$E$2506,4)</f>
        <v>0.81358616166063491</v>
      </c>
    </row>
    <row r="517" spans="1:23" x14ac:dyDescent="0.2">
      <c r="A517" s="50">
        <f t="shared" si="87"/>
        <v>24</v>
      </c>
      <c r="B517" s="48">
        <v>36503</v>
      </c>
      <c r="C517" s="49">
        <v>23.16</v>
      </c>
      <c r="D517" s="4">
        <f t="shared" si="95"/>
        <v>-3.812405784173821E-2</v>
      </c>
      <c r="E517" s="100">
        <f t="shared" si="85"/>
        <v>2.487825700966348</v>
      </c>
      <c r="F517" s="2"/>
      <c r="G517" s="8">
        <f t="shared" si="92"/>
        <v>0</v>
      </c>
      <c r="H517" s="8">
        <f t="shared" si="92"/>
        <v>1.8399999999999999</v>
      </c>
      <c r="I517" s="8">
        <f t="shared" si="92"/>
        <v>6.84</v>
      </c>
      <c r="J517" s="8">
        <f t="shared" si="92"/>
        <v>11.84</v>
      </c>
      <c r="K517" s="8">
        <f t="shared" si="92"/>
        <v>16.84</v>
      </c>
      <c r="L517" s="8">
        <f t="shared" si="92"/>
        <v>26.84</v>
      </c>
      <c r="M517" s="8">
        <f t="shared" si="91"/>
        <v>3.16</v>
      </c>
      <c r="N517" s="8">
        <f t="shared" si="92"/>
        <v>0</v>
      </c>
      <c r="O517" s="8">
        <f t="shared" si="92"/>
        <v>0</v>
      </c>
      <c r="P517" s="8">
        <f t="shared" si="92"/>
        <v>0</v>
      </c>
      <c r="Q517" s="8">
        <f t="shared" si="92"/>
        <v>0</v>
      </c>
      <c r="R517" s="8">
        <f t="shared" si="92"/>
        <v>0</v>
      </c>
      <c r="S517" s="8">
        <f t="shared" si="92"/>
        <v>0</v>
      </c>
      <c r="T517" s="21">
        <f t="shared" si="93"/>
        <v>24</v>
      </c>
      <c r="U517" s="19">
        <f>VLOOKUP($B517,Gas!$B$3:$E$2506,2)</f>
        <v>2.23</v>
      </c>
      <c r="V517" s="44">
        <f t="shared" si="94"/>
        <v>10.385650224215247</v>
      </c>
      <c r="W517" s="5">
        <f>VLOOKUP($B517,Gas!$B$3:$E$2506,4)</f>
        <v>0.81664785373283055</v>
      </c>
    </row>
    <row r="518" spans="1:23" x14ac:dyDescent="0.2">
      <c r="A518" s="50">
        <f t="shared" si="87"/>
        <v>24</v>
      </c>
      <c r="B518" s="48">
        <v>36504</v>
      </c>
      <c r="C518" s="49">
        <v>20.99</v>
      </c>
      <c r="D518" s="4">
        <f t="shared" si="95"/>
        <v>-9.8380518872252951E-2</v>
      </c>
      <c r="E518" s="100">
        <f t="shared" si="85"/>
        <v>2.5681128544855656</v>
      </c>
      <c r="F518" s="2"/>
      <c r="G518" s="8">
        <f t="shared" si="92"/>
        <v>0</v>
      </c>
      <c r="H518" s="8">
        <f t="shared" si="92"/>
        <v>4.0100000000000016</v>
      </c>
      <c r="I518" s="8">
        <f t="shared" si="92"/>
        <v>9.0100000000000016</v>
      </c>
      <c r="J518" s="8">
        <f t="shared" si="92"/>
        <v>14.010000000000002</v>
      </c>
      <c r="K518" s="8">
        <f t="shared" si="92"/>
        <v>19.010000000000002</v>
      </c>
      <c r="L518" s="8">
        <f t="shared" si="92"/>
        <v>29.01</v>
      </c>
      <c r="M518" s="8">
        <f t="shared" si="92"/>
        <v>0.98999999999999844</v>
      </c>
      <c r="N518" s="8">
        <f t="shared" si="92"/>
        <v>0</v>
      </c>
      <c r="O518" s="8">
        <f t="shared" si="92"/>
        <v>0</v>
      </c>
      <c r="P518" s="8">
        <f t="shared" si="92"/>
        <v>0</v>
      </c>
      <c r="Q518" s="8">
        <f t="shared" si="92"/>
        <v>0</v>
      </c>
      <c r="R518" s="8">
        <f t="shared" si="92"/>
        <v>0</v>
      </c>
      <c r="S518" s="8">
        <f t="shared" si="92"/>
        <v>0</v>
      </c>
      <c r="T518" s="21">
        <f t="shared" si="93"/>
        <v>24</v>
      </c>
      <c r="U518" s="19">
        <f>VLOOKUP($B518,Gas!$B$3:$E$2506,2)</f>
        <v>2.2050000000000001</v>
      </c>
      <c r="V518" s="44">
        <f t="shared" si="94"/>
        <v>9.5192743764172327</v>
      </c>
      <c r="W518" s="5">
        <f>VLOOKUP($B518,Gas!$B$3:$E$2506,4)</f>
        <v>0.24855388480196769</v>
      </c>
    </row>
    <row r="519" spans="1:23" x14ac:dyDescent="0.2">
      <c r="A519" s="50">
        <f t="shared" si="87"/>
        <v>24</v>
      </c>
      <c r="B519" s="48">
        <v>36507</v>
      </c>
      <c r="C519" s="49">
        <v>23.12</v>
      </c>
      <c r="D519" s="4">
        <f t="shared" si="95"/>
        <v>9.6651909971635239E-2</v>
      </c>
      <c r="E519" s="100">
        <f t="shared" si="85"/>
        <v>1.6019433692949576</v>
      </c>
      <c r="F519" s="2"/>
      <c r="G519" s="8">
        <f t="shared" si="92"/>
        <v>0</v>
      </c>
      <c r="H519" s="8">
        <f t="shared" si="92"/>
        <v>1.879999999999999</v>
      </c>
      <c r="I519" s="8">
        <f t="shared" si="92"/>
        <v>6.879999999999999</v>
      </c>
      <c r="J519" s="8">
        <f t="shared" si="92"/>
        <v>11.879999999999999</v>
      </c>
      <c r="K519" s="8">
        <f t="shared" si="92"/>
        <v>16.88</v>
      </c>
      <c r="L519" s="8">
        <f t="shared" si="92"/>
        <v>26.88</v>
      </c>
      <c r="M519" s="8">
        <f t="shared" si="92"/>
        <v>3.120000000000001</v>
      </c>
      <c r="N519" s="8">
        <f t="shared" si="92"/>
        <v>0</v>
      </c>
      <c r="O519" s="8">
        <f t="shared" si="92"/>
        <v>0</v>
      </c>
      <c r="P519" s="8">
        <f t="shared" si="92"/>
        <v>0</v>
      </c>
      <c r="Q519" s="8">
        <f t="shared" si="92"/>
        <v>0</v>
      </c>
      <c r="R519" s="8">
        <f t="shared" si="92"/>
        <v>0</v>
      </c>
      <c r="S519" s="8">
        <f t="shared" si="92"/>
        <v>0</v>
      </c>
      <c r="T519" s="21">
        <f t="shared" si="93"/>
        <v>24</v>
      </c>
      <c r="U519" s="19">
        <f>VLOOKUP($B519,Gas!$B$3:$E$2506,2)</f>
        <v>2.2549999999999999</v>
      </c>
      <c r="V519" s="44">
        <f t="shared" si="94"/>
        <v>10.252771618625278</v>
      </c>
      <c r="W519" s="5">
        <f>VLOOKUP($B519,Gas!$B$3:$E$2506,4)</f>
        <v>0.24237760394822661</v>
      </c>
    </row>
    <row r="520" spans="1:23" x14ac:dyDescent="0.2">
      <c r="A520" s="50">
        <f t="shared" si="87"/>
        <v>24</v>
      </c>
      <c r="B520" s="48">
        <v>36508</v>
      </c>
      <c r="C520" s="49">
        <v>22.52</v>
      </c>
      <c r="D520" s="4">
        <f t="shared" si="95"/>
        <v>-2.6294240532687155E-2</v>
      </c>
      <c r="E520" s="100">
        <f t="shared" si="85"/>
        <v>1.5407976850141929</v>
      </c>
      <c r="F520" s="2"/>
      <c r="G520" s="8">
        <f t="shared" si="92"/>
        <v>0</v>
      </c>
      <c r="H520" s="8">
        <f t="shared" si="92"/>
        <v>2.4800000000000004</v>
      </c>
      <c r="I520" s="8">
        <f t="shared" si="92"/>
        <v>7.48</v>
      </c>
      <c r="J520" s="8">
        <f t="shared" si="92"/>
        <v>12.48</v>
      </c>
      <c r="K520" s="8">
        <f t="shared" si="92"/>
        <v>17.48</v>
      </c>
      <c r="L520" s="8">
        <f t="shared" si="92"/>
        <v>27.48</v>
      </c>
      <c r="M520" s="8">
        <f t="shared" si="92"/>
        <v>2.5199999999999996</v>
      </c>
      <c r="N520" s="8">
        <f t="shared" si="92"/>
        <v>0</v>
      </c>
      <c r="O520" s="8">
        <f t="shared" si="92"/>
        <v>0</v>
      </c>
      <c r="P520" s="8">
        <f t="shared" si="92"/>
        <v>0</v>
      </c>
      <c r="Q520" s="8">
        <f t="shared" si="92"/>
        <v>0</v>
      </c>
      <c r="R520" s="8">
        <f t="shared" si="92"/>
        <v>0</v>
      </c>
      <c r="S520" s="8">
        <f t="shared" si="92"/>
        <v>0</v>
      </c>
      <c r="T520" s="21">
        <f t="shared" si="93"/>
        <v>24</v>
      </c>
      <c r="U520" s="19">
        <f>VLOOKUP($B520,Gas!$B$3:$E$2506,2)</f>
        <v>2.35</v>
      </c>
      <c r="V520" s="44">
        <f t="shared" si="94"/>
        <v>9.5829787234042545</v>
      </c>
      <c r="W520" s="5">
        <f>VLOOKUP($B520,Gas!$B$3:$E$2506,4)</f>
        <v>0.32730591741516663</v>
      </c>
    </row>
    <row r="521" spans="1:23" x14ac:dyDescent="0.2">
      <c r="A521" s="50">
        <f t="shared" si="87"/>
        <v>24</v>
      </c>
      <c r="B521" s="48">
        <v>36509</v>
      </c>
      <c r="C521" s="49">
        <v>23.94</v>
      </c>
      <c r="D521" s="4">
        <f t="shared" si="95"/>
        <v>6.1146896858337525E-2</v>
      </c>
      <c r="E521" s="100">
        <f t="shared" si="85"/>
        <v>1.5761596451910871</v>
      </c>
      <c r="F521" s="2"/>
      <c r="G521" s="8">
        <f t="shared" si="92"/>
        <v>0</v>
      </c>
      <c r="H521" s="8">
        <f t="shared" si="92"/>
        <v>1.0599999999999987</v>
      </c>
      <c r="I521" s="8">
        <f t="shared" si="92"/>
        <v>6.0599999999999987</v>
      </c>
      <c r="J521" s="8">
        <f t="shared" si="92"/>
        <v>11.059999999999999</v>
      </c>
      <c r="K521" s="8">
        <f t="shared" si="92"/>
        <v>16.059999999999999</v>
      </c>
      <c r="L521" s="8">
        <f t="shared" si="92"/>
        <v>26.06</v>
      </c>
      <c r="M521" s="8">
        <f t="shared" si="92"/>
        <v>3.9400000000000013</v>
      </c>
      <c r="N521" s="8">
        <f t="shared" si="92"/>
        <v>0</v>
      </c>
      <c r="O521" s="8">
        <f t="shared" si="92"/>
        <v>0</v>
      </c>
      <c r="P521" s="8">
        <f t="shared" si="92"/>
        <v>0</v>
      </c>
      <c r="Q521" s="8">
        <f t="shared" si="92"/>
        <v>0</v>
      </c>
      <c r="R521" s="8">
        <f t="shared" si="92"/>
        <v>0</v>
      </c>
      <c r="S521" s="8">
        <f t="shared" si="92"/>
        <v>0</v>
      </c>
      <c r="T521" s="21">
        <f t="shared" si="93"/>
        <v>24</v>
      </c>
      <c r="U521" s="19">
        <f>VLOOKUP($B521,Gas!$B$3:$E$2506,2)</f>
        <v>2.4849999999999999</v>
      </c>
      <c r="V521" s="44">
        <f t="shared" si="94"/>
        <v>9.6338028169014098</v>
      </c>
      <c r="W521" s="5">
        <f>VLOOKUP($B521,Gas!$B$3:$E$2506,4)</f>
        <v>0.43000785930010277</v>
      </c>
    </row>
    <row r="522" spans="1:23" x14ac:dyDescent="0.2">
      <c r="A522" s="50">
        <f t="shared" si="87"/>
        <v>24</v>
      </c>
      <c r="B522" s="48">
        <v>36510</v>
      </c>
      <c r="C522" s="49">
        <v>26.76</v>
      </c>
      <c r="D522" s="4">
        <f t="shared" si="95"/>
        <v>0.11135753513020065</v>
      </c>
      <c r="E522" s="100">
        <f t="shared" si="85"/>
        <v>1.6468728893294124</v>
      </c>
      <c r="F522" s="2"/>
      <c r="G522" s="8">
        <f t="shared" ref="G522:S537" si="96">IF(G$1="P",MAX(0,G$2-$C522),IF(G$1="C",MAX(0,$C522-G$2)))</f>
        <v>0</v>
      </c>
      <c r="H522" s="8">
        <f t="shared" si="96"/>
        <v>0</v>
      </c>
      <c r="I522" s="8">
        <f t="shared" si="96"/>
        <v>3.2399999999999984</v>
      </c>
      <c r="J522" s="8">
        <f t="shared" si="96"/>
        <v>8.2399999999999984</v>
      </c>
      <c r="K522" s="8">
        <f t="shared" si="96"/>
        <v>13.239999999999998</v>
      </c>
      <c r="L522" s="8">
        <f t="shared" si="96"/>
        <v>23.24</v>
      </c>
      <c r="M522" s="8">
        <f t="shared" si="92"/>
        <v>6.7600000000000016</v>
      </c>
      <c r="N522" s="8">
        <f t="shared" si="96"/>
        <v>1.7600000000000016</v>
      </c>
      <c r="O522" s="8">
        <f t="shared" si="96"/>
        <v>0</v>
      </c>
      <c r="P522" s="8">
        <f t="shared" si="96"/>
        <v>0</v>
      </c>
      <c r="Q522" s="8">
        <f t="shared" si="96"/>
        <v>0</v>
      </c>
      <c r="R522" s="8">
        <f t="shared" si="96"/>
        <v>0</v>
      </c>
      <c r="S522" s="8">
        <f t="shared" si="96"/>
        <v>0</v>
      </c>
      <c r="T522" s="21">
        <f t="shared" si="93"/>
        <v>24</v>
      </c>
      <c r="U522" s="19">
        <f>VLOOKUP($B522,Gas!$B$3:$E$2506,2)</f>
        <v>2.5649999999999999</v>
      </c>
      <c r="V522" s="44">
        <f t="shared" si="94"/>
        <v>10.432748538011698</v>
      </c>
      <c r="W522" s="5">
        <f>VLOOKUP($B522,Gas!$B$3:$E$2506,4)</f>
        <v>0.43210677854337232</v>
      </c>
    </row>
    <row r="523" spans="1:23" x14ac:dyDescent="0.2">
      <c r="A523" s="50">
        <f t="shared" si="87"/>
        <v>24</v>
      </c>
      <c r="B523" s="48">
        <v>36511</v>
      </c>
      <c r="C523" s="49">
        <v>26.59</v>
      </c>
      <c r="D523" s="4">
        <f t="shared" si="95"/>
        <v>-6.373030005099368E-3</v>
      </c>
      <c r="E523" s="100">
        <f t="shared" si="85"/>
        <v>1.2727928294666917</v>
      </c>
      <c r="F523" s="2"/>
      <c r="G523" s="8">
        <f t="shared" si="96"/>
        <v>0</v>
      </c>
      <c r="H523" s="8">
        <f t="shared" si="96"/>
        <v>0</v>
      </c>
      <c r="I523" s="8">
        <f t="shared" si="96"/>
        <v>3.41</v>
      </c>
      <c r="J523" s="8">
        <f t="shared" si="96"/>
        <v>8.41</v>
      </c>
      <c r="K523" s="8">
        <f t="shared" si="96"/>
        <v>13.41</v>
      </c>
      <c r="L523" s="8">
        <f t="shared" si="96"/>
        <v>23.41</v>
      </c>
      <c r="M523" s="8">
        <f t="shared" si="92"/>
        <v>6.59</v>
      </c>
      <c r="N523" s="8">
        <f t="shared" si="96"/>
        <v>1.5899999999999999</v>
      </c>
      <c r="O523" s="8">
        <f t="shared" si="96"/>
        <v>0</v>
      </c>
      <c r="P523" s="8">
        <f t="shared" si="96"/>
        <v>0</v>
      </c>
      <c r="Q523" s="8">
        <f t="shared" si="96"/>
        <v>0</v>
      </c>
      <c r="R523" s="8">
        <f t="shared" si="96"/>
        <v>0</v>
      </c>
      <c r="S523" s="8">
        <f t="shared" si="96"/>
        <v>0</v>
      </c>
      <c r="T523" s="21">
        <f t="shared" si="93"/>
        <v>24</v>
      </c>
      <c r="U523" s="19">
        <f>VLOOKUP($B523,Gas!$B$3:$E$2506,2)</f>
        <v>2.5299999999999998</v>
      </c>
      <c r="V523" s="44">
        <f t="shared" si="94"/>
        <v>10.509881422924902</v>
      </c>
      <c r="W523" s="5">
        <f>VLOOKUP($B523,Gas!$B$3:$E$2506,4)</f>
        <v>0.46585783473024178</v>
      </c>
    </row>
    <row r="524" spans="1:23" x14ac:dyDescent="0.2">
      <c r="A524" s="50">
        <f t="shared" si="87"/>
        <v>24</v>
      </c>
      <c r="B524" s="48">
        <v>36514</v>
      </c>
      <c r="C524" s="49">
        <v>28.96</v>
      </c>
      <c r="D524" s="4">
        <f t="shared" si="95"/>
        <v>8.5380362262587134E-2</v>
      </c>
      <c r="E524" s="100">
        <f t="shared" si="85"/>
        <v>1.29001241551898</v>
      </c>
      <c r="F524" s="2"/>
      <c r="G524" s="8">
        <f t="shared" si="96"/>
        <v>0</v>
      </c>
      <c r="H524" s="8">
        <f t="shared" si="96"/>
        <v>0</v>
      </c>
      <c r="I524" s="8">
        <f t="shared" si="96"/>
        <v>1.0399999999999991</v>
      </c>
      <c r="J524" s="8">
        <f t="shared" si="96"/>
        <v>6.0399999999999991</v>
      </c>
      <c r="K524" s="8">
        <f t="shared" si="96"/>
        <v>11.04</v>
      </c>
      <c r="L524" s="8">
        <f t="shared" si="96"/>
        <v>21.04</v>
      </c>
      <c r="M524" s="8">
        <f t="shared" si="92"/>
        <v>8.9600000000000009</v>
      </c>
      <c r="N524" s="8">
        <f t="shared" si="96"/>
        <v>3.9600000000000009</v>
      </c>
      <c r="O524" s="8">
        <f t="shared" si="96"/>
        <v>0</v>
      </c>
      <c r="P524" s="8">
        <f t="shared" si="96"/>
        <v>0</v>
      </c>
      <c r="Q524" s="8">
        <f t="shared" si="96"/>
        <v>0</v>
      </c>
      <c r="R524" s="8">
        <f t="shared" si="96"/>
        <v>0</v>
      </c>
      <c r="S524" s="8">
        <f t="shared" si="96"/>
        <v>0</v>
      </c>
      <c r="T524" s="21">
        <f t="shared" si="93"/>
        <v>24</v>
      </c>
      <c r="U524" s="19">
        <f>VLOOKUP($B524,Gas!$B$3:$E$2506,2)</f>
        <v>2.5649999999999999</v>
      </c>
      <c r="V524" s="44">
        <f t="shared" si="94"/>
        <v>11.290448343079923</v>
      </c>
      <c r="W524" s="5">
        <f>VLOOKUP($B524,Gas!$B$3:$E$2506,4)</f>
        <v>0.42338957470255573</v>
      </c>
    </row>
    <row r="525" spans="1:23" x14ac:dyDescent="0.2">
      <c r="A525" s="50">
        <f t="shared" si="87"/>
        <v>24</v>
      </c>
      <c r="B525" s="48">
        <v>36515</v>
      </c>
      <c r="C525" s="49">
        <v>28.68</v>
      </c>
      <c r="D525" s="4">
        <f t="shared" si="95"/>
        <v>-9.7155517860960106E-3</v>
      </c>
      <c r="E525" s="100">
        <f t="shared" ref="E525:E588" si="97">STDEV(D516:D525)*SQRT(trade_day)</f>
        <v>1.2852559096041267</v>
      </c>
      <c r="F525" s="2"/>
      <c r="G525" s="8">
        <f t="shared" si="96"/>
        <v>0</v>
      </c>
      <c r="H525" s="8">
        <f t="shared" si="96"/>
        <v>0</v>
      </c>
      <c r="I525" s="8">
        <f t="shared" si="96"/>
        <v>1.3200000000000003</v>
      </c>
      <c r="J525" s="8">
        <f t="shared" si="96"/>
        <v>6.32</v>
      </c>
      <c r="K525" s="8">
        <f t="shared" si="96"/>
        <v>11.32</v>
      </c>
      <c r="L525" s="8">
        <f t="shared" si="96"/>
        <v>21.32</v>
      </c>
      <c r="M525" s="8">
        <f t="shared" si="92"/>
        <v>8.68</v>
      </c>
      <c r="N525" s="8">
        <f t="shared" si="96"/>
        <v>3.6799999999999997</v>
      </c>
      <c r="O525" s="8">
        <f t="shared" si="96"/>
        <v>0</v>
      </c>
      <c r="P525" s="8">
        <f t="shared" si="96"/>
        <v>0</v>
      </c>
      <c r="Q525" s="8">
        <f t="shared" si="96"/>
        <v>0</v>
      </c>
      <c r="R525" s="8">
        <f t="shared" si="96"/>
        <v>0</v>
      </c>
      <c r="S525" s="8">
        <f t="shared" si="96"/>
        <v>0</v>
      </c>
      <c r="T525" s="21">
        <f t="shared" si="93"/>
        <v>24</v>
      </c>
      <c r="U525" s="19">
        <f>VLOOKUP($B525,Gas!$B$3:$E$2506,2)</f>
        <v>2.67</v>
      </c>
      <c r="V525" s="44">
        <f t="shared" si="94"/>
        <v>10.741573033707866</v>
      </c>
      <c r="W525" s="5">
        <f>VLOOKUP($B525,Gas!$B$3:$E$2506,4)</f>
        <v>0.4485182502668138</v>
      </c>
    </row>
    <row r="526" spans="1:23" x14ac:dyDescent="0.2">
      <c r="A526" s="50">
        <f t="shared" si="87"/>
        <v>24</v>
      </c>
      <c r="B526" s="48">
        <v>36516</v>
      </c>
      <c r="C526" s="49">
        <v>31.11</v>
      </c>
      <c r="D526" s="4">
        <f t="shared" si="95"/>
        <v>8.1329295178126024E-2</v>
      </c>
      <c r="E526" s="100">
        <f t="shared" si="97"/>
        <v>1.1148001883707197</v>
      </c>
      <c r="F526" s="2"/>
      <c r="G526" s="8">
        <f t="shared" si="96"/>
        <v>0</v>
      </c>
      <c r="H526" s="8">
        <f t="shared" si="96"/>
        <v>0</v>
      </c>
      <c r="I526" s="8">
        <f t="shared" si="96"/>
        <v>0</v>
      </c>
      <c r="J526" s="8">
        <f t="shared" si="96"/>
        <v>3.8900000000000006</v>
      </c>
      <c r="K526" s="8">
        <f t="shared" si="96"/>
        <v>8.89</v>
      </c>
      <c r="L526" s="8">
        <f t="shared" si="96"/>
        <v>18.89</v>
      </c>
      <c r="M526" s="8">
        <f t="shared" si="92"/>
        <v>11.11</v>
      </c>
      <c r="N526" s="8">
        <f t="shared" si="96"/>
        <v>6.1099999999999994</v>
      </c>
      <c r="O526" s="8">
        <f t="shared" si="96"/>
        <v>1.1099999999999994</v>
      </c>
      <c r="P526" s="8">
        <f t="shared" si="96"/>
        <v>0</v>
      </c>
      <c r="Q526" s="8">
        <f t="shared" si="96"/>
        <v>0</v>
      </c>
      <c r="R526" s="8">
        <f t="shared" si="96"/>
        <v>0</v>
      </c>
      <c r="S526" s="8">
        <f t="shared" si="96"/>
        <v>0</v>
      </c>
      <c r="T526" s="21">
        <f t="shared" si="93"/>
        <v>24</v>
      </c>
      <c r="U526" s="19">
        <f>VLOOKUP($B526,Gas!$B$3:$E$2506,2)</f>
        <v>2.5950000000000002</v>
      </c>
      <c r="V526" s="44">
        <f t="shared" si="94"/>
        <v>11.98843930635838</v>
      </c>
      <c r="W526" s="5">
        <f>VLOOKUP($B526,Gas!$B$3:$E$2506,4)</f>
        <v>0.51945993896138321</v>
      </c>
    </row>
    <row r="527" spans="1:23" x14ac:dyDescent="0.2">
      <c r="A527" s="50">
        <f t="shared" si="87"/>
        <v>24</v>
      </c>
      <c r="B527" s="48">
        <v>36517</v>
      </c>
      <c r="C527" s="49">
        <v>25.77</v>
      </c>
      <c r="D527" s="4">
        <f t="shared" si="95"/>
        <v>-0.18831828624527189</v>
      </c>
      <c r="E527" s="100">
        <f t="shared" si="97"/>
        <v>1.5294688947719852</v>
      </c>
      <c r="F527" s="2"/>
      <c r="G527" s="8">
        <f t="shared" si="96"/>
        <v>0</v>
      </c>
      <c r="H527" s="8">
        <f t="shared" si="96"/>
        <v>0</v>
      </c>
      <c r="I527" s="8">
        <f t="shared" si="96"/>
        <v>4.2300000000000004</v>
      </c>
      <c r="J527" s="8">
        <f t="shared" si="96"/>
        <v>9.23</v>
      </c>
      <c r="K527" s="8">
        <f t="shared" si="96"/>
        <v>14.23</v>
      </c>
      <c r="L527" s="8">
        <f t="shared" si="96"/>
        <v>24.23</v>
      </c>
      <c r="M527" s="8">
        <f t="shared" si="92"/>
        <v>5.77</v>
      </c>
      <c r="N527" s="8">
        <f t="shared" si="96"/>
        <v>0.76999999999999957</v>
      </c>
      <c r="O527" s="8">
        <f t="shared" si="96"/>
        <v>0</v>
      </c>
      <c r="P527" s="8">
        <f t="shared" si="96"/>
        <v>0</v>
      </c>
      <c r="Q527" s="8">
        <f t="shared" si="96"/>
        <v>0</v>
      </c>
      <c r="R527" s="8">
        <f t="shared" si="96"/>
        <v>0</v>
      </c>
      <c r="S527" s="8">
        <f t="shared" si="96"/>
        <v>0</v>
      </c>
      <c r="T527" s="21">
        <f t="shared" si="93"/>
        <v>24</v>
      </c>
      <c r="U527" s="19">
        <f>VLOOKUP($B527,Gas!$B$3:$E$2506,2)</f>
        <v>2.4500000000000002</v>
      </c>
      <c r="V527" s="44">
        <f t="shared" si="94"/>
        <v>10.518367346938774</v>
      </c>
      <c r="W527" s="5">
        <f>VLOOKUP($B527,Gas!$B$3:$E$2506,4)</f>
        <v>0.6752827182495803</v>
      </c>
    </row>
    <row r="528" spans="1:23" x14ac:dyDescent="0.2">
      <c r="A528" s="50">
        <f t="shared" si="87"/>
        <v>24</v>
      </c>
      <c r="B528" s="48">
        <v>36518</v>
      </c>
      <c r="C528" s="49">
        <v>20.49</v>
      </c>
      <c r="D528" s="4">
        <f t="shared" si="95"/>
        <v>-0.22927406241346532</v>
      </c>
      <c r="E528" s="100">
        <f t="shared" si="97"/>
        <v>1.8869724266279002</v>
      </c>
      <c r="F528" s="2"/>
      <c r="G528" s="8">
        <f t="shared" si="96"/>
        <v>0</v>
      </c>
      <c r="H528" s="8">
        <f t="shared" si="96"/>
        <v>4.5100000000000016</v>
      </c>
      <c r="I528" s="8">
        <f t="shared" si="96"/>
        <v>9.5100000000000016</v>
      </c>
      <c r="J528" s="8">
        <f t="shared" si="96"/>
        <v>14.510000000000002</v>
      </c>
      <c r="K528" s="8">
        <f t="shared" si="96"/>
        <v>19.510000000000002</v>
      </c>
      <c r="L528" s="8">
        <f t="shared" si="96"/>
        <v>29.51</v>
      </c>
      <c r="M528" s="8">
        <f t="shared" si="96"/>
        <v>0.48999999999999844</v>
      </c>
      <c r="N528" s="8">
        <f t="shared" si="96"/>
        <v>0</v>
      </c>
      <c r="O528" s="8">
        <f t="shared" si="96"/>
        <v>0</v>
      </c>
      <c r="P528" s="8">
        <f t="shared" si="96"/>
        <v>0</v>
      </c>
      <c r="Q528" s="8">
        <f t="shared" si="96"/>
        <v>0</v>
      </c>
      <c r="R528" s="8">
        <f t="shared" si="96"/>
        <v>0</v>
      </c>
      <c r="S528" s="8">
        <f t="shared" si="96"/>
        <v>0</v>
      </c>
      <c r="T528" s="21">
        <f t="shared" si="93"/>
        <v>24</v>
      </c>
      <c r="U528" s="19">
        <f>VLOOKUP($B528,Gas!$B$3:$E$2506,2)</f>
        <v>2.4249999999999998</v>
      </c>
      <c r="V528" s="44">
        <f t="shared" si="94"/>
        <v>8.4494845360824744</v>
      </c>
      <c r="W528" s="5">
        <f>VLOOKUP($B528,Gas!$B$3:$E$2506,4)</f>
        <v>0.64428884564531375</v>
      </c>
    </row>
    <row r="529" spans="1:23" x14ac:dyDescent="0.2">
      <c r="A529" s="50">
        <f t="shared" si="87"/>
        <v>24</v>
      </c>
      <c r="B529" s="48">
        <v>36521</v>
      </c>
      <c r="C529" s="49">
        <v>23</v>
      </c>
      <c r="D529" s="4">
        <f t="shared" si="95"/>
        <v>0.11555725367834144</v>
      </c>
      <c r="E529" s="100">
        <f t="shared" si="97"/>
        <v>1.9166756681545105</v>
      </c>
      <c r="F529" s="2"/>
      <c r="G529" s="8">
        <f t="shared" si="96"/>
        <v>0</v>
      </c>
      <c r="H529" s="8">
        <f t="shared" si="96"/>
        <v>2</v>
      </c>
      <c r="I529" s="8">
        <f t="shared" si="96"/>
        <v>7</v>
      </c>
      <c r="J529" s="8">
        <f t="shared" si="96"/>
        <v>12</v>
      </c>
      <c r="K529" s="8">
        <f t="shared" si="96"/>
        <v>17</v>
      </c>
      <c r="L529" s="8">
        <f t="shared" si="96"/>
        <v>27</v>
      </c>
      <c r="M529" s="8">
        <f t="shared" si="96"/>
        <v>3</v>
      </c>
      <c r="N529" s="8">
        <f t="shared" si="96"/>
        <v>0</v>
      </c>
      <c r="O529" s="8">
        <f t="shared" si="96"/>
        <v>0</v>
      </c>
      <c r="P529" s="8">
        <f t="shared" si="96"/>
        <v>0</v>
      </c>
      <c r="Q529" s="8">
        <f t="shared" si="96"/>
        <v>0</v>
      </c>
      <c r="R529" s="8">
        <f t="shared" si="96"/>
        <v>0</v>
      </c>
      <c r="S529" s="8">
        <f t="shared" si="96"/>
        <v>0</v>
      </c>
      <c r="T529" s="21">
        <f t="shared" si="93"/>
        <v>24</v>
      </c>
      <c r="U529" s="19">
        <f>VLOOKUP($B529,Gas!$B$3:$E$2506,2)</f>
        <v>2.4249999999999998</v>
      </c>
      <c r="V529" s="44">
        <f t="shared" si="94"/>
        <v>9.4845360824742269</v>
      </c>
      <c r="W529" s="5">
        <f>VLOOKUP($B529,Gas!$B$3:$E$2506,4)</f>
        <v>0.48674042817056062</v>
      </c>
    </row>
    <row r="530" spans="1:23" x14ac:dyDescent="0.2">
      <c r="A530" s="50">
        <f t="shared" si="87"/>
        <v>24</v>
      </c>
      <c r="B530" s="48">
        <v>36522</v>
      </c>
      <c r="C530" s="49">
        <v>21.78</v>
      </c>
      <c r="D530" s="4">
        <f t="shared" si="95"/>
        <v>-5.4502098424335239E-2</v>
      </c>
      <c r="E530" s="100">
        <f t="shared" si="97"/>
        <v>1.9323374429516325</v>
      </c>
      <c r="F530" s="2"/>
      <c r="G530" s="8">
        <f t="shared" si="96"/>
        <v>0</v>
      </c>
      <c r="H530" s="8">
        <f t="shared" si="96"/>
        <v>3.2199999999999989</v>
      </c>
      <c r="I530" s="8">
        <f t="shared" si="96"/>
        <v>8.2199999999999989</v>
      </c>
      <c r="J530" s="8">
        <f t="shared" si="96"/>
        <v>13.219999999999999</v>
      </c>
      <c r="K530" s="8">
        <f t="shared" si="96"/>
        <v>18.22</v>
      </c>
      <c r="L530" s="8">
        <f t="shared" si="96"/>
        <v>28.22</v>
      </c>
      <c r="M530" s="8">
        <f t="shared" si="96"/>
        <v>1.7800000000000011</v>
      </c>
      <c r="N530" s="8">
        <f t="shared" si="96"/>
        <v>0</v>
      </c>
      <c r="O530" s="8">
        <f t="shared" si="96"/>
        <v>0</v>
      </c>
      <c r="P530" s="8">
        <f t="shared" si="96"/>
        <v>0</v>
      </c>
      <c r="Q530" s="8">
        <f t="shared" si="96"/>
        <v>0</v>
      </c>
      <c r="R530" s="8">
        <f t="shared" si="96"/>
        <v>0</v>
      </c>
      <c r="S530" s="8">
        <f t="shared" si="96"/>
        <v>0</v>
      </c>
      <c r="T530" s="21">
        <f t="shared" si="93"/>
        <v>24</v>
      </c>
      <c r="U530" s="19">
        <f>VLOOKUP($B530,Gas!$B$3:$E$2506,2)</f>
        <v>2.36</v>
      </c>
      <c r="V530" s="44">
        <f t="shared" si="94"/>
        <v>9.2288135593220346</v>
      </c>
      <c r="W530" s="5">
        <f>VLOOKUP($B530,Gas!$B$3:$E$2506,4)</f>
        <v>0.48820776439970254</v>
      </c>
    </row>
    <row r="531" spans="1:23" x14ac:dyDescent="0.2">
      <c r="A531" s="50">
        <f t="shared" si="87"/>
        <v>24</v>
      </c>
      <c r="B531" s="48">
        <v>36523</v>
      </c>
      <c r="C531" s="49">
        <v>21.37</v>
      </c>
      <c r="D531" s="4">
        <f t="shared" si="95"/>
        <v>-1.9004048173758222E-2</v>
      </c>
      <c r="E531" s="100">
        <f t="shared" si="97"/>
        <v>1.8993098569564713</v>
      </c>
      <c r="F531" s="2"/>
      <c r="G531" s="8">
        <f t="shared" si="96"/>
        <v>0</v>
      </c>
      <c r="H531" s="8">
        <f t="shared" si="96"/>
        <v>3.629999999999999</v>
      </c>
      <c r="I531" s="8">
        <f t="shared" si="96"/>
        <v>8.629999999999999</v>
      </c>
      <c r="J531" s="8">
        <f t="shared" si="96"/>
        <v>13.629999999999999</v>
      </c>
      <c r="K531" s="8">
        <f t="shared" si="96"/>
        <v>18.63</v>
      </c>
      <c r="L531" s="8">
        <f t="shared" si="96"/>
        <v>28.63</v>
      </c>
      <c r="M531" s="8">
        <f t="shared" si="96"/>
        <v>1.370000000000001</v>
      </c>
      <c r="N531" s="8">
        <f t="shared" si="96"/>
        <v>0</v>
      </c>
      <c r="O531" s="8">
        <f t="shared" si="96"/>
        <v>0</v>
      </c>
      <c r="P531" s="8">
        <f t="shared" si="96"/>
        <v>0</v>
      </c>
      <c r="Q531" s="8">
        <f t="shared" si="96"/>
        <v>0</v>
      </c>
      <c r="R531" s="8">
        <f t="shared" si="96"/>
        <v>0</v>
      </c>
      <c r="S531" s="8">
        <f t="shared" si="96"/>
        <v>0</v>
      </c>
      <c r="T531" s="21">
        <f t="shared" si="93"/>
        <v>24</v>
      </c>
      <c r="U531" s="19">
        <f>VLOOKUP($B531,Gas!$B$3:$E$2506,2)</f>
        <v>2.3199999999999998</v>
      </c>
      <c r="V531" s="44">
        <f t="shared" si="94"/>
        <v>9.211206896551726</v>
      </c>
      <c r="W531" s="5">
        <f>VLOOKUP($B531,Gas!$B$3:$E$2506,4)</f>
        <v>0.48730208811276787</v>
      </c>
    </row>
    <row r="532" spans="1:23" x14ac:dyDescent="0.2">
      <c r="A532" s="50">
        <f t="shared" si="87"/>
        <v>24</v>
      </c>
      <c r="B532" s="48">
        <v>36524</v>
      </c>
      <c r="C532" s="49">
        <v>19.57</v>
      </c>
      <c r="D532" s="4">
        <f t="shared" si="95"/>
        <v>-8.7990287923071384E-2</v>
      </c>
      <c r="E532" s="100">
        <f t="shared" si="97"/>
        <v>1.8005072403759832</v>
      </c>
      <c r="F532" s="2"/>
      <c r="G532" s="8">
        <f t="shared" ref="G532:S547" si="98">IF(G$1="P",MAX(0,G$2-$C532),IF(G$1="C",MAX(0,$C532-G$2)))</f>
        <v>0.42999999999999972</v>
      </c>
      <c r="H532" s="8">
        <f t="shared" si="98"/>
        <v>5.43</v>
      </c>
      <c r="I532" s="8">
        <f t="shared" si="98"/>
        <v>10.43</v>
      </c>
      <c r="J532" s="8">
        <f t="shared" si="98"/>
        <v>15.43</v>
      </c>
      <c r="K532" s="8">
        <f t="shared" si="98"/>
        <v>20.43</v>
      </c>
      <c r="L532" s="8">
        <f t="shared" si="98"/>
        <v>30.43</v>
      </c>
      <c r="M532" s="8">
        <f t="shared" si="96"/>
        <v>0</v>
      </c>
      <c r="N532" s="8">
        <f t="shared" si="98"/>
        <v>0</v>
      </c>
      <c r="O532" s="8">
        <f t="shared" si="98"/>
        <v>0</v>
      </c>
      <c r="P532" s="8">
        <f t="shared" si="98"/>
        <v>0</v>
      </c>
      <c r="Q532" s="8">
        <f t="shared" si="98"/>
        <v>0</v>
      </c>
      <c r="R532" s="8">
        <f t="shared" si="98"/>
        <v>0</v>
      </c>
      <c r="S532" s="8">
        <f t="shared" si="98"/>
        <v>0</v>
      </c>
      <c r="T532" s="21">
        <f t="shared" si="93"/>
        <v>24</v>
      </c>
      <c r="U532" s="19">
        <f>VLOOKUP($B532,Gas!$B$3:$E$2506,2)</f>
        <v>2.34</v>
      </c>
      <c r="V532" s="44">
        <f t="shared" si="94"/>
        <v>8.3632478632478637</v>
      </c>
      <c r="W532" s="5">
        <f>VLOOKUP($B532,Gas!$B$3:$E$2506,4)</f>
        <v>0.49713406859661746</v>
      </c>
    </row>
    <row r="533" spans="1:23" x14ac:dyDescent="0.2">
      <c r="A533" s="50">
        <f t="shared" si="87"/>
        <v>25</v>
      </c>
      <c r="B533" s="48">
        <v>36528</v>
      </c>
      <c r="C533" s="49">
        <v>23.75</v>
      </c>
      <c r="D533" s="4">
        <f t="shared" si="95"/>
        <v>0.19358474907266526</v>
      </c>
      <c r="E533" s="100">
        <f t="shared" si="97"/>
        <v>2.1256087475543972</v>
      </c>
      <c r="F533" s="2"/>
      <c r="G533" s="8">
        <f t="shared" si="98"/>
        <v>0</v>
      </c>
      <c r="H533" s="8">
        <f t="shared" si="98"/>
        <v>1.25</v>
      </c>
      <c r="I533" s="8">
        <f t="shared" si="98"/>
        <v>6.25</v>
      </c>
      <c r="J533" s="8">
        <f t="shared" si="98"/>
        <v>11.25</v>
      </c>
      <c r="K533" s="8">
        <f t="shared" si="98"/>
        <v>16.25</v>
      </c>
      <c r="L533" s="8">
        <f t="shared" si="98"/>
        <v>26.25</v>
      </c>
      <c r="M533" s="8">
        <f t="shared" si="96"/>
        <v>3.75</v>
      </c>
      <c r="N533" s="8">
        <f t="shared" si="98"/>
        <v>0</v>
      </c>
      <c r="O533" s="8">
        <f t="shared" si="98"/>
        <v>0</v>
      </c>
      <c r="P533" s="8">
        <f t="shared" si="98"/>
        <v>0</v>
      </c>
      <c r="Q533" s="8">
        <f t="shared" si="98"/>
        <v>0</v>
      </c>
      <c r="R533" s="8">
        <f t="shared" si="98"/>
        <v>0</v>
      </c>
      <c r="S533" s="8">
        <f t="shared" si="98"/>
        <v>0</v>
      </c>
      <c r="T533" s="21">
        <f t="shared" si="93"/>
        <v>25</v>
      </c>
      <c r="U533" s="19">
        <f>VLOOKUP($B533,Gas!$B$3:$E$2506,2)</f>
        <v>2.29</v>
      </c>
      <c r="V533" s="44">
        <f t="shared" si="94"/>
        <v>10.37117903930131</v>
      </c>
      <c r="W533" s="5">
        <f>VLOOKUP($B533,Gas!$B$3:$E$2506,4)</f>
        <v>0.20329702866316346</v>
      </c>
    </row>
    <row r="534" spans="1:23" x14ac:dyDescent="0.2">
      <c r="A534" s="50">
        <f t="shared" si="87"/>
        <v>25</v>
      </c>
      <c r="B534" s="48">
        <v>36529</v>
      </c>
      <c r="C534" s="49">
        <v>20.78</v>
      </c>
      <c r="D534" s="4">
        <f t="shared" si="95"/>
        <v>-0.13359154480956881</v>
      </c>
      <c r="E534" s="100">
        <f t="shared" si="97"/>
        <v>2.1309295322533521</v>
      </c>
      <c r="F534" s="2"/>
      <c r="G534" s="8">
        <f t="shared" si="98"/>
        <v>0</v>
      </c>
      <c r="H534" s="8">
        <f t="shared" si="98"/>
        <v>4.2199999999999989</v>
      </c>
      <c r="I534" s="8">
        <f t="shared" si="98"/>
        <v>9.2199999999999989</v>
      </c>
      <c r="J534" s="8">
        <f t="shared" si="98"/>
        <v>14.219999999999999</v>
      </c>
      <c r="K534" s="8">
        <f t="shared" si="98"/>
        <v>19.22</v>
      </c>
      <c r="L534" s="8">
        <f t="shared" si="98"/>
        <v>29.22</v>
      </c>
      <c r="M534" s="8">
        <f t="shared" si="96"/>
        <v>0.78000000000000114</v>
      </c>
      <c r="N534" s="8">
        <f t="shared" si="98"/>
        <v>0</v>
      </c>
      <c r="O534" s="8">
        <f t="shared" si="98"/>
        <v>0</v>
      </c>
      <c r="P534" s="8">
        <f t="shared" si="98"/>
        <v>0</v>
      </c>
      <c r="Q534" s="8">
        <f t="shared" si="98"/>
        <v>0</v>
      </c>
      <c r="R534" s="8">
        <f t="shared" si="98"/>
        <v>0</v>
      </c>
      <c r="S534" s="8">
        <f t="shared" si="98"/>
        <v>0</v>
      </c>
      <c r="T534" s="21">
        <f t="shared" si="93"/>
        <v>25</v>
      </c>
      <c r="U534" s="19">
        <f>VLOOKUP($B534,Gas!$B$3:$E$2506,2)</f>
        <v>2.2749999999999999</v>
      </c>
      <c r="V534" s="44">
        <f t="shared" si="94"/>
        <v>9.1340659340659354</v>
      </c>
      <c r="W534" s="5">
        <f>VLOOKUP($B534,Gas!$B$3:$E$2506,4)</f>
        <v>0.19963164013211132</v>
      </c>
    </row>
    <row r="535" spans="1:23" x14ac:dyDescent="0.2">
      <c r="A535" s="50">
        <f t="shared" ref="A535:A598" si="99">MONTH(B535)+(YEAR(B535)-1998)*12</f>
        <v>25</v>
      </c>
      <c r="B535" s="48">
        <v>36530</v>
      </c>
      <c r="C535" s="49">
        <v>21.89</v>
      </c>
      <c r="D535" s="4">
        <f t="shared" si="95"/>
        <v>5.2038925863690105E-2</v>
      </c>
      <c r="E535" s="100">
        <f t="shared" si="97"/>
        <v>2.1718070197241421</v>
      </c>
      <c r="F535" s="2"/>
      <c r="G535" s="8">
        <f t="shared" si="98"/>
        <v>0</v>
      </c>
      <c r="H535" s="8">
        <f t="shared" si="98"/>
        <v>3.1099999999999994</v>
      </c>
      <c r="I535" s="8">
        <f t="shared" si="98"/>
        <v>8.11</v>
      </c>
      <c r="J535" s="8">
        <f t="shared" si="98"/>
        <v>13.11</v>
      </c>
      <c r="K535" s="8">
        <f t="shared" si="98"/>
        <v>18.11</v>
      </c>
      <c r="L535" s="8">
        <f t="shared" si="98"/>
        <v>28.11</v>
      </c>
      <c r="M535" s="8">
        <f t="shared" si="96"/>
        <v>1.8900000000000006</v>
      </c>
      <c r="N535" s="8">
        <f t="shared" si="98"/>
        <v>0</v>
      </c>
      <c r="O535" s="8">
        <f t="shared" si="98"/>
        <v>0</v>
      </c>
      <c r="P535" s="8">
        <f t="shared" si="98"/>
        <v>0</v>
      </c>
      <c r="Q535" s="8">
        <f t="shared" si="98"/>
        <v>0</v>
      </c>
      <c r="R535" s="8">
        <f t="shared" si="98"/>
        <v>0</v>
      </c>
      <c r="S535" s="8">
        <f t="shared" si="98"/>
        <v>0</v>
      </c>
      <c r="T535" s="21">
        <f t="shared" si="93"/>
        <v>25</v>
      </c>
      <c r="U535" s="19">
        <f>VLOOKUP($B535,Gas!$B$3:$E$2506,2)</f>
        <v>2.145</v>
      </c>
      <c r="V535" s="44">
        <f t="shared" si="94"/>
        <v>10.205128205128206</v>
      </c>
      <c r="W535" s="5">
        <f>VLOOKUP($B535,Gas!$B$3:$E$2506,4)</f>
        <v>0.36844183165903771</v>
      </c>
    </row>
    <row r="536" spans="1:23" x14ac:dyDescent="0.2">
      <c r="A536" s="50">
        <f t="shared" si="99"/>
        <v>25</v>
      </c>
      <c r="B536" s="48">
        <v>36531</v>
      </c>
      <c r="C536" s="49">
        <v>23.96</v>
      </c>
      <c r="D536" s="4">
        <f t="shared" si="95"/>
        <v>9.0355861712476948E-2</v>
      </c>
      <c r="E536" s="100">
        <f t="shared" si="97"/>
        <v>2.1847461561087367</v>
      </c>
      <c r="F536" s="2"/>
      <c r="G536" s="8">
        <f t="shared" si="98"/>
        <v>0</v>
      </c>
      <c r="H536" s="8">
        <f t="shared" si="98"/>
        <v>1.0399999999999991</v>
      </c>
      <c r="I536" s="8">
        <f t="shared" si="98"/>
        <v>6.0399999999999991</v>
      </c>
      <c r="J536" s="8">
        <f t="shared" si="98"/>
        <v>11.04</v>
      </c>
      <c r="K536" s="8">
        <f t="shared" si="98"/>
        <v>16.04</v>
      </c>
      <c r="L536" s="8">
        <f t="shared" si="98"/>
        <v>26.04</v>
      </c>
      <c r="M536" s="8">
        <f t="shared" si="96"/>
        <v>3.9600000000000009</v>
      </c>
      <c r="N536" s="8">
        <f t="shared" si="98"/>
        <v>0</v>
      </c>
      <c r="O536" s="8">
        <f t="shared" si="98"/>
        <v>0</v>
      </c>
      <c r="P536" s="8">
        <f t="shared" si="98"/>
        <v>0</v>
      </c>
      <c r="Q536" s="8">
        <f t="shared" si="98"/>
        <v>0</v>
      </c>
      <c r="R536" s="8">
        <f t="shared" si="98"/>
        <v>0</v>
      </c>
      <c r="S536" s="8">
        <f t="shared" si="98"/>
        <v>0</v>
      </c>
      <c r="T536" s="21">
        <f t="shared" si="93"/>
        <v>25</v>
      </c>
      <c r="U536" s="19">
        <f>VLOOKUP($B536,Gas!$B$3:$E$2506,2)</f>
        <v>2.165</v>
      </c>
      <c r="V536" s="44">
        <f t="shared" si="94"/>
        <v>11.066974595842956</v>
      </c>
      <c r="W536" s="5">
        <f>VLOOKUP($B536,Gas!$B$3:$E$2506,4)</f>
        <v>0.38487558933028887</v>
      </c>
    </row>
    <row r="537" spans="1:23" x14ac:dyDescent="0.2">
      <c r="A537" s="50">
        <f t="shared" si="99"/>
        <v>25</v>
      </c>
      <c r="B537" s="48">
        <v>36532</v>
      </c>
      <c r="C537" s="49">
        <v>23.68</v>
      </c>
      <c r="D537" s="4">
        <f t="shared" si="95"/>
        <v>-1.1754963231443732E-2</v>
      </c>
      <c r="E537" s="100">
        <f t="shared" si="97"/>
        <v>1.9903292809667112</v>
      </c>
      <c r="F537" s="2"/>
      <c r="G537" s="8">
        <f t="shared" si="98"/>
        <v>0</v>
      </c>
      <c r="H537" s="8">
        <f t="shared" si="98"/>
        <v>1.3200000000000003</v>
      </c>
      <c r="I537" s="8">
        <f t="shared" si="98"/>
        <v>6.32</v>
      </c>
      <c r="J537" s="8">
        <f t="shared" si="98"/>
        <v>11.32</v>
      </c>
      <c r="K537" s="8">
        <f t="shared" si="98"/>
        <v>16.32</v>
      </c>
      <c r="L537" s="8">
        <f t="shared" si="98"/>
        <v>26.32</v>
      </c>
      <c r="M537" s="8">
        <f t="shared" si="96"/>
        <v>3.6799999999999997</v>
      </c>
      <c r="N537" s="8">
        <f t="shared" si="98"/>
        <v>0</v>
      </c>
      <c r="O537" s="8">
        <f t="shared" si="98"/>
        <v>0</v>
      </c>
      <c r="P537" s="8">
        <f t="shared" si="98"/>
        <v>0</v>
      </c>
      <c r="Q537" s="8">
        <f t="shared" si="98"/>
        <v>0</v>
      </c>
      <c r="R537" s="8">
        <f t="shared" si="98"/>
        <v>0</v>
      </c>
      <c r="S537" s="8">
        <f t="shared" si="98"/>
        <v>0</v>
      </c>
      <c r="T537" s="21">
        <f t="shared" si="93"/>
        <v>25</v>
      </c>
      <c r="U537" s="19">
        <f>VLOOKUP($B537,Gas!$B$3:$E$2506,2)</f>
        <v>2.1800000000000002</v>
      </c>
      <c r="V537" s="44">
        <f t="shared" si="94"/>
        <v>10.862385321100916</v>
      </c>
      <c r="W537" s="5">
        <f>VLOOKUP($B537,Gas!$B$3:$E$2506,4)</f>
        <v>0.38309307333110643</v>
      </c>
    </row>
    <row r="538" spans="1:23" x14ac:dyDescent="0.2">
      <c r="A538" s="50">
        <f t="shared" si="99"/>
        <v>25</v>
      </c>
      <c r="B538" s="48">
        <v>36536</v>
      </c>
      <c r="C538" s="49">
        <v>21.6</v>
      </c>
      <c r="D538" s="4">
        <f t="shared" si="95"/>
        <v>-9.1937495325685487E-2</v>
      </c>
      <c r="E538" s="100">
        <f t="shared" si="97"/>
        <v>1.6577574262150363</v>
      </c>
      <c r="F538" s="2"/>
      <c r="G538" s="8">
        <f t="shared" si="98"/>
        <v>0</v>
      </c>
      <c r="H538" s="8">
        <f t="shared" si="98"/>
        <v>3.3999999999999986</v>
      </c>
      <c r="I538" s="8">
        <f t="shared" si="98"/>
        <v>8.3999999999999986</v>
      </c>
      <c r="J538" s="8">
        <f t="shared" si="98"/>
        <v>13.399999999999999</v>
      </c>
      <c r="K538" s="8">
        <f t="shared" si="98"/>
        <v>18.399999999999999</v>
      </c>
      <c r="L538" s="8">
        <f t="shared" si="98"/>
        <v>28.4</v>
      </c>
      <c r="M538" s="8">
        <f t="shared" si="98"/>
        <v>1.6000000000000014</v>
      </c>
      <c r="N538" s="8">
        <f t="shared" si="98"/>
        <v>0</v>
      </c>
      <c r="O538" s="8">
        <f t="shared" si="98"/>
        <v>0</v>
      </c>
      <c r="P538" s="8">
        <f t="shared" si="98"/>
        <v>0</v>
      </c>
      <c r="Q538" s="8">
        <f t="shared" si="98"/>
        <v>0</v>
      </c>
      <c r="R538" s="8">
        <f t="shared" si="98"/>
        <v>0</v>
      </c>
      <c r="S538" s="8">
        <f t="shared" si="98"/>
        <v>0</v>
      </c>
      <c r="T538" s="21">
        <f t="shared" si="93"/>
        <v>25</v>
      </c>
      <c r="U538" s="19">
        <f>VLOOKUP($B538,Gas!$B$3:$E$2506,2)</f>
        <v>2.1949999999999998</v>
      </c>
      <c r="V538" s="44">
        <f t="shared" si="94"/>
        <v>9.8405466970387252</v>
      </c>
      <c r="W538" s="5">
        <f>VLOOKUP($B538,Gas!$B$3:$E$2506,4)</f>
        <v>0.37711555118253676</v>
      </c>
    </row>
    <row r="539" spans="1:23" x14ac:dyDescent="0.2">
      <c r="A539" s="50">
        <f t="shared" si="99"/>
        <v>25</v>
      </c>
      <c r="B539" s="48">
        <v>36537</v>
      </c>
      <c r="C539" s="49">
        <v>21.35</v>
      </c>
      <c r="D539" s="4">
        <f t="shared" si="95"/>
        <v>-1.1641575015485755E-2</v>
      </c>
      <c r="E539" s="100">
        <f t="shared" si="97"/>
        <v>1.5405622266138563</v>
      </c>
      <c r="F539" s="2"/>
      <c r="G539" s="8">
        <f t="shared" si="98"/>
        <v>0</v>
      </c>
      <c r="H539" s="8">
        <f t="shared" si="98"/>
        <v>3.6499999999999986</v>
      </c>
      <c r="I539" s="8">
        <f t="shared" si="98"/>
        <v>8.6499999999999986</v>
      </c>
      <c r="J539" s="8">
        <f t="shared" si="98"/>
        <v>13.649999999999999</v>
      </c>
      <c r="K539" s="8">
        <f t="shared" si="98"/>
        <v>18.649999999999999</v>
      </c>
      <c r="L539" s="8">
        <f t="shared" si="98"/>
        <v>28.65</v>
      </c>
      <c r="M539" s="8">
        <f t="shared" si="98"/>
        <v>1.3500000000000014</v>
      </c>
      <c r="N539" s="8">
        <f t="shared" si="98"/>
        <v>0</v>
      </c>
      <c r="O539" s="8">
        <f t="shared" si="98"/>
        <v>0</v>
      </c>
      <c r="P539" s="8">
        <f t="shared" si="98"/>
        <v>0</v>
      </c>
      <c r="Q539" s="8">
        <f t="shared" si="98"/>
        <v>0</v>
      </c>
      <c r="R539" s="8">
        <f t="shared" si="98"/>
        <v>0</v>
      </c>
      <c r="S539" s="8">
        <f t="shared" si="98"/>
        <v>0</v>
      </c>
      <c r="T539" s="21">
        <f t="shared" si="93"/>
        <v>25</v>
      </c>
      <c r="U539" s="19">
        <f>VLOOKUP($B539,Gas!$B$3:$E$2506,2)</f>
        <v>2.23</v>
      </c>
      <c r="V539" s="44">
        <f t="shared" si="94"/>
        <v>9.5739910313901344</v>
      </c>
      <c r="W539" s="5">
        <f>VLOOKUP($B539,Gas!$B$3:$E$2506,4)</f>
        <v>0.39596361640069649</v>
      </c>
    </row>
    <row r="540" spans="1:23" x14ac:dyDescent="0.2">
      <c r="A540" s="50">
        <f t="shared" si="99"/>
        <v>25</v>
      </c>
      <c r="B540" s="48">
        <v>36538</v>
      </c>
      <c r="C540" s="49">
        <v>22.63</v>
      </c>
      <c r="D540" s="4">
        <f t="shared" si="95"/>
        <v>5.8224719970812341E-2</v>
      </c>
      <c r="E540" s="100">
        <f t="shared" si="97"/>
        <v>1.5480022025833085</v>
      </c>
      <c r="F540" s="2"/>
      <c r="G540" s="8">
        <f t="shared" si="98"/>
        <v>0</v>
      </c>
      <c r="H540" s="8">
        <f t="shared" si="98"/>
        <v>2.370000000000001</v>
      </c>
      <c r="I540" s="8">
        <f t="shared" si="98"/>
        <v>7.370000000000001</v>
      </c>
      <c r="J540" s="8">
        <f t="shared" si="98"/>
        <v>12.370000000000001</v>
      </c>
      <c r="K540" s="8">
        <f t="shared" si="98"/>
        <v>17.37</v>
      </c>
      <c r="L540" s="8">
        <f t="shared" si="98"/>
        <v>27.37</v>
      </c>
      <c r="M540" s="8">
        <f t="shared" si="98"/>
        <v>2.629999999999999</v>
      </c>
      <c r="N540" s="8">
        <f t="shared" si="98"/>
        <v>0</v>
      </c>
      <c r="O540" s="8">
        <f t="shared" si="98"/>
        <v>0</v>
      </c>
      <c r="P540" s="8">
        <f t="shared" si="98"/>
        <v>0</v>
      </c>
      <c r="Q540" s="8">
        <f t="shared" si="98"/>
        <v>0</v>
      </c>
      <c r="R540" s="8">
        <f t="shared" si="98"/>
        <v>0</v>
      </c>
      <c r="S540" s="8">
        <f t="shared" si="98"/>
        <v>0</v>
      </c>
      <c r="T540" s="21">
        <f t="shared" si="93"/>
        <v>25</v>
      </c>
      <c r="U540" s="19">
        <f>VLOOKUP($B540,Gas!$B$3:$E$2506,2)</f>
        <v>2.25</v>
      </c>
      <c r="V540" s="44">
        <f t="shared" si="94"/>
        <v>10.057777777777778</v>
      </c>
      <c r="W540" s="5">
        <f>VLOOKUP($B540,Gas!$B$3:$E$2506,4)</f>
        <v>0.40201962547461978</v>
      </c>
    </row>
    <row r="541" spans="1:23" x14ac:dyDescent="0.2">
      <c r="A541" s="50">
        <f t="shared" si="99"/>
        <v>25</v>
      </c>
      <c r="B541" s="48">
        <v>36539</v>
      </c>
      <c r="C541" s="49">
        <v>28.7</v>
      </c>
      <c r="D541" s="4">
        <f t="shared" si="95"/>
        <v>0.23762066312012936</v>
      </c>
      <c r="E541" s="100">
        <f t="shared" si="97"/>
        <v>1.9280030637042642</v>
      </c>
      <c r="F541" s="2"/>
      <c r="G541" s="8">
        <f t="shared" si="98"/>
        <v>0</v>
      </c>
      <c r="H541" s="8">
        <f t="shared" si="98"/>
        <v>0</v>
      </c>
      <c r="I541" s="8">
        <f t="shared" si="98"/>
        <v>1.3000000000000007</v>
      </c>
      <c r="J541" s="8">
        <f t="shared" si="98"/>
        <v>6.3000000000000007</v>
      </c>
      <c r="K541" s="8">
        <f t="shared" si="98"/>
        <v>11.3</v>
      </c>
      <c r="L541" s="8">
        <f t="shared" si="98"/>
        <v>21.3</v>
      </c>
      <c r="M541" s="8">
        <f t="shared" si="98"/>
        <v>8.6999999999999993</v>
      </c>
      <c r="N541" s="8">
        <f t="shared" si="98"/>
        <v>3.6999999999999993</v>
      </c>
      <c r="O541" s="8">
        <f t="shared" si="98"/>
        <v>0</v>
      </c>
      <c r="P541" s="8">
        <f t="shared" si="98"/>
        <v>0</v>
      </c>
      <c r="Q541" s="8">
        <f t="shared" si="98"/>
        <v>0</v>
      </c>
      <c r="R541" s="8">
        <f t="shared" si="98"/>
        <v>0</v>
      </c>
      <c r="S541" s="8">
        <f t="shared" si="98"/>
        <v>0</v>
      </c>
      <c r="T541" s="21">
        <f t="shared" si="93"/>
        <v>25</v>
      </c>
      <c r="U541" s="19">
        <f>VLOOKUP($B541,Gas!$B$3:$E$2506,2)</f>
        <v>2.2799999999999998</v>
      </c>
      <c r="V541" s="44">
        <f t="shared" si="94"/>
        <v>12.587719298245615</v>
      </c>
      <c r="W541" s="5">
        <f>VLOOKUP($B541,Gas!$B$3:$E$2506,4)</f>
        <v>0.41014991830435804</v>
      </c>
    </row>
    <row r="542" spans="1:23" x14ac:dyDescent="0.2">
      <c r="A542" s="50">
        <f t="shared" si="99"/>
        <v>25</v>
      </c>
      <c r="B542" s="48">
        <v>36543</v>
      </c>
      <c r="C542" s="49">
        <v>38.31</v>
      </c>
      <c r="D542" s="4">
        <f t="shared" si="95"/>
        <v>0.28881383594698234</v>
      </c>
      <c r="E542" s="100">
        <f t="shared" si="97"/>
        <v>2.1925851439215562</v>
      </c>
      <c r="F542" s="2"/>
      <c r="G542" s="8">
        <f t="shared" ref="G542:S557" si="100">IF(G$1="P",MAX(0,G$2-$C542),IF(G$1="C",MAX(0,$C542-G$2)))</f>
        <v>0</v>
      </c>
      <c r="H542" s="8">
        <f t="shared" si="100"/>
        <v>0</v>
      </c>
      <c r="I542" s="8">
        <f t="shared" si="100"/>
        <v>0</v>
      </c>
      <c r="J542" s="8">
        <f t="shared" si="100"/>
        <v>0</v>
      </c>
      <c r="K542" s="8">
        <f t="shared" si="100"/>
        <v>1.6899999999999977</v>
      </c>
      <c r="L542" s="8">
        <f t="shared" si="100"/>
        <v>11.689999999999998</v>
      </c>
      <c r="M542" s="8">
        <f t="shared" si="98"/>
        <v>18.310000000000002</v>
      </c>
      <c r="N542" s="8">
        <f t="shared" si="100"/>
        <v>13.310000000000002</v>
      </c>
      <c r="O542" s="8">
        <f t="shared" si="100"/>
        <v>8.3100000000000023</v>
      </c>
      <c r="P542" s="8">
        <f t="shared" si="100"/>
        <v>3.3100000000000023</v>
      </c>
      <c r="Q542" s="8">
        <f t="shared" si="100"/>
        <v>0</v>
      </c>
      <c r="R542" s="8">
        <f t="shared" si="100"/>
        <v>0</v>
      </c>
      <c r="S542" s="8">
        <f t="shared" si="100"/>
        <v>0</v>
      </c>
      <c r="T542" s="21">
        <f t="shared" si="93"/>
        <v>25</v>
      </c>
      <c r="U542" s="19">
        <f>VLOOKUP($B542,Gas!$B$3:$E$2506,2)</f>
        <v>2.27</v>
      </c>
      <c r="V542" s="44">
        <f t="shared" si="94"/>
        <v>16.876651982378856</v>
      </c>
      <c r="W542" s="5">
        <f>VLOOKUP($B542,Gas!$B$3:$E$2506,4)</f>
        <v>0.12924005234554148</v>
      </c>
    </row>
    <row r="543" spans="1:23" x14ac:dyDescent="0.2">
      <c r="A543" s="50">
        <f t="shared" si="99"/>
        <v>25</v>
      </c>
      <c r="B543" s="48">
        <v>36544</v>
      </c>
      <c r="C543" s="49">
        <v>39.67</v>
      </c>
      <c r="D543" s="4">
        <f t="shared" si="95"/>
        <v>3.4884275813681198E-2</v>
      </c>
      <c r="E543" s="100">
        <f t="shared" si="97"/>
        <v>2.0790688321083688</v>
      </c>
      <c r="F543" s="2"/>
      <c r="G543" s="8">
        <f t="shared" si="100"/>
        <v>0</v>
      </c>
      <c r="H543" s="8">
        <f t="shared" si="100"/>
        <v>0</v>
      </c>
      <c r="I543" s="8">
        <f t="shared" si="100"/>
        <v>0</v>
      </c>
      <c r="J543" s="8">
        <f t="shared" si="100"/>
        <v>0</v>
      </c>
      <c r="K543" s="8">
        <f t="shared" si="100"/>
        <v>0.32999999999999829</v>
      </c>
      <c r="L543" s="8">
        <f t="shared" si="100"/>
        <v>10.329999999999998</v>
      </c>
      <c r="M543" s="8">
        <f t="shared" si="98"/>
        <v>19.670000000000002</v>
      </c>
      <c r="N543" s="8">
        <f t="shared" si="100"/>
        <v>14.670000000000002</v>
      </c>
      <c r="O543" s="8">
        <f t="shared" si="100"/>
        <v>9.6700000000000017</v>
      </c>
      <c r="P543" s="8">
        <f t="shared" si="100"/>
        <v>4.6700000000000017</v>
      </c>
      <c r="Q543" s="8">
        <f t="shared" si="100"/>
        <v>0</v>
      </c>
      <c r="R543" s="8">
        <f t="shared" si="100"/>
        <v>0</v>
      </c>
      <c r="S543" s="8">
        <f t="shared" si="100"/>
        <v>0</v>
      </c>
      <c r="T543" s="21">
        <f t="shared" si="93"/>
        <v>25</v>
      </c>
      <c r="U543" s="19">
        <f>VLOOKUP($B543,Gas!$B$3:$E$2506,2)</f>
        <v>2.3450000000000002</v>
      </c>
      <c r="V543" s="44">
        <f t="shared" si="94"/>
        <v>16.916844349680169</v>
      </c>
      <c r="W543" s="5">
        <f>VLOOKUP($B543,Gas!$B$3:$E$2506,4)</f>
        <v>0.21543227613754132</v>
      </c>
    </row>
    <row r="544" spans="1:23" x14ac:dyDescent="0.2">
      <c r="A544" s="50">
        <f t="shared" si="99"/>
        <v>25</v>
      </c>
      <c r="B544" s="48">
        <v>36545</v>
      </c>
      <c r="C544" s="49">
        <v>36.61</v>
      </c>
      <c r="D544" s="4">
        <f t="shared" si="95"/>
        <v>-8.0273807394094038E-2</v>
      </c>
      <c r="E544" s="100">
        <f t="shared" si="97"/>
        <v>1.9611033556734068</v>
      </c>
      <c r="F544" s="2"/>
      <c r="G544" s="8">
        <f t="shared" si="100"/>
        <v>0</v>
      </c>
      <c r="H544" s="8">
        <f t="shared" si="100"/>
        <v>0</v>
      </c>
      <c r="I544" s="8">
        <f t="shared" si="100"/>
        <v>0</v>
      </c>
      <c r="J544" s="8">
        <f t="shared" si="100"/>
        <v>0</v>
      </c>
      <c r="K544" s="8">
        <f t="shared" si="100"/>
        <v>3.3900000000000006</v>
      </c>
      <c r="L544" s="8">
        <f t="shared" si="100"/>
        <v>13.39</v>
      </c>
      <c r="M544" s="8">
        <f t="shared" si="98"/>
        <v>16.61</v>
      </c>
      <c r="N544" s="8">
        <f t="shared" si="100"/>
        <v>11.61</v>
      </c>
      <c r="O544" s="8">
        <f t="shared" si="100"/>
        <v>6.6099999999999994</v>
      </c>
      <c r="P544" s="8">
        <f t="shared" si="100"/>
        <v>1.6099999999999994</v>
      </c>
      <c r="Q544" s="8">
        <f t="shared" si="100"/>
        <v>0</v>
      </c>
      <c r="R544" s="8">
        <f t="shared" si="100"/>
        <v>0</v>
      </c>
      <c r="S544" s="8">
        <f t="shared" si="100"/>
        <v>0</v>
      </c>
      <c r="T544" s="21">
        <f t="shared" si="93"/>
        <v>25</v>
      </c>
      <c r="U544" s="19">
        <f>VLOOKUP($B544,Gas!$B$3:$E$2506,2)</f>
        <v>2.4049999999999998</v>
      </c>
      <c r="V544" s="44">
        <f t="shared" si="94"/>
        <v>15.222453222453224</v>
      </c>
      <c r="W544" s="5">
        <f>VLOOKUP($B544,Gas!$B$3:$E$2506,4)</f>
        <v>0.23698676104756666</v>
      </c>
    </row>
    <row r="545" spans="1:23" x14ac:dyDescent="0.2">
      <c r="A545" s="50">
        <f t="shared" si="99"/>
        <v>25</v>
      </c>
      <c r="B545" s="48">
        <v>36546</v>
      </c>
      <c r="C545" s="49">
        <v>44.85</v>
      </c>
      <c r="D545" s="4">
        <f t="shared" si="95"/>
        <v>0.20300216137266036</v>
      </c>
      <c r="E545" s="100">
        <f t="shared" si="97"/>
        <v>2.0921624384975472</v>
      </c>
      <c r="F545" s="2"/>
      <c r="G545" s="8">
        <f t="shared" si="100"/>
        <v>0</v>
      </c>
      <c r="H545" s="8">
        <f t="shared" si="100"/>
        <v>0</v>
      </c>
      <c r="I545" s="8">
        <f t="shared" si="100"/>
        <v>0</v>
      </c>
      <c r="J545" s="8">
        <f t="shared" si="100"/>
        <v>0</v>
      </c>
      <c r="K545" s="8">
        <f t="shared" si="100"/>
        <v>0</v>
      </c>
      <c r="L545" s="8">
        <f t="shared" si="100"/>
        <v>5.1499999999999986</v>
      </c>
      <c r="M545" s="8">
        <f t="shared" si="98"/>
        <v>24.85</v>
      </c>
      <c r="N545" s="8">
        <f t="shared" si="100"/>
        <v>19.850000000000001</v>
      </c>
      <c r="O545" s="8">
        <f t="shared" si="100"/>
        <v>14.850000000000001</v>
      </c>
      <c r="P545" s="8">
        <f t="shared" si="100"/>
        <v>9.8500000000000014</v>
      </c>
      <c r="Q545" s="8">
        <f t="shared" si="100"/>
        <v>4.8500000000000014</v>
      </c>
      <c r="R545" s="8">
        <f t="shared" si="100"/>
        <v>0</v>
      </c>
      <c r="S545" s="8">
        <f t="shared" si="100"/>
        <v>0</v>
      </c>
      <c r="T545" s="21">
        <f t="shared" si="93"/>
        <v>25</v>
      </c>
      <c r="U545" s="19">
        <f>VLOOKUP($B545,Gas!$B$3:$E$2506,2)</f>
        <v>2.5249999999999999</v>
      </c>
      <c r="V545" s="44">
        <f t="shared" si="94"/>
        <v>17.762376237623762</v>
      </c>
      <c r="W545" s="5">
        <f>VLOOKUP($B545,Gas!$B$3:$E$2506,4)</f>
        <v>0.32651679267199629</v>
      </c>
    </row>
    <row r="546" spans="1:23" x14ac:dyDescent="0.2">
      <c r="A546" s="50">
        <f t="shared" si="99"/>
        <v>25</v>
      </c>
      <c r="B546" s="48">
        <v>36549</v>
      </c>
      <c r="C546" s="49">
        <v>38.81</v>
      </c>
      <c r="D546" s="4">
        <f t="shared" si="95"/>
        <v>-0.1446456431239902</v>
      </c>
      <c r="E546" s="100">
        <f t="shared" si="97"/>
        <v>2.3483197325552223</v>
      </c>
      <c r="F546" s="2"/>
      <c r="G546" s="8">
        <f t="shared" si="100"/>
        <v>0</v>
      </c>
      <c r="H546" s="8">
        <f t="shared" si="100"/>
        <v>0</v>
      </c>
      <c r="I546" s="8">
        <f t="shared" si="100"/>
        <v>0</v>
      </c>
      <c r="J546" s="8">
        <f t="shared" si="100"/>
        <v>0</v>
      </c>
      <c r="K546" s="8">
        <f t="shared" si="100"/>
        <v>1.1899999999999977</v>
      </c>
      <c r="L546" s="8">
        <f t="shared" si="100"/>
        <v>11.189999999999998</v>
      </c>
      <c r="M546" s="8">
        <f t="shared" si="98"/>
        <v>18.810000000000002</v>
      </c>
      <c r="N546" s="8">
        <f t="shared" si="100"/>
        <v>13.810000000000002</v>
      </c>
      <c r="O546" s="8">
        <f t="shared" si="100"/>
        <v>8.8100000000000023</v>
      </c>
      <c r="P546" s="8">
        <f t="shared" si="100"/>
        <v>3.8100000000000023</v>
      </c>
      <c r="Q546" s="8">
        <f t="shared" si="100"/>
        <v>0</v>
      </c>
      <c r="R546" s="8">
        <f t="shared" si="100"/>
        <v>0</v>
      </c>
      <c r="S546" s="8">
        <f t="shared" si="100"/>
        <v>0</v>
      </c>
      <c r="T546" s="21">
        <f t="shared" si="93"/>
        <v>25</v>
      </c>
      <c r="U546" s="19">
        <f>VLOOKUP($B546,Gas!$B$3:$E$2506,2)</f>
        <v>2.5550000000000002</v>
      </c>
      <c r="V546" s="44">
        <f t="shared" si="94"/>
        <v>15.189823874755382</v>
      </c>
      <c r="W546" s="5">
        <f>VLOOKUP($B546,Gas!$B$3:$E$2506,4)</f>
        <v>0.34458278511127038</v>
      </c>
    </row>
    <row r="547" spans="1:23" x14ac:dyDescent="0.2">
      <c r="A547" s="50">
        <f t="shared" si="99"/>
        <v>25</v>
      </c>
      <c r="B547" s="48">
        <v>36550</v>
      </c>
      <c r="C547" s="49">
        <v>35.93</v>
      </c>
      <c r="D547" s="4">
        <f t="shared" si="95"/>
        <v>-7.7105344255387606E-2</v>
      </c>
      <c r="E547" s="100">
        <f t="shared" si="97"/>
        <v>2.4164332275301663</v>
      </c>
      <c r="F547" s="2"/>
      <c r="G547" s="8">
        <f t="shared" si="100"/>
        <v>0</v>
      </c>
      <c r="H547" s="8">
        <f t="shared" si="100"/>
        <v>0</v>
      </c>
      <c r="I547" s="8">
        <f t="shared" si="100"/>
        <v>0</v>
      </c>
      <c r="J547" s="8">
        <f t="shared" si="100"/>
        <v>0</v>
      </c>
      <c r="K547" s="8">
        <f t="shared" si="100"/>
        <v>4.07</v>
      </c>
      <c r="L547" s="8">
        <f t="shared" si="100"/>
        <v>14.07</v>
      </c>
      <c r="M547" s="8">
        <f t="shared" si="98"/>
        <v>15.93</v>
      </c>
      <c r="N547" s="8">
        <f t="shared" si="100"/>
        <v>10.93</v>
      </c>
      <c r="O547" s="8">
        <f t="shared" si="100"/>
        <v>5.93</v>
      </c>
      <c r="P547" s="8">
        <f t="shared" si="100"/>
        <v>0.92999999999999972</v>
      </c>
      <c r="Q547" s="8">
        <f t="shared" si="100"/>
        <v>0</v>
      </c>
      <c r="R547" s="8">
        <f t="shared" si="100"/>
        <v>0</v>
      </c>
      <c r="S547" s="8">
        <f t="shared" si="100"/>
        <v>0</v>
      </c>
      <c r="T547" s="21">
        <f t="shared" si="93"/>
        <v>25</v>
      </c>
      <c r="U547" s="19">
        <f>VLOOKUP($B547,Gas!$B$3:$E$2506,2)</f>
        <v>2.5350000000000001</v>
      </c>
      <c r="V547" s="44">
        <f t="shared" si="94"/>
        <v>14.173570019723865</v>
      </c>
      <c r="W547" s="5">
        <f>VLOOKUP($B547,Gas!$B$3:$E$2506,4)</f>
        <v>0.35157973815036414</v>
      </c>
    </row>
    <row r="548" spans="1:23" x14ac:dyDescent="0.2">
      <c r="A548" s="50">
        <f t="shared" si="99"/>
        <v>25</v>
      </c>
      <c r="B548" s="48">
        <v>36551</v>
      </c>
      <c r="C548" s="49">
        <v>46.74</v>
      </c>
      <c r="D548" s="4">
        <f t="shared" si="95"/>
        <v>0.26302772798528457</v>
      </c>
      <c r="E548" s="100">
        <f t="shared" si="97"/>
        <v>2.5206947235752613</v>
      </c>
      <c r="F548" s="2"/>
      <c r="G548" s="8">
        <f t="shared" si="100"/>
        <v>0</v>
      </c>
      <c r="H548" s="8">
        <f t="shared" si="100"/>
        <v>0</v>
      </c>
      <c r="I548" s="8">
        <f t="shared" si="100"/>
        <v>0</v>
      </c>
      <c r="J548" s="8">
        <f t="shared" si="100"/>
        <v>0</v>
      </c>
      <c r="K548" s="8">
        <f t="shared" si="100"/>
        <v>0</v>
      </c>
      <c r="L548" s="8">
        <f t="shared" si="100"/>
        <v>3.259999999999998</v>
      </c>
      <c r="M548" s="8">
        <f t="shared" si="100"/>
        <v>26.740000000000002</v>
      </c>
      <c r="N548" s="8">
        <f t="shared" si="100"/>
        <v>21.740000000000002</v>
      </c>
      <c r="O548" s="8">
        <f t="shared" si="100"/>
        <v>16.740000000000002</v>
      </c>
      <c r="P548" s="8">
        <f t="shared" si="100"/>
        <v>11.740000000000002</v>
      </c>
      <c r="Q548" s="8">
        <f t="shared" si="100"/>
        <v>6.740000000000002</v>
      </c>
      <c r="R548" s="8">
        <f t="shared" si="100"/>
        <v>0</v>
      </c>
      <c r="S548" s="8">
        <f t="shared" si="100"/>
        <v>0</v>
      </c>
      <c r="T548" s="21">
        <f t="shared" si="93"/>
        <v>25</v>
      </c>
      <c r="U548" s="19">
        <f>VLOOKUP($B548,Gas!$B$3:$E$2506,2)</f>
        <v>2.65</v>
      </c>
      <c r="V548" s="44">
        <f t="shared" si="94"/>
        <v>17.637735849056604</v>
      </c>
      <c r="W548" s="5">
        <f>VLOOKUP($B548,Gas!$B$3:$E$2506,4)</f>
        <v>0.39461317569370263</v>
      </c>
    </row>
    <row r="549" spans="1:23" x14ac:dyDescent="0.2">
      <c r="A549" s="50">
        <f t="shared" si="99"/>
        <v>25</v>
      </c>
      <c r="B549" s="48">
        <v>36552</v>
      </c>
      <c r="C549" s="49">
        <v>45.23</v>
      </c>
      <c r="D549" s="4">
        <f t="shared" si="95"/>
        <v>-3.2839745620960224E-2</v>
      </c>
      <c r="E549" s="100">
        <f t="shared" si="97"/>
        <v>2.5435706405078271</v>
      </c>
      <c r="F549" s="2"/>
      <c r="G549" s="8">
        <f t="shared" si="100"/>
        <v>0</v>
      </c>
      <c r="H549" s="8">
        <f t="shared" si="100"/>
        <v>0</v>
      </c>
      <c r="I549" s="8">
        <f t="shared" si="100"/>
        <v>0</v>
      </c>
      <c r="J549" s="8">
        <f t="shared" si="100"/>
        <v>0</v>
      </c>
      <c r="K549" s="8">
        <f t="shared" si="100"/>
        <v>0</v>
      </c>
      <c r="L549" s="8">
        <f t="shared" si="100"/>
        <v>4.7700000000000031</v>
      </c>
      <c r="M549" s="8">
        <f t="shared" si="100"/>
        <v>25.229999999999997</v>
      </c>
      <c r="N549" s="8">
        <f t="shared" si="100"/>
        <v>20.229999999999997</v>
      </c>
      <c r="O549" s="8">
        <f t="shared" si="100"/>
        <v>15.229999999999997</v>
      </c>
      <c r="P549" s="8">
        <f t="shared" si="100"/>
        <v>10.229999999999997</v>
      </c>
      <c r="Q549" s="8">
        <f t="shared" si="100"/>
        <v>5.2299999999999969</v>
      </c>
      <c r="R549" s="8">
        <f t="shared" si="100"/>
        <v>0</v>
      </c>
      <c r="S549" s="8">
        <f t="shared" si="100"/>
        <v>0</v>
      </c>
      <c r="T549" s="21">
        <f t="shared" si="93"/>
        <v>25</v>
      </c>
      <c r="U549" s="19">
        <f>VLOOKUP($B549,Gas!$B$3:$E$2506,2)</f>
        <v>2.73</v>
      </c>
      <c r="V549" s="44">
        <f t="shared" si="94"/>
        <v>16.567765567765566</v>
      </c>
      <c r="W549" s="5">
        <f>VLOOKUP($B549,Gas!$B$3:$E$2506,4)</f>
        <v>0.38815944613164938</v>
      </c>
    </row>
    <row r="550" spans="1:23" x14ac:dyDescent="0.2">
      <c r="A550" s="50">
        <f t="shared" si="99"/>
        <v>25</v>
      </c>
      <c r="B550" s="48">
        <v>36553</v>
      </c>
      <c r="C550" s="49">
        <v>48.72</v>
      </c>
      <c r="D550" s="4">
        <f t="shared" si="95"/>
        <v>7.4329039911889827E-2</v>
      </c>
      <c r="E550" s="100">
        <f t="shared" si="97"/>
        <v>2.541881848174862</v>
      </c>
      <c r="F550" s="2"/>
      <c r="G550" s="8">
        <f t="shared" si="100"/>
        <v>0</v>
      </c>
      <c r="H550" s="8">
        <f t="shared" si="100"/>
        <v>0</v>
      </c>
      <c r="I550" s="8">
        <f t="shared" si="100"/>
        <v>0</v>
      </c>
      <c r="J550" s="8">
        <f t="shared" si="100"/>
        <v>0</v>
      </c>
      <c r="K550" s="8">
        <f t="shared" si="100"/>
        <v>0</v>
      </c>
      <c r="L550" s="8">
        <f t="shared" si="100"/>
        <v>1.2800000000000011</v>
      </c>
      <c r="M550" s="8">
        <f t="shared" si="100"/>
        <v>28.72</v>
      </c>
      <c r="N550" s="8">
        <f t="shared" si="100"/>
        <v>23.72</v>
      </c>
      <c r="O550" s="8">
        <f t="shared" si="100"/>
        <v>18.72</v>
      </c>
      <c r="P550" s="8">
        <f t="shared" si="100"/>
        <v>13.719999999999999</v>
      </c>
      <c r="Q550" s="8">
        <f t="shared" si="100"/>
        <v>8.7199999999999989</v>
      </c>
      <c r="R550" s="8">
        <f t="shared" si="100"/>
        <v>0</v>
      </c>
      <c r="S550" s="8">
        <f t="shared" si="100"/>
        <v>0</v>
      </c>
      <c r="T550" s="21">
        <f t="shared" si="93"/>
        <v>25</v>
      </c>
      <c r="U550" s="19">
        <f>VLOOKUP($B550,Gas!$B$3:$E$2506,2)</f>
        <v>2.7450000000000001</v>
      </c>
      <c r="V550" s="44">
        <f t="shared" si="94"/>
        <v>17.748633879781419</v>
      </c>
      <c r="W550" s="5">
        <f>VLOOKUP($B550,Gas!$B$3:$E$2506,4)</f>
        <v>0.37889663907061411</v>
      </c>
    </row>
    <row r="551" spans="1:23" x14ac:dyDescent="0.2">
      <c r="A551" s="50">
        <f t="shared" si="99"/>
        <v>25</v>
      </c>
      <c r="B551" s="48">
        <v>36556</v>
      </c>
      <c r="C551" s="49">
        <v>33.99</v>
      </c>
      <c r="D551" s="4">
        <f t="shared" si="95"/>
        <v>-0.36002325969361682</v>
      </c>
      <c r="E551" s="100">
        <f t="shared" si="97"/>
        <v>3.1697067313718832</v>
      </c>
      <c r="F551" s="2"/>
      <c r="G551" s="8">
        <f t="shared" si="100"/>
        <v>0</v>
      </c>
      <c r="H551" s="8">
        <f t="shared" si="100"/>
        <v>0</v>
      </c>
      <c r="I551" s="8">
        <f t="shared" si="100"/>
        <v>0</v>
      </c>
      <c r="J551" s="8">
        <f t="shared" si="100"/>
        <v>1.009999999999998</v>
      </c>
      <c r="K551" s="8">
        <f t="shared" si="100"/>
        <v>6.009999999999998</v>
      </c>
      <c r="L551" s="8">
        <f t="shared" si="100"/>
        <v>16.009999999999998</v>
      </c>
      <c r="M551" s="8">
        <f t="shared" si="100"/>
        <v>13.990000000000002</v>
      </c>
      <c r="N551" s="8">
        <f t="shared" si="100"/>
        <v>8.990000000000002</v>
      </c>
      <c r="O551" s="8">
        <f t="shared" si="100"/>
        <v>3.990000000000002</v>
      </c>
      <c r="P551" s="8">
        <f t="shared" si="100"/>
        <v>0</v>
      </c>
      <c r="Q551" s="8">
        <f t="shared" si="100"/>
        <v>0</v>
      </c>
      <c r="R551" s="8">
        <f t="shared" si="100"/>
        <v>0</v>
      </c>
      <c r="S551" s="8">
        <f t="shared" si="100"/>
        <v>0</v>
      </c>
      <c r="T551" s="21">
        <f t="shared" si="93"/>
        <v>25</v>
      </c>
      <c r="U551" s="19">
        <f>VLOOKUP($B551,Gas!$B$3:$E$2506,2)</f>
        <v>2.835</v>
      </c>
      <c r="V551" s="44">
        <f t="shared" si="94"/>
        <v>11.989417989417991</v>
      </c>
      <c r="W551" s="5">
        <f>VLOOKUP($B551,Gas!$B$3:$E$2506,4)</f>
        <v>0.33601535243011343</v>
      </c>
    </row>
    <row r="552" spans="1:23" x14ac:dyDescent="0.2">
      <c r="A552" s="50">
        <f t="shared" si="99"/>
        <v>26</v>
      </c>
      <c r="B552" s="48">
        <v>36557</v>
      </c>
      <c r="C552" s="49">
        <v>26.73</v>
      </c>
      <c r="D552" s="4">
        <f t="shared" si="95"/>
        <v>-0.24027983355719704</v>
      </c>
      <c r="E552" s="100">
        <f t="shared" si="97"/>
        <v>3.0088835961429452</v>
      </c>
      <c r="F552" s="2"/>
      <c r="G552" s="8">
        <f t="shared" ref="G552:S567" si="101">IF(G$1="P",MAX(0,G$2-$C552),IF(G$1="C",MAX(0,$C552-G$2)))</f>
        <v>0</v>
      </c>
      <c r="H552" s="8">
        <f t="shared" si="101"/>
        <v>0</v>
      </c>
      <c r="I552" s="8">
        <f t="shared" si="101"/>
        <v>3.2699999999999996</v>
      </c>
      <c r="J552" s="8">
        <f t="shared" si="101"/>
        <v>8.27</v>
      </c>
      <c r="K552" s="8">
        <f t="shared" si="101"/>
        <v>13.27</v>
      </c>
      <c r="L552" s="8">
        <f t="shared" si="101"/>
        <v>23.27</v>
      </c>
      <c r="M552" s="8">
        <f t="shared" si="100"/>
        <v>6.73</v>
      </c>
      <c r="N552" s="8">
        <f t="shared" si="101"/>
        <v>1.7300000000000004</v>
      </c>
      <c r="O552" s="8">
        <f t="shared" si="101"/>
        <v>0</v>
      </c>
      <c r="P552" s="8">
        <f t="shared" si="101"/>
        <v>0</v>
      </c>
      <c r="Q552" s="8">
        <f t="shared" si="101"/>
        <v>0</v>
      </c>
      <c r="R552" s="8">
        <f t="shared" si="101"/>
        <v>0</v>
      </c>
      <c r="S552" s="8">
        <f t="shared" si="101"/>
        <v>0</v>
      </c>
      <c r="T552" s="21">
        <f t="shared" si="93"/>
        <v>26</v>
      </c>
      <c r="U552" s="19">
        <f>VLOOKUP($B552,Gas!$B$3:$E$2506,2)</f>
        <v>2.7</v>
      </c>
      <c r="V552" s="44">
        <f t="shared" si="94"/>
        <v>9.9</v>
      </c>
      <c r="W552" s="5">
        <f>VLOOKUP($B552,Gas!$B$3:$E$2506,4)</f>
        <v>0.49579984980896913</v>
      </c>
    </row>
    <row r="553" spans="1:23" x14ac:dyDescent="0.2">
      <c r="A553" s="50">
        <f t="shared" si="99"/>
        <v>26</v>
      </c>
      <c r="B553" s="48">
        <v>36558</v>
      </c>
      <c r="C553" s="49">
        <v>32.32</v>
      </c>
      <c r="D553" s="4">
        <f t="shared" si="95"/>
        <v>0.18989970350206703</v>
      </c>
      <c r="E553" s="100">
        <f t="shared" si="97"/>
        <v>3.2038278844729775</v>
      </c>
      <c r="F553" s="2"/>
      <c r="G553" s="8">
        <f t="shared" si="101"/>
        <v>0</v>
      </c>
      <c r="H553" s="8">
        <f t="shared" si="101"/>
        <v>0</v>
      </c>
      <c r="I553" s="8">
        <f t="shared" si="101"/>
        <v>0</v>
      </c>
      <c r="J553" s="8">
        <f t="shared" si="101"/>
        <v>2.6799999999999997</v>
      </c>
      <c r="K553" s="8">
        <f t="shared" si="101"/>
        <v>7.68</v>
      </c>
      <c r="L553" s="8">
        <f t="shared" si="101"/>
        <v>17.68</v>
      </c>
      <c r="M553" s="8">
        <f t="shared" si="100"/>
        <v>12.32</v>
      </c>
      <c r="N553" s="8">
        <f t="shared" si="101"/>
        <v>7.32</v>
      </c>
      <c r="O553" s="8">
        <f t="shared" si="101"/>
        <v>2.3200000000000003</v>
      </c>
      <c r="P553" s="8">
        <f t="shared" si="101"/>
        <v>0</v>
      </c>
      <c r="Q553" s="8">
        <f t="shared" si="101"/>
        <v>0</v>
      </c>
      <c r="R553" s="8">
        <f t="shared" si="101"/>
        <v>0</v>
      </c>
      <c r="S553" s="8">
        <f t="shared" si="101"/>
        <v>0</v>
      </c>
      <c r="T553" s="21">
        <f t="shared" si="93"/>
        <v>26</v>
      </c>
      <c r="U553" s="19">
        <f>VLOOKUP($B553,Gas!$B$3:$E$2506,2)</f>
        <v>2.8149999999999999</v>
      </c>
      <c r="V553" s="44">
        <f t="shared" si="94"/>
        <v>11.481349911190053</v>
      </c>
      <c r="W553" s="5">
        <f>VLOOKUP($B553,Gas!$B$3:$E$2506,4)</f>
        <v>0.53911398122350052</v>
      </c>
    </row>
    <row r="554" spans="1:23" x14ac:dyDescent="0.2">
      <c r="A554" s="50">
        <f t="shared" si="99"/>
        <v>26</v>
      </c>
      <c r="B554" s="48">
        <v>36559</v>
      </c>
      <c r="C554" s="49">
        <v>37.76</v>
      </c>
      <c r="D554" s="4">
        <f t="shared" si="95"/>
        <v>0.15556410762440526</v>
      </c>
      <c r="E554" s="100">
        <f t="shared" si="97"/>
        <v>3.2972290116856802</v>
      </c>
      <c r="F554" s="2"/>
      <c r="G554" s="8">
        <f t="shared" si="101"/>
        <v>0</v>
      </c>
      <c r="H554" s="8">
        <f t="shared" si="101"/>
        <v>0</v>
      </c>
      <c r="I554" s="8">
        <f t="shared" si="101"/>
        <v>0</v>
      </c>
      <c r="J554" s="8">
        <f t="shared" si="101"/>
        <v>0</v>
      </c>
      <c r="K554" s="8">
        <f t="shared" si="101"/>
        <v>2.240000000000002</v>
      </c>
      <c r="L554" s="8">
        <f t="shared" si="101"/>
        <v>12.240000000000002</v>
      </c>
      <c r="M554" s="8">
        <f t="shared" si="100"/>
        <v>17.759999999999998</v>
      </c>
      <c r="N554" s="8">
        <f t="shared" si="101"/>
        <v>12.759999999999998</v>
      </c>
      <c r="O554" s="8">
        <f t="shared" si="101"/>
        <v>7.759999999999998</v>
      </c>
      <c r="P554" s="8">
        <f t="shared" si="101"/>
        <v>2.759999999999998</v>
      </c>
      <c r="Q554" s="8">
        <f t="shared" si="101"/>
        <v>0</v>
      </c>
      <c r="R554" s="8">
        <f t="shared" si="101"/>
        <v>0</v>
      </c>
      <c r="S554" s="8">
        <f t="shared" si="101"/>
        <v>0</v>
      </c>
      <c r="T554" s="21">
        <f t="shared" si="93"/>
        <v>26</v>
      </c>
      <c r="U554" s="19">
        <f>VLOOKUP($B554,Gas!$B$3:$E$2506,2)</f>
        <v>2.915</v>
      </c>
      <c r="V554" s="44">
        <f t="shared" si="94"/>
        <v>12.953687821612348</v>
      </c>
      <c r="W554" s="5">
        <f>VLOOKUP($B554,Gas!$B$3:$E$2506,4)</f>
        <v>0.55469044393158817</v>
      </c>
    </row>
    <row r="555" spans="1:23" x14ac:dyDescent="0.2">
      <c r="A555" s="50">
        <f t="shared" si="99"/>
        <v>26</v>
      </c>
      <c r="B555" s="48">
        <v>36560</v>
      </c>
      <c r="C555" s="49">
        <v>34.07</v>
      </c>
      <c r="D555" s="4">
        <f t="shared" si="95"/>
        <v>-0.10283310960442471</v>
      </c>
      <c r="E555" s="100">
        <f t="shared" si="97"/>
        <v>3.1326460672576144</v>
      </c>
      <c r="F555" s="2"/>
      <c r="G555" s="8">
        <f t="shared" si="101"/>
        <v>0</v>
      </c>
      <c r="H555" s="8">
        <f t="shared" si="101"/>
        <v>0</v>
      </c>
      <c r="I555" s="8">
        <f t="shared" si="101"/>
        <v>0</v>
      </c>
      <c r="J555" s="8">
        <f t="shared" si="101"/>
        <v>0.92999999999999972</v>
      </c>
      <c r="K555" s="8">
        <f t="shared" si="101"/>
        <v>5.93</v>
      </c>
      <c r="L555" s="8">
        <f t="shared" si="101"/>
        <v>15.93</v>
      </c>
      <c r="M555" s="8">
        <f t="shared" si="100"/>
        <v>14.07</v>
      </c>
      <c r="N555" s="8">
        <f t="shared" si="101"/>
        <v>9.07</v>
      </c>
      <c r="O555" s="8">
        <f t="shared" si="101"/>
        <v>4.07</v>
      </c>
      <c r="P555" s="8">
        <f t="shared" si="101"/>
        <v>0</v>
      </c>
      <c r="Q555" s="8">
        <f t="shared" si="101"/>
        <v>0</v>
      </c>
      <c r="R555" s="8">
        <f t="shared" si="101"/>
        <v>0</v>
      </c>
      <c r="S555" s="8">
        <f t="shared" si="101"/>
        <v>0</v>
      </c>
      <c r="T555" s="21">
        <f t="shared" si="93"/>
        <v>26</v>
      </c>
      <c r="U555" s="19">
        <f>VLOOKUP($B555,Gas!$B$3:$E$2506,2)</f>
        <v>2.855</v>
      </c>
      <c r="V555" s="44">
        <f t="shared" si="94"/>
        <v>11.933450087565674</v>
      </c>
      <c r="W555" s="5">
        <f>VLOOKUP($B555,Gas!$B$3:$E$2506,4)</f>
        <v>0.57954727400699757</v>
      </c>
    </row>
    <row r="556" spans="1:23" x14ac:dyDescent="0.2">
      <c r="A556" s="50">
        <f t="shared" si="99"/>
        <v>26</v>
      </c>
      <c r="B556" s="48">
        <v>36563</v>
      </c>
      <c r="C556" s="49">
        <v>34.89</v>
      </c>
      <c r="D556" s="4">
        <f t="shared" si="95"/>
        <v>2.3783023525807547E-2</v>
      </c>
      <c r="E556" s="100">
        <f t="shared" si="97"/>
        <v>3.0702508066327687</v>
      </c>
      <c r="F556" s="2"/>
      <c r="G556" s="8">
        <f t="shared" si="101"/>
        <v>0</v>
      </c>
      <c r="H556" s="8">
        <f t="shared" si="101"/>
        <v>0</v>
      </c>
      <c r="I556" s="8">
        <f t="shared" si="101"/>
        <v>0</v>
      </c>
      <c r="J556" s="8">
        <f t="shared" si="101"/>
        <v>0.10999999999999943</v>
      </c>
      <c r="K556" s="8">
        <f t="shared" si="101"/>
        <v>5.1099999999999994</v>
      </c>
      <c r="L556" s="8">
        <f t="shared" si="101"/>
        <v>15.11</v>
      </c>
      <c r="M556" s="8">
        <f t="shared" si="100"/>
        <v>14.89</v>
      </c>
      <c r="N556" s="8">
        <f t="shared" si="101"/>
        <v>9.89</v>
      </c>
      <c r="O556" s="8">
        <f t="shared" si="101"/>
        <v>4.8900000000000006</v>
      </c>
      <c r="P556" s="8">
        <f t="shared" si="101"/>
        <v>0</v>
      </c>
      <c r="Q556" s="8">
        <f t="shared" si="101"/>
        <v>0</v>
      </c>
      <c r="R556" s="8">
        <f t="shared" si="101"/>
        <v>0</v>
      </c>
      <c r="S556" s="8">
        <f t="shared" si="101"/>
        <v>0</v>
      </c>
      <c r="T556" s="21">
        <f t="shared" si="93"/>
        <v>26</v>
      </c>
      <c r="U556" s="19">
        <f>VLOOKUP($B556,Gas!$B$3:$E$2506,2)</f>
        <v>2.78</v>
      </c>
      <c r="V556" s="44">
        <f t="shared" si="94"/>
        <v>12.550359712230216</v>
      </c>
      <c r="W556" s="5">
        <f>VLOOKUP($B556,Gas!$B$3:$E$2506,4)</f>
        <v>0.55168666967314595</v>
      </c>
    </row>
    <row r="557" spans="1:23" x14ac:dyDescent="0.2">
      <c r="A557" s="50">
        <f t="shared" si="99"/>
        <v>26</v>
      </c>
      <c r="B557" s="48">
        <v>36564</v>
      </c>
      <c r="C557" s="49">
        <v>33.5</v>
      </c>
      <c r="D557" s="4">
        <f t="shared" si="95"/>
        <v>-4.0654816367662029E-2</v>
      </c>
      <c r="E557" s="100">
        <f t="shared" si="97"/>
        <v>3.0536989866960629</v>
      </c>
      <c r="F557" s="2"/>
      <c r="G557" s="8">
        <f t="shared" si="101"/>
        <v>0</v>
      </c>
      <c r="H557" s="8">
        <f t="shared" si="101"/>
        <v>0</v>
      </c>
      <c r="I557" s="8">
        <f t="shared" si="101"/>
        <v>0</v>
      </c>
      <c r="J557" s="8">
        <f t="shared" si="101"/>
        <v>1.5</v>
      </c>
      <c r="K557" s="8">
        <f t="shared" si="101"/>
        <v>6.5</v>
      </c>
      <c r="L557" s="8">
        <f t="shared" si="101"/>
        <v>16.5</v>
      </c>
      <c r="M557" s="8">
        <f t="shared" si="100"/>
        <v>13.5</v>
      </c>
      <c r="N557" s="8">
        <f t="shared" si="101"/>
        <v>8.5</v>
      </c>
      <c r="O557" s="8">
        <f t="shared" si="101"/>
        <v>3.5</v>
      </c>
      <c r="P557" s="8">
        <f t="shared" si="101"/>
        <v>0</v>
      </c>
      <c r="Q557" s="8">
        <f t="shared" si="101"/>
        <v>0</v>
      </c>
      <c r="R557" s="8">
        <f t="shared" si="101"/>
        <v>0</v>
      </c>
      <c r="S557" s="8">
        <f t="shared" si="101"/>
        <v>0</v>
      </c>
      <c r="T557" s="21">
        <f t="shared" si="93"/>
        <v>26</v>
      </c>
      <c r="U557" s="19">
        <f>VLOOKUP($B557,Gas!$B$3:$E$2506,2)</f>
        <v>2.81</v>
      </c>
      <c r="V557" s="44">
        <f t="shared" si="94"/>
        <v>11.921708185053381</v>
      </c>
      <c r="W557" s="5">
        <f>VLOOKUP($B557,Gas!$B$3:$E$2506,4)</f>
        <v>0.51687006728007168</v>
      </c>
    </row>
    <row r="558" spans="1:23" x14ac:dyDescent="0.2">
      <c r="A558" s="50">
        <f t="shared" si="99"/>
        <v>26</v>
      </c>
      <c r="B558" s="48">
        <v>36565</v>
      </c>
      <c r="C558" s="49">
        <v>24.05</v>
      </c>
      <c r="D558" s="4">
        <f t="shared" si="95"/>
        <v>-0.33141044227925054</v>
      </c>
      <c r="E558" s="100">
        <f t="shared" si="97"/>
        <v>3.0399700662808522</v>
      </c>
      <c r="F558" s="2"/>
      <c r="G558" s="8">
        <f t="shared" si="101"/>
        <v>0</v>
      </c>
      <c r="H558" s="8">
        <f t="shared" si="101"/>
        <v>0.94999999999999929</v>
      </c>
      <c r="I558" s="8">
        <f t="shared" si="101"/>
        <v>5.9499999999999993</v>
      </c>
      <c r="J558" s="8">
        <f t="shared" si="101"/>
        <v>10.95</v>
      </c>
      <c r="K558" s="8">
        <f t="shared" si="101"/>
        <v>15.95</v>
      </c>
      <c r="L558" s="8">
        <f t="shared" si="101"/>
        <v>25.95</v>
      </c>
      <c r="M558" s="8">
        <f t="shared" si="101"/>
        <v>4.0500000000000007</v>
      </c>
      <c r="N558" s="8">
        <f t="shared" si="101"/>
        <v>0</v>
      </c>
      <c r="O558" s="8">
        <f t="shared" si="101"/>
        <v>0</v>
      </c>
      <c r="P558" s="8">
        <f t="shared" si="101"/>
        <v>0</v>
      </c>
      <c r="Q558" s="8">
        <f t="shared" si="101"/>
        <v>0</v>
      </c>
      <c r="R558" s="8">
        <f t="shared" si="101"/>
        <v>0</v>
      </c>
      <c r="S558" s="8">
        <f t="shared" si="101"/>
        <v>0</v>
      </c>
      <c r="T558" s="21">
        <f t="shared" si="93"/>
        <v>26</v>
      </c>
      <c r="U558" s="19">
        <f>VLOOKUP($B558,Gas!$B$3:$E$2506,2)</f>
        <v>2.6</v>
      </c>
      <c r="V558" s="44">
        <f t="shared" si="94"/>
        <v>9.25</v>
      </c>
      <c r="W558" s="5">
        <f>VLOOKUP($B558,Gas!$B$3:$E$2506,4)</f>
        <v>0.69410555609552349</v>
      </c>
    </row>
    <row r="559" spans="1:23" x14ac:dyDescent="0.2">
      <c r="A559" s="50">
        <f t="shared" si="99"/>
        <v>26</v>
      </c>
      <c r="B559" s="48">
        <v>36566</v>
      </c>
      <c r="C559" s="49">
        <v>24.99</v>
      </c>
      <c r="D559" s="4">
        <f t="shared" si="95"/>
        <v>3.8340748295090724E-2</v>
      </c>
      <c r="E559" s="100">
        <f t="shared" si="97"/>
        <v>3.082366245039418</v>
      </c>
      <c r="F559" s="2"/>
      <c r="G559" s="8">
        <f t="shared" si="101"/>
        <v>0</v>
      </c>
      <c r="H559" s="8">
        <f t="shared" si="101"/>
        <v>1.0000000000001563E-2</v>
      </c>
      <c r="I559" s="8">
        <f t="shared" si="101"/>
        <v>5.0100000000000016</v>
      </c>
      <c r="J559" s="8">
        <f t="shared" si="101"/>
        <v>10.010000000000002</v>
      </c>
      <c r="K559" s="8">
        <f t="shared" si="101"/>
        <v>15.010000000000002</v>
      </c>
      <c r="L559" s="8">
        <f t="shared" si="101"/>
        <v>25.01</v>
      </c>
      <c r="M559" s="8">
        <f t="shared" si="101"/>
        <v>4.9899999999999984</v>
      </c>
      <c r="N559" s="8">
        <f t="shared" si="101"/>
        <v>0</v>
      </c>
      <c r="O559" s="8">
        <f t="shared" si="101"/>
        <v>0</v>
      </c>
      <c r="P559" s="8">
        <f t="shared" si="101"/>
        <v>0</v>
      </c>
      <c r="Q559" s="8">
        <f t="shared" si="101"/>
        <v>0</v>
      </c>
      <c r="R559" s="8">
        <f t="shared" si="101"/>
        <v>0</v>
      </c>
      <c r="S559" s="8">
        <f t="shared" si="101"/>
        <v>0</v>
      </c>
      <c r="T559" s="21">
        <f t="shared" si="93"/>
        <v>26</v>
      </c>
      <c r="U559" s="19">
        <f>VLOOKUP($B559,Gas!$B$3:$E$2506,2)</f>
        <v>2.6150000000000002</v>
      </c>
      <c r="V559" s="44">
        <f t="shared" si="94"/>
        <v>9.5564053537284881</v>
      </c>
      <c r="W559" s="5">
        <f>VLOOKUP($B559,Gas!$B$3:$E$2506,4)</f>
        <v>0.69787388944781004</v>
      </c>
    </row>
    <row r="560" spans="1:23" x14ac:dyDescent="0.2">
      <c r="A560" s="50">
        <f t="shared" si="99"/>
        <v>26</v>
      </c>
      <c r="B560" s="48">
        <v>36567</v>
      </c>
      <c r="C560" s="49">
        <v>24.56</v>
      </c>
      <c r="D560" s="4">
        <f t="shared" si="95"/>
        <v>-1.7356641567919287E-2</v>
      </c>
      <c r="E560" s="100">
        <f t="shared" si="97"/>
        <v>3.0050513747366208</v>
      </c>
      <c r="F560" s="2"/>
      <c r="G560" s="8">
        <f t="shared" si="101"/>
        <v>0</v>
      </c>
      <c r="H560" s="8">
        <f t="shared" si="101"/>
        <v>0.44000000000000128</v>
      </c>
      <c r="I560" s="8">
        <f t="shared" si="101"/>
        <v>5.4400000000000013</v>
      </c>
      <c r="J560" s="8">
        <f t="shared" si="101"/>
        <v>10.440000000000001</v>
      </c>
      <c r="K560" s="8">
        <f t="shared" si="101"/>
        <v>15.440000000000001</v>
      </c>
      <c r="L560" s="8">
        <f t="shared" si="101"/>
        <v>25.44</v>
      </c>
      <c r="M560" s="8">
        <f t="shared" si="101"/>
        <v>4.5599999999999987</v>
      </c>
      <c r="N560" s="8">
        <f t="shared" si="101"/>
        <v>0</v>
      </c>
      <c r="O560" s="8">
        <f t="shared" si="101"/>
        <v>0</v>
      </c>
      <c r="P560" s="8">
        <f t="shared" si="101"/>
        <v>0</v>
      </c>
      <c r="Q560" s="8">
        <f t="shared" si="101"/>
        <v>0</v>
      </c>
      <c r="R560" s="8">
        <f t="shared" si="101"/>
        <v>0</v>
      </c>
      <c r="S560" s="8">
        <f t="shared" si="101"/>
        <v>0</v>
      </c>
      <c r="T560" s="21">
        <f t="shared" si="93"/>
        <v>26</v>
      </c>
      <c r="U560" s="19">
        <f>VLOOKUP($B560,Gas!$B$3:$E$2506,2)</f>
        <v>2.64</v>
      </c>
      <c r="V560" s="44">
        <f t="shared" si="94"/>
        <v>9.3030303030303028</v>
      </c>
      <c r="W560" s="5">
        <f>VLOOKUP($B560,Gas!$B$3:$E$2506,4)</f>
        <v>0.64697171933811104</v>
      </c>
    </row>
    <row r="561" spans="1:23" x14ac:dyDescent="0.2">
      <c r="A561" s="50">
        <f t="shared" si="99"/>
        <v>26</v>
      </c>
      <c r="B561" s="48">
        <v>36570</v>
      </c>
      <c r="C561" s="49">
        <v>26.08</v>
      </c>
      <c r="D561" s="4">
        <f t="shared" si="95"/>
        <v>6.0049633779510517E-2</v>
      </c>
      <c r="E561" s="100">
        <f t="shared" si="97"/>
        <v>2.5765104125375915</v>
      </c>
      <c r="F561" s="2"/>
      <c r="G561" s="8">
        <f t="shared" si="101"/>
        <v>0</v>
      </c>
      <c r="H561" s="8">
        <f t="shared" si="101"/>
        <v>0</v>
      </c>
      <c r="I561" s="8">
        <f t="shared" si="101"/>
        <v>3.9200000000000017</v>
      </c>
      <c r="J561" s="8">
        <f t="shared" si="101"/>
        <v>8.9200000000000017</v>
      </c>
      <c r="K561" s="8">
        <f t="shared" si="101"/>
        <v>13.920000000000002</v>
      </c>
      <c r="L561" s="8">
        <f t="shared" si="101"/>
        <v>23.92</v>
      </c>
      <c r="M561" s="8">
        <f t="shared" si="101"/>
        <v>6.0799999999999983</v>
      </c>
      <c r="N561" s="8">
        <f t="shared" si="101"/>
        <v>1.0799999999999983</v>
      </c>
      <c r="O561" s="8">
        <f t="shared" si="101"/>
        <v>0</v>
      </c>
      <c r="P561" s="8">
        <f t="shared" si="101"/>
        <v>0</v>
      </c>
      <c r="Q561" s="8">
        <f t="shared" si="101"/>
        <v>0</v>
      </c>
      <c r="R561" s="8">
        <f t="shared" si="101"/>
        <v>0</v>
      </c>
      <c r="S561" s="8">
        <f t="shared" si="101"/>
        <v>0</v>
      </c>
      <c r="T561" s="21">
        <f t="shared" si="93"/>
        <v>26</v>
      </c>
      <c r="U561" s="19">
        <f>VLOOKUP($B561,Gas!$B$3:$E$2506,2)</f>
        <v>2.65</v>
      </c>
      <c r="V561" s="44">
        <f t="shared" si="94"/>
        <v>9.8415094339622637</v>
      </c>
      <c r="W561" s="5">
        <f>VLOOKUP($B561,Gas!$B$3:$E$2506,4)</f>
        <v>0.51104345302492205</v>
      </c>
    </row>
    <row r="562" spans="1:23" x14ac:dyDescent="0.2">
      <c r="A562" s="50">
        <f t="shared" si="99"/>
        <v>26</v>
      </c>
      <c r="B562" s="48">
        <v>36571</v>
      </c>
      <c r="C562" s="49">
        <v>26.25</v>
      </c>
      <c r="D562" s="4">
        <f t="shared" si="95"/>
        <v>6.4972519791807043E-3</v>
      </c>
      <c r="E562" s="100">
        <f t="shared" si="97"/>
        <v>2.2868869448163194</v>
      </c>
      <c r="F562" s="2"/>
      <c r="G562" s="8">
        <f t="shared" ref="G562:S577" si="102">IF(G$1="P",MAX(0,G$2-$C562),IF(G$1="C",MAX(0,$C562-G$2)))</f>
        <v>0</v>
      </c>
      <c r="H562" s="8">
        <f t="shared" si="102"/>
        <v>0</v>
      </c>
      <c r="I562" s="8">
        <f t="shared" si="102"/>
        <v>3.75</v>
      </c>
      <c r="J562" s="8">
        <f t="shared" si="102"/>
        <v>8.75</v>
      </c>
      <c r="K562" s="8">
        <f t="shared" si="102"/>
        <v>13.75</v>
      </c>
      <c r="L562" s="8">
        <f t="shared" si="102"/>
        <v>23.75</v>
      </c>
      <c r="M562" s="8">
        <f t="shared" si="101"/>
        <v>6.25</v>
      </c>
      <c r="N562" s="8">
        <f t="shared" si="102"/>
        <v>1.25</v>
      </c>
      <c r="O562" s="8">
        <f t="shared" si="102"/>
        <v>0</v>
      </c>
      <c r="P562" s="8">
        <f t="shared" si="102"/>
        <v>0</v>
      </c>
      <c r="Q562" s="8">
        <f t="shared" si="102"/>
        <v>0</v>
      </c>
      <c r="R562" s="8">
        <f t="shared" si="102"/>
        <v>0</v>
      </c>
      <c r="S562" s="8">
        <f t="shared" si="102"/>
        <v>0</v>
      </c>
      <c r="T562" s="21">
        <f t="shared" si="93"/>
        <v>26</v>
      </c>
      <c r="U562" s="19">
        <f>VLOOKUP($B562,Gas!$B$3:$E$2506,2)</f>
        <v>2.61</v>
      </c>
      <c r="V562" s="44">
        <f t="shared" si="94"/>
        <v>10.057471264367816</v>
      </c>
      <c r="W562" s="5">
        <f>VLOOKUP($B562,Gas!$B$3:$E$2506,4)</f>
        <v>0.49817172664552989</v>
      </c>
    </row>
    <row r="563" spans="1:23" x14ac:dyDescent="0.2">
      <c r="A563" s="50">
        <f t="shared" si="99"/>
        <v>26</v>
      </c>
      <c r="B563" s="48">
        <v>36572</v>
      </c>
      <c r="C563" s="49">
        <v>26.95</v>
      </c>
      <c r="D563" s="4">
        <f t="shared" si="95"/>
        <v>2.6317308317373358E-2</v>
      </c>
      <c r="E563" s="100">
        <f t="shared" si="97"/>
        <v>2.0387674065158037</v>
      </c>
      <c r="F563" s="2"/>
      <c r="G563" s="8">
        <f t="shared" si="102"/>
        <v>0</v>
      </c>
      <c r="H563" s="8">
        <f t="shared" si="102"/>
        <v>0</v>
      </c>
      <c r="I563" s="8">
        <f t="shared" si="102"/>
        <v>3.0500000000000007</v>
      </c>
      <c r="J563" s="8">
        <f t="shared" si="102"/>
        <v>8.0500000000000007</v>
      </c>
      <c r="K563" s="8">
        <f t="shared" si="102"/>
        <v>13.05</v>
      </c>
      <c r="L563" s="8">
        <f t="shared" si="102"/>
        <v>23.05</v>
      </c>
      <c r="M563" s="8">
        <f t="shared" si="101"/>
        <v>6.9499999999999993</v>
      </c>
      <c r="N563" s="8">
        <f t="shared" si="102"/>
        <v>1.9499999999999993</v>
      </c>
      <c r="O563" s="8">
        <f t="shared" si="102"/>
        <v>0</v>
      </c>
      <c r="P563" s="8">
        <f t="shared" si="102"/>
        <v>0</v>
      </c>
      <c r="Q563" s="8">
        <f t="shared" si="102"/>
        <v>0</v>
      </c>
      <c r="R563" s="8">
        <f t="shared" si="102"/>
        <v>0</v>
      </c>
      <c r="S563" s="8">
        <f t="shared" si="102"/>
        <v>0</v>
      </c>
      <c r="T563" s="21">
        <f t="shared" si="93"/>
        <v>26</v>
      </c>
      <c r="U563" s="19">
        <f>VLOOKUP($B563,Gas!$B$3:$E$2506,2)</f>
        <v>2.61</v>
      </c>
      <c r="V563" s="44">
        <f t="shared" si="94"/>
        <v>10.325670498084291</v>
      </c>
      <c r="W563" s="5">
        <f>VLOOKUP($B563,Gas!$B$3:$E$2506,4)</f>
        <v>0.49817172664552989</v>
      </c>
    </row>
    <row r="564" spans="1:23" x14ac:dyDescent="0.2">
      <c r="A564" s="50">
        <f t="shared" si="99"/>
        <v>26</v>
      </c>
      <c r="B564" s="48">
        <v>36573</v>
      </c>
      <c r="C564" s="49">
        <v>28.83</v>
      </c>
      <c r="D564" s="4">
        <f t="shared" si="95"/>
        <v>6.7433214295304592E-2</v>
      </c>
      <c r="E564" s="100">
        <f t="shared" si="97"/>
        <v>1.8708600541327984</v>
      </c>
      <c r="F564" s="2"/>
      <c r="G564" s="8">
        <f t="shared" si="102"/>
        <v>0</v>
      </c>
      <c r="H564" s="8">
        <f t="shared" si="102"/>
        <v>0</v>
      </c>
      <c r="I564" s="8">
        <f t="shared" si="102"/>
        <v>1.1700000000000017</v>
      </c>
      <c r="J564" s="8">
        <f t="shared" si="102"/>
        <v>6.1700000000000017</v>
      </c>
      <c r="K564" s="8">
        <f t="shared" si="102"/>
        <v>11.170000000000002</v>
      </c>
      <c r="L564" s="8">
        <f t="shared" si="102"/>
        <v>21.17</v>
      </c>
      <c r="M564" s="8">
        <f t="shared" si="101"/>
        <v>8.8299999999999983</v>
      </c>
      <c r="N564" s="8">
        <f t="shared" si="102"/>
        <v>3.8299999999999983</v>
      </c>
      <c r="O564" s="8">
        <f t="shared" si="102"/>
        <v>0</v>
      </c>
      <c r="P564" s="8">
        <f t="shared" si="102"/>
        <v>0</v>
      </c>
      <c r="Q564" s="8">
        <f t="shared" si="102"/>
        <v>0</v>
      </c>
      <c r="R564" s="8">
        <f t="shared" si="102"/>
        <v>0</v>
      </c>
      <c r="S564" s="8">
        <f t="shared" si="102"/>
        <v>0</v>
      </c>
      <c r="T564" s="21">
        <f t="shared" si="93"/>
        <v>26</v>
      </c>
      <c r="U564" s="19">
        <f>VLOOKUP($B564,Gas!$B$3:$E$2506,2)</f>
        <v>2.645</v>
      </c>
      <c r="V564" s="44">
        <f t="shared" si="94"/>
        <v>10.899810964083175</v>
      </c>
      <c r="W564" s="5">
        <f>VLOOKUP($B564,Gas!$B$3:$E$2506,4)</f>
        <v>0.51134102102228174</v>
      </c>
    </row>
    <row r="565" spans="1:23" x14ac:dyDescent="0.2">
      <c r="A565" s="50">
        <f t="shared" si="99"/>
        <v>26</v>
      </c>
      <c r="B565" s="48">
        <v>36574</v>
      </c>
      <c r="C565" s="49">
        <v>27.62</v>
      </c>
      <c r="D565" s="4">
        <f t="shared" si="95"/>
        <v>-4.2876363669164669E-2</v>
      </c>
      <c r="E565" s="100">
        <f t="shared" si="97"/>
        <v>1.8268381077028284</v>
      </c>
      <c r="F565" s="2"/>
      <c r="G565" s="8">
        <f t="shared" si="102"/>
        <v>0</v>
      </c>
      <c r="H565" s="8">
        <f t="shared" si="102"/>
        <v>0</v>
      </c>
      <c r="I565" s="8">
        <f t="shared" si="102"/>
        <v>2.379999999999999</v>
      </c>
      <c r="J565" s="8">
        <f t="shared" si="102"/>
        <v>7.379999999999999</v>
      </c>
      <c r="K565" s="8">
        <f t="shared" si="102"/>
        <v>12.379999999999999</v>
      </c>
      <c r="L565" s="8">
        <f t="shared" si="102"/>
        <v>22.38</v>
      </c>
      <c r="M565" s="8">
        <f t="shared" si="101"/>
        <v>7.620000000000001</v>
      </c>
      <c r="N565" s="8">
        <f t="shared" si="102"/>
        <v>2.620000000000001</v>
      </c>
      <c r="O565" s="8">
        <f t="shared" si="102"/>
        <v>0</v>
      </c>
      <c r="P565" s="8">
        <f t="shared" si="102"/>
        <v>0</v>
      </c>
      <c r="Q565" s="8">
        <f t="shared" si="102"/>
        <v>0</v>
      </c>
      <c r="R565" s="8">
        <f t="shared" si="102"/>
        <v>0</v>
      </c>
      <c r="S565" s="8">
        <f t="shared" si="102"/>
        <v>0</v>
      </c>
      <c r="T565" s="21">
        <f t="shared" si="93"/>
        <v>26</v>
      </c>
      <c r="U565" s="19">
        <f>VLOOKUP($B565,Gas!$B$3:$E$2506,2)</f>
        <v>2.6549999999999998</v>
      </c>
      <c r="V565" s="44">
        <f t="shared" si="94"/>
        <v>10.403013182674201</v>
      </c>
      <c r="W565" s="5">
        <f>VLOOKUP($B565,Gas!$B$3:$E$2506,4)</f>
        <v>0.50434917956203562</v>
      </c>
    </row>
    <row r="566" spans="1:23" x14ac:dyDescent="0.2">
      <c r="A566" s="50">
        <f t="shared" si="99"/>
        <v>26</v>
      </c>
      <c r="B566" s="48">
        <v>36577</v>
      </c>
      <c r="C566" s="49">
        <v>26.51</v>
      </c>
      <c r="D566" s="4">
        <f t="shared" si="95"/>
        <v>-4.1018127680211902E-2</v>
      </c>
      <c r="E566" s="100">
        <f t="shared" si="97"/>
        <v>1.8113916482975054</v>
      </c>
      <c r="F566" s="2"/>
      <c r="G566" s="8">
        <f t="shared" si="102"/>
        <v>0</v>
      </c>
      <c r="H566" s="8">
        <f t="shared" si="102"/>
        <v>0</v>
      </c>
      <c r="I566" s="8">
        <f t="shared" si="102"/>
        <v>3.4899999999999984</v>
      </c>
      <c r="J566" s="8">
        <f t="shared" si="102"/>
        <v>8.4899999999999984</v>
      </c>
      <c r="K566" s="8">
        <f t="shared" si="102"/>
        <v>13.489999999999998</v>
      </c>
      <c r="L566" s="8">
        <f t="shared" si="102"/>
        <v>23.49</v>
      </c>
      <c r="M566" s="8">
        <f t="shared" si="101"/>
        <v>6.5100000000000016</v>
      </c>
      <c r="N566" s="8">
        <f t="shared" si="102"/>
        <v>1.5100000000000016</v>
      </c>
      <c r="O566" s="8">
        <f t="shared" si="102"/>
        <v>0</v>
      </c>
      <c r="P566" s="8">
        <f t="shared" si="102"/>
        <v>0</v>
      </c>
      <c r="Q566" s="8">
        <f t="shared" si="102"/>
        <v>0</v>
      </c>
      <c r="R566" s="8">
        <f t="shared" si="102"/>
        <v>0</v>
      </c>
      <c r="S566" s="8">
        <f t="shared" si="102"/>
        <v>0</v>
      </c>
      <c r="T566" s="21">
        <f t="shared" si="93"/>
        <v>26</v>
      </c>
      <c r="U566" s="19">
        <f>VLOOKUP($B566,Gas!$B$3:$E$2506,2)</f>
        <v>2.645</v>
      </c>
      <c r="V566" s="44">
        <f t="shared" si="94"/>
        <v>10.022684310018905</v>
      </c>
      <c r="W566" s="5">
        <f>VLOOKUP($B566,Gas!$B$3:$E$2506,4)</f>
        <v>0.13527063009575566</v>
      </c>
    </row>
    <row r="567" spans="1:23" x14ac:dyDescent="0.2">
      <c r="A567" s="50">
        <f t="shared" si="99"/>
        <v>26</v>
      </c>
      <c r="B567" s="48">
        <v>36579</v>
      </c>
      <c r="C567" s="49">
        <v>23.92</v>
      </c>
      <c r="D567" s="4">
        <f t="shared" si="95"/>
        <v>-0.10280709121850316</v>
      </c>
      <c r="E567" s="100">
        <f t="shared" si="97"/>
        <v>1.8502015451822809</v>
      </c>
      <c r="F567" s="2"/>
      <c r="G567" s="8">
        <f t="shared" si="102"/>
        <v>0</v>
      </c>
      <c r="H567" s="8">
        <f t="shared" si="102"/>
        <v>1.0799999999999983</v>
      </c>
      <c r="I567" s="8">
        <f t="shared" si="102"/>
        <v>6.0799999999999983</v>
      </c>
      <c r="J567" s="8">
        <f t="shared" si="102"/>
        <v>11.079999999999998</v>
      </c>
      <c r="K567" s="8">
        <f t="shared" si="102"/>
        <v>16.079999999999998</v>
      </c>
      <c r="L567" s="8">
        <f t="shared" si="102"/>
        <v>26.08</v>
      </c>
      <c r="M567" s="8">
        <f t="shared" si="101"/>
        <v>3.9200000000000017</v>
      </c>
      <c r="N567" s="8">
        <f t="shared" si="102"/>
        <v>0</v>
      </c>
      <c r="O567" s="8">
        <f t="shared" si="102"/>
        <v>0</v>
      </c>
      <c r="P567" s="8">
        <f t="shared" si="102"/>
        <v>0</v>
      </c>
      <c r="Q567" s="8">
        <f t="shared" si="102"/>
        <v>0</v>
      </c>
      <c r="R567" s="8">
        <f t="shared" si="102"/>
        <v>0</v>
      </c>
      <c r="S567" s="8">
        <f t="shared" si="102"/>
        <v>0</v>
      </c>
      <c r="T567" s="21">
        <f t="shared" si="93"/>
        <v>26</v>
      </c>
      <c r="U567" s="19">
        <f>VLOOKUP($B567,Gas!$B$3:$E$2506,2)</f>
        <v>2.5449999999999999</v>
      </c>
      <c r="V567" s="44">
        <f t="shared" si="94"/>
        <v>9.3988212180746569</v>
      </c>
      <c r="W567" s="5">
        <f>VLOOKUP($B567,Gas!$B$3:$E$2506,4)</f>
        <v>0.26710278049779312</v>
      </c>
    </row>
    <row r="568" spans="1:23" x14ac:dyDescent="0.2">
      <c r="A568" s="50">
        <f t="shared" si="99"/>
        <v>26</v>
      </c>
      <c r="B568" s="48">
        <v>36580</v>
      </c>
      <c r="C568" s="49">
        <v>21</v>
      </c>
      <c r="D568" s="4">
        <f t="shared" si="95"/>
        <v>-0.13019249135900801</v>
      </c>
      <c r="E568" s="100">
        <f t="shared" si="97"/>
        <v>1.0522522597545181</v>
      </c>
      <c r="F568" s="2"/>
      <c r="G568" s="8">
        <f t="shared" si="102"/>
        <v>0</v>
      </c>
      <c r="H568" s="8">
        <f t="shared" si="102"/>
        <v>4</v>
      </c>
      <c r="I568" s="8">
        <f t="shared" si="102"/>
        <v>9</v>
      </c>
      <c r="J568" s="8">
        <f t="shared" si="102"/>
        <v>14</v>
      </c>
      <c r="K568" s="8">
        <f t="shared" si="102"/>
        <v>19</v>
      </c>
      <c r="L568" s="8">
        <f t="shared" si="102"/>
        <v>29</v>
      </c>
      <c r="M568" s="8">
        <f t="shared" si="102"/>
        <v>1</v>
      </c>
      <c r="N568" s="8">
        <f t="shared" si="102"/>
        <v>0</v>
      </c>
      <c r="O568" s="8">
        <f t="shared" si="102"/>
        <v>0</v>
      </c>
      <c r="P568" s="8">
        <f t="shared" si="102"/>
        <v>0</v>
      </c>
      <c r="Q568" s="8">
        <f t="shared" si="102"/>
        <v>0</v>
      </c>
      <c r="R568" s="8">
        <f t="shared" si="102"/>
        <v>0</v>
      </c>
      <c r="S568" s="8">
        <f t="shared" si="102"/>
        <v>0</v>
      </c>
      <c r="T568" s="21">
        <f t="shared" si="93"/>
        <v>26</v>
      </c>
      <c r="U568" s="19">
        <f>VLOOKUP($B568,Gas!$B$3:$E$2506,2)</f>
        <v>2.5</v>
      </c>
      <c r="V568" s="44">
        <f t="shared" si="94"/>
        <v>8.4</v>
      </c>
      <c r="W568" s="5">
        <f>VLOOKUP($B568,Gas!$B$3:$E$2506,4)</f>
        <v>0.27768749572118434</v>
      </c>
    </row>
    <row r="569" spans="1:23" x14ac:dyDescent="0.2">
      <c r="A569" s="50">
        <f t="shared" si="99"/>
        <v>26</v>
      </c>
      <c r="B569" s="48">
        <v>36581</v>
      </c>
      <c r="C569" s="49">
        <v>20.07</v>
      </c>
      <c r="D569" s="4">
        <f t="shared" si="95"/>
        <v>-4.5296274915176196E-2</v>
      </c>
      <c r="E569" s="100">
        <f t="shared" si="97"/>
        <v>1.0202700035319603</v>
      </c>
      <c r="F569" s="2"/>
      <c r="G569" s="8">
        <f t="shared" si="102"/>
        <v>0</v>
      </c>
      <c r="H569" s="8">
        <f t="shared" si="102"/>
        <v>4.93</v>
      </c>
      <c r="I569" s="8">
        <f t="shared" si="102"/>
        <v>9.93</v>
      </c>
      <c r="J569" s="8">
        <f t="shared" si="102"/>
        <v>14.93</v>
      </c>
      <c r="K569" s="8">
        <f t="shared" si="102"/>
        <v>19.93</v>
      </c>
      <c r="L569" s="8">
        <f t="shared" si="102"/>
        <v>29.93</v>
      </c>
      <c r="M569" s="8">
        <f t="shared" si="102"/>
        <v>7.0000000000000284E-2</v>
      </c>
      <c r="N569" s="8">
        <f t="shared" si="102"/>
        <v>0</v>
      </c>
      <c r="O569" s="8">
        <f t="shared" si="102"/>
        <v>0</v>
      </c>
      <c r="P569" s="8">
        <f t="shared" si="102"/>
        <v>0</v>
      </c>
      <c r="Q569" s="8">
        <f t="shared" si="102"/>
        <v>0</v>
      </c>
      <c r="R569" s="8">
        <f t="shared" si="102"/>
        <v>0</v>
      </c>
      <c r="S569" s="8">
        <f t="shared" si="102"/>
        <v>0</v>
      </c>
      <c r="T569" s="21">
        <f t="shared" si="93"/>
        <v>26</v>
      </c>
      <c r="U569" s="19">
        <f>VLOOKUP($B569,Gas!$B$3:$E$2506,2)</f>
        <v>2.5150000000000001</v>
      </c>
      <c r="V569" s="44">
        <f t="shared" si="94"/>
        <v>7.9801192842942346</v>
      </c>
      <c r="W569" s="5">
        <f>VLOOKUP($B569,Gas!$B$3:$E$2506,4)</f>
        <v>0.27816260813724197</v>
      </c>
    </row>
    <row r="570" spans="1:23" x14ac:dyDescent="0.2">
      <c r="A570" s="50">
        <f t="shared" si="99"/>
        <v>26</v>
      </c>
      <c r="B570" s="48">
        <v>36584</v>
      </c>
      <c r="C570" s="49">
        <v>20.77</v>
      </c>
      <c r="D570" s="4">
        <f t="shared" si="95"/>
        <v>3.4283475079774216E-2</v>
      </c>
      <c r="E570" s="100">
        <f t="shared" si="97"/>
        <v>1.0586427365897413</v>
      </c>
      <c r="F570" s="2"/>
      <c r="G570" s="8">
        <f t="shared" si="102"/>
        <v>0</v>
      </c>
      <c r="H570" s="8">
        <f t="shared" si="102"/>
        <v>4.2300000000000004</v>
      </c>
      <c r="I570" s="8">
        <f t="shared" si="102"/>
        <v>9.23</v>
      </c>
      <c r="J570" s="8">
        <f t="shared" si="102"/>
        <v>14.23</v>
      </c>
      <c r="K570" s="8">
        <f t="shared" si="102"/>
        <v>19.23</v>
      </c>
      <c r="L570" s="8">
        <f t="shared" si="102"/>
        <v>29.23</v>
      </c>
      <c r="M570" s="8">
        <f t="shared" si="102"/>
        <v>0.76999999999999957</v>
      </c>
      <c r="N570" s="8">
        <f t="shared" si="102"/>
        <v>0</v>
      </c>
      <c r="O570" s="8">
        <f t="shared" si="102"/>
        <v>0</v>
      </c>
      <c r="P570" s="8">
        <f t="shared" si="102"/>
        <v>0</v>
      </c>
      <c r="Q570" s="8">
        <f t="shared" si="102"/>
        <v>0</v>
      </c>
      <c r="R570" s="8">
        <f t="shared" si="102"/>
        <v>0</v>
      </c>
      <c r="S570" s="8">
        <f t="shared" si="102"/>
        <v>0</v>
      </c>
      <c r="T570" s="21">
        <f t="shared" si="93"/>
        <v>26</v>
      </c>
      <c r="U570" s="19">
        <f>VLOOKUP($B570,Gas!$B$3:$E$2506,2)</f>
        <v>2.5150000000000001</v>
      </c>
      <c r="V570" s="44">
        <f t="shared" si="94"/>
        <v>8.2584493041749489</v>
      </c>
      <c r="W570" s="5">
        <f>VLOOKUP($B570,Gas!$B$3:$E$2506,4)</f>
        <v>0.2515441785472235</v>
      </c>
    </row>
    <row r="571" spans="1:23" x14ac:dyDescent="0.2">
      <c r="A571" s="50">
        <f t="shared" si="99"/>
        <v>26</v>
      </c>
      <c r="B571" s="48">
        <v>36585</v>
      </c>
      <c r="C571" s="49">
        <v>21.13</v>
      </c>
      <c r="D571" s="4">
        <f t="shared" si="95"/>
        <v>1.7184193739944325E-2</v>
      </c>
      <c r="E571" s="100">
        <f t="shared" si="97"/>
        <v>0.99183811793973065</v>
      </c>
      <c r="F571" s="2"/>
      <c r="G571" s="8">
        <f t="shared" si="102"/>
        <v>0</v>
      </c>
      <c r="H571" s="8">
        <f t="shared" si="102"/>
        <v>3.870000000000001</v>
      </c>
      <c r="I571" s="8">
        <f t="shared" si="102"/>
        <v>8.870000000000001</v>
      </c>
      <c r="J571" s="8">
        <f t="shared" si="102"/>
        <v>13.870000000000001</v>
      </c>
      <c r="K571" s="8">
        <f t="shared" si="102"/>
        <v>18.87</v>
      </c>
      <c r="L571" s="8">
        <f t="shared" si="102"/>
        <v>28.87</v>
      </c>
      <c r="M571" s="8">
        <f t="shared" si="102"/>
        <v>1.129999999999999</v>
      </c>
      <c r="N571" s="8">
        <f t="shared" si="102"/>
        <v>0</v>
      </c>
      <c r="O571" s="8">
        <f t="shared" si="102"/>
        <v>0</v>
      </c>
      <c r="P571" s="8">
        <f t="shared" si="102"/>
        <v>0</v>
      </c>
      <c r="Q571" s="8">
        <f t="shared" si="102"/>
        <v>0</v>
      </c>
      <c r="R571" s="8">
        <f t="shared" si="102"/>
        <v>0</v>
      </c>
      <c r="S571" s="8">
        <f t="shared" si="102"/>
        <v>0</v>
      </c>
      <c r="T571" s="21">
        <f t="shared" si="93"/>
        <v>26</v>
      </c>
      <c r="U571" s="19">
        <f>VLOOKUP($B571,Gas!$B$3:$E$2506,2)</f>
        <v>2.605</v>
      </c>
      <c r="V571" s="44">
        <f t="shared" si="94"/>
        <v>8.1113243761996152</v>
      </c>
      <c r="W571" s="5">
        <f>VLOOKUP($B571,Gas!$B$3:$E$2506,4)</f>
        <v>0.3518409719311692</v>
      </c>
    </row>
    <row r="572" spans="1:23" x14ac:dyDescent="0.2">
      <c r="A572" s="50">
        <f t="shared" si="99"/>
        <v>27</v>
      </c>
      <c r="B572" s="48">
        <v>36586</v>
      </c>
      <c r="C572" s="49">
        <v>22.51</v>
      </c>
      <c r="D572" s="4">
        <f t="shared" si="95"/>
        <v>6.3265823290675607E-2</v>
      </c>
      <c r="E572" s="100">
        <f t="shared" si="97"/>
        <v>1.0729307948489801</v>
      </c>
      <c r="F572" s="2"/>
      <c r="G572" s="8">
        <f t="shared" ref="G572:S587" si="103">IF(G$1="P",MAX(0,G$2-$C572),IF(G$1="C",MAX(0,$C572-G$2)))</f>
        <v>0</v>
      </c>
      <c r="H572" s="8">
        <f t="shared" si="103"/>
        <v>2.4899999999999984</v>
      </c>
      <c r="I572" s="8">
        <f t="shared" si="103"/>
        <v>7.4899999999999984</v>
      </c>
      <c r="J572" s="8">
        <f t="shared" si="103"/>
        <v>12.489999999999998</v>
      </c>
      <c r="K572" s="8">
        <f t="shared" si="103"/>
        <v>17.489999999999998</v>
      </c>
      <c r="L572" s="8">
        <f t="shared" si="103"/>
        <v>27.49</v>
      </c>
      <c r="M572" s="8">
        <f t="shared" si="102"/>
        <v>2.5100000000000016</v>
      </c>
      <c r="N572" s="8">
        <f t="shared" si="103"/>
        <v>0</v>
      </c>
      <c r="O572" s="8">
        <f t="shared" si="103"/>
        <v>0</v>
      </c>
      <c r="P572" s="8">
        <f t="shared" si="103"/>
        <v>0</v>
      </c>
      <c r="Q572" s="8">
        <f t="shared" si="103"/>
        <v>0</v>
      </c>
      <c r="R572" s="8">
        <f t="shared" si="103"/>
        <v>0</v>
      </c>
      <c r="S572" s="8">
        <f t="shared" si="103"/>
        <v>0</v>
      </c>
      <c r="T572" s="21">
        <f t="shared" si="93"/>
        <v>27</v>
      </c>
      <c r="U572" s="19">
        <f>VLOOKUP($B572,Gas!$B$3:$E$2506,2)</f>
        <v>2.66</v>
      </c>
      <c r="V572" s="44">
        <f t="shared" si="94"/>
        <v>8.4624060150375939</v>
      </c>
      <c r="W572" s="5">
        <f>VLOOKUP($B572,Gas!$B$3:$E$2506,4)</f>
        <v>0.37723742517913589</v>
      </c>
    </row>
    <row r="573" spans="1:23" x14ac:dyDescent="0.2">
      <c r="A573" s="50">
        <f t="shared" si="99"/>
        <v>27</v>
      </c>
      <c r="B573" s="48">
        <v>36587</v>
      </c>
      <c r="C573" s="49">
        <v>23.14</v>
      </c>
      <c r="D573" s="4">
        <f t="shared" si="95"/>
        <v>2.7603066846889568E-2</v>
      </c>
      <c r="E573" s="100">
        <f t="shared" si="97"/>
        <v>1.0743368338199113</v>
      </c>
      <c r="F573" s="2"/>
      <c r="G573" s="8">
        <f t="shared" si="103"/>
        <v>0</v>
      </c>
      <c r="H573" s="8">
        <f t="shared" si="103"/>
        <v>1.8599999999999994</v>
      </c>
      <c r="I573" s="8">
        <f t="shared" si="103"/>
        <v>6.8599999999999994</v>
      </c>
      <c r="J573" s="8">
        <f t="shared" si="103"/>
        <v>11.86</v>
      </c>
      <c r="K573" s="8">
        <f t="shared" si="103"/>
        <v>16.86</v>
      </c>
      <c r="L573" s="8">
        <f t="shared" si="103"/>
        <v>26.86</v>
      </c>
      <c r="M573" s="8">
        <f t="shared" si="102"/>
        <v>3.1400000000000006</v>
      </c>
      <c r="N573" s="8">
        <f t="shared" si="103"/>
        <v>0</v>
      </c>
      <c r="O573" s="8">
        <f t="shared" si="103"/>
        <v>0</v>
      </c>
      <c r="P573" s="8">
        <f t="shared" si="103"/>
        <v>0</v>
      </c>
      <c r="Q573" s="8">
        <f t="shared" si="103"/>
        <v>0</v>
      </c>
      <c r="R573" s="8">
        <f t="shared" si="103"/>
        <v>0</v>
      </c>
      <c r="S573" s="8">
        <f t="shared" si="103"/>
        <v>0</v>
      </c>
      <c r="T573" s="21">
        <f t="shared" si="93"/>
        <v>27</v>
      </c>
      <c r="U573" s="19">
        <f>VLOOKUP($B573,Gas!$B$3:$E$2506,2)</f>
        <v>2.71</v>
      </c>
      <c r="V573" s="44">
        <f t="shared" si="94"/>
        <v>8.5387453874538757</v>
      </c>
      <c r="W573" s="5">
        <f>VLOOKUP($B573,Gas!$B$3:$E$2506,4)</f>
        <v>0.3925710230075829</v>
      </c>
    </row>
    <row r="574" spans="1:23" x14ac:dyDescent="0.2">
      <c r="A574" s="50">
        <f t="shared" si="99"/>
        <v>27</v>
      </c>
      <c r="B574" s="48">
        <v>36588</v>
      </c>
      <c r="C574" s="49">
        <v>24.24</v>
      </c>
      <c r="D574" s="4">
        <f t="shared" si="95"/>
        <v>4.6441439435583001E-2</v>
      </c>
      <c r="E574" s="100">
        <f t="shared" si="97"/>
        <v>1.0338274965470486</v>
      </c>
      <c r="F574" s="2"/>
      <c r="G574" s="8">
        <f t="shared" si="103"/>
        <v>0</v>
      </c>
      <c r="H574" s="8">
        <f t="shared" si="103"/>
        <v>0.76000000000000156</v>
      </c>
      <c r="I574" s="8">
        <f t="shared" si="103"/>
        <v>5.7600000000000016</v>
      </c>
      <c r="J574" s="8">
        <f t="shared" si="103"/>
        <v>10.760000000000002</v>
      </c>
      <c r="K574" s="8">
        <f t="shared" si="103"/>
        <v>15.760000000000002</v>
      </c>
      <c r="L574" s="8">
        <f t="shared" si="103"/>
        <v>25.76</v>
      </c>
      <c r="M574" s="8">
        <f t="shared" si="102"/>
        <v>4.2399999999999984</v>
      </c>
      <c r="N574" s="8">
        <f t="shared" si="103"/>
        <v>0</v>
      </c>
      <c r="O574" s="8">
        <f t="shared" si="103"/>
        <v>0</v>
      </c>
      <c r="P574" s="8">
        <f t="shared" si="103"/>
        <v>0</v>
      </c>
      <c r="Q574" s="8">
        <f t="shared" si="103"/>
        <v>0</v>
      </c>
      <c r="R574" s="8">
        <f t="shared" si="103"/>
        <v>0</v>
      </c>
      <c r="S574" s="8">
        <f t="shared" si="103"/>
        <v>0</v>
      </c>
      <c r="T574" s="21">
        <f t="shared" si="93"/>
        <v>27</v>
      </c>
      <c r="U574" s="19">
        <f>VLOOKUP($B574,Gas!$B$3:$E$2506,2)</f>
        <v>2.8</v>
      </c>
      <c r="V574" s="44">
        <f t="shared" si="94"/>
        <v>8.6571428571428566</v>
      </c>
      <c r="W574" s="5">
        <f>VLOOKUP($B574,Gas!$B$3:$E$2506,4)</f>
        <v>0.43201610092381981</v>
      </c>
    </row>
    <row r="575" spans="1:23" x14ac:dyDescent="0.2">
      <c r="A575" s="50">
        <f t="shared" si="99"/>
        <v>27</v>
      </c>
      <c r="B575" s="48">
        <v>36591</v>
      </c>
      <c r="C575" s="49">
        <v>24.33</v>
      </c>
      <c r="D575" s="4">
        <f t="shared" si="95"/>
        <v>3.7059955943174348E-3</v>
      </c>
      <c r="E575" s="100">
        <f t="shared" si="97"/>
        <v>1.0280878426378621</v>
      </c>
      <c r="F575" s="2"/>
      <c r="G575" s="8">
        <f t="shared" si="103"/>
        <v>0</v>
      </c>
      <c r="H575" s="8">
        <f t="shared" si="103"/>
        <v>0.67000000000000171</v>
      </c>
      <c r="I575" s="8">
        <f t="shared" si="103"/>
        <v>5.6700000000000017</v>
      </c>
      <c r="J575" s="8">
        <f t="shared" si="103"/>
        <v>10.670000000000002</v>
      </c>
      <c r="K575" s="8">
        <f t="shared" si="103"/>
        <v>15.670000000000002</v>
      </c>
      <c r="L575" s="8">
        <f t="shared" si="103"/>
        <v>25.67</v>
      </c>
      <c r="M575" s="8">
        <f t="shared" si="102"/>
        <v>4.3299999999999983</v>
      </c>
      <c r="N575" s="8">
        <f t="shared" si="103"/>
        <v>0</v>
      </c>
      <c r="O575" s="8">
        <f t="shared" si="103"/>
        <v>0</v>
      </c>
      <c r="P575" s="8">
        <f t="shared" si="103"/>
        <v>0</v>
      </c>
      <c r="Q575" s="8">
        <f t="shared" si="103"/>
        <v>0</v>
      </c>
      <c r="R575" s="8">
        <f t="shared" si="103"/>
        <v>0</v>
      </c>
      <c r="S575" s="8">
        <f t="shared" si="103"/>
        <v>0</v>
      </c>
      <c r="T575" s="21">
        <f t="shared" si="93"/>
        <v>27</v>
      </c>
      <c r="U575" s="19">
        <f>VLOOKUP($B575,Gas!$B$3:$E$2506,2)</f>
        <v>2.7250000000000001</v>
      </c>
      <c r="V575" s="44">
        <f t="shared" si="94"/>
        <v>8.9284403669724757</v>
      </c>
      <c r="W575" s="5">
        <f>VLOOKUP($B575,Gas!$B$3:$E$2506,4)</f>
        <v>0.35917423449780772</v>
      </c>
    </row>
    <row r="576" spans="1:23" x14ac:dyDescent="0.2">
      <c r="A576" s="50">
        <f t="shared" si="99"/>
        <v>27</v>
      </c>
      <c r="B576" s="48">
        <v>36592</v>
      </c>
      <c r="C576" s="49">
        <v>22.41</v>
      </c>
      <c r="D576" s="4">
        <f t="shared" si="95"/>
        <v>-8.2202868982595559E-2</v>
      </c>
      <c r="E576" s="100">
        <f t="shared" si="97"/>
        <v>1.0789815226273385</v>
      </c>
      <c r="F576" s="2"/>
      <c r="G576" s="8">
        <f t="shared" si="103"/>
        <v>0</v>
      </c>
      <c r="H576" s="8">
        <f t="shared" si="103"/>
        <v>2.59</v>
      </c>
      <c r="I576" s="8">
        <f t="shared" si="103"/>
        <v>7.59</v>
      </c>
      <c r="J576" s="8">
        <f t="shared" si="103"/>
        <v>12.59</v>
      </c>
      <c r="K576" s="8">
        <f t="shared" si="103"/>
        <v>17.59</v>
      </c>
      <c r="L576" s="8">
        <f t="shared" si="103"/>
        <v>27.59</v>
      </c>
      <c r="M576" s="8">
        <f t="shared" si="102"/>
        <v>2.41</v>
      </c>
      <c r="N576" s="8">
        <f t="shared" si="103"/>
        <v>0</v>
      </c>
      <c r="O576" s="8">
        <f t="shared" si="103"/>
        <v>0</v>
      </c>
      <c r="P576" s="8">
        <f t="shared" si="103"/>
        <v>0</v>
      </c>
      <c r="Q576" s="8">
        <f t="shared" si="103"/>
        <v>0</v>
      </c>
      <c r="R576" s="8">
        <f t="shared" si="103"/>
        <v>0</v>
      </c>
      <c r="S576" s="8">
        <f t="shared" si="103"/>
        <v>0</v>
      </c>
      <c r="T576" s="21">
        <f t="shared" si="93"/>
        <v>27</v>
      </c>
      <c r="U576" s="19">
        <f>VLOOKUP($B576,Gas!$B$3:$E$2506,2)</f>
        <v>2.76</v>
      </c>
      <c r="V576" s="44">
        <f t="shared" si="94"/>
        <v>8.1195652173913047</v>
      </c>
      <c r="W576" s="5">
        <f>VLOOKUP($B576,Gas!$B$3:$E$2506,4)</f>
        <v>0.35587854261764612</v>
      </c>
    </row>
    <row r="577" spans="1:23" x14ac:dyDescent="0.2">
      <c r="A577" s="50">
        <f t="shared" si="99"/>
        <v>27</v>
      </c>
      <c r="B577" s="48">
        <v>36593</v>
      </c>
      <c r="C577" s="49">
        <v>22.39</v>
      </c>
      <c r="D577" s="4">
        <f t="shared" si="95"/>
        <v>-8.9285720217210766E-4</v>
      </c>
      <c r="E577" s="100">
        <f t="shared" si="97"/>
        <v>0.96794035592793815</v>
      </c>
      <c r="F577" s="2"/>
      <c r="G577" s="8">
        <f t="shared" si="103"/>
        <v>0</v>
      </c>
      <c r="H577" s="8">
        <f t="shared" si="103"/>
        <v>2.6099999999999994</v>
      </c>
      <c r="I577" s="8">
        <f t="shared" si="103"/>
        <v>7.6099999999999994</v>
      </c>
      <c r="J577" s="8">
        <f t="shared" si="103"/>
        <v>12.61</v>
      </c>
      <c r="K577" s="8">
        <f t="shared" si="103"/>
        <v>17.61</v>
      </c>
      <c r="L577" s="8">
        <f t="shared" si="103"/>
        <v>27.61</v>
      </c>
      <c r="M577" s="8">
        <f t="shared" si="102"/>
        <v>2.3900000000000006</v>
      </c>
      <c r="N577" s="8">
        <f t="shared" si="103"/>
        <v>0</v>
      </c>
      <c r="O577" s="8">
        <f t="shared" si="103"/>
        <v>0</v>
      </c>
      <c r="P577" s="8">
        <f t="shared" si="103"/>
        <v>0</v>
      </c>
      <c r="Q577" s="8">
        <f t="shared" si="103"/>
        <v>0</v>
      </c>
      <c r="R577" s="8">
        <f t="shared" si="103"/>
        <v>0</v>
      </c>
      <c r="S577" s="8">
        <f t="shared" si="103"/>
        <v>0</v>
      </c>
      <c r="T577" s="21">
        <f t="shared" si="93"/>
        <v>27</v>
      </c>
      <c r="U577" s="19">
        <f>VLOOKUP($B577,Gas!$B$3:$E$2506,2)</f>
        <v>2.78</v>
      </c>
      <c r="V577" s="44">
        <f t="shared" si="94"/>
        <v>8.0539568345323751</v>
      </c>
      <c r="W577" s="5">
        <f>VLOOKUP($B577,Gas!$B$3:$E$2506,4)</f>
        <v>0.35086799173316507</v>
      </c>
    </row>
    <row r="578" spans="1:23" x14ac:dyDescent="0.2">
      <c r="A578" s="50">
        <f t="shared" si="99"/>
        <v>27</v>
      </c>
      <c r="B578" s="48">
        <v>36594</v>
      </c>
      <c r="C578" s="49">
        <v>21.93</v>
      </c>
      <c r="D578" s="4">
        <f t="shared" si="95"/>
        <v>-2.0758868180866641E-2</v>
      </c>
      <c r="E578" s="100">
        <f t="shared" si="97"/>
        <v>0.69639357878935337</v>
      </c>
      <c r="F578" s="2"/>
      <c r="G578" s="8">
        <f t="shared" si="103"/>
        <v>0</v>
      </c>
      <c r="H578" s="8">
        <f t="shared" si="103"/>
        <v>3.0700000000000003</v>
      </c>
      <c r="I578" s="8">
        <f t="shared" si="103"/>
        <v>8.07</v>
      </c>
      <c r="J578" s="8">
        <f t="shared" si="103"/>
        <v>13.07</v>
      </c>
      <c r="K578" s="8">
        <f t="shared" si="103"/>
        <v>18.07</v>
      </c>
      <c r="L578" s="8">
        <f t="shared" si="103"/>
        <v>28.07</v>
      </c>
      <c r="M578" s="8">
        <f t="shared" si="103"/>
        <v>1.9299999999999997</v>
      </c>
      <c r="N578" s="8">
        <f t="shared" si="103"/>
        <v>0</v>
      </c>
      <c r="O578" s="8">
        <f t="shared" si="103"/>
        <v>0</v>
      </c>
      <c r="P578" s="8">
        <f t="shared" si="103"/>
        <v>0</v>
      </c>
      <c r="Q578" s="8">
        <f t="shared" si="103"/>
        <v>0</v>
      </c>
      <c r="R578" s="8">
        <f t="shared" si="103"/>
        <v>0</v>
      </c>
      <c r="S578" s="8">
        <f t="shared" si="103"/>
        <v>0</v>
      </c>
      <c r="T578" s="21">
        <f t="shared" ref="T578:T641" si="104">A578</f>
        <v>27</v>
      </c>
      <c r="U578" s="19">
        <f>VLOOKUP($B578,Gas!$B$3:$E$2506,2)</f>
        <v>2.7549999999999999</v>
      </c>
      <c r="V578" s="44">
        <f t="shared" ref="V578:V641" si="105">C578/U578</f>
        <v>7.9600725952813072</v>
      </c>
      <c r="W578" s="5">
        <f>VLOOKUP($B578,Gas!$B$3:$E$2506,4)</f>
        <v>0.36527674417387651</v>
      </c>
    </row>
    <row r="579" spans="1:23" x14ac:dyDescent="0.2">
      <c r="A579" s="50">
        <f t="shared" si="99"/>
        <v>27</v>
      </c>
      <c r="B579" s="48">
        <v>36595</v>
      </c>
      <c r="C579" s="49">
        <v>25.31</v>
      </c>
      <c r="D579" s="4">
        <f t="shared" si="95"/>
        <v>0.14334401212723588</v>
      </c>
      <c r="E579" s="100">
        <f t="shared" si="97"/>
        <v>0.92437768078241167</v>
      </c>
      <c r="F579" s="2"/>
      <c r="G579" s="8">
        <f t="shared" si="103"/>
        <v>0</v>
      </c>
      <c r="H579" s="8">
        <f t="shared" si="103"/>
        <v>0</v>
      </c>
      <c r="I579" s="8">
        <f t="shared" si="103"/>
        <v>4.6900000000000013</v>
      </c>
      <c r="J579" s="8">
        <f t="shared" si="103"/>
        <v>9.6900000000000013</v>
      </c>
      <c r="K579" s="8">
        <f t="shared" si="103"/>
        <v>14.690000000000001</v>
      </c>
      <c r="L579" s="8">
        <f t="shared" si="103"/>
        <v>24.69</v>
      </c>
      <c r="M579" s="8">
        <f t="shared" si="103"/>
        <v>5.3099999999999987</v>
      </c>
      <c r="N579" s="8">
        <f t="shared" si="103"/>
        <v>0.30999999999999872</v>
      </c>
      <c r="O579" s="8">
        <f t="shared" si="103"/>
        <v>0</v>
      </c>
      <c r="P579" s="8">
        <f t="shared" si="103"/>
        <v>0</v>
      </c>
      <c r="Q579" s="8">
        <f t="shared" si="103"/>
        <v>0</v>
      </c>
      <c r="R579" s="8">
        <f t="shared" si="103"/>
        <v>0</v>
      </c>
      <c r="S579" s="8">
        <f t="shared" si="103"/>
        <v>0</v>
      </c>
      <c r="T579" s="21">
        <f t="shared" si="104"/>
        <v>27</v>
      </c>
      <c r="U579" s="19">
        <f>VLOOKUP($B579,Gas!$B$3:$E$2506,2)</f>
        <v>2.6850000000000001</v>
      </c>
      <c r="V579" s="44">
        <f t="shared" si="105"/>
        <v>9.4264432029795149</v>
      </c>
      <c r="W579" s="5">
        <f>VLOOKUP($B579,Gas!$B$3:$E$2506,4)</f>
        <v>0.37434618761374211</v>
      </c>
    </row>
    <row r="580" spans="1:23" x14ac:dyDescent="0.2">
      <c r="A580" s="50">
        <f t="shared" si="99"/>
        <v>27</v>
      </c>
      <c r="B580" s="48">
        <v>36598</v>
      </c>
      <c r="C580" s="49">
        <v>30.12</v>
      </c>
      <c r="D580" s="4">
        <f t="shared" ref="D580:D643" si="106">LN(C580/C579)</f>
        <v>0.17398982837466018</v>
      </c>
      <c r="E580" s="100">
        <f t="shared" si="97"/>
        <v>1.1951842349621669</v>
      </c>
      <c r="F580" s="2"/>
      <c r="G580" s="8">
        <f t="shared" si="103"/>
        <v>0</v>
      </c>
      <c r="H580" s="8">
        <f t="shared" si="103"/>
        <v>0</v>
      </c>
      <c r="I580" s="8">
        <f t="shared" si="103"/>
        <v>0</v>
      </c>
      <c r="J580" s="8">
        <f t="shared" si="103"/>
        <v>4.879999999999999</v>
      </c>
      <c r="K580" s="8">
        <f t="shared" si="103"/>
        <v>9.879999999999999</v>
      </c>
      <c r="L580" s="8">
        <f t="shared" si="103"/>
        <v>19.88</v>
      </c>
      <c r="M580" s="8">
        <f t="shared" si="103"/>
        <v>10.120000000000001</v>
      </c>
      <c r="N580" s="8">
        <f t="shared" si="103"/>
        <v>5.120000000000001</v>
      </c>
      <c r="O580" s="8">
        <f t="shared" si="103"/>
        <v>0.12000000000000099</v>
      </c>
      <c r="P580" s="8">
        <f t="shared" si="103"/>
        <v>0</v>
      </c>
      <c r="Q580" s="8">
        <f t="shared" si="103"/>
        <v>0</v>
      </c>
      <c r="R580" s="8">
        <f t="shared" si="103"/>
        <v>0</v>
      </c>
      <c r="S580" s="8">
        <f t="shared" si="103"/>
        <v>0</v>
      </c>
      <c r="T580" s="21">
        <f t="shared" si="104"/>
        <v>27</v>
      </c>
      <c r="U580" s="19">
        <f>VLOOKUP($B580,Gas!$B$3:$E$2506,2)</f>
        <v>2.76</v>
      </c>
      <c r="V580" s="44">
        <f t="shared" si="105"/>
        <v>10.913043478260871</v>
      </c>
      <c r="W580" s="5">
        <f>VLOOKUP($B580,Gas!$B$3:$E$2506,4)</f>
        <v>0.31421481976955301</v>
      </c>
    </row>
    <row r="581" spans="1:23" x14ac:dyDescent="0.2">
      <c r="A581" s="50">
        <f t="shared" si="99"/>
        <v>27</v>
      </c>
      <c r="B581" s="48">
        <v>36599</v>
      </c>
      <c r="C581" s="49">
        <v>29.39</v>
      </c>
      <c r="D581" s="4">
        <f t="shared" si="106"/>
        <v>-2.4534922500866821E-2</v>
      </c>
      <c r="E581" s="100">
        <f t="shared" si="97"/>
        <v>1.2321909180191399</v>
      </c>
      <c r="F581" s="2"/>
      <c r="G581" s="8">
        <f t="shared" si="103"/>
        <v>0</v>
      </c>
      <c r="H581" s="8">
        <f t="shared" si="103"/>
        <v>0</v>
      </c>
      <c r="I581" s="8">
        <f t="shared" si="103"/>
        <v>0.60999999999999943</v>
      </c>
      <c r="J581" s="8">
        <f t="shared" si="103"/>
        <v>5.6099999999999994</v>
      </c>
      <c r="K581" s="8">
        <f t="shared" si="103"/>
        <v>10.61</v>
      </c>
      <c r="L581" s="8">
        <f t="shared" si="103"/>
        <v>20.61</v>
      </c>
      <c r="M581" s="8">
        <f t="shared" si="103"/>
        <v>9.39</v>
      </c>
      <c r="N581" s="8">
        <f t="shared" si="103"/>
        <v>4.3900000000000006</v>
      </c>
      <c r="O581" s="8">
        <f t="shared" si="103"/>
        <v>0</v>
      </c>
      <c r="P581" s="8">
        <f t="shared" si="103"/>
        <v>0</v>
      </c>
      <c r="Q581" s="8">
        <f t="shared" si="103"/>
        <v>0</v>
      </c>
      <c r="R581" s="8">
        <f t="shared" si="103"/>
        <v>0</v>
      </c>
      <c r="S581" s="8">
        <f t="shared" si="103"/>
        <v>0</v>
      </c>
      <c r="T581" s="21">
        <f t="shared" si="104"/>
        <v>27</v>
      </c>
      <c r="U581" s="19">
        <f>VLOOKUP($B581,Gas!$B$3:$E$2506,2)</f>
        <v>2.8</v>
      </c>
      <c r="V581" s="44">
        <f t="shared" si="105"/>
        <v>10.496428571428572</v>
      </c>
      <c r="W581" s="5">
        <f>VLOOKUP($B581,Gas!$B$3:$E$2506,4)</f>
        <v>0.27400875681162185</v>
      </c>
    </row>
    <row r="582" spans="1:23" x14ac:dyDescent="0.2">
      <c r="A582" s="50">
        <f t="shared" si="99"/>
        <v>27</v>
      </c>
      <c r="B582" s="48">
        <v>36600</v>
      </c>
      <c r="C582" s="49">
        <v>25.74</v>
      </c>
      <c r="D582" s="4">
        <f t="shared" si="106"/>
        <v>-0.13260827826284549</v>
      </c>
      <c r="E582" s="100">
        <f t="shared" si="97"/>
        <v>1.465629124792712</v>
      </c>
      <c r="F582" s="2"/>
      <c r="G582" s="8">
        <f t="shared" ref="G582:S597" si="107">IF(G$1="P",MAX(0,G$2-$C582),IF(G$1="C",MAX(0,$C582-G$2)))</f>
        <v>0</v>
      </c>
      <c r="H582" s="8">
        <f t="shared" si="107"/>
        <v>0</v>
      </c>
      <c r="I582" s="8">
        <f t="shared" si="107"/>
        <v>4.2600000000000016</v>
      </c>
      <c r="J582" s="8">
        <f t="shared" si="107"/>
        <v>9.2600000000000016</v>
      </c>
      <c r="K582" s="8">
        <f t="shared" si="107"/>
        <v>14.260000000000002</v>
      </c>
      <c r="L582" s="8">
        <f t="shared" si="107"/>
        <v>24.26</v>
      </c>
      <c r="M582" s="8">
        <f t="shared" si="103"/>
        <v>5.7399999999999984</v>
      </c>
      <c r="N582" s="8">
        <f t="shared" si="107"/>
        <v>0.73999999999999844</v>
      </c>
      <c r="O582" s="8">
        <f t="shared" si="107"/>
        <v>0</v>
      </c>
      <c r="P582" s="8">
        <f t="shared" si="107"/>
        <v>0</v>
      </c>
      <c r="Q582" s="8">
        <f t="shared" si="107"/>
        <v>0</v>
      </c>
      <c r="R582" s="8">
        <f t="shared" si="107"/>
        <v>0</v>
      </c>
      <c r="S582" s="8">
        <f t="shared" si="107"/>
        <v>0</v>
      </c>
      <c r="T582" s="21">
        <f t="shared" si="104"/>
        <v>27</v>
      </c>
      <c r="U582" s="19">
        <f>VLOOKUP($B582,Gas!$B$3:$E$2506,2)</f>
        <v>2.83</v>
      </c>
      <c r="V582" s="44">
        <f t="shared" si="105"/>
        <v>9.0954063604240272</v>
      </c>
      <c r="W582" s="5">
        <f>VLOOKUP($B582,Gas!$B$3:$E$2506,4)</f>
        <v>0.27727133592983261</v>
      </c>
    </row>
    <row r="583" spans="1:23" x14ac:dyDescent="0.2">
      <c r="A583" s="50">
        <f t="shared" si="99"/>
        <v>27</v>
      </c>
      <c r="B583" s="48">
        <v>36601</v>
      </c>
      <c r="C583" s="49">
        <v>23.21</v>
      </c>
      <c r="D583" s="4">
        <f t="shared" si="106"/>
        <v>-0.10346298188163479</v>
      </c>
      <c r="E583" s="100">
        <f t="shared" si="97"/>
        <v>1.5729496488951948</v>
      </c>
      <c r="F583" s="2"/>
      <c r="G583" s="8">
        <f t="shared" si="107"/>
        <v>0</v>
      </c>
      <c r="H583" s="8">
        <f t="shared" si="107"/>
        <v>1.7899999999999991</v>
      </c>
      <c r="I583" s="8">
        <f t="shared" si="107"/>
        <v>6.7899999999999991</v>
      </c>
      <c r="J583" s="8">
        <f t="shared" si="107"/>
        <v>11.79</v>
      </c>
      <c r="K583" s="8">
        <f t="shared" si="107"/>
        <v>16.79</v>
      </c>
      <c r="L583" s="8">
        <f t="shared" si="107"/>
        <v>26.79</v>
      </c>
      <c r="M583" s="8">
        <f t="shared" si="103"/>
        <v>3.2100000000000009</v>
      </c>
      <c r="N583" s="8">
        <f t="shared" si="107"/>
        <v>0</v>
      </c>
      <c r="O583" s="8">
        <f t="shared" si="107"/>
        <v>0</v>
      </c>
      <c r="P583" s="8">
        <f t="shared" si="107"/>
        <v>0</v>
      </c>
      <c r="Q583" s="8">
        <f t="shared" si="107"/>
        <v>0</v>
      </c>
      <c r="R583" s="8">
        <f t="shared" si="107"/>
        <v>0</v>
      </c>
      <c r="S583" s="8">
        <f t="shared" si="107"/>
        <v>0</v>
      </c>
      <c r="T583" s="21">
        <f t="shared" si="104"/>
        <v>27</v>
      </c>
      <c r="U583" s="19">
        <f>VLOOKUP($B583,Gas!$B$3:$E$2506,2)</f>
        <v>2.76</v>
      </c>
      <c r="V583" s="44">
        <f t="shared" si="105"/>
        <v>8.4094202898550741</v>
      </c>
      <c r="W583" s="5">
        <f>VLOOKUP($B583,Gas!$B$3:$E$2506,4)</f>
        <v>0.32780600289478301</v>
      </c>
    </row>
    <row r="584" spans="1:23" x14ac:dyDescent="0.2">
      <c r="A584" s="50">
        <f t="shared" si="99"/>
        <v>27</v>
      </c>
      <c r="B584" s="48">
        <v>36602</v>
      </c>
      <c r="C584" s="49">
        <v>27.13</v>
      </c>
      <c r="D584" s="4">
        <f t="shared" si="106"/>
        <v>0.15605690638449471</v>
      </c>
      <c r="E584" s="100">
        <f t="shared" si="97"/>
        <v>1.7480093323024644</v>
      </c>
      <c r="F584" s="2"/>
      <c r="G584" s="8">
        <f t="shared" si="107"/>
        <v>0</v>
      </c>
      <c r="H584" s="8">
        <f t="shared" si="107"/>
        <v>0</v>
      </c>
      <c r="I584" s="8">
        <f t="shared" si="107"/>
        <v>2.870000000000001</v>
      </c>
      <c r="J584" s="8">
        <f t="shared" si="107"/>
        <v>7.870000000000001</v>
      </c>
      <c r="K584" s="8">
        <f t="shared" si="107"/>
        <v>12.870000000000001</v>
      </c>
      <c r="L584" s="8">
        <f t="shared" si="107"/>
        <v>22.87</v>
      </c>
      <c r="M584" s="8">
        <f t="shared" si="103"/>
        <v>7.129999999999999</v>
      </c>
      <c r="N584" s="8">
        <f t="shared" si="107"/>
        <v>2.129999999999999</v>
      </c>
      <c r="O584" s="8">
        <f t="shared" si="107"/>
        <v>0</v>
      </c>
      <c r="P584" s="8">
        <f t="shared" si="107"/>
        <v>0</v>
      </c>
      <c r="Q584" s="8">
        <f t="shared" si="107"/>
        <v>0</v>
      </c>
      <c r="R584" s="8">
        <f t="shared" si="107"/>
        <v>0</v>
      </c>
      <c r="S584" s="8">
        <f t="shared" si="107"/>
        <v>0</v>
      </c>
      <c r="T584" s="21">
        <f t="shared" si="104"/>
        <v>27</v>
      </c>
      <c r="U584" s="19">
        <f>VLOOKUP($B584,Gas!$B$3:$E$2506,2)</f>
        <v>2.835</v>
      </c>
      <c r="V584" s="44">
        <f t="shared" si="105"/>
        <v>9.5696649029982357</v>
      </c>
      <c r="W584" s="5">
        <f>VLOOKUP($B584,Gas!$B$3:$E$2506,4)</f>
        <v>0.35742079446732672</v>
      </c>
    </row>
    <row r="585" spans="1:23" x14ac:dyDescent="0.2">
      <c r="A585" s="50">
        <f t="shared" si="99"/>
        <v>27</v>
      </c>
      <c r="B585" s="48">
        <v>36605</v>
      </c>
      <c r="C585" s="49">
        <v>27.89</v>
      </c>
      <c r="D585" s="4">
        <f t="shared" si="106"/>
        <v>2.7628074968557171E-2</v>
      </c>
      <c r="E585" s="100">
        <f t="shared" si="97"/>
        <v>1.749228169183058</v>
      </c>
      <c r="F585" s="2"/>
      <c r="G585" s="8">
        <f t="shared" si="107"/>
        <v>0</v>
      </c>
      <c r="H585" s="8">
        <f t="shared" si="107"/>
        <v>0</v>
      </c>
      <c r="I585" s="8">
        <f t="shared" si="107"/>
        <v>2.1099999999999994</v>
      </c>
      <c r="J585" s="8">
        <f t="shared" si="107"/>
        <v>7.1099999999999994</v>
      </c>
      <c r="K585" s="8">
        <f t="shared" si="107"/>
        <v>12.11</v>
      </c>
      <c r="L585" s="8">
        <f t="shared" si="107"/>
        <v>22.11</v>
      </c>
      <c r="M585" s="8">
        <f t="shared" si="103"/>
        <v>7.8900000000000006</v>
      </c>
      <c r="N585" s="8">
        <f t="shared" si="107"/>
        <v>2.8900000000000006</v>
      </c>
      <c r="O585" s="8">
        <f t="shared" si="107"/>
        <v>0</v>
      </c>
      <c r="P585" s="8">
        <f t="shared" si="107"/>
        <v>0</v>
      </c>
      <c r="Q585" s="8">
        <f t="shared" si="107"/>
        <v>0</v>
      </c>
      <c r="R585" s="8">
        <f t="shared" si="107"/>
        <v>0</v>
      </c>
      <c r="S585" s="8">
        <f t="shared" si="107"/>
        <v>0</v>
      </c>
      <c r="T585" s="21">
        <f t="shared" si="104"/>
        <v>27</v>
      </c>
      <c r="U585" s="19">
        <f>VLOOKUP($B585,Gas!$B$3:$E$2506,2)</f>
        <v>2.8149999999999999</v>
      </c>
      <c r="V585" s="44">
        <f t="shared" si="105"/>
        <v>9.9076376554174068</v>
      </c>
      <c r="W585" s="5">
        <f>VLOOKUP($B585,Gas!$B$3:$E$2506,4)</f>
        <v>0.30223239902869958</v>
      </c>
    </row>
    <row r="586" spans="1:23" x14ac:dyDescent="0.2">
      <c r="A586" s="50">
        <f t="shared" si="99"/>
        <v>27</v>
      </c>
      <c r="B586" s="48">
        <v>36606</v>
      </c>
      <c r="C586" s="49">
        <v>29.71</v>
      </c>
      <c r="D586" s="4">
        <f t="shared" si="106"/>
        <v>6.3215487835118628E-2</v>
      </c>
      <c r="E586" s="100">
        <f t="shared" si="97"/>
        <v>1.6775097105870824</v>
      </c>
      <c r="F586" s="2"/>
      <c r="G586" s="8">
        <f t="shared" si="107"/>
        <v>0</v>
      </c>
      <c r="H586" s="8">
        <f t="shared" si="107"/>
        <v>0</v>
      </c>
      <c r="I586" s="8">
        <f t="shared" si="107"/>
        <v>0.28999999999999915</v>
      </c>
      <c r="J586" s="8">
        <f t="shared" si="107"/>
        <v>5.2899999999999991</v>
      </c>
      <c r="K586" s="8">
        <f t="shared" si="107"/>
        <v>10.29</v>
      </c>
      <c r="L586" s="8">
        <f t="shared" si="107"/>
        <v>20.29</v>
      </c>
      <c r="M586" s="8">
        <f t="shared" si="103"/>
        <v>9.7100000000000009</v>
      </c>
      <c r="N586" s="8">
        <f t="shared" si="107"/>
        <v>4.7100000000000009</v>
      </c>
      <c r="O586" s="8">
        <f t="shared" si="107"/>
        <v>0</v>
      </c>
      <c r="P586" s="8">
        <f t="shared" si="107"/>
        <v>0</v>
      </c>
      <c r="Q586" s="8">
        <f t="shared" si="107"/>
        <v>0</v>
      </c>
      <c r="R586" s="8">
        <f t="shared" si="107"/>
        <v>0</v>
      </c>
      <c r="S586" s="8">
        <f t="shared" si="107"/>
        <v>0</v>
      </c>
      <c r="T586" s="21">
        <f t="shared" si="104"/>
        <v>27</v>
      </c>
      <c r="U586" s="19">
        <f>VLOOKUP($B586,Gas!$B$3:$E$2506,2)</f>
        <v>2.7349999999999999</v>
      </c>
      <c r="V586" s="44">
        <f t="shared" si="105"/>
        <v>10.862888482632542</v>
      </c>
      <c r="W586" s="5">
        <f>VLOOKUP($B586,Gas!$B$3:$E$2506,4)</f>
        <v>0.32094204455082481</v>
      </c>
    </row>
    <row r="587" spans="1:23" x14ac:dyDescent="0.2">
      <c r="A587" s="50">
        <f t="shared" si="99"/>
        <v>27</v>
      </c>
      <c r="B587" s="48">
        <v>36607</v>
      </c>
      <c r="C587" s="49">
        <v>30.61</v>
      </c>
      <c r="D587" s="4">
        <f t="shared" si="106"/>
        <v>2.9843063482804917E-2</v>
      </c>
      <c r="E587" s="100">
        <f t="shared" si="97"/>
        <v>1.6697253478975769</v>
      </c>
      <c r="F587" s="2"/>
      <c r="G587" s="8">
        <f t="shared" si="107"/>
        <v>0</v>
      </c>
      <c r="H587" s="8">
        <f t="shared" si="107"/>
        <v>0</v>
      </c>
      <c r="I587" s="8">
        <f t="shared" si="107"/>
        <v>0</v>
      </c>
      <c r="J587" s="8">
        <f t="shared" si="107"/>
        <v>4.3900000000000006</v>
      </c>
      <c r="K587" s="8">
        <f t="shared" si="107"/>
        <v>9.39</v>
      </c>
      <c r="L587" s="8">
        <f t="shared" si="107"/>
        <v>19.39</v>
      </c>
      <c r="M587" s="8">
        <f t="shared" si="103"/>
        <v>10.61</v>
      </c>
      <c r="N587" s="8">
        <f t="shared" si="107"/>
        <v>5.6099999999999994</v>
      </c>
      <c r="O587" s="8">
        <f t="shared" si="107"/>
        <v>0.60999999999999943</v>
      </c>
      <c r="P587" s="8">
        <f t="shared" si="107"/>
        <v>0</v>
      </c>
      <c r="Q587" s="8">
        <f t="shared" si="107"/>
        <v>0</v>
      </c>
      <c r="R587" s="8">
        <f t="shared" si="107"/>
        <v>0</v>
      </c>
      <c r="S587" s="8">
        <f t="shared" si="107"/>
        <v>0</v>
      </c>
      <c r="T587" s="21">
        <f t="shared" si="104"/>
        <v>27</v>
      </c>
      <c r="U587" s="19">
        <f>VLOOKUP($B587,Gas!$B$3:$E$2506,2)</f>
        <v>2.7450000000000001</v>
      </c>
      <c r="V587" s="44">
        <f t="shared" si="105"/>
        <v>11.151183970856101</v>
      </c>
      <c r="W587" s="5">
        <f>VLOOKUP($B587,Gas!$B$3:$E$2506,4)</f>
        <v>0.32211695481987018</v>
      </c>
    </row>
    <row r="588" spans="1:23" x14ac:dyDescent="0.2">
      <c r="A588" s="50">
        <f t="shared" si="99"/>
        <v>27</v>
      </c>
      <c r="B588" s="48">
        <v>36608</v>
      </c>
      <c r="C588" s="49">
        <v>28.02</v>
      </c>
      <c r="D588" s="4">
        <f t="shared" si="106"/>
        <v>-8.8408212048460139E-2</v>
      </c>
      <c r="E588" s="100">
        <f t="shared" si="97"/>
        <v>1.7600960612114684</v>
      </c>
      <c r="F588" s="2"/>
      <c r="G588" s="8">
        <f t="shared" si="107"/>
        <v>0</v>
      </c>
      <c r="H588" s="8">
        <f t="shared" si="107"/>
        <v>0</v>
      </c>
      <c r="I588" s="8">
        <f t="shared" si="107"/>
        <v>1.9800000000000004</v>
      </c>
      <c r="J588" s="8">
        <f t="shared" si="107"/>
        <v>6.98</v>
      </c>
      <c r="K588" s="8">
        <f t="shared" si="107"/>
        <v>11.98</v>
      </c>
      <c r="L588" s="8">
        <f t="shared" si="107"/>
        <v>21.98</v>
      </c>
      <c r="M588" s="8">
        <f t="shared" si="107"/>
        <v>8.02</v>
      </c>
      <c r="N588" s="8">
        <f t="shared" si="107"/>
        <v>3.0199999999999996</v>
      </c>
      <c r="O588" s="8">
        <f t="shared" si="107"/>
        <v>0</v>
      </c>
      <c r="P588" s="8">
        <f t="shared" si="107"/>
        <v>0</v>
      </c>
      <c r="Q588" s="8">
        <f t="shared" si="107"/>
        <v>0</v>
      </c>
      <c r="R588" s="8">
        <f t="shared" si="107"/>
        <v>0</v>
      </c>
      <c r="S588" s="8">
        <f t="shared" si="107"/>
        <v>0</v>
      </c>
      <c r="T588" s="21">
        <f t="shared" si="104"/>
        <v>27</v>
      </c>
      <c r="U588" s="19">
        <f>VLOOKUP($B588,Gas!$B$3:$E$2506,2)</f>
        <v>2.7850000000000001</v>
      </c>
      <c r="V588" s="44">
        <f t="shared" si="105"/>
        <v>10.061041292639137</v>
      </c>
      <c r="W588" s="5">
        <f>VLOOKUP($B588,Gas!$B$3:$E$2506,4)</f>
        <v>0.33472051091483934</v>
      </c>
    </row>
    <row r="589" spans="1:23" x14ac:dyDescent="0.2">
      <c r="A589" s="50">
        <f t="shared" si="99"/>
        <v>27</v>
      </c>
      <c r="B589" s="48">
        <v>36609</v>
      </c>
      <c r="C589" s="49">
        <v>29.3</v>
      </c>
      <c r="D589" s="4">
        <f t="shared" si="106"/>
        <v>4.4668975114160722E-2</v>
      </c>
      <c r="E589" s="100">
        <f t="shared" ref="E589:E652" si="108">STDEV(D580:D589)*SQRT(trade_day)</f>
        <v>1.6400900054516903</v>
      </c>
      <c r="F589" s="2"/>
      <c r="G589" s="8">
        <f t="shared" si="107"/>
        <v>0</v>
      </c>
      <c r="H589" s="8">
        <f t="shared" si="107"/>
        <v>0</v>
      </c>
      <c r="I589" s="8">
        <f t="shared" si="107"/>
        <v>0.69999999999999929</v>
      </c>
      <c r="J589" s="8">
        <f t="shared" si="107"/>
        <v>5.6999999999999993</v>
      </c>
      <c r="K589" s="8">
        <f t="shared" si="107"/>
        <v>10.7</v>
      </c>
      <c r="L589" s="8">
        <f t="shared" si="107"/>
        <v>20.7</v>
      </c>
      <c r="M589" s="8">
        <f t="shared" si="107"/>
        <v>9.3000000000000007</v>
      </c>
      <c r="N589" s="8">
        <f t="shared" si="107"/>
        <v>4.3000000000000007</v>
      </c>
      <c r="O589" s="8">
        <f t="shared" si="107"/>
        <v>0</v>
      </c>
      <c r="P589" s="8">
        <f t="shared" si="107"/>
        <v>0</v>
      </c>
      <c r="Q589" s="8">
        <f t="shared" si="107"/>
        <v>0</v>
      </c>
      <c r="R589" s="8">
        <f t="shared" si="107"/>
        <v>0</v>
      </c>
      <c r="S589" s="8">
        <f t="shared" si="107"/>
        <v>0</v>
      </c>
      <c r="T589" s="21">
        <f t="shared" si="104"/>
        <v>27</v>
      </c>
      <c r="U589" s="19">
        <f>VLOOKUP($B589,Gas!$B$3:$E$2506,2)</f>
        <v>2.75</v>
      </c>
      <c r="V589" s="44">
        <f t="shared" si="105"/>
        <v>10.654545454545454</v>
      </c>
      <c r="W589" s="5">
        <f>VLOOKUP($B589,Gas!$B$3:$E$2506,4)</f>
        <v>0.33036511223398518</v>
      </c>
    </row>
    <row r="590" spans="1:23" x14ac:dyDescent="0.2">
      <c r="A590" s="50">
        <f t="shared" si="99"/>
        <v>27</v>
      </c>
      <c r="B590" s="48">
        <v>36612</v>
      </c>
      <c r="C590" s="49">
        <v>29.31</v>
      </c>
      <c r="D590" s="4">
        <f t="shared" si="106"/>
        <v>3.4123869977942467E-4</v>
      </c>
      <c r="E590" s="100">
        <f t="shared" si="108"/>
        <v>1.3807457007795696</v>
      </c>
      <c r="F590" s="2"/>
      <c r="G590" s="8">
        <f t="shared" si="107"/>
        <v>0</v>
      </c>
      <c r="H590" s="8">
        <f t="shared" si="107"/>
        <v>0</v>
      </c>
      <c r="I590" s="8">
        <f t="shared" si="107"/>
        <v>0.69000000000000128</v>
      </c>
      <c r="J590" s="8">
        <f t="shared" si="107"/>
        <v>5.6900000000000013</v>
      </c>
      <c r="K590" s="8">
        <f t="shared" si="107"/>
        <v>10.690000000000001</v>
      </c>
      <c r="L590" s="8">
        <f t="shared" si="107"/>
        <v>20.69</v>
      </c>
      <c r="M590" s="8">
        <f t="shared" si="107"/>
        <v>9.3099999999999987</v>
      </c>
      <c r="N590" s="8">
        <f t="shared" si="107"/>
        <v>4.3099999999999987</v>
      </c>
      <c r="O590" s="8">
        <f t="shared" si="107"/>
        <v>0</v>
      </c>
      <c r="P590" s="8">
        <f t="shared" si="107"/>
        <v>0</v>
      </c>
      <c r="Q590" s="8">
        <f t="shared" si="107"/>
        <v>0</v>
      </c>
      <c r="R590" s="8">
        <f t="shared" si="107"/>
        <v>0</v>
      </c>
      <c r="S590" s="8">
        <f t="shared" si="107"/>
        <v>0</v>
      </c>
      <c r="T590" s="21">
        <f t="shared" si="104"/>
        <v>27</v>
      </c>
      <c r="U590" s="19">
        <f>VLOOKUP($B590,Gas!$B$3:$E$2506,2)</f>
        <v>2.8149999999999999</v>
      </c>
      <c r="V590" s="44">
        <f t="shared" si="105"/>
        <v>10.412078152753107</v>
      </c>
      <c r="W590" s="5">
        <f>VLOOKUP($B590,Gas!$B$3:$E$2506,4)</f>
        <v>0.27053257922475932</v>
      </c>
    </row>
    <row r="591" spans="1:23" x14ac:dyDescent="0.2">
      <c r="A591" s="50">
        <f t="shared" si="99"/>
        <v>27</v>
      </c>
      <c r="B591" s="48">
        <v>36613</v>
      </c>
      <c r="C591" s="49">
        <v>32.020000000000003</v>
      </c>
      <c r="D591" s="4">
        <f t="shared" si="106"/>
        <v>8.84319528457677E-2</v>
      </c>
      <c r="E591" s="100">
        <f t="shared" si="108"/>
        <v>1.4452077827063132</v>
      </c>
      <c r="F591" s="2"/>
      <c r="G591" s="8">
        <f t="shared" si="107"/>
        <v>0</v>
      </c>
      <c r="H591" s="8">
        <f t="shared" si="107"/>
        <v>0</v>
      </c>
      <c r="I591" s="8">
        <f t="shared" si="107"/>
        <v>0</v>
      </c>
      <c r="J591" s="8">
        <f t="shared" si="107"/>
        <v>2.9799999999999969</v>
      </c>
      <c r="K591" s="8">
        <f t="shared" si="107"/>
        <v>7.9799999999999969</v>
      </c>
      <c r="L591" s="8">
        <f t="shared" si="107"/>
        <v>17.979999999999997</v>
      </c>
      <c r="M591" s="8">
        <f t="shared" si="107"/>
        <v>12.020000000000003</v>
      </c>
      <c r="N591" s="8">
        <f t="shared" si="107"/>
        <v>7.0200000000000031</v>
      </c>
      <c r="O591" s="8">
        <f t="shared" si="107"/>
        <v>2.0200000000000031</v>
      </c>
      <c r="P591" s="8">
        <f t="shared" si="107"/>
        <v>0</v>
      </c>
      <c r="Q591" s="8">
        <f t="shared" si="107"/>
        <v>0</v>
      </c>
      <c r="R591" s="8">
        <f t="shared" si="107"/>
        <v>0</v>
      </c>
      <c r="S591" s="8">
        <f t="shared" si="107"/>
        <v>0</v>
      </c>
      <c r="T591" s="21">
        <f t="shared" si="104"/>
        <v>27</v>
      </c>
      <c r="U591" s="19">
        <f>VLOOKUP($B591,Gas!$B$3:$E$2506,2)</f>
        <v>2.8149999999999999</v>
      </c>
      <c r="V591" s="44">
        <f t="shared" si="105"/>
        <v>11.374777975133217</v>
      </c>
      <c r="W591" s="5">
        <f>VLOOKUP($B591,Gas!$B$3:$E$2506,4)</f>
        <v>0.26712998799690291</v>
      </c>
    </row>
    <row r="592" spans="1:23" x14ac:dyDescent="0.2">
      <c r="A592" s="50">
        <f t="shared" si="99"/>
        <v>27</v>
      </c>
      <c r="B592" s="48">
        <v>36614</v>
      </c>
      <c r="C592" s="49">
        <v>32.39</v>
      </c>
      <c r="D592" s="4">
        <f t="shared" si="106"/>
        <v>1.1489025614669272E-2</v>
      </c>
      <c r="E592" s="100">
        <f t="shared" si="108"/>
        <v>1.2155377292360181</v>
      </c>
      <c r="F592" s="2"/>
      <c r="G592" s="8">
        <f t="shared" ref="G592:S607" si="109">IF(G$1="P",MAX(0,G$2-$C592),IF(G$1="C",MAX(0,$C592-G$2)))</f>
        <v>0</v>
      </c>
      <c r="H592" s="8">
        <f t="shared" si="109"/>
        <v>0</v>
      </c>
      <c r="I592" s="8">
        <f t="shared" si="109"/>
        <v>0</v>
      </c>
      <c r="J592" s="8">
        <f t="shared" si="109"/>
        <v>2.6099999999999994</v>
      </c>
      <c r="K592" s="8">
        <f t="shared" si="109"/>
        <v>7.6099999999999994</v>
      </c>
      <c r="L592" s="8">
        <f t="shared" si="109"/>
        <v>17.61</v>
      </c>
      <c r="M592" s="8">
        <f t="shared" si="107"/>
        <v>12.39</v>
      </c>
      <c r="N592" s="8">
        <f t="shared" si="109"/>
        <v>7.3900000000000006</v>
      </c>
      <c r="O592" s="8">
        <f t="shared" si="109"/>
        <v>2.3900000000000006</v>
      </c>
      <c r="P592" s="8">
        <f t="shared" si="109"/>
        <v>0</v>
      </c>
      <c r="Q592" s="8">
        <f t="shared" si="109"/>
        <v>0</v>
      </c>
      <c r="R592" s="8">
        <f t="shared" si="109"/>
        <v>0</v>
      </c>
      <c r="S592" s="8">
        <f t="shared" si="109"/>
        <v>0</v>
      </c>
      <c r="T592" s="21">
        <f t="shared" si="104"/>
        <v>27</v>
      </c>
      <c r="U592" s="19">
        <f>VLOOKUP($B592,Gas!$B$3:$E$2506,2)</f>
        <v>2.9249999999999998</v>
      </c>
      <c r="V592" s="44">
        <f t="shared" si="105"/>
        <v>11.073504273504275</v>
      </c>
      <c r="W592" s="5">
        <f>VLOOKUP($B592,Gas!$B$3:$E$2506,4)</f>
        <v>0.35353929730167716</v>
      </c>
    </row>
    <row r="593" spans="1:23" x14ac:dyDescent="0.2">
      <c r="A593" s="50">
        <f t="shared" si="99"/>
        <v>27</v>
      </c>
      <c r="B593" s="48">
        <v>36615</v>
      </c>
      <c r="C593" s="49">
        <v>29.03</v>
      </c>
      <c r="D593" s="4">
        <f t="shared" si="106"/>
        <v>-0.10951995514669943</v>
      </c>
      <c r="E593" s="100">
        <f t="shared" si="108"/>
        <v>1.2332871274538666</v>
      </c>
      <c r="F593" s="2"/>
      <c r="G593" s="8">
        <f t="shared" si="109"/>
        <v>0</v>
      </c>
      <c r="H593" s="8">
        <f t="shared" si="109"/>
        <v>0</v>
      </c>
      <c r="I593" s="8">
        <f t="shared" si="109"/>
        <v>0.96999999999999886</v>
      </c>
      <c r="J593" s="8">
        <f t="shared" si="109"/>
        <v>5.9699999999999989</v>
      </c>
      <c r="K593" s="8">
        <f t="shared" si="109"/>
        <v>10.969999999999999</v>
      </c>
      <c r="L593" s="8">
        <f t="shared" si="109"/>
        <v>20.97</v>
      </c>
      <c r="M593" s="8">
        <f t="shared" si="107"/>
        <v>9.0300000000000011</v>
      </c>
      <c r="N593" s="8">
        <f t="shared" si="109"/>
        <v>4.0300000000000011</v>
      </c>
      <c r="O593" s="8">
        <f t="shared" si="109"/>
        <v>0</v>
      </c>
      <c r="P593" s="8">
        <f t="shared" si="109"/>
        <v>0</v>
      </c>
      <c r="Q593" s="8">
        <f t="shared" si="109"/>
        <v>0</v>
      </c>
      <c r="R593" s="8">
        <f t="shared" si="109"/>
        <v>0</v>
      </c>
      <c r="S593" s="8">
        <f t="shared" si="109"/>
        <v>0</v>
      </c>
      <c r="T593" s="21">
        <f t="shared" si="104"/>
        <v>27</v>
      </c>
      <c r="U593" s="19">
        <f>VLOOKUP($B593,Gas!$B$3:$E$2506,2)</f>
        <v>2.92</v>
      </c>
      <c r="V593" s="44">
        <f t="shared" si="105"/>
        <v>9.9417808219178081</v>
      </c>
      <c r="W593" s="5">
        <f>VLOOKUP($B593,Gas!$B$3:$E$2506,4)</f>
        <v>0.35444154518599569</v>
      </c>
    </row>
    <row r="594" spans="1:23" x14ac:dyDescent="0.2">
      <c r="A594" s="50">
        <f t="shared" si="99"/>
        <v>27</v>
      </c>
      <c r="B594" s="48">
        <v>36616</v>
      </c>
      <c r="C594" s="49">
        <v>26.87</v>
      </c>
      <c r="D594" s="4">
        <f t="shared" si="106"/>
        <v>-7.7319355409138618E-2</v>
      </c>
      <c r="E594" s="100">
        <f t="shared" si="108"/>
        <v>1.0720877966723794</v>
      </c>
      <c r="F594" s="2"/>
      <c r="G594" s="8">
        <f t="shared" si="109"/>
        <v>0</v>
      </c>
      <c r="H594" s="8">
        <f t="shared" si="109"/>
        <v>0</v>
      </c>
      <c r="I594" s="8">
        <f t="shared" si="109"/>
        <v>3.129999999999999</v>
      </c>
      <c r="J594" s="8">
        <f t="shared" si="109"/>
        <v>8.129999999999999</v>
      </c>
      <c r="K594" s="8">
        <f t="shared" si="109"/>
        <v>13.129999999999999</v>
      </c>
      <c r="L594" s="8">
        <f t="shared" si="109"/>
        <v>23.13</v>
      </c>
      <c r="M594" s="8">
        <f t="shared" si="107"/>
        <v>6.870000000000001</v>
      </c>
      <c r="N594" s="8">
        <f t="shared" si="109"/>
        <v>1.870000000000001</v>
      </c>
      <c r="O594" s="8">
        <f t="shared" si="109"/>
        <v>0</v>
      </c>
      <c r="P594" s="8">
        <f t="shared" si="109"/>
        <v>0</v>
      </c>
      <c r="Q594" s="8">
        <f t="shared" si="109"/>
        <v>0</v>
      </c>
      <c r="R594" s="8">
        <f t="shared" si="109"/>
        <v>0</v>
      </c>
      <c r="S594" s="8">
        <f t="shared" si="109"/>
        <v>0</v>
      </c>
      <c r="T594" s="21">
        <f t="shared" si="104"/>
        <v>27</v>
      </c>
      <c r="U594" s="19">
        <f>VLOOKUP($B594,Gas!$B$3:$E$2506,2)</f>
        <v>2.83</v>
      </c>
      <c r="V594" s="44">
        <f t="shared" si="105"/>
        <v>9.4946996466431095</v>
      </c>
      <c r="W594" s="5">
        <f>VLOOKUP($B594,Gas!$B$3:$E$2506,4)</f>
        <v>0.36383841839784598</v>
      </c>
    </row>
    <row r="595" spans="1:23" x14ac:dyDescent="0.2">
      <c r="A595" s="50">
        <f t="shared" si="99"/>
        <v>28</v>
      </c>
      <c r="B595" s="48">
        <v>36619</v>
      </c>
      <c r="C595" s="49">
        <v>27.62</v>
      </c>
      <c r="D595" s="4">
        <f t="shared" si="106"/>
        <v>2.7529725353746252E-2</v>
      </c>
      <c r="E595" s="100">
        <f t="shared" si="108"/>
        <v>1.0720150502239703</v>
      </c>
      <c r="F595" s="2"/>
      <c r="G595" s="8">
        <f t="shared" si="109"/>
        <v>0</v>
      </c>
      <c r="H595" s="8">
        <f t="shared" si="109"/>
        <v>0</v>
      </c>
      <c r="I595" s="8">
        <f t="shared" si="109"/>
        <v>2.379999999999999</v>
      </c>
      <c r="J595" s="8">
        <f t="shared" si="109"/>
        <v>7.379999999999999</v>
      </c>
      <c r="K595" s="8">
        <f t="shared" si="109"/>
        <v>12.379999999999999</v>
      </c>
      <c r="L595" s="8">
        <f t="shared" si="109"/>
        <v>22.38</v>
      </c>
      <c r="M595" s="8">
        <f t="shared" si="107"/>
        <v>7.620000000000001</v>
      </c>
      <c r="N595" s="8">
        <f t="shared" si="109"/>
        <v>2.620000000000001</v>
      </c>
      <c r="O595" s="8">
        <f t="shared" si="109"/>
        <v>0</v>
      </c>
      <c r="P595" s="8">
        <f t="shared" si="109"/>
        <v>0</v>
      </c>
      <c r="Q595" s="8">
        <f t="shared" si="109"/>
        <v>0</v>
      </c>
      <c r="R595" s="8">
        <f t="shared" si="109"/>
        <v>0</v>
      </c>
      <c r="S595" s="8">
        <f t="shared" si="109"/>
        <v>0</v>
      </c>
      <c r="T595" s="21">
        <f t="shared" si="104"/>
        <v>28</v>
      </c>
      <c r="U595" s="19">
        <f>VLOOKUP($B595,Gas!$B$3:$E$2506,2)</f>
        <v>2.875</v>
      </c>
      <c r="V595" s="44">
        <f t="shared" si="105"/>
        <v>9.6069565217391304</v>
      </c>
      <c r="W595" s="5">
        <f>VLOOKUP($B595,Gas!$B$3:$E$2506,4)</f>
        <v>0.35167027277137919</v>
      </c>
    </row>
    <row r="596" spans="1:23" x14ac:dyDescent="0.2">
      <c r="A596" s="50">
        <f t="shared" si="99"/>
        <v>28</v>
      </c>
      <c r="B596" s="48">
        <v>36620</v>
      </c>
      <c r="C596" s="49">
        <v>29.05</v>
      </c>
      <c r="D596" s="4">
        <f t="shared" si="106"/>
        <v>5.0478335316774245E-2</v>
      </c>
      <c r="E596" s="100">
        <f t="shared" si="108"/>
        <v>1.0525451301053292</v>
      </c>
      <c r="F596" s="2"/>
      <c r="G596" s="8">
        <f t="shared" si="109"/>
        <v>0</v>
      </c>
      <c r="H596" s="8">
        <f t="shared" si="109"/>
        <v>0</v>
      </c>
      <c r="I596" s="8">
        <f t="shared" si="109"/>
        <v>0.94999999999999929</v>
      </c>
      <c r="J596" s="8">
        <f t="shared" si="109"/>
        <v>5.9499999999999993</v>
      </c>
      <c r="K596" s="8">
        <f t="shared" si="109"/>
        <v>10.95</v>
      </c>
      <c r="L596" s="8">
        <f t="shared" si="109"/>
        <v>20.95</v>
      </c>
      <c r="M596" s="8">
        <f t="shared" si="107"/>
        <v>9.0500000000000007</v>
      </c>
      <c r="N596" s="8">
        <f t="shared" si="109"/>
        <v>4.0500000000000007</v>
      </c>
      <c r="O596" s="8">
        <f t="shared" si="109"/>
        <v>0</v>
      </c>
      <c r="P596" s="8">
        <f t="shared" si="109"/>
        <v>0</v>
      </c>
      <c r="Q596" s="8">
        <f t="shared" si="109"/>
        <v>0</v>
      </c>
      <c r="R596" s="8">
        <f t="shared" si="109"/>
        <v>0</v>
      </c>
      <c r="S596" s="8">
        <f t="shared" si="109"/>
        <v>0</v>
      </c>
      <c r="T596" s="21">
        <f t="shared" si="104"/>
        <v>28</v>
      </c>
      <c r="U596" s="19">
        <f>VLOOKUP($B596,Gas!$B$3:$E$2506,2)</f>
        <v>2.915</v>
      </c>
      <c r="V596" s="44">
        <f t="shared" si="105"/>
        <v>9.9656946826758155</v>
      </c>
      <c r="W596" s="5">
        <f>VLOOKUP($B596,Gas!$B$3:$E$2506,4)</f>
        <v>0.33519106017635691</v>
      </c>
    </row>
    <row r="597" spans="1:23" x14ac:dyDescent="0.2">
      <c r="A597" s="50">
        <f t="shared" si="99"/>
        <v>28</v>
      </c>
      <c r="B597" s="48">
        <v>36621</v>
      </c>
      <c r="C597" s="49">
        <v>32.26</v>
      </c>
      <c r="D597" s="4">
        <f t="shared" si="106"/>
        <v>0.10480958939914255</v>
      </c>
      <c r="E597" s="100">
        <f t="shared" si="108"/>
        <v>1.1755839720951975</v>
      </c>
      <c r="F597" s="2"/>
      <c r="G597" s="8">
        <f t="shared" si="109"/>
        <v>0</v>
      </c>
      <c r="H597" s="8">
        <f t="shared" si="109"/>
        <v>0</v>
      </c>
      <c r="I597" s="8">
        <f t="shared" si="109"/>
        <v>0</v>
      </c>
      <c r="J597" s="8">
        <f t="shared" si="109"/>
        <v>2.740000000000002</v>
      </c>
      <c r="K597" s="8">
        <f t="shared" si="109"/>
        <v>7.740000000000002</v>
      </c>
      <c r="L597" s="8">
        <f t="shared" si="109"/>
        <v>17.740000000000002</v>
      </c>
      <c r="M597" s="8">
        <f t="shared" si="107"/>
        <v>12.259999999999998</v>
      </c>
      <c r="N597" s="8">
        <f t="shared" si="109"/>
        <v>7.259999999999998</v>
      </c>
      <c r="O597" s="8">
        <f t="shared" si="109"/>
        <v>2.259999999999998</v>
      </c>
      <c r="P597" s="8">
        <f t="shared" si="109"/>
        <v>0</v>
      </c>
      <c r="Q597" s="8">
        <f t="shared" si="109"/>
        <v>0</v>
      </c>
      <c r="R597" s="8">
        <f t="shared" si="109"/>
        <v>0</v>
      </c>
      <c r="S597" s="8">
        <f t="shared" si="109"/>
        <v>0</v>
      </c>
      <c r="T597" s="21">
        <f t="shared" si="104"/>
        <v>28</v>
      </c>
      <c r="U597" s="19">
        <f>VLOOKUP($B597,Gas!$B$3:$E$2506,2)</f>
        <v>2.87</v>
      </c>
      <c r="V597" s="44">
        <f t="shared" si="105"/>
        <v>11.240418118466899</v>
      </c>
      <c r="W597" s="5">
        <f>VLOOKUP($B597,Gas!$B$3:$E$2506,4)</f>
        <v>0.3543906058965654</v>
      </c>
    </row>
    <row r="598" spans="1:23" x14ac:dyDescent="0.2">
      <c r="A598" s="50">
        <f t="shared" si="99"/>
        <v>28</v>
      </c>
      <c r="B598" s="48">
        <v>36622</v>
      </c>
      <c r="C598" s="49">
        <v>33.64</v>
      </c>
      <c r="D598" s="4">
        <f t="shared" si="106"/>
        <v>4.1887762407684492E-2</v>
      </c>
      <c r="E598" s="100">
        <f t="shared" si="108"/>
        <v>1.0622910615337391</v>
      </c>
      <c r="F598" s="2"/>
      <c r="G598" s="8">
        <f t="shared" si="109"/>
        <v>0</v>
      </c>
      <c r="H598" s="8">
        <f t="shared" si="109"/>
        <v>0</v>
      </c>
      <c r="I598" s="8">
        <f t="shared" si="109"/>
        <v>0</v>
      </c>
      <c r="J598" s="8">
        <f t="shared" si="109"/>
        <v>1.3599999999999994</v>
      </c>
      <c r="K598" s="8">
        <f t="shared" si="109"/>
        <v>6.3599999999999994</v>
      </c>
      <c r="L598" s="8">
        <f t="shared" si="109"/>
        <v>16.36</v>
      </c>
      <c r="M598" s="8">
        <f t="shared" si="109"/>
        <v>13.64</v>
      </c>
      <c r="N598" s="8">
        <f t="shared" si="109"/>
        <v>8.64</v>
      </c>
      <c r="O598" s="8">
        <f t="shared" si="109"/>
        <v>3.6400000000000006</v>
      </c>
      <c r="P598" s="8">
        <f t="shared" si="109"/>
        <v>0</v>
      </c>
      <c r="Q598" s="8">
        <f t="shared" si="109"/>
        <v>0</v>
      </c>
      <c r="R598" s="8">
        <f t="shared" si="109"/>
        <v>0</v>
      </c>
      <c r="S598" s="8">
        <f t="shared" si="109"/>
        <v>0</v>
      </c>
      <c r="T598" s="21">
        <f t="shared" si="104"/>
        <v>28</v>
      </c>
      <c r="U598" s="19">
        <f>VLOOKUP($B598,Gas!$B$3:$E$2506,2)</f>
        <v>2.86</v>
      </c>
      <c r="V598" s="44">
        <f t="shared" si="105"/>
        <v>11.762237762237763</v>
      </c>
      <c r="W598" s="5">
        <f>VLOOKUP($B598,Gas!$B$3:$E$2506,4)</f>
        <v>0.35578812636518303</v>
      </c>
    </row>
    <row r="599" spans="1:23" x14ac:dyDescent="0.2">
      <c r="A599" s="50">
        <f t="shared" ref="A599:A662" si="110">MONTH(B599)+(YEAR(B599)-1998)*12</f>
        <v>28</v>
      </c>
      <c r="B599" s="48">
        <v>36623</v>
      </c>
      <c r="C599" s="49">
        <v>29.33</v>
      </c>
      <c r="D599" s="4">
        <f t="shared" si="106"/>
        <v>-0.1371049521153877</v>
      </c>
      <c r="E599" s="100">
        <f t="shared" si="108"/>
        <v>1.2992356052296614</v>
      </c>
      <c r="F599" s="2"/>
      <c r="G599" s="8">
        <f t="shared" si="109"/>
        <v>0</v>
      </c>
      <c r="H599" s="8">
        <f t="shared" si="109"/>
        <v>0</v>
      </c>
      <c r="I599" s="8">
        <f t="shared" si="109"/>
        <v>0.67000000000000171</v>
      </c>
      <c r="J599" s="8">
        <f t="shared" si="109"/>
        <v>5.6700000000000017</v>
      </c>
      <c r="K599" s="8">
        <f t="shared" si="109"/>
        <v>10.670000000000002</v>
      </c>
      <c r="L599" s="8">
        <f t="shared" si="109"/>
        <v>20.67</v>
      </c>
      <c r="M599" s="8">
        <f t="shared" si="109"/>
        <v>9.3299999999999983</v>
      </c>
      <c r="N599" s="8">
        <f t="shared" si="109"/>
        <v>4.3299999999999983</v>
      </c>
      <c r="O599" s="8">
        <f t="shared" si="109"/>
        <v>0</v>
      </c>
      <c r="P599" s="8">
        <f t="shared" si="109"/>
        <v>0</v>
      </c>
      <c r="Q599" s="8">
        <f t="shared" si="109"/>
        <v>0</v>
      </c>
      <c r="R599" s="8">
        <f t="shared" si="109"/>
        <v>0</v>
      </c>
      <c r="S599" s="8">
        <f t="shared" si="109"/>
        <v>0</v>
      </c>
      <c r="T599" s="21">
        <f t="shared" si="104"/>
        <v>28</v>
      </c>
      <c r="U599" s="19">
        <f>VLOOKUP($B599,Gas!$B$3:$E$2506,2)</f>
        <v>2.91</v>
      </c>
      <c r="V599" s="44">
        <f t="shared" si="105"/>
        <v>10.079037800687285</v>
      </c>
      <c r="W599" s="5">
        <f>VLOOKUP($B599,Gas!$B$3:$E$2506,4)</f>
        <v>0.36785808494630928</v>
      </c>
    </row>
    <row r="600" spans="1:23" x14ac:dyDescent="0.2">
      <c r="A600" s="50">
        <f t="shared" si="110"/>
        <v>28</v>
      </c>
      <c r="B600" s="48">
        <v>36626</v>
      </c>
      <c r="C600" s="49">
        <v>33.01</v>
      </c>
      <c r="D600" s="4">
        <f t="shared" si="106"/>
        <v>0.11819966287574203</v>
      </c>
      <c r="E600" s="100">
        <f t="shared" si="108"/>
        <v>1.4271799528930869</v>
      </c>
      <c r="F600" s="2"/>
      <c r="G600" s="8">
        <f t="shared" si="109"/>
        <v>0</v>
      </c>
      <c r="H600" s="8">
        <f t="shared" si="109"/>
        <v>0</v>
      </c>
      <c r="I600" s="8">
        <f t="shared" si="109"/>
        <v>0</v>
      </c>
      <c r="J600" s="8">
        <f t="shared" si="109"/>
        <v>1.990000000000002</v>
      </c>
      <c r="K600" s="8">
        <f t="shared" si="109"/>
        <v>6.990000000000002</v>
      </c>
      <c r="L600" s="8">
        <f t="shared" si="109"/>
        <v>16.990000000000002</v>
      </c>
      <c r="M600" s="8">
        <f t="shared" si="109"/>
        <v>13.009999999999998</v>
      </c>
      <c r="N600" s="8">
        <f t="shared" si="109"/>
        <v>8.009999999999998</v>
      </c>
      <c r="O600" s="8">
        <f t="shared" si="109"/>
        <v>3.009999999999998</v>
      </c>
      <c r="P600" s="8">
        <f t="shared" si="109"/>
        <v>0</v>
      </c>
      <c r="Q600" s="8">
        <f t="shared" si="109"/>
        <v>0</v>
      </c>
      <c r="R600" s="8">
        <f t="shared" si="109"/>
        <v>0</v>
      </c>
      <c r="S600" s="8">
        <f t="shared" si="109"/>
        <v>0</v>
      </c>
      <c r="T600" s="21">
        <f t="shared" si="104"/>
        <v>28</v>
      </c>
      <c r="U600" s="19">
        <f>VLOOKUP($B600,Gas!$B$3:$E$2506,2)</f>
        <v>2.97</v>
      </c>
      <c r="V600" s="44">
        <f t="shared" si="105"/>
        <v>11.114478114478112</v>
      </c>
      <c r="W600" s="5">
        <f>VLOOKUP($B600,Gas!$B$3:$E$2506,4)</f>
        <v>0.2185529913385344</v>
      </c>
    </row>
    <row r="601" spans="1:23" x14ac:dyDescent="0.2">
      <c r="A601" s="50">
        <f t="shared" si="110"/>
        <v>28</v>
      </c>
      <c r="B601" s="48">
        <v>36627</v>
      </c>
      <c r="C601" s="49">
        <v>35.11</v>
      </c>
      <c r="D601" s="4">
        <f t="shared" si="106"/>
        <v>6.1675444315239268E-2</v>
      </c>
      <c r="E601" s="100">
        <f t="shared" si="108"/>
        <v>1.3931834613384682</v>
      </c>
      <c r="F601" s="2"/>
      <c r="G601" s="8">
        <f t="shared" si="109"/>
        <v>0</v>
      </c>
      <c r="H601" s="8">
        <f t="shared" si="109"/>
        <v>0</v>
      </c>
      <c r="I601" s="8">
        <f t="shared" si="109"/>
        <v>0</v>
      </c>
      <c r="J601" s="8">
        <f t="shared" si="109"/>
        <v>0</v>
      </c>
      <c r="K601" s="8">
        <f t="shared" si="109"/>
        <v>4.8900000000000006</v>
      </c>
      <c r="L601" s="8">
        <f t="shared" si="109"/>
        <v>14.89</v>
      </c>
      <c r="M601" s="8">
        <f t="shared" si="109"/>
        <v>15.11</v>
      </c>
      <c r="N601" s="8">
        <f t="shared" si="109"/>
        <v>10.11</v>
      </c>
      <c r="O601" s="8">
        <f t="shared" si="109"/>
        <v>5.1099999999999994</v>
      </c>
      <c r="P601" s="8">
        <f t="shared" si="109"/>
        <v>0.10999999999999943</v>
      </c>
      <c r="Q601" s="8">
        <f t="shared" si="109"/>
        <v>0</v>
      </c>
      <c r="R601" s="8">
        <f t="shared" si="109"/>
        <v>0</v>
      </c>
      <c r="S601" s="8">
        <f t="shared" si="109"/>
        <v>0</v>
      </c>
      <c r="T601" s="21">
        <f t="shared" si="104"/>
        <v>28</v>
      </c>
      <c r="U601" s="19">
        <f>VLOOKUP($B601,Gas!$B$3:$E$2506,2)</f>
        <v>2.9950000000000001</v>
      </c>
      <c r="V601" s="44">
        <f t="shared" si="105"/>
        <v>11.722871452420701</v>
      </c>
      <c r="W601" s="5">
        <f>VLOOKUP($B601,Gas!$B$3:$E$2506,4)</f>
        <v>0.20783515614178605</v>
      </c>
    </row>
    <row r="602" spans="1:23" x14ac:dyDescent="0.2">
      <c r="A602" s="50">
        <f t="shared" si="110"/>
        <v>28</v>
      </c>
      <c r="B602" s="48">
        <v>36628</v>
      </c>
      <c r="C602" s="49">
        <v>34.17</v>
      </c>
      <c r="D602" s="4">
        <f t="shared" si="106"/>
        <v>-2.7137924053140371E-2</v>
      </c>
      <c r="E602" s="100">
        <f t="shared" si="108"/>
        <v>1.404769005025424</v>
      </c>
      <c r="F602" s="2"/>
      <c r="G602" s="8">
        <f t="shared" ref="G602:S617" si="111">IF(G$1="P",MAX(0,G$2-$C602),IF(G$1="C",MAX(0,$C602-G$2)))</f>
        <v>0</v>
      </c>
      <c r="H602" s="8">
        <f t="shared" si="111"/>
        <v>0</v>
      </c>
      <c r="I602" s="8">
        <f t="shared" si="111"/>
        <v>0</v>
      </c>
      <c r="J602" s="8">
        <f t="shared" si="111"/>
        <v>0.82999999999999829</v>
      </c>
      <c r="K602" s="8">
        <f t="shared" si="111"/>
        <v>5.8299999999999983</v>
      </c>
      <c r="L602" s="8">
        <f t="shared" si="111"/>
        <v>15.829999999999998</v>
      </c>
      <c r="M602" s="8">
        <f t="shared" si="109"/>
        <v>14.170000000000002</v>
      </c>
      <c r="N602" s="8">
        <f t="shared" si="111"/>
        <v>9.1700000000000017</v>
      </c>
      <c r="O602" s="8">
        <f t="shared" si="111"/>
        <v>4.1700000000000017</v>
      </c>
      <c r="P602" s="8">
        <f t="shared" si="111"/>
        <v>0</v>
      </c>
      <c r="Q602" s="8">
        <f t="shared" si="111"/>
        <v>0</v>
      </c>
      <c r="R602" s="8">
        <f t="shared" si="111"/>
        <v>0</v>
      </c>
      <c r="S602" s="8">
        <f t="shared" si="111"/>
        <v>0</v>
      </c>
      <c r="T602" s="21">
        <f t="shared" si="104"/>
        <v>28</v>
      </c>
      <c r="U602" s="19">
        <f>VLOOKUP($B602,Gas!$B$3:$E$2506,2)</f>
        <v>2.9750000000000001</v>
      </c>
      <c r="V602" s="44">
        <f t="shared" si="105"/>
        <v>11.485714285714286</v>
      </c>
      <c r="W602" s="5">
        <f>VLOOKUP($B602,Gas!$B$3:$E$2506,4)</f>
        <v>0.21692469696056699</v>
      </c>
    </row>
    <row r="603" spans="1:23" x14ac:dyDescent="0.2">
      <c r="A603" s="50">
        <f t="shared" si="110"/>
        <v>28</v>
      </c>
      <c r="B603" s="48">
        <v>36629</v>
      </c>
      <c r="C603" s="49">
        <v>32.270000000000003</v>
      </c>
      <c r="D603" s="4">
        <f t="shared" si="106"/>
        <v>-5.7210060063329911E-2</v>
      </c>
      <c r="E603" s="100">
        <f t="shared" si="108"/>
        <v>1.3068895846983508</v>
      </c>
      <c r="F603" s="2"/>
      <c r="G603" s="8">
        <f t="shared" si="111"/>
        <v>0</v>
      </c>
      <c r="H603" s="8">
        <f t="shared" si="111"/>
        <v>0</v>
      </c>
      <c r="I603" s="8">
        <f t="shared" si="111"/>
        <v>0</v>
      </c>
      <c r="J603" s="8">
        <f t="shared" si="111"/>
        <v>2.7299999999999969</v>
      </c>
      <c r="K603" s="8">
        <f t="shared" si="111"/>
        <v>7.7299999999999969</v>
      </c>
      <c r="L603" s="8">
        <f t="shared" si="111"/>
        <v>17.729999999999997</v>
      </c>
      <c r="M603" s="8">
        <f t="shared" si="109"/>
        <v>12.270000000000003</v>
      </c>
      <c r="N603" s="8">
        <f t="shared" si="111"/>
        <v>7.2700000000000031</v>
      </c>
      <c r="O603" s="8">
        <f t="shared" si="111"/>
        <v>2.2700000000000031</v>
      </c>
      <c r="P603" s="8">
        <f t="shared" si="111"/>
        <v>0</v>
      </c>
      <c r="Q603" s="8">
        <f t="shared" si="111"/>
        <v>0</v>
      </c>
      <c r="R603" s="8">
        <f t="shared" si="111"/>
        <v>0</v>
      </c>
      <c r="S603" s="8">
        <f t="shared" si="111"/>
        <v>0</v>
      </c>
      <c r="T603" s="21">
        <f t="shared" si="104"/>
        <v>28</v>
      </c>
      <c r="U603" s="19">
        <f>VLOOKUP($B603,Gas!$B$3:$E$2506,2)</f>
        <v>2.9750000000000001</v>
      </c>
      <c r="V603" s="44">
        <f t="shared" si="105"/>
        <v>10.847058823529412</v>
      </c>
      <c r="W603" s="5">
        <f>VLOOKUP($B603,Gas!$B$3:$E$2506,4)</f>
        <v>0.21692469696056699</v>
      </c>
    </row>
    <row r="604" spans="1:23" x14ac:dyDescent="0.2">
      <c r="A604" s="50">
        <f t="shared" si="110"/>
        <v>28</v>
      </c>
      <c r="B604" s="48">
        <v>36630</v>
      </c>
      <c r="C604" s="49">
        <v>33.33</v>
      </c>
      <c r="D604" s="4">
        <f t="shared" si="106"/>
        <v>3.2319886255777697E-2</v>
      </c>
      <c r="E604" s="100">
        <f t="shared" si="108"/>
        <v>1.2137023607334694</v>
      </c>
      <c r="F604" s="2"/>
      <c r="G604" s="8">
        <f t="shared" si="111"/>
        <v>0</v>
      </c>
      <c r="H604" s="8">
        <f t="shared" si="111"/>
        <v>0</v>
      </c>
      <c r="I604" s="8">
        <f t="shared" si="111"/>
        <v>0</v>
      </c>
      <c r="J604" s="8">
        <f t="shared" si="111"/>
        <v>1.6700000000000017</v>
      </c>
      <c r="K604" s="8">
        <f t="shared" si="111"/>
        <v>6.6700000000000017</v>
      </c>
      <c r="L604" s="8">
        <f t="shared" si="111"/>
        <v>16.670000000000002</v>
      </c>
      <c r="M604" s="8">
        <f t="shared" si="109"/>
        <v>13.329999999999998</v>
      </c>
      <c r="N604" s="8">
        <f t="shared" si="111"/>
        <v>8.3299999999999983</v>
      </c>
      <c r="O604" s="8">
        <f t="shared" si="111"/>
        <v>3.3299999999999983</v>
      </c>
      <c r="P604" s="8">
        <f t="shared" si="111"/>
        <v>0</v>
      </c>
      <c r="Q604" s="8">
        <f t="shared" si="111"/>
        <v>0</v>
      </c>
      <c r="R604" s="8">
        <f t="shared" si="111"/>
        <v>0</v>
      </c>
      <c r="S604" s="8">
        <f t="shared" si="111"/>
        <v>0</v>
      </c>
      <c r="T604" s="21">
        <f t="shared" si="104"/>
        <v>28</v>
      </c>
      <c r="U604" s="19">
        <f>VLOOKUP($B604,Gas!$B$3:$E$2506,2)</f>
        <v>3.05</v>
      </c>
      <c r="V604" s="44">
        <f t="shared" si="105"/>
        <v>10.927868852459017</v>
      </c>
      <c r="W604" s="5">
        <f>VLOOKUP($B604,Gas!$B$3:$E$2506,4)</f>
        <v>0.24674435144480694</v>
      </c>
    </row>
    <row r="605" spans="1:23" x14ac:dyDescent="0.2">
      <c r="A605" s="50">
        <f t="shared" si="110"/>
        <v>28</v>
      </c>
      <c r="B605" s="48">
        <v>36633</v>
      </c>
      <c r="C605" s="49">
        <v>30.67</v>
      </c>
      <c r="D605" s="4">
        <f t="shared" si="106"/>
        <v>-8.3172914193488046E-2</v>
      </c>
      <c r="E605" s="100">
        <f t="shared" si="108"/>
        <v>1.3200915823559465</v>
      </c>
      <c r="F605" s="2"/>
      <c r="G605" s="8">
        <f t="shared" si="111"/>
        <v>0</v>
      </c>
      <c r="H605" s="8">
        <f t="shared" si="111"/>
        <v>0</v>
      </c>
      <c r="I605" s="8">
        <f t="shared" si="111"/>
        <v>0</v>
      </c>
      <c r="J605" s="8">
        <f t="shared" si="111"/>
        <v>4.3299999999999983</v>
      </c>
      <c r="K605" s="8">
        <f t="shared" si="111"/>
        <v>9.3299999999999983</v>
      </c>
      <c r="L605" s="8">
        <f t="shared" si="111"/>
        <v>19.329999999999998</v>
      </c>
      <c r="M605" s="8">
        <f t="shared" si="109"/>
        <v>10.670000000000002</v>
      </c>
      <c r="N605" s="8">
        <f t="shared" si="111"/>
        <v>5.6700000000000017</v>
      </c>
      <c r="O605" s="8">
        <f t="shared" si="111"/>
        <v>0.67000000000000171</v>
      </c>
      <c r="P605" s="8">
        <f t="shared" si="111"/>
        <v>0</v>
      </c>
      <c r="Q605" s="8">
        <f t="shared" si="111"/>
        <v>0</v>
      </c>
      <c r="R605" s="8">
        <f t="shared" si="111"/>
        <v>0</v>
      </c>
      <c r="S605" s="8">
        <f t="shared" si="111"/>
        <v>0</v>
      </c>
      <c r="T605" s="21">
        <f t="shared" si="104"/>
        <v>28</v>
      </c>
      <c r="U605" s="19">
        <f>VLOOKUP($B605,Gas!$B$3:$E$2506,2)</f>
        <v>3.06</v>
      </c>
      <c r="V605" s="44">
        <f t="shared" si="105"/>
        <v>10.022875816993464</v>
      </c>
      <c r="W605" s="5">
        <f>VLOOKUP($B605,Gas!$B$3:$E$2506,4)</f>
        <v>0.19207174124264706</v>
      </c>
    </row>
    <row r="606" spans="1:23" x14ac:dyDescent="0.2">
      <c r="A606" s="50">
        <f t="shared" si="110"/>
        <v>28</v>
      </c>
      <c r="B606" s="48">
        <v>36634</v>
      </c>
      <c r="C606" s="49">
        <v>32.31</v>
      </c>
      <c r="D606" s="4">
        <f t="shared" si="106"/>
        <v>5.2091801710246785E-2</v>
      </c>
      <c r="E606" s="100">
        <f t="shared" si="108"/>
        <v>1.3214736826117215</v>
      </c>
      <c r="F606" s="2"/>
      <c r="G606" s="8">
        <f t="shared" si="111"/>
        <v>0</v>
      </c>
      <c r="H606" s="8">
        <f t="shared" si="111"/>
        <v>0</v>
      </c>
      <c r="I606" s="8">
        <f t="shared" si="111"/>
        <v>0</v>
      </c>
      <c r="J606" s="8">
        <f t="shared" si="111"/>
        <v>2.6899999999999977</v>
      </c>
      <c r="K606" s="8">
        <f t="shared" si="111"/>
        <v>7.6899999999999977</v>
      </c>
      <c r="L606" s="8">
        <f t="shared" si="111"/>
        <v>17.689999999999998</v>
      </c>
      <c r="M606" s="8">
        <f t="shared" si="109"/>
        <v>12.310000000000002</v>
      </c>
      <c r="N606" s="8">
        <f t="shared" si="111"/>
        <v>7.3100000000000023</v>
      </c>
      <c r="O606" s="8">
        <f t="shared" si="111"/>
        <v>2.3100000000000023</v>
      </c>
      <c r="P606" s="8">
        <f t="shared" si="111"/>
        <v>0</v>
      </c>
      <c r="Q606" s="8">
        <f t="shared" si="111"/>
        <v>0</v>
      </c>
      <c r="R606" s="8">
        <f t="shared" si="111"/>
        <v>0</v>
      </c>
      <c r="S606" s="8">
        <f t="shared" si="111"/>
        <v>0</v>
      </c>
      <c r="T606" s="21">
        <f t="shared" si="104"/>
        <v>28</v>
      </c>
      <c r="U606" s="19">
        <f>VLOOKUP($B606,Gas!$B$3:$E$2506,2)</f>
        <v>3.125</v>
      </c>
      <c r="V606" s="44">
        <f t="shared" si="105"/>
        <v>10.3392</v>
      </c>
      <c r="W606" s="5">
        <f>VLOOKUP($B606,Gas!$B$3:$E$2506,4)</f>
        <v>0.19407956381962974</v>
      </c>
    </row>
    <row r="607" spans="1:23" x14ac:dyDescent="0.2">
      <c r="A607" s="50">
        <f t="shared" si="110"/>
        <v>28</v>
      </c>
      <c r="B607" s="48">
        <v>36635</v>
      </c>
      <c r="C607" s="49">
        <v>36.22</v>
      </c>
      <c r="D607" s="4">
        <f t="shared" si="106"/>
        <v>0.11423467261886038</v>
      </c>
      <c r="E607" s="100">
        <f t="shared" si="108"/>
        <v>1.3408297285825668</v>
      </c>
      <c r="F607" s="2"/>
      <c r="G607" s="8">
        <f t="shared" si="111"/>
        <v>0</v>
      </c>
      <c r="H607" s="8">
        <f t="shared" si="111"/>
        <v>0</v>
      </c>
      <c r="I607" s="8">
        <f t="shared" si="111"/>
        <v>0</v>
      </c>
      <c r="J607" s="8">
        <f t="shared" si="111"/>
        <v>0</v>
      </c>
      <c r="K607" s="8">
        <f t="shared" si="111"/>
        <v>3.7800000000000011</v>
      </c>
      <c r="L607" s="8">
        <f t="shared" si="111"/>
        <v>13.780000000000001</v>
      </c>
      <c r="M607" s="8">
        <f t="shared" si="109"/>
        <v>16.22</v>
      </c>
      <c r="N607" s="8">
        <f t="shared" si="111"/>
        <v>11.219999999999999</v>
      </c>
      <c r="O607" s="8">
        <f t="shared" si="111"/>
        <v>6.2199999999999989</v>
      </c>
      <c r="P607" s="8">
        <f t="shared" si="111"/>
        <v>1.2199999999999989</v>
      </c>
      <c r="Q607" s="8">
        <f t="shared" si="111"/>
        <v>0</v>
      </c>
      <c r="R607" s="8">
        <f t="shared" si="111"/>
        <v>0</v>
      </c>
      <c r="S607" s="8">
        <f t="shared" si="111"/>
        <v>0</v>
      </c>
      <c r="T607" s="21">
        <f t="shared" si="104"/>
        <v>28</v>
      </c>
      <c r="U607" s="19">
        <f>VLOOKUP($B607,Gas!$B$3:$E$2506,2)</f>
        <v>3.145</v>
      </c>
      <c r="V607" s="44">
        <f t="shared" si="105"/>
        <v>11.516693163751986</v>
      </c>
      <c r="W607" s="5">
        <f>VLOOKUP($B607,Gas!$B$3:$E$2506,4)</f>
        <v>0.19110201530158624</v>
      </c>
    </row>
    <row r="608" spans="1:23" x14ac:dyDescent="0.2">
      <c r="A608" s="50">
        <f t="shared" si="110"/>
        <v>28</v>
      </c>
      <c r="B608" s="48">
        <v>36636</v>
      </c>
      <c r="C608" s="49">
        <v>35.450000000000003</v>
      </c>
      <c r="D608" s="4">
        <f t="shared" si="106"/>
        <v>-2.1488199477130758E-2</v>
      </c>
      <c r="E608" s="100">
        <f t="shared" si="108"/>
        <v>1.3384771657152723</v>
      </c>
      <c r="F608" s="2"/>
      <c r="G608" s="8">
        <f t="shared" si="111"/>
        <v>0</v>
      </c>
      <c r="H608" s="8">
        <f t="shared" si="111"/>
        <v>0</v>
      </c>
      <c r="I608" s="8">
        <f t="shared" si="111"/>
        <v>0</v>
      </c>
      <c r="J608" s="8">
        <f t="shared" si="111"/>
        <v>0</v>
      </c>
      <c r="K608" s="8">
        <f t="shared" si="111"/>
        <v>4.5499999999999972</v>
      </c>
      <c r="L608" s="8">
        <f t="shared" si="111"/>
        <v>14.549999999999997</v>
      </c>
      <c r="M608" s="8">
        <f t="shared" si="111"/>
        <v>15.450000000000003</v>
      </c>
      <c r="N608" s="8">
        <f t="shared" si="111"/>
        <v>10.450000000000003</v>
      </c>
      <c r="O608" s="8">
        <f t="shared" si="111"/>
        <v>5.4500000000000028</v>
      </c>
      <c r="P608" s="8">
        <f t="shared" si="111"/>
        <v>0.45000000000000284</v>
      </c>
      <c r="Q608" s="8">
        <f t="shared" si="111"/>
        <v>0</v>
      </c>
      <c r="R608" s="8">
        <f t="shared" si="111"/>
        <v>0</v>
      </c>
      <c r="S608" s="8">
        <f t="shared" si="111"/>
        <v>0</v>
      </c>
      <c r="T608" s="21">
        <f t="shared" si="104"/>
        <v>28</v>
      </c>
      <c r="U608" s="19">
        <f>VLOOKUP($B608,Gas!$B$3:$E$2506,2)</f>
        <v>3.13</v>
      </c>
      <c r="V608" s="44">
        <f t="shared" si="105"/>
        <v>11.325878594249202</v>
      </c>
      <c r="W608" s="5">
        <f>VLOOKUP($B608,Gas!$B$3:$E$2506,4)</f>
        <v>0.19893312539258692</v>
      </c>
    </row>
    <row r="609" spans="1:23" x14ac:dyDescent="0.2">
      <c r="A609" s="50">
        <f t="shared" si="110"/>
        <v>28</v>
      </c>
      <c r="B609" s="48">
        <v>36637</v>
      </c>
      <c r="C609" s="49">
        <v>27.75</v>
      </c>
      <c r="D609" s="4">
        <f t="shared" si="106"/>
        <v>-0.24488741278569312</v>
      </c>
      <c r="E609" s="100">
        <f t="shared" si="108"/>
        <v>1.7129802788620421</v>
      </c>
      <c r="F609" s="2"/>
      <c r="G609" s="8">
        <f t="shared" si="111"/>
        <v>0</v>
      </c>
      <c r="H609" s="8">
        <f t="shared" si="111"/>
        <v>0</v>
      </c>
      <c r="I609" s="8">
        <f t="shared" si="111"/>
        <v>2.25</v>
      </c>
      <c r="J609" s="8">
        <f t="shared" si="111"/>
        <v>7.25</v>
      </c>
      <c r="K609" s="8">
        <f t="shared" si="111"/>
        <v>12.25</v>
      </c>
      <c r="L609" s="8">
        <f t="shared" si="111"/>
        <v>22.25</v>
      </c>
      <c r="M609" s="8">
        <f t="shared" si="111"/>
        <v>7.75</v>
      </c>
      <c r="N609" s="8">
        <f t="shared" si="111"/>
        <v>2.75</v>
      </c>
      <c r="O609" s="8">
        <f t="shared" si="111"/>
        <v>0</v>
      </c>
      <c r="P609" s="8">
        <f t="shared" si="111"/>
        <v>0</v>
      </c>
      <c r="Q609" s="8">
        <f t="shared" si="111"/>
        <v>0</v>
      </c>
      <c r="R609" s="8">
        <f t="shared" si="111"/>
        <v>0</v>
      </c>
      <c r="S609" s="8">
        <f t="shared" si="111"/>
        <v>0</v>
      </c>
      <c r="T609" s="21">
        <f t="shared" si="104"/>
        <v>28</v>
      </c>
      <c r="U609" s="19">
        <f>VLOOKUP($B609,Gas!$B$3:$E$2506,2)</f>
        <v>3.0750000000000002</v>
      </c>
      <c r="V609" s="44">
        <f t="shared" si="105"/>
        <v>9.0243902439024382</v>
      </c>
      <c r="W609" s="5">
        <f>VLOOKUP($B609,Gas!$B$3:$E$2506,4)</f>
        <v>0.24045485154444488</v>
      </c>
    </row>
    <row r="610" spans="1:23" x14ac:dyDescent="0.2">
      <c r="A610" s="50">
        <f t="shared" si="110"/>
        <v>28</v>
      </c>
      <c r="B610" s="48">
        <v>36640</v>
      </c>
      <c r="C610" s="49">
        <v>34.78</v>
      </c>
      <c r="D610" s="4">
        <f t="shared" si="106"/>
        <v>0.22580666873369351</v>
      </c>
      <c r="E610" s="100">
        <f t="shared" si="108"/>
        <v>1.990855237554636</v>
      </c>
      <c r="F610" s="2"/>
      <c r="G610" s="8">
        <f t="shared" si="111"/>
        <v>0</v>
      </c>
      <c r="H610" s="8">
        <f t="shared" si="111"/>
        <v>0</v>
      </c>
      <c r="I610" s="8">
        <f t="shared" si="111"/>
        <v>0</v>
      </c>
      <c r="J610" s="8">
        <f t="shared" si="111"/>
        <v>0.21999999999999886</v>
      </c>
      <c r="K610" s="8">
        <f t="shared" si="111"/>
        <v>5.2199999999999989</v>
      </c>
      <c r="L610" s="8">
        <f t="shared" si="111"/>
        <v>15.219999999999999</v>
      </c>
      <c r="M610" s="8">
        <f t="shared" si="111"/>
        <v>14.780000000000001</v>
      </c>
      <c r="N610" s="8">
        <f t="shared" si="111"/>
        <v>9.7800000000000011</v>
      </c>
      <c r="O610" s="8">
        <f t="shared" si="111"/>
        <v>4.7800000000000011</v>
      </c>
      <c r="P610" s="8">
        <f t="shared" si="111"/>
        <v>0</v>
      </c>
      <c r="Q610" s="8">
        <f t="shared" si="111"/>
        <v>0</v>
      </c>
      <c r="R610" s="8">
        <f t="shared" si="111"/>
        <v>0</v>
      </c>
      <c r="S610" s="8">
        <f t="shared" si="111"/>
        <v>0</v>
      </c>
      <c r="T610" s="21">
        <f t="shared" si="104"/>
        <v>28</v>
      </c>
      <c r="U610" s="19">
        <f>VLOOKUP($B610,Gas!$B$3:$E$2506,2)</f>
        <v>3.0750000000000002</v>
      </c>
      <c r="V610" s="44">
        <f t="shared" si="105"/>
        <v>11.310569105691057</v>
      </c>
      <c r="W610" s="5">
        <f>VLOOKUP($B610,Gas!$B$3:$E$2506,4)</f>
        <v>0.18277272863695795</v>
      </c>
    </row>
    <row r="611" spans="1:23" x14ac:dyDescent="0.2">
      <c r="A611" s="50">
        <f t="shared" si="110"/>
        <v>28</v>
      </c>
      <c r="B611" s="48">
        <v>36641</v>
      </c>
      <c r="C611" s="49">
        <v>29.27</v>
      </c>
      <c r="D611" s="4">
        <f t="shared" si="106"/>
        <v>-0.17247940822234251</v>
      </c>
      <c r="E611" s="100">
        <f t="shared" si="108"/>
        <v>2.1447265729806313</v>
      </c>
      <c r="F611" s="2"/>
      <c r="G611" s="8">
        <f t="shared" si="111"/>
        <v>0</v>
      </c>
      <c r="H611" s="8">
        <f t="shared" si="111"/>
        <v>0</v>
      </c>
      <c r="I611" s="8">
        <f t="shared" si="111"/>
        <v>0.73000000000000043</v>
      </c>
      <c r="J611" s="8">
        <f t="shared" si="111"/>
        <v>5.73</v>
      </c>
      <c r="K611" s="8">
        <f t="shared" si="111"/>
        <v>10.73</v>
      </c>
      <c r="L611" s="8">
        <f t="shared" si="111"/>
        <v>20.73</v>
      </c>
      <c r="M611" s="8">
        <f t="shared" si="111"/>
        <v>9.27</v>
      </c>
      <c r="N611" s="8">
        <f t="shared" si="111"/>
        <v>4.2699999999999996</v>
      </c>
      <c r="O611" s="8">
        <f t="shared" si="111"/>
        <v>0</v>
      </c>
      <c r="P611" s="8">
        <f t="shared" si="111"/>
        <v>0</v>
      </c>
      <c r="Q611" s="8">
        <f t="shared" si="111"/>
        <v>0</v>
      </c>
      <c r="R611" s="8">
        <f t="shared" si="111"/>
        <v>0</v>
      </c>
      <c r="S611" s="8">
        <f t="shared" si="111"/>
        <v>0</v>
      </c>
      <c r="T611" s="21">
        <f t="shared" si="104"/>
        <v>28</v>
      </c>
      <c r="U611" s="19">
        <f>VLOOKUP($B611,Gas!$B$3:$E$2506,2)</f>
        <v>3.125</v>
      </c>
      <c r="V611" s="44">
        <f t="shared" si="105"/>
        <v>9.3664000000000005</v>
      </c>
      <c r="W611" s="5">
        <f>VLOOKUP($B611,Gas!$B$3:$E$2506,4)</f>
        <v>0.20494048368988937</v>
      </c>
    </row>
    <row r="612" spans="1:23" x14ac:dyDescent="0.2">
      <c r="A612" s="50">
        <f t="shared" si="110"/>
        <v>28</v>
      </c>
      <c r="B612" s="48">
        <v>36642</v>
      </c>
      <c r="C612" s="49">
        <v>29.07</v>
      </c>
      <c r="D612" s="4">
        <f t="shared" si="106"/>
        <v>-6.8563861330099415E-3</v>
      </c>
      <c r="E612" s="100">
        <f t="shared" si="108"/>
        <v>2.1447741324341694</v>
      </c>
      <c r="F612" s="2"/>
      <c r="G612" s="8">
        <f t="shared" ref="G612:S627" si="112">IF(G$1="P",MAX(0,G$2-$C612),IF(G$1="C",MAX(0,$C612-G$2)))</f>
        <v>0</v>
      </c>
      <c r="H612" s="8">
        <f t="shared" si="112"/>
        <v>0</v>
      </c>
      <c r="I612" s="8">
        <f t="shared" si="112"/>
        <v>0.92999999999999972</v>
      </c>
      <c r="J612" s="8">
        <f t="shared" si="112"/>
        <v>5.93</v>
      </c>
      <c r="K612" s="8">
        <f t="shared" si="112"/>
        <v>10.93</v>
      </c>
      <c r="L612" s="8">
        <f t="shared" si="112"/>
        <v>20.93</v>
      </c>
      <c r="M612" s="8">
        <f t="shared" si="111"/>
        <v>9.07</v>
      </c>
      <c r="N612" s="8">
        <f t="shared" si="112"/>
        <v>4.07</v>
      </c>
      <c r="O612" s="8">
        <f t="shared" si="112"/>
        <v>0</v>
      </c>
      <c r="P612" s="8">
        <f t="shared" si="112"/>
        <v>0</v>
      </c>
      <c r="Q612" s="8">
        <f t="shared" si="112"/>
        <v>0</v>
      </c>
      <c r="R612" s="8">
        <f t="shared" si="112"/>
        <v>0</v>
      </c>
      <c r="S612" s="8">
        <f t="shared" si="112"/>
        <v>0</v>
      </c>
      <c r="T612" s="21">
        <f t="shared" si="104"/>
        <v>28</v>
      </c>
      <c r="U612" s="19">
        <f>VLOOKUP($B612,Gas!$B$3:$E$2506,2)</f>
        <v>3.1549999999999998</v>
      </c>
      <c r="V612" s="44">
        <f t="shared" si="105"/>
        <v>9.213946117274169</v>
      </c>
      <c r="W612" s="5">
        <f>VLOOKUP($B612,Gas!$B$3:$E$2506,4)</f>
        <v>0.20905389000640065</v>
      </c>
    </row>
    <row r="613" spans="1:23" x14ac:dyDescent="0.2">
      <c r="A613" s="50">
        <f t="shared" si="110"/>
        <v>28</v>
      </c>
      <c r="B613" s="48">
        <v>36643</v>
      </c>
      <c r="C613" s="49">
        <v>28.38</v>
      </c>
      <c r="D613" s="4">
        <f t="shared" si="106"/>
        <v>-2.402204283888797E-2</v>
      </c>
      <c r="E613" s="100">
        <f t="shared" si="108"/>
        <v>2.1335211711746522</v>
      </c>
      <c r="F613" s="2"/>
      <c r="G613" s="8">
        <f t="shared" si="112"/>
        <v>0</v>
      </c>
      <c r="H613" s="8">
        <f t="shared" si="112"/>
        <v>0</v>
      </c>
      <c r="I613" s="8">
        <f t="shared" si="112"/>
        <v>1.620000000000001</v>
      </c>
      <c r="J613" s="8">
        <f t="shared" si="112"/>
        <v>6.620000000000001</v>
      </c>
      <c r="K613" s="8">
        <f t="shared" si="112"/>
        <v>11.620000000000001</v>
      </c>
      <c r="L613" s="8">
        <f t="shared" si="112"/>
        <v>21.62</v>
      </c>
      <c r="M613" s="8">
        <f t="shared" si="111"/>
        <v>8.379999999999999</v>
      </c>
      <c r="N613" s="8">
        <f t="shared" si="112"/>
        <v>3.379999999999999</v>
      </c>
      <c r="O613" s="8">
        <f t="shared" si="112"/>
        <v>0</v>
      </c>
      <c r="P613" s="8">
        <f t="shared" si="112"/>
        <v>0</v>
      </c>
      <c r="Q613" s="8">
        <f t="shared" si="112"/>
        <v>0</v>
      </c>
      <c r="R613" s="8">
        <f t="shared" si="112"/>
        <v>0</v>
      </c>
      <c r="S613" s="8">
        <f t="shared" si="112"/>
        <v>0</v>
      </c>
      <c r="T613" s="21">
        <f t="shared" si="104"/>
        <v>28</v>
      </c>
      <c r="U613" s="19">
        <f>VLOOKUP($B613,Gas!$B$3:$E$2506,2)</f>
        <v>3.12</v>
      </c>
      <c r="V613" s="44">
        <f t="shared" si="105"/>
        <v>9.0961538461538449</v>
      </c>
      <c r="W613" s="5">
        <f>VLOOKUP($B613,Gas!$B$3:$E$2506,4)</f>
        <v>0.225858753080214</v>
      </c>
    </row>
    <row r="614" spans="1:23" x14ac:dyDescent="0.2">
      <c r="A614" s="50">
        <f t="shared" si="110"/>
        <v>28</v>
      </c>
      <c r="B614" s="48">
        <v>36644</v>
      </c>
      <c r="C614" s="49">
        <v>27.02</v>
      </c>
      <c r="D614" s="4">
        <f t="shared" si="106"/>
        <v>-4.9107339199843829E-2</v>
      </c>
      <c r="E614" s="100">
        <f t="shared" si="108"/>
        <v>2.1244662718665199</v>
      </c>
      <c r="F614" s="2"/>
      <c r="G614" s="8">
        <f t="shared" si="112"/>
        <v>0</v>
      </c>
      <c r="H614" s="8">
        <f t="shared" si="112"/>
        <v>0</v>
      </c>
      <c r="I614" s="8">
        <f t="shared" si="112"/>
        <v>2.9800000000000004</v>
      </c>
      <c r="J614" s="8">
        <f t="shared" si="112"/>
        <v>7.98</v>
      </c>
      <c r="K614" s="8">
        <f t="shared" si="112"/>
        <v>12.98</v>
      </c>
      <c r="L614" s="8">
        <f t="shared" si="112"/>
        <v>22.98</v>
      </c>
      <c r="M614" s="8">
        <f t="shared" si="111"/>
        <v>7.02</v>
      </c>
      <c r="N614" s="8">
        <f t="shared" si="112"/>
        <v>2.0199999999999996</v>
      </c>
      <c r="O614" s="8">
        <f t="shared" si="112"/>
        <v>0</v>
      </c>
      <c r="P614" s="8">
        <f t="shared" si="112"/>
        <v>0</v>
      </c>
      <c r="Q614" s="8">
        <f t="shared" si="112"/>
        <v>0</v>
      </c>
      <c r="R614" s="8">
        <f t="shared" si="112"/>
        <v>0</v>
      </c>
      <c r="S614" s="8">
        <f t="shared" si="112"/>
        <v>0</v>
      </c>
      <c r="T614" s="21">
        <f t="shared" si="104"/>
        <v>28</v>
      </c>
      <c r="U614" s="19">
        <f>VLOOKUP($B614,Gas!$B$3:$E$2506,2)</f>
        <v>3.0550000000000002</v>
      </c>
      <c r="V614" s="44">
        <f t="shared" si="105"/>
        <v>8.8445171849427169</v>
      </c>
      <c r="W614" s="5">
        <f>VLOOKUP($B614,Gas!$B$3:$E$2506,4)</f>
        <v>0.22476210689850137</v>
      </c>
    </row>
    <row r="615" spans="1:23" x14ac:dyDescent="0.2">
      <c r="A615" s="50">
        <f t="shared" si="110"/>
        <v>29</v>
      </c>
      <c r="B615" s="48">
        <v>36647</v>
      </c>
      <c r="C615" s="49">
        <v>27.72</v>
      </c>
      <c r="D615" s="4">
        <f t="shared" si="106"/>
        <v>2.5576841789649557E-2</v>
      </c>
      <c r="E615" s="100">
        <f t="shared" si="108"/>
        <v>2.1055451393687732</v>
      </c>
      <c r="F615" s="2"/>
      <c r="G615" s="8">
        <f t="shared" si="112"/>
        <v>0</v>
      </c>
      <c r="H615" s="8">
        <f t="shared" si="112"/>
        <v>0</v>
      </c>
      <c r="I615" s="8">
        <f t="shared" si="112"/>
        <v>2.2800000000000011</v>
      </c>
      <c r="J615" s="8">
        <f t="shared" si="112"/>
        <v>7.2800000000000011</v>
      </c>
      <c r="K615" s="8">
        <f t="shared" si="112"/>
        <v>12.280000000000001</v>
      </c>
      <c r="L615" s="8">
        <f t="shared" si="112"/>
        <v>22.28</v>
      </c>
      <c r="M615" s="8">
        <f t="shared" si="111"/>
        <v>7.7199999999999989</v>
      </c>
      <c r="N615" s="8">
        <f t="shared" si="112"/>
        <v>2.7199999999999989</v>
      </c>
      <c r="O615" s="8">
        <f t="shared" si="112"/>
        <v>0</v>
      </c>
      <c r="P615" s="8">
        <f t="shared" si="112"/>
        <v>0</v>
      </c>
      <c r="Q615" s="8">
        <f t="shared" si="112"/>
        <v>0</v>
      </c>
      <c r="R615" s="8">
        <f t="shared" si="112"/>
        <v>0</v>
      </c>
      <c r="S615" s="8">
        <f t="shared" si="112"/>
        <v>0</v>
      </c>
      <c r="T615" s="21">
        <f t="shared" si="104"/>
        <v>29</v>
      </c>
      <c r="U615" s="19">
        <f>VLOOKUP($B615,Gas!$B$3:$E$2506,2)</f>
        <v>3.12</v>
      </c>
      <c r="V615" s="44">
        <f t="shared" si="105"/>
        <v>8.8846153846153832</v>
      </c>
      <c r="W615" s="5">
        <f>VLOOKUP($B615,Gas!$B$3:$E$2506,4)</f>
        <v>0.21323364195000555</v>
      </c>
    </row>
    <row r="616" spans="1:23" x14ac:dyDescent="0.2">
      <c r="A616" s="50">
        <f t="shared" si="110"/>
        <v>29</v>
      </c>
      <c r="B616" s="48">
        <v>36648</v>
      </c>
      <c r="C616" s="49">
        <v>30.51</v>
      </c>
      <c r="D616" s="4">
        <f t="shared" si="106"/>
        <v>9.5900324406875792E-2</v>
      </c>
      <c r="E616" s="100">
        <f t="shared" si="108"/>
        <v>2.1523695469160531</v>
      </c>
      <c r="F616" s="2"/>
      <c r="G616" s="8">
        <f t="shared" si="112"/>
        <v>0</v>
      </c>
      <c r="H616" s="8">
        <f t="shared" si="112"/>
        <v>0</v>
      </c>
      <c r="I616" s="8">
        <f t="shared" si="112"/>
        <v>0</v>
      </c>
      <c r="J616" s="8">
        <f t="shared" si="112"/>
        <v>4.4899999999999984</v>
      </c>
      <c r="K616" s="8">
        <f t="shared" si="112"/>
        <v>9.4899999999999984</v>
      </c>
      <c r="L616" s="8">
        <f t="shared" si="112"/>
        <v>19.489999999999998</v>
      </c>
      <c r="M616" s="8">
        <f t="shared" si="111"/>
        <v>10.510000000000002</v>
      </c>
      <c r="N616" s="8">
        <f t="shared" si="112"/>
        <v>5.5100000000000016</v>
      </c>
      <c r="O616" s="8">
        <f t="shared" si="112"/>
        <v>0.51000000000000156</v>
      </c>
      <c r="P616" s="8">
        <f t="shared" si="112"/>
        <v>0</v>
      </c>
      <c r="Q616" s="8">
        <f t="shared" si="112"/>
        <v>0</v>
      </c>
      <c r="R616" s="8">
        <f t="shared" si="112"/>
        <v>0</v>
      </c>
      <c r="S616" s="8">
        <f t="shared" si="112"/>
        <v>0</v>
      </c>
      <c r="T616" s="21">
        <f t="shared" si="104"/>
        <v>29</v>
      </c>
      <c r="U616" s="19">
        <f>VLOOKUP($B616,Gas!$B$3:$E$2506,2)</f>
        <v>3.16</v>
      </c>
      <c r="V616" s="44">
        <f t="shared" si="105"/>
        <v>9.6550632911392409</v>
      </c>
      <c r="W616" s="5">
        <f>VLOOKUP($B616,Gas!$B$3:$E$2506,4)</f>
        <v>0.22336238023903221</v>
      </c>
    </row>
    <row r="617" spans="1:23" x14ac:dyDescent="0.2">
      <c r="A617" s="50">
        <f t="shared" si="110"/>
        <v>29</v>
      </c>
      <c r="B617" s="48">
        <v>36649</v>
      </c>
      <c r="C617" s="49">
        <v>32.72</v>
      </c>
      <c r="D617" s="4">
        <f t="shared" si="106"/>
        <v>6.9932013005968033E-2</v>
      </c>
      <c r="E617" s="100">
        <f t="shared" si="108"/>
        <v>2.0943956668924173</v>
      </c>
      <c r="F617" s="2"/>
      <c r="G617" s="8">
        <f t="shared" si="112"/>
        <v>0</v>
      </c>
      <c r="H617" s="8">
        <f t="shared" si="112"/>
        <v>0</v>
      </c>
      <c r="I617" s="8">
        <f t="shared" si="112"/>
        <v>0</v>
      </c>
      <c r="J617" s="8">
        <f t="shared" si="112"/>
        <v>2.2800000000000011</v>
      </c>
      <c r="K617" s="8">
        <f t="shared" si="112"/>
        <v>7.2800000000000011</v>
      </c>
      <c r="L617" s="8">
        <f t="shared" si="112"/>
        <v>17.28</v>
      </c>
      <c r="M617" s="8">
        <f t="shared" si="111"/>
        <v>12.719999999999999</v>
      </c>
      <c r="N617" s="8">
        <f t="shared" si="112"/>
        <v>7.7199999999999989</v>
      </c>
      <c r="O617" s="8">
        <f t="shared" si="112"/>
        <v>2.7199999999999989</v>
      </c>
      <c r="P617" s="8">
        <f t="shared" si="112"/>
        <v>0</v>
      </c>
      <c r="Q617" s="8">
        <f t="shared" si="112"/>
        <v>0</v>
      </c>
      <c r="R617" s="8">
        <f t="shared" si="112"/>
        <v>0</v>
      </c>
      <c r="S617" s="8">
        <f t="shared" si="112"/>
        <v>0</v>
      </c>
      <c r="T617" s="21">
        <f t="shared" si="104"/>
        <v>29</v>
      </c>
      <c r="U617" s="19">
        <f>VLOOKUP($B617,Gas!$B$3:$E$2506,2)</f>
        <v>3.2050000000000001</v>
      </c>
      <c r="V617" s="44">
        <f t="shared" si="105"/>
        <v>10.209048361934476</v>
      </c>
      <c r="W617" s="5">
        <f>VLOOKUP($B617,Gas!$B$3:$E$2506,4)</f>
        <v>0.23251086469736798</v>
      </c>
    </row>
    <row r="618" spans="1:23" x14ac:dyDescent="0.2">
      <c r="A618" s="50">
        <f t="shared" si="110"/>
        <v>29</v>
      </c>
      <c r="B618" s="48">
        <v>36650</v>
      </c>
      <c r="C618" s="49">
        <v>33.4</v>
      </c>
      <c r="D618" s="4">
        <f t="shared" si="106"/>
        <v>2.0569388248108438E-2</v>
      </c>
      <c r="E618" s="100">
        <f t="shared" si="108"/>
        <v>2.0986308265510405</v>
      </c>
      <c r="F618" s="2"/>
      <c r="G618" s="8">
        <f t="shared" si="112"/>
        <v>0</v>
      </c>
      <c r="H618" s="8">
        <f t="shared" si="112"/>
        <v>0</v>
      </c>
      <c r="I618" s="8">
        <f t="shared" si="112"/>
        <v>0</v>
      </c>
      <c r="J618" s="8">
        <f t="shared" si="112"/>
        <v>1.6000000000000014</v>
      </c>
      <c r="K618" s="8">
        <f t="shared" si="112"/>
        <v>6.6000000000000014</v>
      </c>
      <c r="L618" s="8">
        <f t="shared" si="112"/>
        <v>16.600000000000001</v>
      </c>
      <c r="M618" s="8">
        <f t="shared" si="112"/>
        <v>13.399999999999999</v>
      </c>
      <c r="N618" s="8">
        <f t="shared" si="112"/>
        <v>8.3999999999999986</v>
      </c>
      <c r="O618" s="8">
        <f t="shared" si="112"/>
        <v>3.3999999999999986</v>
      </c>
      <c r="P618" s="8">
        <f t="shared" si="112"/>
        <v>0</v>
      </c>
      <c r="Q618" s="8">
        <f t="shared" si="112"/>
        <v>0</v>
      </c>
      <c r="R618" s="8">
        <f t="shared" si="112"/>
        <v>0</v>
      </c>
      <c r="S618" s="8">
        <f t="shared" si="112"/>
        <v>0</v>
      </c>
      <c r="T618" s="21">
        <f t="shared" si="104"/>
        <v>29</v>
      </c>
      <c r="U618" s="19">
        <f>VLOOKUP($B618,Gas!$B$3:$E$2506,2)</f>
        <v>3.18</v>
      </c>
      <c r="V618" s="44">
        <f t="shared" si="105"/>
        <v>10.50314465408805</v>
      </c>
      <c r="W618" s="5">
        <f>VLOOKUP($B618,Gas!$B$3:$E$2506,4)</f>
        <v>0.24275431724330218</v>
      </c>
    </row>
    <row r="619" spans="1:23" x14ac:dyDescent="0.2">
      <c r="A619" s="50">
        <f t="shared" si="110"/>
        <v>29</v>
      </c>
      <c r="B619" s="48">
        <v>36651</v>
      </c>
      <c r="C619" s="49">
        <v>44.68</v>
      </c>
      <c r="D619" s="4">
        <f t="shared" si="106"/>
        <v>0.29097007421834525</v>
      </c>
      <c r="E619" s="100">
        <f t="shared" si="108"/>
        <v>2.1142137058889308</v>
      </c>
      <c r="F619" s="2"/>
      <c r="G619" s="8">
        <f t="shared" si="112"/>
        <v>0</v>
      </c>
      <c r="H619" s="8">
        <f t="shared" si="112"/>
        <v>0</v>
      </c>
      <c r="I619" s="8">
        <f t="shared" si="112"/>
        <v>0</v>
      </c>
      <c r="J619" s="8">
        <f t="shared" si="112"/>
        <v>0</v>
      </c>
      <c r="K619" s="8">
        <f t="shared" si="112"/>
        <v>0</v>
      </c>
      <c r="L619" s="8">
        <f t="shared" si="112"/>
        <v>5.32</v>
      </c>
      <c r="M619" s="8">
        <f t="shared" si="112"/>
        <v>24.68</v>
      </c>
      <c r="N619" s="8">
        <f t="shared" si="112"/>
        <v>19.68</v>
      </c>
      <c r="O619" s="8">
        <f t="shared" si="112"/>
        <v>14.68</v>
      </c>
      <c r="P619" s="8">
        <f t="shared" si="112"/>
        <v>9.68</v>
      </c>
      <c r="Q619" s="8">
        <f t="shared" si="112"/>
        <v>4.68</v>
      </c>
      <c r="R619" s="8">
        <f t="shared" si="112"/>
        <v>0</v>
      </c>
      <c r="S619" s="8">
        <f t="shared" si="112"/>
        <v>0</v>
      </c>
      <c r="T619" s="21">
        <f t="shared" si="104"/>
        <v>29</v>
      </c>
      <c r="U619" s="19">
        <f>VLOOKUP($B619,Gas!$B$3:$E$2506,2)</f>
        <v>3.085</v>
      </c>
      <c r="V619" s="44">
        <f t="shared" si="105"/>
        <v>14.482982171799028</v>
      </c>
      <c r="W619" s="5">
        <f>VLOOKUP($B619,Gas!$B$3:$E$2506,4)</f>
        <v>0.29930614030451769</v>
      </c>
    </row>
    <row r="620" spans="1:23" x14ac:dyDescent="0.2">
      <c r="A620" s="50">
        <f t="shared" si="110"/>
        <v>29</v>
      </c>
      <c r="B620" s="48">
        <v>36654</v>
      </c>
      <c r="C620" s="49">
        <v>78.09</v>
      </c>
      <c r="D620" s="4">
        <f t="shared" si="106"/>
        <v>0.55833603347358385</v>
      </c>
      <c r="E620" s="100">
        <f t="shared" si="108"/>
        <v>3.244367730905604</v>
      </c>
      <c r="F620" s="2"/>
      <c r="G620" s="8">
        <f t="shared" si="112"/>
        <v>0</v>
      </c>
      <c r="H620" s="8">
        <f t="shared" si="112"/>
        <v>0</v>
      </c>
      <c r="I620" s="8">
        <f t="shared" si="112"/>
        <v>0</v>
      </c>
      <c r="J620" s="8">
        <f t="shared" si="112"/>
        <v>0</v>
      </c>
      <c r="K620" s="8">
        <f t="shared" si="112"/>
        <v>0</v>
      </c>
      <c r="L620" s="8">
        <f t="shared" si="112"/>
        <v>0</v>
      </c>
      <c r="M620" s="8">
        <f t="shared" si="112"/>
        <v>58.09</v>
      </c>
      <c r="N620" s="8">
        <f t="shared" si="112"/>
        <v>53.09</v>
      </c>
      <c r="O620" s="8">
        <f t="shared" si="112"/>
        <v>48.09</v>
      </c>
      <c r="P620" s="8">
        <f t="shared" si="112"/>
        <v>43.09</v>
      </c>
      <c r="Q620" s="8">
        <f t="shared" si="112"/>
        <v>38.090000000000003</v>
      </c>
      <c r="R620" s="8">
        <f t="shared" si="112"/>
        <v>28.090000000000003</v>
      </c>
      <c r="S620" s="8">
        <f t="shared" si="112"/>
        <v>0</v>
      </c>
      <c r="T620" s="21">
        <f t="shared" si="104"/>
        <v>29</v>
      </c>
      <c r="U620" s="19">
        <f>VLOOKUP($B620,Gas!$B$3:$E$2506,2)</f>
        <v>3.11</v>
      </c>
      <c r="V620" s="44">
        <f t="shared" si="105"/>
        <v>25.109324758842448</v>
      </c>
      <c r="W620" s="5">
        <f>VLOOKUP($B620,Gas!$B$3:$E$2506,4)</f>
        <v>0.25472112837811339</v>
      </c>
    </row>
    <row r="621" spans="1:23" x14ac:dyDescent="0.2">
      <c r="A621" s="50">
        <f t="shared" si="110"/>
        <v>29</v>
      </c>
      <c r="B621" s="48">
        <v>36655</v>
      </c>
      <c r="C621" s="49">
        <v>181.22</v>
      </c>
      <c r="D621" s="4">
        <f t="shared" si="106"/>
        <v>0.8418497551193308</v>
      </c>
      <c r="E621" s="100">
        <f t="shared" si="108"/>
        <v>4.6872369517941248</v>
      </c>
      <c r="F621" s="2"/>
      <c r="G621" s="8">
        <f t="shared" si="112"/>
        <v>0</v>
      </c>
      <c r="H621" s="8">
        <f t="shared" si="112"/>
        <v>0</v>
      </c>
      <c r="I621" s="8">
        <f t="shared" si="112"/>
        <v>0</v>
      </c>
      <c r="J621" s="8">
        <f t="shared" si="112"/>
        <v>0</v>
      </c>
      <c r="K621" s="8">
        <f t="shared" si="112"/>
        <v>0</v>
      </c>
      <c r="L621" s="8">
        <f t="shared" si="112"/>
        <v>0</v>
      </c>
      <c r="M621" s="8">
        <f t="shared" si="112"/>
        <v>161.22</v>
      </c>
      <c r="N621" s="8">
        <f t="shared" si="112"/>
        <v>156.22</v>
      </c>
      <c r="O621" s="8">
        <f t="shared" si="112"/>
        <v>151.22</v>
      </c>
      <c r="P621" s="8">
        <f t="shared" si="112"/>
        <v>146.22</v>
      </c>
      <c r="Q621" s="8">
        <f t="shared" si="112"/>
        <v>141.22</v>
      </c>
      <c r="R621" s="8">
        <f t="shared" si="112"/>
        <v>131.22</v>
      </c>
      <c r="S621" s="8">
        <f t="shared" si="112"/>
        <v>81.219989999999996</v>
      </c>
      <c r="T621" s="21">
        <f t="shared" si="104"/>
        <v>29</v>
      </c>
      <c r="U621" s="19">
        <f>VLOOKUP($B621,Gas!$B$3:$E$2506,2)</f>
        <v>3.12</v>
      </c>
      <c r="V621" s="44">
        <f t="shared" si="105"/>
        <v>58.083333333333329</v>
      </c>
      <c r="W621" s="5">
        <f>VLOOKUP($B621,Gas!$B$3:$E$2506,4)</f>
        <v>0.24688190048176881</v>
      </c>
    </row>
    <row r="622" spans="1:23" x14ac:dyDescent="0.2">
      <c r="A622" s="50">
        <f t="shared" si="110"/>
        <v>29</v>
      </c>
      <c r="B622" s="48">
        <v>36656</v>
      </c>
      <c r="C622" s="49">
        <v>113.29</v>
      </c>
      <c r="D622" s="4">
        <f t="shared" si="106"/>
        <v>-0.46976085990851735</v>
      </c>
      <c r="E622" s="100">
        <f t="shared" si="108"/>
        <v>5.6738086938934451</v>
      </c>
      <c r="F622" s="2"/>
      <c r="G622" s="8">
        <f t="shared" ref="G622:S637" si="113">IF(G$1="P",MAX(0,G$2-$C622),IF(G$1="C",MAX(0,$C622-G$2)))</f>
        <v>0</v>
      </c>
      <c r="H622" s="8">
        <f t="shared" si="113"/>
        <v>0</v>
      </c>
      <c r="I622" s="8">
        <f t="shared" si="113"/>
        <v>0</v>
      </c>
      <c r="J622" s="8">
        <f t="shared" si="113"/>
        <v>0</v>
      </c>
      <c r="K622" s="8">
        <f t="shared" si="113"/>
        <v>0</v>
      </c>
      <c r="L622" s="8">
        <f t="shared" si="113"/>
        <v>0</v>
      </c>
      <c r="M622" s="8">
        <f t="shared" si="112"/>
        <v>93.29</v>
      </c>
      <c r="N622" s="8">
        <f t="shared" si="113"/>
        <v>88.29</v>
      </c>
      <c r="O622" s="8">
        <f t="shared" si="113"/>
        <v>83.29</v>
      </c>
      <c r="P622" s="8">
        <f t="shared" si="113"/>
        <v>78.290000000000006</v>
      </c>
      <c r="Q622" s="8">
        <f t="shared" si="113"/>
        <v>73.290000000000006</v>
      </c>
      <c r="R622" s="8">
        <f t="shared" si="113"/>
        <v>63.290000000000006</v>
      </c>
      <c r="S622" s="8">
        <f t="shared" si="113"/>
        <v>13.289990000000003</v>
      </c>
      <c r="T622" s="21">
        <f t="shared" si="104"/>
        <v>29</v>
      </c>
      <c r="U622" s="19">
        <f>VLOOKUP($B622,Gas!$B$3:$E$2506,2)</f>
        <v>3.25</v>
      </c>
      <c r="V622" s="44">
        <f t="shared" si="105"/>
        <v>34.85846153846154</v>
      </c>
      <c r="W622" s="5">
        <f>VLOOKUP($B622,Gas!$B$3:$E$2506,4)</f>
        <v>0.34434922223310488</v>
      </c>
    </row>
    <row r="623" spans="1:23" x14ac:dyDescent="0.2">
      <c r="A623" s="50">
        <f t="shared" si="110"/>
        <v>29</v>
      </c>
      <c r="B623" s="48">
        <v>36657</v>
      </c>
      <c r="C623" s="49">
        <v>46.55</v>
      </c>
      <c r="D623" s="4">
        <f t="shared" si="106"/>
        <v>-0.88942389916232123</v>
      </c>
      <c r="E623" s="100">
        <f t="shared" si="108"/>
        <v>7.6557043530855422</v>
      </c>
      <c r="F623" s="2"/>
      <c r="G623" s="8">
        <f t="shared" si="113"/>
        <v>0</v>
      </c>
      <c r="H623" s="8">
        <f t="shared" si="113"/>
        <v>0</v>
      </c>
      <c r="I623" s="8">
        <f t="shared" si="113"/>
        <v>0</v>
      </c>
      <c r="J623" s="8">
        <f t="shared" si="113"/>
        <v>0</v>
      </c>
      <c r="K623" s="8">
        <f t="shared" si="113"/>
        <v>0</v>
      </c>
      <c r="L623" s="8">
        <f t="shared" si="113"/>
        <v>3.4500000000000028</v>
      </c>
      <c r="M623" s="8">
        <f t="shared" si="112"/>
        <v>26.549999999999997</v>
      </c>
      <c r="N623" s="8">
        <f t="shared" si="113"/>
        <v>21.549999999999997</v>
      </c>
      <c r="O623" s="8">
        <f t="shared" si="113"/>
        <v>16.549999999999997</v>
      </c>
      <c r="P623" s="8">
        <f t="shared" si="113"/>
        <v>11.549999999999997</v>
      </c>
      <c r="Q623" s="8">
        <f t="shared" si="113"/>
        <v>6.5499999999999972</v>
      </c>
      <c r="R623" s="8">
        <f t="shared" si="113"/>
        <v>0</v>
      </c>
      <c r="S623" s="8">
        <f t="shared" si="113"/>
        <v>0</v>
      </c>
      <c r="T623" s="21">
        <f t="shared" si="104"/>
        <v>29</v>
      </c>
      <c r="U623" s="19">
        <f>VLOOKUP($B623,Gas!$B$3:$E$2506,2)</f>
        <v>3.1949999999999998</v>
      </c>
      <c r="V623" s="44">
        <f t="shared" si="105"/>
        <v>14.569640062597809</v>
      </c>
      <c r="W623" s="5">
        <f>VLOOKUP($B623,Gas!$B$3:$E$2506,4)</f>
        <v>0.3669502955569382</v>
      </c>
    </row>
    <row r="624" spans="1:23" x14ac:dyDescent="0.2">
      <c r="A624" s="50">
        <f t="shared" si="110"/>
        <v>29</v>
      </c>
      <c r="B624" s="48">
        <v>36658</v>
      </c>
      <c r="C624" s="49">
        <v>59.03</v>
      </c>
      <c r="D624" s="4">
        <f t="shared" si="106"/>
        <v>0.23751878552952194</v>
      </c>
      <c r="E624" s="100">
        <f t="shared" si="108"/>
        <v>7.6872447930375101</v>
      </c>
      <c r="F624" s="2"/>
      <c r="G624" s="8">
        <f t="shared" si="113"/>
        <v>0</v>
      </c>
      <c r="H624" s="8">
        <f t="shared" si="113"/>
        <v>0</v>
      </c>
      <c r="I624" s="8">
        <f t="shared" si="113"/>
        <v>0</v>
      </c>
      <c r="J624" s="8">
        <f t="shared" si="113"/>
        <v>0</v>
      </c>
      <c r="K624" s="8">
        <f t="shared" si="113"/>
        <v>0</v>
      </c>
      <c r="L624" s="8">
        <f t="shared" si="113"/>
        <v>0</v>
      </c>
      <c r="M624" s="8">
        <f t="shared" si="112"/>
        <v>39.03</v>
      </c>
      <c r="N624" s="8">
        <f t="shared" si="113"/>
        <v>34.03</v>
      </c>
      <c r="O624" s="8">
        <f t="shared" si="113"/>
        <v>29.03</v>
      </c>
      <c r="P624" s="8">
        <f t="shared" si="113"/>
        <v>24.03</v>
      </c>
      <c r="Q624" s="8">
        <f t="shared" si="113"/>
        <v>19.03</v>
      </c>
      <c r="R624" s="8">
        <f t="shared" si="113"/>
        <v>9.0300000000000011</v>
      </c>
      <c r="S624" s="8">
        <f t="shared" si="113"/>
        <v>0</v>
      </c>
      <c r="T624" s="21">
        <f t="shared" si="104"/>
        <v>29</v>
      </c>
      <c r="U624" s="19">
        <f>VLOOKUP($B624,Gas!$B$3:$E$2506,2)</f>
        <v>3.3650000000000002</v>
      </c>
      <c r="V624" s="44">
        <f t="shared" si="105"/>
        <v>17.542347696879641</v>
      </c>
      <c r="W624" s="5">
        <f>VLOOKUP($B624,Gas!$B$3:$E$2506,4)</f>
        <v>0.47257650633666864</v>
      </c>
    </row>
    <row r="625" spans="1:23" x14ac:dyDescent="0.2">
      <c r="A625" s="50">
        <f t="shared" si="110"/>
        <v>29</v>
      </c>
      <c r="B625" s="48">
        <v>36661</v>
      </c>
      <c r="C625" s="49">
        <v>36.31</v>
      </c>
      <c r="D625" s="4">
        <f t="shared" si="106"/>
        <v>-0.48595260382635352</v>
      </c>
      <c r="E625" s="100">
        <f t="shared" si="108"/>
        <v>8.1932436876943378</v>
      </c>
      <c r="F625" s="2"/>
      <c r="G625" s="8">
        <f t="shared" si="113"/>
        <v>0</v>
      </c>
      <c r="H625" s="8">
        <f t="shared" si="113"/>
        <v>0</v>
      </c>
      <c r="I625" s="8">
        <f t="shared" si="113"/>
        <v>0</v>
      </c>
      <c r="J625" s="8">
        <f t="shared" si="113"/>
        <v>0</v>
      </c>
      <c r="K625" s="8">
        <f t="shared" si="113"/>
        <v>3.6899999999999977</v>
      </c>
      <c r="L625" s="8">
        <f t="shared" si="113"/>
        <v>13.689999999999998</v>
      </c>
      <c r="M625" s="8">
        <f t="shared" si="112"/>
        <v>16.310000000000002</v>
      </c>
      <c r="N625" s="8">
        <f t="shared" si="113"/>
        <v>11.310000000000002</v>
      </c>
      <c r="O625" s="8">
        <f t="shared" si="113"/>
        <v>6.3100000000000023</v>
      </c>
      <c r="P625" s="8">
        <f t="shared" si="113"/>
        <v>1.3100000000000023</v>
      </c>
      <c r="Q625" s="8">
        <f t="shared" si="113"/>
        <v>0</v>
      </c>
      <c r="R625" s="8">
        <f t="shared" si="113"/>
        <v>0</v>
      </c>
      <c r="S625" s="8">
        <f t="shared" si="113"/>
        <v>0</v>
      </c>
      <c r="T625" s="21">
        <f t="shared" si="104"/>
        <v>29</v>
      </c>
      <c r="U625" s="19">
        <f>VLOOKUP($B625,Gas!$B$3:$E$2506,2)</f>
        <v>3.35</v>
      </c>
      <c r="V625" s="44">
        <f t="shared" si="105"/>
        <v>10.838805970149254</v>
      </c>
      <c r="W625" s="5">
        <f>VLOOKUP($B625,Gas!$B$3:$E$2506,4)</f>
        <v>0.40585334435290876</v>
      </c>
    </row>
    <row r="626" spans="1:23" x14ac:dyDescent="0.2">
      <c r="A626" s="50">
        <f t="shared" si="110"/>
        <v>29</v>
      </c>
      <c r="B626" s="48">
        <v>36662</v>
      </c>
      <c r="C626" s="49">
        <v>26.93</v>
      </c>
      <c r="D626" s="4">
        <f t="shared" si="106"/>
        <v>-0.29885227860273694</v>
      </c>
      <c r="E626" s="100">
        <f t="shared" si="108"/>
        <v>8.3374946150871203</v>
      </c>
      <c r="F626" s="2"/>
      <c r="G626" s="8">
        <f t="shared" si="113"/>
        <v>0</v>
      </c>
      <c r="H626" s="8">
        <f t="shared" si="113"/>
        <v>0</v>
      </c>
      <c r="I626" s="8">
        <f t="shared" si="113"/>
        <v>3.0700000000000003</v>
      </c>
      <c r="J626" s="8">
        <f t="shared" si="113"/>
        <v>8.07</v>
      </c>
      <c r="K626" s="8">
        <f t="shared" si="113"/>
        <v>13.07</v>
      </c>
      <c r="L626" s="8">
        <f t="shared" si="113"/>
        <v>23.07</v>
      </c>
      <c r="M626" s="8">
        <f t="shared" si="112"/>
        <v>6.93</v>
      </c>
      <c r="N626" s="8">
        <f t="shared" si="113"/>
        <v>1.9299999999999997</v>
      </c>
      <c r="O626" s="8">
        <f t="shared" si="113"/>
        <v>0</v>
      </c>
      <c r="P626" s="8">
        <f t="shared" si="113"/>
        <v>0</v>
      </c>
      <c r="Q626" s="8">
        <f t="shared" si="113"/>
        <v>0</v>
      </c>
      <c r="R626" s="8">
        <f t="shared" si="113"/>
        <v>0</v>
      </c>
      <c r="S626" s="8">
        <f t="shared" si="113"/>
        <v>0</v>
      </c>
      <c r="T626" s="21">
        <f t="shared" si="104"/>
        <v>29</v>
      </c>
      <c r="U626" s="19">
        <f>VLOOKUP($B626,Gas!$B$3:$E$2506,2)</f>
        <v>3.3650000000000002</v>
      </c>
      <c r="V626" s="44">
        <f t="shared" si="105"/>
        <v>8.0029717682020802</v>
      </c>
      <c r="W626" s="5">
        <f>VLOOKUP($B626,Gas!$B$3:$E$2506,4)</f>
        <v>0.40649786441316843</v>
      </c>
    </row>
    <row r="627" spans="1:23" x14ac:dyDescent="0.2">
      <c r="A627" s="50">
        <f t="shared" si="110"/>
        <v>29</v>
      </c>
      <c r="B627" s="48">
        <v>36663</v>
      </c>
      <c r="C627" s="49">
        <v>26.71</v>
      </c>
      <c r="D627" s="4">
        <f t="shared" si="106"/>
        <v>-8.202879701637961E-3</v>
      </c>
      <c r="E627" s="100">
        <f t="shared" si="108"/>
        <v>8.3251847289513652</v>
      </c>
      <c r="F627" s="2"/>
      <c r="G627" s="8">
        <f t="shared" si="113"/>
        <v>0</v>
      </c>
      <c r="H627" s="8">
        <f t="shared" si="113"/>
        <v>0</v>
      </c>
      <c r="I627" s="8">
        <f t="shared" si="113"/>
        <v>3.2899999999999991</v>
      </c>
      <c r="J627" s="8">
        <f t="shared" si="113"/>
        <v>8.2899999999999991</v>
      </c>
      <c r="K627" s="8">
        <f t="shared" si="113"/>
        <v>13.29</v>
      </c>
      <c r="L627" s="8">
        <f t="shared" si="113"/>
        <v>23.29</v>
      </c>
      <c r="M627" s="8">
        <f t="shared" si="112"/>
        <v>6.7100000000000009</v>
      </c>
      <c r="N627" s="8">
        <f t="shared" si="113"/>
        <v>1.7100000000000009</v>
      </c>
      <c r="O627" s="8">
        <f t="shared" si="113"/>
        <v>0</v>
      </c>
      <c r="P627" s="8">
        <f t="shared" si="113"/>
        <v>0</v>
      </c>
      <c r="Q627" s="8">
        <f t="shared" si="113"/>
        <v>0</v>
      </c>
      <c r="R627" s="8">
        <f t="shared" si="113"/>
        <v>0</v>
      </c>
      <c r="S627" s="8">
        <f t="shared" si="113"/>
        <v>0</v>
      </c>
      <c r="T627" s="21">
        <f t="shared" si="104"/>
        <v>29</v>
      </c>
      <c r="U627" s="19">
        <f>VLOOKUP($B627,Gas!$B$3:$E$2506,2)</f>
        <v>3.4550000000000001</v>
      </c>
      <c r="V627" s="44">
        <f t="shared" si="105"/>
        <v>7.7308248914616495</v>
      </c>
      <c r="W627" s="5">
        <f>VLOOKUP($B627,Gas!$B$3:$E$2506,4)</f>
        <v>0.41689043552924299</v>
      </c>
    </row>
    <row r="628" spans="1:23" x14ac:dyDescent="0.2">
      <c r="A628" s="50">
        <f t="shared" si="110"/>
        <v>29</v>
      </c>
      <c r="B628" s="48">
        <v>36664</v>
      </c>
      <c r="C628" s="49">
        <v>41.92</v>
      </c>
      <c r="D628" s="4">
        <f t="shared" si="106"/>
        <v>0.45072501289091721</v>
      </c>
      <c r="E628" s="100">
        <f t="shared" si="108"/>
        <v>8.6551199772914558</v>
      </c>
      <c r="F628" s="2"/>
      <c r="G628" s="8">
        <f t="shared" si="113"/>
        <v>0</v>
      </c>
      <c r="H628" s="8">
        <f t="shared" si="113"/>
        <v>0</v>
      </c>
      <c r="I628" s="8">
        <f t="shared" si="113"/>
        <v>0</v>
      </c>
      <c r="J628" s="8">
        <f t="shared" si="113"/>
        <v>0</v>
      </c>
      <c r="K628" s="8">
        <f t="shared" si="113"/>
        <v>0</v>
      </c>
      <c r="L628" s="8">
        <f t="shared" si="113"/>
        <v>8.0799999999999983</v>
      </c>
      <c r="M628" s="8">
        <f t="shared" si="113"/>
        <v>21.92</v>
      </c>
      <c r="N628" s="8">
        <f t="shared" si="113"/>
        <v>16.920000000000002</v>
      </c>
      <c r="O628" s="8">
        <f t="shared" si="113"/>
        <v>11.920000000000002</v>
      </c>
      <c r="P628" s="8">
        <f t="shared" si="113"/>
        <v>6.9200000000000017</v>
      </c>
      <c r="Q628" s="8">
        <f t="shared" si="113"/>
        <v>1.9200000000000017</v>
      </c>
      <c r="R628" s="8">
        <f t="shared" si="113"/>
        <v>0</v>
      </c>
      <c r="S628" s="8">
        <f t="shared" si="113"/>
        <v>0</v>
      </c>
      <c r="T628" s="21">
        <f t="shared" si="104"/>
        <v>29</v>
      </c>
      <c r="U628" s="19">
        <f>VLOOKUP($B628,Gas!$B$3:$E$2506,2)</f>
        <v>3.4950000000000001</v>
      </c>
      <c r="V628" s="44">
        <f t="shared" si="105"/>
        <v>11.994277539341917</v>
      </c>
      <c r="W628" s="5">
        <f>VLOOKUP($B628,Gas!$B$3:$E$2506,4)</f>
        <v>0.41086715240352223</v>
      </c>
    </row>
    <row r="629" spans="1:23" x14ac:dyDescent="0.2">
      <c r="A629" s="50">
        <f t="shared" si="110"/>
        <v>29</v>
      </c>
      <c r="B629" s="48">
        <v>36665</v>
      </c>
      <c r="C629" s="49">
        <v>36.71</v>
      </c>
      <c r="D629" s="4">
        <f t="shared" si="106"/>
        <v>-0.13271384250404386</v>
      </c>
      <c r="E629" s="100">
        <f t="shared" si="108"/>
        <v>8.5489619927717868</v>
      </c>
      <c r="F629" s="2"/>
      <c r="G629" s="8">
        <f t="shared" si="113"/>
        <v>0</v>
      </c>
      <c r="H629" s="8">
        <f t="shared" si="113"/>
        <v>0</v>
      </c>
      <c r="I629" s="8">
        <f t="shared" si="113"/>
        <v>0</v>
      </c>
      <c r="J629" s="8">
        <f t="shared" si="113"/>
        <v>0</v>
      </c>
      <c r="K629" s="8">
        <f t="shared" si="113"/>
        <v>3.2899999999999991</v>
      </c>
      <c r="L629" s="8">
        <f t="shared" si="113"/>
        <v>13.29</v>
      </c>
      <c r="M629" s="8">
        <f t="shared" si="113"/>
        <v>16.71</v>
      </c>
      <c r="N629" s="8">
        <f t="shared" si="113"/>
        <v>11.71</v>
      </c>
      <c r="O629" s="8">
        <f t="shared" si="113"/>
        <v>6.7100000000000009</v>
      </c>
      <c r="P629" s="8">
        <f t="shared" si="113"/>
        <v>1.7100000000000009</v>
      </c>
      <c r="Q629" s="8">
        <f t="shared" si="113"/>
        <v>0</v>
      </c>
      <c r="R629" s="8">
        <f t="shared" si="113"/>
        <v>0</v>
      </c>
      <c r="S629" s="8">
        <f t="shared" si="113"/>
        <v>0</v>
      </c>
      <c r="T629" s="21">
        <f t="shared" si="104"/>
        <v>29</v>
      </c>
      <c r="U629" s="19">
        <f>VLOOKUP($B629,Gas!$B$3:$E$2506,2)</f>
        <v>3.7349999999999999</v>
      </c>
      <c r="V629" s="44">
        <f t="shared" si="105"/>
        <v>9.8286479250334686</v>
      </c>
      <c r="W629" s="5">
        <f>VLOOKUP($B629,Gas!$B$3:$E$2506,4)</f>
        <v>0.52081288155811478</v>
      </c>
    </row>
    <row r="630" spans="1:23" x14ac:dyDescent="0.2">
      <c r="A630" s="50">
        <f t="shared" si="110"/>
        <v>29</v>
      </c>
      <c r="B630" s="48">
        <v>36668</v>
      </c>
      <c r="C630" s="49">
        <v>43.55</v>
      </c>
      <c r="D630" s="4">
        <f t="shared" si="106"/>
        <v>0.17086050578976875</v>
      </c>
      <c r="E630" s="100">
        <f t="shared" si="108"/>
        <v>8.0247282936036761</v>
      </c>
      <c r="F630" s="2"/>
      <c r="G630" s="8">
        <f t="shared" si="113"/>
        <v>0</v>
      </c>
      <c r="H630" s="8">
        <f t="shared" si="113"/>
        <v>0</v>
      </c>
      <c r="I630" s="8">
        <f t="shared" si="113"/>
        <v>0</v>
      </c>
      <c r="J630" s="8">
        <f t="shared" si="113"/>
        <v>0</v>
      </c>
      <c r="K630" s="8">
        <f t="shared" si="113"/>
        <v>0</v>
      </c>
      <c r="L630" s="8">
        <f t="shared" si="113"/>
        <v>6.4500000000000028</v>
      </c>
      <c r="M630" s="8">
        <f t="shared" si="113"/>
        <v>23.549999999999997</v>
      </c>
      <c r="N630" s="8">
        <f t="shared" si="113"/>
        <v>18.549999999999997</v>
      </c>
      <c r="O630" s="8">
        <f t="shared" si="113"/>
        <v>13.549999999999997</v>
      </c>
      <c r="P630" s="8">
        <f t="shared" si="113"/>
        <v>8.5499999999999972</v>
      </c>
      <c r="Q630" s="8">
        <f t="shared" si="113"/>
        <v>3.5499999999999972</v>
      </c>
      <c r="R630" s="8">
        <f t="shared" si="113"/>
        <v>0</v>
      </c>
      <c r="S630" s="8">
        <f t="shared" si="113"/>
        <v>0</v>
      </c>
      <c r="T630" s="21">
        <f t="shared" si="104"/>
        <v>29</v>
      </c>
      <c r="U630" s="19">
        <f>VLOOKUP($B630,Gas!$B$3:$E$2506,2)</f>
        <v>3.7650000000000001</v>
      </c>
      <c r="V630" s="44">
        <f t="shared" si="105"/>
        <v>11.567065073041167</v>
      </c>
      <c r="W630" s="5">
        <f>VLOOKUP($B630,Gas!$B$3:$E$2506,4)</f>
        <v>0.40689520159375653</v>
      </c>
    </row>
    <row r="631" spans="1:23" x14ac:dyDescent="0.2">
      <c r="A631" s="50">
        <f t="shared" si="110"/>
        <v>29</v>
      </c>
      <c r="B631" s="48">
        <v>36669</v>
      </c>
      <c r="C631" s="49">
        <v>34.450000000000003</v>
      </c>
      <c r="D631" s="4">
        <f t="shared" si="106"/>
        <v>-0.23440070583884415</v>
      </c>
      <c r="E631" s="100">
        <f t="shared" si="108"/>
        <v>6.2870477495434507</v>
      </c>
      <c r="F631" s="2"/>
      <c r="G631" s="8">
        <f t="shared" si="113"/>
        <v>0</v>
      </c>
      <c r="H631" s="8">
        <f t="shared" si="113"/>
        <v>0</v>
      </c>
      <c r="I631" s="8">
        <f t="shared" si="113"/>
        <v>0</v>
      </c>
      <c r="J631" s="8">
        <f t="shared" si="113"/>
        <v>0.54999999999999716</v>
      </c>
      <c r="K631" s="8">
        <f t="shared" si="113"/>
        <v>5.5499999999999972</v>
      </c>
      <c r="L631" s="8">
        <f t="shared" si="113"/>
        <v>15.549999999999997</v>
      </c>
      <c r="M631" s="8">
        <f t="shared" si="113"/>
        <v>14.450000000000003</v>
      </c>
      <c r="N631" s="8">
        <f t="shared" si="113"/>
        <v>9.4500000000000028</v>
      </c>
      <c r="O631" s="8">
        <f t="shared" si="113"/>
        <v>4.4500000000000028</v>
      </c>
      <c r="P631" s="8">
        <f t="shared" si="113"/>
        <v>0</v>
      </c>
      <c r="Q631" s="8">
        <f t="shared" si="113"/>
        <v>0</v>
      </c>
      <c r="R631" s="8">
        <f t="shared" si="113"/>
        <v>0</v>
      </c>
      <c r="S631" s="8">
        <f t="shared" si="113"/>
        <v>0</v>
      </c>
      <c r="T631" s="21">
        <f t="shared" si="104"/>
        <v>29</v>
      </c>
      <c r="U631" s="19">
        <f>VLOOKUP($B631,Gas!$B$3:$E$2506,2)</f>
        <v>3.9750000000000001</v>
      </c>
      <c r="V631" s="44">
        <f t="shared" si="105"/>
        <v>8.6666666666666679</v>
      </c>
      <c r="W631" s="5">
        <f>VLOOKUP($B631,Gas!$B$3:$E$2506,4)</f>
        <v>0.46552784746647402</v>
      </c>
    </row>
    <row r="632" spans="1:23" x14ac:dyDescent="0.2">
      <c r="A632" s="50">
        <f t="shared" si="110"/>
        <v>29</v>
      </c>
      <c r="B632" s="48">
        <v>36670</v>
      </c>
      <c r="C632" s="49">
        <v>55.76</v>
      </c>
      <c r="D632" s="4">
        <f t="shared" si="106"/>
        <v>0.48154776899260082</v>
      </c>
      <c r="E632" s="100">
        <f t="shared" si="108"/>
        <v>6.7896124080109805</v>
      </c>
      <c r="F632" s="2"/>
      <c r="G632" s="8">
        <f t="shared" ref="G632:S647" si="114">IF(G$1="P",MAX(0,G$2-$C632),IF(G$1="C",MAX(0,$C632-G$2)))</f>
        <v>0</v>
      </c>
      <c r="H632" s="8">
        <f t="shared" si="114"/>
        <v>0</v>
      </c>
      <c r="I632" s="8">
        <f t="shared" si="114"/>
        <v>0</v>
      </c>
      <c r="J632" s="8">
        <f t="shared" si="114"/>
        <v>0</v>
      </c>
      <c r="K632" s="8">
        <f t="shared" si="114"/>
        <v>0</v>
      </c>
      <c r="L632" s="8">
        <f t="shared" si="114"/>
        <v>0</v>
      </c>
      <c r="M632" s="8">
        <f t="shared" si="113"/>
        <v>35.76</v>
      </c>
      <c r="N632" s="8">
        <f t="shared" si="114"/>
        <v>30.759999999999998</v>
      </c>
      <c r="O632" s="8">
        <f t="shared" si="114"/>
        <v>25.759999999999998</v>
      </c>
      <c r="P632" s="8">
        <f t="shared" si="114"/>
        <v>20.759999999999998</v>
      </c>
      <c r="Q632" s="8">
        <f t="shared" si="114"/>
        <v>15.759999999999998</v>
      </c>
      <c r="R632" s="8">
        <f t="shared" si="114"/>
        <v>5.759999999999998</v>
      </c>
      <c r="S632" s="8">
        <f t="shared" si="114"/>
        <v>0</v>
      </c>
      <c r="T632" s="21">
        <f t="shared" si="104"/>
        <v>29</v>
      </c>
      <c r="U632" s="19">
        <f>VLOOKUP($B632,Gas!$B$3:$E$2506,2)</f>
        <v>3.8450000000000002</v>
      </c>
      <c r="V632" s="44">
        <f t="shared" si="105"/>
        <v>14.501950585175551</v>
      </c>
      <c r="W632" s="5">
        <f>VLOOKUP($B632,Gas!$B$3:$E$2506,4)</f>
        <v>0.55064389171265449</v>
      </c>
    </row>
    <row r="633" spans="1:23" x14ac:dyDescent="0.2">
      <c r="A633" s="50">
        <f t="shared" si="110"/>
        <v>29</v>
      </c>
      <c r="B633" s="48">
        <v>36671</v>
      </c>
      <c r="C633" s="49">
        <v>46.77</v>
      </c>
      <c r="D633" s="4">
        <f t="shared" si="106"/>
        <v>-0.1758147947144735</v>
      </c>
      <c r="E633" s="100">
        <f t="shared" si="108"/>
        <v>5.1360516494530408</v>
      </c>
      <c r="F633" s="2"/>
      <c r="G633" s="8">
        <f t="shared" si="114"/>
        <v>0</v>
      </c>
      <c r="H633" s="8">
        <f t="shared" si="114"/>
        <v>0</v>
      </c>
      <c r="I633" s="8">
        <f t="shared" si="114"/>
        <v>0</v>
      </c>
      <c r="J633" s="8">
        <f t="shared" si="114"/>
        <v>0</v>
      </c>
      <c r="K633" s="8">
        <f t="shared" si="114"/>
        <v>0</v>
      </c>
      <c r="L633" s="8">
        <f t="shared" si="114"/>
        <v>3.2299999999999969</v>
      </c>
      <c r="M633" s="8">
        <f t="shared" si="113"/>
        <v>26.770000000000003</v>
      </c>
      <c r="N633" s="8">
        <f t="shared" si="114"/>
        <v>21.770000000000003</v>
      </c>
      <c r="O633" s="8">
        <f t="shared" si="114"/>
        <v>16.770000000000003</v>
      </c>
      <c r="P633" s="8">
        <f t="shared" si="114"/>
        <v>11.770000000000003</v>
      </c>
      <c r="Q633" s="8">
        <f t="shared" si="114"/>
        <v>6.7700000000000031</v>
      </c>
      <c r="R633" s="8">
        <f t="shared" si="114"/>
        <v>0</v>
      </c>
      <c r="S633" s="8">
        <f t="shared" si="114"/>
        <v>0</v>
      </c>
      <c r="T633" s="21">
        <f t="shared" si="104"/>
        <v>29</v>
      </c>
      <c r="U633" s="19">
        <f>VLOOKUP($B633,Gas!$B$3:$E$2506,2)</f>
        <v>3.9350000000000001</v>
      </c>
      <c r="V633" s="44">
        <f t="shared" si="105"/>
        <v>11.885641677255402</v>
      </c>
      <c r="W633" s="5">
        <f>VLOOKUP($B633,Gas!$B$3:$E$2506,4)</f>
        <v>0.5448716298013544</v>
      </c>
    </row>
    <row r="634" spans="1:23" x14ac:dyDescent="0.2">
      <c r="A634" s="50">
        <f t="shared" si="110"/>
        <v>29</v>
      </c>
      <c r="B634" s="48">
        <v>36672</v>
      </c>
      <c r="C634" s="49">
        <v>37.68</v>
      </c>
      <c r="D634" s="4">
        <f t="shared" si="106"/>
        <v>-0.21611252202963269</v>
      </c>
      <c r="E634" s="100">
        <f t="shared" si="108"/>
        <v>5.0546569271715063</v>
      </c>
      <c r="F634" s="2"/>
      <c r="G634" s="8">
        <f t="shared" si="114"/>
        <v>0</v>
      </c>
      <c r="H634" s="8">
        <f t="shared" si="114"/>
        <v>0</v>
      </c>
      <c r="I634" s="8">
        <f t="shared" si="114"/>
        <v>0</v>
      </c>
      <c r="J634" s="8">
        <f t="shared" si="114"/>
        <v>0</v>
      </c>
      <c r="K634" s="8">
        <f t="shared" si="114"/>
        <v>2.3200000000000003</v>
      </c>
      <c r="L634" s="8">
        <f t="shared" si="114"/>
        <v>12.32</v>
      </c>
      <c r="M634" s="8">
        <f t="shared" si="113"/>
        <v>17.68</v>
      </c>
      <c r="N634" s="8">
        <f t="shared" si="114"/>
        <v>12.68</v>
      </c>
      <c r="O634" s="8">
        <f t="shared" si="114"/>
        <v>7.68</v>
      </c>
      <c r="P634" s="8">
        <f t="shared" si="114"/>
        <v>2.6799999999999997</v>
      </c>
      <c r="Q634" s="8">
        <f t="shared" si="114"/>
        <v>0</v>
      </c>
      <c r="R634" s="8">
        <f t="shared" si="114"/>
        <v>0</v>
      </c>
      <c r="S634" s="8">
        <f t="shared" si="114"/>
        <v>0</v>
      </c>
      <c r="T634" s="21">
        <f t="shared" si="104"/>
        <v>29</v>
      </c>
      <c r="U634" s="19">
        <f>VLOOKUP($B634,Gas!$B$3:$E$2506,2)</f>
        <v>4.1749999999999998</v>
      </c>
      <c r="V634" s="44">
        <f t="shared" si="105"/>
        <v>9.0251497005988028</v>
      </c>
      <c r="W634" s="5">
        <f>VLOOKUP($B634,Gas!$B$3:$E$2506,4)</f>
        <v>0.59549764372609459</v>
      </c>
    </row>
    <row r="635" spans="1:23" x14ac:dyDescent="0.2">
      <c r="A635" s="50">
        <f t="shared" si="110"/>
        <v>29</v>
      </c>
      <c r="B635" s="48">
        <v>36676</v>
      </c>
      <c r="C635" s="49">
        <v>31.73</v>
      </c>
      <c r="D635" s="4">
        <f t="shared" si="106"/>
        <v>-0.17186684411305811</v>
      </c>
      <c r="E635" s="100">
        <f t="shared" si="108"/>
        <v>4.507730945139051</v>
      </c>
      <c r="F635" s="2"/>
      <c r="G635" s="8">
        <f t="shared" si="114"/>
        <v>0</v>
      </c>
      <c r="H635" s="8">
        <f t="shared" si="114"/>
        <v>0</v>
      </c>
      <c r="I635" s="8">
        <f t="shared" si="114"/>
        <v>0</v>
      </c>
      <c r="J635" s="8">
        <f t="shared" si="114"/>
        <v>3.2699999999999996</v>
      </c>
      <c r="K635" s="8">
        <f t="shared" si="114"/>
        <v>8.27</v>
      </c>
      <c r="L635" s="8">
        <f t="shared" si="114"/>
        <v>18.27</v>
      </c>
      <c r="M635" s="8">
        <f t="shared" si="113"/>
        <v>11.73</v>
      </c>
      <c r="N635" s="8">
        <f t="shared" si="114"/>
        <v>6.73</v>
      </c>
      <c r="O635" s="8">
        <f t="shared" si="114"/>
        <v>1.7300000000000004</v>
      </c>
      <c r="P635" s="8">
        <f t="shared" si="114"/>
        <v>0</v>
      </c>
      <c r="Q635" s="8">
        <f t="shared" si="114"/>
        <v>0</v>
      </c>
      <c r="R635" s="8">
        <f t="shared" si="114"/>
        <v>0</v>
      </c>
      <c r="S635" s="8">
        <f t="shared" si="114"/>
        <v>0</v>
      </c>
      <c r="T635" s="21">
        <f t="shared" si="104"/>
        <v>29</v>
      </c>
      <c r="U635" s="19">
        <f>VLOOKUP($B635,Gas!$B$3:$E$2506,2)</f>
        <v>4.2850000000000001</v>
      </c>
      <c r="V635" s="44">
        <f t="shared" si="105"/>
        <v>7.4049008168028001</v>
      </c>
      <c r="W635" s="5">
        <f>VLOOKUP($B635,Gas!$B$3:$E$2506,4)</f>
        <v>0.53640034565717831</v>
      </c>
    </row>
    <row r="636" spans="1:23" x14ac:dyDescent="0.2">
      <c r="A636" s="50">
        <f t="shared" si="110"/>
        <v>29</v>
      </c>
      <c r="B636" s="48">
        <v>36677</v>
      </c>
      <c r="C636" s="49">
        <v>32.880000000000003</v>
      </c>
      <c r="D636" s="4">
        <f t="shared" si="106"/>
        <v>3.5601964592874957E-2</v>
      </c>
      <c r="E636" s="100">
        <f t="shared" si="108"/>
        <v>4.2206330526375311</v>
      </c>
      <c r="F636" s="2"/>
      <c r="G636" s="8">
        <f t="shared" si="114"/>
        <v>0</v>
      </c>
      <c r="H636" s="8">
        <f t="shared" si="114"/>
        <v>0</v>
      </c>
      <c r="I636" s="8">
        <f t="shared" si="114"/>
        <v>0</v>
      </c>
      <c r="J636" s="8">
        <f t="shared" si="114"/>
        <v>2.1199999999999974</v>
      </c>
      <c r="K636" s="8">
        <f t="shared" si="114"/>
        <v>7.1199999999999974</v>
      </c>
      <c r="L636" s="8">
        <f t="shared" si="114"/>
        <v>17.119999999999997</v>
      </c>
      <c r="M636" s="8">
        <f t="shared" si="113"/>
        <v>12.880000000000003</v>
      </c>
      <c r="N636" s="8">
        <f t="shared" si="114"/>
        <v>7.8800000000000026</v>
      </c>
      <c r="O636" s="8">
        <f t="shared" si="114"/>
        <v>2.8800000000000026</v>
      </c>
      <c r="P636" s="8">
        <f t="shared" si="114"/>
        <v>0</v>
      </c>
      <c r="Q636" s="8">
        <f t="shared" si="114"/>
        <v>0</v>
      </c>
      <c r="R636" s="8">
        <f t="shared" si="114"/>
        <v>0</v>
      </c>
      <c r="S636" s="8">
        <f t="shared" si="114"/>
        <v>0</v>
      </c>
      <c r="T636" s="21">
        <f t="shared" si="104"/>
        <v>29</v>
      </c>
      <c r="U636" s="19">
        <f>VLOOKUP($B636,Gas!$B$3:$E$2506,2)</f>
        <v>4.3449999999999998</v>
      </c>
      <c r="V636" s="44">
        <f t="shared" si="105"/>
        <v>7.5673187571921758</v>
      </c>
      <c r="W636" s="5">
        <f>VLOOKUP($B636,Gas!$B$3:$E$2506,4)</f>
        <v>0.52933095905743599</v>
      </c>
    </row>
    <row r="637" spans="1:23" x14ac:dyDescent="0.2">
      <c r="A637" s="50">
        <f t="shared" si="110"/>
        <v>30</v>
      </c>
      <c r="B637" s="48">
        <v>36678</v>
      </c>
      <c r="C637" s="49">
        <v>75.84</v>
      </c>
      <c r="D637" s="4">
        <f t="shared" si="106"/>
        <v>0.83576128775878711</v>
      </c>
      <c r="E637" s="100">
        <f t="shared" si="108"/>
        <v>5.8566244749342049</v>
      </c>
      <c r="F637" s="2"/>
      <c r="G637" s="8">
        <f t="shared" si="114"/>
        <v>0</v>
      </c>
      <c r="H637" s="8">
        <f t="shared" si="114"/>
        <v>0</v>
      </c>
      <c r="I637" s="8">
        <f t="shared" si="114"/>
        <v>0</v>
      </c>
      <c r="J637" s="8">
        <f t="shared" si="114"/>
        <v>0</v>
      </c>
      <c r="K637" s="8">
        <f t="shared" si="114"/>
        <v>0</v>
      </c>
      <c r="L637" s="8">
        <f t="shared" si="114"/>
        <v>0</v>
      </c>
      <c r="M637" s="8">
        <f t="shared" si="113"/>
        <v>55.84</v>
      </c>
      <c r="N637" s="8">
        <f t="shared" si="114"/>
        <v>50.84</v>
      </c>
      <c r="O637" s="8">
        <f t="shared" si="114"/>
        <v>45.84</v>
      </c>
      <c r="P637" s="8">
        <f t="shared" si="114"/>
        <v>40.840000000000003</v>
      </c>
      <c r="Q637" s="8">
        <f t="shared" si="114"/>
        <v>35.840000000000003</v>
      </c>
      <c r="R637" s="8">
        <f t="shared" si="114"/>
        <v>25.840000000000003</v>
      </c>
      <c r="S637" s="8">
        <f t="shared" si="114"/>
        <v>0</v>
      </c>
      <c r="T637" s="21">
        <f t="shared" si="104"/>
        <v>30</v>
      </c>
      <c r="U637" s="19">
        <f>VLOOKUP($B637,Gas!$B$3:$E$2506,2)</f>
        <v>4.5</v>
      </c>
      <c r="V637" s="44">
        <f t="shared" si="105"/>
        <v>16.853333333333335</v>
      </c>
      <c r="W637" s="5">
        <f>VLOOKUP($B637,Gas!$B$3:$E$2506,4)</f>
        <v>0.53319863359194386</v>
      </c>
    </row>
    <row r="638" spans="1:23" x14ac:dyDescent="0.2">
      <c r="A638" s="50">
        <f t="shared" si="110"/>
        <v>30</v>
      </c>
      <c r="B638" s="48">
        <v>36679</v>
      </c>
      <c r="C638" s="49">
        <v>71.790000000000006</v>
      </c>
      <c r="D638" s="4">
        <f t="shared" si="106"/>
        <v>-5.4880667358374727E-2</v>
      </c>
      <c r="E638" s="100">
        <f t="shared" si="108"/>
        <v>5.564335179639138</v>
      </c>
      <c r="F638" s="2"/>
      <c r="G638" s="8">
        <f t="shared" si="114"/>
        <v>0</v>
      </c>
      <c r="H638" s="8">
        <f t="shared" si="114"/>
        <v>0</v>
      </c>
      <c r="I638" s="8">
        <f t="shared" si="114"/>
        <v>0</v>
      </c>
      <c r="J638" s="8">
        <f t="shared" si="114"/>
        <v>0</v>
      </c>
      <c r="K638" s="8">
        <f t="shared" si="114"/>
        <v>0</v>
      </c>
      <c r="L638" s="8">
        <f t="shared" si="114"/>
        <v>0</v>
      </c>
      <c r="M638" s="8">
        <f t="shared" si="114"/>
        <v>51.790000000000006</v>
      </c>
      <c r="N638" s="8">
        <f t="shared" si="114"/>
        <v>46.790000000000006</v>
      </c>
      <c r="O638" s="8">
        <f t="shared" si="114"/>
        <v>41.790000000000006</v>
      </c>
      <c r="P638" s="8">
        <f t="shared" si="114"/>
        <v>36.790000000000006</v>
      </c>
      <c r="Q638" s="8">
        <f t="shared" si="114"/>
        <v>31.790000000000006</v>
      </c>
      <c r="R638" s="8">
        <f t="shared" si="114"/>
        <v>21.790000000000006</v>
      </c>
      <c r="S638" s="8">
        <f t="shared" si="114"/>
        <v>0</v>
      </c>
      <c r="T638" s="21">
        <f t="shared" si="104"/>
        <v>30</v>
      </c>
      <c r="U638" s="19">
        <f>VLOOKUP($B638,Gas!$B$3:$E$2506,2)</f>
        <v>4.4000000000000004</v>
      </c>
      <c r="V638" s="44">
        <f t="shared" si="105"/>
        <v>16.315909090909091</v>
      </c>
      <c r="W638" s="5">
        <f>VLOOKUP($B638,Gas!$B$3:$E$2506,4)</f>
        <v>0.5219502131501208</v>
      </c>
    </row>
    <row r="639" spans="1:23" x14ac:dyDescent="0.2">
      <c r="A639" s="50">
        <f t="shared" si="110"/>
        <v>30</v>
      </c>
      <c r="B639" s="48">
        <v>36682</v>
      </c>
      <c r="C639" s="49">
        <v>30.81</v>
      </c>
      <c r="D639" s="4">
        <f t="shared" si="106"/>
        <v>-0.8459058779798152</v>
      </c>
      <c r="E639" s="100">
        <f t="shared" si="108"/>
        <v>7.1461764352131496</v>
      </c>
      <c r="F639" s="2"/>
      <c r="G639" s="8">
        <f t="shared" si="114"/>
        <v>0</v>
      </c>
      <c r="H639" s="8">
        <f t="shared" si="114"/>
        <v>0</v>
      </c>
      <c r="I639" s="8">
        <f t="shared" si="114"/>
        <v>0</v>
      </c>
      <c r="J639" s="8">
        <f t="shared" si="114"/>
        <v>4.1900000000000013</v>
      </c>
      <c r="K639" s="8">
        <f t="shared" si="114"/>
        <v>9.1900000000000013</v>
      </c>
      <c r="L639" s="8">
        <f t="shared" si="114"/>
        <v>19.190000000000001</v>
      </c>
      <c r="M639" s="8">
        <f t="shared" si="114"/>
        <v>10.809999999999999</v>
      </c>
      <c r="N639" s="8">
        <f t="shared" si="114"/>
        <v>5.8099999999999987</v>
      </c>
      <c r="O639" s="8">
        <f t="shared" si="114"/>
        <v>0.80999999999999872</v>
      </c>
      <c r="P639" s="8">
        <f t="shared" si="114"/>
        <v>0</v>
      </c>
      <c r="Q639" s="8">
        <f t="shared" si="114"/>
        <v>0</v>
      </c>
      <c r="R639" s="8">
        <f t="shared" si="114"/>
        <v>0</v>
      </c>
      <c r="S639" s="8">
        <f t="shared" si="114"/>
        <v>0</v>
      </c>
      <c r="T639" s="21">
        <f t="shared" si="104"/>
        <v>30</v>
      </c>
      <c r="U639" s="19">
        <f>VLOOKUP($B639,Gas!$B$3:$E$2506,2)</f>
        <v>4.2</v>
      </c>
      <c r="V639" s="44">
        <f t="shared" si="105"/>
        <v>7.3357142857142854</v>
      </c>
      <c r="W639" s="5">
        <f>VLOOKUP($B639,Gas!$B$3:$E$2506,4)</f>
        <v>0.43954685334598675</v>
      </c>
    </row>
    <row r="640" spans="1:23" x14ac:dyDescent="0.2">
      <c r="A640" s="50">
        <f t="shared" si="110"/>
        <v>30</v>
      </c>
      <c r="B640" s="48">
        <v>36683</v>
      </c>
      <c r="C640" s="49">
        <v>23.48</v>
      </c>
      <c r="D640" s="4">
        <f t="shared" si="106"/>
        <v>-0.27169031764868085</v>
      </c>
      <c r="E640" s="100">
        <f t="shared" si="108"/>
        <v>7.1646731578556899</v>
      </c>
      <c r="F640" s="2"/>
      <c r="G640" s="8">
        <f t="shared" si="114"/>
        <v>0</v>
      </c>
      <c r="H640" s="8">
        <f t="shared" si="114"/>
        <v>1.5199999999999996</v>
      </c>
      <c r="I640" s="8">
        <f t="shared" si="114"/>
        <v>6.52</v>
      </c>
      <c r="J640" s="8">
        <f t="shared" si="114"/>
        <v>11.52</v>
      </c>
      <c r="K640" s="8">
        <f t="shared" si="114"/>
        <v>16.52</v>
      </c>
      <c r="L640" s="8">
        <f t="shared" si="114"/>
        <v>26.52</v>
      </c>
      <c r="M640" s="8">
        <f t="shared" si="114"/>
        <v>3.4800000000000004</v>
      </c>
      <c r="N640" s="8">
        <f t="shared" si="114"/>
        <v>0</v>
      </c>
      <c r="O640" s="8">
        <f t="shared" si="114"/>
        <v>0</v>
      </c>
      <c r="P640" s="8">
        <f t="shared" si="114"/>
        <v>0</v>
      </c>
      <c r="Q640" s="8">
        <f t="shared" si="114"/>
        <v>0</v>
      </c>
      <c r="R640" s="8">
        <f t="shared" si="114"/>
        <v>0</v>
      </c>
      <c r="S640" s="8">
        <f t="shared" si="114"/>
        <v>0</v>
      </c>
      <c r="T640" s="21">
        <f t="shared" si="104"/>
        <v>30</v>
      </c>
      <c r="U640" s="19">
        <f>VLOOKUP($B640,Gas!$B$3:$E$2506,2)</f>
        <v>4.17</v>
      </c>
      <c r="V640" s="44">
        <f t="shared" si="105"/>
        <v>5.6306954436450845</v>
      </c>
      <c r="W640" s="5">
        <f>VLOOKUP($B640,Gas!$B$3:$E$2506,4)</f>
        <v>0.40620185674500681</v>
      </c>
    </row>
    <row r="641" spans="1:23" x14ac:dyDescent="0.2">
      <c r="A641" s="50">
        <f t="shared" si="110"/>
        <v>30</v>
      </c>
      <c r="B641" s="48">
        <v>36684</v>
      </c>
      <c r="C641" s="49">
        <v>23.07</v>
      </c>
      <c r="D641" s="4">
        <f t="shared" si="106"/>
        <v>-1.7615922774233388E-2</v>
      </c>
      <c r="E641" s="100">
        <f t="shared" si="108"/>
        <v>7.1012964042754767</v>
      </c>
      <c r="F641" s="2"/>
      <c r="G641" s="8">
        <f t="shared" si="114"/>
        <v>0</v>
      </c>
      <c r="H641" s="8">
        <f t="shared" si="114"/>
        <v>1.9299999999999997</v>
      </c>
      <c r="I641" s="8">
        <f t="shared" si="114"/>
        <v>6.93</v>
      </c>
      <c r="J641" s="8">
        <f t="shared" si="114"/>
        <v>11.93</v>
      </c>
      <c r="K641" s="8">
        <f t="shared" si="114"/>
        <v>16.93</v>
      </c>
      <c r="L641" s="8">
        <f t="shared" si="114"/>
        <v>26.93</v>
      </c>
      <c r="M641" s="8">
        <f t="shared" si="114"/>
        <v>3.0700000000000003</v>
      </c>
      <c r="N641" s="8">
        <f t="shared" si="114"/>
        <v>0</v>
      </c>
      <c r="O641" s="8">
        <f t="shared" si="114"/>
        <v>0</v>
      </c>
      <c r="P641" s="8">
        <f t="shared" si="114"/>
        <v>0</v>
      </c>
      <c r="Q641" s="8">
        <f t="shared" si="114"/>
        <v>0</v>
      </c>
      <c r="R641" s="8">
        <f t="shared" si="114"/>
        <v>0</v>
      </c>
      <c r="S641" s="8">
        <f t="shared" si="114"/>
        <v>0</v>
      </c>
      <c r="T641" s="21">
        <f t="shared" si="104"/>
        <v>30</v>
      </c>
      <c r="U641" s="19">
        <f>VLOOKUP($B641,Gas!$B$3:$E$2506,2)</f>
        <v>4.49</v>
      </c>
      <c r="V641" s="44">
        <f t="shared" si="105"/>
        <v>5.138084632516704</v>
      </c>
      <c r="W641" s="5">
        <f>VLOOKUP($B641,Gas!$B$3:$E$2506,4)</f>
        <v>0.6171278183890776</v>
      </c>
    </row>
    <row r="642" spans="1:23" x14ac:dyDescent="0.2">
      <c r="A642" s="50">
        <f t="shared" si="110"/>
        <v>30</v>
      </c>
      <c r="B642" s="48">
        <v>36685</v>
      </c>
      <c r="C642" s="49">
        <v>28.7</v>
      </c>
      <c r="D642" s="4">
        <f t="shared" si="106"/>
        <v>0.21836405057991315</v>
      </c>
      <c r="E642" s="100">
        <f t="shared" si="108"/>
        <v>6.6732982707374262</v>
      </c>
      <c r="F642" s="2"/>
      <c r="G642" s="8">
        <f t="shared" ref="G642:S657" si="115">IF(G$1="P",MAX(0,G$2-$C642),IF(G$1="C",MAX(0,$C642-G$2)))</f>
        <v>0</v>
      </c>
      <c r="H642" s="8">
        <f t="shared" si="115"/>
        <v>0</v>
      </c>
      <c r="I642" s="8">
        <f t="shared" si="115"/>
        <v>1.3000000000000007</v>
      </c>
      <c r="J642" s="8">
        <f t="shared" si="115"/>
        <v>6.3000000000000007</v>
      </c>
      <c r="K642" s="8">
        <f t="shared" si="115"/>
        <v>11.3</v>
      </c>
      <c r="L642" s="8">
        <f t="shared" si="115"/>
        <v>21.3</v>
      </c>
      <c r="M642" s="8">
        <f t="shared" si="114"/>
        <v>8.6999999999999993</v>
      </c>
      <c r="N642" s="8">
        <f t="shared" si="115"/>
        <v>3.6999999999999993</v>
      </c>
      <c r="O642" s="8">
        <f t="shared" si="115"/>
        <v>0</v>
      </c>
      <c r="P642" s="8">
        <f t="shared" si="115"/>
        <v>0</v>
      </c>
      <c r="Q642" s="8">
        <f t="shared" si="115"/>
        <v>0</v>
      </c>
      <c r="R642" s="8">
        <f t="shared" si="115"/>
        <v>0</v>
      </c>
      <c r="S642" s="8">
        <f t="shared" si="115"/>
        <v>0</v>
      </c>
      <c r="T642" s="21">
        <f t="shared" ref="T642:T705" si="116">A642</f>
        <v>30</v>
      </c>
      <c r="U642" s="19">
        <f>VLOOKUP($B642,Gas!$B$3:$E$2506,2)</f>
        <v>4.2249999999999996</v>
      </c>
      <c r="V642" s="44">
        <f t="shared" ref="V642:V705" si="117">C642/U642</f>
        <v>6.7928994082840237</v>
      </c>
      <c r="W642" s="5">
        <f>VLOOKUP($B642,Gas!$B$3:$E$2506,4)</f>
        <v>0.73415357001548831</v>
      </c>
    </row>
    <row r="643" spans="1:23" x14ac:dyDescent="0.2">
      <c r="A643" s="50">
        <f t="shared" si="110"/>
        <v>30</v>
      </c>
      <c r="B643" s="48">
        <v>36686</v>
      </c>
      <c r="C643" s="49">
        <v>54.76</v>
      </c>
      <c r="D643" s="4">
        <f t="shared" si="106"/>
        <v>0.64606287765467274</v>
      </c>
      <c r="E643" s="100">
        <f t="shared" si="108"/>
        <v>7.5116473607180643</v>
      </c>
      <c r="F643" s="2"/>
      <c r="G643" s="8">
        <f t="shared" si="115"/>
        <v>0</v>
      </c>
      <c r="H643" s="8">
        <f t="shared" si="115"/>
        <v>0</v>
      </c>
      <c r="I643" s="8">
        <f t="shared" si="115"/>
        <v>0</v>
      </c>
      <c r="J643" s="8">
        <f t="shared" si="115"/>
        <v>0</v>
      </c>
      <c r="K643" s="8">
        <f t="shared" si="115"/>
        <v>0</v>
      </c>
      <c r="L643" s="8">
        <f t="shared" si="115"/>
        <v>0</v>
      </c>
      <c r="M643" s="8">
        <f t="shared" si="114"/>
        <v>34.76</v>
      </c>
      <c r="N643" s="8">
        <f t="shared" si="115"/>
        <v>29.759999999999998</v>
      </c>
      <c r="O643" s="8">
        <f t="shared" si="115"/>
        <v>24.759999999999998</v>
      </c>
      <c r="P643" s="8">
        <f t="shared" si="115"/>
        <v>19.759999999999998</v>
      </c>
      <c r="Q643" s="8">
        <f t="shared" si="115"/>
        <v>14.759999999999998</v>
      </c>
      <c r="R643" s="8">
        <f t="shared" si="115"/>
        <v>4.759999999999998</v>
      </c>
      <c r="S643" s="8">
        <f t="shared" si="115"/>
        <v>0</v>
      </c>
      <c r="T643" s="21">
        <f t="shared" si="116"/>
        <v>30</v>
      </c>
      <c r="U643" s="19">
        <f>VLOOKUP($B643,Gas!$B$3:$E$2506,2)</f>
        <v>3.9550000000000001</v>
      </c>
      <c r="V643" s="44">
        <f t="shared" si="117"/>
        <v>13.845764854614412</v>
      </c>
      <c r="W643" s="5">
        <f>VLOOKUP($B643,Gas!$B$3:$E$2506,4)</f>
        <v>0.83102856016081117</v>
      </c>
    </row>
    <row r="644" spans="1:23" x14ac:dyDescent="0.2">
      <c r="A644" s="50">
        <f t="shared" si="110"/>
        <v>30</v>
      </c>
      <c r="B644" s="48">
        <v>36689</v>
      </c>
      <c r="C644" s="49">
        <v>86.6</v>
      </c>
      <c r="D644" s="4">
        <f t="shared" ref="D644:D707" si="118">LN(C644/C643)</f>
        <v>0.45833981514814132</v>
      </c>
      <c r="E644" s="100">
        <f t="shared" si="108"/>
        <v>7.6881979690947828</v>
      </c>
      <c r="F644" s="2"/>
      <c r="G644" s="8">
        <f t="shared" si="115"/>
        <v>0</v>
      </c>
      <c r="H644" s="8">
        <f t="shared" si="115"/>
        <v>0</v>
      </c>
      <c r="I644" s="8">
        <f t="shared" si="115"/>
        <v>0</v>
      </c>
      <c r="J644" s="8">
        <f t="shared" si="115"/>
        <v>0</v>
      </c>
      <c r="K644" s="8">
        <f t="shared" si="115"/>
        <v>0</v>
      </c>
      <c r="L644" s="8">
        <f t="shared" si="115"/>
        <v>0</v>
      </c>
      <c r="M644" s="8">
        <f t="shared" si="114"/>
        <v>66.599999999999994</v>
      </c>
      <c r="N644" s="8">
        <f t="shared" si="115"/>
        <v>61.599999999999994</v>
      </c>
      <c r="O644" s="8">
        <f t="shared" si="115"/>
        <v>56.599999999999994</v>
      </c>
      <c r="P644" s="8">
        <f t="shared" si="115"/>
        <v>51.599999999999994</v>
      </c>
      <c r="Q644" s="8">
        <f t="shared" si="115"/>
        <v>46.599999999999994</v>
      </c>
      <c r="R644" s="8">
        <f t="shared" si="115"/>
        <v>36.599999999999994</v>
      </c>
      <c r="S644" s="8">
        <f t="shared" si="115"/>
        <v>0</v>
      </c>
      <c r="T644" s="21">
        <f t="shared" si="116"/>
        <v>30</v>
      </c>
      <c r="U644" s="19">
        <f>VLOOKUP($B644,Gas!$B$3:$E$2506,2)</f>
        <v>4.1449999999999996</v>
      </c>
      <c r="V644" s="44">
        <f t="shared" si="117"/>
        <v>20.892641737032569</v>
      </c>
      <c r="W644" s="5">
        <f>VLOOKUP($B644,Gas!$B$3:$E$2506,4)</f>
        <v>0.84459452998065943</v>
      </c>
    </row>
    <row r="645" spans="1:23" x14ac:dyDescent="0.2">
      <c r="A645" s="50">
        <f t="shared" si="110"/>
        <v>30</v>
      </c>
      <c r="B645" s="48">
        <v>36690</v>
      </c>
      <c r="C645" s="49">
        <v>35.369999999999997</v>
      </c>
      <c r="D645" s="4">
        <f t="shared" si="118"/>
        <v>-0.89543581235100023</v>
      </c>
      <c r="E645" s="100">
        <f t="shared" si="108"/>
        <v>9.080259993512346</v>
      </c>
      <c r="F645" s="2"/>
      <c r="G645" s="8">
        <f t="shared" si="115"/>
        <v>0</v>
      </c>
      <c r="H645" s="8">
        <f t="shared" si="115"/>
        <v>0</v>
      </c>
      <c r="I645" s="8">
        <f t="shared" si="115"/>
        <v>0</v>
      </c>
      <c r="J645" s="8">
        <f t="shared" si="115"/>
        <v>0</v>
      </c>
      <c r="K645" s="8">
        <f t="shared" si="115"/>
        <v>4.6300000000000026</v>
      </c>
      <c r="L645" s="8">
        <f t="shared" si="115"/>
        <v>14.630000000000003</v>
      </c>
      <c r="M645" s="8">
        <f t="shared" si="114"/>
        <v>15.369999999999997</v>
      </c>
      <c r="N645" s="8">
        <f t="shared" si="115"/>
        <v>10.369999999999997</v>
      </c>
      <c r="O645" s="8">
        <f t="shared" si="115"/>
        <v>5.3699999999999974</v>
      </c>
      <c r="P645" s="8">
        <f t="shared" si="115"/>
        <v>0.36999999999999744</v>
      </c>
      <c r="Q645" s="8">
        <f t="shared" si="115"/>
        <v>0</v>
      </c>
      <c r="R645" s="8">
        <f t="shared" si="115"/>
        <v>0</v>
      </c>
      <c r="S645" s="8">
        <f t="shared" si="115"/>
        <v>0</v>
      </c>
      <c r="T645" s="21">
        <f t="shared" si="116"/>
        <v>30</v>
      </c>
      <c r="U645" s="19">
        <f>VLOOKUP($B645,Gas!$B$3:$E$2506,2)</f>
        <v>4.1950000000000003</v>
      </c>
      <c r="V645" s="44">
        <f t="shared" si="117"/>
        <v>8.4314660309892719</v>
      </c>
      <c r="W645" s="5">
        <f>VLOOKUP($B645,Gas!$B$3:$E$2506,4)</f>
        <v>0.80365006531004879</v>
      </c>
    </row>
    <row r="646" spans="1:23" x14ac:dyDescent="0.2">
      <c r="A646" s="50">
        <f t="shared" si="110"/>
        <v>30</v>
      </c>
      <c r="B646" s="48">
        <v>36691</v>
      </c>
      <c r="C646" s="49">
        <v>38.47</v>
      </c>
      <c r="D646" s="4">
        <f t="shared" si="118"/>
        <v>8.4014713546814515E-2</v>
      </c>
      <c r="E646" s="100">
        <f t="shared" si="108"/>
        <v>9.0871481746592053</v>
      </c>
      <c r="F646" s="2"/>
      <c r="G646" s="8">
        <f t="shared" si="115"/>
        <v>0</v>
      </c>
      <c r="H646" s="8">
        <f t="shared" si="115"/>
        <v>0</v>
      </c>
      <c r="I646" s="8">
        <f t="shared" si="115"/>
        <v>0</v>
      </c>
      <c r="J646" s="8">
        <f t="shared" si="115"/>
        <v>0</v>
      </c>
      <c r="K646" s="8">
        <f t="shared" si="115"/>
        <v>1.5300000000000011</v>
      </c>
      <c r="L646" s="8">
        <f t="shared" si="115"/>
        <v>11.530000000000001</v>
      </c>
      <c r="M646" s="8">
        <f t="shared" si="114"/>
        <v>18.47</v>
      </c>
      <c r="N646" s="8">
        <f t="shared" si="115"/>
        <v>13.469999999999999</v>
      </c>
      <c r="O646" s="8">
        <f t="shared" si="115"/>
        <v>8.4699999999999989</v>
      </c>
      <c r="P646" s="8">
        <f t="shared" si="115"/>
        <v>3.4699999999999989</v>
      </c>
      <c r="Q646" s="8">
        <f t="shared" si="115"/>
        <v>0</v>
      </c>
      <c r="R646" s="8">
        <f t="shared" si="115"/>
        <v>0</v>
      </c>
      <c r="S646" s="8">
        <f t="shared" si="115"/>
        <v>0</v>
      </c>
      <c r="T646" s="21">
        <f t="shared" si="116"/>
        <v>30</v>
      </c>
      <c r="U646" s="19">
        <f>VLOOKUP($B646,Gas!$B$3:$E$2506,2)</f>
        <v>4.28</v>
      </c>
      <c r="V646" s="44">
        <f t="shared" si="117"/>
        <v>8.9883177570093444</v>
      </c>
      <c r="W646" s="5">
        <f>VLOOKUP($B646,Gas!$B$3:$E$2506,4)</f>
        <v>0.81285576113558622</v>
      </c>
    </row>
    <row r="647" spans="1:23" x14ac:dyDescent="0.2">
      <c r="A647" s="50">
        <f t="shared" si="110"/>
        <v>30</v>
      </c>
      <c r="B647" s="48">
        <v>36692</v>
      </c>
      <c r="C647" s="49">
        <v>41.99</v>
      </c>
      <c r="D647" s="4">
        <f t="shared" si="118"/>
        <v>8.7552777931898265E-2</v>
      </c>
      <c r="E647" s="100">
        <f t="shared" si="108"/>
        <v>7.9046896341693067</v>
      </c>
      <c r="F647" s="2"/>
      <c r="G647" s="8">
        <f t="shared" si="115"/>
        <v>0</v>
      </c>
      <c r="H647" s="8">
        <f t="shared" si="115"/>
        <v>0</v>
      </c>
      <c r="I647" s="8">
        <f t="shared" si="115"/>
        <v>0</v>
      </c>
      <c r="J647" s="8">
        <f t="shared" si="115"/>
        <v>0</v>
      </c>
      <c r="K647" s="8">
        <f t="shared" si="115"/>
        <v>0</v>
      </c>
      <c r="L647" s="8">
        <f t="shared" si="115"/>
        <v>8.009999999999998</v>
      </c>
      <c r="M647" s="8">
        <f t="shared" si="114"/>
        <v>21.990000000000002</v>
      </c>
      <c r="N647" s="8">
        <f t="shared" si="115"/>
        <v>16.990000000000002</v>
      </c>
      <c r="O647" s="8">
        <f t="shared" si="115"/>
        <v>11.990000000000002</v>
      </c>
      <c r="P647" s="8">
        <f t="shared" si="115"/>
        <v>6.990000000000002</v>
      </c>
      <c r="Q647" s="8">
        <f t="shared" si="115"/>
        <v>1.990000000000002</v>
      </c>
      <c r="R647" s="8">
        <f t="shared" si="115"/>
        <v>0</v>
      </c>
      <c r="S647" s="8">
        <f t="shared" si="115"/>
        <v>0</v>
      </c>
      <c r="T647" s="21">
        <f t="shared" si="116"/>
        <v>30</v>
      </c>
      <c r="U647" s="19">
        <f>VLOOKUP($B647,Gas!$B$3:$E$2506,2)</f>
        <v>4.17</v>
      </c>
      <c r="V647" s="44">
        <f t="shared" si="117"/>
        <v>10.069544364508394</v>
      </c>
      <c r="W647" s="5">
        <f>VLOOKUP($B647,Gas!$B$3:$E$2506,4)</f>
        <v>0.83033940462231748</v>
      </c>
    </row>
    <row r="648" spans="1:23" x14ac:dyDescent="0.2">
      <c r="A648" s="50">
        <f t="shared" si="110"/>
        <v>30</v>
      </c>
      <c r="B648" s="48">
        <v>36693</v>
      </c>
      <c r="C648" s="49">
        <v>52.61</v>
      </c>
      <c r="D648" s="4">
        <f t="shared" si="118"/>
        <v>0.2254747210466139</v>
      </c>
      <c r="E648" s="100">
        <f t="shared" si="108"/>
        <v>8.0321302842579012</v>
      </c>
      <c r="F648" s="2"/>
      <c r="G648" s="8">
        <f t="shared" si="115"/>
        <v>0</v>
      </c>
      <c r="H648" s="8">
        <f t="shared" si="115"/>
        <v>0</v>
      </c>
      <c r="I648" s="8">
        <f t="shared" si="115"/>
        <v>0</v>
      </c>
      <c r="J648" s="8">
        <f t="shared" si="115"/>
        <v>0</v>
      </c>
      <c r="K648" s="8">
        <f t="shared" si="115"/>
        <v>0</v>
      </c>
      <c r="L648" s="8">
        <f t="shared" si="115"/>
        <v>0</v>
      </c>
      <c r="M648" s="8">
        <f t="shared" si="115"/>
        <v>32.61</v>
      </c>
      <c r="N648" s="8">
        <f t="shared" si="115"/>
        <v>27.61</v>
      </c>
      <c r="O648" s="8">
        <f t="shared" si="115"/>
        <v>22.61</v>
      </c>
      <c r="P648" s="8">
        <f t="shared" si="115"/>
        <v>17.61</v>
      </c>
      <c r="Q648" s="8">
        <f t="shared" si="115"/>
        <v>12.61</v>
      </c>
      <c r="R648" s="8">
        <f t="shared" si="115"/>
        <v>2.6099999999999994</v>
      </c>
      <c r="S648" s="8">
        <f t="shared" si="115"/>
        <v>0</v>
      </c>
      <c r="T648" s="21">
        <f t="shared" si="116"/>
        <v>30</v>
      </c>
      <c r="U648" s="19">
        <f>VLOOKUP($B648,Gas!$B$3:$E$2506,2)</f>
        <v>4.375</v>
      </c>
      <c r="V648" s="44">
        <f t="shared" si="117"/>
        <v>12.025142857142857</v>
      </c>
      <c r="W648" s="5">
        <f>VLOOKUP($B648,Gas!$B$3:$E$2506,4)</f>
        <v>0.87843642444659942</v>
      </c>
    </row>
    <row r="649" spans="1:23" x14ac:dyDescent="0.2">
      <c r="A649" s="50">
        <f t="shared" si="110"/>
        <v>30</v>
      </c>
      <c r="B649" s="48">
        <v>36696</v>
      </c>
      <c r="C649" s="49">
        <v>38.479999999999997</v>
      </c>
      <c r="D649" s="4">
        <f t="shared" si="118"/>
        <v>-0.31276758994521014</v>
      </c>
      <c r="E649" s="100">
        <f t="shared" si="108"/>
        <v>6.8910799988136073</v>
      </c>
      <c r="F649" s="2"/>
      <c r="G649" s="8">
        <f t="shared" si="115"/>
        <v>0</v>
      </c>
      <c r="H649" s="8">
        <f t="shared" si="115"/>
        <v>0</v>
      </c>
      <c r="I649" s="8">
        <f t="shared" si="115"/>
        <v>0</v>
      </c>
      <c r="J649" s="8">
        <f t="shared" si="115"/>
        <v>0</v>
      </c>
      <c r="K649" s="8">
        <f t="shared" si="115"/>
        <v>1.5200000000000031</v>
      </c>
      <c r="L649" s="8">
        <f t="shared" si="115"/>
        <v>11.520000000000003</v>
      </c>
      <c r="M649" s="8">
        <f t="shared" si="115"/>
        <v>18.479999999999997</v>
      </c>
      <c r="N649" s="8">
        <f t="shared" si="115"/>
        <v>13.479999999999997</v>
      </c>
      <c r="O649" s="8">
        <f t="shared" si="115"/>
        <v>8.4799999999999969</v>
      </c>
      <c r="P649" s="8">
        <f t="shared" si="115"/>
        <v>3.4799999999999969</v>
      </c>
      <c r="Q649" s="8">
        <f t="shared" si="115"/>
        <v>0</v>
      </c>
      <c r="R649" s="8">
        <f t="shared" si="115"/>
        <v>0</v>
      </c>
      <c r="S649" s="8">
        <f t="shared" si="115"/>
        <v>0</v>
      </c>
      <c r="T649" s="21">
        <f t="shared" si="116"/>
        <v>30</v>
      </c>
      <c r="U649" s="19">
        <f>VLOOKUP($B649,Gas!$B$3:$E$2506,2)</f>
        <v>4.45</v>
      </c>
      <c r="V649" s="44">
        <f t="shared" si="117"/>
        <v>8.6471910112359538</v>
      </c>
      <c r="W649" s="5">
        <f>VLOOKUP($B649,Gas!$B$3:$E$2506,4)</f>
        <v>0.43319533406258415</v>
      </c>
    </row>
    <row r="650" spans="1:23" x14ac:dyDescent="0.2">
      <c r="A650" s="50">
        <f t="shared" si="110"/>
        <v>30</v>
      </c>
      <c r="B650" s="48">
        <v>36697</v>
      </c>
      <c r="C650" s="49">
        <v>36.9</v>
      </c>
      <c r="D650" s="4">
        <f t="shared" si="118"/>
        <v>-4.192707475102414E-2</v>
      </c>
      <c r="E650" s="100">
        <f t="shared" si="108"/>
        <v>6.7123006937052443</v>
      </c>
      <c r="F650" s="2"/>
      <c r="G650" s="8">
        <f t="shared" si="115"/>
        <v>0</v>
      </c>
      <c r="H650" s="8">
        <f t="shared" si="115"/>
        <v>0</v>
      </c>
      <c r="I650" s="8">
        <f t="shared" si="115"/>
        <v>0</v>
      </c>
      <c r="J650" s="8">
        <f t="shared" si="115"/>
        <v>0</v>
      </c>
      <c r="K650" s="8">
        <f t="shared" si="115"/>
        <v>3.1000000000000014</v>
      </c>
      <c r="L650" s="8">
        <f t="shared" si="115"/>
        <v>13.100000000000001</v>
      </c>
      <c r="M650" s="8">
        <f t="shared" si="115"/>
        <v>16.899999999999999</v>
      </c>
      <c r="N650" s="8">
        <f t="shared" si="115"/>
        <v>11.899999999999999</v>
      </c>
      <c r="O650" s="8">
        <f t="shared" si="115"/>
        <v>6.8999999999999986</v>
      </c>
      <c r="P650" s="8">
        <f t="shared" si="115"/>
        <v>1.8999999999999986</v>
      </c>
      <c r="Q650" s="8">
        <f t="shared" si="115"/>
        <v>0</v>
      </c>
      <c r="R650" s="8">
        <f t="shared" si="115"/>
        <v>0</v>
      </c>
      <c r="S650" s="8">
        <f t="shared" si="115"/>
        <v>0</v>
      </c>
      <c r="T650" s="21">
        <f t="shared" si="116"/>
        <v>30</v>
      </c>
      <c r="U650" s="19">
        <f>VLOOKUP($B650,Gas!$B$3:$E$2506,2)</f>
        <v>4.3899999999999997</v>
      </c>
      <c r="V650" s="44">
        <f t="shared" si="117"/>
        <v>8.4054669703872449</v>
      </c>
      <c r="W650" s="5">
        <f>VLOOKUP($B650,Gas!$B$3:$E$2506,4)</f>
        <v>0.38582740822574857</v>
      </c>
    </row>
    <row r="651" spans="1:23" x14ac:dyDescent="0.2">
      <c r="A651" s="50">
        <f t="shared" si="110"/>
        <v>30</v>
      </c>
      <c r="B651" s="48">
        <v>36698</v>
      </c>
      <c r="C651" s="49">
        <v>29.3</v>
      </c>
      <c r="D651" s="4">
        <f t="shared" si="118"/>
        <v>-0.23062403502345977</v>
      </c>
      <c r="E651" s="100">
        <f t="shared" si="108"/>
        <v>6.8507456594211567</v>
      </c>
      <c r="F651" s="2"/>
      <c r="G651" s="8">
        <f t="shared" si="115"/>
        <v>0</v>
      </c>
      <c r="H651" s="8">
        <f t="shared" si="115"/>
        <v>0</v>
      </c>
      <c r="I651" s="8">
        <f t="shared" si="115"/>
        <v>0.69999999999999929</v>
      </c>
      <c r="J651" s="8">
        <f t="shared" si="115"/>
        <v>5.6999999999999993</v>
      </c>
      <c r="K651" s="8">
        <f t="shared" si="115"/>
        <v>10.7</v>
      </c>
      <c r="L651" s="8">
        <f t="shared" si="115"/>
        <v>20.7</v>
      </c>
      <c r="M651" s="8">
        <f t="shared" si="115"/>
        <v>9.3000000000000007</v>
      </c>
      <c r="N651" s="8">
        <f t="shared" si="115"/>
        <v>4.3000000000000007</v>
      </c>
      <c r="O651" s="8">
        <f t="shared" si="115"/>
        <v>0</v>
      </c>
      <c r="P651" s="8">
        <f t="shared" si="115"/>
        <v>0</v>
      </c>
      <c r="Q651" s="8">
        <f t="shared" si="115"/>
        <v>0</v>
      </c>
      <c r="R651" s="8">
        <f t="shared" si="115"/>
        <v>0</v>
      </c>
      <c r="S651" s="8">
        <f t="shared" si="115"/>
        <v>0</v>
      </c>
      <c r="T651" s="21">
        <f t="shared" si="116"/>
        <v>30</v>
      </c>
      <c r="U651" s="19">
        <f>VLOOKUP($B651,Gas!$B$3:$E$2506,2)</f>
        <v>4.04</v>
      </c>
      <c r="V651" s="44">
        <f t="shared" si="117"/>
        <v>7.2524752475247523</v>
      </c>
      <c r="W651" s="5">
        <f>VLOOKUP($B651,Gas!$B$3:$E$2506,4)</f>
        <v>0.66296597074789265</v>
      </c>
    </row>
    <row r="652" spans="1:23" x14ac:dyDescent="0.2">
      <c r="A652" s="50">
        <f t="shared" si="110"/>
        <v>30</v>
      </c>
      <c r="B652" s="48">
        <v>36699</v>
      </c>
      <c r="C652" s="49">
        <v>43.12</v>
      </c>
      <c r="D652" s="4">
        <f t="shared" si="118"/>
        <v>0.38639941057771998</v>
      </c>
      <c r="E652" s="100">
        <f t="shared" si="108"/>
        <v>7.0323496883749224</v>
      </c>
      <c r="F652" s="2"/>
      <c r="G652" s="8">
        <f t="shared" ref="G652:S667" si="119">IF(G$1="P",MAX(0,G$2-$C652),IF(G$1="C",MAX(0,$C652-G$2)))</f>
        <v>0</v>
      </c>
      <c r="H652" s="8">
        <f t="shared" si="119"/>
        <v>0</v>
      </c>
      <c r="I652" s="8">
        <f t="shared" si="119"/>
        <v>0</v>
      </c>
      <c r="J652" s="8">
        <f t="shared" si="119"/>
        <v>0</v>
      </c>
      <c r="K652" s="8">
        <f t="shared" si="119"/>
        <v>0</v>
      </c>
      <c r="L652" s="8">
        <f t="shared" si="119"/>
        <v>6.8800000000000026</v>
      </c>
      <c r="M652" s="8">
        <f t="shared" si="115"/>
        <v>23.119999999999997</v>
      </c>
      <c r="N652" s="8">
        <f t="shared" si="119"/>
        <v>18.119999999999997</v>
      </c>
      <c r="O652" s="8">
        <f t="shared" si="119"/>
        <v>13.119999999999997</v>
      </c>
      <c r="P652" s="8">
        <f t="shared" si="119"/>
        <v>8.1199999999999974</v>
      </c>
      <c r="Q652" s="8">
        <f t="shared" si="119"/>
        <v>3.1199999999999974</v>
      </c>
      <c r="R652" s="8">
        <f t="shared" si="119"/>
        <v>0</v>
      </c>
      <c r="S652" s="8">
        <f t="shared" si="119"/>
        <v>0</v>
      </c>
      <c r="T652" s="21">
        <f t="shared" si="116"/>
        <v>30</v>
      </c>
      <c r="U652" s="19">
        <f>VLOOKUP($B652,Gas!$B$3:$E$2506,2)</f>
        <v>4.13</v>
      </c>
      <c r="V652" s="44">
        <f t="shared" si="117"/>
        <v>10.440677966101694</v>
      </c>
      <c r="W652" s="5">
        <f>VLOOKUP($B652,Gas!$B$3:$E$2506,4)</f>
        <v>0.67957914257607399</v>
      </c>
    </row>
    <row r="653" spans="1:23" x14ac:dyDescent="0.2">
      <c r="A653" s="50">
        <f t="shared" si="110"/>
        <v>30</v>
      </c>
      <c r="B653" s="48">
        <v>36700</v>
      </c>
      <c r="C653" s="49">
        <v>46.38</v>
      </c>
      <c r="D653" s="4">
        <f t="shared" si="118"/>
        <v>7.288140522664395E-2</v>
      </c>
      <c r="E653" s="100">
        <f t="shared" ref="E653:E716" si="120">STDEV(D644:D653)*SQRT(trade_day)</f>
        <v>6.1960335452309074</v>
      </c>
      <c r="F653" s="2"/>
      <c r="G653" s="8">
        <f t="shared" si="119"/>
        <v>0</v>
      </c>
      <c r="H653" s="8">
        <f t="shared" si="119"/>
        <v>0</v>
      </c>
      <c r="I653" s="8">
        <f t="shared" si="119"/>
        <v>0</v>
      </c>
      <c r="J653" s="8">
        <f t="shared" si="119"/>
        <v>0</v>
      </c>
      <c r="K653" s="8">
        <f t="shared" si="119"/>
        <v>0</v>
      </c>
      <c r="L653" s="8">
        <f t="shared" si="119"/>
        <v>3.6199999999999974</v>
      </c>
      <c r="M653" s="8">
        <f t="shared" si="115"/>
        <v>26.380000000000003</v>
      </c>
      <c r="N653" s="8">
        <f t="shared" si="119"/>
        <v>21.380000000000003</v>
      </c>
      <c r="O653" s="8">
        <f t="shared" si="119"/>
        <v>16.380000000000003</v>
      </c>
      <c r="P653" s="8">
        <f t="shared" si="119"/>
        <v>11.380000000000003</v>
      </c>
      <c r="Q653" s="8">
        <f t="shared" si="119"/>
        <v>6.3800000000000026</v>
      </c>
      <c r="R653" s="8">
        <f t="shared" si="119"/>
        <v>0</v>
      </c>
      <c r="S653" s="8">
        <f t="shared" si="119"/>
        <v>0</v>
      </c>
      <c r="T653" s="21">
        <f t="shared" si="116"/>
        <v>30</v>
      </c>
      <c r="U653" s="19">
        <f>VLOOKUP($B653,Gas!$B$3:$E$2506,2)</f>
        <v>4.4249999999999998</v>
      </c>
      <c r="V653" s="44">
        <f t="shared" si="117"/>
        <v>10.481355932203391</v>
      </c>
      <c r="W653" s="5">
        <f>VLOOKUP($B653,Gas!$B$3:$E$2506,4)</f>
        <v>0.798461483443338</v>
      </c>
    </row>
    <row r="654" spans="1:23" x14ac:dyDescent="0.2">
      <c r="A654" s="50">
        <f t="shared" si="110"/>
        <v>30</v>
      </c>
      <c r="B654" s="48">
        <v>36703</v>
      </c>
      <c r="C654" s="49">
        <v>50.17</v>
      </c>
      <c r="D654" s="4">
        <f t="shared" si="118"/>
        <v>7.8548906668775925E-2</v>
      </c>
      <c r="E654" s="100">
        <f t="shared" si="120"/>
        <v>5.6547039194567006</v>
      </c>
      <c r="F654" s="2"/>
      <c r="G654" s="8">
        <f t="shared" si="119"/>
        <v>0</v>
      </c>
      <c r="H654" s="8">
        <f t="shared" si="119"/>
        <v>0</v>
      </c>
      <c r="I654" s="8">
        <f t="shared" si="119"/>
        <v>0</v>
      </c>
      <c r="J654" s="8">
        <f t="shared" si="119"/>
        <v>0</v>
      </c>
      <c r="K654" s="8">
        <f t="shared" si="119"/>
        <v>0</v>
      </c>
      <c r="L654" s="8">
        <f t="shared" si="119"/>
        <v>0</v>
      </c>
      <c r="M654" s="8">
        <f t="shared" si="115"/>
        <v>30.17</v>
      </c>
      <c r="N654" s="8">
        <f t="shared" si="119"/>
        <v>25.17</v>
      </c>
      <c r="O654" s="8">
        <f t="shared" si="119"/>
        <v>20.170000000000002</v>
      </c>
      <c r="P654" s="8">
        <f t="shared" si="119"/>
        <v>15.170000000000002</v>
      </c>
      <c r="Q654" s="8">
        <f t="shared" si="119"/>
        <v>10.170000000000002</v>
      </c>
      <c r="R654" s="8">
        <f t="shared" si="119"/>
        <v>0.17000000000000171</v>
      </c>
      <c r="S654" s="8">
        <f t="shared" si="119"/>
        <v>0</v>
      </c>
      <c r="T654" s="21">
        <f t="shared" si="116"/>
        <v>30</v>
      </c>
      <c r="U654" s="19">
        <f>VLOOKUP($B654,Gas!$B$3:$E$2506,2)</f>
        <v>4.415</v>
      </c>
      <c r="V654" s="44">
        <f t="shared" si="117"/>
        <v>11.363533408833522</v>
      </c>
      <c r="W654" s="5">
        <f>VLOOKUP($B654,Gas!$B$3:$E$2506,4)</f>
        <v>0.71536799126859463</v>
      </c>
    </row>
    <row r="655" spans="1:23" x14ac:dyDescent="0.2">
      <c r="A655" s="50">
        <f t="shared" si="110"/>
        <v>30</v>
      </c>
      <c r="B655" s="48">
        <v>36704</v>
      </c>
      <c r="C655" s="49">
        <v>76.540000000000006</v>
      </c>
      <c r="D655" s="4">
        <f t="shared" si="118"/>
        <v>0.42239624150139465</v>
      </c>
      <c r="E655" s="100">
        <f t="shared" si="120"/>
        <v>3.7191166107643387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0</v>
      </c>
      <c r="J655" s="8">
        <f t="shared" si="119"/>
        <v>0</v>
      </c>
      <c r="K655" s="8">
        <f t="shared" si="119"/>
        <v>0</v>
      </c>
      <c r="L655" s="8">
        <f t="shared" si="119"/>
        <v>0</v>
      </c>
      <c r="M655" s="8">
        <f t="shared" si="115"/>
        <v>56.540000000000006</v>
      </c>
      <c r="N655" s="8">
        <f t="shared" si="119"/>
        <v>51.540000000000006</v>
      </c>
      <c r="O655" s="8">
        <f t="shared" si="119"/>
        <v>46.540000000000006</v>
      </c>
      <c r="P655" s="8">
        <f t="shared" si="119"/>
        <v>41.540000000000006</v>
      </c>
      <c r="Q655" s="8">
        <f t="shared" si="119"/>
        <v>36.540000000000006</v>
      </c>
      <c r="R655" s="8">
        <f t="shared" si="119"/>
        <v>26.540000000000006</v>
      </c>
      <c r="S655" s="8">
        <f t="shared" si="119"/>
        <v>0</v>
      </c>
      <c r="T655" s="21">
        <f t="shared" si="116"/>
        <v>30</v>
      </c>
      <c r="U655" s="19">
        <f>VLOOKUP($B655,Gas!$B$3:$E$2506,2)</f>
        <v>4.3650000000000002</v>
      </c>
      <c r="V655" s="44">
        <f t="shared" si="117"/>
        <v>17.534936998854526</v>
      </c>
      <c r="W655" s="5">
        <f>VLOOKUP($B655,Gas!$B$3:$E$2506,4)</f>
        <v>0.71001596273371637</v>
      </c>
    </row>
    <row r="656" spans="1:23" x14ac:dyDescent="0.2">
      <c r="A656" s="50">
        <f t="shared" si="110"/>
        <v>30</v>
      </c>
      <c r="B656" s="48">
        <v>36705</v>
      </c>
      <c r="C656" s="49">
        <v>42.33</v>
      </c>
      <c r="D656" s="4">
        <f t="shared" si="118"/>
        <v>-0.59231742546472388</v>
      </c>
      <c r="E656" s="100">
        <f t="shared" si="120"/>
        <v>5.0011210228846652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0</v>
      </c>
      <c r="J656" s="8">
        <f t="shared" si="119"/>
        <v>0</v>
      </c>
      <c r="K656" s="8">
        <f t="shared" si="119"/>
        <v>0</v>
      </c>
      <c r="L656" s="8">
        <f t="shared" si="119"/>
        <v>7.6700000000000017</v>
      </c>
      <c r="M656" s="8">
        <f t="shared" si="115"/>
        <v>22.33</v>
      </c>
      <c r="N656" s="8">
        <f t="shared" si="119"/>
        <v>17.329999999999998</v>
      </c>
      <c r="O656" s="8">
        <f t="shared" si="119"/>
        <v>12.329999999999998</v>
      </c>
      <c r="P656" s="8">
        <f t="shared" si="119"/>
        <v>7.3299999999999983</v>
      </c>
      <c r="Q656" s="8">
        <f t="shared" si="119"/>
        <v>2.3299999999999983</v>
      </c>
      <c r="R656" s="8">
        <f t="shared" si="119"/>
        <v>0</v>
      </c>
      <c r="S656" s="8">
        <f t="shared" si="119"/>
        <v>0</v>
      </c>
      <c r="T656" s="21">
        <f t="shared" si="116"/>
        <v>30</v>
      </c>
      <c r="U656" s="19">
        <f>VLOOKUP($B656,Gas!$B$3:$E$2506,2)</f>
        <v>4.5549999999999997</v>
      </c>
      <c r="V656" s="44">
        <f t="shared" si="117"/>
        <v>9.2930845225027436</v>
      </c>
      <c r="W656" s="5">
        <f>VLOOKUP($B656,Gas!$B$3:$E$2506,4)</f>
        <v>0.7596376187138012</v>
      </c>
    </row>
    <row r="657" spans="1:23" x14ac:dyDescent="0.2">
      <c r="A657" s="50">
        <f t="shared" si="110"/>
        <v>30</v>
      </c>
      <c r="B657" s="48">
        <v>36706</v>
      </c>
      <c r="C657" s="49">
        <v>29.66</v>
      </c>
      <c r="D657" s="4">
        <f t="shared" si="118"/>
        <v>-0.35569671782304618</v>
      </c>
      <c r="E657" s="100">
        <f t="shared" si="120"/>
        <v>5.2917329009699223</v>
      </c>
      <c r="F657" s="2"/>
      <c r="G657" s="8">
        <f t="shared" si="119"/>
        <v>0</v>
      </c>
      <c r="H657" s="8">
        <f t="shared" si="119"/>
        <v>0</v>
      </c>
      <c r="I657" s="8">
        <f t="shared" si="119"/>
        <v>0.33999999999999986</v>
      </c>
      <c r="J657" s="8">
        <f t="shared" si="119"/>
        <v>5.34</v>
      </c>
      <c r="K657" s="8">
        <f t="shared" si="119"/>
        <v>10.34</v>
      </c>
      <c r="L657" s="8">
        <f t="shared" si="119"/>
        <v>20.34</v>
      </c>
      <c r="M657" s="8">
        <f t="shared" si="115"/>
        <v>9.66</v>
      </c>
      <c r="N657" s="8">
        <f t="shared" si="119"/>
        <v>4.66</v>
      </c>
      <c r="O657" s="8">
        <f t="shared" si="119"/>
        <v>0</v>
      </c>
      <c r="P657" s="8">
        <f t="shared" si="119"/>
        <v>0</v>
      </c>
      <c r="Q657" s="8">
        <f t="shared" si="119"/>
        <v>0</v>
      </c>
      <c r="R657" s="8">
        <f t="shared" si="119"/>
        <v>0</v>
      </c>
      <c r="S657" s="8">
        <f t="shared" si="119"/>
        <v>0</v>
      </c>
      <c r="T657" s="21">
        <f t="shared" si="116"/>
        <v>30</v>
      </c>
      <c r="U657" s="19">
        <f>VLOOKUP($B657,Gas!$B$3:$E$2506,2)</f>
        <v>4.4749999999999996</v>
      </c>
      <c r="V657" s="44">
        <f t="shared" si="117"/>
        <v>6.6279329608938555</v>
      </c>
      <c r="W657" s="5">
        <f>VLOOKUP($B657,Gas!$B$3:$E$2506,4)</f>
        <v>0.76932502879156905</v>
      </c>
    </row>
    <row r="658" spans="1:23" x14ac:dyDescent="0.2">
      <c r="A658" s="50">
        <f t="shared" si="110"/>
        <v>30</v>
      </c>
      <c r="B658" s="48">
        <v>36707</v>
      </c>
      <c r="C658" s="49">
        <v>27.02</v>
      </c>
      <c r="D658" s="4">
        <f t="shared" si="118"/>
        <v>-9.32220041777332E-2</v>
      </c>
      <c r="E658" s="100">
        <f t="shared" si="120"/>
        <v>5.0925452633287689</v>
      </c>
      <c r="F658" s="2"/>
      <c r="G658" s="8">
        <f t="shared" si="119"/>
        <v>0</v>
      </c>
      <c r="H658" s="8">
        <f t="shared" si="119"/>
        <v>0</v>
      </c>
      <c r="I658" s="8">
        <f t="shared" si="119"/>
        <v>2.9800000000000004</v>
      </c>
      <c r="J658" s="8">
        <f t="shared" si="119"/>
        <v>7.98</v>
      </c>
      <c r="K658" s="8">
        <f t="shared" si="119"/>
        <v>12.98</v>
      </c>
      <c r="L658" s="8">
        <f t="shared" si="119"/>
        <v>22.98</v>
      </c>
      <c r="M658" s="8">
        <f t="shared" si="119"/>
        <v>7.02</v>
      </c>
      <c r="N658" s="8">
        <f t="shared" si="119"/>
        <v>2.0199999999999996</v>
      </c>
      <c r="O658" s="8">
        <f t="shared" si="119"/>
        <v>0</v>
      </c>
      <c r="P658" s="8">
        <f t="shared" si="119"/>
        <v>0</v>
      </c>
      <c r="Q658" s="8">
        <f t="shared" si="119"/>
        <v>0</v>
      </c>
      <c r="R658" s="8">
        <f t="shared" si="119"/>
        <v>0</v>
      </c>
      <c r="S658" s="8">
        <f t="shared" si="119"/>
        <v>0</v>
      </c>
      <c r="T658" s="21">
        <f t="shared" si="116"/>
        <v>30</v>
      </c>
      <c r="U658" s="19">
        <f>VLOOKUP($B658,Gas!$B$3:$E$2506,2)</f>
        <v>4.2649999999999997</v>
      </c>
      <c r="V658" s="44">
        <f t="shared" si="117"/>
        <v>6.3352872215709262</v>
      </c>
      <c r="W658" s="5">
        <f>VLOOKUP($B658,Gas!$B$3:$E$2506,4)</f>
        <v>0.82147466557421289</v>
      </c>
    </row>
    <row r="659" spans="1:23" x14ac:dyDescent="0.2">
      <c r="A659" s="50">
        <f t="shared" si="110"/>
        <v>31</v>
      </c>
      <c r="B659" s="48">
        <v>36710</v>
      </c>
      <c r="C659" s="49">
        <v>63.07</v>
      </c>
      <c r="D659" s="4">
        <f t="shared" si="118"/>
        <v>0.84766788814350702</v>
      </c>
      <c r="E659" s="100">
        <f t="shared" si="120"/>
        <v>6.6129653584314081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0</v>
      </c>
      <c r="M659" s="8">
        <f t="shared" si="119"/>
        <v>43.07</v>
      </c>
      <c r="N659" s="8">
        <f t="shared" si="119"/>
        <v>38.07</v>
      </c>
      <c r="O659" s="8">
        <f t="shared" si="119"/>
        <v>33.07</v>
      </c>
      <c r="P659" s="8">
        <f t="shared" si="119"/>
        <v>28.07</v>
      </c>
      <c r="Q659" s="8">
        <f t="shared" si="119"/>
        <v>23.07</v>
      </c>
      <c r="R659" s="8">
        <f t="shared" si="119"/>
        <v>13.07</v>
      </c>
      <c r="S659" s="8">
        <f t="shared" si="119"/>
        <v>0</v>
      </c>
      <c r="T659" s="21">
        <f t="shared" si="116"/>
        <v>31</v>
      </c>
      <c r="U659" s="19">
        <f>VLOOKUP($B659,Gas!$B$3:$E$2506,2)</f>
        <v>4.335</v>
      </c>
      <c r="V659" s="44">
        <f t="shared" si="117"/>
        <v>14.549019607843137</v>
      </c>
      <c r="W659" s="5">
        <f>VLOOKUP($B659,Gas!$B$3:$E$2506,4)</f>
        <v>0.44107977714928176</v>
      </c>
    </row>
    <row r="660" spans="1:23" x14ac:dyDescent="0.2">
      <c r="A660" s="50">
        <f t="shared" si="110"/>
        <v>31</v>
      </c>
      <c r="B660" s="48">
        <v>36712</v>
      </c>
      <c r="C660" s="49">
        <v>61.6</v>
      </c>
      <c r="D660" s="4">
        <f t="shared" si="118"/>
        <v>-2.3583350136085694E-2</v>
      </c>
      <c r="E660" s="100">
        <f t="shared" si="120"/>
        <v>6.6065604693514759</v>
      </c>
      <c r="F660" s="2"/>
      <c r="G660" s="8">
        <f t="shared" si="119"/>
        <v>0</v>
      </c>
      <c r="H660" s="8">
        <f t="shared" si="119"/>
        <v>0</v>
      </c>
      <c r="I660" s="8">
        <f t="shared" si="119"/>
        <v>0</v>
      </c>
      <c r="J660" s="8">
        <f t="shared" si="119"/>
        <v>0</v>
      </c>
      <c r="K660" s="8">
        <f t="shared" si="119"/>
        <v>0</v>
      </c>
      <c r="L660" s="8">
        <f t="shared" si="119"/>
        <v>0</v>
      </c>
      <c r="M660" s="8">
        <f t="shared" si="119"/>
        <v>41.6</v>
      </c>
      <c r="N660" s="8">
        <f t="shared" si="119"/>
        <v>36.6</v>
      </c>
      <c r="O660" s="8">
        <f t="shared" si="119"/>
        <v>31.6</v>
      </c>
      <c r="P660" s="8">
        <f t="shared" si="119"/>
        <v>26.6</v>
      </c>
      <c r="Q660" s="8">
        <f t="shared" si="119"/>
        <v>21.6</v>
      </c>
      <c r="R660" s="8">
        <f t="shared" si="119"/>
        <v>11.600000000000001</v>
      </c>
      <c r="S660" s="8">
        <f t="shared" si="119"/>
        <v>0</v>
      </c>
      <c r="T660" s="21">
        <f t="shared" si="116"/>
        <v>31</v>
      </c>
      <c r="U660" s="19">
        <f>VLOOKUP($B660,Gas!$B$3:$E$2506,2)</f>
        <v>4.335</v>
      </c>
      <c r="V660" s="44">
        <f t="shared" si="117"/>
        <v>14.209919261822376</v>
      </c>
      <c r="W660" s="5">
        <f>VLOOKUP($B660,Gas!$B$3:$E$2506,4)</f>
        <v>0.44124835214740765</v>
      </c>
    </row>
    <row r="661" spans="1:23" x14ac:dyDescent="0.2">
      <c r="A661" s="50">
        <f t="shared" si="110"/>
        <v>31</v>
      </c>
      <c r="B661" s="48">
        <v>36713</v>
      </c>
      <c r="C661" s="49">
        <v>35.03</v>
      </c>
      <c r="D661" s="4">
        <f t="shared" si="118"/>
        <v>-0.56445703333007868</v>
      </c>
      <c r="E661" s="100">
        <f t="shared" si="120"/>
        <v>7.1875152167268341</v>
      </c>
      <c r="F661" s="2"/>
      <c r="G661" s="8">
        <f t="shared" si="119"/>
        <v>0</v>
      </c>
      <c r="H661" s="8">
        <f t="shared" si="119"/>
        <v>0</v>
      </c>
      <c r="I661" s="8">
        <f t="shared" si="119"/>
        <v>0</v>
      </c>
      <c r="J661" s="8">
        <f t="shared" si="119"/>
        <v>0</v>
      </c>
      <c r="K661" s="8">
        <f t="shared" si="119"/>
        <v>4.9699999999999989</v>
      </c>
      <c r="L661" s="8">
        <f t="shared" si="119"/>
        <v>14.969999999999999</v>
      </c>
      <c r="M661" s="8">
        <f t="shared" si="119"/>
        <v>15.030000000000001</v>
      </c>
      <c r="N661" s="8">
        <f t="shared" si="119"/>
        <v>10.030000000000001</v>
      </c>
      <c r="O661" s="8">
        <f t="shared" si="119"/>
        <v>5.0300000000000011</v>
      </c>
      <c r="P661" s="8">
        <f t="shared" si="119"/>
        <v>3.0000000000001137E-2</v>
      </c>
      <c r="Q661" s="8">
        <f t="shared" si="119"/>
        <v>0</v>
      </c>
      <c r="R661" s="8">
        <f t="shared" si="119"/>
        <v>0</v>
      </c>
      <c r="S661" s="8">
        <f t="shared" si="119"/>
        <v>0</v>
      </c>
      <c r="T661" s="21">
        <f t="shared" si="116"/>
        <v>31</v>
      </c>
      <c r="U661" s="19">
        <f>VLOOKUP($B661,Gas!$B$3:$E$2506,2)</f>
        <v>4.24</v>
      </c>
      <c r="V661" s="44">
        <f t="shared" si="117"/>
        <v>8.2617924528301891</v>
      </c>
      <c r="W661" s="5">
        <f>VLOOKUP($B661,Gas!$B$3:$E$2506,4)</f>
        <v>0.45753115586252435</v>
      </c>
    </row>
    <row r="662" spans="1:23" x14ac:dyDescent="0.2">
      <c r="A662" s="50">
        <f t="shared" si="110"/>
        <v>31</v>
      </c>
      <c r="B662" s="48">
        <v>36714</v>
      </c>
      <c r="C662" s="49">
        <v>28.91</v>
      </c>
      <c r="D662" s="4">
        <f t="shared" si="118"/>
        <v>-0.19201728118114075</v>
      </c>
      <c r="E662" s="100">
        <f t="shared" si="120"/>
        <v>6.9413137015377879</v>
      </c>
      <c r="F662" s="2"/>
      <c r="G662" s="8">
        <f t="shared" ref="G662:S677" si="121">IF(G$1="P",MAX(0,G$2-$C662),IF(G$1="C",MAX(0,$C662-G$2)))</f>
        <v>0</v>
      </c>
      <c r="H662" s="8">
        <f t="shared" si="121"/>
        <v>0</v>
      </c>
      <c r="I662" s="8">
        <f t="shared" si="121"/>
        <v>1.0899999999999999</v>
      </c>
      <c r="J662" s="8">
        <f t="shared" si="121"/>
        <v>6.09</v>
      </c>
      <c r="K662" s="8">
        <f t="shared" si="121"/>
        <v>11.09</v>
      </c>
      <c r="L662" s="8">
        <f t="shared" si="121"/>
        <v>21.09</v>
      </c>
      <c r="M662" s="8">
        <f t="shared" si="119"/>
        <v>8.91</v>
      </c>
      <c r="N662" s="8">
        <f t="shared" si="121"/>
        <v>3.91</v>
      </c>
      <c r="O662" s="8">
        <f t="shared" si="121"/>
        <v>0</v>
      </c>
      <c r="P662" s="8">
        <f t="shared" si="121"/>
        <v>0</v>
      </c>
      <c r="Q662" s="8">
        <f t="shared" si="121"/>
        <v>0</v>
      </c>
      <c r="R662" s="8">
        <f t="shared" si="121"/>
        <v>0</v>
      </c>
      <c r="S662" s="8">
        <f t="shared" si="121"/>
        <v>0</v>
      </c>
      <c r="T662" s="21">
        <f t="shared" si="116"/>
        <v>31</v>
      </c>
      <c r="U662" s="19">
        <f>VLOOKUP($B662,Gas!$B$3:$E$2506,2)</f>
        <v>4.03</v>
      </c>
      <c r="V662" s="44">
        <f t="shared" si="117"/>
        <v>7.1736972704714637</v>
      </c>
      <c r="W662" s="5">
        <f>VLOOKUP($B662,Gas!$B$3:$E$2506,4)</f>
        <v>0.538047076643831</v>
      </c>
    </row>
    <row r="663" spans="1:23" x14ac:dyDescent="0.2">
      <c r="A663" s="50">
        <f t="shared" ref="A663:A726" si="122">MONTH(B663)+(YEAR(B663)-1998)*12</f>
        <v>31</v>
      </c>
      <c r="B663" s="48">
        <v>36717</v>
      </c>
      <c r="C663" s="49">
        <v>70.39</v>
      </c>
      <c r="D663" s="4">
        <f t="shared" si="118"/>
        <v>0.8898636515917856</v>
      </c>
      <c r="E663" s="100">
        <f t="shared" si="120"/>
        <v>8.3660549414411598</v>
      </c>
      <c r="F663" s="2"/>
      <c r="G663" s="8">
        <f t="shared" si="121"/>
        <v>0</v>
      </c>
      <c r="H663" s="8">
        <f t="shared" si="121"/>
        <v>0</v>
      </c>
      <c r="I663" s="8">
        <f t="shared" si="121"/>
        <v>0</v>
      </c>
      <c r="J663" s="8">
        <f t="shared" si="121"/>
        <v>0</v>
      </c>
      <c r="K663" s="8">
        <f t="shared" si="121"/>
        <v>0</v>
      </c>
      <c r="L663" s="8">
        <f t="shared" si="121"/>
        <v>0</v>
      </c>
      <c r="M663" s="8">
        <f t="shared" si="119"/>
        <v>50.39</v>
      </c>
      <c r="N663" s="8">
        <f t="shared" si="121"/>
        <v>45.39</v>
      </c>
      <c r="O663" s="8">
        <f t="shared" si="121"/>
        <v>40.39</v>
      </c>
      <c r="P663" s="8">
        <f t="shared" si="121"/>
        <v>35.39</v>
      </c>
      <c r="Q663" s="8">
        <f t="shared" si="121"/>
        <v>30.39</v>
      </c>
      <c r="R663" s="8">
        <f t="shared" si="121"/>
        <v>20.39</v>
      </c>
      <c r="S663" s="8">
        <f t="shared" si="121"/>
        <v>0</v>
      </c>
      <c r="T663" s="21">
        <f t="shared" si="116"/>
        <v>31</v>
      </c>
      <c r="U663" s="19">
        <f>VLOOKUP($B663,Gas!$B$3:$E$2506,2)</f>
        <v>3.9950000000000001</v>
      </c>
      <c r="V663" s="44">
        <f t="shared" si="117"/>
        <v>17.619524405506883</v>
      </c>
      <c r="W663" s="5">
        <f>VLOOKUP($B663,Gas!$B$3:$E$2506,4)</f>
        <v>0.34791839601000846</v>
      </c>
    </row>
    <row r="664" spans="1:23" x14ac:dyDescent="0.2">
      <c r="A664" s="50">
        <f t="shared" si="122"/>
        <v>31</v>
      </c>
      <c r="B664" s="48">
        <v>36718</v>
      </c>
      <c r="C664" s="49">
        <v>41.05</v>
      </c>
      <c r="D664" s="4">
        <f t="shared" si="118"/>
        <v>-0.53926037172160313</v>
      </c>
      <c r="E664" s="100">
        <f t="shared" si="120"/>
        <v>8.846974353807866</v>
      </c>
      <c r="F664" s="2"/>
      <c r="G664" s="8">
        <f t="shared" si="121"/>
        <v>0</v>
      </c>
      <c r="H664" s="8">
        <f t="shared" si="121"/>
        <v>0</v>
      </c>
      <c r="I664" s="8">
        <f t="shared" si="121"/>
        <v>0</v>
      </c>
      <c r="J664" s="8">
        <f t="shared" si="121"/>
        <v>0</v>
      </c>
      <c r="K664" s="8">
        <f t="shared" si="121"/>
        <v>0</v>
      </c>
      <c r="L664" s="8">
        <f t="shared" si="121"/>
        <v>8.9500000000000028</v>
      </c>
      <c r="M664" s="8">
        <f t="shared" si="119"/>
        <v>21.049999999999997</v>
      </c>
      <c r="N664" s="8">
        <f t="shared" si="121"/>
        <v>16.049999999999997</v>
      </c>
      <c r="O664" s="8">
        <f t="shared" si="121"/>
        <v>11.049999999999997</v>
      </c>
      <c r="P664" s="8">
        <f t="shared" si="121"/>
        <v>6.0499999999999972</v>
      </c>
      <c r="Q664" s="8">
        <f t="shared" si="121"/>
        <v>1.0499999999999972</v>
      </c>
      <c r="R664" s="8">
        <f t="shared" si="121"/>
        <v>0</v>
      </c>
      <c r="S664" s="8">
        <f t="shared" si="121"/>
        <v>0</v>
      </c>
      <c r="T664" s="21">
        <f t="shared" si="116"/>
        <v>31</v>
      </c>
      <c r="U664" s="19">
        <f>VLOOKUP($B664,Gas!$B$3:$E$2506,2)</f>
        <v>4.18</v>
      </c>
      <c r="V664" s="44">
        <f t="shared" si="117"/>
        <v>9.8205741626794261</v>
      </c>
      <c r="W664" s="5">
        <f>VLOOKUP($B664,Gas!$B$3:$E$2506,4)</f>
        <v>0.4531810728617231</v>
      </c>
    </row>
    <row r="665" spans="1:23" x14ac:dyDescent="0.2">
      <c r="A665" s="50">
        <f t="shared" si="122"/>
        <v>31</v>
      </c>
      <c r="B665" s="48">
        <v>36719</v>
      </c>
      <c r="C665" s="49">
        <v>33.4</v>
      </c>
      <c r="D665" s="4">
        <f t="shared" si="118"/>
        <v>-0.20623493591578246</v>
      </c>
      <c r="E665" s="100">
        <f t="shared" si="120"/>
        <v>8.5261931939628486</v>
      </c>
      <c r="F665" s="2"/>
      <c r="G665" s="8">
        <f t="shared" si="121"/>
        <v>0</v>
      </c>
      <c r="H665" s="8">
        <f t="shared" si="121"/>
        <v>0</v>
      </c>
      <c r="I665" s="8">
        <f t="shared" si="121"/>
        <v>0</v>
      </c>
      <c r="J665" s="8">
        <f t="shared" si="121"/>
        <v>1.6000000000000014</v>
      </c>
      <c r="K665" s="8">
        <f t="shared" si="121"/>
        <v>6.6000000000000014</v>
      </c>
      <c r="L665" s="8">
        <f t="shared" si="121"/>
        <v>16.600000000000001</v>
      </c>
      <c r="M665" s="8">
        <f t="shared" si="119"/>
        <v>13.399999999999999</v>
      </c>
      <c r="N665" s="8">
        <f t="shared" si="121"/>
        <v>8.3999999999999986</v>
      </c>
      <c r="O665" s="8">
        <f t="shared" si="121"/>
        <v>3.3999999999999986</v>
      </c>
      <c r="P665" s="8">
        <f t="shared" si="121"/>
        <v>0</v>
      </c>
      <c r="Q665" s="8">
        <f t="shared" si="121"/>
        <v>0</v>
      </c>
      <c r="R665" s="8">
        <f t="shared" si="121"/>
        <v>0</v>
      </c>
      <c r="S665" s="8">
        <f t="shared" si="121"/>
        <v>0</v>
      </c>
      <c r="T665" s="21">
        <f t="shared" si="116"/>
        <v>31</v>
      </c>
      <c r="U665" s="19">
        <f>VLOOKUP($B665,Gas!$B$3:$E$2506,2)</f>
        <v>4.165</v>
      </c>
      <c r="V665" s="44">
        <f t="shared" si="117"/>
        <v>8.0192076830732297</v>
      </c>
      <c r="W665" s="5">
        <f>VLOOKUP($B665,Gas!$B$3:$E$2506,4)</f>
        <v>0.45252967492956303</v>
      </c>
    </row>
    <row r="666" spans="1:23" x14ac:dyDescent="0.2">
      <c r="A666" s="50">
        <f t="shared" si="122"/>
        <v>31</v>
      </c>
      <c r="B666" s="48">
        <v>36720</v>
      </c>
      <c r="C666" s="49">
        <v>34</v>
      </c>
      <c r="D666" s="4">
        <f t="shared" si="118"/>
        <v>1.7804624633506686E-2</v>
      </c>
      <c r="E666" s="100">
        <f t="shared" si="120"/>
        <v>8.0458698535529471</v>
      </c>
      <c r="F666" s="2"/>
      <c r="G666" s="8">
        <f t="shared" si="121"/>
        <v>0</v>
      </c>
      <c r="H666" s="8">
        <f t="shared" si="121"/>
        <v>0</v>
      </c>
      <c r="I666" s="8">
        <f t="shared" si="121"/>
        <v>0</v>
      </c>
      <c r="J666" s="8">
        <f t="shared" si="121"/>
        <v>1</v>
      </c>
      <c r="K666" s="8">
        <f t="shared" si="121"/>
        <v>6</v>
      </c>
      <c r="L666" s="8">
        <f t="shared" si="121"/>
        <v>16</v>
      </c>
      <c r="M666" s="8">
        <f t="shared" si="119"/>
        <v>14</v>
      </c>
      <c r="N666" s="8">
        <f t="shared" si="121"/>
        <v>9</v>
      </c>
      <c r="O666" s="8">
        <f t="shared" si="121"/>
        <v>4</v>
      </c>
      <c r="P666" s="8">
        <f t="shared" si="121"/>
        <v>0</v>
      </c>
      <c r="Q666" s="8">
        <f t="shared" si="121"/>
        <v>0</v>
      </c>
      <c r="R666" s="8">
        <f t="shared" si="121"/>
        <v>0</v>
      </c>
      <c r="S666" s="8">
        <f t="shared" si="121"/>
        <v>0</v>
      </c>
      <c r="T666" s="21">
        <f t="shared" si="116"/>
        <v>31</v>
      </c>
      <c r="U666" s="19">
        <f>VLOOKUP($B666,Gas!$B$3:$E$2506,2)</f>
        <v>4.2850000000000001</v>
      </c>
      <c r="V666" s="44">
        <f t="shared" si="117"/>
        <v>7.9346557759626606</v>
      </c>
      <c r="W666" s="5">
        <f>VLOOKUP($B666,Gas!$B$3:$E$2506,4)</f>
        <v>0.49340475472517037</v>
      </c>
    </row>
    <row r="667" spans="1:23" x14ac:dyDescent="0.2">
      <c r="A667" s="50">
        <f t="shared" si="122"/>
        <v>31</v>
      </c>
      <c r="B667" s="48">
        <v>36721</v>
      </c>
      <c r="C667" s="49">
        <v>28.93</v>
      </c>
      <c r="D667" s="4">
        <f t="shared" si="118"/>
        <v>-0.16148140562811772</v>
      </c>
      <c r="E667" s="100">
        <f t="shared" si="120"/>
        <v>7.8789325398439685</v>
      </c>
      <c r="F667" s="2"/>
      <c r="G667" s="8">
        <f t="shared" si="121"/>
        <v>0</v>
      </c>
      <c r="H667" s="8">
        <f t="shared" si="121"/>
        <v>0</v>
      </c>
      <c r="I667" s="8">
        <f t="shared" si="121"/>
        <v>1.0700000000000003</v>
      </c>
      <c r="J667" s="8">
        <f t="shared" si="121"/>
        <v>6.07</v>
      </c>
      <c r="K667" s="8">
        <f t="shared" si="121"/>
        <v>11.07</v>
      </c>
      <c r="L667" s="8">
        <f t="shared" si="121"/>
        <v>21.07</v>
      </c>
      <c r="M667" s="8">
        <f t="shared" si="119"/>
        <v>8.93</v>
      </c>
      <c r="N667" s="8">
        <f t="shared" si="121"/>
        <v>3.9299999999999997</v>
      </c>
      <c r="O667" s="8">
        <f t="shared" si="121"/>
        <v>0</v>
      </c>
      <c r="P667" s="8">
        <f t="shared" si="121"/>
        <v>0</v>
      </c>
      <c r="Q667" s="8">
        <f t="shared" si="121"/>
        <v>0</v>
      </c>
      <c r="R667" s="8">
        <f t="shared" si="121"/>
        <v>0</v>
      </c>
      <c r="S667" s="8">
        <f t="shared" si="121"/>
        <v>0</v>
      </c>
      <c r="T667" s="21">
        <f t="shared" si="116"/>
        <v>31</v>
      </c>
      <c r="U667" s="19">
        <f>VLOOKUP($B667,Gas!$B$3:$E$2506,2)</f>
        <v>4.07</v>
      </c>
      <c r="V667" s="44">
        <f t="shared" si="117"/>
        <v>7.1081081081081079</v>
      </c>
      <c r="W667" s="5">
        <f>VLOOKUP($B667,Gas!$B$3:$E$2506,4)</f>
        <v>0.57907434479421849</v>
      </c>
    </row>
    <row r="668" spans="1:23" x14ac:dyDescent="0.2">
      <c r="A668" s="50">
        <f t="shared" si="122"/>
        <v>31</v>
      </c>
      <c r="B668" s="48">
        <v>36724</v>
      </c>
      <c r="C668" s="49">
        <v>43.42</v>
      </c>
      <c r="D668" s="4">
        <f t="shared" si="118"/>
        <v>0.40604104546210218</v>
      </c>
      <c r="E668" s="100">
        <f t="shared" si="120"/>
        <v>8.1112640898489001</v>
      </c>
      <c r="F668" s="2"/>
      <c r="G668" s="8">
        <f t="shared" si="121"/>
        <v>0</v>
      </c>
      <c r="H668" s="8">
        <f t="shared" si="121"/>
        <v>0</v>
      </c>
      <c r="I668" s="8">
        <f t="shared" si="121"/>
        <v>0</v>
      </c>
      <c r="J668" s="8">
        <f t="shared" si="121"/>
        <v>0</v>
      </c>
      <c r="K668" s="8">
        <f t="shared" si="121"/>
        <v>0</v>
      </c>
      <c r="L668" s="8">
        <f t="shared" si="121"/>
        <v>6.5799999999999983</v>
      </c>
      <c r="M668" s="8">
        <f t="shared" si="121"/>
        <v>23.42</v>
      </c>
      <c r="N668" s="8">
        <f t="shared" si="121"/>
        <v>18.420000000000002</v>
      </c>
      <c r="O668" s="8">
        <f t="shared" si="121"/>
        <v>13.420000000000002</v>
      </c>
      <c r="P668" s="8">
        <f t="shared" si="121"/>
        <v>8.4200000000000017</v>
      </c>
      <c r="Q668" s="8">
        <f t="shared" si="121"/>
        <v>3.4200000000000017</v>
      </c>
      <c r="R668" s="8">
        <f t="shared" si="121"/>
        <v>0</v>
      </c>
      <c r="S668" s="8">
        <f t="shared" si="121"/>
        <v>0</v>
      </c>
      <c r="T668" s="21">
        <f t="shared" si="116"/>
        <v>31</v>
      </c>
      <c r="U668" s="19">
        <f>VLOOKUP($B668,Gas!$B$3:$E$2506,2)</f>
        <v>4.18</v>
      </c>
      <c r="V668" s="44">
        <f t="shared" si="117"/>
        <v>10.387559808612441</v>
      </c>
      <c r="W668" s="5">
        <f>VLOOKUP($B668,Gas!$B$3:$E$2506,4)</f>
        <v>0.50033135596290457</v>
      </c>
    </row>
    <row r="669" spans="1:23" x14ac:dyDescent="0.2">
      <c r="A669" s="50">
        <f t="shared" si="122"/>
        <v>31</v>
      </c>
      <c r="B669" s="48">
        <v>36725</v>
      </c>
      <c r="C669" s="49">
        <v>52.65</v>
      </c>
      <c r="D669" s="4">
        <f t="shared" si="118"/>
        <v>0.19274607412983868</v>
      </c>
      <c r="E669" s="100">
        <f t="shared" si="120"/>
        <v>6.8847319416758355</v>
      </c>
      <c r="F669" s="2"/>
      <c r="G669" s="8">
        <f t="shared" si="121"/>
        <v>0</v>
      </c>
      <c r="H669" s="8">
        <f t="shared" si="121"/>
        <v>0</v>
      </c>
      <c r="I669" s="8">
        <f t="shared" si="121"/>
        <v>0</v>
      </c>
      <c r="J669" s="8">
        <f t="shared" si="121"/>
        <v>0</v>
      </c>
      <c r="K669" s="8">
        <f t="shared" si="121"/>
        <v>0</v>
      </c>
      <c r="L669" s="8">
        <f t="shared" si="121"/>
        <v>0</v>
      </c>
      <c r="M669" s="8">
        <f t="shared" si="121"/>
        <v>32.65</v>
      </c>
      <c r="N669" s="8">
        <f t="shared" si="121"/>
        <v>27.65</v>
      </c>
      <c r="O669" s="8">
        <f t="shared" si="121"/>
        <v>22.65</v>
      </c>
      <c r="P669" s="8">
        <f t="shared" si="121"/>
        <v>17.649999999999999</v>
      </c>
      <c r="Q669" s="8">
        <f t="shared" si="121"/>
        <v>12.649999999999999</v>
      </c>
      <c r="R669" s="8">
        <f t="shared" si="121"/>
        <v>2.6499999999999986</v>
      </c>
      <c r="S669" s="8">
        <f t="shared" si="121"/>
        <v>0</v>
      </c>
      <c r="T669" s="21">
        <f t="shared" si="116"/>
        <v>31</v>
      </c>
      <c r="U669" s="19">
        <f>VLOOKUP($B669,Gas!$B$3:$E$2506,2)</f>
        <v>4.1349999999999998</v>
      </c>
      <c r="V669" s="44">
        <f t="shared" si="117"/>
        <v>12.732769044740024</v>
      </c>
      <c r="W669" s="5">
        <f>VLOOKUP($B669,Gas!$B$3:$E$2506,4)</f>
        <v>0.50259525708496944</v>
      </c>
    </row>
    <row r="670" spans="1:23" x14ac:dyDescent="0.2">
      <c r="A670" s="50">
        <f t="shared" si="122"/>
        <v>31</v>
      </c>
      <c r="B670" s="48">
        <v>36726</v>
      </c>
      <c r="C670" s="49">
        <v>35.72</v>
      </c>
      <c r="D670" s="4">
        <f t="shared" si="118"/>
        <v>-0.38795548257168622</v>
      </c>
      <c r="E670" s="100">
        <f t="shared" si="120"/>
        <v>7.1295554792137281</v>
      </c>
      <c r="F670" s="2"/>
      <c r="G670" s="8">
        <f t="shared" si="121"/>
        <v>0</v>
      </c>
      <c r="H670" s="8">
        <f t="shared" si="121"/>
        <v>0</v>
      </c>
      <c r="I670" s="8">
        <f t="shared" si="121"/>
        <v>0</v>
      </c>
      <c r="J670" s="8">
        <f t="shared" si="121"/>
        <v>0</v>
      </c>
      <c r="K670" s="8">
        <f t="shared" si="121"/>
        <v>4.2800000000000011</v>
      </c>
      <c r="L670" s="8">
        <f t="shared" si="121"/>
        <v>14.280000000000001</v>
      </c>
      <c r="M670" s="8">
        <f t="shared" si="121"/>
        <v>15.719999999999999</v>
      </c>
      <c r="N670" s="8">
        <f t="shared" si="121"/>
        <v>10.719999999999999</v>
      </c>
      <c r="O670" s="8">
        <f t="shared" si="121"/>
        <v>5.7199999999999989</v>
      </c>
      <c r="P670" s="8">
        <f t="shared" si="121"/>
        <v>0.71999999999999886</v>
      </c>
      <c r="Q670" s="8">
        <f t="shared" si="121"/>
        <v>0</v>
      </c>
      <c r="R670" s="8">
        <f t="shared" si="121"/>
        <v>0</v>
      </c>
      <c r="S670" s="8">
        <f t="shared" si="121"/>
        <v>0</v>
      </c>
      <c r="T670" s="21">
        <f t="shared" si="116"/>
        <v>31</v>
      </c>
      <c r="U670" s="19">
        <f>VLOOKUP($B670,Gas!$B$3:$E$2506,2)</f>
        <v>3.99</v>
      </c>
      <c r="V670" s="44">
        <f t="shared" si="117"/>
        <v>8.9523809523809508</v>
      </c>
      <c r="W670" s="5">
        <f>VLOOKUP($B670,Gas!$B$3:$E$2506,4)</f>
        <v>0.55595267721185304</v>
      </c>
    </row>
    <row r="671" spans="1:23" x14ac:dyDescent="0.2">
      <c r="A671" s="50">
        <f t="shared" si="122"/>
        <v>31</v>
      </c>
      <c r="B671" s="48">
        <v>36727</v>
      </c>
      <c r="C671" s="49">
        <v>30.98</v>
      </c>
      <c r="D671" s="4">
        <f t="shared" si="118"/>
        <v>-0.14236892101957574</v>
      </c>
      <c r="E671" s="100">
        <f t="shared" si="120"/>
        <v>6.5822678781510486</v>
      </c>
      <c r="F671" s="2"/>
      <c r="G671" s="8">
        <f t="shared" si="121"/>
        <v>0</v>
      </c>
      <c r="H671" s="8">
        <f t="shared" si="121"/>
        <v>0</v>
      </c>
      <c r="I671" s="8">
        <f t="shared" si="121"/>
        <v>0</v>
      </c>
      <c r="J671" s="8">
        <f t="shared" si="121"/>
        <v>4.0199999999999996</v>
      </c>
      <c r="K671" s="8">
        <f t="shared" si="121"/>
        <v>9.02</v>
      </c>
      <c r="L671" s="8">
        <f t="shared" si="121"/>
        <v>19.02</v>
      </c>
      <c r="M671" s="8">
        <f t="shared" si="121"/>
        <v>10.98</v>
      </c>
      <c r="N671" s="8">
        <f t="shared" si="121"/>
        <v>5.98</v>
      </c>
      <c r="O671" s="8">
        <f t="shared" si="121"/>
        <v>0.98000000000000043</v>
      </c>
      <c r="P671" s="8">
        <f t="shared" si="121"/>
        <v>0</v>
      </c>
      <c r="Q671" s="8">
        <f t="shared" si="121"/>
        <v>0</v>
      </c>
      <c r="R671" s="8">
        <f t="shared" si="121"/>
        <v>0</v>
      </c>
      <c r="S671" s="8">
        <f t="shared" si="121"/>
        <v>0</v>
      </c>
      <c r="T671" s="21">
        <f t="shared" si="116"/>
        <v>31</v>
      </c>
      <c r="U671" s="19">
        <f>VLOOKUP($B671,Gas!$B$3:$E$2506,2)</f>
        <v>4.0650000000000004</v>
      </c>
      <c r="V671" s="44">
        <f t="shared" si="117"/>
        <v>7.6211562115621154</v>
      </c>
      <c r="W671" s="5">
        <f>VLOOKUP($B671,Gas!$B$3:$E$2506,4)</f>
        <v>0.56738934693573895</v>
      </c>
    </row>
    <row r="672" spans="1:23" x14ac:dyDescent="0.2">
      <c r="A672" s="50">
        <f t="shared" si="122"/>
        <v>31</v>
      </c>
      <c r="B672" s="48">
        <v>36728</v>
      </c>
      <c r="C672" s="49">
        <v>26.17</v>
      </c>
      <c r="D672" s="4">
        <f t="shared" si="118"/>
        <v>-0.16872811844666799</v>
      </c>
      <c r="E672" s="100">
        <f t="shared" si="120"/>
        <v>6.5656124229313741</v>
      </c>
      <c r="F672" s="2"/>
      <c r="G672" s="8">
        <f t="shared" ref="G672:S687" si="123">IF(G$1="P",MAX(0,G$2-$C672),IF(G$1="C",MAX(0,$C672-G$2)))</f>
        <v>0</v>
      </c>
      <c r="H672" s="8">
        <f t="shared" si="123"/>
        <v>0</v>
      </c>
      <c r="I672" s="8">
        <f t="shared" si="123"/>
        <v>3.8299999999999983</v>
      </c>
      <c r="J672" s="8">
        <f t="shared" si="123"/>
        <v>8.8299999999999983</v>
      </c>
      <c r="K672" s="8">
        <f t="shared" si="123"/>
        <v>13.829999999999998</v>
      </c>
      <c r="L672" s="8">
        <f t="shared" si="123"/>
        <v>23.83</v>
      </c>
      <c r="M672" s="8">
        <f t="shared" si="121"/>
        <v>6.1700000000000017</v>
      </c>
      <c r="N672" s="8">
        <f t="shared" si="123"/>
        <v>1.1700000000000017</v>
      </c>
      <c r="O672" s="8">
        <f t="shared" si="123"/>
        <v>0</v>
      </c>
      <c r="P672" s="8">
        <f t="shared" si="123"/>
        <v>0</v>
      </c>
      <c r="Q672" s="8">
        <f t="shared" si="123"/>
        <v>0</v>
      </c>
      <c r="R672" s="8">
        <f t="shared" si="123"/>
        <v>0</v>
      </c>
      <c r="S672" s="8">
        <f t="shared" si="123"/>
        <v>0</v>
      </c>
      <c r="T672" s="21">
        <f t="shared" si="116"/>
        <v>31</v>
      </c>
      <c r="U672" s="19">
        <f>VLOOKUP($B672,Gas!$B$3:$E$2506,2)</f>
        <v>3.8650000000000002</v>
      </c>
      <c r="V672" s="44">
        <f t="shared" si="117"/>
        <v>6.7710219922380341</v>
      </c>
      <c r="W672" s="5">
        <f>VLOOKUP($B672,Gas!$B$3:$E$2506,4)</f>
        <v>0.56425553975529752</v>
      </c>
    </row>
    <row r="673" spans="1:23" x14ac:dyDescent="0.2">
      <c r="A673" s="50">
        <f t="shared" si="122"/>
        <v>31</v>
      </c>
      <c r="B673" s="48">
        <v>36731</v>
      </c>
      <c r="C673" s="49">
        <v>28.56</v>
      </c>
      <c r="D673" s="4">
        <f t="shared" si="118"/>
        <v>8.7393420929329127E-2</v>
      </c>
      <c r="E673" s="100">
        <f t="shared" si="120"/>
        <v>4.3692900188349304</v>
      </c>
      <c r="F673" s="2"/>
      <c r="G673" s="8">
        <f t="shared" si="123"/>
        <v>0</v>
      </c>
      <c r="H673" s="8">
        <f t="shared" si="123"/>
        <v>0</v>
      </c>
      <c r="I673" s="8">
        <f t="shared" si="123"/>
        <v>1.4400000000000013</v>
      </c>
      <c r="J673" s="8">
        <f t="shared" si="123"/>
        <v>6.4400000000000013</v>
      </c>
      <c r="K673" s="8">
        <f t="shared" si="123"/>
        <v>11.440000000000001</v>
      </c>
      <c r="L673" s="8">
        <f t="shared" si="123"/>
        <v>21.44</v>
      </c>
      <c r="M673" s="8">
        <f t="shared" si="121"/>
        <v>8.5599999999999987</v>
      </c>
      <c r="N673" s="8">
        <f t="shared" si="123"/>
        <v>3.5599999999999987</v>
      </c>
      <c r="O673" s="8">
        <f t="shared" si="123"/>
        <v>0</v>
      </c>
      <c r="P673" s="8">
        <f t="shared" si="123"/>
        <v>0</v>
      </c>
      <c r="Q673" s="8">
        <f t="shared" si="123"/>
        <v>0</v>
      </c>
      <c r="R673" s="8">
        <f t="shared" si="123"/>
        <v>0</v>
      </c>
      <c r="S673" s="8">
        <f t="shared" si="123"/>
        <v>0</v>
      </c>
      <c r="T673" s="21">
        <f t="shared" si="116"/>
        <v>31</v>
      </c>
      <c r="U673" s="19">
        <f>VLOOKUP($B673,Gas!$B$3:$E$2506,2)</f>
        <v>3.88</v>
      </c>
      <c r="V673" s="44">
        <f t="shared" si="117"/>
        <v>7.3608247422680408</v>
      </c>
      <c r="W673" s="5">
        <f>VLOOKUP($B673,Gas!$B$3:$E$2506,4)</f>
        <v>0.44034636197637345</v>
      </c>
    </row>
    <row r="674" spans="1:23" x14ac:dyDescent="0.2">
      <c r="A674" s="50">
        <f t="shared" si="122"/>
        <v>31</v>
      </c>
      <c r="B674" s="48">
        <v>36732</v>
      </c>
      <c r="C674" s="49">
        <v>27.32</v>
      </c>
      <c r="D674" s="4">
        <f t="shared" si="118"/>
        <v>-4.4388102768794277E-2</v>
      </c>
      <c r="E674" s="100">
        <f t="shared" si="120"/>
        <v>3.5871028533990108</v>
      </c>
      <c r="F674" s="2"/>
      <c r="G674" s="8">
        <f t="shared" si="123"/>
        <v>0</v>
      </c>
      <c r="H674" s="8">
        <f t="shared" si="123"/>
        <v>0</v>
      </c>
      <c r="I674" s="8">
        <f t="shared" si="123"/>
        <v>2.6799999999999997</v>
      </c>
      <c r="J674" s="8">
        <f t="shared" si="123"/>
        <v>7.68</v>
      </c>
      <c r="K674" s="8">
        <f t="shared" si="123"/>
        <v>12.68</v>
      </c>
      <c r="L674" s="8">
        <f t="shared" si="123"/>
        <v>22.68</v>
      </c>
      <c r="M674" s="8">
        <f t="shared" si="121"/>
        <v>7.32</v>
      </c>
      <c r="N674" s="8">
        <f t="shared" si="123"/>
        <v>2.3200000000000003</v>
      </c>
      <c r="O674" s="8">
        <f t="shared" si="123"/>
        <v>0</v>
      </c>
      <c r="P674" s="8">
        <f t="shared" si="123"/>
        <v>0</v>
      </c>
      <c r="Q674" s="8">
        <f t="shared" si="123"/>
        <v>0</v>
      </c>
      <c r="R674" s="8">
        <f t="shared" si="123"/>
        <v>0</v>
      </c>
      <c r="S674" s="8">
        <f t="shared" si="123"/>
        <v>0</v>
      </c>
      <c r="T674" s="21">
        <f t="shared" si="116"/>
        <v>31</v>
      </c>
      <c r="U674" s="19">
        <f>VLOOKUP($B674,Gas!$B$3:$E$2506,2)</f>
        <v>3.74</v>
      </c>
      <c r="V674" s="44">
        <f t="shared" si="117"/>
        <v>7.3048128342245988</v>
      </c>
      <c r="W674" s="5">
        <f>VLOOKUP($B674,Gas!$B$3:$E$2506,4)</f>
        <v>0.42300227681772479</v>
      </c>
    </row>
    <row r="675" spans="1:23" x14ac:dyDescent="0.2">
      <c r="A675" s="50">
        <f t="shared" si="122"/>
        <v>31</v>
      </c>
      <c r="B675" s="48">
        <v>36733</v>
      </c>
      <c r="C675" s="49">
        <v>24.47</v>
      </c>
      <c r="D675" s="4">
        <f t="shared" si="118"/>
        <v>-0.11017115724800909</v>
      </c>
      <c r="E675" s="100">
        <f t="shared" si="120"/>
        <v>3.4949485380451937</v>
      </c>
      <c r="F675" s="2"/>
      <c r="G675" s="8">
        <f t="shared" si="123"/>
        <v>0</v>
      </c>
      <c r="H675" s="8">
        <f t="shared" si="123"/>
        <v>0.53000000000000114</v>
      </c>
      <c r="I675" s="8">
        <f t="shared" si="123"/>
        <v>5.5300000000000011</v>
      </c>
      <c r="J675" s="8">
        <f t="shared" si="123"/>
        <v>10.530000000000001</v>
      </c>
      <c r="K675" s="8">
        <f t="shared" si="123"/>
        <v>15.530000000000001</v>
      </c>
      <c r="L675" s="8">
        <f t="shared" si="123"/>
        <v>25.53</v>
      </c>
      <c r="M675" s="8">
        <f t="shared" si="121"/>
        <v>4.4699999999999989</v>
      </c>
      <c r="N675" s="8">
        <f t="shared" si="123"/>
        <v>0</v>
      </c>
      <c r="O675" s="8">
        <f t="shared" si="123"/>
        <v>0</v>
      </c>
      <c r="P675" s="8">
        <f t="shared" si="123"/>
        <v>0</v>
      </c>
      <c r="Q675" s="8">
        <f t="shared" si="123"/>
        <v>0</v>
      </c>
      <c r="R675" s="8">
        <f t="shared" si="123"/>
        <v>0</v>
      </c>
      <c r="S675" s="8">
        <f t="shared" si="123"/>
        <v>0</v>
      </c>
      <c r="T675" s="21">
        <f t="shared" si="116"/>
        <v>31</v>
      </c>
      <c r="U675" s="19">
        <f>VLOOKUP($B675,Gas!$B$3:$E$2506,2)</f>
        <v>3.6349999999999998</v>
      </c>
      <c r="V675" s="44">
        <f t="shared" si="117"/>
        <v>6.731774415405777</v>
      </c>
      <c r="W675" s="5">
        <f>VLOOKUP($B675,Gas!$B$3:$E$2506,4)</f>
        <v>0.42759644718416845</v>
      </c>
    </row>
    <row r="676" spans="1:23" x14ac:dyDescent="0.2">
      <c r="A676" s="50">
        <f t="shared" si="122"/>
        <v>31</v>
      </c>
      <c r="B676" s="48">
        <v>36734</v>
      </c>
      <c r="C676" s="49">
        <v>27.4</v>
      </c>
      <c r="D676" s="4">
        <f t="shared" si="118"/>
        <v>0.11309513593944419</v>
      </c>
      <c r="E676" s="100">
        <f t="shared" si="120"/>
        <v>3.5637938417622643</v>
      </c>
      <c r="F676" s="2"/>
      <c r="G676" s="8">
        <f t="shared" si="123"/>
        <v>0</v>
      </c>
      <c r="H676" s="8">
        <f t="shared" si="123"/>
        <v>0</v>
      </c>
      <c r="I676" s="8">
        <f t="shared" si="123"/>
        <v>2.6000000000000014</v>
      </c>
      <c r="J676" s="8">
        <f t="shared" si="123"/>
        <v>7.6000000000000014</v>
      </c>
      <c r="K676" s="8">
        <f t="shared" si="123"/>
        <v>12.600000000000001</v>
      </c>
      <c r="L676" s="8">
        <f t="shared" si="123"/>
        <v>22.6</v>
      </c>
      <c r="M676" s="8">
        <f t="shared" si="121"/>
        <v>7.3999999999999986</v>
      </c>
      <c r="N676" s="8">
        <f t="shared" si="123"/>
        <v>2.3999999999999986</v>
      </c>
      <c r="O676" s="8">
        <f t="shared" si="123"/>
        <v>0</v>
      </c>
      <c r="P676" s="8">
        <f t="shared" si="123"/>
        <v>0</v>
      </c>
      <c r="Q676" s="8">
        <f t="shared" si="123"/>
        <v>0</v>
      </c>
      <c r="R676" s="8">
        <f t="shared" si="123"/>
        <v>0</v>
      </c>
      <c r="S676" s="8">
        <f t="shared" si="123"/>
        <v>0</v>
      </c>
      <c r="T676" s="21">
        <f t="shared" si="116"/>
        <v>31</v>
      </c>
      <c r="U676" s="19">
        <f>VLOOKUP($B676,Gas!$B$3:$E$2506,2)</f>
        <v>3.58</v>
      </c>
      <c r="V676" s="44">
        <f t="shared" si="117"/>
        <v>7.6536312849162007</v>
      </c>
      <c r="W676" s="5">
        <f>VLOOKUP($B676,Gas!$B$3:$E$2506,4)</f>
        <v>0.41718934397665725</v>
      </c>
    </row>
    <row r="677" spans="1:23" x14ac:dyDescent="0.2">
      <c r="A677" s="50">
        <f t="shared" si="122"/>
        <v>31</v>
      </c>
      <c r="B677" s="48">
        <v>36735</v>
      </c>
      <c r="C677" s="49">
        <v>35.159999999999997</v>
      </c>
      <c r="D677" s="4">
        <f t="shared" si="118"/>
        <v>0.24936605942295156</v>
      </c>
      <c r="E677" s="100">
        <f t="shared" si="120"/>
        <v>3.705040839598853</v>
      </c>
      <c r="F677" s="2"/>
      <c r="G677" s="8">
        <f t="shared" si="123"/>
        <v>0</v>
      </c>
      <c r="H677" s="8">
        <f t="shared" si="123"/>
        <v>0</v>
      </c>
      <c r="I677" s="8">
        <f t="shared" si="123"/>
        <v>0</v>
      </c>
      <c r="J677" s="8">
        <f t="shared" si="123"/>
        <v>0</v>
      </c>
      <c r="K677" s="8">
        <f t="shared" si="123"/>
        <v>4.8400000000000034</v>
      </c>
      <c r="L677" s="8">
        <f t="shared" si="123"/>
        <v>14.840000000000003</v>
      </c>
      <c r="M677" s="8">
        <f t="shared" si="121"/>
        <v>15.159999999999997</v>
      </c>
      <c r="N677" s="8">
        <f t="shared" si="123"/>
        <v>10.159999999999997</v>
      </c>
      <c r="O677" s="8">
        <f t="shared" si="123"/>
        <v>5.1599999999999966</v>
      </c>
      <c r="P677" s="8">
        <f t="shared" si="123"/>
        <v>0.15999999999999659</v>
      </c>
      <c r="Q677" s="8">
        <f t="shared" si="123"/>
        <v>0</v>
      </c>
      <c r="R677" s="8">
        <f t="shared" si="123"/>
        <v>0</v>
      </c>
      <c r="S677" s="8">
        <f t="shared" si="123"/>
        <v>0</v>
      </c>
      <c r="T677" s="21">
        <f t="shared" si="116"/>
        <v>31</v>
      </c>
      <c r="U677" s="19">
        <f>VLOOKUP($B677,Gas!$B$3:$E$2506,2)</f>
        <v>3.7549999999999999</v>
      </c>
      <c r="V677" s="44">
        <f t="shared" si="117"/>
        <v>9.3635153129161104</v>
      </c>
      <c r="W677" s="5">
        <f>VLOOKUP($B677,Gas!$B$3:$E$2506,4)</f>
        <v>0.56687952970566391</v>
      </c>
    </row>
    <row r="678" spans="1:23" x14ac:dyDescent="0.2">
      <c r="A678" s="50">
        <f t="shared" si="122"/>
        <v>31</v>
      </c>
      <c r="B678" s="48">
        <v>36738</v>
      </c>
      <c r="C678" s="49">
        <v>51.2</v>
      </c>
      <c r="D678" s="4">
        <f t="shared" si="118"/>
        <v>0.37583045922848601</v>
      </c>
      <c r="E678" s="100">
        <f t="shared" si="120"/>
        <v>3.6195845518626197</v>
      </c>
      <c r="F678" s="2"/>
      <c r="G678" s="8">
        <f t="shared" si="123"/>
        <v>0</v>
      </c>
      <c r="H678" s="8">
        <f t="shared" si="123"/>
        <v>0</v>
      </c>
      <c r="I678" s="8">
        <f t="shared" si="123"/>
        <v>0</v>
      </c>
      <c r="J678" s="8">
        <f t="shared" si="123"/>
        <v>0</v>
      </c>
      <c r="K678" s="8">
        <f t="shared" si="123"/>
        <v>0</v>
      </c>
      <c r="L678" s="8">
        <f t="shared" si="123"/>
        <v>0</v>
      </c>
      <c r="M678" s="8">
        <f t="shared" si="123"/>
        <v>31.200000000000003</v>
      </c>
      <c r="N678" s="8">
        <f t="shared" si="123"/>
        <v>26.200000000000003</v>
      </c>
      <c r="O678" s="8">
        <f t="shared" si="123"/>
        <v>21.200000000000003</v>
      </c>
      <c r="P678" s="8">
        <f t="shared" si="123"/>
        <v>16.200000000000003</v>
      </c>
      <c r="Q678" s="8">
        <f t="shared" si="123"/>
        <v>11.200000000000003</v>
      </c>
      <c r="R678" s="8">
        <f t="shared" si="123"/>
        <v>1.2000000000000028</v>
      </c>
      <c r="S678" s="8">
        <f t="shared" si="123"/>
        <v>0</v>
      </c>
      <c r="T678" s="21">
        <f t="shared" si="116"/>
        <v>31</v>
      </c>
      <c r="U678" s="19">
        <f>VLOOKUP($B678,Gas!$B$3:$E$2506,2)</f>
        <v>3.8849999999999998</v>
      </c>
      <c r="V678" s="44">
        <f t="shared" si="117"/>
        <v>13.17889317889318</v>
      </c>
      <c r="W678" s="5">
        <f>VLOOKUP($B678,Gas!$B$3:$E$2506,4)</f>
        <v>0.48676300727075283</v>
      </c>
    </row>
    <row r="679" spans="1:23" x14ac:dyDescent="0.2">
      <c r="A679" s="50">
        <f t="shared" si="122"/>
        <v>32</v>
      </c>
      <c r="B679" s="48">
        <v>36739</v>
      </c>
      <c r="C679" s="49">
        <v>54.16</v>
      </c>
      <c r="D679" s="4">
        <f t="shared" si="118"/>
        <v>5.6203096558557285E-2</v>
      </c>
      <c r="E679" s="100">
        <f t="shared" si="120"/>
        <v>3.4971990766876129</v>
      </c>
      <c r="F679" s="2"/>
      <c r="G679" s="8">
        <f t="shared" si="123"/>
        <v>0</v>
      </c>
      <c r="H679" s="8">
        <f t="shared" si="123"/>
        <v>0</v>
      </c>
      <c r="I679" s="8">
        <f t="shared" si="123"/>
        <v>0</v>
      </c>
      <c r="J679" s="8">
        <f t="shared" si="123"/>
        <v>0</v>
      </c>
      <c r="K679" s="8">
        <f t="shared" si="123"/>
        <v>0</v>
      </c>
      <c r="L679" s="8">
        <f t="shared" si="123"/>
        <v>0</v>
      </c>
      <c r="M679" s="8">
        <f t="shared" si="123"/>
        <v>34.159999999999997</v>
      </c>
      <c r="N679" s="8">
        <f t="shared" si="123"/>
        <v>29.159999999999997</v>
      </c>
      <c r="O679" s="8">
        <f t="shared" si="123"/>
        <v>24.159999999999997</v>
      </c>
      <c r="P679" s="8">
        <f t="shared" si="123"/>
        <v>19.159999999999997</v>
      </c>
      <c r="Q679" s="8">
        <f t="shared" si="123"/>
        <v>14.159999999999997</v>
      </c>
      <c r="R679" s="8">
        <f t="shared" si="123"/>
        <v>4.1599999999999966</v>
      </c>
      <c r="S679" s="8">
        <f t="shared" si="123"/>
        <v>0</v>
      </c>
      <c r="T679" s="21">
        <f t="shared" si="116"/>
        <v>32</v>
      </c>
      <c r="U679" s="19">
        <f>VLOOKUP($B679,Gas!$B$3:$E$2506,2)</f>
        <v>3.76</v>
      </c>
      <c r="V679" s="44">
        <f t="shared" si="117"/>
        <v>14.404255319148936</v>
      </c>
      <c r="W679" s="5">
        <f>VLOOKUP($B679,Gas!$B$3:$E$2506,4)</f>
        <v>0.52517745863170417</v>
      </c>
    </row>
    <row r="680" spans="1:23" x14ac:dyDescent="0.2">
      <c r="A680" s="50">
        <f t="shared" si="122"/>
        <v>32</v>
      </c>
      <c r="B680" s="48">
        <v>36740</v>
      </c>
      <c r="C680" s="49">
        <v>54.11</v>
      </c>
      <c r="D680" s="4">
        <f t="shared" si="118"/>
        <v>-9.2361694937563609E-4</v>
      </c>
      <c r="E680" s="100">
        <f t="shared" si="120"/>
        <v>2.7518564797482439</v>
      </c>
      <c r="F680" s="2"/>
      <c r="G680" s="8">
        <f t="shared" si="123"/>
        <v>0</v>
      </c>
      <c r="H680" s="8">
        <f t="shared" si="123"/>
        <v>0</v>
      </c>
      <c r="I680" s="8">
        <f t="shared" si="123"/>
        <v>0</v>
      </c>
      <c r="J680" s="8">
        <f t="shared" si="123"/>
        <v>0</v>
      </c>
      <c r="K680" s="8">
        <f t="shared" si="123"/>
        <v>0</v>
      </c>
      <c r="L680" s="8">
        <f t="shared" si="123"/>
        <v>0</v>
      </c>
      <c r="M680" s="8">
        <f t="shared" si="123"/>
        <v>34.11</v>
      </c>
      <c r="N680" s="8">
        <f t="shared" si="123"/>
        <v>29.11</v>
      </c>
      <c r="O680" s="8">
        <f t="shared" si="123"/>
        <v>24.11</v>
      </c>
      <c r="P680" s="8">
        <f t="shared" si="123"/>
        <v>19.11</v>
      </c>
      <c r="Q680" s="8">
        <f t="shared" si="123"/>
        <v>14.11</v>
      </c>
      <c r="R680" s="8">
        <f t="shared" si="123"/>
        <v>4.1099999999999994</v>
      </c>
      <c r="S680" s="8">
        <f t="shared" si="123"/>
        <v>0</v>
      </c>
      <c r="T680" s="21">
        <f t="shared" si="116"/>
        <v>32</v>
      </c>
      <c r="U680" s="19">
        <f>VLOOKUP($B680,Gas!$B$3:$E$2506,2)</f>
        <v>3.74</v>
      </c>
      <c r="V680" s="44">
        <f t="shared" si="117"/>
        <v>14.467914438502673</v>
      </c>
      <c r="W680" s="5">
        <f>VLOOKUP($B680,Gas!$B$3:$E$2506,4)</f>
        <v>0.52487193257003373</v>
      </c>
    </row>
    <row r="681" spans="1:23" x14ac:dyDescent="0.2">
      <c r="A681" s="50">
        <f t="shared" si="122"/>
        <v>32</v>
      </c>
      <c r="B681" s="48">
        <v>36741</v>
      </c>
      <c r="C681" s="49">
        <v>56.38</v>
      </c>
      <c r="D681" s="4">
        <f t="shared" si="118"/>
        <v>4.1095474031322736E-2</v>
      </c>
      <c r="E681" s="100">
        <f t="shared" si="120"/>
        <v>2.5573036004574115</v>
      </c>
      <c r="F681" s="2"/>
      <c r="G681" s="8">
        <f t="shared" si="123"/>
        <v>0</v>
      </c>
      <c r="H681" s="8">
        <f t="shared" si="123"/>
        <v>0</v>
      </c>
      <c r="I681" s="8">
        <f t="shared" si="123"/>
        <v>0</v>
      </c>
      <c r="J681" s="8">
        <f t="shared" si="123"/>
        <v>0</v>
      </c>
      <c r="K681" s="8">
        <f t="shared" si="123"/>
        <v>0</v>
      </c>
      <c r="L681" s="8">
        <f t="shared" si="123"/>
        <v>0</v>
      </c>
      <c r="M681" s="8">
        <f t="shared" si="123"/>
        <v>36.380000000000003</v>
      </c>
      <c r="N681" s="8">
        <f t="shared" si="123"/>
        <v>31.380000000000003</v>
      </c>
      <c r="O681" s="8">
        <f t="shared" si="123"/>
        <v>26.380000000000003</v>
      </c>
      <c r="P681" s="8">
        <f t="shared" si="123"/>
        <v>21.380000000000003</v>
      </c>
      <c r="Q681" s="8">
        <f t="shared" si="123"/>
        <v>16.380000000000003</v>
      </c>
      <c r="R681" s="8">
        <f t="shared" si="123"/>
        <v>6.3800000000000026</v>
      </c>
      <c r="S681" s="8">
        <f t="shared" si="123"/>
        <v>0</v>
      </c>
      <c r="T681" s="21">
        <f t="shared" si="116"/>
        <v>32</v>
      </c>
      <c r="U681" s="19">
        <f>VLOOKUP($B681,Gas!$B$3:$E$2506,2)</f>
        <v>4.04</v>
      </c>
      <c r="V681" s="44">
        <f t="shared" si="117"/>
        <v>13.955445544554456</v>
      </c>
      <c r="W681" s="5">
        <f>VLOOKUP($B681,Gas!$B$3:$E$2506,4)</f>
        <v>0.71818779609756889</v>
      </c>
    </row>
    <row r="682" spans="1:23" x14ac:dyDescent="0.2">
      <c r="A682" s="50">
        <f t="shared" si="122"/>
        <v>32</v>
      </c>
      <c r="B682" s="48">
        <v>36742</v>
      </c>
      <c r="C682" s="49">
        <v>42.21</v>
      </c>
      <c r="D682" s="4">
        <f t="shared" si="118"/>
        <v>-0.28945732589155909</v>
      </c>
      <c r="E682" s="100">
        <f t="shared" si="120"/>
        <v>2.9047353211477089</v>
      </c>
      <c r="F682" s="2"/>
      <c r="G682" s="8">
        <f t="shared" ref="G682:S697" si="124">IF(G$1="P",MAX(0,G$2-$C682),IF(G$1="C",MAX(0,$C682-G$2)))</f>
        <v>0</v>
      </c>
      <c r="H682" s="8">
        <f t="shared" si="124"/>
        <v>0</v>
      </c>
      <c r="I682" s="8">
        <f t="shared" si="124"/>
        <v>0</v>
      </c>
      <c r="J682" s="8">
        <f t="shared" si="124"/>
        <v>0</v>
      </c>
      <c r="K682" s="8">
        <f t="shared" si="124"/>
        <v>0</v>
      </c>
      <c r="L682" s="8">
        <f t="shared" si="124"/>
        <v>7.7899999999999991</v>
      </c>
      <c r="M682" s="8">
        <f t="shared" si="123"/>
        <v>22.21</v>
      </c>
      <c r="N682" s="8">
        <f t="shared" si="124"/>
        <v>17.21</v>
      </c>
      <c r="O682" s="8">
        <f t="shared" si="124"/>
        <v>12.21</v>
      </c>
      <c r="P682" s="8">
        <f t="shared" si="124"/>
        <v>7.2100000000000009</v>
      </c>
      <c r="Q682" s="8">
        <f t="shared" si="124"/>
        <v>2.2100000000000009</v>
      </c>
      <c r="R682" s="8">
        <f t="shared" si="124"/>
        <v>0</v>
      </c>
      <c r="S682" s="8">
        <f t="shared" si="124"/>
        <v>0</v>
      </c>
      <c r="T682" s="21">
        <f t="shared" si="116"/>
        <v>32</v>
      </c>
      <c r="U682" s="19">
        <f>VLOOKUP($B682,Gas!$B$3:$E$2506,2)</f>
        <v>4.22</v>
      </c>
      <c r="V682" s="44">
        <f t="shared" si="117"/>
        <v>10.002369668246446</v>
      </c>
      <c r="W682" s="5">
        <f>VLOOKUP($B682,Gas!$B$3:$E$2506,4)</f>
        <v>0.6968310889827305</v>
      </c>
    </row>
    <row r="683" spans="1:23" x14ac:dyDescent="0.2">
      <c r="A683" s="50">
        <f t="shared" si="122"/>
        <v>32</v>
      </c>
      <c r="B683" s="48">
        <v>36745</v>
      </c>
      <c r="C683" s="49">
        <v>57.55</v>
      </c>
      <c r="D683" s="4">
        <f t="shared" si="118"/>
        <v>0.3099969753734842</v>
      </c>
      <c r="E683" s="100">
        <f t="shared" si="120"/>
        <v>3.1883990620413951</v>
      </c>
      <c r="F683" s="2"/>
      <c r="G683" s="8">
        <f t="shared" si="124"/>
        <v>0</v>
      </c>
      <c r="H683" s="8">
        <f t="shared" si="124"/>
        <v>0</v>
      </c>
      <c r="I683" s="8">
        <f t="shared" si="124"/>
        <v>0</v>
      </c>
      <c r="J683" s="8">
        <f t="shared" si="124"/>
        <v>0</v>
      </c>
      <c r="K683" s="8">
        <f t="shared" si="124"/>
        <v>0</v>
      </c>
      <c r="L683" s="8">
        <f t="shared" si="124"/>
        <v>0</v>
      </c>
      <c r="M683" s="8">
        <f t="shared" si="123"/>
        <v>37.549999999999997</v>
      </c>
      <c r="N683" s="8">
        <f t="shared" si="124"/>
        <v>32.549999999999997</v>
      </c>
      <c r="O683" s="8">
        <f t="shared" si="124"/>
        <v>27.549999999999997</v>
      </c>
      <c r="P683" s="8">
        <f t="shared" si="124"/>
        <v>22.549999999999997</v>
      </c>
      <c r="Q683" s="8">
        <f t="shared" si="124"/>
        <v>17.549999999999997</v>
      </c>
      <c r="R683" s="8">
        <f t="shared" si="124"/>
        <v>7.5499999999999972</v>
      </c>
      <c r="S683" s="8">
        <f t="shared" si="124"/>
        <v>0</v>
      </c>
      <c r="T683" s="21">
        <f t="shared" si="116"/>
        <v>32</v>
      </c>
      <c r="U683" s="19">
        <f>VLOOKUP($B683,Gas!$B$3:$E$2506,2)</f>
        <v>4.25</v>
      </c>
      <c r="V683" s="44">
        <f t="shared" si="117"/>
        <v>13.541176470588235</v>
      </c>
      <c r="W683" s="5">
        <f>VLOOKUP($B683,Gas!$B$3:$E$2506,4)</f>
        <v>0.59149308543442858</v>
      </c>
    </row>
    <row r="684" spans="1:23" x14ac:dyDescent="0.2">
      <c r="A684" s="50">
        <f t="shared" si="122"/>
        <v>32</v>
      </c>
      <c r="B684" s="48">
        <v>36746</v>
      </c>
      <c r="C684" s="49">
        <v>93.63</v>
      </c>
      <c r="D684" s="4">
        <f t="shared" si="118"/>
        <v>0.48669670978290608</v>
      </c>
      <c r="E684" s="100">
        <f t="shared" si="120"/>
        <v>3.7202511443906041</v>
      </c>
      <c r="F684" s="2"/>
      <c r="G684" s="8">
        <f t="shared" si="124"/>
        <v>0</v>
      </c>
      <c r="H684" s="8">
        <f t="shared" si="124"/>
        <v>0</v>
      </c>
      <c r="I684" s="8">
        <f t="shared" si="124"/>
        <v>0</v>
      </c>
      <c r="J684" s="8">
        <f t="shared" si="124"/>
        <v>0</v>
      </c>
      <c r="K684" s="8">
        <f t="shared" si="124"/>
        <v>0</v>
      </c>
      <c r="L684" s="8">
        <f t="shared" si="124"/>
        <v>0</v>
      </c>
      <c r="M684" s="8">
        <f t="shared" si="123"/>
        <v>73.63</v>
      </c>
      <c r="N684" s="8">
        <f t="shared" si="124"/>
        <v>68.63</v>
      </c>
      <c r="O684" s="8">
        <f t="shared" si="124"/>
        <v>63.629999999999995</v>
      </c>
      <c r="P684" s="8">
        <f t="shared" si="124"/>
        <v>58.629999999999995</v>
      </c>
      <c r="Q684" s="8">
        <f t="shared" si="124"/>
        <v>53.629999999999995</v>
      </c>
      <c r="R684" s="8">
        <f t="shared" si="124"/>
        <v>43.629999999999995</v>
      </c>
      <c r="S684" s="8">
        <f t="shared" si="124"/>
        <v>0</v>
      </c>
      <c r="T684" s="21">
        <f t="shared" si="116"/>
        <v>32</v>
      </c>
      <c r="U684" s="19">
        <f>VLOOKUP($B684,Gas!$B$3:$E$2506,2)</f>
        <v>4.3849999999999998</v>
      </c>
      <c r="V684" s="44">
        <f t="shared" si="117"/>
        <v>21.352337514253136</v>
      </c>
      <c r="W684" s="5">
        <f>VLOOKUP($B684,Gas!$B$3:$E$2506,4)</f>
        <v>0.58761273785581947</v>
      </c>
    </row>
    <row r="685" spans="1:23" x14ac:dyDescent="0.2">
      <c r="A685" s="50">
        <f t="shared" si="122"/>
        <v>32</v>
      </c>
      <c r="B685" s="48">
        <v>36747</v>
      </c>
      <c r="C685" s="49">
        <v>118.65</v>
      </c>
      <c r="D685" s="4">
        <f t="shared" si="118"/>
        <v>0.2368271379309749</v>
      </c>
      <c r="E685" s="100">
        <f t="shared" si="120"/>
        <v>3.5145591189245065</v>
      </c>
      <c r="F685" s="2"/>
      <c r="G685" s="8">
        <f t="shared" si="124"/>
        <v>0</v>
      </c>
      <c r="H685" s="8">
        <f t="shared" si="124"/>
        <v>0</v>
      </c>
      <c r="I685" s="8">
        <f t="shared" si="124"/>
        <v>0</v>
      </c>
      <c r="J685" s="8">
        <f t="shared" si="124"/>
        <v>0</v>
      </c>
      <c r="K685" s="8">
        <f t="shared" si="124"/>
        <v>0</v>
      </c>
      <c r="L685" s="8">
        <f t="shared" si="124"/>
        <v>0</v>
      </c>
      <c r="M685" s="8">
        <f t="shared" si="123"/>
        <v>98.65</v>
      </c>
      <c r="N685" s="8">
        <f t="shared" si="124"/>
        <v>93.65</v>
      </c>
      <c r="O685" s="8">
        <f t="shared" si="124"/>
        <v>88.65</v>
      </c>
      <c r="P685" s="8">
        <f t="shared" si="124"/>
        <v>83.65</v>
      </c>
      <c r="Q685" s="8">
        <f t="shared" si="124"/>
        <v>78.650000000000006</v>
      </c>
      <c r="R685" s="8">
        <f t="shared" si="124"/>
        <v>68.650000000000006</v>
      </c>
      <c r="S685" s="8">
        <f t="shared" si="124"/>
        <v>18.649990000000003</v>
      </c>
      <c r="T685" s="21">
        <f t="shared" si="116"/>
        <v>32</v>
      </c>
      <c r="U685" s="19">
        <f>VLOOKUP($B685,Gas!$B$3:$E$2506,2)</f>
        <v>4.45</v>
      </c>
      <c r="V685" s="44">
        <f t="shared" si="117"/>
        <v>26.662921348314608</v>
      </c>
      <c r="W685" s="5">
        <f>VLOOKUP($B685,Gas!$B$3:$E$2506,4)</f>
        <v>0.5820156024695855</v>
      </c>
    </row>
    <row r="686" spans="1:23" x14ac:dyDescent="0.2">
      <c r="A686" s="50">
        <f t="shared" si="122"/>
        <v>32</v>
      </c>
      <c r="B686" s="48">
        <v>36748</v>
      </c>
      <c r="C686" s="49">
        <v>61.35</v>
      </c>
      <c r="D686" s="4">
        <f t="shared" si="118"/>
        <v>-0.65958281172485222</v>
      </c>
      <c r="E686" s="100">
        <f t="shared" si="120"/>
        <v>5.4037085286131878</v>
      </c>
      <c r="F686" s="2"/>
      <c r="G686" s="8">
        <f t="shared" si="124"/>
        <v>0</v>
      </c>
      <c r="H686" s="8">
        <f t="shared" si="124"/>
        <v>0</v>
      </c>
      <c r="I686" s="8">
        <f t="shared" si="124"/>
        <v>0</v>
      </c>
      <c r="J686" s="8">
        <f t="shared" si="124"/>
        <v>0</v>
      </c>
      <c r="K686" s="8">
        <f t="shared" si="124"/>
        <v>0</v>
      </c>
      <c r="L686" s="8">
        <f t="shared" si="124"/>
        <v>0</v>
      </c>
      <c r="M686" s="8">
        <f t="shared" si="123"/>
        <v>41.35</v>
      </c>
      <c r="N686" s="8">
        <f t="shared" si="124"/>
        <v>36.35</v>
      </c>
      <c r="O686" s="8">
        <f t="shared" si="124"/>
        <v>31.35</v>
      </c>
      <c r="P686" s="8">
        <f t="shared" si="124"/>
        <v>26.35</v>
      </c>
      <c r="Q686" s="8">
        <f t="shared" si="124"/>
        <v>21.35</v>
      </c>
      <c r="R686" s="8">
        <f t="shared" si="124"/>
        <v>11.350000000000001</v>
      </c>
      <c r="S686" s="8">
        <f t="shared" si="124"/>
        <v>0</v>
      </c>
      <c r="T686" s="21">
        <f t="shared" si="116"/>
        <v>32</v>
      </c>
      <c r="U686" s="19">
        <f>VLOOKUP($B686,Gas!$B$3:$E$2506,2)</f>
        <v>4.4749999999999996</v>
      </c>
      <c r="V686" s="44">
        <f t="shared" si="117"/>
        <v>13.709497206703912</v>
      </c>
      <c r="W686" s="5">
        <f>VLOOKUP($B686,Gas!$B$3:$E$2506,4)</f>
        <v>0.57768309633971981</v>
      </c>
    </row>
    <row r="687" spans="1:23" x14ac:dyDescent="0.2">
      <c r="A687" s="50">
        <f t="shared" si="122"/>
        <v>32</v>
      </c>
      <c r="B687" s="48">
        <v>36749</v>
      </c>
      <c r="C687" s="49">
        <v>43.05</v>
      </c>
      <c r="D687" s="4">
        <f t="shared" si="118"/>
        <v>-0.3542329402831807</v>
      </c>
      <c r="E687" s="100">
        <f t="shared" si="120"/>
        <v>5.7139526973980574</v>
      </c>
      <c r="F687" s="2"/>
      <c r="G687" s="8">
        <f t="shared" si="124"/>
        <v>0</v>
      </c>
      <c r="H687" s="8">
        <f t="shared" si="124"/>
        <v>0</v>
      </c>
      <c r="I687" s="8">
        <f t="shared" si="124"/>
        <v>0</v>
      </c>
      <c r="J687" s="8">
        <f t="shared" si="124"/>
        <v>0</v>
      </c>
      <c r="K687" s="8">
        <f t="shared" si="124"/>
        <v>0</v>
      </c>
      <c r="L687" s="8">
        <f t="shared" si="124"/>
        <v>6.9500000000000028</v>
      </c>
      <c r="M687" s="8">
        <f t="shared" si="123"/>
        <v>23.049999999999997</v>
      </c>
      <c r="N687" s="8">
        <f t="shared" si="124"/>
        <v>18.049999999999997</v>
      </c>
      <c r="O687" s="8">
        <f t="shared" si="124"/>
        <v>13.049999999999997</v>
      </c>
      <c r="P687" s="8">
        <f t="shared" si="124"/>
        <v>8.0499999999999972</v>
      </c>
      <c r="Q687" s="8">
        <f t="shared" si="124"/>
        <v>3.0499999999999972</v>
      </c>
      <c r="R687" s="8">
        <f t="shared" si="124"/>
        <v>0</v>
      </c>
      <c r="S687" s="8">
        <f t="shared" si="124"/>
        <v>0</v>
      </c>
      <c r="T687" s="21">
        <f t="shared" si="116"/>
        <v>32</v>
      </c>
      <c r="U687" s="19">
        <f>VLOOKUP($B687,Gas!$B$3:$E$2506,2)</f>
        <v>4.43</v>
      </c>
      <c r="V687" s="44">
        <f t="shared" si="117"/>
        <v>9.717832957110609</v>
      </c>
      <c r="W687" s="5">
        <f>VLOOKUP($B687,Gas!$B$3:$E$2506,4)</f>
        <v>0.51623554342657285</v>
      </c>
    </row>
    <row r="688" spans="1:23" x14ac:dyDescent="0.2">
      <c r="A688" s="50">
        <f t="shared" si="122"/>
        <v>32</v>
      </c>
      <c r="B688" s="48">
        <v>36752</v>
      </c>
      <c r="C688" s="49">
        <v>50.02</v>
      </c>
      <c r="D688" s="4">
        <f t="shared" si="118"/>
        <v>0.15006069457573326</v>
      </c>
      <c r="E688" s="100">
        <f t="shared" si="120"/>
        <v>5.42803226851834</v>
      </c>
      <c r="F688" s="2"/>
      <c r="G688" s="8">
        <f t="shared" si="124"/>
        <v>0</v>
      </c>
      <c r="H688" s="8">
        <f t="shared" si="124"/>
        <v>0</v>
      </c>
      <c r="I688" s="8">
        <f t="shared" si="124"/>
        <v>0</v>
      </c>
      <c r="J688" s="8">
        <f t="shared" si="124"/>
        <v>0</v>
      </c>
      <c r="K688" s="8">
        <f t="shared" si="124"/>
        <v>0</v>
      </c>
      <c r="L688" s="8">
        <f t="shared" si="124"/>
        <v>0</v>
      </c>
      <c r="M688" s="8">
        <f t="shared" si="124"/>
        <v>30.020000000000003</v>
      </c>
      <c r="N688" s="8">
        <f t="shared" si="124"/>
        <v>25.020000000000003</v>
      </c>
      <c r="O688" s="8">
        <f t="shared" si="124"/>
        <v>20.020000000000003</v>
      </c>
      <c r="P688" s="8">
        <f t="shared" si="124"/>
        <v>15.020000000000003</v>
      </c>
      <c r="Q688" s="8">
        <f t="shared" si="124"/>
        <v>10.020000000000003</v>
      </c>
      <c r="R688" s="8">
        <f t="shared" si="124"/>
        <v>2.0000000000003126E-2</v>
      </c>
      <c r="S688" s="8">
        <f t="shared" si="124"/>
        <v>0</v>
      </c>
      <c r="T688" s="21">
        <f t="shared" si="116"/>
        <v>32</v>
      </c>
      <c r="U688" s="19">
        <f>VLOOKUP($B688,Gas!$B$3:$E$2506,2)</f>
        <v>4.4450000000000003</v>
      </c>
      <c r="V688" s="44">
        <f t="shared" si="117"/>
        <v>11.253093363329583</v>
      </c>
      <c r="W688" s="5">
        <f>VLOOKUP($B688,Gas!$B$3:$E$2506,4)</f>
        <v>0.21309468554346142</v>
      </c>
    </row>
    <row r="689" spans="1:23" x14ac:dyDescent="0.2">
      <c r="A689" s="50">
        <f t="shared" si="122"/>
        <v>32</v>
      </c>
      <c r="B689" s="48">
        <v>36753</v>
      </c>
      <c r="C689" s="49">
        <v>45.8</v>
      </c>
      <c r="D689" s="4">
        <f t="shared" si="118"/>
        <v>-8.8138834329333893E-2</v>
      </c>
      <c r="E689" s="100">
        <f t="shared" si="120"/>
        <v>5.4327717732298382</v>
      </c>
      <c r="F689" s="2"/>
      <c r="G689" s="8">
        <f t="shared" si="124"/>
        <v>0</v>
      </c>
      <c r="H689" s="8">
        <f t="shared" si="124"/>
        <v>0</v>
      </c>
      <c r="I689" s="8">
        <f t="shared" si="124"/>
        <v>0</v>
      </c>
      <c r="J689" s="8">
        <f t="shared" si="124"/>
        <v>0</v>
      </c>
      <c r="K689" s="8">
        <f t="shared" si="124"/>
        <v>0</v>
      </c>
      <c r="L689" s="8">
        <f t="shared" si="124"/>
        <v>4.2000000000000028</v>
      </c>
      <c r="M689" s="8">
        <f t="shared" si="124"/>
        <v>25.799999999999997</v>
      </c>
      <c r="N689" s="8">
        <f t="shared" si="124"/>
        <v>20.799999999999997</v>
      </c>
      <c r="O689" s="8">
        <f t="shared" si="124"/>
        <v>15.799999999999997</v>
      </c>
      <c r="P689" s="8">
        <f t="shared" si="124"/>
        <v>10.799999999999997</v>
      </c>
      <c r="Q689" s="8">
        <f t="shared" si="124"/>
        <v>5.7999999999999972</v>
      </c>
      <c r="R689" s="8">
        <f t="shared" si="124"/>
        <v>0</v>
      </c>
      <c r="S689" s="8">
        <f t="shared" si="124"/>
        <v>0</v>
      </c>
      <c r="T689" s="21">
        <f t="shared" si="116"/>
        <v>32</v>
      </c>
      <c r="U689" s="19">
        <f>VLOOKUP($B689,Gas!$B$3:$E$2506,2)</f>
        <v>4.43</v>
      </c>
      <c r="V689" s="44">
        <f t="shared" si="117"/>
        <v>10.338600451467268</v>
      </c>
      <c r="W689" s="5">
        <f>VLOOKUP($B689,Gas!$B$3:$E$2506,4)</f>
        <v>0.21863760660437137</v>
      </c>
    </row>
    <row r="690" spans="1:23" x14ac:dyDescent="0.2">
      <c r="A690" s="50">
        <f t="shared" si="122"/>
        <v>32</v>
      </c>
      <c r="B690" s="48">
        <v>36754</v>
      </c>
      <c r="C690" s="49">
        <v>38.1</v>
      </c>
      <c r="D690" s="4">
        <f t="shared" si="118"/>
        <v>-0.18406980898748387</v>
      </c>
      <c r="E690" s="100">
        <f t="shared" si="120"/>
        <v>5.4947594054247801</v>
      </c>
      <c r="F690" s="2"/>
      <c r="G690" s="8">
        <f t="shared" si="124"/>
        <v>0</v>
      </c>
      <c r="H690" s="8">
        <f t="shared" si="124"/>
        <v>0</v>
      </c>
      <c r="I690" s="8">
        <f t="shared" si="124"/>
        <v>0</v>
      </c>
      <c r="J690" s="8">
        <f t="shared" si="124"/>
        <v>0</v>
      </c>
      <c r="K690" s="8">
        <f t="shared" si="124"/>
        <v>1.8999999999999986</v>
      </c>
      <c r="L690" s="8">
        <f t="shared" si="124"/>
        <v>11.899999999999999</v>
      </c>
      <c r="M690" s="8">
        <f t="shared" si="124"/>
        <v>18.100000000000001</v>
      </c>
      <c r="N690" s="8">
        <f t="shared" si="124"/>
        <v>13.100000000000001</v>
      </c>
      <c r="O690" s="8">
        <f t="shared" si="124"/>
        <v>8.1000000000000014</v>
      </c>
      <c r="P690" s="8">
        <f t="shared" si="124"/>
        <v>3.1000000000000014</v>
      </c>
      <c r="Q690" s="8">
        <f t="shared" si="124"/>
        <v>0</v>
      </c>
      <c r="R690" s="8">
        <f t="shared" si="124"/>
        <v>0</v>
      </c>
      <c r="S690" s="8">
        <f t="shared" si="124"/>
        <v>0</v>
      </c>
      <c r="T690" s="21">
        <f t="shared" si="116"/>
        <v>32</v>
      </c>
      <c r="U690" s="19">
        <f>VLOOKUP($B690,Gas!$B$3:$E$2506,2)</f>
        <v>4.24</v>
      </c>
      <c r="V690" s="44">
        <f t="shared" si="117"/>
        <v>8.9858490566037741</v>
      </c>
      <c r="W690" s="5">
        <f>VLOOKUP($B690,Gas!$B$3:$E$2506,4)</f>
        <v>0.36426709608113439</v>
      </c>
    </row>
    <row r="691" spans="1:23" x14ac:dyDescent="0.2">
      <c r="A691" s="50">
        <f t="shared" si="122"/>
        <v>32</v>
      </c>
      <c r="B691" s="48">
        <v>36755</v>
      </c>
      <c r="C691" s="49">
        <v>32.25</v>
      </c>
      <c r="D691" s="4">
        <f t="shared" si="118"/>
        <v>-0.16669623889087384</v>
      </c>
      <c r="E691" s="100">
        <f t="shared" si="120"/>
        <v>5.5129340559648679</v>
      </c>
      <c r="F691" s="2"/>
      <c r="G691" s="8">
        <f t="shared" si="124"/>
        <v>0</v>
      </c>
      <c r="H691" s="8">
        <f t="shared" si="124"/>
        <v>0</v>
      </c>
      <c r="I691" s="8">
        <f t="shared" si="124"/>
        <v>0</v>
      </c>
      <c r="J691" s="8">
        <f t="shared" si="124"/>
        <v>2.75</v>
      </c>
      <c r="K691" s="8">
        <f t="shared" si="124"/>
        <v>7.75</v>
      </c>
      <c r="L691" s="8">
        <f t="shared" si="124"/>
        <v>17.75</v>
      </c>
      <c r="M691" s="8">
        <f t="shared" si="124"/>
        <v>12.25</v>
      </c>
      <c r="N691" s="8">
        <f t="shared" si="124"/>
        <v>7.25</v>
      </c>
      <c r="O691" s="8">
        <f t="shared" si="124"/>
        <v>2.25</v>
      </c>
      <c r="P691" s="8">
        <f t="shared" si="124"/>
        <v>0</v>
      </c>
      <c r="Q691" s="8">
        <f t="shared" si="124"/>
        <v>0</v>
      </c>
      <c r="R691" s="8">
        <f t="shared" si="124"/>
        <v>0</v>
      </c>
      <c r="S691" s="8">
        <f t="shared" si="124"/>
        <v>0</v>
      </c>
      <c r="T691" s="21">
        <f t="shared" si="116"/>
        <v>32</v>
      </c>
      <c r="U691" s="19">
        <f>VLOOKUP($B691,Gas!$B$3:$E$2506,2)</f>
        <v>4.2350000000000003</v>
      </c>
      <c r="V691" s="44">
        <f t="shared" si="117"/>
        <v>7.6151121605667056</v>
      </c>
      <c r="W691" s="5">
        <f>VLOOKUP($B691,Gas!$B$3:$E$2506,4)</f>
        <v>0.36430590050734368</v>
      </c>
    </row>
    <row r="692" spans="1:23" x14ac:dyDescent="0.2">
      <c r="A692" s="50">
        <f t="shared" si="122"/>
        <v>32</v>
      </c>
      <c r="B692" s="48">
        <v>36756</v>
      </c>
      <c r="C692" s="49">
        <v>29.36</v>
      </c>
      <c r="D692" s="4">
        <f t="shared" si="118"/>
        <v>-9.3884839495466707E-2</v>
      </c>
      <c r="E692" s="100">
        <f t="shared" si="120"/>
        <v>5.3675493255883637</v>
      </c>
      <c r="F692" s="2"/>
      <c r="G692" s="8">
        <f t="shared" ref="G692:S707" si="125">IF(G$1="P",MAX(0,G$2-$C692),IF(G$1="C",MAX(0,$C692-G$2)))</f>
        <v>0</v>
      </c>
      <c r="H692" s="8">
        <f t="shared" si="125"/>
        <v>0</v>
      </c>
      <c r="I692" s="8">
        <f t="shared" si="125"/>
        <v>0.64000000000000057</v>
      </c>
      <c r="J692" s="8">
        <f t="shared" si="125"/>
        <v>5.6400000000000006</v>
      </c>
      <c r="K692" s="8">
        <f t="shared" si="125"/>
        <v>10.64</v>
      </c>
      <c r="L692" s="8">
        <f t="shared" si="125"/>
        <v>20.64</v>
      </c>
      <c r="M692" s="8">
        <f t="shared" si="124"/>
        <v>9.36</v>
      </c>
      <c r="N692" s="8">
        <f t="shared" si="125"/>
        <v>4.3599999999999994</v>
      </c>
      <c r="O692" s="8">
        <f t="shared" si="125"/>
        <v>0</v>
      </c>
      <c r="P692" s="8">
        <f t="shared" si="125"/>
        <v>0</v>
      </c>
      <c r="Q692" s="8">
        <f t="shared" si="125"/>
        <v>0</v>
      </c>
      <c r="R692" s="8">
        <f t="shared" si="125"/>
        <v>0</v>
      </c>
      <c r="S692" s="8">
        <f t="shared" si="125"/>
        <v>0</v>
      </c>
      <c r="T692" s="21">
        <f t="shared" si="116"/>
        <v>32</v>
      </c>
      <c r="U692" s="19">
        <f>VLOOKUP($B692,Gas!$B$3:$E$2506,2)</f>
        <v>4.3650000000000002</v>
      </c>
      <c r="V692" s="44">
        <f t="shared" si="117"/>
        <v>6.7262313860251997</v>
      </c>
      <c r="W692" s="5">
        <f>VLOOKUP($B692,Gas!$B$3:$E$2506,4)</f>
        <v>0.36069528764361108</v>
      </c>
    </row>
    <row r="693" spans="1:23" x14ac:dyDescent="0.2">
      <c r="A693" s="50">
        <f t="shared" si="122"/>
        <v>32</v>
      </c>
      <c r="B693" s="48">
        <v>36759</v>
      </c>
      <c r="C693" s="49">
        <v>27.28</v>
      </c>
      <c r="D693" s="4">
        <f t="shared" si="118"/>
        <v>-7.3479370771053418E-2</v>
      </c>
      <c r="E693" s="100">
        <f t="shared" si="120"/>
        <v>5.010917386045362</v>
      </c>
      <c r="F693" s="2"/>
      <c r="G693" s="8">
        <f t="shared" si="125"/>
        <v>0</v>
      </c>
      <c r="H693" s="8">
        <f t="shared" si="125"/>
        <v>0</v>
      </c>
      <c r="I693" s="8">
        <f t="shared" si="125"/>
        <v>2.7199999999999989</v>
      </c>
      <c r="J693" s="8">
        <f t="shared" si="125"/>
        <v>7.7199999999999989</v>
      </c>
      <c r="K693" s="8">
        <f t="shared" si="125"/>
        <v>12.719999999999999</v>
      </c>
      <c r="L693" s="8">
        <f t="shared" si="125"/>
        <v>22.72</v>
      </c>
      <c r="M693" s="8">
        <f t="shared" si="124"/>
        <v>7.2800000000000011</v>
      </c>
      <c r="N693" s="8">
        <f t="shared" si="125"/>
        <v>2.2800000000000011</v>
      </c>
      <c r="O693" s="8">
        <f t="shared" si="125"/>
        <v>0</v>
      </c>
      <c r="P693" s="8">
        <f t="shared" si="125"/>
        <v>0</v>
      </c>
      <c r="Q693" s="8">
        <f t="shared" si="125"/>
        <v>0</v>
      </c>
      <c r="R693" s="8">
        <f t="shared" si="125"/>
        <v>0</v>
      </c>
      <c r="S693" s="8">
        <f t="shared" si="125"/>
        <v>0</v>
      </c>
      <c r="T693" s="21">
        <f t="shared" si="116"/>
        <v>32</v>
      </c>
      <c r="U693" s="19">
        <f>VLOOKUP($B693,Gas!$B$3:$E$2506,2)</f>
        <v>4.3849999999999998</v>
      </c>
      <c r="V693" s="44">
        <f t="shared" si="117"/>
        <v>6.2212086659064996</v>
      </c>
      <c r="W693" s="5">
        <f>VLOOKUP($B693,Gas!$B$3:$E$2506,4)</f>
        <v>0.34119530102734907</v>
      </c>
    </row>
    <row r="694" spans="1:23" x14ac:dyDescent="0.2">
      <c r="A694" s="50">
        <f t="shared" si="122"/>
        <v>32</v>
      </c>
      <c r="B694" s="48">
        <v>36760</v>
      </c>
      <c r="C694" s="49">
        <v>24.74</v>
      </c>
      <c r="D694" s="4">
        <f t="shared" si="118"/>
        <v>-9.7732466010919658E-2</v>
      </c>
      <c r="E694" s="100">
        <f t="shared" si="120"/>
        <v>3.9271188193653583</v>
      </c>
      <c r="F694" s="2"/>
      <c r="G694" s="8">
        <f t="shared" si="125"/>
        <v>0</v>
      </c>
      <c r="H694" s="8">
        <f t="shared" si="125"/>
        <v>0.26000000000000156</v>
      </c>
      <c r="I694" s="8">
        <f t="shared" si="125"/>
        <v>5.2600000000000016</v>
      </c>
      <c r="J694" s="8">
        <f t="shared" si="125"/>
        <v>10.260000000000002</v>
      </c>
      <c r="K694" s="8">
        <f t="shared" si="125"/>
        <v>15.260000000000002</v>
      </c>
      <c r="L694" s="8">
        <f t="shared" si="125"/>
        <v>25.26</v>
      </c>
      <c r="M694" s="8">
        <f t="shared" si="124"/>
        <v>4.7399999999999984</v>
      </c>
      <c r="N694" s="8">
        <f t="shared" si="125"/>
        <v>0</v>
      </c>
      <c r="O694" s="8">
        <f t="shared" si="125"/>
        <v>0</v>
      </c>
      <c r="P694" s="8">
        <f t="shared" si="125"/>
        <v>0</v>
      </c>
      <c r="Q694" s="8">
        <f t="shared" si="125"/>
        <v>0</v>
      </c>
      <c r="R694" s="8">
        <f t="shared" si="125"/>
        <v>0</v>
      </c>
      <c r="S694" s="8">
        <f t="shared" si="125"/>
        <v>0</v>
      </c>
      <c r="T694" s="21">
        <f t="shared" si="116"/>
        <v>32</v>
      </c>
      <c r="U694" s="19">
        <f>VLOOKUP($B694,Gas!$B$3:$E$2506,2)</f>
        <v>4.5750000000000002</v>
      </c>
      <c r="V694" s="44">
        <f t="shared" si="117"/>
        <v>5.4076502732240428</v>
      </c>
      <c r="W694" s="5">
        <f>VLOOKUP($B694,Gas!$B$3:$E$2506,4)</f>
        <v>0.4312439789241993</v>
      </c>
    </row>
    <row r="695" spans="1:23" x14ac:dyDescent="0.2">
      <c r="A695" s="50">
        <f t="shared" si="122"/>
        <v>32</v>
      </c>
      <c r="B695" s="48">
        <v>36761</v>
      </c>
      <c r="C695" s="49">
        <v>25.02</v>
      </c>
      <c r="D695" s="4">
        <f t="shared" si="118"/>
        <v>1.1254138074423334E-2</v>
      </c>
      <c r="E695" s="100">
        <f t="shared" si="120"/>
        <v>3.4725444302345085</v>
      </c>
      <c r="F695" s="2"/>
      <c r="G695" s="8">
        <f t="shared" si="125"/>
        <v>0</v>
      </c>
      <c r="H695" s="8">
        <f t="shared" si="125"/>
        <v>0</v>
      </c>
      <c r="I695" s="8">
        <f t="shared" si="125"/>
        <v>4.9800000000000004</v>
      </c>
      <c r="J695" s="8">
        <f t="shared" si="125"/>
        <v>9.98</v>
      </c>
      <c r="K695" s="8">
        <f t="shared" si="125"/>
        <v>14.98</v>
      </c>
      <c r="L695" s="8">
        <f t="shared" si="125"/>
        <v>24.98</v>
      </c>
      <c r="M695" s="8">
        <f t="shared" si="124"/>
        <v>5.0199999999999996</v>
      </c>
      <c r="N695" s="8">
        <f t="shared" si="125"/>
        <v>1.9999999999999574E-2</v>
      </c>
      <c r="O695" s="8">
        <f t="shared" si="125"/>
        <v>0</v>
      </c>
      <c r="P695" s="8">
        <f t="shared" si="125"/>
        <v>0</v>
      </c>
      <c r="Q695" s="8">
        <f t="shared" si="125"/>
        <v>0</v>
      </c>
      <c r="R695" s="8">
        <f t="shared" si="125"/>
        <v>0</v>
      </c>
      <c r="S695" s="8">
        <f t="shared" si="125"/>
        <v>0</v>
      </c>
      <c r="T695" s="21">
        <f t="shared" si="116"/>
        <v>32</v>
      </c>
      <c r="U695" s="19">
        <f>VLOOKUP($B695,Gas!$B$3:$E$2506,2)</f>
        <v>4.7850000000000001</v>
      </c>
      <c r="V695" s="44">
        <f t="shared" si="117"/>
        <v>5.2288401253918497</v>
      </c>
      <c r="W695" s="5">
        <f>VLOOKUP($B695,Gas!$B$3:$E$2506,4)</f>
        <v>0.49899339692364703</v>
      </c>
    </row>
    <row r="696" spans="1:23" x14ac:dyDescent="0.2">
      <c r="A696" s="50">
        <f t="shared" si="122"/>
        <v>32</v>
      </c>
      <c r="B696" s="48">
        <v>36762</v>
      </c>
      <c r="C696" s="49">
        <v>28.7</v>
      </c>
      <c r="D696" s="4">
        <f t="shared" si="118"/>
        <v>0.13722161772681038</v>
      </c>
      <c r="E696" s="100">
        <f t="shared" si="120"/>
        <v>2.3713832358584575</v>
      </c>
      <c r="F696" s="2"/>
      <c r="G696" s="8">
        <f t="shared" si="125"/>
        <v>0</v>
      </c>
      <c r="H696" s="8">
        <f t="shared" si="125"/>
        <v>0</v>
      </c>
      <c r="I696" s="8">
        <f t="shared" si="125"/>
        <v>1.3000000000000007</v>
      </c>
      <c r="J696" s="8">
        <f t="shared" si="125"/>
        <v>6.3000000000000007</v>
      </c>
      <c r="K696" s="8">
        <f t="shared" si="125"/>
        <v>11.3</v>
      </c>
      <c r="L696" s="8">
        <f t="shared" si="125"/>
        <v>21.3</v>
      </c>
      <c r="M696" s="8">
        <f t="shared" si="124"/>
        <v>8.6999999999999993</v>
      </c>
      <c r="N696" s="8">
        <f t="shared" si="125"/>
        <v>3.6999999999999993</v>
      </c>
      <c r="O696" s="8">
        <f t="shared" si="125"/>
        <v>0</v>
      </c>
      <c r="P696" s="8">
        <f t="shared" si="125"/>
        <v>0</v>
      </c>
      <c r="Q696" s="8">
        <f t="shared" si="125"/>
        <v>0</v>
      </c>
      <c r="R696" s="8">
        <f t="shared" si="125"/>
        <v>0</v>
      </c>
      <c r="S696" s="8">
        <f t="shared" si="125"/>
        <v>0</v>
      </c>
      <c r="T696" s="21">
        <f t="shared" si="116"/>
        <v>32</v>
      </c>
      <c r="U696" s="19">
        <f>VLOOKUP($B696,Gas!$B$3:$E$2506,2)</f>
        <v>4.67</v>
      </c>
      <c r="V696" s="44">
        <f t="shared" si="117"/>
        <v>6.1456102783725912</v>
      </c>
      <c r="W696" s="5">
        <f>VLOOKUP($B696,Gas!$B$3:$E$2506,4)</f>
        <v>0.53398383031074281</v>
      </c>
    </row>
    <row r="697" spans="1:23" x14ac:dyDescent="0.2">
      <c r="A697" s="50">
        <f t="shared" si="122"/>
        <v>32</v>
      </c>
      <c r="B697" s="48">
        <v>36763</v>
      </c>
      <c r="C697" s="49">
        <v>34.200000000000003</v>
      </c>
      <c r="D697" s="4">
        <f t="shared" si="118"/>
        <v>0.17532852130298421</v>
      </c>
      <c r="E697" s="100">
        <f t="shared" si="120"/>
        <v>2.108985052513614</v>
      </c>
      <c r="F697" s="2"/>
      <c r="G697" s="8">
        <f t="shared" si="125"/>
        <v>0</v>
      </c>
      <c r="H697" s="8">
        <f t="shared" si="125"/>
        <v>0</v>
      </c>
      <c r="I697" s="8">
        <f t="shared" si="125"/>
        <v>0</v>
      </c>
      <c r="J697" s="8">
        <f t="shared" si="125"/>
        <v>0.79999999999999716</v>
      </c>
      <c r="K697" s="8">
        <f t="shared" si="125"/>
        <v>5.7999999999999972</v>
      </c>
      <c r="L697" s="8">
        <f t="shared" si="125"/>
        <v>15.799999999999997</v>
      </c>
      <c r="M697" s="8">
        <f t="shared" si="124"/>
        <v>14.200000000000003</v>
      </c>
      <c r="N697" s="8">
        <f t="shared" si="125"/>
        <v>9.2000000000000028</v>
      </c>
      <c r="O697" s="8">
        <f t="shared" si="125"/>
        <v>4.2000000000000028</v>
      </c>
      <c r="P697" s="8">
        <f t="shared" si="125"/>
        <v>0</v>
      </c>
      <c r="Q697" s="8">
        <f t="shared" si="125"/>
        <v>0</v>
      </c>
      <c r="R697" s="8">
        <f t="shared" si="125"/>
        <v>0</v>
      </c>
      <c r="S697" s="8">
        <f t="shared" si="125"/>
        <v>0</v>
      </c>
      <c r="T697" s="21">
        <f t="shared" si="116"/>
        <v>32</v>
      </c>
      <c r="U697" s="19">
        <f>VLOOKUP($B697,Gas!$B$3:$E$2506,2)</f>
        <v>4.4649999999999999</v>
      </c>
      <c r="V697" s="44">
        <f t="shared" si="117"/>
        <v>7.6595744680851077</v>
      </c>
      <c r="W697" s="5">
        <f>VLOOKUP($B697,Gas!$B$3:$E$2506,4)</f>
        <v>0.61321800405261662</v>
      </c>
    </row>
    <row r="698" spans="1:23" x14ac:dyDescent="0.2">
      <c r="A698" s="50">
        <f t="shared" si="122"/>
        <v>32</v>
      </c>
      <c r="B698" s="48">
        <v>36766</v>
      </c>
      <c r="C698" s="49">
        <v>44.8</v>
      </c>
      <c r="D698" s="4">
        <f t="shared" si="118"/>
        <v>0.26998249535237978</v>
      </c>
      <c r="E698" s="100">
        <f t="shared" si="120"/>
        <v>2.4413983752200701</v>
      </c>
      <c r="F698" s="2"/>
      <c r="G698" s="8">
        <f t="shared" si="125"/>
        <v>0</v>
      </c>
      <c r="H698" s="8">
        <f t="shared" si="125"/>
        <v>0</v>
      </c>
      <c r="I698" s="8">
        <f t="shared" si="125"/>
        <v>0</v>
      </c>
      <c r="J698" s="8">
        <f t="shared" si="125"/>
        <v>0</v>
      </c>
      <c r="K698" s="8">
        <f t="shared" si="125"/>
        <v>0</v>
      </c>
      <c r="L698" s="8">
        <f t="shared" si="125"/>
        <v>5.2000000000000028</v>
      </c>
      <c r="M698" s="8">
        <f t="shared" si="125"/>
        <v>24.799999999999997</v>
      </c>
      <c r="N698" s="8">
        <f t="shared" si="125"/>
        <v>19.799999999999997</v>
      </c>
      <c r="O698" s="8">
        <f t="shared" si="125"/>
        <v>14.799999999999997</v>
      </c>
      <c r="P698" s="8">
        <f t="shared" si="125"/>
        <v>9.7999999999999972</v>
      </c>
      <c r="Q698" s="8">
        <f t="shared" si="125"/>
        <v>4.7999999999999972</v>
      </c>
      <c r="R698" s="8">
        <f t="shared" si="125"/>
        <v>0</v>
      </c>
      <c r="S698" s="8">
        <f t="shared" si="125"/>
        <v>0</v>
      </c>
      <c r="T698" s="21">
        <f t="shared" si="116"/>
        <v>32</v>
      </c>
      <c r="U698" s="19">
        <f>VLOOKUP($B698,Gas!$B$3:$E$2506,2)</f>
        <v>4.53</v>
      </c>
      <c r="V698" s="44">
        <f t="shared" si="117"/>
        <v>9.8896247240618091</v>
      </c>
      <c r="W698" s="5">
        <f>VLOOKUP($B698,Gas!$B$3:$E$2506,4)</f>
        <v>0.51391913852923321</v>
      </c>
    </row>
    <row r="699" spans="1:23" x14ac:dyDescent="0.2">
      <c r="A699" s="50">
        <f t="shared" si="122"/>
        <v>32</v>
      </c>
      <c r="B699" s="48">
        <v>36767</v>
      </c>
      <c r="C699" s="49">
        <v>54.23</v>
      </c>
      <c r="D699" s="4">
        <f t="shared" si="118"/>
        <v>0.19102612143202985</v>
      </c>
      <c r="E699" s="100">
        <f t="shared" si="120"/>
        <v>2.5908931097857306</v>
      </c>
      <c r="F699" s="2"/>
      <c r="G699" s="8">
        <f t="shared" si="125"/>
        <v>0</v>
      </c>
      <c r="H699" s="8">
        <f t="shared" si="125"/>
        <v>0</v>
      </c>
      <c r="I699" s="8">
        <f t="shared" si="125"/>
        <v>0</v>
      </c>
      <c r="J699" s="8">
        <f t="shared" si="125"/>
        <v>0</v>
      </c>
      <c r="K699" s="8">
        <f t="shared" si="125"/>
        <v>0</v>
      </c>
      <c r="L699" s="8">
        <f t="shared" si="125"/>
        <v>0</v>
      </c>
      <c r="M699" s="8">
        <f t="shared" si="125"/>
        <v>34.229999999999997</v>
      </c>
      <c r="N699" s="8">
        <f t="shared" si="125"/>
        <v>29.229999999999997</v>
      </c>
      <c r="O699" s="8">
        <f t="shared" si="125"/>
        <v>24.229999999999997</v>
      </c>
      <c r="P699" s="8">
        <f t="shared" si="125"/>
        <v>19.229999999999997</v>
      </c>
      <c r="Q699" s="8">
        <f t="shared" si="125"/>
        <v>14.229999999999997</v>
      </c>
      <c r="R699" s="8">
        <f t="shared" si="125"/>
        <v>4.2299999999999969</v>
      </c>
      <c r="S699" s="8">
        <f t="shared" si="125"/>
        <v>0</v>
      </c>
      <c r="T699" s="21">
        <f t="shared" si="116"/>
        <v>32</v>
      </c>
      <c r="U699" s="19">
        <f>VLOOKUP($B699,Gas!$B$3:$E$2506,2)</f>
        <v>4.6150000000000002</v>
      </c>
      <c r="V699" s="44">
        <f t="shared" si="117"/>
        <v>11.750812567713975</v>
      </c>
      <c r="W699" s="5">
        <f>VLOOKUP($B699,Gas!$B$3:$E$2506,4)</f>
        <v>0.52179006014706142</v>
      </c>
    </row>
    <row r="700" spans="1:23" x14ac:dyDescent="0.2">
      <c r="A700" s="50">
        <f t="shared" si="122"/>
        <v>32</v>
      </c>
      <c r="B700" s="48">
        <v>36768</v>
      </c>
      <c r="C700" s="49">
        <v>46.1</v>
      </c>
      <c r="D700" s="4">
        <f t="shared" si="118"/>
        <v>-0.16242131085036643</v>
      </c>
      <c r="E700" s="100">
        <f t="shared" si="120"/>
        <v>2.5461233835405119</v>
      </c>
      <c r="F700" s="2"/>
      <c r="G700" s="8">
        <f t="shared" si="125"/>
        <v>0</v>
      </c>
      <c r="H700" s="8">
        <f t="shared" si="125"/>
        <v>0</v>
      </c>
      <c r="I700" s="8">
        <f t="shared" si="125"/>
        <v>0</v>
      </c>
      <c r="J700" s="8">
        <f t="shared" si="125"/>
        <v>0</v>
      </c>
      <c r="K700" s="8">
        <f t="shared" si="125"/>
        <v>0</v>
      </c>
      <c r="L700" s="8">
        <f t="shared" si="125"/>
        <v>3.8999999999999986</v>
      </c>
      <c r="M700" s="8">
        <f t="shared" si="125"/>
        <v>26.1</v>
      </c>
      <c r="N700" s="8">
        <f t="shared" si="125"/>
        <v>21.1</v>
      </c>
      <c r="O700" s="8">
        <f t="shared" si="125"/>
        <v>16.100000000000001</v>
      </c>
      <c r="P700" s="8">
        <f t="shared" si="125"/>
        <v>11.100000000000001</v>
      </c>
      <c r="Q700" s="8">
        <f t="shared" si="125"/>
        <v>6.1000000000000014</v>
      </c>
      <c r="R700" s="8">
        <f t="shared" si="125"/>
        <v>0</v>
      </c>
      <c r="S700" s="8">
        <f t="shared" si="125"/>
        <v>0</v>
      </c>
      <c r="T700" s="21">
        <f t="shared" si="116"/>
        <v>32</v>
      </c>
      <c r="U700" s="19">
        <f>VLOOKUP($B700,Gas!$B$3:$E$2506,2)</f>
        <v>4.62</v>
      </c>
      <c r="V700" s="44">
        <f t="shared" si="117"/>
        <v>9.9783549783549788</v>
      </c>
      <c r="W700" s="5">
        <f>VLOOKUP($B700,Gas!$B$3:$E$2506,4)</f>
        <v>0.52140066854406164</v>
      </c>
    </row>
    <row r="701" spans="1:23" x14ac:dyDescent="0.2">
      <c r="A701" s="50">
        <f t="shared" si="122"/>
        <v>32</v>
      </c>
      <c r="B701" s="48">
        <v>36769</v>
      </c>
      <c r="C701" s="49">
        <v>48.5</v>
      </c>
      <c r="D701" s="4">
        <f t="shared" si="118"/>
        <v>5.0750847940834641E-2</v>
      </c>
      <c r="E701" s="100">
        <f t="shared" si="120"/>
        <v>2.3282650799131654</v>
      </c>
      <c r="F701" s="2"/>
      <c r="G701" s="8">
        <f t="shared" si="125"/>
        <v>0</v>
      </c>
      <c r="H701" s="8">
        <f t="shared" si="125"/>
        <v>0</v>
      </c>
      <c r="I701" s="8">
        <f t="shared" si="125"/>
        <v>0</v>
      </c>
      <c r="J701" s="8">
        <f t="shared" si="125"/>
        <v>0</v>
      </c>
      <c r="K701" s="8">
        <f t="shared" si="125"/>
        <v>0</v>
      </c>
      <c r="L701" s="8">
        <f t="shared" si="125"/>
        <v>1.5</v>
      </c>
      <c r="M701" s="8">
        <f t="shared" si="125"/>
        <v>28.5</v>
      </c>
      <c r="N701" s="8">
        <f t="shared" si="125"/>
        <v>23.5</v>
      </c>
      <c r="O701" s="8">
        <f t="shared" si="125"/>
        <v>18.5</v>
      </c>
      <c r="P701" s="8">
        <f t="shared" si="125"/>
        <v>13.5</v>
      </c>
      <c r="Q701" s="8">
        <f t="shared" si="125"/>
        <v>8.5</v>
      </c>
      <c r="R701" s="8">
        <f t="shared" si="125"/>
        <v>0</v>
      </c>
      <c r="S701" s="8">
        <f t="shared" si="125"/>
        <v>0</v>
      </c>
      <c r="T701" s="21">
        <f t="shared" si="116"/>
        <v>32</v>
      </c>
      <c r="U701" s="19">
        <f>VLOOKUP($B701,Gas!$B$3:$E$2506,2)</f>
        <v>4.5949999999999998</v>
      </c>
      <c r="V701" s="44">
        <f t="shared" si="117"/>
        <v>10.554951033732319</v>
      </c>
      <c r="W701" s="5">
        <f>VLOOKUP($B701,Gas!$B$3:$E$2506,4)</f>
        <v>0.52462445750588182</v>
      </c>
    </row>
    <row r="702" spans="1:23" x14ac:dyDescent="0.2">
      <c r="A702" s="50">
        <f t="shared" si="122"/>
        <v>33</v>
      </c>
      <c r="B702" s="48">
        <v>36770</v>
      </c>
      <c r="C702" s="49">
        <v>53.61</v>
      </c>
      <c r="D702" s="4">
        <f t="shared" si="118"/>
        <v>0.10017181989600875</v>
      </c>
      <c r="E702" s="100">
        <f t="shared" si="120"/>
        <v>2.2158951706669607</v>
      </c>
      <c r="F702" s="2"/>
      <c r="G702" s="8">
        <f t="shared" ref="G702:S717" si="126">IF(G$1="P",MAX(0,G$2-$C702),IF(G$1="C",MAX(0,$C702-G$2)))</f>
        <v>0</v>
      </c>
      <c r="H702" s="8">
        <f t="shared" si="126"/>
        <v>0</v>
      </c>
      <c r="I702" s="8">
        <f t="shared" si="126"/>
        <v>0</v>
      </c>
      <c r="J702" s="8">
        <f t="shared" si="126"/>
        <v>0</v>
      </c>
      <c r="K702" s="8">
        <f t="shared" si="126"/>
        <v>0</v>
      </c>
      <c r="L702" s="8">
        <f t="shared" si="126"/>
        <v>0</v>
      </c>
      <c r="M702" s="8">
        <f t="shared" si="125"/>
        <v>33.61</v>
      </c>
      <c r="N702" s="8">
        <f t="shared" si="126"/>
        <v>28.61</v>
      </c>
      <c r="O702" s="8">
        <f t="shared" si="126"/>
        <v>23.61</v>
      </c>
      <c r="P702" s="8">
        <f t="shared" si="126"/>
        <v>18.61</v>
      </c>
      <c r="Q702" s="8">
        <f t="shared" si="126"/>
        <v>13.61</v>
      </c>
      <c r="R702" s="8">
        <f t="shared" si="126"/>
        <v>3.6099999999999994</v>
      </c>
      <c r="S702" s="8">
        <f t="shared" si="126"/>
        <v>0</v>
      </c>
      <c r="T702" s="21">
        <f t="shared" si="116"/>
        <v>33</v>
      </c>
      <c r="U702" s="19">
        <f>VLOOKUP($B702,Gas!$B$3:$E$2506,2)</f>
        <v>4.76</v>
      </c>
      <c r="V702" s="44">
        <f t="shared" si="117"/>
        <v>11.262605042016807</v>
      </c>
      <c r="W702" s="5">
        <f>VLOOKUP($B702,Gas!$B$3:$E$2506,4)</f>
        <v>0.50521306751829653</v>
      </c>
    </row>
    <row r="703" spans="1:23" x14ac:dyDescent="0.2">
      <c r="A703" s="50">
        <f t="shared" si="122"/>
        <v>33</v>
      </c>
      <c r="B703" s="48">
        <v>36774</v>
      </c>
      <c r="C703" s="49">
        <v>36.53</v>
      </c>
      <c r="D703" s="4">
        <f t="shared" si="118"/>
        <v>-0.38360177703225518</v>
      </c>
      <c r="E703" s="100">
        <f t="shared" si="120"/>
        <v>3.1012788369727597</v>
      </c>
      <c r="F703" s="2"/>
      <c r="G703" s="8">
        <f t="shared" si="126"/>
        <v>0</v>
      </c>
      <c r="H703" s="8">
        <f t="shared" si="126"/>
        <v>0</v>
      </c>
      <c r="I703" s="8">
        <f t="shared" si="126"/>
        <v>0</v>
      </c>
      <c r="J703" s="8">
        <f t="shared" si="126"/>
        <v>0</v>
      </c>
      <c r="K703" s="8">
        <f t="shared" si="126"/>
        <v>3.4699999999999989</v>
      </c>
      <c r="L703" s="8">
        <f t="shared" si="126"/>
        <v>13.469999999999999</v>
      </c>
      <c r="M703" s="8">
        <f t="shared" si="125"/>
        <v>16.53</v>
      </c>
      <c r="N703" s="8">
        <f t="shared" si="126"/>
        <v>11.530000000000001</v>
      </c>
      <c r="O703" s="8">
        <f t="shared" si="126"/>
        <v>6.5300000000000011</v>
      </c>
      <c r="P703" s="8">
        <f t="shared" si="126"/>
        <v>1.5300000000000011</v>
      </c>
      <c r="Q703" s="8">
        <f t="shared" si="126"/>
        <v>0</v>
      </c>
      <c r="R703" s="8">
        <f t="shared" si="126"/>
        <v>0</v>
      </c>
      <c r="S703" s="8">
        <f t="shared" si="126"/>
        <v>0</v>
      </c>
      <c r="T703" s="21">
        <f t="shared" si="116"/>
        <v>33</v>
      </c>
      <c r="U703" s="19">
        <f>VLOOKUP($B703,Gas!$B$3:$E$2506,2)</f>
        <v>4.7</v>
      </c>
      <c r="V703" s="44">
        <f t="shared" si="117"/>
        <v>7.7723404255319144</v>
      </c>
      <c r="W703" s="5">
        <f>VLOOKUP($B703,Gas!$B$3:$E$2506,4)</f>
        <v>0.25836811491772538</v>
      </c>
    </row>
    <row r="704" spans="1:23" x14ac:dyDescent="0.2">
      <c r="A704" s="50">
        <f t="shared" si="122"/>
        <v>33</v>
      </c>
      <c r="B704" s="48">
        <v>36775</v>
      </c>
      <c r="C704" s="49">
        <v>22.21</v>
      </c>
      <c r="D704" s="4">
        <f t="shared" si="118"/>
        <v>-0.49759120290085512</v>
      </c>
      <c r="E704" s="100">
        <f t="shared" si="120"/>
        <v>4.0539840351408394</v>
      </c>
      <c r="F704" s="2"/>
      <c r="G704" s="8">
        <f t="shared" si="126"/>
        <v>0</v>
      </c>
      <c r="H704" s="8">
        <f t="shared" si="126"/>
        <v>2.7899999999999991</v>
      </c>
      <c r="I704" s="8">
        <f t="shared" si="126"/>
        <v>7.7899999999999991</v>
      </c>
      <c r="J704" s="8">
        <f t="shared" si="126"/>
        <v>12.79</v>
      </c>
      <c r="K704" s="8">
        <f t="shared" si="126"/>
        <v>17.79</v>
      </c>
      <c r="L704" s="8">
        <f t="shared" si="126"/>
        <v>27.79</v>
      </c>
      <c r="M704" s="8">
        <f t="shared" si="125"/>
        <v>2.2100000000000009</v>
      </c>
      <c r="N704" s="8">
        <f t="shared" si="126"/>
        <v>0</v>
      </c>
      <c r="O704" s="8">
        <f t="shared" si="126"/>
        <v>0</v>
      </c>
      <c r="P704" s="8">
        <f t="shared" si="126"/>
        <v>0</v>
      </c>
      <c r="Q704" s="8">
        <f t="shared" si="126"/>
        <v>0</v>
      </c>
      <c r="R704" s="8">
        <f t="shared" si="126"/>
        <v>0</v>
      </c>
      <c r="S704" s="8">
        <f t="shared" si="126"/>
        <v>0</v>
      </c>
      <c r="T704" s="21">
        <f t="shared" si="116"/>
        <v>33</v>
      </c>
      <c r="U704" s="19">
        <f>VLOOKUP($B704,Gas!$B$3:$E$2506,2)</f>
        <v>4.8049999999999997</v>
      </c>
      <c r="V704" s="44">
        <f t="shared" si="117"/>
        <v>4.6222684703433927</v>
      </c>
      <c r="W704" s="5">
        <f>VLOOKUP($B704,Gas!$B$3:$E$2506,4)</f>
        <v>0.27923106354602573</v>
      </c>
    </row>
    <row r="705" spans="1:23" x14ac:dyDescent="0.2">
      <c r="A705" s="50">
        <f t="shared" si="122"/>
        <v>33</v>
      </c>
      <c r="B705" s="48">
        <v>36776</v>
      </c>
      <c r="C705" s="49">
        <v>21.79</v>
      </c>
      <c r="D705" s="4">
        <f t="shared" si="118"/>
        <v>-1.9091488949807642E-2</v>
      </c>
      <c r="E705" s="100">
        <f t="shared" si="120"/>
        <v>4.0522398817806424</v>
      </c>
      <c r="F705" s="2"/>
      <c r="G705" s="8">
        <f t="shared" si="126"/>
        <v>0</v>
      </c>
      <c r="H705" s="8">
        <f t="shared" si="126"/>
        <v>3.2100000000000009</v>
      </c>
      <c r="I705" s="8">
        <f t="shared" si="126"/>
        <v>8.2100000000000009</v>
      </c>
      <c r="J705" s="8">
        <f t="shared" si="126"/>
        <v>13.21</v>
      </c>
      <c r="K705" s="8">
        <f t="shared" si="126"/>
        <v>18.21</v>
      </c>
      <c r="L705" s="8">
        <f t="shared" si="126"/>
        <v>28.21</v>
      </c>
      <c r="M705" s="8">
        <f t="shared" si="125"/>
        <v>1.7899999999999991</v>
      </c>
      <c r="N705" s="8">
        <f t="shared" si="126"/>
        <v>0</v>
      </c>
      <c r="O705" s="8">
        <f t="shared" si="126"/>
        <v>0</v>
      </c>
      <c r="P705" s="8">
        <f t="shared" si="126"/>
        <v>0</v>
      </c>
      <c r="Q705" s="8">
        <f t="shared" si="126"/>
        <v>0</v>
      </c>
      <c r="R705" s="8">
        <f t="shared" si="126"/>
        <v>0</v>
      </c>
      <c r="S705" s="8">
        <f t="shared" si="126"/>
        <v>0</v>
      </c>
      <c r="T705" s="21">
        <f t="shared" si="116"/>
        <v>33</v>
      </c>
      <c r="U705" s="19">
        <f>VLOOKUP($B705,Gas!$B$3:$E$2506,2)</f>
        <v>4.8949999999999996</v>
      </c>
      <c r="V705" s="44">
        <f t="shared" si="117"/>
        <v>4.4514811031664969</v>
      </c>
      <c r="W705" s="5">
        <f>VLOOKUP($B705,Gas!$B$3:$E$2506,4)</f>
        <v>0.2857772321438305</v>
      </c>
    </row>
    <row r="706" spans="1:23" x14ac:dyDescent="0.2">
      <c r="A706" s="50">
        <f t="shared" si="122"/>
        <v>33</v>
      </c>
      <c r="B706" s="48">
        <v>36777</v>
      </c>
      <c r="C706" s="49">
        <v>24.16</v>
      </c>
      <c r="D706" s="4">
        <f t="shared" si="118"/>
        <v>0.10324722411008576</v>
      </c>
      <c r="E706" s="100">
        <f t="shared" si="120"/>
        <v>4.0204992205857106</v>
      </c>
      <c r="F706" s="2"/>
      <c r="G706" s="8">
        <f t="shared" si="126"/>
        <v>0</v>
      </c>
      <c r="H706" s="8">
        <f t="shared" si="126"/>
        <v>0.83999999999999986</v>
      </c>
      <c r="I706" s="8">
        <f t="shared" si="126"/>
        <v>5.84</v>
      </c>
      <c r="J706" s="8">
        <f t="shared" si="126"/>
        <v>10.84</v>
      </c>
      <c r="K706" s="8">
        <f t="shared" si="126"/>
        <v>15.84</v>
      </c>
      <c r="L706" s="8">
        <f t="shared" si="126"/>
        <v>25.84</v>
      </c>
      <c r="M706" s="8">
        <f t="shared" si="125"/>
        <v>4.16</v>
      </c>
      <c r="N706" s="8">
        <f t="shared" si="126"/>
        <v>0</v>
      </c>
      <c r="O706" s="8">
        <f t="shared" si="126"/>
        <v>0</v>
      </c>
      <c r="P706" s="8">
        <f t="shared" si="126"/>
        <v>0</v>
      </c>
      <c r="Q706" s="8">
        <f t="shared" si="126"/>
        <v>0</v>
      </c>
      <c r="R706" s="8">
        <f t="shared" si="126"/>
        <v>0</v>
      </c>
      <c r="S706" s="8">
        <f t="shared" si="126"/>
        <v>0</v>
      </c>
      <c r="T706" s="21">
        <f t="shared" ref="T706:T769" si="127">A706</f>
        <v>33</v>
      </c>
      <c r="U706" s="19">
        <f>VLOOKUP($B706,Gas!$B$3:$E$2506,2)</f>
        <v>4.8550000000000004</v>
      </c>
      <c r="V706" s="44">
        <f t="shared" ref="V706:V769" si="128">C706/U706</f>
        <v>4.9763130792996906</v>
      </c>
      <c r="W706" s="5">
        <f>VLOOKUP($B706,Gas!$B$3:$E$2506,4)</f>
        <v>0.29036847441171298</v>
      </c>
    </row>
    <row r="707" spans="1:23" x14ac:dyDescent="0.2">
      <c r="A707" s="50">
        <f t="shared" si="122"/>
        <v>33</v>
      </c>
      <c r="B707" s="48">
        <v>36780</v>
      </c>
      <c r="C707" s="49">
        <v>34.93</v>
      </c>
      <c r="D707" s="4">
        <f t="shared" si="118"/>
        <v>0.36864768575212642</v>
      </c>
      <c r="E707" s="100">
        <f t="shared" si="120"/>
        <v>4.3779769647960851</v>
      </c>
      <c r="F707" s="2"/>
      <c r="G707" s="8">
        <f t="shared" si="126"/>
        <v>0</v>
      </c>
      <c r="H707" s="8">
        <f t="shared" si="126"/>
        <v>0</v>
      </c>
      <c r="I707" s="8">
        <f t="shared" si="126"/>
        <v>0</v>
      </c>
      <c r="J707" s="8">
        <f t="shared" si="126"/>
        <v>7.0000000000000284E-2</v>
      </c>
      <c r="K707" s="8">
        <f t="shared" si="126"/>
        <v>5.07</v>
      </c>
      <c r="L707" s="8">
        <f t="shared" si="126"/>
        <v>15.07</v>
      </c>
      <c r="M707" s="8">
        <f t="shared" si="125"/>
        <v>14.93</v>
      </c>
      <c r="N707" s="8">
        <f t="shared" si="126"/>
        <v>9.93</v>
      </c>
      <c r="O707" s="8">
        <f t="shared" si="126"/>
        <v>4.93</v>
      </c>
      <c r="P707" s="8">
        <f t="shared" si="126"/>
        <v>0</v>
      </c>
      <c r="Q707" s="8">
        <f t="shared" si="126"/>
        <v>0</v>
      </c>
      <c r="R707" s="8">
        <f t="shared" si="126"/>
        <v>0</v>
      </c>
      <c r="S707" s="8">
        <f t="shared" si="126"/>
        <v>0</v>
      </c>
      <c r="T707" s="21">
        <f t="shared" si="127"/>
        <v>33</v>
      </c>
      <c r="U707" s="19">
        <f>VLOOKUP($B707,Gas!$B$3:$E$2506,2)</f>
        <v>4.7450000000000001</v>
      </c>
      <c r="V707" s="44">
        <f t="shared" si="128"/>
        <v>7.3614330874604841</v>
      </c>
      <c r="W707" s="5">
        <f>VLOOKUP($B707,Gas!$B$3:$E$2506,4)</f>
        <v>0.25353617460942279</v>
      </c>
    </row>
    <row r="708" spans="1:23" x14ac:dyDescent="0.2">
      <c r="A708" s="50">
        <f t="shared" si="122"/>
        <v>33</v>
      </c>
      <c r="B708" s="48">
        <v>36781</v>
      </c>
      <c r="C708" s="49">
        <v>39.64</v>
      </c>
      <c r="D708" s="4">
        <f t="shared" ref="D708:D771" si="129">LN(C708/C707)</f>
        <v>0.12649265064304657</v>
      </c>
      <c r="E708" s="100">
        <f t="shared" si="120"/>
        <v>4.1887998323483639</v>
      </c>
      <c r="F708" s="2"/>
      <c r="G708" s="8">
        <f t="shared" si="126"/>
        <v>0</v>
      </c>
      <c r="H708" s="8">
        <f t="shared" si="126"/>
        <v>0</v>
      </c>
      <c r="I708" s="8">
        <f t="shared" si="126"/>
        <v>0</v>
      </c>
      <c r="J708" s="8">
        <f t="shared" si="126"/>
        <v>0</v>
      </c>
      <c r="K708" s="8">
        <f t="shared" si="126"/>
        <v>0.35999999999999943</v>
      </c>
      <c r="L708" s="8">
        <f t="shared" si="126"/>
        <v>10.36</v>
      </c>
      <c r="M708" s="8">
        <f t="shared" si="126"/>
        <v>19.64</v>
      </c>
      <c r="N708" s="8">
        <f t="shared" si="126"/>
        <v>14.64</v>
      </c>
      <c r="O708" s="8">
        <f t="shared" si="126"/>
        <v>9.64</v>
      </c>
      <c r="P708" s="8">
        <f t="shared" si="126"/>
        <v>4.6400000000000006</v>
      </c>
      <c r="Q708" s="8">
        <f t="shared" si="126"/>
        <v>0</v>
      </c>
      <c r="R708" s="8">
        <f t="shared" si="126"/>
        <v>0</v>
      </c>
      <c r="S708" s="8">
        <f t="shared" si="126"/>
        <v>0</v>
      </c>
      <c r="T708" s="21">
        <f t="shared" si="127"/>
        <v>33</v>
      </c>
      <c r="U708" s="19">
        <f>VLOOKUP($B708,Gas!$B$3:$E$2506,2)</f>
        <v>4.8650000000000002</v>
      </c>
      <c r="V708" s="44">
        <f t="shared" si="128"/>
        <v>8.1479958890030826</v>
      </c>
      <c r="W708" s="5">
        <f>VLOOKUP($B708,Gas!$B$3:$E$2506,4)</f>
        <v>0.27975684209644569</v>
      </c>
    </row>
    <row r="709" spans="1:23" x14ac:dyDescent="0.2">
      <c r="A709" s="50">
        <f t="shared" si="122"/>
        <v>33</v>
      </c>
      <c r="B709" s="48">
        <v>36782</v>
      </c>
      <c r="C709" s="49">
        <v>35.090000000000003</v>
      </c>
      <c r="D709" s="4">
        <f t="shared" si="129"/>
        <v>-0.12192251986666344</v>
      </c>
      <c r="E709" s="100">
        <f t="shared" si="120"/>
        <v>4.057157435669505</v>
      </c>
      <c r="F709" s="2"/>
      <c r="G709" s="8">
        <f t="shared" si="126"/>
        <v>0</v>
      </c>
      <c r="H709" s="8">
        <f t="shared" si="126"/>
        <v>0</v>
      </c>
      <c r="I709" s="8">
        <f t="shared" si="126"/>
        <v>0</v>
      </c>
      <c r="J709" s="8">
        <f t="shared" si="126"/>
        <v>0</v>
      </c>
      <c r="K709" s="8">
        <f t="shared" si="126"/>
        <v>4.9099999999999966</v>
      </c>
      <c r="L709" s="8">
        <f t="shared" si="126"/>
        <v>14.909999999999997</v>
      </c>
      <c r="M709" s="8">
        <f t="shared" si="126"/>
        <v>15.090000000000003</v>
      </c>
      <c r="N709" s="8">
        <f t="shared" si="126"/>
        <v>10.090000000000003</v>
      </c>
      <c r="O709" s="8">
        <f t="shared" si="126"/>
        <v>5.0900000000000034</v>
      </c>
      <c r="P709" s="8">
        <f t="shared" si="126"/>
        <v>9.0000000000003411E-2</v>
      </c>
      <c r="Q709" s="8">
        <f t="shared" si="126"/>
        <v>0</v>
      </c>
      <c r="R709" s="8">
        <f t="shared" si="126"/>
        <v>0</v>
      </c>
      <c r="S709" s="8">
        <f t="shared" si="126"/>
        <v>0</v>
      </c>
      <c r="T709" s="21">
        <f t="shared" si="127"/>
        <v>33</v>
      </c>
      <c r="U709" s="19">
        <f>VLOOKUP($B709,Gas!$B$3:$E$2506,2)</f>
        <v>4.9749999999999996</v>
      </c>
      <c r="V709" s="44">
        <f t="shared" si="128"/>
        <v>7.0532663316582926</v>
      </c>
      <c r="W709" s="5">
        <f>VLOOKUP($B709,Gas!$B$3:$E$2506,4)</f>
        <v>0.30042158014108578</v>
      </c>
    </row>
    <row r="710" spans="1:23" x14ac:dyDescent="0.2">
      <c r="A710" s="50">
        <f t="shared" si="122"/>
        <v>33</v>
      </c>
      <c r="B710" s="48">
        <v>36783</v>
      </c>
      <c r="C710" s="49">
        <v>34.82</v>
      </c>
      <c r="D710" s="4">
        <f t="shared" si="129"/>
        <v>-7.7242552550808655E-3</v>
      </c>
      <c r="E710" s="100">
        <f t="shared" si="120"/>
        <v>4.0046268422885651</v>
      </c>
      <c r="F710" s="2"/>
      <c r="G710" s="8">
        <f t="shared" si="126"/>
        <v>0</v>
      </c>
      <c r="H710" s="8">
        <f t="shared" si="126"/>
        <v>0</v>
      </c>
      <c r="I710" s="8">
        <f t="shared" si="126"/>
        <v>0</v>
      </c>
      <c r="J710" s="8">
        <f t="shared" si="126"/>
        <v>0.17999999999999972</v>
      </c>
      <c r="K710" s="8">
        <f t="shared" si="126"/>
        <v>5.18</v>
      </c>
      <c r="L710" s="8">
        <f t="shared" si="126"/>
        <v>15.18</v>
      </c>
      <c r="M710" s="8">
        <f t="shared" si="126"/>
        <v>14.82</v>
      </c>
      <c r="N710" s="8">
        <f t="shared" si="126"/>
        <v>9.82</v>
      </c>
      <c r="O710" s="8">
        <f t="shared" si="126"/>
        <v>4.82</v>
      </c>
      <c r="P710" s="8">
        <f t="shared" si="126"/>
        <v>0</v>
      </c>
      <c r="Q710" s="8">
        <f t="shared" si="126"/>
        <v>0</v>
      </c>
      <c r="R710" s="8">
        <f t="shared" si="126"/>
        <v>0</v>
      </c>
      <c r="S710" s="8">
        <f t="shared" si="126"/>
        <v>0</v>
      </c>
      <c r="T710" s="21">
        <f t="shared" si="127"/>
        <v>33</v>
      </c>
      <c r="U710" s="19">
        <f>VLOOKUP($B710,Gas!$B$3:$E$2506,2)</f>
        <v>5.0650000000000004</v>
      </c>
      <c r="V710" s="44">
        <f t="shared" si="128"/>
        <v>6.8746298124383012</v>
      </c>
      <c r="W710" s="5">
        <f>VLOOKUP($B710,Gas!$B$3:$E$2506,4)</f>
        <v>0.30613165019839028</v>
      </c>
    </row>
    <row r="711" spans="1:23" x14ac:dyDescent="0.2">
      <c r="A711" s="50">
        <f t="shared" si="122"/>
        <v>33</v>
      </c>
      <c r="B711" s="48">
        <v>36784</v>
      </c>
      <c r="C711" s="49">
        <v>29.98</v>
      </c>
      <c r="D711" s="4">
        <f t="shared" si="129"/>
        <v>-0.14966144166559134</v>
      </c>
      <c r="E711" s="100">
        <f t="shared" si="120"/>
        <v>4.0204052835202413</v>
      </c>
      <c r="F711" s="2"/>
      <c r="G711" s="8">
        <f t="shared" si="126"/>
        <v>0</v>
      </c>
      <c r="H711" s="8">
        <f t="shared" si="126"/>
        <v>0</v>
      </c>
      <c r="I711" s="8">
        <f t="shared" si="126"/>
        <v>1.9999999999999574E-2</v>
      </c>
      <c r="J711" s="8">
        <f t="shared" si="126"/>
        <v>5.0199999999999996</v>
      </c>
      <c r="K711" s="8">
        <f t="shared" si="126"/>
        <v>10.02</v>
      </c>
      <c r="L711" s="8">
        <f t="shared" si="126"/>
        <v>20.02</v>
      </c>
      <c r="M711" s="8">
        <f t="shared" si="126"/>
        <v>9.98</v>
      </c>
      <c r="N711" s="8">
        <f t="shared" si="126"/>
        <v>4.9800000000000004</v>
      </c>
      <c r="O711" s="8">
        <f t="shared" si="126"/>
        <v>0</v>
      </c>
      <c r="P711" s="8">
        <f t="shared" si="126"/>
        <v>0</v>
      </c>
      <c r="Q711" s="8">
        <f t="shared" si="126"/>
        <v>0</v>
      </c>
      <c r="R711" s="8">
        <f t="shared" si="126"/>
        <v>0</v>
      </c>
      <c r="S711" s="8">
        <f t="shared" si="126"/>
        <v>0</v>
      </c>
      <c r="T711" s="21">
        <f t="shared" si="127"/>
        <v>33</v>
      </c>
      <c r="U711" s="19">
        <f>VLOOKUP($B711,Gas!$B$3:$E$2506,2)</f>
        <v>5.0999999999999996</v>
      </c>
      <c r="V711" s="44">
        <f t="shared" si="128"/>
        <v>5.87843137254902</v>
      </c>
      <c r="W711" s="5">
        <f>VLOOKUP($B711,Gas!$B$3:$E$2506,4)</f>
        <v>0.30210912043851446</v>
      </c>
    </row>
    <row r="712" spans="1:23" x14ac:dyDescent="0.2">
      <c r="A712" s="50">
        <f t="shared" si="122"/>
        <v>33</v>
      </c>
      <c r="B712" s="48">
        <v>36788</v>
      </c>
      <c r="C712" s="49">
        <v>35.54</v>
      </c>
      <c r="D712" s="4">
        <f t="shared" si="129"/>
        <v>0.17012833005205352</v>
      </c>
      <c r="E712" s="100">
        <f t="shared" si="120"/>
        <v>4.106369907060583</v>
      </c>
      <c r="F712" s="2"/>
      <c r="G712" s="8">
        <f t="shared" ref="G712:S727" si="130">IF(G$1="P",MAX(0,G$2-$C712),IF(G$1="C",MAX(0,$C712-G$2)))</f>
        <v>0</v>
      </c>
      <c r="H712" s="8">
        <f t="shared" si="130"/>
        <v>0</v>
      </c>
      <c r="I712" s="8">
        <f t="shared" si="130"/>
        <v>0</v>
      </c>
      <c r="J712" s="8">
        <f t="shared" si="130"/>
        <v>0</v>
      </c>
      <c r="K712" s="8">
        <f t="shared" si="130"/>
        <v>4.4600000000000009</v>
      </c>
      <c r="L712" s="8">
        <f t="shared" si="130"/>
        <v>14.46</v>
      </c>
      <c r="M712" s="8">
        <f t="shared" si="126"/>
        <v>15.54</v>
      </c>
      <c r="N712" s="8">
        <f t="shared" si="130"/>
        <v>10.54</v>
      </c>
      <c r="O712" s="8">
        <f t="shared" si="130"/>
        <v>5.5399999999999991</v>
      </c>
      <c r="P712" s="8">
        <f t="shared" si="130"/>
        <v>0.53999999999999915</v>
      </c>
      <c r="Q712" s="8">
        <f t="shared" si="130"/>
        <v>0</v>
      </c>
      <c r="R712" s="8">
        <f t="shared" si="130"/>
        <v>0</v>
      </c>
      <c r="S712" s="8">
        <f t="shared" si="130"/>
        <v>0</v>
      </c>
      <c r="T712" s="21">
        <f t="shared" si="127"/>
        <v>33</v>
      </c>
      <c r="U712" s="19">
        <f>VLOOKUP($B712,Gas!$B$3:$E$2506,2)</f>
        <v>5.0650000000000004</v>
      </c>
      <c r="V712" s="44">
        <f t="shared" si="128"/>
        <v>7.0167818361303054</v>
      </c>
      <c r="W712" s="5">
        <f>VLOOKUP($B712,Gas!$B$3:$E$2506,4)</f>
        <v>0.41729160152511835</v>
      </c>
    </row>
    <row r="713" spans="1:23" x14ac:dyDescent="0.2">
      <c r="A713" s="50">
        <f t="shared" si="122"/>
        <v>33</v>
      </c>
      <c r="B713" s="48">
        <v>36789</v>
      </c>
      <c r="C713" s="49">
        <v>47.35</v>
      </c>
      <c r="D713" s="4">
        <f t="shared" si="129"/>
        <v>0.28690799690558194</v>
      </c>
      <c r="E713" s="100">
        <f t="shared" si="120"/>
        <v>3.9171120269273669</v>
      </c>
      <c r="F713" s="2"/>
      <c r="G713" s="8">
        <f t="shared" si="130"/>
        <v>0</v>
      </c>
      <c r="H713" s="8">
        <f t="shared" si="130"/>
        <v>0</v>
      </c>
      <c r="I713" s="8">
        <f t="shared" si="130"/>
        <v>0</v>
      </c>
      <c r="J713" s="8">
        <f t="shared" si="130"/>
        <v>0</v>
      </c>
      <c r="K713" s="8">
        <f t="shared" si="130"/>
        <v>0</v>
      </c>
      <c r="L713" s="8">
        <f t="shared" si="130"/>
        <v>2.6499999999999986</v>
      </c>
      <c r="M713" s="8">
        <f t="shared" si="126"/>
        <v>27.35</v>
      </c>
      <c r="N713" s="8">
        <f t="shared" si="130"/>
        <v>22.35</v>
      </c>
      <c r="O713" s="8">
        <f t="shared" si="130"/>
        <v>17.350000000000001</v>
      </c>
      <c r="P713" s="8">
        <f t="shared" si="130"/>
        <v>12.350000000000001</v>
      </c>
      <c r="Q713" s="8">
        <f t="shared" si="130"/>
        <v>7.3500000000000014</v>
      </c>
      <c r="R713" s="8">
        <f t="shared" si="130"/>
        <v>0</v>
      </c>
      <c r="S713" s="8">
        <f t="shared" si="130"/>
        <v>0</v>
      </c>
      <c r="T713" s="21">
        <f t="shared" si="127"/>
        <v>33</v>
      </c>
      <c r="U713" s="19">
        <f>VLOOKUP($B713,Gas!$B$3:$E$2506,2)</f>
        <v>5.22</v>
      </c>
      <c r="V713" s="44">
        <f t="shared" si="128"/>
        <v>9.0708812260536398</v>
      </c>
      <c r="W713" s="5">
        <f>VLOOKUP($B713,Gas!$B$3:$E$2506,4)</f>
        <v>0.43742467853631584</v>
      </c>
    </row>
    <row r="714" spans="1:23" x14ac:dyDescent="0.2">
      <c r="A714" s="50">
        <f t="shared" si="122"/>
        <v>33</v>
      </c>
      <c r="B714" s="48">
        <v>36790</v>
      </c>
      <c r="C714" s="49">
        <v>38.119999999999997</v>
      </c>
      <c r="D714" s="4">
        <f t="shared" si="129"/>
        <v>-0.21682774084608603</v>
      </c>
      <c r="E714" s="100">
        <f t="shared" si="120"/>
        <v>3.0246312461482741</v>
      </c>
      <c r="F714" s="2"/>
      <c r="G714" s="8">
        <f t="shared" si="130"/>
        <v>0</v>
      </c>
      <c r="H714" s="8">
        <f t="shared" si="130"/>
        <v>0</v>
      </c>
      <c r="I714" s="8">
        <f t="shared" si="130"/>
        <v>0</v>
      </c>
      <c r="J714" s="8">
        <f t="shared" si="130"/>
        <v>0</v>
      </c>
      <c r="K714" s="8">
        <f t="shared" si="130"/>
        <v>1.8800000000000026</v>
      </c>
      <c r="L714" s="8">
        <f t="shared" si="130"/>
        <v>11.880000000000003</v>
      </c>
      <c r="M714" s="8">
        <f t="shared" si="126"/>
        <v>18.119999999999997</v>
      </c>
      <c r="N714" s="8">
        <f t="shared" si="130"/>
        <v>13.119999999999997</v>
      </c>
      <c r="O714" s="8">
        <f t="shared" si="130"/>
        <v>8.1199999999999974</v>
      </c>
      <c r="P714" s="8">
        <f t="shared" si="130"/>
        <v>3.1199999999999974</v>
      </c>
      <c r="Q714" s="8">
        <f t="shared" si="130"/>
        <v>0</v>
      </c>
      <c r="R714" s="8">
        <f t="shared" si="130"/>
        <v>0</v>
      </c>
      <c r="S714" s="8">
        <f t="shared" si="130"/>
        <v>0</v>
      </c>
      <c r="T714" s="21">
        <f t="shared" si="127"/>
        <v>33</v>
      </c>
      <c r="U714" s="19">
        <f>VLOOKUP($B714,Gas!$B$3:$E$2506,2)</f>
        <v>5.2450000000000001</v>
      </c>
      <c r="V714" s="44">
        <f t="shared" si="128"/>
        <v>7.267874165872259</v>
      </c>
      <c r="W714" s="5">
        <f>VLOOKUP($B714,Gas!$B$3:$E$2506,4)</f>
        <v>0.43413850154958017</v>
      </c>
    </row>
    <row r="715" spans="1:23" x14ac:dyDescent="0.2">
      <c r="A715" s="50">
        <f t="shared" si="122"/>
        <v>33</v>
      </c>
      <c r="B715" s="48">
        <v>36791</v>
      </c>
      <c r="C715" s="49">
        <v>28.82</v>
      </c>
      <c r="D715" s="4">
        <f t="shared" si="129"/>
        <v>-0.27966948821462528</v>
      </c>
      <c r="E715" s="100">
        <f t="shared" si="120"/>
        <v>3.4502628731536795</v>
      </c>
      <c r="F715" s="2"/>
      <c r="G715" s="8">
        <f t="shared" si="130"/>
        <v>0</v>
      </c>
      <c r="H715" s="8">
        <f t="shared" si="130"/>
        <v>0</v>
      </c>
      <c r="I715" s="8">
        <f t="shared" si="130"/>
        <v>1.1799999999999997</v>
      </c>
      <c r="J715" s="8">
        <f t="shared" si="130"/>
        <v>6.18</v>
      </c>
      <c r="K715" s="8">
        <f t="shared" si="130"/>
        <v>11.18</v>
      </c>
      <c r="L715" s="8">
        <f t="shared" si="130"/>
        <v>21.18</v>
      </c>
      <c r="M715" s="8">
        <f t="shared" si="126"/>
        <v>8.82</v>
      </c>
      <c r="N715" s="8">
        <f t="shared" si="130"/>
        <v>3.8200000000000003</v>
      </c>
      <c r="O715" s="8">
        <f t="shared" si="130"/>
        <v>0</v>
      </c>
      <c r="P715" s="8">
        <f t="shared" si="130"/>
        <v>0</v>
      </c>
      <c r="Q715" s="8">
        <f t="shared" si="130"/>
        <v>0</v>
      </c>
      <c r="R715" s="8">
        <f t="shared" si="130"/>
        <v>0</v>
      </c>
      <c r="S715" s="8">
        <f t="shared" si="130"/>
        <v>0</v>
      </c>
      <c r="T715" s="21">
        <f t="shared" si="127"/>
        <v>33</v>
      </c>
      <c r="U715" s="19">
        <f>VLOOKUP($B715,Gas!$B$3:$E$2506,2)</f>
        <v>5.16</v>
      </c>
      <c r="V715" s="44">
        <f t="shared" si="128"/>
        <v>5.5852713178294575</v>
      </c>
      <c r="W715" s="5">
        <f>VLOOKUP($B715,Gas!$B$3:$E$2506,4)</f>
        <v>0.44794541586161957</v>
      </c>
    </row>
    <row r="716" spans="1:23" x14ac:dyDescent="0.2">
      <c r="A716" s="50">
        <f t="shared" si="122"/>
        <v>33</v>
      </c>
      <c r="B716" s="48">
        <v>36794</v>
      </c>
      <c r="C716" s="49">
        <v>27.51</v>
      </c>
      <c r="D716" s="4">
        <f t="shared" si="129"/>
        <v>-4.6520015634892817E-2</v>
      </c>
      <c r="E716" s="100">
        <f t="shared" si="120"/>
        <v>3.440736099270747</v>
      </c>
      <c r="F716" s="2"/>
      <c r="G716" s="8">
        <f t="shared" si="130"/>
        <v>0</v>
      </c>
      <c r="H716" s="8">
        <f t="shared" si="130"/>
        <v>0</v>
      </c>
      <c r="I716" s="8">
        <f t="shared" si="130"/>
        <v>2.4899999999999984</v>
      </c>
      <c r="J716" s="8">
        <f t="shared" si="130"/>
        <v>7.4899999999999984</v>
      </c>
      <c r="K716" s="8">
        <f t="shared" si="130"/>
        <v>12.489999999999998</v>
      </c>
      <c r="L716" s="8">
        <f t="shared" si="130"/>
        <v>22.49</v>
      </c>
      <c r="M716" s="8">
        <f t="shared" si="126"/>
        <v>7.5100000000000016</v>
      </c>
      <c r="N716" s="8">
        <f t="shared" si="130"/>
        <v>2.5100000000000016</v>
      </c>
      <c r="O716" s="8">
        <f t="shared" si="130"/>
        <v>0</v>
      </c>
      <c r="P716" s="8">
        <f t="shared" si="130"/>
        <v>0</v>
      </c>
      <c r="Q716" s="8">
        <f t="shared" si="130"/>
        <v>0</v>
      </c>
      <c r="R716" s="8">
        <f t="shared" si="130"/>
        <v>0</v>
      </c>
      <c r="S716" s="8">
        <f t="shared" si="130"/>
        <v>0</v>
      </c>
      <c r="T716" s="21">
        <f t="shared" si="127"/>
        <v>33</v>
      </c>
      <c r="U716" s="19">
        <f>VLOOKUP($B716,Gas!$B$3:$E$2506,2)</f>
        <v>5.165</v>
      </c>
      <c r="V716" s="44">
        <f t="shared" si="128"/>
        <v>5.3262342691190705</v>
      </c>
      <c r="W716" s="5">
        <f>VLOOKUP($B716,Gas!$B$3:$E$2506,4)</f>
        <v>0.42292349746231134</v>
      </c>
    </row>
    <row r="717" spans="1:23" x14ac:dyDescent="0.2">
      <c r="A717" s="50">
        <f t="shared" si="122"/>
        <v>33</v>
      </c>
      <c r="B717" s="48">
        <v>36795</v>
      </c>
      <c r="C717" s="49">
        <v>23.98</v>
      </c>
      <c r="D717" s="4">
        <f t="shared" si="129"/>
        <v>-0.13732942533711501</v>
      </c>
      <c r="E717" s="100">
        <f t="shared" ref="E717:E780" si="131">STDEV(D708:D717)*SQRT(trade_day)</f>
        <v>2.8707783252147179</v>
      </c>
      <c r="F717" s="2"/>
      <c r="G717" s="8">
        <f t="shared" si="130"/>
        <v>0</v>
      </c>
      <c r="H717" s="8">
        <f t="shared" si="130"/>
        <v>1.0199999999999996</v>
      </c>
      <c r="I717" s="8">
        <f t="shared" si="130"/>
        <v>6.02</v>
      </c>
      <c r="J717" s="8">
        <f t="shared" si="130"/>
        <v>11.02</v>
      </c>
      <c r="K717" s="8">
        <f t="shared" si="130"/>
        <v>16.02</v>
      </c>
      <c r="L717" s="8">
        <f t="shared" si="130"/>
        <v>26.02</v>
      </c>
      <c r="M717" s="8">
        <f t="shared" si="126"/>
        <v>3.9800000000000004</v>
      </c>
      <c r="N717" s="8">
        <f t="shared" si="130"/>
        <v>0</v>
      </c>
      <c r="O717" s="8">
        <f t="shared" si="130"/>
        <v>0</v>
      </c>
      <c r="P717" s="8">
        <f t="shared" si="130"/>
        <v>0</v>
      </c>
      <c r="Q717" s="8">
        <f t="shared" si="130"/>
        <v>0</v>
      </c>
      <c r="R717" s="8">
        <f t="shared" si="130"/>
        <v>0</v>
      </c>
      <c r="S717" s="8">
        <f t="shared" si="130"/>
        <v>0</v>
      </c>
      <c r="T717" s="21">
        <f t="shared" si="127"/>
        <v>33</v>
      </c>
      <c r="U717" s="19">
        <f>VLOOKUP($B717,Gas!$B$3:$E$2506,2)</f>
        <v>5.1050000000000004</v>
      </c>
      <c r="V717" s="44">
        <f t="shared" si="128"/>
        <v>4.6973555337904012</v>
      </c>
      <c r="W717" s="5">
        <f>VLOOKUP($B717,Gas!$B$3:$E$2506,4)</f>
        <v>0.35447454653253713</v>
      </c>
    </row>
    <row r="718" spans="1:23" x14ac:dyDescent="0.2">
      <c r="A718" s="50">
        <f t="shared" si="122"/>
        <v>33</v>
      </c>
      <c r="B718" s="48">
        <v>36796</v>
      </c>
      <c r="C718" s="49">
        <v>23.53</v>
      </c>
      <c r="D718" s="4">
        <f t="shared" si="129"/>
        <v>-1.8943946860097059E-2</v>
      </c>
      <c r="E718" s="100">
        <f t="shared" si="131"/>
        <v>2.7284105186775522</v>
      </c>
      <c r="F718" s="2"/>
      <c r="G718" s="8">
        <f t="shared" si="130"/>
        <v>0</v>
      </c>
      <c r="H718" s="8">
        <f t="shared" si="130"/>
        <v>1.4699999999999989</v>
      </c>
      <c r="I718" s="8">
        <f t="shared" si="130"/>
        <v>6.4699999999999989</v>
      </c>
      <c r="J718" s="8">
        <f t="shared" si="130"/>
        <v>11.469999999999999</v>
      </c>
      <c r="K718" s="8">
        <f t="shared" si="130"/>
        <v>16.47</v>
      </c>
      <c r="L718" s="8">
        <f t="shared" si="130"/>
        <v>26.47</v>
      </c>
      <c r="M718" s="8">
        <f t="shared" si="130"/>
        <v>3.5300000000000011</v>
      </c>
      <c r="N718" s="8">
        <f t="shared" si="130"/>
        <v>0</v>
      </c>
      <c r="O718" s="8">
        <f t="shared" si="130"/>
        <v>0</v>
      </c>
      <c r="P718" s="8">
        <f t="shared" si="130"/>
        <v>0</v>
      </c>
      <c r="Q718" s="8">
        <f t="shared" si="130"/>
        <v>0</v>
      </c>
      <c r="R718" s="8">
        <f t="shared" si="130"/>
        <v>0</v>
      </c>
      <c r="S718" s="8">
        <f t="shared" si="130"/>
        <v>0</v>
      </c>
      <c r="T718" s="21">
        <f t="shared" si="127"/>
        <v>33</v>
      </c>
      <c r="U718" s="19">
        <f>VLOOKUP($B718,Gas!$B$3:$E$2506,2)</f>
        <v>5.2750000000000004</v>
      </c>
      <c r="V718" s="44">
        <f t="shared" si="128"/>
        <v>4.4606635071090048</v>
      </c>
      <c r="W718" s="5">
        <f>VLOOKUP($B718,Gas!$B$3:$E$2506,4)</f>
        <v>0.41746729514458691</v>
      </c>
    </row>
    <row r="719" spans="1:23" x14ac:dyDescent="0.2">
      <c r="A719" s="50">
        <f t="shared" si="122"/>
        <v>33</v>
      </c>
      <c r="B719" s="48">
        <v>36797</v>
      </c>
      <c r="C719" s="49">
        <v>22.96</v>
      </c>
      <c r="D719" s="4">
        <f t="shared" si="129"/>
        <v>-2.4522631287905435E-2</v>
      </c>
      <c r="E719" s="100">
        <f t="shared" si="131"/>
        <v>2.7025691135008074</v>
      </c>
      <c r="F719" s="2"/>
      <c r="G719" s="8">
        <f t="shared" si="130"/>
        <v>0</v>
      </c>
      <c r="H719" s="8">
        <f t="shared" si="130"/>
        <v>2.0399999999999991</v>
      </c>
      <c r="I719" s="8">
        <f t="shared" si="130"/>
        <v>7.0399999999999991</v>
      </c>
      <c r="J719" s="8">
        <f t="shared" si="130"/>
        <v>12.04</v>
      </c>
      <c r="K719" s="8">
        <f t="shared" si="130"/>
        <v>17.04</v>
      </c>
      <c r="L719" s="8">
        <f t="shared" si="130"/>
        <v>27.04</v>
      </c>
      <c r="M719" s="8">
        <f t="shared" si="130"/>
        <v>2.9600000000000009</v>
      </c>
      <c r="N719" s="8">
        <f t="shared" si="130"/>
        <v>0</v>
      </c>
      <c r="O719" s="8">
        <f t="shared" si="130"/>
        <v>0</v>
      </c>
      <c r="P719" s="8">
        <f t="shared" si="130"/>
        <v>0</v>
      </c>
      <c r="Q719" s="8">
        <f t="shared" si="130"/>
        <v>0</v>
      </c>
      <c r="R719" s="8">
        <f t="shared" si="130"/>
        <v>0</v>
      </c>
      <c r="S719" s="8">
        <f t="shared" si="130"/>
        <v>0</v>
      </c>
      <c r="T719" s="21">
        <f t="shared" si="127"/>
        <v>33</v>
      </c>
      <c r="U719" s="19">
        <f>VLOOKUP($B719,Gas!$B$3:$E$2506,2)</f>
        <v>5.35</v>
      </c>
      <c r="V719" s="44">
        <f t="shared" si="128"/>
        <v>4.2915887850467298</v>
      </c>
      <c r="W719" s="5">
        <f>VLOOKUP($B719,Gas!$B$3:$E$2506,4)</f>
        <v>0.42647284587187073</v>
      </c>
    </row>
    <row r="720" spans="1:23" x14ac:dyDescent="0.2">
      <c r="A720" s="50">
        <f t="shared" si="122"/>
        <v>33</v>
      </c>
      <c r="B720" s="48">
        <v>36798</v>
      </c>
      <c r="C720" s="49">
        <v>21.76</v>
      </c>
      <c r="D720" s="4">
        <f t="shared" si="129"/>
        <v>-5.3680149463623809E-2</v>
      </c>
      <c r="E720" s="100">
        <f t="shared" si="131"/>
        <v>2.6959425207232024</v>
      </c>
      <c r="F720" s="2"/>
      <c r="G720" s="8">
        <f t="shared" si="130"/>
        <v>0</v>
      </c>
      <c r="H720" s="8">
        <f t="shared" si="130"/>
        <v>3.2399999999999984</v>
      </c>
      <c r="I720" s="8">
        <f t="shared" si="130"/>
        <v>8.2399999999999984</v>
      </c>
      <c r="J720" s="8">
        <f t="shared" si="130"/>
        <v>13.239999999999998</v>
      </c>
      <c r="K720" s="8">
        <f t="shared" si="130"/>
        <v>18.239999999999998</v>
      </c>
      <c r="L720" s="8">
        <f t="shared" si="130"/>
        <v>28.24</v>
      </c>
      <c r="M720" s="8">
        <f t="shared" si="130"/>
        <v>1.7600000000000016</v>
      </c>
      <c r="N720" s="8">
        <f t="shared" si="130"/>
        <v>0</v>
      </c>
      <c r="O720" s="8">
        <f t="shared" si="130"/>
        <v>0</v>
      </c>
      <c r="P720" s="8">
        <f t="shared" si="130"/>
        <v>0</v>
      </c>
      <c r="Q720" s="8">
        <f t="shared" si="130"/>
        <v>0</v>
      </c>
      <c r="R720" s="8">
        <f t="shared" si="130"/>
        <v>0</v>
      </c>
      <c r="S720" s="8">
        <f t="shared" si="130"/>
        <v>0</v>
      </c>
      <c r="T720" s="21">
        <f t="shared" si="127"/>
        <v>33</v>
      </c>
      <c r="U720" s="19">
        <f>VLOOKUP($B720,Gas!$B$3:$E$2506,2)</f>
        <v>5.2050000000000001</v>
      </c>
      <c r="V720" s="44">
        <f t="shared" si="128"/>
        <v>4.18059558117195</v>
      </c>
      <c r="W720" s="5">
        <f>VLOOKUP($B720,Gas!$B$3:$E$2506,4)</f>
        <v>0.36521759399843917</v>
      </c>
    </row>
    <row r="721" spans="1:23" x14ac:dyDescent="0.2">
      <c r="A721" s="50">
        <f t="shared" si="122"/>
        <v>34</v>
      </c>
      <c r="B721" s="48">
        <v>36801</v>
      </c>
      <c r="C721" s="49">
        <v>28.13</v>
      </c>
      <c r="D721" s="4">
        <f t="shared" si="129"/>
        <v>0.2567632005140234</v>
      </c>
      <c r="E721" s="100">
        <f t="shared" si="131"/>
        <v>3.0132856899543854</v>
      </c>
      <c r="F721" s="2"/>
      <c r="G721" s="8">
        <f t="shared" si="130"/>
        <v>0</v>
      </c>
      <c r="H721" s="8">
        <f t="shared" si="130"/>
        <v>0</v>
      </c>
      <c r="I721" s="8">
        <f t="shared" si="130"/>
        <v>1.870000000000001</v>
      </c>
      <c r="J721" s="8">
        <f t="shared" si="130"/>
        <v>6.870000000000001</v>
      </c>
      <c r="K721" s="8">
        <f t="shared" si="130"/>
        <v>11.870000000000001</v>
      </c>
      <c r="L721" s="8">
        <f t="shared" si="130"/>
        <v>21.87</v>
      </c>
      <c r="M721" s="8">
        <f t="shared" si="130"/>
        <v>8.129999999999999</v>
      </c>
      <c r="N721" s="8">
        <f t="shared" si="130"/>
        <v>3.129999999999999</v>
      </c>
      <c r="O721" s="8">
        <f t="shared" si="130"/>
        <v>0</v>
      </c>
      <c r="P721" s="8">
        <f t="shared" si="130"/>
        <v>0</v>
      </c>
      <c r="Q721" s="8">
        <f t="shared" si="130"/>
        <v>0</v>
      </c>
      <c r="R721" s="8">
        <f t="shared" si="130"/>
        <v>0</v>
      </c>
      <c r="S721" s="8">
        <f t="shared" si="130"/>
        <v>0</v>
      </c>
      <c r="T721" s="21">
        <f t="shared" si="127"/>
        <v>34</v>
      </c>
      <c r="U721" s="19">
        <f>VLOOKUP($B721,Gas!$B$3:$E$2506,2)</f>
        <v>5.1050000000000004</v>
      </c>
      <c r="V721" s="44">
        <f t="shared" si="128"/>
        <v>5.5102840352595486</v>
      </c>
      <c r="W721" s="5">
        <f>VLOOKUP($B721,Gas!$B$3:$E$2506,4)</f>
        <v>0.30827229492246916</v>
      </c>
    </row>
    <row r="722" spans="1:23" x14ac:dyDescent="0.2">
      <c r="A722" s="50">
        <f t="shared" si="122"/>
        <v>34</v>
      </c>
      <c r="B722" s="48">
        <v>36802</v>
      </c>
      <c r="C722" s="49">
        <v>41.83</v>
      </c>
      <c r="D722" s="4">
        <f t="shared" si="129"/>
        <v>0.39677716295234161</v>
      </c>
      <c r="E722" s="100">
        <f t="shared" si="131"/>
        <v>3.5477488584329007</v>
      </c>
      <c r="F722" s="2"/>
      <c r="G722" s="8">
        <f t="shared" ref="G722:S737" si="132">IF(G$1="P",MAX(0,G$2-$C722),IF(G$1="C",MAX(0,$C722-G$2)))</f>
        <v>0</v>
      </c>
      <c r="H722" s="8">
        <f t="shared" si="132"/>
        <v>0</v>
      </c>
      <c r="I722" s="8">
        <f t="shared" si="132"/>
        <v>0</v>
      </c>
      <c r="J722" s="8">
        <f t="shared" si="132"/>
        <v>0</v>
      </c>
      <c r="K722" s="8">
        <f t="shared" si="132"/>
        <v>0</v>
      </c>
      <c r="L722" s="8">
        <f t="shared" si="132"/>
        <v>8.1700000000000017</v>
      </c>
      <c r="M722" s="8">
        <f t="shared" si="130"/>
        <v>21.83</v>
      </c>
      <c r="N722" s="8">
        <f t="shared" si="132"/>
        <v>16.829999999999998</v>
      </c>
      <c r="O722" s="8">
        <f t="shared" si="132"/>
        <v>11.829999999999998</v>
      </c>
      <c r="P722" s="8">
        <f t="shared" si="132"/>
        <v>6.8299999999999983</v>
      </c>
      <c r="Q722" s="8">
        <f t="shared" si="132"/>
        <v>1.8299999999999983</v>
      </c>
      <c r="R722" s="8">
        <f t="shared" si="132"/>
        <v>0</v>
      </c>
      <c r="S722" s="8">
        <f t="shared" si="132"/>
        <v>0</v>
      </c>
      <c r="T722" s="21">
        <f t="shared" si="127"/>
        <v>34</v>
      </c>
      <c r="U722" s="19">
        <f>VLOOKUP($B722,Gas!$B$3:$E$2506,2)</f>
        <v>5.2350000000000003</v>
      </c>
      <c r="V722" s="44">
        <f t="shared" si="128"/>
        <v>7.9904489016236857</v>
      </c>
      <c r="W722" s="5">
        <f>VLOOKUP($B722,Gas!$B$3:$E$2506,4)</f>
        <v>0.34694306177981277</v>
      </c>
    </row>
    <row r="723" spans="1:23" x14ac:dyDescent="0.2">
      <c r="A723" s="50">
        <f t="shared" si="122"/>
        <v>34</v>
      </c>
      <c r="B723" s="48">
        <v>36803</v>
      </c>
      <c r="C723" s="49">
        <v>35.840000000000003</v>
      </c>
      <c r="D723" s="4">
        <f t="shared" si="129"/>
        <v>-0.15454919734737713</v>
      </c>
      <c r="E723" s="100">
        <f t="shared" si="131"/>
        <v>3.2896433826229994</v>
      </c>
      <c r="F723" s="2"/>
      <c r="G723" s="8">
        <f t="shared" si="132"/>
        <v>0</v>
      </c>
      <c r="H723" s="8">
        <f t="shared" si="132"/>
        <v>0</v>
      </c>
      <c r="I723" s="8">
        <f t="shared" si="132"/>
        <v>0</v>
      </c>
      <c r="J723" s="8">
        <f t="shared" si="132"/>
        <v>0</v>
      </c>
      <c r="K723" s="8">
        <f t="shared" si="132"/>
        <v>4.1599999999999966</v>
      </c>
      <c r="L723" s="8">
        <f t="shared" si="132"/>
        <v>14.159999999999997</v>
      </c>
      <c r="M723" s="8">
        <f t="shared" si="130"/>
        <v>15.840000000000003</v>
      </c>
      <c r="N723" s="8">
        <f t="shared" si="132"/>
        <v>10.840000000000003</v>
      </c>
      <c r="O723" s="8">
        <f t="shared" si="132"/>
        <v>5.8400000000000034</v>
      </c>
      <c r="P723" s="8">
        <f t="shared" si="132"/>
        <v>0.84000000000000341</v>
      </c>
      <c r="Q723" s="8">
        <f t="shared" si="132"/>
        <v>0</v>
      </c>
      <c r="R723" s="8">
        <f t="shared" si="132"/>
        <v>0</v>
      </c>
      <c r="S723" s="8">
        <f t="shared" si="132"/>
        <v>0</v>
      </c>
      <c r="T723" s="21">
        <f t="shared" si="127"/>
        <v>34</v>
      </c>
      <c r="U723" s="19">
        <f>VLOOKUP($B723,Gas!$B$3:$E$2506,2)</f>
        <v>5.2350000000000003</v>
      </c>
      <c r="V723" s="44">
        <f t="shared" si="128"/>
        <v>6.8462273161413565</v>
      </c>
      <c r="W723" s="5">
        <f>VLOOKUP($B723,Gas!$B$3:$E$2506,4)</f>
        <v>0.34694306177981277</v>
      </c>
    </row>
    <row r="724" spans="1:23" x14ac:dyDescent="0.2">
      <c r="A724" s="50">
        <f t="shared" si="122"/>
        <v>34</v>
      </c>
      <c r="B724" s="48">
        <v>36804</v>
      </c>
      <c r="C724" s="49">
        <v>34.03</v>
      </c>
      <c r="D724" s="4">
        <f t="shared" si="129"/>
        <v>-5.1822099593915427E-2</v>
      </c>
      <c r="E724" s="100">
        <f t="shared" si="131"/>
        <v>3.1257114370441554</v>
      </c>
      <c r="F724" s="2"/>
      <c r="G724" s="8">
        <f t="shared" si="132"/>
        <v>0</v>
      </c>
      <c r="H724" s="8">
        <f t="shared" si="132"/>
        <v>0</v>
      </c>
      <c r="I724" s="8">
        <f t="shared" si="132"/>
        <v>0</v>
      </c>
      <c r="J724" s="8">
        <f t="shared" si="132"/>
        <v>0.96999999999999886</v>
      </c>
      <c r="K724" s="8">
        <f t="shared" si="132"/>
        <v>5.9699999999999989</v>
      </c>
      <c r="L724" s="8">
        <f t="shared" si="132"/>
        <v>15.969999999999999</v>
      </c>
      <c r="M724" s="8">
        <f t="shared" si="130"/>
        <v>14.030000000000001</v>
      </c>
      <c r="N724" s="8">
        <f t="shared" si="132"/>
        <v>9.0300000000000011</v>
      </c>
      <c r="O724" s="8">
        <f t="shared" si="132"/>
        <v>4.0300000000000011</v>
      </c>
      <c r="P724" s="8">
        <f t="shared" si="132"/>
        <v>0</v>
      </c>
      <c r="Q724" s="8">
        <f t="shared" si="132"/>
        <v>0</v>
      </c>
      <c r="R724" s="8">
        <f t="shared" si="132"/>
        <v>0</v>
      </c>
      <c r="S724" s="8">
        <f t="shared" si="132"/>
        <v>0</v>
      </c>
      <c r="T724" s="21">
        <f t="shared" si="127"/>
        <v>34</v>
      </c>
      <c r="U724" s="19">
        <f>VLOOKUP($B724,Gas!$B$3:$E$2506,2)</f>
        <v>5.2149999999999999</v>
      </c>
      <c r="V724" s="44">
        <f t="shared" si="128"/>
        <v>6.5254074784276135</v>
      </c>
      <c r="W724" s="5">
        <f>VLOOKUP($B724,Gas!$B$3:$E$2506,4)</f>
        <v>0.34831340365390001</v>
      </c>
    </row>
    <row r="725" spans="1:23" x14ac:dyDescent="0.2">
      <c r="A725" s="50">
        <f t="shared" si="122"/>
        <v>34</v>
      </c>
      <c r="B725" s="48">
        <v>36805</v>
      </c>
      <c r="C725" s="49">
        <v>36.119999999999997</v>
      </c>
      <c r="D725" s="4">
        <f t="shared" si="129"/>
        <v>5.9604240035970181E-2</v>
      </c>
      <c r="E725" s="100">
        <f t="shared" si="131"/>
        <v>2.7550501626061545</v>
      </c>
      <c r="F725" s="2"/>
      <c r="G725" s="8">
        <f t="shared" si="132"/>
        <v>0</v>
      </c>
      <c r="H725" s="8">
        <f t="shared" si="132"/>
        <v>0</v>
      </c>
      <c r="I725" s="8">
        <f t="shared" si="132"/>
        <v>0</v>
      </c>
      <c r="J725" s="8">
        <f t="shared" si="132"/>
        <v>0</v>
      </c>
      <c r="K725" s="8">
        <f t="shared" si="132"/>
        <v>3.8800000000000026</v>
      </c>
      <c r="L725" s="8">
        <f t="shared" si="132"/>
        <v>13.880000000000003</v>
      </c>
      <c r="M725" s="8">
        <f t="shared" si="130"/>
        <v>16.119999999999997</v>
      </c>
      <c r="N725" s="8">
        <f t="shared" si="132"/>
        <v>11.119999999999997</v>
      </c>
      <c r="O725" s="8">
        <f t="shared" si="132"/>
        <v>6.1199999999999974</v>
      </c>
      <c r="P725" s="8">
        <f t="shared" si="132"/>
        <v>1.1199999999999974</v>
      </c>
      <c r="Q725" s="8">
        <f t="shared" si="132"/>
        <v>0</v>
      </c>
      <c r="R725" s="8">
        <f t="shared" si="132"/>
        <v>0</v>
      </c>
      <c r="S725" s="8">
        <f t="shared" si="132"/>
        <v>0</v>
      </c>
      <c r="T725" s="21">
        <f t="shared" si="127"/>
        <v>34</v>
      </c>
      <c r="U725" s="19">
        <f>VLOOKUP($B725,Gas!$B$3:$E$2506,2)</f>
        <v>5.25</v>
      </c>
      <c r="V725" s="44">
        <f t="shared" si="128"/>
        <v>6.88</v>
      </c>
      <c r="W725" s="5">
        <f>VLOOKUP($B725,Gas!$B$3:$E$2506,4)</f>
        <v>0.33881383807853999</v>
      </c>
    </row>
    <row r="726" spans="1:23" x14ac:dyDescent="0.2">
      <c r="A726" s="50">
        <f t="shared" si="122"/>
        <v>34</v>
      </c>
      <c r="B726" s="48">
        <v>36808</v>
      </c>
      <c r="C726" s="49">
        <v>43.57</v>
      </c>
      <c r="D726" s="4">
        <f t="shared" si="129"/>
        <v>0.18752211158056623</v>
      </c>
      <c r="E726" s="100">
        <f t="shared" si="131"/>
        <v>2.8392361881772152</v>
      </c>
      <c r="F726" s="2"/>
      <c r="G726" s="8">
        <f t="shared" si="132"/>
        <v>0</v>
      </c>
      <c r="H726" s="8">
        <f t="shared" si="132"/>
        <v>0</v>
      </c>
      <c r="I726" s="8">
        <f t="shared" si="132"/>
        <v>0</v>
      </c>
      <c r="J726" s="8">
        <f t="shared" si="132"/>
        <v>0</v>
      </c>
      <c r="K726" s="8">
        <f t="shared" si="132"/>
        <v>0</v>
      </c>
      <c r="L726" s="8">
        <f t="shared" si="132"/>
        <v>6.43</v>
      </c>
      <c r="M726" s="8">
        <f t="shared" si="130"/>
        <v>23.57</v>
      </c>
      <c r="N726" s="8">
        <f t="shared" si="132"/>
        <v>18.57</v>
      </c>
      <c r="O726" s="8">
        <f t="shared" si="132"/>
        <v>13.57</v>
      </c>
      <c r="P726" s="8">
        <f t="shared" si="132"/>
        <v>8.57</v>
      </c>
      <c r="Q726" s="8">
        <f t="shared" si="132"/>
        <v>3.5700000000000003</v>
      </c>
      <c r="R726" s="8">
        <f t="shared" si="132"/>
        <v>0</v>
      </c>
      <c r="S726" s="8">
        <f t="shared" si="132"/>
        <v>0</v>
      </c>
      <c r="T726" s="21">
        <f t="shared" si="127"/>
        <v>34</v>
      </c>
      <c r="U726" s="19">
        <f>VLOOKUP($B726,Gas!$B$3:$E$2506,2)</f>
        <v>5.0599999999999996</v>
      </c>
      <c r="V726" s="44">
        <f t="shared" si="128"/>
        <v>8.6106719367588944</v>
      </c>
      <c r="W726" s="5">
        <f>VLOOKUP($B726,Gas!$B$3:$E$2506,4)</f>
        <v>0.29601124171081961</v>
      </c>
    </row>
    <row r="727" spans="1:23" x14ac:dyDescent="0.2">
      <c r="A727" s="50">
        <f t="shared" ref="A727:A790" si="133">MONTH(B727)+(YEAR(B727)-1998)*12</f>
        <v>34</v>
      </c>
      <c r="B727" s="48">
        <v>36809</v>
      </c>
      <c r="C727" s="49">
        <v>38.58</v>
      </c>
      <c r="D727" s="4">
        <f t="shared" si="129"/>
        <v>-0.12163483265176778</v>
      </c>
      <c r="E727" s="100">
        <f t="shared" si="131"/>
        <v>2.812043202276064</v>
      </c>
      <c r="F727" s="2"/>
      <c r="G727" s="8">
        <f t="shared" si="132"/>
        <v>0</v>
      </c>
      <c r="H727" s="8">
        <f t="shared" si="132"/>
        <v>0</v>
      </c>
      <c r="I727" s="8">
        <f t="shared" si="132"/>
        <v>0</v>
      </c>
      <c r="J727" s="8">
        <f t="shared" si="132"/>
        <v>0</v>
      </c>
      <c r="K727" s="8">
        <f t="shared" si="132"/>
        <v>1.4200000000000017</v>
      </c>
      <c r="L727" s="8">
        <f t="shared" si="132"/>
        <v>11.420000000000002</v>
      </c>
      <c r="M727" s="8">
        <f t="shared" si="130"/>
        <v>18.579999999999998</v>
      </c>
      <c r="N727" s="8">
        <f t="shared" si="132"/>
        <v>13.579999999999998</v>
      </c>
      <c r="O727" s="8">
        <f t="shared" si="132"/>
        <v>8.5799999999999983</v>
      </c>
      <c r="P727" s="8">
        <f t="shared" si="132"/>
        <v>3.5799999999999983</v>
      </c>
      <c r="Q727" s="8">
        <f t="shared" si="132"/>
        <v>0</v>
      </c>
      <c r="R727" s="8">
        <f t="shared" si="132"/>
        <v>0</v>
      </c>
      <c r="S727" s="8">
        <f t="shared" si="132"/>
        <v>0</v>
      </c>
      <c r="T727" s="21">
        <f t="shared" si="127"/>
        <v>34</v>
      </c>
      <c r="U727" s="19">
        <f>VLOOKUP($B727,Gas!$B$3:$E$2506,2)</f>
        <v>5.0549999999999997</v>
      </c>
      <c r="V727" s="44">
        <f t="shared" si="128"/>
        <v>7.6320474777448073</v>
      </c>
      <c r="W727" s="5">
        <f>VLOOKUP($B727,Gas!$B$3:$E$2506,4)</f>
        <v>0.29140539360415429</v>
      </c>
    </row>
    <row r="728" spans="1:23" x14ac:dyDescent="0.2">
      <c r="A728" s="50">
        <f t="shared" si="133"/>
        <v>34</v>
      </c>
      <c r="B728" s="48">
        <v>36810</v>
      </c>
      <c r="C728" s="49">
        <v>33.979999999999997</v>
      </c>
      <c r="D728" s="4">
        <f t="shared" si="129"/>
        <v>-0.12696189123379706</v>
      </c>
      <c r="E728" s="100">
        <f t="shared" si="131"/>
        <v>2.9322895772521038</v>
      </c>
      <c r="F728" s="2"/>
      <c r="G728" s="8">
        <f t="shared" si="132"/>
        <v>0</v>
      </c>
      <c r="H728" s="8">
        <f t="shared" si="132"/>
        <v>0</v>
      </c>
      <c r="I728" s="8">
        <f t="shared" si="132"/>
        <v>0</v>
      </c>
      <c r="J728" s="8">
        <f t="shared" si="132"/>
        <v>1.0200000000000031</v>
      </c>
      <c r="K728" s="8">
        <f t="shared" si="132"/>
        <v>6.0200000000000031</v>
      </c>
      <c r="L728" s="8">
        <f t="shared" si="132"/>
        <v>16.020000000000003</v>
      </c>
      <c r="M728" s="8">
        <f t="shared" si="132"/>
        <v>13.979999999999997</v>
      </c>
      <c r="N728" s="8">
        <f t="shared" si="132"/>
        <v>8.9799999999999969</v>
      </c>
      <c r="O728" s="8">
        <f t="shared" si="132"/>
        <v>3.9799999999999969</v>
      </c>
      <c r="P728" s="8">
        <f t="shared" si="132"/>
        <v>0</v>
      </c>
      <c r="Q728" s="8">
        <f t="shared" si="132"/>
        <v>0</v>
      </c>
      <c r="R728" s="8">
        <f t="shared" si="132"/>
        <v>0</v>
      </c>
      <c r="S728" s="8">
        <f t="shared" si="132"/>
        <v>0</v>
      </c>
      <c r="T728" s="21">
        <f t="shared" si="127"/>
        <v>34</v>
      </c>
      <c r="U728" s="19">
        <f>VLOOKUP($B728,Gas!$B$3:$E$2506,2)</f>
        <v>5.08</v>
      </c>
      <c r="V728" s="44">
        <f t="shared" si="128"/>
        <v>6.6889763779527556</v>
      </c>
      <c r="W728" s="5">
        <f>VLOOKUP($B728,Gas!$B$3:$E$2506,4)</f>
        <v>0.28998039814863269</v>
      </c>
    </row>
    <row r="729" spans="1:23" x14ac:dyDescent="0.2">
      <c r="A729" s="50">
        <f t="shared" si="133"/>
        <v>34</v>
      </c>
      <c r="B729" s="48">
        <v>36811</v>
      </c>
      <c r="C729" s="49">
        <v>34.159999999999997</v>
      </c>
      <c r="D729" s="4">
        <f t="shared" si="129"/>
        <v>5.2832526765831432E-3</v>
      </c>
      <c r="E729" s="100">
        <f t="shared" si="131"/>
        <v>2.9187449931701588</v>
      </c>
      <c r="F729" s="2"/>
      <c r="G729" s="8">
        <f t="shared" si="132"/>
        <v>0</v>
      </c>
      <c r="H729" s="8">
        <f t="shared" si="132"/>
        <v>0</v>
      </c>
      <c r="I729" s="8">
        <f t="shared" si="132"/>
        <v>0</v>
      </c>
      <c r="J729" s="8">
        <f t="shared" si="132"/>
        <v>0.84000000000000341</v>
      </c>
      <c r="K729" s="8">
        <f t="shared" si="132"/>
        <v>5.8400000000000034</v>
      </c>
      <c r="L729" s="8">
        <f t="shared" si="132"/>
        <v>15.840000000000003</v>
      </c>
      <c r="M729" s="8">
        <f t="shared" si="132"/>
        <v>14.159999999999997</v>
      </c>
      <c r="N729" s="8">
        <f t="shared" si="132"/>
        <v>9.1599999999999966</v>
      </c>
      <c r="O729" s="8">
        <f t="shared" si="132"/>
        <v>4.1599999999999966</v>
      </c>
      <c r="P729" s="8">
        <f t="shared" si="132"/>
        <v>0</v>
      </c>
      <c r="Q729" s="8">
        <f t="shared" si="132"/>
        <v>0</v>
      </c>
      <c r="R729" s="8">
        <f t="shared" si="132"/>
        <v>0</v>
      </c>
      <c r="S729" s="8">
        <f t="shared" si="132"/>
        <v>0</v>
      </c>
      <c r="T729" s="21">
        <f t="shared" si="127"/>
        <v>34</v>
      </c>
      <c r="U729" s="19">
        <f>VLOOKUP($B729,Gas!$B$3:$E$2506,2)</f>
        <v>5.16</v>
      </c>
      <c r="V729" s="44">
        <f t="shared" si="128"/>
        <v>6.6201550387596892</v>
      </c>
      <c r="W729" s="5">
        <f>VLOOKUP($B729,Gas!$B$3:$E$2506,4)</f>
        <v>0.30597763161061142</v>
      </c>
    </row>
    <row r="730" spans="1:23" x14ac:dyDescent="0.2">
      <c r="A730" s="50">
        <f t="shared" si="133"/>
        <v>34</v>
      </c>
      <c r="B730" s="48">
        <v>36812</v>
      </c>
      <c r="C730" s="49">
        <v>36.28</v>
      </c>
      <c r="D730" s="4">
        <f t="shared" si="129"/>
        <v>6.021125632656691E-2</v>
      </c>
      <c r="E730" s="100">
        <f t="shared" si="131"/>
        <v>2.8726848829824316</v>
      </c>
      <c r="F730" s="2"/>
      <c r="G730" s="8">
        <f t="shared" si="132"/>
        <v>0</v>
      </c>
      <c r="H730" s="8">
        <f t="shared" si="132"/>
        <v>0</v>
      </c>
      <c r="I730" s="8">
        <f t="shared" si="132"/>
        <v>0</v>
      </c>
      <c r="J730" s="8">
        <f t="shared" si="132"/>
        <v>0</v>
      </c>
      <c r="K730" s="8">
        <f t="shared" si="132"/>
        <v>3.7199999999999989</v>
      </c>
      <c r="L730" s="8">
        <f t="shared" si="132"/>
        <v>13.719999999999999</v>
      </c>
      <c r="M730" s="8">
        <f t="shared" si="132"/>
        <v>16.28</v>
      </c>
      <c r="N730" s="8">
        <f t="shared" si="132"/>
        <v>11.280000000000001</v>
      </c>
      <c r="O730" s="8">
        <f t="shared" si="132"/>
        <v>6.2800000000000011</v>
      </c>
      <c r="P730" s="8">
        <f t="shared" si="132"/>
        <v>1.2800000000000011</v>
      </c>
      <c r="Q730" s="8">
        <f t="shared" si="132"/>
        <v>0</v>
      </c>
      <c r="R730" s="8">
        <f t="shared" si="132"/>
        <v>0</v>
      </c>
      <c r="S730" s="8">
        <f t="shared" si="132"/>
        <v>0</v>
      </c>
      <c r="T730" s="21">
        <f t="shared" si="127"/>
        <v>34</v>
      </c>
      <c r="U730" s="19">
        <f>VLOOKUP($B730,Gas!$B$3:$E$2506,2)</f>
        <v>5.5449999999999999</v>
      </c>
      <c r="V730" s="44">
        <f t="shared" si="128"/>
        <v>6.5428313796212807</v>
      </c>
      <c r="W730" s="5">
        <f>VLOOKUP($B730,Gas!$B$3:$E$2506,4)</f>
        <v>0.51480794823695653</v>
      </c>
    </row>
    <row r="731" spans="1:23" x14ac:dyDescent="0.2">
      <c r="A731" s="50">
        <f t="shared" si="133"/>
        <v>34</v>
      </c>
      <c r="B731" s="48">
        <v>36815</v>
      </c>
      <c r="C731" s="49">
        <v>36.76</v>
      </c>
      <c r="D731" s="4">
        <f t="shared" si="129"/>
        <v>1.3143672240550307E-2</v>
      </c>
      <c r="E731" s="100">
        <f t="shared" si="131"/>
        <v>2.6368181617983883</v>
      </c>
      <c r="F731" s="2"/>
      <c r="G731" s="8">
        <f t="shared" si="132"/>
        <v>0</v>
      </c>
      <c r="H731" s="8">
        <f t="shared" si="132"/>
        <v>0</v>
      </c>
      <c r="I731" s="8">
        <f t="shared" si="132"/>
        <v>0</v>
      </c>
      <c r="J731" s="8">
        <f t="shared" si="132"/>
        <v>0</v>
      </c>
      <c r="K731" s="8">
        <f t="shared" si="132"/>
        <v>3.240000000000002</v>
      </c>
      <c r="L731" s="8">
        <f t="shared" si="132"/>
        <v>13.240000000000002</v>
      </c>
      <c r="M731" s="8">
        <f t="shared" si="132"/>
        <v>16.759999999999998</v>
      </c>
      <c r="N731" s="8">
        <f t="shared" si="132"/>
        <v>11.759999999999998</v>
      </c>
      <c r="O731" s="8">
        <f t="shared" si="132"/>
        <v>6.759999999999998</v>
      </c>
      <c r="P731" s="8">
        <f t="shared" si="132"/>
        <v>1.759999999999998</v>
      </c>
      <c r="Q731" s="8">
        <f t="shared" si="132"/>
        <v>0</v>
      </c>
      <c r="R731" s="8">
        <f t="shared" si="132"/>
        <v>0</v>
      </c>
      <c r="S731" s="8">
        <f t="shared" si="132"/>
        <v>0</v>
      </c>
      <c r="T731" s="21">
        <f t="shared" si="127"/>
        <v>34</v>
      </c>
      <c r="U731" s="19">
        <f>VLOOKUP($B731,Gas!$B$3:$E$2506,2)</f>
        <v>5.43</v>
      </c>
      <c r="V731" s="44">
        <f t="shared" si="128"/>
        <v>6.7697974217311234</v>
      </c>
      <c r="W731" s="5">
        <f>VLOOKUP($B731,Gas!$B$3:$E$2506,4)</f>
        <v>0.53781484696421089</v>
      </c>
    </row>
    <row r="732" spans="1:23" x14ac:dyDescent="0.2">
      <c r="A732" s="50">
        <f t="shared" si="133"/>
        <v>34</v>
      </c>
      <c r="B732" s="48">
        <v>36816</v>
      </c>
      <c r="C732" s="49">
        <v>41.5</v>
      </c>
      <c r="D732" s="4">
        <f t="shared" si="129"/>
        <v>0.12128312974916643</v>
      </c>
      <c r="E732" s="100">
        <f t="shared" si="131"/>
        <v>1.7852165689535415</v>
      </c>
      <c r="F732" s="2"/>
      <c r="G732" s="8">
        <f t="shared" ref="G732:S747" si="134">IF(G$1="P",MAX(0,G$2-$C732),IF(G$1="C",MAX(0,$C732-G$2)))</f>
        <v>0</v>
      </c>
      <c r="H732" s="8">
        <f t="shared" si="134"/>
        <v>0</v>
      </c>
      <c r="I732" s="8">
        <f t="shared" si="134"/>
        <v>0</v>
      </c>
      <c r="J732" s="8">
        <f t="shared" si="134"/>
        <v>0</v>
      </c>
      <c r="K732" s="8">
        <f t="shared" si="134"/>
        <v>0</v>
      </c>
      <c r="L732" s="8">
        <f t="shared" si="134"/>
        <v>8.5</v>
      </c>
      <c r="M732" s="8">
        <f t="shared" si="132"/>
        <v>21.5</v>
      </c>
      <c r="N732" s="8">
        <f t="shared" si="134"/>
        <v>16.5</v>
      </c>
      <c r="O732" s="8">
        <f t="shared" si="134"/>
        <v>11.5</v>
      </c>
      <c r="P732" s="8">
        <f t="shared" si="134"/>
        <v>6.5</v>
      </c>
      <c r="Q732" s="8">
        <f t="shared" si="134"/>
        <v>1.5</v>
      </c>
      <c r="R732" s="8">
        <f t="shared" si="134"/>
        <v>0</v>
      </c>
      <c r="S732" s="8">
        <f t="shared" si="134"/>
        <v>0</v>
      </c>
      <c r="T732" s="21">
        <f t="shared" si="127"/>
        <v>34</v>
      </c>
      <c r="U732" s="19">
        <f>VLOOKUP($B732,Gas!$B$3:$E$2506,2)</f>
        <v>5.34</v>
      </c>
      <c r="V732" s="44">
        <f t="shared" si="128"/>
        <v>7.7715355805243451</v>
      </c>
      <c r="W732" s="5">
        <f>VLOOKUP($B732,Gas!$B$3:$E$2506,4)</f>
        <v>0.48817224226407846</v>
      </c>
    </row>
    <row r="733" spans="1:23" x14ac:dyDescent="0.2">
      <c r="A733" s="50">
        <f t="shared" si="133"/>
        <v>34</v>
      </c>
      <c r="B733" s="48">
        <v>36817</v>
      </c>
      <c r="C733" s="49">
        <v>47.41</v>
      </c>
      <c r="D733" s="4">
        <f t="shared" si="129"/>
        <v>0.13313974967737432</v>
      </c>
      <c r="E733" s="100">
        <f t="shared" si="131"/>
        <v>1.6729207704634361</v>
      </c>
      <c r="F733" s="2"/>
      <c r="G733" s="8">
        <f t="shared" si="134"/>
        <v>0</v>
      </c>
      <c r="H733" s="8">
        <f t="shared" si="134"/>
        <v>0</v>
      </c>
      <c r="I733" s="8">
        <f t="shared" si="134"/>
        <v>0</v>
      </c>
      <c r="J733" s="8">
        <f t="shared" si="134"/>
        <v>0</v>
      </c>
      <c r="K733" s="8">
        <f t="shared" si="134"/>
        <v>0</v>
      </c>
      <c r="L733" s="8">
        <f t="shared" si="134"/>
        <v>2.5900000000000034</v>
      </c>
      <c r="M733" s="8">
        <f t="shared" si="132"/>
        <v>27.409999999999997</v>
      </c>
      <c r="N733" s="8">
        <f t="shared" si="134"/>
        <v>22.409999999999997</v>
      </c>
      <c r="O733" s="8">
        <f t="shared" si="134"/>
        <v>17.409999999999997</v>
      </c>
      <c r="P733" s="8">
        <f t="shared" si="134"/>
        <v>12.409999999999997</v>
      </c>
      <c r="Q733" s="8">
        <f t="shared" si="134"/>
        <v>7.4099999999999966</v>
      </c>
      <c r="R733" s="8">
        <f t="shared" si="134"/>
        <v>0</v>
      </c>
      <c r="S733" s="8">
        <f t="shared" si="134"/>
        <v>0</v>
      </c>
      <c r="T733" s="21">
        <f t="shared" si="127"/>
        <v>34</v>
      </c>
      <c r="U733" s="19">
        <f>VLOOKUP($B733,Gas!$B$3:$E$2506,2)</f>
        <v>5.27</v>
      </c>
      <c r="V733" s="44">
        <f t="shared" si="128"/>
        <v>8.9962049335863377</v>
      </c>
      <c r="W733" s="5">
        <f>VLOOKUP($B733,Gas!$B$3:$E$2506,4)</f>
        <v>0.50043163881168873</v>
      </c>
    </row>
    <row r="734" spans="1:23" x14ac:dyDescent="0.2">
      <c r="A734" s="50">
        <f t="shared" si="133"/>
        <v>34</v>
      </c>
      <c r="B734" s="48">
        <v>36818</v>
      </c>
      <c r="C734" s="49">
        <v>48.09</v>
      </c>
      <c r="D734" s="4">
        <f t="shared" si="129"/>
        <v>1.4241078375544497E-2</v>
      </c>
      <c r="E734" s="100">
        <f t="shared" si="131"/>
        <v>1.6170640756994108</v>
      </c>
      <c r="F734" s="2"/>
      <c r="G734" s="8">
        <f t="shared" si="134"/>
        <v>0</v>
      </c>
      <c r="H734" s="8">
        <f t="shared" si="134"/>
        <v>0</v>
      </c>
      <c r="I734" s="8">
        <f t="shared" si="134"/>
        <v>0</v>
      </c>
      <c r="J734" s="8">
        <f t="shared" si="134"/>
        <v>0</v>
      </c>
      <c r="K734" s="8">
        <f t="shared" si="134"/>
        <v>0</v>
      </c>
      <c r="L734" s="8">
        <f t="shared" si="134"/>
        <v>1.9099999999999966</v>
      </c>
      <c r="M734" s="8">
        <f t="shared" si="132"/>
        <v>28.090000000000003</v>
      </c>
      <c r="N734" s="8">
        <f t="shared" si="134"/>
        <v>23.090000000000003</v>
      </c>
      <c r="O734" s="8">
        <f t="shared" si="134"/>
        <v>18.090000000000003</v>
      </c>
      <c r="P734" s="8">
        <f t="shared" si="134"/>
        <v>13.090000000000003</v>
      </c>
      <c r="Q734" s="8">
        <f t="shared" si="134"/>
        <v>8.0900000000000034</v>
      </c>
      <c r="R734" s="8">
        <f t="shared" si="134"/>
        <v>0</v>
      </c>
      <c r="S734" s="8">
        <f t="shared" si="134"/>
        <v>0</v>
      </c>
      <c r="T734" s="21">
        <f t="shared" si="127"/>
        <v>34</v>
      </c>
      <c r="U734" s="19">
        <f>VLOOKUP($B734,Gas!$B$3:$E$2506,2)</f>
        <v>5.38</v>
      </c>
      <c r="V734" s="44">
        <f t="shared" si="128"/>
        <v>8.9386617100371755</v>
      </c>
      <c r="W734" s="5">
        <f>VLOOKUP($B734,Gas!$B$3:$E$2506,4)</f>
        <v>0.50911168666851869</v>
      </c>
    </row>
    <row r="735" spans="1:23" x14ac:dyDescent="0.2">
      <c r="A735" s="50">
        <f t="shared" si="133"/>
        <v>34</v>
      </c>
      <c r="B735" s="48">
        <v>36819</v>
      </c>
      <c r="C735" s="49">
        <v>38.119999999999997</v>
      </c>
      <c r="D735" s="4">
        <f t="shared" si="129"/>
        <v>-0.23233517650357005</v>
      </c>
      <c r="E735" s="100">
        <f t="shared" si="131"/>
        <v>2.0832183665444792</v>
      </c>
      <c r="F735" s="2"/>
      <c r="G735" s="8">
        <f t="shared" si="134"/>
        <v>0</v>
      </c>
      <c r="H735" s="8">
        <f t="shared" si="134"/>
        <v>0</v>
      </c>
      <c r="I735" s="8">
        <f t="shared" si="134"/>
        <v>0</v>
      </c>
      <c r="J735" s="8">
        <f t="shared" si="134"/>
        <v>0</v>
      </c>
      <c r="K735" s="8">
        <f t="shared" si="134"/>
        <v>1.8800000000000026</v>
      </c>
      <c r="L735" s="8">
        <f t="shared" si="134"/>
        <v>11.880000000000003</v>
      </c>
      <c r="M735" s="8">
        <f t="shared" si="132"/>
        <v>18.119999999999997</v>
      </c>
      <c r="N735" s="8">
        <f t="shared" si="134"/>
        <v>13.119999999999997</v>
      </c>
      <c r="O735" s="8">
        <f t="shared" si="134"/>
        <v>8.1199999999999974</v>
      </c>
      <c r="P735" s="8">
        <f t="shared" si="134"/>
        <v>3.1199999999999974</v>
      </c>
      <c r="Q735" s="8">
        <f t="shared" si="134"/>
        <v>0</v>
      </c>
      <c r="R735" s="8">
        <f t="shared" si="134"/>
        <v>0</v>
      </c>
      <c r="S735" s="8">
        <f t="shared" si="134"/>
        <v>0</v>
      </c>
      <c r="T735" s="21">
        <f t="shared" si="127"/>
        <v>34</v>
      </c>
      <c r="U735" s="19">
        <f>VLOOKUP($B735,Gas!$B$3:$E$2506,2)</f>
        <v>5.04</v>
      </c>
      <c r="V735" s="44">
        <f t="shared" si="128"/>
        <v>7.5634920634920633</v>
      </c>
      <c r="W735" s="5">
        <f>VLOOKUP($B735,Gas!$B$3:$E$2506,4)</f>
        <v>0.66873643696423657</v>
      </c>
    </row>
    <row r="736" spans="1:23" x14ac:dyDescent="0.2">
      <c r="A736" s="50">
        <f t="shared" si="133"/>
        <v>34</v>
      </c>
      <c r="B736" s="48">
        <v>36822</v>
      </c>
      <c r="C736" s="49">
        <v>39.549999999999997</v>
      </c>
      <c r="D736" s="4">
        <f t="shared" si="129"/>
        <v>3.6826615427661483E-2</v>
      </c>
      <c r="E736" s="100">
        <f t="shared" si="131"/>
        <v>1.8392160646229081</v>
      </c>
      <c r="F736" s="2"/>
      <c r="G736" s="8">
        <f t="shared" si="134"/>
        <v>0</v>
      </c>
      <c r="H736" s="8">
        <f t="shared" si="134"/>
        <v>0</v>
      </c>
      <c r="I736" s="8">
        <f t="shared" si="134"/>
        <v>0</v>
      </c>
      <c r="J736" s="8">
        <f t="shared" si="134"/>
        <v>0</v>
      </c>
      <c r="K736" s="8">
        <f t="shared" si="134"/>
        <v>0.45000000000000284</v>
      </c>
      <c r="L736" s="8">
        <f t="shared" si="134"/>
        <v>10.450000000000003</v>
      </c>
      <c r="M736" s="8">
        <f t="shared" si="132"/>
        <v>19.549999999999997</v>
      </c>
      <c r="N736" s="8">
        <f t="shared" si="134"/>
        <v>14.549999999999997</v>
      </c>
      <c r="O736" s="8">
        <f t="shared" si="134"/>
        <v>9.5499999999999972</v>
      </c>
      <c r="P736" s="8">
        <f t="shared" si="134"/>
        <v>4.5499999999999972</v>
      </c>
      <c r="Q736" s="8">
        <f t="shared" si="134"/>
        <v>0</v>
      </c>
      <c r="R736" s="8">
        <f t="shared" si="134"/>
        <v>0</v>
      </c>
      <c r="S736" s="8">
        <f t="shared" si="134"/>
        <v>0</v>
      </c>
      <c r="T736" s="21">
        <f t="shared" si="127"/>
        <v>34</v>
      </c>
      <c r="U736" s="19">
        <f>VLOOKUP($B736,Gas!$B$3:$E$2506,2)</f>
        <v>4.8449999999999998</v>
      </c>
      <c r="V736" s="44">
        <f t="shared" si="128"/>
        <v>8.163054695562435</v>
      </c>
      <c r="W736" s="5">
        <f>VLOOKUP($B736,Gas!$B$3:$E$2506,4)</f>
        <v>0.46436701397865554</v>
      </c>
    </row>
    <row r="737" spans="1:23" x14ac:dyDescent="0.2">
      <c r="A737" s="50">
        <f t="shared" si="133"/>
        <v>34</v>
      </c>
      <c r="B737" s="48">
        <v>36823</v>
      </c>
      <c r="C737" s="49">
        <v>40.869999999999997</v>
      </c>
      <c r="D737" s="4">
        <f t="shared" si="129"/>
        <v>3.2830603362523039E-2</v>
      </c>
      <c r="E737" s="100">
        <f t="shared" si="131"/>
        <v>1.7373764808541929</v>
      </c>
      <c r="F737" s="2"/>
      <c r="G737" s="8">
        <f t="shared" si="134"/>
        <v>0</v>
      </c>
      <c r="H737" s="8">
        <f t="shared" si="134"/>
        <v>0</v>
      </c>
      <c r="I737" s="8">
        <f t="shared" si="134"/>
        <v>0</v>
      </c>
      <c r="J737" s="8">
        <f t="shared" si="134"/>
        <v>0</v>
      </c>
      <c r="K737" s="8">
        <f t="shared" si="134"/>
        <v>0</v>
      </c>
      <c r="L737" s="8">
        <f t="shared" si="134"/>
        <v>9.1300000000000026</v>
      </c>
      <c r="M737" s="8">
        <f t="shared" si="132"/>
        <v>20.869999999999997</v>
      </c>
      <c r="N737" s="8">
        <f t="shared" si="134"/>
        <v>15.869999999999997</v>
      </c>
      <c r="O737" s="8">
        <f t="shared" si="134"/>
        <v>10.869999999999997</v>
      </c>
      <c r="P737" s="8">
        <f t="shared" si="134"/>
        <v>5.8699999999999974</v>
      </c>
      <c r="Q737" s="8">
        <f t="shared" si="134"/>
        <v>0.86999999999999744</v>
      </c>
      <c r="R737" s="8">
        <f t="shared" si="134"/>
        <v>0</v>
      </c>
      <c r="S737" s="8">
        <f t="shared" si="134"/>
        <v>0</v>
      </c>
      <c r="T737" s="21">
        <f t="shared" si="127"/>
        <v>34</v>
      </c>
      <c r="U737" s="19">
        <f>VLOOKUP($B737,Gas!$B$3:$E$2506,2)</f>
        <v>4.8150000000000004</v>
      </c>
      <c r="V737" s="44">
        <f t="shared" si="128"/>
        <v>8.4880581516095521</v>
      </c>
      <c r="W737" s="5">
        <f>VLOOKUP($B737,Gas!$B$3:$E$2506,4)</f>
        <v>0.46330108323372537</v>
      </c>
    </row>
    <row r="738" spans="1:23" x14ac:dyDescent="0.2">
      <c r="A738" s="50">
        <f t="shared" si="133"/>
        <v>34</v>
      </c>
      <c r="B738" s="48">
        <v>36824</v>
      </c>
      <c r="C738" s="49">
        <v>44.73</v>
      </c>
      <c r="D738" s="4">
        <f t="shared" si="129"/>
        <v>9.0248119868570897E-2</v>
      </c>
      <c r="E738" s="100">
        <f t="shared" si="131"/>
        <v>1.6113106327825359</v>
      </c>
      <c r="F738" s="2"/>
      <c r="G738" s="8">
        <f t="shared" si="134"/>
        <v>0</v>
      </c>
      <c r="H738" s="8">
        <f t="shared" si="134"/>
        <v>0</v>
      </c>
      <c r="I738" s="8">
        <f t="shared" si="134"/>
        <v>0</v>
      </c>
      <c r="J738" s="8">
        <f t="shared" si="134"/>
        <v>0</v>
      </c>
      <c r="K738" s="8">
        <f t="shared" si="134"/>
        <v>0</v>
      </c>
      <c r="L738" s="8">
        <f t="shared" si="134"/>
        <v>5.2700000000000031</v>
      </c>
      <c r="M738" s="8">
        <f t="shared" si="134"/>
        <v>24.729999999999997</v>
      </c>
      <c r="N738" s="8">
        <f t="shared" si="134"/>
        <v>19.729999999999997</v>
      </c>
      <c r="O738" s="8">
        <f t="shared" si="134"/>
        <v>14.729999999999997</v>
      </c>
      <c r="P738" s="8">
        <f t="shared" si="134"/>
        <v>9.7299999999999969</v>
      </c>
      <c r="Q738" s="8">
        <f t="shared" si="134"/>
        <v>4.7299999999999969</v>
      </c>
      <c r="R738" s="8">
        <f t="shared" si="134"/>
        <v>0</v>
      </c>
      <c r="S738" s="8">
        <f t="shared" si="134"/>
        <v>0</v>
      </c>
      <c r="T738" s="21">
        <f t="shared" si="127"/>
        <v>34</v>
      </c>
      <c r="U738" s="19">
        <f>VLOOKUP($B738,Gas!$B$3:$E$2506,2)</f>
        <v>4.8449999999999998</v>
      </c>
      <c r="V738" s="44">
        <f t="shared" si="128"/>
        <v>9.2321981424148607</v>
      </c>
      <c r="W738" s="5">
        <f>VLOOKUP($B738,Gas!$B$3:$E$2506,4)</f>
        <v>0.47128741454739259</v>
      </c>
    </row>
    <row r="739" spans="1:23" x14ac:dyDescent="0.2">
      <c r="A739" s="50">
        <f t="shared" si="133"/>
        <v>34</v>
      </c>
      <c r="B739" s="48">
        <v>36825</v>
      </c>
      <c r="C739" s="49">
        <v>43.67</v>
      </c>
      <c r="D739" s="4">
        <f t="shared" si="129"/>
        <v>-2.3983049947287095E-2</v>
      </c>
      <c r="E739" s="100">
        <f t="shared" si="131"/>
        <v>1.6290599867921935</v>
      </c>
      <c r="F739" s="2"/>
      <c r="G739" s="8">
        <f t="shared" si="134"/>
        <v>0</v>
      </c>
      <c r="H739" s="8">
        <f t="shared" si="134"/>
        <v>0</v>
      </c>
      <c r="I739" s="8">
        <f t="shared" si="134"/>
        <v>0</v>
      </c>
      <c r="J739" s="8">
        <f t="shared" si="134"/>
        <v>0</v>
      </c>
      <c r="K739" s="8">
        <f t="shared" si="134"/>
        <v>0</v>
      </c>
      <c r="L739" s="8">
        <f t="shared" si="134"/>
        <v>6.3299999999999983</v>
      </c>
      <c r="M739" s="8">
        <f t="shared" si="134"/>
        <v>23.67</v>
      </c>
      <c r="N739" s="8">
        <f t="shared" si="134"/>
        <v>18.670000000000002</v>
      </c>
      <c r="O739" s="8">
        <f t="shared" si="134"/>
        <v>13.670000000000002</v>
      </c>
      <c r="P739" s="8">
        <f t="shared" si="134"/>
        <v>8.6700000000000017</v>
      </c>
      <c r="Q739" s="8">
        <f t="shared" si="134"/>
        <v>3.6700000000000017</v>
      </c>
      <c r="R739" s="8">
        <f t="shared" si="134"/>
        <v>0</v>
      </c>
      <c r="S739" s="8">
        <f t="shared" si="134"/>
        <v>0</v>
      </c>
      <c r="T739" s="21">
        <f t="shared" si="127"/>
        <v>34</v>
      </c>
      <c r="U739" s="19">
        <f>VLOOKUP($B739,Gas!$B$3:$E$2506,2)</f>
        <v>4.6550000000000002</v>
      </c>
      <c r="V739" s="44">
        <f t="shared" si="128"/>
        <v>9.3813104189044036</v>
      </c>
      <c r="W739" s="5">
        <f>VLOOKUP($B739,Gas!$B$3:$E$2506,4)</f>
        <v>0.49349613763836853</v>
      </c>
    </row>
    <row r="740" spans="1:23" x14ac:dyDescent="0.2">
      <c r="A740" s="50">
        <f t="shared" si="133"/>
        <v>34</v>
      </c>
      <c r="B740" s="48">
        <v>36826</v>
      </c>
      <c r="C740" s="49">
        <v>37.79</v>
      </c>
      <c r="D740" s="4">
        <f t="shared" si="129"/>
        <v>-0.14461685013607201</v>
      </c>
      <c r="E740" s="100">
        <f t="shared" si="131"/>
        <v>1.8157696318982215</v>
      </c>
      <c r="F740" s="2"/>
      <c r="G740" s="8">
        <f t="shared" si="134"/>
        <v>0</v>
      </c>
      <c r="H740" s="8">
        <f t="shared" si="134"/>
        <v>0</v>
      </c>
      <c r="I740" s="8">
        <f t="shared" si="134"/>
        <v>0</v>
      </c>
      <c r="J740" s="8">
        <f t="shared" si="134"/>
        <v>0</v>
      </c>
      <c r="K740" s="8">
        <f t="shared" si="134"/>
        <v>2.2100000000000009</v>
      </c>
      <c r="L740" s="8">
        <f t="shared" si="134"/>
        <v>12.21</v>
      </c>
      <c r="M740" s="8">
        <f t="shared" si="134"/>
        <v>17.79</v>
      </c>
      <c r="N740" s="8">
        <f t="shared" si="134"/>
        <v>12.79</v>
      </c>
      <c r="O740" s="8">
        <f t="shared" si="134"/>
        <v>7.7899999999999991</v>
      </c>
      <c r="P740" s="8">
        <f t="shared" si="134"/>
        <v>2.7899999999999991</v>
      </c>
      <c r="Q740" s="8">
        <f t="shared" si="134"/>
        <v>0</v>
      </c>
      <c r="R740" s="8">
        <f t="shared" si="134"/>
        <v>0</v>
      </c>
      <c r="S740" s="8">
        <f t="shared" si="134"/>
        <v>0</v>
      </c>
      <c r="T740" s="21">
        <f t="shared" si="127"/>
        <v>34</v>
      </c>
      <c r="U740" s="19">
        <f>VLOOKUP($B740,Gas!$B$3:$E$2506,2)</f>
        <v>4.6100000000000003</v>
      </c>
      <c r="V740" s="44">
        <f t="shared" si="128"/>
        <v>8.1973969631236443</v>
      </c>
      <c r="W740" s="5">
        <f>VLOOKUP($B740,Gas!$B$3:$E$2506,4)</f>
        <v>0.49455109267548159</v>
      </c>
    </row>
    <row r="741" spans="1:23" x14ac:dyDescent="0.2">
      <c r="A741" s="50">
        <f t="shared" si="133"/>
        <v>34</v>
      </c>
      <c r="B741" s="48">
        <v>36829</v>
      </c>
      <c r="C741" s="49">
        <v>40.79</v>
      </c>
      <c r="D741" s="4">
        <f t="shared" si="129"/>
        <v>7.6392435968069411E-2</v>
      </c>
      <c r="E741" s="100">
        <f t="shared" si="131"/>
        <v>1.8517249774016178</v>
      </c>
      <c r="F741" s="2"/>
      <c r="G741" s="8">
        <f t="shared" si="134"/>
        <v>0</v>
      </c>
      <c r="H741" s="8">
        <f t="shared" si="134"/>
        <v>0</v>
      </c>
      <c r="I741" s="8">
        <f t="shared" si="134"/>
        <v>0</v>
      </c>
      <c r="J741" s="8">
        <f t="shared" si="134"/>
        <v>0</v>
      </c>
      <c r="K741" s="8">
        <f t="shared" si="134"/>
        <v>0</v>
      </c>
      <c r="L741" s="8">
        <f t="shared" si="134"/>
        <v>9.2100000000000009</v>
      </c>
      <c r="M741" s="8">
        <f t="shared" si="134"/>
        <v>20.79</v>
      </c>
      <c r="N741" s="8">
        <f t="shared" si="134"/>
        <v>15.79</v>
      </c>
      <c r="O741" s="8">
        <f t="shared" si="134"/>
        <v>10.79</v>
      </c>
      <c r="P741" s="8">
        <f t="shared" si="134"/>
        <v>5.7899999999999991</v>
      </c>
      <c r="Q741" s="8">
        <f t="shared" si="134"/>
        <v>0.78999999999999915</v>
      </c>
      <c r="R741" s="8">
        <f t="shared" si="134"/>
        <v>0</v>
      </c>
      <c r="S741" s="8">
        <f t="shared" si="134"/>
        <v>0</v>
      </c>
      <c r="T741" s="21">
        <f t="shared" si="127"/>
        <v>34</v>
      </c>
      <c r="U741" s="19">
        <f>VLOOKUP($B741,Gas!$B$3:$E$2506,2)</f>
        <v>4.5</v>
      </c>
      <c r="V741" s="44">
        <f t="shared" si="128"/>
        <v>9.0644444444444439</v>
      </c>
      <c r="W741" s="5">
        <f>VLOOKUP($B741,Gas!$B$3:$E$2506,4)</f>
        <v>0.32645679928263893</v>
      </c>
    </row>
    <row r="742" spans="1:23" x14ac:dyDescent="0.2">
      <c r="A742" s="50">
        <f t="shared" si="133"/>
        <v>34</v>
      </c>
      <c r="B742" s="48">
        <v>36830</v>
      </c>
      <c r="C742" s="49">
        <v>42.07</v>
      </c>
      <c r="D742" s="4">
        <f t="shared" si="129"/>
        <v>3.0897944272962531E-2</v>
      </c>
      <c r="E742" s="100">
        <f t="shared" si="131"/>
        <v>1.7539519270724617</v>
      </c>
      <c r="F742" s="2"/>
      <c r="G742" s="8">
        <f t="shared" ref="G742:S757" si="135">IF(G$1="P",MAX(0,G$2-$C742),IF(G$1="C",MAX(0,$C742-G$2)))</f>
        <v>0</v>
      </c>
      <c r="H742" s="8">
        <f t="shared" si="135"/>
        <v>0</v>
      </c>
      <c r="I742" s="8">
        <f t="shared" si="135"/>
        <v>0</v>
      </c>
      <c r="J742" s="8">
        <f t="shared" si="135"/>
        <v>0</v>
      </c>
      <c r="K742" s="8">
        <f t="shared" si="135"/>
        <v>0</v>
      </c>
      <c r="L742" s="8">
        <f t="shared" si="135"/>
        <v>7.93</v>
      </c>
      <c r="M742" s="8">
        <f t="shared" si="134"/>
        <v>22.07</v>
      </c>
      <c r="N742" s="8">
        <f t="shared" si="135"/>
        <v>17.07</v>
      </c>
      <c r="O742" s="8">
        <f t="shared" si="135"/>
        <v>12.07</v>
      </c>
      <c r="P742" s="8">
        <f t="shared" si="135"/>
        <v>7.07</v>
      </c>
      <c r="Q742" s="8">
        <f t="shared" si="135"/>
        <v>2.0700000000000003</v>
      </c>
      <c r="R742" s="8">
        <f t="shared" si="135"/>
        <v>0</v>
      </c>
      <c r="S742" s="8">
        <f t="shared" si="135"/>
        <v>0</v>
      </c>
      <c r="T742" s="21">
        <f t="shared" si="127"/>
        <v>34</v>
      </c>
      <c r="U742" s="19">
        <f>VLOOKUP($B742,Gas!$B$3:$E$2506,2)</f>
        <v>4.55</v>
      </c>
      <c r="V742" s="44">
        <f t="shared" si="128"/>
        <v>9.2461538461538471</v>
      </c>
      <c r="W742" s="5">
        <f>VLOOKUP($B742,Gas!$B$3:$E$2506,4)</f>
        <v>0.29062564511414829</v>
      </c>
    </row>
    <row r="743" spans="1:23" x14ac:dyDescent="0.2">
      <c r="A743" s="50">
        <f t="shared" si="133"/>
        <v>35</v>
      </c>
      <c r="B743" s="48">
        <v>36831</v>
      </c>
      <c r="C743" s="49">
        <v>40.98</v>
      </c>
      <c r="D743" s="4">
        <f t="shared" si="129"/>
        <v>-2.6250754791675879E-2</v>
      </c>
      <c r="E743" s="100">
        <f t="shared" si="131"/>
        <v>1.5951815040360386</v>
      </c>
      <c r="F743" s="2"/>
      <c r="G743" s="8">
        <f t="shared" si="135"/>
        <v>0</v>
      </c>
      <c r="H743" s="8">
        <f t="shared" si="135"/>
        <v>0</v>
      </c>
      <c r="I743" s="8">
        <f t="shared" si="135"/>
        <v>0</v>
      </c>
      <c r="J743" s="8">
        <f t="shared" si="135"/>
        <v>0</v>
      </c>
      <c r="K743" s="8">
        <f t="shared" si="135"/>
        <v>0</v>
      </c>
      <c r="L743" s="8">
        <f t="shared" si="135"/>
        <v>9.0200000000000031</v>
      </c>
      <c r="M743" s="8">
        <f t="shared" si="134"/>
        <v>20.979999999999997</v>
      </c>
      <c r="N743" s="8">
        <f t="shared" si="135"/>
        <v>15.979999999999997</v>
      </c>
      <c r="O743" s="8">
        <f t="shared" si="135"/>
        <v>10.979999999999997</v>
      </c>
      <c r="P743" s="8">
        <f t="shared" si="135"/>
        <v>5.9799999999999969</v>
      </c>
      <c r="Q743" s="8">
        <f t="shared" si="135"/>
        <v>0.97999999999999687</v>
      </c>
      <c r="R743" s="8">
        <f t="shared" si="135"/>
        <v>0</v>
      </c>
      <c r="S743" s="8">
        <f t="shared" si="135"/>
        <v>0</v>
      </c>
      <c r="T743" s="21">
        <f t="shared" si="127"/>
        <v>35</v>
      </c>
      <c r="U743" s="19">
        <f>VLOOKUP($B743,Gas!$B$3:$E$2506,2)</f>
        <v>4.38</v>
      </c>
      <c r="V743" s="44">
        <f t="shared" si="128"/>
        <v>9.3561643835616426</v>
      </c>
      <c r="W743" s="5">
        <f>VLOOKUP($B743,Gas!$B$3:$E$2506,4)</f>
        <v>0.34348907736966844</v>
      </c>
    </row>
    <row r="744" spans="1:23" x14ac:dyDescent="0.2">
      <c r="A744" s="50">
        <f t="shared" si="133"/>
        <v>35</v>
      </c>
      <c r="B744" s="48">
        <v>36832</v>
      </c>
      <c r="C744" s="49">
        <v>44.04</v>
      </c>
      <c r="D744" s="4">
        <f t="shared" si="129"/>
        <v>7.2014169043725498E-2</v>
      </c>
      <c r="E744" s="100">
        <f t="shared" si="131"/>
        <v>1.6494045960344677</v>
      </c>
      <c r="F744" s="2"/>
      <c r="G744" s="8">
        <f t="shared" si="135"/>
        <v>0</v>
      </c>
      <c r="H744" s="8">
        <f t="shared" si="135"/>
        <v>0</v>
      </c>
      <c r="I744" s="8">
        <f t="shared" si="135"/>
        <v>0</v>
      </c>
      <c r="J744" s="8">
        <f t="shared" si="135"/>
        <v>0</v>
      </c>
      <c r="K744" s="8">
        <f t="shared" si="135"/>
        <v>0</v>
      </c>
      <c r="L744" s="8">
        <f t="shared" si="135"/>
        <v>5.9600000000000009</v>
      </c>
      <c r="M744" s="8">
        <f t="shared" si="134"/>
        <v>24.04</v>
      </c>
      <c r="N744" s="8">
        <f t="shared" si="135"/>
        <v>19.04</v>
      </c>
      <c r="O744" s="8">
        <f t="shared" si="135"/>
        <v>14.04</v>
      </c>
      <c r="P744" s="8">
        <f t="shared" si="135"/>
        <v>9.0399999999999991</v>
      </c>
      <c r="Q744" s="8">
        <f t="shared" si="135"/>
        <v>4.0399999999999991</v>
      </c>
      <c r="R744" s="8">
        <f t="shared" si="135"/>
        <v>0</v>
      </c>
      <c r="S744" s="8">
        <f t="shared" si="135"/>
        <v>0</v>
      </c>
      <c r="T744" s="21">
        <f t="shared" si="127"/>
        <v>35</v>
      </c>
      <c r="U744" s="19">
        <f>VLOOKUP($B744,Gas!$B$3:$E$2506,2)</f>
        <v>4.3899999999999997</v>
      </c>
      <c r="V744" s="44">
        <f t="shared" si="128"/>
        <v>10.031890660592255</v>
      </c>
      <c r="W744" s="5">
        <f>VLOOKUP($B744,Gas!$B$3:$E$2506,4)</f>
        <v>0.34646923808573055</v>
      </c>
    </row>
    <row r="745" spans="1:23" x14ac:dyDescent="0.2">
      <c r="A745" s="50">
        <f t="shared" si="133"/>
        <v>35</v>
      </c>
      <c r="B745" s="48">
        <v>36833</v>
      </c>
      <c r="C745" s="49">
        <v>41.64</v>
      </c>
      <c r="D745" s="4">
        <f t="shared" si="129"/>
        <v>-5.6037068107710988E-2</v>
      </c>
      <c r="E745" s="100">
        <f t="shared" si="131"/>
        <v>1.1437474190895409</v>
      </c>
      <c r="F745" s="2"/>
      <c r="G745" s="8">
        <f t="shared" si="135"/>
        <v>0</v>
      </c>
      <c r="H745" s="8">
        <f t="shared" si="135"/>
        <v>0</v>
      </c>
      <c r="I745" s="8">
        <f t="shared" si="135"/>
        <v>0</v>
      </c>
      <c r="J745" s="8">
        <f t="shared" si="135"/>
        <v>0</v>
      </c>
      <c r="K745" s="8">
        <f t="shared" si="135"/>
        <v>0</v>
      </c>
      <c r="L745" s="8">
        <f t="shared" si="135"/>
        <v>8.36</v>
      </c>
      <c r="M745" s="8">
        <f t="shared" si="134"/>
        <v>21.64</v>
      </c>
      <c r="N745" s="8">
        <f t="shared" si="135"/>
        <v>16.64</v>
      </c>
      <c r="O745" s="8">
        <f t="shared" si="135"/>
        <v>11.64</v>
      </c>
      <c r="P745" s="8">
        <f t="shared" si="135"/>
        <v>6.6400000000000006</v>
      </c>
      <c r="Q745" s="8">
        <f t="shared" si="135"/>
        <v>1.6400000000000006</v>
      </c>
      <c r="R745" s="8">
        <f t="shared" si="135"/>
        <v>0</v>
      </c>
      <c r="S745" s="8">
        <f t="shared" si="135"/>
        <v>0</v>
      </c>
      <c r="T745" s="21">
        <f t="shared" si="127"/>
        <v>35</v>
      </c>
      <c r="U745" s="19">
        <f>VLOOKUP($B745,Gas!$B$3:$E$2506,2)</f>
        <v>4.47</v>
      </c>
      <c r="V745" s="44">
        <f t="shared" si="128"/>
        <v>9.3154362416107386</v>
      </c>
      <c r="W745" s="5">
        <f>VLOOKUP($B745,Gas!$B$3:$E$2506,4)</f>
        <v>0.38565253249768094</v>
      </c>
    </row>
    <row r="746" spans="1:23" x14ac:dyDescent="0.2">
      <c r="A746" s="50">
        <f t="shared" si="133"/>
        <v>35</v>
      </c>
      <c r="B746" s="48">
        <v>36836</v>
      </c>
      <c r="C746" s="49">
        <v>42.06</v>
      </c>
      <c r="D746" s="4">
        <f t="shared" si="129"/>
        <v>1.0035926527785654E-2</v>
      </c>
      <c r="E746" s="100">
        <f t="shared" si="131"/>
        <v>1.1333294381966179</v>
      </c>
      <c r="F746" s="2"/>
      <c r="G746" s="8">
        <f t="shared" si="135"/>
        <v>0</v>
      </c>
      <c r="H746" s="8">
        <f t="shared" si="135"/>
        <v>0</v>
      </c>
      <c r="I746" s="8">
        <f t="shared" si="135"/>
        <v>0</v>
      </c>
      <c r="J746" s="8">
        <f t="shared" si="135"/>
        <v>0</v>
      </c>
      <c r="K746" s="8">
        <f t="shared" si="135"/>
        <v>0</v>
      </c>
      <c r="L746" s="8">
        <f t="shared" si="135"/>
        <v>7.9399999999999977</v>
      </c>
      <c r="M746" s="8">
        <f t="shared" si="134"/>
        <v>22.060000000000002</v>
      </c>
      <c r="N746" s="8">
        <f t="shared" si="135"/>
        <v>17.060000000000002</v>
      </c>
      <c r="O746" s="8">
        <f t="shared" si="135"/>
        <v>12.060000000000002</v>
      </c>
      <c r="P746" s="8">
        <f t="shared" si="135"/>
        <v>7.0600000000000023</v>
      </c>
      <c r="Q746" s="8">
        <f t="shared" si="135"/>
        <v>2.0600000000000023</v>
      </c>
      <c r="R746" s="8">
        <f t="shared" si="135"/>
        <v>0</v>
      </c>
      <c r="S746" s="8">
        <f t="shared" si="135"/>
        <v>0</v>
      </c>
      <c r="T746" s="21">
        <f t="shared" si="127"/>
        <v>35</v>
      </c>
      <c r="U746" s="19">
        <f>VLOOKUP($B746,Gas!$B$3:$E$2506,2)</f>
        <v>4.63</v>
      </c>
      <c r="V746" s="44">
        <f t="shared" si="128"/>
        <v>9.0842332613390937</v>
      </c>
      <c r="W746" s="5">
        <f>VLOOKUP($B746,Gas!$B$3:$E$2506,4)</f>
        <v>0.38849898425827811</v>
      </c>
    </row>
    <row r="747" spans="1:23" x14ac:dyDescent="0.2">
      <c r="A747" s="50">
        <f t="shared" si="133"/>
        <v>35</v>
      </c>
      <c r="B747" s="48">
        <v>36837</v>
      </c>
      <c r="C747" s="49">
        <v>40.15</v>
      </c>
      <c r="D747" s="4">
        <f t="shared" si="129"/>
        <v>-4.6474729881783125E-2</v>
      </c>
      <c r="E747" s="100">
        <f t="shared" si="131"/>
        <v>1.1507093876355525</v>
      </c>
      <c r="F747" s="2"/>
      <c r="G747" s="8">
        <f t="shared" si="135"/>
        <v>0</v>
      </c>
      <c r="H747" s="8">
        <f t="shared" si="135"/>
        <v>0</v>
      </c>
      <c r="I747" s="8">
        <f t="shared" si="135"/>
        <v>0</v>
      </c>
      <c r="J747" s="8">
        <f t="shared" si="135"/>
        <v>0</v>
      </c>
      <c r="K747" s="8">
        <f t="shared" si="135"/>
        <v>0</v>
      </c>
      <c r="L747" s="8">
        <f t="shared" si="135"/>
        <v>9.8500000000000014</v>
      </c>
      <c r="M747" s="8">
        <f t="shared" si="134"/>
        <v>20.149999999999999</v>
      </c>
      <c r="N747" s="8">
        <f t="shared" si="135"/>
        <v>15.149999999999999</v>
      </c>
      <c r="O747" s="8">
        <f t="shared" si="135"/>
        <v>10.149999999999999</v>
      </c>
      <c r="P747" s="8">
        <f t="shared" si="135"/>
        <v>5.1499999999999986</v>
      </c>
      <c r="Q747" s="8">
        <f t="shared" si="135"/>
        <v>0.14999999999999858</v>
      </c>
      <c r="R747" s="8">
        <f t="shared" si="135"/>
        <v>0</v>
      </c>
      <c r="S747" s="8">
        <f t="shared" si="135"/>
        <v>0</v>
      </c>
      <c r="T747" s="21">
        <f t="shared" si="127"/>
        <v>35</v>
      </c>
      <c r="U747" s="19">
        <f>VLOOKUP($B747,Gas!$B$3:$E$2506,2)</f>
        <v>4.5999999999999996</v>
      </c>
      <c r="V747" s="44">
        <f t="shared" si="128"/>
        <v>8.7282608695652186</v>
      </c>
      <c r="W747" s="5">
        <f>VLOOKUP($B747,Gas!$B$3:$E$2506,4)</f>
        <v>0.35652249916752804</v>
      </c>
    </row>
    <row r="748" spans="1:23" x14ac:dyDescent="0.2">
      <c r="A748" s="50">
        <f t="shared" si="133"/>
        <v>35</v>
      </c>
      <c r="B748" s="48">
        <v>36838</v>
      </c>
      <c r="C748" s="49">
        <v>37.29</v>
      </c>
      <c r="D748" s="4">
        <f t="shared" si="129"/>
        <v>-7.3897246202041286E-2</v>
      </c>
      <c r="E748" s="100">
        <f t="shared" si="131"/>
        <v>1.0763488422794742</v>
      </c>
      <c r="F748" s="2"/>
      <c r="G748" s="8">
        <f t="shared" si="135"/>
        <v>0</v>
      </c>
      <c r="H748" s="8">
        <f t="shared" si="135"/>
        <v>0</v>
      </c>
      <c r="I748" s="8">
        <f t="shared" si="135"/>
        <v>0</v>
      </c>
      <c r="J748" s="8">
        <f t="shared" si="135"/>
        <v>0</v>
      </c>
      <c r="K748" s="8">
        <f t="shared" si="135"/>
        <v>2.7100000000000009</v>
      </c>
      <c r="L748" s="8">
        <f t="shared" si="135"/>
        <v>12.71</v>
      </c>
      <c r="M748" s="8">
        <f t="shared" si="135"/>
        <v>17.29</v>
      </c>
      <c r="N748" s="8">
        <f t="shared" si="135"/>
        <v>12.29</v>
      </c>
      <c r="O748" s="8">
        <f t="shared" si="135"/>
        <v>7.2899999999999991</v>
      </c>
      <c r="P748" s="8">
        <f t="shared" si="135"/>
        <v>2.2899999999999991</v>
      </c>
      <c r="Q748" s="8">
        <f t="shared" si="135"/>
        <v>0</v>
      </c>
      <c r="R748" s="8">
        <f t="shared" si="135"/>
        <v>0</v>
      </c>
      <c r="S748" s="8">
        <f t="shared" si="135"/>
        <v>0</v>
      </c>
      <c r="T748" s="21">
        <f t="shared" si="127"/>
        <v>35</v>
      </c>
      <c r="U748" s="19">
        <f>VLOOKUP($B748,Gas!$B$3:$E$2506,2)</f>
        <v>4.6749999999999998</v>
      </c>
      <c r="V748" s="44">
        <f t="shared" si="128"/>
        <v>7.9764705882352942</v>
      </c>
      <c r="W748" s="5">
        <f>VLOOKUP($B748,Gas!$B$3:$E$2506,4)</f>
        <v>0.36574867432930092</v>
      </c>
    </row>
    <row r="749" spans="1:23" x14ac:dyDescent="0.2">
      <c r="A749" s="50">
        <f t="shared" si="133"/>
        <v>35</v>
      </c>
      <c r="B749" s="48">
        <v>36839</v>
      </c>
      <c r="C749" s="49">
        <v>41.53</v>
      </c>
      <c r="D749" s="4">
        <f t="shared" si="129"/>
        <v>0.10769086345193277</v>
      </c>
      <c r="E749" s="100">
        <f t="shared" si="131"/>
        <v>1.2448349125139735</v>
      </c>
      <c r="F749" s="2"/>
      <c r="G749" s="8">
        <f t="shared" si="135"/>
        <v>0</v>
      </c>
      <c r="H749" s="8">
        <f t="shared" si="135"/>
        <v>0</v>
      </c>
      <c r="I749" s="8">
        <f t="shared" si="135"/>
        <v>0</v>
      </c>
      <c r="J749" s="8">
        <f t="shared" si="135"/>
        <v>0</v>
      </c>
      <c r="K749" s="8">
        <f t="shared" si="135"/>
        <v>0</v>
      </c>
      <c r="L749" s="8">
        <f t="shared" si="135"/>
        <v>8.4699999999999989</v>
      </c>
      <c r="M749" s="8">
        <f t="shared" si="135"/>
        <v>21.53</v>
      </c>
      <c r="N749" s="8">
        <f t="shared" si="135"/>
        <v>16.53</v>
      </c>
      <c r="O749" s="8">
        <f t="shared" si="135"/>
        <v>11.530000000000001</v>
      </c>
      <c r="P749" s="8">
        <f t="shared" si="135"/>
        <v>6.5300000000000011</v>
      </c>
      <c r="Q749" s="8">
        <f t="shared" si="135"/>
        <v>1.5300000000000011</v>
      </c>
      <c r="R749" s="8">
        <f t="shared" si="135"/>
        <v>0</v>
      </c>
      <c r="S749" s="8">
        <f t="shared" si="135"/>
        <v>0</v>
      </c>
      <c r="T749" s="21">
        <f t="shared" si="127"/>
        <v>35</v>
      </c>
      <c r="U749" s="19">
        <f>VLOOKUP($B749,Gas!$B$3:$E$2506,2)</f>
        <v>4.92</v>
      </c>
      <c r="V749" s="44">
        <f t="shared" si="128"/>
        <v>8.441056910569106</v>
      </c>
      <c r="W749" s="5">
        <f>VLOOKUP($B749,Gas!$B$3:$E$2506,4)</f>
        <v>0.4617332935974704</v>
      </c>
    </row>
    <row r="750" spans="1:23" x14ac:dyDescent="0.2">
      <c r="A750" s="50">
        <f t="shared" si="133"/>
        <v>35</v>
      </c>
      <c r="B750" s="48">
        <v>36840</v>
      </c>
      <c r="C750" s="49">
        <v>42.74</v>
      </c>
      <c r="D750" s="4">
        <f t="shared" si="129"/>
        <v>2.8719192248339433E-2</v>
      </c>
      <c r="E750" s="100">
        <f t="shared" si="131"/>
        <v>0.97801084224538903</v>
      </c>
      <c r="F750" s="2"/>
      <c r="G750" s="8">
        <f t="shared" si="135"/>
        <v>0</v>
      </c>
      <c r="H750" s="8">
        <f t="shared" si="135"/>
        <v>0</v>
      </c>
      <c r="I750" s="8">
        <f t="shared" si="135"/>
        <v>0</v>
      </c>
      <c r="J750" s="8">
        <f t="shared" si="135"/>
        <v>0</v>
      </c>
      <c r="K750" s="8">
        <f t="shared" si="135"/>
        <v>0</v>
      </c>
      <c r="L750" s="8">
        <f t="shared" si="135"/>
        <v>7.259999999999998</v>
      </c>
      <c r="M750" s="8">
        <f t="shared" si="135"/>
        <v>22.740000000000002</v>
      </c>
      <c r="N750" s="8">
        <f t="shared" si="135"/>
        <v>17.740000000000002</v>
      </c>
      <c r="O750" s="8">
        <f t="shared" si="135"/>
        <v>12.740000000000002</v>
      </c>
      <c r="P750" s="8">
        <f t="shared" si="135"/>
        <v>7.740000000000002</v>
      </c>
      <c r="Q750" s="8">
        <f t="shared" si="135"/>
        <v>2.740000000000002</v>
      </c>
      <c r="R750" s="8">
        <f t="shared" si="135"/>
        <v>0</v>
      </c>
      <c r="S750" s="8">
        <f t="shared" si="135"/>
        <v>0</v>
      </c>
      <c r="T750" s="21">
        <f t="shared" si="127"/>
        <v>35</v>
      </c>
      <c r="U750" s="19">
        <f>VLOOKUP($B750,Gas!$B$3:$E$2506,2)</f>
        <v>5.36</v>
      </c>
      <c r="V750" s="44">
        <f t="shared" si="128"/>
        <v>7.9738805970149249</v>
      </c>
      <c r="W750" s="5">
        <f>VLOOKUP($B750,Gas!$B$3:$E$2506,4)</f>
        <v>0.65515345426944516</v>
      </c>
    </row>
    <row r="751" spans="1:23" x14ac:dyDescent="0.2">
      <c r="A751" s="50">
        <f t="shared" si="133"/>
        <v>35</v>
      </c>
      <c r="B751" s="48">
        <v>36843</v>
      </c>
      <c r="C751" s="49">
        <v>46.8</v>
      </c>
      <c r="D751" s="4">
        <f t="shared" si="129"/>
        <v>9.0747953032599318E-2</v>
      </c>
      <c r="E751" s="100">
        <f t="shared" si="131"/>
        <v>1.0063625350319376</v>
      </c>
      <c r="F751" s="2"/>
      <c r="G751" s="8">
        <f t="shared" si="135"/>
        <v>0</v>
      </c>
      <c r="H751" s="8">
        <f t="shared" si="135"/>
        <v>0</v>
      </c>
      <c r="I751" s="8">
        <f t="shared" si="135"/>
        <v>0</v>
      </c>
      <c r="J751" s="8">
        <f t="shared" si="135"/>
        <v>0</v>
      </c>
      <c r="K751" s="8">
        <f t="shared" si="135"/>
        <v>0</v>
      </c>
      <c r="L751" s="8">
        <f t="shared" si="135"/>
        <v>3.2000000000000028</v>
      </c>
      <c r="M751" s="8">
        <f t="shared" si="135"/>
        <v>26.799999999999997</v>
      </c>
      <c r="N751" s="8">
        <f t="shared" si="135"/>
        <v>21.799999999999997</v>
      </c>
      <c r="O751" s="8">
        <f t="shared" si="135"/>
        <v>16.799999999999997</v>
      </c>
      <c r="P751" s="8">
        <f t="shared" si="135"/>
        <v>11.799999999999997</v>
      </c>
      <c r="Q751" s="8">
        <f t="shared" si="135"/>
        <v>6.7999999999999972</v>
      </c>
      <c r="R751" s="8">
        <f t="shared" si="135"/>
        <v>0</v>
      </c>
      <c r="S751" s="8">
        <f t="shared" si="135"/>
        <v>0</v>
      </c>
      <c r="T751" s="21">
        <f t="shared" si="127"/>
        <v>35</v>
      </c>
      <c r="U751" s="19">
        <f>VLOOKUP($B751,Gas!$B$3:$E$2506,2)</f>
        <v>5.2450000000000001</v>
      </c>
      <c r="V751" s="44">
        <f t="shared" si="128"/>
        <v>8.9227836034318386</v>
      </c>
      <c r="W751" s="5">
        <f>VLOOKUP($B751,Gas!$B$3:$E$2506,4)</f>
        <v>0.61745223595008425</v>
      </c>
    </row>
    <row r="752" spans="1:23" x14ac:dyDescent="0.2">
      <c r="A752" s="50">
        <f t="shared" si="133"/>
        <v>35</v>
      </c>
      <c r="B752" s="48">
        <v>36844</v>
      </c>
      <c r="C752" s="49">
        <v>45.14</v>
      </c>
      <c r="D752" s="4">
        <f t="shared" si="129"/>
        <v>-3.6114431534211289E-2</v>
      </c>
      <c r="E752" s="100">
        <f t="shared" si="131"/>
        <v>1.0301319113050305</v>
      </c>
      <c r="F752" s="2"/>
      <c r="G752" s="8">
        <f t="shared" ref="G752:S767" si="136">IF(G$1="P",MAX(0,G$2-$C752),IF(G$1="C",MAX(0,$C752-G$2)))</f>
        <v>0</v>
      </c>
      <c r="H752" s="8">
        <f t="shared" si="136"/>
        <v>0</v>
      </c>
      <c r="I752" s="8">
        <f t="shared" si="136"/>
        <v>0</v>
      </c>
      <c r="J752" s="8">
        <f t="shared" si="136"/>
        <v>0</v>
      </c>
      <c r="K752" s="8">
        <f t="shared" si="136"/>
        <v>0</v>
      </c>
      <c r="L752" s="8">
        <f t="shared" si="136"/>
        <v>4.8599999999999994</v>
      </c>
      <c r="M752" s="8">
        <f t="shared" si="135"/>
        <v>25.14</v>
      </c>
      <c r="N752" s="8">
        <f t="shared" si="136"/>
        <v>20.14</v>
      </c>
      <c r="O752" s="8">
        <f t="shared" si="136"/>
        <v>15.14</v>
      </c>
      <c r="P752" s="8">
        <f t="shared" si="136"/>
        <v>10.14</v>
      </c>
      <c r="Q752" s="8">
        <f t="shared" si="136"/>
        <v>5.1400000000000006</v>
      </c>
      <c r="R752" s="8">
        <f t="shared" si="136"/>
        <v>0</v>
      </c>
      <c r="S752" s="8">
        <f t="shared" si="136"/>
        <v>0</v>
      </c>
      <c r="T752" s="21">
        <f t="shared" si="127"/>
        <v>35</v>
      </c>
      <c r="U752" s="19">
        <f>VLOOKUP($B752,Gas!$B$3:$E$2506,2)</f>
        <v>5.5949999999999998</v>
      </c>
      <c r="V752" s="44">
        <f t="shared" si="128"/>
        <v>8.0679177837354779</v>
      </c>
      <c r="W752" s="5">
        <f>VLOOKUP($B752,Gas!$B$3:$E$2506,4)</f>
        <v>0.67723226027262795</v>
      </c>
    </row>
    <row r="753" spans="1:23" x14ac:dyDescent="0.2">
      <c r="A753" s="50">
        <f t="shared" si="133"/>
        <v>35</v>
      </c>
      <c r="B753" s="48">
        <v>36845</v>
      </c>
      <c r="C753" s="49">
        <v>43.75</v>
      </c>
      <c r="D753" s="4">
        <f t="shared" si="129"/>
        <v>-3.127715858576622E-2</v>
      </c>
      <c r="E753" s="100">
        <f t="shared" si="131"/>
        <v>1.0349398940604899</v>
      </c>
      <c r="F753" s="2"/>
      <c r="G753" s="8">
        <f t="shared" si="136"/>
        <v>0</v>
      </c>
      <c r="H753" s="8">
        <f t="shared" si="136"/>
        <v>0</v>
      </c>
      <c r="I753" s="8">
        <f t="shared" si="136"/>
        <v>0</v>
      </c>
      <c r="J753" s="8">
        <f t="shared" si="136"/>
        <v>0</v>
      </c>
      <c r="K753" s="8">
        <f t="shared" si="136"/>
        <v>0</v>
      </c>
      <c r="L753" s="8">
        <f t="shared" si="136"/>
        <v>6.25</v>
      </c>
      <c r="M753" s="8">
        <f t="shared" si="135"/>
        <v>23.75</v>
      </c>
      <c r="N753" s="8">
        <f t="shared" si="136"/>
        <v>18.75</v>
      </c>
      <c r="O753" s="8">
        <f t="shared" si="136"/>
        <v>13.75</v>
      </c>
      <c r="P753" s="8">
        <f t="shared" si="136"/>
        <v>8.75</v>
      </c>
      <c r="Q753" s="8">
        <f t="shared" si="136"/>
        <v>3.75</v>
      </c>
      <c r="R753" s="8">
        <f t="shared" si="136"/>
        <v>0</v>
      </c>
      <c r="S753" s="8">
        <f t="shared" si="136"/>
        <v>0</v>
      </c>
      <c r="T753" s="21">
        <f t="shared" si="127"/>
        <v>35</v>
      </c>
      <c r="U753" s="19">
        <f>VLOOKUP($B753,Gas!$B$3:$E$2506,2)</f>
        <v>5.7949999999999999</v>
      </c>
      <c r="V753" s="44">
        <f t="shared" si="128"/>
        <v>7.5496117342536673</v>
      </c>
      <c r="W753" s="5">
        <f>VLOOKUP($B753,Gas!$B$3:$E$2506,4)</f>
        <v>0.67062377228176084</v>
      </c>
    </row>
    <row r="754" spans="1:23" x14ac:dyDescent="0.2">
      <c r="A754" s="50">
        <f t="shared" si="133"/>
        <v>35</v>
      </c>
      <c r="B754" s="48">
        <v>36846</v>
      </c>
      <c r="C754" s="49">
        <v>53</v>
      </c>
      <c r="D754" s="4">
        <f t="shared" si="129"/>
        <v>0.19180030074849846</v>
      </c>
      <c r="E754" s="100">
        <f t="shared" si="131"/>
        <v>1.3658440874267932</v>
      </c>
      <c r="F754" s="2"/>
      <c r="G754" s="8">
        <f t="shared" si="136"/>
        <v>0</v>
      </c>
      <c r="H754" s="8">
        <f t="shared" si="136"/>
        <v>0</v>
      </c>
      <c r="I754" s="8">
        <f t="shared" si="136"/>
        <v>0</v>
      </c>
      <c r="J754" s="8">
        <f t="shared" si="136"/>
        <v>0</v>
      </c>
      <c r="K754" s="8">
        <f t="shared" si="136"/>
        <v>0</v>
      </c>
      <c r="L754" s="8">
        <f t="shared" si="136"/>
        <v>0</v>
      </c>
      <c r="M754" s="8">
        <f t="shared" si="135"/>
        <v>33</v>
      </c>
      <c r="N754" s="8">
        <f t="shared" si="136"/>
        <v>28</v>
      </c>
      <c r="O754" s="8">
        <f t="shared" si="136"/>
        <v>23</v>
      </c>
      <c r="P754" s="8">
        <f t="shared" si="136"/>
        <v>18</v>
      </c>
      <c r="Q754" s="8">
        <f t="shared" si="136"/>
        <v>13</v>
      </c>
      <c r="R754" s="8">
        <f t="shared" si="136"/>
        <v>3</v>
      </c>
      <c r="S754" s="8">
        <f t="shared" si="136"/>
        <v>0</v>
      </c>
      <c r="T754" s="21">
        <f t="shared" si="127"/>
        <v>35</v>
      </c>
      <c r="U754" s="19">
        <f>VLOOKUP($B754,Gas!$B$3:$E$2506,2)</f>
        <v>5.94</v>
      </c>
      <c r="V754" s="44">
        <f t="shared" si="128"/>
        <v>8.9225589225589221</v>
      </c>
      <c r="W754" s="5">
        <f>VLOOKUP($B754,Gas!$B$3:$E$2506,4)</f>
        <v>0.65348241789074835</v>
      </c>
    </row>
    <row r="755" spans="1:23" x14ac:dyDescent="0.2">
      <c r="A755" s="50">
        <f t="shared" si="133"/>
        <v>35</v>
      </c>
      <c r="B755" s="48">
        <v>36847</v>
      </c>
      <c r="C755" s="49">
        <v>47.42</v>
      </c>
      <c r="D755" s="4">
        <f t="shared" si="129"/>
        <v>-0.11124783291486234</v>
      </c>
      <c r="E755" s="100">
        <f t="shared" si="131"/>
        <v>1.4732345659789217</v>
      </c>
      <c r="F755" s="2"/>
      <c r="G755" s="8">
        <f t="shared" si="136"/>
        <v>0</v>
      </c>
      <c r="H755" s="8">
        <f t="shared" si="136"/>
        <v>0</v>
      </c>
      <c r="I755" s="8">
        <f t="shared" si="136"/>
        <v>0</v>
      </c>
      <c r="J755" s="8">
        <f t="shared" si="136"/>
        <v>0</v>
      </c>
      <c r="K755" s="8">
        <f t="shared" si="136"/>
        <v>0</v>
      </c>
      <c r="L755" s="8">
        <f t="shared" si="136"/>
        <v>2.5799999999999983</v>
      </c>
      <c r="M755" s="8">
        <f t="shared" si="135"/>
        <v>27.42</v>
      </c>
      <c r="N755" s="8">
        <f t="shared" si="136"/>
        <v>22.42</v>
      </c>
      <c r="O755" s="8">
        <f t="shared" si="136"/>
        <v>17.420000000000002</v>
      </c>
      <c r="P755" s="8">
        <f t="shared" si="136"/>
        <v>12.420000000000002</v>
      </c>
      <c r="Q755" s="8">
        <f t="shared" si="136"/>
        <v>7.4200000000000017</v>
      </c>
      <c r="R755" s="8">
        <f t="shared" si="136"/>
        <v>0</v>
      </c>
      <c r="S755" s="8">
        <f t="shared" si="136"/>
        <v>0</v>
      </c>
      <c r="T755" s="21">
        <f t="shared" si="127"/>
        <v>35</v>
      </c>
      <c r="U755" s="19">
        <f>VLOOKUP($B755,Gas!$B$3:$E$2506,2)</f>
        <v>5.88</v>
      </c>
      <c r="V755" s="44">
        <f t="shared" si="128"/>
        <v>8.0646258503401373</v>
      </c>
      <c r="W755" s="5">
        <f>VLOOKUP($B755,Gas!$B$3:$E$2506,4)</f>
        <v>0.66093225597206828</v>
      </c>
    </row>
    <row r="756" spans="1:23" x14ac:dyDescent="0.2">
      <c r="A756" s="50">
        <f t="shared" si="133"/>
        <v>35</v>
      </c>
      <c r="B756" s="48">
        <v>36850</v>
      </c>
      <c r="C756" s="49">
        <v>52.47</v>
      </c>
      <c r="D756" s="4">
        <f t="shared" si="129"/>
        <v>0.10119749706136086</v>
      </c>
      <c r="E756" s="100">
        <f t="shared" si="131"/>
        <v>1.537263130765125</v>
      </c>
      <c r="F756" s="2"/>
      <c r="G756" s="8">
        <f t="shared" si="136"/>
        <v>0</v>
      </c>
      <c r="H756" s="8">
        <f t="shared" si="136"/>
        <v>0</v>
      </c>
      <c r="I756" s="8">
        <f t="shared" si="136"/>
        <v>0</v>
      </c>
      <c r="J756" s="8">
        <f t="shared" si="136"/>
        <v>0</v>
      </c>
      <c r="K756" s="8">
        <f t="shared" si="136"/>
        <v>0</v>
      </c>
      <c r="L756" s="8">
        <f t="shared" si="136"/>
        <v>0</v>
      </c>
      <c r="M756" s="8">
        <f t="shared" si="135"/>
        <v>32.47</v>
      </c>
      <c r="N756" s="8">
        <f t="shared" si="136"/>
        <v>27.47</v>
      </c>
      <c r="O756" s="8">
        <f t="shared" si="136"/>
        <v>22.47</v>
      </c>
      <c r="P756" s="8">
        <f t="shared" si="136"/>
        <v>17.47</v>
      </c>
      <c r="Q756" s="8">
        <f t="shared" si="136"/>
        <v>12.469999999999999</v>
      </c>
      <c r="R756" s="8">
        <f t="shared" si="136"/>
        <v>2.4699999999999989</v>
      </c>
      <c r="S756" s="8">
        <f t="shared" si="136"/>
        <v>0</v>
      </c>
      <c r="T756" s="21">
        <f t="shared" si="127"/>
        <v>35</v>
      </c>
      <c r="U756" s="19">
        <f>VLOOKUP($B756,Gas!$B$3:$E$2506,2)</f>
        <v>5.6349999999999998</v>
      </c>
      <c r="V756" s="44">
        <f t="shared" si="128"/>
        <v>9.3114463176574986</v>
      </c>
      <c r="W756" s="5">
        <f>VLOOKUP($B756,Gas!$B$3:$E$2506,4)</f>
        <v>0.57497556684099249</v>
      </c>
    </row>
    <row r="757" spans="1:23" x14ac:dyDescent="0.2">
      <c r="A757" s="50">
        <f t="shared" si="133"/>
        <v>35</v>
      </c>
      <c r="B757" s="48">
        <v>36851</v>
      </c>
      <c r="C757" s="49">
        <v>62.54</v>
      </c>
      <c r="D757" s="4">
        <f t="shared" si="129"/>
        <v>0.17556477433107476</v>
      </c>
      <c r="E757" s="100">
        <f t="shared" si="131"/>
        <v>1.6582016866004323</v>
      </c>
      <c r="F757" s="2"/>
      <c r="G757" s="8">
        <f t="shared" si="136"/>
        <v>0</v>
      </c>
      <c r="H757" s="8">
        <f t="shared" si="136"/>
        <v>0</v>
      </c>
      <c r="I757" s="8">
        <f t="shared" si="136"/>
        <v>0</v>
      </c>
      <c r="J757" s="8">
        <f t="shared" si="136"/>
        <v>0</v>
      </c>
      <c r="K757" s="8">
        <f t="shared" si="136"/>
        <v>0</v>
      </c>
      <c r="L757" s="8">
        <f t="shared" si="136"/>
        <v>0</v>
      </c>
      <c r="M757" s="8">
        <f t="shared" si="135"/>
        <v>42.54</v>
      </c>
      <c r="N757" s="8">
        <f t="shared" si="136"/>
        <v>37.54</v>
      </c>
      <c r="O757" s="8">
        <f t="shared" si="136"/>
        <v>32.54</v>
      </c>
      <c r="P757" s="8">
        <f t="shared" si="136"/>
        <v>27.54</v>
      </c>
      <c r="Q757" s="8">
        <f t="shared" si="136"/>
        <v>22.54</v>
      </c>
      <c r="R757" s="8">
        <f t="shared" si="136"/>
        <v>12.54</v>
      </c>
      <c r="S757" s="8">
        <f t="shared" si="136"/>
        <v>0</v>
      </c>
      <c r="T757" s="21">
        <f t="shared" si="127"/>
        <v>35</v>
      </c>
      <c r="U757" s="19">
        <f>VLOOKUP($B757,Gas!$B$3:$E$2506,2)</f>
        <v>6.2350000000000003</v>
      </c>
      <c r="V757" s="44">
        <f t="shared" si="128"/>
        <v>10.030473135525259</v>
      </c>
      <c r="W757" s="5">
        <f>VLOOKUP($B757,Gas!$B$3:$E$2506,4)</f>
        <v>0.78461687071081354</v>
      </c>
    </row>
    <row r="758" spans="1:23" x14ac:dyDescent="0.2">
      <c r="A758" s="50">
        <f t="shared" si="133"/>
        <v>35</v>
      </c>
      <c r="B758" s="48">
        <v>36852</v>
      </c>
      <c r="C758" s="49">
        <v>56.13</v>
      </c>
      <c r="D758" s="4">
        <f t="shared" si="129"/>
        <v>-0.10813592307558727</v>
      </c>
      <c r="E758" s="100">
        <f t="shared" si="131"/>
        <v>1.7331485023007176</v>
      </c>
      <c r="F758" s="2"/>
      <c r="G758" s="8">
        <f t="shared" si="136"/>
        <v>0</v>
      </c>
      <c r="H758" s="8">
        <f t="shared" si="136"/>
        <v>0</v>
      </c>
      <c r="I758" s="8">
        <f t="shared" si="136"/>
        <v>0</v>
      </c>
      <c r="J758" s="8">
        <f t="shared" si="136"/>
        <v>0</v>
      </c>
      <c r="K758" s="8">
        <f t="shared" si="136"/>
        <v>0</v>
      </c>
      <c r="L758" s="8">
        <f t="shared" si="136"/>
        <v>0</v>
      </c>
      <c r="M758" s="8">
        <f t="shared" si="136"/>
        <v>36.130000000000003</v>
      </c>
      <c r="N758" s="8">
        <f t="shared" si="136"/>
        <v>31.130000000000003</v>
      </c>
      <c r="O758" s="8">
        <f t="shared" si="136"/>
        <v>26.130000000000003</v>
      </c>
      <c r="P758" s="8">
        <f t="shared" si="136"/>
        <v>21.130000000000003</v>
      </c>
      <c r="Q758" s="8">
        <f t="shared" si="136"/>
        <v>16.130000000000003</v>
      </c>
      <c r="R758" s="8">
        <f t="shared" si="136"/>
        <v>6.1300000000000026</v>
      </c>
      <c r="S758" s="8">
        <f t="shared" si="136"/>
        <v>0</v>
      </c>
      <c r="T758" s="21">
        <f t="shared" si="127"/>
        <v>35</v>
      </c>
      <c r="U758" s="19">
        <f>VLOOKUP($B758,Gas!$B$3:$E$2506,2)</f>
        <v>6.34</v>
      </c>
      <c r="V758" s="44">
        <f t="shared" si="128"/>
        <v>8.8533123028391181</v>
      </c>
      <c r="W758" s="5">
        <f>VLOOKUP($B758,Gas!$B$3:$E$2506,4)</f>
        <v>0.77613295670722571</v>
      </c>
    </row>
    <row r="759" spans="1:23" x14ac:dyDescent="0.2">
      <c r="A759" s="50">
        <f t="shared" si="133"/>
        <v>35</v>
      </c>
      <c r="B759" s="48">
        <v>36857</v>
      </c>
      <c r="C759" s="49">
        <v>39.83</v>
      </c>
      <c r="D759" s="4">
        <f t="shared" si="129"/>
        <v>-0.34305003176055521</v>
      </c>
      <c r="E759" s="100">
        <f t="shared" si="131"/>
        <v>2.5318628918754054</v>
      </c>
      <c r="F759" s="2"/>
      <c r="G759" s="8">
        <f t="shared" si="136"/>
        <v>0</v>
      </c>
      <c r="H759" s="8">
        <f t="shared" si="136"/>
        <v>0</v>
      </c>
      <c r="I759" s="8">
        <f t="shared" si="136"/>
        <v>0</v>
      </c>
      <c r="J759" s="8">
        <f t="shared" si="136"/>
        <v>0</v>
      </c>
      <c r="K759" s="8">
        <f t="shared" si="136"/>
        <v>0.17000000000000171</v>
      </c>
      <c r="L759" s="8">
        <f t="shared" si="136"/>
        <v>10.170000000000002</v>
      </c>
      <c r="M759" s="8">
        <f t="shared" si="136"/>
        <v>19.829999999999998</v>
      </c>
      <c r="N759" s="8">
        <f t="shared" si="136"/>
        <v>14.829999999999998</v>
      </c>
      <c r="O759" s="8">
        <f t="shared" si="136"/>
        <v>9.8299999999999983</v>
      </c>
      <c r="P759" s="8">
        <f t="shared" si="136"/>
        <v>4.8299999999999983</v>
      </c>
      <c r="Q759" s="8">
        <f t="shared" si="136"/>
        <v>0</v>
      </c>
      <c r="R759" s="8">
        <f t="shared" si="136"/>
        <v>0</v>
      </c>
      <c r="S759" s="8">
        <f t="shared" si="136"/>
        <v>0</v>
      </c>
      <c r="T759" s="21">
        <f t="shared" si="127"/>
        <v>35</v>
      </c>
      <c r="U759" s="19">
        <f>VLOOKUP($B759,Gas!$B$3:$E$2506,2)</f>
        <v>6.3150000000000004</v>
      </c>
      <c r="V759" s="44">
        <f t="shared" si="128"/>
        <v>6.3072050673000781</v>
      </c>
      <c r="W759" s="5">
        <f>VLOOKUP($B759,Gas!$B$3:$E$2506,4)</f>
        <v>0.69277675255752469</v>
      </c>
    </row>
    <row r="760" spans="1:23" x14ac:dyDescent="0.2">
      <c r="A760" s="50">
        <f t="shared" si="133"/>
        <v>35</v>
      </c>
      <c r="B760" s="48">
        <v>36858</v>
      </c>
      <c r="C760" s="49">
        <v>35.520000000000003</v>
      </c>
      <c r="D760" s="4">
        <f t="shared" si="129"/>
        <v>-0.11452447906958346</v>
      </c>
      <c r="E760" s="100">
        <f t="shared" si="131"/>
        <v>2.5809863850491452</v>
      </c>
      <c r="F760" s="2"/>
      <c r="G760" s="8">
        <f t="shared" si="136"/>
        <v>0</v>
      </c>
      <c r="H760" s="8">
        <f t="shared" si="136"/>
        <v>0</v>
      </c>
      <c r="I760" s="8">
        <f t="shared" si="136"/>
        <v>0</v>
      </c>
      <c r="J760" s="8">
        <f t="shared" si="136"/>
        <v>0</v>
      </c>
      <c r="K760" s="8">
        <f t="shared" si="136"/>
        <v>4.4799999999999969</v>
      </c>
      <c r="L760" s="8">
        <f t="shared" si="136"/>
        <v>14.479999999999997</v>
      </c>
      <c r="M760" s="8">
        <f t="shared" si="136"/>
        <v>15.520000000000003</v>
      </c>
      <c r="N760" s="8">
        <f t="shared" si="136"/>
        <v>10.520000000000003</v>
      </c>
      <c r="O760" s="8">
        <f t="shared" si="136"/>
        <v>5.5200000000000031</v>
      </c>
      <c r="P760" s="8">
        <f t="shared" si="136"/>
        <v>0.52000000000000313</v>
      </c>
      <c r="Q760" s="8">
        <f t="shared" si="136"/>
        <v>0</v>
      </c>
      <c r="R760" s="8">
        <f t="shared" si="136"/>
        <v>0</v>
      </c>
      <c r="S760" s="8">
        <f t="shared" si="136"/>
        <v>0</v>
      </c>
      <c r="T760" s="21">
        <f t="shared" si="127"/>
        <v>35</v>
      </c>
      <c r="U760" s="19">
        <f>VLOOKUP($B760,Gas!$B$3:$E$2506,2)</f>
        <v>6.2450000000000001</v>
      </c>
      <c r="V760" s="44">
        <f t="shared" si="128"/>
        <v>5.6877502001601288</v>
      </c>
      <c r="W760" s="5">
        <f>VLOOKUP($B760,Gas!$B$3:$E$2506,4)</f>
        <v>0.62396519069934409</v>
      </c>
    </row>
    <row r="761" spans="1:23" x14ac:dyDescent="0.2">
      <c r="A761" s="50">
        <f t="shared" si="133"/>
        <v>35</v>
      </c>
      <c r="B761" s="48">
        <v>36859</v>
      </c>
      <c r="C761" s="49">
        <v>40.89</v>
      </c>
      <c r="D761" s="4">
        <f t="shared" si="129"/>
        <v>0.14078961625258166</v>
      </c>
      <c r="E761" s="100">
        <f t="shared" si="131"/>
        <v>2.6510045756112981</v>
      </c>
      <c r="F761" s="2"/>
      <c r="G761" s="8">
        <f t="shared" si="136"/>
        <v>0</v>
      </c>
      <c r="H761" s="8">
        <f t="shared" si="136"/>
        <v>0</v>
      </c>
      <c r="I761" s="8">
        <f t="shared" si="136"/>
        <v>0</v>
      </c>
      <c r="J761" s="8">
        <f t="shared" si="136"/>
        <v>0</v>
      </c>
      <c r="K761" s="8">
        <f t="shared" si="136"/>
        <v>0</v>
      </c>
      <c r="L761" s="8">
        <f t="shared" si="136"/>
        <v>9.11</v>
      </c>
      <c r="M761" s="8">
        <f t="shared" si="136"/>
        <v>20.89</v>
      </c>
      <c r="N761" s="8">
        <f t="shared" si="136"/>
        <v>15.89</v>
      </c>
      <c r="O761" s="8">
        <f t="shared" si="136"/>
        <v>10.89</v>
      </c>
      <c r="P761" s="8">
        <f t="shared" si="136"/>
        <v>5.8900000000000006</v>
      </c>
      <c r="Q761" s="8">
        <f t="shared" si="136"/>
        <v>0.89000000000000057</v>
      </c>
      <c r="R761" s="8">
        <f t="shared" si="136"/>
        <v>0</v>
      </c>
      <c r="S761" s="8">
        <f t="shared" si="136"/>
        <v>0</v>
      </c>
      <c r="T761" s="21">
        <f t="shared" si="127"/>
        <v>35</v>
      </c>
      <c r="U761" s="19">
        <f>VLOOKUP($B761,Gas!$B$3:$E$2506,2)</f>
        <v>5.9249999999999998</v>
      </c>
      <c r="V761" s="44">
        <f t="shared" si="128"/>
        <v>6.9012658227848105</v>
      </c>
      <c r="W761" s="5">
        <f>VLOOKUP($B761,Gas!$B$3:$E$2506,4)</f>
        <v>0.73087184501286107</v>
      </c>
    </row>
    <row r="762" spans="1:23" x14ac:dyDescent="0.2">
      <c r="A762" s="50">
        <f t="shared" si="133"/>
        <v>35</v>
      </c>
      <c r="B762" s="48">
        <v>36860</v>
      </c>
      <c r="C762" s="49">
        <v>45.05</v>
      </c>
      <c r="D762" s="4">
        <f t="shared" si="129"/>
        <v>9.6887449677795917E-2</v>
      </c>
      <c r="E762" s="100">
        <f t="shared" si="131"/>
        <v>2.7023995193133801</v>
      </c>
      <c r="F762" s="2"/>
      <c r="G762" s="8">
        <f t="shared" ref="G762:S777" si="137">IF(G$1="P",MAX(0,G$2-$C762),IF(G$1="C",MAX(0,$C762-G$2)))</f>
        <v>0</v>
      </c>
      <c r="H762" s="8">
        <f t="shared" si="137"/>
        <v>0</v>
      </c>
      <c r="I762" s="8">
        <f t="shared" si="137"/>
        <v>0</v>
      </c>
      <c r="J762" s="8">
        <f t="shared" si="137"/>
        <v>0</v>
      </c>
      <c r="K762" s="8">
        <f t="shared" si="137"/>
        <v>0</v>
      </c>
      <c r="L762" s="8">
        <f t="shared" si="137"/>
        <v>4.9500000000000028</v>
      </c>
      <c r="M762" s="8">
        <f t="shared" si="136"/>
        <v>25.049999999999997</v>
      </c>
      <c r="N762" s="8">
        <f t="shared" si="137"/>
        <v>20.049999999999997</v>
      </c>
      <c r="O762" s="8">
        <f t="shared" si="137"/>
        <v>15.049999999999997</v>
      </c>
      <c r="P762" s="8">
        <f t="shared" si="137"/>
        <v>10.049999999999997</v>
      </c>
      <c r="Q762" s="8">
        <f t="shared" si="137"/>
        <v>5.0499999999999972</v>
      </c>
      <c r="R762" s="8">
        <f t="shared" si="137"/>
        <v>0</v>
      </c>
      <c r="S762" s="8">
        <f t="shared" si="137"/>
        <v>0</v>
      </c>
      <c r="T762" s="21">
        <f t="shared" si="127"/>
        <v>35</v>
      </c>
      <c r="U762" s="19">
        <f>VLOOKUP($B762,Gas!$B$3:$E$2506,2)</f>
        <v>5.95</v>
      </c>
      <c r="V762" s="44">
        <f t="shared" si="128"/>
        <v>7.5714285714285703</v>
      </c>
      <c r="W762" s="5">
        <f>VLOOKUP($B762,Gas!$B$3:$E$2506,4)</f>
        <v>0.73014168079587838</v>
      </c>
    </row>
    <row r="763" spans="1:23" x14ac:dyDescent="0.2">
      <c r="A763" s="50">
        <f t="shared" si="133"/>
        <v>36</v>
      </c>
      <c r="B763" s="48">
        <v>36861</v>
      </c>
      <c r="C763" s="49">
        <v>43.03</v>
      </c>
      <c r="D763" s="4">
        <f t="shared" si="129"/>
        <v>-4.5875437203838569E-2</v>
      </c>
      <c r="E763" s="100">
        <f t="shared" si="131"/>
        <v>2.7080427071510007</v>
      </c>
      <c r="F763" s="2"/>
      <c r="G763" s="8">
        <f t="shared" si="137"/>
        <v>0</v>
      </c>
      <c r="H763" s="8">
        <f t="shared" si="137"/>
        <v>0</v>
      </c>
      <c r="I763" s="8">
        <f t="shared" si="137"/>
        <v>0</v>
      </c>
      <c r="J763" s="8">
        <f t="shared" si="137"/>
        <v>0</v>
      </c>
      <c r="K763" s="8">
        <f t="shared" si="137"/>
        <v>0</v>
      </c>
      <c r="L763" s="8">
        <f t="shared" si="137"/>
        <v>6.9699999999999989</v>
      </c>
      <c r="M763" s="8">
        <f t="shared" si="136"/>
        <v>23.03</v>
      </c>
      <c r="N763" s="8">
        <f t="shared" si="137"/>
        <v>18.03</v>
      </c>
      <c r="O763" s="8">
        <f t="shared" si="137"/>
        <v>13.030000000000001</v>
      </c>
      <c r="P763" s="8">
        <f t="shared" si="137"/>
        <v>8.0300000000000011</v>
      </c>
      <c r="Q763" s="8">
        <f t="shared" si="137"/>
        <v>3.0300000000000011</v>
      </c>
      <c r="R763" s="8">
        <f t="shared" si="137"/>
        <v>0</v>
      </c>
      <c r="S763" s="8">
        <f t="shared" si="137"/>
        <v>0</v>
      </c>
      <c r="T763" s="21">
        <f t="shared" si="127"/>
        <v>36</v>
      </c>
      <c r="U763" s="19">
        <f>VLOOKUP($B763,Gas!$B$3:$E$2506,2)</f>
        <v>6.31</v>
      </c>
      <c r="V763" s="44">
        <f t="shared" si="128"/>
        <v>6.8193343898573699</v>
      </c>
      <c r="W763" s="5">
        <f>VLOOKUP($B763,Gas!$B$3:$E$2506,4)</f>
        <v>0.51892678893568445</v>
      </c>
    </row>
    <row r="764" spans="1:23" x14ac:dyDescent="0.2">
      <c r="A764" s="50">
        <f t="shared" si="133"/>
        <v>36</v>
      </c>
      <c r="B764" s="48">
        <v>36864</v>
      </c>
      <c r="C764" s="49">
        <v>47.57</v>
      </c>
      <c r="D764" s="4">
        <f t="shared" si="129"/>
        <v>0.10030476359368191</v>
      </c>
      <c r="E764" s="100">
        <f t="shared" si="131"/>
        <v>2.5611343040404893</v>
      </c>
      <c r="F764" s="2"/>
      <c r="G764" s="8">
        <f t="shared" si="137"/>
        <v>0</v>
      </c>
      <c r="H764" s="8">
        <f t="shared" si="137"/>
        <v>0</v>
      </c>
      <c r="I764" s="8">
        <f t="shared" si="137"/>
        <v>0</v>
      </c>
      <c r="J764" s="8">
        <f t="shared" si="137"/>
        <v>0</v>
      </c>
      <c r="K764" s="8">
        <f t="shared" si="137"/>
        <v>0</v>
      </c>
      <c r="L764" s="8">
        <f t="shared" si="137"/>
        <v>2.4299999999999997</v>
      </c>
      <c r="M764" s="8">
        <f t="shared" si="136"/>
        <v>27.57</v>
      </c>
      <c r="N764" s="8">
        <f t="shared" si="137"/>
        <v>22.57</v>
      </c>
      <c r="O764" s="8">
        <f t="shared" si="137"/>
        <v>17.57</v>
      </c>
      <c r="P764" s="8">
        <f t="shared" si="137"/>
        <v>12.57</v>
      </c>
      <c r="Q764" s="8">
        <f t="shared" si="137"/>
        <v>7.57</v>
      </c>
      <c r="R764" s="8">
        <f t="shared" si="137"/>
        <v>0</v>
      </c>
      <c r="S764" s="8">
        <f t="shared" si="137"/>
        <v>0</v>
      </c>
      <c r="T764" s="21">
        <f t="shared" si="127"/>
        <v>36</v>
      </c>
      <c r="U764" s="19">
        <f>VLOOKUP($B764,Gas!$B$3:$E$2506,2)</f>
        <v>6.5949999999999998</v>
      </c>
      <c r="V764" s="44">
        <f t="shared" si="128"/>
        <v>7.2130401819560275</v>
      </c>
      <c r="W764" s="5">
        <f>VLOOKUP($B764,Gas!$B$3:$E$2506,4)</f>
        <v>0.5739625627612015</v>
      </c>
    </row>
    <row r="765" spans="1:23" x14ac:dyDescent="0.2">
      <c r="A765" s="50">
        <f t="shared" si="133"/>
        <v>36</v>
      </c>
      <c r="B765" s="48">
        <v>36865</v>
      </c>
      <c r="C765" s="49">
        <v>64.47</v>
      </c>
      <c r="D765" s="4">
        <f t="shared" si="129"/>
        <v>0.30399768887833872</v>
      </c>
      <c r="E765" s="100">
        <f t="shared" si="131"/>
        <v>2.9245659513980709</v>
      </c>
      <c r="F765" s="2"/>
      <c r="G765" s="8">
        <f t="shared" si="137"/>
        <v>0</v>
      </c>
      <c r="H765" s="8">
        <f t="shared" si="137"/>
        <v>0</v>
      </c>
      <c r="I765" s="8">
        <f t="shared" si="137"/>
        <v>0</v>
      </c>
      <c r="J765" s="8">
        <f t="shared" si="137"/>
        <v>0</v>
      </c>
      <c r="K765" s="8">
        <f t="shared" si="137"/>
        <v>0</v>
      </c>
      <c r="L765" s="8">
        <f t="shared" si="137"/>
        <v>0</v>
      </c>
      <c r="M765" s="8">
        <f t="shared" si="136"/>
        <v>44.47</v>
      </c>
      <c r="N765" s="8">
        <f t="shared" si="137"/>
        <v>39.47</v>
      </c>
      <c r="O765" s="8">
        <f t="shared" si="137"/>
        <v>34.47</v>
      </c>
      <c r="P765" s="8">
        <f t="shared" si="137"/>
        <v>29.47</v>
      </c>
      <c r="Q765" s="8">
        <f t="shared" si="137"/>
        <v>24.47</v>
      </c>
      <c r="R765" s="8">
        <f t="shared" si="137"/>
        <v>14.469999999999999</v>
      </c>
      <c r="S765" s="8">
        <f t="shared" si="137"/>
        <v>0</v>
      </c>
      <c r="T765" s="21">
        <f t="shared" si="127"/>
        <v>36</v>
      </c>
      <c r="U765" s="19">
        <f>VLOOKUP($B765,Gas!$B$3:$E$2506,2)</f>
        <v>7.4850000000000003</v>
      </c>
      <c r="V765" s="44">
        <f t="shared" si="128"/>
        <v>8.6132264529058116</v>
      </c>
      <c r="W765" s="5">
        <f>VLOOKUP($B765,Gas!$B$3:$E$2506,4)</f>
        <v>0.93262726952741126</v>
      </c>
    </row>
    <row r="766" spans="1:23" x14ac:dyDescent="0.2">
      <c r="A766" s="50">
        <f t="shared" si="133"/>
        <v>36</v>
      </c>
      <c r="B766" s="48">
        <v>36866</v>
      </c>
      <c r="C766" s="49">
        <v>68.150000000000006</v>
      </c>
      <c r="D766" s="4">
        <f t="shared" si="129"/>
        <v>5.5511158820012951E-2</v>
      </c>
      <c r="E766" s="100">
        <f t="shared" si="131"/>
        <v>2.902821870264118</v>
      </c>
      <c r="F766" s="2"/>
      <c r="G766" s="8">
        <f t="shared" si="137"/>
        <v>0</v>
      </c>
      <c r="H766" s="8">
        <f t="shared" si="137"/>
        <v>0</v>
      </c>
      <c r="I766" s="8">
        <f t="shared" si="137"/>
        <v>0</v>
      </c>
      <c r="J766" s="8">
        <f t="shared" si="137"/>
        <v>0</v>
      </c>
      <c r="K766" s="8">
        <f t="shared" si="137"/>
        <v>0</v>
      </c>
      <c r="L766" s="8">
        <f t="shared" si="137"/>
        <v>0</v>
      </c>
      <c r="M766" s="8">
        <f t="shared" si="136"/>
        <v>48.150000000000006</v>
      </c>
      <c r="N766" s="8">
        <f t="shared" si="137"/>
        <v>43.150000000000006</v>
      </c>
      <c r="O766" s="8">
        <f t="shared" si="137"/>
        <v>38.150000000000006</v>
      </c>
      <c r="P766" s="8">
        <f t="shared" si="137"/>
        <v>33.150000000000006</v>
      </c>
      <c r="Q766" s="8">
        <f t="shared" si="137"/>
        <v>28.150000000000006</v>
      </c>
      <c r="R766" s="8">
        <f t="shared" si="137"/>
        <v>18.150000000000006</v>
      </c>
      <c r="S766" s="8">
        <f t="shared" si="137"/>
        <v>0</v>
      </c>
      <c r="T766" s="21">
        <f t="shared" si="127"/>
        <v>36</v>
      </c>
      <c r="U766" s="19">
        <f>VLOOKUP($B766,Gas!$B$3:$E$2506,2)</f>
        <v>8.0150000000000006</v>
      </c>
      <c r="V766" s="44">
        <f t="shared" si="128"/>
        <v>8.5028072364316909</v>
      </c>
      <c r="W766" s="5">
        <f>VLOOKUP($B766,Gas!$B$3:$E$2506,4)</f>
        <v>0.97278449334733941</v>
      </c>
    </row>
    <row r="767" spans="1:23" x14ac:dyDescent="0.2">
      <c r="A767" s="50">
        <f t="shared" si="133"/>
        <v>36</v>
      </c>
      <c r="B767" s="48">
        <v>36867</v>
      </c>
      <c r="C767" s="49">
        <v>68.06</v>
      </c>
      <c r="D767" s="4">
        <f t="shared" si="129"/>
        <v>-1.3214890697820112E-3</v>
      </c>
      <c r="E767" s="100">
        <f t="shared" si="131"/>
        <v>2.7821327246996237</v>
      </c>
      <c r="F767" s="2"/>
      <c r="G767" s="8">
        <f t="shared" si="137"/>
        <v>0</v>
      </c>
      <c r="H767" s="8">
        <f t="shared" si="137"/>
        <v>0</v>
      </c>
      <c r="I767" s="8">
        <f t="shared" si="137"/>
        <v>0</v>
      </c>
      <c r="J767" s="8">
        <f t="shared" si="137"/>
        <v>0</v>
      </c>
      <c r="K767" s="8">
        <f t="shared" si="137"/>
        <v>0</v>
      </c>
      <c r="L767" s="8">
        <f t="shared" si="137"/>
        <v>0</v>
      </c>
      <c r="M767" s="8">
        <f t="shared" si="136"/>
        <v>48.06</v>
      </c>
      <c r="N767" s="8">
        <f t="shared" si="137"/>
        <v>43.06</v>
      </c>
      <c r="O767" s="8">
        <f t="shared" si="137"/>
        <v>38.06</v>
      </c>
      <c r="P767" s="8">
        <f t="shared" si="137"/>
        <v>33.06</v>
      </c>
      <c r="Q767" s="8">
        <f t="shared" si="137"/>
        <v>28.060000000000002</v>
      </c>
      <c r="R767" s="8">
        <f t="shared" si="137"/>
        <v>18.060000000000002</v>
      </c>
      <c r="S767" s="8">
        <f t="shared" si="137"/>
        <v>0</v>
      </c>
      <c r="T767" s="21">
        <f t="shared" si="127"/>
        <v>36</v>
      </c>
      <c r="U767" s="19">
        <f>VLOOKUP($B767,Gas!$B$3:$E$2506,2)</f>
        <v>8.8550000000000004</v>
      </c>
      <c r="V767" s="44">
        <f t="shared" si="128"/>
        <v>7.6860530773574247</v>
      </c>
      <c r="W767" s="5">
        <f>VLOOKUP($B767,Gas!$B$3:$E$2506,4)</f>
        <v>1.0564899072791396</v>
      </c>
    </row>
    <row r="768" spans="1:23" x14ac:dyDescent="0.2">
      <c r="A768" s="50">
        <f t="shared" si="133"/>
        <v>36</v>
      </c>
      <c r="B768" s="48">
        <v>36868</v>
      </c>
      <c r="C768" s="49">
        <v>57.9</v>
      </c>
      <c r="D768" s="4">
        <f t="shared" si="129"/>
        <v>-0.16167228449381013</v>
      </c>
      <c r="E768" s="100">
        <f t="shared" si="131"/>
        <v>2.8563430487799413</v>
      </c>
      <c r="F768" s="2"/>
      <c r="G768" s="8">
        <f t="shared" si="137"/>
        <v>0</v>
      </c>
      <c r="H768" s="8">
        <f t="shared" si="137"/>
        <v>0</v>
      </c>
      <c r="I768" s="8">
        <f t="shared" si="137"/>
        <v>0</v>
      </c>
      <c r="J768" s="8">
        <f t="shared" si="137"/>
        <v>0</v>
      </c>
      <c r="K768" s="8">
        <f t="shared" si="137"/>
        <v>0</v>
      </c>
      <c r="L768" s="8">
        <f t="shared" si="137"/>
        <v>0</v>
      </c>
      <c r="M768" s="8">
        <f t="shared" si="137"/>
        <v>37.9</v>
      </c>
      <c r="N768" s="8">
        <f t="shared" si="137"/>
        <v>32.9</v>
      </c>
      <c r="O768" s="8">
        <f t="shared" si="137"/>
        <v>27.9</v>
      </c>
      <c r="P768" s="8">
        <f t="shared" si="137"/>
        <v>22.9</v>
      </c>
      <c r="Q768" s="8">
        <f t="shared" si="137"/>
        <v>17.899999999999999</v>
      </c>
      <c r="R768" s="8">
        <f t="shared" si="137"/>
        <v>7.8999999999999986</v>
      </c>
      <c r="S768" s="8">
        <f t="shared" si="137"/>
        <v>0</v>
      </c>
      <c r="T768" s="21">
        <f t="shared" si="127"/>
        <v>36</v>
      </c>
      <c r="U768" s="19">
        <f>VLOOKUP($B768,Gas!$B$3:$E$2506,2)</f>
        <v>8.6150000000000002</v>
      </c>
      <c r="V768" s="44">
        <f t="shared" si="128"/>
        <v>6.7208357515960531</v>
      </c>
      <c r="W768" s="5">
        <f>VLOOKUP($B768,Gas!$B$3:$E$2506,4)</f>
        <v>1.0887833406477947</v>
      </c>
    </row>
    <row r="769" spans="1:23" x14ac:dyDescent="0.2">
      <c r="A769" s="50">
        <f t="shared" si="133"/>
        <v>36</v>
      </c>
      <c r="B769" s="48">
        <v>36871</v>
      </c>
      <c r="C769" s="49">
        <v>48.97</v>
      </c>
      <c r="D769" s="4">
        <f t="shared" si="129"/>
        <v>-0.16750951886472362</v>
      </c>
      <c r="E769" s="100">
        <f t="shared" si="131"/>
        <v>2.3565376543720404</v>
      </c>
      <c r="F769" s="2"/>
      <c r="G769" s="8">
        <f t="shared" si="137"/>
        <v>0</v>
      </c>
      <c r="H769" s="8">
        <f t="shared" si="137"/>
        <v>0</v>
      </c>
      <c r="I769" s="8">
        <f t="shared" si="137"/>
        <v>0</v>
      </c>
      <c r="J769" s="8">
        <f t="shared" si="137"/>
        <v>0</v>
      </c>
      <c r="K769" s="8">
        <f t="shared" si="137"/>
        <v>0</v>
      </c>
      <c r="L769" s="8">
        <f t="shared" si="137"/>
        <v>1.0300000000000011</v>
      </c>
      <c r="M769" s="8">
        <f t="shared" si="137"/>
        <v>28.97</v>
      </c>
      <c r="N769" s="8">
        <f t="shared" si="137"/>
        <v>23.97</v>
      </c>
      <c r="O769" s="8">
        <f t="shared" si="137"/>
        <v>18.97</v>
      </c>
      <c r="P769" s="8">
        <f t="shared" si="137"/>
        <v>13.969999999999999</v>
      </c>
      <c r="Q769" s="8">
        <f t="shared" si="137"/>
        <v>8.9699999999999989</v>
      </c>
      <c r="R769" s="8">
        <f t="shared" si="137"/>
        <v>0</v>
      </c>
      <c r="S769" s="8">
        <f t="shared" si="137"/>
        <v>0</v>
      </c>
      <c r="T769" s="21">
        <f t="shared" si="127"/>
        <v>36</v>
      </c>
      <c r="U769" s="19">
        <f>VLOOKUP($B769,Gas!$B$3:$E$2506,2)</f>
        <v>8.0649999999999995</v>
      </c>
      <c r="V769" s="44">
        <f t="shared" si="128"/>
        <v>6.0719156850588965</v>
      </c>
      <c r="W769" s="5">
        <f>VLOOKUP($B769,Gas!$B$3:$E$2506,4)</f>
        <v>1.1334113835188349</v>
      </c>
    </row>
    <row r="770" spans="1:23" x14ac:dyDescent="0.2">
      <c r="A770" s="50">
        <f t="shared" si="133"/>
        <v>36</v>
      </c>
      <c r="B770" s="48">
        <v>36872</v>
      </c>
      <c r="C770" s="49">
        <v>68.31</v>
      </c>
      <c r="D770" s="4">
        <f t="shared" si="129"/>
        <v>0.332848303029532</v>
      </c>
      <c r="E770" s="100">
        <f t="shared" si="131"/>
        <v>2.682718788801691</v>
      </c>
      <c r="F770" s="2"/>
      <c r="G770" s="8">
        <f t="shared" si="137"/>
        <v>0</v>
      </c>
      <c r="H770" s="8">
        <f t="shared" si="137"/>
        <v>0</v>
      </c>
      <c r="I770" s="8">
        <f t="shared" si="137"/>
        <v>0</v>
      </c>
      <c r="J770" s="8">
        <f t="shared" si="137"/>
        <v>0</v>
      </c>
      <c r="K770" s="8">
        <f t="shared" si="137"/>
        <v>0</v>
      </c>
      <c r="L770" s="8">
        <f t="shared" si="137"/>
        <v>0</v>
      </c>
      <c r="M770" s="8">
        <f t="shared" si="137"/>
        <v>48.31</v>
      </c>
      <c r="N770" s="8">
        <f t="shared" si="137"/>
        <v>43.31</v>
      </c>
      <c r="O770" s="8">
        <f t="shared" si="137"/>
        <v>38.31</v>
      </c>
      <c r="P770" s="8">
        <f t="shared" si="137"/>
        <v>33.31</v>
      </c>
      <c r="Q770" s="8">
        <f t="shared" si="137"/>
        <v>28.310000000000002</v>
      </c>
      <c r="R770" s="8">
        <f t="shared" si="137"/>
        <v>18.310000000000002</v>
      </c>
      <c r="S770" s="8">
        <f t="shared" si="137"/>
        <v>0</v>
      </c>
      <c r="T770" s="21">
        <f t="shared" ref="T770:T833" si="138">A770</f>
        <v>36</v>
      </c>
      <c r="U770" s="19">
        <f>VLOOKUP($B770,Gas!$B$3:$E$2506,2)</f>
        <v>9.9350000000000005</v>
      </c>
      <c r="V770" s="44">
        <f t="shared" ref="V770:V833" si="139">C770/U770</f>
        <v>6.8756919979869151</v>
      </c>
      <c r="W770" s="5">
        <f>VLOOKUP($B770,Gas!$B$3:$E$2506,4)</f>
        <v>1.5913324927810515</v>
      </c>
    </row>
    <row r="771" spans="1:23" x14ac:dyDescent="0.2">
      <c r="A771" s="50">
        <f t="shared" si="133"/>
        <v>36</v>
      </c>
      <c r="B771" s="48">
        <v>36873</v>
      </c>
      <c r="C771" s="49">
        <v>81.010000000000005</v>
      </c>
      <c r="D771" s="4">
        <f t="shared" si="129"/>
        <v>0.17051643509864203</v>
      </c>
      <c r="E771" s="100">
        <f t="shared" si="131"/>
        <v>2.7099047863051071</v>
      </c>
      <c r="F771" s="2"/>
      <c r="G771" s="8">
        <f t="shared" si="137"/>
        <v>0</v>
      </c>
      <c r="H771" s="8">
        <f t="shared" si="137"/>
        <v>0</v>
      </c>
      <c r="I771" s="8">
        <f t="shared" si="137"/>
        <v>0</v>
      </c>
      <c r="J771" s="8">
        <f t="shared" si="137"/>
        <v>0</v>
      </c>
      <c r="K771" s="8">
        <f t="shared" si="137"/>
        <v>0</v>
      </c>
      <c r="L771" s="8">
        <f t="shared" si="137"/>
        <v>0</v>
      </c>
      <c r="M771" s="8">
        <f t="shared" si="137"/>
        <v>61.010000000000005</v>
      </c>
      <c r="N771" s="8">
        <f t="shared" si="137"/>
        <v>56.010000000000005</v>
      </c>
      <c r="O771" s="8">
        <f t="shared" si="137"/>
        <v>51.010000000000005</v>
      </c>
      <c r="P771" s="8">
        <f t="shared" si="137"/>
        <v>46.010000000000005</v>
      </c>
      <c r="Q771" s="8">
        <f t="shared" si="137"/>
        <v>41.010000000000005</v>
      </c>
      <c r="R771" s="8">
        <f t="shared" si="137"/>
        <v>31.010000000000005</v>
      </c>
      <c r="S771" s="8">
        <f t="shared" si="137"/>
        <v>0</v>
      </c>
      <c r="T771" s="21">
        <f t="shared" si="138"/>
        <v>36</v>
      </c>
      <c r="U771" s="19">
        <f>VLOOKUP($B771,Gas!$B$3:$E$2506,2)</f>
        <v>8.7200000000000006</v>
      </c>
      <c r="V771" s="44">
        <f t="shared" si="139"/>
        <v>9.2901376146788994</v>
      </c>
      <c r="W771" s="5">
        <f>VLOOKUP($B771,Gas!$B$3:$E$2506,4)</f>
        <v>1.8939256911056066</v>
      </c>
    </row>
    <row r="772" spans="1:23" x14ac:dyDescent="0.2">
      <c r="A772" s="50">
        <f t="shared" si="133"/>
        <v>36</v>
      </c>
      <c r="B772" s="48">
        <v>36874</v>
      </c>
      <c r="C772" s="49">
        <v>66.150000000000006</v>
      </c>
      <c r="D772" s="4">
        <f t="shared" ref="D772:D835" si="140">LN(C772/C771)</f>
        <v>-0.2026477132814351</v>
      </c>
      <c r="E772" s="100">
        <f t="shared" si="131"/>
        <v>3.0186157248331389</v>
      </c>
      <c r="F772" s="2"/>
      <c r="G772" s="8">
        <f t="shared" ref="G772:S787" si="141">IF(G$1="P",MAX(0,G$2-$C772),IF(G$1="C",MAX(0,$C772-G$2)))</f>
        <v>0</v>
      </c>
      <c r="H772" s="8">
        <f t="shared" si="141"/>
        <v>0</v>
      </c>
      <c r="I772" s="8">
        <f t="shared" si="141"/>
        <v>0</v>
      </c>
      <c r="J772" s="8">
        <f t="shared" si="141"/>
        <v>0</v>
      </c>
      <c r="K772" s="8">
        <f t="shared" si="141"/>
        <v>0</v>
      </c>
      <c r="L772" s="8">
        <f t="shared" si="141"/>
        <v>0</v>
      </c>
      <c r="M772" s="8">
        <f t="shared" si="137"/>
        <v>46.150000000000006</v>
      </c>
      <c r="N772" s="8">
        <f t="shared" si="141"/>
        <v>41.150000000000006</v>
      </c>
      <c r="O772" s="8">
        <f t="shared" si="141"/>
        <v>36.150000000000006</v>
      </c>
      <c r="P772" s="8">
        <f t="shared" si="141"/>
        <v>31.150000000000006</v>
      </c>
      <c r="Q772" s="8">
        <f t="shared" si="141"/>
        <v>26.150000000000006</v>
      </c>
      <c r="R772" s="8">
        <f t="shared" si="141"/>
        <v>16.150000000000006</v>
      </c>
      <c r="S772" s="8">
        <f t="shared" si="141"/>
        <v>0</v>
      </c>
      <c r="T772" s="21">
        <f t="shared" si="138"/>
        <v>36</v>
      </c>
      <c r="U772" s="19">
        <f>VLOOKUP($B772,Gas!$B$3:$E$2506,2)</f>
        <v>7.6950000000000003</v>
      </c>
      <c r="V772" s="44">
        <f t="shared" si="139"/>
        <v>8.5964912280701764</v>
      </c>
      <c r="W772" s="5">
        <f>VLOOKUP($B772,Gas!$B$3:$E$2506,4)</f>
        <v>2.107369434984685</v>
      </c>
    </row>
    <row r="773" spans="1:23" x14ac:dyDescent="0.2">
      <c r="A773" s="50">
        <f t="shared" si="133"/>
        <v>36</v>
      </c>
      <c r="B773" s="48">
        <v>36875</v>
      </c>
      <c r="C773" s="49">
        <v>47.74</v>
      </c>
      <c r="D773" s="4">
        <f t="shared" si="140"/>
        <v>-0.3261552696502808</v>
      </c>
      <c r="E773" s="100">
        <f t="shared" si="131"/>
        <v>3.5197242013318122</v>
      </c>
      <c r="F773" s="2"/>
      <c r="G773" s="8">
        <f t="shared" si="141"/>
        <v>0</v>
      </c>
      <c r="H773" s="8">
        <f t="shared" si="141"/>
        <v>0</v>
      </c>
      <c r="I773" s="8">
        <f t="shared" si="141"/>
        <v>0</v>
      </c>
      <c r="J773" s="8">
        <f t="shared" si="141"/>
        <v>0</v>
      </c>
      <c r="K773" s="8">
        <f t="shared" si="141"/>
        <v>0</v>
      </c>
      <c r="L773" s="8">
        <f t="shared" si="141"/>
        <v>2.259999999999998</v>
      </c>
      <c r="M773" s="8">
        <f t="shared" si="137"/>
        <v>27.740000000000002</v>
      </c>
      <c r="N773" s="8">
        <f t="shared" si="141"/>
        <v>22.740000000000002</v>
      </c>
      <c r="O773" s="8">
        <f t="shared" si="141"/>
        <v>17.740000000000002</v>
      </c>
      <c r="P773" s="8">
        <f t="shared" si="141"/>
        <v>12.740000000000002</v>
      </c>
      <c r="Q773" s="8">
        <f t="shared" si="141"/>
        <v>7.740000000000002</v>
      </c>
      <c r="R773" s="8">
        <f t="shared" si="141"/>
        <v>0</v>
      </c>
      <c r="S773" s="8">
        <f t="shared" si="141"/>
        <v>0</v>
      </c>
      <c r="T773" s="21">
        <f t="shared" si="138"/>
        <v>36</v>
      </c>
      <c r="U773" s="19">
        <f>VLOOKUP($B773,Gas!$B$3:$E$2506,2)</f>
        <v>7.52</v>
      </c>
      <c r="V773" s="44">
        <f t="shared" si="139"/>
        <v>6.3484042553191493</v>
      </c>
      <c r="W773" s="5">
        <f>VLOOKUP($B773,Gas!$B$3:$E$2506,4)</f>
        <v>1.9771164594428181</v>
      </c>
    </row>
    <row r="774" spans="1:23" x14ac:dyDescent="0.2">
      <c r="A774" s="50">
        <f t="shared" si="133"/>
        <v>36</v>
      </c>
      <c r="B774" s="48">
        <v>36878</v>
      </c>
      <c r="C774" s="49">
        <v>48.14</v>
      </c>
      <c r="D774" s="4">
        <f t="shared" si="140"/>
        <v>8.343811444241879E-3</v>
      </c>
      <c r="E774" s="100">
        <f t="shared" si="131"/>
        <v>3.4843213559224551</v>
      </c>
      <c r="F774" s="2"/>
      <c r="G774" s="8">
        <f t="shared" si="141"/>
        <v>0</v>
      </c>
      <c r="H774" s="8">
        <f t="shared" si="141"/>
        <v>0</v>
      </c>
      <c r="I774" s="8">
        <f t="shared" si="141"/>
        <v>0</v>
      </c>
      <c r="J774" s="8">
        <f t="shared" si="141"/>
        <v>0</v>
      </c>
      <c r="K774" s="8">
        <f t="shared" si="141"/>
        <v>0</v>
      </c>
      <c r="L774" s="8">
        <f t="shared" si="141"/>
        <v>1.8599999999999994</v>
      </c>
      <c r="M774" s="8">
        <f t="shared" si="137"/>
        <v>28.14</v>
      </c>
      <c r="N774" s="8">
        <f t="shared" si="141"/>
        <v>23.14</v>
      </c>
      <c r="O774" s="8">
        <f t="shared" si="141"/>
        <v>18.14</v>
      </c>
      <c r="P774" s="8">
        <f t="shared" si="141"/>
        <v>13.14</v>
      </c>
      <c r="Q774" s="8">
        <f t="shared" si="141"/>
        <v>8.14</v>
      </c>
      <c r="R774" s="8">
        <f t="shared" si="141"/>
        <v>0</v>
      </c>
      <c r="S774" s="8">
        <f t="shared" si="141"/>
        <v>0</v>
      </c>
      <c r="T774" s="21">
        <f t="shared" si="138"/>
        <v>36</v>
      </c>
      <c r="U774" s="19">
        <f>VLOOKUP($B774,Gas!$B$3:$E$2506,2)</f>
        <v>7.83</v>
      </c>
      <c r="V774" s="44">
        <f t="shared" si="139"/>
        <v>6.1481481481481479</v>
      </c>
      <c r="W774" s="5">
        <f>VLOOKUP($B774,Gas!$B$3:$E$2506,4)</f>
        <v>1.8206970653064305</v>
      </c>
    </row>
    <row r="775" spans="1:23" x14ac:dyDescent="0.2">
      <c r="A775" s="50">
        <f t="shared" si="133"/>
        <v>36</v>
      </c>
      <c r="B775" s="48">
        <v>36879</v>
      </c>
      <c r="C775" s="49">
        <v>84.54</v>
      </c>
      <c r="D775" s="4">
        <f t="shared" si="140"/>
        <v>0.56311136278371809</v>
      </c>
      <c r="E775" s="100">
        <f t="shared" si="131"/>
        <v>4.2635613268093273</v>
      </c>
      <c r="F775" s="2"/>
      <c r="G775" s="8">
        <f t="shared" si="141"/>
        <v>0</v>
      </c>
      <c r="H775" s="8">
        <f t="shared" si="141"/>
        <v>0</v>
      </c>
      <c r="I775" s="8">
        <f t="shared" si="141"/>
        <v>0</v>
      </c>
      <c r="J775" s="8">
        <f t="shared" si="141"/>
        <v>0</v>
      </c>
      <c r="K775" s="8">
        <f t="shared" si="141"/>
        <v>0</v>
      </c>
      <c r="L775" s="8">
        <f t="shared" si="141"/>
        <v>0</v>
      </c>
      <c r="M775" s="8">
        <f t="shared" si="137"/>
        <v>64.540000000000006</v>
      </c>
      <c r="N775" s="8">
        <f t="shared" si="141"/>
        <v>59.540000000000006</v>
      </c>
      <c r="O775" s="8">
        <f t="shared" si="141"/>
        <v>54.540000000000006</v>
      </c>
      <c r="P775" s="8">
        <f t="shared" si="141"/>
        <v>49.540000000000006</v>
      </c>
      <c r="Q775" s="8">
        <f t="shared" si="141"/>
        <v>44.540000000000006</v>
      </c>
      <c r="R775" s="8">
        <f t="shared" si="141"/>
        <v>34.540000000000006</v>
      </c>
      <c r="S775" s="8">
        <f t="shared" si="141"/>
        <v>0</v>
      </c>
      <c r="T775" s="21">
        <f t="shared" si="138"/>
        <v>36</v>
      </c>
      <c r="U775" s="19">
        <f>VLOOKUP($B775,Gas!$B$3:$E$2506,2)</f>
        <v>9.2799999999999994</v>
      </c>
      <c r="V775" s="44">
        <f t="shared" si="139"/>
        <v>9.1099137931034502</v>
      </c>
      <c r="W775" s="5">
        <f>VLOOKUP($B775,Gas!$B$3:$E$2506,4)</f>
        <v>2.0654914348858804</v>
      </c>
    </row>
    <row r="776" spans="1:23" x14ac:dyDescent="0.2">
      <c r="A776" s="50">
        <f t="shared" si="133"/>
        <v>36</v>
      </c>
      <c r="B776" s="48">
        <v>36880</v>
      </c>
      <c r="C776" s="49">
        <v>74.39</v>
      </c>
      <c r="D776" s="4">
        <f t="shared" si="140"/>
        <v>-0.12790327093539391</v>
      </c>
      <c r="E776" s="100">
        <f t="shared" si="131"/>
        <v>4.3277593351966006</v>
      </c>
      <c r="F776" s="2"/>
      <c r="G776" s="8">
        <f t="shared" si="141"/>
        <v>0</v>
      </c>
      <c r="H776" s="8">
        <f t="shared" si="141"/>
        <v>0</v>
      </c>
      <c r="I776" s="8">
        <f t="shared" si="141"/>
        <v>0</v>
      </c>
      <c r="J776" s="8">
        <f t="shared" si="141"/>
        <v>0</v>
      </c>
      <c r="K776" s="8">
        <f t="shared" si="141"/>
        <v>0</v>
      </c>
      <c r="L776" s="8">
        <f t="shared" si="141"/>
        <v>0</v>
      </c>
      <c r="M776" s="8">
        <f t="shared" si="137"/>
        <v>54.39</v>
      </c>
      <c r="N776" s="8">
        <f t="shared" si="141"/>
        <v>49.39</v>
      </c>
      <c r="O776" s="8">
        <f t="shared" si="141"/>
        <v>44.39</v>
      </c>
      <c r="P776" s="8">
        <f t="shared" si="141"/>
        <v>39.39</v>
      </c>
      <c r="Q776" s="8">
        <f t="shared" si="141"/>
        <v>34.39</v>
      </c>
      <c r="R776" s="8">
        <f t="shared" si="141"/>
        <v>24.39</v>
      </c>
      <c r="S776" s="8">
        <f t="shared" si="141"/>
        <v>0</v>
      </c>
      <c r="T776" s="21">
        <f t="shared" si="138"/>
        <v>36</v>
      </c>
      <c r="U776" s="19">
        <f>VLOOKUP($B776,Gas!$B$3:$E$2506,2)</f>
        <v>9.1199999999999992</v>
      </c>
      <c r="V776" s="44">
        <f t="shared" si="139"/>
        <v>8.156798245614036</v>
      </c>
      <c r="W776" s="5">
        <f>VLOOKUP($B776,Gas!$B$3:$E$2506,4)</f>
        <v>2.072942512045612</v>
      </c>
    </row>
    <row r="777" spans="1:23" x14ac:dyDescent="0.2">
      <c r="A777" s="50">
        <f t="shared" si="133"/>
        <v>36</v>
      </c>
      <c r="B777" s="48">
        <v>36881</v>
      </c>
      <c r="C777" s="49">
        <v>92.67</v>
      </c>
      <c r="D777" s="4">
        <f t="shared" si="140"/>
        <v>0.21972327139535006</v>
      </c>
      <c r="E777" s="100">
        <f t="shared" si="131"/>
        <v>4.4527749140036939</v>
      </c>
      <c r="F777" s="2"/>
      <c r="G777" s="8">
        <f t="shared" si="141"/>
        <v>0</v>
      </c>
      <c r="H777" s="8">
        <f t="shared" si="141"/>
        <v>0</v>
      </c>
      <c r="I777" s="8">
        <f t="shared" si="141"/>
        <v>0</v>
      </c>
      <c r="J777" s="8">
        <f t="shared" si="141"/>
        <v>0</v>
      </c>
      <c r="K777" s="8">
        <f t="shared" si="141"/>
        <v>0</v>
      </c>
      <c r="L777" s="8">
        <f t="shared" si="141"/>
        <v>0</v>
      </c>
      <c r="M777" s="8">
        <f t="shared" si="137"/>
        <v>72.67</v>
      </c>
      <c r="N777" s="8">
        <f t="shared" si="141"/>
        <v>67.67</v>
      </c>
      <c r="O777" s="8">
        <f t="shared" si="141"/>
        <v>62.67</v>
      </c>
      <c r="P777" s="8">
        <f t="shared" si="141"/>
        <v>57.67</v>
      </c>
      <c r="Q777" s="8">
        <f t="shared" si="141"/>
        <v>52.67</v>
      </c>
      <c r="R777" s="8">
        <f t="shared" si="141"/>
        <v>42.67</v>
      </c>
      <c r="S777" s="8">
        <f t="shared" si="141"/>
        <v>0</v>
      </c>
      <c r="T777" s="21">
        <f t="shared" si="138"/>
        <v>36</v>
      </c>
      <c r="U777" s="19">
        <f>VLOOKUP($B777,Gas!$B$3:$E$2506,2)</f>
        <v>9.91</v>
      </c>
      <c r="V777" s="44">
        <f t="shared" si="139"/>
        <v>9.3511604439959637</v>
      </c>
      <c r="W777" s="5">
        <f>VLOOKUP($B777,Gas!$B$3:$E$2506,4)</f>
        <v>2.113327561843493</v>
      </c>
    </row>
    <row r="778" spans="1:23" x14ac:dyDescent="0.2">
      <c r="A778" s="50">
        <f t="shared" si="133"/>
        <v>36</v>
      </c>
      <c r="B778" s="48">
        <v>36882</v>
      </c>
      <c r="C778" s="49">
        <v>97.1</v>
      </c>
      <c r="D778" s="4">
        <f t="shared" si="140"/>
        <v>4.6696579698679193E-2</v>
      </c>
      <c r="E778" s="100">
        <f t="shared" si="131"/>
        <v>4.3224781364701448</v>
      </c>
      <c r="F778" s="2"/>
      <c r="G778" s="8">
        <f t="shared" si="141"/>
        <v>0</v>
      </c>
      <c r="H778" s="8">
        <f t="shared" si="141"/>
        <v>0</v>
      </c>
      <c r="I778" s="8">
        <f t="shared" si="141"/>
        <v>0</v>
      </c>
      <c r="J778" s="8">
        <f t="shared" si="141"/>
        <v>0</v>
      </c>
      <c r="K778" s="8">
        <f t="shared" si="141"/>
        <v>0</v>
      </c>
      <c r="L778" s="8">
        <f t="shared" si="141"/>
        <v>0</v>
      </c>
      <c r="M778" s="8">
        <f t="shared" si="141"/>
        <v>77.099999999999994</v>
      </c>
      <c r="N778" s="8">
        <f t="shared" si="141"/>
        <v>72.099999999999994</v>
      </c>
      <c r="O778" s="8">
        <f t="shared" si="141"/>
        <v>67.099999999999994</v>
      </c>
      <c r="P778" s="8">
        <f t="shared" si="141"/>
        <v>62.099999999999994</v>
      </c>
      <c r="Q778" s="8">
        <f t="shared" si="141"/>
        <v>57.099999999999994</v>
      </c>
      <c r="R778" s="8">
        <f t="shared" si="141"/>
        <v>47.099999999999994</v>
      </c>
      <c r="S778" s="8">
        <f t="shared" si="141"/>
        <v>0</v>
      </c>
      <c r="T778" s="21">
        <f t="shared" si="138"/>
        <v>36</v>
      </c>
      <c r="U778" s="19">
        <f>VLOOKUP($B778,Gas!$B$3:$E$2506,2)</f>
        <v>10.48</v>
      </c>
      <c r="V778" s="44">
        <f t="shared" si="139"/>
        <v>9.265267175572518</v>
      </c>
      <c r="W778" s="5">
        <f>VLOOKUP($B778,Gas!$B$3:$E$2506,4)</f>
        <v>1.7291597096522724</v>
      </c>
    </row>
    <row r="779" spans="1:23" x14ac:dyDescent="0.2">
      <c r="A779" s="50">
        <f t="shared" si="133"/>
        <v>36</v>
      </c>
      <c r="B779" s="48">
        <v>36886</v>
      </c>
      <c r="C779" s="49">
        <v>92.71</v>
      </c>
      <c r="D779" s="4">
        <f t="shared" si="140"/>
        <v>-4.6265033678388232E-2</v>
      </c>
      <c r="E779" s="100">
        <f t="shared" si="131"/>
        <v>4.1922254466680551</v>
      </c>
      <c r="F779" s="2"/>
      <c r="G779" s="8">
        <f t="shared" si="141"/>
        <v>0</v>
      </c>
      <c r="H779" s="8">
        <f t="shared" si="141"/>
        <v>0</v>
      </c>
      <c r="I779" s="8">
        <f t="shared" si="141"/>
        <v>0</v>
      </c>
      <c r="J779" s="8">
        <f t="shared" si="141"/>
        <v>0</v>
      </c>
      <c r="K779" s="8">
        <f t="shared" si="141"/>
        <v>0</v>
      </c>
      <c r="L779" s="8">
        <f t="shared" si="141"/>
        <v>0</v>
      </c>
      <c r="M779" s="8">
        <f t="shared" si="141"/>
        <v>72.709999999999994</v>
      </c>
      <c r="N779" s="8">
        <f t="shared" si="141"/>
        <v>67.709999999999994</v>
      </c>
      <c r="O779" s="8">
        <f t="shared" si="141"/>
        <v>62.709999999999994</v>
      </c>
      <c r="P779" s="8">
        <f t="shared" si="141"/>
        <v>57.709999999999994</v>
      </c>
      <c r="Q779" s="8">
        <f t="shared" si="141"/>
        <v>52.709999999999994</v>
      </c>
      <c r="R779" s="8">
        <f t="shared" si="141"/>
        <v>42.709999999999994</v>
      </c>
      <c r="S779" s="8">
        <f t="shared" si="141"/>
        <v>0</v>
      </c>
      <c r="T779" s="21">
        <f t="shared" si="138"/>
        <v>36</v>
      </c>
      <c r="U779" s="19">
        <f>VLOOKUP($B779,Gas!$B$3:$E$2506,2)</f>
        <v>10.494999999999999</v>
      </c>
      <c r="V779" s="44">
        <f t="shared" si="139"/>
        <v>8.8337303477846589</v>
      </c>
      <c r="W779" s="5">
        <f>VLOOKUP($B779,Gas!$B$3:$E$2506,4)</f>
        <v>1.1143282260203911</v>
      </c>
    </row>
    <row r="780" spans="1:23" x14ac:dyDescent="0.2">
      <c r="A780" s="50">
        <f t="shared" si="133"/>
        <v>36</v>
      </c>
      <c r="B780" s="48">
        <v>36887</v>
      </c>
      <c r="C780" s="49">
        <v>63.27</v>
      </c>
      <c r="D780" s="4">
        <f t="shared" si="140"/>
        <v>-0.38206505846009797</v>
      </c>
      <c r="E780" s="100">
        <f t="shared" si="131"/>
        <v>4.4347995319721498</v>
      </c>
      <c r="F780" s="2"/>
      <c r="G780" s="8">
        <f t="shared" si="141"/>
        <v>0</v>
      </c>
      <c r="H780" s="8">
        <f t="shared" si="141"/>
        <v>0</v>
      </c>
      <c r="I780" s="8">
        <f t="shared" si="141"/>
        <v>0</v>
      </c>
      <c r="J780" s="8">
        <f t="shared" si="141"/>
        <v>0</v>
      </c>
      <c r="K780" s="8">
        <f t="shared" si="141"/>
        <v>0</v>
      </c>
      <c r="L780" s="8">
        <f t="shared" si="141"/>
        <v>0</v>
      </c>
      <c r="M780" s="8">
        <f t="shared" si="141"/>
        <v>43.27</v>
      </c>
      <c r="N780" s="8">
        <f t="shared" si="141"/>
        <v>38.270000000000003</v>
      </c>
      <c r="O780" s="8">
        <f t="shared" si="141"/>
        <v>33.270000000000003</v>
      </c>
      <c r="P780" s="8">
        <f t="shared" si="141"/>
        <v>28.270000000000003</v>
      </c>
      <c r="Q780" s="8">
        <f t="shared" si="141"/>
        <v>23.270000000000003</v>
      </c>
      <c r="R780" s="8">
        <f t="shared" si="141"/>
        <v>13.270000000000003</v>
      </c>
      <c r="S780" s="8">
        <f t="shared" si="141"/>
        <v>0</v>
      </c>
      <c r="T780" s="21">
        <f t="shared" si="138"/>
        <v>36</v>
      </c>
      <c r="U780" s="19">
        <f>VLOOKUP($B780,Gas!$B$3:$E$2506,2)</f>
        <v>10.119999999999999</v>
      </c>
      <c r="V780" s="44">
        <f t="shared" si="139"/>
        <v>6.2519762845849813</v>
      </c>
      <c r="W780" s="5">
        <f>VLOOKUP($B780,Gas!$B$3:$E$2506,4)</f>
        <v>1.1732443303681657</v>
      </c>
    </row>
    <row r="781" spans="1:23" x14ac:dyDescent="0.2">
      <c r="A781" s="50">
        <f t="shared" si="133"/>
        <v>36</v>
      </c>
      <c r="B781" s="48">
        <v>36888</v>
      </c>
      <c r="C781" s="49">
        <v>50.97</v>
      </c>
      <c r="D781" s="4">
        <f t="shared" si="140"/>
        <v>-0.21617405880684271</v>
      </c>
      <c r="E781" s="100">
        <f t="shared" ref="E781:E844" si="142">STDEV(D772:D781)*SQRT(trade_day)</f>
        <v>4.4246874764660777</v>
      </c>
      <c r="F781" s="2"/>
      <c r="G781" s="8">
        <f t="shared" si="141"/>
        <v>0</v>
      </c>
      <c r="H781" s="8">
        <f t="shared" si="141"/>
        <v>0</v>
      </c>
      <c r="I781" s="8">
        <f t="shared" si="141"/>
        <v>0</v>
      </c>
      <c r="J781" s="8">
        <f t="shared" si="141"/>
        <v>0</v>
      </c>
      <c r="K781" s="8">
        <f t="shared" si="141"/>
        <v>0</v>
      </c>
      <c r="L781" s="8">
        <f t="shared" si="141"/>
        <v>0</v>
      </c>
      <c r="M781" s="8">
        <f t="shared" si="141"/>
        <v>30.97</v>
      </c>
      <c r="N781" s="8">
        <f t="shared" si="141"/>
        <v>25.97</v>
      </c>
      <c r="O781" s="8">
        <f t="shared" si="141"/>
        <v>20.97</v>
      </c>
      <c r="P781" s="8">
        <f t="shared" si="141"/>
        <v>15.969999999999999</v>
      </c>
      <c r="Q781" s="8">
        <f t="shared" si="141"/>
        <v>10.969999999999999</v>
      </c>
      <c r="R781" s="8">
        <f t="shared" si="141"/>
        <v>0.96999999999999886</v>
      </c>
      <c r="S781" s="8">
        <f t="shared" si="141"/>
        <v>0</v>
      </c>
      <c r="T781" s="21">
        <f t="shared" si="138"/>
        <v>36</v>
      </c>
      <c r="U781" s="19">
        <f>VLOOKUP($B781,Gas!$B$3:$E$2506,2)</f>
        <v>9.5950000000000006</v>
      </c>
      <c r="V781" s="44">
        <f t="shared" si="139"/>
        <v>5.3121417404898379</v>
      </c>
      <c r="W781" s="5">
        <f>VLOOKUP($B781,Gas!$B$3:$E$2506,4)</f>
        <v>1.2613237280606919</v>
      </c>
    </row>
    <row r="782" spans="1:23" x14ac:dyDescent="0.2">
      <c r="A782" s="50">
        <f t="shared" si="133"/>
        <v>36</v>
      </c>
      <c r="B782" s="48">
        <v>36889</v>
      </c>
      <c r="C782" s="49">
        <v>49.7</v>
      </c>
      <c r="D782" s="4">
        <f t="shared" si="140"/>
        <v>-2.5232291249367253E-2</v>
      </c>
      <c r="E782" s="100">
        <f t="shared" si="142"/>
        <v>4.3386712364348012</v>
      </c>
      <c r="F782" s="2"/>
      <c r="G782" s="8">
        <f t="shared" ref="G782:S797" si="143">IF(G$1="P",MAX(0,G$2-$C782),IF(G$1="C",MAX(0,$C782-G$2)))</f>
        <v>0</v>
      </c>
      <c r="H782" s="8">
        <f t="shared" si="143"/>
        <v>0</v>
      </c>
      <c r="I782" s="8">
        <f t="shared" si="143"/>
        <v>0</v>
      </c>
      <c r="J782" s="8">
        <f t="shared" si="143"/>
        <v>0</v>
      </c>
      <c r="K782" s="8">
        <f t="shared" si="143"/>
        <v>0</v>
      </c>
      <c r="L782" s="8">
        <f t="shared" si="143"/>
        <v>0.29999999999999716</v>
      </c>
      <c r="M782" s="8">
        <f t="shared" si="141"/>
        <v>29.700000000000003</v>
      </c>
      <c r="N782" s="8">
        <f t="shared" si="143"/>
        <v>24.700000000000003</v>
      </c>
      <c r="O782" s="8">
        <f t="shared" si="143"/>
        <v>19.700000000000003</v>
      </c>
      <c r="P782" s="8">
        <f t="shared" si="143"/>
        <v>14.700000000000003</v>
      </c>
      <c r="Q782" s="8">
        <f t="shared" si="143"/>
        <v>9.7000000000000028</v>
      </c>
      <c r="R782" s="8">
        <f t="shared" si="143"/>
        <v>0</v>
      </c>
      <c r="S782" s="8">
        <f t="shared" si="143"/>
        <v>0</v>
      </c>
      <c r="T782" s="21">
        <f t="shared" si="138"/>
        <v>36</v>
      </c>
      <c r="U782" s="19">
        <f>VLOOKUP($B782,Gas!$B$3:$E$2506,2)</f>
        <v>9.23</v>
      </c>
      <c r="V782" s="44">
        <f t="shared" si="139"/>
        <v>5.384615384615385</v>
      </c>
      <c r="W782" s="5">
        <f>VLOOKUP($B782,Gas!$B$3:$E$2506,4)</f>
        <v>0.80544535192467914</v>
      </c>
    </row>
    <row r="783" spans="1:23" x14ac:dyDescent="0.2">
      <c r="A783" s="50">
        <f t="shared" si="133"/>
        <v>37</v>
      </c>
      <c r="B783" s="48">
        <v>36893</v>
      </c>
      <c r="C783" s="49">
        <v>88.9</v>
      </c>
      <c r="D783" s="4">
        <f t="shared" si="140"/>
        <v>0.58150720941727585</v>
      </c>
      <c r="E783" s="100">
        <f t="shared" si="142"/>
        <v>4.9412056336272476</v>
      </c>
      <c r="F783" s="2"/>
      <c r="G783" s="8">
        <f t="shared" si="143"/>
        <v>0</v>
      </c>
      <c r="H783" s="8">
        <f t="shared" si="143"/>
        <v>0</v>
      </c>
      <c r="I783" s="8">
        <f t="shared" si="143"/>
        <v>0</v>
      </c>
      <c r="J783" s="8">
        <f t="shared" si="143"/>
        <v>0</v>
      </c>
      <c r="K783" s="8">
        <f t="shared" si="143"/>
        <v>0</v>
      </c>
      <c r="L783" s="8">
        <f t="shared" si="143"/>
        <v>0</v>
      </c>
      <c r="M783" s="8">
        <f t="shared" si="141"/>
        <v>68.900000000000006</v>
      </c>
      <c r="N783" s="8">
        <f t="shared" si="143"/>
        <v>63.900000000000006</v>
      </c>
      <c r="O783" s="8">
        <f t="shared" si="143"/>
        <v>58.900000000000006</v>
      </c>
      <c r="P783" s="8">
        <f t="shared" si="143"/>
        <v>53.900000000000006</v>
      </c>
      <c r="Q783" s="8">
        <f t="shared" si="143"/>
        <v>48.900000000000006</v>
      </c>
      <c r="R783" s="8">
        <f t="shared" si="143"/>
        <v>38.900000000000006</v>
      </c>
      <c r="S783" s="8">
        <f t="shared" si="143"/>
        <v>0</v>
      </c>
      <c r="T783" s="21">
        <f t="shared" si="138"/>
        <v>37</v>
      </c>
      <c r="U783" s="19">
        <f>VLOOKUP($B783,Gas!$B$3:$E$2506,2)</f>
        <v>10.53</v>
      </c>
      <c r="V783" s="44">
        <f t="shared" si="139"/>
        <v>8.4425451092117765</v>
      </c>
      <c r="W783" s="5">
        <f>VLOOKUP($B783,Gas!$B$3:$E$2506,4)</f>
        <v>0.82516329256016396</v>
      </c>
    </row>
    <row r="784" spans="1:23" x14ac:dyDescent="0.2">
      <c r="A784" s="50">
        <f t="shared" si="133"/>
        <v>37</v>
      </c>
      <c r="B784" s="48">
        <v>36894</v>
      </c>
      <c r="C784" s="49">
        <v>63.93</v>
      </c>
      <c r="D784" s="4">
        <f t="shared" si="140"/>
        <v>-0.3297234077412235</v>
      </c>
      <c r="E784" s="100">
        <f t="shared" si="142"/>
        <v>5.318248424885434</v>
      </c>
      <c r="F784" s="2"/>
      <c r="G784" s="8">
        <f t="shared" si="143"/>
        <v>0</v>
      </c>
      <c r="H784" s="8">
        <f t="shared" si="143"/>
        <v>0</v>
      </c>
      <c r="I784" s="8">
        <f t="shared" si="143"/>
        <v>0</v>
      </c>
      <c r="J784" s="8">
        <f t="shared" si="143"/>
        <v>0</v>
      </c>
      <c r="K784" s="8">
        <f t="shared" si="143"/>
        <v>0</v>
      </c>
      <c r="L784" s="8">
        <f t="shared" si="143"/>
        <v>0</v>
      </c>
      <c r="M784" s="8">
        <f t="shared" si="141"/>
        <v>43.93</v>
      </c>
      <c r="N784" s="8">
        <f t="shared" si="143"/>
        <v>38.93</v>
      </c>
      <c r="O784" s="8">
        <f t="shared" si="143"/>
        <v>33.93</v>
      </c>
      <c r="P784" s="8">
        <f t="shared" si="143"/>
        <v>28.93</v>
      </c>
      <c r="Q784" s="8">
        <f t="shared" si="143"/>
        <v>23.93</v>
      </c>
      <c r="R784" s="8">
        <f t="shared" si="143"/>
        <v>13.93</v>
      </c>
      <c r="S784" s="8">
        <f t="shared" si="143"/>
        <v>0</v>
      </c>
      <c r="T784" s="21">
        <f t="shared" si="138"/>
        <v>37</v>
      </c>
      <c r="U784" s="19">
        <f>VLOOKUP($B784,Gas!$B$3:$E$2506,2)</f>
        <v>9.76</v>
      </c>
      <c r="V784" s="44">
        <f t="shared" si="139"/>
        <v>6.5502049180327866</v>
      </c>
      <c r="W784" s="5">
        <f>VLOOKUP($B784,Gas!$B$3:$E$2506,4)</f>
        <v>0.94520567509420539</v>
      </c>
    </row>
    <row r="785" spans="1:23" x14ac:dyDescent="0.2">
      <c r="A785" s="50">
        <f t="shared" si="133"/>
        <v>37</v>
      </c>
      <c r="B785" s="48">
        <v>36895</v>
      </c>
      <c r="C785" s="49">
        <v>62.79</v>
      </c>
      <c r="D785" s="4">
        <f t="shared" si="140"/>
        <v>-1.7992909652617451E-2</v>
      </c>
      <c r="E785" s="100">
        <f t="shared" si="142"/>
        <v>4.4116187930866237</v>
      </c>
      <c r="F785" s="2"/>
      <c r="G785" s="8">
        <f t="shared" si="143"/>
        <v>0</v>
      </c>
      <c r="H785" s="8">
        <f t="shared" si="143"/>
        <v>0</v>
      </c>
      <c r="I785" s="8">
        <f t="shared" si="143"/>
        <v>0</v>
      </c>
      <c r="J785" s="8">
        <f t="shared" si="143"/>
        <v>0</v>
      </c>
      <c r="K785" s="8">
        <f t="shared" si="143"/>
        <v>0</v>
      </c>
      <c r="L785" s="8">
        <f t="shared" si="143"/>
        <v>0</v>
      </c>
      <c r="M785" s="8">
        <f t="shared" si="141"/>
        <v>42.79</v>
      </c>
      <c r="N785" s="8">
        <f t="shared" si="143"/>
        <v>37.79</v>
      </c>
      <c r="O785" s="8">
        <f t="shared" si="143"/>
        <v>32.79</v>
      </c>
      <c r="P785" s="8">
        <f t="shared" si="143"/>
        <v>27.79</v>
      </c>
      <c r="Q785" s="8">
        <f t="shared" si="143"/>
        <v>22.79</v>
      </c>
      <c r="R785" s="8">
        <f t="shared" si="143"/>
        <v>12.79</v>
      </c>
      <c r="S785" s="8">
        <f t="shared" si="143"/>
        <v>0</v>
      </c>
      <c r="T785" s="21">
        <f t="shared" si="138"/>
        <v>37</v>
      </c>
      <c r="U785" s="19">
        <f>VLOOKUP($B785,Gas!$B$3:$E$2506,2)</f>
        <v>9.6649999999999991</v>
      </c>
      <c r="V785" s="44">
        <f t="shared" si="139"/>
        <v>6.4966373512674602</v>
      </c>
      <c r="W785" s="5">
        <f>VLOOKUP($B785,Gas!$B$3:$E$2506,4)</f>
        <v>0.94400501061797537</v>
      </c>
    </row>
    <row r="786" spans="1:23" x14ac:dyDescent="0.2">
      <c r="A786" s="50">
        <f t="shared" si="133"/>
        <v>37</v>
      </c>
      <c r="B786" s="48">
        <v>36896</v>
      </c>
      <c r="C786" s="49">
        <v>58.79</v>
      </c>
      <c r="D786" s="4">
        <f t="shared" si="140"/>
        <v>-6.5824052711854431E-2</v>
      </c>
      <c r="E786" s="100">
        <f t="shared" si="142"/>
        <v>4.3840832735258912</v>
      </c>
      <c r="F786" s="2"/>
      <c r="G786" s="8">
        <f t="shared" si="143"/>
        <v>0</v>
      </c>
      <c r="H786" s="8">
        <f t="shared" si="143"/>
        <v>0</v>
      </c>
      <c r="I786" s="8">
        <f t="shared" si="143"/>
        <v>0</v>
      </c>
      <c r="J786" s="8">
        <f t="shared" si="143"/>
        <v>0</v>
      </c>
      <c r="K786" s="8">
        <f t="shared" si="143"/>
        <v>0</v>
      </c>
      <c r="L786" s="8">
        <f t="shared" si="143"/>
        <v>0</v>
      </c>
      <c r="M786" s="8">
        <f t="shared" si="141"/>
        <v>38.79</v>
      </c>
      <c r="N786" s="8">
        <f t="shared" si="143"/>
        <v>33.79</v>
      </c>
      <c r="O786" s="8">
        <f t="shared" si="143"/>
        <v>28.79</v>
      </c>
      <c r="P786" s="8">
        <f t="shared" si="143"/>
        <v>23.79</v>
      </c>
      <c r="Q786" s="8">
        <f t="shared" si="143"/>
        <v>18.79</v>
      </c>
      <c r="R786" s="8">
        <f t="shared" si="143"/>
        <v>8.7899999999999991</v>
      </c>
      <c r="S786" s="8">
        <f t="shared" si="143"/>
        <v>0</v>
      </c>
      <c r="T786" s="21">
        <f t="shared" si="138"/>
        <v>37</v>
      </c>
      <c r="U786" s="19">
        <f>VLOOKUP($B786,Gas!$B$3:$E$2506,2)</f>
        <v>9.4049999999999994</v>
      </c>
      <c r="V786" s="44">
        <f t="shared" si="139"/>
        <v>6.2509303561935141</v>
      </c>
      <c r="W786" s="5">
        <f>VLOOKUP($B786,Gas!$B$3:$E$2506,4)</f>
        <v>0.94871753513894586</v>
      </c>
    </row>
    <row r="787" spans="1:23" x14ac:dyDescent="0.2">
      <c r="A787" s="50">
        <f t="shared" si="133"/>
        <v>37</v>
      </c>
      <c r="B787" s="48">
        <v>36899</v>
      </c>
      <c r="C787" s="49">
        <v>63.79</v>
      </c>
      <c r="D787" s="4">
        <f t="shared" si="140"/>
        <v>8.1624665839700419E-2</v>
      </c>
      <c r="E787" s="100">
        <f t="shared" si="142"/>
        <v>4.2226359410348051</v>
      </c>
      <c r="F787" s="2"/>
      <c r="G787" s="8">
        <f t="shared" si="143"/>
        <v>0</v>
      </c>
      <c r="H787" s="8">
        <f t="shared" si="143"/>
        <v>0</v>
      </c>
      <c r="I787" s="8">
        <f t="shared" si="143"/>
        <v>0</v>
      </c>
      <c r="J787" s="8">
        <f t="shared" si="143"/>
        <v>0</v>
      </c>
      <c r="K787" s="8">
        <f t="shared" si="143"/>
        <v>0</v>
      </c>
      <c r="L787" s="8">
        <f t="shared" si="143"/>
        <v>0</v>
      </c>
      <c r="M787" s="8">
        <f t="shared" si="141"/>
        <v>43.79</v>
      </c>
      <c r="N787" s="8">
        <f t="shared" si="143"/>
        <v>38.79</v>
      </c>
      <c r="O787" s="8">
        <f t="shared" si="143"/>
        <v>33.79</v>
      </c>
      <c r="P787" s="8">
        <f t="shared" si="143"/>
        <v>28.79</v>
      </c>
      <c r="Q787" s="8">
        <f t="shared" si="143"/>
        <v>23.79</v>
      </c>
      <c r="R787" s="8">
        <f t="shared" si="143"/>
        <v>13.79</v>
      </c>
      <c r="S787" s="8">
        <f t="shared" si="143"/>
        <v>0</v>
      </c>
      <c r="T787" s="21">
        <f t="shared" si="138"/>
        <v>37</v>
      </c>
      <c r="U787" s="19">
        <f>VLOOKUP($B787,Gas!$B$3:$E$2506,2)</f>
        <v>9.8249999999999993</v>
      </c>
      <c r="V787" s="44">
        <f t="shared" si="139"/>
        <v>6.4926208651399495</v>
      </c>
      <c r="W787" s="5">
        <f>VLOOKUP($B787,Gas!$B$3:$E$2506,4)</f>
        <v>0.88353298639896982</v>
      </c>
    </row>
    <row r="788" spans="1:23" x14ac:dyDescent="0.2">
      <c r="A788" s="50">
        <f t="shared" si="133"/>
        <v>37</v>
      </c>
      <c r="B788" s="48">
        <v>36900</v>
      </c>
      <c r="C788" s="49">
        <v>56.26</v>
      </c>
      <c r="D788" s="4">
        <f t="shared" si="140"/>
        <v>-0.12561263519215313</v>
      </c>
      <c r="E788" s="100">
        <f t="shared" si="142"/>
        <v>4.2152591617246973</v>
      </c>
      <c r="F788" s="2"/>
      <c r="G788" s="8">
        <f t="shared" si="143"/>
        <v>0</v>
      </c>
      <c r="H788" s="8">
        <f t="shared" si="143"/>
        <v>0</v>
      </c>
      <c r="I788" s="8">
        <f t="shared" si="143"/>
        <v>0</v>
      </c>
      <c r="J788" s="8">
        <f t="shared" si="143"/>
        <v>0</v>
      </c>
      <c r="K788" s="8">
        <f t="shared" si="143"/>
        <v>0</v>
      </c>
      <c r="L788" s="8">
        <f t="shared" si="143"/>
        <v>0</v>
      </c>
      <c r="M788" s="8">
        <f t="shared" si="143"/>
        <v>36.26</v>
      </c>
      <c r="N788" s="8">
        <f t="shared" si="143"/>
        <v>31.259999999999998</v>
      </c>
      <c r="O788" s="8">
        <f t="shared" si="143"/>
        <v>26.259999999999998</v>
      </c>
      <c r="P788" s="8">
        <f t="shared" si="143"/>
        <v>21.259999999999998</v>
      </c>
      <c r="Q788" s="8">
        <f t="shared" si="143"/>
        <v>16.259999999999998</v>
      </c>
      <c r="R788" s="8">
        <f t="shared" si="143"/>
        <v>6.259999999999998</v>
      </c>
      <c r="S788" s="8">
        <f t="shared" si="143"/>
        <v>0</v>
      </c>
      <c r="T788" s="21">
        <f t="shared" si="138"/>
        <v>37</v>
      </c>
      <c r="U788" s="19">
        <f>VLOOKUP($B788,Gas!$B$3:$E$2506,2)</f>
        <v>10.34</v>
      </c>
      <c r="V788" s="44">
        <f t="shared" si="139"/>
        <v>5.44100580270793</v>
      </c>
      <c r="W788" s="5">
        <f>VLOOKUP($B788,Gas!$B$3:$E$2506,4)</f>
        <v>0.91422910932497226</v>
      </c>
    </row>
    <row r="789" spans="1:23" x14ac:dyDescent="0.2">
      <c r="A789" s="50">
        <f t="shared" si="133"/>
        <v>37</v>
      </c>
      <c r="B789" s="48">
        <v>36901</v>
      </c>
      <c r="C789" s="49">
        <v>55.51</v>
      </c>
      <c r="D789" s="4">
        <f t="shared" si="140"/>
        <v>-1.3420618359640818E-2</v>
      </c>
      <c r="E789" s="100">
        <f t="shared" si="142"/>
        <v>4.2202539239871601</v>
      </c>
      <c r="F789" s="2"/>
      <c r="G789" s="8">
        <f t="shared" si="143"/>
        <v>0</v>
      </c>
      <c r="H789" s="8">
        <f t="shared" si="143"/>
        <v>0</v>
      </c>
      <c r="I789" s="8">
        <f t="shared" si="143"/>
        <v>0</v>
      </c>
      <c r="J789" s="8">
        <f t="shared" si="143"/>
        <v>0</v>
      </c>
      <c r="K789" s="8">
        <f t="shared" si="143"/>
        <v>0</v>
      </c>
      <c r="L789" s="8">
        <f t="shared" si="143"/>
        <v>0</v>
      </c>
      <c r="M789" s="8">
        <f t="shared" si="143"/>
        <v>35.51</v>
      </c>
      <c r="N789" s="8">
        <f t="shared" si="143"/>
        <v>30.509999999999998</v>
      </c>
      <c r="O789" s="8">
        <f t="shared" si="143"/>
        <v>25.509999999999998</v>
      </c>
      <c r="P789" s="8">
        <f t="shared" si="143"/>
        <v>20.509999999999998</v>
      </c>
      <c r="Q789" s="8">
        <f t="shared" si="143"/>
        <v>15.509999999999998</v>
      </c>
      <c r="R789" s="8">
        <f t="shared" si="143"/>
        <v>5.509999999999998</v>
      </c>
      <c r="S789" s="8">
        <f t="shared" si="143"/>
        <v>0</v>
      </c>
      <c r="T789" s="21">
        <f t="shared" si="138"/>
        <v>37</v>
      </c>
      <c r="U789" s="19">
        <f>VLOOKUP($B789,Gas!$B$3:$E$2506,2)</f>
        <v>9.9450000000000003</v>
      </c>
      <c r="V789" s="44">
        <f t="shared" si="139"/>
        <v>5.5816993464052285</v>
      </c>
      <c r="W789" s="5">
        <f>VLOOKUP($B789,Gas!$B$3:$E$2506,4)</f>
        <v>0.95775387900937348</v>
      </c>
    </row>
    <row r="790" spans="1:23" x14ac:dyDescent="0.2">
      <c r="A790" s="50">
        <f t="shared" si="133"/>
        <v>37</v>
      </c>
      <c r="B790" s="48">
        <v>36902</v>
      </c>
      <c r="C790" s="49">
        <v>50.24</v>
      </c>
      <c r="D790" s="4">
        <f t="shared" si="140"/>
        <v>-9.9751662542126598E-2</v>
      </c>
      <c r="E790" s="100">
        <f t="shared" si="142"/>
        <v>3.8229809687446297</v>
      </c>
      <c r="F790" s="2"/>
      <c r="G790" s="8">
        <f t="shared" si="143"/>
        <v>0</v>
      </c>
      <c r="H790" s="8">
        <f t="shared" si="143"/>
        <v>0</v>
      </c>
      <c r="I790" s="8">
        <f t="shared" si="143"/>
        <v>0</v>
      </c>
      <c r="J790" s="8">
        <f t="shared" si="143"/>
        <v>0</v>
      </c>
      <c r="K790" s="8">
        <f t="shared" si="143"/>
        <v>0</v>
      </c>
      <c r="L790" s="8">
        <f t="shared" si="143"/>
        <v>0</v>
      </c>
      <c r="M790" s="8">
        <f t="shared" si="143"/>
        <v>30.240000000000002</v>
      </c>
      <c r="N790" s="8">
        <f t="shared" si="143"/>
        <v>25.240000000000002</v>
      </c>
      <c r="O790" s="8">
        <f t="shared" si="143"/>
        <v>20.240000000000002</v>
      </c>
      <c r="P790" s="8">
        <f t="shared" si="143"/>
        <v>15.240000000000002</v>
      </c>
      <c r="Q790" s="8">
        <f t="shared" si="143"/>
        <v>10.240000000000002</v>
      </c>
      <c r="R790" s="8">
        <f t="shared" si="143"/>
        <v>0.24000000000000199</v>
      </c>
      <c r="S790" s="8">
        <f t="shared" si="143"/>
        <v>0</v>
      </c>
      <c r="T790" s="21">
        <f t="shared" si="138"/>
        <v>37</v>
      </c>
      <c r="U790" s="19">
        <f>VLOOKUP($B790,Gas!$B$3:$E$2506,2)</f>
        <v>9.9</v>
      </c>
      <c r="V790" s="44">
        <f t="shared" si="139"/>
        <v>5.0747474747474746</v>
      </c>
      <c r="W790" s="5">
        <f>VLOOKUP($B790,Gas!$B$3:$E$2506,4)</f>
        <v>0.70574970790706693</v>
      </c>
    </row>
    <row r="791" spans="1:23" x14ac:dyDescent="0.2">
      <c r="A791" s="50">
        <f t="shared" ref="A791:A854" si="144">MONTH(B791)+(YEAR(B791)-1998)*12</f>
        <v>37</v>
      </c>
      <c r="B791" s="48">
        <v>36903</v>
      </c>
      <c r="C791" s="49">
        <v>46.55</v>
      </c>
      <c r="D791" s="4">
        <f t="shared" si="140"/>
        <v>-7.6284518436867302E-2</v>
      </c>
      <c r="E791" s="100">
        <f t="shared" si="142"/>
        <v>3.6883054681977594</v>
      </c>
      <c r="F791" s="2"/>
      <c r="G791" s="8">
        <f t="shared" si="143"/>
        <v>0</v>
      </c>
      <c r="H791" s="8">
        <f t="shared" si="143"/>
        <v>0</v>
      </c>
      <c r="I791" s="8">
        <f t="shared" si="143"/>
        <v>0</v>
      </c>
      <c r="J791" s="8">
        <f t="shared" si="143"/>
        <v>0</v>
      </c>
      <c r="K791" s="8">
        <f t="shared" si="143"/>
        <v>0</v>
      </c>
      <c r="L791" s="8">
        <f t="shared" si="143"/>
        <v>3.4500000000000028</v>
      </c>
      <c r="M791" s="8">
        <f t="shared" si="143"/>
        <v>26.549999999999997</v>
      </c>
      <c r="N791" s="8">
        <f t="shared" si="143"/>
        <v>21.549999999999997</v>
      </c>
      <c r="O791" s="8">
        <f t="shared" si="143"/>
        <v>16.549999999999997</v>
      </c>
      <c r="P791" s="8">
        <f t="shared" si="143"/>
        <v>11.549999999999997</v>
      </c>
      <c r="Q791" s="8">
        <f t="shared" si="143"/>
        <v>6.5499999999999972</v>
      </c>
      <c r="R791" s="8">
        <f t="shared" si="143"/>
        <v>0</v>
      </c>
      <c r="S791" s="8">
        <f t="shared" si="143"/>
        <v>0</v>
      </c>
      <c r="T791" s="21">
        <f t="shared" si="138"/>
        <v>37</v>
      </c>
      <c r="U791" s="19">
        <f>VLOOKUP($B791,Gas!$B$3:$E$2506,2)</f>
        <v>8.9749999999999996</v>
      </c>
      <c r="V791" s="44">
        <f t="shared" si="139"/>
        <v>5.1866295264623954</v>
      </c>
      <c r="W791" s="5">
        <f>VLOOKUP($B791,Gas!$B$3:$E$2506,4)</f>
        <v>0.89453919818259042</v>
      </c>
    </row>
    <row r="792" spans="1:23" x14ac:dyDescent="0.2">
      <c r="A792" s="50">
        <f t="shared" si="144"/>
        <v>37</v>
      </c>
      <c r="B792" s="48">
        <v>36907</v>
      </c>
      <c r="C792" s="49">
        <v>42.6</v>
      </c>
      <c r="D792" s="4">
        <f t="shared" si="140"/>
        <v>-8.8672750447751192E-2</v>
      </c>
      <c r="E792" s="100">
        <f t="shared" si="142"/>
        <v>3.709605697511527</v>
      </c>
      <c r="F792" s="2"/>
      <c r="G792" s="8">
        <f t="shared" ref="G792:S807" si="145">IF(G$1="P",MAX(0,G$2-$C792),IF(G$1="C",MAX(0,$C792-G$2)))</f>
        <v>0</v>
      </c>
      <c r="H792" s="8">
        <f t="shared" si="145"/>
        <v>0</v>
      </c>
      <c r="I792" s="8">
        <f t="shared" si="145"/>
        <v>0</v>
      </c>
      <c r="J792" s="8">
        <f t="shared" si="145"/>
        <v>0</v>
      </c>
      <c r="K792" s="8">
        <f t="shared" si="145"/>
        <v>0</v>
      </c>
      <c r="L792" s="8">
        <f t="shared" si="145"/>
        <v>7.3999999999999986</v>
      </c>
      <c r="M792" s="8">
        <f t="shared" si="143"/>
        <v>22.6</v>
      </c>
      <c r="N792" s="8">
        <f t="shared" si="145"/>
        <v>17.600000000000001</v>
      </c>
      <c r="O792" s="8">
        <f t="shared" si="145"/>
        <v>12.600000000000001</v>
      </c>
      <c r="P792" s="8">
        <f t="shared" si="145"/>
        <v>7.6000000000000014</v>
      </c>
      <c r="Q792" s="8">
        <f t="shared" si="145"/>
        <v>2.6000000000000014</v>
      </c>
      <c r="R792" s="8">
        <f t="shared" si="145"/>
        <v>0</v>
      </c>
      <c r="S792" s="8">
        <f t="shared" si="145"/>
        <v>0</v>
      </c>
      <c r="T792" s="21">
        <f t="shared" si="138"/>
        <v>37</v>
      </c>
      <c r="U792" s="19">
        <f>VLOOKUP($B792,Gas!$B$3:$E$2506,2)</f>
        <v>8.76</v>
      </c>
      <c r="V792" s="44">
        <f t="shared" si="139"/>
        <v>4.8630136986301373</v>
      </c>
      <c r="W792" s="5">
        <f>VLOOKUP($B792,Gas!$B$3:$E$2506,4)</f>
        <v>0.7272546884420843</v>
      </c>
    </row>
    <row r="793" spans="1:23" x14ac:dyDescent="0.2">
      <c r="A793" s="50">
        <f t="shared" si="144"/>
        <v>37</v>
      </c>
      <c r="B793" s="48">
        <v>36908</v>
      </c>
      <c r="C793" s="49">
        <v>42.81</v>
      </c>
      <c r="D793" s="4">
        <f t="shared" si="140"/>
        <v>4.9174668815301064E-3</v>
      </c>
      <c r="E793" s="100">
        <f t="shared" si="142"/>
        <v>1.7179923127028343</v>
      </c>
      <c r="F793" s="2"/>
      <c r="G793" s="8">
        <f t="shared" si="145"/>
        <v>0</v>
      </c>
      <c r="H793" s="8">
        <f t="shared" si="145"/>
        <v>0</v>
      </c>
      <c r="I793" s="8">
        <f t="shared" si="145"/>
        <v>0</v>
      </c>
      <c r="J793" s="8">
        <f t="shared" si="145"/>
        <v>0</v>
      </c>
      <c r="K793" s="8">
        <f t="shared" si="145"/>
        <v>0</v>
      </c>
      <c r="L793" s="8">
        <f t="shared" si="145"/>
        <v>7.1899999999999977</v>
      </c>
      <c r="M793" s="8">
        <f t="shared" si="143"/>
        <v>22.810000000000002</v>
      </c>
      <c r="N793" s="8">
        <f t="shared" si="145"/>
        <v>17.810000000000002</v>
      </c>
      <c r="O793" s="8">
        <f t="shared" si="145"/>
        <v>12.810000000000002</v>
      </c>
      <c r="P793" s="8">
        <f t="shared" si="145"/>
        <v>7.8100000000000023</v>
      </c>
      <c r="Q793" s="8">
        <f t="shared" si="145"/>
        <v>2.8100000000000023</v>
      </c>
      <c r="R793" s="8">
        <f t="shared" si="145"/>
        <v>0</v>
      </c>
      <c r="S793" s="8">
        <f t="shared" si="145"/>
        <v>0</v>
      </c>
      <c r="T793" s="21">
        <f t="shared" si="138"/>
        <v>37</v>
      </c>
      <c r="U793" s="19">
        <f>VLOOKUP($B793,Gas!$B$3:$E$2506,2)</f>
        <v>8.19</v>
      </c>
      <c r="V793" s="44">
        <f t="shared" si="139"/>
        <v>5.2271062271062281</v>
      </c>
      <c r="W793" s="5">
        <f>VLOOKUP($B793,Gas!$B$3:$E$2506,4)</f>
        <v>0.79467977634331455</v>
      </c>
    </row>
    <row r="794" spans="1:23" x14ac:dyDescent="0.2">
      <c r="A794" s="50">
        <f t="shared" si="144"/>
        <v>37</v>
      </c>
      <c r="B794" s="48">
        <v>36909</v>
      </c>
      <c r="C794" s="49">
        <v>39.82</v>
      </c>
      <c r="D794" s="4">
        <f t="shared" si="140"/>
        <v>-7.2402421520804588E-2</v>
      </c>
      <c r="E794" s="100">
        <f t="shared" si="142"/>
        <v>0.9684474743339665</v>
      </c>
      <c r="F794" s="2"/>
      <c r="G794" s="8">
        <f t="shared" si="145"/>
        <v>0</v>
      </c>
      <c r="H794" s="8">
        <f t="shared" si="145"/>
        <v>0</v>
      </c>
      <c r="I794" s="8">
        <f t="shared" si="145"/>
        <v>0</v>
      </c>
      <c r="J794" s="8">
        <f t="shared" si="145"/>
        <v>0</v>
      </c>
      <c r="K794" s="8">
        <f t="shared" si="145"/>
        <v>0.17999999999999972</v>
      </c>
      <c r="L794" s="8">
        <f t="shared" si="145"/>
        <v>10.18</v>
      </c>
      <c r="M794" s="8">
        <f t="shared" si="143"/>
        <v>19.82</v>
      </c>
      <c r="N794" s="8">
        <f t="shared" si="145"/>
        <v>14.82</v>
      </c>
      <c r="O794" s="8">
        <f t="shared" si="145"/>
        <v>9.82</v>
      </c>
      <c r="P794" s="8">
        <f t="shared" si="145"/>
        <v>4.82</v>
      </c>
      <c r="Q794" s="8">
        <f t="shared" si="145"/>
        <v>0</v>
      </c>
      <c r="R794" s="8">
        <f t="shared" si="145"/>
        <v>0</v>
      </c>
      <c r="S794" s="8">
        <f t="shared" si="145"/>
        <v>0</v>
      </c>
      <c r="T794" s="21">
        <f t="shared" si="138"/>
        <v>37</v>
      </c>
      <c r="U794" s="19">
        <f>VLOOKUP($B794,Gas!$B$3:$E$2506,2)</f>
        <v>7.86</v>
      </c>
      <c r="V794" s="44">
        <f t="shared" si="139"/>
        <v>5.0661577608142494</v>
      </c>
      <c r="W794" s="5">
        <f>VLOOKUP($B794,Gas!$B$3:$E$2506,4)</f>
        <v>0.79532105211012771</v>
      </c>
    </row>
    <row r="795" spans="1:23" x14ac:dyDescent="0.2">
      <c r="A795" s="50">
        <f t="shared" si="144"/>
        <v>37</v>
      </c>
      <c r="B795" s="48">
        <v>36910</v>
      </c>
      <c r="C795" s="49">
        <v>39.270000000000003</v>
      </c>
      <c r="D795" s="4">
        <f t="shared" si="140"/>
        <v>-1.3908430046131888E-2</v>
      </c>
      <c r="E795" s="100">
        <f t="shared" si="142"/>
        <v>0.97209430437073963</v>
      </c>
      <c r="F795" s="2"/>
      <c r="G795" s="8">
        <f t="shared" si="145"/>
        <v>0</v>
      </c>
      <c r="H795" s="8">
        <f t="shared" si="145"/>
        <v>0</v>
      </c>
      <c r="I795" s="8">
        <f t="shared" si="145"/>
        <v>0</v>
      </c>
      <c r="J795" s="8">
        <f t="shared" si="145"/>
        <v>0</v>
      </c>
      <c r="K795" s="8">
        <f t="shared" si="145"/>
        <v>0.72999999999999687</v>
      </c>
      <c r="L795" s="8">
        <f t="shared" si="145"/>
        <v>10.729999999999997</v>
      </c>
      <c r="M795" s="8">
        <f t="shared" si="143"/>
        <v>19.270000000000003</v>
      </c>
      <c r="N795" s="8">
        <f t="shared" si="145"/>
        <v>14.270000000000003</v>
      </c>
      <c r="O795" s="8">
        <f t="shared" si="145"/>
        <v>9.2700000000000031</v>
      </c>
      <c r="P795" s="8">
        <f t="shared" si="145"/>
        <v>4.2700000000000031</v>
      </c>
      <c r="Q795" s="8">
        <f t="shared" si="145"/>
        <v>0</v>
      </c>
      <c r="R795" s="8">
        <f t="shared" si="145"/>
        <v>0</v>
      </c>
      <c r="S795" s="8">
        <f t="shared" si="145"/>
        <v>0</v>
      </c>
      <c r="T795" s="21">
        <f t="shared" si="138"/>
        <v>37</v>
      </c>
      <c r="U795" s="19">
        <f>VLOOKUP($B795,Gas!$B$3:$E$2506,2)</f>
        <v>7.0650000000000004</v>
      </c>
      <c r="V795" s="44">
        <f t="shared" si="139"/>
        <v>5.5583864118895967</v>
      </c>
      <c r="W795" s="5">
        <f>VLOOKUP($B795,Gas!$B$3:$E$2506,4)</f>
        <v>0.77554269395532205</v>
      </c>
    </row>
    <row r="796" spans="1:23" x14ac:dyDescent="0.2">
      <c r="A796" s="50">
        <f t="shared" si="144"/>
        <v>37</v>
      </c>
      <c r="B796" s="48">
        <v>36913</v>
      </c>
      <c r="C796" s="49">
        <v>50.29</v>
      </c>
      <c r="D796" s="4">
        <f t="shared" si="140"/>
        <v>0.247345381593955</v>
      </c>
      <c r="E796" s="100">
        <f t="shared" si="142"/>
        <v>1.7516224154497428</v>
      </c>
      <c r="F796" s="2"/>
      <c r="G796" s="8">
        <f t="shared" si="145"/>
        <v>0</v>
      </c>
      <c r="H796" s="8">
        <f t="shared" si="145"/>
        <v>0</v>
      </c>
      <c r="I796" s="8">
        <f t="shared" si="145"/>
        <v>0</v>
      </c>
      <c r="J796" s="8">
        <f t="shared" si="145"/>
        <v>0</v>
      </c>
      <c r="K796" s="8">
        <f t="shared" si="145"/>
        <v>0</v>
      </c>
      <c r="L796" s="8">
        <f t="shared" si="145"/>
        <v>0</v>
      </c>
      <c r="M796" s="8">
        <f t="shared" si="143"/>
        <v>30.29</v>
      </c>
      <c r="N796" s="8">
        <f t="shared" si="145"/>
        <v>25.29</v>
      </c>
      <c r="O796" s="8">
        <f t="shared" si="145"/>
        <v>20.29</v>
      </c>
      <c r="P796" s="8">
        <f t="shared" si="145"/>
        <v>15.29</v>
      </c>
      <c r="Q796" s="8">
        <f t="shared" si="145"/>
        <v>10.29</v>
      </c>
      <c r="R796" s="8">
        <f t="shared" si="145"/>
        <v>0.28999999999999915</v>
      </c>
      <c r="S796" s="8">
        <f t="shared" si="145"/>
        <v>0</v>
      </c>
      <c r="T796" s="21">
        <f t="shared" si="138"/>
        <v>37</v>
      </c>
      <c r="U796" s="19">
        <f>VLOOKUP($B796,Gas!$B$3:$E$2506,2)</f>
        <v>7.5750000000000002</v>
      </c>
      <c r="V796" s="44">
        <f t="shared" si="139"/>
        <v>6.6389438943894383</v>
      </c>
      <c r="W796" s="5">
        <f>VLOOKUP($B796,Gas!$B$3:$E$2506,4)</f>
        <v>0.90419078292582022</v>
      </c>
    </row>
    <row r="797" spans="1:23" x14ac:dyDescent="0.2">
      <c r="A797" s="50">
        <f t="shared" si="144"/>
        <v>37</v>
      </c>
      <c r="B797" s="48">
        <v>36914</v>
      </c>
      <c r="C797" s="49">
        <v>51.37</v>
      </c>
      <c r="D797" s="4">
        <f t="shared" si="140"/>
        <v>2.1248094295303062E-2</v>
      </c>
      <c r="E797" s="100">
        <f t="shared" si="142"/>
        <v>1.6831941670234898</v>
      </c>
      <c r="F797" s="2"/>
      <c r="G797" s="8">
        <f t="shared" si="145"/>
        <v>0</v>
      </c>
      <c r="H797" s="8">
        <f t="shared" si="145"/>
        <v>0</v>
      </c>
      <c r="I797" s="8">
        <f t="shared" si="145"/>
        <v>0</v>
      </c>
      <c r="J797" s="8">
        <f t="shared" si="145"/>
        <v>0</v>
      </c>
      <c r="K797" s="8">
        <f t="shared" si="145"/>
        <v>0</v>
      </c>
      <c r="L797" s="8">
        <f t="shared" si="145"/>
        <v>0</v>
      </c>
      <c r="M797" s="8">
        <f t="shared" si="143"/>
        <v>31.369999999999997</v>
      </c>
      <c r="N797" s="8">
        <f t="shared" si="145"/>
        <v>26.369999999999997</v>
      </c>
      <c r="O797" s="8">
        <f t="shared" si="145"/>
        <v>21.369999999999997</v>
      </c>
      <c r="P797" s="8">
        <f t="shared" si="145"/>
        <v>16.369999999999997</v>
      </c>
      <c r="Q797" s="8">
        <f t="shared" si="145"/>
        <v>11.369999999999997</v>
      </c>
      <c r="R797" s="8">
        <f t="shared" si="145"/>
        <v>1.3699999999999974</v>
      </c>
      <c r="S797" s="8">
        <f t="shared" si="145"/>
        <v>0</v>
      </c>
      <c r="T797" s="21">
        <f t="shared" si="138"/>
        <v>37</v>
      </c>
      <c r="U797" s="19">
        <f>VLOOKUP($B797,Gas!$B$3:$E$2506,2)</f>
        <v>7.6749999999999998</v>
      </c>
      <c r="V797" s="44">
        <f t="shared" si="139"/>
        <v>6.6931596091205208</v>
      </c>
      <c r="W797" s="5">
        <f>VLOOKUP($B797,Gas!$B$3:$E$2506,4)</f>
        <v>0.920013940629682</v>
      </c>
    </row>
    <row r="798" spans="1:23" x14ac:dyDescent="0.2">
      <c r="A798" s="50">
        <f t="shared" si="144"/>
        <v>37</v>
      </c>
      <c r="B798" s="48">
        <v>36915</v>
      </c>
      <c r="C798" s="49">
        <v>48.63</v>
      </c>
      <c r="D798" s="4">
        <f t="shared" si="140"/>
        <v>-5.4813720063481924E-2</v>
      </c>
      <c r="E798" s="100">
        <f t="shared" si="142"/>
        <v>1.5967335055007814</v>
      </c>
      <c r="F798" s="2"/>
      <c r="G798" s="8">
        <f t="shared" si="145"/>
        <v>0</v>
      </c>
      <c r="H798" s="8">
        <f t="shared" si="145"/>
        <v>0</v>
      </c>
      <c r="I798" s="8">
        <f t="shared" si="145"/>
        <v>0</v>
      </c>
      <c r="J798" s="8">
        <f t="shared" si="145"/>
        <v>0</v>
      </c>
      <c r="K798" s="8">
        <f t="shared" si="145"/>
        <v>0</v>
      </c>
      <c r="L798" s="8">
        <f t="shared" si="145"/>
        <v>1.3699999999999974</v>
      </c>
      <c r="M798" s="8">
        <f t="shared" si="145"/>
        <v>28.630000000000003</v>
      </c>
      <c r="N798" s="8">
        <f t="shared" si="145"/>
        <v>23.630000000000003</v>
      </c>
      <c r="O798" s="8">
        <f t="shared" si="145"/>
        <v>18.630000000000003</v>
      </c>
      <c r="P798" s="8">
        <f t="shared" si="145"/>
        <v>13.630000000000003</v>
      </c>
      <c r="Q798" s="8">
        <f t="shared" si="145"/>
        <v>8.6300000000000026</v>
      </c>
      <c r="R798" s="8">
        <f t="shared" si="145"/>
        <v>0</v>
      </c>
      <c r="S798" s="8">
        <f t="shared" si="145"/>
        <v>0</v>
      </c>
      <c r="T798" s="21">
        <f t="shared" si="138"/>
        <v>37</v>
      </c>
      <c r="U798" s="19">
        <f>VLOOKUP($B798,Gas!$B$3:$E$2506,2)</f>
        <v>7.0650000000000004</v>
      </c>
      <c r="V798" s="44">
        <f t="shared" si="139"/>
        <v>6.8832271762208066</v>
      </c>
      <c r="W798" s="5">
        <f>VLOOKUP($B798,Gas!$B$3:$E$2506,4)</f>
        <v>1.0039600155383206</v>
      </c>
    </row>
    <row r="799" spans="1:23" x14ac:dyDescent="0.2">
      <c r="A799" s="50">
        <f t="shared" si="144"/>
        <v>37</v>
      </c>
      <c r="B799" s="48">
        <v>36917</v>
      </c>
      <c r="C799" s="49">
        <v>47.56</v>
      </c>
      <c r="D799" s="4">
        <f t="shared" si="140"/>
        <v>-2.2248552593113379E-2</v>
      </c>
      <c r="E799" s="100">
        <f t="shared" si="142"/>
        <v>1.5971663585431786</v>
      </c>
      <c r="F799" s="2"/>
      <c r="G799" s="8">
        <f t="shared" si="145"/>
        <v>0</v>
      </c>
      <c r="H799" s="8">
        <f t="shared" si="145"/>
        <v>0</v>
      </c>
      <c r="I799" s="8">
        <f t="shared" si="145"/>
        <v>0</v>
      </c>
      <c r="J799" s="8">
        <f t="shared" si="145"/>
        <v>0</v>
      </c>
      <c r="K799" s="8">
        <f t="shared" si="145"/>
        <v>0</v>
      </c>
      <c r="L799" s="8">
        <f t="shared" si="145"/>
        <v>2.4399999999999977</v>
      </c>
      <c r="M799" s="8">
        <f t="shared" si="145"/>
        <v>27.560000000000002</v>
      </c>
      <c r="N799" s="8">
        <f t="shared" si="145"/>
        <v>22.560000000000002</v>
      </c>
      <c r="O799" s="8">
        <f t="shared" si="145"/>
        <v>17.560000000000002</v>
      </c>
      <c r="P799" s="8">
        <f t="shared" si="145"/>
        <v>12.560000000000002</v>
      </c>
      <c r="Q799" s="8">
        <f t="shared" si="145"/>
        <v>7.5600000000000023</v>
      </c>
      <c r="R799" s="8">
        <f t="shared" si="145"/>
        <v>0</v>
      </c>
      <c r="S799" s="8">
        <f t="shared" si="145"/>
        <v>0</v>
      </c>
      <c r="T799" s="21">
        <f t="shared" si="138"/>
        <v>37</v>
      </c>
      <c r="U799" s="19">
        <f>VLOOKUP($B799,Gas!$B$3:$E$2506,2)</f>
        <v>7.2949999999999999</v>
      </c>
      <c r="V799" s="44">
        <f t="shared" si="139"/>
        <v>6.5195339273474984</v>
      </c>
      <c r="W799" s="5">
        <f>VLOOKUP($B799,Gas!$B$3:$E$2506,4)</f>
        <v>1.094912384314449</v>
      </c>
    </row>
    <row r="800" spans="1:23" x14ac:dyDescent="0.2">
      <c r="A800" s="50">
        <f t="shared" si="144"/>
        <v>37</v>
      </c>
      <c r="B800" s="48">
        <v>36920</v>
      </c>
      <c r="C800" s="49">
        <v>43.8</v>
      </c>
      <c r="D800" s="4">
        <f t="shared" si="140"/>
        <v>-8.2358254440180717E-2</v>
      </c>
      <c r="E800" s="100">
        <f t="shared" si="142"/>
        <v>1.5738646003321015</v>
      </c>
      <c r="F800" s="2"/>
      <c r="G800" s="8">
        <f t="shared" si="145"/>
        <v>0</v>
      </c>
      <c r="H800" s="8">
        <f t="shared" si="145"/>
        <v>0</v>
      </c>
      <c r="I800" s="8">
        <f t="shared" si="145"/>
        <v>0</v>
      </c>
      <c r="J800" s="8">
        <f t="shared" si="145"/>
        <v>0</v>
      </c>
      <c r="K800" s="8">
        <f t="shared" si="145"/>
        <v>0</v>
      </c>
      <c r="L800" s="8">
        <f t="shared" si="145"/>
        <v>6.2000000000000028</v>
      </c>
      <c r="M800" s="8">
        <f t="shared" si="145"/>
        <v>23.799999999999997</v>
      </c>
      <c r="N800" s="8">
        <f t="shared" si="145"/>
        <v>18.799999999999997</v>
      </c>
      <c r="O800" s="8">
        <f t="shared" si="145"/>
        <v>13.799999999999997</v>
      </c>
      <c r="P800" s="8">
        <f t="shared" si="145"/>
        <v>8.7999999999999972</v>
      </c>
      <c r="Q800" s="8">
        <f t="shared" si="145"/>
        <v>3.7999999999999972</v>
      </c>
      <c r="R800" s="8">
        <f t="shared" si="145"/>
        <v>0</v>
      </c>
      <c r="S800" s="8">
        <f t="shared" si="145"/>
        <v>0</v>
      </c>
      <c r="T800" s="21">
        <f t="shared" si="138"/>
        <v>37</v>
      </c>
      <c r="U800" s="19">
        <f>VLOOKUP($B800,Gas!$B$3:$E$2506,2)</f>
        <v>7.0350000000000001</v>
      </c>
      <c r="V800" s="44">
        <f t="shared" si="139"/>
        <v>6.226012793176972</v>
      </c>
      <c r="W800" s="5">
        <f>VLOOKUP($B800,Gas!$B$3:$E$2506,4)</f>
        <v>0.82138132081949777</v>
      </c>
    </row>
    <row r="801" spans="1:23" x14ac:dyDescent="0.2">
      <c r="A801" s="50">
        <f t="shared" si="144"/>
        <v>37</v>
      </c>
      <c r="B801" s="48">
        <v>36921</v>
      </c>
      <c r="C801" s="49">
        <v>35.61</v>
      </c>
      <c r="D801" s="4">
        <f t="shared" si="140"/>
        <v>-0.207007320092714</v>
      </c>
      <c r="E801" s="100">
        <f t="shared" si="142"/>
        <v>1.8326604753087969</v>
      </c>
      <c r="F801" s="2"/>
      <c r="G801" s="8">
        <f t="shared" si="145"/>
        <v>0</v>
      </c>
      <c r="H801" s="8">
        <f t="shared" si="145"/>
        <v>0</v>
      </c>
      <c r="I801" s="8">
        <f t="shared" si="145"/>
        <v>0</v>
      </c>
      <c r="J801" s="8">
        <f t="shared" si="145"/>
        <v>0</v>
      </c>
      <c r="K801" s="8">
        <f t="shared" si="145"/>
        <v>4.3900000000000006</v>
      </c>
      <c r="L801" s="8">
        <f t="shared" si="145"/>
        <v>14.39</v>
      </c>
      <c r="M801" s="8">
        <f t="shared" si="145"/>
        <v>15.61</v>
      </c>
      <c r="N801" s="8">
        <f t="shared" si="145"/>
        <v>10.61</v>
      </c>
      <c r="O801" s="8">
        <f t="shared" si="145"/>
        <v>5.6099999999999994</v>
      </c>
      <c r="P801" s="8">
        <f t="shared" si="145"/>
        <v>0.60999999999999943</v>
      </c>
      <c r="Q801" s="8">
        <f t="shared" si="145"/>
        <v>0</v>
      </c>
      <c r="R801" s="8">
        <f t="shared" si="145"/>
        <v>0</v>
      </c>
      <c r="S801" s="8">
        <f t="shared" si="145"/>
        <v>0</v>
      </c>
      <c r="T801" s="21">
        <f t="shared" si="138"/>
        <v>37</v>
      </c>
      <c r="U801" s="19">
        <f>VLOOKUP($B801,Gas!$B$3:$E$2506,2)</f>
        <v>6.6</v>
      </c>
      <c r="V801" s="44">
        <f t="shared" si="139"/>
        <v>5.3954545454545455</v>
      </c>
      <c r="W801" s="5">
        <f>VLOOKUP($B801,Gas!$B$3:$E$2506,4)</f>
        <v>0.75229535143229631</v>
      </c>
    </row>
    <row r="802" spans="1:23" x14ac:dyDescent="0.2">
      <c r="A802" s="50">
        <f t="shared" si="144"/>
        <v>37</v>
      </c>
      <c r="B802" s="48">
        <v>36922</v>
      </c>
      <c r="C802" s="49">
        <v>34.380000000000003</v>
      </c>
      <c r="D802" s="4">
        <f t="shared" si="140"/>
        <v>-3.5151497334983059E-2</v>
      </c>
      <c r="E802" s="100">
        <f t="shared" si="142"/>
        <v>1.8017367535052922</v>
      </c>
      <c r="F802" s="2"/>
      <c r="G802" s="8">
        <f t="shared" ref="G802:S817" si="146">IF(G$1="P",MAX(0,G$2-$C802),IF(G$1="C",MAX(0,$C802-G$2)))</f>
        <v>0</v>
      </c>
      <c r="H802" s="8">
        <f t="shared" si="146"/>
        <v>0</v>
      </c>
      <c r="I802" s="8">
        <f t="shared" si="146"/>
        <v>0</v>
      </c>
      <c r="J802" s="8">
        <f t="shared" si="146"/>
        <v>0.61999999999999744</v>
      </c>
      <c r="K802" s="8">
        <f t="shared" si="146"/>
        <v>5.6199999999999974</v>
      </c>
      <c r="L802" s="8">
        <f t="shared" si="146"/>
        <v>15.619999999999997</v>
      </c>
      <c r="M802" s="8">
        <f t="shared" si="145"/>
        <v>14.380000000000003</v>
      </c>
      <c r="N802" s="8">
        <f t="shared" si="146"/>
        <v>9.3800000000000026</v>
      </c>
      <c r="O802" s="8">
        <f t="shared" si="146"/>
        <v>4.3800000000000026</v>
      </c>
      <c r="P802" s="8">
        <f t="shared" si="146"/>
        <v>0</v>
      </c>
      <c r="Q802" s="8">
        <f t="shared" si="146"/>
        <v>0</v>
      </c>
      <c r="R802" s="8">
        <f t="shared" si="146"/>
        <v>0</v>
      </c>
      <c r="S802" s="8">
        <f t="shared" si="146"/>
        <v>0</v>
      </c>
      <c r="T802" s="21">
        <f t="shared" si="138"/>
        <v>37</v>
      </c>
      <c r="U802" s="19">
        <f>VLOOKUP($B802,Gas!$B$3:$E$2506,2)</f>
        <v>5.87</v>
      </c>
      <c r="V802" s="44">
        <f t="shared" si="139"/>
        <v>5.8568994889267465</v>
      </c>
      <c r="W802" s="5">
        <f>VLOOKUP($B802,Gas!$B$3:$E$2506,4)</f>
        <v>0.96769721401212661</v>
      </c>
    </row>
    <row r="803" spans="1:23" x14ac:dyDescent="0.2">
      <c r="A803" s="50">
        <f t="shared" si="144"/>
        <v>38</v>
      </c>
      <c r="B803" s="48">
        <v>36923</v>
      </c>
      <c r="C803" s="49">
        <v>35.26</v>
      </c>
      <c r="D803" s="4">
        <f t="shared" si="140"/>
        <v>2.5274177015020733E-2</v>
      </c>
      <c r="E803" s="100">
        <f t="shared" si="142"/>
        <v>1.8128489402330752</v>
      </c>
      <c r="F803" s="2"/>
      <c r="G803" s="8">
        <f t="shared" si="146"/>
        <v>0</v>
      </c>
      <c r="H803" s="8">
        <f t="shared" si="146"/>
        <v>0</v>
      </c>
      <c r="I803" s="8">
        <f t="shared" si="146"/>
        <v>0</v>
      </c>
      <c r="J803" s="8">
        <f t="shared" si="146"/>
        <v>0</v>
      </c>
      <c r="K803" s="8">
        <f t="shared" si="146"/>
        <v>4.740000000000002</v>
      </c>
      <c r="L803" s="8">
        <f t="shared" si="146"/>
        <v>14.740000000000002</v>
      </c>
      <c r="M803" s="8">
        <f t="shared" si="145"/>
        <v>15.259999999999998</v>
      </c>
      <c r="N803" s="8">
        <f t="shared" si="146"/>
        <v>10.259999999999998</v>
      </c>
      <c r="O803" s="8">
        <f t="shared" si="146"/>
        <v>5.259999999999998</v>
      </c>
      <c r="P803" s="8">
        <f t="shared" si="146"/>
        <v>0.25999999999999801</v>
      </c>
      <c r="Q803" s="8">
        <f t="shared" si="146"/>
        <v>0</v>
      </c>
      <c r="R803" s="8">
        <f t="shared" si="146"/>
        <v>0</v>
      </c>
      <c r="S803" s="8">
        <f t="shared" si="146"/>
        <v>0</v>
      </c>
      <c r="T803" s="21">
        <f t="shared" si="138"/>
        <v>38</v>
      </c>
      <c r="U803" s="19">
        <f>VLOOKUP($B803,Gas!$B$3:$E$2506,2)</f>
        <v>5.8949999999999996</v>
      </c>
      <c r="V803" s="44">
        <f t="shared" si="139"/>
        <v>5.9813401187446988</v>
      </c>
      <c r="W803" s="5">
        <f>VLOOKUP($B803,Gas!$B$3:$E$2506,4)</f>
        <v>0.97256738286508715</v>
      </c>
    </row>
    <row r="804" spans="1:23" x14ac:dyDescent="0.2">
      <c r="A804" s="50">
        <f t="shared" si="144"/>
        <v>38</v>
      </c>
      <c r="B804" s="48">
        <v>36924</v>
      </c>
      <c r="C804" s="49">
        <v>39.270000000000003</v>
      </c>
      <c r="D804" s="4">
        <f t="shared" si="140"/>
        <v>0.10771169162019431</v>
      </c>
      <c r="E804" s="100">
        <f t="shared" si="142"/>
        <v>1.8886796846033562</v>
      </c>
      <c r="F804" s="2"/>
      <c r="G804" s="8">
        <f t="shared" si="146"/>
        <v>0</v>
      </c>
      <c r="H804" s="8">
        <f t="shared" si="146"/>
        <v>0</v>
      </c>
      <c r="I804" s="8">
        <f t="shared" si="146"/>
        <v>0</v>
      </c>
      <c r="J804" s="8">
        <f t="shared" si="146"/>
        <v>0</v>
      </c>
      <c r="K804" s="8">
        <f t="shared" si="146"/>
        <v>0.72999999999999687</v>
      </c>
      <c r="L804" s="8">
        <f t="shared" si="146"/>
        <v>10.729999999999997</v>
      </c>
      <c r="M804" s="8">
        <f t="shared" si="145"/>
        <v>19.270000000000003</v>
      </c>
      <c r="N804" s="8">
        <f t="shared" si="146"/>
        <v>14.270000000000003</v>
      </c>
      <c r="O804" s="8">
        <f t="shared" si="146"/>
        <v>9.2700000000000031</v>
      </c>
      <c r="P804" s="8">
        <f t="shared" si="146"/>
        <v>4.2700000000000031</v>
      </c>
      <c r="Q804" s="8">
        <f t="shared" si="146"/>
        <v>0</v>
      </c>
      <c r="R804" s="8">
        <f t="shared" si="146"/>
        <v>0</v>
      </c>
      <c r="S804" s="8">
        <f t="shared" si="146"/>
        <v>0</v>
      </c>
      <c r="T804" s="21">
        <f t="shared" si="138"/>
        <v>38</v>
      </c>
      <c r="U804" s="19">
        <f>VLOOKUP($B804,Gas!$B$3:$E$2506,2)</f>
        <v>5.84</v>
      </c>
      <c r="V804" s="44">
        <f t="shared" si="139"/>
        <v>6.7243150684931514</v>
      </c>
      <c r="W804" s="5">
        <f>VLOOKUP($B804,Gas!$B$3:$E$2506,4)</f>
        <v>0.94587815731973035</v>
      </c>
    </row>
    <row r="805" spans="1:23" x14ac:dyDescent="0.2">
      <c r="A805" s="50">
        <f t="shared" si="144"/>
        <v>38</v>
      </c>
      <c r="B805" s="48">
        <v>36927</v>
      </c>
      <c r="C805" s="49">
        <v>43.76</v>
      </c>
      <c r="D805" s="4">
        <f t="shared" si="140"/>
        <v>0.10825928952380742</v>
      </c>
      <c r="E805" s="100">
        <f t="shared" si="142"/>
        <v>1.9634858503640198</v>
      </c>
      <c r="F805" s="2"/>
      <c r="G805" s="8">
        <f t="shared" si="146"/>
        <v>0</v>
      </c>
      <c r="H805" s="8">
        <f t="shared" si="146"/>
        <v>0</v>
      </c>
      <c r="I805" s="8">
        <f t="shared" si="146"/>
        <v>0</v>
      </c>
      <c r="J805" s="8">
        <f t="shared" si="146"/>
        <v>0</v>
      </c>
      <c r="K805" s="8">
        <f t="shared" si="146"/>
        <v>0</v>
      </c>
      <c r="L805" s="8">
        <f t="shared" si="146"/>
        <v>6.240000000000002</v>
      </c>
      <c r="M805" s="8">
        <f t="shared" si="145"/>
        <v>23.759999999999998</v>
      </c>
      <c r="N805" s="8">
        <f t="shared" si="146"/>
        <v>18.759999999999998</v>
      </c>
      <c r="O805" s="8">
        <f t="shared" si="146"/>
        <v>13.759999999999998</v>
      </c>
      <c r="P805" s="8">
        <f t="shared" si="146"/>
        <v>8.759999999999998</v>
      </c>
      <c r="Q805" s="8">
        <f t="shared" si="146"/>
        <v>3.759999999999998</v>
      </c>
      <c r="R805" s="8">
        <f t="shared" si="146"/>
        <v>0</v>
      </c>
      <c r="S805" s="8">
        <f t="shared" si="146"/>
        <v>0</v>
      </c>
      <c r="T805" s="21">
        <f t="shared" si="138"/>
        <v>38</v>
      </c>
      <c r="U805" s="19">
        <f>VLOOKUP($B805,Gas!$B$3:$E$2506,2)</f>
        <v>6.6050000000000004</v>
      </c>
      <c r="V805" s="44">
        <f t="shared" si="139"/>
        <v>6.6252838758516273</v>
      </c>
      <c r="W805" s="5">
        <f>VLOOKUP($B805,Gas!$B$3:$E$2506,4)</f>
        <v>1.1638843117754789</v>
      </c>
    </row>
    <row r="806" spans="1:23" x14ac:dyDescent="0.2">
      <c r="A806" s="50">
        <f t="shared" si="144"/>
        <v>38</v>
      </c>
      <c r="B806" s="48">
        <v>36928</v>
      </c>
      <c r="C806" s="49">
        <v>36.56</v>
      </c>
      <c r="D806" s="4">
        <f t="shared" si="140"/>
        <v>-0.17976541152777645</v>
      </c>
      <c r="E806" s="100">
        <f t="shared" si="142"/>
        <v>1.6744087287500402</v>
      </c>
      <c r="F806" s="2"/>
      <c r="G806" s="8">
        <f t="shared" si="146"/>
        <v>0</v>
      </c>
      <c r="H806" s="8">
        <f t="shared" si="146"/>
        <v>0</v>
      </c>
      <c r="I806" s="8">
        <f t="shared" si="146"/>
        <v>0</v>
      </c>
      <c r="J806" s="8">
        <f t="shared" si="146"/>
        <v>0</v>
      </c>
      <c r="K806" s="8">
        <f t="shared" si="146"/>
        <v>3.4399999999999977</v>
      </c>
      <c r="L806" s="8">
        <f t="shared" si="146"/>
        <v>13.439999999999998</v>
      </c>
      <c r="M806" s="8">
        <f t="shared" si="145"/>
        <v>16.560000000000002</v>
      </c>
      <c r="N806" s="8">
        <f t="shared" si="146"/>
        <v>11.560000000000002</v>
      </c>
      <c r="O806" s="8">
        <f t="shared" si="146"/>
        <v>6.5600000000000023</v>
      </c>
      <c r="P806" s="8">
        <f t="shared" si="146"/>
        <v>1.5600000000000023</v>
      </c>
      <c r="Q806" s="8">
        <f t="shared" si="146"/>
        <v>0</v>
      </c>
      <c r="R806" s="8">
        <f t="shared" si="146"/>
        <v>0</v>
      </c>
      <c r="S806" s="8">
        <f t="shared" si="146"/>
        <v>0</v>
      </c>
      <c r="T806" s="21">
        <f t="shared" si="138"/>
        <v>38</v>
      </c>
      <c r="U806" s="19">
        <f>VLOOKUP($B806,Gas!$B$3:$E$2506,2)</f>
        <v>5.7649999999999997</v>
      </c>
      <c r="V806" s="44">
        <f t="shared" si="139"/>
        <v>6.3417172593235049</v>
      </c>
      <c r="W806" s="5">
        <f>VLOOKUP($B806,Gas!$B$3:$E$2506,4)</f>
        <v>1.3895518805650895</v>
      </c>
    </row>
    <row r="807" spans="1:23" x14ac:dyDescent="0.2">
      <c r="A807" s="50">
        <f t="shared" si="144"/>
        <v>38</v>
      </c>
      <c r="B807" s="48">
        <v>36929</v>
      </c>
      <c r="C807" s="49">
        <v>34.08</v>
      </c>
      <c r="D807" s="4">
        <f t="shared" si="140"/>
        <v>-7.024404462483437E-2</v>
      </c>
      <c r="E807" s="100">
        <f t="shared" si="142"/>
        <v>1.6561534014275032</v>
      </c>
      <c r="F807" s="2"/>
      <c r="G807" s="8">
        <f t="shared" si="146"/>
        <v>0</v>
      </c>
      <c r="H807" s="8">
        <f t="shared" si="146"/>
        <v>0</v>
      </c>
      <c r="I807" s="8">
        <f t="shared" si="146"/>
        <v>0</v>
      </c>
      <c r="J807" s="8">
        <f t="shared" si="146"/>
        <v>0.92000000000000171</v>
      </c>
      <c r="K807" s="8">
        <f t="shared" si="146"/>
        <v>5.9200000000000017</v>
      </c>
      <c r="L807" s="8">
        <f t="shared" si="146"/>
        <v>15.920000000000002</v>
      </c>
      <c r="M807" s="8">
        <f t="shared" si="145"/>
        <v>14.079999999999998</v>
      </c>
      <c r="N807" s="8">
        <f t="shared" si="146"/>
        <v>9.0799999999999983</v>
      </c>
      <c r="O807" s="8">
        <f t="shared" si="146"/>
        <v>4.0799999999999983</v>
      </c>
      <c r="P807" s="8">
        <f t="shared" si="146"/>
        <v>0</v>
      </c>
      <c r="Q807" s="8">
        <f t="shared" si="146"/>
        <v>0</v>
      </c>
      <c r="R807" s="8">
        <f t="shared" si="146"/>
        <v>0</v>
      </c>
      <c r="S807" s="8">
        <f t="shared" si="146"/>
        <v>0</v>
      </c>
      <c r="T807" s="21">
        <f t="shared" si="138"/>
        <v>38</v>
      </c>
      <c r="U807" s="19">
        <f>VLOOKUP($B807,Gas!$B$3:$E$2506,2)</f>
        <v>5.58</v>
      </c>
      <c r="V807" s="44">
        <f t="shared" si="139"/>
        <v>6.10752688172043</v>
      </c>
      <c r="W807" s="5">
        <f>VLOOKUP($B807,Gas!$B$3:$E$2506,4)</f>
        <v>1.3845624634507749</v>
      </c>
    </row>
    <row r="808" spans="1:23" x14ac:dyDescent="0.2">
      <c r="A808" s="50">
        <f t="shared" si="144"/>
        <v>38</v>
      </c>
      <c r="B808" s="48">
        <v>36930</v>
      </c>
      <c r="C808" s="49">
        <v>32.14</v>
      </c>
      <c r="D808" s="4">
        <f t="shared" si="140"/>
        <v>-5.8609341651748352E-2</v>
      </c>
      <c r="E808" s="100">
        <f t="shared" si="142"/>
        <v>1.6571390650745002</v>
      </c>
      <c r="F808" s="2"/>
      <c r="G808" s="8">
        <f t="shared" si="146"/>
        <v>0</v>
      </c>
      <c r="H808" s="8">
        <f t="shared" si="146"/>
        <v>0</v>
      </c>
      <c r="I808" s="8">
        <f t="shared" si="146"/>
        <v>0</v>
      </c>
      <c r="J808" s="8">
        <f t="shared" si="146"/>
        <v>2.8599999999999994</v>
      </c>
      <c r="K808" s="8">
        <f t="shared" si="146"/>
        <v>7.8599999999999994</v>
      </c>
      <c r="L808" s="8">
        <f t="shared" si="146"/>
        <v>17.86</v>
      </c>
      <c r="M808" s="8">
        <f t="shared" si="146"/>
        <v>12.14</v>
      </c>
      <c r="N808" s="8">
        <f t="shared" si="146"/>
        <v>7.1400000000000006</v>
      </c>
      <c r="O808" s="8">
        <f t="shared" si="146"/>
        <v>2.1400000000000006</v>
      </c>
      <c r="P808" s="8">
        <f t="shared" si="146"/>
        <v>0</v>
      </c>
      <c r="Q808" s="8">
        <f t="shared" si="146"/>
        <v>0</v>
      </c>
      <c r="R808" s="8">
        <f t="shared" si="146"/>
        <v>0</v>
      </c>
      <c r="S808" s="8">
        <f t="shared" si="146"/>
        <v>0</v>
      </c>
      <c r="T808" s="21">
        <f t="shared" si="138"/>
        <v>38</v>
      </c>
      <c r="U808" s="19">
        <f>VLOOKUP($B808,Gas!$B$3:$E$2506,2)</f>
        <v>5.67</v>
      </c>
      <c r="V808" s="44">
        <f t="shared" si="139"/>
        <v>5.6684303350970016</v>
      </c>
      <c r="W808" s="5">
        <f>VLOOKUP($B808,Gas!$B$3:$E$2506,4)</f>
        <v>1.3987240340391254</v>
      </c>
    </row>
    <row r="809" spans="1:23" x14ac:dyDescent="0.2">
      <c r="A809" s="50">
        <f t="shared" si="144"/>
        <v>38</v>
      </c>
      <c r="B809" s="48">
        <v>36931</v>
      </c>
      <c r="C809" s="49">
        <v>30.72</v>
      </c>
      <c r="D809" s="4">
        <f t="shared" si="140"/>
        <v>-4.5187452029895117E-2</v>
      </c>
      <c r="E809" s="100">
        <f t="shared" si="142"/>
        <v>1.6537353707016702</v>
      </c>
      <c r="F809" s="2"/>
      <c r="G809" s="8">
        <f t="shared" si="146"/>
        <v>0</v>
      </c>
      <c r="H809" s="8">
        <f t="shared" si="146"/>
        <v>0</v>
      </c>
      <c r="I809" s="8">
        <f t="shared" si="146"/>
        <v>0</v>
      </c>
      <c r="J809" s="8">
        <f t="shared" si="146"/>
        <v>4.2800000000000011</v>
      </c>
      <c r="K809" s="8">
        <f t="shared" si="146"/>
        <v>9.2800000000000011</v>
      </c>
      <c r="L809" s="8">
        <f t="shared" si="146"/>
        <v>19.28</v>
      </c>
      <c r="M809" s="8">
        <f t="shared" si="146"/>
        <v>10.719999999999999</v>
      </c>
      <c r="N809" s="8">
        <f t="shared" si="146"/>
        <v>5.7199999999999989</v>
      </c>
      <c r="O809" s="8">
        <f t="shared" si="146"/>
        <v>0.71999999999999886</v>
      </c>
      <c r="P809" s="8">
        <f t="shared" si="146"/>
        <v>0</v>
      </c>
      <c r="Q809" s="8">
        <f t="shared" si="146"/>
        <v>0</v>
      </c>
      <c r="R809" s="8">
        <f t="shared" si="146"/>
        <v>0</v>
      </c>
      <c r="S809" s="8">
        <f t="shared" si="146"/>
        <v>0</v>
      </c>
      <c r="T809" s="21">
        <f t="shared" si="138"/>
        <v>38</v>
      </c>
      <c r="U809" s="19">
        <f>VLOOKUP($B809,Gas!$B$3:$E$2506,2)</f>
        <v>6.2450000000000001</v>
      </c>
      <c r="V809" s="44">
        <f t="shared" si="139"/>
        <v>4.9191353082465969</v>
      </c>
      <c r="W809" s="5">
        <f>VLOOKUP($B809,Gas!$B$3:$E$2506,4)</f>
        <v>1.5316323357485864</v>
      </c>
    </row>
    <row r="810" spans="1:23" x14ac:dyDescent="0.2">
      <c r="A810" s="50">
        <f t="shared" si="144"/>
        <v>38</v>
      </c>
      <c r="B810" s="48">
        <v>36934</v>
      </c>
      <c r="C810" s="49">
        <v>37.79</v>
      </c>
      <c r="D810" s="4">
        <f t="shared" si="140"/>
        <v>0.20713060908192624</v>
      </c>
      <c r="E810" s="100">
        <f t="shared" si="142"/>
        <v>2.0514218879699664</v>
      </c>
      <c r="F810" s="2"/>
      <c r="G810" s="8">
        <f t="shared" si="146"/>
        <v>0</v>
      </c>
      <c r="H810" s="8">
        <f t="shared" si="146"/>
        <v>0</v>
      </c>
      <c r="I810" s="8">
        <f t="shared" si="146"/>
        <v>0</v>
      </c>
      <c r="J810" s="8">
        <f t="shared" si="146"/>
        <v>0</v>
      </c>
      <c r="K810" s="8">
        <f t="shared" si="146"/>
        <v>2.2100000000000009</v>
      </c>
      <c r="L810" s="8">
        <f t="shared" si="146"/>
        <v>12.21</v>
      </c>
      <c r="M810" s="8">
        <f t="shared" si="146"/>
        <v>17.79</v>
      </c>
      <c r="N810" s="8">
        <f t="shared" si="146"/>
        <v>12.79</v>
      </c>
      <c r="O810" s="8">
        <f t="shared" si="146"/>
        <v>7.7899999999999991</v>
      </c>
      <c r="P810" s="8">
        <f t="shared" si="146"/>
        <v>2.7899999999999991</v>
      </c>
      <c r="Q810" s="8">
        <f t="shared" si="146"/>
        <v>0</v>
      </c>
      <c r="R810" s="8">
        <f t="shared" si="146"/>
        <v>0</v>
      </c>
      <c r="S810" s="8">
        <f t="shared" si="146"/>
        <v>0</v>
      </c>
      <c r="T810" s="21">
        <f t="shared" si="138"/>
        <v>38</v>
      </c>
      <c r="U810" s="19">
        <f>VLOOKUP($B810,Gas!$B$3:$E$2506,2)</f>
        <v>6.08</v>
      </c>
      <c r="V810" s="44">
        <f t="shared" si="139"/>
        <v>6.2154605263157894</v>
      </c>
      <c r="W810" s="5">
        <f>VLOOKUP($B810,Gas!$B$3:$E$2506,4)</f>
        <v>1.3488108603662508</v>
      </c>
    </row>
    <row r="811" spans="1:23" x14ac:dyDescent="0.2">
      <c r="A811" s="50">
        <f t="shared" si="144"/>
        <v>38</v>
      </c>
      <c r="B811" s="48">
        <v>36935</v>
      </c>
      <c r="C811" s="49">
        <v>35.58</v>
      </c>
      <c r="D811" s="4">
        <f t="shared" si="140"/>
        <v>-6.0260835123708535E-2</v>
      </c>
      <c r="E811" s="100">
        <f t="shared" si="142"/>
        <v>1.7830799682954073</v>
      </c>
      <c r="F811" s="2"/>
      <c r="G811" s="8">
        <f t="shared" si="146"/>
        <v>0</v>
      </c>
      <c r="H811" s="8">
        <f t="shared" si="146"/>
        <v>0</v>
      </c>
      <c r="I811" s="8">
        <f t="shared" si="146"/>
        <v>0</v>
      </c>
      <c r="J811" s="8">
        <f t="shared" si="146"/>
        <v>0</v>
      </c>
      <c r="K811" s="8">
        <f t="shared" si="146"/>
        <v>4.4200000000000017</v>
      </c>
      <c r="L811" s="8">
        <f t="shared" si="146"/>
        <v>14.420000000000002</v>
      </c>
      <c r="M811" s="8">
        <f t="shared" si="146"/>
        <v>15.579999999999998</v>
      </c>
      <c r="N811" s="8">
        <f t="shared" si="146"/>
        <v>10.579999999999998</v>
      </c>
      <c r="O811" s="8">
        <f t="shared" si="146"/>
        <v>5.5799999999999983</v>
      </c>
      <c r="P811" s="8">
        <f t="shared" si="146"/>
        <v>0.57999999999999829</v>
      </c>
      <c r="Q811" s="8">
        <f t="shared" si="146"/>
        <v>0</v>
      </c>
      <c r="R811" s="8">
        <f t="shared" si="146"/>
        <v>0</v>
      </c>
      <c r="S811" s="8">
        <f t="shared" si="146"/>
        <v>0</v>
      </c>
      <c r="T811" s="21">
        <f t="shared" si="138"/>
        <v>38</v>
      </c>
      <c r="U811" s="19">
        <f>VLOOKUP($B811,Gas!$B$3:$E$2506,2)</f>
        <v>5.63</v>
      </c>
      <c r="V811" s="44">
        <f t="shared" si="139"/>
        <v>6.3197158081705149</v>
      </c>
      <c r="W811" s="5">
        <f>VLOOKUP($B811,Gas!$B$3:$E$2506,4)</f>
        <v>1.1608998535139958</v>
      </c>
    </row>
    <row r="812" spans="1:23" x14ac:dyDescent="0.2">
      <c r="A812" s="50">
        <f t="shared" si="144"/>
        <v>38</v>
      </c>
      <c r="B812" s="48">
        <v>36936</v>
      </c>
      <c r="C812" s="49">
        <v>30.67</v>
      </c>
      <c r="D812" s="4">
        <f t="shared" si="140"/>
        <v>-0.14849870411152882</v>
      </c>
      <c r="E812" s="100">
        <f t="shared" si="142"/>
        <v>1.9290890374821823</v>
      </c>
      <c r="F812" s="2"/>
      <c r="G812" s="8">
        <f t="shared" ref="G812:S827" si="147">IF(G$1="P",MAX(0,G$2-$C812),IF(G$1="C",MAX(0,$C812-G$2)))</f>
        <v>0</v>
      </c>
      <c r="H812" s="8">
        <f t="shared" si="147"/>
        <v>0</v>
      </c>
      <c r="I812" s="8">
        <f t="shared" si="147"/>
        <v>0</v>
      </c>
      <c r="J812" s="8">
        <f t="shared" si="147"/>
        <v>4.3299999999999983</v>
      </c>
      <c r="K812" s="8">
        <f t="shared" si="147"/>
        <v>9.3299999999999983</v>
      </c>
      <c r="L812" s="8">
        <f t="shared" si="147"/>
        <v>19.329999999999998</v>
      </c>
      <c r="M812" s="8">
        <f t="shared" si="146"/>
        <v>10.670000000000002</v>
      </c>
      <c r="N812" s="8">
        <f t="shared" si="147"/>
        <v>5.6700000000000017</v>
      </c>
      <c r="O812" s="8">
        <f t="shared" si="147"/>
        <v>0.67000000000000171</v>
      </c>
      <c r="P812" s="8">
        <f t="shared" si="147"/>
        <v>0</v>
      </c>
      <c r="Q812" s="8">
        <f t="shared" si="147"/>
        <v>0</v>
      </c>
      <c r="R812" s="8">
        <f t="shared" si="147"/>
        <v>0</v>
      </c>
      <c r="S812" s="8">
        <f t="shared" si="147"/>
        <v>0</v>
      </c>
      <c r="T812" s="21">
        <f t="shared" si="138"/>
        <v>38</v>
      </c>
      <c r="U812" s="19">
        <f>VLOOKUP($B812,Gas!$B$3:$E$2506,2)</f>
        <v>5.61</v>
      </c>
      <c r="V812" s="44">
        <f t="shared" si="139"/>
        <v>5.4670231729055256</v>
      </c>
      <c r="W812" s="5">
        <f>VLOOKUP($B812,Gas!$B$3:$E$2506,4)</f>
        <v>1.1591119220293229</v>
      </c>
    </row>
    <row r="813" spans="1:23" x14ac:dyDescent="0.2">
      <c r="A813" s="50">
        <f t="shared" si="144"/>
        <v>38</v>
      </c>
      <c r="B813" s="48">
        <v>36937</v>
      </c>
      <c r="C813" s="49">
        <v>28.99</v>
      </c>
      <c r="D813" s="4">
        <f t="shared" si="140"/>
        <v>-5.6334035192596187E-2</v>
      </c>
      <c r="E813" s="100">
        <f t="shared" si="142"/>
        <v>1.9291248971998509</v>
      </c>
      <c r="F813" s="2"/>
      <c r="G813" s="8">
        <f t="shared" si="147"/>
        <v>0</v>
      </c>
      <c r="H813" s="8">
        <f t="shared" si="147"/>
        <v>0</v>
      </c>
      <c r="I813" s="8">
        <f t="shared" si="147"/>
        <v>1.0100000000000016</v>
      </c>
      <c r="J813" s="8">
        <f t="shared" si="147"/>
        <v>6.0100000000000016</v>
      </c>
      <c r="K813" s="8">
        <f t="shared" si="147"/>
        <v>11.010000000000002</v>
      </c>
      <c r="L813" s="8">
        <f t="shared" si="147"/>
        <v>21.01</v>
      </c>
      <c r="M813" s="8">
        <f t="shared" si="146"/>
        <v>8.9899999999999984</v>
      </c>
      <c r="N813" s="8">
        <f t="shared" si="147"/>
        <v>3.9899999999999984</v>
      </c>
      <c r="O813" s="8">
        <f t="shared" si="147"/>
        <v>0</v>
      </c>
      <c r="P813" s="8">
        <f t="shared" si="147"/>
        <v>0</v>
      </c>
      <c r="Q813" s="8">
        <f t="shared" si="147"/>
        <v>0</v>
      </c>
      <c r="R813" s="8">
        <f t="shared" si="147"/>
        <v>0</v>
      </c>
      <c r="S813" s="8">
        <f t="shared" si="147"/>
        <v>0</v>
      </c>
      <c r="T813" s="21">
        <f t="shared" si="138"/>
        <v>38</v>
      </c>
      <c r="U813" s="19">
        <f>VLOOKUP($B813,Gas!$B$3:$E$2506,2)</f>
        <v>5.875</v>
      </c>
      <c r="V813" s="44">
        <f t="shared" si="139"/>
        <v>4.9344680851063831</v>
      </c>
      <c r="W813" s="5">
        <f>VLOOKUP($B813,Gas!$B$3:$E$2506,4)</f>
        <v>1.2175478876210033</v>
      </c>
    </row>
    <row r="814" spans="1:23" x14ac:dyDescent="0.2">
      <c r="A814" s="50">
        <f t="shared" si="144"/>
        <v>38</v>
      </c>
      <c r="B814" s="48">
        <v>36938</v>
      </c>
      <c r="C814" s="49">
        <v>28.9</v>
      </c>
      <c r="D814" s="4">
        <f t="shared" si="140"/>
        <v>-3.1093478151776508E-3</v>
      </c>
      <c r="E814" s="100">
        <f t="shared" si="142"/>
        <v>1.8013485671602236</v>
      </c>
      <c r="F814" s="2"/>
      <c r="G814" s="8">
        <f t="shared" si="147"/>
        <v>0</v>
      </c>
      <c r="H814" s="8">
        <f t="shared" si="147"/>
        <v>0</v>
      </c>
      <c r="I814" s="8">
        <f t="shared" si="147"/>
        <v>1.1000000000000014</v>
      </c>
      <c r="J814" s="8">
        <f t="shared" si="147"/>
        <v>6.1000000000000014</v>
      </c>
      <c r="K814" s="8">
        <f t="shared" si="147"/>
        <v>11.100000000000001</v>
      </c>
      <c r="L814" s="8">
        <f t="shared" si="147"/>
        <v>21.1</v>
      </c>
      <c r="M814" s="8">
        <f t="shared" si="146"/>
        <v>8.8999999999999986</v>
      </c>
      <c r="N814" s="8">
        <f t="shared" si="147"/>
        <v>3.8999999999999986</v>
      </c>
      <c r="O814" s="8">
        <f t="shared" si="147"/>
        <v>0</v>
      </c>
      <c r="P814" s="8">
        <f t="shared" si="147"/>
        <v>0</v>
      </c>
      <c r="Q814" s="8">
        <f t="shared" si="147"/>
        <v>0</v>
      </c>
      <c r="R814" s="8">
        <f t="shared" si="147"/>
        <v>0</v>
      </c>
      <c r="S814" s="8">
        <f t="shared" si="147"/>
        <v>0</v>
      </c>
      <c r="T814" s="21">
        <f t="shared" si="138"/>
        <v>38</v>
      </c>
      <c r="U814" s="19">
        <f>VLOOKUP($B814,Gas!$B$3:$E$2506,2)</f>
        <v>5.3849999999999998</v>
      </c>
      <c r="V814" s="44">
        <f t="shared" si="139"/>
        <v>5.3667595171773446</v>
      </c>
      <c r="W814" s="5">
        <f>VLOOKUP($B814,Gas!$B$3:$E$2506,4)</f>
        <v>1.037512991907513</v>
      </c>
    </row>
    <row r="815" spans="1:23" x14ac:dyDescent="0.2">
      <c r="A815" s="50">
        <f t="shared" si="144"/>
        <v>38</v>
      </c>
      <c r="B815" s="48">
        <v>36941</v>
      </c>
      <c r="C815" s="49">
        <v>37.08</v>
      </c>
      <c r="D815" s="4">
        <f t="shared" si="140"/>
        <v>0.24923614557926785</v>
      </c>
      <c r="E815" s="100">
        <f t="shared" si="142"/>
        <v>2.1976706046241978</v>
      </c>
      <c r="F815" s="2"/>
      <c r="G815" s="8">
        <f t="shared" si="147"/>
        <v>0</v>
      </c>
      <c r="H815" s="8">
        <f t="shared" si="147"/>
        <v>0</v>
      </c>
      <c r="I815" s="8">
        <f t="shared" si="147"/>
        <v>0</v>
      </c>
      <c r="J815" s="8">
        <f t="shared" si="147"/>
        <v>0</v>
      </c>
      <c r="K815" s="8">
        <f t="shared" si="147"/>
        <v>2.9200000000000017</v>
      </c>
      <c r="L815" s="8">
        <f t="shared" si="147"/>
        <v>12.920000000000002</v>
      </c>
      <c r="M815" s="8">
        <f t="shared" si="146"/>
        <v>17.079999999999998</v>
      </c>
      <c r="N815" s="8">
        <f t="shared" si="147"/>
        <v>12.079999999999998</v>
      </c>
      <c r="O815" s="8">
        <f t="shared" si="147"/>
        <v>7.0799999999999983</v>
      </c>
      <c r="P815" s="8">
        <f t="shared" si="147"/>
        <v>2.0799999999999983</v>
      </c>
      <c r="Q815" s="8">
        <f t="shared" si="147"/>
        <v>0</v>
      </c>
      <c r="R815" s="8">
        <f t="shared" si="147"/>
        <v>0</v>
      </c>
      <c r="S815" s="8">
        <f t="shared" si="147"/>
        <v>0</v>
      </c>
      <c r="T815" s="21">
        <f t="shared" si="138"/>
        <v>38</v>
      </c>
      <c r="U815" s="19">
        <f>VLOOKUP($B815,Gas!$B$3:$E$2506,2)</f>
        <v>5.47</v>
      </c>
      <c r="V815" s="44">
        <f t="shared" si="139"/>
        <v>6.7787934186471661</v>
      </c>
      <c r="W815" s="5">
        <f>VLOOKUP($B815,Gas!$B$3:$E$2506,4)</f>
        <v>0.77596596691374997</v>
      </c>
    </row>
    <row r="816" spans="1:23" x14ac:dyDescent="0.2">
      <c r="A816" s="50">
        <f t="shared" si="144"/>
        <v>38</v>
      </c>
      <c r="B816" s="48">
        <v>36942</v>
      </c>
      <c r="C816" s="49">
        <v>37.020000000000003</v>
      </c>
      <c r="D816" s="4">
        <f t="shared" si="140"/>
        <v>-1.6194335523028827E-3</v>
      </c>
      <c r="E816" s="100">
        <f t="shared" si="142"/>
        <v>2.0019875238040288</v>
      </c>
      <c r="F816" s="2"/>
      <c r="G816" s="8">
        <f t="shared" si="147"/>
        <v>0</v>
      </c>
      <c r="H816" s="8">
        <f t="shared" si="147"/>
        <v>0</v>
      </c>
      <c r="I816" s="8">
        <f t="shared" si="147"/>
        <v>0</v>
      </c>
      <c r="J816" s="8">
        <f t="shared" si="147"/>
        <v>0</v>
      </c>
      <c r="K816" s="8">
        <f t="shared" si="147"/>
        <v>2.9799999999999969</v>
      </c>
      <c r="L816" s="8">
        <f t="shared" si="147"/>
        <v>12.979999999999997</v>
      </c>
      <c r="M816" s="8">
        <f t="shared" si="146"/>
        <v>17.020000000000003</v>
      </c>
      <c r="N816" s="8">
        <f t="shared" si="147"/>
        <v>12.020000000000003</v>
      </c>
      <c r="O816" s="8">
        <f t="shared" si="147"/>
        <v>7.0200000000000031</v>
      </c>
      <c r="P816" s="8">
        <f t="shared" si="147"/>
        <v>2.0200000000000031</v>
      </c>
      <c r="Q816" s="8">
        <f t="shared" si="147"/>
        <v>0</v>
      </c>
      <c r="R816" s="8">
        <f t="shared" si="147"/>
        <v>0</v>
      </c>
      <c r="S816" s="8">
        <f t="shared" si="147"/>
        <v>0</v>
      </c>
      <c r="T816" s="21">
        <f t="shared" si="138"/>
        <v>38</v>
      </c>
      <c r="U816" s="19">
        <f>VLOOKUP($B816,Gas!$B$3:$E$2506,2)</f>
        <v>5.47</v>
      </c>
      <c r="V816" s="44">
        <f t="shared" si="139"/>
        <v>6.7678244972577701</v>
      </c>
      <c r="W816" s="5">
        <f>VLOOKUP($B816,Gas!$B$3:$E$2506,4)</f>
        <v>0.77389649320840259</v>
      </c>
    </row>
    <row r="817" spans="1:23" x14ac:dyDescent="0.2">
      <c r="A817" s="50">
        <f t="shared" si="144"/>
        <v>38</v>
      </c>
      <c r="B817" s="48">
        <v>36943</v>
      </c>
      <c r="C817" s="49">
        <v>38.840000000000003</v>
      </c>
      <c r="D817" s="4">
        <f t="shared" si="140"/>
        <v>4.7992336277772683E-2</v>
      </c>
      <c r="E817" s="100">
        <f t="shared" si="142"/>
        <v>1.9717570058641152</v>
      </c>
      <c r="F817" s="2"/>
      <c r="G817" s="8">
        <f t="shared" si="147"/>
        <v>0</v>
      </c>
      <c r="H817" s="8">
        <f t="shared" si="147"/>
        <v>0</v>
      </c>
      <c r="I817" s="8">
        <f t="shared" si="147"/>
        <v>0</v>
      </c>
      <c r="J817" s="8">
        <f t="shared" si="147"/>
        <v>0</v>
      </c>
      <c r="K817" s="8">
        <f t="shared" si="147"/>
        <v>1.1599999999999966</v>
      </c>
      <c r="L817" s="8">
        <f t="shared" si="147"/>
        <v>11.159999999999997</v>
      </c>
      <c r="M817" s="8">
        <f t="shared" si="146"/>
        <v>18.840000000000003</v>
      </c>
      <c r="N817" s="8">
        <f t="shared" si="147"/>
        <v>13.840000000000003</v>
      </c>
      <c r="O817" s="8">
        <f t="shared" si="147"/>
        <v>8.8400000000000034</v>
      </c>
      <c r="P817" s="8">
        <f t="shared" si="147"/>
        <v>3.8400000000000034</v>
      </c>
      <c r="Q817" s="8">
        <f t="shared" si="147"/>
        <v>0</v>
      </c>
      <c r="R817" s="8">
        <f t="shared" si="147"/>
        <v>0</v>
      </c>
      <c r="S817" s="8">
        <f t="shared" si="147"/>
        <v>0</v>
      </c>
      <c r="T817" s="21">
        <f t="shared" si="138"/>
        <v>38</v>
      </c>
      <c r="U817" s="19">
        <f>VLOOKUP($B817,Gas!$B$3:$E$2506,2)</f>
        <v>5.2050000000000001</v>
      </c>
      <c r="V817" s="44">
        <f t="shared" si="139"/>
        <v>7.4620557156580221</v>
      </c>
      <c r="W817" s="5">
        <f>VLOOKUP($B817,Gas!$B$3:$E$2506,4)</f>
        <v>0.80395259009822273</v>
      </c>
    </row>
    <row r="818" spans="1:23" x14ac:dyDescent="0.2">
      <c r="A818" s="50">
        <f t="shared" si="144"/>
        <v>38</v>
      </c>
      <c r="B818" s="48">
        <v>36944</v>
      </c>
      <c r="C818" s="49">
        <v>44.8</v>
      </c>
      <c r="D818" s="4">
        <f t="shared" si="140"/>
        <v>0.14275749599781518</v>
      </c>
      <c r="E818" s="100">
        <f t="shared" si="142"/>
        <v>2.0247508388355495</v>
      </c>
      <c r="F818" s="2"/>
      <c r="G818" s="8">
        <f t="shared" si="147"/>
        <v>0</v>
      </c>
      <c r="H818" s="8">
        <f t="shared" si="147"/>
        <v>0</v>
      </c>
      <c r="I818" s="8">
        <f t="shared" si="147"/>
        <v>0</v>
      </c>
      <c r="J818" s="8">
        <f t="shared" si="147"/>
        <v>0</v>
      </c>
      <c r="K818" s="8">
        <f t="shared" si="147"/>
        <v>0</v>
      </c>
      <c r="L818" s="8">
        <f t="shared" si="147"/>
        <v>5.2000000000000028</v>
      </c>
      <c r="M818" s="8">
        <f t="shared" si="147"/>
        <v>24.799999999999997</v>
      </c>
      <c r="N818" s="8">
        <f t="shared" si="147"/>
        <v>19.799999999999997</v>
      </c>
      <c r="O818" s="8">
        <f t="shared" si="147"/>
        <v>14.799999999999997</v>
      </c>
      <c r="P818" s="8">
        <f t="shared" si="147"/>
        <v>9.7999999999999972</v>
      </c>
      <c r="Q818" s="8">
        <f t="shared" si="147"/>
        <v>4.7999999999999972</v>
      </c>
      <c r="R818" s="8">
        <f t="shared" si="147"/>
        <v>0</v>
      </c>
      <c r="S818" s="8">
        <f t="shared" si="147"/>
        <v>0</v>
      </c>
      <c r="T818" s="21">
        <f t="shared" si="138"/>
        <v>38</v>
      </c>
      <c r="U818" s="19">
        <f>VLOOKUP($B818,Gas!$B$3:$E$2506,2)</f>
        <v>5.2</v>
      </c>
      <c r="V818" s="44">
        <f t="shared" si="139"/>
        <v>8.615384615384615</v>
      </c>
      <c r="W818" s="5">
        <f>VLOOKUP($B818,Gas!$B$3:$E$2506,4)</f>
        <v>0.80321989088883383</v>
      </c>
    </row>
    <row r="819" spans="1:23" x14ac:dyDescent="0.2">
      <c r="A819" s="50">
        <f t="shared" si="144"/>
        <v>38</v>
      </c>
      <c r="B819" s="48">
        <v>36945</v>
      </c>
      <c r="C819" s="49">
        <v>37.92</v>
      </c>
      <c r="D819" s="4">
        <f t="shared" si="140"/>
        <v>-0.16672946203411831</v>
      </c>
      <c r="E819" s="100">
        <f t="shared" si="142"/>
        <v>2.235687324718465</v>
      </c>
      <c r="F819" s="2"/>
      <c r="G819" s="8">
        <f t="shared" si="147"/>
        <v>0</v>
      </c>
      <c r="H819" s="8">
        <f t="shared" si="147"/>
        <v>0</v>
      </c>
      <c r="I819" s="8">
        <f t="shared" si="147"/>
        <v>0</v>
      </c>
      <c r="J819" s="8">
        <f t="shared" si="147"/>
        <v>0</v>
      </c>
      <c r="K819" s="8">
        <f t="shared" si="147"/>
        <v>2.0799999999999983</v>
      </c>
      <c r="L819" s="8">
        <f t="shared" si="147"/>
        <v>12.079999999999998</v>
      </c>
      <c r="M819" s="8">
        <f t="shared" si="147"/>
        <v>17.920000000000002</v>
      </c>
      <c r="N819" s="8">
        <f t="shared" si="147"/>
        <v>12.920000000000002</v>
      </c>
      <c r="O819" s="8">
        <f t="shared" si="147"/>
        <v>7.9200000000000017</v>
      </c>
      <c r="P819" s="8">
        <f t="shared" si="147"/>
        <v>2.9200000000000017</v>
      </c>
      <c r="Q819" s="8">
        <f t="shared" si="147"/>
        <v>0</v>
      </c>
      <c r="R819" s="8">
        <f t="shared" si="147"/>
        <v>0</v>
      </c>
      <c r="S819" s="8">
        <f t="shared" si="147"/>
        <v>0</v>
      </c>
      <c r="T819" s="21">
        <f t="shared" si="138"/>
        <v>38</v>
      </c>
      <c r="U819" s="19">
        <f>VLOOKUP($B819,Gas!$B$3:$E$2506,2)</f>
        <v>5.1100000000000003</v>
      </c>
      <c r="V819" s="44">
        <f t="shared" si="139"/>
        <v>7.4207436399217217</v>
      </c>
      <c r="W819" s="5">
        <f>VLOOKUP($B819,Gas!$B$3:$E$2506,4)</f>
        <v>0.69193264546756128</v>
      </c>
    </row>
    <row r="820" spans="1:23" x14ac:dyDescent="0.2">
      <c r="A820" s="50">
        <f t="shared" si="144"/>
        <v>38</v>
      </c>
      <c r="B820" s="48">
        <v>36948</v>
      </c>
      <c r="C820" s="49">
        <v>38.130000000000003</v>
      </c>
      <c r="D820" s="4">
        <f t="shared" si="140"/>
        <v>5.5226964826512372E-3</v>
      </c>
      <c r="E820" s="100">
        <f t="shared" si="142"/>
        <v>1.9825058633057986</v>
      </c>
      <c r="F820" s="2"/>
      <c r="G820" s="8">
        <f t="shared" si="147"/>
        <v>0</v>
      </c>
      <c r="H820" s="8">
        <f t="shared" si="147"/>
        <v>0</v>
      </c>
      <c r="I820" s="8">
        <f t="shared" si="147"/>
        <v>0</v>
      </c>
      <c r="J820" s="8">
        <f t="shared" si="147"/>
        <v>0</v>
      </c>
      <c r="K820" s="8">
        <f t="shared" si="147"/>
        <v>1.8699999999999974</v>
      </c>
      <c r="L820" s="8">
        <f t="shared" si="147"/>
        <v>11.869999999999997</v>
      </c>
      <c r="M820" s="8">
        <f t="shared" si="147"/>
        <v>18.130000000000003</v>
      </c>
      <c r="N820" s="8">
        <f t="shared" si="147"/>
        <v>13.130000000000003</v>
      </c>
      <c r="O820" s="8">
        <f t="shared" si="147"/>
        <v>8.1300000000000026</v>
      </c>
      <c r="P820" s="8">
        <f t="shared" si="147"/>
        <v>3.1300000000000026</v>
      </c>
      <c r="Q820" s="8">
        <f t="shared" si="147"/>
        <v>0</v>
      </c>
      <c r="R820" s="8">
        <f t="shared" si="147"/>
        <v>0</v>
      </c>
      <c r="S820" s="8">
        <f t="shared" si="147"/>
        <v>0</v>
      </c>
      <c r="T820" s="21">
        <f t="shared" si="138"/>
        <v>38</v>
      </c>
      <c r="U820" s="19">
        <f>VLOOKUP($B820,Gas!$B$3:$E$2506,2)</f>
        <v>5.0449999999999999</v>
      </c>
      <c r="V820" s="44">
        <f t="shared" si="139"/>
        <v>7.5579781962338952</v>
      </c>
      <c r="W820" s="5">
        <f>VLOOKUP($B820,Gas!$B$3:$E$2506,4)</f>
        <v>0.33429498516637191</v>
      </c>
    </row>
    <row r="821" spans="1:23" x14ac:dyDescent="0.2">
      <c r="A821" s="50">
        <f t="shared" si="144"/>
        <v>38</v>
      </c>
      <c r="B821" s="48">
        <v>36949</v>
      </c>
      <c r="C821" s="49">
        <v>41.96</v>
      </c>
      <c r="D821" s="4">
        <f t="shared" si="140"/>
        <v>9.5715409658623962E-2</v>
      </c>
      <c r="E821" s="100">
        <f t="shared" si="142"/>
        <v>2.0021492830868182</v>
      </c>
      <c r="F821" s="2"/>
      <c r="G821" s="8">
        <f t="shared" si="147"/>
        <v>0</v>
      </c>
      <c r="H821" s="8">
        <f t="shared" si="147"/>
        <v>0</v>
      </c>
      <c r="I821" s="8">
        <f t="shared" si="147"/>
        <v>0</v>
      </c>
      <c r="J821" s="8">
        <f t="shared" si="147"/>
        <v>0</v>
      </c>
      <c r="K821" s="8">
        <f t="shared" si="147"/>
        <v>0</v>
      </c>
      <c r="L821" s="8">
        <f t="shared" si="147"/>
        <v>8.0399999999999991</v>
      </c>
      <c r="M821" s="8">
        <f t="shared" si="147"/>
        <v>21.96</v>
      </c>
      <c r="N821" s="8">
        <f t="shared" si="147"/>
        <v>16.96</v>
      </c>
      <c r="O821" s="8">
        <f t="shared" si="147"/>
        <v>11.96</v>
      </c>
      <c r="P821" s="8">
        <f t="shared" si="147"/>
        <v>6.9600000000000009</v>
      </c>
      <c r="Q821" s="8">
        <f t="shared" si="147"/>
        <v>1.9600000000000009</v>
      </c>
      <c r="R821" s="8">
        <f t="shared" si="147"/>
        <v>0</v>
      </c>
      <c r="S821" s="8">
        <f t="shared" si="147"/>
        <v>0</v>
      </c>
      <c r="T821" s="21">
        <f t="shared" si="138"/>
        <v>38</v>
      </c>
      <c r="U821" s="19">
        <f>VLOOKUP($B821,Gas!$B$3:$E$2506,2)</f>
        <v>5.0599999999999996</v>
      </c>
      <c r="V821" s="44">
        <f t="shared" si="139"/>
        <v>8.2924901185770761</v>
      </c>
      <c r="W821" s="5">
        <f>VLOOKUP($B821,Gas!$B$3:$E$2506,4)</f>
        <v>0.3078888629550347</v>
      </c>
    </row>
    <row r="822" spans="1:23" x14ac:dyDescent="0.2">
      <c r="A822" s="50">
        <f t="shared" si="144"/>
        <v>38</v>
      </c>
      <c r="B822" s="48">
        <v>36950</v>
      </c>
      <c r="C822" s="49">
        <v>48.9</v>
      </c>
      <c r="D822" s="4">
        <f t="shared" si="140"/>
        <v>0.15306061295272996</v>
      </c>
      <c r="E822" s="100">
        <f t="shared" si="142"/>
        <v>1.8756045272131814</v>
      </c>
      <c r="F822" s="2"/>
      <c r="G822" s="8">
        <f t="shared" ref="G822:S837" si="148">IF(G$1="P",MAX(0,G$2-$C822),IF(G$1="C",MAX(0,$C822-G$2)))</f>
        <v>0</v>
      </c>
      <c r="H822" s="8">
        <f t="shared" si="148"/>
        <v>0</v>
      </c>
      <c r="I822" s="8">
        <f t="shared" si="148"/>
        <v>0</v>
      </c>
      <c r="J822" s="8">
        <f t="shared" si="148"/>
        <v>0</v>
      </c>
      <c r="K822" s="8">
        <f t="shared" si="148"/>
        <v>0</v>
      </c>
      <c r="L822" s="8">
        <f t="shared" si="148"/>
        <v>1.1000000000000014</v>
      </c>
      <c r="M822" s="8">
        <f t="shared" si="147"/>
        <v>28.9</v>
      </c>
      <c r="N822" s="8">
        <f t="shared" si="148"/>
        <v>23.9</v>
      </c>
      <c r="O822" s="8">
        <f t="shared" si="148"/>
        <v>18.899999999999999</v>
      </c>
      <c r="P822" s="8">
        <f t="shared" si="148"/>
        <v>13.899999999999999</v>
      </c>
      <c r="Q822" s="8">
        <f t="shared" si="148"/>
        <v>8.8999999999999986</v>
      </c>
      <c r="R822" s="8">
        <f t="shared" si="148"/>
        <v>0</v>
      </c>
      <c r="S822" s="8">
        <f t="shared" si="148"/>
        <v>0</v>
      </c>
      <c r="T822" s="21">
        <f t="shared" si="138"/>
        <v>38</v>
      </c>
      <c r="U822" s="19">
        <f>VLOOKUP($B822,Gas!$B$3:$E$2506,2)</f>
        <v>5.0949999999999998</v>
      </c>
      <c r="V822" s="44">
        <f t="shared" si="139"/>
        <v>9.5976447497546609</v>
      </c>
      <c r="W822" s="5">
        <f>VLOOKUP($B822,Gas!$B$3:$E$2506,4)</f>
        <v>0.31762565967710626</v>
      </c>
    </row>
    <row r="823" spans="1:23" x14ac:dyDescent="0.2">
      <c r="A823" s="50">
        <f t="shared" si="144"/>
        <v>39</v>
      </c>
      <c r="B823" s="48">
        <v>36951</v>
      </c>
      <c r="C823" s="49">
        <v>46.45</v>
      </c>
      <c r="D823" s="4">
        <f t="shared" si="140"/>
        <v>-5.140093122097867E-2</v>
      </c>
      <c r="E823" s="100">
        <f t="shared" si="142"/>
        <v>1.8682283041217123</v>
      </c>
      <c r="F823" s="2"/>
      <c r="G823" s="8">
        <f t="shared" si="148"/>
        <v>0</v>
      </c>
      <c r="H823" s="8">
        <f t="shared" si="148"/>
        <v>0</v>
      </c>
      <c r="I823" s="8">
        <f t="shared" si="148"/>
        <v>0</v>
      </c>
      <c r="J823" s="8">
        <f t="shared" si="148"/>
        <v>0</v>
      </c>
      <c r="K823" s="8">
        <f t="shared" si="148"/>
        <v>0</v>
      </c>
      <c r="L823" s="8">
        <f t="shared" si="148"/>
        <v>3.5499999999999972</v>
      </c>
      <c r="M823" s="8">
        <f t="shared" si="147"/>
        <v>26.450000000000003</v>
      </c>
      <c r="N823" s="8">
        <f t="shared" si="148"/>
        <v>21.450000000000003</v>
      </c>
      <c r="O823" s="8">
        <f t="shared" si="148"/>
        <v>16.450000000000003</v>
      </c>
      <c r="P823" s="8">
        <f t="shared" si="148"/>
        <v>11.450000000000003</v>
      </c>
      <c r="Q823" s="8">
        <f t="shared" si="148"/>
        <v>6.4500000000000028</v>
      </c>
      <c r="R823" s="8">
        <f t="shared" si="148"/>
        <v>0</v>
      </c>
      <c r="S823" s="8">
        <f t="shared" si="148"/>
        <v>0</v>
      </c>
      <c r="T823" s="21">
        <f t="shared" si="138"/>
        <v>39</v>
      </c>
      <c r="U823" s="19">
        <f>VLOOKUP($B823,Gas!$B$3:$E$2506,2)</f>
        <v>5.165</v>
      </c>
      <c r="V823" s="44">
        <f t="shared" si="139"/>
        <v>8.99322362052275</v>
      </c>
      <c r="W823" s="5">
        <f>VLOOKUP($B823,Gas!$B$3:$E$2506,4)</f>
        <v>0.33991563080397119</v>
      </c>
    </row>
    <row r="824" spans="1:23" x14ac:dyDescent="0.2">
      <c r="A824" s="50">
        <f t="shared" si="144"/>
        <v>39</v>
      </c>
      <c r="B824" s="48">
        <v>36952</v>
      </c>
      <c r="C824" s="49">
        <v>38.520000000000003</v>
      </c>
      <c r="D824" s="4">
        <f t="shared" si="140"/>
        <v>-0.18719887832992269</v>
      </c>
      <c r="E824" s="100">
        <f t="shared" si="142"/>
        <v>2.2025977652835036</v>
      </c>
      <c r="F824" s="2"/>
      <c r="G824" s="8">
        <f t="shared" si="148"/>
        <v>0</v>
      </c>
      <c r="H824" s="8">
        <f t="shared" si="148"/>
        <v>0</v>
      </c>
      <c r="I824" s="8">
        <f t="shared" si="148"/>
        <v>0</v>
      </c>
      <c r="J824" s="8">
        <f t="shared" si="148"/>
        <v>0</v>
      </c>
      <c r="K824" s="8">
        <f t="shared" si="148"/>
        <v>1.4799999999999969</v>
      </c>
      <c r="L824" s="8">
        <f t="shared" si="148"/>
        <v>11.479999999999997</v>
      </c>
      <c r="M824" s="8">
        <f t="shared" si="147"/>
        <v>18.520000000000003</v>
      </c>
      <c r="N824" s="8">
        <f t="shared" si="148"/>
        <v>13.520000000000003</v>
      </c>
      <c r="O824" s="8">
        <f t="shared" si="148"/>
        <v>8.5200000000000031</v>
      </c>
      <c r="P824" s="8">
        <f t="shared" si="148"/>
        <v>3.5200000000000031</v>
      </c>
      <c r="Q824" s="8">
        <f t="shared" si="148"/>
        <v>0</v>
      </c>
      <c r="R824" s="8">
        <f t="shared" si="148"/>
        <v>0</v>
      </c>
      <c r="S824" s="8">
        <f t="shared" si="148"/>
        <v>0</v>
      </c>
      <c r="T824" s="21">
        <f t="shared" si="138"/>
        <v>39</v>
      </c>
      <c r="U824" s="19">
        <f>VLOOKUP($B824,Gas!$B$3:$E$2506,2)</f>
        <v>5.085</v>
      </c>
      <c r="V824" s="44">
        <f t="shared" si="139"/>
        <v>7.5752212389380533</v>
      </c>
      <c r="W824" s="5">
        <f>VLOOKUP($B824,Gas!$B$3:$E$2506,4)</f>
        <v>0.34230454480428846</v>
      </c>
    </row>
    <row r="825" spans="1:23" x14ac:dyDescent="0.2">
      <c r="A825" s="50">
        <f t="shared" si="144"/>
        <v>39</v>
      </c>
      <c r="B825" s="48">
        <v>36955</v>
      </c>
      <c r="C825" s="49">
        <v>44.13</v>
      </c>
      <c r="D825" s="4">
        <f t="shared" si="140"/>
        <v>0.13596223635153099</v>
      </c>
      <c r="E825" s="100">
        <f t="shared" si="142"/>
        <v>1.945402263264582</v>
      </c>
      <c r="F825" s="2"/>
      <c r="G825" s="8">
        <f t="shared" si="148"/>
        <v>0</v>
      </c>
      <c r="H825" s="8">
        <f t="shared" si="148"/>
        <v>0</v>
      </c>
      <c r="I825" s="8">
        <f t="shared" si="148"/>
        <v>0</v>
      </c>
      <c r="J825" s="8">
        <f t="shared" si="148"/>
        <v>0</v>
      </c>
      <c r="K825" s="8">
        <f t="shared" si="148"/>
        <v>0</v>
      </c>
      <c r="L825" s="8">
        <f t="shared" si="148"/>
        <v>5.8699999999999974</v>
      </c>
      <c r="M825" s="8">
        <f t="shared" si="147"/>
        <v>24.130000000000003</v>
      </c>
      <c r="N825" s="8">
        <f t="shared" si="148"/>
        <v>19.130000000000003</v>
      </c>
      <c r="O825" s="8">
        <f t="shared" si="148"/>
        <v>14.130000000000003</v>
      </c>
      <c r="P825" s="8">
        <f t="shared" si="148"/>
        <v>9.1300000000000026</v>
      </c>
      <c r="Q825" s="8">
        <f t="shared" si="148"/>
        <v>4.1300000000000026</v>
      </c>
      <c r="R825" s="8">
        <f t="shared" si="148"/>
        <v>0</v>
      </c>
      <c r="S825" s="8">
        <f t="shared" si="148"/>
        <v>0</v>
      </c>
      <c r="T825" s="21">
        <f t="shared" si="138"/>
        <v>39</v>
      </c>
      <c r="U825" s="19">
        <f>VLOOKUP($B825,Gas!$B$3:$E$2506,2)</f>
        <v>5.09</v>
      </c>
      <c r="V825" s="44">
        <f t="shared" si="139"/>
        <v>8.6699410609037333</v>
      </c>
      <c r="W825" s="5">
        <f>VLOOKUP($B825,Gas!$B$3:$E$2506,4)</f>
        <v>0.16230047538796932</v>
      </c>
    </row>
    <row r="826" spans="1:23" x14ac:dyDescent="0.2">
      <c r="A826" s="50">
        <f t="shared" si="144"/>
        <v>39</v>
      </c>
      <c r="B826" s="48">
        <v>36956</v>
      </c>
      <c r="C826" s="49">
        <v>50.45</v>
      </c>
      <c r="D826" s="4">
        <f t="shared" si="140"/>
        <v>0.1338429235181621</v>
      </c>
      <c r="E826" s="100">
        <f t="shared" si="142"/>
        <v>2.0248852324734701</v>
      </c>
      <c r="F826" s="2"/>
      <c r="G826" s="8">
        <f t="shared" si="148"/>
        <v>0</v>
      </c>
      <c r="H826" s="8">
        <f t="shared" si="148"/>
        <v>0</v>
      </c>
      <c r="I826" s="8">
        <f t="shared" si="148"/>
        <v>0</v>
      </c>
      <c r="J826" s="8">
        <f t="shared" si="148"/>
        <v>0</v>
      </c>
      <c r="K826" s="8">
        <f t="shared" si="148"/>
        <v>0</v>
      </c>
      <c r="L826" s="8">
        <f t="shared" si="148"/>
        <v>0</v>
      </c>
      <c r="M826" s="8">
        <f t="shared" si="147"/>
        <v>30.450000000000003</v>
      </c>
      <c r="N826" s="8">
        <f t="shared" si="148"/>
        <v>25.450000000000003</v>
      </c>
      <c r="O826" s="8">
        <f t="shared" si="148"/>
        <v>20.450000000000003</v>
      </c>
      <c r="P826" s="8">
        <f t="shared" si="148"/>
        <v>15.450000000000003</v>
      </c>
      <c r="Q826" s="8">
        <f t="shared" si="148"/>
        <v>10.450000000000003</v>
      </c>
      <c r="R826" s="8">
        <f t="shared" si="148"/>
        <v>0.45000000000000284</v>
      </c>
      <c r="S826" s="8">
        <f t="shared" si="148"/>
        <v>0</v>
      </c>
      <c r="T826" s="21">
        <f t="shared" si="138"/>
        <v>39</v>
      </c>
      <c r="U826" s="19">
        <f>VLOOKUP($B826,Gas!$B$3:$E$2506,2)</f>
        <v>5.3150000000000004</v>
      </c>
      <c r="V826" s="44">
        <f t="shared" si="139"/>
        <v>9.4920037629350897</v>
      </c>
      <c r="W826" s="5">
        <f>VLOOKUP($B826,Gas!$B$3:$E$2506,4)</f>
        <v>0.29088462487884664</v>
      </c>
    </row>
    <row r="827" spans="1:23" x14ac:dyDescent="0.2">
      <c r="A827" s="50">
        <f t="shared" si="144"/>
        <v>39</v>
      </c>
      <c r="B827" s="48">
        <v>36957</v>
      </c>
      <c r="C827" s="49">
        <v>54.05</v>
      </c>
      <c r="D827" s="4">
        <f t="shared" si="140"/>
        <v>6.8926797285599264E-2</v>
      </c>
      <c r="E827" s="100">
        <f t="shared" si="142"/>
        <v>2.032470006496673</v>
      </c>
      <c r="F827" s="2"/>
      <c r="G827" s="8">
        <f t="shared" si="148"/>
        <v>0</v>
      </c>
      <c r="H827" s="8">
        <f t="shared" si="148"/>
        <v>0</v>
      </c>
      <c r="I827" s="8">
        <f t="shared" si="148"/>
        <v>0</v>
      </c>
      <c r="J827" s="8">
        <f t="shared" si="148"/>
        <v>0</v>
      </c>
      <c r="K827" s="8">
        <f t="shared" si="148"/>
        <v>0</v>
      </c>
      <c r="L827" s="8">
        <f t="shared" si="148"/>
        <v>0</v>
      </c>
      <c r="M827" s="8">
        <f t="shared" si="147"/>
        <v>34.049999999999997</v>
      </c>
      <c r="N827" s="8">
        <f t="shared" si="148"/>
        <v>29.049999999999997</v>
      </c>
      <c r="O827" s="8">
        <f t="shared" si="148"/>
        <v>24.049999999999997</v>
      </c>
      <c r="P827" s="8">
        <f t="shared" si="148"/>
        <v>19.049999999999997</v>
      </c>
      <c r="Q827" s="8">
        <f t="shared" si="148"/>
        <v>14.049999999999997</v>
      </c>
      <c r="R827" s="8">
        <f t="shared" si="148"/>
        <v>4.0499999999999972</v>
      </c>
      <c r="S827" s="8">
        <f t="shared" si="148"/>
        <v>0</v>
      </c>
      <c r="T827" s="21">
        <f t="shared" si="138"/>
        <v>39</v>
      </c>
      <c r="U827" s="19">
        <f>VLOOKUP($B827,Gas!$B$3:$E$2506,2)</f>
        <v>5.26</v>
      </c>
      <c r="V827" s="44">
        <f t="shared" si="139"/>
        <v>10.275665399239543</v>
      </c>
      <c r="W827" s="5">
        <f>VLOOKUP($B827,Gas!$B$3:$E$2506,4)</f>
        <v>0.30489663608264239</v>
      </c>
    </row>
    <row r="828" spans="1:23" x14ac:dyDescent="0.2">
      <c r="A828" s="50">
        <f t="shared" si="144"/>
        <v>39</v>
      </c>
      <c r="B828" s="48">
        <v>36958</v>
      </c>
      <c r="C828" s="49">
        <v>45.17</v>
      </c>
      <c r="D828" s="4">
        <f t="shared" si="140"/>
        <v>-0.17947639441870439</v>
      </c>
      <c r="E828" s="100">
        <f t="shared" si="142"/>
        <v>2.1823741703348314</v>
      </c>
      <c r="F828" s="2"/>
      <c r="G828" s="8">
        <f t="shared" si="148"/>
        <v>0</v>
      </c>
      <c r="H828" s="8">
        <f t="shared" si="148"/>
        <v>0</v>
      </c>
      <c r="I828" s="8">
        <f t="shared" si="148"/>
        <v>0</v>
      </c>
      <c r="J828" s="8">
        <f t="shared" si="148"/>
        <v>0</v>
      </c>
      <c r="K828" s="8">
        <f t="shared" si="148"/>
        <v>0</v>
      </c>
      <c r="L828" s="8">
        <f t="shared" si="148"/>
        <v>4.8299999999999983</v>
      </c>
      <c r="M828" s="8">
        <f t="shared" si="148"/>
        <v>25.17</v>
      </c>
      <c r="N828" s="8">
        <f t="shared" si="148"/>
        <v>20.170000000000002</v>
      </c>
      <c r="O828" s="8">
        <f t="shared" si="148"/>
        <v>15.170000000000002</v>
      </c>
      <c r="P828" s="8">
        <f t="shared" si="148"/>
        <v>10.170000000000002</v>
      </c>
      <c r="Q828" s="8">
        <f t="shared" si="148"/>
        <v>5.1700000000000017</v>
      </c>
      <c r="R828" s="8">
        <f t="shared" si="148"/>
        <v>0</v>
      </c>
      <c r="S828" s="8">
        <f t="shared" si="148"/>
        <v>0</v>
      </c>
      <c r="T828" s="21">
        <f t="shared" si="138"/>
        <v>39</v>
      </c>
      <c r="U828" s="19">
        <f>VLOOKUP($B828,Gas!$B$3:$E$2506,2)</f>
        <v>5.2249999999999996</v>
      </c>
      <c r="V828" s="44">
        <f t="shared" si="139"/>
        <v>8.6449760765550252</v>
      </c>
      <c r="W828" s="5">
        <f>VLOOKUP($B828,Gas!$B$3:$E$2506,4)</f>
        <v>0.31120534736368521</v>
      </c>
    </row>
    <row r="829" spans="1:23" x14ac:dyDescent="0.2">
      <c r="A829" s="50">
        <f t="shared" si="144"/>
        <v>39</v>
      </c>
      <c r="B829" s="48">
        <v>36959</v>
      </c>
      <c r="C829" s="49">
        <v>42.5</v>
      </c>
      <c r="D829" s="4">
        <f t="shared" si="140"/>
        <v>-6.0929073736141745E-2</v>
      </c>
      <c r="E829" s="100">
        <f t="shared" si="142"/>
        <v>2.0143890522702006</v>
      </c>
      <c r="F829" s="2"/>
      <c r="G829" s="8">
        <f t="shared" si="148"/>
        <v>0</v>
      </c>
      <c r="H829" s="8">
        <f t="shared" si="148"/>
        <v>0</v>
      </c>
      <c r="I829" s="8">
        <f t="shared" si="148"/>
        <v>0</v>
      </c>
      <c r="J829" s="8">
        <f t="shared" si="148"/>
        <v>0</v>
      </c>
      <c r="K829" s="8">
        <f t="shared" si="148"/>
        <v>0</v>
      </c>
      <c r="L829" s="8">
        <f t="shared" si="148"/>
        <v>7.5</v>
      </c>
      <c r="M829" s="8">
        <f t="shared" si="148"/>
        <v>22.5</v>
      </c>
      <c r="N829" s="8">
        <f t="shared" si="148"/>
        <v>17.5</v>
      </c>
      <c r="O829" s="8">
        <f t="shared" si="148"/>
        <v>12.5</v>
      </c>
      <c r="P829" s="8">
        <f t="shared" si="148"/>
        <v>7.5</v>
      </c>
      <c r="Q829" s="8">
        <f t="shared" si="148"/>
        <v>2.5</v>
      </c>
      <c r="R829" s="8">
        <f t="shared" si="148"/>
        <v>0</v>
      </c>
      <c r="S829" s="8">
        <f t="shared" si="148"/>
        <v>0</v>
      </c>
      <c r="T829" s="21">
        <f t="shared" si="138"/>
        <v>39</v>
      </c>
      <c r="U829" s="19">
        <f>VLOOKUP($B829,Gas!$B$3:$E$2506,2)</f>
        <v>5.2450000000000001</v>
      </c>
      <c r="V829" s="44">
        <f t="shared" si="139"/>
        <v>8.1029551954242134</v>
      </c>
      <c r="W829" s="5">
        <f>VLOOKUP($B829,Gas!$B$3:$E$2506,4)</f>
        <v>0.3111882938248437</v>
      </c>
    </row>
    <row r="830" spans="1:23" x14ac:dyDescent="0.2">
      <c r="A830" s="50">
        <f t="shared" si="144"/>
        <v>39</v>
      </c>
      <c r="B830" s="48">
        <v>36962</v>
      </c>
      <c r="C830" s="49">
        <v>42.29</v>
      </c>
      <c r="D830" s="4">
        <f t="shared" si="140"/>
        <v>-4.9534244459739241E-3</v>
      </c>
      <c r="E830" s="100">
        <f t="shared" si="142"/>
        <v>2.0159189194988594</v>
      </c>
      <c r="F830" s="2"/>
      <c r="G830" s="8">
        <f t="shared" si="148"/>
        <v>0</v>
      </c>
      <c r="H830" s="8">
        <f t="shared" si="148"/>
        <v>0</v>
      </c>
      <c r="I830" s="8">
        <f t="shared" si="148"/>
        <v>0</v>
      </c>
      <c r="J830" s="8">
        <f t="shared" si="148"/>
        <v>0</v>
      </c>
      <c r="K830" s="8">
        <f t="shared" si="148"/>
        <v>0</v>
      </c>
      <c r="L830" s="8">
        <f t="shared" si="148"/>
        <v>7.7100000000000009</v>
      </c>
      <c r="M830" s="8">
        <f t="shared" si="148"/>
        <v>22.29</v>
      </c>
      <c r="N830" s="8">
        <f t="shared" si="148"/>
        <v>17.29</v>
      </c>
      <c r="O830" s="8">
        <f t="shared" si="148"/>
        <v>12.29</v>
      </c>
      <c r="P830" s="8">
        <f t="shared" si="148"/>
        <v>7.2899999999999991</v>
      </c>
      <c r="Q830" s="8">
        <f t="shared" si="148"/>
        <v>2.2899999999999991</v>
      </c>
      <c r="R830" s="8">
        <f t="shared" si="148"/>
        <v>0</v>
      </c>
      <c r="S830" s="8">
        <f t="shared" si="148"/>
        <v>0</v>
      </c>
      <c r="T830" s="21">
        <f t="shared" si="138"/>
        <v>39</v>
      </c>
      <c r="U830" s="19">
        <f>VLOOKUP($B830,Gas!$B$3:$E$2506,2)</f>
        <v>5.125</v>
      </c>
      <c r="V830" s="44">
        <f t="shared" si="139"/>
        <v>8.251707317073171</v>
      </c>
      <c r="W830" s="5">
        <f>VLOOKUP($B830,Gas!$B$3:$E$2506,4)</f>
        <v>0.32277317627013669</v>
      </c>
    </row>
    <row r="831" spans="1:23" x14ac:dyDescent="0.2">
      <c r="A831" s="50">
        <f t="shared" si="144"/>
        <v>39</v>
      </c>
      <c r="B831" s="48">
        <v>36963</v>
      </c>
      <c r="C831" s="49">
        <v>41.76</v>
      </c>
      <c r="D831" s="4">
        <f t="shared" si="140"/>
        <v>-1.2611707910014012E-2</v>
      </c>
      <c r="E831" s="100">
        <f t="shared" si="142"/>
        <v>1.96050606621556</v>
      </c>
      <c r="F831" s="2"/>
      <c r="G831" s="8">
        <f t="shared" si="148"/>
        <v>0</v>
      </c>
      <c r="H831" s="8">
        <f t="shared" si="148"/>
        <v>0</v>
      </c>
      <c r="I831" s="8">
        <f t="shared" si="148"/>
        <v>0</v>
      </c>
      <c r="J831" s="8">
        <f t="shared" si="148"/>
        <v>0</v>
      </c>
      <c r="K831" s="8">
        <f t="shared" si="148"/>
        <v>0</v>
      </c>
      <c r="L831" s="8">
        <f t="shared" si="148"/>
        <v>8.240000000000002</v>
      </c>
      <c r="M831" s="8">
        <f t="shared" si="148"/>
        <v>21.759999999999998</v>
      </c>
      <c r="N831" s="8">
        <f t="shared" si="148"/>
        <v>16.759999999999998</v>
      </c>
      <c r="O831" s="8">
        <f t="shared" si="148"/>
        <v>11.759999999999998</v>
      </c>
      <c r="P831" s="8">
        <f t="shared" si="148"/>
        <v>6.759999999999998</v>
      </c>
      <c r="Q831" s="8">
        <f t="shared" si="148"/>
        <v>1.759999999999998</v>
      </c>
      <c r="R831" s="8">
        <f t="shared" si="148"/>
        <v>0</v>
      </c>
      <c r="S831" s="8">
        <f t="shared" si="148"/>
        <v>0</v>
      </c>
      <c r="T831" s="21">
        <f t="shared" si="138"/>
        <v>39</v>
      </c>
      <c r="U831" s="19">
        <f>VLOOKUP($B831,Gas!$B$3:$E$2506,2)</f>
        <v>4.9800000000000004</v>
      </c>
      <c r="V831" s="44">
        <f t="shared" si="139"/>
        <v>8.3855421686746983</v>
      </c>
      <c r="W831" s="5">
        <f>VLOOKUP($B831,Gas!$B$3:$E$2506,4)</f>
        <v>0.36859622175864459</v>
      </c>
    </row>
    <row r="832" spans="1:23" x14ac:dyDescent="0.2">
      <c r="A832" s="50">
        <f t="shared" si="144"/>
        <v>39</v>
      </c>
      <c r="B832" s="48">
        <v>36964</v>
      </c>
      <c r="C832" s="49">
        <v>38.68</v>
      </c>
      <c r="D832" s="4">
        <f t="shared" si="140"/>
        <v>-7.6616272989289649E-2</v>
      </c>
      <c r="E832" s="100">
        <f t="shared" si="142"/>
        <v>1.7897618421589123</v>
      </c>
      <c r="F832" s="2"/>
      <c r="G832" s="8">
        <f t="shared" ref="G832:S847" si="149">IF(G$1="P",MAX(0,G$2-$C832),IF(G$1="C",MAX(0,$C832-G$2)))</f>
        <v>0</v>
      </c>
      <c r="H832" s="8">
        <f t="shared" si="149"/>
        <v>0</v>
      </c>
      <c r="I832" s="8">
        <f t="shared" si="149"/>
        <v>0</v>
      </c>
      <c r="J832" s="8">
        <f t="shared" si="149"/>
        <v>0</v>
      </c>
      <c r="K832" s="8">
        <f t="shared" si="149"/>
        <v>1.3200000000000003</v>
      </c>
      <c r="L832" s="8">
        <f t="shared" si="149"/>
        <v>11.32</v>
      </c>
      <c r="M832" s="8">
        <f t="shared" si="148"/>
        <v>18.68</v>
      </c>
      <c r="N832" s="8">
        <f t="shared" si="149"/>
        <v>13.68</v>
      </c>
      <c r="O832" s="8">
        <f t="shared" si="149"/>
        <v>8.68</v>
      </c>
      <c r="P832" s="8">
        <f t="shared" si="149"/>
        <v>3.6799999999999997</v>
      </c>
      <c r="Q832" s="8">
        <f t="shared" si="149"/>
        <v>0</v>
      </c>
      <c r="R832" s="8">
        <f t="shared" si="149"/>
        <v>0</v>
      </c>
      <c r="S832" s="8">
        <f t="shared" si="149"/>
        <v>0</v>
      </c>
      <c r="T832" s="21">
        <f t="shared" si="138"/>
        <v>39</v>
      </c>
      <c r="U832" s="19">
        <f>VLOOKUP($B832,Gas!$B$3:$E$2506,2)</f>
        <v>5.0750000000000002</v>
      </c>
      <c r="V832" s="44">
        <f t="shared" si="139"/>
        <v>7.6216748768472904</v>
      </c>
      <c r="W832" s="5">
        <f>VLOOKUP($B832,Gas!$B$3:$E$2506,4)</f>
        <v>0.39018635099877125</v>
      </c>
    </row>
    <row r="833" spans="1:23" x14ac:dyDescent="0.2">
      <c r="A833" s="50">
        <f t="shared" si="144"/>
        <v>39</v>
      </c>
      <c r="B833" s="48">
        <v>36965</v>
      </c>
      <c r="C833" s="49">
        <v>37.020000000000003</v>
      </c>
      <c r="D833" s="4">
        <f t="shared" si="140"/>
        <v>-4.3864363439742073E-2</v>
      </c>
      <c r="E833" s="100">
        <f t="shared" si="142"/>
        <v>1.7868862715644422</v>
      </c>
      <c r="F833" s="2"/>
      <c r="G833" s="8">
        <f t="shared" si="149"/>
        <v>0</v>
      </c>
      <c r="H833" s="8">
        <f t="shared" si="149"/>
        <v>0</v>
      </c>
      <c r="I833" s="8">
        <f t="shared" si="149"/>
        <v>0</v>
      </c>
      <c r="J833" s="8">
        <f t="shared" si="149"/>
        <v>0</v>
      </c>
      <c r="K833" s="8">
        <f t="shared" si="149"/>
        <v>2.9799999999999969</v>
      </c>
      <c r="L833" s="8">
        <f t="shared" si="149"/>
        <v>12.979999999999997</v>
      </c>
      <c r="M833" s="8">
        <f t="shared" si="148"/>
        <v>17.020000000000003</v>
      </c>
      <c r="N833" s="8">
        <f t="shared" si="149"/>
        <v>12.020000000000003</v>
      </c>
      <c r="O833" s="8">
        <f t="shared" si="149"/>
        <v>7.0200000000000031</v>
      </c>
      <c r="P833" s="8">
        <f t="shared" si="149"/>
        <v>2.0200000000000031</v>
      </c>
      <c r="Q833" s="8">
        <f t="shared" si="149"/>
        <v>0</v>
      </c>
      <c r="R833" s="8">
        <f t="shared" si="149"/>
        <v>0</v>
      </c>
      <c r="S833" s="8">
        <f t="shared" si="149"/>
        <v>0</v>
      </c>
      <c r="T833" s="21">
        <f t="shared" si="138"/>
        <v>39</v>
      </c>
      <c r="U833" s="19">
        <f>VLOOKUP($B833,Gas!$B$3:$E$2506,2)</f>
        <v>4.99</v>
      </c>
      <c r="V833" s="44">
        <f t="shared" si="139"/>
        <v>7.4188376753507015</v>
      </c>
      <c r="W833" s="5">
        <f>VLOOKUP($B833,Gas!$B$3:$E$2506,4)</f>
        <v>0.40280795037901634</v>
      </c>
    </row>
    <row r="834" spans="1:23" x14ac:dyDescent="0.2">
      <c r="A834" s="50">
        <f t="shared" si="144"/>
        <v>39</v>
      </c>
      <c r="B834" s="48">
        <v>36966</v>
      </c>
      <c r="C834" s="49">
        <v>34.53</v>
      </c>
      <c r="D834" s="4">
        <f t="shared" si="140"/>
        <v>-6.9629795743450587E-2</v>
      </c>
      <c r="E834" s="100">
        <f t="shared" si="142"/>
        <v>1.5697222253724339</v>
      </c>
      <c r="F834" s="2"/>
      <c r="G834" s="8">
        <f t="shared" si="149"/>
        <v>0</v>
      </c>
      <c r="H834" s="8">
        <f t="shared" si="149"/>
        <v>0</v>
      </c>
      <c r="I834" s="8">
        <f t="shared" si="149"/>
        <v>0</v>
      </c>
      <c r="J834" s="8">
        <f t="shared" si="149"/>
        <v>0.46999999999999886</v>
      </c>
      <c r="K834" s="8">
        <f t="shared" si="149"/>
        <v>5.4699999999999989</v>
      </c>
      <c r="L834" s="8">
        <f t="shared" si="149"/>
        <v>15.469999999999999</v>
      </c>
      <c r="M834" s="8">
        <f t="shared" si="148"/>
        <v>14.530000000000001</v>
      </c>
      <c r="N834" s="8">
        <f t="shared" si="149"/>
        <v>9.5300000000000011</v>
      </c>
      <c r="O834" s="8">
        <f t="shared" si="149"/>
        <v>4.5300000000000011</v>
      </c>
      <c r="P834" s="8">
        <f t="shared" si="149"/>
        <v>0</v>
      </c>
      <c r="Q834" s="8">
        <f t="shared" si="149"/>
        <v>0</v>
      </c>
      <c r="R834" s="8">
        <f t="shared" si="149"/>
        <v>0</v>
      </c>
      <c r="S834" s="8">
        <f t="shared" si="149"/>
        <v>0</v>
      </c>
      <c r="T834" s="21">
        <f t="shared" ref="T834:T897" si="150">A834</f>
        <v>39</v>
      </c>
      <c r="U834" s="19">
        <f>VLOOKUP($B834,Gas!$B$3:$E$2506,2)</f>
        <v>4.915</v>
      </c>
      <c r="V834" s="44">
        <f t="shared" ref="V834:V897" si="151">C834/U834</f>
        <v>7.0254323499491358</v>
      </c>
      <c r="W834" s="5">
        <f>VLOOKUP($B834,Gas!$B$3:$E$2506,4)</f>
        <v>0.26915684401794526</v>
      </c>
    </row>
    <row r="835" spans="1:23" x14ac:dyDescent="0.2">
      <c r="A835" s="50">
        <f t="shared" si="144"/>
        <v>39</v>
      </c>
      <c r="B835" s="48">
        <v>36969</v>
      </c>
      <c r="C835" s="49">
        <v>42.03</v>
      </c>
      <c r="D835" s="4">
        <f t="shared" si="140"/>
        <v>0.19655513761512441</v>
      </c>
      <c r="E835" s="100">
        <f t="shared" si="142"/>
        <v>1.7465139971605552</v>
      </c>
      <c r="F835" s="2"/>
      <c r="G835" s="8">
        <f t="shared" si="149"/>
        <v>0</v>
      </c>
      <c r="H835" s="8">
        <f t="shared" si="149"/>
        <v>0</v>
      </c>
      <c r="I835" s="8">
        <f t="shared" si="149"/>
        <v>0</v>
      </c>
      <c r="J835" s="8">
        <f t="shared" si="149"/>
        <v>0</v>
      </c>
      <c r="K835" s="8">
        <f t="shared" si="149"/>
        <v>0</v>
      </c>
      <c r="L835" s="8">
        <f t="shared" si="149"/>
        <v>7.9699999999999989</v>
      </c>
      <c r="M835" s="8">
        <f t="shared" si="148"/>
        <v>22.03</v>
      </c>
      <c r="N835" s="8">
        <f t="shared" si="149"/>
        <v>17.03</v>
      </c>
      <c r="O835" s="8">
        <f t="shared" si="149"/>
        <v>12.030000000000001</v>
      </c>
      <c r="P835" s="8">
        <f t="shared" si="149"/>
        <v>7.0300000000000011</v>
      </c>
      <c r="Q835" s="8">
        <f t="shared" si="149"/>
        <v>2.0300000000000011</v>
      </c>
      <c r="R835" s="8">
        <f t="shared" si="149"/>
        <v>0</v>
      </c>
      <c r="S835" s="8">
        <f t="shared" si="149"/>
        <v>0</v>
      </c>
      <c r="T835" s="21">
        <f t="shared" si="150"/>
        <v>39</v>
      </c>
      <c r="U835" s="19">
        <f>VLOOKUP($B835,Gas!$B$3:$E$2506,2)</f>
        <v>4.9800000000000004</v>
      </c>
      <c r="V835" s="44">
        <f t="shared" si="151"/>
        <v>8.4397590361445776</v>
      </c>
      <c r="W835" s="5">
        <f>VLOOKUP($B835,Gas!$B$3:$E$2506,4)</f>
        <v>0.29425118624747015</v>
      </c>
    </row>
    <row r="836" spans="1:23" x14ac:dyDescent="0.2">
      <c r="A836" s="50">
        <f t="shared" si="144"/>
        <v>39</v>
      </c>
      <c r="B836" s="48">
        <v>36970</v>
      </c>
      <c r="C836" s="49">
        <v>48.52</v>
      </c>
      <c r="D836" s="4">
        <f t="shared" ref="D836:D899" si="152">LN(C836/C835)</f>
        <v>0.14359243505882402</v>
      </c>
      <c r="E836" s="100">
        <f t="shared" si="142"/>
        <v>1.7685652128164231</v>
      </c>
      <c r="F836" s="2"/>
      <c r="G836" s="8">
        <f t="shared" si="149"/>
        <v>0</v>
      </c>
      <c r="H836" s="8">
        <f t="shared" si="149"/>
        <v>0</v>
      </c>
      <c r="I836" s="8">
        <f t="shared" si="149"/>
        <v>0</v>
      </c>
      <c r="J836" s="8">
        <f t="shared" si="149"/>
        <v>0</v>
      </c>
      <c r="K836" s="8">
        <f t="shared" si="149"/>
        <v>0</v>
      </c>
      <c r="L836" s="8">
        <f t="shared" si="149"/>
        <v>1.4799999999999969</v>
      </c>
      <c r="M836" s="8">
        <f t="shared" si="148"/>
        <v>28.520000000000003</v>
      </c>
      <c r="N836" s="8">
        <f t="shared" si="149"/>
        <v>23.520000000000003</v>
      </c>
      <c r="O836" s="8">
        <f t="shared" si="149"/>
        <v>18.520000000000003</v>
      </c>
      <c r="P836" s="8">
        <f t="shared" si="149"/>
        <v>13.520000000000003</v>
      </c>
      <c r="Q836" s="8">
        <f t="shared" si="149"/>
        <v>8.5200000000000031</v>
      </c>
      <c r="R836" s="8">
        <f t="shared" si="149"/>
        <v>0</v>
      </c>
      <c r="S836" s="8">
        <f t="shared" si="149"/>
        <v>0</v>
      </c>
      <c r="T836" s="21">
        <f t="shared" si="150"/>
        <v>39</v>
      </c>
      <c r="U836" s="19">
        <f>VLOOKUP($B836,Gas!$B$3:$E$2506,2)</f>
        <v>5.0650000000000004</v>
      </c>
      <c r="V836" s="44">
        <f t="shared" si="151"/>
        <v>9.5794669299111543</v>
      </c>
      <c r="W836" s="5">
        <f>VLOOKUP($B836,Gas!$B$3:$E$2506,4)</f>
        <v>0.29464220971971178</v>
      </c>
    </row>
    <row r="837" spans="1:23" x14ac:dyDescent="0.2">
      <c r="A837" s="50">
        <f t="shared" si="144"/>
        <v>39</v>
      </c>
      <c r="B837" s="48">
        <v>36971</v>
      </c>
      <c r="C837" s="49">
        <v>47.36</v>
      </c>
      <c r="D837" s="4">
        <f t="shared" si="152"/>
        <v>-2.4198093500099212E-2</v>
      </c>
      <c r="E837" s="100">
        <f t="shared" si="142"/>
        <v>1.7227444706922821</v>
      </c>
      <c r="F837" s="2"/>
      <c r="G837" s="8">
        <f t="shared" si="149"/>
        <v>0</v>
      </c>
      <c r="H837" s="8">
        <f t="shared" si="149"/>
        <v>0</v>
      </c>
      <c r="I837" s="8">
        <f t="shared" si="149"/>
        <v>0</v>
      </c>
      <c r="J837" s="8">
        <f t="shared" si="149"/>
        <v>0</v>
      </c>
      <c r="K837" s="8">
        <f t="shared" si="149"/>
        <v>0</v>
      </c>
      <c r="L837" s="8">
        <f t="shared" si="149"/>
        <v>2.6400000000000006</v>
      </c>
      <c r="M837" s="8">
        <f t="shared" si="148"/>
        <v>27.36</v>
      </c>
      <c r="N837" s="8">
        <f t="shared" si="149"/>
        <v>22.36</v>
      </c>
      <c r="O837" s="8">
        <f t="shared" si="149"/>
        <v>17.36</v>
      </c>
      <c r="P837" s="8">
        <f t="shared" si="149"/>
        <v>12.36</v>
      </c>
      <c r="Q837" s="8">
        <f t="shared" si="149"/>
        <v>7.3599999999999994</v>
      </c>
      <c r="R837" s="8">
        <f t="shared" si="149"/>
        <v>0</v>
      </c>
      <c r="S837" s="8">
        <f t="shared" si="149"/>
        <v>0</v>
      </c>
      <c r="T837" s="21">
        <f t="shared" si="150"/>
        <v>39</v>
      </c>
      <c r="U837" s="19">
        <f>VLOOKUP($B837,Gas!$B$3:$E$2506,2)</f>
        <v>5.08</v>
      </c>
      <c r="V837" s="44">
        <f t="shared" si="151"/>
        <v>9.3228346456692908</v>
      </c>
      <c r="W837" s="5">
        <f>VLOOKUP($B837,Gas!$B$3:$E$2506,4)</f>
        <v>0.2956614148488908</v>
      </c>
    </row>
    <row r="838" spans="1:23" x14ac:dyDescent="0.2">
      <c r="A838" s="50">
        <f t="shared" si="144"/>
        <v>39</v>
      </c>
      <c r="B838" s="48">
        <v>36972</v>
      </c>
      <c r="C838" s="49">
        <v>41.07</v>
      </c>
      <c r="D838" s="4">
        <f t="shared" si="152"/>
        <v>-0.14250006260728304</v>
      </c>
      <c r="E838" s="100">
        <f t="shared" si="142"/>
        <v>1.6310993329143695</v>
      </c>
      <c r="F838" s="2"/>
      <c r="G838" s="8">
        <f t="shared" si="149"/>
        <v>0</v>
      </c>
      <c r="H838" s="8">
        <f t="shared" si="149"/>
        <v>0</v>
      </c>
      <c r="I838" s="8">
        <f t="shared" si="149"/>
        <v>0</v>
      </c>
      <c r="J838" s="8">
        <f t="shared" si="149"/>
        <v>0</v>
      </c>
      <c r="K838" s="8">
        <f t="shared" si="149"/>
        <v>0</v>
      </c>
      <c r="L838" s="8">
        <f t="shared" si="149"/>
        <v>8.93</v>
      </c>
      <c r="M838" s="8">
        <f t="shared" si="149"/>
        <v>21.07</v>
      </c>
      <c r="N838" s="8">
        <f t="shared" si="149"/>
        <v>16.07</v>
      </c>
      <c r="O838" s="8">
        <f t="shared" si="149"/>
        <v>11.07</v>
      </c>
      <c r="P838" s="8">
        <f t="shared" si="149"/>
        <v>6.07</v>
      </c>
      <c r="Q838" s="8">
        <f t="shared" si="149"/>
        <v>1.0700000000000003</v>
      </c>
      <c r="R838" s="8">
        <f t="shared" si="149"/>
        <v>0</v>
      </c>
      <c r="S838" s="8">
        <f t="shared" si="149"/>
        <v>0</v>
      </c>
      <c r="T838" s="21">
        <f t="shared" si="150"/>
        <v>39</v>
      </c>
      <c r="U838" s="19">
        <f>VLOOKUP($B838,Gas!$B$3:$E$2506,2)</f>
        <v>5.1749999999999998</v>
      </c>
      <c r="V838" s="44">
        <f t="shared" si="151"/>
        <v>7.9362318840579711</v>
      </c>
      <c r="W838" s="5">
        <f>VLOOKUP($B838,Gas!$B$3:$E$2506,4)</f>
        <v>0.31823125667751884</v>
      </c>
    </row>
    <row r="839" spans="1:23" x14ac:dyDescent="0.2">
      <c r="A839" s="50">
        <f t="shared" si="144"/>
        <v>39</v>
      </c>
      <c r="B839" s="48">
        <v>36973</v>
      </c>
      <c r="C839" s="49">
        <v>44.17</v>
      </c>
      <c r="D839" s="4">
        <f t="shared" si="152"/>
        <v>7.276789763996791E-2</v>
      </c>
      <c r="E839" s="100">
        <f t="shared" si="142"/>
        <v>1.6509019512360987</v>
      </c>
      <c r="F839" s="2"/>
      <c r="G839" s="8">
        <f t="shared" si="149"/>
        <v>0</v>
      </c>
      <c r="H839" s="8">
        <f t="shared" si="149"/>
        <v>0</v>
      </c>
      <c r="I839" s="8">
        <f t="shared" si="149"/>
        <v>0</v>
      </c>
      <c r="J839" s="8">
        <f t="shared" si="149"/>
        <v>0</v>
      </c>
      <c r="K839" s="8">
        <f t="shared" si="149"/>
        <v>0</v>
      </c>
      <c r="L839" s="8">
        <f t="shared" si="149"/>
        <v>5.8299999999999983</v>
      </c>
      <c r="M839" s="8">
        <f t="shared" si="149"/>
        <v>24.17</v>
      </c>
      <c r="N839" s="8">
        <f t="shared" si="149"/>
        <v>19.170000000000002</v>
      </c>
      <c r="O839" s="8">
        <f t="shared" si="149"/>
        <v>14.170000000000002</v>
      </c>
      <c r="P839" s="8">
        <f t="shared" si="149"/>
        <v>9.1700000000000017</v>
      </c>
      <c r="Q839" s="8">
        <f t="shared" si="149"/>
        <v>4.1700000000000017</v>
      </c>
      <c r="R839" s="8">
        <f t="shared" si="149"/>
        <v>0</v>
      </c>
      <c r="S839" s="8">
        <f t="shared" si="149"/>
        <v>0</v>
      </c>
      <c r="T839" s="21">
        <f t="shared" si="150"/>
        <v>39</v>
      </c>
      <c r="U839" s="19">
        <f>VLOOKUP($B839,Gas!$B$3:$E$2506,2)</f>
        <v>5.0250000000000004</v>
      </c>
      <c r="V839" s="44">
        <f t="shared" si="151"/>
        <v>8.7900497512437816</v>
      </c>
      <c r="W839" s="5">
        <f>VLOOKUP($B839,Gas!$B$3:$E$2506,4)</f>
        <v>0.32094590751403151</v>
      </c>
    </row>
    <row r="840" spans="1:23" x14ac:dyDescent="0.2">
      <c r="A840" s="50">
        <f t="shared" si="144"/>
        <v>39</v>
      </c>
      <c r="B840" s="48">
        <v>36976</v>
      </c>
      <c r="C840" s="49">
        <v>51.77</v>
      </c>
      <c r="D840" s="4">
        <f t="shared" si="152"/>
        <v>0.15876500530537488</v>
      </c>
      <c r="E840" s="100">
        <f t="shared" si="142"/>
        <v>1.820840772050726</v>
      </c>
      <c r="F840" s="2"/>
      <c r="G840" s="8">
        <f t="shared" si="149"/>
        <v>0</v>
      </c>
      <c r="H840" s="8">
        <f t="shared" si="149"/>
        <v>0</v>
      </c>
      <c r="I840" s="8">
        <f t="shared" si="149"/>
        <v>0</v>
      </c>
      <c r="J840" s="8">
        <f t="shared" si="149"/>
        <v>0</v>
      </c>
      <c r="K840" s="8">
        <f t="shared" si="149"/>
        <v>0</v>
      </c>
      <c r="L840" s="8">
        <f t="shared" si="149"/>
        <v>0</v>
      </c>
      <c r="M840" s="8">
        <f t="shared" si="149"/>
        <v>31.770000000000003</v>
      </c>
      <c r="N840" s="8">
        <f t="shared" si="149"/>
        <v>26.770000000000003</v>
      </c>
      <c r="O840" s="8">
        <f t="shared" si="149"/>
        <v>21.770000000000003</v>
      </c>
      <c r="P840" s="8">
        <f t="shared" si="149"/>
        <v>16.770000000000003</v>
      </c>
      <c r="Q840" s="8">
        <f t="shared" si="149"/>
        <v>11.770000000000003</v>
      </c>
      <c r="R840" s="8">
        <f t="shared" si="149"/>
        <v>1.7700000000000031</v>
      </c>
      <c r="S840" s="8">
        <f t="shared" si="149"/>
        <v>0</v>
      </c>
      <c r="T840" s="21">
        <f t="shared" si="150"/>
        <v>39</v>
      </c>
      <c r="U840" s="19">
        <f>VLOOKUP($B840,Gas!$B$3:$E$2506,2)</f>
        <v>5.21</v>
      </c>
      <c r="V840" s="44">
        <f t="shared" si="151"/>
        <v>9.9366602687140126</v>
      </c>
      <c r="W840" s="5">
        <f>VLOOKUP($B840,Gas!$B$3:$E$2506,4)</f>
        <v>0.32743606403894365</v>
      </c>
    </row>
    <row r="841" spans="1:23" x14ac:dyDescent="0.2">
      <c r="A841" s="50">
        <f t="shared" si="144"/>
        <v>39</v>
      </c>
      <c r="B841" s="48">
        <v>36977</v>
      </c>
      <c r="C841" s="49">
        <v>53.05</v>
      </c>
      <c r="D841" s="4">
        <f t="shared" si="152"/>
        <v>2.4424034146182074E-2</v>
      </c>
      <c r="E841" s="100">
        <f t="shared" si="142"/>
        <v>1.811680793411081</v>
      </c>
      <c r="F841" s="2"/>
      <c r="G841" s="8">
        <f t="shared" si="149"/>
        <v>0</v>
      </c>
      <c r="H841" s="8">
        <f t="shared" si="149"/>
        <v>0</v>
      </c>
      <c r="I841" s="8">
        <f t="shared" si="149"/>
        <v>0</v>
      </c>
      <c r="J841" s="8">
        <f t="shared" si="149"/>
        <v>0</v>
      </c>
      <c r="K841" s="8">
        <f t="shared" si="149"/>
        <v>0</v>
      </c>
      <c r="L841" s="8">
        <f t="shared" si="149"/>
        <v>0</v>
      </c>
      <c r="M841" s="8">
        <f t="shared" si="149"/>
        <v>33.049999999999997</v>
      </c>
      <c r="N841" s="8">
        <f t="shared" si="149"/>
        <v>28.049999999999997</v>
      </c>
      <c r="O841" s="8">
        <f t="shared" si="149"/>
        <v>23.049999999999997</v>
      </c>
      <c r="P841" s="8">
        <f t="shared" si="149"/>
        <v>18.049999999999997</v>
      </c>
      <c r="Q841" s="8">
        <f t="shared" si="149"/>
        <v>13.049999999999997</v>
      </c>
      <c r="R841" s="8">
        <f t="shared" si="149"/>
        <v>3.0499999999999972</v>
      </c>
      <c r="S841" s="8">
        <f t="shared" si="149"/>
        <v>0</v>
      </c>
      <c r="T841" s="21">
        <f t="shared" si="150"/>
        <v>39</v>
      </c>
      <c r="U841" s="19">
        <f>VLOOKUP($B841,Gas!$B$3:$E$2506,2)</f>
        <v>5.2050000000000001</v>
      </c>
      <c r="V841" s="44">
        <f t="shared" si="151"/>
        <v>10.192122958693563</v>
      </c>
      <c r="W841" s="5">
        <f>VLOOKUP($B841,Gas!$B$3:$E$2506,4)</f>
        <v>0.32574646803621637</v>
      </c>
    </row>
    <row r="842" spans="1:23" x14ac:dyDescent="0.2">
      <c r="A842" s="50">
        <f t="shared" si="144"/>
        <v>39</v>
      </c>
      <c r="B842" s="48">
        <v>36978</v>
      </c>
      <c r="C842" s="49">
        <v>48.16</v>
      </c>
      <c r="D842" s="4">
        <f t="shared" si="152"/>
        <v>-9.6706064059426555E-2</v>
      </c>
      <c r="E842" s="100">
        <f t="shared" si="142"/>
        <v>1.8451277679458535</v>
      </c>
      <c r="F842" s="2"/>
      <c r="G842" s="8">
        <f t="shared" ref="G842:S857" si="153">IF(G$1="P",MAX(0,G$2-$C842),IF(G$1="C",MAX(0,$C842-G$2)))</f>
        <v>0</v>
      </c>
      <c r="H842" s="8">
        <f t="shared" si="153"/>
        <v>0</v>
      </c>
      <c r="I842" s="8">
        <f t="shared" si="153"/>
        <v>0</v>
      </c>
      <c r="J842" s="8">
        <f t="shared" si="153"/>
        <v>0</v>
      </c>
      <c r="K842" s="8">
        <f t="shared" si="153"/>
        <v>0</v>
      </c>
      <c r="L842" s="8">
        <f t="shared" si="153"/>
        <v>1.8400000000000034</v>
      </c>
      <c r="M842" s="8">
        <f t="shared" si="149"/>
        <v>28.159999999999997</v>
      </c>
      <c r="N842" s="8">
        <f t="shared" si="153"/>
        <v>23.159999999999997</v>
      </c>
      <c r="O842" s="8">
        <f t="shared" si="153"/>
        <v>18.159999999999997</v>
      </c>
      <c r="P842" s="8">
        <f t="shared" si="153"/>
        <v>13.159999999999997</v>
      </c>
      <c r="Q842" s="8">
        <f t="shared" si="153"/>
        <v>8.1599999999999966</v>
      </c>
      <c r="R842" s="8">
        <f t="shared" si="153"/>
        <v>0</v>
      </c>
      <c r="S842" s="8">
        <f t="shared" si="153"/>
        <v>0</v>
      </c>
      <c r="T842" s="21">
        <f t="shared" si="150"/>
        <v>39</v>
      </c>
      <c r="U842" s="19">
        <f>VLOOKUP($B842,Gas!$B$3:$E$2506,2)</f>
        <v>5.3949999999999996</v>
      </c>
      <c r="V842" s="44">
        <f t="shared" si="151"/>
        <v>8.9267840593141798</v>
      </c>
      <c r="W842" s="5">
        <f>VLOOKUP($B842,Gas!$B$3:$E$2506,4)</f>
        <v>0.3744038793391033</v>
      </c>
    </row>
    <row r="843" spans="1:23" x14ac:dyDescent="0.2">
      <c r="A843" s="50">
        <f t="shared" si="144"/>
        <v>39</v>
      </c>
      <c r="B843" s="48">
        <v>36979</v>
      </c>
      <c r="C843" s="49">
        <v>43.5</v>
      </c>
      <c r="D843" s="4">
        <f t="shared" si="152"/>
        <v>-0.10176786290592717</v>
      </c>
      <c r="E843" s="100">
        <f t="shared" si="142"/>
        <v>1.9235222878596139</v>
      </c>
      <c r="F843" s="2"/>
      <c r="G843" s="8">
        <f t="shared" si="153"/>
        <v>0</v>
      </c>
      <c r="H843" s="8">
        <f t="shared" si="153"/>
        <v>0</v>
      </c>
      <c r="I843" s="8">
        <f t="shared" si="153"/>
        <v>0</v>
      </c>
      <c r="J843" s="8">
        <f t="shared" si="153"/>
        <v>0</v>
      </c>
      <c r="K843" s="8">
        <f t="shared" si="153"/>
        <v>0</v>
      </c>
      <c r="L843" s="8">
        <f t="shared" si="153"/>
        <v>6.5</v>
      </c>
      <c r="M843" s="8">
        <f t="shared" si="149"/>
        <v>23.5</v>
      </c>
      <c r="N843" s="8">
        <f t="shared" si="153"/>
        <v>18.5</v>
      </c>
      <c r="O843" s="8">
        <f t="shared" si="153"/>
        <v>13.5</v>
      </c>
      <c r="P843" s="8">
        <f t="shared" si="153"/>
        <v>8.5</v>
      </c>
      <c r="Q843" s="8">
        <f t="shared" si="153"/>
        <v>3.5</v>
      </c>
      <c r="R843" s="8">
        <f t="shared" si="153"/>
        <v>0</v>
      </c>
      <c r="S843" s="8">
        <f t="shared" si="153"/>
        <v>0</v>
      </c>
      <c r="T843" s="21">
        <f t="shared" si="150"/>
        <v>39</v>
      </c>
      <c r="U843" s="19">
        <f>VLOOKUP($B843,Gas!$B$3:$E$2506,2)</f>
        <v>5.59</v>
      </c>
      <c r="V843" s="44">
        <f t="shared" si="151"/>
        <v>7.7817531305903405</v>
      </c>
      <c r="W843" s="5">
        <f>VLOOKUP($B843,Gas!$B$3:$E$2506,4)</f>
        <v>0.4039090606286414</v>
      </c>
    </row>
    <row r="844" spans="1:23" x14ac:dyDescent="0.2">
      <c r="A844" s="50">
        <f t="shared" si="144"/>
        <v>39</v>
      </c>
      <c r="B844" s="48">
        <v>36980</v>
      </c>
      <c r="C844" s="49">
        <v>41.69</v>
      </c>
      <c r="D844" s="4">
        <f t="shared" si="152"/>
        <v>-4.2499646201932945E-2</v>
      </c>
      <c r="E844" s="100">
        <f t="shared" si="142"/>
        <v>1.8944864576721783</v>
      </c>
      <c r="F844" s="2"/>
      <c r="G844" s="8">
        <f t="shared" si="153"/>
        <v>0</v>
      </c>
      <c r="H844" s="8">
        <f t="shared" si="153"/>
        <v>0</v>
      </c>
      <c r="I844" s="8">
        <f t="shared" si="153"/>
        <v>0</v>
      </c>
      <c r="J844" s="8">
        <f t="shared" si="153"/>
        <v>0</v>
      </c>
      <c r="K844" s="8">
        <f t="shared" si="153"/>
        <v>0</v>
      </c>
      <c r="L844" s="8">
        <f t="shared" si="153"/>
        <v>8.3100000000000023</v>
      </c>
      <c r="M844" s="8">
        <f t="shared" si="149"/>
        <v>21.689999999999998</v>
      </c>
      <c r="N844" s="8">
        <f t="shared" si="153"/>
        <v>16.689999999999998</v>
      </c>
      <c r="O844" s="8">
        <f t="shared" si="153"/>
        <v>11.689999999999998</v>
      </c>
      <c r="P844" s="8">
        <f t="shared" si="153"/>
        <v>6.6899999999999977</v>
      </c>
      <c r="Q844" s="8">
        <f t="shared" si="153"/>
        <v>1.6899999999999977</v>
      </c>
      <c r="R844" s="8">
        <f t="shared" si="153"/>
        <v>0</v>
      </c>
      <c r="S844" s="8">
        <f t="shared" si="153"/>
        <v>0</v>
      </c>
      <c r="T844" s="21">
        <f t="shared" si="150"/>
        <v>39</v>
      </c>
      <c r="U844" s="19">
        <f>VLOOKUP($B844,Gas!$B$3:$E$2506,2)</f>
        <v>5.33</v>
      </c>
      <c r="V844" s="44">
        <f t="shared" si="151"/>
        <v>7.8217636022514068</v>
      </c>
      <c r="W844" s="5">
        <f>VLOOKUP($B844,Gas!$B$3:$E$2506,4)</f>
        <v>0.53584026363930604</v>
      </c>
    </row>
    <row r="845" spans="1:23" x14ac:dyDescent="0.2">
      <c r="A845" s="50">
        <f t="shared" si="144"/>
        <v>40</v>
      </c>
      <c r="B845" s="48">
        <v>36983</v>
      </c>
      <c r="C845" s="49">
        <v>47.12</v>
      </c>
      <c r="D845" s="4">
        <f t="shared" si="152"/>
        <v>0.12243624745062572</v>
      </c>
      <c r="E845" s="100">
        <f t="shared" ref="E845:E908" si="154">STDEV(D836:D845)*SQRT(trade_day)</f>
        <v>1.730506341042706</v>
      </c>
      <c r="F845" s="2"/>
      <c r="G845" s="8">
        <f t="shared" si="153"/>
        <v>0</v>
      </c>
      <c r="H845" s="8">
        <f t="shared" si="153"/>
        <v>0</v>
      </c>
      <c r="I845" s="8">
        <f t="shared" si="153"/>
        <v>0</v>
      </c>
      <c r="J845" s="8">
        <f t="shared" si="153"/>
        <v>0</v>
      </c>
      <c r="K845" s="8">
        <f t="shared" si="153"/>
        <v>0</v>
      </c>
      <c r="L845" s="8">
        <f t="shared" si="153"/>
        <v>2.8800000000000026</v>
      </c>
      <c r="M845" s="8">
        <f t="shared" si="149"/>
        <v>27.119999999999997</v>
      </c>
      <c r="N845" s="8">
        <f t="shared" si="153"/>
        <v>22.119999999999997</v>
      </c>
      <c r="O845" s="8">
        <f t="shared" si="153"/>
        <v>17.119999999999997</v>
      </c>
      <c r="P845" s="8">
        <f t="shared" si="153"/>
        <v>12.119999999999997</v>
      </c>
      <c r="Q845" s="8">
        <f t="shared" si="153"/>
        <v>7.1199999999999974</v>
      </c>
      <c r="R845" s="8">
        <f t="shared" si="153"/>
        <v>0</v>
      </c>
      <c r="S845" s="8">
        <f t="shared" si="153"/>
        <v>0</v>
      </c>
      <c r="T845" s="21">
        <f t="shared" si="150"/>
        <v>40</v>
      </c>
      <c r="U845" s="19">
        <f>VLOOKUP($B845,Gas!$B$3:$E$2506,2)</f>
        <v>5.32</v>
      </c>
      <c r="V845" s="44">
        <f t="shared" si="151"/>
        <v>8.8571428571428559</v>
      </c>
      <c r="W845" s="5">
        <f>VLOOKUP($B845,Gas!$B$3:$E$2506,4)</f>
        <v>0.4923399215600725</v>
      </c>
    </row>
    <row r="846" spans="1:23" x14ac:dyDescent="0.2">
      <c r="A846" s="50">
        <f t="shared" si="144"/>
        <v>40</v>
      </c>
      <c r="B846" s="48">
        <v>36984</v>
      </c>
      <c r="C846" s="49">
        <v>46.82</v>
      </c>
      <c r="D846" s="4">
        <f t="shared" si="152"/>
        <v>-6.3870772805665358E-3</v>
      </c>
      <c r="E846" s="100">
        <f t="shared" si="154"/>
        <v>1.5671014406723547</v>
      </c>
      <c r="F846" s="2"/>
      <c r="G846" s="8">
        <f t="shared" si="153"/>
        <v>0</v>
      </c>
      <c r="H846" s="8">
        <f t="shared" si="153"/>
        <v>0</v>
      </c>
      <c r="I846" s="8">
        <f t="shared" si="153"/>
        <v>0</v>
      </c>
      <c r="J846" s="8">
        <f t="shared" si="153"/>
        <v>0</v>
      </c>
      <c r="K846" s="8">
        <f t="shared" si="153"/>
        <v>0</v>
      </c>
      <c r="L846" s="8">
        <f t="shared" si="153"/>
        <v>3.1799999999999997</v>
      </c>
      <c r="M846" s="8">
        <f t="shared" si="149"/>
        <v>26.82</v>
      </c>
      <c r="N846" s="8">
        <f t="shared" si="153"/>
        <v>21.82</v>
      </c>
      <c r="O846" s="8">
        <f t="shared" si="153"/>
        <v>16.82</v>
      </c>
      <c r="P846" s="8">
        <f t="shared" si="153"/>
        <v>11.82</v>
      </c>
      <c r="Q846" s="8">
        <f t="shared" si="153"/>
        <v>6.82</v>
      </c>
      <c r="R846" s="8">
        <f t="shared" si="153"/>
        <v>0</v>
      </c>
      <c r="S846" s="8">
        <f t="shared" si="153"/>
        <v>0</v>
      </c>
      <c r="T846" s="21">
        <f t="shared" si="150"/>
        <v>40</v>
      </c>
      <c r="U846" s="19">
        <f>VLOOKUP($B846,Gas!$B$3:$E$2506,2)</f>
        <v>5.03</v>
      </c>
      <c r="V846" s="44">
        <f t="shared" si="151"/>
        <v>9.3081510934393634</v>
      </c>
      <c r="W846" s="5">
        <f>VLOOKUP($B846,Gas!$B$3:$E$2506,4)</f>
        <v>0.57008454656744256</v>
      </c>
    </row>
    <row r="847" spans="1:23" x14ac:dyDescent="0.2">
      <c r="A847" s="50">
        <f t="shared" si="144"/>
        <v>40</v>
      </c>
      <c r="B847" s="48">
        <v>36985</v>
      </c>
      <c r="C847" s="49">
        <v>47.7</v>
      </c>
      <c r="D847" s="4">
        <f t="shared" si="152"/>
        <v>1.8620935831530967E-2</v>
      </c>
      <c r="E847" s="100">
        <f t="shared" si="154"/>
        <v>1.5660666170980302</v>
      </c>
      <c r="F847" s="2"/>
      <c r="G847" s="8">
        <f t="shared" si="153"/>
        <v>0</v>
      </c>
      <c r="H847" s="8">
        <f t="shared" si="153"/>
        <v>0</v>
      </c>
      <c r="I847" s="8">
        <f t="shared" si="153"/>
        <v>0</v>
      </c>
      <c r="J847" s="8">
        <f t="shared" si="153"/>
        <v>0</v>
      </c>
      <c r="K847" s="8">
        <f t="shared" si="153"/>
        <v>0</v>
      </c>
      <c r="L847" s="8">
        <f t="shared" si="153"/>
        <v>2.2999999999999972</v>
      </c>
      <c r="M847" s="8">
        <f t="shared" si="149"/>
        <v>27.700000000000003</v>
      </c>
      <c r="N847" s="8">
        <f t="shared" si="153"/>
        <v>22.700000000000003</v>
      </c>
      <c r="O847" s="8">
        <f t="shared" si="153"/>
        <v>17.700000000000003</v>
      </c>
      <c r="P847" s="8">
        <f t="shared" si="153"/>
        <v>12.700000000000003</v>
      </c>
      <c r="Q847" s="8">
        <f t="shared" si="153"/>
        <v>7.7000000000000028</v>
      </c>
      <c r="R847" s="8">
        <f t="shared" si="153"/>
        <v>0</v>
      </c>
      <c r="S847" s="8">
        <f t="shared" si="153"/>
        <v>0</v>
      </c>
      <c r="T847" s="21">
        <f t="shared" si="150"/>
        <v>40</v>
      </c>
      <c r="U847" s="19">
        <f>VLOOKUP($B847,Gas!$B$3:$E$2506,2)</f>
        <v>5.2350000000000003</v>
      </c>
      <c r="V847" s="44">
        <f t="shared" si="151"/>
        <v>9.1117478510028658</v>
      </c>
      <c r="W847" s="5">
        <f>VLOOKUP($B847,Gas!$B$3:$E$2506,4)</f>
        <v>0.6281986910541425</v>
      </c>
    </row>
    <row r="848" spans="1:23" x14ac:dyDescent="0.2">
      <c r="A848" s="50">
        <f t="shared" si="144"/>
        <v>40</v>
      </c>
      <c r="B848" s="48">
        <v>36986</v>
      </c>
      <c r="C848" s="49">
        <v>49.21</v>
      </c>
      <c r="D848" s="4">
        <f t="shared" si="152"/>
        <v>3.1165456983591338E-2</v>
      </c>
      <c r="E848" s="100">
        <f t="shared" si="154"/>
        <v>1.3508527546154239</v>
      </c>
      <c r="F848" s="2"/>
      <c r="G848" s="8">
        <f t="shared" si="153"/>
        <v>0</v>
      </c>
      <c r="H848" s="8">
        <f t="shared" si="153"/>
        <v>0</v>
      </c>
      <c r="I848" s="8">
        <f t="shared" si="153"/>
        <v>0</v>
      </c>
      <c r="J848" s="8">
        <f t="shared" si="153"/>
        <v>0</v>
      </c>
      <c r="K848" s="8">
        <f t="shared" si="153"/>
        <v>0</v>
      </c>
      <c r="L848" s="8">
        <f t="shared" si="153"/>
        <v>0.78999999999999915</v>
      </c>
      <c r="M848" s="8">
        <f t="shared" si="153"/>
        <v>29.21</v>
      </c>
      <c r="N848" s="8">
        <f t="shared" si="153"/>
        <v>24.21</v>
      </c>
      <c r="O848" s="8">
        <f t="shared" si="153"/>
        <v>19.21</v>
      </c>
      <c r="P848" s="8">
        <f t="shared" si="153"/>
        <v>14.21</v>
      </c>
      <c r="Q848" s="8">
        <f t="shared" si="153"/>
        <v>9.2100000000000009</v>
      </c>
      <c r="R848" s="8">
        <f t="shared" si="153"/>
        <v>0</v>
      </c>
      <c r="S848" s="8">
        <f t="shared" si="153"/>
        <v>0</v>
      </c>
      <c r="T848" s="21">
        <f t="shared" si="150"/>
        <v>40</v>
      </c>
      <c r="U848" s="19">
        <f>VLOOKUP($B848,Gas!$B$3:$E$2506,2)</f>
        <v>5.2249999999999996</v>
      </c>
      <c r="V848" s="44">
        <f t="shared" si="151"/>
        <v>9.4181818181818198</v>
      </c>
      <c r="W848" s="5">
        <f>VLOOKUP($B848,Gas!$B$3:$E$2506,4)</f>
        <v>0.62836396867979871</v>
      </c>
    </row>
    <row r="849" spans="1:23" x14ac:dyDescent="0.2">
      <c r="A849" s="50">
        <f t="shared" si="144"/>
        <v>40</v>
      </c>
      <c r="B849" s="48">
        <v>36987</v>
      </c>
      <c r="C849" s="49">
        <v>48.59</v>
      </c>
      <c r="D849" s="4">
        <f t="shared" si="152"/>
        <v>-1.2679106460075175E-2</v>
      </c>
      <c r="E849" s="100">
        <f t="shared" si="154"/>
        <v>1.3220194443854063</v>
      </c>
      <c r="F849" s="2"/>
      <c r="G849" s="8">
        <f t="shared" si="153"/>
        <v>0</v>
      </c>
      <c r="H849" s="8">
        <f t="shared" si="153"/>
        <v>0</v>
      </c>
      <c r="I849" s="8">
        <f t="shared" si="153"/>
        <v>0</v>
      </c>
      <c r="J849" s="8">
        <f t="shared" si="153"/>
        <v>0</v>
      </c>
      <c r="K849" s="8">
        <f t="shared" si="153"/>
        <v>0</v>
      </c>
      <c r="L849" s="8">
        <f t="shared" si="153"/>
        <v>1.4099999999999966</v>
      </c>
      <c r="M849" s="8">
        <f t="shared" si="153"/>
        <v>28.590000000000003</v>
      </c>
      <c r="N849" s="8">
        <f t="shared" si="153"/>
        <v>23.590000000000003</v>
      </c>
      <c r="O849" s="8">
        <f t="shared" si="153"/>
        <v>18.590000000000003</v>
      </c>
      <c r="P849" s="8">
        <f t="shared" si="153"/>
        <v>13.590000000000003</v>
      </c>
      <c r="Q849" s="8">
        <f t="shared" si="153"/>
        <v>8.5900000000000034</v>
      </c>
      <c r="R849" s="8">
        <f t="shared" si="153"/>
        <v>0</v>
      </c>
      <c r="S849" s="8">
        <f t="shared" si="153"/>
        <v>0</v>
      </c>
      <c r="T849" s="21">
        <f t="shared" si="150"/>
        <v>40</v>
      </c>
      <c r="U849" s="19">
        <f>VLOOKUP($B849,Gas!$B$3:$E$2506,2)</f>
        <v>5.2350000000000003</v>
      </c>
      <c r="V849" s="44">
        <f t="shared" si="151"/>
        <v>9.2817574021012419</v>
      </c>
      <c r="W849" s="5">
        <f>VLOOKUP($B849,Gas!$B$3:$E$2506,4)</f>
        <v>0.62837228129216038</v>
      </c>
    </row>
    <row r="850" spans="1:23" x14ac:dyDescent="0.2">
      <c r="A850" s="50">
        <f t="shared" si="144"/>
        <v>40</v>
      </c>
      <c r="B850" s="48">
        <v>36990</v>
      </c>
      <c r="C850" s="49">
        <v>54.84</v>
      </c>
      <c r="D850" s="4">
        <f t="shared" si="152"/>
        <v>0.12100210627630205</v>
      </c>
      <c r="E850" s="100">
        <f t="shared" si="154"/>
        <v>1.2125656686182809</v>
      </c>
      <c r="F850" s="2"/>
      <c r="G850" s="8">
        <f t="shared" si="153"/>
        <v>0</v>
      </c>
      <c r="H850" s="8">
        <f t="shared" si="153"/>
        <v>0</v>
      </c>
      <c r="I850" s="8">
        <f t="shared" si="153"/>
        <v>0</v>
      </c>
      <c r="J850" s="8">
        <f t="shared" si="153"/>
        <v>0</v>
      </c>
      <c r="K850" s="8">
        <f t="shared" si="153"/>
        <v>0</v>
      </c>
      <c r="L850" s="8">
        <f t="shared" si="153"/>
        <v>0</v>
      </c>
      <c r="M850" s="8">
        <f t="shared" si="153"/>
        <v>34.840000000000003</v>
      </c>
      <c r="N850" s="8">
        <f t="shared" si="153"/>
        <v>29.840000000000003</v>
      </c>
      <c r="O850" s="8">
        <f t="shared" si="153"/>
        <v>24.840000000000003</v>
      </c>
      <c r="P850" s="8">
        <f t="shared" si="153"/>
        <v>19.840000000000003</v>
      </c>
      <c r="Q850" s="8">
        <f t="shared" si="153"/>
        <v>14.840000000000003</v>
      </c>
      <c r="R850" s="8">
        <f t="shared" si="153"/>
        <v>4.8400000000000034</v>
      </c>
      <c r="S850" s="8">
        <f t="shared" si="153"/>
        <v>0</v>
      </c>
      <c r="T850" s="21">
        <f t="shared" si="150"/>
        <v>40</v>
      </c>
      <c r="U850" s="19">
        <f>VLOOKUP($B850,Gas!$B$3:$E$2506,2)</f>
        <v>5.3550000000000004</v>
      </c>
      <c r="V850" s="44">
        <f t="shared" si="151"/>
        <v>10.240896358543417</v>
      </c>
      <c r="W850" s="5">
        <f>VLOOKUP($B850,Gas!$B$3:$E$2506,4)</f>
        <v>0.46954236970052904</v>
      </c>
    </row>
    <row r="851" spans="1:23" x14ac:dyDescent="0.2">
      <c r="A851" s="50">
        <f t="shared" si="144"/>
        <v>40</v>
      </c>
      <c r="B851" s="48">
        <v>36991</v>
      </c>
      <c r="C851" s="49">
        <v>55.76</v>
      </c>
      <c r="D851" s="4">
        <f t="shared" si="152"/>
        <v>1.6636911758154699E-2</v>
      </c>
      <c r="E851" s="100">
        <f t="shared" si="154"/>
        <v>1.2098584535064156</v>
      </c>
      <c r="F851" s="2"/>
      <c r="G851" s="8">
        <f t="shared" si="153"/>
        <v>0</v>
      </c>
      <c r="H851" s="8">
        <f t="shared" si="153"/>
        <v>0</v>
      </c>
      <c r="I851" s="8">
        <f t="shared" si="153"/>
        <v>0</v>
      </c>
      <c r="J851" s="8">
        <f t="shared" si="153"/>
        <v>0</v>
      </c>
      <c r="K851" s="8">
        <f t="shared" si="153"/>
        <v>0</v>
      </c>
      <c r="L851" s="8">
        <f t="shared" si="153"/>
        <v>0</v>
      </c>
      <c r="M851" s="8">
        <f t="shared" si="153"/>
        <v>35.76</v>
      </c>
      <c r="N851" s="8">
        <f t="shared" si="153"/>
        <v>30.759999999999998</v>
      </c>
      <c r="O851" s="8">
        <f t="shared" si="153"/>
        <v>25.759999999999998</v>
      </c>
      <c r="P851" s="8">
        <f t="shared" si="153"/>
        <v>20.759999999999998</v>
      </c>
      <c r="Q851" s="8">
        <f t="shared" si="153"/>
        <v>15.759999999999998</v>
      </c>
      <c r="R851" s="8">
        <f t="shared" si="153"/>
        <v>5.759999999999998</v>
      </c>
      <c r="S851" s="8">
        <f t="shared" si="153"/>
        <v>0</v>
      </c>
      <c r="T851" s="21">
        <f t="shared" si="150"/>
        <v>40</v>
      </c>
      <c r="U851" s="19">
        <f>VLOOKUP($B851,Gas!$B$3:$E$2506,2)</f>
        <v>5.47</v>
      </c>
      <c r="V851" s="44">
        <f t="shared" si="151"/>
        <v>10.193784277879342</v>
      </c>
      <c r="W851" s="5">
        <f>VLOOKUP($B851,Gas!$B$3:$E$2506,4)</f>
        <v>0.4787079439289203</v>
      </c>
    </row>
    <row r="852" spans="1:23" x14ac:dyDescent="0.2">
      <c r="A852" s="50">
        <f t="shared" si="144"/>
        <v>40</v>
      </c>
      <c r="B852" s="48">
        <v>36992</v>
      </c>
      <c r="C852" s="49">
        <v>54.52</v>
      </c>
      <c r="D852" s="4">
        <f t="shared" si="152"/>
        <v>-2.2489159623936446E-2</v>
      </c>
      <c r="E852" s="100">
        <f t="shared" si="154"/>
        <v>1.0872829070183647</v>
      </c>
      <c r="F852" s="2"/>
      <c r="G852" s="8">
        <f t="shared" ref="G852:S867" si="155">IF(G$1="P",MAX(0,G$2-$C852),IF(G$1="C",MAX(0,$C852-G$2)))</f>
        <v>0</v>
      </c>
      <c r="H852" s="8">
        <f t="shared" si="155"/>
        <v>0</v>
      </c>
      <c r="I852" s="8">
        <f t="shared" si="155"/>
        <v>0</v>
      </c>
      <c r="J852" s="8">
        <f t="shared" si="155"/>
        <v>0</v>
      </c>
      <c r="K852" s="8">
        <f t="shared" si="155"/>
        <v>0</v>
      </c>
      <c r="L852" s="8">
        <f t="shared" si="155"/>
        <v>0</v>
      </c>
      <c r="M852" s="8">
        <f t="shared" si="153"/>
        <v>34.520000000000003</v>
      </c>
      <c r="N852" s="8">
        <f t="shared" si="155"/>
        <v>29.520000000000003</v>
      </c>
      <c r="O852" s="8">
        <f t="shared" si="155"/>
        <v>24.520000000000003</v>
      </c>
      <c r="P852" s="8">
        <f t="shared" si="155"/>
        <v>19.520000000000003</v>
      </c>
      <c r="Q852" s="8">
        <f t="shared" si="155"/>
        <v>14.520000000000003</v>
      </c>
      <c r="R852" s="8">
        <f t="shared" si="155"/>
        <v>4.5200000000000031</v>
      </c>
      <c r="S852" s="8">
        <f t="shared" si="155"/>
        <v>0</v>
      </c>
      <c r="T852" s="21">
        <f t="shared" si="150"/>
        <v>40</v>
      </c>
      <c r="U852" s="19">
        <f>VLOOKUP($B852,Gas!$B$3:$E$2506,2)</f>
        <v>5.5449999999999999</v>
      </c>
      <c r="V852" s="44">
        <f t="shared" si="151"/>
        <v>9.8322813345356188</v>
      </c>
      <c r="W852" s="5">
        <f>VLOOKUP($B852,Gas!$B$3:$E$2506,4)</f>
        <v>0.48181007229740674</v>
      </c>
    </row>
    <row r="853" spans="1:23" x14ac:dyDescent="0.2">
      <c r="A853" s="50">
        <f t="shared" si="144"/>
        <v>40</v>
      </c>
      <c r="B853" s="48">
        <v>36993</v>
      </c>
      <c r="C853" s="49">
        <v>48.68</v>
      </c>
      <c r="D853" s="4">
        <f t="shared" si="152"/>
        <v>-0.11329933870900544</v>
      </c>
      <c r="E853" s="100">
        <f t="shared" si="154"/>
        <v>1.121896251291669</v>
      </c>
      <c r="F853" s="2"/>
      <c r="G853" s="8">
        <f t="shared" si="155"/>
        <v>0</v>
      </c>
      <c r="H853" s="8">
        <f t="shared" si="155"/>
        <v>0</v>
      </c>
      <c r="I853" s="8">
        <f t="shared" si="155"/>
        <v>0</v>
      </c>
      <c r="J853" s="8">
        <f t="shared" si="155"/>
        <v>0</v>
      </c>
      <c r="K853" s="8">
        <f t="shared" si="155"/>
        <v>0</v>
      </c>
      <c r="L853" s="8">
        <f t="shared" si="155"/>
        <v>1.3200000000000003</v>
      </c>
      <c r="M853" s="8">
        <f t="shared" si="153"/>
        <v>28.68</v>
      </c>
      <c r="N853" s="8">
        <f t="shared" si="155"/>
        <v>23.68</v>
      </c>
      <c r="O853" s="8">
        <f t="shared" si="155"/>
        <v>18.68</v>
      </c>
      <c r="P853" s="8">
        <f t="shared" si="155"/>
        <v>13.68</v>
      </c>
      <c r="Q853" s="8">
        <f t="shared" si="155"/>
        <v>8.68</v>
      </c>
      <c r="R853" s="8">
        <f t="shared" si="155"/>
        <v>0</v>
      </c>
      <c r="S853" s="8">
        <f t="shared" si="155"/>
        <v>0</v>
      </c>
      <c r="T853" s="21">
        <f t="shared" si="150"/>
        <v>40</v>
      </c>
      <c r="U853" s="19">
        <f>VLOOKUP($B853,Gas!$B$3:$E$2506,2)</f>
        <v>5.47</v>
      </c>
      <c r="V853" s="44">
        <f t="shared" si="151"/>
        <v>8.8994515539305308</v>
      </c>
      <c r="W853" s="5">
        <f>VLOOKUP($B853,Gas!$B$3:$E$2506,4)</f>
        <v>0.49344237128740764</v>
      </c>
    </row>
    <row r="854" spans="1:23" x14ac:dyDescent="0.2">
      <c r="A854" s="50">
        <f t="shared" si="144"/>
        <v>40</v>
      </c>
      <c r="B854" s="48">
        <v>36994</v>
      </c>
      <c r="C854" s="49">
        <v>43.71</v>
      </c>
      <c r="D854" s="4">
        <f t="shared" si="152"/>
        <v>-0.10769135924410325</v>
      </c>
      <c r="E854" s="100">
        <f t="shared" si="154"/>
        <v>1.248827953303512</v>
      </c>
      <c r="F854" s="2"/>
      <c r="G854" s="8">
        <f t="shared" si="155"/>
        <v>0</v>
      </c>
      <c r="H854" s="8">
        <f t="shared" si="155"/>
        <v>0</v>
      </c>
      <c r="I854" s="8">
        <f t="shared" si="155"/>
        <v>0</v>
      </c>
      <c r="J854" s="8">
        <f t="shared" si="155"/>
        <v>0</v>
      </c>
      <c r="K854" s="8">
        <f t="shared" si="155"/>
        <v>0</v>
      </c>
      <c r="L854" s="8">
        <f t="shared" si="155"/>
        <v>6.2899999999999991</v>
      </c>
      <c r="M854" s="8">
        <f t="shared" si="153"/>
        <v>23.71</v>
      </c>
      <c r="N854" s="8">
        <f t="shared" si="155"/>
        <v>18.71</v>
      </c>
      <c r="O854" s="8">
        <f t="shared" si="155"/>
        <v>13.71</v>
      </c>
      <c r="P854" s="8">
        <f t="shared" si="155"/>
        <v>8.7100000000000009</v>
      </c>
      <c r="Q854" s="8">
        <f t="shared" si="155"/>
        <v>3.7100000000000009</v>
      </c>
      <c r="R854" s="8">
        <f t="shared" si="155"/>
        <v>0</v>
      </c>
      <c r="S854" s="8">
        <f t="shared" si="155"/>
        <v>0</v>
      </c>
      <c r="T854" s="21">
        <f t="shared" si="150"/>
        <v>40</v>
      </c>
      <c r="U854" s="19">
        <f>VLOOKUP($B854,Gas!$B$3:$E$2506,2)</f>
        <v>5.3449999999999998</v>
      </c>
      <c r="V854" s="44">
        <f t="shared" si="151"/>
        <v>8.1777362020579982</v>
      </c>
      <c r="W854" s="5">
        <f>VLOOKUP($B854,Gas!$B$3:$E$2506,4)</f>
        <v>0.35483245087680659</v>
      </c>
    </row>
    <row r="855" spans="1:23" x14ac:dyDescent="0.2">
      <c r="A855" s="50">
        <f t="shared" ref="A855:A918" si="156">MONTH(B855)+(YEAR(B855)-1998)*12</f>
        <v>40</v>
      </c>
      <c r="B855" s="48">
        <v>36997</v>
      </c>
      <c r="C855" s="49">
        <v>51.5</v>
      </c>
      <c r="D855" s="4">
        <f t="shared" si="152"/>
        <v>0.16400489879446725</v>
      </c>
      <c r="E855" s="100">
        <f t="shared" si="154"/>
        <v>1.3691580222340785</v>
      </c>
      <c r="F855" s="2"/>
      <c r="G855" s="8">
        <f t="shared" si="155"/>
        <v>0</v>
      </c>
      <c r="H855" s="8">
        <f t="shared" si="155"/>
        <v>0</v>
      </c>
      <c r="I855" s="8">
        <f t="shared" si="155"/>
        <v>0</v>
      </c>
      <c r="J855" s="8">
        <f t="shared" si="155"/>
        <v>0</v>
      </c>
      <c r="K855" s="8">
        <f t="shared" si="155"/>
        <v>0</v>
      </c>
      <c r="L855" s="8">
        <f t="shared" si="155"/>
        <v>0</v>
      </c>
      <c r="M855" s="8">
        <f t="shared" si="153"/>
        <v>31.5</v>
      </c>
      <c r="N855" s="8">
        <f t="shared" si="155"/>
        <v>26.5</v>
      </c>
      <c r="O855" s="8">
        <f t="shared" si="155"/>
        <v>21.5</v>
      </c>
      <c r="P855" s="8">
        <f t="shared" si="155"/>
        <v>16.5</v>
      </c>
      <c r="Q855" s="8">
        <f t="shared" si="155"/>
        <v>11.5</v>
      </c>
      <c r="R855" s="8">
        <f t="shared" si="155"/>
        <v>1.5</v>
      </c>
      <c r="S855" s="8">
        <f t="shared" si="155"/>
        <v>0</v>
      </c>
      <c r="T855" s="21">
        <f t="shared" si="150"/>
        <v>40</v>
      </c>
      <c r="U855" s="19">
        <f>VLOOKUP($B855,Gas!$B$3:$E$2506,2)</f>
        <v>5.3449999999999998</v>
      </c>
      <c r="V855" s="44">
        <f t="shared" si="151"/>
        <v>9.6351730589335833</v>
      </c>
      <c r="W855" s="5">
        <f>VLOOKUP($B855,Gas!$B$3:$E$2506,4)</f>
        <v>0.27221748545600516</v>
      </c>
    </row>
    <row r="856" spans="1:23" x14ac:dyDescent="0.2">
      <c r="A856" s="50">
        <f t="shared" si="156"/>
        <v>40</v>
      </c>
      <c r="B856" s="48">
        <v>36998</v>
      </c>
      <c r="C856" s="49">
        <v>53.72</v>
      </c>
      <c r="D856" s="4">
        <f t="shared" si="152"/>
        <v>4.2203563985346318E-2</v>
      </c>
      <c r="E856" s="100">
        <f t="shared" si="154"/>
        <v>1.3756394990679566</v>
      </c>
      <c r="F856" s="2"/>
      <c r="G856" s="8">
        <f t="shared" si="155"/>
        <v>0</v>
      </c>
      <c r="H856" s="8">
        <f t="shared" si="155"/>
        <v>0</v>
      </c>
      <c r="I856" s="8">
        <f t="shared" si="155"/>
        <v>0</v>
      </c>
      <c r="J856" s="8">
        <f t="shared" si="155"/>
        <v>0</v>
      </c>
      <c r="K856" s="8">
        <f t="shared" si="155"/>
        <v>0</v>
      </c>
      <c r="L856" s="8">
        <f t="shared" si="155"/>
        <v>0</v>
      </c>
      <c r="M856" s="8">
        <f t="shared" si="153"/>
        <v>33.72</v>
      </c>
      <c r="N856" s="8">
        <f t="shared" si="155"/>
        <v>28.72</v>
      </c>
      <c r="O856" s="8">
        <f t="shared" si="155"/>
        <v>23.72</v>
      </c>
      <c r="P856" s="8">
        <f t="shared" si="155"/>
        <v>18.72</v>
      </c>
      <c r="Q856" s="8">
        <f t="shared" si="155"/>
        <v>13.719999999999999</v>
      </c>
      <c r="R856" s="8">
        <f t="shared" si="155"/>
        <v>3.7199999999999989</v>
      </c>
      <c r="S856" s="8">
        <f t="shared" si="155"/>
        <v>0</v>
      </c>
      <c r="T856" s="21">
        <f t="shared" si="150"/>
        <v>40</v>
      </c>
      <c r="U856" s="19">
        <f>VLOOKUP($B856,Gas!$B$3:$E$2506,2)</f>
        <v>5.48</v>
      </c>
      <c r="V856" s="44">
        <f t="shared" si="151"/>
        <v>9.8029197080291954</v>
      </c>
      <c r="W856" s="5">
        <f>VLOOKUP($B856,Gas!$B$3:$E$2506,4)</f>
        <v>0.27946070254598859</v>
      </c>
    </row>
    <row r="857" spans="1:23" x14ac:dyDescent="0.2">
      <c r="A857" s="50">
        <f t="shared" si="156"/>
        <v>40</v>
      </c>
      <c r="B857" s="48">
        <v>36999</v>
      </c>
      <c r="C857" s="49">
        <v>53.72</v>
      </c>
      <c r="D857" s="4">
        <f t="shared" si="152"/>
        <v>0</v>
      </c>
      <c r="E857" s="100">
        <f t="shared" si="154"/>
        <v>1.3769571348920076</v>
      </c>
      <c r="F857" s="2"/>
      <c r="G857" s="8">
        <f t="shared" si="155"/>
        <v>0</v>
      </c>
      <c r="H857" s="8">
        <f t="shared" si="155"/>
        <v>0</v>
      </c>
      <c r="I857" s="8">
        <f t="shared" si="155"/>
        <v>0</v>
      </c>
      <c r="J857" s="8">
        <f t="shared" si="155"/>
        <v>0</v>
      </c>
      <c r="K857" s="8">
        <f t="shared" si="155"/>
        <v>0</v>
      </c>
      <c r="L857" s="8">
        <f t="shared" si="155"/>
        <v>0</v>
      </c>
      <c r="M857" s="8">
        <f t="shared" si="153"/>
        <v>33.72</v>
      </c>
      <c r="N857" s="8">
        <f t="shared" si="155"/>
        <v>28.72</v>
      </c>
      <c r="O857" s="8">
        <f t="shared" si="155"/>
        <v>23.72</v>
      </c>
      <c r="P857" s="8">
        <f t="shared" si="155"/>
        <v>18.72</v>
      </c>
      <c r="Q857" s="8">
        <f t="shared" si="155"/>
        <v>13.719999999999999</v>
      </c>
      <c r="R857" s="8">
        <f t="shared" si="155"/>
        <v>3.7199999999999989</v>
      </c>
      <c r="S857" s="8">
        <f t="shared" si="155"/>
        <v>0</v>
      </c>
      <c r="T857" s="21">
        <f t="shared" si="150"/>
        <v>40</v>
      </c>
      <c r="U857" s="19">
        <f>VLOOKUP($B857,Gas!$B$3:$E$2506,2)</f>
        <v>5.375</v>
      </c>
      <c r="V857" s="44">
        <f t="shared" si="151"/>
        <v>9.9944186046511625</v>
      </c>
      <c r="W857" s="5">
        <f>VLOOKUP($B857,Gas!$B$3:$E$2506,4)</f>
        <v>0.30883762190015851</v>
      </c>
    </row>
    <row r="858" spans="1:23" x14ac:dyDescent="0.2">
      <c r="A858" s="50">
        <f t="shared" si="156"/>
        <v>40</v>
      </c>
      <c r="B858" s="48">
        <v>37000</v>
      </c>
      <c r="C858" s="49">
        <v>48.61</v>
      </c>
      <c r="D858" s="4">
        <f t="shared" si="152"/>
        <v>-9.9956100597672709E-2</v>
      </c>
      <c r="E858" s="100">
        <f t="shared" si="154"/>
        <v>1.478305222695615</v>
      </c>
      <c r="F858" s="2"/>
      <c r="G858" s="8">
        <f t="shared" si="155"/>
        <v>0</v>
      </c>
      <c r="H858" s="8">
        <f t="shared" si="155"/>
        <v>0</v>
      </c>
      <c r="I858" s="8">
        <f t="shared" si="155"/>
        <v>0</v>
      </c>
      <c r="J858" s="8">
        <f t="shared" si="155"/>
        <v>0</v>
      </c>
      <c r="K858" s="8">
        <f t="shared" si="155"/>
        <v>0</v>
      </c>
      <c r="L858" s="8">
        <f t="shared" si="155"/>
        <v>1.3900000000000006</v>
      </c>
      <c r="M858" s="8">
        <f t="shared" si="155"/>
        <v>28.61</v>
      </c>
      <c r="N858" s="8">
        <f t="shared" si="155"/>
        <v>23.61</v>
      </c>
      <c r="O858" s="8">
        <f t="shared" si="155"/>
        <v>18.61</v>
      </c>
      <c r="P858" s="8">
        <f t="shared" si="155"/>
        <v>13.61</v>
      </c>
      <c r="Q858" s="8">
        <f t="shared" si="155"/>
        <v>8.61</v>
      </c>
      <c r="R858" s="8">
        <f t="shared" si="155"/>
        <v>0</v>
      </c>
      <c r="S858" s="8">
        <f t="shared" si="155"/>
        <v>0</v>
      </c>
      <c r="T858" s="21">
        <f t="shared" si="150"/>
        <v>40</v>
      </c>
      <c r="U858" s="19">
        <f>VLOOKUP($B858,Gas!$B$3:$E$2506,2)</f>
        <v>5.1550000000000002</v>
      </c>
      <c r="V858" s="44">
        <f t="shared" si="151"/>
        <v>9.4296799224054304</v>
      </c>
      <c r="W858" s="5">
        <f>VLOOKUP($B858,Gas!$B$3:$E$2506,4)</f>
        <v>0.40049035592356835</v>
      </c>
    </row>
    <row r="859" spans="1:23" x14ac:dyDescent="0.2">
      <c r="A859" s="50">
        <f t="shared" si="156"/>
        <v>40</v>
      </c>
      <c r="B859" s="48">
        <v>37001</v>
      </c>
      <c r="C859" s="49">
        <v>42.41</v>
      </c>
      <c r="D859" s="4">
        <f t="shared" si="152"/>
        <v>-0.13644508757086485</v>
      </c>
      <c r="E859" s="100">
        <f t="shared" si="154"/>
        <v>1.6269855083375222</v>
      </c>
      <c r="F859" s="2"/>
      <c r="G859" s="8">
        <f t="shared" si="155"/>
        <v>0</v>
      </c>
      <c r="H859" s="8">
        <f t="shared" si="155"/>
        <v>0</v>
      </c>
      <c r="I859" s="8">
        <f t="shared" si="155"/>
        <v>0</v>
      </c>
      <c r="J859" s="8">
        <f t="shared" si="155"/>
        <v>0</v>
      </c>
      <c r="K859" s="8">
        <f t="shared" si="155"/>
        <v>0</v>
      </c>
      <c r="L859" s="8">
        <f t="shared" si="155"/>
        <v>7.5900000000000034</v>
      </c>
      <c r="M859" s="8">
        <f t="shared" si="155"/>
        <v>22.409999999999997</v>
      </c>
      <c r="N859" s="8">
        <f t="shared" si="155"/>
        <v>17.409999999999997</v>
      </c>
      <c r="O859" s="8">
        <f t="shared" si="155"/>
        <v>12.409999999999997</v>
      </c>
      <c r="P859" s="8">
        <f t="shared" si="155"/>
        <v>7.4099999999999966</v>
      </c>
      <c r="Q859" s="8">
        <f t="shared" si="155"/>
        <v>2.4099999999999966</v>
      </c>
      <c r="R859" s="8">
        <f t="shared" si="155"/>
        <v>0</v>
      </c>
      <c r="S859" s="8">
        <f t="shared" si="155"/>
        <v>0</v>
      </c>
      <c r="T859" s="21">
        <f t="shared" si="150"/>
        <v>40</v>
      </c>
      <c r="U859" s="19">
        <f>VLOOKUP($B859,Gas!$B$3:$E$2506,2)</f>
        <v>5.07</v>
      </c>
      <c r="V859" s="44">
        <f t="shared" si="151"/>
        <v>8.3648915187376716</v>
      </c>
      <c r="W859" s="5">
        <f>VLOOKUP($B859,Gas!$B$3:$E$2506,4)</f>
        <v>0.36848739400379826</v>
      </c>
    </row>
    <row r="860" spans="1:23" x14ac:dyDescent="0.2">
      <c r="A860" s="50">
        <f t="shared" si="156"/>
        <v>40</v>
      </c>
      <c r="B860" s="48">
        <v>37004</v>
      </c>
      <c r="C860" s="49">
        <v>54.55</v>
      </c>
      <c r="D860" s="4">
        <f t="shared" si="152"/>
        <v>0.25173352879258054</v>
      </c>
      <c r="E860" s="100">
        <f t="shared" si="154"/>
        <v>2.0129504878735132</v>
      </c>
      <c r="F860" s="2"/>
      <c r="G860" s="8">
        <f t="shared" si="155"/>
        <v>0</v>
      </c>
      <c r="H860" s="8">
        <f t="shared" si="155"/>
        <v>0</v>
      </c>
      <c r="I860" s="8">
        <f t="shared" si="155"/>
        <v>0</v>
      </c>
      <c r="J860" s="8">
        <f t="shared" si="155"/>
        <v>0</v>
      </c>
      <c r="K860" s="8">
        <f t="shared" si="155"/>
        <v>0</v>
      </c>
      <c r="L860" s="8">
        <f t="shared" si="155"/>
        <v>0</v>
      </c>
      <c r="M860" s="8">
        <f t="shared" si="155"/>
        <v>34.549999999999997</v>
      </c>
      <c r="N860" s="8">
        <f t="shared" si="155"/>
        <v>29.549999999999997</v>
      </c>
      <c r="O860" s="8">
        <f t="shared" si="155"/>
        <v>24.549999999999997</v>
      </c>
      <c r="P860" s="8">
        <f t="shared" si="155"/>
        <v>19.549999999999997</v>
      </c>
      <c r="Q860" s="8">
        <f t="shared" si="155"/>
        <v>14.549999999999997</v>
      </c>
      <c r="R860" s="8">
        <f t="shared" si="155"/>
        <v>4.5499999999999972</v>
      </c>
      <c r="S860" s="8">
        <f t="shared" si="155"/>
        <v>0</v>
      </c>
      <c r="T860" s="21">
        <f t="shared" si="150"/>
        <v>40</v>
      </c>
      <c r="U860" s="19">
        <f>VLOOKUP($B860,Gas!$B$3:$E$2506,2)</f>
        <v>5.01</v>
      </c>
      <c r="V860" s="44">
        <f t="shared" si="151"/>
        <v>10.888223552894212</v>
      </c>
      <c r="W860" s="5">
        <f>VLOOKUP($B860,Gas!$B$3:$E$2506,4)</f>
        <v>0.33348469906078071</v>
      </c>
    </row>
    <row r="861" spans="1:23" x14ac:dyDescent="0.2">
      <c r="A861" s="50">
        <f t="shared" si="156"/>
        <v>40</v>
      </c>
      <c r="B861" s="48">
        <v>37005</v>
      </c>
      <c r="C861" s="49">
        <v>53.24</v>
      </c>
      <c r="D861" s="4">
        <f t="shared" si="152"/>
        <v>-2.4307718752168875E-2</v>
      </c>
      <c r="E861" s="100">
        <f t="shared" si="154"/>
        <v>2.0136611296866405</v>
      </c>
      <c r="F861" s="2"/>
      <c r="G861" s="8">
        <f t="shared" si="155"/>
        <v>0</v>
      </c>
      <c r="H861" s="8">
        <f t="shared" si="155"/>
        <v>0</v>
      </c>
      <c r="I861" s="8">
        <f t="shared" si="155"/>
        <v>0</v>
      </c>
      <c r="J861" s="8">
        <f t="shared" si="155"/>
        <v>0</v>
      </c>
      <c r="K861" s="8">
        <f t="shared" si="155"/>
        <v>0</v>
      </c>
      <c r="L861" s="8">
        <f t="shared" si="155"/>
        <v>0</v>
      </c>
      <c r="M861" s="8">
        <f t="shared" si="155"/>
        <v>33.24</v>
      </c>
      <c r="N861" s="8">
        <f t="shared" si="155"/>
        <v>28.240000000000002</v>
      </c>
      <c r="O861" s="8">
        <f t="shared" si="155"/>
        <v>23.240000000000002</v>
      </c>
      <c r="P861" s="8">
        <f t="shared" si="155"/>
        <v>18.240000000000002</v>
      </c>
      <c r="Q861" s="8">
        <f t="shared" si="155"/>
        <v>13.240000000000002</v>
      </c>
      <c r="R861" s="8">
        <f t="shared" si="155"/>
        <v>3.240000000000002</v>
      </c>
      <c r="S861" s="8">
        <f t="shared" si="155"/>
        <v>0</v>
      </c>
      <c r="T861" s="21">
        <f t="shared" si="150"/>
        <v>40</v>
      </c>
      <c r="U861" s="19">
        <f>VLOOKUP($B861,Gas!$B$3:$E$2506,2)</f>
        <v>5.07</v>
      </c>
      <c r="V861" s="44">
        <f t="shared" si="151"/>
        <v>10.500986193293885</v>
      </c>
      <c r="W861" s="5">
        <f>VLOOKUP($B861,Gas!$B$3:$E$2506,4)</f>
        <v>0.35019295334809702</v>
      </c>
    </row>
    <row r="862" spans="1:23" x14ac:dyDescent="0.2">
      <c r="A862" s="50">
        <f t="shared" si="156"/>
        <v>40</v>
      </c>
      <c r="B862" s="48">
        <v>37006</v>
      </c>
      <c r="C862" s="49">
        <v>42.96</v>
      </c>
      <c r="D862" s="4">
        <f t="shared" si="152"/>
        <v>-0.21454054332630165</v>
      </c>
      <c r="E862" s="100">
        <f t="shared" si="154"/>
        <v>2.2732201762717898</v>
      </c>
      <c r="F862" s="2"/>
      <c r="G862" s="8">
        <f t="shared" ref="G862:S877" si="157">IF(G$1="P",MAX(0,G$2-$C862),IF(G$1="C",MAX(0,$C862-G$2)))</f>
        <v>0</v>
      </c>
      <c r="H862" s="8">
        <f t="shared" si="157"/>
        <v>0</v>
      </c>
      <c r="I862" s="8">
        <f t="shared" si="157"/>
        <v>0</v>
      </c>
      <c r="J862" s="8">
        <f t="shared" si="157"/>
        <v>0</v>
      </c>
      <c r="K862" s="8">
        <f t="shared" si="157"/>
        <v>0</v>
      </c>
      <c r="L862" s="8">
        <f t="shared" si="157"/>
        <v>7.0399999999999991</v>
      </c>
      <c r="M862" s="8">
        <f t="shared" si="155"/>
        <v>22.96</v>
      </c>
      <c r="N862" s="8">
        <f t="shared" si="157"/>
        <v>17.96</v>
      </c>
      <c r="O862" s="8">
        <f t="shared" si="157"/>
        <v>12.96</v>
      </c>
      <c r="P862" s="8">
        <f t="shared" si="157"/>
        <v>7.9600000000000009</v>
      </c>
      <c r="Q862" s="8">
        <f t="shared" si="157"/>
        <v>2.9600000000000009</v>
      </c>
      <c r="R862" s="8">
        <f t="shared" si="157"/>
        <v>0</v>
      </c>
      <c r="S862" s="8">
        <f t="shared" si="157"/>
        <v>0</v>
      </c>
      <c r="T862" s="21">
        <f t="shared" si="150"/>
        <v>40</v>
      </c>
      <c r="U862" s="19">
        <f>VLOOKUP($B862,Gas!$B$3:$E$2506,2)</f>
        <v>5.12</v>
      </c>
      <c r="V862" s="44">
        <f t="shared" si="151"/>
        <v>8.390625</v>
      </c>
      <c r="W862" s="5">
        <f>VLOOKUP($B862,Gas!$B$3:$E$2506,4)</f>
        <v>0.36104682926586573</v>
      </c>
    </row>
    <row r="863" spans="1:23" x14ac:dyDescent="0.2">
      <c r="A863" s="50">
        <f t="shared" si="156"/>
        <v>40</v>
      </c>
      <c r="B863" s="48">
        <v>37007</v>
      </c>
      <c r="C863" s="49">
        <v>39.659999999999997</v>
      </c>
      <c r="D863" s="4">
        <f t="shared" si="152"/>
        <v>-7.9926327108959472E-2</v>
      </c>
      <c r="E863" s="100">
        <f t="shared" si="154"/>
        <v>2.2426529810640403</v>
      </c>
      <c r="F863" s="2"/>
      <c r="G863" s="8">
        <f t="shared" si="157"/>
        <v>0</v>
      </c>
      <c r="H863" s="8">
        <f t="shared" si="157"/>
        <v>0</v>
      </c>
      <c r="I863" s="8">
        <f t="shared" si="157"/>
        <v>0</v>
      </c>
      <c r="J863" s="8">
        <f t="shared" si="157"/>
        <v>0</v>
      </c>
      <c r="K863" s="8">
        <f t="shared" si="157"/>
        <v>0.34000000000000341</v>
      </c>
      <c r="L863" s="8">
        <f t="shared" si="157"/>
        <v>10.340000000000003</v>
      </c>
      <c r="M863" s="8">
        <f t="shared" si="155"/>
        <v>19.659999999999997</v>
      </c>
      <c r="N863" s="8">
        <f t="shared" si="157"/>
        <v>14.659999999999997</v>
      </c>
      <c r="O863" s="8">
        <f t="shared" si="157"/>
        <v>9.6599999999999966</v>
      </c>
      <c r="P863" s="8">
        <f t="shared" si="157"/>
        <v>4.6599999999999966</v>
      </c>
      <c r="Q863" s="8">
        <f t="shared" si="157"/>
        <v>0</v>
      </c>
      <c r="R863" s="8">
        <f t="shared" si="157"/>
        <v>0</v>
      </c>
      <c r="S863" s="8">
        <f t="shared" si="157"/>
        <v>0</v>
      </c>
      <c r="T863" s="21">
        <f t="shared" si="150"/>
        <v>40</v>
      </c>
      <c r="U863" s="19">
        <f>VLOOKUP($B863,Gas!$B$3:$E$2506,2)</f>
        <v>4.9950000000000001</v>
      </c>
      <c r="V863" s="44">
        <f t="shared" si="151"/>
        <v>7.9399399399399391</v>
      </c>
      <c r="W863" s="5">
        <f>VLOOKUP($B863,Gas!$B$3:$E$2506,4)</f>
        <v>0.37951500043214548</v>
      </c>
    </row>
    <row r="864" spans="1:23" x14ac:dyDescent="0.2">
      <c r="A864" s="50">
        <f t="shared" si="156"/>
        <v>40</v>
      </c>
      <c r="B864" s="48">
        <v>37008</v>
      </c>
      <c r="C864" s="49">
        <v>39.630000000000003</v>
      </c>
      <c r="D864" s="4">
        <f t="shared" si="152"/>
        <v>-7.5671588930617268E-4</v>
      </c>
      <c r="E864" s="100">
        <f t="shared" si="154"/>
        <v>2.1902821202914402</v>
      </c>
      <c r="F864" s="2"/>
      <c r="G864" s="8">
        <f t="shared" si="157"/>
        <v>0</v>
      </c>
      <c r="H864" s="8">
        <f t="shared" si="157"/>
        <v>0</v>
      </c>
      <c r="I864" s="8">
        <f t="shared" si="157"/>
        <v>0</v>
      </c>
      <c r="J864" s="8">
        <f t="shared" si="157"/>
        <v>0</v>
      </c>
      <c r="K864" s="8">
        <f t="shared" si="157"/>
        <v>0.36999999999999744</v>
      </c>
      <c r="L864" s="8">
        <f t="shared" si="157"/>
        <v>10.369999999999997</v>
      </c>
      <c r="M864" s="8">
        <f t="shared" si="155"/>
        <v>19.630000000000003</v>
      </c>
      <c r="N864" s="8">
        <f t="shared" si="157"/>
        <v>14.630000000000003</v>
      </c>
      <c r="O864" s="8">
        <f t="shared" si="157"/>
        <v>9.6300000000000026</v>
      </c>
      <c r="P864" s="8">
        <f t="shared" si="157"/>
        <v>4.6300000000000026</v>
      </c>
      <c r="Q864" s="8">
        <f t="shared" si="157"/>
        <v>0</v>
      </c>
      <c r="R864" s="8">
        <f t="shared" si="157"/>
        <v>0</v>
      </c>
      <c r="S864" s="8">
        <f t="shared" si="157"/>
        <v>0</v>
      </c>
      <c r="T864" s="21">
        <f t="shared" si="150"/>
        <v>40</v>
      </c>
      <c r="U864" s="19">
        <f>VLOOKUP($B864,Gas!$B$3:$E$2506,2)</f>
        <v>4.9249999999999998</v>
      </c>
      <c r="V864" s="44">
        <f t="shared" si="151"/>
        <v>8.0467005076142133</v>
      </c>
      <c r="W864" s="5">
        <f>VLOOKUP($B864,Gas!$B$3:$E$2506,4)</f>
        <v>0.31501687280628687</v>
      </c>
    </row>
    <row r="865" spans="1:23" x14ac:dyDescent="0.2">
      <c r="A865" s="50">
        <f t="shared" si="156"/>
        <v>40</v>
      </c>
      <c r="B865" s="48">
        <v>37011</v>
      </c>
      <c r="C865" s="49">
        <v>61.12</v>
      </c>
      <c r="D865" s="4">
        <f t="shared" si="152"/>
        <v>0.43325273765592137</v>
      </c>
      <c r="E865" s="100">
        <f t="shared" si="154"/>
        <v>3.0347145286681623</v>
      </c>
      <c r="F865" s="2"/>
      <c r="G865" s="8">
        <f t="shared" si="157"/>
        <v>0</v>
      </c>
      <c r="H865" s="8">
        <f t="shared" si="157"/>
        <v>0</v>
      </c>
      <c r="I865" s="8">
        <f t="shared" si="157"/>
        <v>0</v>
      </c>
      <c r="J865" s="8">
        <f t="shared" si="157"/>
        <v>0</v>
      </c>
      <c r="K865" s="8">
        <f t="shared" si="157"/>
        <v>0</v>
      </c>
      <c r="L865" s="8">
        <f t="shared" si="157"/>
        <v>0</v>
      </c>
      <c r="M865" s="8">
        <f t="shared" si="155"/>
        <v>41.12</v>
      </c>
      <c r="N865" s="8">
        <f t="shared" si="157"/>
        <v>36.119999999999997</v>
      </c>
      <c r="O865" s="8">
        <f t="shared" si="157"/>
        <v>31.119999999999997</v>
      </c>
      <c r="P865" s="8">
        <f t="shared" si="157"/>
        <v>26.119999999999997</v>
      </c>
      <c r="Q865" s="8">
        <f t="shared" si="157"/>
        <v>21.119999999999997</v>
      </c>
      <c r="R865" s="8">
        <f t="shared" si="157"/>
        <v>11.119999999999997</v>
      </c>
      <c r="S865" s="8">
        <f t="shared" si="157"/>
        <v>0</v>
      </c>
      <c r="T865" s="21">
        <f t="shared" si="150"/>
        <v>40</v>
      </c>
      <c r="U865" s="19">
        <f>VLOOKUP($B865,Gas!$B$3:$E$2506,2)</f>
        <v>4.82</v>
      </c>
      <c r="V865" s="44">
        <f t="shared" si="151"/>
        <v>12.680497925311203</v>
      </c>
      <c r="W865" s="5">
        <f>VLOOKUP($B865,Gas!$B$3:$E$2506,4)</f>
        <v>0.23816077738105546</v>
      </c>
    </row>
    <row r="866" spans="1:23" x14ac:dyDescent="0.2">
      <c r="A866" s="50">
        <f t="shared" si="156"/>
        <v>41</v>
      </c>
      <c r="B866" s="48">
        <v>37012</v>
      </c>
      <c r="C866" s="49">
        <v>54.67</v>
      </c>
      <c r="D866" s="4">
        <f t="shared" si="152"/>
        <v>-0.11152403195135709</v>
      </c>
      <c r="E866" s="100">
        <f t="shared" si="154"/>
        <v>3.0961462111937772</v>
      </c>
      <c r="F866" s="2"/>
      <c r="G866" s="8">
        <f t="shared" si="157"/>
        <v>0</v>
      </c>
      <c r="H866" s="8">
        <f t="shared" si="157"/>
        <v>0</v>
      </c>
      <c r="I866" s="8">
        <f t="shared" si="157"/>
        <v>0</v>
      </c>
      <c r="J866" s="8">
        <f t="shared" si="157"/>
        <v>0</v>
      </c>
      <c r="K866" s="8">
        <f t="shared" si="157"/>
        <v>0</v>
      </c>
      <c r="L866" s="8">
        <f t="shared" si="157"/>
        <v>0</v>
      </c>
      <c r="M866" s="8">
        <f t="shared" si="155"/>
        <v>34.67</v>
      </c>
      <c r="N866" s="8">
        <f t="shared" si="157"/>
        <v>29.67</v>
      </c>
      <c r="O866" s="8">
        <f t="shared" si="157"/>
        <v>24.67</v>
      </c>
      <c r="P866" s="8">
        <f t="shared" si="157"/>
        <v>19.670000000000002</v>
      </c>
      <c r="Q866" s="8">
        <f t="shared" si="157"/>
        <v>14.670000000000002</v>
      </c>
      <c r="R866" s="8">
        <f t="shared" si="157"/>
        <v>4.6700000000000017</v>
      </c>
      <c r="S866" s="8">
        <f t="shared" si="157"/>
        <v>0</v>
      </c>
      <c r="T866" s="21">
        <f t="shared" si="150"/>
        <v>41</v>
      </c>
      <c r="U866" s="19">
        <f>VLOOKUP($B866,Gas!$B$3:$E$2506,2)</f>
        <v>4.7300000000000004</v>
      </c>
      <c r="V866" s="44">
        <f t="shared" si="151"/>
        <v>11.55813953488372</v>
      </c>
      <c r="W866" s="5">
        <f>VLOOKUP($B866,Gas!$B$3:$E$2506,4)</f>
        <v>0.24967483599120047</v>
      </c>
    </row>
    <row r="867" spans="1:23" x14ac:dyDescent="0.2">
      <c r="A867" s="50">
        <f t="shared" si="156"/>
        <v>41</v>
      </c>
      <c r="B867" s="48">
        <v>37013</v>
      </c>
      <c r="C867" s="49">
        <v>60.29</v>
      </c>
      <c r="D867" s="4">
        <f t="shared" si="152"/>
        <v>9.785113959440625E-2</v>
      </c>
      <c r="E867" s="100">
        <f t="shared" si="154"/>
        <v>3.1330437318981148</v>
      </c>
      <c r="F867" s="2"/>
      <c r="G867" s="8">
        <f t="shared" si="157"/>
        <v>0</v>
      </c>
      <c r="H867" s="8">
        <f t="shared" si="157"/>
        <v>0</v>
      </c>
      <c r="I867" s="8">
        <f t="shared" si="157"/>
        <v>0</v>
      </c>
      <c r="J867" s="8">
        <f t="shared" si="157"/>
        <v>0</v>
      </c>
      <c r="K867" s="8">
        <f t="shared" si="157"/>
        <v>0</v>
      </c>
      <c r="L867" s="8">
        <f t="shared" si="157"/>
        <v>0</v>
      </c>
      <c r="M867" s="8">
        <f t="shared" si="155"/>
        <v>40.29</v>
      </c>
      <c r="N867" s="8">
        <f t="shared" si="157"/>
        <v>35.29</v>
      </c>
      <c r="O867" s="8">
        <f t="shared" si="157"/>
        <v>30.29</v>
      </c>
      <c r="P867" s="8">
        <f t="shared" si="157"/>
        <v>25.29</v>
      </c>
      <c r="Q867" s="8">
        <f t="shared" si="157"/>
        <v>20.29</v>
      </c>
      <c r="R867" s="8">
        <f t="shared" si="157"/>
        <v>10.29</v>
      </c>
      <c r="S867" s="8">
        <f t="shared" si="157"/>
        <v>0</v>
      </c>
      <c r="T867" s="21">
        <f t="shared" si="150"/>
        <v>41</v>
      </c>
      <c r="U867" s="19">
        <f>VLOOKUP($B867,Gas!$B$3:$E$2506,2)</f>
        <v>4.55</v>
      </c>
      <c r="V867" s="44">
        <f t="shared" si="151"/>
        <v>13.250549450549451</v>
      </c>
      <c r="W867" s="5">
        <f>VLOOKUP($B867,Gas!$B$3:$E$2506,4)</f>
        <v>0.31493176991950728</v>
      </c>
    </row>
    <row r="868" spans="1:23" x14ac:dyDescent="0.2">
      <c r="A868" s="50">
        <f t="shared" si="156"/>
        <v>41</v>
      </c>
      <c r="B868" s="48">
        <v>37014</v>
      </c>
      <c r="C868" s="49">
        <v>67.23</v>
      </c>
      <c r="D868" s="4">
        <f t="shared" si="152"/>
        <v>0.10895332397963126</v>
      </c>
      <c r="E868" s="100">
        <f t="shared" si="154"/>
        <v>3.1004888872667733</v>
      </c>
      <c r="F868" s="2"/>
      <c r="G868" s="8">
        <f t="shared" si="157"/>
        <v>0</v>
      </c>
      <c r="H868" s="8">
        <f t="shared" si="157"/>
        <v>0</v>
      </c>
      <c r="I868" s="8">
        <f t="shared" si="157"/>
        <v>0</v>
      </c>
      <c r="J868" s="8">
        <f t="shared" si="157"/>
        <v>0</v>
      </c>
      <c r="K868" s="8">
        <f t="shared" si="157"/>
        <v>0</v>
      </c>
      <c r="L868" s="8">
        <f t="shared" si="157"/>
        <v>0</v>
      </c>
      <c r="M868" s="8">
        <f t="shared" si="157"/>
        <v>47.230000000000004</v>
      </c>
      <c r="N868" s="8">
        <f t="shared" si="157"/>
        <v>42.230000000000004</v>
      </c>
      <c r="O868" s="8">
        <f t="shared" si="157"/>
        <v>37.230000000000004</v>
      </c>
      <c r="P868" s="8">
        <f t="shared" si="157"/>
        <v>32.230000000000004</v>
      </c>
      <c r="Q868" s="8">
        <f t="shared" si="157"/>
        <v>27.230000000000004</v>
      </c>
      <c r="R868" s="8">
        <f t="shared" si="157"/>
        <v>17.230000000000004</v>
      </c>
      <c r="S868" s="8">
        <f t="shared" si="157"/>
        <v>0</v>
      </c>
      <c r="T868" s="21">
        <f t="shared" si="150"/>
        <v>41</v>
      </c>
      <c r="U868" s="19">
        <f>VLOOKUP($B868,Gas!$B$3:$E$2506,2)</f>
        <v>4.53</v>
      </c>
      <c r="V868" s="44">
        <f t="shared" si="151"/>
        <v>14.841059602649006</v>
      </c>
      <c r="W868" s="5">
        <f>VLOOKUP($B868,Gas!$B$3:$E$2506,4)</f>
        <v>0.31056251549890918</v>
      </c>
    </row>
    <row r="869" spans="1:23" x14ac:dyDescent="0.2">
      <c r="A869" s="50">
        <f t="shared" si="156"/>
        <v>41</v>
      </c>
      <c r="B869" s="48">
        <v>37015</v>
      </c>
      <c r="C869" s="49">
        <v>59.61</v>
      </c>
      <c r="D869" s="4">
        <f t="shared" si="152"/>
        <v>-0.12029623124911028</v>
      </c>
      <c r="E869" s="100">
        <f t="shared" si="154"/>
        <v>3.0770187028059541</v>
      </c>
      <c r="F869" s="2"/>
      <c r="G869" s="8">
        <f t="shared" si="157"/>
        <v>0</v>
      </c>
      <c r="H869" s="8">
        <f t="shared" si="157"/>
        <v>0</v>
      </c>
      <c r="I869" s="8">
        <f t="shared" si="157"/>
        <v>0</v>
      </c>
      <c r="J869" s="8">
        <f t="shared" si="157"/>
        <v>0</v>
      </c>
      <c r="K869" s="8">
        <f t="shared" si="157"/>
        <v>0</v>
      </c>
      <c r="L869" s="8">
        <f t="shared" si="157"/>
        <v>0</v>
      </c>
      <c r="M869" s="8">
        <f t="shared" si="157"/>
        <v>39.61</v>
      </c>
      <c r="N869" s="8">
        <f t="shared" si="157"/>
        <v>34.61</v>
      </c>
      <c r="O869" s="8">
        <f t="shared" si="157"/>
        <v>29.61</v>
      </c>
      <c r="P869" s="8">
        <f t="shared" si="157"/>
        <v>24.61</v>
      </c>
      <c r="Q869" s="8">
        <f t="shared" si="157"/>
        <v>19.61</v>
      </c>
      <c r="R869" s="8">
        <f t="shared" si="157"/>
        <v>9.61</v>
      </c>
      <c r="S869" s="8">
        <f t="shared" si="157"/>
        <v>0</v>
      </c>
      <c r="T869" s="21">
        <f t="shared" si="150"/>
        <v>41</v>
      </c>
      <c r="U869" s="19">
        <f>VLOOKUP($B869,Gas!$B$3:$E$2506,2)</f>
        <v>4.4450000000000003</v>
      </c>
      <c r="V869" s="44">
        <f t="shared" si="151"/>
        <v>13.410573678290213</v>
      </c>
      <c r="W869" s="5">
        <f>VLOOKUP($B869,Gas!$B$3:$E$2506,4)</f>
        <v>0.27603390929190874</v>
      </c>
    </row>
    <row r="870" spans="1:23" x14ac:dyDescent="0.2">
      <c r="A870" s="50">
        <f t="shared" si="156"/>
        <v>41</v>
      </c>
      <c r="B870" s="48">
        <v>37018</v>
      </c>
      <c r="C870" s="49">
        <v>41.61</v>
      </c>
      <c r="D870" s="4">
        <f t="shared" si="152"/>
        <v>-0.35948282223698524</v>
      </c>
      <c r="E870" s="100">
        <f t="shared" si="154"/>
        <v>3.3787142982594305</v>
      </c>
      <c r="F870" s="2"/>
      <c r="G870" s="8">
        <f t="shared" si="157"/>
        <v>0</v>
      </c>
      <c r="H870" s="8">
        <f t="shared" si="157"/>
        <v>0</v>
      </c>
      <c r="I870" s="8">
        <f t="shared" si="157"/>
        <v>0</v>
      </c>
      <c r="J870" s="8">
        <f t="shared" si="157"/>
        <v>0</v>
      </c>
      <c r="K870" s="8">
        <f t="shared" si="157"/>
        <v>0</v>
      </c>
      <c r="L870" s="8">
        <f t="shared" si="157"/>
        <v>8.39</v>
      </c>
      <c r="M870" s="8">
        <f t="shared" si="157"/>
        <v>21.61</v>
      </c>
      <c r="N870" s="8">
        <f t="shared" si="157"/>
        <v>16.61</v>
      </c>
      <c r="O870" s="8">
        <f t="shared" si="157"/>
        <v>11.61</v>
      </c>
      <c r="P870" s="8">
        <f t="shared" si="157"/>
        <v>6.6099999999999994</v>
      </c>
      <c r="Q870" s="8">
        <f t="shared" si="157"/>
        <v>1.6099999999999994</v>
      </c>
      <c r="R870" s="8">
        <f t="shared" si="157"/>
        <v>0</v>
      </c>
      <c r="S870" s="8">
        <f t="shared" si="157"/>
        <v>0</v>
      </c>
      <c r="T870" s="21">
        <f t="shared" si="150"/>
        <v>41</v>
      </c>
      <c r="U870" s="19">
        <f>VLOOKUP($B870,Gas!$B$3:$E$2506,2)</f>
        <v>4.4850000000000003</v>
      </c>
      <c r="V870" s="44">
        <f t="shared" si="151"/>
        <v>9.2775919732441459</v>
      </c>
      <c r="W870" s="5">
        <f>VLOOKUP($B870,Gas!$B$3:$E$2506,4)</f>
        <v>0.27814418915578731</v>
      </c>
    </row>
    <row r="871" spans="1:23" x14ac:dyDescent="0.2">
      <c r="A871" s="50">
        <f t="shared" si="156"/>
        <v>41</v>
      </c>
      <c r="B871" s="48">
        <v>37019</v>
      </c>
      <c r="C871" s="49">
        <v>33.93</v>
      </c>
      <c r="D871" s="4">
        <f t="shared" si="152"/>
        <v>-0.20404094419871113</v>
      </c>
      <c r="E871" s="100">
        <f t="shared" si="154"/>
        <v>3.4922273937099</v>
      </c>
      <c r="F871" s="2"/>
      <c r="G871" s="8">
        <f t="shared" si="157"/>
        <v>0</v>
      </c>
      <c r="H871" s="8">
        <f t="shared" si="157"/>
        <v>0</v>
      </c>
      <c r="I871" s="8">
        <f t="shared" si="157"/>
        <v>0</v>
      </c>
      <c r="J871" s="8">
        <f t="shared" si="157"/>
        <v>1.0700000000000003</v>
      </c>
      <c r="K871" s="8">
        <f t="shared" si="157"/>
        <v>6.07</v>
      </c>
      <c r="L871" s="8">
        <f t="shared" si="157"/>
        <v>16.07</v>
      </c>
      <c r="M871" s="8">
        <f t="shared" si="157"/>
        <v>13.93</v>
      </c>
      <c r="N871" s="8">
        <f t="shared" si="157"/>
        <v>8.93</v>
      </c>
      <c r="O871" s="8">
        <f t="shared" si="157"/>
        <v>3.9299999999999997</v>
      </c>
      <c r="P871" s="8">
        <f t="shared" si="157"/>
        <v>0</v>
      </c>
      <c r="Q871" s="8">
        <f t="shared" si="157"/>
        <v>0</v>
      </c>
      <c r="R871" s="8">
        <f t="shared" si="157"/>
        <v>0</v>
      </c>
      <c r="S871" s="8">
        <f t="shared" si="157"/>
        <v>0</v>
      </c>
      <c r="T871" s="21">
        <f t="shared" si="150"/>
        <v>41</v>
      </c>
      <c r="U871" s="19">
        <f>VLOOKUP($B871,Gas!$B$3:$E$2506,2)</f>
        <v>4.3150000000000004</v>
      </c>
      <c r="V871" s="44">
        <f t="shared" si="151"/>
        <v>7.8632676709154108</v>
      </c>
      <c r="W871" s="5">
        <f>VLOOKUP($B871,Gas!$B$3:$E$2506,4)</f>
        <v>0.32392377751807799</v>
      </c>
    </row>
    <row r="872" spans="1:23" x14ac:dyDescent="0.2">
      <c r="A872" s="50">
        <f t="shared" si="156"/>
        <v>41</v>
      </c>
      <c r="B872" s="48">
        <v>37020</v>
      </c>
      <c r="C872" s="49">
        <v>39.04</v>
      </c>
      <c r="D872" s="4">
        <f t="shared" si="152"/>
        <v>0.14028718274875299</v>
      </c>
      <c r="E872" s="100">
        <f t="shared" si="154"/>
        <v>3.4644094121416771</v>
      </c>
      <c r="F872" s="2"/>
      <c r="G872" s="8">
        <f t="shared" ref="G872:S887" si="158">IF(G$1="P",MAX(0,G$2-$C872),IF(G$1="C",MAX(0,$C872-G$2)))</f>
        <v>0</v>
      </c>
      <c r="H872" s="8">
        <f t="shared" si="158"/>
        <v>0</v>
      </c>
      <c r="I872" s="8">
        <f t="shared" si="158"/>
        <v>0</v>
      </c>
      <c r="J872" s="8">
        <f t="shared" si="158"/>
        <v>0</v>
      </c>
      <c r="K872" s="8">
        <f t="shared" si="158"/>
        <v>0.96000000000000085</v>
      </c>
      <c r="L872" s="8">
        <f t="shared" si="158"/>
        <v>10.96</v>
      </c>
      <c r="M872" s="8">
        <f t="shared" si="157"/>
        <v>19.04</v>
      </c>
      <c r="N872" s="8">
        <f t="shared" si="158"/>
        <v>14.04</v>
      </c>
      <c r="O872" s="8">
        <f t="shared" si="158"/>
        <v>9.0399999999999991</v>
      </c>
      <c r="P872" s="8">
        <f t="shared" si="158"/>
        <v>4.0399999999999991</v>
      </c>
      <c r="Q872" s="8">
        <f t="shared" si="158"/>
        <v>0</v>
      </c>
      <c r="R872" s="8">
        <f t="shared" si="158"/>
        <v>0</v>
      </c>
      <c r="S872" s="8">
        <f t="shared" si="158"/>
        <v>0</v>
      </c>
      <c r="T872" s="21">
        <f t="shared" si="150"/>
        <v>41</v>
      </c>
      <c r="U872" s="19">
        <f>VLOOKUP($B872,Gas!$B$3:$E$2506,2)</f>
        <v>4.2300000000000004</v>
      </c>
      <c r="V872" s="44">
        <f t="shared" si="151"/>
        <v>9.2293144208037816</v>
      </c>
      <c r="W872" s="5">
        <f>VLOOKUP($B872,Gas!$B$3:$E$2506,4)</f>
        <v>0.31861254668544942</v>
      </c>
    </row>
    <row r="873" spans="1:23" x14ac:dyDescent="0.2">
      <c r="A873" s="50">
        <f t="shared" si="156"/>
        <v>41</v>
      </c>
      <c r="B873" s="48">
        <v>37021</v>
      </c>
      <c r="C873" s="49">
        <v>47.87</v>
      </c>
      <c r="D873" s="4">
        <f t="shared" si="152"/>
        <v>0.20390224185952582</v>
      </c>
      <c r="E873" s="100">
        <f t="shared" si="154"/>
        <v>3.5925861531109158</v>
      </c>
      <c r="F873" s="2"/>
      <c r="G873" s="8">
        <f t="shared" si="158"/>
        <v>0</v>
      </c>
      <c r="H873" s="8">
        <f t="shared" si="158"/>
        <v>0</v>
      </c>
      <c r="I873" s="8">
        <f t="shared" si="158"/>
        <v>0</v>
      </c>
      <c r="J873" s="8">
        <f t="shared" si="158"/>
        <v>0</v>
      </c>
      <c r="K873" s="8">
        <f t="shared" si="158"/>
        <v>0</v>
      </c>
      <c r="L873" s="8">
        <f t="shared" si="158"/>
        <v>2.1300000000000026</v>
      </c>
      <c r="M873" s="8">
        <f t="shared" si="157"/>
        <v>27.869999999999997</v>
      </c>
      <c r="N873" s="8">
        <f t="shared" si="158"/>
        <v>22.869999999999997</v>
      </c>
      <c r="O873" s="8">
        <f t="shared" si="158"/>
        <v>17.869999999999997</v>
      </c>
      <c r="P873" s="8">
        <f t="shared" si="158"/>
        <v>12.869999999999997</v>
      </c>
      <c r="Q873" s="8">
        <f t="shared" si="158"/>
        <v>7.8699999999999974</v>
      </c>
      <c r="R873" s="8">
        <f t="shared" si="158"/>
        <v>0</v>
      </c>
      <c r="S873" s="8">
        <f t="shared" si="158"/>
        <v>0</v>
      </c>
      <c r="T873" s="21">
        <f t="shared" si="150"/>
        <v>41</v>
      </c>
      <c r="U873" s="19">
        <f>VLOOKUP($B873,Gas!$B$3:$E$2506,2)</f>
        <v>4.1449999999999996</v>
      </c>
      <c r="V873" s="44">
        <f t="shared" si="151"/>
        <v>11.54885404101327</v>
      </c>
      <c r="W873" s="5">
        <f>VLOOKUP($B873,Gas!$B$3:$E$2506,4)</f>
        <v>0.3083107345966849</v>
      </c>
    </row>
    <row r="874" spans="1:23" x14ac:dyDescent="0.2">
      <c r="A874" s="50">
        <f t="shared" si="156"/>
        <v>41</v>
      </c>
      <c r="B874" s="48">
        <v>37022</v>
      </c>
      <c r="C874" s="49">
        <v>55.44</v>
      </c>
      <c r="D874" s="4">
        <f t="shared" si="152"/>
        <v>0.14681235147723021</v>
      </c>
      <c r="E874" s="100">
        <f t="shared" si="154"/>
        <v>3.6456329970731418</v>
      </c>
      <c r="F874" s="2"/>
      <c r="G874" s="8">
        <f t="shared" si="158"/>
        <v>0</v>
      </c>
      <c r="H874" s="8">
        <f t="shared" si="158"/>
        <v>0</v>
      </c>
      <c r="I874" s="8">
        <f t="shared" si="158"/>
        <v>0</v>
      </c>
      <c r="J874" s="8">
        <f t="shared" si="158"/>
        <v>0</v>
      </c>
      <c r="K874" s="8">
        <f t="shared" si="158"/>
        <v>0</v>
      </c>
      <c r="L874" s="8">
        <f t="shared" si="158"/>
        <v>0</v>
      </c>
      <c r="M874" s="8">
        <f t="shared" si="157"/>
        <v>35.44</v>
      </c>
      <c r="N874" s="8">
        <f t="shared" si="158"/>
        <v>30.439999999999998</v>
      </c>
      <c r="O874" s="8">
        <f t="shared" si="158"/>
        <v>25.439999999999998</v>
      </c>
      <c r="P874" s="8">
        <f t="shared" si="158"/>
        <v>20.439999999999998</v>
      </c>
      <c r="Q874" s="8">
        <f t="shared" si="158"/>
        <v>15.439999999999998</v>
      </c>
      <c r="R874" s="8">
        <f t="shared" si="158"/>
        <v>5.4399999999999977</v>
      </c>
      <c r="S874" s="8">
        <f t="shared" si="158"/>
        <v>0</v>
      </c>
      <c r="T874" s="21">
        <f t="shared" si="150"/>
        <v>41</v>
      </c>
      <c r="U874" s="19">
        <f>VLOOKUP($B874,Gas!$B$3:$E$2506,2)</f>
        <v>4.165</v>
      </c>
      <c r="V874" s="44">
        <f t="shared" si="151"/>
        <v>13.310924369747898</v>
      </c>
      <c r="W874" s="5">
        <f>VLOOKUP($B874,Gas!$B$3:$E$2506,4)</f>
        <v>0.32904760758964435</v>
      </c>
    </row>
    <row r="875" spans="1:23" x14ac:dyDescent="0.2">
      <c r="A875" s="50">
        <f t="shared" si="156"/>
        <v>41</v>
      </c>
      <c r="B875" s="48">
        <v>37025</v>
      </c>
      <c r="C875" s="49">
        <v>40.85</v>
      </c>
      <c r="D875" s="4">
        <f t="shared" si="152"/>
        <v>-0.3053945335756359</v>
      </c>
      <c r="E875" s="100">
        <f t="shared" si="154"/>
        <v>3.2448931308428728</v>
      </c>
      <c r="F875" s="2"/>
      <c r="G875" s="8">
        <f t="shared" si="158"/>
        <v>0</v>
      </c>
      <c r="H875" s="8">
        <f t="shared" si="158"/>
        <v>0</v>
      </c>
      <c r="I875" s="8">
        <f t="shared" si="158"/>
        <v>0</v>
      </c>
      <c r="J875" s="8">
        <f t="shared" si="158"/>
        <v>0</v>
      </c>
      <c r="K875" s="8">
        <f t="shared" si="158"/>
        <v>0</v>
      </c>
      <c r="L875" s="8">
        <f t="shared" si="158"/>
        <v>9.1499999999999986</v>
      </c>
      <c r="M875" s="8">
        <f t="shared" si="157"/>
        <v>20.85</v>
      </c>
      <c r="N875" s="8">
        <f t="shared" si="158"/>
        <v>15.850000000000001</v>
      </c>
      <c r="O875" s="8">
        <f t="shared" si="158"/>
        <v>10.850000000000001</v>
      </c>
      <c r="P875" s="8">
        <f t="shared" si="158"/>
        <v>5.8500000000000014</v>
      </c>
      <c r="Q875" s="8">
        <f t="shared" si="158"/>
        <v>0.85000000000000142</v>
      </c>
      <c r="R875" s="8">
        <f t="shared" si="158"/>
        <v>0</v>
      </c>
      <c r="S875" s="8">
        <f t="shared" si="158"/>
        <v>0</v>
      </c>
      <c r="T875" s="21">
        <f t="shared" si="150"/>
        <v>41</v>
      </c>
      <c r="U875" s="19">
        <f>VLOOKUP($B875,Gas!$B$3:$E$2506,2)</f>
        <v>4.25</v>
      </c>
      <c r="V875" s="44">
        <f t="shared" si="151"/>
        <v>9.6117647058823525</v>
      </c>
      <c r="W875" s="5">
        <f>VLOOKUP($B875,Gas!$B$3:$E$2506,4)</f>
        <v>0.32542998359290332</v>
      </c>
    </row>
    <row r="876" spans="1:23" x14ac:dyDescent="0.2">
      <c r="A876" s="50">
        <f t="shared" si="156"/>
        <v>41</v>
      </c>
      <c r="B876" s="48">
        <v>37026</v>
      </c>
      <c r="C876" s="49">
        <v>36.24</v>
      </c>
      <c r="D876" s="4">
        <f t="shared" si="152"/>
        <v>-0.11974334013123325</v>
      </c>
      <c r="E876" s="100">
        <f t="shared" si="154"/>
        <v>3.2501609729925725</v>
      </c>
      <c r="F876" s="2"/>
      <c r="G876" s="8">
        <f t="shared" si="158"/>
        <v>0</v>
      </c>
      <c r="H876" s="8">
        <f t="shared" si="158"/>
        <v>0</v>
      </c>
      <c r="I876" s="8">
        <f t="shared" si="158"/>
        <v>0</v>
      </c>
      <c r="J876" s="8">
        <f t="shared" si="158"/>
        <v>0</v>
      </c>
      <c r="K876" s="8">
        <f t="shared" si="158"/>
        <v>3.759999999999998</v>
      </c>
      <c r="L876" s="8">
        <f t="shared" si="158"/>
        <v>13.759999999999998</v>
      </c>
      <c r="M876" s="8">
        <f t="shared" si="157"/>
        <v>16.240000000000002</v>
      </c>
      <c r="N876" s="8">
        <f t="shared" si="158"/>
        <v>11.240000000000002</v>
      </c>
      <c r="O876" s="8">
        <f t="shared" si="158"/>
        <v>6.240000000000002</v>
      </c>
      <c r="P876" s="8">
        <f t="shared" si="158"/>
        <v>1.240000000000002</v>
      </c>
      <c r="Q876" s="8">
        <f t="shared" si="158"/>
        <v>0</v>
      </c>
      <c r="R876" s="8">
        <f t="shared" si="158"/>
        <v>0</v>
      </c>
      <c r="S876" s="8">
        <f t="shared" si="158"/>
        <v>0</v>
      </c>
      <c r="T876" s="21">
        <f t="shared" si="150"/>
        <v>41</v>
      </c>
      <c r="U876" s="19">
        <f>VLOOKUP($B876,Gas!$B$3:$E$2506,2)</f>
        <v>4.2750000000000004</v>
      </c>
      <c r="V876" s="44">
        <f t="shared" si="151"/>
        <v>8.4771929824561401</v>
      </c>
      <c r="W876" s="5">
        <f>VLOOKUP($B876,Gas!$B$3:$E$2506,4)</f>
        <v>0.32074982946546904</v>
      </c>
    </row>
    <row r="877" spans="1:23" x14ac:dyDescent="0.2">
      <c r="A877" s="50">
        <f t="shared" si="156"/>
        <v>41</v>
      </c>
      <c r="B877" s="48">
        <v>37027</v>
      </c>
      <c r="C877" s="49">
        <v>37.99</v>
      </c>
      <c r="D877" s="4">
        <f t="shared" si="152"/>
        <v>4.7159486024755726E-2</v>
      </c>
      <c r="E877" s="100">
        <f t="shared" si="154"/>
        <v>3.1994421589511557</v>
      </c>
      <c r="F877" s="2"/>
      <c r="G877" s="8">
        <f t="shared" si="158"/>
        <v>0</v>
      </c>
      <c r="H877" s="8">
        <f t="shared" si="158"/>
        <v>0</v>
      </c>
      <c r="I877" s="8">
        <f t="shared" si="158"/>
        <v>0</v>
      </c>
      <c r="J877" s="8">
        <f t="shared" si="158"/>
        <v>0</v>
      </c>
      <c r="K877" s="8">
        <f t="shared" si="158"/>
        <v>2.009999999999998</v>
      </c>
      <c r="L877" s="8">
        <f t="shared" si="158"/>
        <v>12.009999999999998</v>
      </c>
      <c r="M877" s="8">
        <f t="shared" si="157"/>
        <v>17.990000000000002</v>
      </c>
      <c r="N877" s="8">
        <f t="shared" si="158"/>
        <v>12.990000000000002</v>
      </c>
      <c r="O877" s="8">
        <f t="shared" si="158"/>
        <v>7.990000000000002</v>
      </c>
      <c r="P877" s="8">
        <f t="shared" si="158"/>
        <v>2.990000000000002</v>
      </c>
      <c r="Q877" s="8">
        <f t="shared" si="158"/>
        <v>0</v>
      </c>
      <c r="R877" s="8">
        <f t="shared" si="158"/>
        <v>0</v>
      </c>
      <c r="S877" s="8">
        <f t="shared" si="158"/>
        <v>0</v>
      </c>
      <c r="T877" s="21">
        <f t="shared" si="150"/>
        <v>41</v>
      </c>
      <c r="U877" s="19">
        <f>VLOOKUP($B877,Gas!$B$3:$E$2506,2)</f>
        <v>4.4550000000000001</v>
      </c>
      <c r="V877" s="44">
        <f t="shared" si="151"/>
        <v>8.5274971941638604</v>
      </c>
      <c r="W877" s="5">
        <f>VLOOKUP($B877,Gas!$B$3:$E$2506,4)</f>
        <v>0.42545068383264867</v>
      </c>
    </row>
    <row r="878" spans="1:23" x14ac:dyDescent="0.2">
      <c r="A878" s="50">
        <f t="shared" si="156"/>
        <v>41</v>
      </c>
      <c r="B878" s="48">
        <v>37028</v>
      </c>
      <c r="C878" s="49">
        <v>38.97</v>
      </c>
      <c r="D878" s="4">
        <f t="shared" si="152"/>
        <v>2.5469152151083512E-2</v>
      </c>
      <c r="E878" s="100">
        <f t="shared" si="154"/>
        <v>3.1130596507025441</v>
      </c>
      <c r="F878" s="2"/>
      <c r="G878" s="8">
        <f t="shared" si="158"/>
        <v>0</v>
      </c>
      <c r="H878" s="8">
        <f t="shared" si="158"/>
        <v>0</v>
      </c>
      <c r="I878" s="8">
        <f t="shared" si="158"/>
        <v>0</v>
      </c>
      <c r="J878" s="8">
        <f t="shared" si="158"/>
        <v>0</v>
      </c>
      <c r="K878" s="8">
        <f t="shared" si="158"/>
        <v>1.0300000000000011</v>
      </c>
      <c r="L878" s="8">
        <f t="shared" si="158"/>
        <v>11.030000000000001</v>
      </c>
      <c r="M878" s="8">
        <f t="shared" si="158"/>
        <v>18.97</v>
      </c>
      <c r="N878" s="8">
        <f t="shared" si="158"/>
        <v>13.969999999999999</v>
      </c>
      <c r="O878" s="8">
        <f t="shared" si="158"/>
        <v>8.9699999999999989</v>
      </c>
      <c r="P878" s="8">
        <f t="shared" si="158"/>
        <v>3.9699999999999989</v>
      </c>
      <c r="Q878" s="8">
        <f t="shared" si="158"/>
        <v>0</v>
      </c>
      <c r="R878" s="8">
        <f t="shared" si="158"/>
        <v>0</v>
      </c>
      <c r="S878" s="8">
        <f t="shared" si="158"/>
        <v>0</v>
      </c>
      <c r="T878" s="21">
        <f t="shared" si="150"/>
        <v>41</v>
      </c>
      <c r="U878" s="19">
        <f>VLOOKUP($B878,Gas!$B$3:$E$2506,2)</f>
        <v>4.47</v>
      </c>
      <c r="V878" s="44">
        <f t="shared" si="151"/>
        <v>8.7181208053691286</v>
      </c>
      <c r="W878" s="5">
        <f>VLOOKUP($B878,Gas!$B$3:$E$2506,4)</f>
        <v>0.42614981841320138</v>
      </c>
    </row>
    <row r="879" spans="1:23" x14ac:dyDescent="0.2">
      <c r="A879" s="50">
        <f t="shared" si="156"/>
        <v>41</v>
      </c>
      <c r="B879" s="48">
        <v>37029</v>
      </c>
      <c r="C879" s="49">
        <v>38.979999999999997</v>
      </c>
      <c r="D879" s="4">
        <f t="shared" si="152"/>
        <v>2.5657472879694903E-4</v>
      </c>
      <c r="E879" s="100">
        <f t="shared" si="154"/>
        <v>3.1006486315127582</v>
      </c>
      <c r="F879" s="2"/>
      <c r="G879" s="8">
        <f t="shared" si="158"/>
        <v>0</v>
      </c>
      <c r="H879" s="8">
        <f t="shared" si="158"/>
        <v>0</v>
      </c>
      <c r="I879" s="8">
        <f t="shared" si="158"/>
        <v>0</v>
      </c>
      <c r="J879" s="8">
        <f t="shared" si="158"/>
        <v>0</v>
      </c>
      <c r="K879" s="8">
        <f t="shared" si="158"/>
        <v>1.0200000000000031</v>
      </c>
      <c r="L879" s="8">
        <f t="shared" si="158"/>
        <v>11.020000000000003</v>
      </c>
      <c r="M879" s="8">
        <f t="shared" si="158"/>
        <v>18.979999999999997</v>
      </c>
      <c r="N879" s="8">
        <f t="shared" si="158"/>
        <v>13.979999999999997</v>
      </c>
      <c r="O879" s="8">
        <f t="shared" si="158"/>
        <v>8.9799999999999969</v>
      </c>
      <c r="P879" s="8">
        <f t="shared" si="158"/>
        <v>3.9799999999999969</v>
      </c>
      <c r="Q879" s="8">
        <f t="shared" si="158"/>
        <v>0</v>
      </c>
      <c r="R879" s="8">
        <f t="shared" si="158"/>
        <v>0</v>
      </c>
      <c r="S879" s="8">
        <f t="shared" si="158"/>
        <v>0</v>
      </c>
      <c r="T879" s="21">
        <f t="shared" si="150"/>
        <v>41</v>
      </c>
      <c r="U879" s="19">
        <f>VLOOKUP($B879,Gas!$B$3:$E$2506,2)</f>
        <v>4.18</v>
      </c>
      <c r="V879" s="44">
        <f t="shared" si="151"/>
        <v>9.3253588516746415</v>
      </c>
      <c r="W879" s="5">
        <f>VLOOKUP($B879,Gas!$B$3:$E$2506,4)</f>
        <v>0.54723849565008331</v>
      </c>
    </row>
    <row r="880" spans="1:23" x14ac:dyDescent="0.2">
      <c r="A880" s="50">
        <f t="shared" si="156"/>
        <v>41</v>
      </c>
      <c r="B880" s="48">
        <v>37032</v>
      </c>
      <c r="C880" s="49">
        <v>36.81</v>
      </c>
      <c r="D880" s="4">
        <f t="shared" si="152"/>
        <v>-5.727914668848489E-2</v>
      </c>
      <c r="E880" s="100">
        <f t="shared" si="154"/>
        <v>2.5641696559492879</v>
      </c>
      <c r="F880" s="2"/>
      <c r="G880" s="8">
        <f t="shared" si="158"/>
        <v>0</v>
      </c>
      <c r="H880" s="8">
        <f t="shared" si="158"/>
        <v>0</v>
      </c>
      <c r="I880" s="8">
        <f t="shared" si="158"/>
        <v>0</v>
      </c>
      <c r="J880" s="8">
        <f t="shared" si="158"/>
        <v>0</v>
      </c>
      <c r="K880" s="8">
        <f t="shared" si="158"/>
        <v>3.1899999999999977</v>
      </c>
      <c r="L880" s="8">
        <f t="shared" si="158"/>
        <v>13.189999999999998</v>
      </c>
      <c r="M880" s="8">
        <f t="shared" si="158"/>
        <v>16.810000000000002</v>
      </c>
      <c r="N880" s="8">
        <f t="shared" si="158"/>
        <v>11.810000000000002</v>
      </c>
      <c r="O880" s="8">
        <f t="shared" si="158"/>
        <v>6.8100000000000023</v>
      </c>
      <c r="P880" s="8">
        <f t="shared" si="158"/>
        <v>1.8100000000000023</v>
      </c>
      <c r="Q880" s="8">
        <f t="shared" si="158"/>
        <v>0</v>
      </c>
      <c r="R880" s="8">
        <f t="shared" si="158"/>
        <v>0</v>
      </c>
      <c r="S880" s="8">
        <f t="shared" si="158"/>
        <v>0</v>
      </c>
      <c r="T880" s="21">
        <f t="shared" si="150"/>
        <v>41</v>
      </c>
      <c r="U880" s="19">
        <f>VLOOKUP($B880,Gas!$B$3:$E$2506,2)</f>
        <v>4.1500000000000004</v>
      </c>
      <c r="V880" s="44">
        <f t="shared" si="151"/>
        <v>8.8698795180722882</v>
      </c>
      <c r="W880" s="5">
        <f>VLOOKUP($B880,Gas!$B$3:$E$2506,4)</f>
        <v>0.52145476472487706</v>
      </c>
    </row>
    <row r="881" spans="1:23" x14ac:dyDescent="0.2">
      <c r="A881" s="50">
        <f t="shared" si="156"/>
        <v>41</v>
      </c>
      <c r="B881" s="48">
        <v>37033</v>
      </c>
      <c r="C881" s="49">
        <v>33.64</v>
      </c>
      <c r="D881" s="4">
        <f t="shared" si="152"/>
        <v>-9.0053712286182544E-2</v>
      </c>
      <c r="E881" s="100">
        <f t="shared" si="154"/>
        <v>2.3843863490143424</v>
      </c>
      <c r="F881" s="2"/>
      <c r="G881" s="8">
        <f t="shared" si="158"/>
        <v>0</v>
      </c>
      <c r="H881" s="8">
        <f t="shared" si="158"/>
        <v>0</v>
      </c>
      <c r="I881" s="8">
        <f t="shared" si="158"/>
        <v>0</v>
      </c>
      <c r="J881" s="8">
        <f t="shared" si="158"/>
        <v>1.3599999999999994</v>
      </c>
      <c r="K881" s="8">
        <f t="shared" si="158"/>
        <v>6.3599999999999994</v>
      </c>
      <c r="L881" s="8">
        <f t="shared" si="158"/>
        <v>16.36</v>
      </c>
      <c r="M881" s="8">
        <f t="shared" si="158"/>
        <v>13.64</v>
      </c>
      <c r="N881" s="8">
        <f t="shared" si="158"/>
        <v>8.64</v>
      </c>
      <c r="O881" s="8">
        <f t="shared" si="158"/>
        <v>3.6400000000000006</v>
      </c>
      <c r="P881" s="8">
        <f t="shared" si="158"/>
        <v>0</v>
      </c>
      <c r="Q881" s="8">
        <f t="shared" si="158"/>
        <v>0</v>
      </c>
      <c r="R881" s="8">
        <f t="shared" si="158"/>
        <v>0</v>
      </c>
      <c r="S881" s="8">
        <f t="shared" si="158"/>
        <v>0</v>
      </c>
      <c r="T881" s="21">
        <f t="shared" si="150"/>
        <v>41</v>
      </c>
      <c r="U881" s="19">
        <f>VLOOKUP($B881,Gas!$B$3:$E$2506,2)</f>
        <v>4.1500000000000004</v>
      </c>
      <c r="V881" s="44">
        <f t="shared" si="151"/>
        <v>8.106024096385541</v>
      </c>
      <c r="W881" s="5">
        <f>VLOOKUP($B881,Gas!$B$3:$E$2506,4)</f>
        <v>0.50310620529149153</v>
      </c>
    </row>
    <row r="882" spans="1:23" x14ac:dyDescent="0.2">
      <c r="A882" s="50">
        <f t="shared" si="156"/>
        <v>41</v>
      </c>
      <c r="B882" s="48">
        <v>37034</v>
      </c>
      <c r="C882" s="49">
        <v>32.979999999999997</v>
      </c>
      <c r="D882" s="4">
        <f t="shared" si="152"/>
        <v>-1.9814517973294581E-2</v>
      </c>
      <c r="E882" s="100">
        <f t="shared" si="154"/>
        <v>2.2518187034655757</v>
      </c>
      <c r="F882" s="2"/>
      <c r="G882" s="8">
        <f t="shared" ref="G882:S897" si="159">IF(G$1="P",MAX(0,G$2-$C882),IF(G$1="C",MAX(0,$C882-G$2)))</f>
        <v>0</v>
      </c>
      <c r="H882" s="8">
        <f t="shared" si="159"/>
        <v>0</v>
      </c>
      <c r="I882" s="8">
        <f t="shared" si="159"/>
        <v>0</v>
      </c>
      <c r="J882" s="8">
        <f t="shared" si="159"/>
        <v>2.0200000000000031</v>
      </c>
      <c r="K882" s="8">
        <f t="shared" si="159"/>
        <v>7.0200000000000031</v>
      </c>
      <c r="L882" s="8">
        <f t="shared" si="159"/>
        <v>17.020000000000003</v>
      </c>
      <c r="M882" s="8">
        <f t="shared" si="158"/>
        <v>12.979999999999997</v>
      </c>
      <c r="N882" s="8">
        <f t="shared" si="159"/>
        <v>7.9799999999999969</v>
      </c>
      <c r="O882" s="8">
        <f t="shared" si="159"/>
        <v>2.9799999999999969</v>
      </c>
      <c r="P882" s="8">
        <f t="shared" si="159"/>
        <v>0</v>
      </c>
      <c r="Q882" s="8">
        <f t="shared" si="159"/>
        <v>0</v>
      </c>
      <c r="R882" s="8">
        <f t="shared" si="159"/>
        <v>0</v>
      </c>
      <c r="S882" s="8">
        <f t="shared" si="159"/>
        <v>0</v>
      </c>
      <c r="T882" s="21">
        <f t="shared" si="150"/>
        <v>41</v>
      </c>
      <c r="U882" s="19">
        <f>VLOOKUP($B882,Gas!$B$3:$E$2506,2)</f>
        <v>4.0350000000000001</v>
      </c>
      <c r="V882" s="44">
        <f t="shared" si="151"/>
        <v>8.1734820322180912</v>
      </c>
      <c r="W882" s="5">
        <f>VLOOKUP($B882,Gas!$B$3:$E$2506,4)</f>
        <v>0.52584543333386924</v>
      </c>
    </row>
    <row r="883" spans="1:23" x14ac:dyDescent="0.2">
      <c r="A883" s="50">
        <f t="shared" si="156"/>
        <v>41</v>
      </c>
      <c r="B883" s="48">
        <v>37035</v>
      </c>
      <c r="C883" s="49">
        <v>31.5</v>
      </c>
      <c r="D883" s="4">
        <f t="shared" si="152"/>
        <v>-4.5913771299865416E-2</v>
      </c>
      <c r="E883" s="100">
        <f t="shared" si="154"/>
        <v>1.8886196466839316</v>
      </c>
      <c r="F883" s="2"/>
      <c r="G883" s="8">
        <f t="shared" si="159"/>
        <v>0</v>
      </c>
      <c r="H883" s="8">
        <f t="shared" si="159"/>
        <v>0</v>
      </c>
      <c r="I883" s="8">
        <f t="shared" si="159"/>
        <v>0</v>
      </c>
      <c r="J883" s="8">
        <f t="shared" si="159"/>
        <v>3.5</v>
      </c>
      <c r="K883" s="8">
        <f t="shared" si="159"/>
        <v>8.5</v>
      </c>
      <c r="L883" s="8">
        <f t="shared" si="159"/>
        <v>18.5</v>
      </c>
      <c r="M883" s="8">
        <f t="shared" si="158"/>
        <v>11.5</v>
      </c>
      <c r="N883" s="8">
        <f t="shared" si="159"/>
        <v>6.5</v>
      </c>
      <c r="O883" s="8">
        <f t="shared" si="159"/>
        <v>1.5</v>
      </c>
      <c r="P883" s="8">
        <f t="shared" si="159"/>
        <v>0</v>
      </c>
      <c r="Q883" s="8">
        <f t="shared" si="159"/>
        <v>0</v>
      </c>
      <c r="R883" s="8">
        <f t="shared" si="159"/>
        <v>0</v>
      </c>
      <c r="S883" s="8">
        <f t="shared" si="159"/>
        <v>0</v>
      </c>
      <c r="T883" s="21">
        <f t="shared" si="150"/>
        <v>41</v>
      </c>
      <c r="U883" s="19">
        <f>VLOOKUP($B883,Gas!$B$3:$E$2506,2)</f>
        <v>4.0949999999999998</v>
      </c>
      <c r="V883" s="44">
        <f t="shared" si="151"/>
        <v>7.6923076923076925</v>
      </c>
      <c r="W883" s="5">
        <f>VLOOKUP($B883,Gas!$B$3:$E$2506,4)</f>
        <v>0.53914824596883004</v>
      </c>
    </row>
    <row r="884" spans="1:23" x14ac:dyDescent="0.2">
      <c r="A884" s="50">
        <f t="shared" si="156"/>
        <v>41</v>
      </c>
      <c r="B884" s="48">
        <v>37036</v>
      </c>
      <c r="C884" s="49">
        <v>31.35</v>
      </c>
      <c r="D884" s="4">
        <f t="shared" si="152"/>
        <v>-4.7732787526576599E-3</v>
      </c>
      <c r="E884" s="100">
        <f t="shared" si="154"/>
        <v>1.5976646671275136</v>
      </c>
      <c r="F884" s="2"/>
      <c r="G884" s="8">
        <f t="shared" si="159"/>
        <v>0</v>
      </c>
      <c r="H884" s="8">
        <f t="shared" si="159"/>
        <v>0</v>
      </c>
      <c r="I884" s="8">
        <f t="shared" si="159"/>
        <v>0</v>
      </c>
      <c r="J884" s="8">
        <f t="shared" si="159"/>
        <v>3.6499999999999986</v>
      </c>
      <c r="K884" s="8">
        <f t="shared" si="159"/>
        <v>8.6499999999999986</v>
      </c>
      <c r="L884" s="8">
        <f t="shared" si="159"/>
        <v>18.649999999999999</v>
      </c>
      <c r="M884" s="8">
        <f t="shared" si="158"/>
        <v>11.350000000000001</v>
      </c>
      <c r="N884" s="8">
        <f t="shared" si="159"/>
        <v>6.3500000000000014</v>
      </c>
      <c r="O884" s="8">
        <f t="shared" si="159"/>
        <v>1.3500000000000014</v>
      </c>
      <c r="P884" s="8">
        <f t="shared" si="159"/>
        <v>0</v>
      </c>
      <c r="Q884" s="8">
        <f t="shared" si="159"/>
        <v>0</v>
      </c>
      <c r="R884" s="8">
        <f t="shared" si="159"/>
        <v>0</v>
      </c>
      <c r="S884" s="8">
        <f t="shared" si="159"/>
        <v>0</v>
      </c>
      <c r="T884" s="21">
        <f t="shared" si="150"/>
        <v>41</v>
      </c>
      <c r="U884" s="19">
        <f>VLOOKUP($B884,Gas!$B$3:$E$2506,2)</f>
        <v>4.125</v>
      </c>
      <c r="V884" s="44">
        <f t="shared" si="151"/>
        <v>7.6000000000000005</v>
      </c>
      <c r="W884" s="5">
        <f>VLOOKUP($B884,Gas!$B$3:$E$2506,4)</f>
        <v>0.54025028597204461</v>
      </c>
    </row>
    <row r="885" spans="1:23" x14ac:dyDescent="0.2">
      <c r="A885" s="50">
        <f t="shared" si="156"/>
        <v>41</v>
      </c>
      <c r="B885" s="48">
        <v>37039</v>
      </c>
      <c r="C885" s="49">
        <v>31.12</v>
      </c>
      <c r="D885" s="4">
        <f t="shared" si="152"/>
        <v>-7.3635677687389021E-3</v>
      </c>
      <c r="E885" s="100">
        <f t="shared" si="154"/>
        <v>0.81271223549364136</v>
      </c>
      <c r="F885" s="2"/>
      <c r="G885" s="8">
        <f t="shared" si="159"/>
        <v>0</v>
      </c>
      <c r="H885" s="8">
        <f t="shared" si="159"/>
        <v>0</v>
      </c>
      <c r="I885" s="8">
        <f t="shared" si="159"/>
        <v>0</v>
      </c>
      <c r="J885" s="8">
        <f t="shared" si="159"/>
        <v>3.879999999999999</v>
      </c>
      <c r="K885" s="8">
        <f t="shared" si="159"/>
        <v>8.879999999999999</v>
      </c>
      <c r="L885" s="8">
        <f t="shared" si="159"/>
        <v>18.88</v>
      </c>
      <c r="M885" s="8">
        <f t="shared" si="158"/>
        <v>11.120000000000001</v>
      </c>
      <c r="N885" s="8">
        <f t="shared" si="159"/>
        <v>6.120000000000001</v>
      </c>
      <c r="O885" s="8">
        <f t="shared" si="159"/>
        <v>1.120000000000001</v>
      </c>
      <c r="P885" s="8">
        <f t="shared" si="159"/>
        <v>0</v>
      </c>
      <c r="Q885" s="8">
        <f t="shared" si="159"/>
        <v>0</v>
      </c>
      <c r="R885" s="8">
        <f t="shared" si="159"/>
        <v>0</v>
      </c>
      <c r="S885" s="8">
        <f t="shared" si="159"/>
        <v>0</v>
      </c>
      <c r="T885" s="21">
        <f t="shared" si="150"/>
        <v>41</v>
      </c>
      <c r="U885" s="19">
        <f>VLOOKUP($B885,Gas!$B$3:$E$2506,2)</f>
        <v>3.84</v>
      </c>
      <c r="V885" s="44">
        <f t="shared" si="151"/>
        <v>8.1041666666666679</v>
      </c>
      <c r="W885" s="5">
        <f>VLOOKUP($B885,Gas!$B$3:$E$2506,4)</f>
        <v>0.47308736234000892</v>
      </c>
    </row>
    <row r="886" spans="1:23" x14ac:dyDescent="0.2">
      <c r="A886" s="50">
        <f t="shared" si="156"/>
        <v>41</v>
      </c>
      <c r="B886" s="48">
        <v>37040</v>
      </c>
      <c r="C886" s="49">
        <v>31.12</v>
      </c>
      <c r="D886" s="4">
        <f t="shared" si="152"/>
        <v>0</v>
      </c>
      <c r="E886" s="100">
        <f t="shared" si="154"/>
        <v>0.63510956823260767</v>
      </c>
      <c r="F886" s="2"/>
      <c r="G886" s="8">
        <f t="shared" si="159"/>
        <v>0</v>
      </c>
      <c r="H886" s="8">
        <f t="shared" si="159"/>
        <v>0</v>
      </c>
      <c r="I886" s="8">
        <f t="shared" si="159"/>
        <v>0</v>
      </c>
      <c r="J886" s="8">
        <f t="shared" si="159"/>
        <v>3.879999999999999</v>
      </c>
      <c r="K886" s="8">
        <f t="shared" si="159"/>
        <v>8.879999999999999</v>
      </c>
      <c r="L886" s="8">
        <f t="shared" si="159"/>
        <v>18.88</v>
      </c>
      <c r="M886" s="8">
        <f t="shared" si="158"/>
        <v>11.120000000000001</v>
      </c>
      <c r="N886" s="8">
        <f t="shared" si="159"/>
        <v>6.120000000000001</v>
      </c>
      <c r="O886" s="8">
        <f t="shared" si="159"/>
        <v>1.120000000000001</v>
      </c>
      <c r="P886" s="8">
        <f t="shared" si="159"/>
        <v>0</v>
      </c>
      <c r="Q886" s="8">
        <f t="shared" si="159"/>
        <v>0</v>
      </c>
      <c r="R886" s="8">
        <f t="shared" si="159"/>
        <v>0</v>
      </c>
      <c r="S886" s="8">
        <f t="shared" si="159"/>
        <v>0</v>
      </c>
      <c r="T886" s="21">
        <f t="shared" si="150"/>
        <v>41</v>
      </c>
      <c r="U886" s="19">
        <f>VLOOKUP($B886,Gas!$B$3:$E$2506,2)</f>
        <v>3.84</v>
      </c>
      <c r="V886" s="44">
        <f t="shared" si="151"/>
        <v>8.1041666666666679</v>
      </c>
      <c r="W886" s="5">
        <f>VLOOKUP($B886,Gas!$B$3:$E$2506,4)</f>
        <v>0.4758715539061667</v>
      </c>
    </row>
    <row r="887" spans="1:23" x14ac:dyDescent="0.2">
      <c r="A887" s="50">
        <f t="shared" si="156"/>
        <v>41</v>
      </c>
      <c r="B887" s="48">
        <v>37041</v>
      </c>
      <c r="C887" s="49">
        <v>28.38</v>
      </c>
      <c r="D887" s="4">
        <f t="shared" si="152"/>
        <v>-9.2166027578294327E-2</v>
      </c>
      <c r="E887" s="100">
        <f t="shared" si="154"/>
        <v>0.63696978436168439</v>
      </c>
      <c r="F887" s="2"/>
      <c r="G887" s="8">
        <f t="shared" si="159"/>
        <v>0</v>
      </c>
      <c r="H887" s="8">
        <f t="shared" si="159"/>
        <v>0</v>
      </c>
      <c r="I887" s="8">
        <f t="shared" si="159"/>
        <v>1.620000000000001</v>
      </c>
      <c r="J887" s="8">
        <f t="shared" si="159"/>
        <v>6.620000000000001</v>
      </c>
      <c r="K887" s="8">
        <f t="shared" si="159"/>
        <v>11.620000000000001</v>
      </c>
      <c r="L887" s="8">
        <f t="shared" si="159"/>
        <v>21.62</v>
      </c>
      <c r="M887" s="8">
        <f t="shared" si="158"/>
        <v>8.379999999999999</v>
      </c>
      <c r="N887" s="8">
        <f t="shared" si="159"/>
        <v>3.379999999999999</v>
      </c>
      <c r="O887" s="8">
        <f t="shared" si="159"/>
        <v>0</v>
      </c>
      <c r="P887" s="8">
        <f t="shared" si="159"/>
        <v>0</v>
      </c>
      <c r="Q887" s="8">
        <f t="shared" si="159"/>
        <v>0</v>
      </c>
      <c r="R887" s="8">
        <f t="shared" si="159"/>
        <v>0</v>
      </c>
      <c r="S887" s="8">
        <f t="shared" si="159"/>
        <v>0</v>
      </c>
      <c r="T887" s="21">
        <f t="shared" si="150"/>
        <v>41</v>
      </c>
      <c r="U887" s="19">
        <f>VLOOKUP($B887,Gas!$B$3:$E$2506,2)</f>
        <v>3.86</v>
      </c>
      <c r="V887" s="44">
        <f t="shared" si="151"/>
        <v>7.3523316062176169</v>
      </c>
      <c r="W887" s="5">
        <f>VLOOKUP($B887,Gas!$B$3:$E$2506,4)</f>
        <v>0.48032278520818406</v>
      </c>
    </row>
    <row r="888" spans="1:23" x14ac:dyDescent="0.2">
      <c r="A888" s="50">
        <f t="shared" si="156"/>
        <v>41</v>
      </c>
      <c r="B888" s="48">
        <v>37042</v>
      </c>
      <c r="C888" s="49">
        <v>24.47</v>
      </c>
      <c r="D888" s="4">
        <f t="shared" si="152"/>
        <v>-0.14823679427731637</v>
      </c>
      <c r="E888" s="100">
        <f t="shared" si="154"/>
        <v>0.79551749196669375</v>
      </c>
      <c r="F888" s="2"/>
      <c r="G888" s="8">
        <f t="shared" si="159"/>
        <v>0</v>
      </c>
      <c r="H888" s="8">
        <f t="shared" si="159"/>
        <v>0.53000000000000114</v>
      </c>
      <c r="I888" s="8">
        <f t="shared" si="159"/>
        <v>5.5300000000000011</v>
      </c>
      <c r="J888" s="8">
        <f t="shared" si="159"/>
        <v>10.530000000000001</v>
      </c>
      <c r="K888" s="8">
        <f t="shared" si="159"/>
        <v>15.530000000000001</v>
      </c>
      <c r="L888" s="8">
        <f t="shared" si="159"/>
        <v>25.53</v>
      </c>
      <c r="M888" s="8">
        <f t="shared" si="159"/>
        <v>4.4699999999999989</v>
      </c>
      <c r="N888" s="8">
        <f t="shared" si="159"/>
        <v>0</v>
      </c>
      <c r="O888" s="8">
        <f t="shared" si="159"/>
        <v>0</v>
      </c>
      <c r="P888" s="8">
        <f t="shared" si="159"/>
        <v>0</v>
      </c>
      <c r="Q888" s="8">
        <f t="shared" si="159"/>
        <v>0</v>
      </c>
      <c r="R888" s="8">
        <f t="shared" si="159"/>
        <v>0</v>
      </c>
      <c r="S888" s="8">
        <f t="shared" si="159"/>
        <v>0</v>
      </c>
      <c r="T888" s="21">
        <f t="shared" si="150"/>
        <v>41</v>
      </c>
      <c r="U888" s="19">
        <f>VLOOKUP($B888,Gas!$B$3:$E$2506,2)</f>
        <v>3.67</v>
      </c>
      <c r="V888" s="44">
        <f t="shared" si="151"/>
        <v>6.6675749318801092</v>
      </c>
      <c r="W888" s="5">
        <f>VLOOKUP($B888,Gas!$B$3:$E$2506,4)</f>
        <v>0.54225968628582866</v>
      </c>
    </row>
    <row r="889" spans="1:23" x14ac:dyDescent="0.2">
      <c r="A889" s="50">
        <f t="shared" si="156"/>
        <v>42</v>
      </c>
      <c r="B889" s="48">
        <v>37043</v>
      </c>
      <c r="C889" s="49">
        <v>23.91</v>
      </c>
      <c r="D889" s="4">
        <f t="shared" si="152"/>
        <v>-2.3151095984346826E-2</v>
      </c>
      <c r="E889" s="100">
        <f t="shared" si="154"/>
        <v>0.76530896872967302</v>
      </c>
      <c r="F889" s="2"/>
      <c r="G889" s="8">
        <f t="shared" si="159"/>
        <v>0</v>
      </c>
      <c r="H889" s="8">
        <f t="shared" si="159"/>
        <v>1.0899999999999999</v>
      </c>
      <c r="I889" s="8">
        <f t="shared" si="159"/>
        <v>6.09</v>
      </c>
      <c r="J889" s="8">
        <f t="shared" si="159"/>
        <v>11.09</v>
      </c>
      <c r="K889" s="8">
        <f t="shared" si="159"/>
        <v>16.09</v>
      </c>
      <c r="L889" s="8">
        <f t="shared" si="159"/>
        <v>26.09</v>
      </c>
      <c r="M889" s="8">
        <f t="shared" si="159"/>
        <v>3.91</v>
      </c>
      <c r="N889" s="8">
        <f t="shared" si="159"/>
        <v>0</v>
      </c>
      <c r="O889" s="8">
        <f t="shared" si="159"/>
        <v>0</v>
      </c>
      <c r="P889" s="8">
        <f t="shared" si="159"/>
        <v>0</v>
      </c>
      <c r="Q889" s="8">
        <f t="shared" si="159"/>
        <v>0</v>
      </c>
      <c r="R889" s="8">
        <f t="shared" si="159"/>
        <v>0</v>
      </c>
      <c r="S889" s="8">
        <f t="shared" si="159"/>
        <v>0</v>
      </c>
      <c r="T889" s="21">
        <f t="shared" si="150"/>
        <v>42</v>
      </c>
      <c r="U889" s="19">
        <f>VLOOKUP($B889,Gas!$B$3:$E$2506,2)</f>
        <v>3.73</v>
      </c>
      <c r="V889" s="44">
        <f t="shared" si="151"/>
        <v>6.4101876675603222</v>
      </c>
      <c r="W889" s="5">
        <f>VLOOKUP($B889,Gas!$B$3:$E$2506,4)</f>
        <v>0.56551923698624862</v>
      </c>
    </row>
    <row r="890" spans="1:23" x14ac:dyDescent="0.2">
      <c r="A890" s="50">
        <f t="shared" si="156"/>
        <v>42</v>
      </c>
      <c r="B890" s="48">
        <v>37046</v>
      </c>
      <c r="C890" s="49">
        <v>25.53</v>
      </c>
      <c r="D890" s="4">
        <f t="shared" si="152"/>
        <v>6.5557449783159083E-2</v>
      </c>
      <c r="E890" s="100">
        <f t="shared" si="154"/>
        <v>0.95161326996245754</v>
      </c>
      <c r="F890" s="2"/>
      <c r="G890" s="8">
        <f t="shared" si="159"/>
        <v>0</v>
      </c>
      <c r="H890" s="8">
        <f t="shared" si="159"/>
        <v>0</v>
      </c>
      <c r="I890" s="8">
        <f t="shared" si="159"/>
        <v>4.4699999999999989</v>
      </c>
      <c r="J890" s="8">
        <f t="shared" si="159"/>
        <v>9.4699999999999989</v>
      </c>
      <c r="K890" s="8">
        <f t="shared" si="159"/>
        <v>14.469999999999999</v>
      </c>
      <c r="L890" s="8">
        <f t="shared" si="159"/>
        <v>24.47</v>
      </c>
      <c r="M890" s="8">
        <f t="shared" si="159"/>
        <v>5.5300000000000011</v>
      </c>
      <c r="N890" s="8">
        <f t="shared" si="159"/>
        <v>0.53000000000000114</v>
      </c>
      <c r="O890" s="8">
        <f t="shared" si="159"/>
        <v>0</v>
      </c>
      <c r="P890" s="8">
        <f t="shared" si="159"/>
        <v>0</v>
      </c>
      <c r="Q890" s="8">
        <f t="shared" si="159"/>
        <v>0</v>
      </c>
      <c r="R890" s="8">
        <f t="shared" si="159"/>
        <v>0</v>
      </c>
      <c r="S890" s="8">
        <f t="shared" si="159"/>
        <v>0</v>
      </c>
      <c r="T890" s="21">
        <f t="shared" si="150"/>
        <v>42</v>
      </c>
      <c r="U890" s="19">
        <f>VLOOKUP($B890,Gas!$B$3:$E$2506,2)</f>
        <v>3.7050000000000001</v>
      </c>
      <c r="V890" s="44">
        <f t="shared" si="151"/>
        <v>6.8906882591093117</v>
      </c>
      <c r="W890" s="5">
        <f>VLOOKUP($B890,Gas!$B$3:$E$2506,4)</f>
        <v>0.52728465762485333</v>
      </c>
    </row>
    <row r="891" spans="1:23" x14ac:dyDescent="0.2">
      <c r="A891" s="50">
        <f t="shared" si="156"/>
        <v>42</v>
      </c>
      <c r="B891" s="48">
        <v>37047</v>
      </c>
      <c r="C891" s="49">
        <v>26.22</v>
      </c>
      <c r="D891" s="4">
        <f t="shared" si="152"/>
        <v>2.6668247082161273E-2</v>
      </c>
      <c r="E891" s="100">
        <f t="shared" si="154"/>
        <v>0.94841438755836138</v>
      </c>
      <c r="F891" s="2"/>
      <c r="G891" s="8">
        <f t="shared" si="159"/>
        <v>0</v>
      </c>
      <c r="H891" s="8">
        <f t="shared" si="159"/>
        <v>0</v>
      </c>
      <c r="I891" s="8">
        <f t="shared" si="159"/>
        <v>3.7800000000000011</v>
      </c>
      <c r="J891" s="8">
        <f t="shared" si="159"/>
        <v>8.7800000000000011</v>
      </c>
      <c r="K891" s="8">
        <f t="shared" si="159"/>
        <v>13.780000000000001</v>
      </c>
      <c r="L891" s="8">
        <f t="shared" si="159"/>
        <v>23.78</v>
      </c>
      <c r="M891" s="8">
        <f t="shared" si="159"/>
        <v>6.2199999999999989</v>
      </c>
      <c r="N891" s="8">
        <f t="shared" si="159"/>
        <v>1.2199999999999989</v>
      </c>
      <c r="O891" s="8">
        <f t="shared" si="159"/>
        <v>0</v>
      </c>
      <c r="P891" s="8">
        <f t="shared" si="159"/>
        <v>0</v>
      </c>
      <c r="Q891" s="8">
        <f t="shared" si="159"/>
        <v>0</v>
      </c>
      <c r="R891" s="8">
        <f t="shared" si="159"/>
        <v>0</v>
      </c>
      <c r="S891" s="8">
        <f t="shared" si="159"/>
        <v>0</v>
      </c>
      <c r="T891" s="21">
        <f t="shared" si="150"/>
        <v>42</v>
      </c>
      <c r="U891" s="19">
        <f>VLOOKUP($B891,Gas!$B$3:$E$2506,2)</f>
        <v>3.9449999999999998</v>
      </c>
      <c r="V891" s="44">
        <f t="shared" si="151"/>
        <v>6.6463878326996202</v>
      </c>
      <c r="W891" s="5">
        <f>VLOOKUP($B891,Gas!$B$3:$E$2506,4)</f>
        <v>0.52320061033710263</v>
      </c>
    </row>
    <row r="892" spans="1:23" x14ac:dyDescent="0.2">
      <c r="A892" s="50">
        <f t="shared" si="156"/>
        <v>42</v>
      </c>
      <c r="B892" s="48">
        <v>37048</v>
      </c>
      <c r="C892" s="49">
        <v>27.44</v>
      </c>
      <c r="D892" s="4">
        <f t="shared" si="152"/>
        <v>4.5479324522130868E-2</v>
      </c>
      <c r="E892" s="100">
        <f t="shared" si="154"/>
        <v>1.0122200329837385</v>
      </c>
      <c r="F892" s="2"/>
      <c r="G892" s="8">
        <f t="shared" ref="G892:S907" si="160">IF(G$1="P",MAX(0,G$2-$C892),IF(G$1="C",MAX(0,$C892-G$2)))</f>
        <v>0</v>
      </c>
      <c r="H892" s="8">
        <f t="shared" si="160"/>
        <v>0</v>
      </c>
      <c r="I892" s="8">
        <f t="shared" si="160"/>
        <v>2.5599999999999987</v>
      </c>
      <c r="J892" s="8">
        <f t="shared" si="160"/>
        <v>7.5599999999999987</v>
      </c>
      <c r="K892" s="8">
        <f t="shared" si="160"/>
        <v>12.559999999999999</v>
      </c>
      <c r="L892" s="8">
        <f t="shared" si="160"/>
        <v>22.56</v>
      </c>
      <c r="M892" s="8">
        <f t="shared" si="159"/>
        <v>7.4400000000000013</v>
      </c>
      <c r="N892" s="8">
        <f t="shared" si="160"/>
        <v>2.4400000000000013</v>
      </c>
      <c r="O892" s="8">
        <f t="shared" si="160"/>
        <v>0</v>
      </c>
      <c r="P892" s="8">
        <f t="shared" si="160"/>
        <v>0</v>
      </c>
      <c r="Q892" s="8">
        <f t="shared" si="160"/>
        <v>0</v>
      </c>
      <c r="R892" s="8">
        <f t="shared" si="160"/>
        <v>0</v>
      </c>
      <c r="S892" s="8">
        <f t="shared" si="160"/>
        <v>0</v>
      </c>
      <c r="T892" s="21">
        <f t="shared" si="150"/>
        <v>42</v>
      </c>
      <c r="U892" s="19">
        <f>VLOOKUP($B892,Gas!$B$3:$E$2506,2)</f>
        <v>3.9849999999999999</v>
      </c>
      <c r="V892" s="44">
        <f t="shared" si="151"/>
        <v>6.885821831869511</v>
      </c>
      <c r="W892" s="5">
        <f>VLOOKUP($B892,Gas!$B$3:$E$2506,4)</f>
        <v>0.52463914293898484</v>
      </c>
    </row>
    <row r="893" spans="1:23" x14ac:dyDescent="0.2">
      <c r="A893" s="50">
        <f t="shared" si="156"/>
        <v>42</v>
      </c>
      <c r="B893" s="48">
        <v>37049</v>
      </c>
      <c r="C893" s="49">
        <v>29.05</v>
      </c>
      <c r="D893" s="4">
        <f t="shared" si="152"/>
        <v>5.7016680440235744E-2</v>
      </c>
      <c r="E893" s="100">
        <f t="shared" si="154"/>
        <v>1.063985561539879</v>
      </c>
      <c r="F893" s="2"/>
      <c r="G893" s="8">
        <f t="shared" si="160"/>
        <v>0</v>
      </c>
      <c r="H893" s="8">
        <f t="shared" si="160"/>
        <v>0</v>
      </c>
      <c r="I893" s="8">
        <f t="shared" si="160"/>
        <v>0.94999999999999929</v>
      </c>
      <c r="J893" s="8">
        <f t="shared" si="160"/>
        <v>5.9499999999999993</v>
      </c>
      <c r="K893" s="8">
        <f t="shared" si="160"/>
        <v>10.95</v>
      </c>
      <c r="L893" s="8">
        <f t="shared" si="160"/>
        <v>20.95</v>
      </c>
      <c r="M893" s="8">
        <f t="shared" si="159"/>
        <v>9.0500000000000007</v>
      </c>
      <c r="N893" s="8">
        <f t="shared" si="160"/>
        <v>4.0500000000000007</v>
      </c>
      <c r="O893" s="8">
        <f t="shared" si="160"/>
        <v>0</v>
      </c>
      <c r="P893" s="8">
        <f t="shared" si="160"/>
        <v>0</v>
      </c>
      <c r="Q893" s="8">
        <f t="shared" si="160"/>
        <v>0</v>
      </c>
      <c r="R893" s="8">
        <f t="shared" si="160"/>
        <v>0</v>
      </c>
      <c r="S893" s="8">
        <f t="shared" si="160"/>
        <v>0</v>
      </c>
      <c r="T893" s="21">
        <f t="shared" si="150"/>
        <v>42</v>
      </c>
      <c r="U893" s="19">
        <f>VLOOKUP($B893,Gas!$B$3:$E$2506,2)</f>
        <v>3.75</v>
      </c>
      <c r="V893" s="44">
        <f t="shared" si="151"/>
        <v>7.746666666666667</v>
      </c>
      <c r="W893" s="5">
        <f>VLOOKUP($B893,Gas!$B$3:$E$2506,4)</f>
        <v>0.65449567075020709</v>
      </c>
    </row>
    <row r="894" spans="1:23" x14ac:dyDescent="0.2">
      <c r="A894" s="50">
        <f t="shared" si="156"/>
        <v>42</v>
      </c>
      <c r="B894" s="48">
        <v>37050</v>
      </c>
      <c r="C894" s="49">
        <v>30.11</v>
      </c>
      <c r="D894" s="4">
        <f t="shared" si="152"/>
        <v>3.583885919572212E-2</v>
      </c>
      <c r="E894" s="100">
        <f t="shared" si="154"/>
        <v>1.0866451981124696</v>
      </c>
      <c r="F894" s="2"/>
      <c r="G894" s="8">
        <f t="shared" si="160"/>
        <v>0</v>
      </c>
      <c r="H894" s="8">
        <f t="shared" si="160"/>
        <v>0</v>
      </c>
      <c r="I894" s="8">
        <f t="shared" si="160"/>
        <v>0</v>
      </c>
      <c r="J894" s="8">
        <f t="shared" si="160"/>
        <v>4.8900000000000006</v>
      </c>
      <c r="K894" s="8">
        <f t="shared" si="160"/>
        <v>9.89</v>
      </c>
      <c r="L894" s="8">
        <f t="shared" si="160"/>
        <v>19.89</v>
      </c>
      <c r="M894" s="8">
        <f t="shared" si="159"/>
        <v>10.11</v>
      </c>
      <c r="N894" s="8">
        <f t="shared" si="160"/>
        <v>5.1099999999999994</v>
      </c>
      <c r="O894" s="8">
        <f t="shared" si="160"/>
        <v>0.10999999999999943</v>
      </c>
      <c r="P894" s="8">
        <f t="shared" si="160"/>
        <v>0</v>
      </c>
      <c r="Q894" s="8">
        <f t="shared" si="160"/>
        <v>0</v>
      </c>
      <c r="R894" s="8">
        <f t="shared" si="160"/>
        <v>0</v>
      </c>
      <c r="S894" s="8">
        <f t="shared" si="160"/>
        <v>0</v>
      </c>
      <c r="T894" s="21">
        <f t="shared" si="150"/>
        <v>42</v>
      </c>
      <c r="U894" s="19">
        <f>VLOOKUP($B894,Gas!$B$3:$E$2506,2)</f>
        <v>3.68</v>
      </c>
      <c r="V894" s="44">
        <f t="shared" si="151"/>
        <v>8.1820652173913047</v>
      </c>
      <c r="W894" s="5">
        <f>VLOOKUP($B894,Gas!$B$3:$E$2506,4)</f>
        <v>0.66158865544546275</v>
      </c>
    </row>
    <row r="895" spans="1:23" x14ac:dyDescent="0.2">
      <c r="A895" s="50">
        <f t="shared" si="156"/>
        <v>42</v>
      </c>
      <c r="B895" s="48">
        <v>37053</v>
      </c>
      <c r="C895" s="49">
        <v>39.869999999999997</v>
      </c>
      <c r="D895" s="4">
        <f t="shared" si="152"/>
        <v>0.28076681889962118</v>
      </c>
      <c r="E895" s="100">
        <f t="shared" si="154"/>
        <v>1.789694294709566</v>
      </c>
      <c r="F895" s="2"/>
      <c r="G895" s="8">
        <f t="shared" si="160"/>
        <v>0</v>
      </c>
      <c r="H895" s="8">
        <f t="shared" si="160"/>
        <v>0</v>
      </c>
      <c r="I895" s="8">
        <f t="shared" si="160"/>
        <v>0</v>
      </c>
      <c r="J895" s="8">
        <f t="shared" si="160"/>
        <v>0</v>
      </c>
      <c r="K895" s="8">
        <f t="shared" si="160"/>
        <v>0.13000000000000256</v>
      </c>
      <c r="L895" s="8">
        <f t="shared" si="160"/>
        <v>10.130000000000003</v>
      </c>
      <c r="M895" s="8">
        <f t="shared" si="159"/>
        <v>19.869999999999997</v>
      </c>
      <c r="N895" s="8">
        <f t="shared" si="160"/>
        <v>14.869999999999997</v>
      </c>
      <c r="O895" s="8">
        <f t="shared" si="160"/>
        <v>9.8699999999999974</v>
      </c>
      <c r="P895" s="8">
        <f t="shared" si="160"/>
        <v>4.8699999999999974</v>
      </c>
      <c r="Q895" s="8">
        <f t="shared" si="160"/>
        <v>0</v>
      </c>
      <c r="R895" s="8">
        <f t="shared" si="160"/>
        <v>0</v>
      </c>
      <c r="S895" s="8">
        <f t="shared" si="160"/>
        <v>0</v>
      </c>
      <c r="T895" s="21">
        <f t="shared" si="150"/>
        <v>42</v>
      </c>
      <c r="U895" s="19">
        <f>VLOOKUP($B895,Gas!$B$3:$E$2506,2)</f>
        <v>3.625</v>
      </c>
      <c r="V895" s="44">
        <f t="shared" si="151"/>
        <v>10.998620689655171</v>
      </c>
      <c r="W895" s="5">
        <f>VLOOKUP($B895,Gas!$B$3:$E$2506,4)</f>
        <v>0.57952475127311009</v>
      </c>
    </row>
    <row r="896" spans="1:23" x14ac:dyDescent="0.2">
      <c r="A896" s="50">
        <f t="shared" si="156"/>
        <v>42</v>
      </c>
      <c r="B896" s="48">
        <v>37054</v>
      </c>
      <c r="C896" s="49">
        <v>50.52</v>
      </c>
      <c r="D896" s="4">
        <f t="shared" si="152"/>
        <v>0.23674513608902689</v>
      </c>
      <c r="E896" s="100">
        <f t="shared" si="154"/>
        <v>2.0684119323111974</v>
      </c>
      <c r="F896" s="2"/>
      <c r="G896" s="8">
        <f t="shared" si="160"/>
        <v>0</v>
      </c>
      <c r="H896" s="8">
        <f t="shared" si="160"/>
        <v>0</v>
      </c>
      <c r="I896" s="8">
        <f t="shared" si="160"/>
        <v>0</v>
      </c>
      <c r="J896" s="8">
        <f t="shared" si="160"/>
        <v>0</v>
      </c>
      <c r="K896" s="8">
        <f t="shared" si="160"/>
        <v>0</v>
      </c>
      <c r="L896" s="8">
        <f t="shared" si="160"/>
        <v>0</v>
      </c>
      <c r="M896" s="8">
        <f t="shared" si="159"/>
        <v>30.520000000000003</v>
      </c>
      <c r="N896" s="8">
        <f t="shared" si="160"/>
        <v>25.520000000000003</v>
      </c>
      <c r="O896" s="8">
        <f t="shared" si="160"/>
        <v>20.520000000000003</v>
      </c>
      <c r="P896" s="8">
        <f t="shared" si="160"/>
        <v>15.520000000000003</v>
      </c>
      <c r="Q896" s="8">
        <f t="shared" si="160"/>
        <v>10.520000000000003</v>
      </c>
      <c r="R896" s="8">
        <f t="shared" si="160"/>
        <v>0.52000000000000313</v>
      </c>
      <c r="S896" s="8">
        <f t="shared" si="160"/>
        <v>0</v>
      </c>
      <c r="T896" s="21">
        <f t="shared" si="150"/>
        <v>42</v>
      </c>
      <c r="U896" s="19">
        <f>VLOOKUP($B896,Gas!$B$3:$E$2506,2)</f>
        <v>3.86</v>
      </c>
      <c r="V896" s="44">
        <f t="shared" si="151"/>
        <v>13.088082901554406</v>
      </c>
      <c r="W896" s="5">
        <f>VLOOKUP($B896,Gas!$B$3:$E$2506,4)</f>
        <v>0.70037110015154536</v>
      </c>
    </row>
    <row r="897" spans="1:23" x14ac:dyDescent="0.2">
      <c r="A897" s="50">
        <f t="shared" si="156"/>
        <v>42</v>
      </c>
      <c r="B897" s="48">
        <v>37055</v>
      </c>
      <c r="C897" s="49">
        <v>61.42</v>
      </c>
      <c r="D897" s="4">
        <f t="shared" si="152"/>
        <v>0.19536621753038583</v>
      </c>
      <c r="E897" s="100">
        <f t="shared" si="154"/>
        <v>2.0245902481953726</v>
      </c>
      <c r="F897" s="2"/>
      <c r="G897" s="8">
        <f t="shared" si="160"/>
        <v>0</v>
      </c>
      <c r="H897" s="8">
        <f t="shared" si="160"/>
        <v>0</v>
      </c>
      <c r="I897" s="8">
        <f t="shared" si="160"/>
        <v>0</v>
      </c>
      <c r="J897" s="8">
        <f t="shared" si="160"/>
        <v>0</v>
      </c>
      <c r="K897" s="8">
        <f t="shared" si="160"/>
        <v>0</v>
      </c>
      <c r="L897" s="8">
        <f t="shared" si="160"/>
        <v>0</v>
      </c>
      <c r="M897" s="8">
        <f t="shared" si="159"/>
        <v>41.42</v>
      </c>
      <c r="N897" s="8">
        <f t="shared" si="160"/>
        <v>36.42</v>
      </c>
      <c r="O897" s="8">
        <f t="shared" si="160"/>
        <v>31.42</v>
      </c>
      <c r="P897" s="8">
        <f t="shared" si="160"/>
        <v>26.42</v>
      </c>
      <c r="Q897" s="8">
        <f t="shared" si="160"/>
        <v>21.42</v>
      </c>
      <c r="R897" s="8">
        <f t="shared" si="160"/>
        <v>11.420000000000002</v>
      </c>
      <c r="S897" s="8">
        <f t="shared" si="160"/>
        <v>0</v>
      </c>
      <c r="T897" s="21">
        <f t="shared" si="150"/>
        <v>42</v>
      </c>
      <c r="U897" s="19">
        <f>VLOOKUP($B897,Gas!$B$3:$E$2506,2)</f>
        <v>3.9950000000000001</v>
      </c>
      <c r="V897" s="44">
        <f t="shared" si="151"/>
        <v>15.374217772215269</v>
      </c>
      <c r="W897" s="5">
        <f>VLOOKUP($B897,Gas!$B$3:$E$2506,4)</f>
        <v>0.72265170320584404</v>
      </c>
    </row>
    <row r="898" spans="1:23" x14ac:dyDescent="0.2">
      <c r="A898" s="50">
        <f t="shared" si="156"/>
        <v>42</v>
      </c>
      <c r="B898" s="48">
        <v>37056</v>
      </c>
      <c r="C898" s="49">
        <v>55.2</v>
      </c>
      <c r="D898" s="4">
        <f t="shared" si="152"/>
        <v>-0.10677256172962671</v>
      </c>
      <c r="E898" s="100">
        <f t="shared" si="154"/>
        <v>1.9033199765503945</v>
      </c>
      <c r="F898" s="2"/>
      <c r="G898" s="8">
        <f t="shared" si="160"/>
        <v>0</v>
      </c>
      <c r="H898" s="8">
        <f t="shared" si="160"/>
        <v>0</v>
      </c>
      <c r="I898" s="8">
        <f t="shared" si="160"/>
        <v>0</v>
      </c>
      <c r="J898" s="8">
        <f t="shared" si="160"/>
        <v>0</v>
      </c>
      <c r="K898" s="8">
        <f t="shared" si="160"/>
        <v>0</v>
      </c>
      <c r="L898" s="8">
        <f t="shared" si="160"/>
        <v>0</v>
      </c>
      <c r="M898" s="8">
        <f t="shared" si="160"/>
        <v>35.200000000000003</v>
      </c>
      <c r="N898" s="8">
        <f t="shared" si="160"/>
        <v>30.200000000000003</v>
      </c>
      <c r="O898" s="8">
        <f t="shared" si="160"/>
        <v>25.200000000000003</v>
      </c>
      <c r="P898" s="8">
        <f t="shared" si="160"/>
        <v>20.200000000000003</v>
      </c>
      <c r="Q898" s="8">
        <f t="shared" si="160"/>
        <v>15.200000000000003</v>
      </c>
      <c r="R898" s="8">
        <f t="shared" si="160"/>
        <v>5.2000000000000028</v>
      </c>
      <c r="S898" s="8">
        <f t="shared" si="160"/>
        <v>0</v>
      </c>
      <c r="T898" s="21">
        <f t="shared" ref="T898:T956" si="161">A898</f>
        <v>42</v>
      </c>
      <c r="U898" s="19">
        <f>VLOOKUP($B898,Gas!$B$3:$E$2506,2)</f>
        <v>4.1349999999999998</v>
      </c>
      <c r="V898" s="44">
        <f t="shared" ref="V898:V956" si="162">C898/U898</f>
        <v>13.349455864570739</v>
      </c>
      <c r="W898" s="5">
        <f>VLOOKUP($B898,Gas!$B$3:$E$2506,4)</f>
        <v>0.73788489011791247</v>
      </c>
    </row>
    <row r="899" spans="1:23" x14ac:dyDescent="0.2">
      <c r="A899" s="50">
        <f t="shared" si="156"/>
        <v>42</v>
      </c>
      <c r="B899" s="48">
        <v>37057</v>
      </c>
      <c r="C899" s="49">
        <v>44.99</v>
      </c>
      <c r="D899" s="4">
        <f t="shared" si="152"/>
        <v>-0.20452271042996875</v>
      </c>
      <c r="E899" s="100">
        <f t="shared" si="154"/>
        <v>2.3447830846864672</v>
      </c>
      <c r="F899" s="2"/>
      <c r="G899" s="8">
        <f t="shared" si="160"/>
        <v>0</v>
      </c>
      <c r="H899" s="8">
        <f t="shared" si="160"/>
        <v>0</v>
      </c>
      <c r="I899" s="8">
        <f t="shared" si="160"/>
        <v>0</v>
      </c>
      <c r="J899" s="8">
        <f t="shared" si="160"/>
        <v>0</v>
      </c>
      <c r="K899" s="8">
        <f t="shared" si="160"/>
        <v>0</v>
      </c>
      <c r="L899" s="8">
        <f t="shared" si="160"/>
        <v>5.009999999999998</v>
      </c>
      <c r="M899" s="8">
        <f t="shared" si="160"/>
        <v>24.990000000000002</v>
      </c>
      <c r="N899" s="8">
        <f t="shared" si="160"/>
        <v>19.990000000000002</v>
      </c>
      <c r="O899" s="8">
        <f t="shared" si="160"/>
        <v>14.990000000000002</v>
      </c>
      <c r="P899" s="8">
        <f t="shared" si="160"/>
        <v>9.990000000000002</v>
      </c>
      <c r="Q899" s="8">
        <f t="shared" si="160"/>
        <v>4.990000000000002</v>
      </c>
      <c r="R899" s="8">
        <f t="shared" si="160"/>
        <v>0</v>
      </c>
      <c r="S899" s="8">
        <f t="shared" si="160"/>
        <v>0</v>
      </c>
      <c r="T899" s="21">
        <f t="shared" si="161"/>
        <v>42</v>
      </c>
      <c r="U899" s="19">
        <f>VLOOKUP($B899,Gas!$B$3:$E$2506,2)</f>
        <v>3.94</v>
      </c>
      <c r="V899" s="44">
        <f t="shared" si="162"/>
        <v>11.418781725888326</v>
      </c>
      <c r="W899" s="5">
        <f>VLOOKUP($B899,Gas!$B$3:$E$2506,4)</f>
        <v>0.72679622353249829</v>
      </c>
    </row>
    <row r="900" spans="1:23" x14ac:dyDescent="0.2">
      <c r="A900" s="50">
        <f t="shared" si="156"/>
        <v>42</v>
      </c>
      <c r="B900" s="48">
        <v>37060</v>
      </c>
      <c r="C900" s="49">
        <v>44.26</v>
      </c>
      <c r="D900" s="4">
        <f t="shared" ref="D900:D963" si="163">LN(C900/C899)</f>
        <v>-1.6358908230177455E-2</v>
      </c>
      <c r="E900" s="100">
        <f t="shared" si="154"/>
        <v>2.3780457745887853</v>
      </c>
      <c r="F900" s="2"/>
      <c r="G900" s="8">
        <f t="shared" si="160"/>
        <v>0</v>
      </c>
      <c r="H900" s="8">
        <f t="shared" si="160"/>
        <v>0</v>
      </c>
      <c r="I900" s="8">
        <f t="shared" si="160"/>
        <v>0</v>
      </c>
      <c r="J900" s="8">
        <f t="shared" si="160"/>
        <v>0</v>
      </c>
      <c r="K900" s="8">
        <f t="shared" si="160"/>
        <v>0</v>
      </c>
      <c r="L900" s="8">
        <f t="shared" si="160"/>
        <v>5.740000000000002</v>
      </c>
      <c r="M900" s="8">
        <f t="shared" si="160"/>
        <v>24.259999999999998</v>
      </c>
      <c r="N900" s="8">
        <f t="shared" si="160"/>
        <v>19.259999999999998</v>
      </c>
      <c r="O900" s="8">
        <f t="shared" si="160"/>
        <v>14.259999999999998</v>
      </c>
      <c r="P900" s="8">
        <f t="shared" si="160"/>
        <v>9.259999999999998</v>
      </c>
      <c r="Q900" s="8">
        <f t="shared" si="160"/>
        <v>4.259999999999998</v>
      </c>
      <c r="R900" s="8">
        <f t="shared" si="160"/>
        <v>0</v>
      </c>
      <c r="S900" s="8">
        <f t="shared" si="160"/>
        <v>0</v>
      </c>
      <c r="T900" s="21">
        <f t="shared" si="161"/>
        <v>42</v>
      </c>
      <c r="U900" s="19">
        <f>VLOOKUP($B900,Gas!$B$3:$E$2506,2)</f>
        <v>3.87</v>
      </c>
      <c r="V900" s="44">
        <f t="shared" si="162"/>
        <v>11.436692506459947</v>
      </c>
      <c r="W900" s="5">
        <f>VLOOKUP($B900,Gas!$B$3:$E$2506,4)</f>
        <v>0.60219481851831069</v>
      </c>
    </row>
    <row r="901" spans="1:23" x14ac:dyDescent="0.2">
      <c r="A901" s="50">
        <f t="shared" si="156"/>
        <v>42</v>
      </c>
      <c r="B901" s="48">
        <v>37061</v>
      </c>
      <c r="C901" s="49">
        <v>51.24</v>
      </c>
      <c r="D901" s="4">
        <f t="shared" si="163"/>
        <v>0.14643914240563005</v>
      </c>
      <c r="E901" s="100">
        <f t="shared" si="154"/>
        <v>2.4135160102734532</v>
      </c>
      <c r="F901" s="2"/>
      <c r="G901" s="8">
        <f t="shared" si="160"/>
        <v>0</v>
      </c>
      <c r="H901" s="8">
        <f t="shared" si="160"/>
        <v>0</v>
      </c>
      <c r="I901" s="8">
        <f t="shared" si="160"/>
        <v>0</v>
      </c>
      <c r="J901" s="8">
        <f t="shared" si="160"/>
        <v>0</v>
      </c>
      <c r="K901" s="8">
        <f t="shared" si="160"/>
        <v>0</v>
      </c>
      <c r="L901" s="8">
        <f t="shared" si="160"/>
        <v>0</v>
      </c>
      <c r="M901" s="8">
        <f t="shared" si="160"/>
        <v>31.240000000000002</v>
      </c>
      <c r="N901" s="8">
        <f t="shared" si="160"/>
        <v>26.240000000000002</v>
      </c>
      <c r="O901" s="8">
        <f t="shared" si="160"/>
        <v>21.240000000000002</v>
      </c>
      <c r="P901" s="8">
        <f t="shared" si="160"/>
        <v>16.240000000000002</v>
      </c>
      <c r="Q901" s="8">
        <f t="shared" si="160"/>
        <v>11.240000000000002</v>
      </c>
      <c r="R901" s="8">
        <f t="shared" si="160"/>
        <v>1.240000000000002</v>
      </c>
      <c r="S901" s="8">
        <f t="shared" si="160"/>
        <v>0</v>
      </c>
      <c r="T901" s="21">
        <f t="shared" si="161"/>
        <v>42</v>
      </c>
      <c r="U901" s="19">
        <f>VLOOKUP($B901,Gas!$B$3:$E$2506,2)</f>
        <v>3.895</v>
      </c>
      <c r="V901" s="44">
        <f t="shared" si="162"/>
        <v>13.155327342747112</v>
      </c>
      <c r="W901" s="5">
        <f>VLOOKUP($B901,Gas!$B$3:$E$2506,4)</f>
        <v>0.58691697582764724</v>
      </c>
    </row>
    <row r="902" spans="1:23" x14ac:dyDescent="0.2">
      <c r="A902" s="50">
        <f t="shared" si="156"/>
        <v>42</v>
      </c>
      <c r="B902" s="48">
        <v>37062</v>
      </c>
      <c r="C902" s="49">
        <v>49.24</v>
      </c>
      <c r="D902" s="4">
        <f t="shared" si="163"/>
        <v>-3.9814175712280783E-2</v>
      </c>
      <c r="E902" s="100">
        <f t="shared" si="154"/>
        <v>2.4716208107041862</v>
      </c>
      <c r="F902" s="2"/>
      <c r="G902" s="8">
        <f t="shared" ref="G902:S917" si="164">IF(G$1="P",MAX(0,G$2-$C902),IF(G$1="C",MAX(0,$C902-G$2)))</f>
        <v>0</v>
      </c>
      <c r="H902" s="8">
        <f t="shared" si="164"/>
        <v>0</v>
      </c>
      <c r="I902" s="8">
        <f t="shared" si="164"/>
        <v>0</v>
      </c>
      <c r="J902" s="8">
        <f t="shared" si="164"/>
        <v>0</v>
      </c>
      <c r="K902" s="8">
        <f t="shared" si="164"/>
        <v>0</v>
      </c>
      <c r="L902" s="8">
        <f t="shared" si="164"/>
        <v>0.75999999999999801</v>
      </c>
      <c r="M902" s="8">
        <f t="shared" si="160"/>
        <v>29.240000000000002</v>
      </c>
      <c r="N902" s="8">
        <f t="shared" si="164"/>
        <v>24.240000000000002</v>
      </c>
      <c r="O902" s="8">
        <f t="shared" si="164"/>
        <v>19.240000000000002</v>
      </c>
      <c r="P902" s="8">
        <f t="shared" si="164"/>
        <v>14.240000000000002</v>
      </c>
      <c r="Q902" s="8">
        <f t="shared" si="164"/>
        <v>9.240000000000002</v>
      </c>
      <c r="R902" s="8">
        <f t="shared" si="164"/>
        <v>0</v>
      </c>
      <c r="S902" s="8">
        <f t="shared" si="164"/>
        <v>0</v>
      </c>
      <c r="T902" s="21">
        <f t="shared" si="161"/>
        <v>42</v>
      </c>
      <c r="U902" s="19">
        <f>VLOOKUP($B902,Gas!$B$3:$E$2506,2)</f>
        <v>3.9350000000000001</v>
      </c>
      <c r="V902" s="44">
        <f t="shared" si="162"/>
        <v>12.513341804320204</v>
      </c>
      <c r="W902" s="5">
        <f>VLOOKUP($B902,Gas!$B$3:$E$2506,4)</f>
        <v>0.58508826699198169</v>
      </c>
    </row>
    <row r="903" spans="1:23" x14ac:dyDescent="0.2">
      <c r="A903" s="50">
        <f t="shared" si="156"/>
        <v>42</v>
      </c>
      <c r="B903" s="48">
        <v>37063</v>
      </c>
      <c r="C903" s="49">
        <v>37.11</v>
      </c>
      <c r="D903" s="4">
        <f t="shared" si="163"/>
        <v>-0.28281982624374669</v>
      </c>
      <c r="E903" s="100">
        <f t="shared" si="154"/>
        <v>3.0039270294109848</v>
      </c>
      <c r="F903" s="2"/>
      <c r="G903" s="8">
        <f t="shared" si="164"/>
        <v>0</v>
      </c>
      <c r="H903" s="8">
        <f t="shared" si="164"/>
        <v>0</v>
      </c>
      <c r="I903" s="8">
        <f t="shared" si="164"/>
        <v>0</v>
      </c>
      <c r="J903" s="8">
        <f t="shared" si="164"/>
        <v>0</v>
      </c>
      <c r="K903" s="8">
        <f t="shared" si="164"/>
        <v>2.8900000000000006</v>
      </c>
      <c r="L903" s="8">
        <f t="shared" si="164"/>
        <v>12.89</v>
      </c>
      <c r="M903" s="8">
        <f t="shared" si="160"/>
        <v>17.11</v>
      </c>
      <c r="N903" s="8">
        <f t="shared" si="164"/>
        <v>12.11</v>
      </c>
      <c r="O903" s="8">
        <f t="shared" si="164"/>
        <v>7.1099999999999994</v>
      </c>
      <c r="P903" s="8">
        <f t="shared" si="164"/>
        <v>2.1099999999999994</v>
      </c>
      <c r="Q903" s="8">
        <f t="shared" si="164"/>
        <v>0</v>
      </c>
      <c r="R903" s="8">
        <f t="shared" si="164"/>
        <v>0</v>
      </c>
      <c r="S903" s="8">
        <f t="shared" si="164"/>
        <v>0</v>
      </c>
      <c r="T903" s="21">
        <f t="shared" si="161"/>
        <v>42</v>
      </c>
      <c r="U903" s="19">
        <f>VLOOKUP($B903,Gas!$B$3:$E$2506,2)</f>
        <v>3.82</v>
      </c>
      <c r="V903" s="44">
        <f t="shared" si="162"/>
        <v>9.7146596858638752</v>
      </c>
      <c r="W903" s="5">
        <f>VLOOKUP($B903,Gas!$B$3:$E$2506,4)</f>
        <v>0.6278375667218653</v>
      </c>
    </row>
    <row r="904" spans="1:23" x14ac:dyDescent="0.2">
      <c r="A904" s="50">
        <f t="shared" si="156"/>
        <v>42</v>
      </c>
      <c r="B904" s="48">
        <v>37064</v>
      </c>
      <c r="C904" s="49">
        <v>31.85</v>
      </c>
      <c r="D904" s="4">
        <f t="shared" si="163"/>
        <v>-0.15284909305433375</v>
      </c>
      <c r="E904" s="100">
        <f t="shared" si="154"/>
        <v>3.1296415689495327</v>
      </c>
      <c r="F904" s="2"/>
      <c r="G904" s="8">
        <f t="shared" si="164"/>
        <v>0</v>
      </c>
      <c r="H904" s="8">
        <f t="shared" si="164"/>
        <v>0</v>
      </c>
      <c r="I904" s="8">
        <f t="shared" si="164"/>
        <v>0</v>
      </c>
      <c r="J904" s="8">
        <f t="shared" si="164"/>
        <v>3.1499999999999986</v>
      </c>
      <c r="K904" s="8">
        <f t="shared" si="164"/>
        <v>8.1499999999999986</v>
      </c>
      <c r="L904" s="8">
        <f t="shared" si="164"/>
        <v>18.149999999999999</v>
      </c>
      <c r="M904" s="8">
        <f t="shared" si="160"/>
        <v>11.850000000000001</v>
      </c>
      <c r="N904" s="8">
        <f t="shared" si="164"/>
        <v>6.8500000000000014</v>
      </c>
      <c r="O904" s="8">
        <f t="shared" si="164"/>
        <v>1.8500000000000014</v>
      </c>
      <c r="P904" s="8">
        <f t="shared" si="164"/>
        <v>0</v>
      </c>
      <c r="Q904" s="8">
        <f t="shared" si="164"/>
        <v>0</v>
      </c>
      <c r="R904" s="8">
        <f t="shared" si="164"/>
        <v>0</v>
      </c>
      <c r="S904" s="8">
        <f t="shared" si="164"/>
        <v>0</v>
      </c>
      <c r="T904" s="21">
        <f t="shared" si="161"/>
        <v>42</v>
      </c>
      <c r="U904" s="19">
        <f>VLOOKUP($B904,Gas!$B$3:$E$2506,2)</f>
        <v>3.6850000000000001</v>
      </c>
      <c r="V904" s="44">
        <f t="shared" si="162"/>
        <v>8.6431478968792401</v>
      </c>
      <c r="W904" s="5">
        <f>VLOOKUP($B904,Gas!$B$3:$E$2506,4)</f>
        <v>0.53765673048975471</v>
      </c>
    </row>
    <row r="905" spans="1:23" x14ac:dyDescent="0.2">
      <c r="A905" s="50">
        <f t="shared" si="156"/>
        <v>42</v>
      </c>
      <c r="B905" s="48">
        <v>37067</v>
      </c>
      <c r="C905" s="49">
        <v>38.17</v>
      </c>
      <c r="D905" s="4">
        <f t="shared" si="163"/>
        <v>0.18101248473896606</v>
      </c>
      <c r="E905" s="100">
        <f t="shared" si="154"/>
        <v>2.9186606965098267</v>
      </c>
      <c r="F905" s="2"/>
      <c r="G905" s="8">
        <f t="shared" si="164"/>
        <v>0</v>
      </c>
      <c r="H905" s="8">
        <f t="shared" si="164"/>
        <v>0</v>
      </c>
      <c r="I905" s="8">
        <f t="shared" si="164"/>
        <v>0</v>
      </c>
      <c r="J905" s="8">
        <f t="shared" si="164"/>
        <v>0</v>
      </c>
      <c r="K905" s="8">
        <f t="shared" si="164"/>
        <v>1.8299999999999983</v>
      </c>
      <c r="L905" s="8">
        <f t="shared" si="164"/>
        <v>11.829999999999998</v>
      </c>
      <c r="M905" s="8">
        <f t="shared" si="160"/>
        <v>18.170000000000002</v>
      </c>
      <c r="N905" s="8">
        <f t="shared" si="164"/>
        <v>13.170000000000002</v>
      </c>
      <c r="O905" s="8">
        <f t="shared" si="164"/>
        <v>8.1700000000000017</v>
      </c>
      <c r="P905" s="8">
        <f t="shared" si="164"/>
        <v>3.1700000000000017</v>
      </c>
      <c r="Q905" s="8">
        <f t="shared" si="164"/>
        <v>0</v>
      </c>
      <c r="R905" s="8">
        <f t="shared" si="164"/>
        <v>0</v>
      </c>
      <c r="S905" s="8">
        <f t="shared" si="164"/>
        <v>0</v>
      </c>
      <c r="T905" s="21">
        <f t="shared" si="161"/>
        <v>42</v>
      </c>
      <c r="U905" s="19">
        <f>VLOOKUP($B905,Gas!$B$3:$E$2506,2)</f>
        <v>3.6850000000000001</v>
      </c>
      <c r="V905" s="44">
        <f t="shared" si="162"/>
        <v>10.358208955223882</v>
      </c>
      <c r="W905" s="5">
        <f>VLOOKUP($B905,Gas!$B$3:$E$2506,4)</f>
        <v>0.29827981765736866</v>
      </c>
    </row>
    <row r="906" spans="1:23" x14ac:dyDescent="0.2">
      <c r="A906" s="50">
        <f t="shared" si="156"/>
        <v>42</v>
      </c>
      <c r="B906" s="48">
        <v>37068</v>
      </c>
      <c r="C906" s="49">
        <v>42.56</v>
      </c>
      <c r="D906" s="4">
        <f t="shared" si="163"/>
        <v>0.10886497827625061</v>
      </c>
      <c r="E906" s="100">
        <f t="shared" si="154"/>
        <v>2.6859843138387891</v>
      </c>
      <c r="F906" s="2"/>
      <c r="G906" s="8">
        <f t="shared" si="164"/>
        <v>0</v>
      </c>
      <c r="H906" s="8">
        <f t="shared" si="164"/>
        <v>0</v>
      </c>
      <c r="I906" s="8">
        <f t="shared" si="164"/>
        <v>0</v>
      </c>
      <c r="J906" s="8">
        <f t="shared" si="164"/>
        <v>0</v>
      </c>
      <c r="K906" s="8">
        <f t="shared" si="164"/>
        <v>0</v>
      </c>
      <c r="L906" s="8">
        <f t="shared" si="164"/>
        <v>7.4399999999999977</v>
      </c>
      <c r="M906" s="8">
        <f t="shared" si="160"/>
        <v>22.560000000000002</v>
      </c>
      <c r="N906" s="8">
        <f t="shared" si="164"/>
        <v>17.560000000000002</v>
      </c>
      <c r="O906" s="8">
        <f t="shared" si="164"/>
        <v>12.560000000000002</v>
      </c>
      <c r="P906" s="8">
        <f t="shared" si="164"/>
        <v>7.5600000000000023</v>
      </c>
      <c r="Q906" s="8">
        <f t="shared" si="164"/>
        <v>2.5600000000000023</v>
      </c>
      <c r="R906" s="8">
        <f t="shared" si="164"/>
        <v>0</v>
      </c>
      <c r="S906" s="8">
        <f t="shared" si="164"/>
        <v>0</v>
      </c>
      <c r="T906" s="21">
        <f t="shared" si="161"/>
        <v>42</v>
      </c>
      <c r="U906" s="19">
        <f>VLOOKUP($B906,Gas!$B$3:$E$2506,2)</f>
        <v>3.5550000000000002</v>
      </c>
      <c r="V906" s="44">
        <f t="shared" si="162"/>
        <v>11.971870604781998</v>
      </c>
      <c r="W906" s="5">
        <f>VLOOKUP($B906,Gas!$B$3:$E$2506,4)</f>
        <v>0.34231025419752975</v>
      </c>
    </row>
    <row r="907" spans="1:23" x14ac:dyDescent="0.2">
      <c r="A907" s="50">
        <f t="shared" si="156"/>
        <v>42</v>
      </c>
      <c r="B907" s="48">
        <v>37069</v>
      </c>
      <c r="C907" s="49">
        <v>54.08</v>
      </c>
      <c r="D907" s="4">
        <f t="shared" si="163"/>
        <v>0.23954958670131971</v>
      </c>
      <c r="E907" s="100">
        <f t="shared" si="154"/>
        <v>2.7901530126798537</v>
      </c>
      <c r="F907" s="2"/>
      <c r="G907" s="8">
        <f t="shared" si="164"/>
        <v>0</v>
      </c>
      <c r="H907" s="8">
        <f t="shared" si="164"/>
        <v>0</v>
      </c>
      <c r="I907" s="8">
        <f t="shared" si="164"/>
        <v>0</v>
      </c>
      <c r="J907" s="8">
        <f t="shared" si="164"/>
        <v>0</v>
      </c>
      <c r="K907" s="8">
        <f t="shared" si="164"/>
        <v>0</v>
      </c>
      <c r="L907" s="8">
        <f t="shared" si="164"/>
        <v>0</v>
      </c>
      <c r="M907" s="8">
        <f t="shared" si="160"/>
        <v>34.08</v>
      </c>
      <c r="N907" s="8">
        <f t="shared" si="164"/>
        <v>29.08</v>
      </c>
      <c r="O907" s="8">
        <f t="shared" si="164"/>
        <v>24.08</v>
      </c>
      <c r="P907" s="8">
        <f t="shared" si="164"/>
        <v>19.079999999999998</v>
      </c>
      <c r="Q907" s="8">
        <f t="shared" si="164"/>
        <v>14.079999999999998</v>
      </c>
      <c r="R907" s="8">
        <f t="shared" si="164"/>
        <v>4.0799999999999983</v>
      </c>
      <c r="S907" s="8">
        <f t="shared" si="164"/>
        <v>0</v>
      </c>
      <c r="T907" s="21">
        <f t="shared" si="161"/>
        <v>42</v>
      </c>
      <c r="U907" s="19">
        <f>VLOOKUP($B907,Gas!$B$3:$E$2506,2)</f>
        <v>3.4449999999999998</v>
      </c>
      <c r="V907" s="44">
        <f t="shared" si="162"/>
        <v>15.69811320754717</v>
      </c>
      <c r="W907" s="5">
        <f>VLOOKUP($B907,Gas!$B$3:$E$2506,4)</f>
        <v>0.36275460837485585</v>
      </c>
    </row>
    <row r="908" spans="1:23" x14ac:dyDescent="0.2">
      <c r="A908" s="50">
        <f t="shared" si="156"/>
        <v>42</v>
      </c>
      <c r="B908" s="48">
        <v>37070</v>
      </c>
      <c r="C908" s="49">
        <v>65.83</v>
      </c>
      <c r="D908" s="4">
        <f t="shared" si="163"/>
        <v>0.19661122974507664</v>
      </c>
      <c r="E908" s="100">
        <f t="shared" si="154"/>
        <v>2.9156291393615628</v>
      </c>
      <c r="F908" s="2"/>
      <c r="G908" s="8">
        <f t="shared" si="164"/>
        <v>0</v>
      </c>
      <c r="H908" s="8">
        <f t="shared" si="164"/>
        <v>0</v>
      </c>
      <c r="I908" s="8">
        <f t="shared" si="164"/>
        <v>0</v>
      </c>
      <c r="J908" s="8">
        <f t="shared" si="164"/>
        <v>0</v>
      </c>
      <c r="K908" s="8">
        <f t="shared" si="164"/>
        <v>0</v>
      </c>
      <c r="L908" s="8">
        <f t="shared" si="164"/>
        <v>0</v>
      </c>
      <c r="M908" s="8">
        <f t="shared" si="164"/>
        <v>45.83</v>
      </c>
      <c r="N908" s="8">
        <f t="shared" si="164"/>
        <v>40.83</v>
      </c>
      <c r="O908" s="8">
        <f t="shared" si="164"/>
        <v>35.83</v>
      </c>
      <c r="P908" s="8">
        <f t="shared" si="164"/>
        <v>30.83</v>
      </c>
      <c r="Q908" s="8">
        <f t="shared" si="164"/>
        <v>25.83</v>
      </c>
      <c r="R908" s="8">
        <f t="shared" si="164"/>
        <v>15.829999999999998</v>
      </c>
      <c r="S908" s="8">
        <f t="shared" si="164"/>
        <v>0</v>
      </c>
      <c r="T908" s="21">
        <f t="shared" si="161"/>
        <v>42</v>
      </c>
      <c r="U908" s="19">
        <f>VLOOKUP($B908,Gas!$B$3:$E$2506,2)</f>
        <v>3.3849999999999998</v>
      </c>
      <c r="V908" s="44">
        <f t="shared" si="162"/>
        <v>19.447562776957163</v>
      </c>
      <c r="W908" s="5">
        <f>VLOOKUP($B908,Gas!$B$3:$E$2506,4)</f>
        <v>0.35535911613172871</v>
      </c>
    </row>
    <row r="909" spans="1:23" x14ac:dyDescent="0.2">
      <c r="A909" s="50">
        <f t="shared" si="156"/>
        <v>42</v>
      </c>
      <c r="B909" s="48">
        <v>37071</v>
      </c>
      <c r="C909" s="49">
        <v>63.48</v>
      </c>
      <c r="D909" s="4">
        <f t="shared" si="163"/>
        <v>-3.6350765821576987E-2</v>
      </c>
      <c r="E909" s="100">
        <f t="shared" ref="E909:E963" si="165">STDEV(D900:D909)*SQRT(trade_day)</f>
        <v>2.6706864155946839</v>
      </c>
      <c r="F909" s="2"/>
      <c r="G909" s="8">
        <f t="shared" si="164"/>
        <v>0</v>
      </c>
      <c r="H909" s="8">
        <f t="shared" si="164"/>
        <v>0</v>
      </c>
      <c r="I909" s="8">
        <f t="shared" si="164"/>
        <v>0</v>
      </c>
      <c r="J909" s="8">
        <f t="shared" si="164"/>
        <v>0</v>
      </c>
      <c r="K909" s="8">
        <f t="shared" si="164"/>
        <v>0</v>
      </c>
      <c r="L909" s="8">
        <f t="shared" si="164"/>
        <v>0</v>
      </c>
      <c r="M909" s="8">
        <f t="shared" si="164"/>
        <v>43.48</v>
      </c>
      <c r="N909" s="8">
        <f t="shared" si="164"/>
        <v>38.479999999999997</v>
      </c>
      <c r="O909" s="8">
        <f t="shared" si="164"/>
        <v>33.479999999999997</v>
      </c>
      <c r="P909" s="8">
        <f t="shared" si="164"/>
        <v>28.479999999999997</v>
      </c>
      <c r="Q909" s="8">
        <f t="shared" si="164"/>
        <v>23.479999999999997</v>
      </c>
      <c r="R909" s="8">
        <f t="shared" si="164"/>
        <v>13.479999999999997</v>
      </c>
      <c r="S909" s="8">
        <f t="shared" si="164"/>
        <v>0</v>
      </c>
      <c r="T909" s="21">
        <f t="shared" si="161"/>
        <v>42</v>
      </c>
      <c r="U909" s="19">
        <f>VLOOKUP($B909,Gas!$B$3:$E$2506,2)</f>
        <v>3.2149999999999999</v>
      </c>
      <c r="V909" s="44">
        <f t="shared" si="162"/>
        <v>19.744945567651634</v>
      </c>
      <c r="W909" s="5">
        <f>VLOOKUP($B909,Gas!$B$3:$E$2506,4)</f>
        <v>0.39457650499754127</v>
      </c>
    </row>
    <row r="910" spans="1:23" x14ac:dyDescent="0.2">
      <c r="A910" s="50">
        <f t="shared" si="156"/>
        <v>43</v>
      </c>
      <c r="B910" s="48">
        <v>37074</v>
      </c>
      <c r="C910" s="49">
        <v>38.96</v>
      </c>
      <c r="D910" s="4">
        <f t="shared" si="163"/>
        <v>-0.48818941688387396</v>
      </c>
      <c r="E910" s="100">
        <f t="shared" si="165"/>
        <v>3.7455902370363221</v>
      </c>
      <c r="F910" s="2"/>
      <c r="G910" s="8">
        <f t="shared" si="164"/>
        <v>0</v>
      </c>
      <c r="H910" s="8">
        <f t="shared" si="164"/>
        <v>0</v>
      </c>
      <c r="I910" s="8">
        <f t="shared" si="164"/>
        <v>0</v>
      </c>
      <c r="J910" s="8">
        <f t="shared" si="164"/>
        <v>0</v>
      </c>
      <c r="K910" s="8">
        <f t="shared" si="164"/>
        <v>1.0399999999999991</v>
      </c>
      <c r="L910" s="8">
        <f t="shared" si="164"/>
        <v>11.04</v>
      </c>
      <c r="M910" s="8">
        <f t="shared" si="164"/>
        <v>18.96</v>
      </c>
      <c r="N910" s="8">
        <f t="shared" si="164"/>
        <v>13.96</v>
      </c>
      <c r="O910" s="8">
        <f t="shared" si="164"/>
        <v>8.9600000000000009</v>
      </c>
      <c r="P910" s="8">
        <f t="shared" si="164"/>
        <v>3.9600000000000009</v>
      </c>
      <c r="Q910" s="8">
        <f t="shared" si="164"/>
        <v>0</v>
      </c>
      <c r="R910" s="8">
        <f t="shared" si="164"/>
        <v>0</v>
      </c>
      <c r="S910" s="8">
        <f t="shared" si="164"/>
        <v>0</v>
      </c>
      <c r="T910" s="21">
        <f t="shared" si="161"/>
        <v>43</v>
      </c>
      <c r="U910" s="19">
        <f>VLOOKUP($B910,Gas!$B$3:$E$2506,2)</f>
        <v>2.9950000000000001</v>
      </c>
      <c r="V910" s="44">
        <f t="shared" si="162"/>
        <v>13.008347245409015</v>
      </c>
      <c r="W910" s="5">
        <f>VLOOKUP($B910,Gas!$B$3:$E$2506,4)</f>
        <v>0.491951578669791</v>
      </c>
    </row>
    <row r="911" spans="1:23" x14ac:dyDescent="0.2">
      <c r="A911" s="50">
        <f t="shared" si="156"/>
        <v>43</v>
      </c>
      <c r="B911" s="48">
        <v>37075</v>
      </c>
      <c r="C911" s="49">
        <v>28.56</v>
      </c>
      <c r="D911" s="4">
        <f t="shared" si="163"/>
        <v>-0.31052834130295082</v>
      </c>
      <c r="E911" s="100">
        <f t="shared" si="165"/>
        <v>3.8998030666175945</v>
      </c>
      <c r="F911" s="2"/>
      <c r="G911" s="8">
        <f t="shared" si="164"/>
        <v>0</v>
      </c>
      <c r="H911" s="8">
        <f t="shared" si="164"/>
        <v>0</v>
      </c>
      <c r="I911" s="8">
        <f t="shared" si="164"/>
        <v>1.4400000000000013</v>
      </c>
      <c r="J911" s="8">
        <f t="shared" si="164"/>
        <v>6.4400000000000013</v>
      </c>
      <c r="K911" s="8">
        <f t="shared" si="164"/>
        <v>11.440000000000001</v>
      </c>
      <c r="L911" s="8">
        <f t="shared" si="164"/>
        <v>21.44</v>
      </c>
      <c r="M911" s="8">
        <f t="shared" si="164"/>
        <v>8.5599999999999987</v>
      </c>
      <c r="N911" s="8">
        <f t="shared" si="164"/>
        <v>3.5599999999999987</v>
      </c>
      <c r="O911" s="8">
        <f t="shared" si="164"/>
        <v>0</v>
      </c>
      <c r="P911" s="8">
        <f t="shared" si="164"/>
        <v>0</v>
      </c>
      <c r="Q911" s="8">
        <f t="shared" si="164"/>
        <v>0</v>
      </c>
      <c r="R911" s="8">
        <f t="shared" si="164"/>
        <v>0</v>
      </c>
      <c r="S911" s="8">
        <f t="shared" si="164"/>
        <v>0</v>
      </c>
      <c r="T911" s="21">
        <f t="shared" si="161"/>
        <v>43</v>
      </c>
      <c r="U911" s="19">
        <f>VLOOKUP($B911,Gas!$B$3:$E$2506,2)</f>
        <v>2.93</v>
      </c>
      <c r="V911" s="44">
        <f t="shared" si="162"/>
        <v>9.747440273037542</v>
      </c>
      <c r="W911" s="5">
        <f>VLOOKUP($B911,Gas!$B$3:$E$2506,4)</f>
        <v>0.47190110825849679</v>
      </c>
    </row>
    <row r="912" spans="1:23" x14ac:dyDescent="0.2">
      <c r="A912" s="50">
        <f t="shared" si="156"/>
        <v>43</v>
      </c>
      <c r="B912" s="48">
        <v>37077</v>
      </c>
      <c r="C912" s="49">
        <v>24.59</v>
      </c>
      <c r="D912" s="4">
        <f t="shared" si="163"/>
        <v>-0.14966728124328238</v>
      </c>
      <c r="E912" s="100">
        <f t="shared" si="165"/>
        <v>3.9238265669677066</v>
      </c>
      <c r="F912" s="2"/>
      <c r="G912" s="8">
        <f t="shared" ref="G912:S927" si="166">IF(G$1="P",MAX(0,G$2-$C912),IF(G$1="C",MAX(0,$C912-G$2)))</f>
        <v>0</v>
      </c>
      <c r="H912" s="8">
        <f t="shared" si="166"/>
        <v>0.41000000000000014</v>
      </c>
      <c r="I912" s="8">
        <f t="shared" si="166"/>
        <v>5.41</v>
      </c>
      <c r="J912" s="8">
        <f t="shared" si="166"/>
        <v>10.41</v>
      </c>
      <c r="K912" s="8">
        <f t="shared" si="166"/>
        <v>15.41</v>
      </c>
      <c r="L912" s="8">
        <f t="shared" si="166"/>
        <v>25.41</v>
      </c>
      <c r="M912" s="8">
        <f t="shared" si="164"/>
        <v>4.59</v>
      </c>
      <c r="N912" s="8">
        <f t="shared" si="166"/>
        <v>0</v>
      </c>
      <c r="O912" s="8">
        <f t="shared" si="166"/>
        <v>0</v>
      </c>
      <c r="P912" s="8">
        <f t="shared" si="166"/>
        <v>0</v>
      </c>
      <c r="Q912" s="8">
        <f t="shared" si="166"/>
        <v>0</v>
      </c>
      <c r="R912" s="8">
        <f t="shared" si="166"/>
        <v>0</v>
      </c>
      <c r="S912" s="8">
        <f t="shared" si="166"/>
        <v>0</v>
      </c>
      <c r="T912" s="21">
        <f t="shared" si="161"/>
        <v>43</v>
      </c>
      <c r="U912" s="19">
        <f>VLOOKUP($B912,Gas!$B$3:$E$2506,2)</f>
        <v>3</v>
      </c>
      <c r="V912" s="44">
        <f t="shared" si="162"/>
        <v>8.1966666666666672</v>
      </c>
      <c r="W912" s="5">
        <f>VLOOKUP($B912,Gas!$B$3:$E$2506,4)</f>
        <v>0.53566972293430404</v>
      </c>
    </row>
    <row r="913" spans="1:23" x14ac:dyDescent="0.2">
      <c r="A913" s="50">
        <f t="shared" si="156"/>
        <v>43</v>
      </c>
      <c r="B913" s="48">
        <v>37078</v>
      </c>
      <c r="C913" s="49">
        <v>25.89</v>
      </c>
      <c r="D913" s="4">
        <f t="shared" si="163"/>
        <v>5.1516937535345121E-2</v>
      </c>
      <c r="E913" s="100">
        <f t="shared" si="165"/>
        <v>3.7719366415221263</v>
      </c>
      <c r="F913" s="2"/>
      <c r="G913" s="8">
        <f t="shared" si="166"/>
        <v>0</v>
      </c>
      <c r="H913" s="8">
        <f t="shared" si="166"/>
        <v>0</v>
      </c>
      <c r="I913" s="8">
        <f t="shared" si="166"/>
        <v>4.1099999999999994</v>
      </c>
      <c r="J913" s="8">
        <f t="shared" si="166"/>
        <v>9.11</v>
      </c>
      <c r="K913" s="8">
        <f t="shared" si="166"/>
        <v>14.11</v>
      </c>
      <c r="L913" s="8">
        <f t="shared" si="166"/>
        <v>24.11</v>
      </c>
      <c r="M913" s="8">
        <f t="shared" si="164"/>
        <v>5.8900000000000006</v>
      </c>
      <c r="N913" s="8">
        <f t="shared" si="166"/>
        <v>0.89000000000000057</v>
      </c>
      <c r="O913" s="8">
        <f t="shared" si="166"/>
        <v>0</v>
      </c>
      <c r="P913" s="8">
        <f t="shared" si="166"/>
        <v>0</v>
      </c>
      <c r="Q913" s="8">
        <f t="shared" si="166"/>
        <v>0</v>
      </c>
      <c r="R913" s="8">
        <f t="shared" si="166"/>
        <v>0</v>
      </c>
      <c r="S913" s="8">
        <f t="shared" si="166"/>
        <v>0</v>
      </c>
      <c r="T913" s="21">
        <f t="shared" si="161"/>
        <v>43</v>
      </c>
      <c r="U913" s="19">
        <f>VLOOKUP($B913,Gas!$B$3:$E$2506,2)</f>
        <v>3.1</v>
      </c>
      <c r="V913" s="44">
        <f t="shared" si="162"/>
        <v>8.3516129032258064</v>
      </c>
      <c r="W913" s="5">
        <f>VLOOKUP($B913,Gas!$B$3:$E$2506,4)</f>
        <v>0.6113079096462245</v>
      </c>
    </row>
    <row r="914" spans="1:23" x14ac:dyDescent="0.2">
      <c r="A914" s="50">
        <f t="shared" si="156"/>
        <v>43</v>
      </c>
      <c r="B914" s="48">
        <v>37081</v>
      </c>
      <c r="C914" s="49">
        <v>37.22</v>
      </c>
      <c r="D914" s="4">
        <f t="shared" si="163"/>
        <v>0.36298945745065841</v>
      </c>
      <c r="E914" s="100">
        <f t="shared" si="165"/>
        <v>4.1870276341828481</v>
      </c>
      <c r="F914" s="2"/>
      <c r="G914" s="8">
        <f t="shared" si="166"/>
        <v>0</v>
      </c>
      <c r="H914" s="8">
        <f t="shared" si="166"/>
        <v>0</v>
      </c>
      <c r="I914" s="8">
        <f t="shared" si="166"/>
        <v>0</v>
      </c>
      <c r="J914" s="8">
        <f t="shared" si="166"/>
        <v>0</v>
      </c>
      <c r="K914" s="8">
        <f t="shared" si="166"/>
        <v>2.7800000000000011</v>
      </c>
      <c r="L914" s="8">
        <f t="shared" si="166"/>
        <v>12.780000000000001</v>
      </c>
      <c r="M914" s="8">
        <f t="shared" si="164"/>
        <v>17.22</v>
      </c>
      <c r="N914" s="8">
        <f t="shared" si="166"/>
        <v>12.219999999999999</v>
      </c>
      <c r="O914" s="8">
        <f t="shared" si="166"/>
        <v>7.2199999999999989</v>
      </c>
      <c r="P914" s="8">
        <f t="shared" si="166"/>
        <v>2.2199999999999989</v>
      </c>
      <c r="Q914" s="8">
        <f t="shared" si="166"/>
        <v>0</v>
      </c>
      <c r="R914" s="8">
        <f t="shared" si="166"/>
        <v>0</v>
      </c>
      <c r="S914" s="8">
        <f t="shared" si="166"/>
        <v>0</v>
      </c>
      <c r="T914" s="21">
        <f t="shared" si="161"/>
        <v>43</v>
      </c>
      <c r="U914" s="19">
        <f>VLOOKUP($B914,Gas!$B$3:$E$2506,2)</f>
        <v>2.9950000000000001</v>
      </c>
      <c r="V914" s="44">
        <f t="shared" si="162"/>
        <v>12.427378964941568</v>
      </c>
      <c r="W914" s="5">
        <f>VLOOKUP($B914,Gas!$B$3:$E$2506,4)</f>
        <v>0.56327685240869629</v>
      </c>
    </row>
    <row r="915" spans="1:23" x14ac:dyDescent="0.2">
      <c r="A915" s="50">
        <f t="shared" si="156"/>
        <v>43</v>
      </c>
      <c r="B915" s="48">
        <v>37082</v>
      </c>
      <c r="C915" s="49">
        <v>44.47</v>
      </c>
      <c r="D915" s="4">
        <f t="shared" si="163"/>
        <v>0.17796855330850031</v>
      </c>
      <c r="E915" s="100">
        <f t="shared" si="165"/>
        <v>4.1837132258620136</v>
      </c>
      <c r="F915" s="2"/>
      <c r="G915" s="8">
        <f t="shared" si="166"/>
        <v>0</v>
      </c>
      <c r="H915" s="8">
        <f t="shared" si="166"/>
        <v>0</v>
      </c>
      <c r="I915" s="8">
        <f t="shared" si="166"/>
        <v>0</v>
      </c>
      <c r="J915" s="8">
        <f t="shared" si="166"/>
        <v>0</v>
      </c>
      <c r="K915" s="8">
        <f t="shared" si="166"/>
        <v>0</v>
      </c>
      <c r="L915" s="8">
        <f t="shared" si="166"/>
        <v>5.5300000000000011</v>
      </c>
      <c r="M915" s="8">
        <f t="shared" si="164"/>
        <v>24.47</v>
      </c>
      <c r="N915" s="8">
        <f t="shared" si="166"/>
        <v>19.47</v>
      </c>
      <c r="O915" s="8">
        <f t="shared" si="166"/>
        <v>14.469999999999999</v>
      </c>
      <c r="P915" s="8">
        <f t="shared" si="166"/>
        <v>9.4699999999999989</v>
      </c>
      <c r="Q915" s="8">
        <f t="shared" si="166"/>
        <v>4.4699999999999989</v>
      </c>
      <c r="R915" s="8">
        <f t="shared" si="166"/>
        <v>0</v>
      </c>
      <c r="S915" s="8">
        <f t="shared" si="166"/>
        <v>0</v>
      </c>
      <c r="T915" s="21">
        <f t="shared" si="161"/>
        <v>43</v>
      </c>
      <c r="U915" s="19">
        <f>VLOOKUP($B915,Gas!$B$3:$E$2506,2)</f>
        <v>3.1</v>
      </c>
      <c r="V915" s="44">
        <f t="shared" si="162"/>
        <v>14.345161290322579</v>
      </c>
      <c r="W915" s="5">
        <f>VLOOKUP($B915,Gas!$B$3:$E$2506,4)</f>
        <v>0.6167902136923924</v>
      </c>
    </row>
    <row r="916" spans="1:23" x14ac:dyDescent="0.2">
      <c r="A916" s="50">
        <f t="shared" si="156"/>
        <v>43</v>
      </c>
      <c r="B916" s="48">
        <v>37083</v>
      </c>
      <c r="C916" s="49">
        <v>40.04</v>
      </c>
      <c r="D916" s="4">
        <f t="shared" si="163"/>
        <v>-0.10493585007558519</v>
      </c>
      <c r="E916" s="100">
        <f t="shared" si="165"/>
        <v>4.1874334243071765</v>
      </c>
      <c r="F916" s="2"/>
      <c r="G916" s="8">
        <f t="shared" si="166"/>
        <v>0</v>
      </c>
      <c r="H916" s="8">
        <f t="shared" si="166"/>
        <v>0</v>
      </c>
      <c r="I916" s="8">
        <f t="shared" si="166"/>
        <v>0</v>
      </c>
      <c r="J916" s="8">
        <f t="shared" si="166"/>
        <v>0</v>
      </c>
      <c r="K916" s="8">
        <f t="shared" si="166"/>
        <v>0</v>
      </c>
      <c r="L916" s="8">
        <f t="shared" si="166"/>
        <v>9.9600000000000009</v>
      </c>
      <c r="M916" s="8">
        <f t="shared" si="164"/>
        <v>20.04</v>
      </c>
      <c r="N916" s="8">
        <f t="shared" si="166"/>
        <v>15.04</v>
      </c>
      <c r="O916" s="8">
        <f t="shared" si="166"/>
        <v>10.039999999999999</v>
      </c>
      <c r="P916" s="8">
        <f t="shared" si="166"/>
        <v>5.0399999999999991</v>
      </c>
      <c r="Q916" s="8">
        <f t="shared" si="166"/>
        <v>3.9999999999999147E-2</v>
      </c>
      <c r="R916" s="8">
        <f t="shared" si="166"/>
        <v>0</v>
      </c>
      <c r="S916" s="8">
        <f t="shared" si="166"/>
        <v>0</v>
      </c>
      <c r="T916" s="21">
        <f t="shared" si="161"/>
        <v>43</v>
      </c>
      <c r="U916" s="19">
        <f>VLOOKUP($B916,Gas!$B$3:$E$2506,2)</f>
        <v>3.18</v>
      </c>
      <c r="V916" s="44">
        <f t="shared" si="162"/>
        <v>12.591194968553458</v>
      </c>
      <c r="W916" s="5">
        <f>VLOOKUP($B916,Gas!$B$3:$E$2506,4)</f>
        <v>0.44022914159907173</v>
      </c>
    </row>
    <row r="917" spans="1:23" x14ac:dyDescent="0.2">
      <c r="A917" s="50">
        <f t="shared" si="156"/>
        <v>43</v>
      </c>
      <c r="B917" s="48">
        <v>37084</v>
      </c>
      <c r="C917" s="49">
        <v>33.33</v>
      </c>
      <c r="D917" s="4">
        <f t="shared" si="163"/>
        <v>-0.18342106212737161</v>
      </c>
      <c r="E917" s="100">
        <f t="shared" si="165"/>
        <v>4.0292373799573831</v>
      </c>
      <c r="F917" s="2"/>
      <c r="G917" s="8">
        <f t="shared" si="166"/>
        <v>0</v>
      </c>
      <c r="H917" s="8">
        <f t="shared" si="166"/>
        <v>0</v>
      </c>
      <c r="I917" s="8">
        <f t="shared" si="166"/>
        <v>0</v>
      </c>
      <c r="J917" s="8">
        <f t="shared" si="166"/>
        <v>1.6700000000000017</v>
      </c>
      <c r="K917" s="8">
        <f t="shared" si="166"/>
        <v>6.6700000000000017</v>
      </c>
      <c r="L917" s="8">
        <f t="shared" si="166"/>
        <v>16.670000000000002</v>
      </c>
      <c r="M917" s="8">
        <f t="shared" si="164"/>
        <v>13.329999999999998</v>
      </c>
      <c r="N917" s="8">
        <f t="shared" si="166"/>
        <v>8.3299999999999983</v>
      </c>
      <c r="O917" s="8">
        <f t="shared" si="166"/>
        <v>3.3299999999999983</v>
      </c>
      <c r="P917" s="8">
        <f t="shared" si="166"/>
        <v>0</v>
      </c>
      <c r="Q917" s="8">
        <f t="shared" si="166"/>
        <v>0</v>
      </c>
      <c r="R917" s="8">
        <f t="shared" si="166"/>
        <v>0</v>
      </c>
      <c r="S917" s="8">
        <f t="shared" si="166"/>
        <v>0</v>
      </c>
      <c r="T917" s="21">
        <f t="shared" si="161"/>
        <v>43</v>
      </c>
      <c r="U917" s="19">
        <f>VLOOKUP($B917,Gas!$B$3:$E$2506,2)</f>
        <v>3.2050000000000001</v>
      </c>
      <c r="V917" s="44">
        <f t="shared" si="162"/>
        <v>10.399375975039002</v>
      </c>
      <c r="W917" s="5">
        <f>VLOOKUP($B917,Gas!$B$3:$E$2506,4)</f>
        <v>0.43844378393756689</v>
      </c>
    </row>
    <row r="918" spans="1:23" x14ac:dyDescent="0.2">
      <c r="A918" s="50">
        <f t="shared" si="156"/>
        <v>43</v>
      </c>
      <c r="B918" s="48">
        <v>37085</v>
      </c>
      <c r="C918" s="49">
        <v>31.15</v>
      </c>
      <c r="D918" s="4">
        <f t="shared" si="163"/>
        <v>-6.7643647086186129E-2</v>
      </c>
      <c r="E918" s="100">
        <f t="shared" si="165"/>
        <v>3.7925641602653721</v>
      </c>
      <c r="F918" s="2"/>
      <c r="G918" s="8">
        <f t="shared" si="166"/>
        <v>0</v>
      </c>
      <c r="H918" s="8">
        <f t="shared" si="166"/>
        <v>0</v>
      </c>
      <c r="I918" s="8">
        <f t="shared" si="166"/>
        <v>0</v>
      </c>
      <c r="J918" s="8">
        <f t="shared" si="166"/>
        <v>3.8500000000000014</v>
      </c>
      <c r="K918" s="8">
        <f t="shared" si="166"/>
        <v>8.8500000000000014</v>
      </c>
      <c r="L918" s="8">
        <f t="shared" si="166"/>
        <v>18.850000000000001</v>
      </c>
      <c r="M918" s="8">
        <f t="shared" si="166"/>
        <v>11.149999999999999</v>
      </c>
      <c r="N918" s="8">
        <f t="shared" si="166"/>
        <v>6.1499999999999986</v>
      </c>
      <c r="O918" s="8">
        <f t="shared" si="166"/>
        <v>1.1499999999999986</v>
      </c>
      <c r="P918" s="8">
        <f t="shared" si="166"/>
        <v>0</v>
      </c>
      <c r="Q918" s="8">
        <f t="shared" si="166"/>
        <v>0</v>
      </c>
      <c r="R918" s="8">
        <f t="shared" si="166"/>
        <v>0</v>
      </c>
      <c r="S918" s="8">
        <f t="shared" si="166"/>
        <v>0</v>
      </c>
      <c r="T918" s="21">
        <f t="shared" si="161"/>
        <v>43</v>
      </c>
      <c r="U918" s="19">
        <f>VLOOKUP($B918,Gas!$B$3:$E$2506,2)</f>
        <v>3.3</v>
      </c>
      <c r="V918" s="44">
        <f t="shared" si="162"/>
        <v>9.4393939393939394</v>
      </c>
      <c r="W918" s="5">
        <f>VLOOKUP($B918,Gas!$B$3:$E$2506,4)</f>
        <v>0.41058876328417393</v>
      </c>
    </row>
    <row r="919" spans="1:23" x14ac:dyDescent="0.2">
      <c r="A919" s="50">
        <f t="shared" ref="A919:A982" si="167">MONTH(B919)+(YEAR(B919)-1998)*12</f>
        <v>43</v>
      </c>
      <c r="B919" s="48">
        <v>37088</v>
      </c>
      <c r="C919" s="49">
        <v>41.55</v>
      </c>
      <c r="D919" s="4">
        <f t="shared" si="163"/>
        <v>0.288083276067995</v>
      </c>
      <c r="E919" s="100">
        <f t="shared" si="165"/>
        <v>4.2081425399106145</v>
      </c>
      <c r="F919" s="2"/>
      <c r="G919" s="8">
        <f t="shared" si="166"/>
        <v>0</v>
      </c>
      <c r="H919" s="8">
        <f t="shared" si="166"/>
        <v>0</v>
      </c>
      <c r="I919" s="8">
        <f t="shared" si="166"/>
        <v>0</v>
      </c>
      <c r="J919" s="8">
        <f t="shared" si="166"/>
        <v>0</v>
      </c>
      <c r="K919" s="8">
        <f t="shared" si="166"/>
        <v>0</v>
      </c>
      <c r="L919" s="8">
        <f t="shared" si="166"/>
        <v>8.4500000000000028</v>
      </c>
      <c r="M919" s="8">
        <f t="shared" si="166"/>
        <v>21.549999999999997</v>
      </c>
      <c r="N919" s="8">
        <f t="shared" si="166"/>
        <v>16.549999999999997</v>
      </c>
      <c r="O919" s="8">
        <f t="shared" si="166"/>
        <v>11.549999999999997</v>
      </c>
      <c r="P919" s="8">
        <f t="shared" si="166"/>
        <v>6.5499999999999972</v>
      </c>
      <c r="Q919" s="8">
        <f t="shared" si="166"/>
        <v>1.5499999999999972</v>
      </c>
      <c r="R919" s="8">
        <f t="shared" si="166"/>
        <v>0</v>
      </c>
      <c r="S919" s="8">
        <f t="shared" si="166"/>
        <v>0</v>
      </c>
      <c r="T919" s="21">
        <f t="shared" si="161"/>
        <v>43</v>
      </c>
      <c r="U919" s="19">
        <f>VLOOKUP($B919,Gas!$B$3:$E$2506,2)</f>
        <v>3.1549999999999998</v>
      </c>
      <c r="V919" s="44">
        <f t="shared" si="162"/>
        <v>13.169572107765452</v>
      </c>
      <c r="W919" s="5">
        <f>VLOOKUP($B919,Gas!$B$3:$E$2506,4)</f>
        <v>0.49026079661961713</v>
      </c>
    </row>
    <row r="920" spans="1:23" x14ac:dyDescent="0.2">
      <c r="A920" s="50">
        <f t="shared" si="167"/>
        <v>43</v>
      </c>
      <c r="B920" s="48">
        <v>37089</v>
      </c>
      <c r="C920" s="49">
        <v>40.28</v>
      </c>
      <c r="D920" s="4">
        <f t="shared" si="163"/>
        <v>-3.1042453451095565E-2</v>
      </c>
      <c r="E920" s="100">
        <f t="shared" si="165"/>
        <v>3.4074728452738583</v>
      </c>
      <c r="F920" s="2"/>
      <c r="G920" s="8">
        <f t="shared" si="166"/>
        <v>0</v>
      </c>
      <c r="H920" s="8">
        <f t="shared" si="166"/>
        <v>0</v>
      </c>
      <c r="I920" s="8">
        <f t="shared" si="166"/>
        <v>0</v>
      </c>
      <c r="J920" s="8">
        <f t="shared" si="166"/>
        <v>0</v>
      </c>
      <c r="K920" s="8">
        <f t="shared" si="166"/>
        <v>0</v>
      </c>
      <c r="L920" s="8">
        <f t="shared" si="166"/>
        <v>9.7199999999999989</v>
      </c>
      <c r="M920" s="8">
        <f t="shared" si="166"/>
        <v>20.28</v>
      </c>
      <c r="N920" s="8">
        <f t="shared" si="166"/>
        <v>15.280000000000001</v>
      </c>
      <c r="O920" s="8">
        <f t="shared" si="166"/>
        <v>10.280000000000001</v>
      </c>
      <c r="P920" s="8">
        <f t="shared" si="166"/>
        <v>5.2800000000000011</v>
      </c>
      <c r="Q920" s="8">
        <f t="shared" si="166"/>
        <v>0.28000000000000114</v>
      </c>
      <c r="R920" s="8">
        <f t="shared" si="166"/>
        <v>0</v>
      </c>
      <c r="S920" s="8">
        <f t="shared" si="166"/>
        <v>0</v>
      </c>
      <c r="T920" s="21">
        <f t="shared" si="161"/>
        <v>43</v>
      </c>
      <c r="U920" s="19">
        <f>VLOOKUP($B920,Gas!$B$3:$E$2506,2)</f>
        <v>3.0750000000000002</v>
      </c>
      <c r="V920" s="44">
        <f t="shared" si="162"/>
        <v>13.099186991869919</v>
      </c>
      <c r="W920" s="5">
        <f>VLOOKUP($B920,Gas!$B$3:$E$2506,4)</f>
        <v>0.4662517629910426</v>
      </c>
    </row>
    <row r="921" spans="1:23" x14ac:dyDescent="0.2">
      <c r="A921" s="50">
        <f t="shared" si="167"/>
        <v>43</v>
      </c>
      <c r="B921" s="48">
        <v>37090</v>
      </c>
      <c r="C921" s="49">
        <v>40.71</v>
      </c>
      <c r="D921" s="4">
        <f t="shared" si="163"/>
        <v>1.0618694664525821E-2</v>
      </c>
      <c r="E921" s="100">
        <f t="shared" si="165"/>
        <v>2.9307878609148812</v>
      </c>
      <c r="F921" s="2"/>
      <c r="G921" s="8">
        <f t="shared" si="166"/>
        <v>0</v>
      </c>
      <c r="H921" s="8">
        <f t="shared" si="166"/>
        <v>0</v>
      </c>
      <c r="I921" s="8">
        <f t="shared" si="166"/>
        <v>0</v>
      </c>
      <c r="J921" s="8">
        <f t="shared" si="166"/>
        <v>0</v>
      </c>
      <c r="K921" s="8">
        <f t="shared" si="166"/>
        <v>0</v>
      </c>
      <c r="L921" s="8">
        <f t="shared" si="166"/>
        <v>9.2899999999999991</v>
      </c>
      <c r="M921" s="8">
        <f t="shared" si="166"/>
        <v>20.71</v>
      </c>
      <c r="N921" s="8">
        <f t="shared" si="166"/>
        <v>15.71</v>
      </c>
      <c r="O921" s="8">
        <f t="shared" si="166"/>
        <v>10.71</v>
      </c>
      <c r="P921" s="8">
        <f t="shared" si="166"/>
        <v>5.7100000000000009</v>
      </c>
      <c r="Q921" s="8">
        <f t="shared" si="166"/>
        <v>0.71000000000000085</v>
      </c>
      <c r="R921" s="8">
        <f t="shared" si="166"/>
        <v>0</v>
      </c>
      <c r="S921" s="8">
        <f t="shared" si="166"/>
        <v>0</v>
      </c>
      <c r="T921" s="21">
        <f t="shared" si="161"/>
        <v>43</v>
      </c>
      <c r="U921" s="19">
        <f>VLOOKUP($B921,Gas!$B$3:$E$2506,2)</f>
        <v>3.12</v>
      </c>
      <c r="V921" s="44">
        <f t="shared" si="162"/>
        <v>13.048076923076923</v>
      </c>
      <c r="W921" s="5">
        <f>VLOOKUP($B921,Gas!$B$3:$E$2506,4)</f>
        <v>0.47115633159837939</v>
      </c>
    </row>
    <row r="922" spans="1:23" x14ac:dyDescent="0.2">
      <c r="A922" s="50">
        <f t="shared" si="167"/>
        <v>43</v>
      </c>
      <c r="B922" s="48">
        <v>37091</v>
      </c>
      <c r="C922" s="49">
        <v>39.450000000000003</v>
      </c>
      <c r="D922" s="4">
        <f t="shared" si="163"/>
        <v>-3.1439715223004122E-2</v>
      </c>
      <c r="E922" s="100">
        <f t="shared" si="165"/>
        <v>2.7790459449226335</v>
      </c>
      <c r="F922" s="2"/>
      <c r="G922" s="8">
        <f t="shared" ref="G922:S937" si="168">IF(G$1="P",MAX(0,G$2-$C922),IF(G$1="C",MAX(0,$C922-G$2)))</f>
        <v>0</v>
      </c>
      <c r="H922" s="8">
        <f t="shared" si="168"/>
        <v>0</v>
      </c>
      <c r="I922" s="8">
        <f t="shared" si="168"/>
        <v>0</v>
      </c>
      <c r="J922" s="8">
        <f t="shared" si="168"/>
        <v>0</v>
      </c>
      <c r="K922" s="8">
        <f t="shared" si="168"/>
        <v>0.54999999999999716</v>
      </c>
      <c r="L922" s="8">
        <f t="shared" si="168"/>
        <v>10.549999999999997</v>
      </c>
      <c r="M922" s="8">
        <f t="shared" si="166"/>
        <v>19.450000000000003</v>
      </c>
      <c r="N922" s="8">
        <f t="shared" si="168"/>
        <v>14.450000000000003</v>
      </c>
      <c r="O922" s="8">
        <f t="shared" si="168"/>
        <v>9.4500000000000028</v>
      </c>
      <c r="P922" s="8">
        <f t="shared" si="168"/>
        <v>4.4500000000000028</v>
      </c>
      <c r="Q922" s="8">
        <f t="shared" si="168"/>
        <v>0</v>
      </c>
      <c r="R922" s="8">
        <f t="shared" si="168"/>
        <v>0</v>
      </c>
      <c r="S922" s="8">
        <f t="shared" si="168"/>
        <v>0</v>
      </c>
      <c r="T922" s="21">
        <f t="shared" si="161"/>
        <v>43</v>
      </c>
      <c r="U922" s="19">
        <f>VLOOKUP($B922,Gas!$B$3:$E$2506,2)</f>
        <v>3.145</v>
      </c>
      <c r="V922" s="44">
        <f t="shared" si="162"/>
        <v>12.543720190779014</v>
      </c>
      <c r="W922" s="5">
        <f>VLOOKUP($B922,Gas!$B$3:$E$2506,4)</f>
        <v>0.47081445655564813</v>
      </c>
    </row>
    <row r="923" spans="1:23" x14ac:dyDescent="0.2">
      <c r="A923" s="50">
        <f t="shared" si="167"/>
        <v>43</v>
      </c>
      <c r="B923" s="48">
        <v>37092</v>
      </c>
      <c r="C923" s="49">
        <v>37.520000000000003</v>
      </c>
      <c r="D923" s="4">
        <f t="shared" si="163"/>
        <v>-5.0159923153859302E-2</v>
      </c>
      <c r="E923" s="100">
        <f t="shared" si="165"/>
        <v>2.8209143810324773</v>
      </c>
      <c r="F923" s="2"/>
      <c r="G923" s="8">
        <f t="shared" si="168"/>
        <v>0</v>
      </c>
      <c r="H923" s="8">
        <f t="shared" si="168"/>
        <v>0</v>
      </c>
      <c r="I923" s="8">
        <f t="shared" si="168"/>
        <v>0</v>
      </c>
      <c r="J923" s="8">
        <f t="shared" si="168"/>
        <v>0</v>
      </c>
      <c r="K923" s="8">
        <f t="shared" si="168"/>
        <v>2.4799999999999969</v>
      </c>
      <c r="L923" s="8">
        <f t="shared" si="168"/>
        <v>12.479999999999997</v>
      </c>
      <c r="M923" s="8">
        <f t="shared" si="166"/>
        <v>17.520000000000003</v>
      </c>
      <c r="N923" s="8">
        <f t="shared" si="168"/>
        <v>12.520000000000003</v>
      </c>
      <c r="O923" s="8">
        <f t="shared" si="168"/>
        <v>7.5200000000000031</v>
      </c>
      <c r="P923" s="8">
        <f t="shared" si="168"/>
        <v>2.5200000000000031</v>
      </c>
      <c r="Q923" s="8">
        <f t="shared" si="168"/>
        <v>0</v>
      </c>
      <c r="R923" s="8">
        <f t="shared" si="168"/>
        <v>0</v>
      </c>
      <c r="S923" s="8">
        <f t="shared" si="168"/>
        <v>0</v>
      </c>
      <c r="T923" s="21">
        <f t="shared" si="161"/>
        <v>43</v>
      </c>
      <c r="U923" s="19">
        <f>VLOOKUP($B923,Gas!$B$3:$E$2506,2)</f>
        <v>3.0249999999999999</v>
      </c>
      <c r="V923" s="44">
        <f t="shared" si="162"/>
        <v>12.403305785123969</v>
      </c>
      <c r="W923" s="5">
        <f>VLOOKUP($B923,Gas!$B$3:$E$2506,4)</f>
        <v>0.49208108155231994</v>
      </c>
    </row>
    <row r="924" spans="1:23" x14ac:dyDescent="0.2">
      <c r="A924" s="50">
        <f t="shared" si="167"/>
        <v>43</v>
      </c>
      <c r="B924" s="48">
        <v>37095</v>
      </c>
      <c r="C924" s="49">
        <v>54.32</v>
      </c>
      <c r="D924" s="4">
        <f t="shared" si="163"/>
        <v>0.37001835911241676</v>
      </c>
      <c r="E924" s="100">
        <f t="shared" si="165"/>
        <v>2.8435981533194936</v>
      </c>
      <c r="F924" s="2"/>
      <c r="G924" s="8">
        <f t="shared" si="168"/>
        <v>0</v>
      </c>
      <c r="H924" s="8">
        <f t="shared" si="168"/>
        <v>0</v>
      </c>
      <c r="I924" s="8">
        <f t="shared" si="168"/>
        <v>0</v>
      </c>
      <c r="J924" s="8">
        <f t="shared" si="168"/>
        <v>0</v>
      </c>
      <c r="K924" s="8">
        <f t="shared" si="168"/>
        <v>0</v>
      </c>
      <c r="L924" s="8">
        <f t="shared" si="168"/>
        <v>0</v>
      </c>
      <c r="M924" s="8">
        <f t="shared" si="166"/>
        <v>34.32</v>
      </c>
      <c r="N924" s="8">
        <f t="shared" si="168"/>
        <v>29.32</v>
      </c>
      <c r="O924" s="8">
        <f t="shared" si="168"/>
        <v>24.32</v>
      </c>
      <c r="P924" s="8">
        <f t="shared" si="168"/>
        <v>19.32</v>
      </c>
      <c r="Q924" s="8">
        <f t="shared" si="168"/>
        <v>14.32</v>
      </c>
      <c r="R924" s="8">
        <f t="shared" si="168"/>
        <v>4.32</v>
      </c>
      <c r="S924" s="8">
        <f t="shared" si="168"/>
        <v>0</v>
      </c>
      <c r="T924" s="21">
        <f t="shared" si="161"/>
        <v>43</v>
      </c>
      <c r="U924" s="19">
        <f>VLOOKUP($B924,Gas!$B$3:$E$2506,2)</f>
        <v>2.95</v>
      </c>
      <c r="V924" s="44">
        <f t="shared" si="162"/>
        <v>18.413559322033898</v>
      </c>
      <c r="W924" s="5">
        <f>VLOOKUP($B924,Gas!$B$3:$E$2506,4)</f>
        <v>0.39463964023990933</v>
      </c>
    </row>
    <row r="925" spans="1:23" x14ac:dyDescent="0.2">
      <c r="A925" s="50">
        <f t="shared" si="167"/>
        <v>43</v>
      </c>
      <c r="B925" s="48">
        <v>37096</v>
      </c>
      <c r="C925" s="49">
        <v>65.73</v>
      </c>
      <c r="D925" s="4">
        <f t="shared" si="163"/>
        <v>0.19066295902504427</v>
      </c>
      <c r="E925" s="100">
        <f t="shared" si="165"/>
        <v>2.8616304851441718</v>
      </c>
      <c r="F925" s="2"/>
      <c r="G925" s="8">
        <f t="shared" si="168"/>
        <v>0</v>
      </c>
      <c r="H925" s="8">
        <f t="shared" si="168"/>
        <v>0</v>
      </c>
      <c r="I925" s="8">
        <f t="shared" si="168"/>
        <v>0</v>
      </c>
      <c r="J925" s="8">
        <f t="shared" si="168"/>
        <v>0</v>
      </c>
      <c r="K925" s="8">
        <f t="shared" si="168"/>
        <v>0</v>
      </c>
      <c r="L925" s="8">
        <f t="shared" si="168"/>
        <v>0</v>
      </c>
      <c r="M925" s="8">
        <f t="shared" si="166"/>
        <v>45.730000000000004</v>
      </c>
      <c r="N925" s="8">
        <f t="shared" si="168"/>
        <v>40.730000000000004</v>
      </c>
      <c r="O925" s="8">
        <f t="shared" si="168"/>
        <v>35.730000000000004</v>
      </c>
      <c r="P925" s="8">
        <f t="shared" si="168"/>
        <v>30.730000000000004</v>
      </c>
      <c r="Q925" s="8">
        <f t="shared" si="168"/>
        <v>25.730000000000004</v>
      </c>
      <c r="R925" s="8">
        <f t="shared" si="168"/>
        <v>15.730000000000004</v>
      </c>
      <c r="S925" s="8">
        <f t="shared" si="168"/>
        <v>0</v>
      </c>
      <c r="T925" s="21">
        <f t="shared" si="161"/>
        <v>43</v>
      </c>
      <c r="U925" s="19">
        <f>VLOOKUP($B925,Gas!$B$3:$E$2506,2)</f>
        <v>3.01</v>
      </c>
      <c r="V925" s="44">
        <f t="shared" si="162"/>
        <v>21.837209302325583</v>
      </c>
      <c r="W925" s="5">
        <f>VLOOKUP($B925,Gas!$B$3:$E$2506,4)</f>
        <v>0.36373121273308284</v>
      </c>
    </row>
    <row r="926" spans="1:23" x14ac:dyDescent="0.2">
      <c r="A926" s="50">
        <f t="shared" si="167"/>
        <v>43</v>
      </c>
      <c r="B926" s="48">
        <v>37097</v>
      </c>
      <c r="C926" s="49">
        <v>70.33</v>
      </c>
      <c r="D926" s="4">
        <f t="shared" si="163"/>
        <v>6.7643008044442052E-2</v>
      </c>
      <c r="E926" s="100">
        <f t="shared" si="165"/>
        <v>2.7482339191063017</v>
      </c>
      <c r="F926" s="2"/>
      <c r="G926" s="8">
        <f t="shared" si="168"/>
        <v>0</v>
      </c>
      <c r="H926" s="8">
        <f t="shared" si="168"/>
        <v>0</v>
      </c>
      <c r="I926" s="8">
        <f t="shared" si="168"/>
        <v>0</v>
      </c>
      <c r="J926" s="8">
        <f t="shared" si="168"/>
        <v>0</v>
      </c>
      <c r="K926" s="8">
        <f t="shared" si="168"/>
        <v>0</v>
      </c>
      <c r="L926" s="8">
        <f t="shared" si="168"/>
        <v>0</v>
      </c>
      <c r="M926" s="8">
        <f t="shared" si="166"/>
        <v>50.33</v>
      </c>
      <c r="N926" s="8">
        <f t="shared" si="168"/>
        <v>45.33</v>
      </c>
      <c r="O926" s="8">
        <f t="shared" si="168"/>
        <v>40.33</v>
      </c>
      <c r="P926" s="8">
        <f t="shared" si="168"/>
        <v>35.33</v>
      </c>
      <c r="Q926" s="8">
        <f t="shared" si="168"/>
        <v>30.33</v>
      </c>
      <c r="R926" s="8">
        <f t="shared" si="168"/>
        <v>20.329999999999998</v>
      </c>
      <c r="S926" s="8">
        <f t="shared" si="168"/>
        <v>0</v>
      </c>
      <c r="T926" s="21">
        <f t="shared" si="161"/>
        <v>43</v>
      </c>
      <c r="U926" s="19">
        <f>VLOOKUP($B926,Gas!$B$3:$E$2506,2)</f>
        <v>3.01</v>
      </c>
      <c r="V926" s="44">
        <f t="shared" si="162"/>
        <v>23.365448504983391</v>
      </c>
      <c r="W926" s="5">
        <f>VLOOKUP($B926,Gas!$B$3:$E$2506,4)</f>
        <v>0.36373121273308284</v>
      </c>
    </row>
    <row r="927" spans="1:23" x14ac:dyDescent="0.2">
      <c r="A927" s="50">
        <f t="shared" si="167"/>
        <v>43</v>
      </c>
      <c r="B927" s="48">
        <v>37098</v>
      </c>
      <c r="C927" s="49">
        <v>45.5</v>
      </c>
      <c r="D927" s="4">
        <f t="shared" si="163"/>
        <v>-0.4354861243630222</v>
      </c>
      <c r="E927" s="100">
        <f t="shared" si="165"/>
        <v>3.5353385031489477</v>
      </c>
      <c r="F927" s="2"/>
      <c r="G927" s="8">
        <f t="shared" si="168"/>
        <v>0</v>
      </c>
      <c r="H927" s="8">
        <f t="shared" si="168"/>
        <v>0</v>
      </c>
      <c r="I927" s="8">
        <f t="shared" si="168"/>
        <v>0</v>
      </c>
      <c r="J927" s="8">
        <f t="shared" si="168"/>
        <v>0</v>
      </c>
      <c r="K927" s="8">
        <f t="shared" si="168"/>
        <v>0</v>
      </c>
      <c r="L927" s="8">
        <f t="shared" si="168"/>
        <v>4.5</v>
      </c>
      <c r="M927" s="8">
        <f t="shared" si="166"/>
        <v>25.5</v>
      </c>
      <c r="N927" s="8">
        <f t="shared" si="168"/>
        <v>20.5</v>
      </c>
      <c r="O927" s="8">
        <f t="shared" si="168"/>
        <v>15.5</v>
      </c>
      <c r="P927" s="8">
        <f t="shared" si="168"/>
        <v>10.5</v>
      </c>
      <c r="Q927" s="8">
        <f t="shared" si="168"/>
        <v>5.5</v>
      </c>
      <c r="R927" s="8">
        <f t="shared" si="168"/>
        <v>0</v>
      </c>
      <c r="S927" s="8">
        <f t="shared" si="168"/>
        <v>0</v>
      </c>
      <c r="T927" s="21">
        <f t="shared" si="161"/>
        <v>43</v>
      </c>
      <c r="U927" s="19">
        <f>VLOOKUP($B927,Gas!$B$3:$E$2506,2)</f>
        <v>3.06</v>
      </c>
      <c r="V927" s="44">
        <f t="shared" si="162"/>
        <v>14.869281045751634</v>
      </c>
      <c r="W927" s="5">
        <f>VLOOKUP($B927,Gas!$B$3:$E$2506,4)</f>
        <v>0.38534955384127728</v>
      </c>
    </row>
    <row r="928" spans="1:23" x14ac:dyDescent="0.2">
      <c r="A928" s="50">
        <f t="shared" si="167"/>
        <v>43</v>
      </c>
      <c r="B928" s="48">
        <v>37099</v>
      </c>
      <c r="C928" s="49">
        <v>36.5</v>
      </c>
      <c r="D928" s="4">
        <f t="shared" si="163"/>
        <v>-0.22040006536845885</v>
      </c>
      <c r="E928" s="100">
        <f t="shared" si="165"/>
        <v>3.7309760263403313</v>
      </c>
      <c r="F928" s="2"/>
      <c r="G928" s="8">
        <f t="shared" si="168"/>
        <v>0</v>
      </c>
      <c r="H928" s="8">
        <f t="shared" si="168"/>
        <v>0</v>
      </c>
      <c r="I928" s="8">
        <f t="shared" si="168"/>
        <v>0</v>
      </c>
      <c r="J928" s="8">
        <f t="shared" si="168"/>
        <v>0</v>
      </c>
      <c r="K928" s="8">
        <f t="shared" si="168"/>
        <v>3.5</v>
      </c>
      <c r="L928" s="8">
        <f t="shared" si="168"/>
        <v>13.5</v>
      </c>
      <c r="M928" s="8">
        <f t="shared" si="168"/>
        <v>16.5</v>
      </c>
      <c r="N928" s="8">
        <f t="shared" si="168"/>
        <v>11.5</v>
      </c>
      <c r="O928" s="8">
        <f t="shared" si="168"/>
        <v>6.5</v>
      </c>
      <c r="P928" s="8">
        <f t="shared" si="168"/>
        <v>1.5</v>
      </c>
      <c r="Q928" s="8">
        <f t="shared" si="168"/>
        <v>0</v>
      </c>
      <c r="R928" s="8">
        <f t="shared" si="168"/>
        <v>0</v>
      </c>
      <c r="S928" s="8">
        <f t="shared" si="168"/>
        <v>0</v>
      </c>
      <c r="T928" s="21">
        <f t="shared" si="161"/>
        <v>43</v>
      </c>
      <c r="U928" s="19">
        <f>VLOOKUP($B928,Gas!$B$3:$E$2506,2)</f>
        <v>3.2650000000000001</v>
      </c>
      <c r="V928" s="44">
        <f t="shared" si="162"/>
        <v>11.179173047473201</v>
      </c>
      <c r="W928" s="5">
        <f>VLOOKUP($B928,Gas!$B$3:$E$2506,4)</f>
        <v>0.53055158772404598</v>
      </c>
    </row>
    <row r="929" spans="1:23" x14ac:dyDescent="0.2">
      <c r="A929" s="50">
        <f t="shared" si="167"/>
        <v>43</v>
      </c>
      <c r="B929" s="48">
        <v>37102</v>
      </c>
      <c r="C929" s="49">
        <v>40.96</v>
      </c>
      <c r="D929" s="4">
        <f t="shared" si="163"/>
        <v>0.11528372014280645</v>
      </c>
      <c r="E929" s="100">
        <f t="shared" si="165"/>
        <v>3.4717775897998862</v>
      </c>
      <c r="F929" s="2"/>
      <c r="G929" s="8">
        <f t="shared" si="168"/>
        <v>0</v>
      </c>
      <c r="H929" s="8">
        <f t="shared" si="168"/>
        <v>0</v>
      </c>
      <c r="I929" s="8">
        <f t="shared" si="168"/>
        <v>0</v>
      </c>
      <c r="J929" s="8">
        <f t="shared" si="168"/>
        <v>0</v>
      </c>
      <c r="K929" s="8">
        <f t="shared" si="168"/>
        <v>0</v>
      </c>
      <c r="L929" s="8">
        <f t="shared" si="168"/>
        <v>9.0399999999999991</v>
      </c>
      <c r="M929" s="8">
        <f t="shared" si="168"/>
        <v>20.96</v>
      </c>
      <c r="N929" s="8">
        <f t="shared" si="168"/>
        <v>15.96</v>
      </c>
      <c r="O929" s="8">
        <f t="shared" si="168"/>
        <v>10.96</v>
      </c>
      <c r="P929" s="8">
        <f t="shared" si="168"/>
        <v>5.9600000000000009</v>
      </c>
      <c r="Q929" s="8">
        <f t="shared" si="168"/>
        <v>0.96000000000000085</v>
      </c>
      <c r="R929" s="8">
        <f t="shared" si="168"/>
        <v>0</v>
      </c>
      <c r="S929" s="8">
        <f t="shared" si="168"/>
        <v>0</v>
      </c>
      <c r="T929" s="21">
        <f t="shared" si="161"/>
        <v>43</v>
      </c>
      <c r="U929" s="19">
        <f>VLOOKUP($B929,Gas!$B$3:$E$2506,2)</f>
        <v>3.0649999999999999</v>
      </c>
      <c r="V929" s="44">
        <f t="shared" si="162"/>
        <v>13.36378466557912</v>
      </c>
      <c r="W929" s="5">
        <f>VLOOKUP($B929,Gas!$B$3:$E$2506,4)</f>
        <v>0.62039773362908546</v>
      </c>
    </row>
    <row r="930" spans="1:23" x14ac:dyDescent="0.2">
      <c r="A930" s="50">
        <f t="shared" si="167"/>
        <v>43</v>
      </c>
      <c r="B930" s="48">
        <v>37103</v>
      </c>
      <c r="C930" s="49">
        <v>49.31</v>
      </c>
      <c r="D930" s="4">
        <f t="shared" si="163"/>
        <v>0.1855309195047824</v>
      </c>
      <c r="E930" s="100">
        <f t="shared" si="165"/>
        <v>3.5874154227504116</v>
      </c>
      <c r="F930" s="2"/>
      <c r="G930" s="8">
        <f t="shared" si="168"/>
        <v>0</v>
      </c>
      <c r="H930" s="8">
        <f t="shared" si="168"/>
        <v>0</v>
      </c>
      <c r="I930" s="8">
        <f t="shared" si="168"/>
        <v>0</v>
      </c>
      <c r="J930" s="8">
        <f t="shared" si="168"/>
        <v>0</v>
      </c>
      <c r="K930" s="8">
        <f t="shared" si="168"/>
        <v>0</v>
      </c>
      <c r="L930" s="8">
        <f t="shared" si="168"/>
        <v>0.68999999999999773</v>
      </c>
      <c r="M930" s="8">
        <f t="shared" si="168"/>
        <v>29.310000000000002</v>
      </c>
      <c r="N930" s="8">
        <f t="shared" si="168"/>
        <v>24.310000000000002</v>
      </c>
      <c r="O930" s="8">
        <f t="shared" si="168"/>
        <v>19.310000000000002</v>
      </c>
      <c r="P930" s="8">
        <f t="shared" si="168"/>
        <v>14.310000000000002</v>
      </c>
      <c r="Q930" s="8">
        <f t="shared" si="168"/>
        <v>9.3100000000000023</v>
      </c>
      <c r="R930" s="8">
        <f t="shared" si="168"/>
        <v>0</v>
      </c>
      <c r="S930" s="8">
        <f t="shared" si="168"/>
        <v>0</v>
      </c>
      <c r="T930" s="21">
        <f t="shared" si="161"/>
        <v>43</v>
      </c>
      <c r="U930" s="19">
        <f>VLOOKUP($B930,Gas!$B$3:$E$2506,2)</f>
        <v>3.27</v>
      </c>
      <c r="V930" s="44">
        <f t="shared" si="162"/>
        <v>15.079510703363916</v>
      </c>
      <c r="W930" s="5">
        <f>VLOOKUP($B930,Gas!$B$3:$E$2506,4)</f>
        <v>0.69786095222767675</v>
      </c>
    </row>
    <row r="931" spans="1:23" x14ac:dyDescent="0.2">
      <c r="A931" s="50">
        <f t="shared" si="167"/>
        <v>44</v>
      </c>
      <c r="B931" s="48">
        <v>37104</v>
      </c>
      <c r="C931" s="49">
        <v>58.1</v>
      </c>
      <c r="D931" s="4">
        <f t="shared" si="163"/>
        <v>0.16403876362183081</v>
      </c>
      <c r="E931" s="100">
        <f t="shared" si="165"/>
        <v>3.6573345439818992</v>
      </c>
      <c r="F931" s="2"/>
      <c r="G931" s="8">
        <f t="shared" si="168"/>
        <v>0</v>
      </c>
      <c r="H931" s="8">
        <f t="shared" si="168"/>
        <v>0</v>
      </c>
      <c r="I931" s="8">
        <f t="shared" si="168"/>
        <v>0</v>
      </c>
      <c r="J931" s="8">
        <f t="shared" si="168"/>
        <v>0</v>
      </c>
      <c r="K931" s="8">
        <f t="shared" si="168"/>
        <v>0</v>
      </c>
      <c r="L931" s="8">
        <f t="shared" si="168"/>
        <v>0</v>
      </c>
      <c r="M931" s="8">
        <f t="shared" si="168"/>
        <v>38.1</v>
      </c>
      <c r="N931" s="8">
        <f t="shared" si="168"/>
        <v>33.1</v>
      </c>
      <c r="O931" s="8">
        <f t="shared" si="168"/>
        <v>28.1</v>
      </c>
      <c r="P931" s="8">
        <f t="shared" si="168"/>
        <v>23.1</v>
      </c>
      <c r="Q931" s="8">
        <f t="shared" si="168"/>
        <v>18.100000000000001</v>
      </c>
      <c r="R931" s="8">
        <f t="shared" si="168"/>
        <v>8.1000000000000014</v>
      </c>
      <c r="S931" s="8">
        <f t="shared" si="168"/>
        <v>0</v>
      </c>
      <c r="T931" s="21">
        <f t="shared" si="161"/>
        <v>44</v>
      </c>
      <c r="U931" s="19">
        <f>VLOOKUP($B931,Gas!$B$3:$E$2506,2)</f>
        <v>3.32</v>
      </c>
      <c r="V931" s="44">
        <f t="shared" si="162"/>
        <v>17.5</v>
      </c>
      <c r="W931" s="5">
        <f>VLOOKUP($B931,Gas!$B$3:$E$2506,4)</f>
        <v>0.69479428329565529</v>
      </c>
    </row>
    <row r="932" spans="1:23" x14ac:dyDescent="0.2">
      <c r="A932" s="50">
        <f t="shared" si="167"/>
        <v>44</v>
      </c>
      <c r="B932" s="48">
        <v>37105</v>
      </c>
      <c r="C932" s="49">
        <v>67.930000000000007</v>
      </c>
      <c r="D932" s="4">
        <f t="shared" si="163"/>
        <v>0.15631209934534504</v>
      </c>
      <c r="E932" s="100">
        <f t="shared" si="165"/>
        <v>3.6821756745537417</v>
      </c>
      <c r="F932" s="2"/>
      <c r="G932" s="8">
        <f t="shared" ref="G932:S947" si="169">IF(G$1="P",MAX(0,G$2-$C932),IF(G$1="C",MAX(0,$C932-G$2)))</f>
        <v>0</v>
      </c>
      <c r="H932" s="8">
        <f t="shared" si="169"/>
        <v>0</v>
      </c>
      <c r="I932" s="8">
        <f t="shared" si="169"/>
        <v>0</v>
      </c>
      <c r="J932" s="8">
        <f t="shared" si="169"/>
        <v>0</v>
      </c>
      <c r="K932" s="8">
        <f t="shared" si="169"/>
        <v>0</v>
      </c>
      <c r="L932" s="8">
        <f t="shared" si="169"/>
        <v>0</v>
      </c>
      <c r="M932" s="8">
        <f t="shared" si="168"/>
        <v>47.930000000000007</v>
      </c>
      <c r="N932" s="8">
        <f t="shared" si="169"/>
        <v>42.930000000000007</v>
      </c>
      <c r="O932" s="8">
        <f t="shared" si="169"/>
        <v>37.930000000000007</v>
      </c>
      <c r="P932" s="8">
        <f t="shared" si="169"/>
        <v>32.930000000000007</v>
      </c>
      <c r="Q932" s="8">
        <f t="shared" si="169"/>
        <v>27.930000000000007</v>
      </c>
      <c r="R932" s="8">
        <f t="shared" si="169"/>
        <v>17.930000000000007</v>
      </c>
      <c r="S932" s="8">
        <f t="shared" si="169"/>
        <v>0</v>
      </c>
      <c r="T932" s="21">
        <f t="shared" si="161"/>
        <v>44</v>
      </c>
      <c r="U932" s="19">
        <f>VLOOKUP($B932,Gas!$B$3:$E$2506,2)</f>
        <v>3.26</v>
      </c>
      <c r="V932" s="44">
        <f t="shared" si="162"/>
        <v>20.837423312883438</v>
      </c>
      <c r="W932" s="5">
        <f>VLOOKUP($B932,Gas!$B$3:$E$2506,4)</f>
        <v>0.71579211730517434</v>
      </c>
    </row>
    <row r="933" spans="1:23" x14ac:dyDescent="0.2">
      <c r="A933" s="50">
        <f t="shared" si="167"/>
        <v>44</v>
      </c>
      <c r="B933" s="48">
        <v>37106</v>
      </c>
      <c r="C933" s="49">
        <v>63.9</v>
      </c>
      <c r="D933" s="4">
        <f t="shared" si="163"/>
        <v>-6.1158401819721604E-2</v>
      </c>
      <c r="E933" s="100">
        <f t="shared" si="165"/>
        <v>3.6912459637260757</v>
      </c>
      <c r="F933" s="2"/>
      <c r="G933" s="8">
        <f t="shared" si="169"/>
        <v>0</v>
      </c>
      <c r="H933" s="8">
        <f t="shared" si="169"/>
        <v>0</v>
      </c>
      <c r="I933" s="8">
        <f t="shared" si="169"/>
        <v>0</v>
      </c>
      <c r="J933" s="8">
        <f t="shared" si="169"/>
        <v>0</v>
      </c>
      <c r="K933" s="8">
        <f t="shared" si="169"/>
        <v>0</v>
      </c>
      <c r="L933" s="8">
        <f t="shared" si="169"/>
        <v>0</v>
      </c>
      <c r="M933" s="8">
        <f t="shared" si="168"/>
        <v>43.9</v>
      </c>
      <c r="N933" s="8">
        <f t="shared" si="169"/>
        <v>38.9</v>
      </c>
      <c r="O933" s="8">
        <f t="shared" si="169"/>
        <v>33.9</v>
      </c>
      <c r="P933" s="8">
        <f t="shared" si="169"/>
        <v>28.9</v>
      </c>
      <c r="Q933" s="8">
        <f t="shared" si="169"/>
        <v>23.9</v>
      </c>
      <c r="R933" s="8">
        <f t="shared" si="169"/>
        <v>13.899999999999999</v>
      </c>
      <c r="S933" s="8">
        <f t="shared" si="169"/>
        <v>0</v>
      </c>
      <c r="T933" s="21">
        <f t="shared" si="161"/>
        <v>44</v>
      </c>
      <c r="U933" s="19">
        <f>VLOOKUP($B933,Gas!$B$3:$E$2506,2)</f>
        <v>3.15</v>
      </c>
      <c r="V933" s="44">
        <f t="shared" si="162"/>
        <v>20.285714285714285</v>
      </c>
      <c r="W933" s="5">
        <f>VLOOKUP($B933,Gas!$B$3:$E$2506,4)</f>
        <v>0.75882067090094141</v>
      </c>
    </row>
    <row r="934" spans="1:23" x14ac:dyDescent="0.2">
      <c r="A934" s="50">
        <f t="shared" si="167"/>
        <v>44</v>
      </c>
      <c r="B934" s="48">
        <v>37109</v>
      </c>
      <c r="C934" s="49">
        <v>55.54</v>
      </c>
      <c r="D934" s="4">
        <f t="shared" si="163"/>
        <v>-0.14021587950483566</v>
      </c>
      <c r="E934" s="100">
        <f t="shared" si="165"/>
        <v>3.3398189011767392</v>
      </c>
      <c r="F934" s="2"/>
      <c r="G934" s="8">
        <f t="shared" si="169"/>
        <v>0</v>
      </c>
      <c r="H934" s="8">
        <f t="shared" si="169"/>
        <v>0</v>
      </c>
      <c r="I934" s="8">
        <f t="shared" si="169"/>
        <v>0</v>
      </c>
      <c r="J934" s="8">
        <f t="shared" si="169"/>
        <v>0</v>
      </c>
      <c r="K934" s="8">
        <f t="shared" si="169"/>
        <v>0</v>
      </c>
      <c r="L934" s="8">
        <f t="shared" si="169"/>
        <v>0</v>
      </c>
      <c r="M934" s="8">
        <f t="shared" si="168"/>
        <v>35.54</v>
      </c>
      <c r="N934" s="8">
        <f t="shared" si="169"/>
        <v>30.54</v>
      </c>
      <c r="O934" s="8">
        <f t="shared" si="169"/>
        <v>25.54</v>
      </c>
      <c r="P934" s="8">
        <f t="shared" si="169"/>
        <v>20.54</v>
      </c>
      <c r="Q934" s="8">
        <f t="shared" si="169"/>
        <v>15.54</v>
      </c>
      <c r="R934" s="8">
        <f t="shared" si="169"/>
        <v>5.5399999999999991</v>
      </c>
      <c r="S934" s="8">
        <f t="shared" si="169"/>
        <v>0</v>
      </c>
      <c r="T934" s="21">
        <f t="shared" si="161"/>
        <v>44</v>
      </c>
      <c r="U934" s="19">
        <f>VLOOKUP($B934,Gas!$B$3:$E$2506,2)</f>
        <v>3.0550000000000002</v>
      </c>
      <c r="V934" s="44">
        <f t="shared" si="162"/>
        <v>18.18003273322422</v>
      </c>
      <c r="W934" s="5">
        <f>VLOOKUP($B934,Gas!$B$3:$E$2506,4)</f>
        <v>0.65020037115713525</v>
      </c>
    </row>
    <row r="935" spans="1:23" x14ac:dyDescent="0.2">
      <c r="A935" s="50">
        <f t="shared" si="167"/>
        <v>44</v>
      </c>
      <c r="B935" s="48">
        <v>37110</v>
      </c>
      <c r="C935" s="49">
        <v>151.65</v>
      </c>
      <c r="D935" s="4">
        <f t="shared" si="163"/>
        <v>1.0044717522559368</v>
      </c>
      <c r="E935" s="100">
        <f t="shared" si="165"/>
        <v>6.0192413957232569</v>
      </c>
      <c r="F935" s="2"/>
      <c r="G935" s="8">
        <f t="shared" si="169"/>
        <v>0</v>
      </c>
      <c r="H935" s="8">
        <f t="shared" si="169"/>
        <v>0</v>
      </c>
      <c r="I935" s="8">
        <f t="shared" si="169"/>
        <v>0</v>
      </c>
      <c r="J935" s="8">
        <f t="shared" si="169"/>
        <v>0</v>
      </c>
      <c r="K935" s="8">
        <f t="shared" si="169"/>
        <v>0</v>
      </c>
      <c r="L935" s="8">
        <f t="shared" si="169"/>
        <v>0</v>
      </c>
      <c r="M935" s="8">
        <f t="shared" si="168"/>
        <v>131.65</v>
      </c>
      <c r="N935" s="8">
        <f t="shared" si="169"/>
        <v>126.65</v>
      </c>
      <c r="O935" s="8">
        <f t="shared" si="169"/>
        <v>121.65</v>
      </c>
      <c r="P935" s="8">
        <f t="shared" si="169"/>
        <v>116.65</v>
      </c>
      <c r="Q935" s="8">
        <f t="shared" si="169"/>
        <v>111.65</v>
      </c>
      <c r="R935" s="8">
        <f t="shared" si="169"/>
        <v>101.65</v>
      </c>
      <c r="S935" s="8">
        <f t="shared" si="169"/>
        <v>51.649990000000003</v>
      </c>
      <c r="T935" s="21">
        <f t="shared" si="161"/>
        <v>44</v>
      </c>
      <c r="U935" s="19">
        <f>VLOOKUP($B935,Gas!$B$3:$E$2506,2)</f>
        <v>3.0550000000000002</v>
      </c>
      <c r="V935" s="44">
        <f t="shared" si="162"/>
        <v>49.639934533551553</v>
      </c>
      <c r="W935" s="5">
        <f>VLOOKUP($B935,Gas!$B$3:$E$2506,4)</f>
        <v>0.5278163153511668</v>
      </c>
    </row>
    <row r="936" spans="1:23" x14ac:dyDescent="0.2">
      <c r="A936" s="50">
        <f t="shared" si="167"/>
        <v>44</v>
      </c>
      <c r="B936" s="48">
        <v>37111</v>
      </c>
      <c r="C936" s="49">
        <v>259.7</v>
      </c>
      <c r="D936" s="4">
        <f t="shared" si="163"/>
        <v>0.53795188453411258</v>
      </c>
      <c r="E936" s="100">
        <f t="shared" si="165"/>
        <v>6.4299337198050868</v>
      </c>
      <c r="F936" s="2"/>
      <c r="G936" s="8">
        <f t="shared" si="169"/>
        <v>0</v>
      </c>
      <c r="H936" s="8">
        <f t="shared" si="169"/>
        <v>0</v>
      </c>
      <c r="I936" s="8">
        <f t="shared" si="169"/>
        <v>0</v>
      </c>
      <c r="J936" s="8">
        <f t="shared" si="169"/>
        <v>0</v>
      </c>
      <c r="K936" s="8">
        <f t="shared" si="169"/>
        <v>0</v>
      </c>
      <c r="L936" s="8">
        <f t="shared" si="169"/>
        <v>0</v>
      </c>
      <c r="M936" s="8">
        <f t="shared" si="168"/>
        <v>239.7</v>
      </c>
      <c r="N936" s="8">
        <f t="shared" si="169"/>
        <v>234.7</v>
      </c>
      <c r="O936" s="8">
        <f t="shared" si="169"/>
        <v>229.7</v>
      </c>
      <c r="P936" s="8">
        <f t="shared" si="169"/>
        <v>224.7</v>
      </c>
      <c r="Q936" s="8">
        <f t="shared" si="169"/>
        <v>219.7</v>
      </c>
      <c r="R936" s="8">
        <f t="shared" si="169"/>
        <v>209.7</v>
      </c>
      <c r="S936" s="8">
        <f t="shared" si="169"/>
        <v>159.69998999999999</v>
      </c>
      <c r="T936" s="21">
        <f t="shared" si="161"/>
        <v>44</v>
      </c>
      <c r="U936" s="19">
        <f>VLOOKUP($B936,Gas!$B$3:$E$2506,2)</f>
        <v>3.1349999999999998</v>
      </c>
      <c r="V936" s="44">
        <f t="shared" si="162"/>
        <v>82.838915470494413</v>
      </c>
      <c r="W936" s="5">
        <f>VLOOKUP($B936,Gas!$B$3:$E$2506,4)</f>
        <v>0.55105769848547215</v>
      </c>
    </row>
    <row r="937" spans="1:23" x14ac:dyDescent="0.2">
      <c r="A937" s="50">
        <f t="shared" si="167"/>
        <v>44</v>
      </c>
      <c r="B937" s="48">
        <v>37112</v>
      </c>
      <c r="C937" s="49">
        <v>293.33999999999997</v>
      </c>
      <c r="D937" s="4">
        <f t="shared" si="163"/>
        <v>0.12180522714990638</v>
      </c>
      <c r="E937" s="100">
        <f t="shared" si="165"/>
        <v>5.6196964258150954</v>
      </c>
      <c r="F937" s="2"/>
      <c r="G937" s="8">
        <f t="shared" si="169"/>
        <v>0</v>
      </c>
      <c r="H937" s="8">
        <f t="shared" si="169"/>
        <v>0</v>
      </c>
      <c r="I937" s="8">
        <f t="shared" si="169"/>
        <v>0</v>
      </c>
      <c r="J937" s="8">
        <f t="shared" si="169"/>
        <v>0</v>
      </c>
      <c r="K937" s="8">
        <f t="shared" si="169"/>
        <v>0</v>
      </c>
      <c r="L937" s="8">
        <f t="shared" si="169"/>
        <v>0</v>
      </c>
      <c r="M937" s="8">
        <f t="shared" si="168"/>
        <v>273.33999999999997</v>
      </c>
      <c r="N937" s="8">
        <f t="shared" si="169"/>
        <v>268.33999999999997</v>
      </c>
      <c r="O937" s="8">
        <f t="shared" si="169"/>
        <v>263.33999999999997</v>
      </c>
      <c r="P937" s="8">
        <f t="shared" si="169"/>
        <v>258.33999999999997</v>
      </c>
      <c r="Q937" s="8">
        <f t="shared" si="169"/>
        <v>253.33999999999997</v>
      </c>
      <c r="R937" s="8">
        <f t="shared" si="169"/>
        <v>243.33999999999997</v>
      </c>
      <c r="S937" s="8">
        <f t="shared" si="169"/>
        <v>193.33998999999997</v>
      </c>
      <c r="T937" s="21">
        <f t="shared" si="161"/>
        <v>44</v>
      </c>
      <c r="U937" s="19">
        <f>VLOOKUP($B937,Gas!$B$3:$E$2506,2)</f>
        <v>3.09</v>
      </c>
      <c r="V937" s="44">
        <f t="shared" si="162"/>
        <v>94.932038834951456</v>
      </c>
      <c r="W937" s="5">
        <f>VLOOKUP($B937,Gas!$B$3:$E$2506,4)</f>
        <v>0.5603057890883415</v>
      </c>
    </row>
    <row r="938" spans="1:23" x14ac:dyDescent="0.2">
      <c r="A938" s="50">
        <f t="shared" si="167"/>
        <v>44</v>
      </c>
      <c r="B938" s="48">
        <v>37113</v>
      </c>
      <c r="C938" s="49">
        <v>183.98</v>
      </c>
      <c r="D938" s="4">
        <f t="shared" si="163"/>
        <v>-0.46650528976959788</v>
      </c>
      <c r="E938" s="100">
        <f t="shared" si="165"/>
        <v>6.2174465733254474</v>
      </c>
      <c r="F938" s="2"/>
      <c r="G938" s="8">
        <f t="shared" si="169"/>
        <v>0</v>
      </c>
      <c r="H938" s="8">
        <f t="shared" si="169"/>
        <v>0</v>
      </c>
      <c r="I938" s="8">
        <f t="shared" si="169"/>
        <v>0</v>
      </c>
      <c r="J938" s="8">
        <f t="shared" si="169"/>
        <v>0</v>
      </c>
      <c r="K938" s="8">
        <f t="shared" si="169"/>
        <v>0</v>
      </c>
      <c r="L938" s="8">
        <f t="shared" si="169"/>
        <v>0</v>
      </c>
      <c r="M938" s="8">
        <f t="shared" si="169"/>
        <v>163.98</v>
      </c>
      <c r="N938" s="8">
        <f t="shared" si="169"/>
        <v>158.97999999999999</v>
      </c>
      <c r="O938" s="8">
        <f t="shared" si="169"/>
        <v>153.97999999999999</v>
      </c>
      <c r="P938" s="8">
        <f t="shared" si="169"/>
        <v>148.97999999999999</v>
      </c>
      <c r="Q938" s="8">
        <f t="shared" si="169"/>
        <v>143.97999999999999</v>
      </c>
      <c r="R938" s="8">
        <f t="shared" si="169"/>
        <v>133.97999999999999</v>
      </c>
      <c r="S938" s="8">
        <f t="shared" si="169"/>
        <v>83.979989999999987</v>
      </c>
      <c r="T938" s="21">
        <f t="shared" si="161"/>
        <v>44</v>
      </c>
      <c r="U938" s="19">
        <f>VLOOKUP($B938,Gas!$B$3:$E$2506,2)</f>
        <v>3.09</v>
      </c>
      <c r="V938" s="44">
        <f t="shared" si="162"/>
        <v>59.540453074433657</v>
      </c>
      <c r="W938" s="5">
        <f>VLOOKUP($B938,Gas!$B$3:$E$2506,4)</f>
        <v>0.36223949040060321</v>
      </c>
    </row>
    <row r="939" spans="1:23" x14ac:dyDescent="0.2">
      <c r="A939" s="50">
        <f t="shared" si="167"/>
        <v>44</v>
      </c>
      <c r="B939" s="48">
        <v>37116</v>
      </c>
      <c r="C939" s="49">
        <v>46.44</v>
      </c>
      <c r="D939" s="4">
        <f t="shared" si="163"/>
        <v>-1.3766658992193204</v>
      </c>
      <c r="E939" s="100">
        <f t="shared" si="165"/>
        <v>9.9073717224284898</v>
      </c>
      <c r="F939" s="2"/>
      <c r="G939" s="8">
        <f t="shared" si="169"/>
        <v>0</v>
      </c>
      <c r="H939" s="8">
        <f t="shared" si="169"/>
        <v>0</v>
      </c>
      <c r="I939" s="8">
        <f t="shared" si="169"/>
        <v>0</v>
      </c>
      <c r="J939" s="8">
        <f t="shared" si="169"/>
        <v>0</v>
      </c>
      <c r="K939" s="8">
        <f t="shared" si="169"/>
        <v>0</v>
      </c>
      <c r="L939" s="8">
        <f t="shared" si="169"/>
        <v>3.5600000000000023</v>
      </c>
      <c r="M939" s="8">
        <f t="shared" si="169"/>
        <v>26.439999999999998</v>
      </c>
      <c r="N939" s="8">
        <f t="shared" si="169"/>
        <v>21.439999999999998</v>
      </c>
      <c r="O939" s="8">
        <f t="shared" si="169"/>
        <v>16.439999999999998</v>
      </c>
      <c r="P939" s="8">
        <f t="shared" si="169"/>
        <v>11.439999999999998</v>
      </c>
      <c r="Q939" s="8">
        <f t="shared" si="169"/>
        <v>6.4399999999999977</v>
      </c>
      <c r="R939" s="8">
        <f t="shared" si="169"/>
        <v>0</v>
      </c>
      <c r="S939" s="8">
        <f t="shared" si="169"/>
        <v>0</v>
      </c>
      <c r="T939" s="21">
        <f t="shared" si="161"/>
        <v>44</v>
      </c>
      <c r="U939" s="19">
        <f>VLOOKUP($B939,Gas!$B$3:$E$2506,2)</f>
        <v>2.98</v>
      </c>
      <c r="V939" s="44">
        <f t="shared" si="162"/>
        <v>15.583892617449663</v>
      </c>
      <c r="W939" s="5">
        <f>VLOOKUP($B939,Gas!$B$3:$E$2506,4)</f>
        <v>0.33824767791060939</v>
      </c>
    </row>
    <row r="940" spans="1:23" x14ac:dyDescent="0.2">
      <c r="A940" s="50">
        <f t="shared" si="167"/>
        <v>44</v>
      </c>
      <c r="B940" s="48">
        <v>37117</v>
      </c>
      <c r="C940" s="49">
        <v>39.700000000000003</v>
      </c>
      <c r="D940" s="4">
        <f t="shared" si="163"/>
        <v>-0.15680996913654593</v>
      </c>
      <c r="E940" s="100">
        <f t="shared" si="165"/>
        <v>9.8891939548903771</v>
      </c>
      <c r="F940" s="2"/>
      <c r="G940" s="8">
        <f t="shared" si="169"/>
        <v>0</v>
      </c>
      <c r="H940" s="8">
        <f t="shared" si="169"/>
        <v>0</v>
      </c>
      <c r="I940" s="8">
        <f t="shared" si="169"/>
        <v>0</v>
      </c>
      <c r="J940" s="8">
        <f t="shared" si="169"/>
        <v>0</v>
      </c>
      <c r="K940" s="8">
        <f t="shared" si="169"/>
        <v>0.29999999999999716</v>
      </c>
      <c r="L940" s="8">
        <f t="shared" si="169"/>
        <v>10.299999999999997</v>
      </c>
      <c r="M940" s="8">
        <f t="shared" si="169"/>
        <v>19.700000000000003</v>
      </c>
      <c r="N940" s="8">
        <f t="shared" si="169"/>
        <v>14.700000000000003</v>
      </c>
      <c r="O940" s="8">
        <f t="shared" si="169"/>
        <v>9.7000000000000028</v>
      </c>
      <c r="P940" s="8">
        <f t="shared" si="169"/>
        <v>4.7000000000000028</v>
      </c>
      <c r="Q940" s="8">
        <f t="shared" si="169"/>
        <v>0</v>
      </c>
      <c r="R940" s="8">
        <f t="shared" si="169"/>
        <v>0</v>
      </c>
      <c r="S940" s="8">
        <f t="shared" si="169"/>
        <v>0</v>
      </c>
      <c r="T940" s="21">
        <f t="shared" si="161"/>
        <v>44</v>
      </c>
      <c r="U940" s="19">
        <f>VLOOKUP($B940,Gas!$B$3:$E$2506,2)</f>
        <v>2.9950000000000001</v>
      </c>
      <c r="V940" s="44">
        <f t="shared" si="162"/>
        <v>13.25542570951586</v>
      </c>
      <c r="W940" s="5">
        <f>VLOOKUP($B940,Gas!$B$3:$E$2506,4)</f>
        <v>0.29713573413952887</v>
      </c>
    </row>
    <row r="941" spans="1:23" x14ac:dyDescent="0.2">
      <c r="A941" s="50">
        <f t="shared" si="167"/>
        <v>44</v>
      </c>
      <c r="B941" s="48">
        <v>37118</v>
      </c>
      <c r="C941" s="49">
        <v>38.869999999999997</v>
      </c>
      <c r="D941" s="4">
        <f t="shared" si="163"/>
        <v>-2.1128442829013081E-2</v>
      </c>
      <c r="E941" s="100">
        <f t="shared" si="165"/>
        <v>9.835794479936224</v>
      </c>
      <c r="F941" s="2"/>
      <c r="G941" s="8">
        <f t="shared" si="169"/>
        <v>0</v>
      </c>
      <c r="H941" s="8">
        <f t="shared" si="169"/>
        <v>0</v>
      </c>
      <c r="I941" s="8">
        <f t="shared" si="169"/>
        <v>0</v>
      </c>
      <c r="J941" s="8">
        <f t="shared" si="169"/>
        <v>0</v>
      </c>
      <c r="K941" s="8">
        <f t="shared" si="169"/>
        <v>1.1300000000000026</v>
      </c>
      <c r="L941" s="8">
        <f t="shared" si="169"/>
        <v>11.130000000000003</v>
      </c>
      <c r="M941" s="8">
        <f t="shared" si="169"/>
        <v>18.869999999999997</v>
      </c>
      <c r="N941" s="8">
        <f t="shared" si="169"/>
        <v>13.869999999999997</v>
      </c>
      <c r="O941" s="8">
        <f t="shared" si="169"/>
        <v>8.8699999999999974</v>
      </c>
      <c r="P941" s="8">
        <f t="shared" si="169"/>
        <v>3.8699999999999974</v>
      </c>
      <c r="Q941" s="8">
        <f t="shared" si="169"/>
        <v>0</v>
      </c>
      <c r="R941" s="8">
        <f t="shared" si="169"/>
        <v>0</v>
      </c>
      <c r="S941" s="8">
        <f t="shared" si="169"/>
        <v>0</v>
      </c>
      <c r="T941" s="21">
        <f t="shared" si="161"/>
        <v>44</v>
      </c>
      <c r="U941" s="19">
        <f>VLOOKUP($B941,Gas!$B$3:$E$2506,2)</f>
        <v>3.03</v>
      </c>
      <c r="V941" s="44">
        <f t="shared" si="162"/>
        <v>12.828382838283828</v>
      </c>
      <c r="W941" s="5">
        <f>VLOOKUP($B941,Gas!$B$3:$E$2506,4)</f>
        <v>0.30836003830764813</v>
      </c>
    </row>
    <row r="942" spans="1:23" x14ac:dyDescent="0.2">
      <c r="A942" s="50">
        <f t="shared" si="167"/>
        <v>44</v>
      </c>
      <c r="B942" s="48">
        <v>37119</v>
      </c>
      <c r="C942" s="49">
        <v>40.22</v>
      </c>
      <c r="D942" s="4">
        <f t="shared" si="163"/>
        <v>3.4141639480374186E-2</v>
      </c>
      <c r="E942" s="100">
        <f t="shared" si="165"/>
        <v>9.7868409620936241</v>
      </c>
      <c r="F942" s="2"/>
      <c r="G942" s="8">
        <f t="shared" ref="G942:S957" si="170">IF(G$1="P",MAX(0,G$2-$C942),IF(G$1="C",MAX(0,$C942-G$2)))</f>
        <v>0</v>
      </c>
      <c r="H942" s="8">
        <f t="shared" si="170"/>
        <v>0</v>
      </c>
      <c r="I942" s="8">
        <f t="shared" si="170"/>
        <v>0</v>
      </c>
      <c r="J942" s="8">
        <f t="shared" si="170"/>
        <v>0</v>
      </c>
      <c r="K942" s="8">
        <f t="shared" si="170"/>
        <v>0</v>
      </c>
      <c r="L942" s="8">
        <f t="shared" si="170"/>
        <v>9.7800000000000011</v>
      </c>
      <c r="M942" s="8">
        <f t="shared" si="169"/>
        <v>20.22</v>
      </c>
      <c r="N942" s="8">
        <f t="shared" si="170"/>
        <v>15.219999999999999</v>
      </c>
      <c r="O942" s="8">
        <f t="shared" si="170"/>
        <v>10.219999999999999</v>
      </c>
      <c r="P942" s="8">
        <f t="shared" si="170"/>
        <v>5.2199999999999989</v>
      </c>
      <c r="Q942" s="8">
        <f t="shared" si="170"/>
        <v>0.21999999999999886</v>
      </c>
      <c r="R942" s="8">
        <f t="shared" si="170"/>
        <v>0</v>
      </c>
      <c r="S942" s="8">
        <f t="shared" si="170"/>
        <v>0</v>
      </c>
      <c r="T942" s="21">
        <f t="shared" si="161"/>
        <v>44</v>
      </c>
      <c r="U942" s="19">
        <f>VLOOKUP($B942,Gas!$B$3:$E$2506,2)</f>
        <v>3.145</v>
      </c>
      <c r="V942" s="44">
        <f t="shared" si="162"/>
        <v>12.788553259141494</v>
      </c>
      <c r="W942" s="5">
        <f>VLOOKUP($B942,Gas!$B$3:$E$2506,4)</f>
        <v>0.38499110575035811</v>
      </c>
    </row>
    <row r="943" spans="1:23" x14ac:dyDescent="0.2">
      <c r="A943" s="50">
        <f t="shared" si="167"/>
        <v>44</v>
      </c>
      <c r="B943" s="48">
        <v>37120</v>
      </c>
      <c r="C943" s="49">
        <v>37.200000000000003</v>
      </c>
      <c r="D943" s="4">
        <f t="shared" si="163"/>
        <v>-7.8055623065405047E-2</v>
      </c>
      <c r="E943" s="100">
        <f t="shared" si="165"/>
        <v>9.7876250995973013</v>
      </c>
      <c r="F943" s="2"/>
      <c r="G943" s="8">
        <f t="shared" si="170"/>
        <v>0</v>
      </c>
      <c r="H943" s="8">
        <f t="shared" si="170"/>
        <v>0</v>
      </c>
      <c r="I943" s="8">
        <f t="shared" si="170"/>
        <v>0</v>
      </c>
      <c r="J943" s="8">
        <f t="shared" si="170"/>
        <v>0</v>
      </c>
      <c r="K943" s="8">
        <f t="shared" si="170"/>
        <v>2.7999999999999972</v>
      </c>
      <c r="L943" s="8">
        <f t="shared" si="170"/>
        <v>12.799999999999997</v>
      </c>
      <c r="M943" s="8">
        <f t="shared" si="169"/>
        <v>17.200000000000003</v>
      </c>
      <c r="N943" s="8">
        <f t="shared" si="170"/>
        <v>12.200000000000003</v>
      </c>
      <c r="O943" s="8">
        <f t="shared" si="170"/>
        <v>7.2000000000000028</v>
      </c>
      <c r="P943" s="8">
        <f t="shared" si="170"/>
        <v>2.2000000000000028</v>
      </c>
      <c r="Q943" s="8">
        <f t="shared" si="170"/>
        <v>0</v>
      </c>
      <c r="R943" s="8">
        <f t="shared" si="170"/>
        <v>0</v>
      </c>
      <c r="S943" s="8">
        <f t="shared" si="170"/>
        <v>0</v>
      </c>
      <c r="T943" s="21">
        <f t="shared" si="161"/>
        <v>44</v>
      </c>
      <c r="U943" s="19">
        <f>VLOOKUP($B943,Gas!$B$3:$E$2506,2)</f>
        <v>3.44</v>
      </c>
      <c r="V943" s="44">
        <f t="shared" si="162"/>
        <v>10.813953488372094</v>
      </c>
      <c r="W943" s="5">
        <f>VLOOKUP($B943,Gas!$B$3:$E$2506,4)</f>
        <v>0.6484661459316976</v>
      </c>
    </row>
    <row r="944" spans="1:23" x14ac:dyDescent="0.2">
      <c r="A944" s="50">
        <f t="shared" si="167"/>
        <v>44</v>
      </c>
      <c r="B944" s="48">
        <v>37123</v>
      </c>
      <c r="C944" s="49">
        <v>39.83</v>
      </c>
      <c r="D944" s="4">
        <f t="shared" si="163"/>
        <v>6.8311635914451871E-2</v>
      </c>
      <c r="E944" s="100">
        <f t="shared" si="165"/>
        <v>9.7921943358075421</v>
      </c>
      <c r="F944" s="2"/>
      <c r="G944" s="8">
        <f t="shared" si="170"/>
        <v>0</v>
      </c>
      <c r="H944" s="8">
        <f t="shared" si="170"/>
        <v>0</v>
      </c>
      <c r="I944" s="8">
        <f t="shared" si="170"/>
        <v>0</v>
      </c>
      <c r="J944" s="8">
        <f t="shared" si="170"/>
        <v>0</v>
      </c>
      <c r="K944" s="8">
        <f t="shared" si="170"/>
        <v>0.17000000000000171</v>
      </c>
      <c r="L944" s="8">
        <f t="shared" si="170"/>
        <v>10.170000000000002</v>
      </c>
      <c r="M944" s="8">
        <f t="shared" si="169"/>
        <v>19.829999999999998</v>
      </c>
      <c r="N944" s="8">
        <f t="shared" si="170"/>
        <v>14.829999999999998</v>
      </c>
      <c r="O944" s="8">
        <f t="shared" si="170"/>
        <v>9.8299999999999983</v>
      </c>
      <c r="P944" s="8">
        <f t="shared" si="170"/>
        <v>4.8299999999999983</v>
      </c>
      <c r="Q944" s="8">
        <f t="shared" si="170"/>
        <v>0</v>
      </c>
      <c r="R944" s="8">
        <f t="shared" si="170"/>
        <v>0</v>
      </c>
      <c r="S944" s="8">
        <f t="shared" si="170"/>
        <v>0</v>
      </c>
      <c r="T944" s="21">
        <f t="shared" si="161"/>
        <v>44</v>
      </c>
      <c r="U944" s="19">
        <f>VLOOKUP($B944,Gas!$B$3:$E$2506,2)</f>
        <v>3.23</v>
      </c>
      <c r="V944" s="44">
        <f t="shared" si="162"/>
        <v>12.331269349845201</v>
      </c>
      <c r="W944" s="5">
        <f>VLOOKUP($B944,Gas!$B$3:$E$2506,4)</f>
        <v>0.77137069835603744</v>
      </c>
    </row>
    <row r="945" spans="1:24" x14ac:dyDescent="0.2">
      <c r="A945" s="50">
        <f t="shared" si="167"/>
        <v>44</v>
      </c>
      <c r="B945" s="48">
        <v>37124</v>
      </c>
      <c r="C945" s="49">
        <v>38.950000000000003</v>
      </c>
      <c r="D945" s="4">
        <f t="shared" si="163"/>
        <v>-2.2341624876795474E-2</v>
      </c>
      <c r="E945" s="100">
        <f t="shared" si="165"/>
        <v>7.940326009503492</v>
      </c>
      <c r="F945" s="2"/>
      <c r="G945" s="8">
        <f t="shared" si="170"/>
        <v>0</v>
      </c>
      <c r="H945" s="8">
        <f t="shared" si="170"/>
        <v>0</v>
      </c>
      <c r="I945" s="8">
        <f t="shared" si="170"/>
        <v>0</v>
      </c>
      <c r="J945" s="8">
        <f t="shared" si="170"/>
        <v>0</v>
      </c>
      <c r="K945" s="8">
        <f t="shared" si="170"/>
        <v>1.0499999999999972</v>
      </c>
      <c r="L945" s="8">
        <f t="shared" si="170"/>
        <v>11.049999999999997</v>
      </c>
      <c r="M945" s="8">
        <f t="shared" si="169"/>
        <v>18.950000000000003</v>
      </c>
      <c r="N945" s="8">
        <f t="shared" si="170"/>
        <v>13.950000000000003</v>
      </c>
      <c r="O945" s="8">
        <f t="shared" si="170"/>
        <v>8.9500000000000028</v>
      </c>
      <c r="P945" s="8">
        <f t="shared" si="170"/>
        <v>3.9500000000000028</v>
      </c>
      <c r="Q945" s="8">
        <f t="shared" si="170"/>
        <v>0</v>
      </c>
      <c r="R945" s="8">
        <f t="shared" si="170"/>
        <v>0</v>
      </c>
      <c r="S945" s="8">
        <f t="shared" si="170"/>
        <v>0</v>
      </c>
      <c r="T945" s="21">
        <f t="shared" si="161"/>
        <v>44</v>
      </c>
      <c r="U945" s="19">
        <f>VLOOKUP($B945,Gas!$B$3:$E$2506,2)</f>
        <v>3.16</v>
      </c>
      <c r="V945" s="44">
        <f t="shared" si="162"/>
        <v>12.325949367088608</v>
      </c>
      <c r="W945" s="5">
        <f>VLOOKUP($B945,Gas!$B$3:$E$2506,4)</f>
        <v>0.74512327815560242</v>
      </c>
    </row>
    <row r="946" spans="1:24" x14ac:dyDescent="0.2">
      <c r="A946" s="50">
        <f t="shared" si="167"/>
        <v>44</v>
      </c>
      <c r="B946" s="48">
        <v>37125</v>
      </c>
      <c r="C946" s="49">
        <v>39.04</v>
      </c>
      <c r="D946" s="4">
        <f t="shared" si="163"/>
        <v>2.3079892281343173E-3</v>
      </c>
      <c r="E946" s="100">
        <f t="shared" si="165"/>
        <v>7.0829565881867786</v>
      </c>
      <c r="F946" s="2"/>
      <c r="G946" s="8">
        <f t="shared" si="170"/>
        <v>0</v>
      </c>
      <c r="H946" s="8">
        <f t="shared" si="170"/>
        <v>0</v>
      </c>
      <c r="I946" s="8">
        <f t="shared" si="170"/>
        <v>0</v>
      </c>
      <c r="J946" s="8">
        <f t="shared" si="170"/>
        <v>0</v>
      </c>
      <c r="K946" s="8">
        <f t="shared" si="170"/>
        <v>0.96000000000000085</v>
      </c>
      <c r="L946" s="8">
        <f t="shared" si="170"/>
        <v>10.96</v>
      </c>
      <c r="M946" s="8">
        <f t="shared" si="169"/>
        <v>19.04</v>
      </c>
      <c r="N946" s="8">
        <f t="shared" si="170"/>
        <v>14.04</v>
      </c>
      <c r="O946" s="8">
        <f t="shared" si="170"/>
        <v>9.0399999999999991</v>
      </c>
      <c r="P946" s="8">
        <f t="shared" si="170"/>
        <v>4.0399999999999991</v>
      </c>
      <c r="Q946" s="8">
        <f t="shared" si="170"/>
        <v>0</v>
      </c>
      <c r="R946" s="8">
        <f t="shared" si="170"/>
        <v>0</v>
      </c>
      <c r="S946" s="8">
        <f t="shared" si="170"/>
        <v>0</v>
      </c>
      <c r="T946" s="21">
        <f t="shared" si="161"/>
        <v>44</v>
      </c>
      <c r="U946" s="19">
        <f>VLOOKUP($B946,Gas!$B$3:$E$2506,2)</f>
        <v>3.165</v>
      </c>
      <c r="V946" s="44">
        <f t="shared" si="162"/>
        <v>12.334913112164296</v>
      </c>
      <c r="W946" s="5">
        <f>VLOOKUP($B946,Gas!$B$3:$E$2506,4)</f>
        <v>0.74467968403342033</v>
      </c>
    </row>
    <row r="947" spans="1:24" x14ac:dyDescent="0.2">
      <c r="A947" s="50">
        <f t="shared" si="167"/>
        <v>44</v>
      </c>
      <c r="B947" s="48">
        <v>37126</v>
      </c>
      <c r="C947" s="49">
        <v>37.19</v>
      </c>
      <c r="D947" s="4">
        <f t="shared" si="163"/>
        <v>-4.8546853607913117E-2</v>
      </c>
      <c r="E947" s="100">
        <f t="shared" si="165"/>
        <v>6.9244228781331989</v>
      </c>
      <c r="F947" s="2"/>
      <c r="G947" s="8">
        <f t="shared" si="170"/>
        <v>0</v>
      </c>
      <c r="H947" s="8">
        <f t="shared" si="170"/>
        <v>0</v>
      </c>
      <c r="I947" s="8">
        <f t="shared" si="170"/>
        <v>0</v>
      </c>
      <c r="J947" s="8">
        <f t="shared" si="170"/>
        <v>0</v>
      </c>
      <c r="K947" s="8">
        <f t="shared" si="170"/>
        <v>2.8100000000000023</v>
      </c>
      <c r="L947" s="8">
        <f t="shared" si="170"/>
        <v>12.810000000000002</v>
      </c>
      <c r="M947" s="8">
        <f t="shared" si="169"/>
        <v>17.189999999999998</v>
      </c>
      <c r="N947" s="8">
        <f t="shared" si="170"/>
        <v>12.189999999999998</v>
      </c>
      <c r="O947" s="8">
        <f t="shared" si="170"/>
        <v>7.1899999999999977</v>
      </c>
      <c r="P947" s="8">
        <f t="shared" si="170"/>
        <v>2.1899999999999977</v>
      </c>
      <c r="Q947" s="8">
        <f t="shared" si="170"/>
        <v>0</v>
      </c>
      <c r="R947" s="8">
        <f t="shared" si="170"/>
        <v>0</v>
      </c>
      <c r="S947" s="8">
        <f t="shared" si="170"/>
        <v>0</v>
      </c>
      <c r="T947" s="21">
        <f t="shared" si="161"/>
        <v>44</v>
      </c>
      <c r="U947" s="19">
        <f>VLOOKUP($B947,Gas!$B$3:$E$2506,2)</f>
        <v>3.19</v>
      </c>
      <c r="V947" s="44">
        <f t="shared" si="162"/>
        <v>11.658307210031348</v>
      </c>
      <c r="W947" s="5">
        <f>VLOOKUP($B947,Gas!$B$3:$E$2506,4)</f>
        <v>0.74361523113847905</v>
      </c>
    </row>
    <row r="948" spans="1:24" x14ac:dyDescent="0.2">
      <c r="A948" s="50">
        <f t="shared" si="167"/>
        <v>44</v>
      </c>
      <c r="B948" s="48">
        <v>37127</v>
      </c>
      <c r="C948" s="49">
        <v>35.11</v>
      </c>
      <c r="D948" s="4">
        <f t="shared" si="163"/>
        <v>-5.75539177566377E-2</v>
      </c>
      <c r="E948" s="100">
        <f t="shared" si="165"/>
        <v>6.7986860246885836</v>
      </c>
      <c r="F948" s="2"/>
      <c r="G948" s="8">
        <f t="shared" si="170"/>
        <v>0</v>
      </c>
      <c r="H948" s="8">
        <f t="shared" si="170"/>
        <v>0</v>
      </c>
      <c r="I948" s="8">
        <f t="shared" si="170"/>
        <v>0</v>
      </c>
      <c r="J948" s="8">
        <f t="shared" si="170"/>
        <v>0</v>
      </c>
      <c r="K948" s="8">
        <f t="shared" si="170"/>
        <v>4.8900000000000006</v>
      </c>
      <c r="L948" s="8">
        <f t="shared" si="170"/>
        <v>14.89</v>
      </c>
      <c r="M948" s="8">
        <f t="shared" si="170"/>
        <v>15.11</v>
      </c>
      <c r="N948" s="8">
        <f t="shared" si="170"/>
        <v>10.11</v>
      </c>
      <c r="O948" s="8">
        <f t="shared" si="170"/>
        <v>5.1099999999999994</v>
      </c>
      <c r="P948" s="8">
        <f t="shared" si="170"/>
        <v>0.10999999999999943</v>
      </c>
      <c r="Q948" s="8">
        <f t="shared" si="170"/>
        <v>0</v>
      </c>
      <c r="R948" s="8">
        <f t="shared" si="170"/>
        <v>0</v>
      </c>
      <c r="S948" s="8">
        <f t="shared" si="170"/>
        <v>0</v>
      </c>
      <c r="T948" s="21">
        <f t="shared" si="161"/>
        <v>44</v>
      </c>
      <c r="U948" s="19">
        <f>VLOOKUP($B948,Gas!$B$3:$E$2506,2)</f>
        <v>2.86</v>
      </c>
      <c r="V948" s="44">
        <f t="shared" si="162"/>
        <v>12.276223776223777</v>
      </c>
      <c r="W948" s="5">
        <f>VLOOKUP($B948,Gas!$B$3:$E$2506,4)</f>
        <v>1.0226068409797864</v>
      </c>
      <c r="X948">
        <f>CORREL(W927:W948,E927:E948)</f>
        <v>-0.29525344506287965</v>
      </c>
    </row>
    <row r="949" spans="1:24" x14ac:dyDescent="0.2">
      <c r="A949" s="50">
        <f t="shared" si="167"/>
        <v>44</v>
      </c>
      <c r="B949" s="48">
        <v>37130</v>
      </c>
      <c r="C949" s="49">
        <v>36.68</v>
      </c>
      <c r="D949" s="4">
        <f t="shared" si="163"/>
        <v>4.3745657207923144E-2</v>
      </c>
      <c r="E949" s="100">
        <f t="shared" si="165"/>
        <v>1.0472413974028372</v>
      </c>
      <c r="F949" s="2"/>
      <c r="G949" s="8">
        <f t="shared" si="170"/>
        <v>0</v>
      </c>
      <c r="H949" s="8">
        <f t="shared" si="170"/>
        <v>0</v>
      </c>
      <c r="I949" s="8">
        <f t="shared" si="170"/>
        <v>0</v>
      </c>
      <c r="J949" s="8">
        <f t="shared" si="170"/>
        <v>0</v>
      </c>
      <c r="K949" s="8">
        <f t="shared" si="170"/>
        <v>3.3200000000000003</v>
      </c>
      <c r="L949" s="8">
        <f t="shared" si="170"/>
        <v>13.32</v>
      </c>
      <c r="M949" s="8">
        <f t="shared" si="170"/>
        <v>16.68</v>
      </c>
      <c r="N949" s="8">
        <f t="shared" si="170"/>
        <v>11.68</v>
      </c>
      <c r="O949" s="8">
        <f t="shared" si="170"/>
        <v>6.68</v>
      </c>
      <c r="P949" s="8">
        <f t="shared" si="170"/>
        <v>1.6799999999999997</v>
      </c>
      <c r="Q949" s="8">
        <f t="shared" si="170"/>
        <v>0</v>
      </c>
      <c r="R949" s="8">
        <f t="shared" si="170"/>
        <v>0</v>
      </c>
      <c r="S949" s="8">
        <f t="shared" si="170"/>
        <v>0</v>
      </c>
      <c r="T949" s="21">
        <f t="shared" si="161"/>
        <v>44</v>
      </c>
      <c r="U949" s="19">
        <f>VLOOKUP($B949,Gas!$B$3:$E$2506,2)</f>
        <v>2.77</v>
      </c>
      <c r="V949" s="44">
        <f t="shared" si="162"/>
        <v>13.241877256317689</v>
      </c>
      <c r="W949" s="5">
        <f>VLOOKUP($B949,Gas!$B$3:$E$2506,4)</f>
        <v>0.71954601462434276</v>
      </c>
    </row>
    <row r="950" spans="1:24" x14ac:dyDescent="0.2">
      <c r="A950" s="50">
        <f t="shared" si="167"/>
        <v>44</v>
      </c>
      <c r="B950" s="48">
        <v>37131</v>
      </c>
      <c r="C950" s="49">
        <v>38.119999999999997</v>
      </c>
      <c r="D950" s="4">
        <f t="shared" si="163"/>
        <v>3.8507431397737206E-2</v>
      </c>
      <c r="E950" s="100">
        <f t="shared" si="165"/>
        <v>0.77775528955339956</v>
      </c>
      <c r="F950" s="2"/>
      <c r="G950" s="8">
        <f t="shared" si="170"/>
        <v>0</v>
      </c>
      <c r="H950" s="8">
        <f t="shared" si="170"/>
        <v>0</v>
      </c>
      <c r="I950" s="8">
        <f t="shared" si="170"/>
        <v>0</v>
      </c>
      <c r="J950" s="8">
        <f t="shared" si="170"/>
        <v>0</v>
      </c>
      <c r="K950" s="8">
        <f t="shared" si="170"/>
        <v>1.8800000000000026</v>
      </c>
      <c r="L950" s="8">
        <f t="shared" si="170"/>
        <v>11.880000000000003</v>
      </c>
      <c r="M950" s="8">
        <f t="shared" si="170"/>
        <v>18.119999999999997</v>
      </c>
      <c r="N950" s="8">
        <f t="shared" si="170"/>
        <v>13.119999999999997</v>
      </c>
      <c r="O950" s="8">
        <f t="shared" si="170"/>
        <v>8.1199999999999974</v>
      </c>
      <c r="P950" s="8">
        <f t="shared" si="170"/>
        <v>3.1199999999999974</v>
      </c>
      <c r="Q950" s="8">
        <f t="shared" si="170"/>
        <v>0</v>
      </c>
      <c r="R950" s="8">
        <f t="shared" si="170"/>
        <v>0</v>
      </c>
      <c r="S950" s="8">
        <f t="shared" si="170"/>
        <v>0</v>
      </c>
      <c r="T950" s="21">
        <f t="shared" si="161"/>
        <v>44</v>
      </c>
      <c r="U950" s="19">
        <f>VLOOKUP($B950,Gas!$B$3:$E$2506,2)</f>
        <v>2.59</v>
      </c>
      <c r="V950" s="44">
        <f t="shared" si="162"/>
        <v>14.718146718146718</v>
      </c>
      <c r="W950" s="5">
        <f>VLOOKUP($B950,Gas!$B$3:$E$2506,4)</f>
        <v>0.72970503259854513</v>
      </c>
    </row>
    <row r="951" spans="1:24" x14ac:dyDescent="0.2">
      <c r="A951" s="50">
        <f t="shared" si="167"/>
        <v>44</v>
      </c>
      <c r="B951" s="48">
        <v>37132</v>
      </c>
      <c r="C951" s="49">
        <v>38.82</v>
      </c>
      <c r="D951" s="4">
        <f t="shared" si="163"/>
        <v>1.8196498954863003E-2</v>
      </c>
      <c r="E951" s="100">
        <f t="shared" si="165"/>
        <v>0.77863820924601423</v>
      </c>
      <c r="F951" s="2"/>
      <c r="G951" s="8">
        <f t="shared" si="170"/>
        <v>0</v>
      </c>
      <c r="H951" s="8">
        <f t="shared" si="170"/>
        <v>0</v>
      </c>
      <c r="I951" s="8">
        <f t="shared" si="170"/>
        <v>0</v>
      </c>
      <c r="J951" s="8">
        <f t="shared" si="170"/>
        <v>0</v>
      </c>
      <c r="K951" s="8">
        <f t="shared" si="170"/>
        <v>1.1799999999999997</v>
      </c>
      <c r="L951" s="8">
        <f t="shared" si="170"/>
        <v>11.18</v>
      </c>
      <c r="M951" s="8">
        <f t="shared" si="170"/>
        <v>18.82</v>
      </c>
      <c r="N951" s="8">
        <f t="shared" si="170"/>
        <v>13.82</v>
      </c>
      <c r="O951" s="8">
        <f t="shared" si="170"/>
        <v>8.82</v>
      </c>
      <c r="P951" s="8">
        <f t="shared" si="170"/>
        <v>3.8200000000000003</v>
      </c>
      <c r="Q951" s="8">
        <f t="shared" si="170"/>
        <v>0</v>
      </c>
      <c r="R951" s="8">
        <f t="shared" si="170"/>
        <v>0</v>
      </c>
      <c r="S951" s="8">
        <f t="shared" si="170"/>
        <v>0</v>
      </c>
      <c r="T951" s="21">
        <f t="shared" si="161"/>
        <v>44</v>
      </c>
      <c r="U951" s="19">
        <f>VLOOKUP($B951,Gas!$B$3:$E$2506,2)</f>
        <v>2.5550000000000002</v>
      </c>
      <c r="V951" s="44">
        <f t="shared" si="162"/>
        <v>15.193737769080235</v>
      </c>
      <c r="W951" s="5">
        <f>VLOOKUP($B951,Gas!$B$3:$E$2506,4)</f>
        <v>0.71753508200671445</v>
      </c>
    </row>
    <row r="952" spans="1:24" x14ac:dyDescent="0.2">
      <c r="A952" s="50">
        <f t="shared" si="167"/>
        <v>44</v>
      </c>
      <c r="B952" s="48">
        <v>37133</v>
      </c>
      <c r="C952" s="49">
        <v>38.51</v>
      </c>
      <c r="D952" s="4">
        <f t="shared" si="163"/>
        <v>-8.0176299140467845E-3</v>
      </c>
      <c r="E952" s="100">
        <f t="shared" si="165"/>
        <v>0.75527820169981752</v>
      </c>
      <c r="F952" s="2"/>
      <c r="G952" s="8">
        <f t="shared" si="170"/>
        <v>0</v>
      </c>
      <c r="H952" s="8">
        <f t="shared" si="170"/>
        <v>0</v>
      </c>
      <c r="I952" s="8">
        <f t="shared" si="170"/>
        <v>0</v>
      </c>
      <c r="J952" s="8">
        <f t="shared" si="170"/>
        <v>0</v>
      </c>
      <c r="K952" s="8">
        <f t="shared" si="170"/>
        <v>1.490000000000002</v>
      </c>
      <c r="L952" s="8">
        <f t="shared" si="170"/>
        <v>11.490000000000002</v>
      </c>
      <c r="M952" s="8">
        <f t="shared" si="170"/>
        <v>18.509999999999998</v>
      </c>
      <c r="N952" s="8">
        <f t="shared" si="170"/>
        <v>13.509999999999998</v>
      </c>
      <c r="O952" s="8">
        <f t="shared" si="170"/>
        <v>8.509999999999998</v>
      </c>
      <c r="P952" s="8">
        <f t="shared" si="170"/>
        <v>3.509999999999998</v>
      </c>
      <c r="Q952" s="8">
        <f t="shared" si="170"/>
        <v>0</v>
      </c>
      <c r="R952" s="8">
        <f t="shared" si="170"/>
        <v>0</v>
      </c>
      <c r="S952" s="8">
        <f t="shared" si="170"/>
        <v>0</v>
      </c>
      <c r="T952" s="21">
        <f t="shared" si="161"/>
        <v>44</v>
      </c>
      <c r="U952" s="19">
        <f>VLOOKUP($B952,Gas!$B$3:$E$2506,2)</f>
        <v>2.4449999999999998</v>
      </c>
      <c r="V952" s="44">
        <f t="shared" si="162"/>
        <v>15.750511247443763</v>
      </c>
      <c r="W952" s="5">
        <f>VLOOKUP($B952,Gas!$B$3:$E$2506,4)</f>
        <v>0.70842393379115409</v>
      </c>
    </row>
    <row r="953" spans="1:24" x14ac:dyDescent="0.2">
      <c r="A953" s="50">
        <f t="shared" si="167"/>
        <v>44</v>
      </c>
      <c r="B953" s="48">
        <v>37134</v>
      </c>
      <c r="C953" s="49">
        <v>38.68</v>
      </c>
      <c r="D953" s="4">
        <f t="shared" si="163"/>
        <v>4.4047227582760711E-3</v>
      </c>
      <c r="E953" s="100">
        <f t="shared" si="165"/>
        <v>0.63463239345896538</v>
      </c>
      <c r="F953" s="2"/>
      <c r="G953" s="8">
        <f t="shared" si="170"/>
        <v>0</v>
      </c>
      <c r="H953" s="8">
        <f t="shared" si="170"/>
        <v>0</v>
      </c>
      <c r="I953" s="8">
        <f t="shared" si="170"/>
        <v>0</v>
      </c>
      <c r="J953" s="8">
        <f t="shared" si="170"/>
        <v>0</v>
      </c>
      <c r="K953" s="8">
        <f t="shared" si="170"/>
        <v>1.3200000000000003</v>
      </c>
      <c r="L953" s="8">
        <f t="shared" si="170"/>
        <v>11.32</v>
      </c>
      <c r="M953" s="8">
        <f t="shared" si="170"/>
        <v>18.68</v>
      </c>
      <c r="N953" s="8">
        <f t="shared" si="170"/>
        <v>13.68</v>
      </c>
      <c r="O953" s="8">
        <f t="shared" si="170"/>
        <v>8.68</v>
      </c>
      <c r="P953" s="8">
        <f t="shared" si="170"/>
        <v>3.6799999999999997</v>
      </c>
      <c r="Q953" s="8">
        <f t="shared" si="170"/>
        <v>0</v>
      </c>
      <c r="R953" s="8">
        <f t="shared" si="170"/>
        <v>0</v>
      </c>
      <c r="S953" s="8">
        <f t="shared" si="170"/>
        <v>0</v>
      </c>
      <c r="T953" s="21">
        <f t="shared" si="161"/>
        <v>44</v>
      </c>
      <c r="U953" s="19">
        <f>VLOOKUP($B953,Gas!$B$3:$E$2506,2)</f>
        <v>2.46</v>
      </c>
      <c r="V953" s="44">
        <f t="shared" si="162"/>
        <v>15.723577235772359</v>
      </c>
      <c r="W953" s="5">
        <f>VLOOKUP($B953,Gas!$B$3:$E$2506,4)</f>
        <v>0.73757904591247125</v>
      </c>
    </row>
    <row r="954" spans="1:24" x14ac:dyDescent="0.2">
      <c r="A954" s="50">
        <f t="shared" si="167"/>
        <v>45</v>
      </c>
      <c r="B954" s="48">
        <v>37138</v>
      </c>
      <c r="C954" s="49">
        <v>37.090000000000003</v>
      </c>
      <c r="D954" s="4">
        <f t="shared" si="163"/>
        <v>-4.197527908359408E-2</v>
      </c>
      <c r="E954" s="100">
        <f t="shared" si="165"/>
        <v>0.55874280319802272</v>
      </c>
      <c r="F954" s="2"/>
      <c r="G954" s="8">
        <f t="shared" si="170"/>
        <v>0</v>
      </c>
      <c r="H954" s="8">
        <f t="shared" si="170"/>
        <v>0</v>
      </c>
      <c r="I954" s="8">
        <f t="shared" si="170"/>
        <v>0</v>
      </c>
      <c r="J954" s="8">
        <f t="shared" si="170"/>
        <v>0</v>
      </c>
      <c r="K954" s="8">
        <f t="shared" si="170"/>
        <v>2.9099999999999966</v>
      </c>
      <c r="L954" s="8">
        <f t="shared" si="170"/>
        <v>12.909999999999997</v>
      </c>
      <c r="M954" s="8">
        <f t="shared" si="170"/>
        <v>17.090000000000003</v>
      </c>
      <c r="N954" s="8">
        <f t="shared" si="170"/>
        <v>12.090000000000003</v>
      </c>
      <c r="O954" s="8">
        <f t="shared" si="170"/>
        <v>7.0900000000000034</v>
      </c>
      <c r="P954" s="8">
        <f t="shared" si="170"/>
        <v>2.0900000000000034</v>
      </c>
      <c r="Q954" s="8">
        <f t="shared" si="170"/>
        <v>0</v>
      </c>
      <c r="R954" s="8">
        <f t="shared" si="170"/>
        <v>0</v>
      </c>
      <c r="S954" s="8">
        <f t="shared" si="170"/>
        <v>0</v>
      </c>
      <c r="T954" s="21">
        <f t="shared" si="161"/>
        <v>45</v>
      </c>
      <c r="U954" s="19">
        <f>VLOOKUP($B954,Gas!$B$3:$E$2506,2)</f>
        <v>2.15</v>
      </c>
      <c r="V954" s="44">
        <f t="shared" si="162"/>
        <v>17.251162790697677</v>
      </c>
      <c r="W954" s="5">
        <f>VLOOKUP($B954,Gas!$B$3:$E$2506,4)</f>
        <v>0.86374279855346026</v>
      </c>
    </row>
    <row r="955" spans="1:24" x14ac:dyDescent="0.2">
      <c r="A955" s="50">
        <f t="shared" si="167"/>
        <v>45</v>
      </c>
      <c r="B955" s="48">
        <v>37139</v>
      </c>
      <c r="C955" s="49">
        <v>31.67</v>
      </c>
      <c r="D955" s="4">
        <f t="shared" si="163"/>
        <v>-0.15797753095095099</v>
      </c>
      <c r="E955" s="100">
        <f t="shared" si="165"/>
        <v>0.94168249492529954</v>
      </c>
      <c r="F955" s="2"/>
      <c r="G955" s="8">
        <f t="shared" si="170"/>
        <v>0</v>
      </c>
      <c r="H955" s="8">
        <f t="shared" si="170"/>
        <v>0</v>
      </c>
      <c r="I955" s="8">
        <f t="shared" si="170"/>
        <v>0</v>
      </c>
      <c r="J955" s="8">
        <f t="shared" si="170"/>
        <v>3.3299999999999983</v>
      </c>
      <c r="K955" s="8">
        <f t="shared" si="170"/>
        <v>8.3299999999999983</v>
      </c>
      <c r="L955" s="8">
        <f t="shared" si="170"/>
        <v>18.329999999999998</v>
      </c>
      <c r="M955" s="8">
        <f t="shared" si="170"/>
        <v>11.670000000000002</v>
      </c>
      <c r="N955" s="8">
        <f t="shared" si="170"/>
        <v>6.6700000000000017</v>
      </c>
      <c r="O955" s="8">
        <f t="shared" si="170"/>
        <v>1.6700000000000017</v>
      </c>
      <c r="P955" s="8">
        <f t="shared" si="170"/>
        <v>0</v>
      </c>
      <c r="Q955" s="8">
        <f t="shared" si="170"/>
        <v>0</v>
      </c>
      <c r="R955" s="8">
        <f t="shared" si="170"/>
        <v>0</v>
      </c>
      <c r="S955" s="8">
        <f t="shared" si="170"/>
        <v>0</v>
      </c>
      <c r="T955" s="21">
        <f t="shared" si="161"/>
        <v>45</v>
      </c>
      <c r="U955" s="19">
        <f>VLOOKUP($B955,Gas!$B$3:$E$2506,2)</f>
        <v>2.2000000000000002</v>
      </c>
      <c r="V955" s="44">
        <f t="shared" si="162"/>
        <v>14.395454545454545</v>
      </c>
      <c r="W955" s="5">
        <f>VLOOKUP($B955,Gas!$B$3:$E$2506,4)</f>
        <v>0.90143792599815453</v>
      </c>
    </row>
    <row r="956" spans="1:24" x14ac:dyDescent="0.2">
      <c r="A956" s="50">
        <f t="shared" si="167"/>
        <v>45</v>
      </c>
      <c r="B956" s="48">
        <v>37140</v>
      </c>
      <c r="C956" s="49">
        <v>32.79</v>
      </c>
      <c r="D956" s="4">
        <f t="shared" si="163"/>
        <v>3.4753730306008451E-2</v>
      </c>
      <c r="E956" s="100">
        <f t="shared" si="165"/>
        <v>0.97700588683864331</v>
      </c>
      <c r="F956" s="2"/>
      <c r="G956" s="8">
        <f t="shared" si="170"/>
        <v>0</v>
      </c>
      <c r="H956" s="8">
        <f t="shared" si="170"/>
        <v>0</v>
      </c>
      <c r="I956" s="8">
        <f t="shared" si="170"/>
        <v>0</v>
      </c>
      <c r="J956" s="8">
        <f t="shared" si="170"/>
        <v>2.2100000000000009</v>
      </c>
      <c r="K956" s="8">
        <f t="shared" si="170"/>
        <v>7.2100000000000009</v>
      </c>
      <c r="L956" s="8">
        <f t="shared" si="170"/>
        <v>17.21</v>
      </c>
      <c r="M956" s="8">
        <f t="shared" si="170"/>
        <v>12.79</v>
      </c>
      <c r="N956" s="8">
        <f t="shared" si="170"/>
        <v>7.7899999999999991</v>
      </c>
      <c r="O956" s="8">
        <f t="shared" si="170"/>
        <v>2.7899999999999991</v>
      </c>
      <c r="P956" s="8">
        <f t="shared" si="170"/>
        <v>0</v>
      </c>
      <c r="Q956" s="8">
        <f t="shared" si="170"/>
        <v>0</v>
      </c>
      <c r="R956" s="8">
        <f t="shared" si="170"/>
        <v>0</v>
      </c>
      <c r="S956" s="8">
        <f t="shared" si="170"/>
        <v>0</v>
      </c>
      <c r="T956" s="21">
        <f t="shared" si="161"/>
        <v>45</v>
      </c>
      <c r="U956" s="19">
        <f>VLOOKUP($B956,Gas!$B$3:$E$2506,2)</f>
        <v>2.335</v>
      </c>
      <c r="V956" s="44">
        <f t="shared" si="162"/>
        <v>14.042826552462527</v>
      </c>
      <c r="W956" s="5">
        <f>VLOOKUP($B956,Gas!$B$3:$E$2506,4)</f>
        <v>1.0263221129097495</v>
      </c>
    </row>
    <row r="957" spans="1:24" x14ac:dyDescent="0.2">
      <c r="A957" s="50">
        <f t="shared" si="167"/>
        <v>45</v>
      </c>
      <c r="B957" s="48">
        <v>37141</v>
      </c>
      <c r="C957" s="49">
        <v>33.049999999999997</v>
      </c>
      <c r="D957" s="4">
        <f t="shared" si="163"/>
        <v>7.8979754411384346E-3</v>
      </c>
      <c r="E957" s="100">
        <f t="shared" si="165"/>
        <v>0.96781463477430851</v>
      </c>
      <c r="F957" s="2"/>
      <c r="G957" s="8">
        <f t="shared" si="170"/>
        <v>0</v>
      </c>
      <c r="H957" s="8">
        <f t="shared" si="170"/>
        <v>0</v>
      </c>
      <c r="I957" s="8">
        <f t="shared" si="170"/>
        <v>0</v>
      </c>
      <c r="J957" s="8">
        <f t="shared" si="170"/>
        <v>1.9500000000000028</v>
      </c>
      <c r="K957" s="8">
        <f t="shared" si="170"/>
        <v>6.9500000000000028</v>
      </c>
      <c r="L957" s="8">
        <f t="shared" si="170"/>
        <v>16.950000000000003</v>
      </c>
      <c r="M957" s="8">
        <f t="shared" si="170"/>
        <v>13.049999999999997</v>
      </c>
      <c r="N957" s="8">
        <f t="shared" si="170"/>
        <v>8.0499999999999972</v>
      </c>
      <c r="O957" s="8">
        <f t="shared" si="170"/>
        <v>3.0499999999999972</v>
      </c>
      <c r="P957" s="8">
        <f t="shared" si="170"/>
        <v>0</v>
      </c>
      <c r="Q957" s="8">
        <f t="shared" si="170"/>
        <v>0</v>
      </c>
      <c r="R957" s="8">
        <f t="shared" si="170"/>
        <v>0</v>
      </c>
      <c r="S957" s="8">
        <f t="shared" si="170"/>
        <v>0</v>
      </c>
      <c r="T957" s="21">
        <f t="shared" ref="T957:T963" si="171">A957</f>
        <v>45</v>
      </c>
      <c r="U957" s="19">
        <f>VLOOKUP($B957,Gas!$B$3:$E$2506,2)</f>
        <v>2.4</v>
      </c>
      <c r="V957" s="44">
        <f t="shared" ref="V957:V963" si="172">C957/U957</f>
        <v>13.770833333333332</v>
      </c>
      <c r="W957" s="5">
        <f>VLOOKUP($B957,Gas!$B$3:$E$2506,4)</f>
        <v>0.9978200688288047</v>
      </c>
    </row>
    <row r="958" spans="1:24" x14ac:dyDescent="0.2">
      <c r="A958" s="50">
        <f t="shared" si="167"/>
        <v>45</v>
      </c>
      <c r="B958" s="48">
        <v>37144</v>
      </c>
      <c r="C958" s="49">
        <v>34.15</v>
      </c>
      <c r="D958" s="4">
        <f t="shared" si="163"/>
        <v>3.2741019719103877E-2</v>
      </c>
      <c r="E958" s="100">
        <f t="shared" si="165"/>
        <v>0.95445506744535058</v>
      </c>
      <c r="F958" s="2"/>
      <c r="G958" s="8">
        <f t="shared" ref="G958:S973" si="173">IF(G$1="P",MAX(0,G$2-$C958),IF(G$1="C",MAX(0,$C958-G$2)))</f>
        <v>0</v>
      </c>
      <c r="H958" s="8">
        <f t="shared" si="173"/>
        <v>0</v>
      </c>
      <c r="I958" s="8">
        <f t="shared" si="173"/>
        <v>0</v>
      </c>
      <c r="J958" s="8">
        <f t="shared" si="173"/>
        <v>0.85000000000000142</v>
      </c>
      <c r="K958" s="8">
        <f t="shared" si="173"/>
        <v>5.8500000000000014</v>
      </c>
      <c r="L958" s="8">
        <f t="shared" si="173"/>
        <v>15.850000000000001</v>
      </c>
      <c r="M958" s="8">
        <f t="shared" si="173"/>
        <v>14.149999999999999</v>
      </c>
      <c r="N958" s="8">
        <f t="shared" si="173"/>
        <v>9.1499999999999986</v>
      </c>
      <c r="O958" s="8">
        <f t="shared" si="173"/>
        <v>4.1499999999999986</v>
      </c>
      <c r="P958" s="8">
        <f t="shared" si="173"/>
        <v>0</v>
      </c>
      <c r="Q958" s="8">
        <f t="shared" si="173"/>
        <v>0</v>
      </c>
      <c r="R958" s="8">
        <f t="shared" si="173"/>
        <v>0</v>
      </c>
      <c r="S958" s="8">
        <f t="shared" si="173"/>
        <v>0</v>
      </c>
      <c r="T958" s="21">
        <f t="shared" si="171"/>
        <v>45</v>
      </c>
      <c r="U958" s="19">
        <f>VLOOKUP($B958,Gas!$B$3:$E$2506,2)</f>
        <v>2.3450000000000002</v>
      </c>
      <c r="V958" s="44">
        <f t="shared" si="172"/>
        <v>14.562899786780381</v>
      </c>
      <c r="W958" s="5">
        <f>VLOOKUP($B958,Gas!$B$3:$E$2506,4)</f>
        <v>0.97165972644984977</v>
      </c>
    </row>
    <row r="959" spans="1:24" x14ac:dyDescent="0.2">
      <c r="A959" s="50">
        <f t="shared" si="167"/>
        <v>45</v>
      </c>
      <c r="B959" s="48">
        <v>37145</v>
      </c>
      <c r="C959" s="49">
        <v>33.36</v>
      </c>
      <c r="D959" s="4">
        <f t="shared" si="163"/>
        <v>-2.3405008526253077E-2</v>
      </c>
      <c r="E959" s="100">
        <f t="shared" si="165"/>
        <v>0.92204939050800427</v>
      </c>
      <c r="F959" s="2"/>
      <c r="G959" s="8">
        <f t="shared" si="173"/>
        <v>0</v>
      </c>
      <c r="H959" s="8">
        <f t="shared" si="173"/>
        <v>0</v>
      </c>
      <c r="I959" s="8">
        <f t="shared" si="173"/>
        <v>0</v>
      </c>
      <c r="J959" s="8">
        <f t="shared" si="173"/>
        <v>1.6400000000000006</v>
      </c>
      <c r="K959" s="8">
        <f t="shared" si="173"/>
        <v>6.6400000000000006</v>
      </c>
      <c r="L959" s="8">
        <f t="shared" si="173"/>
        <v>16.64</v>
      </c>
      <c r="M959" s="8">
        <f t="shared" si="173"/>
        <v>13.36</v>
      </c>
      <c r="N959" s="8">
        <f t="shared" si="173"/>
        <v>8.36</v>
      </c>
      <c r="O959" s="8">
        <f t="shared" si="173"/>
        <v>3.3599999999999994</v>
      </c>
      <c r="P959" s="8">
        <f t="shared" si="173"/>
        <v>0</v>
      </c>
      <c r="Q959" s="8">
        <f t="shared" si="173"/>
        <v>0</v>
      </c>
      <c r="R959" s="8">
        <f t="shared" si="173"/>
        <v>0</v>
      </c>
      <c r="S959" s="8">
        <f t="shared" si="173"/>
        <v>0</v>
      </c>
      <c r="T959" s="21">
        <f t="shared" si="171"/>
        <v>45</v>
      </c>
      <c r="U959" s="19">
        <f>VLOOKUP($B959,Gas!$B$3:$E$2506,2)</f>
        <v>2.3849999999999998</v>
      </c>
      <c r="V959" s="44">
        <f t="shared" si="172"/>
        <v>13.987421383647799</v>
      </c>
      <c r="W959" s="5">
        <f>VLOOKUP($B959,Gas!$B$3:$E$2506,4)</f>
        <v>0.43082369438014834</v>
      </c>
    </row>
    <row r="960" spans="1:24" x14ac:dyDescent="0.2">
      <c r="A960" s="50">
        <f t="shared" si="167"/>
        <v>45</v>
      </c>
      <c r="B960" s="48">
        <v>37146</v>
      </c>
      <c r="C960" s="49">
        <v>28.38</v>
      </c>
      <c r="D960" s="4">
        <f t="shared" si="163"/>
        <v>-0.16167290575864937</v>
      </c>
      <c r="E960" s="100">
        <f t="shared" si="165"/>
        <v>1.148138682251832</v>
      </c>
      <c r="F960" s="2"/>
      <c r="G960" s="8">
        <f t="shared" si="173"/>
        <v>0</v>
      </c>
      <c r="H960" s="8">
        <f t="shared" si="173"/>
        <v>0</v>
      </c>
      <c r="I960" s="8">
        <f t="shared" si="173"/>
        <v>1.620000000000001</v>
      </c>
      <c r="J960" s="8">
        <f t="shared" si="173"/>
        <v>6.620000000000001</v>
      </c>
      <c r="K960" s="8">
        <f t="shared" si="173"/>
        <v>11.620000000000001</v>
      </c>
      <c r="L960" s="8">
        <f t="shared" si="173"/>
        <v>21.62</v>
      </c>
      <c r="M960" s="8">
        <f t="shared" si="173"/>
        <v>8.379999999999999</v>
      </c>
      <c r="N960" s="8">
        <f t="shared" si="173"/>
        <v>3.379999999999999</v>
      </c>
      <c r="O960" s="8">
        <f t="shared" si="173"/>
        <v>0</v>
      </c>
      <c r="P960" s="8">
        <f t="shared" si="173"/>
        <v>0</v>
      </c>
      <c r="Q960" s="8">
        <f t="shared" si="173"/>
        <v>0</v>
      </c>
      <c r="R960" s="8">
        <f t="shared" si="173"/>
        <v>0</v>
      </c>
      <c r="S960" s="8">
        <f t="shared" si="173"/>
        <v>0</v>
      </c>
      <c r="T960" s="21">
        <f t="shared" si="171"/>
        <v>45</v>
      </c>
      <c r="U960" s="19">
        <f>VLOOKUP($B960,Gas!$B$3:$E$2506,2)</f>
        <v>2.44</v>
      </c>
      <c r="V960" s="44">
        <f t="shared" si="172"/>
        <v>11.631147540983607</v>
      </c>
      <c r="W960" s="5">
        <f>VLOOKUP($B960,Gas!$B$3:$E$2506,4)</f>
        <v>0.43057978457418911</v>
      </c>
    </row>
    <row r="961" spans="1:23" x14ac:dyDescent="0.2">
      <c r="A961" s="50">
        <f t="shared" si="167"/>
        <v>45</v>
      </c>
      <c r="B961" s="48">
        <v>37147</v>
      </c>
      <c r="C961" s="49">
        <v>28.59</v>
      </c>
      <c r="D961" s="4">
        <f t="shared" si="163"/>
        <v>7.3723346023238084E-3</v>
      </c>
      <c r="E961" s="100">
        <f t="shared" si="165"/>
        <v>1.1368668765941445</v>
      </c>
      <c r="F961" s="2"/>
      <c r="G961" s="8">
        <f t="shared" si="173"/>
        <v>0</v>
      </c>
      <c r="H961" s="8">
        <f t="shared" si="173"/>
        <v>0</v>
      </c>
      <c r="I961" s="8">
        <f t="shared" si="173"/>
        <v>1.4100000000000001</v>
      </c>
      <c r="J961" s="8">
        <f t="shared" si="173"/>
        <v>6.41</v>
      </c>
      <c r="K961" s="8">
        <f t="shared" si="173"/>
        <v>11.41</v>
      </c>
      <c r="L961" s="8">
        <f t="shared" si="173"/>
        <v>21.41</v>
      </c>
      <c r="M961" s="8">
        <f t="shared" si="173"/>
        <v>8.59</v>
      </c>
      <c r="N961" s="8">
        <f t="shared" si="173"/>
        <v>3.59</v>
      </c>
      <c r="O961" s="8">
        <f t="shared" si="173"/>
        <v>0</v>
      </c>
      <c r="P961" s="8">
        <f t="shared" si="173"/>
        <v>0</v>
      </c>
      <c r="Q961" s="8">
        <f t="shared" si="173"/>
        <v>0</v>
      </c>
      <c r="R961" s="8">
        <f t="shared" si="173"/>
        <v>0</v>
      </c>
      <c r="S961" s="8">
        <f t="shared" si="173"/>
        <v>0</v>
      </c>
      <c r="T961" s="21">
        <f t="shared" si="171"/>
        <v>45</v>
      </c>
      <c r="U961" s="19">
        <f>VLOOKUP($B961,Gas!$B$3:$E$2506,2)</f>
        <v>2.4449999999999998</v>
      </c>
      <c r="V961" s="44">
        <f t="shared" si="172"/>
        <v>11.693251533742332</v>
      </c>
      <c r="W961" s="5">
        <f>VLOOKUP($B961,Gas!$B$3:$E$2506,4)</f>
        <v>0.42831178256988056</v>
      </c>
    </row>
    <row r="962" spans="1:23" x14ac:dyDescent="0.2">
      <c r="A962" s="50">
        <f t="shared" si="167"/>
        <v>45</v>
      </c>
      <c r="B962" s="48">
        <v>37148</v>
      </c>
      <c r="C962" s="49">
        <v>25.98</v>
      </c>
      <c r="D962" s="4">
        <f t="shared" si="163"/>
        <v>-9.5729995091766912E-2</v>
      </c>
      <c r="E962" s="100">
        <f t="shared" si="165"/>
        <v>1.1725272290460851</v>
      </c>
      <c r="F962" s="2"/>
      <c r="G962" s="8">
        <f t="shared" si="173"/>
        <v>0</v>
      </c>
      <c r="H962" s="8">
        <f t="shared" si="173"/>
        <v>0</v>
      </c>
      <c r="I962" s="8">
        <f t="shared" si="173"/>
        <v>4.0199999999999996</v>
      </c>
      <c r="J962" s="8">
        <f t="shared" si="173"/>
        <v>9.02</v>
      </c>
      <c r="K962" s="8">
        <f t="shared" si="173"/>
        <v>14.02</v>
      </c>
      <c r="L962" s="8">
        <f t="shared" si="173"/>
        <v>24.02</v>
      </c>
      <c r="M962" s="8">
        <f t="shared" si="173"/>
        <v>5.98</v>
      </c>
      <c r="N962" s="8">
        <f t="shared" si="173"/>
        <v>0.98000000000000043</v>
      </c>
      <c r="O962" s="8">
        <f t="shared" si="173"/>
        <v>0</v>
      </c>
      <c r="P962" s="8">
        <f t="shared" si="173"/>
        <v>0</v>
      </c>
      <c r="Q962" s="8">
        <f t="shared" si="173"/>
        <v>0</v>
      </c>
      <c r="R962" s="8">
        <f t="shared" si="173"/>
        <v>0</v>
      </c>
      <c r="S962" s="8">
        <f t="shared" si="173"/>
        <v>0</v>
      </c>
      <c r="T962" s="21">
        <f t="shared" si="171"/>
        <v>45</v>
      </c>
      <c r="U962" s="19">
        <f>VLOOKUP($B962,Gas!$B$3:$E$2506,2)</f>
        <v>2.39</v>
      </c>
      <c r="V962" s="44">
        <f t="shared" si="172"/>
        <v>10.870292887029288</v>
      </c>
      <c r="W962" s="5">
        <f>VLOOKUP($B962,Gas!$B$3:$E$2506,4)</f>
        <v>0.4754711816961788</v>
      </c>
    </row>
    <row r="963" spans="1:23" x14ac:dyDescent="0.2">
      <c r="A963" s="50">
        <f t="shared" si="167"/>
        <v>45</v>
      </c>
      <c r="B963" s="48">
        <v>37151</v>
      </c>
      <c r="C963" s="49">
        <v>28.22</v>
      </c>
      <c r="D963" s="4">
        <f t="shared" si="163"/>
        <v>8.270393518221443E-2</v>
      </c>
      <c r="E963" s="100">
        <f t="shared" si="165"/>
        <v>1.3109004371311028</v>
      </c>
      <c r="F963" s="2"/>
      <c r="G963" s="8">
        <f t="shared" si="173"/>
        <v>0</v>
      </c>
      <c r="H963" s="8">
        <f t="shared" si="173"/>
        <v>0</v>
      </c>
      <c r="I963" s="8">
        <f t="shared" si="173"/>
        <v>1.7800000000000011</v>
      </c>
      <c r="J963" s="8">
        <f t="shared" si="173"/>
        <v>6.7800000000000011</v>
      </c>
      <c r="K963" s="8">
        <f t="shared" si="173"/>
        <v>11.780000000000001</v>
      </c>
      <c r="L963" s="8">
        <f t="shared" si="173"/>
        <v>21.78</v>
      </c>
      <c r="M963" s="8">
        <f t="shared" si="173"/>
        <v>8.2199999999999989</v>
      </c>
      <c r="N963" s="8">
        <f t="shared" si="173"/>
        <v>3.2199999999999989</v>
      </c>
      <c r="O963" s="8">
        <f t="shared" si="173"/>
        <v>0</v>
      </c>
      <c r="P963" s="8">
        <f t="shared" si="173"/>
        <v>0</v>
      </c>
      <c r="Q963" s="8">
        <f t="shared" si="173"/>
        <v>0</v>
      </c>
      <c r="R963" s="8">
        <f t="shared" si="173"/>
        <v>0</v>
      </c>
      <c r="S963" s="8">
        <f t="shared" si="173"/>
        <v>0</v>
      </c>
      <c r="T963" s="21">
        <f t="shared" si="171"/>
        <v>45</v>
      </c>
      <c r="U963" s="19">
        <f>VLOOKUP($B963,Gas!$B$3:$E$2506,2)</f>
        <v>2.4049999999999998</v>
      </c>
      <c r="V963" s="44">
        <f t="shared" si="172"/>
        <v>11.733887733887734</v>
      </c>
      <c r="W963" s="5">
        <f>VLOOKUP($B963,Gas!$B$3:$E$2506,4)</f>
        <v>0.27787179966785319</v>
      </c>
    </row>
    <row r="964" spans="1:23" x14ac:dyDescent="0.2">
      <c r="A964" s="50">
        <f t="shared" si="167"/>
        <v>45</v>
      </c>
      <c r="B964" s="48">
        <v>37151</v>
      </c>
      <c r="C964" s="49">
        <v>28.26</v>
      </c>
      <c r="D964" s="4">
        <f t="shared" ref="D964:D987" si="174">LN(C964/C963)</f>
        <v>1.4164308317135062E-3</v>
      </c>
      <c r="E964" s="100">
        <f t="shared" ref="E964:E987" si="175">STDEV(D955:D964)*SQRT(trade_day)</f>
        <v>1.3192228983429966</v>
      </c>
      <c r="F964" s="2"/>
      <c r="G964" s="8">
        <f t="shared" si="173"/>
        <v>0</v>
      </c>
      <c r="H964" s="8">
        <f t="shared" si="173"/>
        <v>0</v>
      </c>
      <c r="I964" s="8">
        <f t="shared" si="173"/>
        <v>1.7399999999999984</v>
      </c>
      <c r="J964" s="8">
        <f t="shared" si="173"/>
        <v>6.7399999999999984</v>
      </c>
      <c r="K964" s="8">
        <f t="shared" si="173"/>
        <v>11.739999999999998</v>
      </c>
      <c r="L964" s="8">
        <f t="shared" si="173"/>
        <v>21.74</v>
      </c>
      <c r="M964" s="8">
        <f t="shared" si="173"/>
        <v>8.2600000000000016</v>
      </c>
      <c r="N964" s="8">
        <f t="shared" si="173"/>
        <v>3.2600000000000016</v>
      </c>
      <c r="O964" s="8">
        <f t="shared" si="173"/>
        <v>0</v>
      </c>
      <c r="P964" s="8">
        <f t="shared" si="173"/>
        <v>0</v>
      </c>
      <c r="Q964" s="8">
        <f t="shared" si="173"/>
        <v>0</v>
      </c>
      <c r="R964" s="8">
        <f t="shared" si="173"/>
        <v>0</v>
      </c>
      <c r="S964" s="8">
        <f t="shared" si="173"/>
        <v>0</v>
      </c>
      <c r="T964" s="21">
        <f t="shared" ref="T964:T987" si="176">A964</f>
        <v>45</v>
      </c>
      <c r="U964" s="19">
        <f>VLOOKUP($B964,Gas!$B$3:$E$2506,2)</f>
        <v>2.4049999999999998</v>
      </c>
      <c r="V964" s="44">
        <f t="shared" ref="V964:V987" si="177">C964/U964</f>
        <v>11.750519750519752</v>
      </c>
      <c r="W964" s="5">
        <f>VLOOKUP($B964,Gas!$B$3:$E$2506,4)</f>
        <v>0.27787179966785319</v>
      </c>
    </row>
    <row r="965" spans="1:23" x14ac:dyDescent="0.2">
      <c r="A965" s="50">
        <f t="shared" si="167"/>
        <v>45</v>
      </c>
      <c r="B965" s="48">
        <v>37152</v>
      </c>
      <c r="C965" s="49">
        <v>27.08</v>
      </c>
      <c r="D965" s="4">
        <f t="shared" si="174"/>
        <v>-4.2651929212307281E-2</v>
      </c>
      <c r="E965" s="100">
        <f t="shared" si="175"/>
        <v>1.1112587943421248</v>
      </c>
      <c r="F965" s="2"/>
      <c r="G965" s="8">
        <f t="shared" si="173"/>
        <v>0</v>
      </c>
      <c r="H965" s="8">
        <f t="shared" si="173"/>
        <v>0</v>
      </c>
      <c r="I965" s="8">
        <f t="shared" si="173"/>
        <v>2.9200000000000017</v>
      </c>
      <c r="J965" s="8">
        <f t="shared" si="173"/>
        <v>7.9200000000000017</v>
      </c>
      <c r="K965" s="8">
        <f t="shared" si="173"/>
        <v>12.920000000000002</v>
      </c>
      <c r="L965" s="8">
        <f t="shared" si="173"/>
        <v>22.92</v>
      </c>
      <c r="M965" s="8">
        <f t="shared" si="173"/>
        <v>7.0799999999999983</v>
      </c>
      <c r="N965" s="8">
        <f t="shared" si="173"/>
        <v>2.0799999999999983</v>
      </c>
      <c r="O965" s="8">
        <f t="shared" si="173"/>
        <v>0</v>
      </c>
      <c r="P965" s="8">
        <f t="shared" si="173"/>
        <v>0</v>
      </c>
      <c r="Q965" s="8">
        <f t="shared" si="173"/>
        <v>0</v>
      </c>
      <c r="R965" s="8">
        <f t="shared" si="173"/>
        <v>0</v>
      </c>
      <c r="S965" s="8">
        <f t="shared" si="173"/>
        <v>0</v>
      </c>
      <c r="T965" s="21">
        <f t="shared" si="176"/>
        <v>45</v>
      </c>
      <c r="U965" s="19">
        <f>VLOOKUP($B965,Gas!$B$3:$E$2506,2)</f>
        <v>2.3450000000000002</v>
      </c>
      <c r="V965" s="44">
        <f t="shared" si="177"/>
        <v>11.547974413646054</v>
      </c>
      <c r="W965" s="5">
        <f>VLOOKUP($B965,Gas!$B$3:$E$2506,4)</f>
        <v>0.28516563308580045</v>
      </c>
    </row>
    <row r="966" spans="1:23" x14ac:dyDescent="0.2">
      <c r="A966" s="50">
        <f t="shared" si="167"/>
        <v>45</v>
      </c>
      <c r="B966" s="48">
        <v>37153</v>
      </c>
      <c r="C966" s="49">
        <v>26.54</v>
      </c>
      <c r="D966" s="4">
        <f t="shared" si="174"/>
        <v>-2.0142419140012743E-2</v>
      </c>
      <c r="E966" s="100">
        <f t="shared" si="175"/>
        <v>1.0754034123508562</v>
      </c>
      <c r="F966" s="2"/>
      <c r="G966" s="8">
        <f t="shared" si="173"/>
        <v>0</v>
      </c>
      <c r="H966" s="8">
        <f t="shared" si="173"/>
        <v>0</v>
      </c>
      <c r="I966" s="8">
        <f t="shared" si="173"/>
        <v>3.4600000000000009</v>
      </c>
      <c r="J966" s="8">
        <f t="shared" si="173"/>
        <v>8.4600000000000009</v>
      </c>
      <c r="K966" s="8">
        <f t="shared" si="173"/>
        <v>13.46</v>
      </c>
      <c r="L966" s="8">
        <f t="shared" si="173"/>
        <v>23.46</v>
      </c>
      <c r="M966" s="8">
        <f t="shared" si="173"/>
        <v>6.5399999999999991</v>
      </c>
      <c r="N966" s="8">
        <f t="shared" si="173"/>
        <v>1.5399999999999991</v>
      </c>
      <c r="O966" s="8">
        <f t="shared" si="173"/>
        <v>0</v>
      </c>
      <c r="P966" s="8">
        <f t="shared" si="173"/>
        <v>0</v>
      </c>
      <c r="Q966" s="8">
        <f t="shared" si="173"/>
        <v>0</v>
      </c>
      <c r="R966" s="8">
        <f t="shared" si="173"/>
        <v>0</v>
      </c>
      <c r="S966" s="8">
        <f t="shared" si="173"/>
        <v>0</v>
      </c>
      <c r="T966" s="21">
        <f t="shared" si="176"/>
        <v>45</v>
      </c>
      <c r="U966" s="19">
        <f>VLOOKUP($B966,Gas!$B$3:$E$2506,2)</f>
        <v>2.1800000000000002</v>
      </c>
      <c r="V966" s="44">
        <f t="shared" si="177"/>
        <v>12.174311926605503</v>
      </c>
      <c r="W966" s="5">
        <f>VLOOKUP($B966,Gas!$B$3:$E$2506,4)</f>
        <v>0.52499298415619255</v>
      </c>
    </row>
    <row r="967" spans="1:23" x14ac:dyDescent="0.2">
      <c r="A967" s="50">
        <f t="shared" si="167"/>
        <v>45</v>
      </c>
      <c r="B967" s="48">
        <v>37154</v>
      </c>
      <c r="C967" s="49">
        <v>26.08</v>
      </c>
      <c r="D967" s="4">
        <f t="shared" si="174"/>
        <v>-1.7484291845609231E-2</v>
      </c>
      <c r="E967" s="100">
        <f t="shared" si="175"/>
        <v>1.0637865544745728</v>
      </c>
      <c r="F967" s="2"/>
      <c r="G967" s="8">
        <f t="shared" si="173"/>
        <v>0</v>
      </c>
      <c r="H967" s="8">
        <f t="shared" si="173"/>
        <v>0</v>
      </c>
      <c r="I967" s="8">
        <f t="shared" si="173"/>
        <v>3.9200000000000017</v>
      </c>
      <c r="J967" s="8">
        <f t="shared" si="173"/>
        <v>8.9200000000000017</v>
      </c>
      <c r="K967" s="8">
        <f t="shared" si="173"/>
        <v>13.920000000000002</v>
      </c>
      <c r="L967" s="8">
        <f t="shared" si="173"/>
        <v>23.92</v>
      </c>
      <c r="M967" s="8">
        <f t="shared" si="173"/>
        <v>6.0799999999999983</v>
      </c>
      <c r="N967" s="8">
        <f t="shared" si="173"/>
        <v>1.0799999999999983</v>
      </c>
      <c r="O967" s="8">
        <f t="shared" si="173"/>
        <v>0</v>
      </c>
      <c r="P967" s="8">
        <f t="shared" si="173"/>
        <v>0</v>
      </c>
      <c r="Q967" s="8">
        <f t="shared" si="173"/>
        <v>0</v>
      </c>
      <c r="R967" s="8">
        <f t="shared" si="173"/>
        <v>0</v>
      </c>
      <c r="S967" s="8">
        <f t="shared" si="173"/>
        <v>0</v>
      </c>
      <c r="T967" s="21">
        <f t="shared" si="176"/>
        <v>45</v>
      </c>
      <c r="U967" s="19">
        <f>VLOOKUP($B967,Gas!$B$3:$E$2506,2)</f>
        <v>2.125</v>
      </c>
      <c r="V967" s="44">
        <f t="shared" si="177"/>
        <v>12.272941176470587</v>
      </c>
      <c r="W967" s="5">
        <f>VLOOKUP($B967,Gas!$B$3:$E$2506,4)</f>
        <v>0.53322470094774044</v>
      </c>
    </row>
    <row r="968" spans="1:23" x14ac:dyDescent="0.2">
      <c r="A968" s="50">
        <f t="shared" si="167"/>
        <v>45</v>
      </c>
      <c r="B968" s="48">
        <v>37155</v>
      </c>
      <c r="C968" s="49">
        <v>25.68</v>
      </c>
      <c r="D968" s="4">
        <f t="shared" si="174"/>
        <v>-1.5456258236691689E-2</v>
      </c>
      <c r="E968" s="100">
        <f t="shared" si="175"/>
        <v>1.0191308587661223</v>
      </c>
      <c r="F968" s="2"/>
      <c r="G968" s="8">
        <f t="shared" si="173"/>
        <v>0</v>
      </c>
      <c r="H968" s="8">
        <f t="shared" si="173"/>
        <v>0</v>
      </c>
      <c r="I968" s="8">
        <f t="shared" si="173"/>
        <v>4.32</v>
      </c>
      <c r="J968" s="8">
        <f t="shared" si="173"/>
        <v>9.32</v>
      </c>
      <c r="K968" s="8">
        <f t="shared" si="173"/>
        <v>14.32</v>
      </c>
      <c r="L968" s="8">
        <f t="shared" si="173"/>
        <v>24.32</v>
      </c>
      <c r="M968" s="8">
        <f t="shared" si="173"/>
        <v>5.68</v>
      </c>
      <c r="N968" s="8">
        <f t="shared" si="173"/>
        <v>0.67999999999999972</v>
      </c>
      <c r="O968" s="8">
        <f t="shared" si="173"/>
        <v>0</v>
      </c>
      <c r="P968" s="8">
        <f t="shared" si="173"/>
        <v>0</v>
      </c>
      <c r="Q968" s="8">
        <f t="shared" si="173"/>
        <v>0</v>
      </c>
      <c r="R968" s="8">
        <f t="shared" si="173"/>
        <v>0</v>
      </c>
      <c r="S968" s="8">
        <f t="shared" si="173"/>
        <v>0</v>
      </c>
      <c r="T968" s="21">
        <f t="shared" si="176"/>
        <v>45</v>
      </c>
      <c r="U968" s="19">
        <f>VLOOKUP($B968,Gas!$B$3:$E$2506,2)</f>
        <v>2.0699999999999998</v>
      </c>
      <c r="V968" s="44">
        <f t="shared" si="177"/>
        <v>12.405797101449275</v>
      </c>
      <c r="W968" s="5">
        <f>VLOOKUP($B968,Gas!$B$3:$E$2506,4)</f>
        <v>0.50852694125467279</v>
      </c>
    </row>
    <row r="969" spans="1:23" x14ac:dyDescent="0.2">
      <c r="A969" s="50">
        <f t="shared" si="167"/>
        <v>45</v>
      </c>
      <c r="B969" s="48">
        <v>37156</v>
      </c>
      <c r="C969" s="49">
        <v>23.79</v>
      </c>
      <c r="D969" s="4">
        <f t="shared" si="174"/>
        <v>-7.6447154506894169E-2</v>
      </c>
      <c r="E969" s="100">
        <f t="shared" si="175"/>
        <v>1.04591387028487</v>
      </c>
      <c r="F969" s="2"/>
      <c r="G969" s="8">
        <f t="shared" si="173"/>
        <v>0</v>
      </c>
      <c r="H969" s="8">
        <f t="shared" si="173"/>
        <v>1.2100000000000009</v>
      </c>
      <c r="I969" s="8">
        <f t="shared" si="173"/>
        <v>6.2100000000000009</v>
      </c>
      <c r="J969" s="8">
        <f t="shared" si="173"/>
        <v>11.21</v>
      </c>
      <c r="K969" s="8">
        <f t="shared" si="173"/>
        <v>16.21</v>
      </c>
      <c r="L969" s="8">
        <f t="shared" si="173"/>
        <v>26.21</v>
      </c>
      <c r="M969" s="8">
        <f t="shared" si="173"/>
        <v>3.7899999999999991</v>
      </c>
      <c r="N969" s="8">
        <f t="shared" si="173"/>
        <v>0</v>
      </c>
      <c r="O969" s="8">
        <f t="shared" si="173"/>
        <v>0</v>
      </c>
      <c r="P969" s="8">
        <f t="shared" si="173"/>
        <v>0</v>
      </c>
      <c r="Q969" s="8">
        <f t="shared" si="173"/>
        <v>0</v>
      </c>
      <c r="R969" s="8">
        <f t="shared" si="173"/>
        <v>0</v>
      </c>
      <c r="S969" s="8">
        <f t="shared" si="173"/>
        <v>0</v>
      </c>
      <c r="T969" s="21">
        <f t="shared" si="176"/>
        <v>45</v>
      </c>
      <c r="U969" s="19">
        <f>VLOOKUP($B969,Gas!$B$3:$E$2506,2)</f>
        <v>2.04</v>
      </c>
      <c r="V969" s="44">
        <f t="shared" si="177"/>
        <v>11.661764705882351</v>
      </c>
      <c r="W969" s="5">
        <f>VLOOKUP($B969,Gas!$B$3:$E$2506,4)</f>
        <v>0.44443532289869353</v>
      </c>
    </row>
    <row r="970" spans="1:23" x14ac:dyDescent="0.2">
      <c r="A970" s="50">
        <f t="shared" si="167"/>
        <v>45</v>
      </c>
      <c r="B970" s="48">
        <v>37157</v>
      </c>
      <c r="C970" s="49">
        <v>23.79</v>
      </c>
      <c r="D970" s="4">
        <f t="shared" si="174"/>
        <v>0</v>
      </c>
      <c r="E970" s="100">
        <f t="shared" si="175"/>
        <v>0.77391177649911391</v>
      </c>
      <c r="F970" s="2"/>
      <c r="G970" s="8">
        <f t="shared" si="173"/>
        <v>0</v>
      </c>
      <c r="H970" s="8">
        <f t="shared" si="173"/>
        <v>1.2100000000000009</v>
      </c>
      <c r="I970" s="8">
        <f t="shared" si="173"/>
        <v>6.2100000000000009</v>
      </c>
      <c r="J970" s="8">
        <f t="shared" si="173"/>
        <v>11.21</v>
      </c>
      <c r="K970" s="8">
        <f t="shared" si="173"/>
        <v>16.21</v>
      </c>
      <c r="L970" s="8">
        <f t="shared" si="173"/>
        <v>26.21</v>
      </c>
      <c r="M970" s="8">
        <f t="shared" si="173"/>
        <v>3.7899999999999991</v>
      </c>
      <c r="N970" s="8">
        <f t="shared" si="173"/>
        <v>0</v>
      </c>
      <c r="O970" s="8">
        <f t="shared" si="173"/>
        <v>0</v>
      </c>
      <c r="P970" s="8">
        <f t="shared" si="173"/>
        <v>0</v>
      </c>
      <c r="Q970" s="8">
        <f t="shared" si="173"/>
        <v>0</v>
      </c>
      <c r="R970" s="8">
        <f t="shared" si="173"/>
        <v>0</v>
      </c>
      <c r="S970" s="8">
        <f t="shared" si="173"/>
        <v>0</v>
      </c>
      <c r="T970" s="21">
        <f t="shared" si="176"/>
        <v>45</v>
      </c>
      <c r="U970" s="19">
        <f>VLOOKUP($B970,Gas!$B$3:$E$2506,2)</f>
        <v>2.04</v>
      </c>
      <c r="V970" s="44">
        <f t="shared" si="177"/>
        <v>11.661764705882351</v>
      </c>
      <c r="W970" s="5">
        <f>VLOOKUP($B970,Gas!$B$3:$E$2506,4)</f>
        <v>0.44086604800333051</v>
      </c>
    </row>
    <row r="971" spans="1:23" x14ac:dyDescent="0.2">
      <c r="A971" s="50">
        <f t="shared" si="167"/>
        <v>45</v>
      </c>
      <c r="B971" s="48">
        <v>37158</v>
      </c>
      <c r="C971" s="49">
        <v>26.98</v>
      </c>
      <c r="D971" s="4">
        <f t="shared" si="174"/>
        <v>0.12583052646474358</v>
      </c>
      <c r="E971" s="100">
        <f t="shared" si="175"/>
        <v>1.0556359180454129</v>
      </c>
      <c r="F971" s="2"/>
      <c r="G971" s="8">
        <f t="shared" si="173"/>
        <v>0</v>
      </c>
      <c r="H971" s="8">
        <f t="shared" si="173"/>
        <v>0</v>
      </c>
      <c r="I971" s="8">
        <f t="shared" si="173"/>
        <v>3.0199999999999996</v>
      </c>
      <c r="J971" s="8">
        <f t="shared" si="173"/>
        <v>8.02</v>
      </c>
      <c r="K971" s="8">
        <f t="shared" si="173"/>
        <v>13.02</v>
      </c>
      <c r="L971" s="8">
        <f t="shared" si="173"/>
        <v>23.02</v>
      </c>
      <c r="M971" s="8">
        <f t="shared" si="173"/>
        <v>6.98</v>
      </c>
      <c r="N971" s="8">
        <f t="shared" si="173"/>
        <v>1.9800000000000004</v>
      </c>
      <c r="O971" s="8">
        <f t="shared" si="173"/>
        <v>0</v>
      </c>
      <c r="P971" s="8">
        <f t="shared" si="173"/>
        <v>0</v>
      </c>
      <c r="Q971" s="8">
        <f t="shared" si="173"/>
        <v>0</v>
      </c>
      <c r="R971" s="8">
        <f t="shared" si="173"/>
        <v>0</v>
      </c>
      <c r="S971" s="8">
        <f t="shared" si="173"/>
        <v>0</v>
      </c>
      <c r="T971" s="21">
        <f t="shared" si="176"/>
        <v>45</v>
      </c>
      <c r="U971" s="19">
        <f>VLOOKUP($B971,Gas!$B$3:$E$2506,2)</f>
        <v>2.04</v>
      </c>
      <c r="V971" s="44">
        <f t="shared" si="177"/>
        <v>13.225490196078431</v>
      </c>
      <c r="W971" s="5">
        <f>VLOOKUP($B971,Gas!$B$3:$E$2506,4)</f>
        <v>0.45242675039878094</v>
      </c>
    </row>
    <row r="972" spans="1:23" x14ac:dyDescent="0.2">
      <c r="A972" s="50">
        <f t="shared" si="167"/>
        <v>45</v>
      </c>
      <c r="B972" s="48">
        <v>37159</v>
      </c>
      <c r="C972" s="49">
        <v>25.88</v>
      </c>
      <c r="D972" s="4">
        <f t="shared" si="174"/>
        <v>-4.162538114691005E-2</v>
      </c>
      <c r="E972" s="100">
        <f t="shared" si="175"/>
        <v>0.95771895599492829</v>
      </c>
      <c r="F972" s="2"/>
      <c r="G972" s="8">
        <f t="shared" si="173"/>
        <v>0</v>
      </c>
      <c r="H972" s="8">
        <f t="shared" si="173"/>
        <v>0</v>
      </c>
      <c r="I972" s="8">
        <f t="shared" si="173"/>
        <v>4.120000000000001</v>
      </c>
      <c r="J972" s="8">
        <f t="shared" si="173"/>
        <v>9.120000000000001</v>
      </c>
      <c r="K972" s="8">
        <f t="shared" si="173"/>
        <v>14.120000000000001</v>
      </c>
      <c r="L972" s="8">
        <f t="shared" si="173"/>
        <v>24.12</v>
      </c>
      <c r="M972" s="8">
        <f t="shared" si="173"/>
        <v>5.879999999999999</v>
      </c>
      <c r="N972" s="8">
        <f t="shared" si="173"/>
        <v>0.87999999999999901</v>
      </c>
      <c r="O972" s="8">
        <f t="shared" si="173"/>
        <v>0</v>
      </c>
      <c r="P972" s="8">
        <f t="shared" si="173"/>
        <v>0</v>
      </c>
      <c r="Q972" s="8">
        <f t="shared" si="173"/>
        <v>0</v>
      </c>
      <c r="R972" s="8">
        <f t="shared" si="173"/>
        <v>0</v>
      </c>
      <c r="S972" s="8">
        <f t="shared" si="173"/>
        <v>0</v>
      </c>
      <c r="T972" s="21">
        <f t="shared" si="176"/>
        <v>45</v>
      </c>
      <c r="U972" s="19">
        <f>VLOOKUP($B972,Gas!$B$3:$E$2506,2)</f>
        <v>1.99</v>
      </c>
      <c r="V972" s="44">
        <f t="shared" si="177"/>
        <v>13.005025125628141</v>
      </c>
      <c r="W972" s="5">
        <f>VLOOKUP($B972,Gas!$B$3:$E$2506,4)</f>
        <v>0.42924831381638978</v>
      </c>
    </row>
    <row r="973" spans="1:23" x14ac:dyDescent="0.2">
      <c r="A973" s="50">
        <f t="shared" si="167"/>
        <v>45</v>
      </c>
      <c r="B973" s="48">
        <v>37160</v>
      </c>
      <c r="C973" s="49">
        <v>25.14</v>
      </c>
      <c r="D973" s="4">
        <f t="shared" si="174"/>
        <v>-2.9010266470598341E-2</v>
      </c>
      <c r="E973" s="100">
        <f t="shared" si="175"/>
        <v>0.84471566287381117</v>
      </c>
      <c r="F973" s="2"/>
      <c r="G973" s="8">
        <f t="shared" si="173"/>
        <v>0</v>
      </c>
      <c r="H973" s="8">
        <f t="shared" si="173"/>
        <v>0</v>
      </c>
      <c r="I973" s="8">
        <f t="shared" si="173"/>
        <v>4.8599999999999994</v>
      </c>
      <c r="J973" s="8">
        <f t="shared" si="173"/>
        <v>9.86</v>
      </c>
      <c r="K973" s="8">
        <f t="shared" si="173"/>
        <v>14.86</v>
      </c>
      <c r="L973" s="8">
        <f t="shared" si="173"/>
        <v>24.86</v>
      </c>
      <c r="M973" s="8">
        <f t="shared" si="173"/>
        <v>5.1400000000000006</v>
      </c>
      <c r="N973" s="8">
        <f t="shared" si="173"/>
        <v>0.14000000000000057</v>
      </c>
      <c r="O973" s="8">
        <f t="shared" si="173"/>
        <v>0</v>
      </c>
      <c r="P973" s="8">
        <f t="shared" si="173"/>
        <v>0</v>
      </c>
      <c r="Q973" s="8">
        <f t="shared" si="173"/>
        <v>0</v>
      </c>
      <c r="R973" s="8">
        <f t="shared" si="173"/>
        <v>0</v>
      </c>
      <c r="S973" s="8">
        <f t="shared" si="173"/>
        <v>0</v>
      </c>
      <c r="T973" s="21">
        <f t="shared" si="176"/>
        <v>45</v>
      </c>
      <c r="U973" s="19">
        <f>VLOOKUP($B973,Gas!$B$3:$E$2506,2)</f>
        <v>1.9450000000000001</v>
      </c>
      <c r="V973" s="44">
        <f t="shared" si="177"/>
        <v>12.925449871465295</v>
      </c>
      <c r="W973" s="5">
        <f>VLOOKUP($B973,Gas!$B$3:$E$2506,4)</f>
        <v>0.41013238632895077</v>
      </c>
    </row>
    <row r="974" spans="1:23" x14ac:dyDescent="0.2">
      <c r="A974" s="50">
        <f t="shared" si="167"/>
        <v>45</v>
      </c>
      <c r="B974" s="48">
        <v>37161</v>
      </c>
      <c r="C974" s="49">
        <v>24.57</v>
      </c>
      <c r="D974" s="4">
        <f t="shared" si="174"/>
        <v>-2.2934016629013586E-2</v>
      </c>
      <c r="E974" s="100">
        <f t="shared" si="175"/>
        <v>0.84309997414763826</v>
      </c>
      <c r="F974" s="2"/>
      <c r="G974" s="8">
        <f t="shared" ref="G974:S987" si="178">IF(G$1="P",MAX(0,G$2-$C974),IF(G$1="C",MAX(0,$C974-G$2)))</f>
        <v>0</v>
      </c>
      <c r="H974" s="8">
        <f t="shared" si="178"/>
        <v>0.42999999999999972</v>
      </c>
      <c r="I974" s="8">
        <f t="shared" si="178"/>
        <v>5.43</v>
      </c>
      <c r="J974" s="8">
        <f t="shared" si="178"/>
        <v>10.43</v>
      </c>
      <c r="K974" s="8">
        <f t="shared" si="178"/>
        <v>15.43</v>
      </c>
      <c r="L974" s="8">
        <f t="shared" si="178"/>
        <v>25.43</v>
      </c>
      <c r="M974" s="8">
        <f t="shared" si="178"/>
        <v>4.57</v>
      </c>
      <c r="N974" s="8">
        <f t="shared" si="178"/>
        <v>0</v>
      </c>
      <c r="O974" s="8">
        <f t="shared" si="178"/>
        <v>0</v>
      </c>
      <c r="P974" s="8">
        <f t="shared" si="178"/>
        <v>0</v>
      </c>
      <c r="Q974" s="8">
        <f t="shared" si="178"/>
        <v>0</v>
      </c>
      <c r="R974" s="8">
        <f t="shared" si="178"/>
        <v>0</v>
      </c>
      <c r="S974" s="8">
        <f t="shared" si="178"/>
        <v>0</v>
      </c>
      <c r="T974" s="21">
        <f t="shared" si="176"/>
        <v>45</v>
      </c>
      <c r="U974" s="19">
        <f>VLOOKUP($B974,Gas!$B$3:$E$2506,2)</f>
        <v>1.895</v>
      </c>
      <c r="V974" s="44">
        <f t="shared" si="177"/>
        <v>12.965699208443272</v>
      </c>
      <c r="W974" s="5">
        <f>VLOOKUP($B974,Gas!$B$3:$E$2506,4)</f>
        <v>0.38486500800242307</v>
      </c>
    </row>
    <row r="975" spans="1:23" x14ac:dyDescent="0.2">
      <c r="A975" s="50">
        <f t="shared" si="167"/>
        <v>45</v>
      </c>
      <c r="B975" s="48">
        <v>37162</v>
      </c>
      <c r="C975" s="49">
        <v>23.73</v>
      </c>
      <c r="D975" s="4">
        <f t="shared" si="174"/>
        <v>-3.4786116085415542E-2</v>
      </c>
      <c r="E975" s="100">
        <f t="shared" si="175"/>
        <v>0.83656458347326801</v>
      </c>
      <c r="F975" s="2"/>
      <c r="G975" s="8">
        <f t="shared" si="178"/>
        <v>0</v>
      </c>
      <c r="H975" s="8">
        <f t="shared" si="178"/>
        <v>1.2699999999999996</v>
      </c>
      <c r="I975" s="8">
        <f t="shared" si="178"/>
        <v>6.27</v>
      </c>
      <c r="J975" s="8">
        <f t="shared" si="178"/>
        <v>11.27</v>
      </c>
      <c r="K975" s="8">
        <f t="shared" si="178"/>
        <v>16.27</v>
      </c>
      <c r="L975" s="8">
        <f t="shared" si="178"/>
        <v>26.27</v>
      </c>
      <c r="M975" s="8">
        <f t="shared" si="178"/>
        <v>3.7300000000000004</v>
      </c>
      <c r="N975" s="8">
        <f t="shared" si="178"/>
        <v>0</v>
      </c>
      <c r="O975" s="8">
        <f t="shared" si="178"/>
        <v>0</v>
      </c>
      <c r="P975" s="8">
        <f t="shared" si="178"/>
        <v>0</v>
      </c>
      <c r="Q975" s="8">
        <f t="shared" si="178"/>
        <v>0</v>
      </c>
      <c r="R975" s="8">
        <f t="shared" si="178"/>
        <v>0</v>
      </c>
      <c r="S975" s="8">
        <f t="shared" si="178"/>
        <v>0</v>
      </c>
      <c r="T975" s="21">
        <f t="shared" si="176"/>
        <v>45</v>
      </c>
      <c r="U975" s="19">
        <f>VLOOKUP($B975,Gas!$B$3:$E$2506,2)</f>
        <v>1.895</v>
      </c>
      <c r="V975" s="44">
        <f t="shared" si="177"/>
        <v>12.522427440633246</v>
      </c>
      <c r="W975" s="5">
        <f>VLOOKUP($B975,Gas!$B$3:$E$2506,4)</f>
        <v>0.41046995385559687</v>
      </c>
    </row>
    <row r="976" spans="1:23" x14ac:dyDescent="0.2">
      <c r="A976" s="50">
        <f t="shared" si="167"/>
        <v>45</v>
      </c>
      <c r="B976" s="48">
        <v>37163</v>
      </c>
      <c r="C976" s="49">
        <v>21</v>
      </c>
      <c r="D976" s="4">
        <f t="shared" si="174"/>
        <v>-0.12221763272424928</v>
      </c>
      <c r="E976" s="100">
        <f t="shared" si="175"/>
        <v>0.99983099246886231</v>
      </c>
      <c r="F976" s="2"/>
      <c r="G976" s="8">
        <f t="shared" si="178"/>
        <v>0</v>
      </c>
      <c r="H976" s="8">
        <f t="shared" si="178"/>
        <v>4</v>
      </c>
      <c r="I976" s="8">
        <f t="shared" si="178"/>
        <v>9</v>
      </c>
      <c r="J976" s="8">
        <f t="shared" si="178"/>
        <v>14</v>
      </c>
      <c r="K976" s="8">
        <f t="shared" si="178"/>
        <v>19</v>
      </c>
      <c r="L976" s="8">
        <f t="shared" si="178"/>
        <v>29</v>
      </c>
      <c r="M976" s="8">
        <f t="shared" si="178"/>
        <v>1</v>
      </c>
      <c r="N976" s="8">
        <f t="shared" si="178"/>
        <v>0</v>
      </c>
      <c r="O976" s="8">
        <f t="shared" si="178"/>
        <v>0</v>
      </c>
      <c r="P976" s="8">
        <f t="shared" si="178"/>
        <v>0</v>
      </c>
      <c r="Q976" s="8">
        <f t="shared" si="178"/>
        <v>0</v>
      </c>
      <c r="R976" s="8">
        <f t="shared" si="178"/>
        <v>0</v>
      </c>
      <c r="S976" s="8">
        <f t="shared" si="178"/>
        <v>0</v>
      </c>
      <c r="T976" s="21">
        <f t="shared" si="176"/>
        <v>45</v>
      </c>
      <c r="U976" s="19">
        <f>VLOOKUP($B976,Gas!$B$3:$E$2506,2)</f>
        <v>1.895</v>
      </c>
      <c r="V976" s="44">
        <f t="shared" si="177"/>
        <v>11.081794195250659</v>
      </c>
      <c r="W976" s="5">
        <f>VLOOKUP($B976,Gas!$B$3:$E$2506,4)</f>
        <v>0.41046995385559687</v>
      </c>
    </row>
    <row r="977" spans="1:23" x14ac:dyDescent="0.2">
      <c r="A977" s="50">
        <f t="shared" si="167"/>
        <v>45</v>
      </c>
      <c r="B977" s="48">
        <v>37164</v>
      </c>
      <c r="C977" s="49">
        <v>21</v>
      </c>
      <c r="D977" s="4">
        <f t="shared" si="174"/>
        <v>0</v>
      </c>
      <c r="E977" s="100">
        <f t="shared" si="175"/>
        <v>1.0065105217726587</v>
      </c>
      <c r="F977" s="2"/>
      <c r="G977" s="8">
        <f t="shared" si="178"/>
        <v>0</v>
      </c>
      <c r="H977" s="8">
        <f t="shared" si="178"/>
        <v>4</v>
      </c>
      <c r="I977" s="8">
        <f t="shared" si="178"/>
        <v>9</v>
      </c>
      <c r="J977" s="8">
        <f t="shared" si="178"/>
        <v>14</v>
      </c>
      <c r="K977" s="8">
        <f t="shared" si="178"/>
        <v>19</v>
      </c>
      <c r="L977" s="8">
        <f t="shared" si="178"/>
        <v>29</v>
      </c>
      <c r="M977" s="8">
        <f t="shared" si="178"/>
        <v>1</v>
      </c>
      <c r="N977" s="8">
        <f t="shared" si="178"/>
        <v>0</v>
      </c>
      <c r="O977" s="8">
        <f t="shared" si="178"/>
        <v>0</v>
      </c>
      <c r="P977" s="8">
        <f t="shared" si="178"/>
        <v>0</v>
      </c>
      <c r="Q977" s="8">
        <f t="shared" si="178"/>
        <v>0</v>
      </c>
      <c r="R977" s="8">
        <f t="shared" si="178"/>
        <v>0</v>
      </c>
      <c r="S977" s="8">
        <f t="shared" si="178"/>
        <v>0</v>
      </c>
      <c r="T977" s="21">
        <f t="shared" si="176"/>
        <v>45</v>
      </c>
      <c r="U977" s="19">
        <f>VLOOKUP($B977,Gas!$B$3:$E$2506,2)</f>
        <v>1.895</v>
      </c>
      <c r="V977" s="44">
        <f t="shared" si="177"/>
        <v>11.081794195250659</v>
      </c>
      <c r="W977" s="5">
        <f>VLOOKUP($B977,Gas!$B$3:$E$2506,4)</f>
        <v>0.41046995385559687</v>
      </c>
    </row>
    <row r="978" spans="1:23" x14ac:dyDescent="0.2">
      <c r="A978" s="50">
        <f t="shared" si="167"/>
        <v>46</v>
      </c>
      <c r="B978" s="48">
        <v>37165</v>
      </c>
      <c r="C978" s="49">
        <v>24.69</v>
      </c>
      <c r="D978" s="4">
        <f t="shared" si="174"/>
        <v>0.16187586563366513</v>
      </c>
      <c r="E978" s="100">
        <f t="shared" si="175"/>
        <v>1.363962618766092</v>
      </c>
      <c r="F978" s="2"/>
      <c r="G978" s="8">
        <f t="shared" si="178"/>
        <v>0</v>
      </c>
      <c r="H978" s="8">
        <f t="shared" si="178"/>
        <v>0.30999999999999872</v>
      </c>
      <c r="I978" s="8">
        <f t="shared" si="178"/>
        <v>5.3099999999999987</v>
      </c>
      <c r="J978" s="8">
        <f t="shared" si="178"/>
        <v>10.309999999999999</v>
      </c>
      <c r="K978" s="8">
        <f t="shared" si="178"/>
        <v>15.309999999999999</v>
      </c>
      <c r="L978" s="8">
        <f t="shared" si="178"/>
        <v>25.31</v>
      </c>
      <c r="M978" s="8">
        <f t="shared" si="178"/>
        <v>4.6900000000000013</v>
      </c>
      <c r="N978" s="8">
        <f t="shared" si="178"/>
        <v>0</v>
      </c>
      <c r="O978" s="8">
        <f t="shared" si="178"/>
        <v>0</v>
      </c>
      <c r="P978" s="8">
        <f t="shared" si="178"/>
        <v>0</v>
      </c>
      <c r="Q978" s="8">
        <f t="shared" si="178"/>
        <v>0</v>
      </c>
      <c r="R978" s="8">
        <f t="shared" si="178"/>
        <v>0</v>
      </c>
      <c r="S978" s="8">
        <f t="shared" si="178"/>
        <v>0</v>
      </c>
      <c r="T978" s="21">
        <f t="shared" si="176"/>
        <v>46</v>
      </c>
      <c r="U978" s="19">
        <f>VLOOKUP($B978,Gas!$B$3:$E$2506,2)</f>
        <v>1.895</v>
      </c>
      <c r="V978" s="44">
        <f t="shared" si="177"/>
        <v>13.029023746701847</v>
      </c>
      <c r="W978" s="5">
        <f>VLOOKUP($B978,Gas!$B$3:$E$2506,4)</f>
        <v>0.41046995385559687</v>
      </c>
    </row>
    <row r="979" spans="1:23" x14ac:dyDescent="0.2">
      <c r="A979" s="50">
        <f t="shared" si="167"/>
        <v>46</v>
      </c>
      <c r="B979" s="48">
        <v>37166</v>
      </c>
      <c r="C979" s="49">
        <v>26.19</v>
      </c>
      <c r="D979" s="4">
        <f t="shared" si="174"/>
        <v>5.8979355162532394E-2</v>
      </c>
      <c r="E979" s="100">
        <f t="shared" si="175"/>
        <v>1.3316592008331651</v>
      </c>
      <c r="F979" s="2"/>
      <c r="G979" s="8">
        <f t="shared" si="178"/>
        <v>0</v>
      </c>
      <c r="H979" s="8">
        <f t="shared" si="178"/>
        <v>0</v>
      </c>
      <c r="I979" s="8">
        <f t="shared" si="178"/>
        <v>3.8099999999999987</v>
      </c>
      <c r="J979" s="8">
        <f t="shared" si="178"/>
        <v>8.8099999999999987</v>
      </c>
      <c r="K979" s="8">
        <f t="shared" si="178"/>
        <v>13.809999999999999</v>
      </c>
      <c r="L979" s="8">
        <f t="shared" si="178"/>
        <v>23.81</v>
      </c>
      <c r="M979" s="8">
        <f t="shared" si="178"/>
        <v>6.1900000000000013</v>
      </c>
      <c r="N979" s="8">
        <f t="shared" si="178"/>
        <v>1.1900000000000013</v>
      </c>
      <c r="O979" s="8">
        <f t="shared" si="178"/>
        <v>0</v>
      </c>
      <c r="P979" s="8">
        <f t="shared" si="178"/>
        <v>0</v>
      </c>
      <c r="Q979" s="8">
        <f t="shared" si="178"/>
        <v>0</v>
      </c>
      <c r="R979" s="8">
        <f t="shared" si="178"/>
        <v>0</v>
      </c>
      <c r="S979" s="8">
        <f t="shared" si="178"/>
        <v>0</v>
      </c>
      <c r="T979" s="21">
        <f t="shared" si="176"/>
        <v>46</v>
      </c>
      <c r="U979" s="19">
        <f>VLOOKUP($B979,Gas!$B$3:$E$2506,2)</f>
        <v>1.895</v>
      </c>
      <c r="V979" s="44">
        <f t="shared" si="177"/>
        <v>13.820580474934037</v>
      </c>
      <c r="W979" s="5">
        <f>VLOOKUP($B979,Gas!$B$3:$E$2506,4)</f>
        <v>0.41046995385559687</v>
      </c>
    </row>
    <row r="980" spans="1:23" x14ac:dyDescent="0.2">
      <c r="A980" s="50">
        <f t="shared" si="167"/>
        <v>46</v>
      </c>
      <c r="B980" s="48">
        <v>37167</v>
      </c>
      <c r="C980" s="49">
        <v>28.06</v>
      </c>
      <c r="D980" s="4">
        <f t="shared" si="174"/>
        <v>6.8967416154694192E-2</v>
      </c>
      <c r="E980" s="100">
        <f t="shared" si="175"/>
        <v>1.3621318498517527</v>
      </c>
      <c r="F980" s="2"/>
      <c r="G980" s="8">
        <f t="shared" si="178"/>
        <v>0</v>
      </c>
      <c r="H980" s="8">
        <f t="shared" si="178"/>
        <v>0</v>
      </c>
      <c r="I980" s="8">
        <f t="shared" si="178"/>
        <v>1.9400000000000013</v>
      </c>
      <c r="J980" s="8">
        <f t="shared" si="178"/>
        <v>6.9400000000000013</v>
      </c>
      <c r="K980" s="8">
        <f t="shared" si="178"/>
        <v>11.940000000000001</v>
      </c>
      <c r="L980" s="8">
        <f t="shared" si="178"/>
        <v>21.94</v>
      </c>
      <c r="M980" s="8">
        <f t="shared" si="178"/>
        <v>8.0599999999999987</v>
      </c>
      <c r="N980" s="8">
        <f t="shared" si="178"/>
        <v>3.0599999999999987</v>
      </c>
      <c r="O980" s="8">
        <f t="shared" si="178"/>
        <v>0</v>
      </c>
      <c r="P980" s="8">
        <f t="shared" si="178"/>
        <v>0</v>
      </c>
      <c r="Q980" s="8">
        <f t="shared" si="178"/>
        <v>0</v>
      </c>
      <c r="R980" s="8">
        <f t="shared" si="178"/>
        <v>0</v>
      </c>
      <c r="S980" s="8">
        <f t="shared" si="178"/>
        <v>0</v>
      </c>
      <c r="T980" s="21">
        <f t="shared" si="176"/>
        <v>46</v>
      </c>
      <c r="U980" s="19">
        <f>VLOOKUP($B980,Gas!$B$3:$E$2506,2)</f>
        <v>1.895</v>
      </c>
      <c r="V980" s="44">
        <f t="shared" si="177"/>
        <v>14.807387862796833</v>
      </c>
      <c r="W980" s="5">
        <f>VLOOKUP($B980,Gas!$B$3:$E$2506,4)</f>
        <v>0.41046995385559687</v>
      </c>
    </row>
    <row r="981" spans="1:23" x14ac:dyDescent="0.2">
      <c r="A981" s="50">
        <f t="shared" si="167"/>
        <v>46</v>
      </c>
      <c r="B981" s="48">
        <v>37168</v>
      </c>
      <c r="C981" s="49">
        <v>28.96</v>
      </c>
      <c r="D981" s="4">
        <f t="shared" si="174"/>
        <v>3.1570492843200758E-2</v>
      </c>
      <c r="E981" s="100">
        <f t="shared" si="175"/>
        <v>1.2268011491913318</v>
      </c>
      <c r="F981" s="2"/>
      <c r="G981" s="8">
        <f t="shared" si="178"/>
        <v>0</v>
      </c>
      <c r="H981" s="8">
        <f t="shared" si="178"/>
        <v>0</v>
      </c>
      <c r="I981" s="8">
        <f t="shared" si="178"/>
        <v>1.0399999999999991</v>
      </c>
      <c r="J981" s="8">
        <f t="shared" si="178"/>
        <v>6.0399999999999991</v>
      </c>
      <c r="K981" s="8">
        <f t="shared" si="178"/>
        <v>11.04</v>
      </c>
      <c r="L981" s="8">
        <f t="shared" si="178"/>
        <v>21.04</v>
      </c>
      <c r="M981" s="8">
        <f t="shared" si="178"/>
        <v>8.9600000000000009</v>
      </c>
      <c r="N981" s="8">
        <f t="shared" si="178"/>
        <v>3.9600000000000009</v>
      </c>
      <c r="O981" s="8">
        <f t="shared" si="178"/>
        <v>0</v>
      </c>
      <c r="P981" s="8">
        <f t="shared" si="178"/>
        <v>0</v>
      </c>
      <c r="Q981" s="8">
        <f t="shared" si="178"/>
        <v>0</v>
      </c>
      <c r="R981" s="8">
        <f t="shared" si="178"/>
        <v>0</v>
      </c>
      <c r="S981" s="8">
        <f t="shared" si="178"/>
        <v>0</v>
      </c>
      <c r="T981" s="21">
        <f t="shared" si="176"/>
        <v>46</v>
      </c>
      <c r="U981" s="19">
        <f>VLOOKUP($B981,Gas!$B$3:$E$2506,2)</f>
        <v>1.895</v>
      </c>
      <c r="V981" s="44">
        <f t="shared" si="177"/>
        <v>15.282321899736148</v>
      </c>
      <c r="W981" s="5">
        <f>VLOOKUP($B981,Gas!$B$3:$E$2506,4)</f>
        <v>0.41046995385559687</v>
      </c>
    </row>
    <row r="982" spans="1:23" x14ac:dyDescent="0.2">
      <c r="A982" s="50">
        <f t="shared" si="167"/>
        <v>46</v>
      </c>
      <c r="B982" s="48">
        <v>37169</v>
      </c>
      <c r="C982" s="49">
        <v>28.7</v>
      </c>
      <c r="D982" s="4">
        <f t="shared" si="174"/>
        <v>-9.0184447519402657E-3</v>
      </c>
      <c r="E982" s="100">
        <f t="shared" si="175"/>
        <v>1.2014109079170365</v>
      </c>
      <c r="F982" s="2"/>
      <c r="G982" s="8">
        <f t="shared" si="178"/>
        <v>0</v>
      </c>
      <c r="H982" s="8">
        <f t="shared" si="178"/>
        <v>0</v>
      </c>
      <c r="I982" s="8">
        <f t="shared" si="178"/>
        <v>1.3000000000000007</v>
      </c>
      <c r="J982" s="8">
        <f t="shared" si="178"/>
        <v>6.3000000000000007</v>
      </c>
      <c r="K982" s="8">
        <f t="shared" si="178"/>
        <v>11.3</v>
      </c>
      <c r="L982" s="8">
        <f t="shared" si="178"/>
        <v>21.3</v>
      </c>
      <c r="M982" s="8">
        <f t="shared" si="178"/>
        <v>8.6999999999999993</v>
      </c>
      <c r="N982" s="8">
        <f t="shared" si="178"/>
        <v>3.6999999999999993</v>
      </c>
      <c r="O982" s="8">
        <f t="shared" si="178"/>
        <v>0</v>
      </c>
      <c r="P982" s="8">
        <f t="shared" si="178"/>
        <v>0</v>
      </c>
      <c r="Q982" s="8">
        <f t="shared" si="178"/>
        <v>0</v>
      </c>
      <c r="R982" s="8">
        <f t="shared" si="178"/>
        <v>0</v>
      </c>
      <c r="S982" s="8">
        <f t="shared" si="178"/>
        <v>0</v>
      </c>
      <c r="T982" s="21">
        <f t="shared" si="176"/>
        <v>46</v>
      </c>
      <c r="U982" s="19">
        <f>VLOOKUP($B982,Gas!$B$3:$E$2506,2)</f>
        <v>1.895</v>
      </c>
      <c r="V982" s="44">
        <f t="shared" si="177"/>
        <v>15.145118733509234</v>
      </c>
      <c r="W982" s="5">
        <f>VLOOKUP($B982,Gas!$B$3:$E$2506,4)</f>
        <v>0.41046995385559687</v>
      </c>
    </row>
    <row r="983" spans="1:23" x14ac:dyDescent="0.2">
      <c r="A983" s="50">
        <f>MONTH(B983)+(YEAR(B983)-1998)*12</f>
        <v>46</v>
      </c>
      <c r="B983" s="48">
        <v>37170</v>
      </c>
      <c r="C983" s="49">
        <v>24.25</v>
      </c>
      <c r="D983" s="4">
        <f t="shared" si="174"/>
        <v>-0.16848050538208315</v>
      </c>
      <c r="E983" s="100">
        <f t="shared" si="175"/>
        <v>1.4948601986955654</v>
      </c>
      <c r="F983" s="2"/>
      <c r="G983" s="8">
        <f t="shared" si="178"/>
        <v>0</v>
      </c>
      <c r="H983" s="8">
        <f t="shared" si="178"/>
        <v>0.75</v>
      </c>
      <c r="I983" s="8">
        <f t="shared" si="178"/>
        <v>5.75</v>
      </c>
      <c r="J983" s="8">
        <f t="shared" si="178"/>
        <v>10.75</v>
      </c>
      <c r="K983" s="8">
        <f t="shared" si="178"/>
        <v>15.75</v>
      </c>
      <c r="L983" s="8">
        <f t="shared" si="178"/>
        <v>25.75</v>
      </c>
      <c r="M983" s="8">
        <f t="shared" si="178"/>
        <v>4.25</v>
      </c>
      <c r="N983" s="8">
        <f t="shared" si="178"/>
        <v>0</v>
      </c>
      <c r="O983" s="8">
        <f t="shared" si="178"/>
        <v>0</v>
      </c>
      <c r="P983" s="8">
        <f t="shared" si="178"/>
        <v>0</v>
      </c>
      <c r="Q983" s="8">
        <f t="shared" si="178"/>
        <v>0</v>
      </c>
      <c r="R983" s="8">
        <f t="shared" si="178"/>
        <v>0</v>
      </c>
      <c r="S983" s="8">
        <f t="shared" si="178"/>
        <v>0</v>
      </c>
      <c r="T983" s="21">
        <f t="shared" si="176"/>
        <v>46</v>
      </c>
      <c r="U983" s="19">
        <f>VLOOKUP($B983,Gas!$B$3:$E$2506,2)</f>
        <v>1.895</v>
      </c>
      <c r="V983" s="44">
        <f t="shared" si="177"/>
        <v>12.796833773087071</v>
      </c>
      <c r="W983" s="5">
        <f>VLOOKUP($B983,Gas!$B$3:$E$2506,4)</f>
        <v>0.41046995385559687</v>
      </c>
    </row>
    <row r="984" spans="1:23" x14ac:dyDescent="0.2">
      <c r="A984" s="50">
        <f>MONTH(B984)+(YEAR(B984)-1998)*12</f>
        <v>46</v>
      </c>
      <c r="B984" s="48">
        <v>37171</v>
      </c>
      <c r="C984" s="49">
        <v>24.25</v>
      </c>
      <c r="D984" s="4">
        <f t="shared" si="174"/>
        <v>0</v>
      </c>
      <c r="E984" s="100">
        <f t="shared" si="175"/>
        <v>1.4910157918876288</v>
      </c>
      <c r="F984" s="2"/>
      <c r="G984" s="8">
        <f t="shared" si="178"/>
        <v>0</v>
      </c>
      <c r="H984" s="8">
        <f t="shared" si="178"/>
        <v>0.75</v>
      </c>
      <c r="I984" s="8">
        <f t="shared" si="178"/>
        <v>5.75</v>
      </c>
      <c r="J984" s="8">
        <f t="shared" si="178"/>
        <v>10.75</v>
      </c>
      <c r="K984" s="8">
        <f t="shared" si="178"/>
        <v>15.75</v>
      </c>
      <c r="L984" s="8">
        <f t="shared" si="178"/>
        <v>25.75</v>
      </c>
      <c r="M984" s="8">
        <f t="shared" si="178"/>
        <v>4.25</v>
      </c>
      <c r="N984" s="8">
        <f t="shared" si="178"/>
        <v>0</v>
      </c>
      <c r="O984" s="8">
        <f t="shared" si="178"/>
        <v>0</v>
      </c>
      <c r="P984" s="8">
        <f t="shared" si="178"/>
        <v>0</v>
      </c>
      <c r="Q984" s="8">
        <f t="shared" si="178"/>
        <v>0</v>
      </c>
      <c r="R984" s="8">
        <f t="shared" si="178"/>
        <v>0</v>
      </c>
      <c r="S984" s="8">
        <f t="shared" si="178"/>
        <v>0</v>
      </c>
      <c r="T984" s="21">
        <f t="shared" si="176"/>
        <v>46</v>
      </c>
      <c r="U984" s="19">
        <f>VLOOKUP($B984,Gas!$B$3:$E$2506,2)</f>
        <v>1.895</v>
      </c>
      <c r="V984" s="44">
        <f t="shared" si="177"/>
        <v>12.796833773087071</v>
      </c>
      <c r="W984" s="5">
        <f>VLOOKUP($B984,Gas!$B$3:$E$2506,4)</f>
        <v>0.41046995385559687</v>
      </c>
    </row>
    <row r="985" spans="1:23" x14ac:dyDescent="0.2">
      <c r="A985" s="50">
        <f>MONTH(B985)+(YEAR(B985)-1998)*12</f>
        <v>46</v>
      </c>
      <c r="B985" s="48">
        <v>37172</v>
      </c>
      <c r="C985" s="49">
        <v>29.14</v>
      </c>
      <c r="D985" s="4">
        <f t="shared" si="174"/>
        <v>0.18369518338356663</v>
      </c>
      <c r="E985" s="100">
        <f t="shared" si="175"/>
        <v>1.7349823017397328</v>
      </c>
      <c r="F985" s="2"/>
      <c r="G985" s="8">
        <f t="shared" si="178"/>
        <v>0</v>
      </c>
      <c r="H985" s="8">
        <f t="shared" si="178"/>
        <v>0</v>
      </c>
      <c r="I985" s="8">
        <f t="shared" si="178"/>
        <v>0.85999999999999943</v>
      </c>
      <c r="J985" s="8">
        <f t="shared" si="178"/>
        <v>5.8599999999999994</v>
      </c>
      <c r="K985" s="8">
        <f t="shared" si="178"/>
        <v>10.86</v>
      </c>
      <c r="L985" s="8">
        <f t="shared" si="178"/>
        <v>20.86</v>
      </c>
      <c r="M985" s="8">
        <f t="shared" si="178"/>
        <v>9.14</v>
      </c>
      <c r="N985" s="8">
        <f t="shared" si="178"/>
        <v>4.1400000000000006</v>
      </c>
      <c r="O985" s="8">
        <f t="shared" si="178"/>
        <v>0</v>
      </c>
      <c r="P985" s="8">
        <f t="shared" si="178"/>
        <v>0</v>
      </c>
      <c r="Q985" s="8">
        <f t="shared" si="178"/>
        <v>0</v>
      </c>
      <c r="R985" s="8">
        <f t="shared" si="178"/>
        <v>0</v>
      </c>
      <c r="S985" s="8">
        <f t="shared" si="178"/>
        <v>0</v>
      </c>
      <c r="T985" s="21">
        <f t="shared" si="176"/>
        <v>46</v>
      </c>
      <c r="U985" s="19">
        <f>VLOOKUP($B985,Gas!$B$3:$E$2506,2)</f>
        <v>1.895</v>
      </c>
      <c r="V985" s="44">
        <f t="shared" si="177"/>
        <v>15.37730870712401</v>
      </c>
      <c r="W985" s="5">
        <f>VLOOKUP($B985,Gas!$B$3:$E$2506,4)</f>
        <v>0.41046995385559687</v>
      </c>
    </row>
    <row r="986" spans="1:23" x14ac:dyDescent="0.2">
      <c r="A986" s="50">
        <f>MONTH(B986)+(YEAR(B986)-1998)*12</f>
        <v>46</v>
      </c>
      <c r="B986" s="48">
        <v>37173</v>
      </c>
      <c r="C986" s="49">
        <v>28.25</v>
      </c>
      <c r="D986" s="4">
        <f t="shared" si="174"/>
        <v>-3.1018343174608894E-2</v>
      </c>
      <c r="E986" s="100">
        <f t="shared" si="175"/>
        <v>1.5794970611981065</v>
      </c>
      <c r="F986" s="2"/>
      <c r="G986" s="8">
        <f t="shared" si="178"/>
        <v>0</v>
      </c>
      <c r="H986" s="8">
        <f t="shared" si="178"/>
        <v>0</v>
      </c>
      <c r="I986" s="8">
        <f t="shared" si="178"/>
        <v>1.75</v>
      </c>
      <c r="J986" s="8">
        <f t="shared" si="178"/>
        <v>6.75</v>
      </c>
      <c r="K986" s="8">
        <f t="shared" si="178"/>
        <v>11.75</v>
      </c>
      <c r="L986" s="8">
        <f t="shared" si="178"/>
        <v>21.75</v>
      </c>
      <c r="M986" s="8">
        <f t="shared" si="178"/>
        <v>8.25</v>
      </c>
      <c r="N986" s="8">
        <f t="shared" si="178"/>
        <v>3.25</v>
      </c>
      <c r="O986" s="8">
        <f t="shared" si="178"/>
        <v>0</v>
      </c>
      <c r="P986" s="8">
        <f t="shared" si="178"/>
        <v>0</v>
      </c>
      <c r="Q986" s="8">
        <f t="shared" si="178"/>
        <v>0</v>
      </c>
      <c r="R986" s="8">
        <f t="shared" si="178"/>
        <v>0</v>
      </c>
      <c r="S986" s="8">
        <f t="shared" si="178"/>
        <v>0</v>
      </c>
      <c r="T986" s="21">
        <f t="shared" si="176"/>
        <v>46</v>
      </c>
      <c r="U986" s="19">
        <f>VLOOKUP($B986,Gas!$B$3:$E$2506,2)</f>
        <v>1.895</v>
      </c>
      <c r="V986" s="44">
        <f t="shared" si="177"/>
        <v>14.907651715039577</v>
      </c>
      <c r="W986" s="5">
        <f>VLOOKUP($B986,Gas!$B$3:$E$2506,4)</f>
        <v>0.41046995385559687</v>
      </c>
    </row>
    <row r="987" spans="1:23" x14ac:dyDescent="0.2">
      <c r="A987" s="50">
        <f>MONTH(B987)+(YEAR(B987)-1998)*12</f>
        <v>46</v>
      </c>
      <c r="B987" s="48">
        <v>37174</v>
      </c>
      <c r="C987" s="49">
        <v>25.28</v>
      </c>
      <c r="D987" s="4">
        <f t="shared" si="174"/>
        <v>-0.11107988831379327</v>
      </c>
      <c r="E987" s="100">
        <f t="shared" si="175"/>
        <v>1.7280904471720331</v>
      </c>
      <c r="F987" s="2"/>
      <c r="G987" s="8">
        <f t="shared" si="178"/>
        <v>0</v>
      </c>
      <c r="H987" s="8">
        <f t="shared" si="178"/>
        <v>0</v>
      </c>
      <c r="I987" s="8">
        <f t="shared" si="178"/>
        <v>4.7199999999999989</v>
      </c>
      <c r="J987" s="8">
        <f t="shared" si="178"/>
        <v>9.7199999999999989</v>
      </c>
      <c r="K987" s="8">
        <f t="shared" si="178"/>
        <v>14.719999999999999</v>
      </c>
      <c r="L987" s="8">
        <f t="shared" si="178"/>
        <v>24.72</v>
      </c>
      <c r="M987" s="8">
        <f t="shared" si="178"/>
        <v>5.2800000000000011</v>
      </c>
      <c r="N987" s="8">
        <f t="shared" si="178"/>
        <v>0.28000000000000114</v>
      </c>
      <c r="O987" s="8">
        <f t="shared" si="178"/>
        <v>0</v>
      </c>
      <c r="P987" s="8">
        <f t="shared" si="178"/>
        <v>0</v>
      </c>
      <c r="Q987" s="8">
        <f t="shared" si="178"/>
        <v>0</v>
      </c>
      <c r="R987" s="8">
        <f t="shared" si="178"/>
        <v>0</v>
      </c>
      <c r="S987" s="8">
        <f t="shared" si="178"/>
        <v>0</v>
      </c>
      <c r="T987" s="21">
        <f t="shared" si="176"/>
        <v>46</v>
      </c>
      <c r="U987" s="19">
        <f>VLOOKUP($B987,Gas!$B$3:$E$2506,2)</f>
        <v>1.895</v>
      </c>
      <c r="V987" s="44">
        <f t="shared" si="177"/>
        <v>13.340369393139841</v>
      </c>
      <c r="W987" s="5">
        <f>VLOOKUP($B987,Gas!$B$3:$E$2506,4)</f>
        <v>0.41046995385559687</v>
      </c>
    </row>
    <row r="988" spans="1:23" x14ac:dyDescent="0.2">
      <c r="A988" s="50"/>
      <c r="B988" s="48"/>
      <c r="C988" s="49"/>
      <c r="D988" s="4"/>
      <c r="E988" s="100"/>
      <c r="F988" s="2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21"/>
      <c r="U988" s="19"/>
      <c r="V988" s="44"/>
      <c r="W988" s="5"/>
    </row>
    <row r="989" spans="1:23" x14ac:dyDescent="0.2">
      <c r="A989" s="50"/>
      <c r="B989" s="48"/>
      <c r="C989" s="49"/>
      <c r="D989" s="4"/>
      <c r="E989" s="100"/>
      <c r="F989" s="2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21"/>
      <c r="U989" s="19"/>
      <c r="V989" s="44"/>
      <c r="W989" s="5"/>
    </row>
    <row r="990" spans="1:23" x14ac:dyDescent="0.2">
      <c r="A990" s="50"/>
      <c r="B990" s="48"/>
      <c r="C990" s="49"/>
      <c r="D990" s="4"/>
      <c r="E990" s="100"/>
      <c r="F990" s="2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21"/>
      <c r="U990" s="19"/>
      <c r="V990" s="44"/>
      <c r="W990" s="5"/>
    </row>
    <row r="991" spans="1:23" x14ac:dyDescent="0.2">
      <c r="A991" s="50"/>
      <c r="B991" s="48"/>
      <c r="C991" s="49"/>
      <c r="D991" s="4"/>
      <c r="E991" s="100"/>
      <c r="F991" s="2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21"/>
      <c r="U991" s="19"/>
      <c r="V991" s="44"/>
      <c r="W991" s="5"/>
    </row>
    <row r="992" spans="1:23" x14ac:dyDescent="0.2">
      <c r="A992" s="50"/>
      <c r="B992" s="48"/>
      <c r="C992" s="49"/>
      <c r="D992" s="4"/>
      <c r="E992" s="100"/>
      <c r="F992" s="2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21"/>
      <c r="U992" s="19"/>
      <c r="V992" s="44"/>
      <c r="W992" s="5"/>
    </row>
    <row r="993" spans="1:38" x14ac:dyDescent="0.2">
      <c r="A993" s="50"/>
      <c r="B993" s="48"/>
      <c r="C993" s="49"/>
      <c r="D993" s="2"/>
      <c r="E993" s="2"/>
      <c r="F993" s="2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</row>
    <row r="994" spans="1:38" x14ac:dyDescent="0.2">
      <c r="A994" s="50"/>
      <c r="B994" s="48"/>
      <c r="C994" s="49"/>
      <c r="D994" s="2"/>
      <c r="E994" s="2"/>
      <c r="F994" s="2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</row>
    <row r="995" spans="1:38" x14ac:dyDescent="0.2">
      <c r="A995" s="50"/>
      <c r="B995" s="48"/>
      <c r="C995" s="49"/>
      <c r="D995" s="2"/>
      <c r="E995" s="2"/>
      <c r="F995" s="2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</row>
    <row r="996" spans="1:38" x14ac:dyDescent="0.2">
      <c r="A996" s="50"/>
      <c r="B996" s="48"/>
      <c r="C996" s="49"/>
      <c r="D996" s="2"/>
      <c r="E996" s="2"/>
      <c r="F996" s="2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</row>
    <row r="997" spans="1:38" x14ac:dyDescent="0.2">
      <c r="A997" s="50"/>
      <c r="B997" s="48"/>
      <c r="C997" s="49"/>
      <c r="D997" s="2"/>
      <c r="E997" s="2"/>
      <c r="F997" s="2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</row>
    <row r="998" spans="1:38" x14ac:dyDescent="0.2">
      <c r="A998" s="50"/>
      <c r="B998" s="48"/>
      <c r="C998" s="49"/>
      <c r="D998" s="2"/>
      <c r="E998" s="2"/>
      <c r="F998" s="2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W998" s="45" t="s">
        <v>41</v>
      </c>
      <c r="X998" t="s">
        <v>19</v>
      </c>
    </row>
    <row r="999" spans="1:38" x14ac:dyDescent="0.2">
      <c r="A999" s="50"/>
      <c r="B999" s="48"/>
      <c r="C999" s="49"/>
      <c r="D999" s="2"/>
      <c r="E999" s="2"/>
      <c r="F999" s="2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W999" s="45" t="s">
        <v>17</v>
      </c>
      <c r="X999" t="s">
        <v>20</v>
      </c>
    </row>
    <row r="1000" spans="1:38" x14ac:dyDescent="0.2">
      <c r="A1000" s="47" t="s">
        <v>3</v>
      </c>
      <c r="D1000" t="s">
        <v>24</v>
      </c>
      <c r="F1000" t="s">
        <v>3</v>
      </c>
      <c r="G1000" s="12" t="str">
        <f t="shared" ref="G1000:S1000" si="179">CONCATENATE(TEXT(G$2,"00"),G$1)</f>
        <v>20P</v>
      </c>
      <c r="H1000" s="12" t="str">
        <f t="shared" si="179"/>
        <v>25P</v>
      </c>
      <c r="I1000" s="12" t="str">
        <f t="shared" si="179"/>
        <v>30P</v>
      </c>
      <c r="J1000" s="12" t="str">
        <f t="shared" si="179"/>
        <v>35P</v>
      </c>
      <c r="K1000" s="12" t="str">
        <f t="shared" si="179"/>
        <v>40P</v>
      </c>
      <c r="L1000" s="12" t="str">
        <f t="shared" si="179"/>
        <v>50P</v>
      </c>
      <c r="M1000" s="12" t="str">
        <f t="shared" si="179"/>
        <v>20C</v>
      </c>
      <c r="N1000" s="12" t="str">
        <f t="shared" si="179"/>
        <v>25C</v>
      </c>
      <c r="O1000" s="12" t="str">
        <f t="shared" si="179"/>
        <v>30C</v>
      </c>
      <c r="P1000" s="12" t="str">
        <f t="shared" si="179"/>
        <v>35C</v>
      </c>
      <c r="Q1000" s="12" t="str">
        <f t="shared" si="179"/>
        <v>40C</v>
      </c>
      <c r="R1000" s="12" t="str">
        <f t="shared" si="179"/>
        <v>50C</v>
      </c>
      <c r="S1000" s="12" t="str">
        <f t="shared" si="179"/>
        <v>100C</v>
      </c>
      <c r="T1000" t="s">
        <v>3</v>
      </c>
      <c r="W1000" s="45" t="s">
        <v>13</v>
      </c>
      <c r="X1000" t="s">
        <v>13</v>
      </c>
      <c r="Z1000" s="25" t="s">
        <v>101</v>
      </c>
      <c r="AA1000" s="12" t="str">
        <f t="shared" ref="AA1000:AL1000" si="180">CONCATENATE(TEXT(AA$2,"00"),AA$1)</f>
        <v>20P</v>
      </c>
      <c r="AB1000" s="12" t="str">
        <f t="shared" si="180"/>
        <v>25P</v>
      </c>
      <c r="AC1000" s="12" t="str">
        <f t="shared" si="180"/>
        <v>30P</v>
      </c>
      <c r="AD1000" s="12" t="str">
        <f t="shared" si="180"/>
        <v>35P</v>
      </c>
      <c r="AE1000" s="12" t="str">
        <f t="shared" si="180"/>
        <v>40P</v>
      </c>
      <c r="AF1000" s="12" t="str">
        <f t="shared" si="180"/>
        <v>50P</v>
      </c>
      <c r="AG1000" s="12" t="str">
        <f t="shared" si="180"/>
        <v>20C</v>
      </c>
      <c r="AH1000" s="12" t="str">
        <f t="shared" si="180"/>
        <v>25C</v>
      </c>
      <c r="AI1000" s="12" t="str">
        <f t="shared" si="180"/>
        <v>30C</v>
      </c>
      <c r="AJ1000" s="12" t="str">
        <f t="shared" si="180"/>
        <v>35C</v>
      </c>
      <c r="AK1000" s="12" t="str">
        <f t="shared" si="180"/>
        <v>40C</v>
      </c>
      <c r="AL1000" s="12" t="str">
        <f t="shared" si="180"/>
        <v>50C</v>
      </c>
    </row>
    <row r="1001" spans="1:38" x14ac:dyDescent="0.2">
      <c r="A1001" s="47">
        <v>1</v>
      </c>
      <c r="C1001" s="51">
        <f t="shared" ref="C1001:C1015" si="181">SUMIF($A$3:$A$999,$A1001,$C$3:$C$999)/COUNTIF($A$3:$A$999,$A1001)</f>
        <v>20.342857142857142</v>
      </c>
      <c r="D1001" s="42">
        <f ca="1">STDEV(OFFSET($A$2,MATCH($A1001,$A$3:$A$999,0),3):OFFSET($A$2,MATCH($A1001+1,$A$3:$A$999,0)-1,3))*SQRT(trade_day)</f>
        <v>1.1995367179589107</v>
      </c>
      <c r="E1001" s="42">
        <f t="shared" ref="E1001:E1015" si="182">SUMIF($A$3:$A$999,$A1001,$E$3:$E$999)/COUNTIF($A$3:$A$999,$A1001)</f>
        <v>1.3524814425602896</v>
      </c>
      <c r="F1001">
        <v>1</v>
      </c>
      <c r="G1001" s="10">
        <f t="shared" ref="G1001:S1010" si="183">SUMIF($A$3:$A$999,$F1001,G$3:G$999)/COUNTIF($A$3:$A$999,$F1001)</f>
        <v>0.56476190476190469</v>
      </c>
      <c r="H1001" s="10">
        <f t="shared" si="183"/>
        <v>4.6571428571428566</v>
      </c>
      <c r="I1001" s="10">
        <f t="shared" si="183"/>
        <v>9.6571428571428584</v>
      </c>
      <c r="J1001" s="10">
        <f t="shared" si="183"/>
        <v>14.657142857142858</v>
      </c>
      <c r="K1001" s="10">
        <f t="shared" si="183"/>
        <v>19.657142857142858</v>
      </c>
      <c r="L1001" s="10">
        <f t="shared" si="183"/>
        <v>29.657142857142862</v>
      </c>
      <c r="M1001" s="10">
        <f t="shared" si="183"/>
        <v>0.90761904761904755</v>
      </c>
      <c r="N1001" s="10">
        <f t="shared" si="183"/>
        <v>0</v>
      </c>
      <c r="O1001" s="10">
        <f t="shared" si="183"/>
        <v>0</v>
      </c>
      <c r="P1001" s="10">
        <f t="shared" si="183"/>
        <v>0</v>
      </c>
      <c r="Q1001" s="10">
        <f t="shared" si="183"/>
        <v>0</v>
      </c>
      <c r="R1001" s="10">
        <f t="shared" si="183"/>
        <v>0</v>
      </c>
      <c r="S1001" s="10">
        <f t="shared" si="183"/>
        <v>0</v>
      </c>
      <c r="T1001">
        <v>1</v>
      </c>
      <c r="V1001" s="46">
        <f t="shared" ref="V1001:V1046" si="184">SUMIF($T$3:$T$999,$T1001,$V$3:$V$999)/COUNTIF($T$3:$T$999,$T1001)</f>
        <v>9.7059222062702926</v>
      </c>
      <c r="W1001" s="42" t="e">
        <f ca="1">CORREL(OFFSET($A$2,MATCH($A1001,$A$257:$A$999,0),4):OFFSET($A$2,MATCH($A1001+1,$A$257:$A$999,0)-1,4),OFFSET($T$2,MATCH($T1001,$T$257:$T$999,0),3):OFFSET($T$2,MATCH($T1001+1,$T$257:$T$999,0)-1,3))</f>
        <v>#N/A</v>
      </c>
      <c r="X1001" s="42" t="e">
        <f ca="1">CORREL(OFFSET($A$2,MATCH($A1001,$A$257:$A$999,0),2):OFFSET($A$2,MATCH($A1001+1,$A$257:$A$999,0)-1,2),OFFSET($T$2,MATCH($T1001,$T$257:$T$999,0),1):OFFSET($T$2,MATCH($T1001+1,$T$257:$T$999,0)-1,1))</f>
        <v>#N/A</v>
      </c>
      <c r="Z1001">
        <f>A1001</f>
        <v>1</v>
      </c>
      <c r="AA1001" s="8">
        <f t="shared" ref="AA1001:AL1022" si="185">IF(AA$1="P",MAX(0,AA$2-$C1001),IF(AA$1="C",MAX(0,$C1001-AA$2)))</f>
        <v>0</v>
      </c>
      <c r="AB1001" s="8">
        <f t="shared" si="185"/>
        <v>4.6571428571428584</v>
      </c>
      <c r="AC1001" s="8">
        <f t="shared" si="185"/>
        <v>9.6571428571428584</v>
      </c>
      <c r="AD1001" s="8">
        <f t="shared" si="185"/>
        <v>14.657142857142858</v>
      </c>
      <c r="AE1001" s="8">
        <f t="shared" si="185"/>
        <v>19.657142857142858</v>
      </c>
      <c r="AF1001" s="8">
        <f t="shared" si="185"/>
        <v>29.657142857142858</v>
      </c>
      <c r="AG1001" s="8">
        <f t="shared" si="185"/>
        <v>0.34285714285714164</v>
      </c>
      <c r="AH1001" s="8">
        <f t="shared" si="185"/>
        <v>0</v>
      </c>
      <c r="AI1001" s="8">
        <f t="shared" si="185"/>
        <v>0</v>
      </c>
      <c r="AJ1001" s="8">
        <f t="shared" si="185"/>
        <v>0</v>
      </c>
      <c r="AK1001" s="8">
        <f t="shared" si="185"/>
        <v>0</v>
      </c>
      <c r="AL1001" s="8">
        <f t="shared" si="185"/>
        <v>0</v>
      </c>
    </row>
    <row r="1002" spans="1:38" x14ac:dyDescent="0.2">
      <c r="A1002" s="47">
        <v>2</v>
      </c>
      <c r="C1002" s="51">
        <f t="shared" si="181"/>
        <v>19.624736842105268</v>
      </c>
      <c r="D1002" s="42">
        <f ca="1">STDEV(OFFSET($A$2,MATCH($A1002,$A$3:$A$999,0),3):OFFSET($A$2,MATCH($A1002+1,$A$3:$A$999,0)-1,3))*SQRT(trade_day)</f>
        <v>0.71260441982074807</v>
      </c>
      <c r="E1002" s="42">
        <f t="shared" si="182"/>
        <v>0.7452374797969461</v>
      </c>
      <c r="F1002">
        <v>2</v>
      </c>
      <c r="G1002" s="10">
        <f t="shared" si="183"/>
        <v>0.90947368421052621</v>
      </c>
      <c r="H1002" s="10">
        <f t="shared" si="183"/>
        <v>5.3752631578947367</v>
      </c>
      <c r="I1002" s="10">
        <f t="shared" si="183"/>
        <v>10.375263157894736</v>
      </c>
      <c r="J1002" s="10">
        <f t="shared" si="183"/>
        <v>15.375263157894736</v>
      </c>
      <c r="K1002" s="10">
        <f t="shared" si="183"/>
        <v>20.375263157894732</v>
      </c>
      <c r="L1002" s="10">
        <f t="shared" si="183"/>
        <v>30.375263157894736</v>
      </c>
      <c r="M1002" s="10">
        <f t="shared" si="183"/>
        <v>0.53421052631578936</v>
      </c>
      <c r="N1002" s="10">
        <f t="shared" si="183"/>
        <v>0</v>
      </c>
      <c r="O1002" s="10">
        <f t="shared" si="183"/>
        <v>0</v>
      </c>
      <c r="P1002" s="10">
        <f t="shared" si="183"/>
        <v>0</v>
      </c>
      <c r="Q1002" s="10">
        <f t="shared" si="183"/>
        <v>0</v>
      </c>
      <c r="R1002" s="10">
        <f t="shared" si="183"/>
        <v>0</v>
      </c>
      <c r="S1002" s="10">
        <f t="shared" si="183"/>
        <v>0</v>
      </c>
      <c r="T1002">
        <v>2</v>
      </c>
      <c r="V1002" s="46">
        <f t="shared" si="184"/>
        <v>8.8534558875604894</v>
      </c>
      <c r="W1002" s="42" t="e">
        <f ca="1">CORREL(OFFSET($A$2,MATCH($A1002,$A$257:$A$999,0),4):OFFSET($A$2,MATCH($A1002+1,$A$257:$A$999,0)-1,4),OFFSET($T$2,MATCH($T1002,$T$257:$T$999,0),3):OFFSET($T$2,MATCH($T1002+1,$T$257:$T$999,0)-1,3))</f>
        <v>#N/A</v>
      </c>
      <c r="X1002" s="42" t="e">
        <f ca="1">CORREL(OFFSET($A$2,MATCH($A1002,$A$257:$A$999,0),2):OFFSET($A$2,MATCH($A1002+1,$A$257:$A$999,0)-1,2),OFFSET($T$2,MATCH($T1002,$T$257:$T$999,0),1):OFFSET($T$2,MATCH($T1002+1,$T$257:$T$999,0)-1,1))</f>
        <v>#N/A</v>
      </c>
      <c r="Z1002">
        <f t="shared" ref="Z1002:Z1044" si="186">A1002</f>
        <v>2</v>
      </c>
      <c r="AA1002" s="8">
        <f t="shared" si="185"/>
        <v>0.3752631578947323</v>
      </c>
      <c r="AB1002" s="8">
        <f t="shared" si="185"/>
        <v>5.3752631578947323</v>
      </c>
      <c r="AC1002" s="8">
        <f t="shared" si="185"/>
        <v>10.375263157894732</v>
      </c>
      <c r="AD1002" s="8">
        <f t="shared" si="185"/>
        <v>15.375263157894732</v>
      </c>
      <c r="AE1002" s="8">
        <f t="shared" si="185"/>
        <v>20.375263157894732</v>
      </c>
      <c r="AF1002" s="8">
        <f t="shared" si="185"/>
        <v>30.375263157894732</v>
      </c>
      <c r="AG1002" s="8">
        <f t="shared" si="185"/>
        <v>0</v>
      </c>
      <c r="AH1002" s="8">
        <f t="shared" si="185"/>
        <v>0</v>
      </c>
      <c r="AI1002" s="8">
        <f t="shared" si="185"/>
        <v>0</v>
      </c>
      <c r="AJ1002" s="8">
        <f t="shared" si="185"/>
        <v>0</v>
      </c>
      <c r="AK1002" s="8">
        <f t="shared" si="185"/>
        <v>0</v>
      </c>
      <c r="AL1002" s="8">
        <f t="shared" si="185"/>
        <v>0</v>
      </c>
    </row>
    <row r="1003" spans="1:38" x14ac:dyDescent="0.2">
      <c r="A1003" s="47">
        <v>3</v>
      </c>
      <c r="C1003" s="51">
        <f t="shared" si="181"/>
        <v>23.007727272727269</v>
      </c>
      <c r="D1003" s="42">
        <f ca="1">STDEV(OFFSET($A$2,MATCH($A1003,$A$3:$A$999,0),3):OFFSET($A$2,MATCH($A1003+1,$A$3:$A$999,0)-1,3))*SQRT(trade_day)</f>
        <v>2.1495382357646959</v>
      </c>
      <c r="E1003" s="42">
        <f t="shared" si="182"/>
        <v>1.9850053852475704</v>
      </c>
      <c r="F1003">
        <v>3</v>
      </c>
      <c r="G1003" s="18">
        <f t="shared" si="183"/>
        <v>7.2272727272727266E-2</v>
      </c>
      <c r="H1003" s="18">
        <f t="shared" si="183"/>
        <v>3.2777272727272733</v>
      </c>
      <c r="I1003" s="18">
        <f t="shared" si="183"/>
        <v>7.5622727272727275</v>
      </c>
      <c r="J1003" s="18">
        <f t="shared" si="183"/>
        <v>12.107727272727272</v>
      </c>
      <c r="K1003" s="18">
        <f t="shared" si="183"/>
        <v>16.992272727272731</v>
      </c>
      <c r="L1003" s="18">
        <f t="shared" si="183"/>
        <v>26.992272727272724</v>
      </c>
      <c r="M1003" s="18">
        <f t="shared" si="183"/>
        <v>3.0799999999999996</v>
      </c>
      <c r="N1003" s="18">
        <f t="shared" si="183"/>
        <v>1.2854545454545454</v>
      </c>
      <c r="O1003" s="18">
        <f t="shared" si="183"/>
        <v>0.56999999999999995</v>
      </c>
      <c r="P1003" s="18">
        <f t="shared" si="183"/>
        <v>0.11545454545454542</v>
      </c>
      <c r="Q1003" s="18">
        <f t="shared" si="183"/>
        <v>0</v>
      </c>
      <c r="R1003" s="18">
        <f t="shared" si="183"/>
        <v>0</v>
      </c>
      <c r="S1003" s="18">
        <f t="shared" si="183"/>
        <v>0</v>
      </c>
      <c r="T1003">
        <v>3</v>
      </c>
      <c r="V1003" s="46">
        <f t="shared" si="184"/>
        <v>10.315918724759605</v>
      </c>
      <c r="W1003" s="42" t="e">
        <f ca="1">CORREL(OFFSET($A$2,MATCH($A1003,$A$257:$A$999,0),4):OFFSET($A$2,MATCH($A1003+1,$A$257:$A$999,0)-1,4),OFFSET($T$2,MATCH($T1003,$T$257:$T$999,0),3):OFFSET($T$2,MATCH($T1003+1,$T$257:$T$999,0)-1,3))</f>
        <v>#N/A</v>
      </c>
      <c r="X1003" s="42" t="e">
        <f ca="1">CORREL(OFFSET($A$2,MATCH($A1003,$A$257:$A$999,0),2):OFFSET($A$2,MATCH($A1003+1,$A$257:$A$999,0)-1,2),OFFSET($T$2,MATCH($T1003,$T$257:$T$999,0),1):OFFSET($T$2,MATCH($T1003+1,$T$257:$T$999,0)-1,1))</f>
        <v>#N/A</v>
      </c>
      <c r="Z1003">
        <f t="shared" si="186"/>
        <v>3</v>
      </c>
      <c r="AA1003" s="8">
        <f t="shared" si="185"/>
        <v>0</v>
      </c>
      <c r="AB1003" s="8">
        <f t="shared" si="185"/>
        <v>1.9922727272727307</v>
      </c>
      <c r="AC1003" s="8">
        <f t="shared" si="185"/>
        <v>6.9922727272727307</v>
      </c>
      <c r="AD1003" s="8">
        <f t="shared" si="185"/>
        <v>11.992272727272731</v>
      </c>
      <c r="AE1003" s="8">
        <f t="shared" si="185"/>
        <v>16.992272727272731</v>
      </c>
      <c r="AF1003" s="8">
        <f t="shared" si="185"/>
        <v>26.992272727272731</v>
      </c>
      <c r="AG1003" s="8">
        <f t="shared" si="185"/>
        <v>3.0077272727272693</v>
      </c>
      <c r="AH1003" s="8">
        <f t="shared" si="185"/>
        <v>0</v>
      </c>
      <c r="AI1003" s="8">
        <f t="shared" si="185"/>
        <v>0</v>
      </c>
      <c r="AJ1003" s="8">
        <f t="shared" si="185"/>
        <v>0</v>
      </c>
      <c r="AK1003" s="8">
        <f t="shared" si="185"/>
        <v>0</v>
      </c>
      <c r="AL1003" s="8">
        <f t="shared" si="185"/>
        <v>0</v>
      </c>
    </row>
    <row r="1004" spans="1:38" x14ac:dyDescent="0.2">
      <c r="A1004" s="47">
        <v>4</v>
      </c>
      <c r="C1004" s="51">
        <f t="shared" si="181"/>
        <v>20.799999999999997</v>
      </c>
      <c r="D1004" s="42">
        <f ca="1">STDEV(OFFSET($A$2,MATCH($A1004,$A$3:$A$999,0),3):OFFSET($A$2,MATCH($A1004+1,$A$3:$A$999,0)-1,3))*SQRT(trade_day)</f>
        <v>2.1643419972455313</v>
      </c>
      <c r="E1004" s="42">
        <f t="shared" si="182"/>
        <v>2.1378672697636922</v>
      </c>
      <c r="F1004">
        <v>4</v>
      </c>
      <c r="G1004" s="18">
        <f t="shared" si="183"/>
        <v>0.52904761904761899</v>
      </c>
      <c r="H1004" s="18">
        <f t="shared" si="183"/>
        <v>4.2333333333333334</v>
      </c>
      <c r="I1004" s="18">
        <f t="shared" si="183"/>
        <v>9.1999999999999993</v>
      </c>
      <c r="J1004" s="18">
        <f t="shared" si="183"/>
        <v>14.200000000000003</v>
      </c>
      <c r="K1004" s="18">
        <f t="shared" si="183"/>
        <v>19.200000000000003</v>
      </c>
      <c r="L1004" s="18">
        <f t="shared" si="183"/>
        <v>29.199999999999996</v>
      </c>
      <c r="M1004" s="18">
        <f t="shared" si="183"/>
        <v>1.329047619047619</v>
      </c>
      <c r="N1004" s="18">
        <f t="shared" si="183"/>
        <v>3.3333333333333298E-2</v>
      </c>
      <c r="O1004" s="18">
        <f t="shared" si="183"/>
        <v>0</v>
      </c>
      <c r="P1004" s="18">
        <f t="shared" si="183"/>
        <v>0</v>
      </c>
      <c r="Q1004" s="18">
        <f t="shared" si="183"/>
        <v>0</v>
      </c>
      <c r="R1004" s="18">
        <f t="shared" si="183"/>
        <v>0</v>
      </c>
      <c r="S1004" s="18">
        <f t="shared" si="183"/>
        <v>0</v>
      </c>
      <c r="T1004">
        <v>4</v>
      </c>
      <c r="V1004" s="46">
        <f t="shared" si="184"/>
        <v>8.5646342292298936</v>
      </c>
      <c r="W1004" s="42" t="e">
        <f ca="1">CORREL(OFFSET($A$2,MATCH($A1004,$A$257:$A$999,0),4):OFFSET($A$2,MATCH($A1004+1,$A$257:$A$999,0)-1,4),OFFSET($T$2,MATCH($T1004,$T$257:$T$999,0),3):OFFSET($T$2,MATCH($T1004+1,$T$257:$T$999,0)-1,3))</f>
        <v>#N/A</v>
      </c>
      <c r="X1004" s="42" t="e">
        <f ca="1">CORREL(OFFSET($A$2,MATCH($A1004,$A$257:$A$999,0),2):OFFSET($A$2,MATCH($A1004+1,$A$257:$A$999,0)-1,2),OFFSET($T$2,MATCH($T1004,$T$257:$T$999,0),1):OFFSET($T$2,MATCH($T1004+1,$T$257:$T$999,0)-1,1))</f>
        <v>#N/A</v>
      </c>
      <c r="Z1004">
        <f t="shared" si="186"/>
        <v>4</v>
      </c>
      <c r="AA1004" s="8">
        <f t="shared" si="185"/>
        <v>0</v>
      </c>
      <c r="AB1004" s="8">
        <f t="shared" si="185"/>
        <v>4.2000000000000028</v>
      </c>
      <c r="AC1004" s="8">
        <f t="shared" si="185"/>
        <v>9.2000000000000028</v>
      </c>
      <c r="AD1004" s="8">
        <f t="shared" si="185"/>
        <v>14.200000000000003</v>
      </c>
      <c r="AE1004" s="8">
        <f t="shared" si="185"/>
        <v>19.200000000000003</v>
      </c>
      <c r="AF1004" s="8">
        <f t="shared" si="185"/>
        <v>29.200000000000003</v>
      </c>
      <c r="AG1004" s="8">
        <f t="shared" si="185"/>
        <v>0.79999999999999716</v>
      </c>
      <c r="AH1004" s="8">
        <f t="shared" si="185"/>
        <v>0</v>
      </c>
      <c r="AI1004" s="8">
        <f t="shared" si="185"/>
        <v>0</v>
      </c>
      <c r="AJ1004" s="8">
        <f t="shared" si="185"/>
        <v>0</v>
      </c>
      <c r="AK1004" s="8">
        <f t="shared" si="185"/>
        <v>0</v>
      </c>
      <c r="AL1004" s="8">
        <f t="shared" si="185"/>
        <v>0</v>
      </c>
    </row>
    <row r="1005" spans="1:38" x14ac:dyDescent="0.2">
      <c r="A1005" s="47">
        <v>5</v>
      </c>
      <c r="C1005" s="51">
        <f t="shared" si="181"/>
        <v>30.699000000000002</v>
      </c>
      <c r="D1005" s="42">
        <f ca="1">STDEV(OFFSET($A$2,MATCH($A1005,$A$3:$A$999,0),3):OFFSET($A$2,MATCH($A1005+1,$A$3:$A$999,0)-1,3))*SQRT(trade_day)</f>
        <v>2.9233827818699161</v>
      </c>
      <c r="E1005" s="42">
        <f t="shared" si="182"/>
        <v>1.9916537699518073</v>
      </c>
      <c r="F1005">
        <v>5</v>
      </c>
      <c r="G1005" s="18">
        <f t="shared" si="183"/>
        <v>0</v>
      </c>
      <c r="H1005" s="18">
        <f t="shared" si="183"/>
        <v>1.1404999999999998</v>
      </c>
      <c r="I1005" s="18">
        <f t="shared" si="183"/>
        <v>3.5775000000000006</v>
      </c>
      <c r="J1005" s="18">
        <f t="shared" si="183"/>
        <v>6.6235000000000017</v>
      </c>
      <c r="K1005" s="18">
        <f t="shared" si="183"/>
        <v>10.7935</v>
      </c>
      <c r="L1005" s="18">
        <f t="shared" si="183"/>
        <v>19.700499999999998</v>
      </c>
      <c r="M1005" s="18">
        <f t="shared" si="183"/>
        <v>10.699000000000002</v>
      </c>
      <c r="N1005" s="18">
        <f t="shared" si="183"/>
        <v>6.839500000000001</v>
      </c>
      <c r="O1005" s="18">
        <f t="shared" si="183"/>
        <v>4.2764999999999995</v>
      </c>
      <c r="P1005" s="18">
        <f t="shared" si="183"/>
        <v>2.3225000000000002</v>
      </c>
      <c r="Q1005" s="18">
        <f t="shared" si="183"/>
        <v>1.4925000000000002</v>
      </c>
      <c r="R1005" s="18">
        <f t="shared" si="183"/>
        <v>0.39950000000000008</v>
      </c>
      <c r="S1005" s="18">
        <f t="shared" si="183"/>
        <v>0</v>
      </c>
      <c r="T1005">
        <v>5</v>
      </c>
      <c r="V1005" s="46">
        <f t="shared" si="184"/>
        <v>14.362832668502961</v>
      </c>
      <c r="W1005" s="42" t="e">
        <f ca="1">CORREL(OFFSET($A$2,MATCH($A1005,$A$257:$A$999,0),4):OFFSET($A$2,MATCH($A1005+1,$A$257:$A$999,0)-1,4),OFFSET($T$2,MATCH($T1005,$T$257:$T$999,0),3):OFFSET($T$2,MATCH($T1005+1,$T$257:$T$999,0)-1,3))</f>
        <v>#N/A</v>
      </c>
      <c r="X1005" s="42" t="e">
        <f ca="1">CORREL(OFFSET($A$2,MATCH($A1005,$A$257:$A$999,0),2):OFFSET($A$2,MATCH($A1005+1,$A$257:$A$999,0)-1,2),OFFSET($T$2,MATCH($T1005,$T$257:$T$999,0),1):OFFSET($T$2,MATCH($T1005+1,$T$257:$T$999,0)-1,1))</f>
        <v>#N/A</v>
      </c>
      <c r="Z1005">
        <f t="shared" si="186"/>
        <v>5</v>
      </c>
      <c r="AA1005" s="8">
        <f t="shared" si="185"/>
        <v>0</v>
      </c>
      <c r="AB1005" s="8">
        <f t="shared" si="185"/>
        <v>0</v>
      </c>
      <c r="AC1005" s="8">
        <f t="shared" si="185"/>
        <v>0</v>
      </c>
      <c r="AD1005" s="8">
        <f t="shared" si="185"/>
        <v>4.3009999999999984</v>
      </c>
      <c r="AE1005" s="8">
        <f t="shared" si="185"/>
        <v>9.3009999999999984</v>
      </c>
      <c r="AF1005" s="8">
        <f t="shared" si="185"/>
        <v>19.300999999999998</v>
      </c>
      <c r="AG1005" s="8">
        <f t="shared" si="185"/>
        <v>10.699000000000002</v>
      </c>
      <c r="AH1005" s="8">
        <f t="shared" si="185"/>
        <v>5.6990000000000016</v>
      </c>
      <c r="AI1005" s="8">
        <f t="shared" si="185"/>
        <v>0.69900000000000162</v>
      </c>
      <c r="AJ1005" s="8">
        <f t="shared" si="185"/>
        <v>0</v>
      </c>
      <c r="AK1005" s="8">
        <f t="shared" si="185"/>
        <v>0</v>
      </c>
      <c r="AL1005" s="8">
        <f t="shared" si="185"/>
        <v>0</v>
      </c>
    </row>
    <row r="1006" spans="1:38" x14ac:dyDescent="0.2">
      <c r="A1006" s="47">
        <v>6</v>
      </c>
      <c r="C1006" s="51">
        <f t="shared" si="181"/>
        <v>38.869545454545452</v>
      </c>
      <c r="D1006" s="42">
        <f ca="1">STDEV(OFFSET($A$2,MATCH($A1006,$A$3:$A$999,0),3):OFFSET($A$2,MATCH($A1006+1,$A$3:$A$999,0)-1,3))*SQRT(trade_day)</f>
        <v>3.4819562992049917</v>
      </c>
      <c r="E1006" s="42">
        <f t="shared" si="182"/>
        <v>2.9674712193809927</v>
      </c>
      <c r="F1006">
        <v>6</v>
      </c>
      <c r="G1006" s="18">
        <f t="shared" si="183"/>
        <v>1.0454545454545473E-2</v>
      </c>
      <c r="H1006" s="18">
        <f t="shared" si="183"/>
        <v>1.2804545454545453</v>
      </c>
      <c r="I1006" s="18">
        <f t="shared" si="183"/>
        <v>3.6840909090909082</v>
      </c>
      <c r="J1006" s="18">
        <f t="shared" si="183"/>
        <v>6.6386363636363628</v>
      </c>
      <c r="K1006" s="18">
        <f t="shared" si="183"/>
        <v>9.7509090909090919</v>
      </c>
      <c r="L1006" s="18">
        <f t="shared" si="183"/>
        <v>16.824090909090909</v>
      </c>
      <c r="M1006" s="18">
        <f t="shared" si="183"/>
        <v>18.88</v>
      </c>
      <c r="N1006" s="18">
        <f t="shared" si="183"/>
        <v>15.15</v>
      </c>
      <c r="O1006" s="18">
        <f t="shared" si="183"/>
        <v>12.553636363636365</v>
      </c>
      <c r="P1006" s="18">
        <f t="shared" si="183"/>
        <v>10.508181818181818</v>
      </c>
      <c r="Q1006" s="18">
        <f t="shared" si="183"/>
        <v>8.6204545454545478</v>
      </c>
      <c r="R1006" s="18">
        <f t="shared" si="183"/>
        <v>5.6936363636363643</v>
      </c>
      <c r="S1006" s="18">
        <f t="shared" si="183"/>
        <v>0.10181772727272689</v>
      </c>
      <c r="T1006">
        <v>6</v>
      </c>
      <c r="V1006" s="46">
        <f t="shared" si="184"/>
        <v>17.522447590391717</v>
      </c>
      <c r="W1006" s="42" t="e">
        <f ca="1">CORREL(OFFSET($A$2,MATCH($A1006,$A$257:$A$999,0),4):OFFSET($A$2,MATCH($A1006+1,$A$257:$A$999,0)-1,4),OFFSET($T$2,MATCH($T1006,$T$257:$T$999,0),3):OFFSET($T$2,MATCH($T1006+1,$T$257:$T$999,0)-1,3))</f>
        <v>#N/A</v>
      </c>
      <c r="X1006" s="42" t="e">
        <f ca="1">CORREL(OFFSET($A$2,MATCH($A1006,$A$257:$A$999,0),2):OFFSET($A$2,MATCH($A1006+1,$A$257:$A$999,0)-1,2),OFFSET($T$2,MATCH($T1006,$T$257:$T$999,0),1):OFFSET($T$2,MATCH($T1006+1,$T$257:$T$999,0)-1,1))</f>
        <v>#N/A</v>
      </c>
      <c r="Z1006">
        <f t="shared" si="186"/>
        <v>6</v>
      </c>
      <c r="AA1006" s="8">
        <f t="shared" si="185"/>
        <v>0</v>
      </c>
      <c r="AB1006" s="8">
        <f t="shared" si="185"/>
        <v>0</v>
      </c>
      <c r="AC1006" s="8">
        <f t="shared" si="185"/>
        <v>0</v>
      </c>
      <c r="AD1006" s="8">
        <f t="shared" si="185"/>
        <v>0</v>
      </c>
      <c r="AE1006" s="8">
        <f t="shared" si="185"/>
        <v>1.1304545454545476</v>
      </c>
      <c r="AF1006" s="8">
        <f t="shared" si="185"/>
        <v>11.130454545454548</v>
      </c>
      <c r="AG1006" s="8">
        <f t="shared" si="185"/>
        <v>18.869545454545452</v>
      </c>
      <c r="AH1006" s="8">
        <f t="shared" si="185"/>
        <v>13.869545454545452</v>
      </c>
      <c r="AI1006" s="8">
        <f t="shared" si="185"/>
        <v>8.8695454545454524</v>
      </c>
      <c r="AJ1006" s="8">
        <f t="shared" si="185"/>
        <v>3.8695454545454524</v>
      </c>
      <c r="AK1006" s="8">
        <f t="shared" si="185"/>
        <v>0</v>
      </c>
      <c r="AL1006" s="8">
        <f t="shared" si="185"/>
        <v>0</v>
      </c>
    </row>
    <row r="1007" spans="1:38" x14ac:dyDescent="0.2">
      <c r="A1007" s="47">
        <v>7</v>
      </c>
      <c r="C1007" s="51">
        <f t="shared" si="181"/>
        <v>55.365652173913055</v>
      </c>
      <c r="D1007" s="42">
        <f ca="1">STDEV(OFFSET($A$2,MATCH($A1007,$A$3:$A$999,0),3):OFFSET($A$2,MATCH($A1007+1,$A$3:$A$999,0)-1,3))*SQRT(trade_day)</f>
        <v>7.4969801145928701</v>
      </c>
      <c r="E1007" s="42">
        <f t="shared" si="182"/>
        <v>6.8228243876892609</v>
      </c>
      <c r="F1007">
        <v>7</v>
      </c>
      <c r="G1007" s="11">
        <f t="shared" si="183"/>
        <v>0</v>
      </c>
      <c r="H1007" s="11">
        <f t="shared" si="183"/>
        <v>3.2608695652173912E-2</v>
      </c>
      <c r="I1007" s="11">
        <f t="shared" si="183"/>
        <v>0.6343478260869565</v>
      </c>
      <c r="J1007" s="11">
        <f t="shared" si="183"/>
        <v>2.1313043478260876</v>
      </c>
      <c r="K1007" s="11">
        <f t="shared" si="183"/>
        <v>4.6630434782608701</v>
      </c>
      <c r="L1007" s="11">
        <f t="shared" si="183"/>
        <v>11.512608695652172</v>
      </c>
      <c r="M1007" s="11">
        <f t="shared" si="183"/>
        <v>35.365652173913041</v>
      </c>
      <c r="N1007" s="11">
        <f t="shared" si="183"/>
        <v>30.398260869565217</v>
      </c>
      <c r="O1007" s="11">
        <f t="shared" si="183"/>
        <v>25.999999999999996</v>
      </c>
      <c r="P1007" s="11">
        <f t="shared" si="183"/>
        <v>22.496956521739129</v>
      </c>
      <c r="Q1007" s="11">
        <f t="shared" si="183"/>
        <v>20.028695652173912</v>
      </c>
      <c r="R1007" s="11">
        <f t="shared" si="183"/>
        <v>16.878260869565217</v>
      </c>
      <c r="S1007" s="11">
        <f t="shared" si="183"/>
        <v>8.1186947826086957</v>
      </c>
      <c r="T1007">
        <v>7</v>
      </c>
      <c r="V1007" s="46">
        <f t="shared" si="184"/>
        <v>25.672991931739411</v>
      </c>
      <c r="W1007" s="42" t="e">
        <f ca="1">CORREL(OFFSET($A$2,MATCH($A1007,$A$257:$A$999,0),4):OFFSET($A$2,MATCH($A1007+1,$A$257:$A$999,0)-1,4),OFFSET($T$2,MATCH($T1007,$T$257:$T$999,0),3):OFFSET($T$2,MATCH($T1007+1,$T$257:$T$999,0)-1,3))</f>
        <v>#N/A</v>
      </c>
      <c r="X1007" s="42" t="e">
        <f ca="1">CORREL(OFFSET($A$2,MATCH($A1007,$A$257:$A$999,0),2):OFFSET($A$2,MATCH($A1007+1,$A$257:$A$999,0)-1,2),OFFSET($T$2,MATCH($T1007,$T$257:$T$999,0),1):OFFSET($T$2,MATCH($T1007+1,$T$257:$T$999,0)-1,1))</f>
        <v>#N/A</v>
      </c>
      <c r="Z1007">
        <f t="shared" si="186"/>
        <v>7</v>
      </c>
      <c r="AA1007" s="8">
        <f t="shared" si="185"/>
        <v>0</v>
      </c>
      <c r="AB1007" s="8">
        <f t="shared" si="185"/>
        <v>0</v>
      </c>
      <c r="AC1007" s="8">
        <f t="shared" si="185"/>
        <v>0</v>
      </c>
      <c r="AD1007" s="8">
        <f t="shared" si="185"/>
        <v>0</v>
      </c>
      <c r="AE1007" s="8">
        <f t="shared" si="185"/>
        <v>0</v>
      </c>
      <c r="AF1007" s="8">
        <f t="shared" si="185"/>
        <v>0</v>
      </c>
      <c r="AG1007" s="8">
        <f t="shared" si="185"/>
        <v>35.365652173913055</v>
      </c>
      <c r="AH1007" s="8">
        <f t="shared" si="185"/>
        <v>30.365652173913055</v>
      </c>
      <c r="AI1007" s="8">
        <f t="shared" si="185"/>
        <v>25.365652173913055</v>
      </c>
      <c r="AJ1007" s="8">
        <f t="shared" si="185"/>
        <v>20.365652173913055</v>
      </c>
      <c r="AK1007" s="8">
        <f t="shared" si="185"/>
        <v>15.365652173913055</v>
      </c>
      <c r="AL1007" s="8">
        <f t="shared" si="185"/>
        <v>5.3656521739130554</v>
      </c>
    </row>
    <row r="1008" spans="1:38" x14ac:dyDescent="0.2">
      <c r="A1008" s="47">
        <v>8</v>
      </c>
      <c r="C1008" s="51">
        <f t="shared" si="181"/>
        <v>34.883333333333333</v>
      </c>
      <c r="D1008" s="42">
        <f ca="1">STDEV(OFFSET($A$2,MATCH($A1008,$A$3:$A$999,0),3):OFFSET($A$2,MATCH($A1008+1,$A$3:$A$999,0)-1,3))*SQRT(trade_day)</f>
        <v>5.3266929471781852</v>
      </c>
      <c r="E1008" s="42">
        <f t="shared" si="182"/>
        <v>5.3106641807808135</v>
      </c>
      <c r="F1008">
        <v>8</v>
      </c>
      <c r="G1008" s="11">
        <f t="shared" si="183"/>
        <v>0</v>
      </c>
      <c r="H1008" s="11">
        <f t="shared" si="183"/>
        <v>7.9047619047619061E-2</v>
      </c>
      <c r="I1008" s="11">
        <f t="shared" si="183"/>
        <v>1.8000000000000003</v>
      </c>
      <c r="J1008" s="11">
        <f t="shared" si="183"/>
        <v>4.5599999999999996</v>
      </c>
      <c r="K1008" s="11">
        <f t="shared" si="183"/>
        <v>8.1728571428571435</v>
      </c>
      <c r="L1008" s="11">
        <f t="shared" si="183"/>
        <v>16.532380952380954</v>
      </c>
      <c r="M1008" s="11">
        <f t="shared" si="183"/>
        <v>14.88333333333334</v>
      </c>
      <c r="N1008" s="11">
        <f t="shared" si="183"/>
        <v>9.9623809523809506</v>
      </c>
      <c r="O1008" s="11">
        <f t="shared" si="183"/>
        <v>6.6833333333333327</v>
      </c>
      <c r="P1008" s="11">
        <f t="shared" si="183"/>
        <v>4.4433333333333334</v>
      </c>
      <c r="Q1008" s="11">
        <f t="shared" si="183"/>
        <v>3.0561904761904763</v>
      </c>
      <c r="R1008" s="11">
        <f t="shared" si="183"/>
        <v>1.4157142857142859</v>
      </c>
      <c r="S1008" s="11">
        <f t="shared" si="183"/>
        <v>0</v>
      </c>
      <c r="T1008">
        <v>8</v>
      </c>
      <c r="V1008" s="46">
        <f t="shared" si="184"/>
        <v>18.844883985784545</v>
      </c>
      <c r="W1008" s="42" t="e">
        <f ca="1">CORREL(OFFSET($A$2,MATCH($A1008,$A$257:$A$999,0),4):OFFSET($A$2,MATCH($A1008+1,$A$257:$A$999,0)-1,4),OFFSET($T$2,MATCH($T1008,$T$257:$T$999,0),3):OFFSET($T$2,MATCH($T1008+1,$T$257:$T$999,0)-1,3))</f>
        <v>#N/A</v>
      </c>
      <c r="X1008" s="42" t="e">
        <f ca="1">CORREL(OFFSET($A$2,MATCH($A1008,$A$257:$A$999,0),2):OFFSET($A$2,MATCH($A1008+1,$A$257:$A$999,0)-1,2),OFFSET($T$2,MATCH($T1008,$T$257:$T$999,0),1):OFFSET($T$2,MATCH($T1008+1,$T$257:$T$999,0)-1,1))</f>
        <v>#N/A</v>
      </c>
      <c r="Z1008">
        <f t="shared" si="186"/>
        <v>8</v>
      </c>
      <c r="AA1008" s="8">
        <f t="shared" si="185"/>
        <v>0</v>
      </c>
      <c r="AB1008" s="8">
        <f t="shared" si="185"/>
        <v>0</v>
      </c>
      <c r="AC1008" s="8">
        <f t="shared" si="185"/>
        <v>0</v>
      </c>
      <c r="AD1008" s="8">
        <f t="shared" si="185"/>
        <v>0.11666666666666714</v>
      </c>
      <c r="AE1008" s="8">
        <f t="shared" si="185"/>
        <v>5.1166666666666671</v>
      </c>
      <c r="AF1008" s="8">
        <f t="shared" si="185"/>
        <v>15.116666666666667</v>
      </c>
      <c r="AG1008" s="8">
        <f t="shared" si="185"/>
        <v>14.883333333333333</v>
      </c>
      <c r="AH1008" s="8">
        <f t="shared" si="185"/>
        <v>9.8833333333333329</v>
      </c>
      <c r="AI1008" s="8">
        <f t="shared" si="185"/>
        <v>4.8833333333333329</v>
      </c>
      <c r="AJ1008" s="8">
        <f t="shared" si="185"/>
        <v>0</v>
      </c>
      <c r="AK1008" s="8">
        <f t="shared" si="185"/>
        <v>0</v>
      </c>
      <c r="AL1008" s="8">
        <f t="shared" si="185"/>
        <v>0</v>
      </c>
    </row>
    <row r="1009" spans="1:38" x14ac:dyDescent="0.2">
      <c r="A1009" s="47">
        <v>9</v>
      </c>
      <c r="C1009" s="51">
        <f t="shared" si="181"/>
        <v>28.500952380952373</v>
      </c>
      <c r="D1009" s="42">
        <f ca="1">STDEV(OFFSET($A$2,MATCH($A1009,$A$3:$A$999,0),3):OFFSET($A$2,MATCH($A1009+1,$A$3:$A$999,0)-1,3))*SQRT(trade_day)</f>
        <v>3.8808798121860257</v>
      </c>
      <c r="E1009" s="42">
        <f t="shared" si="182"/>
        <v>4.5554678527212813</v>
      </c>
      <c r="F1009">
        <v>9</v>
      </c>
      <c r="G1009" s="18">
        <f t="shared" si="183"/>
        <v>0.1223809523809524</v>
      </c>
      <c r="H1009" s="18">
        <f t="shared" si="183"/>
        <v>1.5185714285714287</v>
      </c>
      <c r="I1009" s="18">
        <f t="shared" si="183"/>
        <v>3.9814285714285709</v>
      </c>
      <c r="J1009" s="18">
        <f t="shared" si="183"/>
        <v>7.2328571428571404</v>
      </c>
      <c r="K1009" s="18">
        <f t="shared" si="183"/>
        <v>11.743333333333331</v>
      </c>
      <c r="L1009" s="18">
        <f t="shared" si="183"/>
        <v>21.499047619047619</v>
      </c>
      <c r="M1009" s="18">
        <f t="shared" si="183"/>
        <v>8.6233333333333366</v>
      </c>
      <c r="N1009" s="18">
        <f t="shared" si="183"/>
        <v>5.0195238095238111</v>
      </c>
      <c r="O1009" s="18">
        <f t="shared" si="183"/>
        <v>2.4823809523809528</v>
      </c>
      <c r="P1009" s="18">
        <f t="shared" si="183"/>
        <v>0.73380952380952402</v>
      </c>
      <c r="Q1009" s="18">
        <f t="shared" si="183"/>
        <v>0.24428571428571441</v>
      </c>
      <c r="R1009" s="18">
        <f t="shared" si="183"/>
        <v>0</v>
      </c>
      <c r="S1009" s="18">
        <f t="shared" si="183"/>
        <v>0</v>
      </c>
      <c r="T1009">
        <v>9</v>
      </c>
      <c r="V1009" s="46">
        <f t="shared" si="184"/>
        <v>14.486865986220645</v>
      </c>
      <c r="W1009" s="42" t="e">
        <f ca="1">CORREL(OFFSET($A$2,MATCH($A1009,$A$257:$A$999,0),4):OFFSET($A$2,MATCH($A1009+1,$A$257:$A$999,0)-1,4),OFFSET($T$2,MATCH($T1009,$T$257:$T$999,0),3):OFFSET($T$2,MATCH($T1009+1,$T$257:$T$999,0)-1,3))</f>
        <v>#N/A</v>
      </c>
      <c r="X1009" s="42" t="e">
        <f ca="1">CORREL(OFFSET($A$2,MATCH($A1009,$A$257:$A$999,0),2):OFFSET($A$2,MATCH($A1009+1,$A$257:$A$999,0)-1,2),OFFSET($T$2,MATCH($T1009,$T$257:$T$999,0),1):OFFSET($T$2,MATCH($T1009+1,$T$257:$T$999,0)-1,1))</f>
        <v>#N/A</v>
      </c>
      <c r="Z1009">
        <f t="shared" si="186"/>
        <v>9</v>
      </c>
      <c r="AA1009" s="8">
        <f t="shared" si="185"/>
        <v>0</v>
      </c>
      <c r="AB1009" s="8">
        <f t="shared" si="185"/>
        <v>0</v>
      </c>
      <c r="AC1009" s="8">
        <f t="shared" si="185"/>
        <v>1.4990476190476265</v>
      </c>
      <c r="AD1009" s="8">
        <f t="shared" si="185"/>
        <v>6.4990476190476265</v>
      </c>
      <c r="AE1009" s="8">
        <f t="shared" si="185"/>
        <v>11.499047619047627</v>
      </c>
      <c r="AF1009" s="8">
        <f t="shared" si="185"/>
        <v>21.499047619047627</v>
      </c>
      <c r="AG1009" s="8">
        <f t="shared" si="185"/>
        <v>8.5009523809523735</v>
      </c>
      <c r="AH1009" s="8">
        <f t="shared" si="185"/>
        <v>3.5009523809523735</v>
      </c>
      <c r="AI1009" s="8">
        <f t="shared" si="185"/>
        <v>0</v>
      </c>
      <c r="AJ1009" s="8">
        <f t="shared" si="185"/>
        <v>0</v>
      </c>
      <c r="AK1009" s="8">
        <f t="shared" si="185"/>
        <v>0</v>
      </c>
      <c r="AL1009" s="8">
        <f t="shared" si="185"/>
        <v>0</v>
      </c>
    </row>
    <row r="1010" spans="1:38" x14ac:dyDescent="0.2">
      <c r="A1010" s="47">
        <v>10</v>
      </c>
      <c r="C1010" s="51">
        <f t="shared" si="181"/>
        <v>23.265454545454546</v>
      </c>
      <c r="D1010" s="42">
        <f ca="1">STDEV(OFFSET($A$2,MATCH($A1010,$A$3:$A$999,0),3):OFFSET($A$2,MATCH($A1010+1,$A$3:$A$999,0)-1,3))*SQRT(trade_day)</f>
        <v>2.0079784762759996</v>
      </c>
      <c r="E1010" s="42">
        <f t="shared" si="182"/>
        <v>2.2572822656395006</v>
      </c>
      <c r="F1010">
        <v>10</v>
      </c>
      <c r="G1010" s="18">
        <f t="shared" si="183"/>
        <v>2.2727272727273051E-3</v>
      </c>
      <c r="H1010" s="18">
        <f t="shared" si="183"/>
        <v>1.9468181818181818</v>
      </c>
      <c r="I1010" s="18">
        <f t="shared" si="183"/>
        <v>6.7345454545454544</v>
      </c>
      <c r="J1010" s="18">
        <f t="shared" si="183"/>
        <v>11.734545454545456</v>
      </c>
      <c r="K1010" s="18">
        <f t="shared" si="183"/>
        <v>16.734545454545454</v>
      </c>
      <c r="L1010" s="18">
        <f t="shared" si="183"/>
        <v>26.734545454545458</v>
      </c>
      <c r="M1010" s="18">
        <f t="shared" si="183"/>
        <v>3.2677272727272726</v>
      </c>
      <c r="N1010" s="18">
        <f t="shared" si="183"/>
        <v>0.2122727272727272</v>
      </c>
      <c r="O1010" s="18">
        <f t="shared" si="183"/>
        <v>0</v>
      </c>
      <c r="P1010" s="18">
        <f t="shared" si="183"/>
        <v>0</v>
      </c>
      <c r="Q1010" s="18">
        <f t="shared" si="183"/>
        <v>0</v>
      </c>
      <c r="R1010" s="18">
        <f t="shared" si="183"/>
        <v>0</v>
      </c>
      <c r="S1010" s="18">
        <f t="shared" si="183"/>
        <v>0</v>
      </c>
      <c r="T1010">
        <v>10</v>
      </c>
      <c r="V1010" s="46">
        <f t="shared" si="184"/>
        <v>12.316653537749268</v>
      </c>
      <c r="W1010" s="42" t="e">
        <f ca="1">CORREL(OFFSET($A$2,MATCH($A1010,$A$257:$A$999,0),4):OFFSET($A$2,MATCH($A1010+1,$A$257:$A$999,0)-1,4),OFFSET($T$2,MATCH($T1010,$T$257:$T$999,0),3):OFFSET($T$2,MATCH($T1010+1,$T$257:$T$999,0)-1,3))</f>
        <v>#N/A</v>
      </c>
      <c r="X1010" s="42" t="e">
        <f ca="1">CORREL(OFFSET($A$2,MATCH($A1010,$A$257:$A$999,0),2):OFFSET($A$2,MATCH($A1010+1,$A$257:$A$999,0)-1,2),OFFSET($T$2,MATCH($T1010,$T$257:$T$999,0),1):OFFSET($T$2,MATCH($T1010+1,$T$257:$T$999,0)-1,1))</f>
        <v>#N/A</v>
      </c>
      <c r="Z1010">
        <f t="shared" si="186"/>
        <v>10</v>
      </c>
      <c r="AA1010" s="8">
        <f t="shared" si="185"/>
        <v>0</v>
      </c>
      <c r="AB1010" s="8">
        <f t="shared" si="185"/>
        <v>1.7345454545454544</v>
      </c>
      <c r="AC1010" s="8">
        <f t="shared" si="185"/>
        <v>6.7345454545454544</v>
      </c>
      <c r="AD1010" s="8">
        <f t="shared" si="185"/>
        <v>11.734545454545454</v>
      </c>
      <c r="AE1010" s="8">
        <f t="shared" si="185"/>
        <v>16.734545454545454</v>
      </c>
      <c r="AF1010" s="8">
        <f t="shared" si="185"/>
        <v>26.734545454545454</v>
      </c>
      <c r="AG1010" s="8">
        <f t="shared" si="185"/>
        <v>3.2654545454545456</v>
      </c>
      <c r="AH1010" s="8">
        <f t="shared" si="185"/>
        <v>0</v>
      </c>
      <c r="AI1010" s="8">
        <f t="shared" si="185"/>
        <v>0</v>
      </c>
      <c r="AJ1010" s="8">
        <f t="shared" si="185"/>
        <v>0</v>
      </c>
      <c r="AK1010" s="8">
        <f t="shared" si="185"/>
        <v>0</v>
      </c>
      <c r="AL1010" s="8">
        <f t="shared" si="185"/>
        <v>0</v>
      </c>
    </row>
    <row r="1011" spans="1:38" x14ac:dyDescent="0.2">
      <c r="A1011" s="47">
        <v>11</v>
      </c>
      <c r="C1011" s="51">
        <f t="shared" si="181"/>
        <v>22.674499999999995</v>
      </c>
      <c r="D1011" s="42">
        <f ca="1">STDEV(OFFSET($A$2,MATCH($A1011,$A$3:$A$999,0),3):OFFSET($A$2,MATCH($A1011+1,$A$3:$A$999,0)-1,3))*SQRT(trade_day)</f>
        <v>1.208287145137797</v>
      </c>
      <c r="E1011" s="42">
        <f t="shared" si="182"/>
        <v>1.0201002066868843</v>
      </c>
      <c r="F1011">
        <v>11</v>
      </c>
      <c r="G1011" s="18">
        <f t="shared" ref="G1011:S1020" si="187">SUMIF($A$3:$A$999,$F1011,G$3:G$999)/COUNTIF($A$3:$A$999,$F1011)</f>
        <v>0.25549999999999995</v>
      </c>
      <c r="H1011" s="18">
        <f t="shared" si="187"/>
        <v>2.4950000000000001</v>
      </c>
      <c r="I1011" s="18">
        <f t="shared" si="187"/>
        <v>7.3254999999999999</v>
      </c>
      <c r="J1011" s="18">
        <f t="shared" si="187"/>
        <v>12.325500000000002</v>
      </c>
      <c r="K1011" s="18">
        <f t="shared" si="187"/>
        <v>17.325500000000002</v>
      </c>
      <c r="L1011" s="18">
        <f t="shared" si="187"/>
        <v>27.325500000000012</v>
      </c>
      <c r="M1011" s="18">
        <f t="shared" si="187"/>
        <v>2.9299999999999997</v>
      </c>
      <c r="N1011" s="18">
        <f t="shared" si="187"/>
        <v>0.16950000000000004</v>
      </c>
      <c r="O1011" s="18">
        <f t="shared" si="187"/>
        <v>0</v>
      </c>
      <c r="P1011" s="18">
        <f t="shared" si="187"/>
        <v>0</v>
      </c>
      <c r="Q1011" s="18">
        <f t="shared" si="187"/>
        <v>0</v>
      </c>
      <c r="R1011" s="18">
        <f t="shared" si="187"/>
        <v>0</v>
      </c>
      <c r="S1011" s="18">
        <f t="shared" si="187"/>
        <v>0</v>
      </c>
      <c r="T1011">
        <v>11</v>
      </c>
      <c r="V1011" s="46">
        <f t="shared" si="184"/>
        <v>10.842602765191721</v>
      </c>
      <c r="W1011" s="42" t="e">
        <f ca="1">CORREL(OFFSET($A$2,MATCH($A1011,$A$257:$A$999,0),4):OFFSET($A$2,MATCH($A1011+1,$A$257:$A$999,0)-1,4),OFFSET($T$2,MATCH($T1011,$T$257:$T$999,0),3):OFFSET($T$2,MATCH($T1011+1,$T$257:$T$999,0)-1,3))</f>
        <v>#N/A</v>
      </c>
      <c r="X1011" s="42" t="e">
        <f ca="1">CORREL(OFFSET($A$2,MATCH($A1011,$A$257:$A$999,0),2):OFFSET($A$2,MATCH($A1011+1,$A$257:$A$999,0)-1,2),OFFSET($T$2,MATCH($T1011,$T$257:$T$999,0),1):OFFSET($T$2,MATCH($T1011+1,$T$257:$T$999,0)-1,1))</f>
        <v>#N/A</v>
      </c>
      <c r="Z1011">
        <f t="shared" si="186"/>
        <v>11</v>
      </c>
      <c r="AA1011" s="8">
        <f t="shared" si="185"/>
        <v>0</v>
      </c>
      <c r="AB1011" s="8">
        <f t="shared" si="185"/>
        <v>2.3255000000000052</v>
      </c>
      <c r="AC1011" s="8">
        <f t="shared" si="185"/>
        <v>7.3255000000000052</v>
      </c>
      <c r="AD1011" s="8">
        <f t="shared" si="185"/>
        <v>12.325500000000005</v>
      </c>
      <c r="AE1011" s="8">
        <f t="shared" si="185"/>
        <v>17.325500000000005</v>
      </c>
      <c r="AF1011" s="8">
        <f t="shared" si="185"/>
        <v>27.325500000000005</v>
      </c>
      <c r="AG1011" s="8">
        <f t="shared" si="185"/>
        <v>2.6744999999999948</v>
      </c>
      <c r="AH1011" s="8">
        <f t="shared" si="185"/>
        <v>0</v>
      </c>
      <c r="AI1011" s="8">
        <f t="shared" si="185"/>
        <v>0</v>
      </c>
      <c r="AJ1011" s="8">
        <f t="shared" si="185"/>
        <v>0</v>
      </c>
      <c r="AK1011" s="8">
        <f t="shared" si="185"/>
        <v>0</v>
      </c>
      <c r="AL1011" s="8">
        <f t="shared" si="185"/>
        <v>0</v>
      </c>
    </row>
    <row r="1012" spans="1:38" x14ac:dyDescent="0.2">
      <c r="A1012" s="47">
        <v>12</v>
      </c>
      <c r="C1012" s="51">
        <f t="shared" si="181"/>
        <v>20.709545454545456</v>
      </c>
      <c r="D1012" s="42">
        <f ca="1">STDEV(OFFSET($A$2,MATCH($A1012,$A$3:$A$999,0),3):OFFSET($A$2,MATCH($A1012+1,$A$3:$A$999,0)-1,3))*SQRT(trade_day)</f>
        <v>1.2626174576399056</v>
      </c>
      <c r="E1012" s="42">
        <f t="shared" si="182"/>
        <v>1.3568466683534042</v>
      </c>
      <c r="F1012">
        <v>12</v>
      </c>
      <c r="G1012" s="18">
        <f t="shared" si="187"/>
        <v>0.33590909090909077</v>
      </c>
      <c r="H1012" s="18">
        <f t="shared" si="187"/>
        <v>4.3004545454545449</v>
      </c>
      <c r="I1012" s="18">
        <f t="shared" si="187"/>
        <v>9.290454545454546</v>
      </c>
      <c r="J1012" s="18">
        <f t="shared" si="187"/>
        <v>14.290454545454544</v>
      </c>
      <c r="K1012" s="18">
        <f t="shared" si="187"/>
        <v>19.290454545454544</v>
      </c>
      <c r="L1012" s="18">
        <f t="shared" si="187"/>
        <v>29.290454545454544</v>
      </c>
      <c r="M1012" s="18">
        <f t="shared" si="187"/>
        <v>1.0454545454545452</v>
      </c>
      <c r="N1012" s="18">
        <f t="shared" si="187"/>
        <v>9.9999999999999482E-3</v>
      </c>
      <c r="O1012" s="18">
        <f t="shared" si="187"/>
        <v>0</v>
      </c>
      <c r="P1012" s="18">
        <f t="shared" si="187"/>
        <v>0</v>
      </c>
      <c r="Q1012" s="18">
        <f t="shared" si="187"/>
        <v>0</v>
      </c>
      <c r="R1012" s="18">
        <f t="shared" si="187"/>
        <v>0</v>
      </c>
      <c r="S1012" s="18">
        <f t="shared" si="187"/>
        <v>0</v>
      </c>
      <c r="T1012">
        <v>12</v>
      </c>
      <c r="V1012" s="46">
        <f t="shared" si="184"/>
        <v>12.541246410889487</v>
      </c>
      <c r="W1012" s="42" t="e">
        <f ca="1">CORREL(OFFSET($A$2,MATCH($A1012,$A$257:$A$999,0),4):OFFSET($A$2,MATCH($A1012+1,$A$257:$A$999,0)-1,4),OFFSET($T$2,MATCH($T1012,$T$257:$T$999,0),3):OFFSET($T$2,MATCH($T1012+1,$T$257:$T$999,0)-1,3))</f>
        <v>#DIV/0!</v>
      </c>
      <c r="X1012" s="42">
        <f ca="1">CORREL(OFFSET($A$2,MATCH($A1012,$A$257:$A$999,0),2):OFFSET($A$2,MATCH($A1012+1,$A$257:$A$999,0)-1,2),OFFSET($T$2,MATCH($T1012,$T$257:$T$999,0),1):OFFSET($T$2,MATCH($T1012+1,$T$257:$T$999,0)-1,1))</f>
        <v>0.49207327763208819</v>
      </c>
      <c r="Z1012">
        <f t="shared" si="186"/>
        <v>12</v>
      </c>
      <c r="AA1012" s="8">
        <f t="shared" si="185"/>
        <v>0</v>
      </c>
      <c r="AB1012" s="8">
        <f t="shared" si="185"/>
        <v>4.2904545454545442</v>
      </c>
      <c r="AC1012" s="8">
        <f t="shared" si="185"/>
        <v>9.2904545454545442</v>
      </c>
      <c r="AD1012" s="8">
        <f t="shared" si="185"/>
        <v>14.290454545454544</v>
      </c>
      <c r="AE1012" s="8">
        <f t="shared" si="185"/>
        <v>19.290454545454544</v>
      </c>
      <c r="AF1012" s="8">
        <f t="shared" si="185"/>
        <v>29.290454545454544</v>
      </c>
      <c r="AG1012" s="8">
        <f t="shared" si="185"/>
        <v>0.70954545454545581</v>
      </c>
      <c r="AH1012" s="8">
        <f t="shared" si="185"/>
        <v>0</v>
      </c>
      <c r="AI1012" s="8">
        <f t="shared" si="185"/>
        <v>0</v>
      </c>
      <c r="AJ1012" s="8">
        <f t="shared" si="185"/>
        <v>0</v>
      </c>
      <c r="AK1012" s="8">
        <f t="shared" si="185"/>
        <v>0</v>
      </c>
      <c r="AL1012" s="8">
        <f t="shared" si="185"/>
        <v>0</v>
      </c>
    </row>
    <row r="1013" spans="1:38" x14ac:dyDescent="0.2">
      <c r="A1013" s="47">
        <v>13</v>
      </c>
      <c r="C1013" s="51">
        <f t="shared" si="181"/>
        <v>24.228000000000002</v>
      </c>
      <c r="D1013" s="42">
        <f ca="1">STDEV(OFFSET($A$2,MATCH($A1013,$A$3:$A$999,0),3):OFFSET($A$2,MATCH($A1013+1,$A$3:$A$999,0)-1,3))*SQRT(trade_day)</f>
        <v>2.2405011878259189</v>
      </c>
      <c r="E1013" s="42">
        <f t="shared" si="182"/>
        <v>2.175988334288018</v>
      </c>
      <c r="F1013">
        <v>13</v>
      </c>
      <c r="G1013" s="10">
        <f t="shared" si="187"/>
        <v>9.8499999999999949E-2</v>
      </c>
      <c r="H1013" s="10">
        <f t="shared" si="187"/>
        <v>2.4369999999999998</v>
      </c>
      <c r="I1013" s="10">
        <f t="shared" si="187"/>
        <v>6.3185000000000002</v>
      </c>
      <c r="J1013" s="10">
        <f t="shared" si="187"/>
        <v>10.772</v>
      </c>
      <c r="K1013" s="10">
        <f t="shared" si="187"/>
        <v>15.772</v>
      </c>
      <c r="L1013" s="10">
        <f t="shared" si="187"/>
        <v>25.771999999999998</v>
      </c>
      <c r="M1013" s="10">
        <f t="shared" si="187"/>
        <v>4.3264999999999993</v>
      </c>
      <c r="N1013" s="10">
        <f t="shared" si="187"/>
        <v>1.6649999999999996</v>
      </c>
      <c r="O1013" s="10">
        <f t="shared" si="187"/>
        <v>0.54649999999999976</v>
      </c>
      <c r="P1013" s="10">
        <f t="shared" si="187"/>
        <v>0</v>
      </c>
      <c r="Q1013" s="10">
        <f t="shared" si="187"/>
        <v>0</v>
      </c>
      <c r="R1013" s="10">
        <f t="shared" si="187"/>
        <v>0</v>
      </c>
      <c r="S1013" s="10">
        <f t="shared" si="187"/>
        <v>0</v>
      </c>
      <c r="T1013">
        <v>13</v>
      </c>
      <c r="V1013" s="46">
        <f t="shared" si="184"/>
        <v>13.036072869090805</v>
      </c>
      <c r="W1013" s="42" t="e">
        <f ca="1">CORREL(OFFSET($A$2,MATCH($A1013,$A$257:$A$999,0),4):OFFSET($A$2,MATCH($A1013+1,$A$257:$A$999,0)-1,4),OFFSET($T$2,MATCH($T1013,$T$257:$T$999,0),3):OFFSET($T$2,MATCH($T1013+1,$T$257:$T$999,0)-1,3))</f>
        <v>#DIV/0!</v>
      </c>
      <c r="X1013" s="42">
        <f ca="1">CORREL(OFFSET($A$2,MATCH($A1013,$A$257:$A$999,0),2):OFFSET($A$2,MATCH($A1013+1,$A$257:$A$999,0)-1,2),OFFSET($T$2,MATCH($T1013,$T$257:$T$999,0),1):OFFSET($T$2,MATCH($T1013+1,$T$257:$T$999,0)-1,1))</f>
        <v>-0.44269275468531627</v>
      </c>
      <c r="Z1013">
        <f t="shared" si="186"/>
        <v>13</v>
      </c>
      <c r="AA1013" s="8">
        <f t="shared" si="185"/>
        <v>0</v>
      </c>
      <c r="AB1013" s="8">
        <f t="shared" si="185"/>
        <v>0.77199999999999847</v>
      </c>
      <c r="AC1013" s="8">
        <f t="shared" si="185"/>
        <v>5.7719999999999985</v>
      </c>
      <c r="AD1013" s="8">
        <f t="shared" si="185"/>
        <v>10.771999999999998</v>
      </c>
      <c r="AE1013" s="8">
        <f t="shared" si="185"/>
        <v>15.771999999999998</v>
      </c>
      <c r="AF1013" s="8">
        <f t="shared" si="185"/>
        <v>25.771999999999998</v>
      </c>
      <c r="AG1013" s="8">
        <f t="shared" si="185"/>
        <v>4.2280000000000015</v>
      </c>
      <c r="AH1013" s="8">
        <f t="shared" si="185"/>
        <v>0</v>
      </c>
      <c r="AI1013" s="8">
        <f t="shared" si="185"/>
        <v>0</v>
      </c>
      <c r="AJ1013" s="8">
        <f t="shared" si="185"/>
        <v>0</v>
      </c>
      <c r="AK1013" s="8">
        <f t="shared" si="185"/>
        <v>0</v>
      </c>
      <c r="AL1013" s="8">
        <f t="shared" si="185"/>
        <v>0</v>
      </c>
    </row>
    <row r="1014" spans="1:38" x14ac:dyDescent="0.2">
      <c r="A1014" s="47">
        <v>14</v>
      </c>
      <c r="B1014" s="51"/>
      <c r="C1014" s="51">
        <f t="shared" si="181"/>
        <v>19.347894736842107</v>
      </c>
      <c r="D1014" s="42">
        <f ca="1">STDEV(OFFSET($A$2,MATCH($A1014,$A$3:$A$999,0),3):OFFSET($A$2,MATCH($A1014+1,$A$3:$A$999,0)-1,3))*SQRT(trade_day)</f>
        <v>1.4347835066029784</v>
      </c>
      <c r="E1014" s="42">
        <f t="shared" si="182"/>
        <v>1.0669583545258616</v>
      </c>
      <c r="F1014">
        <v>14</v>
      </c>
      <c r="G1014" s="10">
        <f t="shared" si="187"/>
        <v>1.2757894736842108</v>
      </c>
      <c r="H1014" s="10">
        <f t="shared" si="187"/>
        <v>5.701052631578948</v>
      </c>
      <c r="I1014" s="10">
        <f t="shared" si="187"/>
        <v>10.652105263157894</v>
      </c>
      <c r="J1014" s="10">
        <f t="shared" si="187"/>
        <v>15.652105263157894</v>
      </c>
      <c r="K1014" s="10">
        <f t="shared" si="187"/>
        <v>20.652105263157896</v>
      </c>
      <c r="L1014" s="10">
        <f t="shared" si="187"/>
        <v>30.652105263157893</v>
      </c>
      <c r="M1014" s="10">
        <f t="shared" si="187"/>
        <v>0.62368421052631584</v>
      </c>
      <c r="N1014" s="10">
        <f t="shared" si="187"/>
        <v>4.8947368421052614E-2</v>
      </c>
      <c r="O1014" s="10">
        <f t="shared" si="187"/>
        <v>0</v>
      </c>
      <c r="P1014" s="10">
        <f t="shared" si="187"/>
        <v>0</v>
      </c>
      <c r="Q1014" s="10">
        <f t="shared" si="187"/>
        <v>0</v>
      </c>
      <c r="R1014" s="10">
        <f t="shared" si="187"/>
        <v>0</v>
      </c>
      <c r="S1014" s="10">
        <f t="shared" si="187"/>
        <v>0</v>
      </c>
      <c r="T1014">
        <v>14</v>
      </c>
      <c r="V1014" s="46">
        <f t="shared" si="184"/>
        <v>10.865895122192249</v>
      </c>
      <c r="W1014" s="42" t="e">
        <f ca="1">CORREL(OFFSET($A$2,MATCH($A1014,$A$257:$A$999,0),4):OFFSET($A$2,MATCH($A1014+1,$A$257:$A$999,0)-1,4),OFFSET($T$2,MATCH($T1014,$T$257:$T$999,0),3):OFFSET($T$2,MATCH($T1014+1,$T$257:$T$999,0)-1,3))</f>
        <v>#DIV/0!</v>
      </c>
      <c r="X1014" s="42">
        <f ca="1">CORREL(OFFSET($A$2,MATCH($A1014,$A$257:$A$999,0),2):OFFSET($A$2,MATCH($A1014+1,$A$257:$A$999,0)-1,2),OFFSET($T$2,MATCH($T1014,$T$257:$T$999,0),1):OFFSET($T$2,MATCH($T1014+1,$T$257:$T$999,0)-1,1))</f>
        <v>0.67772785703269689</v>
      </c>
      <c r="Z1014">
        <f t="shared" si="186"/>
        <v>14</v>
      </c>
      <c r="AA1014" s="8">
        <f t="shared" si="185"/>
        <v>0.65210526315789252</v>
      </c>
      <c r="AB1014" s="8">
        <f t="shared" si="185"/>
        <v>5.6521052631578925</v>
      </c>
      <c r="AC1014" s="8">
        <f t="shared" si="185"/>
        <v>10.652105263157893</v>
      </c>
      <c r="AD1014" s="8">
        <f t="shared" si="185"/>
        <v>15.652105263157893</v>
      </c>
      <c r="AE1014" s="8">
        <f t="shared" si="185"/>
        <v>20.652105263157893</v>
      </c>
      <c r="AF1014" s="8">
        <f t="shared" si="185"/>
        <v>30.652105263157893</v>
      </c>
      <c r="AG1014" s="8">
        <f t="shared" si="185"/>
        <v>0</v>
      </c>
      <c r="AH1014" s="8">
        <f t="shared" si="185"/>
        <v>0</v>
      </c>
      <c r="AI1014" s="8">
        <f t="shared" si="185"/>
        <v>0</v>
      </c>
      <c r="AJ1014" s="8">
        <f t="shared" si="185"/>
        <v>0</v>
      </c>
      <c r="AK1014" s="8">
        <f t="shared" si="185"/>
        <v>0</v>
      </c>
      <c r="AL1014" s="8">
        <f t="shared" si="185"/>
        <v>0</v>
      </c>
    </row>
    <row r="1015" spans="1:38" x14ac:dyDescent="0.2">
      <c r="A1015" s="47">
        <v>15</v>
      </c>
      <c r="B1015" s="51"/>
      <c r="C1015" s="51">
        <f t="shared" si="181"/>
        <v>21.313913043478266</v>
      </c>
      <c r="D1015" s="42">
        <f ca="1">STDEV(OFFSET($A$2,MATCH($A1015,$A$3:$A$999,0),3):OFFSET($A$2,MATCH($A1015+1,$A$3:$A$999,0)-1,3))*SQRT(trade_day)</f>
        <v>1.1689762150812857</v>
      </c>
      <c r="E1015" s="42">
        <f t="shared" si="182"/>
        <v>1.4331033443653225</v>
      </c>
      <c r="F1015">
        <v>15</v>
      </c>
      <c r="G1015" s="18">
        <f t="shared" si="187"/>
        <v>0.31652173913043485</v>
      </c>
      <c r="H1015" s="18">
        <f t="shared" si="187"/>
        <v>3.690434782608695</v>
      </c>
      <c r="I1015" s="18">
        <f t="shared" si="187"/>
        <v>8.6860869565217396</v>
      </c>
      <c r="J1015" s="18">
        <f t="shared" si="187"/>
        <v>13.686086956521738</v>
      </c>
      <c r="K1015" s="18">
        <f t="shared" si="187"/>
        <v>18.686086956521738</v>
      </c>
      <c r="L1015" s="18">
        <f t="shared" si="187"/>
        <v>28.686086956521738</v>
      </c>
      <c r="M1015" s="18">
        <f t="shared" si="187"/>
        <v>1.6304347826086962</v>
      </c>
      <c r="N1015" s="18">
        <f t="shared" si="187"/>
        <v>4.3478260869565834E-3</v>
      </c>
      <c r="O1015" s="18">
        <f t="shared" si="187"/>
        <v>0</v>
      </c>
      <c r="P1015" s="18">
        <f t="shared" si="187"/>
        <v>0</v>
      </c>
      <c r="Q1015" s="18">
        <f t="shared" si="187"/>
        <v>0</v>
      </c>
      <c r="R1015" s="18">
        <f t="shared" si="187"/>
        <v>0</v>
      </c>
      <c r="S1015" s="18">
        <f t="shared" si="187"/>
        <v>0</v>
      </c>
      <c r="T1015">
        <v>15</v>
      </c>
      <c r="V1015" s="46">
        <f t="shared" si="184"/>
        <v>12.011678365807427</v>
      </c>
      <c r="W1015" s="42" t="e">
        <f ca="1">CORREL(OFFSET($A$2,MATCH($A1015,$A$257:$A$999,0),4):OFFSET($A$2,MATCH($A1015+1,$A$257:$A$999,0)-1,4),OFFSET($T$2,MATCH($T1015,$T$257:$T$999,0),3):OFFSET($T$2,MATCH($T1015+1,$T$257:$T$999,0)-1,3))</f>
        <v>#DIV/0!</v>
      </c>
      <c r="X1015" s="42">
        <f ca="1">CORREL(OFFSET($A$2,MATCH($A1015,$A$257:$A$999,0),2):OFFSET($A$2,MATCH($A1015+1,$A$257:$A$999,0)-1,2),OFFSET($T$2,MATCH($T1015,$T$257:$T$999,0),1):OFFSET($T$2,MATCH($T1015+1,$T$257:$T$999,0)-1,1))</f>
        <v>5.541823033930153E-2</v>
      </c>
      <c r="Z1015">
        <f t="shared" si="186"/>
        <v>15</v>
      </c>
      <c r="AA1015" s="8">
        <f t="shared" si="185"/>
        <v>0</v>
      </c>
      <c r="AB1015" s="8">
        <f t="shared" si="185"/>
        <v>3.6860869565217342</v>
      </c>
      <c r="AC1015" s="8">
        <f t="shared" si="185"/>
        <v>8.6860869565217342</v>
      </c>
      <c r="AD1015" s="8">
        <f t="shared" si="185"/>
        <v>13.686086956521734</v>
      </c>
      <c r="AE1015" s="8">
        <f t="shared" si="185"/>
        <v>18.686086956521734</v>
      </c>
      <c r="AF1015" s="8">
        <f t="shared" si="185"/>
        <v>28.686086956521734</v>
      </c>
      <c r="AG1015" s="8">
        <f t="shared" si="185"/>
        <v>1.3139130434782658</v>
      </c>
      <c r="AH1015" s="8">
        <f t="shared" si="185"/>
        <v>0</v>
      </c>
      <c r="AI1015" s="8">
        <f t="shared" si="185"/>
        <v>0</v>
      </c>
      <c r="AJ1015" s="8">
        <f t="shared" si="185"/>
        <v>0</v>
      </c>
      <c r="AK1015" s="8">
        <f t="shared" si="185"/>
        <v>0</v>
      </c>
      <c r="AL1015" s="8">
        <f t="shared" si="185"/>
        <v>0</v>
      </c>
    </row>
    <row r="1016" spans="1:38" x14ac:dyDescent="0.2">
      <c r="A1016" s="47">
        <v>16</v>
      </c>
      <c r="B1016" s="51"/>
      <c r="C1016" s="51">
        <f t="shared" ref="C1016:C1046" si="188">SUMIF($A$257:$A$999,$A1016,$C$257:$C$999)/COUNTIF($A$257:$A$999,$A1016)</f>
        <v>25.045454545454547</v>
      </c>
      <c r="D1016" s="42">
        <f ca="1">STDEV(OFFSET($A$2,MATCH($A1016,$A$3:$A$999,0),3):OFFSET($A$2,MATCH($A1016+1,$A$3:$A$999,0)-1,3))*SQRT(trade_day)</f>
        <v>1.3019255296039143</v>
      </c>
      <c r="E1016" s="42">
        <f t="shared" ref="E1016:E1046" si="189">SUMIF($A$257:$A$999,$A1016,$E$257:$E$999)/COUNTIF($A$257:$A$999,$A1016)</f>
        <v>1.1182986476794592</v>
      </c>
      <c r="F1016">
        <v>16</v>
      </c>
      <c r="G1016" s="18">
        <f t="shared" si="187"/>
        <v>5.3636363636363621E-2</v>
      </c>
      <c r="H1016" s="18">
        <f t="shared" si="187"/>
        <v>1.3781818181818182</v>
      </c>
      <c r="I1016" s="18">
        <f t="shared" si="187"/>
        <v>5.0113636363636367</v>
      </c>
      <c r="J1016" s="18">
        <f t="shared" si="187"/>
        <v>9.954545454545455</v>
      </c>
      <c r="K1016" s="18">
        <f t="shared" si="187"/>
        <v>14.954545454545455</v>
      </c>
      <c r="L1016" s="18">
        <f t="shared" si="187"/>
        <v>24.95454545454546</v>
      </c>
      <c r="M1016" s="18">
        <f t="shared" si="187"/>
        <v>5.0990909090909096</v>
      </c>
      <c r="N1016" s="18">
        <f t="shared" si="187"/>
        <v>1.4236363636363638</v>
      </c>
      <c r="O1016" s="18">
        <f t="shared" si="187"/>
        <v>5.6818181818181816E-2</v>
      </c>
      <c r="P1016" s="18">
        <f t="shared" si="187"/>
        <v>0</v>
      </c>
      <c r="Q1016" s="18">
        <f t="shared" si="187"/>
        <v>0</v>
      </c>
      <c r="R1016" s="18">
        <f t="shared" si="187"/>
        <v>0</v>
      </c>
      <c r="S1016" s="18">
        <f t="shared" si="187"/>
        <v>0</v>
      </c>
      <c r="T1016">
        <v>16</v>
      </c>
      <c r="V1016" s="46">
        <f t="shared" si="184"/>
        <v>11.72721385298931</v>
      </c>
      <c r="W1016" s="42" t="e">
        <f ca="1">CORREL(OFFSET($A$2,MATCH($A1016,$A$257:$A$999,0),4):OFFSET($A$2,MATCH($A1016+1,$A$257:$A$999,0)-1,4),OFFSET($T$2,MATCH($T1016,$T$257:$T$999,0),3):OFFSET($T$2,MATCH($T1016+1,$T$257:$T$999,0)-1,3))</f>
        <v>#DIV/0!</v>
      </c>
      <c r="X1016" s="42">
        <f ca="1">CORREL(OFFSET($A$2,MATCH($A1016,$A$257:$A$999,0),2):OFFSET($A$2,MATCH($A1016+1,$A$257:$A$999,0)-1,2),OFFSET($T$2,MATCH($T1016,$T$257:$T$999,0),1):OFFSET($T$2,MATCH($T1016+1,$T$257:$T$999,0)-1,1))</f>
        <v>9.1559117885202115E-2</v>
      </c>
      <c r="Z1016">
        <f t="shared" si="186"/>
        <v>16</v>
      </c>
      <c r="AA1016" s="8">
        <f t="shared" si="185"/>
        <v>0</v>
      </c>
      <c r="AB1016" s="8">
        <f t="shared" si="185"/>
        <v>0</v>
      </c>
      <c r="AC1016" s="8">
        <f t="shared" si="185"/>
        <v>4.9545454545454533</v>
      </c>
      <c r="AD1016" s="8">
        <f t="shared" si="185"/>
        <v>9.9545454545454533</v>
      </c>
      <c r="AE1016" s="8">
        <f t="shared" si="185"/>
        <v>14.954545454545453</v>
      </c>
      <c r="AF1016" s="8">
        <f t="shared" si="185"/>
        <v>24.954545454545453</v>
      </c>
      <c r="AG1016" s="8">
        <f t="shared" si="185"/>
        <v>5.0454545454545467</v>
      </c>
      <c r="AH1016" s="8">
        <f t="shared" si="185"/>
        <v>4.5454545454546746E-2</v>
      </c>
      <c r="AI1016" s="8">
        <f t="shared" si="185"/>
        <v>0</v>
      </c>
      <c r="AJ1016" s="8">
        <f t="shared" si="185"/>
        <v>0</v>
      </c>
      <c r="AK1016" s="8">
        <f t="shared" si="185"/>
        <v>0</v>
      </c>
      <c r="AL1016" s="8">
        <f t="shared" si="185"/>
        <v>0</v>
      </c>
    </row>
    <row r="1017" spans="1:38" x14ac:dyDescent="0.2">
      <c r="A1017" s="47">
        <v>17</v>
      </c>
      <c r="B1017" s="51"/>
      <c r="C1017" s="51">
        <f t="shared" si="188"/>
        <v>28.842500000000008</v>
      </c>
      <c r="D1017" s="42">
        <f ca="1">STDEV(OFFSET($A$2,MATCH($A1017,$A$3:$A$999,0),3):OFFSET($A$2,MATCH($A1017+1,$A$3:$A$999,0)-1,3))*SQRT(trade_day)</f>
        <v>1.2530611361648667</v>
      </c>
      <c r="E1017" s="42">
        <f t="shared" si="189"/>
        <v>1.4594771270020483</v>
      </c>
      <c r="F1017">
        <v>17</v>
      </c>
      <c r="G1017" s="18">
        <f t="shared" si="187"/>
        <v>0</v>
      </c>
      <c r="H1017" s="18">
        <f t="shared" si="187"/>
        <v>2.4499999999999921E-2</v>
      </c>
      <c r="I1017" s="18">
        <f t="shared" si="187"/>
        <v>1.7300000000000004</v>
      </c>
      <c r="J1017" s="18">
        <f t="shared" si="187"/>
        <v>6.1575000000000006</v>
      </c>
      <c r="K1017" s="18">
        <f t="shared" si="187"/>
        <v>11.157500000000002</v>
      </c>
      <c r="L1017" s="18">
        <f t="shared" si="187"/>
        <v>21.157499999999995</v>
      </c>
      <c r="M1017" s="18">
        <f t="shared" si="187"/>
        <v>8.8424999999999994</v>
      </c>
      <c r="N1017" s="18">
        <f t="shared" si="187"/>
        <v>3.8669999999999995</v>
      </c>
      <c r="O1017" s="18">
        <f t="shared" si="187"/>
        <v>0.57250000000000012</v>
      </c>
      <c r="P1017" s="18">
        <f t="shared" si="187"/>
        <v>0</v>
      </c>
      <c r="Q1017" s="18">
        <f t="shared" si="187"/>
        <v>0</v>
      </c>
      <c r="R1017" s="18">
        <f t="shared" si="187"/>
        <v>0</v>
      </c>
      <c r="S1017" s="18">
        <f t="shared" si="187"/>
        <v>0</v>
      </c>
      <c r="T1017">
        <v>17</v>
      </c>
      <c r="V1017" s="46">
        <f t="shared" si="184"/>
        <v>12.7695023373746</v>
      </c>
      <c r="W1017" s="42" t="e">
        <f ca="1">CORREL(OFFSET($A$2,MATCH($A1017,$A$257:$A$999,0),4):OFFSET($A$2,MATCH($A1017+1,$A$257:$A$999,0)-1,4),OFFSET($T$2,MATCH($T1017,$T$257:$T$999,0),3):OFFSET($T$2,MATCH($T1017+1,$T$257:$T$999,0)-1,3))</f>
        <v>#DIV/0!</v>
      </c>
      <c r="X1017" s="42">
        <f ca="1">CORREL(OFFSET($A$2,MATCH($A1017,$A$257:$A$999,0),2):OFFSET($A$2,MATCH($A1017+1,$A$257:$A$999,0)-1,2),OFFSET($T$2,MATCH($T1017,$T$257:$T$999,0),1):OFFSET($T$2,MATCH($T1017+1,$T$257:$T$999,0)-1,1))</f>
        <v>6.7347337998309914E-2</v>
      </c>
      <c r="Z1017">
        <f t="shared" si="186"/>
        <v>17</v>
      </c>
      <c r="AA1017" s="8">
        <f t="shared" si="185"/>
        <v>0</v>
      </c>
      <c r="AB1017" s="8">
        <f t="shared" si="185"/>
        <v>0</v>
      </c>
      <c r="AC1017" s="8">
        <f t="shared" si="185"/>
        <v>1.1574999999999918</v>
      </c>
      <c r="AD1017" s="8">
        <f t="shared" si="185"/>
        <v>6.1574999999999918</v>
      </c>
      <c r="AE1017" s="8">
        <f t="shared" si="185"/>
        <v>11.157499999999992</v>
      </c>
      <c r="AF1017" s="8">
        <f t="shared" si="185"/>
        <v>21.157499999999992</v>
      </c>
      <c r="AG1017" s="8">
        <f t="shared" si="185"/>
        <v>8.8425000000000082</v>
      </c>
      <c r="AH1017" s="8">
        <f t="shared" si="185"/>
        <v>3.8425000000000082</v>
      </c>
      <c r="AI1017" s="8">
        <f t="shared" si="185"/>
        <v>0</v>
      </c>
      <c r="AJ1017" s="8">
        <f t="shared" si="185"/>
        <v>0</v>
      </c>
      <c r="AK1017" s="8">
        <f t="shared" si="185"/>
        <v>0</v>
      </c>
      <c r="AL1017" s="8">
        <f t="shared" si="185"/>
        <v>0</v>
      </c>
    </row>
    <row r="1018" spans="1:38" x14ac:dyDescent="0.2">
      <c r="A1018" s="47">
        <v>18</v>
      </c>
      <c r="B1018" s="51"/>
      <c r="C1018" s="51">
        <f t="shared" si="188"/>
        <v>48.284545454545444</v>
      </c>
      <c r="D1018" s="42">
        <f ca="1">STDEV(OFFSET($A$2,MATCH($A1018,$A$3:$A$999,0),3):OFFSET($A$2,MATCH($A1018+1,$A$3:$A$999,0)-1,3))*SQRT(trade_day)</f>
        <v>7.8441439192253783</v>
      </c>
      <c r="E1018" s="42">
        <f t="shared" si="189"/>
        <v>6.0958440259386286</v>
      </c>
      <c r="F1018">
        <v>18</v>
      </c>
      <c r="G1018" s="18">
        <f t="shared" si="187"/>
        <v>1.2272727272727253E-2</v>
      </c>
      <c r="H1018" s="18">
        <f t="shared" si="187"/>
        <v>0.57272727272727242</v>
      </c>
      <c r="I1018" s="18">
        <f t="shared" si="187"/>
        <v>2.2031818181818177</v>
      </c>
      <c r="J1018" s="18">
        <f t="shared" si="187"/>
        <v>5.0699999999999994</v>
      </c>
      <c r="K1018" s="18">
        <f t="shared" si="187"/>
        <v>8.7063636363636352</v>
      </c>
      <c r="L1018" s="18">
        <f t="shared" si="187"/>
        <v>16.188181818181821</v>
      </c>
      <c r="M1018" s="18">
        <f t="shared" si="187"/>
        <v>28.296818181818185</v>
      </c>
      <c r="N1018" s="18">
        <f t="shared" si="187"/>
        <v>23.857272727272729</v>
      </c>
      <c r="O1018" s="18">
        <f t="shared" si="187"/>
        <v>20.487727272727273</v>
      </c>
      <c r="P1018" s="18">
        <f t="shared" si="187"/>
        <v>18.354545454545452</v>
      </c>
      <c r="Q1018" s="18">
        <f t="shared" si="187"/>
        <v>16.990909090909089</v>
      </c>
      <c r="R1018" s="18">
        <f t="shared" si="187"/>
        <v>14.472727272727271</v>
      </c>
      <c r="S1018" s="18">
        <f t="shared" si="187"/>
        <v>6.6699990909090907</v>
      </c>
      <c r="T1018">
        <v>18</v>
      </c>
      <c r="V1018" s="46">
        <f t="shared" si="184"/>
        <v>20.73832130076693</v>
      </c>
      <c r="W1018" s="42" t="e">
        <f ca="1">CORREL(OFFSET($A$2,MATCH($A1018,$A$257:$A$999,0),4):OFFSET($A$2,MATCH($A1018+1,$A$257:$A$999,0)-1,4),OFFSET($T$2,MATCH($T1018,$T$257:$T$999,0),3):OFFSET($T$2,MATCH($T1018+1,$T$257:$T$999,0)-1,3))</f>
        <v>#DIV/0!</v>
      </c>
      <c r="X1018" s="42">
        <f ca="1">CORREL(OFFSET($A$2,MATCH($A1018,$A$257:$A$999,0),2):OFFSET($A$2,MATCH($A1018+1,$A$257:$A$999,0)-1,2),OFFSET($T$2,MATCH($T1018,$T$257:$T$999,0),1):OFFSET($T$2,MATCH($T1018+1,$T$257:$T$999,0)-1,1))</f>
        <v>0.80144426017357895</v>
      </c>
      <c r="Z1018">
        <f t="shared" si="186"/>
        <v>18</v>
      </c>
      <c r="AA1018" s="8">
        <f t="shared" si="185"/>
        <v>0</v>
      </c>
      <c r="AB1018" s="8">
        <f t="shared" si="185"/>
        <v>0</v>
      </c>
      <c r="AC1018" s="8">
        <f t="shared" si="185"/>
        <v>0</v>
      </c>
      <c r="AD1018" s="8">
        <f t="shared" si="185"/>
        <v>0</v>
      </c>
      <c r="AE1018" s="8">
        <f t="shared" si="185"/>
        <v>0</v>
      </c>
      <c r="AF1018" s="8">
        <f t="shared" si="185"/>
        <v>1.7154545454545556</v>
      </c>
      <c r="AG1018" s="8">
        <f t="shared" si="185"/>
        <v>28.284545454545444</v>
      </c>
      <c r="AH1018" s="8">
        <f t="shared" si="185"/>
        <v>23.284545454545444</v>
      </c>
      <c r="AI1018" s="8">
        <f t="shared" si="185"/>
        <v>18.284545454545444</v>
      </c>
      <c r="AJ1018" s="8">
        <f t="shared" si="185"/>
        <v>13.284545454545444</v>
      </c>
      <c r="AK1018" s="8">
        <f t="shared" si="185"/>
        <v>8.2845454545454444</v>
      </c>
      <c r="AL1018" s="8">
        <f t="shared" si="185"/>
        <v>0</v>
      </c>
    </row>
    <row r="1019" spans="1:38" x14ac:dyDescent="0.2">
      <c r="A1019" s="47">
        <v>19</v>
      </c>
      <c r="B1019" s="51"/>
      <c r="C1019" s="51">
        <f t="shared" si="188"/>
        <v>133.95761904761906</v>
      </c>
      <c r="D1019" s="42">
        <f ca="1">STDEV(OFFSET($A$2,MATCH($A1019,$A$3:$A$999,0),3):OFFSET($A$2,MATCH($A1019+1,$A$3:$A$999,0)-1,3))*SQRT(trade_day)</f>
        <v>10.954334571636556</v>
      </c>
      <c r="E1019" s="42">
        <f t="shared" si="189"/>
        <v>10.432282343291309</v>
      </c>
      <c r="F1019">
        <v>19</v>
      </c>
      <c r="G1019" s="11">
        <f t="shared" si="187"/>
        <v>0</v>
      </c>
      <c r="H1019" s="11">
        <f t="shared" si="187"/>
        <v>0.13047619047619041</v>
      </c>
      <c r="I1019" s="11">
        <f t="shared" si="187"/>
        <v>0.64809523809523806</v>
      </c>
      <c r="J1019" s="11">
        <f t="shared" si="187"/>
        <v>1.7019047619047616</v>
      </c>
      <c r="K1019" s="11">
        <f t="shared" si="187"/>
        <v>3.253333333333333</v>
      </c>
      <c r="L1019" s="11">
        <f t="shared" si="187"/>
        <v>6.9528571428571428</v>
      </c>
      <c r="M1019" s="11">
        <f t="shared" si="187"/>
        <v>113.95761904761905</v>
      </c>
      <c r="N1019" s="11">
        <f t="shared" si="187"/>
        <v>109.08809523809524</v>
      </c>
      <c r="O1019" s="11">
        <f t="shared" si="187"/>
        <v>104.60571428571427</v>
      </c>
      <c r="P1019" s="11">
        <f t="shared" si="187"/>
        <v>100.6595238095238</v>
      </c>
      <c r="Q1019" s="11">
        <f t="shared" si="187"/>
        <v>97.210952380952378</v>
      </c>
      <c r="R1019" s="11">
        <f t="shared" si="187"/>
        <v>90.910476190476189</v>
      </c>
      <c r="S1019" s="11">
        <f t="shared" si="187"/>
        <v>66.055709523809526</v>
      </c>
      <c r="T1019">
        <v>19</v>
      </c>
      <c r="V1019" s="46">
        <f t="shared" si="184"/>
        <v>55.855829045709847</v>
      </c>
      <c r="W1019" s="42" t="e">
        <f ca="1">CORREL(OFFSET($A$2,MATCH($A1019,$A$257:$A$999,0),4):OFFSET($A$2,MATCH($A1019+1,$A$257:$A$999,0)-1,4),OFFSET($T$2,MATCH($T1019,$T$257:$T$999,0),3):OFFSET($T$2,MATCH($T1019+1,$T$257:$T$999,0)-1,3))</f>
        <v>#DIV/0!</v>
      </c>
      <c r="X1019" s="42">
        <f ca="1">CORREL(OFFSET($A$2,MATCH($A1019,$A$257:$A$999,0),2):OFFSET($A$2,MATCH($A1019+1,$A$257:$A$999,0)-1,2),OFFSET($T$2,MATCH($T1019,$T$257:$T$999,0),1):OFFSET($T$2,MATCH($T1019+1,$T$257:$T$999,0)-1,1))</f>
        <v>-0.24516728640008859</v>
      </c>
      <c r="Z1019">
        <f t="shared" si="186"/>
        <v>19</v>
      </c>
      <c r="AA1019" s="8">
        <f t="shared" si="185"/>
        <v>0</v>
      </c>
      <c r="AB1019" s="8">
        <f t="shared" si="185"/>
        <v>0</v>
      </c>
      <c r="AC1019" s="8">
        <f t="shared" si="185"/>
        <v>0</v>
      </c>
      <c r="AD1019" s="8">
        <f t="shared" si="185"/>
        <v>0</v>
      </c>
      <c r="AE1019" s="8">
        <f t="shared" si="185"/>
        <v>0</v>
      </c>
      <c r="AF1019" s="8">
        <f t="shared" si="185"/>
        <v>0</v>
      </c>
      <c r="AG1019" s="8">
        <f t="shared" si="185"/>
        <v>113.95761904761906</v>
      </c>
      <c r="AH1019" s="8">
        <f t="shared" si="185"/>
        <v>108.95761904761906</v>
      </c>
      <c r="AI1019" s="8">
        <f t="shared" si="185"/>
        <v>103.95761904761906</v>
      </c>
      <c r="AJ1019" s="8">
        <f t="shared" si="185"/>
        <v>98.957619047619062</v>
      </c>
      <c r="AK1019" s="8">
        <f t="shared" si="185"/>
        <v>93.957619047619062</v>
      </c>
      <c r="AL1019" s="8">
        <f t="shared" si="185"/>
        <v>83.957619047619062</v>
      </c>
    </row>
    <row r="1020" spans="1:38" x14ac:dyDescent="0.2">
      <c r="A1020" s="47">
        <v>20</v>
      </c>
      <c r="B1020" s="51"/>
      <c r="C1020" s="51">
        <f t="shared" si="188"/>
        <v>58.385909090909102</v>
      </c>
      <c r="D1020" s="42">
        <f ca="1">STDEV(OFFSET($A$2,MATCH($A1020,$A$3:$A$999,0),3):OFFSET($A$2,MATCH($A1020+1,$A$3:$A$999,0)-1,3))*SQRT(trade_day)</f>
        <v>8.2245647825866595</v>
      </c>
      <c r="E1020" s="42">
        <f t="shared" si="189"/>
        <v>9.6380708637189407</v>
      </c>
      <c r="F1020">
        <v>20</v>
      </c>
      <c r="G1020" s="11">
        <f t="shared" si="187"/>
        <v>0</v>
      </c>
      <c r="H1020" s="11">
        <f t="shared" si="187"/>
        <v>0</v>
      </c>
      <c r="I1020" s="11">
        <f t="shared" si="187"/>
        <v>0.22727272727272727</v>
      </c>
      <c r="J1020" s="11">
        <f t="shared" si="187"/>
        <v>1.5463636363636359</v>
      </c>
      <c r="K1020" s="11">
        <f t="shared" si="187"/>
        <v>4.3904545454545447</v>
      </c>
      <c r="L1020" s="11">
        <f t="shared" si="187"/>
        <v>11.556363636363637</v>
      </c>
      <c r="M1020" s="11">
        <f t="shared" si="187"/>
        <v>38.385909090909088</v>
      </c>
      <c r="N1020" s="11">
        <f t="shared" si="187"/>
        <v>33.385909090909088</v>
      </c>
      <c r="O1020" s="11">
        <f t="shared" si="187"/>
        <v>28.613181818181815</v>
      </c>
      <c r="P1020" s="11">
        <f t="shared" si="187"/>
        <v>24.932272727272732</v>
      </c>
      <c r="Q1020" s="11">
        <f t="shared" si="187"/>
        <v>22.776363636363637</v>
      </c>
      <c r="R1020" s="11">
        <f t="shared" si="187"/>
        <v>19.942272727272726</v>
      </c>
      <c r="S1020" s="11">
        <f t="shared" si="187"/>
        <v>10.510452727272728</v>
      </c>
      <c r="T1020">
        <v>20</v>
      </c>
      <c r="V1020" s="46">
        <f t="shared" si="184"/>
        <v>21.37748044700605</v>
      </c>
      <c r="W1020" s="42" t="e">
        <f ca="1">CORREL(OFFSET($A$2,MATCH($A1020,$A$257:$A$999,0),4):OFFSET($A$2,MATCH($A1020+1,$A$257:$A$999,0)-1,4),OFFSET($T$2,MATCH($T1020,$T$257:$T$999,0),3):OFFSET($T$2,MATCH($T1020+1,$T$257:$T$999,0)-1,3))</f>
        <v>#DIV/0!</v>
      </c>
      <c r="X1020" s="42">
        <f ca="1">CORREL(OFFSET($A$2,MATCH($A1020,$A$257:$A$999,0),2):OFFSET($A$2,MATCH($A1020+1,$A$257:$A$999,0)-1,2),OFFSET($T$2,MATCH($T1020,$T$257:$T$999,0),1):OFFSET($T$2,MATCH($T1020+1,$T$257:$T$999,0)-1,1))</f>
        <v>-9.7209917045087024E-2</v>
      </c>
      <c r="Z1020">
        <f t="shared" si="186"/>
        <v>20</v>
      </c>
      <c r="AA1020" s="8">
        <f t="shared" si="185"/>
        <v>0</v>
      </c>
      <c r="AB1020" s="8">
        <f t="shared" si="185"/>
        <v>0</v>
      </c>
      <c r="AC1020" s="8">
        <f t="shared" si="185"/>
        <v>0</v>
      </c>
      <c r="AD1020" s="8">
        <f t="shared" si="185"/>
        <v>0</v>
      </c>
      <c r="AE1020" s="8">
        <f t="shared" si="185"/>
        <v>0</v>
      </c>
      <c r="AF1020" s="8">
        <f t="shared" si="185"/>
        <v>0</v>
      </c>
      <c r="AG1020" s="8">
        <f t="shared" si="185"/>
        <v>38.385909090909102</v>
      </c>
      <c r="AH1020" s="8">
        <f t="shared" si="185"/>
        <v>33.385909090909102</v>
      </c>
      <c r="AI1020" s="8">
        <f t="shared" si="185"/>
        <v>28.385909090909102</v>
      </c>
      <c r="AJ1020" s="8">
        <f t="shared" si="185"/>
        <v>23.385909090909102</v>
      </c>
      <c r="AK1020" s="8">
        <f t="shared" si="185"/>
        <v>18.385909090909102</v>
      </c>
      <c r="AL1020" s="8">
        <f t="shared" si="185"/>
        <v>8.3859090909091023</v>
      </c>
    </row>
    <row r="1021" spans="1:38" x14ac:dyDescent="0.2">
      <c r="A1021" s="47">
        <v>21</v>
      </c>
      <c r="B1021" s="51"/>
      <c r="C1021" s="51">
        <f t="shared" si="188"/>
        <v>27.947619047619046</v>
      </c>
      <c r="D1021" s="42">
        <f ca="1">STDEV(OFFSET($A$2,MATCH($A1021,$A$3:$A$999,0),3):OFFSET($A$2,MATCH($A1021+1,$A$3:$A$999,0)-1,3))*SQRT(trade_day)</f>
        <v>2.185269680176638</v>
      </c>
      <c r="E1021" s="42">
        <f t="shared" si="189"/>
        <v>2.2617171425811113</v>
      </c>
      <c r="F1021">
        <v>21</v>
      </c>
      <c r="G1021" s="18">
        <f t="shared" ref="G1021:S1030" si="190">SUMIF($A$3:$A$999,$F1021,G$3:G$999)/COUNTIF($A$3:$A$999,$F1021)</f>
        <v>0</v>
      </c>
      <c r="H1021" s="18">
        <f t="shared" si="190"/>
        <v>0.15714285714285717</v>
      </c>
      <c r="I1021" s="18">
        <f t="shared" si="190"/>
        <v>2.9176190476190476</v>
      </c>
      <c r="J1021" s="18">
        <f t="shared" si="190"/>
        <v>7.4428571428571422</v>
      </c>
      <c r="K1021" s="18">
        <f t="shared" si="190"/>
        <v>12.204761904761902</v>
      </c>
      <c r="L1021" s="18">
        <f t="shared" si="190"/>
        <v>22.052380952380954</v>
      </c>
      <c r="M1021" s="18">
        <f t="shared" si="190"/>
        <v>7.9476190476190478</v>
      </c>
      <c r="N1021" s="18">
        <f t="shared" si="190"/>
        <v>3.1047619047619048</v>
      </c>
      <c r="O1021" s="18">
        <f t="shared" si="190"/>
        <v>0.86523809523809536</v>
      </c>
      <c r="P1021" s="18">
        <f t="shared" si="190"/>
        <v>0.39047619047619059</v>
      </c>
      <c r="Q1021" s="18">
        <f t="shared" si="190"/>
        <v>0.15238095238095251</v>
      </c>
      <c r="R1021" s="18">
        <f t="shared" si="190"/>
        <v>0</v>
      </c>
      <c r="S1021" s="18">
        <f t="shared" si="190"/>
        <v>0</v>
      </c>
      <c r="T1021">
        <v>21</v>
      </c>
      <c r="V1021" s="46">
        <f t="shared" si="184"/>
        <v>10.871403788814238</v>
      </c>
      <c r="W1021" s="42" t="e">
        <f ca="1">CORREL(OFFSET($A$2,MATCH($A1021,$A$257:$A$999,0),4):OFFSET($A$2,MATCH($A1021+1,$A$257:$A$999,0)-1,4),OFFSET($T$2,MATCH($T1021,$T$257:$T$999,0),3):OFFSET($T$2,MATCH($T1021+1,$T$257:$T$999,0)-1,3))</f>
        <v>#DIV/0!</v>
      </c>
      <c r="X1021" s="42">
        <f ca="1">CORREL(OFFSET($A$2,MATCH($A1021,$A$257:$A$999,0),2):OFFSET($A$2,MATCH($A1021+1,$A$257:$A$999,0)-1,2),OFFSET($T$2,MATCH($T1021,$T$257:$T$999,0),1):OFFSET($T$2,MATCH($T1021+1,$T$257:$T$999,0)-1,1))</f>
        <v>0.21418686805963658</v>
      </c>
      <c r="Z1021">
        <f t="shared" si="186"/>
        <v>21</v>
      </c>
      <c r="AA1021" s="8">
        <f t="shared" si="185"/>
        <v>0</v>
      </c>
      <c r="AB1021" s="8">
        <f t="shared" si="185"/>
        <v>0</v>
      </c>
      <c r="AC1021" s="8">
        <f t="shared" si="185"/>
        <v>2.052380952380954</v>
      </c>
      <c r="AD1021" s="8">
        <f t="shared" si="185"/>
        <v>7.052380952380954</v>
      </c>
      <c r="AE1021" s="8">
        <f t="shared" si="185"/>
        <v>12.052380952380954</v>
      </c>
      <c r="AF1021" s="8">
        <f t="shared" si="185"/>
        <v>22.052380952380954</v>
      </c>
      <c r="AG1021" s="8">
        <f t="shared" si="185"/>
        <v>7.947619047619046</v>
      </c>
      <c r="AH1021" s="8">
        <f t="shared" si="185"/>
        <v>2.947619047619046</v>
      </c>
      <c r="AI1021" s="8">
        <f t="shared" si="185"/>
        <v>0</v>
      </c>
      <c r="AJ1021" s="8">
        <f t="shared" si="185"/>
        <v>0</v>
      </c>
      <c r="AK1021" s="8">
        <f t="shared" si="185"/>
        <v>0</v>
      </c>
      <c r="AL1021" s="8">
        <f t="shared" si="185"/>
        <v>0</v>
      </c>
    </row>
    <row r="1022" spans="1:38" x14ac:dyDescent="0.2">
      <c r="A1022" s="47">
        <v>22</v>
      </c>
      <c r="B1022" s="51"/>
      <c r="C1022" s="51">
        <f t="shared" si="188"/>
        <v>26.060952380952386</v>
      </c>
      <c r="D1022" s="42">
        <f ca="1">STDEV(OFFSET($A$2,MATCH($A1022,$A$3:$A$999,0),3):OFFSET($A$2,MATCH($A1022+1,$A$3:$A$999,0)-1,3))*SQRT(trade_day)</f>
        <v>0.99402653275158204</v>
      </c>
      <c r="E1022" s="42">
        <f t="shared" si="189"/>
        <v>1.2110845147145144</v>
      </c>
      <c r="F1022">
        <v>22</v>
      </c>
      <c r="G1022" s="18">
        <f t="shared" si="190"/>
        <v>0</v>
      </c>
      <c r="H1022" s="18">
        <f t="shared" si="190"/>
        <v>0.29476190476190484</v>
      </c>
      <c r="I1022" s="18">
        <f t="shared" si="190"/>
        <v>3.9390476190476185</v>
      </c>
      <c r="J1022" s="18">
        <f t="shared" si="190"/>
        <v>8.9390476190476154</v>
      </c>
      <c r="K1022" s="18">
        <f t="shared" si="190"/>
        <v>13.939047619047617</v>
      </c>
      <c r="L1022" s="18">
        <f t="shared" si="190"/>
        <v>23.939047619047617</v>
      </c>
      <c r="M1022" s="18">
        <f t="shared" si="190"/>
        <v>6.0609523809523802</v>
      </c>
      <c r="N1022" s="18">
        <f t="shared" si="190"/>
        <v>1.3557142857142859</v>
      </c>
      <c r="O1022" s="18">
        <f t="shared" si="190"/>
        <v>0</v>
      </c>
      <c r="P1022" s="18">
        <f t="shared" si="190"/>
        <v>0</v>
      </c>
      <c r="Q1022" s="18">
        <f t="shared" si="190"/>
        <v>0</v>
      </c>
      <c r="R1022" s="18">
        <f t="shared" si="190"/>
        <v>0</v>
      </c>
      <c r="S1022" s="18">
        <f t="shared" si="190"/>
        <v>0</v>
      </c>
      <c r="T1022">
        <v>22</v>
      </c>
      <c r="V1022" s="46">
        <f t="shared" si="184"/>
        <v>9.675578111699064</v>
      </c>
      <c r="W1022" s="42" t="e">
        <f ca="1">CORREL(OFFSET($A$2,MATCH($A1022,$A$257:$A$999,0),4):OFFSET($A$2,MATCH($A1022+1,$A$257:$A$999,0)-1,4),OFFSET($T$2,MATCH($T1022,$T$257:$T$999,0),3):OFFSET($T$2,MATCH($T1022+1,$T$257:$T$999,0)-1,3))</f>
        <v>#DIV/0!</v>
      </c>
      <c r="X1022" s="42">
        <f ca="1">CORREL(OFFSET($A$2,MATCH($A1022,$A$257:$A$999,0),2):OFFSET($A$2,MATCH($A1022+1,$A$257:$A$999,0)-1,2),OFFSET($T$2,MATCH($T1022,$T$257:$T$999,0),1):OFFSET($T$2,MATCH($T1022+1,$T$257:$T$999,0)-1,1))</f>
        <v>0.39568643503022194</v>
      </c>
      <c r="Z1022">
        <f t="shared" si="186"/>
        <v>22</v>
      </c>
      <c r="AA1022" s="8">
        <f t="shared" si="185"/>
        <v>0</v>
      </c>
      <c r="AB1022" s="8">
        <f t="shared" si="185"/>
        <v>0</v>
      </c>
      <c r="AC1022" s="8">
        <f t="shared" si="185"/>
        <v>3.9390476190476136</v>
      </c>
      <c r="AD1022" s="8">
        <f t="shared" ref="AB1022:AL1037" si="191">IF(AD$1="P",MAX(0,AD$2-$C1022),IF(AD$1="C",MAX(0,$C1022-AD$2)))</f>
        <v>8.9390476190476136</v>
      </c>
      <c r="AE1022" s="8">
        <f t="shared" si="191"/>
        <v>13.939047619047614</v>
      </c>
      <c r="AF1022" s="8">
        <f t="shared" si="191"/>
        <v>23.939047619047614</v>
      </c>
      <c r="AG1022" s="8">
        <f t="shared" si="191"/>
        <v>6.0609523809523864</v>
      </c>
      <c r="AH1022" s="8">
        <f t="shared" si="191"/>
        <v>1.0609523809523864</v>
      </c>
      <c r="AI1022" s="8">
        <f t="shared" si="191"/>
        <v>0</v>
      </c>
      <c r="AJ1022" s="8">
        <f t="shared" si="191"/>
        <v>0</v>
      </c>
      <c r="AK1022" s="8">
        <f t="shared" si="191"/>
        <v>0</v>
      </c>
      <c r="AL1022" s="8">
        <f t="shared" si="191"/>
        <v>0</v>
      </c>
    </row>
    <row r="1023" spans="1:38" x14ac:dyDescent="0.2">
      <c r="A1023" s="47">
        <v>23</v>
      </c>
      <c r="B1023" s="51"/>
      <c r="C1023" s="51">
        <f t="shared" si="188"/>
        <v>22.793333333333333</v>
      </c>
      <c r="D1023" s="42">
        <f ca="1">STDEV(OFFSET($A$2,MATCH($A1023,$A$3:$A$999,0),3):OFFSET($A$2,MATCH($A1023+1,$A$3:$A$999,0)-1,3))*SQRT(trade_day)</f>
        <v>2.0390328599408769</v>
      </c>
      <c r="E1023" s="42">
        <f t="shared" si="189"/>
        <v>1.5517686689159333</v>
      </c>
      <c r="F1023">
        <v>23</v>
      </c>
      <c r="G1023" s="18">
        <f t="shared" si="190"/>
        <v>0.43333333333333324</v>
      </c>
      <c r="H1023" s="18">
        <f t="shared" si="190"/>
        <v>2.7300000000000004</v>
      </c>
      <c r="I1023" s="18">
        <f t="shared" si="190"/>
        <v>7.2290476190476181</v>
      </c>
      <c r="J1023" s="18">
        <f t="shared" si="190"/>
        <v>12.206666666666669</v>
      </c>
      <c r="K1023" s="18">
        <f t="shared" si="190"/>
        <v>17.206666666666667</v>
      </c>
      <c r="L1023" s="18">
        <f t="shared" si="190"/>
        <v>27.206666666666667</v>
      </c>
      <c r="M1023" s="18">
        <f t="shared" si="190"/>
        <v>3.226666666666667</v>
      </c>
      <c r="N1023" s="18">
        <f t="shared" si="190"/>
        <v>0.52333333333333321</v>
      </c>
      <c r="O1023" s="18">
        <f t="shared" si="190"/>
        <v>2.2380952380952328E-2</v>
      </c>
      <c r="P1023" s="18">
        <f t="shared" si="190"/>
        <v>0</v>
      </c>
      <c r="Q1023" s="18">
        <f t="shared" si="190"/>
        <v>0</v>
      </c>
      <c r="R1023" s="18">
        <f t="shared" si="190"/>
        <v>0</v>
      </c>
      <c r="S1023" s="18">
        <f t="shared" si="190"/>
        <v>0</v>
      </c>
      <c r="T1023">
        <v>23</v>
      </c>
      <c r="V1023" s="46">
        <f t="shared" si="184"/>
        <v>9.6697425847460465</v>
      </c>
      <c r="W1023" s="42" t="e">
        <f ca="1">CORREL(OFFSET($A$2,MATCH($A1023,$A$257:$A$999,0),4):OFFSET($A$2,MATCH($A1023+1,$A$257:$A$999,0)-1,4),OFFSET($T$2,MATCH($T1023,$T$257:$T$999,0),3):OFFSET($T$2,MATCH($T1023+1,$T$257:$T$999,0)-1,3))</f>
        <v>#DIV/0!</v>
      </c>
      <c r="X1023" s="42">
        <f ca="1">CORREL(OFFSET($A$2,MATCH($A1023,$A$257:$A$999,0),2):OFFSET($A$2,MATCH($A1023+1,$A$257:$A$999,0)-1,2),OFFSET($T$2,MATCH($T1023,$T$257:$T$999,0),1):OFFSET($T$2,MATCH($T1023+1,$T$257:$T$999,0)-1,1))</f>
        <v>0.20822758228726604</v>
      </c>
      <c r="Z1023">
        <f t="shared" si="186"/>
        <v>23</v>
      </c>
      <c r="AA1023" s="8">
        <f t="shared" ref="AA1023:AA1036" si="192">IF(AA$1="P",MAX(0,AA$2-$C1023),IF(AA$1="C",MAX(0,$C1023-AA$2)))</f>
        <v>0</v>
      </c>
      <c r="AB1023" s="8">
        <f t="shared" si="191"/>
        <v>2.206666666666667</v>
      </c>
      <c r="AC1023" s="8">
        <f t="shared" si="191"/>
        <v>7.206666666666667</v>
      </c>
      <c r="AD1023" s="8">
        <f t="shared" si="191"/>
        <v>12.206666666666667</v>
      </c>
      <c r="AE1023" s="8">
        <f t="shared" si="191"/>
        <v>17.206666666666667</v>
      </c>
      <c r="AF1023" s="8">
        <f t="shared" si="191"/>
        <v>27.206666666666667</v>
      </c>
      <c r="AG1023" s="8">
        <f t="shared" si="191"/>
        <v>2.793333333333333</v>
      </c>
      <c r="AH1023" s="8">
        <f t="shared" si="191"/>
        <v>0</v>
      </c>
      <c r="AI1023" s="8">
        <f t="shared" si="191"/>
        <v>0</v>
      </c>
      <c r="AJ1023" s="8">
        <f t="shared" si="191"/>
        <v>0</v>
      </c>
      <c r="AK1023" s="8">
        <f t="shared" si="191"/>
        <v>0</v>
      </c>
      <c r="AL1023" s="8">
        <f t="shared" si="191"/>
        <v>0</v>
      </c>
    </row>
    <row r="1024" spans="1:38" x14ac:dyDescent="0.2">
      <c r="A1024" s="47">
        <v>24</v>
      </c>
      <c r="B1024" s="51"/>
      <c r="C1024" s="51">
        <f t="shared" si="188"/>
        <v>23.940909090909091</v>
      </c>
      <c r="D1024" s="42">
        <f ca="1">STDEV(OFFSET($A$2,MATCH($A1024,$A$3:$A$999,0),3):OFFSET($A$2,MATCH($A1024+1,$A$3:$A$999,0)-1,3))*SQRT(trade_day)</f>
        <v>1.642361930456856</v>
      </c>
      <c r="E1024" s="42">
        <f t="shared" si="189"/>
        <v>1.9198819752155187</v>
      </c>
      <c r="F1024">
        <v>24</v>
      </c>
      <c r="G1024" s="18">
        <f t="shared" si="190"/>
        <v>1.9545454545454533E-2</v>
      </c>
      <c r="H1024" s="18">
        <f t="shared" si="190"/>
        <v>1.9877272727272726</v>
      </c>
      <c r="I1024" s="18">
        <f t="shared" si="190"/>
        <v>6.1095454545454544</v>
      </c>
      <c r="J1024" s="18">
        <f t="shared" si="190"/>
        <v>11.059090909090907</v>
      </c>
      <c r="K1024" s="18">
        <f t="shared" si="190"/>
        <v>16.059090909090909</v>
      </c>
      <c r="L1024" s="18">
        <f t="shared" si="190"/>
        <v>26.059090909090909</v>
      </c>
      <c r="M1024" s="18">
        <f t="shared" si="190"/>
        <v>3.9604545454545459</v>
      </c>
      <c r="N1024" s="18">
        <f t="shared" si="190"/>
        <v>0.92863636363636382</v>
      </c>
      <c r="O1024" s="18">
        <f t="shared" si="190"/>
        <v>5.0454545454545426E-2</v>
      </c>
      <c r="P1024" s="18">
        <f t="shared" si="190"/>
        <v>0</v>
      </c>
      <c r="Q1024" s="18">
        <f t="shared" si="190"/>
        <v>0</v>
      </c>
      <c r="R1024" s="18">
        <f t="shared" si="190"/>
        <v>0</v>
      </c>
      <c r="S1024" s="18">
        <f t="shared" si="190"/>
        <v>0</v>
      </c>
      <c r="T1024">
        <v>24</v>
      </c>
      <c r="V1024" s="46">
        <f t="shared" si="184"/>
        <v>10.150121587449052</v>
      </c>
      <c r="W1024" s="42">
        <f ca="1">CORREL(OFFSET($A$2,MATCH($A1024,$A$257:$A$999,0),4):OFFSET($A$2,MATCH($A1024+1,$A$257:$A$999,0)-1,4),OFFSET($T$2,MATCH($T1024,$T$257:$T$999,0),3):OFFSET($T$2,MATCH($T1024+1,$T$257:$T$999,0)-1,3))</f>
        <v>-0.59445944336390666</v>
      </c>
      <c r="X1024" s="42">
        <f ca="1">CORREL(OFFSET($A$2,MATCH($A1024,$A$257:$A$999,0),2):OFFSET($A$2,MATCH($A1024+1,$A$257:$A$999,0)-1,2),OFFSET($T$2,MATCH($T1024,$T$257:$T$999,0),1):OFFSET($T$2,MATCH($T1024+1,$T$257:$T$999,0)-1,1))</f>
        <v>0.10006884448258468</v>
      </c>
      <c r="Z1024">
        <f t="shared" si="186"/>
        <v>24</v>
      </c>
      <c r="AA1024" s="8">
        <f t="shared" si="192"/>
        <v>0</v>
      </c>
      <c r="AB1024" s="8">
        <f t="shared" si="191"/>
        <v>1.0590909090909086</v>
      </c>
      <c r="AC1024" s="8">
        <f t="shared" si="191"/>
        <v>6.0590909090909086</v>
      </c>
      <c r="AD1024" s="8">
        <f t="shared" si="191"/>
        <v>11.059090909090909</v>
      </c>
      <c r="AE1024" s="8">
        <f t="shared" si="191"/>
        <v>16.059090909090909</v>
      </c>
      <c r="AF1024" s="8">
        <f t="shared" si="191"/>
        <v>26.059090909090909</v>
      </c>
      <c r="AG1024" s="8">
        <f t="shared" si="191"/>
        <v>3.9409090909090914</v>
      </c>
      <c r="AH1024" s="8">
        <f t="shared" si="191"/>
        <v>0</v>
      </c>
      <c r="AI1024" s="8">
        <f t="shared" si="191"/>
        <v>0</v>
      </c>
      <c r="AJ1024" s="8">
        <f t="shared" si="191"/>
        <v>0</v>
      </c>
      <c r="AK1024" s="8">
        <f t="shared" si="191"/>
        <v>0</v>
      </c>
      <c r="AL1024" s="8">
        <f t="shared" si="191"/>
        <v>0</v>
      </c>
    </row>
    <row r="1025" spans="1:38" x14ac:dyDescent="0.2">
      <c r="A1025" s="47">
        <v>25</v>
      </c>
      <c r="B1025" s="51"/>
      <c r="C1025" s="51">
        <f t="shared" si="188"/>
        <v>32.484210526315792</v>
      </c>
      <c r="D1025" s="42">
        <f ca="1">STDEV(OFFSET($A$2,MATCH($A1025,$A$3:$A$999,0),3):OFFSET($A$2,MATCH($A1025+1,$A$3:$A$999,0)-1,3))*SQRT(trade_day)</f>
        <v>2.5908175090741685</v>
      </c>
      <c r="E1025" s="42">
        <f t="shared" si="189"/>
        <v>2.1654353857705209</v>
      </c>
      <c r="F1025">
        <v>25</v>
      </c>
      <c r="G1025" s="10">
        <f t="shared" si="190"/>
        <v>0</v>
      </c>
      <c r="H1025" s="10">
        <f t="shared" si="190"/>
        <v>1.0715789473684207</v>
      </c>
      <c r="I1025" s="10">
        <f t="shared" si="190"/>
        <v>3.2452631578947368</v>
      </c>
      <c r="J1025" s="10">
        <f t="shared" si="190"/>
        <v>5.666842105263159</v>
      </c>
      <c r="K1025" s="10">
        <f t="shared" si="190"/>
        <v>8.86</v>
      </c>
      <c r="L1025" s="10">
        <f t="shared" si="190"/>
        <v>17.515789473684208</v>
      </c>
      <c r="M1025" s="10">
        <f t="shared" si="190"/>
        <v>12.48421052631579</v>
      </c>
      <c r="N1025" s="10">
        <f t="shared" si="190"/>
        <v>8.5557894736842126</v>
      </c>
      <c r="O1025" s="10">
        <f t="shared" si="190"/>
        <v>5.7294736842105269</v>
      </c>
      <c r="P1025" s="10">
        <f t="shared" si="190"/>
        <v>3.1510526315789478</v>
      </c>
      <c r="Q1025" s="10">
        <f t="shared" si="190"/>
        <v>1.3442105263157895</v>
      </c>
      <c r="R1025" s="10">
        <f t="shared" si="190"/>
        <v>0</v>
      </c>
      <c r="S1025" s="10">
        <f t="shared" si="190"/>
        <v>0</v>
      </c>
      <c r="T1025">
        <v>25</v>
      </c>
      <c r="V1025" s="46">
        <f t="shared" si="184"/>
        <v>13.3571074143436</v>
      </c>
      <c r="W1025" s="42">
        <f ca="1">CORREL(OFFSET($A$2,MATCH($A1025,$A$257:$A$999,0),4):OFFSET($A$2,MATCH($A1025+1,$A$257:$A$999,0)-1,4),OFFSET($T$2,MATCH($T1025,$T$257:$T$999,0),3):OFFSET($T$2,MATCH($T1025+1,$T$257:$T$999,0)-1,3))</f>
        <v>0.78941336636970982</v>
      </c>
      <c r="X1025" s="42">
        <f ca="1">CORREL(OFFSET($A$2,MATCH($A1025,$A$257:$A$999,0),2):OFFSET($A$2,MATCH($A1025+1,$A$257:$A$999,0)-1,2),OFFSET($T$2,MATCH($T1025,$T$257:$T$999,0),1):OFFSET($T$2,MATCH($T1025+1,$T$257:$T$999,0)-1,1))</f>
        <v>0.89012258176795545</v>
      </c>
      <c r="Z1025">
        <f t="shared" si="186"/>
        <v>25</v>
      </c>
      <c r="AA1025" s="8">
        <f t="shared" si="192"/>
        <v>0</v>
      </c>
      <c r="AB1025" s="8">
        <f t="shared" si="191"/>
        <v>0</v>
      </c>
      <c r="AC1025" s="8">
        <f t="shared" si="191"/>
        <v>0</v>
      </c>
      <c r="AD1025" s="8">
        <f t="shared" si="191"/>
        <v>2.5157894736842081</v>
      </c>
      <c r="AE1025" s="8">
        <f t="shared" si="191"/>
        <v>7.5157894736842081</v>
      </c>
      <c r="AF1025" s="8">
        <f t="shared" si="191"/>
        <v>17.515789473684208</v>
      </c>
      <c r="AG1025" s="8">
        <f t="shared" si="191"/>
        <v>12.484210526315792</v>
      </c>
      <c r="AH1025" s="8">
        <f t="shared" si="191"/>
        <v>7.4842105263157919</v>
      </c>
      <c r="AI1025" s="8">
        <f t="shared" si="191"/>
        <v>2.4842105263157919</v>
      </c>
      <c r="AJ1025" s="8">
        <f t="shared" si="191"/>
        <v>0</v>
      </c>
      <c r="AK1025" s="8">
        <f t="shared" si="191"/>
        <v>0</v>
      </c>
      <c r="AL1025" s="8">
        <f t="shared" si="191"/>
        <v>0</v>
      </c>
    </row>
    <row r="1026" spans="1:38" x14ac:dyDescent="0.2">
      <c r="A1026" s="47">
        <v>26</v>
      </c>
      <c r="B1026" s="51"/>
      <c r="C1026" s="51">
        <f t="shared" si="188"/>
        <v>27.1</v>
      </c>
      <c r="D1026" s="42">
        <f ca="1">STDEV(OFFSET($A$2,MATCH($A1026,$A$3:$A$999,0),3):OFFSET($A$2,MATCH($A1026+1,$A$3:$A$999,0)-1,3))*SQRT(trade_day)</f>
        <v>1.9006420207576795</v>
      </c>
      <c r="E1026" s="42">
        <f t="shared" si="189"/>
        <v>2.3139191637973004</v>
      </c>
      <c r="F1026">
        <v>26</v>
      </c>
      <c r="G1026" s="10">
        <f t="shared" si="190"/>
        <v>0</v>
      </c>
      <c r="H1026" s="10">
        <f t="shared" si="190"/>
        <v>0.97550000000000003</v>
      </c>
      <c r="I1026" s="10">
        <f t="shared" si="190"/>
        <v>4.0270000000000001</v>
      </c>
      <c r="J1026" s="10">
        <f t="shared" si="190"/>
        <v>8.0380000000000003</v>
      </c>
      <c r="K1026" s="10">
        <f t="shared" si="190"/>
        <v>12.9</v>
      </c>
      <c r="L1026" s="10">
        <f t="shared" si="190"/>
        <v>22.900000000000002</v>
      </c>
      <c r="M1026" s="10">
        <f t="shared" si="190"/>
        <v>7.0999999999999988</v>
      </c>
      <c r="N1026" s="10">
        <f t="shared" si="190"/>
        <v>3.0755000000000003</v>
      </c>
      <c r="O1026" s="10">
        <f t="shared" si="190"/>
        <v>1.127</v>
      </c>
      <c r="P1026" s="10">
        <f t="shared" si="190"/>
        <v>0.1379999999999999</v>
      </c>
      <c r="Q1026" s="10">
        <f t="shared" si="190"/>
        <v>0</v>
      </c>
      <c r="R1026" s="10">
        <f t="shared" si="190"/>
        <v>0</v>
      </c>
      <c r="S1026" s="10">
        <f t="shared" si="190"/>
        <v>0</v>
      </c>
      <c r="T1026">
        <v>26</v>
      </c>
      <c r="V1026" s="46">
        <f t="shared" si="184"/>
        <v>10.127443260517229</v>
      </c>
      <c r="W1026" s="42">
        <f ca="1">CORREL(OFFSET($A$2,MATCH($A1026,$A$257:$A$999,0),4):OFFSET($A$2,MATCH($A1026+1,$A$257:$A$999,0)-1,4),OFFSET($T$2,MATCH($T1026,$T$257:$T$999,0),3):OFFSET($T$2,MATCH($T1026+1,$T$257:$T$999,0)-1,3))</f>
        <v>-0.46136550354430012</v>
      </c>
      <c r="X1026" s="42">
        <f ca="1">CORREL(OFFSET($A$2,MATCH($A1026,$A$257:$A$999,0),2):OFFSET($A$2,MATCH($A1026+1,$A$257:$A$999,0)-1,2),OFFSET($T$2,MATCH($T1026,$T$257:$T$999,0),1):OFFSET($T$2,MATCH($T1026+1,$T$257:$T$999,0)-1,1))</f>
        <v>-0.2399416419207055</v>
      </c>
      <c r="Z1026">
        <f t="shared" si="186"/>
        <v>26</v>
      </c>
      <c r="AA1026" s="8">
        <f t="shared" si="192"/>
        <v>0</v>
      </c>
      <c r="AB1026" s="8">
        <f t="shared" si="191"/>
        <v>0</v>
      </c>
      <c r="AC1026" s="8">
        <f t="shared" si="191"/>
        <v>2.8999999999999986</v>
      </c>
      <c r="AD1026" s="8">
        <f t="shared" si="191"/>
        <v>7.8999999999999986</v>
      </c>
      <c r="AE1026" s="8">
        <f t="shared" si="191"/>
        <v>12.899999999999999</v>
      </c>
      <c r="AF1026" s="8">
        <f t="shared" si="191"/>
        <v>22.9</v>
      </c>
      <c r="AG1026" s="8">
        <f t="shared" si="191"/>
        <v>7.1000000000000014</v>
      </c>
      <c r="AH1026" s="8">
        <f t="shared" si="191"/>
        <v>2.1000000000000014</v>
      </c>
      <c r="AI1026" s="8">
        <f t="shared" si="191"/>
        <v>0</v>
      </c>
      <c r="AJ1026" s="8">
        <f t="shared" si="191"/>
        <v>0</v>
      </c>
      <c r="AK1026" s="8">
        <f t="shared" si="191"/>
        <v>0</v>
      </c>
      <c r="AL1026" s="8">
        <f t="shared" si="191"/>
        <v>0</v>
      </c>
    </row>
    <row r="1027" spans="1:38" x14ac:dyDescent="0.2">
      <c r="A1027" s="47">
        <v>27</v>
      </c>
      <c r="B1027" s="51"/>
      <c r="C1027" s="51">
        <f t="shared" si="188"/>
        <v>26.826086956521735</v>
      </c>
      <c r="D1027" s="42">
        <f ca="1">STDEV(OFFSET($A$2,MATCH($A1027,$A$3:$A$999,0),3):OFFSET($A$2,MATCH($A1027+1,$A$3:$A$999,0)-1,3))*SQRT(trade_day)</f>
        <v>1.3359752149196764</v>
      </c>
      <c r="E1027" s="42">
        <f t="shared" si="189"/>
        <v>1.301493686788328</v>
      </c>
      <c r="F1027">
        <v>27</v>
      </c>
      <c r="G1027" s="18">
        <f t="shared" si="190"/>
        <v>0</v>
      </c>
      <c r="H1027" s="18">
        <f t="shared" si="190"/>
        <v>0.68869565217391304</v>
      </c>
      <c r="I1027" s="18">
        <f t="shared" si="190"/>
        <v>3.3973913043478268</v>
      </c>
      <c r="J1027" s="18">
        <f t="shared" si="190"/>
        <v>8.1739130434782599</v>
      </c>
      <c r="K1027" s="18">
        <f t="shared" si="190"/>
        <v>13.173913043478262</v>
      </c>
      <c r="L1027" s="18">
        <f t="shared" si="190"/>
        <v>23.173913043478265</v>
      </c>
      <c r="M1027" s="18">
        <f t="shared" si="190"/>
        <v>6.8260869565217375</v>
      </c>
      <c r="N1027" s="18">
        <f t="shared" si="190"/>
        <v>2.5147826086956524</v>
      </c>
      <c r="O1027" s="18">
        <f t="shared" si="190"/>
        <v>0.2234782608695654</v>
      </c>
      <c r="P1027" s="18">
        <f t="shared" si="190"/>
        <v>0</v>
      </c>
      <c r="Q1027" s="18">
        <f t="shared" si="190"/>
        <v>0</v>
      </c>
      <c r="R1027" s="18">
        <f t="shared" si="190"/>
        <v>0</v>
      </c>
      <c r="S1027" s="18">
        <f t="shared" si="190"/>
        <v>0</v>
      </c>
      <c r="T1027">
        <v>27</v>
      </c>
      <c r="V1027" s="46">
        <f t="shared" si="184"/>
        <v>9.6332553828608809</v>
      </c>
      <c r="W1027" s="42">
        <f ca="1">CORREL(OFFSET($A$2,MATCH($A1027,$A$257:$A$999,0),4):OFFSET($A$2,MATCH($A1027+1,$A$257:$A$999,0)-1,4),OFFSET($T$2,MATCH($T1027,$T$257:$T$999,0),3):OFFSET($T$2,MATCH($T1027+1,$T$257:$T$999,0)-1,3))</f>
        <v>-0.29838538294691358</v>
      </c>
      <c r="X1027" s="42">
        <f ca="1">CORREL(OFFSET($A$2,MATCH($A1027,$A$257:$A$999,0),2):OFFSET($A$2,MATCH($A1027+1,$A$257:$A$999,0)-1,2),OFFSET($T$2,MATCH($T1027,$T$257:$T$999,0),1):OFFSET($T$2,MATCH($T1027+1,$T$257:$T$999,0)-1,1))</f>
        <v>0.59023526676334781</v>
      </c>
      <c r="Z1027">
        <f t="shared" si="186"/>
        <v>27</v>
      </c>
      <c r="AA1027" s="8">
        <f t="shared" si="192"/>
        <v>0</v>
      </c>
      <c r="AB1027" s="8">
        <f t="shared" si="191"/>
        <v>0</v>
      </c>
      <c r="AC1027" s="8">
        <f t="shared" si="191"/>
        <v>3.1739130434782652</v>
      </c>
      <c r="AD1027" s="8">
        <f t="shared" si="191"/>
        <v>8.1739130434782652</v>
      </c>
      <c r="AE1027" s="8">
        <f t="shared" si="191"/>
        <v>13.173913043478265</v>
      </c>
      <c r="AF1027" s="8">
        <f t="shared" si="191"/>
        <v>23.173913043478265</v>
      </c>
      <c r="AG1027" s="8">
        <f t="shared" si="191"/>
        <v>6.8260869565217348</v>
      </c>
      <c r="AH1027" s="8">
        <f t="shared" si="191"/>
        <v>1.8260869565217348</v>
      </c>
      <c r="AI1027" s="8">
        <f t="shared" si="191"/>
        <v>0</v>
      </c>
      <c r="AJ1027" s="8">
        <f t="shared" si="191"/>
        <v>0</v>
      </c>
      <c r="AK1027" s="8">
        <f t="shared" si="191"/>
        <v>0</v>
      </c>
      <c r="AL1027" s="8">
        <f t="shared" si="191"/>
        <v>0</v>
      </c>
    </row>
    <row r="1028" spans="1:38" x14ac:dyDescent="0.2">
      <c r="A1028" s="47">
        <v>28</v>
      </c>
      <c r="B1028" s="51"/>
      <c r="C1028" s="51">
        <f t="shared" si="188"/>
        <v>31.535500000000003</v>
      </c>
      <c r="D1028" s="42">
        <f ca="1">STDEV(OFFSET($A$2,MATCH($A1028,$A$3:$A$999,0),3):OFFSET($A$2,MATCH($A1028+1,$A$3:$A$999,0)-1,3))*SQRT(trade_day)</f>
        <v>1.7189221286823124</v>
      </c>
      <c r="E1028" s="42">
        <f t="shared" si="189"/>
        <v>1.4989795504007426</v>
      </c>
      <c r="F1028">
        <v>28</v>
      </c>
      <c r="G1028" s="18">
        <f t="shared" si="190"/>
        <v>0</v>
      </c>
      <c r="H1028" s="18">
        <f t="shared" si="190"/>
        <v>0</v>
      </c>
      <c r="I1028" s="18">
        <f t="shared" si="190"/>
        <v>0.62550000000000006</v>
      </c>
      <c r="J1028" s="18">
        <f t="shared" si="190"/>
        <v>3.5534999999999997</v>
      </c>
      <c r="K1028" s="18">
        <f t="shared" si="190"/>
        <v>8.4644999999999992</v>
      </c>
      <c r="L1028" s="18">
        <f t="shared" si="190"/>
        <v>18.464500000000001</v>
      </c>
      <c r="M1028" s="18">
        <f t="shared" si="190"/>
        <v>11.535500000000001</v>
      </c>
      <c r="N1028" s="18">
        <f t="shared" si="190"/>
        <v>6.5355000000000008</v>
      </c>
      <c r="O1028" s="18">
        <f t="shared" si="190"/>
        <v>2.1610000000000005</v>
      </c>
      <c r="P1028" s="18">
        <f t="shared" si="190"/>
        <v>8.9000000000000051E-2</v>
      </c>
      <c r="Q1028" s="18">
        <f t="shared" si="190"/>
        <v>0</v>
      </c>
      <c r="R1028" s="18">
        <f t="shared" si="190"/>
        <v>0</v>
      </c>
      <c r="S1028" s="18">
        <f t="shared" si="190"/>
        <v>0</v>
      </c>
      <c r="T1028">
        <v>28</v>
      </c>
      <c r="V1028" s="46">
        <f t="shared" si="184"/>
        <v>10.440648024368363</v>
      </c>
      <c r="W1028" s="42">
        <f ca="1">CORREL(OFFSET($A$2,MATCH($A1028,$A$257:$A$999,0),4):OFFSET($A$2,MATCH($A1028+1,$A$257:$A$999,0)-1,4),OFFSET($T$2,MATCH($T1028,$T$257:$T$999,0),3):OFFSET($T$2,MATCH($T1028+1,$T$257:$T$999,0)-1,3))</f>
        <v>0.62866826622963523</v>
      </c>
      <c r="X1028" s="42">
        <f ca="1">CORREL(OFFSET($A$2,MATCH($A1028,$A$257:$A$999,0),2):OFFSET($A$2,MATCH($A1028+1,$A$257:$A$999,0)-1,2),OFFSET($T$2,MATCH($T1028,$T$257:$T$999,0),1):OFFSET($T$2,MATCH($T1028+1,$T$257:$T$999,0)-1,1))</f>
        <v>0.7476190517374115</v>
      </c>
      <c r="Z1028">
        <f t="shared" si="186"/>
        <v>28</v>
      </c>
      <c r="AA1028" s="8">
        <f t="shared" si="192"/>
        <v>0</v>
      </c>
      <c r="AB1028" s="8">
        <f t="shared" si="191"/>
        <v>0</v>
      </c>
      <c r="AC1028" s="8">
        <f t="shared" si="191"/>
        <v>0</v>
      </c>
      <c r="AD1028" s="8">
        <f t="shared" si="191"/>
        <v>3.4644999999999975</v>
      </c>
      <c r="AE1028" s="8">
        <f t="shared" si="191"/>
        <v>8.4644999999999975</v>
      </c>
      <c r="AF1028" s="8">
        <f t="shared" si="191"/>
        <v>18.464499999999997</v>
      </c>
      <c r="AG1028" s="8">
        <f t="shared" si="191"/>
        <v>11.535500000000003</v>
      </c>
      <c r="AH1028" s="8">
        <f t="shared" si="191"/>
        <v>6.5355000000000025</v>
      </c>
      <c r="AI1028" s="8">
        <f t="shared" si="191"/>
        <v>1.5355000000000025</v>
      </c>
      <c r="AJ1028" s="8">
        <f t="shared" si="191"/>
        <v>0</v>
      </c>
      <c r="AK1028" s="8">
        <f t="shared" si="191"/>
        <v>0</v>
      </c>
      <c r="AL1028" s="8">
        <f t="shared" si="191"/>
        <v>0</v>
      </c>
    </row>
    <row r="1029" spans="1:38" x14ac:dyDescent="0.2">
      <c r="A1029" s="47">
        <v>29</v>
      </c>
      <c r="B1029" s="51"/>
      <c r="C1029" s="51">
        <f t="shared" si="188"/>
        <v>49.93681818181819</v>
      </c>
      <c r="D1029" s="42">
        <f ca="1">STDEV(OFFSET($A$2,MATCH($A1029,$A$3:$A$999,0),3):OFFSET($A$2,MATCH($A1029+1,$A$3:$A$999,0)-1,3))*SQRT(trade_day)</f>
        <v>6.1309467739536556</v>
      </c>
      <c r="E1029" s="42">
        <f t="shared" si="189"/>
        <v>5.5269992470767599</v>
      </c>
      <c r="F1029">
        <v>29</v>
      </c>
      <c r="G1029" s="18">
        <f t="shared" si="190"/>
        <v>0</v>
      </c>
      <c r="H1029" s="18">
        <f t="shared" si="190"/>
        <v>0</v>
      </c>
      <c r="I1029" s="18">
        <f t="shared" si="190"/>
        <v>0.39272727272727276</v>
      </c>
      <c r="J1029" s="18">
        <f t="shared" si="190"/>
        <v>1.7249999999999999</v>
      </c>
      <c r="K1029" s="18">
        <f t="shared" si="190"/>
        <v>4.1931818181818183</v>
      </c>
      <c r="L1029" s="18">
        <f t="shared" si="190"/>
        <v>10.853636363636365</v>
      </c>
      <c r="M1029" s="18">
        <f t="shared" si="190"/>
        <v>29.936818181818182</v>
      </c>
      <c r="N1029" s="18">
        <f t="shared" si="190"/>
        <v>24.936818181818182</v>
      </c>
      <c r="O1029" s="18">
        <f t="shared" si="190"/>
        <v>20.329545454545453</v>
      </c>
      <c r="P1029" s="18">
        <f t="shared" si="190"/>
        <v>16.66181818181818</v>
      </c>
      <c r="Q1029" s="18">
        <f t="shared" si="190"/>
        <v>14.13</v>
      </c>
      <c r="R1029" s="18">
        <f t="shared" si="190"/>
        <v>10.790454545454546</v>
      </c>
      <c r="S1029" s="18">
        <f t="shared" si="190"/>
        <v>4.2959081818181817</v>
      </c>
      <c r="T1029">
        <v>29</v>
      </c>
      <c r="V1029" s="46">
        <f t="shared" si="184"/>
        <v>14.677826482936906</v>
      </c>
      <c r="W1029" s="42">
        <f ca="1">CORREL(OFFSET($A$2,MATCH($A1029,$A$257:$A$999,0),4):OFFSET($A$2,MATCH($A1029+1,$A$257:$A$999,0)-1,4),OFFSET($T$2,MATCH($T1029,$T$257:$T$999,0),3):OFFSET($T$2,MATCH($T1029+1,$T$257:$T$999,0)-1,3))</f>
        <v>0.56188555301217213</v>
      </c>
      <c r="X1029" s="42">
        <f ca="1">CORREL(OFFSET($A$2,MATCH($A1029,$A$257:$A$999,0),2):OFFSET($A$2,MATCH($A1029+1,$A$257:$A$999,0)-1,2),OFFSET($T$2,MATCH($T1029,$T$257:$T$999,0),1):OFFSET($T$2,MATCH($T1029+1,$T$257:$T$999,0)-1,1))</f>
        <v>0.17291968564943327</v>
      </c>
      <c r="Z1029">
        <f t="shared" si="186"/>
        <v>29</v>
      </c>
      <c r="AA1029" s="8">
        <f t="shared" si="192"/>
        <v>0</v>
      </c>
      <c r="AB1029" s="8">
        <f t="shared" si="191"/>
        <v>0</v>
      </c>
      <c r="AC1029" s="8">
        <f t="shared" si="191"/>
        <v>0</v>
      </c>
      <c r="AD1029" s="8">
        <f t="shared" si="191"/>
        <v>0</v>
      </c>
      <c r="AE1029" s="8">
        <f t="shared" si="191"/>
        <v>0</v>
      </c>
      <c r="AF1029" s="8">
        <f t="shared" si="191"/>
        <v>6.3181818181810456E-2</v>
      </c>
      <c r="AG1029" s="8">
        <f t="shared" si="191"/>
        <v>29.93681818181819</v>
      </c>
      <c r="AH1029" s="8">
        <f t="shared" si="191"/>
        <v>24.93681818181819</v>
      </c>
      <c r="AI1029" s="8">
        <f t="shared" si="191"/>
        <v>19.93681818181819</v>
      </c>
      <c r="AJ1029" s="8">
        <f t="shared" si="191"/>
        <v>14.93681818181819</v>
      </c>
      <c r="AK1029" s="8">
        <f t="shared" si="191"/>
        <v>9.9368181818181895</v>
      </c>
      <c r="AL1029" s="8">
        <f t="shared" si="191"/>
        <v>0</v>
      </c>
    </row>
    <row r="1030" spans="1:38" x14ac:dyDescent="0.2">
      <c r="A1030" s="47">
        <v>30</v>
      </c>
      <c r="B1030" s="51"/>
      <c r="C1030" s="51">
        <f t="shared" si="188"/>
        <v>44.699545454545451</v>
      </c>
      <c r="D1030" s="42">
        <f ca="1">STDEV(OFFSET($A$2,MATCH($A1030,$A$3:$A$999,0),3):OFFSET($A$2,MATCH($A1030+1,$A$3:$A$999,0)-1,3))*SQRT(trade_day)</f>
        <v>6.909265560236876</v>
      </c>
      <c r="E1030" s="42">
        <f t="shared" si="189"/>
        <v>6.693282120091677</v>
      </c>
      <c r="F1030">
        <v>30</v>
      </c>
      <c r="G1030" s="18">
        <f t="shared" si="190"/>
        <v>0</v>
      </c>
      <c r="H1030" s="18">
        <f t="shared" si="190"/>
        <v>0.15681818181818177</v>
      </c>
      <c r="I1030" s="18">
        <f t="shared" si="190"/>
        <v>0.85318181818181815</v>
      </c>
      <c r="J1030" s="18">
        <f t="shared" si="190"/>
        <v>2.4072727272727277</v>
      </c>
      <c r="K1030" s="18">
        <f t="shared" si="190"/>
        <v>4.4881818181818183</v>
      </c>
      <c r="L1030" s="18">
        <f t="shared" si="190"/>
        <v>10.678181818181816</v>
      </c>
      <c r="M1030" s="18">
        <f t="shared" si="190"/>
        <v>24.699545454545454</v>
      </c>
      <c r="N1030" s="18">
        <f t="shared" si="190"/>
        <v>19.856363636363639</v>
      </c>
      <c r="O1030" s="18">
        <f t="shared" si="190"/>
        <v>15.552727272727275</v>
      </c>
      <c r="P1030" s="18">
        <f t="shared" si="190"/>
        <v>12.106818181818182</v>
      </c>
      <c r="Q1030" s="18">
        <f t="shared" si="190"/>
        <v>9.1877272727272743</v>
      </c>
      <c r="R1030" s="18">
        <f t="shared" si="190"/>
        <v>5.3777272727272738</v>
      </c>
      <c r="S1030" s="18">
        <f t="shared" si="190"/>
        <v>0</v>
      </c>
      <c r="T1030">
        <v>30</v>
      </c>
      <c r="V1030" s="46">
        <f t="shared" si="184"/>
        <v>10.395520728900363</v>
      </c>
      <c r="W1030" s="42">
        <f ca="1">CORREL(OFFSET($A$2,MATCH($A1030,$A$257:$A$999,0),4):OFFSET($A$2,MATCH($A1030+1,$A$257:$A$999,0)-1,4),OFFSET($T$2,MATCH($T1030,$T$257:$T$999,0),3):OFFSET($T$2,MATCH($T1030+1,$T$257:$T$999,0)-1,3))</f>
        <v>0.28639308690379872</v>
      </c>
      <c r="X1030" s="42">
        <f ca="1">CORREL(OFFSET($A$2,MATCH($A1030,$A$257:$A$999,0),2):OFFSET($A$2,MATCH($A1030+1,$A$257:$A$999,0)-1,2),OFFSET($T$2,MATCH($T1030,$T$257:$T$999,0),1):OFFSET($T$2,MATCH($T1030+1,$T$257:$T$999,0)-1,1))</f>
        <v>0.58125019791699872</v>
      </c>
      <c r="Z1030">
        <f t="shared" si="186"/>
        <v>30</v>
      </c>
      <c r="AA1030" s="8">
        <f t="shared" si="192"/>
        <v>0</v>
      </c>
      <c r="AB1030" s="8">
        <f t="shared" si="191"/>
        <v>0</v>
      </c>
      <c r="AC1030" s="8">
        <f t="shared" si="191"/>
        <v>0</v>
      </c>
      <c r="AD1030" s="8">
        <f t="shared" si="191"/>
        <v>0</v>
      </c>
      <c r="AE1030" s="8">
        <f t="shared" si="191"/>
        <v>0</v>
      </c>
      <c r="AF1030" s="8">
        <f t="shared" si="191"/>
        <v>5.3004545454545493</v>
      </c>
      <c r="AG1030" s="8">
        <f t="shared" si="191"/>
        <v>24.699545454545451</v>
      </c>
      <c r="AH1030" s="8">
        <f t="shared" si="191"/>
        <v>19.699545454545451</v>
      </c>
      <c r="AI1030" s="8">
        <f t="shared" si="191"/>
        <v>14.699545454545451</v>
      </c>
      <c r="AJ1030" s="8">
        <f t="shared" si="191"/>
        <v>9.6995454545454507</v>
      </c>
      <c r="AK1030" s="8">
        <f t="shared" si="191"/>
        <v>4.6995454545454507</v>
      </c>
      <c r="AL1030" s="8">
        <f t="shared" si="191"/>
        <v>0</v>
      </c>
    </row>
    <row r="1031" spans="1:38" x14ac:dyDescent="0.2">
      <c r="A1031" s="47">
        <v>31</v>
      </c>
      <c r="B1031" s="51"/>
      <c r="C1031" s="51">
        <f t="shared" si="188"/>
        <v>38.971499999999999</v>
      </c>
      <c r="D1031" s="42">
        <f ca="1">STDEV(OFFSET($A$2,MATCH($A1031,$A$3:$A$999,0),3):OFFSET($A$2,MATCH($A1031+1,$A$3:$A$999,0)-1,3))*SQRT(trade_day)</f>
        <v>6.1183225120051574</v>
      </c>
      <c r="E1031" s="42">
        <f t="shared" si="189"/>
        <v>6.331278604199003</v>
      </c>
      <c r="F1031">
        <v>31</v>
      </c>
      <c r="G1031" s="11">
        <f t="shared" ref="G1031:S1046" si="193">SUMIF($A$3:$A$999,$F1031,G$3:G$999)/COUNTIF($A$3:$A$999,$F1031)</f>
        <v>0</v>
      </c>
      <c r="H1031" s="11">
        <f t="shared" si="193"/>
        <v>2.6500000000000058E-2</v>
      </c>
      <c r="I1031" s="11">
        <f t="shared" si="193"/>
        <v>0.91200000000000014</v>
      </c>
      <c r="J1031" s="11">
        <f t="shared" si="193"/>
        <v>2.9929999999999999</v>
      </c>
      <c r="K1031" s="11">
        <f t="shared" si="193"/>
        <v>6.1974999999999998</v>
      </c>
      <c r="L1031" s="11">
        <f t="shared" si="193"/>
        <v>13.474</v>
      </c>
      <c r="M1031" s="11">
        <f t="shared" si="193"/>
        <v>18.971499999999995</v>
      </c>
      <c r="N1031" s="11">
        <f t="shared" si="193"/>
        <v>13.997999999999999</v>
      </c>
      <c r="O1031" s="11">
        <f t="shared" si="193"/>
        <v>9.883499999999998</v>
      </c>
      <c r="P1031" s="11">
        <f t="shared" si="193"/>
        <v>6.964500000000001</v>
      </c>
      <c r="Q1031" s="11">
        <f t="shared" si="193"/>
        <v>5.1690000000000005</v>
      </c>
      <c r="R1031" s="11">
        <f t="shared" si="193"/>
        <v>2.4455</v>
      </c>
      <c r="S1031" s="11">
        <f t="shared" si="193"/>
        <v>0</v>
      </c>
      <c r="T1031">
        <v>31</v>
      </c>
      <c r="V1031" s="46">
        <f t="shared" si="184"/>
        <v>9.6377419253227483</v>
      </c>
      <c r="W1031" s="42">
        <f ca="1">CORREL(OFFSET($A$2,MATCH($A1031,$A$257:$A$999,0),4):OFFSET($A$2,MATCH($A1031+1,$A$257:$A$999,0)-1,4),OFFSET($T$2,MATCH($T1031,$T$257:$T$999,0),3):OFFSET($T$2,MATCH($T1031+1,$T$257:$T$999,0)-1,3))</f>
        <v>0.3239696329782526</v>
      </c>
      <c r="X1031" s="42">
        <f ca="1">CORREL(OFFSET($A$2,MATCH($A1031,$A$257:$A$999,0),2):OFFSET($A$2,MATCH($A1031+1,$A$257:$A$999,0)-1,2),OFFSET($T$2,MATCH($T1031,$T$257:$T$999,0),1):OFFSET($T$2,MATCH($T1031+1,$T$257:$T$999,0)-1,1))</f>
        <v>0.74779594465640675</v>
      </c>
      <c r="Z1031">
        <f t="shared" si="186"/>
        <v>31</v>
      </c>
      <c r="AA1031" s="8">
        <f t="shared" si="192"/>
        <v>0</v>
      </c>
      <c r="AB1031" s="8">
        <f t="shared" si="191"/>
        <v>0</v>
      </c>
      <c r="AC1031" s="8">
        <f t="shared" si="191"/>
        <v>0</v>
      </c>
      <c r="AD1031" s="8">
        <f t="shared" si="191"/>
        <v>0</v>
      </c>
      <c r="AE1031" s="8">
        <f t="shared" si="191"/>
        <v>1.0285000000000011</v>
      </c>
      <c r="AF1031" s="8">
        <f t="shared" si="191"/>
        <v>11.028500000000001</v>
      </c>
      <c r="AG1031" s="8">
        <f t="shared" si="191"/>
        <v>18.971499999999999</v>
      </c>
      <c r="AH1031" s="8">
        <f t="shared" si="191"/>
        <v>13.971499999999999</v>
      </c>
      <c r="AI1031" s="8">
        <f t="shared" si="191"/>
        <v>8.9714999999999989</v>
      </c>
      <c r="AJ1031" s="8">
        <f t="shared" si="191"/>
        <v>3.9714999999999989</v>
      </c>
      <c r="AK1031" s="8">
        <f t="shared" si="191"/>
        <v>0</v>
      </c>
      <c r="AL1031" s="8">
        <f t="shared" si="191"/>
        <v>0</v>
      </c>
    </row>
    <row r="1032" spans="1:38" x14ac:dyDescent="0.2">
      <c r="A1032" s="47">
        <v>32</v>
      </c>
      <c r="B1032" s="51"/>
      <c r="C1032" s="51">
        <f t="shared" si="188"/>
        <v>48.26913043478261</v>
      </c>
      <c r="D1032" s="42">
        <f ca="1">STDEV(OFFSET($A$2,MATCH($A1032,$A$3:$A$999,0),3):OFFSET($A$2,MATCH($A1032+1,$A$3:$A$999,0)-1,3))*SQRT(trade_day)</f>
        <v>3.9049085792505123</v>
      </c>
      <c r="E1032" s="42">
        <f t="shared" si="189"/>
        <v>3.7950278578526833</v>
      </c>
      <c r="F1032">
        <v>32</v>
      </c>
      <c r="G1032" s="11">
        <f t="shared" si="193"/>
        <v>0</v>
      </c>
      <c r="H1032" s="11">
        <f t="shared" si="193"/>
        <v>1.1304347826087024E-2</v>
      </c>
      <c r="I1032" s="11">
        <f t="shared" si="193"/>
        <v>0.64782608695652188</v>
      </c>
      <c r="J1032" s="11">
        <f t="shared" si="193"/>
        <v>1.8891304347826088</v>
      </c>
      <c r="K1032" s="11">
        <f t="shared" si="193"/>
        <v>3.4934782608695651</v>
      </c>
      <c r="L1032" s="11">
        <f t="shared" si="193"/>
        <v>8.2560869565217399</v>
      </c>
      <c r="M1032" s="11">
        <f t="shared" si="193"/>
        <v>28.269130434782618</v>
      </c>
      <c r="N1032" s="11">
        <f t="shared" si="193"/>
        <v>23.280434782608697</v>
      </c>
      <c r="O1032" s="11">
        <f t="shared" si="193"/>
        <v>18.916956521739138</v>
      </c>
      <c r="P1032" s="11">
        <f t="shared" si="193"/>
        <v>15.158260869565222</v>
      </c>
      <c r="Q1032" s="11">
        <f t="shared" si="193"/>
        <v>11.762608695652172</v>
      </c>
      <c r="R1032" s="11">
        <f t="shared" si="193"/>
        <v>6.5252173913043467</v>
      </c>
      <c r="S1032" s="11">
        <f t="shared" si="193"/>
        <v>0.8108691304347827</v>
      </c>
      <c r="T1032">
        <v>32</v>
      </c>
      <c r="V1032" s="46">
        <f t="shared" si="184"/>
        <v>11.111707130446032</v>
      </c>
      <c r="W1032" s="42">
        <f ca="1">CORREL(OFFSET($A$2,MATCH($A1032,$A$257:$A$999,0),4):OFFSET($A$2,MATCH($A1032+1,$A$257:$A$999,0)-1,4),OFFSET($T$2,MATCH($T1032,$T$257:$T$999,0),3):OFFSET($T$2,MATCH($T1032+1,$T$257:$T$999,0)-1,3))</f>
        <v>0.21801482601804636</v>
      </c>
      <c r="X1032" s="42">
        <f ca="1">CORREL(OFFSET($A$2,MATCH($A1032,$A$257:$A$999,0),2):OFFSET($A$2,MATCH($A1032+1,$A$257:$A$999,0)-1,2),OFFSET($T$2,MATCH($T1032,$T$257:$T$999,0),1):OFFSET($T$2,MATCH($T1032+1,$T$257:$T$999,0)-1,1))</f>
        <v>-0.32962205853719334</v>
      </c>
      <c r="Z1032">
        <f t="shared" si="186"/>
        <v>32</v>
      </c>
      <c r="AA1032" s="8">
        <f t="shared" si="192"/>
        <v>0</v>
      </c>
      <c r="AB1032" s="8">
        <f t="shared" si="191"/>
        <v>0</v>
      </c>
      <c r="AC1032" s="8">
        <f t="shared" si="191"/>
        <v>0</v>
      </c>
      <c r="AD1032" s="8">
        <f t="shared" si="191"/>
        <v>0</v>
      </c>
      <c r="AE1032" s="8">
        <f t="shared" si="191"/>
        <v>0</v>
      </c>
      <c r="AF1032" s="8">
        <f t="shared" si="191"/>
        <v>1.7308695652173895</v>
      </c>
      <c r="AG1032" s="8">
        <f t="shared" si="191"/>
        <v>28.26913043478261</v>
      </c>
      <c r="AH1032" s="8">
        <f t="shared" si="191"/>
        <v>23.26913043478261</v>
      </c>
      <c r="AI1032" s="8">
        <f t="shared" si="191"/>
        <v>18.26913043478261</v>
      </c>
      <c r="AJ1032" s="8">
        <f t="shared" si="191"/>
        <v>13.26913043478261</v>
      </c>
      <c r="AK1032" s="8">
        <f t="shared" si="191"/>
        <v>8.2691304347826105</v>
      </c>
      <c r="AL1032" s="8">
        <f t="shared" si="191"/>
        <v>0</v>
      </c>
    </row>
    <row r="1033" spans="1:38" x14ac:dyDescent="0.2">
      <c r="A1033" s="47">
        <v>33</v>
      </c>
      <c r="B1033" s="51"/>
      <c r="C1033" s="51">
        <f t="shared" si="188"/>
        <v>31.701578947368422</v>
      </c>
      <c r="D1033" s="42">
        <f ca="1">STDEV(OFFSET($A$2,MATCH($A1033,$A$3:$A$999,0),3):OFFSET($A$2,MATCH($A1033+1,$A$3:$A$999,0)-1,3))*SQRT(trade_day)</f>
        <v>3.4005220098099707</v>
      </c>
      <c r="E1033" s="42">
        <f t="shared" si="189"/>
        <v>3.5278776912866632</v>
      </c>
      <c r="F1033">
        <v>33</v>
      </c>
      <c r="G1033" s="18">
        <f t="shared" si="193"/>
        <v>0</v>
      </c>
      <c r="H1033" s="18">
        <f t="shared" si="193"/>
        <v>0.76894736842105238</v>
      </c>
      <c r="I1033" s="18">
        <f t="shared" si="193"/>
        <v>2.8052631578947369</v>
      </c>
      <c r="J1033" s="18">
        <f t="shared" si="193"/>
        <v>5.45</v>
      </c>
      <c r="K1033" s="18">
        <f t="shared" si="193"/>
        <v>9.4015789473684208</v>
      </c>
      <c r="L1033" s="18">
        <f t="shared" si="193"/>
        <v>18.48842105263158</v>
      </c>
      <c r="M1033" s="18">
        <f t="shared" si="193"/>
        <v>11.701578947368418</v>
      </c>
      <c r="N1033" s="18">
        <f t="shared" si="193"/>
        <v>7.4705263157894732</v>
      </c>
      <c r="O1033" s="18">
        <f t="shared" si="193"/>
        <v>4.506842105263158</v>
      </c>
      <c r="P1033" s="18">
        <f t="shared" si="193"/>
        <v>2.1515789473684213</v>
      </c>
      <c r="Q1033" s="18">
        <f t="shared" si="193"/>
        <v>1.1031578947368421</v>
      </c>
      <c r="R1033" s="18">
        <f t="shared" si="193"/>
        <v>0.18999999999999997</v>
      </c>
      <c r="S1033" s="18">
        <f t="shared" si="193"/>
        <v>0</v>
      </c>
      <c r="T1033">
        <v>33</v>
      </c>
      <c r="V1033" s="46">
        <f t="shared" si="184"/>
        <v>6.3314742545047524</v>
      </c>
      <c r="W1033" s="42">
        <f ca="1">CORREL(OFFSET($A$2,MATCH($A1033,$A$257:$A$999,0),4):OFFSET($A$2,MATCH($A1033+1,$A$257:$A$999,0)-1,4),OFFSET($T$2,MATCH($T1033,$T$257:$T$999,0),3):OFFSET($T$2,MATCH($T1033+1,$T$257:$T$999,0)-1,3))</f>
        <v>-0.55574990299347127</v>
      </c>
      <c r="X1033" s="42">
        <f ca="1">CORREL(OFFSET($A$2,MATCH($A1033,$A$257:$A$999,0),2):OFFSET($A$2,MATCH($A1033+1,$A$257:$A$999,0)-1,2),OFFSET($T$2,MATCH($T1033,$T$257:$T$999,0),1):OFFSET($T$2,MATCH($T1033+1,$T$257:$T$999,0)-1,1))</f>
        <v>0.18676851084704213</v>
      </c>
      <c r="Z1033">
        <f t="shared" si="186"/>
        <v>33</v>
      </c>
      <c r="AA1033" s="8">
        <f t="shared" si="192"/>
        <v>0</v>
      </c>
      <c r="AB1033" s="8">
        <f t="shared" si="191"/>
        <v>0</v>
      </c>
      <c r="AC1033" s="8">
        <f t="shared" si="191"/>
        <v>0</v>
      </c>
      <c r="AD1033" s="8">
        <f t="shared" si="191"/>
        <v>3.2984210526315785</v>
      </c>
      <c r="AE1033" s="8">
        <f t="shared" si="191"/>
        <v>8.2984210526315785</v>
      </c>
      <c r="AF1033" s="8">
        <f t="shared" si="191"/>
        <v>18.298421052631578</v>
      </c>
      <c r="AG1033" s="8">
        <f t="shared" si="191"/>
        <v>11.701578947368422</v>
      </c>
      <c r="AH1033" s="8">
        <f t="shared" si="191"/>
        <v>6.7015789473684215</v>
      </c>
      <c r="AI1033" s="8">
        <f t="shared" si="191"/>
        <v>1.7015789473684215</v>
      </c>
      <c r="AJ1033" s="8">
        <f t="shared" si="191"/>
        <v>0</v>
      </c>
      <c r="AK1033" s="8">
        <f t="shared" si="191"/>
        <v>0</v>
      </c>
      <c r="AL1033" s="8">
        <f t="shared" si="191"/>
        <v>0</v>
      </c>
    </row>
    <row r="1034" spans="1:38" x14ac:dyDescent="0.2">
      <c r="A1034" s="47">
        <v>34</v>
      </c>
      <c r="B1034" s="51"/>
      <c r="C1034" s="51">
        <f t="shared" si="188"/>
        <v>39.266818181818174</v>
      </c>
      <c r="D1034" s="42">
        <f ca="1">STDEV(OFFSET($A$2,MATCH($A1034,$A$3:$A$999,0),3):OFFSET($A$2,MATCH($A1034+1,$A$3:$A$999,0)-1,3))*SQRT(trade_day)</f>
        <v>2.2601861154101699</v>
      </c>
      <c r="E1034" s="42">
        <f t="shared" si="189"/>
        <v>2.3700039099728163</v>
      </c>
      <c r="F1034">
        <v>34</v>
      </c>
      <c r="G1034" s="18">
        <f t="shared" si="193"/>
        <v>0</v>
      </c>
      <c r="H1034" s="18">
        <f t="shared" si="193"/>
        <v>0</v>
      </c>
      <c r="I1034" s="18">
        <f t="shared" si="193"/>
        <v>8.5000000000000048E-2</v>
      </c>
      <c r="J1034" s="18">
        <f t="shared" si="193"/>
        <v>0.44090909090909119</v>
      </c>
      <c r="K1034" s="18">
        <f t="shared" si="193"/>
        <v>2.3027272727272736</v>
      </c>
      <c r="L1034" s="18">
        <f t="shared" si="193"/>
        <v>10.733181818181821</v>
      </c>
      <c r="M1034" s="18">
        <f t="shared" si="193"/>
        <v>19.266818181818184</v>
      </c>
      <c r="N1034" s="18">
        <f t="shared" si="193"/>
        <v>14.266818181818183</v>
      </c>
      <c r="O1034" s="18">
        <f t="shared" si="193"/>
        <v>9.3518181818181798</v>
      </c>
      <c r="P1034" s="18">
        <f t="shared" si="193"/>
        <v>4.7077272727272712</v>
      </c>
      <c r="Q1034" s="18">
        <f t="shared" si="193"/>
        <v>1.5695454545454544</v>
      </c>
      <c r="R1034" s="18">
        <f t="shared" si="193"/>
        <v>0</v>
      </c>
      <c r="S1034" s="18">
        <f t="shared" si="193"/>
        <v>0</v>
      </c>
      <c r="T1034">
        <v>34</v>
      </c>
      <c r="V1034" s="46">
        <f t="shared" si="184"/>
        <v>7.8026981051760851</v>
      </c>
      <c r="W1034" s="42">
        <f ca="1">CORREL(OFFSET($A$2,MATCH($A1034,$A$257:$A$999,0),4):OFFSET($A$2,MATCH($A1034+1,$A$257:$A$999,0)-1,4),OFFSET($T$2,MATCH($T1034,$T$257:$T$999,0),3):OFFSET($T$2,MATCH($T1034+1,$T$257:$T$999,0)-1,3))</f>
        <v>0.23553030109906167</v>
      </c>
      <c r="X1034" s="42">
        <f ca="1">CORREL(OFFSET($A$2,MATCH($A1034,$A$257:$A$999,0),2):OFFSET($A$2,MATCH($A1034+1,$A$257:$A$999,0)-1,2),OFFSET($T$2,MATCH($T1034,$T$257:$T$999,0),1):OFFSET($T$2,MATCH($T1034+1,$T$257:$T$999,0)-1,1))</f>
        <v>0.36806503147739056</v>
      </c>
      <c r="Z1034">
        <f t="shared" si="186"/>
        <v>34</v>
      </c>
      <c r="AA1034" s="8">
        <f t="shared" si="192"/>
        <v>0</v>
      </c>
      <c r="AB1034" s="8">
        <f t="shared" si="191"/>
        <v>0</v>
      </c>
      <c r="AC1034" s="8">
        <f t="shared" si="191"/>
        <v>0</v>
      </c>
      <c r="AD1034" s="8">
        <f t="shared" si="191"/>
        <v>0</v>
      </c>
      <c r="AE1034" s="8">
        <f t="shared" si="191"/>
        <v>0.73318181818182637</v>
      </c>
      <c r="AF1034" s="8">
        <f t="shared" si="191"/>
        <v>10.733181818181826</v>
      </c>
      <c r="AG1034" s="8">
        <f t="shared" si="191"/>
        <v>19.266818181818174</v>
      </c>
      <c r="AH1034" s="8">
        <f t="shared" si="191"/>
        <v>14.266818181818174</v>
      </c>
      <c r="AI1034" s="8">
        <f t="shared" si="191"/>
        <v>9.2668181818181736</v>
      </c>
      <c r="AJ1034" s="8">
        <f t="shared" si="191"/>
        <v>4.2668181818181736</v>
      </c>
      <c r="AK1034" s="8">
        <f t="shared" si="191"/>
        <v>0</v>
      </c>
      <c r="AL1034" s="8">
        <f t="shared" si="191"/>
        <v>0</v>
      </c>
    </row>
    <row r="1035" spans="1:38" x14ac:dyDescent="0.2">
      <c r="A1035" s="47">
        <v>35</v>
      </c>
      <c r="B1035" s="51"/>
      <c r="C1035" s="51">
        <f t="shared" si="188"/>
        <v>44.948499999999996</v>
      </c>
      <c r="D1035" s="42">
        <f ca="1">STDEV(OFFSET($A$2,MATCH($A1035,$A$3:$A$999,0),3):OFFSET($A$2,MATCH($A1035+1,$A$3:$A$999,0)-1,3))*SQRT(trade_day)</f>
        <v>1.9913337232234898</v>
      </c>
      <c r="E1035" s="42">
        <f t="shared" si="189"/>
        <v>1.5638473313674868</v>
      </c>
      <c r="F1035">
        <v>35</v>
      </c>
      <c r="G1035" s="18">
        <f t="shared" si="193"/>
        <v>0</v>
      </c>
      <c r="H1035" s="18">
        <f t="shared" si="193"/>
        <v>0</v>
      </c>
      <c r="I1035" s="18">
        <f t="shared" si="193"/>
        <v>0</v>
      </c>
      <c r="J1035" s="18">
        <f t="shared" si="193"/>
        <v>0</v>
      </c>
      <c r="K1035" s="18">
        <f t="shared" si="193"/>
        <v>0.36799999999999999</v>
      </c>
      <c r="L1035" s="18">
        <f t="shared" si="193"/>
        <v>6.2584999999999997</v>
      </c>
      <c r="M1035" s="18">
        <f t="shared" si="193"/>
        <v>24.948499999999999</v>
      </c>
      <c r="N1035" s="18">
        <f t="shared" si="193"/>
        <v>19.948499999999999</v>
      </c>
      <c r="O1035" s="18">
        <f t="shared" si="193"/>
        <v>14.948499999999999</v>
      </c>
      <c r="P1035" s="18">
        <f t="shared" si="193"/>
        <v>9.948500000000001</v>
      </c>
      <c r="Q1035" s="18">
        <f t="shared" si="193"/>
        <v>5.3164999999999996</v>
      </c>
      <c r="R1035" s="18">
        <f t="shared" si="193"/>
        <v>1.2070000000000001</v>
      </c>
      <c r="S1035" s="18">
        <f t="shared" si="193"/>
        <v>0</v>
      </c>
      <c r="T1035">
        <v>35</v>
      </c>
      <c r="V1035" s="46">
        <f t="shared" si="184"/>
        <v>8.354888641225191</v>
      </c>
      <c r="W1035" s="42">
        <f ca="1">CORREL(OFFSET($A$2,MATCH($A1035,$A$257:$A$999,0),4):OFFSET($A$2,MATCH($A1035+1,$A$257:$A$999,0)-1,4),OFFSET($T$2,MATCH($T1035,$T$257:$T$999,0),3):OFFSET($T$2,MATCH($T1035+1,$T$257:$T$999,0)-1,3))</f>
        <v>0.30018454915751613</v>
      </c>
      <c r="X1035" s="42">
        <f ca="1">CORREL(OFFSET($A$2,MATCH($A1035,$A$257:$A$999,0),2):OFFSET($A$2,MATCH($A1035+1,$A$257:$A$999,0)-1,2),OFFSET($T$2,MATCH($T1035,$T$257:$T$999,0),1):OFFSET($T$2,MATCH($T1035+1,$T$257:$T$999,0)-1,1))</f>
        <v>0.68415505072863791</v>
      </c>
      <c r="Z1035">
        <f t="shared" si="186"/>
        <v>35</v>
      </c>
      <c r="AA1035" s="8">
        <f t="shared" si="192"/>
        <v>0</v>
      </c>
      <c r="AB1035" s="8">
        <f t="shared" si="191"/>
        <v>0</v>
      </c>
      <c r="AC1035" s="8">
        <f t="shared" si="191"/>
        <v>0</v>
      </c>
      <c r="AD1035" s="8">
        <f t="shared" si="191"/>
        <v>0</v>
      </c>
      <c r="AE1035" s="8">
        <f t="shared" si="191"/>
        <v>0</v>
      </c>
      <c r="AF1035" s="8">
        <f t="shared" si="191"/>
        <v>5.0515000000000043</v>
      </c>
      <c r="AG1035" s="8">
        <f t="shared" si="191"/>
        <v>24.948499999999996</v>
      </c>
      <c r="AH1035" s="8">
        <f t="shared" si="191"/>
        <v>19.948499999999996</v>
      </c>
      <c r="AI1035" s="8">
        <f t="shared" si="191"/>
        <v>14.948499999999996</v>
      </c>
      <c r="AJ1035" s="8">
        <f t="shared" si="191"/>
        <v>9.9484999999999957</v>
      </c>
      <c r="AK1035" s="8">
        <f t="shared" si="191"/>
        <v>4.9484999999999957</v>
      </c>
      <c r="AL1035" s="8">
        <f t="shared" si="191"/>
        <v>0</v>
      </c>
    </row>
    <row r="1036" spans="1:38" x14ac:dyDescent="0.2">
      <c r="A1036" s="47">
        <v>36</v>
      </c>
      <c r="B1036" s="51"/>
      <c r="C1036" s="51">
        <f t="shared" si="188"/>
        <v>65.742499999999993</v>
      </c>
      <c r="D1036" s="42">
        <f ca="1">STDEV(OFFSET($A$2,MATCH($A1036,$A$3:$A$999,0),3):OFFSET($A$2,MATCH($A1036+1,$A$3:$A$999,0)-1,3))*SQRT(trade_day)</f>
        <v>3.6780818421581642</v>
      </c>
      <c r="E1036" s="42">
        <f t="shared" si="189"/>
        <v>3.463191026096017</v>
      </c>
      <c r="F1036">
        <v>36</v>
      </c>
      <c r="G1036" s="18">
        <f t="shared" si="193"/>
        <v>0</v>
      </c>
      <c r="H1036" s="18">
        <f t="shared" si="193"/>
        <v>0</v>
      </c>
      <c r="I1036" s="18">
        <f t="shared" si="193"/>
        <v>0</v>
      </c>
      <c r="J1036" s="18">
        <f t="shared" si="193"/>
        <v>0</v>
      </c>
      <c r="K1036" s="18">
        <f t="shared" si="193"/>
        <v>0</v>
      </c>
      <c r="L1036" s="18">
        <f t="shared" si="193"/>
        <v>0.74249999999999972</v>
      </c>
      <c r="M1036" s="18">
        <f t="shared" si="193"/>
        <v>45.7425</v>
      </c>
      <c r="N1036" s="18">
        <f t="shared" si="193"/>
        <v>40.742500000000007</v>
      </c>
      <c r="O1036" s="18">
        <f t="shared" si="193"/>
        <v>35.742500000000007</v>
      </c>
      <c r="P1036" s="18">
        <f t="shared" si="193"/>
        <v>30.742500000000007</v>
      </c>
      <c r="Q1036" s="18">
        <f t="shared" si="193"/>
        <v>25.7425</v>
      </c>
      <c r="R1036" s="18">
        <f t="shared" si="193"/>
        <v>16.484999999999996</v>
      </c>
      <c r="S1036" s="18">
        <f t="shared" si="193"/>
        <v>0</v>
      </c>
      <c r="T1036">
        <v>36</v>
      </c>
      <c r="V1036" s="46">
        <f t="shared" si="184"/>
        <v>7.52758447175637</v>
      </c>
      <c r="W1036" s="42">
        <f ca="1">CORREL(OFFSET($A$2,MATCH($A1036,$A$257:$A$999,0),4):OFFSET($A$2,MATCH($A1036+1,$A$257:$A$999,0)-1,4),OFFSET($T$2,MATCH($T1036,$T$257:$T$999,0),3):OFFSET($T$2,MATCH($T1036+1,$T$257:$T$999,0)-1,3))</f>
        <v>0.58501623952633064</v>
      </c>
      <c r="X1036" s="42">
        <f ca="1">CORREL(OFFSET($A$2,MATCH($A1036,$A$257:$A$999,0),2):OFFSET($A$2,MATCH($A1036+1,$A$257:$A$999,0)-1,2),OFFSET($T$2,MATCH($T1036,$T$257:$T$999,0),1):OFFSET($T$2,MATCH($T1036+1,$T$257:$T$999,0)-1,1))</f>
        <v>0.56885807515932085</v>
      </c>
      <c r="Z1036">
        <f t="shared" si="186"/>
        <v>36</v>
      </c>
      <c r="AA1036" s="8">
        <f t="shared" si="192"/>
        <v>0</v>
      </c>
      <c r="AB1036" s="8">
        <f t="shared" si="191"/>
        <v>0</v>
      </c>
      <c r="AC1036" s="8">
        <f t="shared" si="191"/>
        <v>0</v>
      </c>
      <c r="AD1036" s="8">
        <f t="shared" si="191"/>
        <v>0</v>
      </c>
      <c r="AE1036" s="8">
        <f t="shared" si="191"/>
        <v>0</v>
      </c>
      <c r="AF1036" s="8">
        <f t="shared" si="191"/>
        <v>0</v>
      </c>
      <c r="AG1036" s="8">
        <f t="shared" si="191"/>
        <v>45.742499999999993</v>
      </c>
      <c r="AH1036" s="8">
        <f t="shared" si="191"/>
        <v>40.742499999999993</v>
      </c>
      <c r="AI1036" s="8">
        <f t="shared" si="191"/>
        <v>35.742499999999993</v>
      </c>
      <c r="AJ1036" s="8">
        <f t="shared" si="191"/>
        <v>30.742499999999993</v>
      </c>
      <c r="AK1036" s="8">
        <f t="shared" si="191"/>
        <v>25.742499999999993</v>
      </c>
      <c r="AL1036" s="8">
        <f t="shared" si="191"/>
        <v>15.742499999999993</v>
      </c>
    </row>
    <row r="1037" spans="1:38" x14ac:dyDescent="0.2">
      <c r="A1037" s="47">
        <v>37</v>
      </c>
      <c r="B1037" s="51"/>
      <c r="C1037" s="51">
        <f t="shared" si="188"/>
        <v>51.145000000000003</v>
      </c>
      <c r="D1037" s="42">
        <f ca="1">STDEV(OFFSET($A$2,MATCH($A1037,$A$3:$A$999,0),3):OFFSET($A$2,MATCH($A1037+1,$A$3:$A$999,0)-1,3))*SQRT(trade_day)</f>
        <v>2.8387563191687439</v>
      </c>
      <c r="E1037" s="42">
        <f t="shared" si="189"/>
        <v>2.9214854826698349</v>
      </c>
      <c r="F1037">
        <v>37</v>
      </c>
      <c r="G1037" s="10">
        <f t="shared" si="193"/>
        <v>0</v>
      </c>
      <c r="H1037" s="10">
        <f t="shared" si="193"/>
        <v>0</v>
      </c>
      <c r="I1037" s="10">
        <f t="shared" si="193"/>
        <v>0</v>
      </c>
      <c r="J1037" s="10">
        <f t="shared" si="193"/>
        <v>3.0999999999999871E-2</v>
      </c>
      <c r="K1037" s="10">
        <f t="shared" si="193"/>
        <v>0.54599999999999971</v>
      </c>
      <c r="L1037" s="10">
        <f t="shared" si="193"/>
        <v>3.9485000000000001</v>
      </c>
      <c r="M1037" s="10">
        <f t="shared" si="193"/>
        <v>31.144999999999992</v>
      </c>
      <c r="N1037" s="10">
        <f t="shared" si="193"/>
        <v>26.145</v>
      </c>
      <c r="O1037" s="10">
        <f t="shared" si="193"/>
        <v>21.145000000000003</v>
      </c>
      <c r="P1037" s="10">
        <f t="shared" si="193"/>
        <v>16.176000000000002</v>
      </c>
      <c r="Q1037" s="10">
        <f t="shared" si="193"/>
        <v>11.690999999999999</v>
      </c>
      <c r="R1037" s="10">
        <f t="shared" si="193"/>
        <v>5.0934999999999988</v>
      </c>
      <c r="S1037" s="10">
        <f t="shared" si="193"/>
        <v>0</v>
      </c>
      <c r="T1037">
        <v>37</v>
      </c>
      <c r="V1037" s="46">
        <f t="shared" si="184"/>
        <v>6.0222458141622628</v>
      </c>
      <c r="W1037" s="42">
        <f ca="1">CORREL(OFFSET($A$2,MATCH($A1037,$A$257:$A$999,0),4):OFFSET($A$2,MATCH($A1037+1,$A$257:$A$999,0)-1,4),OFFSET($T$2,MATCH($T1037,$T$257:$T$999,0),3):OFFSET($T$2,MATCH($T1037+1,$T$257:$T$999,0)-1,3))</f>
        <v>-0.34212997603736556</v>
      </c>
      <c r="X1037" s="42">
        <f ca="1">CORREL(OFFSET($A$2,MATCH($A1037,$A$257:$A$999,0),2):OFFSET($A$2,MATCH($A1037+1,$A$257:$A$999,0)-1,2),OFFSET($T$2,MATCH($T1037,$T$257:$T$999,0),1):OFFSET($T$2,MATCH($T1037+1,$T$257:$T$999,0)-1,1))</f>
        <v>0.73019210527277156</v>
      </c>
      <c r="Z1037">
        <f t="shared" si="186"/>
        <v>37</v>
      </c>
      <c r="AA1037" s="8">
        <f>IF(AA$1="P",MAX(0,AA$2-$C1037),IF(AA$1="C",MAX(0,$C1037-AA$2)))</f>
        <v>0</v>
      </c>
      <c r="AB1037" s="8">
        <f t="shared" si="191"/>
        <v>0</v>
      </c>
      <c r="AC1037" s="8">
        <f t="shared" si="191"/>
        <v>0</v>
      </c>
      <c r="AD1037" s="8">
        <f t="shared" si="191"/>
        <v>0</v>
      </c>
      <c r="AE1037" s="8">
        <f t="shared" si="191"/>
        <v>0</v>
      </c>
      <c r="AF1037" s="8">
        <f t="shared" si="191"/>
        <v>0</v>
      </c>
      <c r="AG1037" s="8">
        <f t="shared" si="191"/>
        <v>31.145000000000003</v>
      </c>
      <c r="AH1037" s="8">
        <f t="shared" si="191"/>
        <v>26.145000000000003</v>
      </c>
      <c r="AI1037" s="8">
        <f t="shared" si="191"/>
        <v>21.145000000000003</v>
      </c>
      <c r="AJ1037" s="8">
        <f t="shared" si="191"/>
        <v>16.145000000000003</v>
      </c>
      <c r="AK1037" s="8">
        <f t="shared" si="191"/>
        <v>11.145000000000003</v>
      </c>
      <c r="AL1037" s="8">
        <f t="shared" si="191"/>
        <v>1.1450000000000031</v>
      </c>
    </row>
    <row r="1038" spans="1:38" x14ac:dyDescent="0.2">
      <c r="A1038" s="47">
        <v>38</v>
      </c>
      <c r="B1038" s="51"/>
      <c r="C1038" s="51">
        <f t="shared" si="188"/>
        <v>36.918499999999995</v>
      </c>
      <c r="D1038" s="42">
        <f ca="1">STDEV(OFFSET($A$2,MATCH($A1038,$A$3:$A$999,0),3):OFFSET($A$2,MATCH($A1038+1,$A$3:$A$999,0)-1,3))*SQRT(trade_day)</f>
        <v>1.910750650475284</v>
      </c>
      <c r="E1038" s="42">
        <f t="shared" si="189"/>
        <v>1.9046314185356974</v>
      </c>
      <c r="F1038">
        <v>38</v>
      </c>
      <c r="G1038" s="10">
        <f t="shared" si="193"/>
        <v>0</v>
      </c>
      <c r="H1038" s="10">
        <f t="shared" si="193"/>
        <v>0</v>
      </c>
      <c r="I1038" s="10">
        <f t="shared" si="193"/>
        <v>0.10550000000000015</v>
      </c>
      <c r="J1038" s="10">
        <f t="shared" si="193"/>
        <v>1.2250000000000001</v>
      </c>
      <c r="K1038" s="10">
        <f t="shared" si="193"/>
        <v>4.0524999999999993</v>
      </c>
      <c r="L1038" s="10">
        <f t="shared" si="193"/>
        <v>13.0815</v>
      </c>
      <c r="M1038" s="10">
        <f t="shared" si="193"/>
        <v>16.918500000000002</v>
      </c>
      <c r="N1038" s="10">
        <f t="shared" si="193"/>
        <v>11.9185</v>
      </c>
      <c r="O1038" s="10">
        <f t="shared" si="193"/>
        <v>7.0240000000000009</v>
      </c>
      <c r="P1038" s="10">
        <f t="shared" si="193"/>
        <v>3.1435000000000004</v>
      </c>
      <c r="Q1038" s="10">
        <f t="shared" si="193"/>
        <v>0.97099999999999975</v>
      </c>
      <c r="R1038" s="10">
        <f t="shared" si="193"/>
        <v>0</v>
      </c>
      <c r="S1038" s="10">
        <f t="shared" si="193"/>
        <v>0</v>
      </c>
      <c r="T1038">
        <v>38</v>
      </c>
      <c r="V1038" s="46">
        <f t="shared" si="184"/>
        <v>6.658204545429375</v>
      </c>
      <c r="W1038" s="42">
        <f ca="1">CORREL(OFFSET($A$2,MATCH($A1038,$A$257:$A$999,0),4):OFFSET($A$2,MATCH($A1038+1,$A$257:$A$999,0)-1,4),OFFSET($T$2,MATCH($T1038,$T$257:$T$999,0),3):OFFSET($T$2,MATCH($T1038+1,$T$257:$T$999,0)-1,3))</f>
        <v>0.61698288097693121</v>
      </c>
      <c r="X1038" s="42">
        <f ca="1">CORREL(OFFSET($A$2,MATCH($A1038,$A$257:$A$999,0),2):OFFSET($A$2,MATCH($A1038+1,$A$257:$A$999,0)-1,2),OFFSET($T$2,MATCH($T1038,$T$257:$T$999,0),1):OFFSET($T$2,MATCH($T1038+1,$T$257:$T$999,0)-1,1))</f>
        <v>0.68819861393969406</v>
      </c>
      <c r="Z1038">
        <f t="shared" si="186"/>
        <v>38</v>
      </c>
      <c r="AA1038" s="8">
        <f t="shared" ref="AA1038:AL1046" si="194">IF(AA$1="P",MAX(0,AA$2-$C1038),IF(AA$1="C",MAX(0,$C1038-AA$2)))</f>
        <v>0</v>
      </c>
      <c r="AB1038" s="8">
        <f t="shared" si="194"/>
        <v>0</v>
      </c>
      <c r="AC1038" s="8">
        <f t="shared" si="194"/>
        <v>0</v>
      </c>
      <c r="AD1038" s="8">
        <f t="shared" si="194"/>
        <v>0</v>
      </c>
      <c r="AE1038" s="8">
        <f t="shared" si="194"/>
        <v>3.0815000000000055</v>
      </c>
      <c r="AF1038" s="8">
        <f t="shared" si="194"/>
        <v>13.081500000000005</v>
      </c>
      <c r="AG1038" s="8">
        <f t="shared" si="194"/>
        <v>16.918499999999995</v>
      </c>
      <c r="AH1038" s="8">
        <f t="shared" si="194"/>
        <v>11.918499999999995</v>
      </c>
      <c r="AI1038" s="8">
        <f t="shared" si="194"/>
        <v>6.9184999999999945</v>
      </c>
      <c r="AJ1038" s="8">
        <f t="shared" si="194"/>
        <v>1.9184999999999945</v>
      </c>
      <c r="AK1038" s="8">
        <f t="shared" si="194"/>
        <v>0</v>
      </c>
      <c r="AL1038" s="8">
        <f t="shared" si="194"/>
        <v>0</v>
      </c>
    </row>
    <row r="1039" spans="1:38" x14ac:dyDescent="0.2">
      <c r="A1039" s="47">
        <v>39</v>
      </c>
      <c r="B1039" s="51"/>
      <c r="C1039" s="51">
        <f t="shared" si="188"/>
        <v>44.403181818181814</v>
      </c>
      <c r="D1039" s="42">
        <f ca="1">STDEV(OFFSET($A$2,MATCH($A1039,$A$3:$A$999,0),3):OFFSET($A$2,MATCH($A1039+1,$A$3:$A$999,0)-1,3))*SQRT(trade_day)</f>
        <v>1.7565765048844502</v>
      </c>
      <c r="E1039" s="42">
        <f t="shared" si="189"/>
        <v>1.8731193255824707</v>
      </c>
      <c r="F1039">
        <v>39</v>
      </c>
      <c r="G1039" s="18">
        <f t="shared" si="193"/>
        <v>0</v>
      </c>
      <c r="H1039" s="18">
        <f t="shared" si="193"/>
        <v>0</v>
      </c>
      <c r="I1039" s="18">
        <f t="shared" si="193"/>
        <v>0</v>
      </c>
      <c r="J1039" s="18">
        <f t="shared" si="193"/>
        <v>2.136363636363631E-2</v>
      </c>
      <c r="K1039" s="18">
        <f t="shared" si="193"/>
        <v>0.51136363636363602</v>
      </c>
      <c r="L1039" s="18">
        <f t="shared" si="193"/>
        <v>6.0204545454545446</v>
      </c>
      <c r="M1039" s="18">
        <f t="shared" si="193"/>
        <v>24.403181818181825</v>
      </c>
      <c r="N1039" s="18">
        <f t="shared" si="193"/>
        <v>19.403181818181821</v>
      </c>
      <c r="O1039" s="18">
        <f t="shared" si="193"/>
        <v>14.403181818181821</v>
      </c>
      <c r="P1039" s="18">
        <f t="shared" si="193"/>
        <v>9.4245454545454539</v>
      </c>
      <c r="Q1039" s="18">
        <f t="shared" si="193"/>
        <v>4.9145454545454541</v>
      </c>
      <c r="R1039" s="18">
        <f t="shared" si="193"/>
        <v>0.42363636363636364</v>
      </c>
      <c r="S1039" s="18">
        <f t="shared" si="193"/>
        <v>0</v>
      </c>
      <c r="T1039">
        <v>39</v>
      </c>
      <c r="V1039" s="46">
        <f t="shared" si="184"/>
        <v>8.5993003185910766</v>
      </c>
      <c r="W1039" s="42">
        <f ca="1">CORREL(OFFSET($A$2,MATCH($A1039,$A$257:$A$999,0),4):OFFSET($A$2,MATCH($A1039+1,$A$257:$A$999,0)-1,4),OFFSET($T$2,MATCH($T1039,$T$257:$T$999,0),3):OFFSET($T$2,MATCH($T1039+1,$T$257:$T$999,0)-1,3))</f>
        <v>-0.30784828775514567</v>
      </c>
      <c r="X1039" s="42">
        <f ca="1">CORREL(OFFSET($A$2,MATCH($A1039,$A$257:$A$999,0),2):OFFSET($A$2,MATCH($A1039+1,$A$257:$A$999,0)-1,2),OFFSET($T$2,MATCH($T1039,$T$257:$T$999,0),1):OFFSET($T$2,MATCH($T1039+1,$T$257:$T$999,0)-1,1))</f>
        <v>0.60841490903403306</v>
      </c>
      <c r="Z1039">
        <f t="shared" si="186"/>
        <v>39</v>
      </c>
      <c r="AA1039" s="8">
        <f t="shared" si="194"/>
        <v>0</v>
      </c>
      <c r="AB1039" s="8">
        <f t="shared" si="194"/>
        <v>0</v>
      </c>
      <c r="AC1039" s="8">
        <f t="shared" si="194"/>
        <v>0</v>
      </c>
      <c r="AD1039" s="8">
        <f t="shared" si="194"/>
        <v>0</v>
      </c>
      <c r="AE1039" s="8">
        <f t="shared" si="194"/>
        <v>0</v>
      </c>
      <c r="AF1039" s="8">
        <f t="shared" si="194"/>
        <v>5.5968181818181861</v>
      </c>
      <c r="AG1039" s="8">
        <f t="shared" si="194"/>
        <v>24.403181818181814</v>
      </c>
      <c r="AH1039" s="8">
        <f t="shared" si="194"/>
        <v>19.403181818181814</v>
      </c>
      <c r="AI1039" s="8">
        <f t="shared" si="194"/>
        <v>14.403181818181814</v>
      </c>
      <c r="AJ1039" s="8">
        <f t="shared" si="194"/>
        <v>9.4031818181818139</v>
      </c>
      <c r="AK1039" s="8">
        <f t="shared" si="194"/>
        <v>4.4031818181818139</v>
      </c>
      <c r="AL1039" s="8">
        <f t="shared" si="194"/>
        <v>0</v>
      </c>
    </row>
    <row r="1040" spans="1:38" x14ac:dyDescent="0.2">
      <c r="A1040" s="47">
        <v>40</v>
      </c>
      <c r="B1040" s="51"/>
      <c r="C1040" s="51">
        <f t="shared" si="188"/>
        <v>49.431904761904761</v>
      </c>
      <c r="D1040" s="42">
        <f ca="1">STDEV(OFFSET($A$2,MATCH($A1040,$A$3:$A$999,0),3):OFFSET($A$2,MATCH($A1040+1,$A$3:$A$999,0)-1,3))*SQRT(trade_day)</f>
        <v>2.2659735145343496</v>
      </c>
      <c r="E1040" s="42">
        <f t="shared" si="189"/>
        <v>1.6386430782207106</v>
      </c>
      <c r="F1040">
        <v>40</v>
      </c>
      <c r="G1040" s="18">
        <f t="shared" si="193"/>
        <v>0</v>
      </c>
      <c r="H1040" s="18">
        <f t="shared" si="193"/>
        <v>0</v>
      </c>
      <c r="I1040" s="18">
        <f t="shared" si="193"/>
        <v>0</v>
      </c>
      <c r="J1040" s="18">
        <f t="shared" si="193"/>
        <v>0</v>
      </c>
      <c r="K1040" s="18">
        <f t="shared" si="193"/>
        <v>3.3809523809523852E-2</v>
      </c>
      <c r="L1040" s="18">
        <f t="shared" si="193"/>
        <v>2.6142857142857143</v>
      </c>
      <c r="M1040" s="18">
        <f t="shared" si="193"/>
        <v>29.431904761904757</v>
      </c>
      <c r="N1040" s="18">
        <f t="shared" si="193"/>
        <v>24.431904761904764</v>
      </c>
      <c r="O1040" s="18">
        <f t="shared" si="193"/>
        <v>19.431904761904757</v>
      </c>
      <c r="P1040" s="18">
        <f t="shared" si="193"/>
        <v>14.431904761904759</v>
      </c>
      <c r="Q1040" s="18">
        <f t="shared" si="193"/>
        <v>9.4657142857142862</v>
      </c>
      <c r="R1040" s="18">
        <f t="shared" si="193"/>
        <v>2.0461904761904761</v>
      </c>
      <c r="S1040" s="18">
        <f t="shared" si="193"/>
        <v>0</v>
      </c>
      <c r="T1040">
        <v>40</v>
      </c>
      <c r="V1040" s="46">
        <f t="shared" si="184"/>
        <v>9.4759612705059801</v>
      </c>
      <c r="W1040" s="42">
        <f ca="1">CORREL(OFFSET($A$2,MATCH($A1040,$A$257:$A$999,0),4):OFFSET($A$2,MATCH($A1040+1,$A$257:$A$999,0)-1,4),OFFSET($T$2,MATCH($T1040,$T$257:$T$999,0),3):OFFSET($T$2,MATCH($T1040+1,$T$257:$T$999,0)-1,3))</f>
        <v>-0.60484279778706451</v>
      </c>
      <c r="X1040" s="42">
        <f ca="1">CORREL(OFFSET($A$2,MATCH($A1040,$A$257:$A$999,0),2):OFFSET($A$2,MATCH($A1040+1,$A$257:$A$999,0)-1,2),OFFSET($T$2,MATCH($T1040,$T$257:$T$999,0),1):OFFSET($T$2,MATCH($T1040+1,$T$257:$T$999,0)-1,1))</f>
        <v>0.38832552557314831</v>
      </c>
      <c r="Z1040">
        <f t="shared" si="186"/>
        <v>40</v>
      </c>
      <c r="AA1040" s="8">
        <f t="shared" si="194"/>
        <v>0</v>
      </c>
      <c r="AB1040" s="8">
        <f t="shared" si="194"/>
        <v>0</v>
      </c>
      <c r="AC1040" s="8">
        <f t="shared" si="194"/>
        <v>0</v>
      </c>
      <c r="AD1040" s="8">
        <f t="shared" si="194"/>
        <v>0</v>
      </c>
      <c r="AE1040" s="8">
        <f t="shared" si="194"/>
        <v>0</v>
      </c>
      <c r="AF1040" s="8">
        <f t="shared" si="194"/>
        <v>0.5680952380952391</v>
      </c>
      <c r="AG1040" s="8">
        <f t="shared" si="194"/>
        <v>29.431904761904761</v>
      </c>
      <c r="AH1040" s="8">
        <f t="shared" si="194"/>
        <v>24.431904761904761</v>
      </c>
      <c r="AI1040" s="8">
        <f t="shared" si="194"/>
        <v>19.431904761904761</v>
      </c>
      <c r="AJ1040" s="8">
        <f t="shared" si="194"/>
        <v>14.431904761904761</v>
      </c>
      <c r="AK1040" s="8">
        <f t="shared" si="194"/>
        <v>9.4319047619047609</v>
      </c>
      <c r="AL1040" s="8">
        <f t="shared" si="194"/>
        <v>0</v>
      </c>
    </row>
    <row r="1041" spans="1:38" x14ac:dyDescent="0.2">
      <c r="A1041" s="47">
        <v>41</v>
      </c>
      <c r="B1041" s="51"/>
      <c r="C1041" s="51">
        <f t="shared" si="188"/>
        <v>40.612608695652185</v>
      </c>
      <c r="D1041" s="42">
        <f ca="1">STDEV(OFFSET($A$2,MATCH($A1041,$A$3:$A$999,0),3):OFFSET($A$2,MATCH($A1041+1,$A$3:$A$999,0)-1,3))*SQRT(trade_day)</f>
        <v>2.1859764094513192</v>
      </c>
      <c r="E1041" s="42">
        <f t="shared" si="189"/>
        <v>2.585019149337255</v>
      </c>
      <c r="F1041">
        <v>41</v>
      </c>
      <c r="G1041" s="18">
        <f t="shared" si="193"/>
        <v>0</v>
      </c>
      <c r="H1041" s="18">
        <f t="shared" si="193"/>
        <v>2.3043478260869613E-2</v>
      </c>
      <c r="I1041" s="18">
        <f t="shared" si="193"/>
        <v>0.3108695652173914</v>
      </c>
      <c r="J1041" s="18">
        <f t="shared" si="193"/>
        <v>1.5873913043478263</v>
      </c>
      <c r="K1041" s="18">
        <f t="shared" si="193"/>
        <v>4.0643478260869568</v>
      </c>
      <c r="L1041" s="18">
        <f t="shared" si="193"/>
        <v>11.441304347826087</v>
      </c>
      <c r="M1041" s="18">
        <f t="shared" si="193"/>
        <v>20.612608695652181</v>
      </c>
      <c r="N1041" s="18">
        <f t="shared" si="193"/>
        <v>15.635652173913046</v>
      </c>
      <c r="O1041" s="18">
        <f t="shared" si="193"/>
        <v>10.923478260869565</v>
      </c>
      <c r="P1041" s="18">
        <f t="shared" si="193"/>
        <v>7.2</v>
      </c>
      <c r="Q1041" s="18">
        <f t="shared" si="193"/>
        <v>4.6769565217391298</v>
      </c>
      <c r="R1041" s="18">
        <f t="shared" si="193"/>
        <v>2.0539130434782611</v>
      </c>
      <c r="S1041" s="18">
        <f t="shared" si="193"/>
        <v>0</v>
      </c>
      <c r="T1041">
        <v>41</v>
      </c>
      <c r="V1041" s="46">
        <f t="shared" si="184"/>
        <v>9.5487018474807659</v>
      </c>
      <c r="W1041" s="42">
        <f ca="1">CORREL(OFFSET($A$2,MATCH($A1041,$A$257:$A$999,0),4):OFFSET($A$2,MATCH($A1041+1,$A$257:$A$999,0)-1,4),OFFSET($T$2,MATCH($T1041,$T$257:$T$999,0),3):OFFSET($T$2,MATCH($T1041+1,$T$257:$T$999,0)-1,3))</f>
        <v>0.72811289434470261</v>
      </c>
      <c r="X1041" s="42">
        <f ca="1">CORREL(OFFSET($A$2,MATCH($A1041,$A$257:$A$999,0),2):OFFSET($A$2,MATCH($A1041+1,$A$257:$A$999,0)-1,2),OFFSET($T$2,MATCH($T1041,$T$257:$T$999,0),1):OFFSET($T$2,MATCH($T1041+1,$T$257:$T$999,0)-1,1))</f>
        <v>-0.15559009704063145</v>
      </c>
      <c r="Z1041">
        <f t="shared" si="186"/>
        <v>41</v>
      </c>
      <c r="AA1041" s="8">
        <f t="shared" si="194"/>
        <v>0</v>
      </c>
      <c r="AB1041" s="8">
        <f t="shared" si="194"/>
        <v>0</v>
      </c>
      <c r="AC1041" s="8">
        <f t="shared" si="194"/>
        <v>0</v>
      </c>
      <c r="AD1041" s="8">
        <f t="shared" si="194"/>
        <v>0</v>
      </c>
      <c r="AE1041" s="8">
        <f t="shared" si="194"/>
        <v>0</v>
      </c>
      <c r="AF1041" s="8">
        <f t="shared" si="194"/>
        <v>9.3873913043478154</v>
      </c>
      <c r="AG1041" s="8">
        <f t="shared" si="194"/>
        <v>20.612608695652185</v>
      </c>
      <c r="AH1041" s="8">
        <f t="shared" si="194"/>
        <v>15.612608695652185</v>
      </c>
      <c r="AI1041" s="8">
        <f t="shared" si="194"/>
        <v>10.612608695652185</v>
      </c>
      <c r="AJ1041" s="8">
        <f t="shared" si="194"/>
        <v>5.6126086956521846</v>
      </c>
      <c r="AK1041" s="8">
        <f t="shared" si="194"/>
        <v>0.61260869565218457</v>
      </c>
      <c r="AL1041" s="8">
        <f t="shared" si="194"/>
        <v>0</v>
      </c>
    </row>
    <row r="1042" spans="1:38" x14ac:dyDescent="0.2">
      <c r="A1042" s="47">
        <v>42</v>
      </c>
      <c r="B1042" s="51"/>
      <c r="C1042" s="51">
        <f t="shared" si="188"/>
        <v>42.480000000000004</v>
      </c>
      <c r="D1042" s="42">
        <f ca="1">STDEV(OFFSET($A$2,MATCH($A1042,$A$3:$A$999,0),3):OFFSET($A$2,MATCH($A1042+1,$A$3:$A$999,0)-1,3))*SQRT(trade_day)</f>
        <v>2.4077405338642981</v>
      </c>
      <c r="E1042" s="42">
        <f t="shared" si="189"/>
        <v>2.0636596060595824</v>
      </c>
      <c r="F1042">
        <v>42</v>
      </c>
      <c r="G1042" s="18">
        <f t="shared" si="193"/>
        <v>0</v>
      </c>
      <c r="H1042" s="18">
        <f t="shared" si="193"/>
        <v>5.1904761904761898E-2</v>
      </c>
      <c r="I1042" s="18">
        <f t="shared" si="193"/>
        <v>0.84999999999999987</v>
      </c>
      <c r="J1042" s="18">
        <f t="shared" si="193"/>
        <v>2.4233333333333329</v>
      </c>
      <c r="K1042" s="18">
        <f t="shared" si="193"/>
        <v>4.3209523809523809</v>
      </c>
      <c r="L1042" s="18">
        <f t="shared" si="193"/>
        <v>9.9852380952380955</v>
      </c>
      <c r="M1042" s="18">
        <f t="shared" si="193"/>
        <v>22.48</v>
      </c>
      <c r="N1042" s="18">
        <f t="shared" si="193"/>
        <v>17.531904761904759</v>
      </c>
      <c r="O1042" s="18">
        <f t="shared" si="193"/>
        <v>13.33</v>
      </c>
      <c r="P1042" s="18">
        <f t="shared" si="193"/>
        <v>9.9033333333333324</v>
      </c>
      <c r="Q1042" s="18">
        <f t="shared" si="193"/>
        <v>6.8009523809523804</v>
      </c>
      <c r="R1042" s="18">
        <f t="shared" si="193"/>
        <v>2.4652380952380955</v>
      </c>
      <c r="S1042" s="18">
        <f t="shared" si="193"/>
        <v>0</v>
      </c>
      <c r="T1042">
        <v>42</v>
      </c>
      <c r="V1042" s="46">
        <f t="shared" si="184"/>
        <v>11.413087941791089</v>
      </c>
      <c r="W1042" s="42">
        <f ca="1">CORREL(OFFSET($A$2,MATCH($A1042,$A$257:$A$999,0),4):OFFSET($A$2,MATCH($A1042+1,$A$257:$A$999,0)-1,4),OFFSET($T$2,MATCH($T1042,$T$257:$T$999,0),3):OFFSET($T$2,MATCH($T1042+1,$T$257:$T$999,0)-1,3))</f>
        <v>0.39954234448058562</v>
      </c>
      <c r="X1042" s="42">
        <f ca="1">CORREL(OFFSET($A$2,MATCH($A1042,$A$257:$A$999,0),2):OFFSET($A$2,MATCH($A1042+1,$A$257:$A$999,0)-1,2),OFFSET($T$2,MATCH($T1042,$T$257:$T$999,0),1):OFFSET($T$2,MATCH($T1042+1,$T$257:$T$999,0)-1,1))</f>
        <v>0.13765191229629486</v>
      </c>
      <c r="Z1042">
        <f t="shared" si="186"/>
        <v>42</v>
      </c>
      <c r="AA1042" s="8">
        <f t="shared" si="194"/>
        <v>0</v>
      </c>
      <c r="AB1042" s="8">
        <f t="shared" si="194"/>
        <v>0</v>
      </c>
      <c r="AC1042" s="8">
        <f t="shared" si="194"/>
        <v>0</v>
      </c>
      <c r="AD1042" s="8">
        <f t="shared" si="194"/>
        <v>0</v>
      </c>
      <c r="AE1042" s="8">
        <f t="shared" si="194"/>
        <v>0</v>
      </c>
      <c r="AF1042" s="8">
        <f t="shared" si="194"/>
        <v>7.519999999999996</v>
      </c>
      <c r="AG1042" s="8">
        <f t="shared" si="194"/>
        <v>22.480000000000004</v>
      </c>
      <c r="AH1042" s="8">
        <f t="shared" si="194"/>
        <v>17.480000000000004</v>
      </c>
      <c r="AI1042" s="8">
        <f t="shared" si="194"/>
        <v>12.480000000000004</v>
      </c>
      <c r="AJ1042" s="8">
        <f t="shared" si="194"/>
        <v>7.480000000000004</v>
      </c>
      <c r="AK1042" s="8">
        <f t="shared" si="194"/>
        <v>2.480000000000004</v>
      </c>
      <c r="AL1042" s="8">
        <f t="shared" si="194"/>
        <v>0</v>
      </c>
    </row>
    <row r="1043" spans="1:38" x14ac:dyDescent="0.2">
      <c r="A1043" s="47">
        <v>43</v>
      </c>
      <c r="B1043" s="51"/>
      <c r="C1043" s="51">
        <f t="shared" si="188"/>
        <v>41.255714285714291</v>
      </c>
      <c r="D1043" s="42">
        <f ca="1">STDEV(OFFSET($A$2,MATCH($A1043,$A$3:$A$999,0),3):OFFSET($A$2,MATCH($A1043+1,$A$3:$A$999,0)-1,3))*SQRT(trade_day)</f>
        <v>3.7429735648913769</v>
      </c>
      <c r="E1043" s="42">
        <f t="shared" si="189"/>
        <v>3.5545936194467891</v>
      </c>
      <c r="F1043">
        <v>43</v>
      </c>
      <c r="G1043" s="11">
        <f t="shared" si="193"/>
        <v>0</v>
      </c>
      <c r="H1043" s="11">
        <f t="shared" si="193"/>
        <v>1.952380952380953E-2</v>
      </c>
      <c r="I1043" s="11">
        <f t="shared" si="193"/>
        <v>0.52190476190476198</v>
      </c>
      <c r="J1043" s="11">
        <f t="shared" si="193"/>
        <v>1.4990476190476192</v>
      </c>
      <c r="K1043" s="11">
        <f t="shared" si="193"/>
        <v>3.1823809523809521</v>
      </c>
      <c r="L1043" s="11">
        <f t="shared" si="193"/>
        <v>10.667142857142856</v>
      </c>
      <c r="M1043" s="11">
        <f t="shared" si="193"/>
        <v>21.255714285714287</v>
      </c>
      <c r="N1043" s="11">
        <f t="shared" si="193"/>
        <v>16.275238095238091</v>
      </c>
      <c r="O1043" s="11">
        <f t="shared" si="193"/>
        <v>11.777619047619048</v>
      </c>
      <c r="P1043" s="11">
        <f t="shared" si="193"/>
        <v>7.7547619047619056</v>
      </c>
      <c r="Q1043" s="11">
        <f t="shared" si="193"/>
        <v>4.4380952380952392</v>
      </c>
      <c r="R1043" s="11">
        <f t="shared" si="193"/>
        <v>1.922857142857143</v>
      </c>
      <c r="S1043" s="11">
        <f t="shared" si="193"/>
        <v>0</v>
      </c>
      <c r="T1043">
        <v>43</v>
      </c>
      <c r="V1043" s="46">
        <f t="shared" si="184"/>
        <v>13.375161943653122</v>
      </c>
      <c r="W1043" s="42">
        <f ca="1">CORREL(OFFSET($A$2,MATCH($A1043,$A$257:$A$999,0),4):OFFSET($A$2,MATCH($A1043+1,$A$257:$A$999,0)-1,4),OFFSET($T$2,MATCH($T1043,$T$257:$T$999,0),3):OFFSET($T$2,MATCH($T1043+1,$T$257:$T$999,0)-1,3))</f>
        <v>-0.16223073930049228</v>
      </c>
      <c r="X1043" s="42">
        <f ca="1">CORREL(OFFSET($A$2,MATCH($A1043,$A$257:$A$999,0),2):OFFSET($A$2,MATCH($A1043+1,$A$257:$A$999,0)-1,2),OFFSET($T$2,MATCH($T1043,$T$257:$T$999,0),1):OFFSET($T$2,MATCH($T1043+1,$T$257:$T$999,0)-1,1))</f>
        <v>0.38908965358561459</v>
      </c>
      <c r="Z1043">
        <f t="shared" si="186"/>
        <v>43</v>
      </c>
      <c r="AA1043" s="8">
        <f t="shared" si="194"/>
        <v>0</v>
      </c>
      <c r="AB1043" s="8">
        <f t="shared" si="194"/>
        <v>0</v>
      </c>
      <c r="AC1043" s="8">
        <f t="shared" si="194"/>
        <v>0</v>
      </c>
      <c r="AD1043" s="8">
        <f t="shared" si="194"/>
        <v>0</v>
      </c>
      <c r="AE1043" s="8">
        <f t="shared" si="194"/>
        <v>0</v>
      </c>
      <c r="AF1043" s="8">
        <f t="shared" si="194"/>
        <v>8.7442857142857093</v>
      </c>
      <c r="AG1043" s="8">
        <f t="shared" si="194"/>
        <v>21.255714285714291</v>
      </c>
      <c r="AH1043" s="8">
        <f t="shared" si="194"/>
        <v>16.255714285714291</v>
      </c>
      <c r="AI1043" s="8">
        <f t="shared" si="194"/>
        <v>11.255714285714291</v>
      </c>
      <c r="AJ1043" s="8">
        <f t="shared" si="194"/>
        <v>6.2557142857142907</v>
      </c>
      <c r="AK1043" s="8">
        <f t="shared" si="194"/>
        <v>1.2557142857142907</v>
      </c>
      <c r="AL1043" s="8">
        <f t="shared" si="194"/>
        <v>0</v>
      </c>
    </row>
    <row r="1044" spans="1:38" x14ac:dyDescent="0.2">
      <c r="A1044" s="47">
        <v>44</v>
      </c>
      <c r="B1044" s="51"/>
      <c r="C1044" s="51">
        <f t="shared" si="188"/>
        <v>74.673913043478251</v>
      </c>
      <c r="D1044" s="42">
        <f ca="1">STDEV(OFFSET($A$2,MATCH($A1044,$A$3:$A$999,0),3):OFFSET($A$2,MATCH($A1044+1,$A$3:$A$999,0)-1,3))*SQRT(trade_day)</f>
        <v>6.3471126777738798</v>
      </c>
      <c r="E1044" s="42">
        <f t="shared" si="189"/>
        <v>5.6693848149884341</v>
      </c>
      <c r="F1044">
        <v>44</v>
      </c>
      <c r="G1044" s="11">
        <f t="shared" si="193"/>
        <v>0</v>
      </c>
      <c r="H1044" s="11">
        <f t="shared" si="193"/>
        <v>0</v>
      </c>
      <c r="I1044" s="11">
        <f t="shared" si="193"/>
        <v>0</v>
      </c>
      <c r="J1044" s="11">
        <f t="shared" si="193"/>
        <v>0</v>
      </c>
      <c r="K1044" s="11">
        <f t="shared" si="193"/>
        <v>1.0130434782608697</v>
      </c>
      <c r="L1044" s="11">
        <f t="shared" si="193"/>
        <v>7.2452173913043483</v>
      </c>
      <c r="M1044" s="11">
        <f t="shared" si="193"/>
        <v>54.673913043478251</v>
      </c>
      <c r="N1044" s="11">
        <f t="shared" si="193"/>
        <v>49.673913043478258</v>
      </c>
      <c r="O1044" s="11">
        <f t="shared" si="193"/>
        <v>44.673913043478272</v>
      </c>
      <c r="P1044" s="11">
        <f t="shared" si="193"/>
        <v>39.673913043478265</v>
      </c>
      <c r="Q1044" s="11">
        <f t="shared" si="193"/>
        <v>35.686956521739127</v>
      </c>
      <c r="R1044" s="11">
        <f t="shared" si="193"/>
        <v>31.919130434782609</v>
      </c>
      <c r="S1044" s="11">
        <f t="shared" si="193"/>
        <v>21.246519999999997</v>
      </c>
      <c r="T1044">
        <v>44</v>
      </c>
      <c r="V1044" s="46">
        <f t="shared" si="184"/>
        <v>24.54692318261435</v>
      </c>
      <c r="W1044" s="42">
        <f ca="1">CORREL(OFFSET($A$2,MATCH($A1044,$A$257:$A$999,0),4):OFFSET($A$2,MATCH($A1044+1,$A$257:$A$999,0)-1,4),OFFSET($T$2,MATCH($T1044,$T$257:$T$999,0),3):OFFSET($T$2,MATCH($T1044+1,$T$257:$T$999,0)-1,3))</f>
        <v>-0.69738536414113961</v>
      </c>
      <c r="X1044" s="42">
        <f ca="1">CORREL(OFFSET($A$2,MATCH($A1044,$A$257:$A$999,0),2):OFFSET($A$2,MATCH($A1044+1,$A$257:$A$999,0)-1,2),OFFSET($T$2,MATCH($T1044,$T$257:$T$999,0),1):OFFSET($T$2,MATCH($T1044+1,$T$257:$T$999,0)-1,1))</f>
        <v>-9.9845708210080042E-2</v>
      </c>
      <c r="Z1044">
        <f t="shared" si="186"/>
        <v>44</v>
      </c>
      <c r="AA1044" s="8">
        <f t="shared" si="194"/>
        <v>0</v>
      </c>
      <c r="AB1044" s="8">
        <f t="shared" si="194"/>
        <v>0</v>
      </c>
      <c r="AC1044" s="8">
        <f t="shared" si="194"/>
        <v>0</v>
      </c>
      <c r="AD1044" s="8">
        <f t="shared" si="194"/>
        <v>0</v>
      </c>
      <c r="AE1044" s="8">
        <f t="shared" si="194"/>
        <v>0</v>
      </c>
      <c r="AF1044" s="8">
        <f t="shared" si="194"/>
        <v>0</v>
      </c>
      <c r="AG1044" s="8">
        <f t="shared" si="194"/>
        <v>54.673913043478251</v>
      </c>
      <c r="AH1044" s="8">
        <f t="shared" si="194"/>
        <v>49.673913043478251</v>
      </c>
      <c r="AI1044" s="8">
        <f t="shared" si="194"/>
        <v>44.673913043478251</v>
      </c>
      <c r="AJ1044" s="8">
        <f t="shared" si="194"/>
        <v>39.673913043478251</v>
      </c>
      <c r="AK1044" s="8">
        <f t="shared" si="194"/>
        <v>34.673913043478251</v>
      </c>
      <c r="AL1044" s="8">
        <f t="shared" si="194"/>
        <v>24.673913043478251</v>
      </c>
    </row>
    <row r="1045" spans="1:38" x14ac:dyDescent="0.2">
      <c r="A1045" s="47">
        <v>45</v>
      </c>
      <c r="B1045" s="51"/>
      <c r="C1045" s="51">
        <f t="shared" si="188"/>
        <v>27.616666666666671</v>
      </c>
      <c r="D1045" s="42">
        <f ca="1">STDEV(OFFSET($A$2,MATCH($A1045,$A$3:$A$999,0),3):OFFSET($A$2,MATCH($A1045+1,$A$3:$A$999,0)-1,3))*SQRT(trade_day)</f>
        <v>1.0423480493350235</v>
      </c>
      <c r="E1045" s="42">
        <f t="shared" si="189"/>
        <v>1.0017870115229177</v>
      </c>
      <c r="F1045">
        <v>45</v>
      </c>
      <c r="G1045" s="11">
        <f t="shared" si="193"/>
        <v>0</v>
      </c>
      <c r="H1045" s="11">
        <f t="shared" si="193"/>
        <v>0.505</v>
      </c>
      <c r="I1045" s="11">
        <f t="shared" si="193"/>
        <v>3.3045833333333339</v>
      </c>
      <c r="J1045" s="11">
        <f t="shared" si="193"/>
        <v>7.4704166666666678</v>
      </c>
      <c r="K1045" s="11">
        <f t="shared" si="193"/>
        <v>12.383333333333333</v>
      </c>
      <c r="L1045" s="11">
        <f t="shared" si="193"/>
        <v>22.383333333333336</v>
      </c>
      <c r="M1045" s="11">
        <f t="shared" si="193"/>
        <v>7.6166666666666663</v>
      </c>
      <c r="N1045" s="11">
        <f t="shared" si="193"/>
        <v>3.1216666666666661</v>
      </c>
      <c r="O1045" s="11">
        <f t="shared" si="193"/>
        <v>0.92125000000000001</v>
      </c>
      <c r="P1045" s="11">
        <f t="shared" si="193"/>
        <v>8.7083333333333471E-2</v>
      </c>
      <c r="Q1045" s="11">
        <f t="shared" si="193"/>
        <v>0</v>
      </c>
      <c r="R1045" s="11">
        <f t="shared" si="193"/>
        <v>0</v>
      </c>
      <c r="S1045" s="11">
        <f t="shared" si="193"/>
        <v>0</v>
      </c>
      <c r="T1045">
        <v>45</v>
      </c>
      <c r="V1045" s="46">
        <f t="shared" si="184"/>
        <v>12.675913837551031</v>
      </c>
      <c r="W1045" s="42">
        <f ca="1">CORREL(OFFSET($A$2,MATCH($A1045,$A$257:$A$999,0),4):OFFSET($A$2,MATCH($A1045+1,$A$257:$A$999,0)-1,4),OFFSET($T$2,MATCH($T1045,$T$257:$T$999,0),3):OFFSET($T$2,MATCH($T1045+1,$T$257:$T$999,0)-1,3))</f>
        <v>-0.68206948795582267</v>
      </c>
      <c r="X1045" s="42">
        <f ca="1">CORREL(OFFSET($A$2,MATCH($A1045,$A$257:$A$999,0),2):OFFSET($A$2,MATCH($A1045+1,$A$257:$A$999,0)-1,2),OFFSET($T$2,MATCH($T1045,$T$257:$T$999,0),1):OFFSET($T$2,MATCH($T1045+1,$T$257:$T$999,0)-1,1))</f>
        <v>-0.38464610573710573</v>
      </c>
      <c r="Z1045">
        <f>A1045</f>
        <v>45</v>
      </c>
      <c r="AA1045" s="8">
        <f t="shared" si="194"/>
        <v>0</v>
      </c>
      <c r="AB1045" s="8">
        <f t="shared" si="194"/>
        <v>0</v>
      </c>
      <c r="AC1045" s="8">
        <f t="shared" si="194"/>
        <v>2.3833333333333293</v>
      </c>
      <c r="AD1045" s="8">
        <f t="shared" si="194"/>
        <v>7.3833333333333293</v>
      </c>
      <c r="AE1045" s="8">
        <f t="shared" si="194"/>
        <v>12.383333333333329</v>
      </c>
      <c r="AF1045" s="8">
        <f t="shared" si="194"/>
        <v>22.383333333333329</v>
      </c>
      <c r="AG1045" s="8">
        <f t="shared" si="194"/>
        <v>7.6166666666666707</v>
      </c>
      <c r="AH1045" s="8">
        <f t="shared" si="194"/>
        <v>2.6166666666666707</v>
      </c>
      <c r="AI1045" s="8">
        <f t="shared" si="194"/>
        <v>0</v>
      </c>
      <c r="AJ1045" s="8">
        <f t="shared" si="194"/>
        <v>0</v>
      </c>
      <c r="AK1045" s="8">
        <f t="shared" si="194"/>
        <v>0</v>
      </c>
      <c r="AL1045" s="8">
        <f t="shared" si="194"/>
        <v>0</v>
      </c>
    </row>
    <row r="1046" spans="1:38" x14ac:dyDescent="0.2">
      <c r="A1046" s="47">
        <v>46</v>
      </c>
      <c r="B1046" s="51"/>
      <c r="C1046" s="51">
        <f t="shared" si="188"/>
        <v>26.776999999999997</v>
      </c>
      <c r="D1046" s="42" t="e">
        <f ca="1">STDEV(OFFSET($A$2,MATCH($A1046,$A$3:$A$999,0),3):OFFSET($A$2,MATCH($A1046+1,$A$3:$A$999,0)-1,3))*SQRT(trade_day)</f>
        <v>#N/A</v>
      </c>
      <c r="E1046" s="42">
        <f t="shared" si="189"/>
        <v>1.4514411527252444</v>
      </c>
      <c r="F1046">
        <v>46</v>
      </c>
      <c r="G1046" s="11">
        <f t="shared" si="193"/>
        <v>0</v>
      </c>
      <c r="H1046" s="11">
        <f t="shared" si="193"/>
        <v>0.18099999999999988</v>
      </c>
      <c r="I1046" s="11">
        <f t="shared" si="193"/>
        <v>3.2229999999999999</v>
      </c>
      <c r="J1046" s="11">
        <f t="shared" si="193"/>
        <v>8.222999999999999</v>
      </c>
      <c r="K1046" s="11">
        <f t="shared" si="193"/>
        <v>13.223000000000003</v>
      </c>
      <c r="L1046" s="11">
        <f t="shared" si="193"/>
        <v>23.222999999999999</v>
      </c>
      <c r="M1046" s="11">
        <f t="shared" si="193"/>
        <v>6.777000000000001</v>
      </c>
      <c r="N1046" s="11">
        <f t="shared" si="193"/>
        <v>1.9580000000000002</v>
      </c>
      <c r="O1046" s="11">
        <f t="shared" si="193"/>
        <v>0</v>
      </c>
      <c r="P1046" s="11">
        <f t="shared" si="193"/>
        <v>0</v>
      </c>
      <c r="Q1046" s="11">
        <f t="shared" si="193"/>
        <v>0</v>
      </c>
      <c r="R1046" s="11">
        <f t="shared" si="193"/>
        <v>0</v>
      </c>
      <c r="S1046" s="11">
        <f t="shared" si="193"/>
        <v>0</v>
      </c>
      <c r="T1046">
        <v>46</v>
      </c>
      <c r="V1046" s="46">
        <f t="shared" si="184"/>
        <v>14.130343007915567</v>
      </c>
      <c r="W1046" s="42" t="e">
        <f ca="1">CORREL(OFFSET($A$2,MATCH($A1046,$A$257:$A$999,0),4):OFFSET($A$2,MATCH($A1046+1,$A$257:$A$999,0)-1,4),OFFSET($T$2,MATCH($T1046,$T$257:$T$999,0),3):OFFSET($T$2,MATCH($T1046+1,$T$257:$T$999,0)-1,3))</f>
        <v>#N/A</v>
      </c>
      <c r="X1046" s="42" t="e">
        <f ca="1">CORREL(OFFSET($A$2,MATCH($A1046,$A$257:$A$999,0),2):OFFSET($A$2,MATCH($A1046+1,$A$257:$A$999,0)-1,2),OFFSET($T$2,MATCH($T1046,$T$257:$T$999,0),1):OFFSET($T$2,MATCH($T1046+1,$T$257:$T$999,0)-1,1))</f>
        <v>#N/A</v>
      </c>
      <c r="Z1046">
        <f>A1046</f>
        <v>46</v>
      </c>
      <c r="AA1046" s="8">
        <f t="shared" si="194"/>
        <v>0</v>
      </c>
      <c r="AB1046" s="8">
        <f t="shared" si="194"/>
        <v>0</v>
      </c>
      <c r="AC1046" s="8">
        <f t="shared" si="194"/>
        <v>3.2230000000000025</v>
      </c>
      <c r="AD1046" s="8">
        <f t="shared" si="194"/>
        <v>8.2230000000000025</v>
      </c>
      <c r="AE1046" s="8">
        <f t="shared" si="194"/>
        <v>13.223000000000003</v>
      </c>
      <c r="AF1046" s="8">
        <f t="shared" si="194"/>
        <v>23.223000000000003</v>
      </c>
      <c r="AG1046" s="8">
        <f t="shared" si="194"/>
        <v>6.7769999999999975</v>
      </c>
      <c r="AH1046" s="8">
        <f t="shared" si="194"/>
        <v>1.7769999999999975</v>
      </c>
      <c r="AI1046" s="8">
        <f t="shared" si="194"/>
        <v>0</v>
      </c>
      <c r="AJ1046" s="8">
        <f t="shared" si="194"/>
        <v>0</v>
      </c>
      <c r="AK1046" s="8">
        <f t="shared" si="194"/>
        <v>0</v>
      </c>
      <c r="AL1046" s="8">
        <f t="shared" si="194"/>
        <v>0</v>
      </c>
    </row>
    <row r="1047" spans="1:38" x14ac:dyDescent="0.2"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</row>
    <row r="1048" spans="1:38" x14ac:dyDescent="0.2"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</row>
    <row r="1049" spans="1:38" x14ac:dyDescent="0.2"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</row>
    <row r="1050" spans="1:38" x14ac:dyDescent="0.2"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</row>
    <row r="1051" spans="1:38" x14ac:dyDescent="0.2"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</row>
    <row r="1052" spans="1:38" x14ac:dyDescent="0.2"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</row>
    <row r="1053" spans="1:38" x14ac:dyDescent="0.2"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</row>
    <row r="1054" spans="1:38" x14ac:dyDescent="0.2"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</row>
    <row r="1055" spans="1:38" x14ac:dyDescent="0.2"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</row>
    <row r="1056" spans="1:38" x14ac:dyDescent="0.2"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</row>
    <row r="1057" spans="27:38" x14ac:dyDescent="0.2"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</row>
    <row r="1058" spans="27:38" x14ac:dyDescent="0.2"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</row>
    <row r="1059" spans="27:38" x14ac:dyDescent="0.2"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</row>
    <row r="1060" spans="27:38" x14ac:dyDescent="0.2"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</row>
    <row r="1061" spans="27:38" x14ac:dyDescent="0.2"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</row>
    <row r="1062" spans="27:38" x14ac:dyDescent="0.2"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</row>
    <row r="1063" spans="27:38" x14ac:dyDescent="0.2"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</row>
    <row r="1064" spans="27:38" x14ac:dyDescent="0.2"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</row>
    <row r="1065" spans="27:38" x14ac:dyDescent="0.2"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</row>
    <row r="1066" spans="27:38" x14ac:dyDescent="0.2"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</row>
    <row r="1067" spans="27:38" x14ac:dyDescent="0.2"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</row>
    <row r="1068" spans="27:38" x14ac:dyDescent="0.2"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</row>
    <row r="1069" spans="27:38" x14ac:dyDescent="0.2"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</row>
    <row r="1070" spans="27:38" x14ac:dyDescent="0.2"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</row>
    <row r="1071" spans="27:38" x14ac:dyDescent="0.2"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</row>
    <row r="1072" spans="27:38" x14ac:dyDescent="0.2"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</row>
    <row r="1073" spans="27:38" x14ac:dyDescent="0.2"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</row>
    <row r="1074" spans="27:38" x14ac:dyDescent="0.2"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</row>
    <row r="1075" spans="27:38" x14ac:dyDescent="0.2"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</row>
    <row r="1076" spans="27:38" x14ac:dyDescent="0.2"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</row>
    <row r="1077" spans="27:38" x14ac:dyDescent="0.2"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</row>
    <row r="1078" spans="27:38" x14ac:dyDescent="0.2"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</row>
    <row r="1079" spans="27:38" x14ac:dyDescent="0.2"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</row>
    <row r="1080" spans="27:38" x14ac:dyDescent="0.2"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</row>
    <row r="1081" spans="27:38" x14ac:dyDescent="0.2">
      <c r="AA1081" s="47"/>
      <c r="AB1081" s="47"/>
      <c r="AC1081" s="47"/>
      <c r="AD1081" s="47"/>
      <c r="AE1081" s="47"/>
      <c r="AF1081" s="47"/>
      <c r="AG1081" s="47"/>
      <c r="AH1081" s="47"/>
      <c r="AI1081" s="47"/>
      <c r="AJ1081" s="47"/>
      <c r="AK1081" s="47"/>
      <c r="AL1081" s="47"/>
    </row>
    <row r="1082" spans="27:38" x14ac:dyDescent="0.2">
      <c r="AA1082" s="47"/>
      <c r="AB1082" s="47"/>
      <c r="AC1082" s="47"/>
      <c r="AD1082" s="47"/>
      <c r="AE1082" s="47"/>
      <c r="AF1082" s="47"/>
      <c r="AG1082" s="47"/>
      <c r="AH1082" s="47"/>
      <c r="AI1082" s="47"/>
      <c r="AJ1082" s="47"/>
      <c r="AK1082" s="47"/>
      <c r="AL1082" s="47"/>
    </row>
    <row r="1083" spans="27:38" x14ac:dyDescent="0.2">
      <c r="AA1083" s="47"/>
      <c r="AB1083" s="47"/>
      <c r="AC1083" s="47"/>
      <c r="AD1083" s="47"/>
      <c r="AE1083" s="47"/>
      <c r="AF1083" s="47"/>
      <c r="AG1083" s="47"/>
      <c r="AH1083" s="47"/>
      <c r="AI1083" s="47"/>
      <c r="AJ1083" s="47"/>
      <c r="AK1083" s="47"/>
      <c r="AL1083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54"/>
  <sheetViews>
    <sheetView workbookViewId="0">
      <pane xSplit="2" ySplit="2" topLeftCell="P964" activePane="bottomRight" state="frozen"/>
      <selection activeCell="X974" sqref="X974"/>
      <selection pane="topRight" activeCell="X974" sqref="X974"/>
      <selection pane="bottomLeft" activeCell="X974" sqref="X974"/>
      <selection pane="bottomRight" activeCell="Y977" sqref="Y977"/>
    </sheetView>
  </sheetViews>
  <sheetFormatPr defaultRowHeight="12.75" x14ac:dyDescent="0.2"/>
  <cols>
    <col min="2" max="2" width="9.85546875" bestFit="1" customWidth="1"/>
    <col min="23" max="23" width="9.140625" style="42"/>
    <col min="25" max="25" width="11.42578125" bestFit="1" customWidth="1"/>
  </cols>
  <sheetData>
    <row r="1" spans="1:111" x14ac:dyDescent="0.2">
      <c r="B1" t="s">
        <v>4</v>
      </c>
      <c r="C1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U1" t="s">
        <v>14</v>
      </c>
      <c r="W1" s="42" t="s">
        <v>14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111" x14ac:dyDescent="0.2">
      <c r="A2" t="s">
        <v>2</v>
      </c>
      <c r="C2" t="s">
        <v>5</v>
      </c>
      <c r="D2" t="s">
        <v>7</v>
      </c>
      <c r="E2" t="s">
        <v>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20</v>
      </c>
      <c r="N2">
        <v>25</v>
      </c>
      <c r="O2">
        <v>30</v>
      </c>
      <c r="P2">
        <v>35</v>
      </c>
      <c r="Q2">
        <v>40</v>
      </c>
      <c r="R2">
        <v>50</v>
      </c>
      <c r="S2" s="43">
        <v>100.00001</v>
      </c>
      <c r="T2" t="s">
        <v>2</v>
      </c>
      <c r="U2" t="s">
        <v>15</v>
      </c>
      <c r="V2" t="s">
        <v>16</v>
      </c>
      <c r="W2" s="42" t="s">
        <v>17</v>
      </c>
      <c r="X2" s="102"/>
      <c r="Y2" s="102"/>
      <c r="Z2">
        <v>20</v>
      </c>
      <c r="AA2">
        <v>25</v>
      </c>
      <c r="AB2">
        <v>30</v>
      </c>
      <c r="AC2">
        <v>35</v>
      </c>
      <c r="AD2">
        <v>40</v>
      </c>
      <c r="AE2">
        <v>50</v>
      </c>
      <c r="AF2">
        <v>20</v>
      </c>
      <c r="AG2">
        <v>25</v>
      </c>
      <c r="AH2">
        <v>30</v>
      </c>
      <c r="AI2">
        <v>35</v>
      </c>
      <c r="AJ2">
        <v>40</v>
      </c>
      <c r="AK2">
        <v>50</v>
      </c>
      <c r="AL2" s="102">
        <v>36586</v>
      </c>
      <c r="AM2" s="102">
        <v>36617</v>
      </c>
      <c r="AN2" s="102">
        <v>36647</v>
      </c>
      <c r="AO2" s="102">
        <v>36678</v>
      </c>
      <c r="AP2" s="102">
        <v>36708</v>
      </c>
      <c r="AQ2" s="102">
        <v>36739</v>
      </c>
      <c r="AR2" s="102">
        <v>36770</v>
      </c>
      <c r="AS2" s="102">
        <v>36800</v>
      </c>
      <c r="AT2" s="102">
        <v>36831</v>
      </c>
      <c r="AU2" s="102">
        <v>36861</v>
      </c>
      <c r="AV2" s="102">
        <v>36892</v>
      </c>
      <c r="AW2" s="102">
        <v>36923</v>
      </c>
      <c r="AX2" s="102">
        <v>36951</v>
      </c>
      <c r="AY2" s="102">
        <v>36982</v>
      </c>
      <c r="AZ2" s="102">
        <v>37012</v>
      </c>
      <c r="BA2" s="102">
        <v>37043</v>
      </c>
      <c r="BB2" s="102">
        <v>37073</v>
      </c>
      <c r="BC2" s="102">
        <v>37104</v>
      </c>
      <c r="BD2" s="102">
        <v>37135</v>
      </c>
      <c r="BE2" s="102">
        <v>37165</v>
      </c>
      <c r="BF2" s="102">
        <v>37196</v>
      </c>
      <c r="BG2" s="102">
        <v>37226</v>
      </c>
      <c r="BH2" s="102">
        <v>37257</v>
      </c>
      <c r="BI2" s="102">
        <v>37288</v>
      </c>
      <c r="BJ2" s="102">
        <v>37316</v>
      </c>
      <c r="BK2" s="102">
        <v>37347</v>
      </c>
      <c r="BL2" s="102">
        <v>37377</v>
      </c>
      <c r="BM2" s="102">
        <v>37408</v>
      </c>
      <c r="BN2" s="102">
        <v>37438</v>
      </c>
      <c r="BO2" s="102">
        <v>37469</v>
      </c>
      <c r="BP2" s="102">
        <v>37500</v>
      </c>
      <c r="BQ2" s="102">
        <v>37530</v>
      </c>
      <c r="BR2" s="102">
        <v>37561</v>
      </c>
      <c r="BS2" s="102">
        <v>37591</v>
      </c>
      <c r="BT2" s="102">
        <v>37622</v>
      </c>
      <c r="BU2" s="102">
        <v>37653</v>
      </c>
      <c r="BV2" s="102">
        <v>37681</v>
      </c>
      <c r="BW2" s="102">
        <v>37712</v>
      </c>
      <c r="BX2" s="102">
        <v>37742</v>
      </c>
      <c r="BY2" s="102">
        <v>37773</v>
      </c>
      <c r="BZ2" s="102">
        <v>37803</v>
      </c>
      <c r="CA2" s="102">
        <v>37834</v>
      </c>
      <c r="CB2" s="102">
        <v>37865</v>
      </c>
      <c r="CC2" s="102">
        <v>37895</v>
      </c>
      <c r="CD2" s="102">
        <v>37926</v>
      </c>
      <c r="CE2" s="102">
        <v>37956</v>
      </c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">
      <c r="B3" s="91">
        <v>35765</v>
      </c>
      <c r="C3" s="92">
        <v>23.84</v>
      </c>
      <c r="S3" s="43"/>
    </row>
    <row r="4" spans="1:111" x14ac:dyDescent="0.2">
      <c r="B4" s="91">
        <v>35766</v>
      </c>
      <c r="C4" s="92">
        <v>24</v>
      </c>
      <c r="D4" s="4">
        <f t="shared" ref="D4:D67" si="0">LN(C4/C3)</f>
        <v>6.6889881507967101E-3</v>
      </c>
      <c r="G4" s="8">
        <f t="shared" ref="G4:S19" si="1">IF(G$1="P",MAX(0,G$2-$C4),IF(G$1="C",MAX(0,$C4-G$2)))</f>
        <v>0</v>
      </c>
      <c r="H4" s="8">
        <f t="shared" si="1"/>
        <v>1</v>
      </c>
      <c r="I4" s="8">
        <f t="shared" si="1"/>
        <v>6</v>
      </c>
      <c r="J4" s="8">
        <f t="shared" si="1"/>
        <v>11</v>
      </c>
      <c r="K4" s="8">
        <f t="shared" si="1"/>
        <v>16</v>
      </c>
      <c r="L4" s="8">
        <f t="shared" si="1"/>
        <v>26</v>
      </c>
      <c r="M4" s="8">
        <f t="shared" si="1"/>
        <v>4</v>
      </c>
      <c r="N4" s="8">
        <f t="shared" si="1"/>
        <v>0</v>
      </c>
      <c r="O4" s="8">
        <f t="shared" si="1"/>
        <v>0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8">
        <f t="shared" si="1"/>
        <v>0</v>
      </c>
      <c r="T4" s="21">
        <f t="shared" ref="T4:T67" si="2">A4</f>
        <v>0</v>
      </c>
      <c r="U4" s="19">
        <f>VLOOKUP($B4,Gas!$B$3:$E$2506,2)</f>
        <v>2.33</v>
      </c>
      <c r="V4" s="44">
        <f t="shared" ref="V4:V67" si="3">C4/U4</f>
        <v>10.300429184549357</v>
      </c>
    </row>
    <row r="5" spans="1:111" x14ac:dyDescent="0.2">
      <c r="B5" s="91">
        <v>35767</v>
      </c>
      <c r="C5" s="92">
        <v>24.32</v>
      </c>
      <c r="D5" s="4">
        <f t="shared" si="0"/>
        <v>1.3245226750020723E-2</v>
      </c>
      <c r="G5" s="8">
        <f t="shared" si="1"/>
        <v>0</v>
      </c>
      <c r="H5" s="8">
        <f t="shared" si="1"/>
        <v>0.67999999999999972</v>
      </c>
      <c r="I5" s="8">
        <f t="shared" si="1"/>
        <v>5.68</v>
      </c>
      <c r="J5" s="8">
        <f t="shared" si="1"/>
        <v>10.68</v>
      </c>
      <c r="K5" s="8">
        <f t="shared" si="1"/>
        <v>15.68</v>
      </c>
      <c r="L5" s="8">
        <f t="shared" si="1"/>
        <v>25.68</v>
      </c>
      <c r="M5" s="8">
        <f t="shared" si="1"/>
        <v>4.32</v>
      </c>
      <c r="N5" s="8">
        <f t="shared" si="1"/>
        <v>0</v>
      </c>
      <c r="O5" s="8">
        <f t="shared" si="1"/>
        <v>0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8">
        <f t="shared" si="1"/>
        <v>0</v>
      </c>
      <c r="T5" s="21">
        <f t="shared" si="2"/>
        <v>0</v>
      </c>
      <c r="U5" s="19">
        <f>VLOOKUP($B5,Gas!$B$3:$E$2506,2)</f>
        <v>2.65</v>
      </c>
      <c r="V5" s="44">
        <f t="shared" si="3"/>
        <v>9.1773584905660375</v>
      </c>
    </row>
    <row r="6" spans="1:111" x14ac:dyDescent="0.2">
      <c r="B6" s="91">
        <v>35768</v>
      </c>
      <c r="C6" s="92">
        <v>23.9</v>
      </c>
      <c r="D6" s="4">
        <f t="shared" si="0"/>
        <v>-1.7420598160501323E-2</v>
      </c>
      <c r="G6" s="8">
        <f t="shared" si="1"/>
        <v>0</v>
      </c>
      <c r="H6" s="8">
        <f t="shared" si="1"/>
        <v>1.1000000000000014</v>
      </c>
      <c r="I6" s="8">
        <f t="shared" si="1"/>
        <v>6.1000000000000014</v>
      </c>
      <c r="J6" s="8">
        <f t="shared" si="1"/>
        <v>11.100000000000001</v>
      </c>
      <c r="K6" s="8">
        <f t="shared" si="1"/>
        <v>16.100000000000001</v>
      </c>
      <c r="L6" s="8">
        <f t="shared" si="1"/>
        <v>26.1</v>
      </c>
      <c r="M6" s="8">
        <f t="shared" si="1"/>
        <v>3.8999999999999986</v>
      </c>
      <c r="N6" s="8">
        <f t="shared" si="1"/>
        <v>0</v>
      </c>
      <c r="O6" s="8">
        <f t="shared" si="1"/>
        <v>0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8">
        <f t="shared" si="1"/>
        <v>0</v>
      </c>
      <c r="T6" s="21">
        <f t="shared" si="2"/>
        <v>0</v>
      </c>
      <c r="U6" s="19">
        <f>VLOOKUP($B6,Gas!$B$3:$E$2506,2)</f>
        <v>2.5299999999999998</v>
      </c>
      <c r="V6" s="44">
        <f t="shared" si="3"/>
        <v>9.4466403162055332</v>
      </c>
    </row>
    <row r="7" spans="1:111" x14ac:dyDescent="0.2">
      <c r="B7" s="91">
        <v>35769</v>
      </c>
      <c r="C7" s="92">
        <v>25.2</v>
      </c>
      <c r="D7" s="4">
        <f t="shared" si="0"/>
        <v>5.2965535579912723E-2</v>
      </c>
      <c r="G7" s="8">
        <f t="shared" si="1"/>
        <v>0</v>
      </c>
      <c r="H7" s="8">
        <f t="shared" si="1"/>
        <v>0</v>
      </c>
      <c r="I7" s="8">
        <f t="shared" si="1"/>
        <v>4.8000000000000007</v>
      </c>
      <c r="J7" s="8">
        <f t="shared" si="1"/>
        <v>9.8000000000000007</v>
      </c>
      <c r="K7" s="8">
        <f t="shared" si="1"/>
        <v>14.8</v>
      </c>
      <c r="L7" s="8">
        <f t="shared" si="1"/>
        <v>24.8</v>
      </c>
      <c r="M7" s="8">
        <f t="shared" si="1"/>
        <v>5.1999999999999993</v>
      </c>
      <c r="N7" s="8">
        <f t="shared" si="1"/>
        <v>0.19999999999999929</v>
      </c>
      <c r="O7" s="8">
        <f t="shared" si="1"/>
        <v>0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8">
        <f t="shared" si="1"/>
        <v>0</v>
      </c>
      <c r="T7" s="21">
        <f t="shared" si="2"/>
        <v>0</v>
      </c>
      <c r="U7" s="19">
        <f>VLOOKUP($B7,Gas!$B$3:$E$2506,2)</f>
        <v>2.5299999999999998</v>
      </c>
      <c r="V7" s="44">
        <f t="shared" si="3"/>
        <v>9.9604743083003964</v>
      </c>
    </row>
    <row r="8" spans="1:111" x14ac:dyDescent="0.2">
      <c r="B8" s="91">
        <v>35772</v>
      </c>
      <c r="C8" s="92">
        <v>25.57</v>
      </c>
      <c r="D8" s="4">
        <f t="shared" si="0"/>
        <v>1.4575794785717577E-2</v>
      </c>
      <c r="G8" s="8">
        <f t="shared" si="1"/>
        <v>0</v>
      </c>
      <c r="H8" s="8">
        <f t="shared" si="1"/>
        <v>0</v>
      </c>
      <c r="I8" s="8">
        <f t="shared" si="1"/>
        <v>4.43</v>
      </c>
      <c r="J8" s="8">
        <f t="shared" si="1"/>
        <v>9.43</v>
      </c>
      <c r="K8" s="8">
        <f t="shared" si="1"/>
        <v>14.43</v>
      </c>
      <c r="L8" s="8">
        <f t="shared" si="1"/>
        <v>24.43</v>
      </c>
      <c r="M8" s="8">
        <f t="shared" si="1"/>
        <v>5.57</v>
      </c>
      <c r="N8" s="8">
        <f t="shared" si="1"/>
        <v>0.57000000000000028</v>
      </c>
      <c r="O8" s="8">
        <f t="shared" si="1"/>
        <v>0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8">
        <f t="shared" si="1"/>
        <v>0</v>
      </c>
      <c r="T8" s="21">
        <f t="shared" si="2"/>
        <v>0</v>
      </c>
      <c r="U8" s="19">
        <f>VLOOKUP($B8,Gas!$B$3:$E$2506,2)</f>
        <v>2.4750000000000001</v>
      </c>
      <c r="V8" s="44">
        <f t="shared" si="3"/>
        <v>10.331313131313131</v>
      </c>
    </row>
    <row r="9" spans="1:111" x14ac:dyDescent="0.2">
      <c r="B9" s="91">
        <v>35773</v>
      </c>
      <c r="C9" s="92">
        <v>23.71</v>
      </c>
      <c r="D9" s="4">
        <f t="shared" si="0"/>
        <v>-7.552288922578114E-2</v>
      </c>
      <c r="G9" s="8">
        <f t="shared" si="1"/>
        <v>0</v>
      </c>
      <c r="H9" s="8">
        <f t="shared" si="1"/>
        <v>1.2899999999999991</v>
      </c>
      <c r="I9" s="8">
        <f t="shared" si="1"/>
        <v>6.2899999999999991</v>
      </c>
      <c r="J9" s="8">
        <f t="shared" si="1"/>
        <v>11.29</v>
      </c>
      <c r="K9" s="8">
        <f t="shared" si="1"/>
        <v>16.29</v>
      </c>
      <c r="L9" s="8">
        <f t="shared" si="1"/>
        <v>26.29</v>
      </c>
      <c r="M9" s="8">
        <f t="shared" si="1"/>
        <v>3.7100000000000009</v>
      </c>
      <c r="N9" s="8">
        <f t="shared" si="1"/>
        <v>0</v>
      </c>
      <c r="O9" s="8">
        <f t="shared" si="1"/>
        <v>0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8">
        <f t="shared" si="1"/>
        <v>0</v>
      </c>
      <c r="T9" s="21">
        <f t="shared" si="2"/>
        <v>0</v>
      </c>
      <c r="U9" s="19">
        <f>VLOOKUP($B9,Gas!$B$3:$E$2506,2)</f>
        <v>2.4350000000000001</v>
      </c>
      <c r="V9" s="44">
        <f t="shared" si="3"/>
        <v>9.7371663244353179</v>
      </c>
    </row>
    <row r="10" spans="1:111" x14ac:dyDescent="0.2">
      <c r="B10" s="91">
        <v>35774</v>
      </c>
      <c r="C10" s="92">
        <v>22.08</v>
      </c>
      <c r="D10" s="4">
        <f t="shared" si="0"/>
        <v>-7.122467866841968E-2</v>
      </c>
      <c r="G10" s="8">
        <f t="shared" si="1"/>
        <v>0</v>
      </c>
      <c r="H10" s="8">
        <f t="shared" si="1"/>
        <v>2.9200000000000017</v>
      </c>
      <c r="I10" s="8">
        <f t="shared" si="1"/>
        <v>7.9200000000000017</v>
      </c>
      <c r="J10" s="8">
        <f t="shared" si="1"/>
        <v>12.920000000000002</v>
      </c>
      <c r="K10" s="8">
        <f t="shared" si="1"/>
        <v>17.920000000000002</v>
      </c>
      <c r="L10" s="8">
        <f t="shared" si="1"/>
        <v>27.92</v>
      </c>
      <c r="M10" s="8">
        <f t="shared" si="1"/>
        <v>2.0799999999999983</v>
      </c>
      <c r="N10" s="8">
        <f t="shared" si="1"/>
        <v>0</v>
      </c>
      <c r="O10" s="8">
        <f t="shared" si="1"/>
        <v>0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21">
        <f t="shared" si="2"/>
        <v>0</v>
      </c>
      <c r="U10" s="19">
        <f>VLOOKUP($B10,Gas!$B$3:$E$2506,2)</f>
        <v>2.3050000000000002</v>
      </c>
      <c r="V10" s="44">
        <f t="shared" si="3"/>
        <v>9.5791757049891526</v>
      </c>
    </row>
    <row r="11" spans="1:111" x14ac:dyDescent="0.2">
      <c r="B11" s="91">
        <v>35775</v>
      </c>
      <c r="C11" s="92">
        <v>22.33</v>
      </c>
      <c r="D11" s="4">
        <f t="shared" si="0"/>
        <v>1.125884444317197E-2</v>
      </c>
      <c r="G11" s="8">
        <f t="shared" si="1"/>
        <v>0</v>
      </c>
      <c r="H11" s="8">
        <f t="shared" si="1"/>
        <v>2.6700000000000017</v>
      </c>
      <c r="I11" s="8">
        <f t="shared" si="1"/>
        <v>7.6700000000000017</v>
      </c>
      <c r="J11" s="8">
        <f t="shared" si="1"/>
        <v>12.670000000000002</v>
      </c>
      <c r="K11" s="8">
        <f t="shared" si="1"/>
        <v>17.670000000000002</v>
      </c>
      <c r="L11" s="8">
        <f t="shared" si="1"/>
        <v>27.67</v>
      </c>
      <c r="M11" s="8">
        <f t="shared" si="1"/>
        <v>2.3299999999999983</v>
      </c>
      <c r="N11" s="8">
        <f t="shared" si="1"/>
        <v>0</v>
      </c>
      <c r="O11" s="8">
        <f t="shared" si="1"/>
        <v>0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8">
        <f t="shared" si="1"/>
        <v>0</v>
      </c>
      <c r="T11" s="21">
        <f t="shared" si="2"/>
        <v>0</v>
      </c>
      <c r="U11" s="19">
        <f>VLOOKUP($B11,Gas!$B$3:$E$2506,2)</f>
        <v>2.46</v>
      </c>
      <c r="V11" s="44">
        <f t="shared" si="3"/>
        <v>9.0772357723577226</v>
      </c>
    </row>
    <row r="12" spans="1:111" x14ac:dyDescent="0.2">
      <c r="B12" s="91">
        <v>35776</v>
      </c>
      <c r="C12" s="92">
        <v>23.79</v>
      </c>
      <c r="D12" s="4">
        <f t="shared" si="0"/>
        <v>6.3334258462799761E-2</v>
      </c>
      <c r="E12" s="5"/>
      <c r="G12" s="8">
        <f t="shared" si="1"/>
        <v>0</v>
      </c>
      <c r="H12" s="8">
        <f t="shared" si="1"/>
        <v>1.2100000000000009</v>
      </c>
      <c r="I12" s="8">
        <f t="shared" si="1"/>
        <v>6.2100000000000009</v>
      </c>
      <c r="J12" s="8">
        <f t="shared" si="1"/>
        <v>11.21</v>
      </c>
      <c r="K12" s="8">
        <f t="shared" si="1"/>
        <v>16.21</v>
      </c>
      <c r="L12" s="8">
        <f t="shared" si="1"/>
        <v>26.21</v>
      </c>
      <c r="M12" s="8">
        <f t="shared" si="1"/>
        <v>3.7899999999999991</v>
      </c>
      <c r="N12" s="8">
        <f t="shared" si="1"/>
        <v>0</v>
      </c>
      <c r="O12" s="8">
        <f t="shared" si="1"/>
        <v>0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8">
        <f t="shared" si="1"/>
        <v>0</v>
      </c>
      <c r="T12" s="21">
        <f t="shared" si="2"/>
        <v>0</v>
      </c>
      <c r="U12" s="19">
        <f>VLOOKUP($B12,Gas!$B$3:$E$2506,2)</f>
        <v>2.46</v>
      </c>
      <c r="V12" s="44">
        <f t="shared" si="3"/>
        <v>9.6707317073170724</v>
      </c>
    </row>
    <row r="13" spans="1:111" x14ac:dyDescent="0.2">
      <c r="B13" s="91">
        <v>35779</v>
      </c>
      <c r="C13" s="92">
        <v>21.52</v>
      </c>
      <c r="D13" s="4">
        <f t="shared" si="0"/>
        <v>-0.10028258902128259</v>
      </c>
      <c r="E13" s="100">
        <f t="shared" ref="E13:E76" si="4">STDEV(D4:D13)*SQRT(trade_day)</f>
        <v>0.87344301455632489</v>
      </c>
      <c r="G13" s="8">
        <f t="shared" si="1"/>
        <v>0</v>
      </c>
      <c r="H13" s="8">
        <f t="shared" si="1"/>
        <v>3.4800000000000004</v>
      </c>
      <c r="I13" s="8">
        <f t="shared" si="1"/>
        <v>8.48</v>
      </c>
      <c r="J13" s="8">
        <f t="shared" si="1"/>
        <v>13.48</v>
      </c>
      <c r="K13" s="8">
        <f t="shared" si="1"/>
        <v>18.48</v>
      </c>
      <c r="L13" s="8">
        <f t="shared" si="1"/>
        <v>28.48</v>
      </c>
      <c r="M13" s="8">
        <f t="shared" si="1"/>
        <v>1.5199999999999996</v>
      </c>
      <c r="N13" s="8">
        <f t="shared" si="1"/>
        <v>0</v>
      </c>
      <c r="O13" s="8">
        <f t="shared" si="1"/>
        <v>0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8">
        <f t="shared" si="1"/>
        <v>0</v>
      </c>
      <c r="T13" s="21">
        <f t="shared" si="2"/>
        <v>0</v>
      </c>
      <c r="U13" s="19">
        <f>VLOOKUP($B13,Gas!$B$3:$E$2506,2)</f>
        <v>2.2850000000000001</v>
      </c>
      <c r="V13" s="44">
        <f t="shared" si="3"/>
        <v>9.4179431072210065</v>
      </c>
    </row>
    <row r="14" spans="1:111" x14ac:dyDescent="0.2">
      <c r="B14" s="91">
        <v>35780</v>
      </c>
      <c r="C14" s="92">
        <v>22.26</v>
      </c>
      <c r="D14" s="4">
        <f t="shared" si="0"/>
        <v>3.3808610553815295E-2</v>
      </c>
      <c r="E14" s="100">
        <f t="shared" si="4"/>
        <v>0.89821647659187653</v>
      </c>
      <c r="G14" s="8">
        <f t="shared" ref="G14:S29" si="5">IF(G$1="P",MAX(0,G$2-$C14),IF(G$1="C",MAX(0,$C14-G$2)))</f>
        <v>0</v>
      </c>
      <c r="H14" s="8">
        <f t="shared" si="5"/>
        <v>2.7399999999999984</v>
      </c>
      <c r="I14" s="8">
        <f t="shared" si="5"/>
        <v>7.7399999999999984</v>
      </c>
      <c r="J14" s="8">
        <f t="shared" si="5"/>
        <v>12.739999999999998</v>
      </c>
      <c r="K14" s="8">
        <f t="shared" si="5"/>
        <v>17.739999999999998</v>
      </c>
      <c r="L14" s="8">
        <f t="shared" si="5"/>
        <v>27.74</v>
      </c>
      <c r="M14" s="8">
        <f t="shared" si="1"/>
        <v>2.2600000000000016</v>
      </c>
      <c r="N14" s="8">
        <f t="shared" si="5"/>
        <v>0</v>
      </c>
      <c r="O14" s="8">
        <f t="shared" si="5"/>
        <v>0</v>
      </c>
      <c r="P14" s="8">
        <f t="shared" si="5"/>
        <v>0</v>
      </c>
      <c r="Q14" s="8">
        <f t="shared" si="5"/>
        <v>0</v>
      </c>
      <c r="R14" s="8">
        <f t="shared" si="5"/>
        <v>0</v>
      </c>
      <c r="S14" s="8">
        <f t="shared" si="5"/>
        <v>0</v>
      </c>
      <c r="T14" s="21">
        <f t="shared" si="2"/>
        <v>0</v>
      </c>
      <c r="U14" s="19">
        <f>VLOOKUP($B14,Gas!$B$3:$E$2506,2)</f>
        <v>2.29</v>
      </c>
      <c r="V14" s="44">
        <f t="shared" si="3"/>
        <v>9.72052401746725</v>
      </c>
    </row>
    <row r="15" spans="1:111" x14ac:dyDescent="0.2">
      <c r="B15" s="91">
        <v>35781</v>
      </c>
      <c r="C15" s="92">
        <v>22.21</v>
      </c>
      <c r="D15" s="4">
        <f t="shared" si="0"/>
        <v>-2.2487079410626809E-3</v>
      </c>
      <c r="E15" s="100">
        <f t="shared" si="4"/>
        <v>0.89157996849812227</v>
      </c>
      <c r="G15" s="8">
        <f t="shared" si="5"/>
        <v>0</v>
      </c>
      <c r="H15" s="8">
        <f t="shared" si="5"/>
        <v>2.7899999999999991</v>
      </c>
      <c r="I15" s="8">
        <f t="shared" si="5"/>
        <v>7.7899999999999991</v>
      </c>
      <c r="J15" s="8">
        <f t="shared" si="5"/>
        <v>12.79</v>
      </c>
      <c r="K15" s="8">
        <f t="shared" si="5"/>
        <v>17.79</v>
      </c>
      <c r="L15" s="8">
        <f t="shared" si="5"/>
        <v>27.79</v>
      </c>
      <c r="M15" s="8">
        <f t="shared" si="1"/>
        <v>2.2100000000000009</v>
      </c>
      <c r="N15" s="8">
        <f t="shared" si="5"/>
        <v>0</v>
      </c>
      <c r="O15" s="8">
        <f t="shared" si="5"/>
        <v>0</v>
      </c>
      <c r="P15" s="8">
        <f t="shared" si="5"/>
        <v>0</v>
      </c>
      <c r="Q15" s="8">
        <f t="shared" si="5"/>
        <v>0</v>
      </c>
      <c r="R15" s="8">
        <f t="shared" si="5"/>
        <v>0</v>
      </c>
      <c r="S15" s="8">
        <f t="shared" si="5"/>
        <v>0</v>
      </c>
      <c r="T15" s="21">
        <f t="shared" si="2"/>
        <v>0</v>
      </c>
      <c r="U15" s="19">
        <f>VLOOKUP($B15,Gas!$B$3:$E$2506,2)</f>
        <v>2.2400000000000002</v>
      </c>
      <c r="V15" s="44">
        <f t="shared" si="3"/>
        <v>9.9151785714285712</v>
      </c>
    </row>
    <row r="16" spans="1:111" x14ac:dyDescent="0.2">
      <c r="B16" s="91">
        <v>35782</v>
      </c>
      <c r="C16" s="92">
        <v>21.41</v>
      </c>
      <c r="D16" s="4">
        <f t="shared" si="0"/>
        <v>-3.6684535304744671E-2</v>
      </c>
      <c r="E16" s="100">
        <f t="shared" si="4"/>
        <v>0.90173346979971003</v>
      </c>
      <c r="G16" s="8">
        <f t="shared" si="5"/>
        <v>0</v>
      </c>
      <c r="H16" s="8">
        <f t="shared" si="5"/>
        <v>3.59</v>
      </c>
      <c r="I16" s="8">
        <f t="shared" si="5"/>
        <v>8.59</v>
      </c>
      <c r="J16" s="8">
        <f t="shared" si="5"/>
        <v>13.59</v>
      </c>
      <c r="K16" s="8">
        <f t="shared" si="5"/>
        <v>18.59</v>
      </c>
      <c r="L16" s="8">
        <f t="shared" si="5"/>
        <v>28.59</v>
      </c>
      <c r="M16" s="8">
        <f t="shared" si="1"/>
        <v>1.4100000000000001</v>
      </c>
      <c r="N16" s="8">
        <f t="shared" si="5"/>
        <v>0</v>
      </c>
      <c r="O16" s="8">
        <f t="shared" si="5"/>
        <v>0</v>
      </c>
      <c r="P16" s="8">
        <f t="shared" si="5"/>
        <v>0</v>
      </c>
      <c r="Q16" s="8">
        <f t="shared" si="5"/>
        <v>0</v>
      </c>
      <c r="R16" s="8">
        <f t="shared" si="5"/>
        <v>0</v>
      </c>
      <c r="S16" s="8">
        <f t="shared" si="5"/>
        <v>0</v>
      </c>
      <c r="T16" s="21">
        <f t="shared" si="2"/>
        <v>0</v>
      </c>
      <c r="U16" s="19">
        <f>VLOOKUP($B16,Gas!$B$3:$E$2506,2)</f>
        <v>2.36</v>
      </c>
      <c r="V16" s="44">
        <f t="shared" si="3"/>
        <v>9.0720338983050848</v>
      </c>
    </row>
    <row r="17" spans="1:22" x14ac:dyDescent="0.2">
      <c r="B17" s="91">
        <v>35783</v>
      </c>
      <c r="C17" s="92">
        <v>21.24</v>
      </c>
      <c r="D17" s="4">
        <f t="shared" si="0"/>
        <v>-7.9719062278534071E-3</v>
      </c>
      <c r="E17" s="100">
        <f t="shared" si="4"/>
        <v>0.83030167469264327</v>
      </c>
      <c r="G17" s="8">
        <f t="shared" si="5"/>
        <v>0</v>
      </c>
      <c r="H17" s="8">
        <f t="shared" si="5"/>
        <v>3.7600000000000016</v>
      </c>
      <c r="I17" s="8">
        <f t="shared" si="5"/>
        <v>8.7600000000000016</v>
      </c>
      <c r="J17" s="8">
        <f t="shared" si="5"/>
        <v>13.760000000000002</v>
      </c>
      <c r="K17" s="8">
        <f t="shared" si="5"/>
        <v>18.760000000000002</v>
      </c>
      <c r="L17" s="8">
        <f t="shared" si="5"/>
        <v>28.76</v>
      </c>
      <c r="M17" s="8">
        <f t="shared" si="1"/>
        <v>1.2399999999999984</v>
      </c>
      <c r="N17" s="8">
        <f t="shared" si="5"/>
        <v>0</v>
      </c>
      <c r="O17" s="8">
        <f t="shared" si="5"/>
        <v>0</v>
      </c>
      <c r="P17" s="8">
        <f t="shared" si="5"/>
        <v>0</v>
      </c>
      <c r="Q17" s="8">
        <f t="shared" si="5"/>
        <v>0</v>
      </c>
      <c r="R17" s="8">
        <f t="shared" si="5"/>
        <v>0</v>
      </c>
      <c r="S17" s="8">
        <f t="shared" si="5"/>
        <v>0</v>
      </c>
      <c r="T17" s="21">
        <f t="shared" si="2"/>
        <v>0</v>
      </c>
      <c r="U17" s="19">
        <f>VLOOKUP($B17,Gas!$B$3:$E$2506,2)</f>
        <v>2.36</v>
      </c>
      <c r="V17" s="44">
        <f t="shared" si="3"/>
        <v>9</v>
      </c>
    </row>
    <row r="18" spans="1:22" x14ac:dyDescent="0.2">
      <c r="B18" s="91">
        <v>35786</v>
      </c>
      <c r="C18" s="92">
        <v>20.61</v>
      </c>
      <c r="D18" s="4">
        <f t="shared" si="0"/>
        <v>-3.0109801471370341E-2</v>
      </c>
      <c r="E18" s="100">
        <f t="shared" si="4"/>
        <v>0.81283159432973084</v>
      </c>
      <c r="G18" s="8">
        <f t="shared" si="5"/>
        <v>0</v>
      </c>
      <c r="H18" s="8">
        <f t="shared" si="5"/>
        <v>4.3900000000000006</v>
      </c>
      <c r="I18" s="8">
        <f t="shared" si="5"/>
        <v>9.39</v>
      </c>
      <c r="J18" s="8">
        <f t="shared" si="5"/>
        <v>14.39</v>
      </c>
      <c r="K18" s="8">
        <f t="shared" si="5"/>
        <v>19.39</v>
      </c>
      <c r="L18" s="8">
        <f t="shared" si="5"/>
        <v>29.39</v>
      </c>
      <c r="M18" s="8">
        <f t="shared" si="1"/>
        <v>0.60999999999999943</v>
      </c>
      <c r="N18" s="8">
        <f t="shared" si="5"/>
        <v>0</v>
      </c>
      <c r="O18" s="8">
        <f t="shared" si="5"/>
        <v>0</v>
      </c>
      <c r="P18" s="8">
        <f t="shared" si="5"/>
        <v>0</v>
      </c>
      <c r="Q18" s="8">
        <f t="shared" si="5"/>
        <v>0</v>
      </c>
      <c r="R18" s="8">
        <f t="shared" si="5"/>
        <v>0</v>
      </c>
      <c r="S18" s="8">
        <f t="shared" si="5"/>
        <v>0</v>
      </c>
      <c r="T18" s="21">
        <f t="shared" si="2"/>
        <v>0</v>
      </c>
      <c r="U18" s="19">
        <f>VLOOKUP($B18,Gas!$B$3:$E$2506,2)</f>
        <v>2.35</v>
      </c>
      <c r="V18" s="44">
        <f t="shared" si="3"/>
        <v>8.7702127659574458</v>
      </c>
    </row>
    <row r="19" spans="1:22" x14ac:dyDescent="0.2">
      <c r="B19" s="91">
        <v>35787</v>
      </c>
      <c r="C19" s="92">
        <v>19.899999999999999</v>
      </c>
      <c r="D19" s="4">
        <f t="shared" si="0"/>
        <v>-3.5056663171920945E-2</v>
      </c>
      <c r="E19" s="100">
        <f t="shared" si="4"/>
        <v>0.76179235626445208</v>
      </c>
      <c r="G19" s="8">
        <f t="shared" si="5"/>
        <v>0.10000000000000142</v>
      </c>
      <c r="H19" s="8">
        <f t="shared" si="5"/>
        <v>5.1000000000000014</v>
      </c>
      <c r="I19" s="8">
        <f t="shared" si="5"/>
        <v>10.100000000000001</v>
      </c>
      <c r="J19" s="8">
        <f t="shared" si="5"/>
        <v>15.100000000000001</v>
      </c>
      <c r="K19" s="8">
        <f t="shared" si="5"/>
        <v>20.100000000000001</v>
      </c>
      <c r="L19" s="8">
        <f t="shared" si="5"/>
        <v>30.1</v>
      </c>
      <c r="M19" s="8">
        <f t="shared" si="1"/>
        <v>0</v>
      </c>
      <c r="N19" s="8">
        <f t="shared" si="5"/>
        <v>0</v>
      </c>
      <c r="O19" s="8">
        <f t="shared" si="5"/>
        <v>0</v>
      </c>
      <c r="P19" s="8">
        <f t="shared" si="5"/>
        <v>0</v>
      </c>
      <c r="Q19" s="8">
        <f t="shared" si="5"/>
        <v>0</v>
      </c>
      <c r="R19" s="8">
        <f t="shared" si="5"/>
        <v>0</v>
      </c>
      <c r="S19" s="8">
        <f t="shared" si="5"/>
        <v>0</v>
      </c>
      <c r="T19" s="21">
        <f t="shared" si="2"/>
        <v>0</v>
      </c>
      <c r="U19" s="19">
        <f>VLOOKUP($B19,Gas!$B$3:$E$2506,2)</f>
        <v>2.35</v>
      </c>
      <c r="V19" s="44">
        <f t="shared" si="3"/>
        <v>8.4680851063829774</v>
      </c>
    </row>
    <row r="20" spans="1:22" x14ac:dyDescent="0.2">
      <c r="B20" s="91">
        <v>35788</v>
      </c>
      <c r="C20" s="92">
        <v>18.72</v>
      </c>
      <c r="D20" s="4">
        <f t="shared" si="0"/>
        <v>-6.1127260681000738E-2</v>
      </c>
      <c r="E20" s="100">
        <f t="shared" si="4"/>
        <v>0.74347069295781643</v>
      </c>
      <c r="G20" s="8">
        <f t="shared" si="5"/>
        <v>1.2800000000000011</v>
      </c>
      <c r="H20" s="8">
        <f t="shared" si="5"/>
        <v>6.2800000000000011</v>
      </c>
      <c r="I20" s="8">
        <f t="shared" si="5"/>
        <v>11.280000000000001</v>
      </c>
      <c r="J20" s="8">
        <f t="shared" si="5"/>
        <v>16.28</v>
      </c>
      <c r="K20" s="8">
        <f t="shared" si="5"/>
        <v>21.28</v>
      </c>
      <c r="L20" s="8">
        <f t="shared" si="5"/>
        <v>31.28</v>
      </c>
      <c r="M20" s="8">
        <f t="shared" si="5"/>
        <v>0</v>
      </c>
      <c r="N20" s="8">
        <f t="shared" si="5"/>
        <v>0</v>
      </c>
      <c r="O20" s="8">
        <f t="shared" si="5"/>
        <v>0</v>
      </c>
      <c r="P20" s="8">
        <f t="shared" si="5"/>
        <v>0</v>
      </c>
      <c r="Q20" s="8">
        <f t="shared" si="5"/>
        <v>0</v>
      </c>
      <c r="R20" s="8">
        <f t="shared" si="5"/>
        <v>0</v>
      </c>
      <c r="S20" s="8">
        <f t="shared" si="5"/>
        <v>0</v>
      </c>
      <c r="T20" s="21">
        <f t="shared" si="2"/>
        <v>0</v>
      </c>
      <c r="U20" s="19">
        <f>VLOOKUP($B20,Gas!$B$3:$E$2506,2)</f>
        <v>2.35</v>
      </c>
      <c r="V20" s="44">
        <f t="shared" si="3"/>
        <v>7.9659574468085097</v>
      </c>
    </row>
    <row r="21" spans="1:22" x14ac:dyDescent="0.2">
      <c r="B21" s="91">
        <v>35790</v>
      </c>
      <c r="C21" s="92">
        <v>18.72</v>
      </c>
      <c r="D21" s="4">
        <f t="shared" si="0"/>
        <v>0</v>
      </c>
      <c r="E21" s="100">
        <f t="shared" si="4"/>
        <v>0.73385952683058353</v>
      </c>
      <c r="G21" s="8">
        <f t="shared" si="5"/>
        <v>1.2800000000000011</v>
      </c>
      <c r="H21" s="8">
        <f t="shared" si="5"/>
        <v>6.2800000000000011</v>
      </c>
      <c r="I21" s="8">
        <f t="shared" si="5"/>
        <v>11.280000000000001</v>
      </c>
      <c r="J21" s="8">
        <f t="shared" si="5"/>
        <v>16.28</v>
      </c>
      <c r="K21" s="8">
        <f t="shared" si="5"/>
        <v>21.28</v>
      </c>
      <c r="L21" s="8">
        <f t="shared" si="5"/>
        <v>31.28</v>
      </c>
      <c r="M21" s="8">
        <f t="shared" si="5"/>
        <v>0</v>
      </c>
      <c r="N21" s="8">
        <f t="shared" si="5"/>
        <v>0</v>
      </c>
      <c r="O21" s="8">
        <f t="shared" si="5"/>
        <v>0</v>
      </c>
      <c r="P21" s="8">
        <f t="shared" si="5"/>
        <v>0</v>
      </c>
      <c r="Q21" s="8">
        <f t="shared" si="5"/>
        <v>0</v>
      </c>
      <c r="R21" s="8">
        <f t="shared" si="5"/>
        <v>0</v>
      </c>
      <c r="S21" s="8">
        <f t="shared" si="5"/>
        <v>0</v>
      </c>
      <c r="T21" s="21">
        <f t="shared" si="2"/>
        <v>0</v>
      </c>
      <c r="U21" s="19">
        <f>VLOOKUP($B21,Gas!$B$3:$E$2506,2)</f>
        <v>2.08</v>
      </c>
      <c r="V21" s="44">
        <f t="shared" si="3"/>
        <v>9</v>
      </c>
    </row>
    <row r="22" spans="1:22" x14ac:dyDescent="0.2">
      <c r="B22" s="91">
        <v>35793</v>
      </c>
      <c r="C22" s="92">
        <v>18.72</v>
      </c>
      <c r="D22" s="4">
        <f t="shared" si="0"/>
        <v>0</v>
      </c>
      <c r="E22" s="100">
        <f t="shared" si="4"/>
        <v>0.59492733057036928</v>
      </c>
      <c r="G22" s="8">
        <f t="shared" si="5"/>
        <v>1.2800000000000011</v>
      </c>
      <c r="H22" s="8">
        <f t="shared" si="5"/>
        <v>6.2800000000000011</v>
      </c>
      <c r="I22" s="8">
        <f t="shared" si="5"/>
        <v>11.280000000000001</v>
      </c>
      <c r="J22" s="8">
        <f t="shared" si="5"/>
        <v>16.28</v>
      </c>
      <c r="K22" s="8">
        <f t="shared" si="5"/>
        <v>21.28</v>
      </c>
      <c r="L22" s="8">
        <f t="shared" si="5"/>
        <v>31.28</v>
      </c>
      <c r="M22" s="8">
        <f t="shared" si="5"/>
        <v>0</v>
      </c>
      <c r="N22" s="8">
        <f t="shared" si="5"/>
        <v>0</v>
      </c>
      <c r="O22" s="8">
        <f t="shared" si="5"/>
        <v>0</v>
      </c>
      <c r="P22" s="8">
        <f t="shared" si="5"/>
        <v>0</v>
      </c>
      <c r="Q22" s="8">
        <f t="shared" si="5"/>
        <v>0</v>
      </c>
      <c r="R22" s="8">
        <f t="shared" si="5"/>
        <v>0</v>
      </c>
      <c r="S22" s="8">
        <f t="shared" si="5"/>
        <v>0</v>
      </c>
      <c r="T22" s="21">
        <f t="shared" si="2"/>
        <v>0</v>
      </c>
      <c r="U22" s="19">
        <f>VLOOKUP($B22,Gas!$B$3:$E$2506,2)</f>
        <v>2.2149999999999999</v>
      </c>
      <c r="V22" s="44">
        <f t="shared" si="3"/>
        <v>8.4514672686230252</v>
      </c>
    </row>
    <row r="23" spans="1:22" x14ac:dyDescent="0.2">
      <c r="B23" s="91">
        <v>35794</v>
      </c>
      <c r="C23" s="92">
        <v>21.87</v>
      </c>
      <c r="D23" s="4">
        <f t="shared" si="0"/>
        <v>0.15552336363923056</v>
      </c>
      <c r="E23" s="100">
        <f t="shared" si="4"/>
        <v>0.95147525772442665</v>
      </c>
      <c r="G23" s="8">
        <f t="shared" si="5"/>
        <v>0</v>
      </c>
      <c r="H23" s="8">
        <f t="shared" si="5"/>
        <v>3.129999999999999</v>
      </c>
      <c r="I23" s="8">
        <f t="shared" si="5"/>
        <v>8.129999999999999</v>
      </c>
      <c r="J23" s="8">
        <f t="shared" si="5"/>
        <v>13.129999999999999</v>
      </c>
      <c r="K23" s="8">
        <f t="shared" si="5"/>
        <v>18.13</v>
      </c>
      <c r="L23" s="8">
        <f t="shared" si="5"/>
        <v>28.13</v>
      </c>
      <c r="M23" s="8">
        <f t="shared" si="5"/>
        <v>1.870000000000001</v>
      </c>
      <c r="N23" s="8">
        <f t="shared" si="5"/>
        <v>0</v>
      </c>
      <c r="O23" s="8">
        <f t="shared" si="5"/>
        <v>0</v>
      </c>
      <c r="P23" s="8">
        <f t="shared" si="5"/>
        <v>0</v>
      </c>
      <c r="Q23" s="8">
        <f t="shared" si="5"/>
        <v>0</v>
      </c>
      <c r="R23" s="8">
        <f t="shared" si="5"/>
        <v>0</v>
      </c>
      <c r="S23" s="8">
        <f t="shared" si="5"/>
        <v>0</v>
      </c>
      <c r="T23" s="21">
        <f t="shared" si="2"/>
        <v>0</v>
      </c>
      <c r="U23" s="19">
        <f>VLOOKUP($B23,Gas!$B$3:$E$2506,2)</f>
        <v>2.08</v>
      </c>
      <c r="V23" s="44">
        <f t="shared" si="3"/>
        <v>10.514423076923077</v>
      </c>
    </row>
    <row r="24" spans="1:22" x14ac:dyDescent="0.2">
      <c r="B24" s="91">
        <v>35795</v>
      </c>
      <c r="C24" s="92">
        <v>21.78</v>
      </c>
      <c r="D24" s="4">
        <f t="shared" si="0"/>
        <v>-4.1237171838620409E-3</v>
      </c>
      <c r="E24" s="100">
        <f t="shared" si="4"/>
        <v>0.93457470910023543</v>
      </c>
      <c r="G24" s="8">
        <f t="shared" ref="G24:S39" si="6">IF(G$1="P",MAX(0,G$2-$C24),IF(G$1="C",MAX(0,$C24-G$2)))</f>
        <v>0</v>
      </c>
      <c r="H24" s="8">
        <f t="shared" si="6"/>
        <v>3.2199999999999989</v>
      </c>
      <c r="I24" s="8">
        <f t="shared" si="6"/>
        <v>8.2199999999999989</v>
      </c>
      <c r="J24" s="8">
        <f t="shared" si="6"/>
        <v>13.219999999999999</v>
      </c>
      <c r="K24" s="8">
        <f t="shared" si="6"/>
        <v>18.22</v>
      </c>
      <c r="L24" s="8">
        <f t="shared" si="6"/>
        <v>28.22</v>
      </c>
      <c r="M24" s="8">
        <f t="shared" si="5"/>
        <v>1.7800000000000011</v>
      </c>
      <c r="N24" s="8">
        <f t="shared" si="6"/>
        <v>0</v>
      </c>
      <c r="O24" s="8">
        <f t="shared" si="6"/>
        <v>0</v>
      </c>
      <c r="P24" s="8">
        <f t="shared" si="6"/>
        <v>0</v>
      </c>
      <c r="Q24" s="8">
        <f t="shared" si="6"/>
        <v>0</v>
      </c>
      <c r="R24" s="8">
        <f t="shared" si="6"/>
        <v>0</v>
      </c>
      <c r="S24" s="8">
        <f t="shared" si="6"/>
        <v>0</v>
      </c>
      <c r="T24" s="21">
        <f t="shared" si="2"/>
        <v>0</v>
      </c>
      <c r="U24" s="19">
        <f>VLOOKUP($B24,Gas!$B$3:$E$2506,2)</f>
        <v>2.29</v>
      </c>
      <c r="V24" s="44">
        <f t="shared" si="3"/>
        <v>9.5109170305676862</v>
      </c>
    </row>
    <row r="25" spans="1:22" x14ac:dyDescent="0.2">
      <c r="A25" s="43">
        <f t="shared" ref="A25:A88" si="7">MONTH(B25)+(YEAR(B25)-1998)*12</f>
        <v>1</v>
      </c>
      <c r="B25" s="91">
        <v>35797</v>
      </c>
      <c r="C25" s="92">
        <v>20.95</v>
      </c>
      <c r="D25" s="4">
        <f t="shared" si="0"/>
        <v>-3.8853471136667712E-2</v>
      </c>
      <c r="E25" s="100">
        <f t="shared" si="4"/>
        <v>0.95240090579414116</v>
      </c>
      <c r="G25" s="8">
        <f t="shared" si="6"/>
        <v>0</v>
      </c>
      <c r="H25" s="8">
        <f t="shared" si="6"/>
        <v>4.0500000000000007</v>
      </c>
      <c r="I25" s="8">
        <f t="shared" si="6"/>
        <v>9.0500000000000007</v>
      </c>
      <c r="J25" s="8">
        <f t="shared" si="6"/>
        <v>14.05</v>
      </c>
      <c r="K25" s="8">
        <f t="shared" si="6"/>
        <v>19.05</v>
      </c>
      <c r="L25" s="8">
        <f t="shared" si="6"/>
        <v>29.05</v>
      </c>
      <c r="M25" s="8">
        <f t="shared" si="5"/>
        <v>0.94999999999999929</v>
      </c>
      <c r="N25" s="8">
        <f t="shared" si="6"/>
        <v>0</v>
      </c>
      <c r="O25" s="8">
        <f t="shared" si="6"/>
        <v>0</v>
      </c>
      <c r="P25" s="8">
        <f t="shared" si="6"/>
        <v>0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21">
        <f t="shared" si="2"/>
        <v>1</v>
      </c>
      <c r="U25" s="19">
        <f>VLOOKUP($B25,Gas!$B$3:$E$2506,2)</f>
        <v>2.27</v>
      </c>
      <c r="V25" s="44">
        <f t="shared" si="3"/>
        <v>9.2290748898678405</v>
      </c>
    </row>
    <row r="26" spans="1:22" x14ac:dyDescent="0.2">
      <c r="A26" s="43">
        <f t="shared" si="7"/>
        <v>1</v>
      </c>
      <c r="B26" s="91">
        <v>35800</v>
      </c>
      <c r="C26" s="92">
        <v>21.1</v>
      </c>
      <c r="D26" s="4">
        <f t="shared" si="0"/>
        <v>7.1343941138741112E-3</v>
      </c>
      <c r="E26" s="100">
        <f t="shared" si="4"/>
        <v>0.93807432986667416</v>
      </c>
      <c r="G26" s="8">
        <f t="shared" si="6"/>
        <v>0</v>
      </c>
      <c r="H26" s="8">
        <f t="shared" si="6"/>
        <v>3.8999999999999986</v>
      </c>
      <c r="I26" s="8">
        <f t="shared" si="6"/>
        <v>8.8999999999999986</v>
      </c>
      <c r="J26" s="8">
        <f t="shared" si="6"/>
        <v>13.899999999999999</v>
      </c>
      <c r="K26" s="8">
        <f t="shared" si="6"/>
        <v>18.899999999999999</v>
      </c>
      <c r="L26" s="8">
        <f t="shared" si="6"/>
        <v>28.9</v>
      </c>
      <c r="M26" s="8">
        <f t="shared" si="5"/>
        <v>1.1000000000000014</v>
      </c>
      <c r="N26" s="8">
        <f t="shared" si="6"/>
        <v>0</v>
      </c>
      <c r="O26" s="8">
        <f t="shared" si="6"/>
        <v>0</v>
      </c>
      <c r="P26" s="8">
        <f t="shared" si="6"/>
        <v>0</v>
      </c>
      <c r="Q26" s="8">
        <f t="shared" si="6"/>
        <v>0</v>
      </c>
      <c r="R26" s="8">
        <f t="shared" si="6"/>
        <v>0</v>
      </c>
      <c r="S26" s="8">
        <f t="shared" si="6"/>
        <v>0</v>
      </c>
      <c r="T26" s="21">
        <f t="shared" si="2"/>
        <v>1</v>
      </c>
      <c r="U26" s="19">
        <f>VLOOKUP($B26,Gas!$B$3:$E$2506,2)</f>
        <v>2.1800000000000002</v>
      </c>
      <c r="V26" s="44">
        <f t="shared" si="3"/>
        <v>9.6788990825688082</v>
      </c>
    </row>
    <row r="27" spans="1:22" x14ac:dyDescent="0.2">
      <c r="A27" s="43">
        <f t="shared" si="7"/>
        <v>1</v>
      </c>
      <c r="B27" s="91">
        <v>35801</v>
      </c>
      <c r="C27" s="92">
        <v>19.11</v>
      </c>
      <c r="D27" s="4">
        <f t="shared" si="0"/>
        <v>-9.9061282229839301E-2</v>
      </c>
      <c r="E27" s="100">
        <f t="shared" si="4"/>
        <v>1.0584783917040728</v>
      </c>
      <c r="G27" s="8">
        <f t="shared" si="6"/>
        <v>0.89000000000000057</v>
      </c>
      <c r="H27" s="8">
        <f t="shared" si="6"/>
        <v>5.8900000000000006</v>
      </c>
      <c r="I27" s="8">
        <f t="shared" si="6"/>
        <v>10.89</v>
      </c>
      <c r="J27" s="8">
        <f t="shared" si="6"/>
        <v>15.89</v>
      </c>
      <c r="K27" s="8">
        <f t="shared" si="6"/>
        <v>20.89</v>
      </c>
      <c r="L27" s="8">
        <f t="shared" si="6"/>
        <v>30.89</v>
      </c>
      <c r="M27" s="8">
        <f t="shared" si="5"/>
        <v>0</v>
      </c>
      <c r="N27" s="8">
        <f t="shared" si="6"/>
        <v>0</v>
      </c>
      <c r="O27" s="8">
        <f t="shared" si="6"/>
        <v>0</v>
      </c>
      <c r="P27" s="8">
        <f t="shared" si="6"/>
        <v>0</v>
      </c>
      <c r="Q27" s="8">
        <f t="shared" si="6"/>
        <v>0</v>
      </c>
      <c r="R27" s="8">
        <f t="shared" si="6"/>
        <v>0</v>
      </c>
      <c r="S27" s="8">
        <f t="shared" si="6"/>
        <v>0</v>
      </c>
      <c r="T27" s="21">
        <f t="shared" si="2"/>
        <v>1</v>
      </c>
      <c r="U27" s="19">
        <f>VLOOKUP($B27,Gas!$B$3:$E$2506,2)</f>
        <v>2.04</v>
      </c>
      <c r="V27" s="44">
        <f t="shared" si="3"/>
        <v>9.367647058823529</v>
      </c>
    </row>
    <row r="28" spans="1:22" x14ac:dyDescent="0.2">
      <c r="A28" s="43">
        <f t="shared" si="7"/>
        <v>1</v>
      </c>
      <c r="B28" s="91">
        <v>35802</v>
      </c>
      <c r="C28" s="92">
        <v>17.52</v>
      </c>
      <c r="D28" s="4">
        <f t="shared" si="0"/>
        <v>-8.6868672743936282E-2</v>
      </c>
      <c r="E28" s="100">
        <f t="shared" si="4"/>
        <v>1.1236272000901268</v>
      </c>
      <c r="G28" s="8">
        <f t="shared" si="6"/>
        <v>2.4800000000000004</v>
      </c>
      <c r="H28" s="8">
        <f t="shared" si="6"/>
        <v>7.48</v>
      </c>
      <c r="I28" s="8">
        <f t="shared" si="6"/>
        <v>12.48</v>
      </c>
      <c r="J28" s="8">
        <f t="shared" si="6"/>
        <v>17.48</v>
      </c>
      <c r="K28" s="8">
        <f t="shared" si="6"/>
        <v>22.48</v>
      </c>
      <c r="L28" s="8">
        <f t="shared" si="6"/>
        <v>32.480000000000004</v>
      </c>
      <c r="M28" s="8">
        <f t="shared" si="5"/>
        <v>0</v>
      </c>
      <c r="N28" s="8">
        <f t="shared" si="6"/>
        <v>0</v>
      </c>
      <c r="O28" s="8">
        <f t="shared" si="6"/>
        <v>0</v>
      </c>
      <c r="P28" s="8">
        <f t="shared" si="6"/>
        <v>0</v>
      </c>
      <c r="Q28" s="8">
        <f t="shared" si="6"/>
        <v>0</v>
      </c>
      <c r="R28" s="8">
        <f t="shared" si="6"/>
        <v>0</v>
      </c>
      <c r="S28" s="8">
        <f t="shared" si="6"/>
        <v>0</v>
      </c>
      <c r="T28" s="21">
        <f t="shared" si="2"/>
        <v>1</v>
      </c>
      <c r="U28" s="19">
        <f>VLOOKUP($B28,Gas!$B$3:$E$2506,2)</f>
        <v>2.145</v>
      </c>
      <c r="V28" s="44">
        <f t="shared" si="3"/>
        <v>8.1678321678321684</v>
      </c>
    </row>
    <row r="29" spans="1:22" x14ac:dyDescent="0.2">
      <c r="A29" s="43">
        <f t="shared" si="7"/>
        <v>1</v>
      </c>
      <c r="B29" s="91">
        <v>35803</v>
      </c>
      <c r="C29" s="92">
        <v>16.55</v>
      </c>
      <c r="D29" s="4">
        <f t="shared" si="0"/>
        <v>-5.6956983685173372E-2</v>
      </c>
      <c r="E29" s="100">
        <f t="shared" si="4"/>
        <v>1.139042832802551</v>
      </c>
      <c r="G29" s="8">
        <f t="shared" si="6"/>
        <v>3.4499999999999993</v>
      </c>
      <c r="H29" s="8">
        <f t="shared" si="6"/>
        <v>8.4499999999999993</v>
      </c>
      <c r="I29" s="8">
        <f t="shared" si="6"/>
        <v>13.45</v>
      </c>
      <c r="J29" s="8">
        <f t="shared" si="6"/>
        <v>18.45</v>
      </c>
      <c r="K29" s="8">
        <f t="shared" si="6"/>
        <v>23.45</v>
      </c>
      <c r="L29" s="8">
        <f t="shared" si="6"/>
        <v>33.450000000000003</v>
      </c>
      <c r="M29" s="8">
        <f t="shared" si="5"/>
        <v>0</v>
      </c>
      <c r="N29" s="8">
        <f t="shared" si="6"/>
        <v>0</v>
      </c>
      <c r="O29" s="8">
        <f t="shared" si="6"/>
        <v>0</v>
      </c>
      <c r="P29" s="8">
        <f t="shared" si="6"/>
        <v>0</v>
      </c>
      <c r="Q29" s="8">
        <f t="shared" si="6"/>
        <v>0</v>
      </c>
      <c r="R29" s="8">
        <f t="shared" si="6"/>
        <v>0</v>
      </c>
      <c r="S29" s="8">
        <f t="shared" si="6"/>
        <v>0</v>
      </c>
      <c r="T29" s="21">
        <f t="shared" si="2"/>
        <v>1</v>
      </c>
      <c r="U29" s="19">
        <f>VLOOKUP($B29,Gas!$B$3:$E$2506,2)</f>
        <v>2.1349999999999998</v>
      </c>
      <c r="V29" s="44">
        <f t="shared" si="3"/>
        <v>7.7517564402810315</v>
      </c>
    </row>
    <row r="30" spans="1:22" x14ac:dyDescent="0.2">
      <c r="A30" s="43">
        <f t="shared" si="7"/>
        <v>1</v>
      </c>
      <c r="B30" s="91">
        <v>35804</v>
      </c>
      <c r="C30" s="92">
        <v>16.22</v>
      </c>
      <c r="D30" s="4">
        <f t="shared" si="0"/>
        <v>-2.0141053135805193E-2</v>
      </c>
      <c r="E30" s="100">
        <f t="shared" si="4"/>
        <v>1.1145406263876672</v>
      </c>
      <c r="G30" s="8">
        <f t="shared" si="6"/>
        <v>3.7800000000000011</v>
      </c>
      <c r="H30" s="8">
        <f t="shared" si="6"/>
        <v>8.7800000000000011</v>
      </c>
      <c r="I30" s="8">
        <f t="shared" si="6"/>
        <v>13.780000000000001</v>
      </c>
      <c r="J30" s="8">
        <f t="shared" si="6"/>
        <v>18.78</v>
      </c>
      <c r="K30" s="8">
        <f t="shared" si="6"/>
        <v>23.78</v>
      </c>
      <c r="L30" s="8">
        <f t="shared" si="6"/>
        <v>33.78</v>
      </c>
      <c r="M30" s="8">
        <f t="shared" si="6"/>
        <v>0</v>
      </c>
      <c r="N30" s="8">
        <f t="shared" si="6"/>
        <v>0</v>
      </c>
      <c r="O30" s="8">
        <f t="shared" si="6"/>
        <v>0</v>
      </c>
      <c r="P30" s="8">
        <f t="shared" si="6"/>
        <v>0</v>
      </c>
      <c r="Q30" s="8">
        <f t="shared" si="6"/>
        <v>0</v>
      </c>
      <c r="R30" s="8">
        <f t="shared" si="6"/>
        <v>0</v>
      </c>
      <c r="S30" s="8">
        <f t="shared" si="6"/>
        <v>0</v>
      </c>
      <c r="T30" s="21">
        <f t="shared" si="2"/>
        <v>1</v>
      </c>
      <c r="U30" s="19">
        <f>VLOOKUP($B30,Gas!$B$3:$E$2506,2)</f>
        <v>2.1150000000000002</v>
      </c>
      <c r="V30" s="44">
        <f t="shared" si="3"/>
        <v>7.6690307328605192</v>
      </c>
    </row>
    <row r="31" spans="1:22" x14ac:dyDescent="0.2">
      <c r="A31" s="43">
        <f t="shared" si="7"/>
        <v>1</v>
      </c>
      <c r="B31" s="91">
        <v>35807</v>
      </c>
      <c r="C31" s="92">
        <v>19.04</v>
      </c>
      <c r="D31" s="4">
        <f t="shared" si="0"/>
        <v>0.16029698067595233</v>
      </c>
      <c r="E31" s="100">
        <f t="shared" si="4"/>
        <v>1.4185327973158044</v>
      </c>
      <c r="G31" s="8">
        <f t="shared" si="6"/>
        <v>0.96000000000000085</v>
      </c>
      <c r="H31" s="8">
        <f t="shared" si="6"/>
        <v>5.9600000000000009</v>
      </c>
      <c r="I31" s="8">
        <f t="shared" si="6"/>
        <v>10.96</v>
      </c>
      <c r="J31" s="8">
        <f t="shared" si="6"/>
        <v>15.96</v>
      </c>
      <c r="K31" s="8">
        <f t="shared" si="6"/>
        <v>20.96</v>
      </c>
      <c r="L31" s="8">
        <f t="shared" si="6"/>
        <v>30.96</v>
      </c>
      <c r="M31" s="8">
        <f t="shared" si="6"/>
        <v>0</v>
      </c>
      <c r="N31" s="8">
        <f t="shared" si="6"/>
        <v>0</v>
      </c>
      <c r="O31" s="8">
        <f t="shared" si="6"/>
        <v>0</v>
      </c>
      <c r="P31" s="8">
        <f t="shared" si="6"/>
        <v>0</v>
      </c>
      <c r="Q31" s="8">
        <f t="shared" si="6"/>
        <v>0</v>
      </c>
      <c r="R31" s="8">
        <f t="shared" si="6"/>
        <v>0</v>
      </c>
      <c r="S31" s="8">
        <f t="shared" si="6"/>
        <v>0</v>
      </c>
      <c r="T31" s="21">
        <f t="shared" si="2"/>
        <v>1</v>
      </c>
      <c r="U31" s="19">
        <f>VLOOKUP($B31,Gas!$B$3:$E$2506,2)</f>
        <v>2.08</v>
      </c>
      <c r="V31" s="44">
        <f t="shared" si="3"/>
        <v>9.1538461538461533</v>
      </c>
    </row>
    <row r="32" spans="1:22" x14ac:dyDescent="0.2">
      <c r="A32" s="43">
        <f t="shared" si="7"/>
        <v>1</v>
      </c>
      <c r="B32" s="91">
        <v>35808</v>
      </c>
      <c r="C32" s="92">
        <v>18.309999999999999</v>
      </c>
      <c r="D32" s="4">
        <f t="shared" si="0"/>
        <v>-3.9094670676799885E-2</v>
      </c>
      <c r="E32" s="100">
        <f t="shared" si="4"/>
        <v>1.4332223999906173</v>
      </c>
      <c r="G32" s="8">
        <f t="shared" si="6"/>
        <v>1.6900000000000013</v>
      </c>
      <c r="H32" s="8">
        <f t="shared" si="6"/>
        <v>6.6900000000000013</v>
      </c>
      <c r="I32" s="8">
        <f t="shared" si="6"/>
        <v>11.690000000000001</v>
      </c>
      <c r="J32" s="8">
        <f t="shared" si="6"/>
        <v>16.690000000000001</v>
      </c>
      <c r="K32" s="8">
        <f t="shared" si="6"/>
        <v>21.69</v>
      </c>
      <c r="L32" s="8">
        <f t="shared" si="6"/>
        <v>31.69</v>
      </c>
      <c r="M32" s="8">
        <f t="shared" si="6"/>
        <v>0</v>
      </c>
      <c r="N32" s="8">
        <f t="shared" si="6"/>
        <v>0</v>
      </c>
      <c r="O32" s="8">
        <f t="shared" si="6"/>
        <v>0</v>
      </c>
      <c r="P32" s="8">
        <f t="shared" si="6"/>
        <v>0</v>
      </c>
      <c r="Q32" s="8">
        <f t="shared" si="6"/>
        <v>0</v>
      </c>
      <c r="R32" s="8">
        <f t="shared" si="6"/>
        <v>0</v>
      </c>
      <c r="S32" s="8">
        <f t="shared" si="6"/>
        <v>0</v>
      </c>
      <c r="T32" s="21">
        <f t="shared" si="2"/>
        <v>1</v>
      </c>
      <c r="U32" s="19">
        <f>VLOOKUP($B32,Gas!$B$3:$E$2506,2)</f>
        <v>1.9950000000000001</v>
      </c>
      <c r="V32" s="44">
        <f t="shared" si="3"/>
        <v>9.1779448621553872</v>
      </c>
    </row>
    <row r="33" spans="1:22" x14ac:dyDescent="0.2">
      <c r="A33" s="43">
        <f t="shared" si="7"/>
        <v>1</v>
      </c>
      <c r="B33" s="91">
        <v>35809</v>
      </c>
      <c r="C33" s="92">
        <v>17.489999999999998</v>
      </c>
      <c r="D33" s="4">
        <f t="shared" si="0"/>
        <v>-4.5818069655908684E-2</v>
      </c>
      <c r="E33" s="100">
        <f t="shared" si="4"/>
        <v>1.1415723559893129</v>
      </c>
      <c r="G33" s="8">
        <f t="shared" si="6"/>
        <v>2.5100000000000016</v>
      </c>
      <c r="H33" s="8">
        <f t="shared" si="6"/>
        <v>7.5100000000000016</v>
      </c>
      <c r="I33" s="8">
        <f t="shared" si="6"/>
        <v>12.510000000000002</v>
      </c>
      <c r="J33" s="8">
        <f t="shared" si="6"/>
        <v>17.510000000000002</v>
      </c>
      <c r="K33" s="8">
        <f t="shared" si="6"/>
        <v>22.51</v>
      </c>
      <c r="L33" s="8">
        <f t="shared" si="6"/>
        <v>32.510000000000005</v>
      </c>
      <c r="M33" s="8">
        <f t="shared" si="6"/>
        <v>0</v>
      </c>
      <c r="N33" s="8">
        <f t="shared" si="6"/>
        <v>0</v>
      </c>
      <c r="O33" s="8">
        <f t="shared" si="6"/>
        <v>0</v>
      </c>
      <c r="P33" s="8">
        <f t="shared" si="6"/>
        <v>0</v>
      </c>
      <c r="Q33" s="8">
        <f t="shared" si="6"/>
        <v>0</v>
      </c>
      <c r="R33" s="8">
        <f t="shared" si="6"/>
        <v>0</v>
      </c>
      <c r="S33" s="8">
        <f t="shared" si="6"/>
        <v>0</v>
      </c>
      <c r="T33" s="21">
        <f t="shared" si="2"/>
        <v>1</v>
      </c>
      <c r="U33" s="19">
        <f>VLOOKUP($B33,Gas!$B$3:$E$2506,2)</f>
        <v>2.02</v>
      </c>
      <c r="V33" s="44">
        <f t="shared" si="3"/>
        <v>8.6584158415841568</v>
      </c>
    </row>
    <row r="34" spans="1:22" x14ac:dyDescent="0.2">
      <c r="A34" s="43">
        <f t="shared" si="7"/>
        <v>1</v>
      </c>
      <c r="B34" s="91">
        <v>35810</v>
      </c>
      <c r="C34" s="92">
        <v>18.21</v>
      </c>
      <c r="D34" s="4">
        <f t="shared" si="0"/>
        <v>4.0341604709005933E-2</v>
      </c>
      <c r="E34" s="100">
        <f t="shared" si="4"/>
        <v>1.1822172173362822</v>
      </c>
      <c r="G34" s="8">
        <f t="shared" ref="G34:S49" si="8">IF(G$1="P",MAX(0,G$2-$C34),IF(G$1="C",MAX(0,$C34-G$2)))</f>
        <v>1.7899999999999991</v>
      </c>
      <c r="H34" s="8">
        <f t="shared" si="8"/>
        <v>6.7899999999999991</v>
      </c>
      <c r="I34" s="8">
        <f t="shared" si="8"/>
        <v>11.79</v>
      </c>
      <c r="J34" s="8">
        <f t="shared" si="8"/>
        <v>16.79</v>
      </c>
      <c r="K34" s="8">
        <f t="shared" si="8"/>
        <v>21.79</v>
      </c>
      <c r="L34" s="8">
        <f t="shared" si="8"/>
        <v>31.79</v>
      </c>
      <c r="M34" s="8">
        <f t="shared" si="6"/>
        <v>0</v>
      </c>
      <c r="N34" s="8">
        <f t="shared" si="8"/>
        <v>0</v>
      </c>
      <c r="O34" s="8">
        <f t="shared" si="8"/>
        <v>0</v>
      </c>
      <c r="P34" s="8">
        <f t="shared" si="8"/>
        <v>0</v>
      </c>
      <c r="Q34" s="8">
        <f t="shared" si="8"/>
        <v>0</v>
      </c>
      <c r="R34" s="8">
        <f t="shared" si="8"/>
        <v>0</v>
      </c>
      <c r="S34" s="8">
        <f t="shared" si="8"/>
        <v>0</v>
      </c>
      <c r="T34" s="21">
        <f t="shared" si="2"/>
        <v>1</v>
      </c>
      <c r="U34" s="19">
        <f>VLOOKUP($B34,Gas!$B$3:$E$2506,2)</f>
        <v>2.04</v>
      </c>
      <c r="V34" s="44">
        <f t="shared" si="3"/>
        <v>8.9264705882352953</v>
      </c>
    </row>
    <row r="35" spans="1:22" x14ac:dyDescent="0.2">
      <c r="A35" s="43">
        <f t="shared" si="7"/>
        <v>1</v>
      </c>
      <c r="B35" s="91">
        <v>35811</v>
      </c>
      <c r="C35" s="92">
        <v>17.45</v>
      </c>
      <c r="D35" s="4">
        <f t="shared" si="0"/>
        <v>-4.2631245091080558E-2</v>
      </c>
      <c r="E35" s="100">
        <f t="shared" si="4"/>
        <v>1.1842261315182638</v>
      </c>
      <c r="G35" s="8">
        <f t="shared" si="8"/>
        <v>2.5500000000000007</v>
      </c>
      <c r="H35" s="8">
        <f t="shared" si="8"/>
        <v>7.5500000000000007</v>
      </c>
      <c r="I35" s="8">
        <f t="shared" si="8"/>
        <v>12.55</v>
      </c>
      <c r="J35" s="8">
        <f t="shared" si="8"/>
        <v>17.55</v>
      </c>
      <c r="K35" s="8">
        <f t="shared" si="8"/>
        <v>22.55</v>
      </c>
      <c r="L35" s="8">
        <f t="shared" si="8"/>
        <v>32.549999999999997</v>
      </c>
      <c r="M35" s="8">
        <f t="shared" si="6"/>
        <v>0</v>
      </c>
      <c r="N35" s="8">
        <f t="shared" si="8"/>
        <v>0</v>
      </c>
      <c r="O35" s="8">
        <f t="shared" si="8"/>
        <v>0</v>
      </c>
      <c r="P35" s="8">
        <f t="shared" si="8"/>
        <v>0</v>
      </c>
      <c r="Q35" s="8">
        <f t="shared" si="8"/>
        <v>0</v>
      </c>
      <c r="R35" s="8">
        <f t="shared" si="8"/>
        <v>0</v>
      </c>
      <c r="S35" s="8">
        <f t="shared" si="8"/>
        <v>0</v>
      </c>
      <c r="T35" s="21">
        <f t="shared" si="2"/>
        <v>1</v>
      </c>
      <c r="U35" s="19">
        <f>VLOOKUP($B35,Gas!$B$3:$E$2506,2)</f>
        <v>2.0750000000000002</v>
      </c>
      <c r="V35" s="44">
        <f t="shared" si="3"/>
        <v>8.4096385542168672</v>
      </c>
    </row>
    <row r="36" spans="1:22" x14ac:dyDescent="0.2">
      <c r="A36" s="43">
        <f t="shared" si="7"/>
        <v>1</v>
      </c>
      <c r="B36" s="91">
        <v>35814</v>
      </c>
      <c r="C36" s="92">
        <v>17.02</v>
      </c>
      <c r="D36" s="4">
        <f t="shared" si="0"/>
        <v>-2.4950525503208087E-2</v>
      </c>
      <c r="E36" s="100">
        <f t="shared" si="4"/>
        <v>1.1759365275741371</v>
      </c>
      <c r="G36" s="8">
        <f t="shared" si="8"/>
        <v>2.9800000000000004</v>
      </c>
      <c r="H36" s="8">
        <f t="shared" si="8"/>
        <v>7.98</v>
      </c>
      <c r="I36" s="8">
        <f t="shared" si="8"/>
        <v>12.98</v>
      </c>
      <c r="J36" s="8">
        <f t="shared" si="8"/>
        <v>17.98</v>
      </c>
      <c r="K36" s="8">
        <f t="shared" si="8"/>
        <v>22.98</v>
      </c>
      <c r="L36" s="8">
        <f t="shared" si="8"/>
        <v>32.980000000000004</v>
      </c>
      <c r="M36" s="8">
        <f t="shared" si="6"/>
        <v>0</v>
      </c>
      <c r="N36" s="8">
        <f t="shared" si="8"/>
        <v>0</v>
      </c>
      <c r="O36" s="8">
        <f t="shared" si="8"/>
        <v>0</v>
      </c>
      <c r="P36" s="8">
        <f t="shared" si="8"/>
        <v>0</v>
      </c>
      <c r="Q36" s="8">
        <f t="shared" si="8"/>
        <v>0</v>
      </c>
      <c r="R36" s="8">
        <f t="shared" si="8"/>
        <v>0</v>
      </c>
      <c r="S36" s="8">
        <f t="shared" si="8"/>
        <v>0</v>
      </c>
      <c r="T36" s="21">
        <f t="shared" si="2"/>
        <v>1</v>
      </c>
      <c r="U36" s="19">
        <f>VLOOKUP($B36,Gas!$B$3:$E$2506,2)</f>
        <v>2.11</v>
      </c>
      <c r="V36" s="44">
        <f t="shared" si="3"/>
        <v>8.0663507109004744</v>
      </c>
    </row>
    <row r="37" spans="1:22" x14ac:dyDescent="0.2">
      <c r="A37" s="43">
        <f t="shared" si="7"/>
        <v>1</v>
      </c>
      <c r="B37" s="91">
        <v>35815</v>
      </c>
      <c r="C37" s="92">
        <v>17.329999999999998</v>
      </c>
      <c r="D37" s="4">
        <f t="shared" si="0"/>
        <v>1.8049980582286539E-2</v>
      </c>
      <c r="E37" s="100">
        <f t="shared" si="4"/>
        <v>1.104988518863355</v>
      </c>
      <c r="G37" s="8">
        <f t="shared" si="8"/>
        <v>2.6700000000000017</v>
      </c>
      <c r="H37" s="8">
        <f t="shared" si="8"/>
        <v>7.6700000000000017</v>
      </c>
      <c r="I37" s="8">
        <f t="shared" si="8"/>
        <v>12.670000000000002</v>
      </c>
      <c r="J37" s="8">
        <f t="shared" si="8"/>
        <v>17.670000000000002</v>
      </c>
      <c r="K37" s="8">
        <f t="shared" si="8"/>
        <v>22.67</v>
      </c>
      <c r="L37" s="8">
        <f t="shared" si="8"/>
        <v>32.67</v>
      </c>
      <c r="M37" s="8">
        <f t="shared" si="6"/>
        <v>0</v>
      </c>
      <c r="N37" s="8">
        <f t="shared" si="8"/>
        <v>0</v>
      </c>
      <c r="O37" s="8">
        <f t="shared" si="8"/>
        <v>0</v>
      </c>
      <c r="P37" s="8">
        <f t="shared" si="8"/>
        <v>0</v>
      </c>
      <c r="Q37" s="8">
        <f t="shared" si="8"/>
        <v>0</v>
      </c>
      <c r="R37" s="8">
        <f t="shared" si="8"/>
        <v>0</v>
      </c>
      <c r="S37" s="8">
        <f t="shared" si="8"/>
        <v>0</v>
      </c>
      <c r="T37" s="21">
        <f t="shared" si="2"/>
        <v>1</v>
      </c>
      <c r="U37" s="19">
        <f>VLOOKUP($B37,Gas!$B$3:$E$2506,2)</f>
        <v>2.1349999999999998</v>
      </c>
      <c r="V37" s="44">
        <f t="shared" si="3"/>
        <v>8.1170960187353636</v>
      </c>
    </row>
    <row r="38" spans="1:22" x14ac:dyDescent="0.2">
      <c r="A38" s="43">
        <f t="shared" si="7"/>
        <v>1</v>
      </c>
      <c r="B38" s="91">
        <v>35816</v>
      </c>
      <c r="C38" s="92">
        <v>18.149999999999999</v>
      </c>
      <c r="D38" s="4">
        <f t="shared" si="0"/>
        <v>4.6231456983345111E-2</v>
      </c>
      <c r="E38" s="100">
        <f t="shared" si="4"/>
        <v>1.0458690435189475</v>
      </c>
      <c r="G38" s="8">
        <f t="shared" si="8"/>
        <v>1.8500000000000014</v>
      </c>
      <c r="H38" s="8">
        <f t="shared" si="8"/>
        <v>6.8500000000000014</v>
      </c>
      <c r="I38" s="8">
        <f t="shared" si="8"/>
        <v>11.850000000000001</v>
      </c>
      <c r="J38" s="8">
        <f t="shared" si="8"/>
        <v>16.850000000000001</v>
      </c>
      <c r="K38" s="8">
        <f t="shared" si="8"/>
        <v>21.85</v>
      </c>
      <c r="L38" s="8">
        <f t="shared" si="8"/>
        <v>31.85</v>
      </c>
      <c r="M38" s="8">
        <f t="shared" si="6"/>
        <v>0</v>
      </c>
      <c r="N38" s="8">
        <f t="shared" si="8"/>
        <v>0</v>
      </c>
      <c r="O38" s="8">
        <f t="shared" si="8"/>
        <v>0</v>
      </c>
      <c r="P38" s="8">
        <f t="shared" si="8"/>
        <v>0</v>
      </c>
      <c r="Q38" s="8">
        <f t="shared" si="8"/>
        <v>0</v>
      </c>
      <c r="R38" s="8">
        <f t="shared" si="8"/>
        <v>0</v>
      </c>
      <c r="S38" s="8">
        <f t="shared" si="8"/>
        <v>0</v>
      </c>
      <c r="T38" s="21">
        <f t="shared" si="2"/>
        <v>1</v>
      </c>
      <c r="U38" s="19">
        <f>VLOOKUP($B38,Gas!$B$3:$E$2506,2)</f>
        <v>2.1150000000000002</v>
      </c>
      <c r="V38" s="44">
        <f t="shared" si="3"/>
        <v>8.5815602836879421</v>
      </c>
    </row>
    <row r="39" spans="1:22" x14ac:dyDescent="0.2">
      <c r="A39" s="43">
        <f t="shared" si="7"/>
        <v>1</v>
      </c>
      <c r="B39" s="91">
        <v>35817</v>
      </c>
      <c r="C39" s="92">
        <v>18.059999999999999</v>
      </c>
      <c r="D39" s="4">
        <f t="shared" si="0"/>
        <v>-4.9710127220203857E-3</v>
      </c>
      <c r="E39" s="100">
        <f t="shared" si="4"/>
        <v>0.99333006518112921</v>
      </c>
      <c r="G39" s="8">
        <f t="shared" si="8"/>
        <v>1.9400000000000013</v>
      </c>
      <c r="H39" s="8">
        <f t="shared" si="8"/>
        <v>6.9400000000000013</v>
      </c>
      <c r="I39" s="8">
        <f t="shared" si="8"/>
        <v>11.940000000000001</v>
      </c>
      <c r="J39" s="8">
        <f t="shared" si="8"/>
        <v>16.940000000000001</v>
      </c>
      <c r="K39" s="8">
        <f t="shared" si="8"/>
        <v>21.94</v>
      </c>
      <c r="L39" s="8">
        <f t="shared" si="8"/>
        <v>31.94</v>
      </c>
      <c r="M39" s="8">
        <f t="shared" si="6"/>
        <v>0</v>
      </c>
      <c r="N39" s="8">
        <f t="shared" si="8"/>
        <v>0</v>
      </c>
      <c r="O39" s="8">
        <f t="shared" si="8"/>
        <v>0</v>
      </c>
      <c r="P39" s="8">
        <f t="shared" si="8"/>
        <v>0</v>
      </c>
      <c r="Q39" s="8">
        <f t="shared" si="8"/>
        <v>0</v>
      </c>
      <c r="R39" s="8">
        <f t="shared" si="8"/>
        <v>0</v>
      </c>
      <c r="S39" s="8">
        <f t="shared" si="8"/>
        <v>0</v>
      </c>
      <c r="T39" s="21">
        <f t="shared" si="2"/>
        <v>1</v>
      </c>
      <c r="U39" s="19">
        <f>VLOOKUP($B39,Gas!$B$3:$E$2506,2)</f>
        <v>2.0750000000000002</v>
      </c>
      <c r="V39" s="44">
        <f t="shared" si="3"/>
        <v>8.7036144578313248</v>
      </c>
    </row>
    <row r="40" spans="1:22" x14ac:dyDescent="0.2">
      <c r="A40" s="43">
        <f t="shared" si="7"/>
        <v>1</v>
      </c>
      <c r="B40" s="91">
        <v>35818</v>
      </c>
      <c r="C40" s="92">
        <v>17.739999999999998</v>
      </c>
      <c r="D40" s="4">
        <f t="shared" si="0"/>
        <v>-1.7877571107405898E-2</v>
      </c>
      <c r="E40" s="100">
        <f t="shared" si="4"/>
        <v>0.99156544260807666</v>
      </c>
      <c r="G40" s="8">
        <f t="shared" si="8"/>
        <v>2.2600000000000016</v>
      </c>
      <c r="H40" s="8">
        <f t="shared" si="8"/>
        <v>7.2600000000000016</v>
      </c>
      <c r="I40" s="8">
        <f t="shared" si="8"/>
        <v>12.260000000000002</v>
      </c>
      <c r="J40" s="8">
        <f t="shared" si="8"/>
        <v>17.260000000000002</v>
      </c>
      <c r="K40" s="8">
        <f t="shared" si="8"/>
        <v>22.26</v>
      </c>
      <c r="L40" s="8">
        <f t="shared" si="8"/>
        <v>32.260000000000005</v>
      </c>
      <c r="M40" s="8">
        <f t="shared" si="8"/>
        <v>0</v>
      </c>
      <c r="N40" s="8">
        <f t="shared" si="8"/>
        <v>0</v>
      </c>
      <c r="O40" s="8">
        <f t="shared" si="8"/>
        <v>0</v>
      </c>
      <c r="P40" s="8">
        <f t="shared" si="8"/>
        <v>0</v>
      </c>
      <c r="Q40" s="8">
        <f t="shared" si="8"/>
        <v>0</v>
      </c>
      <c r="R40" s="8">
        <f t="shared" si="8"/>
        <v>0</v>
      </c>
      <c r="S40" s="8">
        <f t="shared" si="8"/>
        <v>0</v>
      </c>
      <c r="T40" s="21">
        <f t="shared" si="2"/>
        <v>1</v>
      </c>
      <c r="U40" s="19">
        <f>VLOOKUP($B40,Gas!$B$3:$E$2506,2)</f>
        <v>2.09</v>
      </c>
      <c r="V40" s="44">
        <f t="shared" si="3"/>
        <v>8.4880382775119614</v>
      </c>
    </row>
    <row r="41" spans="1:22" x14ac:dyDescent="0.2">
      <c r="A41" s="43">
        <f t="shared" si="7"/>
        <v>1</v>
      </c>
      <c r="B41" s="91">
        <v>35821</v>
      </c>
      <c r="C41" s="92">
        <v>17.43</v>
      </c>
      <c r="D41" s="4">
        <f t="shared" si="0"/>
        <v>-1.7629117349503776E-2</v>
      </c>
      <c r="E41" s="100">
        <f t="shared" si="4"/>
        <v>0.52790944512983007</v>
      </c>
      <c r="G41" s="8">
        <f t="shared" si="8"/>
        <v>2.5700000000000003</v>
      </c>
      <c r="H41" s="8">
        <f t="shared" si="8"/>
        <v>7.57</v>
      </c>
      <c r="I41" s="8">
        <f t="shared" si="8"/>
        <v>12.57</v>
      </c>
      <c r="J41" s="8">
        <f t="shared" si="8"/>
        <v>17.57</v>
      </c>
      <c r="K41" s="8">
        <f t="shared" si="8"/>
        <v>22.57</v>
      </c>
      <c r="L41" s="8">
        <f t="shared" si="8"/>
        <v>32.57</v>
      </c>
      <c r="M41" s="8">
        <f t="shared" si="8"/>
        <v>0</v>
      </c>
      <c r="N41" s="8">
        <f t="shared" si="8"/>
        <v>0</v>
      </c>
      <c r="O41" s="8">
        <f t="shared" si="8"/>
        <v>0</v>
      </c>
      <c r="P41" s="8">
        <f t="shared" si="8"/>
        <v>0</v>
      </c>
      <c r="Q41" s="8">
        <f t="shared" si="8"/>
        <v>0</v>
      </c>
      <c r="R41" s="8">
        <f t="shared" si="8"/>
        <v>0</v>
      </c>
      <c r="S41" s="8">
        <f t="shared" si="8"/>
        <v>0</v>
      </c>
      <c r="T41" s="21">
        <f t="shared" si="2"/>
        <v>1</v>
      </c>
      <c r="U41" s="19">
        <f>VLOOKUP($B41,Gas!$B$3:$E$2506,2)</f>
        <v>2.125</v>
      </c>
      <c r="V41" s="44">
        <f t="shared" si="3"/>
        <v>8.2023529411764713</v>
      </c>
    </row>
    <row r="42" spans="1:22" x14ac:dyDescent="0.2">
      <c r="A42" s="43">
        <f t="shared" si="7"/>
        <v>1</v>
      </c>
      <c r="B42" s="91">
        <v>35822</v>
      </c>
      <c r="C42" s="92">
        <v>17.149999999999999</v>
      </c>
      <c r="D42" s="4">
        <f t="shared" si="0"/>
        <v>-1.619468591998072E-2</v>
      </c>
      <c r="E42" s="100">
        <f t="shared" si="4"/>
        <v>0.50329068076118977</v>
      </c>
      <c r="G42" s="8">
        <f t="shared" si="8"/>
        <v>2.8500000000000014</v>
      </c>
      <c r="H42" s="8">
        <f t="shared" si="8"/>
        <v>7.8500000000000014</v>
      </c>
      <c r="I42" s="8">
        <f t="shared" si="8"/>
        <v>12.850000000000001</v>
      </c>
      <c r="J42" s="8">
        <f t="shared" si="8"/>
        <v>17.850000000000001</v>
      </c>
      <c r="K42" s="8">
        <f t="shared" si="8"/>
        <v>22.85</v>
      </c>
      <c r="L42" s="8">
        <f t="shared" si="8"/>
        <v>32.85</v>
      </c>
      <c r="M42" s="8">
        <f t="shared" si="8"/>
        <v>0</v>
      </c>
      <c r="N42" s="8">
        <f t="shared" si="8"/>
        <v>0</v>
      </c>
      <c r="O42" s="8">
        <f t="shared" si="8"/>
        <v>0</v>
      </c>
      <c r="P42" s="8">
        <f t="shared" si="8"/>
        <v>0</v>
      </c>
      <c r="Q42" s="8">
        <f t="shared" si="8"/>
        <v>0</v>
      </c>
      <c r="R42" s="8">
        <f t="shared" si="8"/>
        <v>0</v>
      </c>
      <c r="S42" s="8">
        <f t="shared" si="8"/>
        <v>0</v>
      </c>
      <c r="T42" s="21">
        <f t="shared" si="2"/>
        <v>1</v>
      </c>
      <c r="U42" s="19">
        <f>VLOOKUP($B42,Gas!$B$3:$E$2506,2)</f>
        <v>2.08</v>
      </c>
      <c r="V42" s="44">
        <f t="shared" si="3"/>
        <v>8.2451923076923066</v>
      </c>
    </row>
    <row r="43" spans="1:22" x14ac:dyDescent="0.2">
      <c r="A43" s="43">
        <f t="shared" si="7"/>
        <v>1</v>
      </c>
      <c r="B43" s="91">
        <v>35823</v>
      </c>
      <c r="C43" s="92">
        <v>16.7</v>
      </c>
      <c r="D43" s="4">
        <f t="shared" si="0"/>
        <v>-2.6589454189239498E-2</v>
      </c>
      <c r="E43" s="100">
        <f t="shared" si="4"/>
        <v>0.46967137981342461</v>
      </c>
      <c r="G43" s="8">
        <f t="shared" si="8"/>
        <v>3.3000000000000007</v>
      </c>
      <c r="H43" s="8">
        <f t="shared" si="8"/>
        <v>8.3000000000000007</v>
      </c>
      <c r="I43" s="8">
        <f t="shared" si="8"/>
        <v>13.3</v>
      </c>
      <c r="J43" s="8">
        <f t="shared" si="8"/>
        <v>18.3</v>
      </c>
      <c r="K43" s="8">
        <f t="shared" si="8"/>
        <v>23.3</v>
      </c>
      <c r="L43" s="8">
        <f t="shared" si="8"/>
        <v>33.299999999999997</v>
      </c>
      <c r="M43" s="8">
        <f t="shared" si="8"/>
        <v>0</v>
      </c>
      <c r="N43" s="8">
        <f t="shared" si="8"/>
        <v>0</v>
      </c>
      <c r="O43" s="8">
        <f t="shared" si="8"/>
        <v>0</v>
      </c>
      <c r="P43" s="8">
        <f t="shared" si="8"/>
        <v>0</v>
      </c>
      <c r="Q43" s="8">
        <f t="shared" si="8"/>
        <v>0</v>
      </c>
      <c r="R43" s="8">
        <f t="shared" si="8"/>
        <v>0</v>
      </c>
      <c r="S43" s="8">
        <f t="shared" si="8"/>
        <v>0</v>
      </c>
      <c r="T43" s="21">
        <f t="shared" si="2"/>
        <v>1</v>
      </c>
      <c r="U43" s="19">
        <f>VLOOKUP($B43,Gas!$B$3:$E$2506,2)</f>
        <v>2.06</v>
      </c>
      <c r="V43" s="44">
        <f t="shared" si="3"/>
        <v>8.106796116504853</v>
      </c>
    </row>
    <row r="44" spans="1:22" x14ac:dyDescent="0.2">
      <c r="A44" s="43">
        <f t="shared" si="7"/>
        <v>1</v>
      </c>
      <c r="B44" s="91">
        <v>35824</v>
      </c>
      <c r="C44" s="92">
        <v>16.350000000000001</v>
      </c>
      <c r="D44" s="4">
        <f t="shared" si="0"/>
        <v>-2.1180822079446909E-2</v>
      </c>
      <c r="E44" s="100">
        <f t="shared" si="4"/>
        <v>0.40191362782307521</v>
      </c>
      <c r="G44" s="8">
        <f t="shared" ref="G44:S59" si="9">IF(G$1="P",MAX(0,G$2-$C44),IF(G$1="C",MAX(0,$C44-G$2)))</f>
        <v>3.6499999999999986</v>
      </c>
      <c r="H44" s="8">
        <f t="shared" si="9"/>
        <v>8.6499999999999986</v>
      </c>
      <c r="I44" s="8">
        <f t="shared" si="9"/>
        <v>13.649999999999999</v>
      </c>
      <c r="J44" s="8">
        <f t="shared" si="9"/>
        <v>18.649999999999999</v>
      </c>
      <c r="K44" s="8">
        <f t="shared" si="9"/>
        <v>23.65</v>
      </c>
      <c r="L44" s="8">
        <f t="shared" si="9"/>
        <v>33.65</v>
      </c>
      <c r="M44" s="8">
        <f t="shared" si="8"/>
        <v>0</v>
      </c>
      <c r="N44" s="8">
        <f t="shared" si="9"/>
        <v>0</v>
      </c>
      <c r="O44" s="8">
        <f t="shared" si="9"/>
        <v>0</v>
      </c>
      <c r="P44" s="8">
        <f t="shared" si="9"/>
        <v>0</v>
      </c>
      <c r="Q44" s="8">
        <f t="shared" si="9"/>
        <v>0</v>
      </c>
      <c r="R44" s="8">
        <f t="shared" si="9"/>
        <v>0</v>
      </c>
      <c r="S44" s="8">
        <f t="shared" si="9"/>
        <v>0</v>
      </c>
      <c r="T44" s="21">
        <f t="shared" si="2"/>
        <v>1</v>
      </c>
      <c r="U44" s="19">
        <f>VLOOKUP($B44,Gas!$B$3:$E$2506,2)</f>
        <v>2.0950000000000002</v>
      </c>
      <c r="V44" s="44">
        <f t="shared" si="3"/>
        <v>7.8042959427207634</v>
      </c>
    </row>
    <row r="45" spans="1:22" x14ac:dyDescent="0.2">
      <c r="A45" s="43">
        <f t="shared" si="7"/>
        <v>1</v>
      </c>
      <c r="B45" s="91">
        <v>35825</v>
      </c>
      <c r="C45" s="92">
        <v>16.18</v>
      </c>
      <c r="D45" s="4">
        <f t="shared" si="0"/>
        <v>-1.04519857129169E-2</v>
      </c>
      <c r="E45" s="100">
        <f t="shared" si="4"/>
        <v>0.36120680255507687</v>
      </c>
      <c r="G45" s="8">
        <f t="shared" si="9"/>
        <v>3.8200000000000003</v>
      </c>
      <c r="H45" s="8">
        <f t="shared" si="9"/>
        <v>8.82</v>
      </c>
      <c r="I45" s="8">
        <f t="shared" si="9"/>
        <v>13.82</v>
      </c>
      <c r="J45" s="8">
        <f t="shared" si="9"/>
        <v>18.82</v>
      </c>
      <c r="K45" s="8">
        <f t="shared" si="9"/>
        <v>23.82</v>
      </c>
      <c r="L45" s="8">
        <f t="shared" si="9"/>
        <v>33.82</v>
      </c>
      <c r="M45" s="8">
        <f t="shared" si="8"/>
        <v>0</v>
      </c>
      <c r="N45" s="8">
        <f t="shared" si="9"/>
        <v>0</v>
      </c>
      <c r="O45" s="8">
        <f t="shared" si="9"/>
        <v>0</v>
      </c>
      <c r="P45" s="8">
        <f t="shared" si="9"/>
        <v>0</v>
      </c>
      <c r="Q45" s="8">
        <f t="shared" si="9"/>
        <v>0</v>
      </c>
      <c r="R45" s="8">
        <f t="shared" si="9"/>
        <v>0</v>
      </c>
      <c r="S45" s="8">
        <f t="shared" si="9"/>
        <v>0</v>
      </c>
      <c r="T45" s="21">
        <f t="shared" si="2"/>
        <v>1</v>
      </c>
      <c r="U45" s="19">
        <f>VLOOKUP($B45,Gas!$B$3:$E$2506,2)</f>
        <v>2.11</v>
      </c>
      <c r="V45" s="44">
        <f t="shared" si="3"/>
        <v>7.6682464454976307</v>
      </c>
    </row>
    <row r="46" spans="1:22" x14ac:dyDescent="0.2">
      <c r="A46" s="43">
        <f t="shared" si="7"/>
        <v>2</v>
      </c>
      <c r="B46" s="91">
        <v>35828</v>
      </c>
      <c r="C46" s="92">
        <v>16.82</v>
      </c>
      <c r="D46" s="4">
        <f t="shared" si="0"/>
        <v>3.8792742914456349E-2</v>
      </c>
      <c r="E46" s="100">
        <f t="shared" si="4"/>
        <v>0.41285915068632656</v>
      </c>
      <c r="G46" s="8">
        <f t="shared" si="9"/>
        <v>3.1799999999999997</v>
      </c>
      <c r="H46" s="8">
        <f t="shared" si="9"/>
        <v>8.18</v>
      </c>
      <c r="I46" s="8">
        <f t="shared" si="9"/>
        <v>13.18</v>
      </c>
      <c r="J46" s="8">
        <f t="shared" si="9"/>
        <v>18.18</v>
      </c>
      <c r="K46" s="8">
        <f t="shared" si="9"/>
        <v>23.18</v>
      </c>
      <c r="L46" s="8">
        <f t="shared" si="9"/>
        <v>33.18</v>
      </c>
      <c r="M46" s="8">
        <f t="shared" si="8"/>
        <v>0</v>
      </c>
      <c r="N46" s="8">
        <f t="shared" si="9"/>
        <v>0</v>
      </c>
      <c r="O46" s="8">
        <f t="shared" si="9"/>
        <v>0</v>
      </c>
      <c r="P46" s="8">
        <f t="shared" si="9"/>
        <v>0</v>
      </c>
      <c r="Q46" s="8">
        <f t="shared" si="9"/>
        <v>0</v>
      </c>
      <c r="R46" s="8">
        <f t="shared" si="9"/>
        <v>0</v>
      </c>
      <c r="S46" s="8">
        <f t="shared" si="9"/>
        <v>0</v>
      </c>
      <c r="T46" s="21">
        <f t="shared" si="2"/>
        <v>2</v>
      </c>
      <c r="U46" s="19">
        <f>VLOOKUP($B46,Gas!$B$3:$E$2506,2)</f>
        <v>2.105</v>
      </c>
      <c r="V46" s="44">
        <f t="shared" si="3"/>
        <v>7.9904988123515439</v>
      </c>
    </row>
    <row r="47" spans="1:22" x14ac:dyDescent="0.2">
      <c r="A47" s="43">
        <f t="shared" si="7"/>
        <v>2</v>
      </c>
      <c r="B47" s="91">
        <v>35829</v>
      </c>
      <c r="C47" s="92">
        <v>17.66</v>
      </c>
      <c r="D47" s="4">
        <f t="shared" si="0"/>
        <v>4.8733540631011894E-2</v>
      </c>
      <c r="E47" s="100">
        <f t="shared" si="4"/>
        <v>0.47620733487234262</v>
      </c>
      <c r="G47" s="8">
        <f t="shared" si="9"/>
        <v>2.34</v>
      </c>
      <c r="H47" s="8">
        <f t="shared" si="9"/>
        <v>7.34</v>
      </c>
      <c r="I47" s="8">
        <f t="shared" si="9"/>
        <v>12.34</v>
      </c>
      <c r="J47" s="8">
        <f t="shared" si="9"/>
        <v>17.34</v>
      </c>
      <c r="K47" s="8">
        <f t="shared" si="9"/>
        <v>22.34</v>
      </c>
      <c r="L47" s="8">
        <f t="shared" si="9"/>
        <v>32.340000000000003</v>
      </c>
      <c r="M47" s="8">
        <f t="shared" si="8"/>
        <v>0</v>
      </c>
      <c r="N47" s="8">
        <f t="shared" si="9"/>
        <v>0</v>
      </c>
      <c r="O47" s="8">
        <f t="shared" si="9"/>
        <v>0</v>
      </c>
      <c r="P47" s="8">
        <f t="shared" si="9"/>
        <v>0</v>
      </c>
      <c r="Q47" s="8">
        <f t="shared" si="9"/>
        <v>0</v>
      </c>
      <c r="R47" s="8">
        <f t="shared" si="9"/>
        <v>0</v>
      </c>
      <c r="S47" s="8">
        <f t="shared" si="9"/>
        <v>0</v>
      </c>
      <c r="T47" s="21">
        <f t="shared" si="2"/>
        <v>2</v>
      </c>
      <c r="U47" s="19">
        <f>VLOOKUP($B47,Gas!$B$3:$E$2506,2)</f>
        <v>2.2200000000000002</v>
      </c>
      <c r="V47" s="44">
        <f t="shared" si="3"/>
        <v>7.9549549549549541</v>
      </c>
    </row>
    <row r="48" spans="1:22" x14ac:dyDescent="0.2">
      <c r="A48" s="43">
        <f t="shared" si="7"/>
        <v>2</v>
      </c>
      <c r="B48" s="91">
        <v>35830</v>
      </c>
      <c r="C48" s="92">
        <v>18.489999999999998</v>
      </c>
      <c r="D48" s="4">
        <f t="shared" si="0"/>
        <v>4.5927850223219428E-2</v>
      </c>
      <c r="E48" s="100">
        <f t="shared" si="4"/>
        <v>0.47542376752912424</v>
      </c>
      <c r="G48" s="8">
        <f t="shared" si="9"/>
        <v>1.5100000000000016</v>
      </c>
      <c r="H48" s="8">
        <f t="shared" si="9"/>
        <v>6.5100000000000016</v>
      </c>
      <c r="I48" s="8">
        <f t="shared" si="9"/>
        <v>11.510000000000002</v>
      </c>
      <c r="J48" s="8">
        <f t="shared" si="9"/>
        <v>16.510000000000002</v>
      </c>
      <c r="K48" s="8">
        <f t="shared" si="9"/>
        <v>21.51</v>
      </c>
      <c r="L48" s="8">
        <f t="shared" si="9"/>
        <v>31.51</v>
      </c>
      <c r="M48" s="8">
        <f t="shared" si="8"/>
        <v>0</v>
      </c>
      <c r="N48" s="8">
        <f t="shared" si="9"/>
        <v>0</v>
      </c>
      <c r="O48" s="8">
        <f t="shared" si="9"/>
        <v>0</v>
      </c>
      <c r="P48" s="8">
        <f t="shared" si="9"/>
        <v>0</v>
      </c>
      <c r="Q48" s="8">
        <f t="shared" si="9"/>
        <v>0</v>
      </c>
      <c r="R48" s="8">
        <f t="shared" si="9"/>
        <v>0</v>
      </c>
      <c r="S48" s="8">
        <f t="shared" si="9"/>
        <v>0</v>
      </c>
      <c r="T48" s="21">
        <f t="shared" si="2"/>
        <v>2</v>
      </c>
      <c r="U48" s="19">
        <f>VLOOKUP($B48,Gas!$B$3:$E$2506,2)</f>
        <v>2.2599999999999998</v>
      </c>
      <c r="V48" s="44">
        <f t="shared" si="3"/>
        <v>8.1814159292035402</v>
      </c>
    </row>
    <row r="49" spans="1:22" x14ac:dyDescent="0.2">
      <c r="A49" s="43">
        <f t="shared" si="7"/>
        <v>2</v>
      </c>
      <c r="B49" s="91">
        <v>35831</v>
      </c>
      <c r="C49" s="92">
        <v>19.86</v>
      </c>
      <c r="D49" s="4">
        <f t="shared" si="0"/>
        <v>7.1477613217993119E-2</v>
      </c>
      <c r="E49" s="100">
        <f t="shared" si="4"/>
        <v>0.5857836365092236</v>
      </c>
      <c r="G49" s="8">
        <f t="shared" si="9"/>
        <v>0.14000000000000057</v>
      </c>
      <c r="H49" s="8">
        <f t="shared" si="9"/>
        <v>5.1400000000000006</v>
      </c>
      <c r="I49" s="8">
        <f t="shared" si="9"/>
        <v>10.14</v>
      </c>
      <c r="J49" s="8">
        <f t="shared" si="9"/>
        <v>15.14</v>
      </c>
      <c r="K49" s="8">
        <f t="shared" si="9"/>
        <v>20.14</v>
      </c>
      <c r="L49" s="8">
        <f t="shared" si="9"/>
        <v>30.14</v>
      </c>
      <c r="M49" s="8">
        <f t="shared" si="8"/>
        <v>0</v>
      </c>
      <c r="N49" s="8">
        <f t="shared" si="9"/>
        <v>0</v>
      </c>
      <c r="O49" s="8">
        <f t="shared" si="9"/>
        <v>0</v>
      </c>
      <c r="P49" s="8">
        <f t="shared" si="9"/>
        <v>0</v>
      </c>
      <c r="Q49" s="8">
        <f t="shared" si="9"/>
        <v>0</v>
      </c>
      <c r="R49" s="8">
        <f t="shared" si="9"/>
        <v>0</v>
      </c>
      <c r="S49" s="8">
        <f t="shared" si="9"/>
        <v>0</v>
      </c>
      <c r="T49" s="21">
        <f t="shared" si="2"/>
        <v>2</v>
      </c>
      <c r="U49" s="19">
        <f>VLOOKUP($B49,Gas!$B$3:$E$2506,2)</f>
        <v>2.2149999999999999</v>
      </c>
      <c r="V49" s="44">
        <f t="shared" si="3"/>
        <v>8.9661399548532739</v>
      </c>
    </row>
    <row r="50" spans="1:22" x14ac:dyDescent="0.2">
      <c r="A50" s="43">
        <f t="shared" si="7"/>
        <v>2</v>
      </c>
      <c r="B50" s="91">
        <v>35832</v>
      </c>
      <c r="C50" s="92">
        <v>20.32</v>
      </c>
      <c r="D50" s="4">
        <f t="shared" si="0"/>
        <v>2.2897964093254602E-2</v>
      </c>
      <c r="E50" s="100">
        <f t="shared" si="4"/>
        <v>0.56805644156297785</v>
      </c>
      <c r="G50" s="8">
        <f t="shared" si="9"/>
        <v>0</v>
      </c>
      <c r="H50" s="8">
        <f t="shared" si="9"/>
        <v>4.68</v>
      </c>
      <c r="I50" s="8">
        <f t="shared" si="9"/>
        <v>9.68</v>
      </c>
      <c r="J50" s="8">
        <f t="shared" si="9"/>
        <v>14.68</v>
      </c>
      <c r="K50" s="8">
        <f t="shared" si="9"/>
        <v>19.68</v>
      </c>
      <c r="L50" s="8">
        <f t="shared" si="9"/>
        <v>29.68</v>
      </c>
      <c r="M50" s="8">
        <f t="shared" si="9"/>
        <v>0.32000000000000028</v>
      </c>
      <c r="N50" s="8">
        <f t="shared" si="9"/>
        <v>0</v>
      </c>
      <c r="O50" s="8">
        <f t="shared" si="9"/>
        <v>0</v>
      </c>
      <c r="P50" s="8">
        <f t="shared" si="9"/>
        <v>0</v>
      </c>
      <c r="Q50" s="8">
        <f t="shared" si="9"/>
        <v>0</v>
      </c>
      <c r="R50" s="8">
        <f t="shared" si="9"/>
        <v>0</v>
      </c>
      <c r="S50" s="8">
        <f t="shared" si="9"/>
        <v>0</v>
      </c>
      <c r="T50" s="21">
        <f t="shared" si="2"/>
        <v>2</v>
      </c>
      <c r="U50" s="19">
        <f>VLOOKUP($B50,Gas!$B$3:$E$2506,2)</f>
        <v>2.3050000000000002</v>
      </c>
      <c r="V50" s="44">
        <f t="shared" si="3"/>
        <v>8.8156182212581342</v>
      </c>
    </row>
    <row r="51" spans="1:22" x14ac:dyDescent="0.2">
      <c r="A51" s="43">
        <f t="shared" si="7"/>
        <v>2</v>
      </c>
      <c r="B51" s="91">
        <v>35835</v>
      </c>
      <c r="C51" s="92">
        <v>18.850000000000001</v>
      </c>
      <c r="D51" s="4">
        <f t="shared" si="0"/>
        <v>-7.5092708816261358E-2</v>
      </c>
      <c r="E51" s="100">
        <f t="shared" si="4"/>
        <v>0.71054005758557237</v>
      </c>
      <c r="G51" s="8">
        <f t="shared" si="9"/>
        <v>1.1499999999999986</v>
      </c>
      <c r="H51" s="8">
        <f t="shared" si="9"/>
        <v>6.1499999999999986</v>
      </c>
      <c r="I51" s="8">
        <f t="shared" si="9"/>
        <v>11.149999999999999</v>
      </c>
      <c r="J51" s="8">
        <f t="shared" si="9"/>
        <v>16.149999999999999</v>
      </c>
      <c r="K51" s="8">
        <f t="shared" si="9"/>
        <v>21.15</v>
      </c>
      <c r="L51" s="8">
        <f t="shared" si="9"/>
        <v>31.15</v>
      </c>
      <c r="M51" s="8">
        <f t="shared" si="9"/>
        <v>0</v>
      </c>
      <c r="N51" s="8">
        <f t="shared" si="9"/>
        <v>0</v>
      </c>
      <c r="O51" s="8">
        <f t="shared" si="9"/>
        <v>0</v>
      </c>
      <c r="P51" s="8">
        <f t="shared" si="9"/>
        <v>0</v>
      </c>
      <c r="Q51" s="8">
        <f t="shared" si="9"/>
        <v>0</v>
      </c>
      <c r="R51" s="8">
        <f t="shared" si="9"/>
        <v>0</v>
      </c>
      <c r="S51" s="8">
        <f t="shared" si="9"/>
        <v>0</v>
      </c>
      <c r="T51" s="21">
        <f t="shared" si="2"/>
        <v>2</v>
      </c>
      <c r="U51" s="19">
        <f>VLOOKUP($B51,Gas!$B$3:$E$2506,2)</f>
        <v>2.35</v>
      </c>
      <c r="V51" s="44">
        <f t="shared" si="3"/>
        <v>8.0212765957446805</v>
      </c>
    </row>
    <row r="52" spans="1:22" x14ac:dyDescent="0.2">
      <c r="A52" s="43">
        <f t="shared" si="7"/>
        <v>2</v>
      </c>
      <c r="B52" s="91">
        <v>35836</v>
      </c>
      <c r="C52" s="92">
        <v>18.05</v>
      </c>
      <c r="D52" s="4">
        <f t="shared" si="0"/>
        <v>-4.3367229115129836E-2</v>
      </c>
      <c r="E52" s="100">
        <f t="shared" si="4"/>
        <v>0.74806162948653299</v>
      </c>
      <c r="G52" s="8">
        <f t="shared" si="9"/>
        <v>1.9499999999999993</v>
      </c>
      <c r="H52" s="8">
        <f t="shared" si="9"/>
        <v>6.9499999999999993</v>
      </c>
      <c r="I52" s="8">
        <f t="shared" si="9"/>
        <v>11.95</v>
      </c>
      <c r="J52" s="8">
        <f t="shared" si="9"/>
        <v>16.95</v>
      </c>
      <c r="K52" s="8">
        <f t="shared" si="9"/>
        <v>21.95</v>
      </c>
      <c r="L52" s="8">
        <f t="shared" si="9"/>
        <v>31.95</v>
      </c>
      <c r="M52" s="8">
        <f t="shared" si="9"/>
        <v>0</v>
      </c>
      <c r="N52" s="8">
        <f t="shared" si="9"/>
        <v>0</v>
      </c>
      <c r="O52" s="8">
        <f t="shared" si="9"/>
        <v>0</v>
      </c>
      <c r="P52" s="8">
        <f t="shared" si="9"/>
        <v>0</v>
      </c>
      <c r="Q52" s="8">
        <f t="shared" si="9"/>
        <v>0</v>
      </c>
      <c r="R52" s="8">
        <f t="shared" si="9"/>
        <v>0</v>
      </c>
      <c r="S52" s="8">
        <f t="shared" si="9"/>
        <v>0</v>
      </c>
      <c r="T52" s="21">
        <f t="shared" si="2"/>
        <v>2</v>
      </c>
      <c r="U52" s="19">
        <f>VLOOKUP($B52,Gas!$B$3:$E$2506,2)</f>
        <v>2.25</v>
      </c>
      <c r="V52" s="44">
        <f t="shared" si="3"/>
        <v>8.0222222222222221</v>
      </c>
    </row>
    <row r="53" spans="1:22" x14ac:dyDescent="0.2">
      <c r="A53" s="43">
        <f t="shared" si="7"/>
        <v>2</v>
      </c>
      <c r="B53" s="91">
        <v>35837</v>
      </c>
      <c r="C53" s="92">
        <v>17.98</v>
      </c>
      <c r="D53" s="4">
        <f t="shared" si="0"/>
        <v>-3.8856557354157418E-3</v>
      </c>
      <c r="E53" s="100">
        <f t="shared" si="4"/>
        <v>0.72972155453222209</v>
      </c>
      <c r="G53" s="8">
        <f t="shared" si="9"/>
        <v>2.0199999999999996</v>
      </c>
      <c r="H53" s="8">
        <f t="shared" si="9"/>
        <v>7.02</v>
      </c>
      <c r="I53" s="8">
        <f t="shared" si="9"/>
        <v>12.02</v>
      </c>
      <c r="J53" s="8">
        <f t="shared" si="9"/>
        <v>17.02</v>
      </c>
      <c r="K53" s="8">
        <f t="shared" si="9"/>
        <v>22.02</v>
      </c>
      <c r="L53" s="8">
        <f t="shared" si="9"/>
        <v>32.019999999999996</v>
      </c>
      <c r="M53" s="8">
        <f t="shared" si="9"/>
        <v>0</v>
      </c>
      <c r="N53" s="8">
        <f t="shared" si="9"/>
        <v>0</v>
      </c>
      <c r="O53" s="8">
        <f t="shared" si="9"/>
        <v>0</v>
      </c>
      <c r="P53" s="8">
        <f t="shared" si="9"/>
        <v>0</v>
      </c>
      <c r="Q53" s="8">
        <f t="shared" si="9"/>
        <v>0</v>
      </c>
      <c r="R53" s="8">
        <f t="shared" si="9"/>
        <v>0</v>
      </c>
      <c r="S53" s="8">
        <f t="shared" si="9"/>
        <v>0</v>
      </c>
      <c r="T53" s="21">
        <f t="shared" si="2"/>
        <v>2</v>
      </c>
      <c r="U53" s="19">
        <f>VLOOKUP($B53,Gas!$B$3:$E$2506,2)</f>
        <v>2.1850000000000001</v>
      </c>
      <c r="V53" s="44">
        <f t="shared" si="3"/>
        <v>8.2288329519450798</v>
      </c>
    </row>
    <row r="54" spans="1:22" x14ac:dyDescent="0.2">
      <c r="A54" s="43">
        <f t="shared" si="7"/>
        <v>2</v>
      </c>
      <c r="B54" s="91">
        <v>35838</v>
      </c>
      <c r="C54" s="92">
        <v>17.690000000000001</v>
      </c>
      <c r="D54" s="4">
        <f t="shared" si="0"/>
        <v>-1.6260520871780291E-2</v>
      </c>
      <c r="E54" s="100">
        <f t="shared" si="4"/>
        <v>0.72476911914609932</v>
      </c>
      <c r="G54" s="8">
        <f t="shared" ref="G54:S69" si="10">IF(G$1="P",MAX(0,G$2-$C54),IF(G$1="C",MAX(0,$C54-G$2)))</f>
        <v>2.3099999999999987</v>
      </c>
      <c r="H54" s="8">
        <f t="shared" si="10"/>
        <v>7.3099999999999987</v>
      </c>
      <c r="I54" s="8">
        <f t="shared" si="10"/>
        <v>12.309999999999999</v>
      </c>
      <c r="J54" s="8">
        <f t="shared" si="10"/>
        <v>17.309999999999999</v>
      </c>
      <c r="K54" s="8">
        <f t="shared" si="10"/>
        <v>22.31</v>
      </c>
      <c r="L54" s="8">
        <f t="shared" si="10"/>
        <v>32.31</v>
      </c>
      <c r="M54" s="8">
        <f t="shared" si="9"/>
        <v>0</v>
      </c>
      <c r="N54" s="8">
        <f t="shared" si="10"/>
        <v>0</v>
      </c>
      <c r="O54" s="8">
        <f t="shared" si="10"/>
        <v>0</v>
      </c>
      <c r="P54" s="8">
        <f t="shared" si="10"/>
        <v>0</v>
      </c>
      <c r="Q54" s="8">
        <f t="shared" si="10"/>
        <v>0</v>
      </c>
      <c r="R54" s="8">
        <f t="shared" si="10"/>
        <v>0</v>
      </c>
      <c r="S54" s="8">
        <f t="shared" si="10"/>
        <v>0</v>
      </c>
      <c r="T54" s="21">
        <f t="shared" si="2"/>
        <v>2</v>
      </c>
      <c r="U54" s="19">
        <f>VLOOKUP($B54,Gas!$B$3:$E$2506,2)</f>
        <v>2.2149999999999999</v>
      </c>
      <c r="V54" s="44">
        <f t="shared" si="3"/>
        <v>7.9864559819413099</v>
      </c>
    </row>
    <row r="55" spans="1:22" x14ac:dyDescent="0.2">
      <c r="A55" s="43">
        <f t="shared" si="7"/>
        <v>2</v>
      </c>
      <c r="B55" s="91">
        <v>35839</v>
      </c>
      <c r="C55" s="92">
        <v>17.63</v>
      </c>
      <c r="D55" s="4">
        <f t="shared" si="0"/>
        <v>-3.3975117619152251E-3</v>
      </c>
      <c r="E55" s="100">
        <f t="shared" si="4"/>
        <v>0.7206600755878162</v>
      </c>
      <c r="G55" s="8">
        <f t="shared" si="10"/>
        <v>2.370000000000001</v>
      </c>
      <c r="H55" s="8">
        <f t="shared" si="10"/>
        <v>7.370000000000001</v>
      </c>
      <c r="I55" s="8">
        <f t="shared" si="10"/>
        <v>12.370000000000001</v>
      </c>
      <c r="J55" s="8">
        <f t="shared" si="10"/>
        <v>17.37</v>
      </c>
      <c r="K55" s="8">
        <f t="shared" si="10"/>
        <v>22.37</v>
      </c>
      <c r="L55" s="8">
        <f t="shared" si="10"/>
        <v>32.370000000000005</v>
      </c>
      <c r="M55" s="8">
        <f t="shared" si="9"/>
        <v>0</v>
      </c>
      <c r="N55" s="8">
        <f t="shared" si="10"/>
        <v>0</v>
      </c>
      <c r="O55" s="8">
        <f t="shared" si="10"/>
        <v>0</v>
      </c>
      <c r="P55" s="8">
        <f t="shared" si="10"/>
        <v>0</v>
      </c>
      <c r="Q55" s="8">
        <f t="shared" si="10"/>
        <v>0</v>
      </c>
      <c r="R55" s="8">
        <f t="shared" si="10"/>
        <v>0</v>
      </c>
      <c r="S55" s="8">
        <f t="shared" si="10"/>
        <v>0</v>
      </c>
      <c r="T55" s="21">
        <f t="shared" si="2"/>
        <v>2</v>
      </c>
      <c r="U55" s="19">
        <f>VLOOKUP($B55,Gas!$B$3:$E$2506,2)</f>
        <v>2.1949999999999998</v>
      </c>
      <c r="V55" s="44">
        <f t="shared" si="3"/>
        <v>8.0318906605922553</v>
      </c>
    </row>
    <row r="56" spans="1:22" x14ac:dyDescent="0.2">
      <c r="A56" s="43">
        <f t="shared" si="7"/>
        <v>2</v>
      </c>
      <c r="B56" s="91">
        <v>35842</v>
      </c>
      <c r="C56" s="92">
        <v>17.510000000000002</v>
      </c>
      <c r="D56" s="4">
        <f t="shared" si="0"/>
        <v>-6.8298501120182577E-3</v>
      </c>
      <c r="E56" s="100">
        <f t="shared" si="4"/>
        <v>0.70343173800806491</v>
      </c>
      <c r="G56" s="8">
        <f t="shared" si="10"/>
        <v>2.4899999999999984</v>
      </c>
      <c r="H56" s="8">
        <f t="shared" si="10"/>
        <v>7.4899999999999984</v>
      </c>
      <c r="I56" s="8">
        <f t="shared" si="10"/>
        <v>12.489999999999998</v>
      </c>
      <c r="J56" s="8">
        <f t="shared" si="10"/>
        <v>17.489999999999998</v>
      </c>
      <c r="K56" s="8">
        <f t="shared" si="10"/>
        <v>22.49</v>
      </c>
      <c r="L56" s="8">
        <f t="shared" si="10"/>
        <v>32.489999999999995</v>
      </c>
      <c r="M56" s="8">
        <f t="shared" si="9"/>
        <v>0</v>
      </c>
      <c r="N56" s="8">
        <f t="shared" si="10"/>
        <v>0</v>
      </c>
      <c r="O56" s="8">
        <f t="shared" si="10"/>
        <v>0</v>
      </c>
      <c r="P56" s="8">
        <f t="shared" si="10"/>
        <v>0</v>
      </c>
      <c r="Q56" s="8">
        <f t="shared" si="10"/>
        <v>0</v>
      </c>
      <c r="R56" s="8">
        <f t="shared" si="10"/>
        <v>0</v>
      </c>
      <c r="S56" s="8">
        <f t="shared" si="10"/>
        <v>0</v>
      </c>
      <c r="T56" s="21">
        <f t="shared" si="2"/>
        <v>2</v>
      </c>
      <c r="U56" s="19">
        <f>VLOOKUP($B56,Gas!$B$3:$E$2506,2)</f>
        <v>2.2200000000000002</v>
      </c>
      <c r="V56" s="44">
        <f t="shared" si="3"/>
        <v>7.8873873873873874</v>
      </c>
    </row>
    <row r="57" spans="1:22" x14ac:dyDescent="0.2">
      <c r="A57" s="43">
        <f t="shared" si="7"/>
        <v>2</v>
      </c>
      <c r="B57" s="91">
        <v>35843</v>
      </c>
      <c r="C57" s="92">
        <v>17.510000000000002</v>
      </c>
      <c r="D57" s="4">
        <f t="shared" si="0"/>
        <v>0</v>
      </c>
      <c r="E57" s="100">
        <f t="shared" si="4"/>
        <v>0.65812826933715807</v>
      </c>
      <c r="G57" s="8">
        <f t="shared" si="10"/>
        <v>2.4899999999999984</v>
      </c>
      <c r="H57" s="8">
        <f t="shared" si="10"/>
        <v>7.4899999999999984</v>
      </c>
      <c r="I57" s="8">
        <f t="shared" si="10"/>
        <v>12.489999999999998</v>
      </c>
      <c r="J57" s="8">
        <f t="shared" si="10"/>
        <v>17.489999999999998</v>
      </c>
      <c r="K57" s="8">
        <f t="shared" si="10"/>
        <v>22.49</v>
      </c>
      <c r="L57" s="8">
        <f t="shared" si="10"/>
        <v>32.489999999999995</v>
      </c>
      <c r="M57" s="8">
        <f t="shared" si="9"/>
        <v>0</v>
      </c>
      <c r="N57" s="8">
        <f t="shared" si="10"/>
        <v>0</v>
      </c>
      <c r="O57" s="8">
        <f t="shared" si="10"/>
        <v>0</v>
      </c>
      <c r="P57" s="8">
        <f t="shared" si="10"/>
        <v>0</v>
      </c>
      <c r="Q57" s="8">
        <f t="shared" si="10"/>
        <v>0</v>
      </c>
      <c r="R57" s="8">
        <f t="shared" si="10"/>
        <v>0</v>
      </c>
      <c r="S57" s="8">
        <f t="shared" si="10"/>
        <v>0</v>
      </c>
      <c r="T57" s="21">
        <f t="shared" si="2"/>
        <v>2</v>
      </c>
      <c r="U57" s="19">
        <f>VLOOKUP($B57,Gas!$B$3:$E$2506,2)</f>
        <v>2.2200000000000002</v>
      </c>
      <c r="V57" s="44">
        <f t="shared" si="3"/>
        <v>7.8873873873873874</v>
      </c>
    </row>
    <row r="58" spans="1:22" x14ac:dyDescent="0.2">
      <c r="A58" s="43">
        <f t="shared" si="7"/>
        <v>2</v>
      </c>
      <c r="B58" s="91">
        <v>35844</v>
      </c>
      <c r="C58" s="92">
        <v>17.48</v>
      </c>
      <c r="D58" s="4">
        <f t="shared" si="0"/>
        <v>-1.7147760703711983E-3</v>
      </c>
      <c r="E58" s="100">
        <f t="shared" si="4"/>
        <v>0.60502740390331256</v>
      </c>
      <c r="G58" s="8">
        <f t="shared" si="10"/>
        <v>2.5199999999999996</v>
      </c>
      <c r="H58" s="8">
        <f t="shared" si="10"/>
        <v>7.52</v>
      </c>
      <c r="I58" s="8">
        <f t="shared" si="10"/>
        <v>12.52</v>
      </c>
      <c r="J58" s="8">
        <f t="shared" si="10"/>
        <v>17.52</v>
      </c>
      <c r="K58" s="8">
        <f t="shared" si="10"/>
        <v>22.52</v>
      </c>
      <c r="L58" s="8">
        <f t="shared" si="10"/>
        <v>32.519999999999996</v>
      </c>
      <c r="M58" s="8">
        <f t="shared" si="9"/>
        <v>0</v>
      </c>
      <c r="N58" s="8">
        <f t="shared" si="10"/>
        <v>0</v>
      </c>
      <c r="O58" s="8">
        <f t="shared" si="10"/>
        <v>0</v>
      </c>
      <c r="P58" s="8">
        <f t="shared" si="10"/>
        <v>0</v>
      </c>
      <c r="Q58" s="8">
        <f t="shared" si="10"/>
        <v>0</v>
      </c>
      <c r="R58" s="8">
        <f t="shared" si="10"/>
        <v>0</v>
      </c>
      <c r="S58" s="8">
        <f t="shared" si="10"/>
        <v>0</v>
      </c>
      <c r="T58" s="21">
        <f t="shared" si="2"/>
        <v>2</v>
      </c>
      <c r="U58" s="19">
        <f>VLOOKUP($B58,Gas!$B$3:$E$2506,2)</f>
        <v>2.1749999999999998</v>
      </c>
      <c r="V58" s="44">
        <f t="shared" si="3"/>
        <v>8.036781609195403</v>
      </c>
    </row>
    <row r="59" spans="1:22" x14ac:dyDescent="0.2">
      <c r="A59" s="43">
        <f t="shared" si="7"/>
        <v>2</v>
      </c>
      <c r="B59" s="91">
        <v>35845</v>
      </c>
      <c r="C59" s="92">
        <v>17.68</v>
      </c>
      <c r="D59" s="4">
        <f t="shared" si="0"/>
        <v>1.137668698210783E-2</v>
      </c>
      <c r="E59" s="100">
        <f t="shared" si="4"/>
        <v>0.44603361425324933</v>
      </c>
      <c r="G59" s="8">
        <f t="shared" si="10"/>
        <v>2.3200000000000003</v>
      </c>
      <c r="H59" s="8">
        <f t="shared" si="10"/>
        <v>7.32</v>
      </c>
      <c r="I59" s="8">
        <f t="shared" si="10"/>
        <v>12.32</v>
      </c>
      <c r="J59" s="8">
        <f t="shared" si="10"/>
        <v>17.32</v>
      </c>
      <c r="K59" s="8">
        <f t="shared" si="10"/>
        <v>22.32</v>
      </c>
      <c r="L59" s="8">
        <f t="shared" si="10"/>
        <v>32.32</v>
      </c>
      <c r="M59" s="8">
        <f t="shared" si="9"/>
        <v>0</v>
      </c>
      <c r="N59" s="8">
        <f t="shared" si="10"/>
        <v>0</v>
      </c>
      <c r="O59" s="8">
        <f t="shared" si="10"/>
        <v>0</v>
      </c>
      <c r="P59" s="8">
        <f t="shared" si="10"/>
        <v>0</v>
      </c>
      <c r="Q59" s="8">
        <f t="shared" si="10"/>
        <v>0</v>
      </c>
      <c r="R59" s="8">
        <f t="shared" si="10"/>
        <v>0</v>
      </c>
      <c r="S59" s="8">
        <f t="shared" si="10"/>
        <v>0</v>
      </c>
      <c r="T59" s="21">
        <f t="shared" si="2"/>
        <v>2</v>
      </c>
      <c r="U59" s="19">
        <f>VLOOKUP($B59,Gas!$B$3:$E$2506,2)</f>
        <v>2.1800000000000002</v>
      </c>
      <c r="V59" s="44">
        <f t="shared" si="3"/>
        <v>8.1100917431192645</v>
      </c>
    </row>
    <row r="60" spans="1:22" x14ac:dyDescent="0.2">
      <c r="A60" s="43">
        <f t="shared" si="7"/>
        <v>2</v>
      </c>
      <c r="B60" s="91">
        <v>35846</v>
      </c>
      <c r="C60" s="92">
        <v>18.28</v>
      </c>
      <c r="D60" s="4">
        <f t="shared" si="0"/>
        <v>3.3373508816506671E-2</v>
      </c>
      <c r="E60" s="100">
        <f t="shared" si="4"/>
        <v>0.47093765662233217</v>
      </c>
      <c r="G60" s="8">
        <f t="shared" si="10"/>
        <v>1.7199999999999989</v>
      </c>
      <c r="H60" s="8">
        <f t="shared" si="10"/>
        <v>6.7199999999999989</v>
      </c>
      <c r="I60" s="8">
        <f t="shared" si="10"/>
        <v>11.719999999999999</v>
      </c>
      <c r="J60" s="8">
        <f t="shared" si="10"/>
        <v>16.72</v>
      </c>
      <c r="K60" s="8">
        <f t="shared" si="10"/>
        <v>21.72</v>
      </c>
      <c r="L60" s="8">
        <f t="shared" si="10"/>
        <v>31.72</v>
      </c>
      <c r="M60" s="8">
        <f t="shared" si="10"/>
        <v>0</v>
      </c>
      <c r="N60" s="8">
        <f t="shared" si="10"/>
        <v>0</v>
      </c>
      <c r="O60" s="8">
        <f t="shared" si="10"/>
        <v>0</v>
      </c>
      <c r="P60" s="8">
        <f t="shared" si="10"/>
        <v>0</v>
      </c>
      <c r="Q60" s="8">
        <f t="shared" si="10"/>
        <v>0</v>
      </c>
      <c r="R60" s="8">
        <f t="shared" si="10"/>
        <v>0</v>
      </c>
      <c r="S60" s="8">
        <f t="shared" si="10"/>
        <v>0</v>
      </c>
      <c r="T60" s="21">
        <f t="shared" si="2"/>
        <v>2</v>
      </c>
      <c r="U60" s="19">
        <f>VLOOKUP($B60,Gas!$B$3:$E$2506,2)</f>
        <v>2.2200000000000002</v>
      </c>
      <c r="V60" s="44">
        <f t="shared" si="3"/>
        <v>8.2342342342342345</v>
      </c>
    </row>
    <row r="61" spans="1:22" x14ac:dyDescent="0.2">
      <c r="A61" s="43">
        <f t="shared" si="7"/>
        <v>2</v>
      </c>
      <c r="B61" s="91">
        <v>35849</v>
      </c>
      <c r="C61" s="92">
        <v>18.64</v>
      </c>
      <c r="D61" s="4">
        <f t="shared" si="0"/>
        <v>1.9502243231441101E-2</v>
      </c>
      <c r="E61" s="100">
        <f t="shared" si="4"/>
        <v>0.32627342186931524</v>
      </c>
      <c r="G61" s="8">
        <f t="shared" si="10"/>
        <v>1.3599999999999994</v>
      </c>
      <c r="H61" s="8">
        <f t="shared" si="10"/>
        <v>6.3599999999999994</v>
      </c>
      <c r="I61" s="8">
        <f t="shared" si="10"/>
        <v>11.36</v>
      </c>
      <c r="J61" s="8">
        <f t="shared" si="10"/>
        <v>16.36</v>
      </c>
      <c r="K61" s="8">
        <f t="shared" si="10"/>
        <v>21.36</v>
      </c>
      <c r="L61" s="8">
        <f t="shared" si="10"/>
        <v>31.36</v>
      </c>
      <c r="M61" s="8">
        <f t="shared" si="10"/>
        <v>0</v>
      </c>
      <c r="N61" s="8">
        <f t="shared" si="10"/>
        <v>0</v>
      </c>
      <c r="O61" s="8">
        <f t="shared" si="10"/>
        <v>0</v>
      </c>
      <c r="P61" s="8">
        <f t="shared" si="10"/>
        <v>0</v>
      </c>
      <c r="Q61" s="8">
        <f t="shared" si="10"/>
        <v>0</v>
      </c>
      <c r="R61" s="8">
        <f t="shared" si="10"/>
        <v>0</v>
      </c>
      <c r="S61" s="8">
        <f t="shared" si="10"/>
        <v>0</v>
      </c>
      <c r="T61" s="21">
        <f t="shared" si="2"/>
        <v>2</v>
      </c>
      <c r="U61" s="19">
        <f>VLOOKUP($B61,Gas!$B$3:$E$2506,2)</f>
        <v>2.19</v>
      </c>
      <c r="V61" s="44">
        <f t="shared" si="3"/>
        <v>8.5114155251141561</v>
      </c>
    </row>
    <row r="62" spans="1:22" x14ac:dyDescent="0.2">
      <c r="A62" s="43">
        <f t="shared" si="7"/>
        <v>2</v>
      </c>
      <c r="B62" s="91">
        <v>35850</v>
      </c>
      <c r="C62" s="92">
        <v>18.52</v>
      </c>
      <c r="D62" s="4">
        <f t="shared" si="0"/>
        <v>-6.4585800394118195E-3</v>
      </c>
      <c r="E62" s="100">
        <f t="shared" si="4"/>
        <v>0.23212942979193807</v>
      </c>
      <c r="G62" s="8">
        <f t="shared" si="10"/>
        <v>1.4800000000000004</v>
      </c>
      <c r="H62" s="8">
        <f t="shared" si="10"/>
        <v>6.48</v>
      </c>
      <c r="I62" s="8">
        <f t="shared" si="10"/>
        <v>11.48</v>
      </c>
      <c r="J62" s="8">
        <f t="shared" si="10"/>
        <v>16.48</v>
      </c>
      <c r="K62" s="8">
        <f t="shared" si="10"/>
        <v>21.48</v>
      </c>
      <c r="L62" s="8">
        <f t="shared" si="10"/>
        <v>31.48</v>
      </c>
      <c r="M62" s="8">
        <f t="shared" si="10"/>
        <v>0</v>
      </c>
      <c r="N62" s="8">
        <f t="shared" si="10"/>
        <v>0</v>
      </c>
      <c r="O62" s="8">
        <f t="shared" si="10"/>
        <v>0</v>
      </c>
      <c r="P62" s="8">
        <f t="shared" si="10"/>
        <v>0</v>
      </c>
      <c r="Q62" s="8">
        <f t="shared" si="10"/>
        <v>0</v>
      </c>
      <c r="R62" s="8">
        <f t="shared" si="10"/>
        <v>0</v>
      </c>
      <c r="S62" s="8">
        <f t="shared" si="10"/>
        <v>0</v>
      </c>
      <c r="T62" s="21">
        <f t="shared" si="2"/>
        <v>2</v>
      </c>
      <c r="U62" s="19">
        <f>VLOOKUP($B62,Gas!$B$3:$E$2506,2)</f>
        <v>2.19</v>
      </c>
      <c r="V62" s="44">
        <f t="shared" si="3"/>
        <v>8.4566210045662107</v>
      </c>
    </row>
    <row r="63" spans="1:22" x14ac:dyDescent="0.2">
      <c r="A63" s="43">
        <f t="shared" si="7"/>
        <v>2</v>
      </c>
      <c r="B63" s="91">
        <v>35851</v>
      </c>
      <c r="C63" s="92">
        <v>18.03</v>
      </c>
      <c r="D63" s="4">
        <f t="shared" si="0"/>
        <v>-2.6814192002807383E-2</v>
      </c>
      <c r="E63" s="100">
        <f t="shared" si="4"/>
        <v>0.27431913160086108</v>
      </c>
      <c r="G63" s="8">
        <f t="shared" si="10"/>
        <v>1.9699999999999989</v>
      </c>
      <c r="H63" s="8">
        <f t="shared" si="10"/>
        <v>6.9699999999999989</v>
      </c>
      <c r="I63" s="8">
        <f t="shared" si="10"/>
        <v>11.969999999999999</v>
      </c>
      <c r="J63" s="8">
        <f t="shared" si="10"/>
        <v>16.97</v>
      </c>
      <c r="K63" s="8">
        <f t="shared" si="10"/>
        <v>21.97</v>
      </c>
      <c r="L63" s="8">
        <f t="shared" si="10"/>
        <v>31.97</v>
      </c>
      <c r="M63" s="8">
        <f t="shared" si="10"/>
        <v>0</v>
      </c>
      <c r="N63" s="8">
        <f t="shared" si="10"/>
        <v>0</v>
      </c>
      <c r="O63" s="8">
        <f t="shared" si="10"/>
        <v>0</v>
      </c>
      <c r="P63" s="8">
        <f t="shared" si="10"/>
        <v>0</v>
      </c>
      <c r="Q63" s="8">
        <f t="shared" si="10"/>
        <v>0</v>
      </c>
      <c r="R63" s="8">
        <f t="shared" si="10"/>
        <v>0</v>
      </c>
      <c r="S63" s="8">
        <f t="shared" si="10"/>
        <v>0</v>
      </c>
      <c r="T63" s="21">
        <f t="shared" si="2"/>
        <v>2</v>
      </c>
      <c r="U63" s="19">
        <f>VLOOKUP($B63,Gas!$B$3:$E$2506,2)</f>
        <v>2.1850000000000001</v>
      </c>
      <c r="V63" s="44">
        <f t="shared" si="3"/>
        <v>8.2517162471395888</v>
      </c>
    </row>
    <row r="64" spans="1:22" x14ac:dyDescent="0.2">
      <c r="A64" s="43">
        <f t="shared" si="7"/>
        <v>2</v>
      </c>
      <c r="B64" s="91">
        <v>35852</v>
      </c>
      <c r="C64" s="92">
        <v>17.25</v>
      </c>
      <c r="D64" s="4">
        <f t="shared" si="0"/>
        <v>-4.4224893737857214E-2</v>
      </c>
      <c r="E64" s="100">
        <f t="shared" si="4"/>
        <v>0.34712321800279927</v>
      </c>
      <c r="G64" s="8">
        <f t="shared" ref="G64:S79" si="11">IF(G$1="P",MAX(0,G$2-$C64),IF(G$1="C",MAX(0,$C64-G$2)))</f>
        <v>2.75</v>
      </c>
      <c r="H64" s="8">
        <f t="shared" si="11"/>
        <v>7.75</v>
      </c>
      <c r="I64" s="8">
        <f t="shared" si="11"/>
        <v>12.75</v>
      </c>
      <c r="J64" s="8">
        <f t="shared" si="11"/>
        <v>17.75</v>
      </c>
      <c r="K64" s="8">
        <f t="shared" si="11"/>
        <v>22.75</v>
      </c>
      <c r="L64" s="8">
        <f t="shared" si="11"/>
        <v>32.75</v>
      </c>
      <c r="M64" s="8">
        <f t="shared" si="10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21">
        <f t="shared" si="2"/>
        <v>2</v>
      </c>
      <c r="U64" s="19">
        <f>VLOOKUP($B64,Gas!$B$3:$E$2506,2)</f>
        <v>2.2050000000000001</v>
      </c>
      <c r="V64" s="44">
        <f t="shared" si="3"/>
        <v>7.8231292517006796</v>
      </c>
    </row>
    <row r="65" spans="1:22" x14ac:dyDescent="0.2">
      <c r="A65" s="43">
        <f t="shared" si="7"/>
        <v>2</v>
      </c>
      <c r="B65" s="91">
        <v>35853</v>
      </c>
      <c r="C65" s="92">
        <v>17.07</v>
      </c>
      <c r="D65" s="4">
        <f t="shared" si="0"/>
        <v>-1.0489606671019547E-2</v>
      </c>
      <c r="E65" s="100">
        <f t="shared" si="4"/>
        <v>0.34942555119852609</v>
      </c>
      <c r="G65" s="8">
        <f t="shared" si="11"/>
        <v>2.9299999999999997</v>
      </c>
      <c r="H65" s="8">
        <f t="shared" si="11"/>
        <v>7.93</v>
      </c>
      <c r="I65" s="8">
        <f t="shared" si="11"/>
        <v>12.93</v>
      </c>
      <c r="J65" s="8">
        <f t="shared" si="11"/>
        <v>17.93</v>
      </c>
      <c r="K65" s="8">
        <f t="shared" si="11"/>
        <v>22.93</v>
      </c>
      <c r="L65" s="8">
        <f t="shared" si="11"/>
        <v>32.93</v>
      </c>
      <c r="M65" s="8">
        <f t="shared" si="10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21">
        <f t="shared" si="2"/>
        <v>2</v>
      </c>
      <c r="U65" s="19">
        <f>VLOOKUP($B65,Gas!$B$3:$E$2506,2)</f>
        <v>2.2200000000000002</v>
      </c>
      <c r="V65" s="44">
        <f t="shared" si="3"/>
        <v>7.6891891891891886</v>
      </c>
    </row>
    <row r="66" spans="1:22" x14ac:dyDescent="0.2">
      <c r="A66" s="43">
        <f t="shared" si="7"/>
        <v>3</v>
      </c>
      <c r="B66" s="91">
        <v>35856</v>
      </c>
      <c r="C66" s="92">
        <v>20.53</v>
      </c>
      <c r="D66" s="4">
        <f t="shared" si="0"/>
        <v>0.18456469422449304</v>
      </c>
      <c r="E66" s="100">
        <f t="shared" si="4"/>
        <v>0.99979790463136331</v>
      </c>
      <c r="G66" s="8">
        <f t="shared" si="11"/>
        <v>0</v>
      </c>
      <c r="H66" s="8">
        <f t="shared" si="11"/>
        <v>4.4699999999999989</v>
      </c>
      <c r="I66" s="8">
        <f t="shared" si="11"/>
        <v>9.4699999999999989</v>
      </c>
      <c r="J66" s="8">
        <f t="shared" si="11"/>
        <v>14.469999999999999</v>
      </c>
      <c r="K66" s="8">
        <f t="shared" si="11"/>
        <v>19.47</v>
      </c>
      <c r="L66" s="8">
        <f t="shared" si="11"/>
        <v>29.47</v>
      </c>
      <c r="M66" s="8">
        <f t="shared" si="10"/>
        <v>0.53000000000000114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21">
        <f t="shared" si="2"/>
        <v>3</v>
      </c>
      <c r="U66" s="19">
        <f>VLOOKUP($B66,Gas!$B$3:$E$2506,2)</f>
        <v>2.23</v>
      </c>
      <c r="V66" s="44">
        <f t="shared" si="3"/>
        <v>9.2062780269058297</v>
      </c>
    </row>
    <row r="67" spans="1:22" x14ac:dyDescent="0.2">
      <c r="A67" s="43">
        <f t="shared" si="7"/>
        <v>3</v>
      </c>
      <c r="B67" s="91">
        <v>35857</v>
      </c>
      <c r="C67" s="92">
        <v>19.25</v>
      </c>
      <c r="D67" s="4">
        <f t="shared" si="0"/>
        <v>-6.4376170297049062E-2</v>
      </c>
      <c r="E67" s="100">
        <f t="shared" si="4"/>
        <v>1.0770839843197773</v>
      </c>
      <c r="G67" s="8">
        <f t="shared" si="11"/>
        <v>0.75</v>
      </c>
      <c r="H67" s="8">
        <f t="shared" si="11"/>
        <v>5.75</v>
      </c>
      <c r="I67" s="8">
        <f t="shared" si="11"/>
        <v>10.75</v>
      </c>
      <c r="J67" s="8">
        <f t="shared" si="11"/>
        <v>15.75</v>
      </c>
      <c r="K67" s="8">
        <f t="shared" si="11"/>
        <v>20.75</v>
      </c>
      <c r="L67" s="8">
        <f t="shared" si="11"/>
        <v>30.75</v>
      </c>
      <c r="M67" s="8">
        <f t="shared" si="10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21">
        <f t="shared" si="2"/>
        <v>3</v>
      </c>
      <c r="U67" s="19">
        <f>VLOOKUP($B67,Gas!$B$3:$E$2506,2)</f>
        <v>2.2749999999999999</v>
      </c>
      <c r="V67" s="44">
        <f t="shared" si="3"/>
        <v>8.4615384615384617</v>
      </c>
    </row>
    <row r="68" spans="1:22" x14ac:dyDescent="0.2">
      <c r="A68" s="43">
        <f t="shared" si="7"/>
        <v>3</v>
      </c>
      <c r="B68" s="91">
        <v>35858</v>
      </c>
      <c r="C68" s="92">
        <v>18.73</v>
      </c>
      <c r="D68" s="4">
        <f t="shared" ref="D68:D131" si="12">LN(C68/C67)</f>
        <v>-2.7384544277796116E-2</v>
      </c>
      <c r="E68" s="100">
        <f t="shared" si="4"/>
        <v>1.0920345568036698</v>
      </c>
      <c r="G68" s="8">
        <f t="shared" si="11"/>
        <v>1.2699999999999996</v>
      </c>
      <c r="H68" s="8">
        <f t="shared" si="11"/>
        <v>6.27</v>
      </c>
      <c r="I68" s="8">
        <f t="shared" si="11"/>
        <v>11.27</v>
      </c>
      <c r="J68" s="8">
        <f t="shared" si="11"/>
        <v>16.27</v>
      </c>
      <c r="K68" s="8">
        <f t="shared" si="11"/>
        <v>21.27</v>
      </c>
      <c r="L68" s="8">
        <f t="shared" si="11"/>
        <v>31.27</v>
      </c>
      <c r="M68" s="8">
        <f t="shared" si="10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21">
        <f t="shared" ref="T68:T131" si="13">A68</f>
        <v>3</v>
      </c>
      <c r="U68" s="19">
        <f>VLOOKUP($B68,Gas!$B$3:$E$2506,2)</f>
        <v>2.2349999999999999</v>
      </c>
      <c r="V68" s="44">
        <f t="shared" ref="V68:V131" si="14">C68/U68</f>
        <v>8.3803131991051458</v>
      </c>
    </row>
    <row r="69" spans="1:22" x14ac:dyDescent="0.2">
      <c r="A69" s="43">
        <f t="shared" si="7"/>
        <v>3</v>
      </c>
      <c r="B69" s="91">
        <v>35859</v>
      </c>
      <c r="C69" s="92">
        <v>18.47</v>
      </c>
      <c r="D69" s="4">
        <f t="shared" si="12"/>
        <v>-1.3978722244848644E-2</v>
      </c>
      <c r="E69" s="100">
        <f t="shared" si="4"/>
        <v>1.0965015367299564</v>
      </c>
      <c r="G69" s="8">
        <f t="shared" si="11"/>
        <v>1.5300000000000011</v>
      </c>
      <c r="H69" s="8">
        <f t="shared" si="11"/>
        <v>6.5300000000000011</v>
      </c>
      <c r="I69" s="8">
        <f t="shared" si="11"/>
        <v>11.530000000000001</v>
      </c>
      <c r="J69" s="8">
        <f t="shared" si="11"/>
        <v>16.53</v>
      </c>
      <c r="K69" s="8">
        <f t="shared" si="11"/>
        <v>21.53</v>
      </c>
      <c r="L69" s="8">
        <f t="shared" si="11"/>
        <v>31.53</v>
      </c>
      <c r="M69" s="8">
        <f t="shared" si="10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21">
        <f t="shared" si="13"/>
        <v>3</v>
      </c>
      <c r="U69" s="19">
        <f>VLOOKUP($B69,Gas!$B$3:$E$2506,2)</f>
        <v>2.19</v>
      </c>
      <c r="V69" s="44">
        <f t="shared" si="14"/>
        <v>8.4337899543378985</v>
      </c>
    </row>
    <row r="70" spans="1:22" x14ac:dyDescent="0.2">
      <c r="A70" s="43">
        <f t="shared" si="7"/>
        <v>3</v>
      </c>
      <c r="B70" s="91">
        <v>35860</v>
      </c>
      <c r="C70" s="92">
        <v>17.41</v>
      </c>
      <c r="D70" s="4">
        <f t="shared" si="12"/>
        <v>-5.9103040431050836E-2</v>
      </c>
      <c r="E70" s="100">
        <f t="shared" si="4"/>
        <v>1.1256608986349432</v>
      </c>
      <c r="G70" s="8">
        <f t="shared" si="11"/>
        <v>2.59</v>
      </c>
      <c r="H70" s="8">
        <f t="shared" si="11"/>
        <v>7.59</v>
      </c>
      <c r="I70" s="8">
        <f t="shared" si="11"/>
        <v>12.59</v>
      </c>
      <c r="J70" s="8">
        <f t="shared" si="11"/>
        <v>17.59</v>
      </c>
      <c r="K70" s="8">
        <f t="shared" si="11"/>
        <v>22.59</v>
      </c>
      <c r="L70" s="8">
        <f t="shared" si="11"/>
        <v>32.590000000000003</v>
      </c>
      <c r="M70" s="8">
        <f t="shared" si="11"/>
        <v>0</v>
      </c>
      <c r="N70" s="8">
        <f t="shared" si="11"/>
        <v>0</v>
      </c>
      <c r="O70" s="8">
        <f t="shared" si="11"/>
        <v>0</v>
      </c>
      <c r="P70" s="8">
        <f t="shared" si="11"/>
        <v>0</v>
      </c>
      <c r="Q70" s="8">
        <f t="shared" si="11"/>
        <v>0</v>
      </c>
      <c r="R70" s="8">
        <f t="shared" si="11"/>
        <v>0</v>
      </c>
      <c r="S70" s="8">
        <f t="shared" si="11"/>
        <v>0</v>
      </c>
      <c r="T70" s="21">
        <f t="shared" si="13"/>
        <v>3</v>
      </c>
      <c r="U70" s="19">
        <f>VLOOKUP($B70,Gas!$B$3:$E$2506,2)</f>
        <v>2.1150000000000002</v>
      </c>
      <c r="V70" s="44">
        <f t="shared" si="14"/>
        <v>8.2316784869976356</v>
      </c>
    </row>
    <row r="71" spans="1:22" x14ac:dyDescent="0.2">
      <c r="A71" s="43">
        <f t="shared" si="7"/>
        <v>3</v>
      </c>
      <c r="B71" s="91">
        <v>35863</v>
      </c>
      <c r="C71" s="92">
        <v>18.489999999999998</v>
      </c>
      <c r="D71" s="4">
        <f t="shared" si="12"/>
        <v>6.0185291618935766E-2</v>
      </c>
      <c r="E71" s="100">
        <f t="shared" si="4"/>
        <v>1.1677284843919655</v>
      </c>
      <c r="G71" s="8">
        <f t="shared" si="11"/>
        <v>1.5100000000000016</v>
      </c>
      <c r="H71" s="8">
        <f t="shared" si="11"/>
        <v>6.5100000000000016</v>
      </c>
      <c r="I71" s="8">
        <f t="shared" si="11"/>
        <v>11.510000000000002</v>
      </c>
      <c r="J71" s="8">
        <f t="shared" si="11"/>
        <v>16.510000000000002</v>
      </c>
      <c r="K71" s="8">
        <f t="shared" si="11"/>
        <v>21.51</v>
      </c>
      <c r="L71" s="8">
        <f t="shared" si="11"/>
        <v>31.51</v>
      </c>
      <c r="M71" s="8">
        <f t="shared" si="11"/>
        <v>0</v>
      </c>
      <c r="N71" s="8">
        <f t="shared" si="11"/>
        <v>0</v>
      </c>
      <c r="O71" s="8">
        <f t="shared" si="11"/>
        <v>0</v>
      </c>
      <c r="P71" s="8">
        <f t="shared" si="11"/>
        <v>0</v>
      </c>
      <c r="Q71" s="8">
        <f t="shared" si="11"/>
        <v>0</v>
      </c>
      <c r="R71" s="8">
        <f t="shared" si="11"/>
        <v>0</v>
      </c>
      <c r="S71" s="8">
        <f t="shared" si="11"/>
        <v>0</v>
      </c>
      <c r="T71" s="21">
        <f t="shared" si="13"/>
        <v>3</v>
      </c>
      <c r="U71" s="19">
        <f>VLOOKUP($B71,Gas!$B$3:$E$2506,2)</f>
        <v>2.09</v>
      </c>
      <c r="V71" s="44">
        <f t="shared" si="14"/>
        <v>8.8468899521531092</v>
      </c>
    </row>
    <row r="72" spans="1:22" x14ac:dyDescent="0.2">
      <c r="A72" s="43">
        <f t="shared" si="7"/>
        <v>3</v>
      </c>
      <c r="B72" s="91">
        <v>35864</v>
      </c>
      <c r="C72" s="92">
        <v>25.58</v>
      </c>
      <c r="D72" s="4">
        <f t="shared" si="12"/>
        <v>0.32458075075166315</v>
      </c>
      <c r="E72" s="100">
        <f t="shared" si="4"/>
        <v>1.9998362700399868</v>
      </c>
      <c r="G72" s="8">
        <f t="shared" si="11"/>
        <v>0</v>
      </c>
      <c r="H72" s="8">
        <f t="shared" si="11"/>
        <v>0</v>
      </c>
      <c r="I72" s="8">
        <f t="shared" si="11"/>
        <v>4.4200000000000017</v>
      </c>
      <c r="J72" s="8">
        <f t="shared" si="11"/>
        <v>9.4200000000000017</v>
      </c>
      <c r="K72" s="8">
        <f t="shared" si="11"/>
        <v>14.420000000000002</v>
      </c>
      <c r="L72" s="8">
        <f t="shared" si="11"/>
        <v>24.42</v>
      </c>
      <c r="M72" s="8">
        <f t="shared" si="11"/>
        <v>5.5799999999999983</v>
      </c>
      <c r="N72" s="8">
        <f t="shared" si="11"/>
        <v>0.57999999999999829</v>
      </c>
      <c r="O72" s="8">
        <f t="shared" si="11"/>
        <v>0</v>
      </c>
      <c r="P72" s="8">
        <f t="shared" si="11"/>
        <v>0</v>
      </c>
      <c r="Q72" s="8">
        <f t="shared" si="11"/>
        <v>0</v>
      </c>
      <c r="R72" s="8">
        <f t="shared" si="11"/>
        <v>0</v>
      </c>
      <c r="S72" s="8">
        <f t="shared" si="11"/>
        <v>0</v>
      </c>
      <c r="T72" s="21">
        <f t="shared" si="13"/>
        <v>3</v>
      </c>
      <c r="U72" s="19">
        <f>VLOOKUP($B72,Gas!$B$3:$E$2506,2)</f>
        <v>2.165</v>
      </c>
      <c r="V72" s="44">
        <f t="shared" si="14"/>
        <v>11.815242494226327</v>
      </c>
    </row>
    <row r="73" spans="1:22" x14ac:dyDescent="0.2">
      <c r="A73" s="43">
        <f t="shared" si="7"/>
        <v>3</v>
      </c>
      <c r="B73" s="91">
        <v>35865</v>
      </c>
      <c r="C73" s="92">
        <v>37.44</v>
      </c>
      <c r="D73" s="4">
        <f t="shared" si="12"/>
        <v>0.38092885545869476</v>
      </c>
      <c r="E73" s="100">
        <f t="shared" si="4"/>
        <v>2.6108846574284095</v>
      </c>
      <c r="G73" s="8">
        <f t="shared" si="11"/>
        <v>0</v>
      </c>
      <c r="H73" s="8">
        <f t="shared" si="11"/>
        <v>0</v>
      </c>
      <c r="I73" s="8">
        <f t="shared" si="11"/>
        <v>0</v>
      </c>
      <c r="J73" s="8">
        <f t="shared" si="11"/>
        <v>0</v>
      </c>
      <c r="K73" s="8">
        <f t="shared" si="11"/>
        <v>2.5600000000000023</v>
      </c>
      <c r="L73" s="8">
        <f t="shared" si="11"/>
        <v>12.560000000000002</v>
      </c>
      <c r="M73" s="8">
        <f t="shared" si="11"/>
        <v>17.439999999999998</v>
      </c>
      <c r="N73" s="8">
        <f t="shared" si="11"/>
        <v>12.439999999999998</v>
      </c>
      <c r="O73" s="8">
        <f t="shared" si="11"/>
        <v>7.4399999999999977</v>
      </c>
      <c r="P73" s="8">
        <f t="shared" si="11"/>
        <v>2.4399999999999977</v>
      </c>
      <c r="Q73" s="8">
        <f t="shared" si="11"/>
        <v>0</v>
      </c>
      <c r="R73" s="8">
        <f t="shared" si="11"/>
        <v>0</v>
      </c>
      <c r="S73" s="8">
        <f t="shared" si="11"/>
        <v>0</v>
      </c>
      <c r="T73" s="21">
        <f t="shared" si="13"/>
        <v>3</v>
      </c>
      <c r="U73" s="19">
        <f>VLOOKUP($B73,Gas!$B$3:$E$2506,2)</f>
        <v>2.23</v>
      </c>
      <c r="V73" s="44">
        <f t="shared" si="14"/>
        <v>16.789237668161434</v>
      </c>
    </row>
    <row r="74" spans="1:22" x14ac:dyDescent="0.2">
      <c r="A74" s="43">
        <f t="shared" si="7"/>
        <v>3</v>
      </c>
      <c r="B74" s="91">
        <v>35866</v>
      </c>
      <c r="C74" s="92">
        <v>39.94</v>
      </c>
      <c r="D74" s="4">
        <f t="shared" si="12"/>
        <v>6.4638676378277846E-2</v>
      </c>
      <c r="E74" s="100">
        <f t="shared" si="4"/>
        <v>2.5305339989096822</v>
      </c>
      <c r="G74" s="8">
        <f t="shared" ref="G74:S89" si="15">IF(G$1="P",MAX(0,G$2-$C74),IF(G$1="C",MAX(0,$C74-G$2)))</f>
        <v>0</v>
      </c>
      <c r="H74" s="8">
        <f t="shared" si="15"/>
        <v>0</v>
      </c>
      <c r="I74" s="8">
        <f t="shared" si="15"/>
        <v>0</v>
      </c>
      <c r="J74" s="8">
        <f t="shared" si="15"/>
        <v>0</v>
      </c>
      <c r="K74" s="8">
        <f t="shared" si="15"/>
        <v>6.0000000000002274E-2</v>
      </c>
      <c r="L74" s="8">
        <f t="shared" si="15"/>
        <v>10.060000000000002</v>
      </c>
      <c r="M74" s="8">
        <f t="shared" si="11"/>
        <v>19.939999999999998</v>
      </c>
      <c r="N74" s="8">
        <f t="shared" si="15"/>
        <v>14.939999999999998</v>
      </c>
      <c r="O74" s="8">
        <f t="shared" si="15"/>
        <v>9.9399999999999977</v>
      </c>
      <c r="P74" s="8">
        <f t="shared" si="15"/>
        <v>4.9399999999999977</v>
      </c>
      <c r="Q74" s="8">
        <f t="shared" si="15"/>
        <v>0</v>
      </c>
      <c r="R74" s="8">
        <f t="shared" si="15"/>
        <v>0</v>
      </c>
      <c r="S74" s="8">
        <f t="shared" si="15"/>
        <v>0</v>
      </c>
      <c r="T74" s="21">
        <f t="shared" si="13"/>
        <v>3</v>
      </c>
      <c r="U74" s="19">
        <f>VLOOKUP($B74,Gas!$B$3:$E$2506,2)</f>
        <v>2.25</v>
      </c>
      <c r="V74" s="44">
        <f t="shared" si="14"/>
        <v>17.751111111111111</v>
      </c>
    </row>
    <row r="75" spans="1:22" x14ac:dyDescent="0.2">
      <c r="A75" s="43">
        <f t="shared" si="7"/>
        <v>3</v>
      </c>
      <c r="B75" s="91">
        <v>35867</v>
      </c>
      <c r="C75" s="92">
        <v>28.42</v>
      </c>
      <c r="D75" s="4">
        <f t="shared" si="12"/>
        <v>-0.34028520531871448</v>
      </c>
      <c r="E75" s="100">
        <f t="shared" si="4"/>
        <v>3.2944153309211393</v>
      </c>
      <c r="G75" s="8">
        <f t="shared" si="15"/>
        <v>0</v>
      </c>
      <c r="H75" s="8">
        <f t="shared" si="15"/>
        <v>0</v>
      </c>
      <c r="I75" s="8">
        <f t="shared" si="15"/>
        <v>1.5799999999999983</v>
      </c>
      <c r="J75" s="8">
        <f t="shared" si="15"/>
        <v>6.5799999999999983</v>
      </c>
      <c r="K75" s="8">
        <f t="shared" si="15"/>
        <v>11.579999999999998</v>
      </c>
      <c r="L75" s="8">
        <f t="shared" si="15"/>
        <v>21.58</v>
      </c>
      <c r="M75" s="8">
        <f t="shared" si="11"/>
        <v>8.4200000000000017</v>
      </c>
      <c r="N75" s="8">
        <f t="shared" si="15"/>
        <v>3.4200000000000017</v>
      </c>
      <c r="O75" s="8">
        <f t="shared" si="15"/>
        <v>0</v>
      </c>
      <c r="P75" s="8">
        <f t="shared" si="15"/>
        <v>0</v>
      </c>
      <c r="Q75" s="8">
        <f t="shared" si="15"/>
        <v>0</v>
      </c>
      <c r="R75" s="8">
        <f t="shared" si="15"/>
        <v>0</v>
      </c>
      <c r="S75" s="8">
        <f t="shared" si="15"/>
        <v>0</v>
      </c>
      <c r="T75" s="21">
        <f t="shared" si="13"/>
        <v>3</v>
      </c>
      <c r="U75" s="19">
        <f>VLOOKUP($B75,Gas!$B$3:$E$2506,2)</f>
        <v>2.2450000000000001</v>
      </c>
      <c r="V75" s="44">
        <f t="shared" si="14"/>
        <v>12.659242761692651</v>
      </c>
    </row>
    <row r="76" spans="1:22" x14ac:dyDescent="0.2">
      <c r="A76" s="43">
        <f t="shared" si="7"/>
        <v>3</v>
      </c>
      <c r="B76" s="91">
        <v>35870</v>
      </c>
      <c r="C76" s="92">
        <v>22.47</v>
      </c>
      <c r="D76" s="4">
        <f t="shared" si="12"/>
        <v>-0.23491203647171693</v>
      </c>
      <c r="E76" s="100">
        <f t="shared" si="4"/>
        <v>3.4841109615733266</v>
      </c>
      <c r="G76" s="8">
        <f t="shared" si="15"/>
        <v>0</v>
      </c>
      <c r="H76" s="8">
        <f t="shared" si="15"/>
        <v>2.5300000000000011</v>
      </c>
      <c r="I76" s="8">
        <f t="shared" si="15"/>
        <v>7.5300000000000011</v>
      </c>
      <c r="J76" s="8">
        <f t="shared" si="15"/>
        <v>12.530000000000001</v>
      </c>
      <c r="K76" s="8">
        <f t="shared" si="15"/>
        <v>17.53</v>
      </c>
      <c r="L76" s="8">
        <f t="shared" si="15"/>
        <v>27.53</v>
      </c>
      <c r="M76" s="8">
        <f t="shared" si="11"/>
        <v>2.4699999999999989</v>
      </c>
      <c r="N76" s="8">
        <f t="shared" si="15"/>
        <v>0</v>
      </c>
      <c r="O76" s="8">
        <f t="shared" si="15"/>
        <v>0</v>
      </c>
      <c r="P76" s="8">
        <f t="shared" si="15"/>
        <v>0</v>
      </c>
      <c r="Q76" s="8">
        <f t="shared" si="15"/>
        <v>0</v>
      </c>
      <c r="R76" s="8">
        <f t="shared" si="15"/>
        <v>0</v>
      </c>
      <c r="S76" s="8">
        <f t="shared" si="15"/>
        <v>0</v>
      </c>
      <c r="T76" s="21">
        <f t="shared" si="13"/>
        <v>3</v>
      </c>
      <c r="U76" s="19">
        <f>VLOOKUP($B76,Gas!$B$3:$E$2506,2)</f>
        <v>2.2050000000000001</v>
      </c>
      <c r="V76" s="44">
        <f t="shared" si="14"/>
        <v>10.19047619047619</v>
      </c>
    </row>
    <row r="77" spans="1:22" x14ac:dyDescent="0.2">
      <c r="A77" s="43">
        <f t="shared" si="7"/>
        <v>3</v>
      </c>
      <c r="B77" s="91">
        <v>35871</v>
      </c>
      <c r="C77" s="92">
        <v>18.739999999999998</v>
      </c>
      <c r="D77" s="4">
        <f t="shared" si="12"/>
        <v>-0.18152080938696175</v>
      </c>
      <c r="E77" s="100">
        <f t="shared" ref="E77:E140" si="16">STDEV(D68:D77)*SQRT(trade_day)</f>
        <v>3.5999759468283181</v>
      </c>
      <c r="G77" s="8">
        <f t="shared" si="15"/>
        <v>1.2600000000000016</v>
      </c>
      <c r="H77" s="8">
        <f t="shared" si="15"/>
        <v>6.2600000000000016</v>
      </c>
      <c r="I77" s="8">
        <f t="shared" si="15"/>
        <v>11.260000000000002</v>
      </c>
      <c r="J77" s="8">
        <f t="shared" si="15"/>
        <v>16.260000000000002</v>
      </c>
      <c r="K77" s="8">
        <f t="shared" si="15"/>
        <v>21.26</v>
      </c>
      <c r="L77" s="8">
        <f t="shared" si="15"/>
        <v>31.26</v>
      </c>
      <c r="M77" s="8">
        <f t="shared" si="11"/>
        <v>0</v>
      </c>
      <c r="N77" s="8">
        <f t="shared" si="15"/>
        <v>0</v>
      </c>
      <c r="O77" s="8">
        <f t="shared" si="15"/>
        <v>0</v>
      </c>
      <c r="P77" s="8">
        <f t="shared" si="15"/>
        <v>0</v>
      </c>
      <c r="Q77" s="8">
        <f t="shared" si="15"/>
        <v>0</v>
      </c>
      <c r="R77" s="8">
        <f t="shared" si="15"/>
        <v>0</v>
      </c>
      <c r="S77" s="8">
        <f t="shared" si="15"/>
        <v>0</v>
      </c>
      <c r="T77" s="21">
        <f t="shared" si="13"/>
        <v>3</v>
      </c>
      <c r="U77" s="19">
        <f>VLOOKUP($B77,Gas!$B$3:$E$2506,2)</f>
        <v>2.2000000000000002</v>
      </c>
      <c r="V77" s="44">
        <f t="shared" si="14"/>
        <v>8.5181818181818176</v>
      </c>
    </row>
    <row r="78" spans="1:22" x14ac:dyDescent="0.2">
      <c r="A78" s="43">
        <f t="shared" si="7"/>
        <v>3</v>
      </c>
      <c r="B78" s="91">
        <v>35872</v>
      </c>
      <c r="C78" s="92">
        <v>17.57</v>
      </c>
      <c r="D78" s="4">
        <f t="shared" si="12"/>
        <v>-6.4467374611270181E-2</v>
      </c>
      <c r="E78" s="100">
        <f t="shared" si="16"/>
        <v>3.611798722086752</v>
      </c>
      <c r="G78" s="8">
        <f t="shared" si="15"/>
        <v>2.4299999999999997</v>
      </c>
      <c r="H78" s="8">
        <f t="shared" si="15"/>
        <v>7.43</v>
      </c>
      <c r="I78" s="8">
        <f t="shared" si="15"/>
        <v>12.43</v>
      </c>
      <c r="J78" s="8">
        <f t="shared" si="15"/>
        <v>17.43</v>
      </c>
      <c r="K78" s="8">
        <f t="shared" si="15"/>
        <v>22.43</v>
      </c>
      <c r="L78" s="8">
        <f t="shared" si="15"/>
        <v>32.43</v>
      </c>
      <c r="M78" s="8">
        <f t="shared" si="11"/>
        <v>0</v>
      </c>
      <c r="N78" s="8">
        <f t="shared" si="15"/>
        <v>0</v>
      </c>
      <c r="O78" s="8">
        <f t="shared" si="15"/>
        <v>0</v>
      </c>
      <c r="P78" s="8">
        <f t="shared" si="15"/>
        <v>0</v>
      </c>
      <c r="Q78" s="8">
        <f t="shared" si="15"/>
        <v>0</v>
      </c>
      <c r="R78" s="8">
        <f t="shared" si="15"/>
        <v>0</v>
      </c>
      <c r="S78" s="8">
        <f t="shared" si="15"/>
        <v>0</v>
      </c>
      <c r="T78" s="21">
        <f t="shared" si="13"/>
        <v>3</v>
      </c>
      <c r="U78" s="19">
        <f>VLOOKUP($B78,Gas!$B$3:$E$2506,2)</f>
        <v>2.2050000000000001</v>
      </c>
      <c r="V78" s="44">
        <f t="shared" si="14"/>
        <v>7.9682539682539684</v>
      </c>
    </row>
    <row r="79" spans="1:22" x14ac:dyDescent="0.2">
      <c r="A79" s="43">
        <f t="shared" si="7"/>
        <v>3</v>
      </c>
      <c r="B79" s="91">
        <v>35873</v>
      </c>
      <c r="C79" s="92">
        <v>17.760000000000002</v>
      </c>
      <c r="D79" s="4">
        <f t="shared" si="12"/>
        <v>1.0755835365018299E-2</v>
      </c>
      <c r="E79" s="100">
        <f t="shared" si="16"/>
        <v>3.6124730592498864</v>
      </c>
      <c r="G79" s="8">
        <f t="shared" si="15"/>
        <v>2.2399999999999984</v>
      </c>
      <c r="H79" s="8">
        <f t="shared" si="15"/>
        <v>7.2399999999999984</v>
      </c>
      <c r="I79" s="8">
        <f t="shared" si="15"/>
        <v>12.239999999999998</v>
      </c>
      <c r="J79" s="8">
        <f t="shared" si="15"/>
        <v>17.239999999999998</v>
      </c>
      <c r="K79" s="8">
        <f t="shared" si="15"/>
        <v>22.24</v>
      </c>
      <c r="L79" s="8">
        <f t="shared" si="15"/>
        <v>32.239999999999995</v>
      </c>
      <c r="M79" s="8">
        <f t="shared" si="11"/>
        <v>0</v>
      </c>
      <c r="N79" s="8">
        <f t="shared" si="15"/>
        <v>0</v>
      </c>
      <c r="O79" s="8">
        <f t="shared" si="15"/>
        <v>0</v>
      </c>
      <c r="P79" s="8">
        <f t="shared" si="15"/>
        <v>0</v>
      </c>
      <c r="Q79" s="8">
        <f t="shared" si="15"/>
        <v>0</v>
      </c>
      <c r="R79" s="8">
        <f t="shared" si="15"/>
        <v>0</v>
      </c>
      <c r="S79" s="8">
        <f t="shared" si="15"/>
        <v>0</v>
      </c>
      <c r="T79" s="21">
        <f t="shared" si="13"/>
        <v>3</v>
      </c>
      <c r="U79" s="19">
        <f>VLOOKUP($B79,Gas!$B$3:$E$2506,2)</f>
        <v>2.2050000000000001</v>
      </c>
      <c r="V79" s="44">
        <f t="shared" si="14"/>
        <v>8.0544217687074831</v>
      </c>
    </row>
    <row r="80" spans="1:22" x14ac:dyDescent="0.2">
      <c r="A80" s="43">
        <f t="shared" si="7"/>
        <v>3</v>
      </c>
      <c r="B80" s="91">
        <v>35874</v>
      </c>
      <c r="C80" s="92">
        <v>18.57</v>
      </c>
      <c r="D80" s="4">
        <f t="shared" si="12"/>
        <v>4.4598637800590424E-2</v>
      </c>
      <c r="E80" s="100">
        <f t="shared" si="16"/>
        <v>3.6056748660486302</v>
      </c>
      <c r="G80" s="8">
        <f t="shared" si="15"/>
        <v>1.4299999999999997</v>
      </c>
      <c r="H80" s="8">
        <f t="shared" si="15"/>
        <v>6.43</v>
      </c>
      <c r="I80" s="8">
        <f t="shared" si="15"/>
        <v>11.43</v>
      </c>
      <c r="J80" s="8">
        <f t="shared" si="15"/>
        <v>16.43</v>
      </c>
      <c r="K80" s="8">
        <f t="shared" si="15"/>
        <v>21.43</v>
      </c>
      <c r="L80" s="8">
        <f t="shared" si="15"/>
        <v>31.43</v>
      </c>
      <c r="M80" s="8">
        <f t="shared" si="15"/>
        <v>0</v>
      </c>
      <c r="N80" s="8">
        <f t="shared" si="15"/>
        <v>0</v>
      </c>
      <c r="O80" s="8">
        <f t="shared" si="15"/>
        <v>0</v>
      </c>
      <c r="P80" s="8">
        <f t="shared" si="15"/>
        <v>0</v>
      </c>
      <c r="Q80" s="8">
        <f t="shared" si="15"/>
        <v>0</v>
      </c>
      <c r="R80" s="8">
        <f t="shared" si="15"/>
        <v>0</v>
      </c>
      <c r="S80" s="8">
        <f t="shared" si="15"/>
        <v>0</v>
      </c>
      <c r="T80" s="21">
        <f t="shared" si="13"/>
        <v>3</v>
      </c>
      <c r="U80" s="19">
        <f>VLOOKUP($B80,Gas!$B$3:$E$2506,2)</f>
        <v>2.2349999999999999</v>
      </c>
      <c r="V80" s="44">
        <f t="shared" si="14"/>
        <v>8.3087248322147662</v>
      </c>
    </row>
    <row r="81" spans="1:22" x14ac:dyDescent="0.2">
      <c r="A81" s="43">
        <f t="shared" si="7"/>
        <v>3</v>
      </c>
      <c r="B81" s="91">
        <v>35877</v>
      </c>
      <c r="C81" s="92">
        <v>21.67</v>
      </c>
      <c r="D81" s="4">
        <f t="shared" si="12"/>
        <v>0.15438144018365327</v>
      </c>
      <c r="E81" s="100">
        <f t="shared" si="16"/>
        <v>3.6747674651599658</v>
      </c>
      <c r="G81" s="8">
        <f t="shared" si="15"/>
        <v>0</v>
      </c>
      <c r="H81" s="8">
        <f t="shared" si="15"/>
        <v>3.3299999999999983</v>
      </c>
      <c r="I81" s="8">
        <f t="shared" si="15"/>
        <v>8.3299999999999983</v>
      </c>
      <c r="J81" s="8">
        <f t="shared" si="15"/>
        <v>13.329999999999998</v>
      </c>
      <c r="K81" s="8">
        <f t="shared" si="15"/>
        <v>18.329999999999998</v>
      </c>
      <c r="L81" s="8">
        <f t="shared" si="15"/>
        <v>28.33</v>
      </c>
      <c r="M81" s="8">
        <f t="shared" si="15"/>
        <v>1.6700000000000017</v>
      </c>
      <c r="N81" s="8">
        <f t="shared" si="15"/>
        <v>0</v>
      </c>
      <c r="O81" s="8">
        <f t="shared" si="15"/>
        <v>0</v>
      </c>
      <c r="P81" s="8">
        <f t="shared" si="15"/>
        <v>0</v>
      </c>
      <c r="Q81" s="8">
        <f t="shared" si="15"/>
        <v>0</v>
      </c>
      <c r="R81" s="8">
        <f t="shared" si="15"/>
        <v>0</v>
      </c>
      <c r="S81" s="8">
        <f t="shared" si="15"/>
        <v>0</v>
      </c>
      <c r="T81" s="21">
        <f t="shared" si="13"/>
        <v>3</v>
      </c>
      <c r="U81" s="19">
        <f>VLOOKUP($B81,Gas!$B$3:$E$2506,2)</f>
        <v>2.2850000000000001</v>
      </c>
      <c r="V81" s="44">
        <f t="shared" si="14"/>
        <v>9.483588621444202</v>
      </c>
    </row>
    <row r="82" spans="1:22" x14ac:dyDescent="0.2">
      <c r="A82" s="43">
        <f t="shared" si="7"/>
        <v>3</v>
      </c>
      <c r="B82" s="91">
        <v>35878</v>
      </c>
      <c r="C82" s="92">
        <v>18.239999999999998</v>
      </c>
      <c r="D82" s="4">
        <f t="shared" si="12"/>
        <v>-0.17231183090208257</v>
      </c>
      <c r="E82" s="100">
        <f t="shared" si="16"/>
        <v>3.3398299236843343</v>
      </c>
      <c r="G82" s="8">
        <f t="shared" si="15"/>
        <v>1.7600000000000016</v>
      </c>
      <c r="H82" s="8">
        <f t="shared" si="15"/>
        <v>6.7600000000000016</v>
      </c>
      <c r="I82" s="8">
        <f t="shared" si="15"/>
        <v>11.760000000000002</v>
      </c>
      <c r="J82" s="8">
        <f t="shared" si="15"/>
        <v>16.760000000000002</v>
      </c>
      <c r="K82" s="8">
        <f t="shared" si="15"/>
        <v>21.76</v>
      </c>
      <c r="L82" s="8">
        <f t="shared" si="15"/>
        <v>31.76</v>
      </c>
      <c r="M82" s="8">
        <f t="shared" si="15"/>
        <v>0</v>
      </c>
      <c r="N82" s="8">
        <f t="shared" si="15"/>
        <v>0</v>
      </c>
      <c r="O82" s="8">
        <f t="shared" si="15"/>
        <v>0</v>
      </c>
      <c r="P82" s="8">
        <f t="shared" si="15"/>
        <v>0</v>
      </c>
      <c r="Q82" s="8">
        <f t="shared" si="15"/>
        <v>0</v>
      </c>
      <c r="R82" s="8">
        <f t="shared" si="15"/>
        <v>0</v>
      </c>
      <c r="S82" s="8">
        <f t="shared" si="15"/>
        <v>0</v>
      </c>
      <c r="T82" s="21">
        <f t="shared" si="13"/>
        <v>3</v>
      </c>
      <c r="U82" s="19">
        <f>VLOOKUP($B82,Gas!$B$3:$E$2506,2)</f>
        <v>2.3250000000000002</v>
      </c>
      <c r="V82" s="44">
        <f t="shared" si="14"/>
        <v>7.8451612903225794</v>
      </c>
    </row>
    <row r="83" spans="1:22" x14ac:dyDescent="0.2">
      <c r="A83" s="43">
        <f t="shared" si="7"/>
        <v>3</v>
      </c>
      <c r="B83" s="91">
        <v>35879</v>
      </c>
      <c r="C83" s="92">
        <v>18.149999999999999</v>
      </c>
      <c r="D83" s="4">
        <f t="shared" si="12"/>
        <v>-4.9464239353255741E-3</v>
      </c>
      <c r="E83" s="100">
        <f t="shared" si="16"/>
        <v>2.4465864874018974</v>
      </c>
      <c r="G83" s="8">
        <f t="shared" si="15"/>
        <v>1.8500000000000014</v>
      </c>
      <c r="H83" s="8">
        <f t="shared" si="15"/>
        <v>6.8500000000000014</v>
      </c>
      <c r="I83" s="8">
        <f t="shared" si="15"/>
        <v>11.850000000000001</v>
      </c>
      <c r="J83" s="8">
        <f t="shared" si="15"/>
        <v>16.850000000000001</v>
      </c>
      <c r="K83" s="8">
        <f t="shared" si="15"/>
        <v>21.85</v>
      </c>
      <c r="L83" s="8">
        <f t="shared" si="15"/>
        <v>31.85</v>
      </c>
      <c r="M83" s="8">
        <f t="shared" si="15"/>
        <v>0</v>
      </c>
      <c r="N83" s="8">
        <f t="shared" si="15"/>
        <v>0</v>
      </c>
      <c r="O83" s="8">
        <f t="shared" si="15"/>
        <v>0</v>
      </c>
      <c r="P83" s="8">
        <f t="shared" si="15"/>
        <v>0</v>
      </c>
      <c r="Q83" s="8">
        <f t="shared" si="15"/>
        <v>0</v>
      </c>
      <c r="R83" s="8">
        <f t="shared" si="15"/>
        <v>0</v>
      </c>
      <c r="S83" s="8">
        <f t="shared" si="15"/>
        <v>0</v>
      </c>
      <c r="T83" s="21">
        <f t="shared" si="13"/>
        <v>3</v>
      </c>
      <c r="U83" s="19">
        <f>VLOOKUP($B83,Gas!$B$3:$E$2506,2)</f>
        <v>2.2799999999999998</v>
      </c>
      <c r="V83" s="44">
        <f t="shared" si="14"/>
        <v>7.9605263157894735</v>
      </c>
    </row>
    <row r="84" spans="1:22" x14ac:dyDescent="0.2">
      <c r="A84" s="43">
        <f t="shared" si="7"/>
        <v>3</v>
      </c>
      <c r="B84" s="91">
        <v>35880</v>
      </c>
      <c r="C84" s="92">
        <v>19</v>
      </c>
      <c r="D84" s="4">
        <f t="shared" si="12"/>
        <v>4.5768418455580807E-2</v>
      </c>
      <c r="E84" s="100">
        <f t="shared" si="16"/>
        <v>2.4188873861809603</v>
      </c>
      <c r="G84" s="8">
        <f t="shared" ref="G84:S99" si="17">IF(G$1="P",MAX(0,G$2-$C84),IF(G$1="C",MAX(0,$C84-G$2)))</f>
        <v>1</v>
      </c>
      <c r="H84" s="8">
        <f t="shared" si="17"/>
        <v>6</v>
      </c>
      <c r="I84" s="8">
        <f t="shared" si="17"/>
        <v>11</v>
      </c>
      <c r="J84" s="8">
        <f t="shared" si="17"/>
        <v>16</v>
      </c>
      <c r="K84" s="8">
        <f t="shared" si="17"/>
        <v>21</v>
      </c>
      <c r="L84" s="8">
        <f t="shared" si="17"/>
        <v>31</v>
      </c>
      <c r="M84" s="8">
        <f t="shared" si="15"/>
        <v>0</v>
      </c>
      <c r="N84" s="8">
        <f t="shared" si="17"/>
        <v>0</v>
      </c>
      <c r="O84" s="8">
        <f t="shared" si="17"/>
        <v>0</v>
      </c>
      <c r="P84" s="8">
        <f t="shared" si="17"/>
        <v>0</v>
      </c>
      <c r="Q84" s="8">
        <f t="shared" si="17"/>
        <v>0</v>
      </c>
      <c r="R84" s="8">
        <f t="shared" si="17"/>
        <v>0</v>
      </c>
      <c r="S84" s="8">
        <f t="shared" si="17"/>
        <v>0</v>
      </c>
      <c r="T84" s="21">
        <f t="shared" si="13"/>
        <v>3</v>
      </c>
      <c r="U84" s="19">
        <f>VLOOKUP($B84,Gas!$B$3:$E$2506,2)</f>
        <v>2.3250000000000002</v>
      </c>
      <c r="V84" s="44">
        <f t="shared" si="14"/>
        <v>8.172043010752688</v>
      </c>
    </row>
    <row r="85" spans="1:22" x14ac:dyDescent="0.2">
      <c r="A85" s="43">
        <f t="shared" si="7"/>
        <v>3</v>
      </c>
      <c r="B85" s="91">
        <v>35881</v>
      </c>
      <c r="C85" s="92">
        <v>18.78</v>
      </c>
      <c r="D85" s="4">
        <f t="shared" si="12"/>
        <v>-1.1646505386323579E-2</v>
      </c>
      <c r="E85" s="100">
        <f t="shared" si="16"/>
        <v>1.9221630444310129</v>
      </c>
      <c r="G85" s="8">
        <f t="shared" si="17"/>
        <v>1.2199999999999989</v>
      </c>
      <c r="H85" s="8">
        <f t="shared" si="17"/>
        <v>6.2199999999999989</v>
      </c>
      <c r="I85" s="8">
        <f t="shared" si="17"/>
        <v>11.219999999999999</v>
      </c>
      <c r="J85" s="8">
        <f t="shared" si="17"/>
        <v>16.22</v>
      </c>
      <c r="K85" s="8">
        <f t="shared" si="17"/>
        <v>21.22</v>
      </c>
      <c r="L85" s="8">
        <f t="shared" si="17"/>
        <v>31.22</v>
      </c>
      <c r="M85" s="8">
        <f t="shared" si="15"/>
        <v>0</v>
      </c>
      <c r="N85" s="8">
        <f t="shared" si="17"/>
        <v>0</v>
      </c>
      <c r="O85" s="8">
        <f t="shared" si="17"/>
        <v>0</v>
      </c>
      <c r="P85" s="8">
        <f t="shared" si="17"/>
        <v>0</v>
      </c>
      <c r="Q85" s="8">
        <f t="shared" si="17"/>
        <v>0</v>
      </c>
      <c r="R85" s="8">
        <f t="shared" si="17"/>
        <v>0</v>
      </c>
      <c r="S85" s="8">
        <f t="shared" si="17"/>
        <v>0</v>
      </c>
      <c r="T85" s="21">
        <f t="shared" si="13"/>
        <v>3</v>
      </c>
      <c r="U85" s="19">
        <f>VLOOKUP($B85,Gas!$B$3:$E$2506,2)</f>
        <v>2.2850000000000001</v>
      </c>
      <c r="V85" s="44">
        <f t="shared" si="14"/>
        <v>8.2188183807439827</v>
      </c>
    </row>
    <row r="86" spans="1:22" x14ac:dyDescent="0.2">
      <c r="A86" s="43">
        <f t="shared" si="7"/>
        <v>3</v>
      </c>
      <c r="B86" s="91">
        <v>35884</v>
      </c>
      <c r="C86" s="92">
        <v>18.579999999999998</v>
      </c>
      <c r="D86" s="4">
        <f t="shared" si="12"/>
        <v>-1.0706740394424569E-2</v>
      </c>
      <c r="E86" s="100">
        <f t="shared" si="16"/>
        <v>1.594185925646411</v>
      </c>
      <c r="G86" s="8">
        <f t="shared" si="17"/>
        <v>1.4200000000000017</v>
      </c>
      <c r="H86" s="8">
        <f t="shared" si="17"/>
        <v>6.4200000000000017</v>
      </c>
      <c r="I86" s="8">
        <f t="shared" si="17"/>
        <v>11.420000000000002</v>
      </c>
      <c r="J86" s="8">
        <f t="shared" si="17"/>
        <v>16.420000000000002</v>
      </c>
      <c r="K86" s="8">
        <f t="shared" si="17"/>
        <v>21.42</v>
      </c>
      <c r="L86" s="8">
        <f t="shared" si="17"/>
        <v>31.42</v>
      </c>
      <c r="M86" s="8">
        <f t="shared" si="15"/>
        <v>0</v>
      </c>
      <c r="N86" s="8">
        <f t="shared" si="17"/>
        <v>0</v>
      </c>
      <c r="O86" s="8">
        <f t="shared" si="17"/>
        <v>0</v>
      </c>
      <c r="P86" s="8">
        <f t="shared" si="17"/>
        <v>0</v>
      </c>
      <c r="Q86" s="8">
        <f t="shared" si="17"/>
        <v>0</v>
      </c>
      <c r="R86" s="8">
        <f t="shared" si="17"/>
        <v>0</v>
      </c>
      <c r="S86" s="8">
        <f t="shared" si="17"/>
        <v>0</v>
      </c>
      <c r="T86" s="21">
        <f t="shared" si="13"/>
        <v>3</v>
      </c>
      <c r="U86" s="19">
        <f>VLOOKUP($B86,Gas!$B$3:$E$2506,2)</f>
        <v>2.25</v>
      </c>
      <c r="V86" s="44">
        <f t="shared" si="14"/>
        <v>8.2577777777777772</v>
      </c>
    </row>
    <row r="87" spans="1:22" x14ac:dyDescent="0.2">
      <c r="A87" s="43">
        <f t="shared" si="7"/>
        <v>3</v>
      </c>
      <c r="B87" s="91">
        <v>35885</v>
      </c>
      <c r="C87" s="92">
        <v>19.13</v>
      </c>
      <c r="D87" s="4">
        <f t="shared" si="12"/>
        <v>2.9172050066469099E-2</v>
      </c>
      <c r="E87" s="100">
        <f t="shared" si="16"/>
        <v>1.3224959400452174</v>
      </c>
      <c r="G87" s="8">
        <f t="shared" si="17"/>
        <v>0.87000000000000099</v>
      </c>
      <c r="H87" s="8">
        <f t="shared" si="17"/>
        <v>5.870000000000001</v>
      </c>
      <c r="I87" s="8">
        <f t="shared" si="17"/>
        <v>10.870000000000001</v>
      </c>
      <c r="J87" s="8">
        <f t="shared" si="17"/>
        <v>15.870000000000001</v>
      </c>
      <c r="K87" s="8">
        <f t="shared" si="17"/>
        <v>20.87</v>
      </c>
      <c r="L87" s="8">
        <f t="shared" si="17"/>
        <v>30.87</v>
      </c>
      <c r="M87" s="8">
        <f t="shared" si="15"/>
        <v>0</v>
      </c>
      <c r="N87" s="8">
        <f t="shared" si="17"/>
        <v>0</v>
      </c>
      <c r="O87" s="8">
        <f t="shared" si="17"/>
        <v>0</v>
      </c>
      <c r="P87" s="8">
        <f t="shared" si="17"/>
        <v>0</v>
      </c>
      <c r="Q87" s="8">
        <f t="shared" si="17"/>
        <v>0</v>
      </c>
      <c r="R87" s="8">
        <f t="shared" si="17"/>
        <v>0</v>
      </c>
      <c r="S87" s="8">
        <f t="shared" si="17"/>
        <v>0</v>
      </c>
      <c r="T87" s="21">
        <f t="shared" si="13"/>
        <v>3</v>
      </c>
      <c r="U87" s="19">
        <f>VLOOKUP($B87,Gas!$B$3:$E$2506,2)</f>
        <v>2.2599999999999998</v>
      </c>
      <c r="V87" s="44">
        <f t="shared" si="14"/>
        <v>8.4646017699115053</v>
      </c>
    </row>
    <row r="88" spans="1:22" x14ac:dyDescent="0.2">
      <c r="A88" s="43">
        <f t="shared" si="7"/>
        <v>4</v>
      </c>
      <c r="B88" s="91">
        <v>35886</v>
      </c>
      <c r="C88" s="92">
        <v>20.2</v>
      </c>
      <c r="D88" s="4">
        <f t="shared" si="12"/>
        <v>5.4424820954997524E-2</v>
      </c>
      <c r="E88" s="100">
        <f t="shared" si="16"/>
        <v>1.2895579042639531</v>
      </c>
      <c r="G88" s="8">
        <f t="shared" si="17"/>
        <v>0</v>
      </c>
      <c r="H88" s="8">
        <f t="shared" si="17"/>
        <v>4.8000000000000007</v>
      </c>
      <c r="I88" s="8">
        <f t="shared" si="17"/>
        <v>9.8000000000000007</v>
      </c>
      <c r="J88" s="8">
        <f t="shared" si="17"/>
        <v>14.8</v>
      </c>
      <c r="K88" s="8">
        <f t="shared" si="17"/>
        <v>19.8</v>
      </c>
      <c r="L88" s="8">
        <f t="shared" si="17"/>
        <v>29.8</v>
      </c>
      <c r="M88" s="8">
        <f t="shared" si="15"/>
        <v>0.19999999999999929</v>
      </c>
      <c r="N88" s="8">
        <f t="shared" si="17"/>
        <v>0</v>
      </c>
      <c r="O88" s="8">
        <f t="shared" si="17"/>
        <v>0</v>
      </c>
      <c r="P88" s="8">
        <f t="shared" si="17"/>
        <v>0</v>
      </c>
      <c r="Q88" s="8">
        <f t="shared" si="17"/>
        <v>0</v>
      </c>
      <c r="R88" s="8">
        <f t="shared" si="17"/>
        <v>0</v>
      </c>
      <c r="S88" s="8">
        <f t="shared" si="17"/>
        <v>0</v>
      </c>
      <c r="T88" s="21">
        <f t="shared" si="13"/>
        <v>4</v>
      </c>
      <c r="U88" s="19">
        <f>VLOOKUP($B88,Gas!$B$3:$E$2506,2)</f>
        <v>2.31</v>
      </c>
      <c r="V88" s="44">
        <f t="shared" si="14"/>
        <v>8.7445887445887447</v>
      </c>
    </row>
    <row r="89" spans="1:22" x14ac:dyDescent="0.2">
      <c r="A89" s="43">
        <f t="shared" ref="A89:A152" si="18">MONTH(B89)+(YEAR(B89)-1998)*12</f>
        <v>4</v>
      </c>
      <c r="B89" s="91">
        <v>35887</v>
      </c>
      <c r="C89" s="92">
        <v>20.11</v>
      </c>
      <c r="D89" s="4">
        <f t="shared" si="12"/>
        <v>-4.4654006225984012E-3</v>
      </c>
      <c r="E89" s="100">
        <f t="shared" si="16"/>
        <v>1.292846445348826</v>
      </c>
      <c r="G89" s="8">
        <f t="shared" si="17"/>
        <v>0</v>
      </c>
      <c r="H89" s="8">
        <f t="shared" si="17"/>
        <v>4.8900000000000006</v>
      </c>
      <c r="I89" s="8">
        <f t="shared" si="17"/>
        <v>9.89</v>
      </c>
      <c r="J89" s="8">
        <f t="shared" si="17"/>
        <v>14.89</v>
      </c>
      <c r="K89" s="8">
        <f t="shared" si="17"/>
        <v>19.89</v>
      </c>
      <c r="L89" s="8">
        <f t="shared" si="17"/>
        <v>29.89</v>
      </c>
      <c r="M89" s="8">
        <f t="shared" si="15"/>
        <v>0.10999999999999943</v>
      </c>
      <c r="N89" s="8">
        <f t="shared" si="17"/>
        <v>0</v>
      </c>
      <c r="O89" s="8">
        <f t="shared" si="17"/>
        <v>0</v>
      </c>
      <c r="P89" s="8">
        <f t="shared" si="17"/>
        <v>0</v>
      </c>
      <c r="Q89" s="8">
        <f t="shared" si="17"/>
        <v>0</v>
      </c>
      <c r="R89" s="8">
        <f t="shared" si="17"/>
        <v>0</v>
      </c>
      <c r="S89" s="8">
        <f t="shared" si="17"/>
        <v>0</v>
      </c>
      <c r="T89" s="21">
        <f t="shared" si="13"/>
        <v>4</v>
      </c>
      <c r="U89" s="19">
        <f>VLOOKUP($B89,Gas!$B$3:$E$2506,2)</f>
        <v>2.46</v>
      </c>
      <c r="V89" s="44">
        <f t="shared" si="14"/>
        <v>8.1747967479674788</v>
      </c>
    </row>
    <row r="90" spans="1:22" x14ac:dyDescent="0.2">
      <c r="A90" s="43">
        <f t="shared" si="18"/>
        <v>4</v>
      </c>
      <c r="B90" s="91">
        <v>35888</v>
      </c>
      <c r="C90" s="92">
        <v>20.23</v>
      </c>
      <c r="D90" s="4">
        <f t="shared" si="12"/>
        <v>5.9494473950934216E-3</v>
      </c>
      <c r="E90" s="100">
        <f t="shared" si="16"/>
        <v>1.280514502567115</v>
      </c>
      <c r="G90" s="8">
        <f t="shared" si="17"/>
        <v>0</v>
      </c>
      <c r="H90" s="8">
        <f t="shared" si="17"/>
        <v>4.7699999999999996</v>
      </c>
      <c r="I90" s="8">
        <f t="shared" si="17"/>
        <v>9.77</v>
      </c>
      <c r="J90" s="8">
        <f t="shared" si="17"/>
        <v>14.77</v>
      </c>
      <c r="K90" s="8">
        <f t="shared" si="17"/>
        <v>19.77</v>
      </c>
      <c r="L90" s="8">
        <f t="shared" si="17"/>
        <v>29.77</v>
      </c>
      <c r="M90" s="8">
        <f t="shared" si="17"/>
        <v>0.23000000000000043</v>
      </c>
      <c r="N90" s="8">
        <f t="shared" si="17"/>
        <v>0</v>
      </c>
      <c r="O90" s="8">
        <f t="shared" si="17"/>
        <v>0</v>
      </c>
      <c r="P90" s="8">
        <f t="shared" si="17"/>
        <v>0</v>
      </c>
      <c r="Q90" s="8">
        <f t="shared" si="17"/>
        <v>0</v>
      </c>
      <c r="R90" s="8">
        <f t="shared" si="17"/>
        <v>0</v>
      </c>
      <c r="S90" s="8">
        <f t="shared" si="17"/>
        <v>0</v>
      </c>
      <c r="T90" s="21">
        <f t="shared" si="13"/>
        <v>4</v>
      </c>
      <c r="U90" s="19">
        <f>VLOOKUP($B90,Gas!$B$3:$E$2506,2)</f>
        <v>2.4</v>
      </c>
      <c r="V90" s="44">
        <f t="shared" si="14"/>
        <v>8.4291666666666671</v>
      </c>
    </row>
    <row r="91" spans="1:22" x14ac:dyDescent="0.2">
      <c r="A91" s="43">
        <f t="shared" si="18"/>
        <v>4</v>
      </c>
      <c r="B91" s="91">
        <v>35891</v>
      </c>
      <c r="C91" s="92">
        <v>21.47</v>
      </c>
      <c r="D91" s="4">
        <f t="shared" si="12"/>
        <v>5.9489960711035433E-2</v>
      </c>
      <c r="E91" s="100">
        <f t="shared" si="16"/>
        <v>1.0469495517602219</v>
      </c>
      <c r="G91" s="8">
        <f t="shared" si="17"/>
        <v>0</v>
      </c>
      <c r="H91" s="8">
        <f t="shared" si="17"/>
        <v>3.5300000000000011</v>
      </c>
      <c r="I91" s="8">
        <f t="shared" si="17"/>
        <v>8.5300000000000011</v>
      </c>
      <c r="J91" s="8">
        <f t="shared" si="17"/>
        <v>13.530000000000001</v>
      </c>
      <c r="K91" s="8">
        <f t="shared" si="17"/>
        <v>18.53</v>
      </c>
      <c r="L91" s="8">
        <f t="shared" si="17"/>
        <v>28.53</v>
      </c>
      <c r="M91" s="8">
        <f t="shared" si="17"/>
        <v>1.4699999999999989</v>
      </c>
      <c r="N91" s="8">
        <f t="shared" si="17"/>
        <v>0</v>
      </c>
      <c r="O91" s="8">
        <f t="shared" si="17"/>
        <v>0</v>
      </c>
      <c r="P91" s="8">
        <f t="shared" si="17"/>
        <v>0</v>
      </c>
      <c r="Q91" s="8">
        <f t="shared" si="17"/>
        <v>0</v>
      </c>
      <c r="R91" s="8">
        <f t="shared" si="17"/>
        <v>0</v>
      </c>
      <c r="S91" s="8">
        <f t="shared" si="17"/>
        <v>0</v>
      </c>
      <c r="T91" s="21">
        <f t="shared" si="13"/>
        <v>4</v>
      </c>
      <c r="U91" s="19">
        <f>VLOOKUP($B91,Gas!$B$3:$E$2506,2)</f>
        <v>2.5049999999999999</v>
      </c>
      <c r="V91" s="44">
        <f t="shared" si="14"/>
        <v>8.5708582834331342</v>
      </c>
    </row>
    <row r="92" spans="1:22" x14ac:dyDescent="0.2">
      <c r="A92" s="43">
        <f t="shared" si="18"/>
        <v>4</v>
      </c>
      <c r="B92" s="91">
        <v>35892</v>
      </c>
      <c r="C92" s="92">
        <v>22.96</v>
      </c>
      <c r="D92" s="4">
        <f t="shared" si="12"/>
        <v>6.7096959560676128E-2</v>
      </c>
      <c r="E92" s="100">
        <f t="shared" si="16"/>
        <v>0.49951833834664894</v>
      </c>
      <c r="G92" s="8">
        <f t="shared" si="17"/>
        <v>0</v>
      </c>
      <c r="H92" s="8">
        <f t="shared" si="17"/>
        <v>2.0399999999999991</v>
      </c>
      <c r="I92" s="8">
        <f t="shared" si="17"/>
        <v>7.0399999999999991</v>
      </c>
      <c r="J92" s="8">
        <f t="shared" si="17"/>
        <v>12.04</v>
      </c>
      <c r="K92" s="8">
        <f t="shared" si="17"/>
        <v>17.04</v>
      </c>
      <c r="L92" s="8">
        <f t="shared" si="17"/>
        <v>27.04</v>
      </c>
      <c r="M92" s="8">
        <f t="shared" si="17"/>
        <v>2.9600000000000009</v>
      </c>
      <c r="N92" s="8">
        <f t="shared" si="17"/>
        <v>0</v>
      </c>
      <c r="O92" s="8">
        <f t="shared" si="17"/>
        <v>0</v>
      </c>
      <c r="P92" s="8">
        <f t="shared" si="17"/>
        <v>0</v>
      </c>
      <c r="Q92" s="8">
        <f t="shared" si="17"/>
        <v>0</v>
      </c>
      <c r="R92" s="8">
        <f t="shared" si="17"/>
        <v>0</v>
      </c>
      <c r="S92" s="8">
        <f t="shared" si="17"/>
        <v>0</v>
      </c>
      <c r="T92" s="21">
        <f t="shared" si="13"/>
        <v>4</v>
      </c>
      <c r="U92" s="19">
        <f>VLOOKUP($B92,Gas!$B$3:$E$2506,2)</f>
        <v>2.5049999999999999</v>
      </c>
      <c r="V92" s="44">
        <f t="shared" si="14"/>
        <v>9.1656686626746513</v>
      </c>
    </row>
    <row r="93" spans="1:22" x14ac:dyDescent="0.2">
      <c r="A93" s="43">
        <f t="shared" si="18"/>
        <v>4</v>
      </c>
      <c r="B93" s="91">
        <v>35893</v>
      </c>
      <c r="C93" s="92">
        <v>22.04</v>
      </c>
      <c r="D93" s="4">
        <f t="shared" si="12"/>
        <v>-4.0894587166652049E-2</v>
      </c>
      <c r="E93" s="100">
        <f t="shared" si="16"/>
        <v>0.58108947379069353</v>
      </c>
      <c r="G93" s="8">
        <f t="shared" si="17"/>
        <v>0</v>
      </c>
      <c r="H93" s="8">
        <f t="shared" si="17"/>
        <v>2.9600000000000009</v>
      </c>
      <c r="I93" s="8">
        <f t="shared" si="17"/>
        <v>7.9600000000000009</v>
      </c>
      <c r="J93" s="8">
        <f t="shared" si="17"/>
        <v>12.96</v>
      </c>
      <c r="K93" s="8">
        <f t="shared" si="17"/>
        <v>17.96</v>
      </c>
      <c r="L93" s="8">
        <f t="shared" si="17"/>
        <v>27.96</v>
      </c>
      <c r="M93" s="8">
        <f t="shared" si="17"/>
        <v>2.0399999999999991</v>
      </c>
      <c r="N93" s="8">
        <f t="shared" si="17"/>
        <v>0</v>
      </c>
      <c r="O93" s="8">
        <f t="shared" si="17"/>
        <v>0</v>
      </c>
      <c r="P93" s="8">
        <f t="shared" si="17"/>
        <v>0</v>
      </c>
      <c r="Q93" s="8">
        <f t="shared" si="17"/>
        <v>0</v>
      </c>
      <c r="R93" s="8">
        <f t="shared" si="17"/>
        <v>0</v>
      </c>
      <c r="S93" s="8">
        <f t="shared" si="17"/>
        <v>0</v>
      </c>
      <c r="T93" s="21">
        <f t="shared" si="13"/>
        <v>4</v>
      </c>
      <c r="U93" s="19">
        <f>VLOOKUP($B93,Gas!$B$3:$E$2506,2)</f>
        <v>2.5</v>
      </c>
      <c r="V93" s="44">
        <f t="shared" si="14"/>
        <v>8.8159999999999989</v>
      </c>
    </row>
    <row r="94" spans="1:22" x14ac:dyDescent="0.2">
      <c r="A94" s="43">
        <f t="shared" si="18"/>
        <v>4</v>
      </c>
      <c r="B94" s="91">
        <v>35894</v>
      </c>
      <c r="C94" s="92">
        <v>22.41</v>
      </c>
      <c r="D94" s="4">
        <f t="shared" si="12"/>
        <v>1.6648303528121841E-2</v>
      </c>
      <c r="E94" s="100">
        <f t="shared" si="16"/>
        <v>0.56234915931403928</v>
      </c>
      <c r="G94" s="8">
        <f t="shared" ref="G94:S109" si="19">IF(G$1="P",MAX(0,G$2-$C94),IF(G$1="C",MAX(0,$C94-G$2)))</f>
        <v>0</v>
      </c>
      <c r="H94" s="8">
        <f t="shared" si="19"/>
        <v>2.59</v>
      </c>
      <c r="I94" s="8">
        <f t="shared" si="19"/>
        <v>7.59</v>
      </c>
      <c r="J94" s="8">
        <f t="shared" si="19"/>
        <v>12.59</v>
      </c>
      <c r="K94" s="8">
        <f t="shared" si="19"/>
        <v>17.59</v>
      </c>
      <c r="L94" s="8">
        <f t="shared" si="19"/>
        <v>27.59</v>
      </c>
      <c r="M94" s="8">
        <f t="shared" si="17"/>
        <v>2.41</v>
      </c>
      <c r="N94" s="8">
        <f t="shared" si="19"/>
        <v>0</v>
      </c>
      <c r="O94" s="8">
        <f t="shared" si="19"/>
        <v>0</v>
      </c>
      <c r="P94" s="8">
        <f t="shared" si="19"/>
        <v>0</v>
      </c>
      <c r="Q94" s="8">
        <f t="shared" si="19"/>
        <v>0</v>
      </c>
      <c r="R94" s="8">
        <f t="shared" si="19"/>
        <v>0</v>
      </c>
      <c r="S94" s="8">
        <f t="shared" si="19"/>
        <v>0</v>
      </c>
      <c r="T94" s="21">
        <f t="shared" si="13"/>
        <v>4</v>
      </c>
      <c r="U94" s="19">
        <f>VLOOKUP($B94,Gas!$B$3:$E$2506,2)</f>
        <v>2.65</v>
      </c>
      <c r="V94" s="44">
        <f t="shared" si="14"/>
        <v>8.4566037735849058</v>
      </c>
    </row>
    <row r="95" spans="1:22" x14ac:dyDescent="0.2">
      <c r="A95" s="43">
        <f t="shared" si="18"/>
        <v>4</v>
      </c>
      <c r="B95" s="91">
        <v>35895</v>
      </c>
      <c r="C95" s="92">
        <v>22.41</v>
      </c>
      <c r="D95" s="4">
        <f t="shared" si="12"/>
        <v>0</v>
      </c>
      <c r="E95" s="100">
        <f t="shared" si="16"/>
        <v>0.54900965852883443</v>
      </c>
      <c r="G95" s="8">
        <f t="shared" si="19"/>
        <v>0</v>
      </c>
      <c r="H95" s="8">
        <f t="shared" si="19"/>
        <v>2.59</v>
      </c>
      <c r="I95" s="8">
        <f t="shared" si="19"/>
        <v>7.59</v>
      </c>
      <c r="J95" s="8">
        <f t="shared" si="19"/>
        <v>12.59</v>
      </c>
      <c r="K95" s="8">
        <f t="shared" si="19"/>
        <v>17.59</v>
      </c>
      <c r="L95" s="8">
        <f t="shared" si="19"/>
        <v>27.59</v>
      </c>
      <c r="M95" s="8">
        <f t="shared" si="17"/>
        <v>2.41</v>
      </c>
      <c r="N95" s="8">
        <f t="shared" si="19"/>
        <v>0</v>
      </c>
      <c r="O95" s="8">
        <f t="shared" si="19"/>
        <v>0</v>
      </c>
      <c r="P95" s="8">
        <f t="shared" si="19"/>
        <v>0</v>
      </c>
      <c r="Q95" s="8">
        <f t="shared" si="19"/>
        <v>0</v>
      </c>
      <c r="R95" s="8">
        <f t="shared" si="19"/>
        <v>0</v>
      </c>
      <c r="S95" s="8">
        <f t="shared" si="19"/>
        <v>0</v>
      </c>
      <c r="T95" s="21">
        <f t="shared" si="13"/>
        <v>4</v>
      </c>
      <c r="U95" s="19">
        <f>VLOOKUP($B95,Gas!$B$3:$E$2506,2)</f>
        <v>2.59</v>
      </c>
      <c r="V95" s="44">
        <f t="shared" si="14"/>
        <v>8.6525096525096536</v>
      </c>
    </row>
    <row r="96" spans="1:22" x14ac:dyDescent="0.2">
      <c r="A96" s="43">
        <f t="shared" si="18"/>
        <v>4</v>
      </c>
      <c r="B96" s="91">
        <v>35898</v>
      </c>
      <c r="C96" s="92">
        <v>28.91</v>
      </c>
      <c r="D96" s="4">
        <f t="shared" si="12"/>
        <v>0.25468026821541906</v>
      </c>
      <c r="E96" s="100">
        <f t="shared" si="16"/>
        <v>1.2820949967573101</v>
      </c>
      <c r="G96" s="8">
        <f t="shared" si="19"/>
        <v>0</v>
      </c>
      <c r="H96" s="8">
        <f t="shared" si="19"/>
        <v>0</v>
      </c>
      <c r="I96" s="8">
        <f t="shared" si="19"/>
        <v>1.0899999999999999</v>
      </c>
      <c r="J96" s="8">
        <f t="shared" si="19"/>
        <v>6.09</v>
      </c>
      <c r="K96" s="8">
        <f t="shared" si="19"/>
        <v>11.09</v>
      </c>
      <c r="L96" s="8">
        <f t="shared" si="19"/>
        <v>21.09</v>
      </c>
      <c r="M96" s="8">
        <f t="shared" si="17"/>
        <v>8.91</v>
      </c>
      <c r="N96" s="8">
        <f t="shared" si="19"/>
        <v>3.91</v>
      </c>
      <c r="O96" s="8">
        <f t="shared" si="19"/>
        <v>0</v>
      </c>
      <c r="P96" s="8">
        <f t="shared" si="19"/>
        <v>0</v>
      </c>
      <c r="Q96" s="8">
        <f t="shared" si="19"/>
        <v>0</v>
      </c>
      <c r="R96" s="8">
        <f t="shared" si="19"/>
        <v>0</v>
      </c>
      <c r="S96" s="8">
        <f t="shared" si="19"/>
        <v>0</v>
      </c>
      <c r="T96" s="21">
        <f t="shared" si="13"/>
        <v>4</v>
      </c>
      <c r="U96" s="19">
        <f>VLOOKUP($B96,Gas!$B$3:$E$2506,2)</f>
        <v>2.59</v>
      </c>
      <c r="V96" s="44">
        <f t="shared" si="14"/>
        <v>11.162162162162163</v>
      </c>
    </row>
    <row r="97" spans="1:22" x14ac:dyDescent="0.2">
      <c r="A97" s="43">
        <f t="shared" si="18"/>
        <v>4</v>
      </c>
      <c r="B97" s="91">
        <v>35899</v>
      </c>
      <c r="C97" s="92">
        <v>22.17</v>
      </c>
      <c r="D97" s="4">
        <f t="shared" si="12"/>
        <v>-0.26544753240003455</v>
      </c>
      <c r="E97" s="100">
        <f t="shared" si="16"/>
        <v>2.0149256803181768</v>
      </c>
      <c r="G97" s="8">
        <f t="shared" si="19"/>
        <v>0</v>
      </c>
      <c r="H97" s="8">
        <f t="shared" si="19"/>
        <v>2.8299999999999983</v>
      </c>
      <c r="I97" s="8">
        <f t="shared" si="19"/>
        <v>7.8299999999999983</v>
      </c>
      <c r="J97" s="8">
        <f t="shared" si="19"/>
        <v>12.829999999999998</v>
      </c>
      <c r="K97" s="8">
        <f t="shared" si="19"/>
        <v>17.829999999999998</v>
      </c>
      <c r="L97" s="8">
        <f t="shared" si="19"/>
        <v>27.83</v>
      </c>
      <c r="M97" s="8">
        <f t="shared" si="17"/>
        <v>2.1700000000000017</v>
      </c>
      <c r="N97" s="8">
        <f t="shared" si="19"/>
        <v>0</v>
      </c>
      <c r="O97" s="8">
        <f t="shared" si="19"/>
        <v>0</v>
      </c>
      <c r="P97" s="8">
        <f t="shared" si="19"/>
        <v>0</v>
      </c>
      <c r="Q97" s="8">
        <f t="shared" si="19"/>
        <v>0</v>
      </c>
      <c r="R97" s="8">
        <f t="shared" si="19"/>
        <v>0</v>
      </c>
      <c r="S97" s="8">
        <f t="shared" si="19"/>
        <v>0</v>
      </c>
      <c r="T97" s="21">
        <f t="shared" si="13"/>
        <v>4</v>
      </c>
      <c r="U97" s="19">
        <f>VLOOKUP($B97,Gas!$B$3:$E$2506,2)</f>
        <v>2.5499999999999998</v>
      </c>
      <c r="V97" s="44">
        <f t="shared" si="14"/>
        <v>8.6941176470588246</v>
      </c>
    </row>
    <row r="98" spans="1:22" x14ac:dyDescent="0.2">
      <c r="A98" s="43">
        <f t="shared" si="18"/>
        <v>4</v>
      </c>
      <c r="B98" s="91">
        <v>35900</v>
      </c>
      <c r="C98" s="92">
        <v>22.25</v>
      </c>
      <c r="D98" s="4">
        <f t="shared" si="12"/>
        <v>3.6019849840291419E-3</v>
      </c>
      <c r="E98" s="100">
        <f t="shared" si="16"/>
        <v>2.0031158238399791</v>
      </c>
      <c r="G98" s="8">
        <f t="shared" si="19"/>
        <v>0</v>
      </c>
      <c r="H98" s="8">
        <f t="shared" si="19"/>
        <v>2.75</v>
      </c>
      <c r="I98" s="8">
        <f t="shared" si="19"/>
        <v>7.75</v>
      </c>
      <c r="J98" s="8">
        <f t="shared" si="19"/>
        <v>12.75</v>
      </c>
      <c r="K98" s="8">
        <f t="shared" si="19"/>
        <v>17.75</v>
      </c>
      <c r="L98" s="8">
        <f t="shared" si="19"/>
        <v>27.75</v>
      </c>
      <c r="M98" s="8">
        <f t="shared" si="17"/>
        <v>2.25</v>
      </c>
      <c r="N98" s="8">
        <f t="shared" si="19"/>
        <v>0</v>
      </c>
      <c r="O98" s="8">
        <f t="shared" si="19"/>
        <v>0</v>
      </c>
      <c r="P98" s="8">
        <f t="shared" si="19"/>
        <v>0</v>
      </c>
      <c r="Q98" s="8">
        <f t="shared" si="19"/>
        <v>0</v>
      </c>
      <c r="R98" s="8">
        <f t="shared" si="19"/>
        <v>0</v>
      </c>
      <c r="S98" s="8">
        <f t="shared" si="19"/>
        <v>0</v>
      </c>
      <c r="T98" s="21">
        <f t="shared" si="13"/>
        <v>4</v>
      </c>
      <c r="U98" s="19">
        <f>VLOOKUP($B98,Gas!$B$3:$E$2506,2)</f>
        <v>2.415</v>
      </c>
      <c r="V98" s="44">
        <f t="shared" si="14"/>
        <v>9.2132505175983432</v>
      </c>
    </row>
    <row r="99" spans="1:22" x14ac:dyDescent="0.2">
      <c r="A99" s="43">
        <f t="shared" si="18"/>
        <v>4</v>
      </c>
      <c r="B99" s="91">
        <v>35901</v>
      </c>
      <c r="C99" s="92">
        <v>24.57</v>
      </c>
      <c r="D99" s="4">
        <f t="shared" si="12"/>
        <v>9.9184177920838626E-2</v>
      </c>
      <c r="E99" s="100">
        <f t="shared" si="16"/>
        <v>2.0493123824164763</v>
      </c>
      <c r="G99" s="8">
        <f t="shared" si="19"/>
        <v>0</v>
      </c>
      <c r="H99" s="8">
        <f t="shared" si="19"/>
        <v>0.42999999999999972</v>
      </c>
      <c r="I99" s="8">
        <f t="shared" si="19"/>
        <v>5.43</v>
      </c>
      <c r="J99" s="8">
        <f t="shared" si="19"/>
        <v>10.43</v>
      </c>
      <c r="K99" s="8">
        <f t="shared" si="19"/>
        <v>15.43</v>
      </c>
      <c r="L99" s="8">
        <f t="shared" si="19"/>
        <v>25.43</v>
      </c>
      <c r="M99" s="8">
        <f t="shared" si="17"/>
        <v>4.57</v>
      </c>
      <c r="N99" s="8">
        <f t="shared" si="19"/>
        <v>0</v>
      </c>
      <c r="O99" s="8">
        <f t="shared" si="19"/>
        <v>0</v>
      </c>
      <c r="P99" s="8">
        <f t="shared" si="19"/>
        <v>0</v>
      </c>
      <c r="Q99" s="8">
        <f t="shared" si="19"/>
        <v>0</v>
      </c>
      <c r="R99" s="8">
        <f t="shared" si="19"/>
        <v>0</v>
      </c>
      <c r="S99" s="8">
        <f t="shared" si="19"/>
        <v>0</v>
      </c>
      <c r="T99" s="21">
        <f t="shared" si="13"/>
        <v>4</v>
      </c>
      <c r="U99" s="19">
        <f>VLOOKUP($B99,Gas!$B$3:$E$2506,2)</f>
        <v>2.48</v>
      </c>
      <c r="V99" s="44">
        <f t="shared" si="14"/>
        <v>9.9072580645161299</v>
      </c>
    </row>
    <row r="100" spans="1:22" x14ac:dyDescent="0.2">
      <c r="A100" s="43">
        <f t="shared" si="18"/>
        <v>4</v>
      </c>
      <c r="B100" s="91">
        <v>35902</v>
      </c>
      <c r="C100" s="92">
        <v>25.04</v>
      </c>
      <c r="D100" s="4">
        <f t="shared" si="12"/>
        <v>1.894835969880989E-2</v>
      </c>
      <c r="E100" s="100">
        <f t="shared" si="16"/>
        <v>2.0478614327912603</v>
      </c>
      <c r="G100" s="8">
        <f t="shared" si="19"/>
        <v>0</v>
      </c>
      <c r="H100" s="8">
        <f t="shared" si="19"/>
        <v>0</v>
      </c>
      <c r="I100" s="8">
        <f t="shared" si="19"/>
        <v>4.9600000000000009</v>
      </c>
      <c r="J100" s="8">
        <f t="shared" si="19"/>
        <v>9.9600000000000009</v>
      </c>
      <c r="K100" s="8">
        <f t="shared" si="19"/>
        <v>14.96</v>
      </c>
      <c r="L100" s="8">
        <f t="shared" si="19"/>
        <v>24.96</v>
      </c>
      <c r="M100" s="8">
        <f t="shared" si="19"/>
        <v>5.0399999999999991</v>
      </c>
      <c r="N100" s="8">
        <f t="shared" si="19"/>
        <v>3.9999999999999147E-2</v>
      </c>
      <c r="O100" s="8">
        <f t="shared" si="19"/>
        <v>0</v>
      </c>
      <c r="P100" s="8">
        <f t="shared" si="19"/>
        <v>0</v>
      </c>
      <c r="Q100" s="8">
        <f t="shared" si="19"/>
        <v>0</v>
      </c>
      <c r="R100" s="8">
        <f t="shared" si="19"/>
        <v>0</v>
      </c>
      <c r="S100" s="8">
        <f t="shared" si="19"/>
        <v>0</v>
      </c>
      <c r="T100" s="21">
        <f t="shared" si="13"/>
        <v>4</v>
      </c>
      <c r="U100" s="19">
        <f>VLOOKUP($B100,Gas!$B$3:$E$2506,2)</f>
        <v>2.4750000000000001</v>
      </c>
      <c r="V100" s="44">
        <f t="shared" si="14"/>
        <v>10.117171717171717</v>
      </c>
    </row>
    <row r="101" spans="1:22" x14ac:dyDescent="0.2">
      <c r="A101" s="43">
        <f t="shared" si="18"/>
        <v>4</v>
      </c>
      <c r="B101" s="91">
        <v>35905</v>
      </c>
      <c r="C101" s="92">
        <v>25.31</v>
      </c>
      <c r="D101" s="4">
        <f t="shared" si="12"/>
        <v>1.072502832513484E-2</v>
      </c>
      <c r="E101" s="100">
        <f t="shared" si="16"/>
        <v>2.037107631510735</v>
      </c>
      <c r="G101" s="8">
        <f t="shared" si="19"/>
        <v>0</v>
      </c>
      <c r="H101" s="8">
        <f t="shared" si="19"/>
        <v>0</v>
      </c>
      <c r="I101" s="8">
        <f t="shared" si="19"/>
        <v>4.6900000000000013</v>
      </c>
      <c r="J101" s="8">
        <f t="shared" si="19"/>
        <v>9.6900000000000013</v>
      </c>
      <c r="K101" s="8">
        <f t="shared" si="19"/>
        <v>14.690000000000001</v>
      </c>
      <c r="L101" s="8">
        <f t="shared" si="19"/>
        <v>24.69</v>
      </c>
      <c r="M101" s="8">
        <f t="shared" si="19"/>
        <v>5.3099999999999987</v>
      </c>
      <c r="N101" s="8">
        <f t="shared" si="19"/>
        <v>0.30999999999999872</v>
      </c>
      <c r="O101" s="8">
        <f t="shared" si="19"/>
        <v>0</v>
      </c>
      <c r="P101" s="8">
        <f t="shared" si="19"/>
        <v>0</v>
      </c>
      <c r="Q101" s="8">
        <f t="shared" si="19"/>
        <v>0</v>
      </c>
      <c r="R101" s="8">
        <f t="shared" si="19"/>
        <v>0</v>
      </c>
      <c r="S101" s="8">
        <f t="shared" si="19"/>
        <v>0</v>
      </c>
      <c r="T101" s="21">
        <f t="shared" si="13"/>
        <v>4</v>
      </c>
      <c r="U101" s="19">
        <f>VLOOKUP($B101,Gas!$B$3:$E$2506,2)</f>
        <v>2.39</v>
      </c>
      <c r="V101" s="44">
        <f t="shared" si="14"/>
        <v>10.589958158995815</v>
      </c>
    </row>
    <row r="102" spans="1:22" x14ac:dyDescent="0.2">
      <c r="A102" s="43">
        <f t="shared" si="18"/>
        <v>4</v>
      </c>
      <c r="B102" s="91">
        <v>35906</v>
      </c>
      <c r="C102" s="92">
        <v>22.3</v>
      </c>
      <c r="D102" s="4">
        <f t="shared" si="12"/>
        <v>-0.12661289609095949</v>
      </c>
      <c r="E102" s="100">
        <f t="shared" si="16"/>
        <v>2.1314070825190634</v>
      </c>
      <c r="G102" s="8">
        <f t="shared" si="19"/>
        <v>0</v>
      </c>
      <c r="H102" s="8">
        <f t="shared" si="19"/>
        <v>2.6999999999999993</v>
      </c>
      <c r="I102" s="8">
        <f t="shared" si="19"/>
        <v>7.6999999999999993</v>
      </c>
      <c r="J102" s="8">
        <f t="shared" si="19"/>
        <v>12.7</v>
      </c>
      <c r="K102" s="8">
        <f t="shared" si="19"/>
        <v>17.7</v>
      </c>
      <c r="L102" s="8">
        <f t="shared" si="19"/>
        <v>27.7</v>
      </c>
      <c r="M102" s="8">
        <f t="shared" si="19"/>
        <v>2.3000000000000007</v>
      </c>
      <c r="N102" s="8">
        <f t="shared" si="19"/>
        <v>0</v>
      </c>
      <c r="O102" s="8">
        <f t="shared" si="19"/>
        <v>0</v>
      </c>
      <c r="P102" s="8">
        <f t="shared" si="19"/>
        <v>0</v>
      </c>
      <c r="Q102" s="8">
        <f t="shared" si="19"/>
        <v>0</v>
      </c>
      <c r="R102" s="8">
        <f t="shared" si="19"/>
        <v>0</v>
      </c>
      <c r="S102" s="8">
        <f t="shared" si="19"/>
        <v>0</v>
      </c>
      <c r="T102" s="21">
        <f t="shared" si="13"/>
        <v>4</v>
      </c>
      <c r="U102" s="19">
        <f>VLOOKUP($B102,Gas!$B$3:$E$2506,2)</f>
        <v>2.4</v>
      </c>
      <c r="V102" s="44">
        <f t="shared" si="14"/>
        <v>9.2916666666666679</v>
      </c>
    </row>
    <row r="103" spans="1:22" x14ac:dyDescent="0.2">
      <c r="A103" s="43">
        <f t="shared" si="18"/>
        <v>4</v>
      </c>
      <c r="B103" s="91">
        <v>35907</v>
      </c>
      <c r="C103" s="92">
        <v>22.34</v>
      </c>
      <c r="D103" s="4">
        <f t="shared" si="12"/>
        <v>1.7921151749815361E-3</v>
      </c>
      <c r="E103" s="100">
        <f t="shared" si="16"/>
        <v>2.1209398997997662</v>
      </c>
      <c r="G103" s="8">
        <f t="shared" si="19"/>
        <v>0</v>
      </c>
      <c r="H103" s="8">
        <f t="shared" si="19"/>
        <v>2.66</v>
      </c>
      <c r="I103" s="8">
        <f t="shared" si="19"/>
        <v>7.66</v>
      </c>
      <c r="J103" s="8">
        <f t="shared" si="19"/>
        <v>12.66</v>
      </c>
      <c r="K103" s="8">
        <f t="shared" si="19"/>
        <v>17.66</v>
      </c>
      <c r="L103" s="8">
        <f t="shared" si="19"/>
        <v>27.66</v>
      </c>
      <c r="M103" s="8">
        <f t="shared" si="19"/>
        <v>2.34</v>
      </c>
      <c r="N103" s="8">
        <f t="shared" si="19"/>
        <v>0</v>
      </c>
      <c r="O103" s="8">
        <f t="shared" si="19"/>
        <v>0</v>
      </c>
      <c r="P103" s="8">
        <f t="shared" si="19"/>
        <v>0</v>
      </c>
      <c r="Q103" s="8">
        <f t="shared" si="19"/>
        <v>0</v>
      </c>
      <c r="R103" s="8">
        <f t="shared" si="19"/>
        <v>0</v>
      </c>
      <c r="S103" s="8">
        <f t="shared" si="19"/>
        <v>0</v>
      </c>
      <c r="T103" s="21">
        <f t="shared" si="13"/>
        <v>4</v>
      </c>
      <c r="U103" s="19">
        <f>VLOOKUP($B103,Gas!$B$3:$E$2506,2)</f>
        <v>2.4550000000000001</v>
      </c>
      <c r="V103" s="44">
        <f t="shared" si="14"/>
        <v>9.0997963340122201</v>
      </c>
    </row>
    <row r="104" spans="1:22" x14ac:dyDescent="0.2">
      <c r="A104" s="43">
        <f t="shared" si="18"/>
        <v>4</v>
      </c>
      <c r="B104" s="91">
        <v>35908</v>
      </c>
      <c r="C104" s="92">
        <v>21.3</v>
      </c>
      <c r="D104" s="4">
        <f t="shared" si="12"/>
        <v>-4.7671720925675141E-2</v>
      </c>
      <c r="E104" s="100">
        <f t="shared" si="16"/>
        <v>2.1324056408263838</v>
      </c>
      <c r="G104" s="8">
        <f t="shared" ref="G104:S119" si="20">IF(G$1="P",MAX(0,G$2-$C104),IF(G$1="C",MAX(0,$C104-G$2)))</f>
        <v>0</v>
      </c>
      <c r="H104" s="8">
        <f t="shared" si="20"/>
        <v>3.6999999999999993</v>
      </c>
      <c r="I104" s="8">
        <f t="shared" si="20"/>
        <v>8.6999999999999993</v>
      </c>
      <c r="J104" s="8">
        <f t="shared" si="20"/>
        <v>13.7</v>
      </c>
      <c r="K104" s="8">
        <f t="shared" si="20"/>
        <v>18.7</v>
      </c>
      <c r="L104" s="8">
        <f t="shared" si="20"/>
        <v>28.7</v>
      </c>
      <c r="M104" s="8">
        <f t="shared" si="19"/>
        <v>1.3000000000000007</v>
      </c>
      <c r="N104" s="8">
        <f t="shared" si="20"/>
        <v>0</v>
      </c>
      <c r="O104" s="8">
        <f t="shared" si="20"/>
        <v>0</v>
      </c>
      <c r="P104" s="8">
        <f t="shared" si="20"/>
        <v>0</v>
      </c>
      <c r="Q104" s="8">
        <f t="shared" si="20"/>
        <v>0</v>
      </c>
      <c r="R104" s="8">
        <f t="shared" si="20"/>
        <v>0</v>
      </c>
      <c r="S104" s="8">
        <f t="shared" si="20"/>
        <v>0</v>
      </c>
      <c r="T104" s="21">
        <f t="shared" si="13"/>
        <v>4</v>
      </c>
      <c r="U104" s="19">
        <f>VLOOKUP($B104,Gas!$B$3:$E$2506,2)</f>
        <v>2.5099999999999998</v>
      </c>
      <c r="V104" s="44">
        <f t="shared" si="14"/>
        <v>8.4860557768924316</v>
      </c>
    </row>
    <row r="105" spans="1:22" x14ac:dyDescent="0.2">
      <c r="A105" s="43">
        <f t="shared" si="18"/>
        <v>4</v>
      </c>
      <c r="B105" s="91">
        <v>35909</v>
      </c>
      <c r="C105" s="92">
        <v>19.96</v>
      </c>
      <c r="D105" s="4">
        <f t="shared" si="12"/>
        <v>-6.4976801832061462E-2</v>
      </c>
      <c r="E105" s="100">
        <f t="shared" si="16"/>
        <v>2.1527576411161471</v>
      </c>
      <c r="G105" s="8">
        <f t="shared" si="20"/>
        <v>3.9999999999999147E-2</v>
      </c>
      <c r="H105" s="8">
        <f t="shared" si="20"/>
        <v>5.0399999999999991</v>
      </c>
      <c r="I105" s="8">
        <f t="shared" si="20"/>
        <v>10.039999999999999</v>
      </c>
      <c r="J105" s="8">
        <f t="shared" si="20"/>
        <v>15.04</v>
      </c>
      <c r="K105" s="8">
        <f t="shared" si="20"/>
        <v>20.04</v>
      </c>
      <c r="L105" s="8">
        <f t="shared" si="20"/>
        <v>30.04</v>
      </c>
      <c r="M105" s="8">
        <f t="shared" si="19"/>
        <v>0</v>
      </c>
      <c r="N105" s="8">
        <f t="shared" si="20"/>
        <v>0</v>
      </c>
      <c r="O105" s="8">
        <f t="shared" si="20"/>
        <v>0</v>
      </c>
      <c r="P105" s="8">
        <f t="shared" si="20"/>
        <v>0</v>
      </c>
      <c r="Q105" s="8">
        <f t="shared" si="20"/>
        <v>0</v>
      </c>
      <c r="R105" s="8">
        <f t="shared" si="20"/>
        <v>0</v>
      </c>
      <c r="S105" s="8">
        <f t="shared" si="20"/>
        <v>0</v>
      </c>
      <c r="T105" s="21">
        <f t="shared" si="13"/>
        <v>4</v>
      </c>
      <c r="U105" s="19">
        <f>VLOOKUP($B105,Gas!$B$3:$E$2506,2)</f>
        <v>2.335</v>
      </c>
      <c r="V105" s="44">
        <f t="shared" si="14"/>
        <v>8.5481798715203432</v>
      </c>
    </row>
    <row r="106" spans="1:22" x14ac:dyDescent="0.2">
      <c r="A106" s="43">
        <f t="shared" si="18"/>
        <v>4</v>
      </c>
      <c r="B106" s="91">
        <v>35912</v>
      </c>
      <c r="C106" s="92">
        <v>21.77</v>
      </c>
      <c r="D106" s="4">
        <f t="shared" si="12"/>
        <v>8.6802604363138067E-2</v>
      </c>
      <c r="E106" s="100">
        <f t="shared" si="16"/>
        <v>1.6898737928527185</v>
      </c>
      <c r="G106" s="8">
        <f t="shared" si="20"/>
        <v>0</v>
      </c>
      <c r="H106" s="8">
        <f t="shared" si="20"/>
        <v>3.2300000000000004</v>
      </c>
      <c r="I106" s="8">
        <f t="shared" si="20"/>
        <v>8.23</v>
      </c>
      <c r="J106" s="8">
        <f t="shared" si="20"/>
        <v>13.23</v>
      </c>
      <c r="K106" s="8">
        <f t="shared" si="20"/>
        <v>18.23</v>
      </c>
      <c r="L106" s="8">
        <f t="shared" si="20"/>
        <v>28.23</v>
      </c>
      <c r="M106" s="8">
        <f t="shared" si="19"/>
        <v>1.7699999999999996</v>
      </c>
      <c r="N106" s="8">
        <f t="shared" si="20"/>
        <v>0</v>
      </c>
      <c r="O106" s="8">
        <f t="shared" si="20"/>
        <v>0</v>
      </c>
      <c r="P106" s="8">
        <f t="shared" si="20"/>
        <v>0</v>
      </c>
      <c r="Q106" s="8">
        <f t="shared" si="20"/>
        <v>0</v>
      </c>
      <c r="R106" s="8">
        <f t="shared" si="20"/>
        <v>0</v>
      </c>
      <c r="S106" s="8">
        <f t="shared" si="20"/>
        <v>0</v>
      </c>
      <c r="T106" s="21">
        <f t="shared" si="13"/>
        <v>4</v>
      </c>
      <c r="U106" s="19">
        <f>VLOOKUP($B106,Gas!$B$3:$E$2506,2)</f>
        <v>2.3050000000000002</v>
      </c>
      <c r="V106" s="44">
        <f t="shared" si="14"/>
        <v>9.4446854663774396</v>
      </c>
    </row>
    <row r="107" spans="1:22" x14ac:dyDescent="0.2">
      <c r="A107" s="43">
        <f t="shared" si="18"/>
        <v>4</v>
      </c>
      <c r="B107" s="91">
        <v>35913</v>
      </c>
      <c r="C107" s="92">
        <v>21.86</v>
      </c>
      <c r="D107" s="4">
        <f t="shared" si="12"/>
        <v>4.1256075019364844E-3</v>
      </c>
      <c r="E107" s="100">
        <f t="shared" si="16"/>
        <v>1.0591537591832925</v>
      </c>
      <c r="G107" s="8">
        <f t="shared" si="20"/>
        <v>0</v>
      </c>
      <c r="H107" s="8">
        <f t="shared" si="20"/>
        <v>3.1400000000000006</v>
      </c>
      <c r="I107" s="8">
        <f t="shared" si="20"/>
        <v>8.14</v>
      </c>
      <c r="J107" s="8">
        <f t="shared" si="20"/>
        <v>13.14</v>
      </c>
      <c r="K107" s="8">
        <f t="shared" si="20"/>
        <v>18.14</v>
      </c>
      <c r="L107" s="8">
        <f t="shared" si="20"/>
        <v>28.14</v>
      </c>
      <c r="M107" s="8">
        <f t="shared" si="19"/>
        <v>1.8599999999999994</v>
      </c>
      <c r="N107" s="8">
        <f t="shared" si="20"/>
        <v>0</v>
      </c>
      <c r="O107" s="8">
        <f t="shared" si="20"/>
        <v>0</v>
      </c>
      <c r="P107" s="8">
        <f t="shared" si="20"/>
        <v>0</v>
      </c>
      <c r="Q107" s="8">
        <f t="shared" si="20"/>
        <v>0</v>
      </c>
      <c r="R107" s="8">
        <f t="shared" si="20"/>
        <v>0</v>
      </c>
      <c r="S107" s="8">
        <f t="shared" si="20"/>
        <v>0</v>
      </c>
      <c r="T107" s="21">
        <f t="shared" si="13"/>
        <v>4</v>
      </c>
      <c r="U107" s="19">
        <f>VLOOKUP($B107,Gas!$B$3:$E$2506,2)</f>
        <v>2.2799999999999998</v>
      </c>
      <c r="V107" s="44">
        <f t="shared" si="14"/>
        <v>9.5877192982456148</v>
      </c>
    </row>
    <row r="108" spans="1:22" x14ac:dyDescent="0.2">
      <c r="A108" s="43">
        <f t="shared" si="18"/>
        <v>4</v>
      </c>
      <c r="B108" s="91">
        <v>35914</v>
      </c>
      <c r="C108" s="92">
        <v>23.02</v>
      </c>
      <c r="D108" s="4">
        <f t="shared" si="12"/>
        <v>5.1704920545343994E-2</v>
      </c>
      <c r="E108" s="100">
        <f t="shared" si="16"/>
        <v>1.0922650859037841</v>
      </c>
      <c r="G108" s="8">
        <f t="shared" si="20"/>
        <v>0</v>
      </c>
      <c r="H108" s="8">
        <f t="shared" si="20"/>
        <v>1.9800000000000004</v>
      </c>
      <c r="I108" s="8">
        <f t="shared" si="20"/>
        <v>6.98</v>
      </c>
      <c r="J108" s="8">
        <f t="shared" si="20"/>
        <v>11.98</v>
      </c>
      <c r="K108" s="8">
        <f t="shared" si="20"/>
        <v>16.98</v>
      </c>
      <c r="L108" s="8">
        <f t="shared" si="20"/>
        <v>26.98</v>
      </c>
      <c r="M108" s="8">
        <f t="shared" si="19"/>
        <v>3.0199999999999996</v>
      </c>
      <c r="N108" s="8">
        <f t="shared" si="20"/>
        <v>0</v>
      </c>
      <c r="O108" s="8">
        <f t="shared" si="20"/>
        <v>0</v>
      </c>
      <c r="P108" s="8">
        <f t="shared" si="20"/>
        <v>0</v>
      </c>
      <c r="Q108" s="8">
        <f t="shared" si="20"/>
        <v>0</v>
      </c>
      <c r="R108" s="8">
        <f t="shared" si="20"/>
        <v>0</v>
      </c>
      <c r="S108" s="8">
        <f t="shared" si="20"/>
        <v>0</v>
      </c>
      <c r="T108" s="21">
        <f t="shared" si="13"/>
        <v>4</v>
      </c>
      <c r="U108" s="19">
        <f>VLOOKUP($B108,Gas!$B$3:$E$2506,2)</f>
        <v>2.2650000000000001</v>
      </c>
      <c r="V108" s="44">
        <f t="shared" si="14"/>
        <v>10.16335540838852</v>
      </c>
    </row>
    <row r="109" spans="1:22" x14ac:dyDescent="0.2">
      <c r="A109" s="43">
        <f t="shared" si="18"/>
        <v>4</v>
      </c>
      <c r="B109" s="91">
        <v>35915</v>
      </c>
      <c r="C109" s="92">
        <v>23.24</v>
      </c>
      <c r="D109" s="4">
        <f t="shared" si="12"/>
        <v>9.5115286899737517E-3</v>
      </c>
      <c r="E109" s="100">
        <f t="shared" si="16"/>
        <v>0.95755121691191258</v>
      </c>
      <c r="G109" s="8">
        <f t="shared" si="20"/>
        <v>0</v>
      </c>
      <c r="H109" s="8">
        <f t="shared" si="20"/>
        <v>1.7600000000000016</v>
      </c>
      <c r="I109" s="8">
        <f t="shared" si="20"/>
        <v>6.7600000000000016</v>
      </c>
      <c r="J109" s="8">
        <f t="shared" si="20"/>
        <v>11.760000000000002</v>
      </c>
      <c r="K109" s="8">
        <f t="shared" si="20"/>
        <v>16.760000000000002</v>
      </c>
      <c r="L109" s="8">
        <f t="shared" si="20"/>
        <v>26.76</v>
      </c>
      <c r="M109" s="8">
        <f t="shared" si="19"/>
        <v>3.2399999999999984</v>
      </c>
      <c r="N109" s="8">
        <f t="shared" si="20"/>
        <v>0</v>
      </c>
      <c r="O109" s="8">
        <f t="shared" si="20"/>
        <v>0</v>
      </c>
      <c r="P109" s="8">
        <f t="shared" si="20"/>
        <v>0</v>
      </c>
      <c r="Q109" s="8">
        <f t="shared" si="20"/>
        <v>0</v>
      </c>
      <c r="R109" s="8">
        <f t="shared" si="20"/>
        <v>0</v>
      </c>
      <c r="S109" s="8">
        <f t="shared" si="20"/>
        <v>0</v>
      </c>
      <c r="T109" s="21">
        <f t="shared" si="13"/>
        <v>4</v>
      </c>
      <c r="U109" s="19">
        <f>VLOOKUP($B109,Gas!$B$3:$E$2506,2)</f>
        <v>2.29</v>
      </c>
      <c r="V109" s="44">
        <f t="shared" si="14"/>
        <v>10.148471615720522</v>
      </c>
    </row>
    <row r="110" spans="1:22" x14ac:dyDescent="0.2">
      <c r="A110" s="43">
        <f t="shared" si="18"/>
        <v>5</v>
      </c>
      <c r="B110" s="91">
        <v>35916</v>
      </c>
      <c r="C110" s="92">
        <v>21.91</v>
      </c>
      <c r="D110" s="4">
        <f t="shared" si="12"/>
        <v>-5.8931778376335259E-2</v>
      </c>
      <c r="E110" s="100">
        <f t="shared" si="16"/>
        <v>0.98105828753289259</v>
      </c>
      <c r="G110" s="8">
        <f t="shared" si="20"/>
        <v>0</v>
      </c>
      <c r="H110" s="8">
        <f t="shared" si="20"/>
        <v>3.09</v>
      </c>
      <c r="I110" s="8">
        <f t="shared" si="20"/>
        <v>8.09</v>
      </c>
      <c r="J110" s="8">
        <f t="shared" si="20"/>
        <v>13.09</v>
      </c>
      <c r="K110" s="8">
        <f t="shared" si="20"/>
        <v>18.09</v>
      </c>
      <c r="L110" s="8">
        <f t="shared" si="20"/>
        <v>28.09</v>
      </c>
      <c r="M110" s="8">
        <f t="shared" si="20"/>
        <v>1.9100000000000001</v>
      </c>
      <c r="N110" s="8">
        <f t="shared" si="20"/>
        <v>0</v>
      </c>
      <c r="O110" s="8">
        <f t="shared" si="20"/>
        <v>0</v>
      </c>
      <c r="P110" s="8">
        <f t="shared" si="20"/>
        <v>0</v>
      </c>
      <c r="Q110" s="8">
        <f t="shared" si="20"/>
        <v>0</v>
      </c>
      <c r="R110" s="8">
        <f t="shared" si="20"/>
        <v>0</v>
      </c>
      <c r="S110" s="8">
        <f t="shared" si="20"/>
        <v>0</v>
      </c>
      <c r="T110" s="21">
        <f t="shared" si="13"/>
        <v>5</v>
      </c>
      <c r="U110" s="19">
        <f>VLOOKUP($B110,Gas!$B$3:$E$2506,2)</f>
        <v>2.1749999999999998</v>
      </c>
      <c r="V110" s="44">
        <f t="shared" si="14"/>
        <v>10.073563218390806</v>
      </c>
    </row>
    <row r="111" spans="1:22" x14ac:dyDescent="0.2">
      <c r="A111" s="43">
        <f t="shared" si="18"/>
        <v>5</v>
      </c>
      <c r="B111" s="91">
        <v>35919</v>
      </c>
      <c r="C111" s="92">
        <v>20.59</v>
      </c>
      <c r="D111" s="4">
        <f t="shared" si="12"/>
        <v>-6.2137632567677063E-2</v>
      </c>
      <c r="E111" s="100">
        <f t="shared" si="16"/>
        <v>0.99886581493384674</v>
      </c>
      <c r="G111" s="8">
        <f t="shared" si="20"/>
        <v>0</v>
      </c>
      <c r="H111" s="8">
        <f t="shared" si="20"/>
        <v>4.41</v>
      </c>
      <c r="I111" s="8">
        <f t="shared" si="20"/>
        <v>9.41</v>
      </c>
      <c r="J111" s="8">
        <f t="shared" si="20"/>
        <v>14.41</v>
      </c>
      <c r="K111" s="8">
        <f t="shared" si="20"/>
        <v>19.41</v>
      </c>
      <c r="L111" s="8">
        <f t="shared" si="20"/>
        <v>29.41</v>
      </c>
      <c r="M111" s="8">
        <f t="shared" si="20"/>
        <v>0.58999999999999986</v>
      </c>
      <c r="N111" s="8">
        <f t="shared" si="20"/>
        <v>0</v>
      </c>
      <c r="O111" s="8">
        <f t="shared" si="20"/>
        <v>0</v>
      </c>
      <c r="P111" s="8">
        <f t="shared" si="20"/>
        <v>0</v>
      </c>
      <c r="Q111" s="8">
        <f t="shared" si="20"/>
        <v>0</v>
      </c>
      <c r="R111" s="8">
        <f t="shared" si="20"/>
        <v>0</v>
      </c>
      <c r="S111" s="8">
        <f t="shared" si="20"/>
        <v>0</v>
      </c>
      <c r="T111" s="21">
        <f t="shared" si="13"/>
        <v>5</v>
      </c>
      <c r="U111" s="19">
        <f>VLOOKUP($B111,Gas!$B$3:$E$2506,2)</f>
        <v>2.1150000000000002</v>
      </c>
      <c r="V111" s="44">
        <f t="shared" si="14"/>
        <v>9.7352245862884157</v>
      </c>
    </row>
    <row r="112" spans="1:22" x14ac:dyDescent="0.2">
      <c r="A112" s="43">
        <f t="shared" si="18"/>
        <v>5</v>
      </c>
      <c r="B112" s="91">
        <v>35920</v>
      </c>
      <c r="C112" s="92">
        <v>19.73</v>
      </c>
      <c r="D112" s="4">
        <f t="shared" si="12"/>
        <v>-4.2665201005174125E-2</v>
      </c>
      <c r="E112" s="100">
        <f t="shared" si="16"/>
        <v>0.82442603550142002</v>
      </c>
      <c r="G112" s="8">
        <f t="shared" si="20"/>
        <v>0.26999999999999957</v>
      </c>
      <c r="H112" s="8">
        <f t="shared" si="20"/>
        <v>5.27</v>
      </c>
      <c r="I112" s="8">
        <f t="shared" si="20"/>
        <v>10.27</v>
      </c>
      <c r="J112" s="8">
        <f t="shared" si="20"/>
        <v>15.27</v>
      </c>
      <c r="K112" s="8">
        <f t="shared" si="20"/>
        <v>20.27</v>
      </c>
      <c r="L112" s="8">
        <f t="shared" si="20"/>
        <v>30.27</v>
      </c>
      <c r="M112" s="8">
        <f t="shared" si="20"/>
        <v>0</v>
      </c>
      <c r="N112" s="8">
        <f t="shared" si="20"/>
        <v>0</v>
      </c>
      <c r="O112" s="8">
        <f t="shared" si="20"/>
        <v>0</v>
      </c>
      <c r="P112" s="8">
        <f t="shared" si="20"/>
        <v>0</v>
      </c>
      <c r="Q112" s="8">
        <f t="shared" si="20"/>
        <v>0</v>
      </c>
      <c r="R112" s="8">
        <f t="shared" si="20"/>
        <v>0</v>
      </c>
      <c r="S112" s="8">
        <f t="shared" si="20"/>
        <v>0</v>
      </c>
      <c r="T112" s="21">
        <f t="shared" si="13"/>
        <v>5</v>
      </c>
      <c r="U112" s="19">
        <f>VLOOKUP($B112,Gas!$B$3:$E$2506,2)</f>
        <v>2.0550000000000002</v>
      </c>
      <c r="V112" s="44">
        <f t="shared" si="14"/>
        <v>9.6009732360097324</v>
      </c>
    </row>
    <row r="113" spans="1:22" x14ac:dyDescent="0.2">
      <c r="A113" s="43">
        <f t="shared" si="18"/>
        <v>5</v>
      </c>
      <c r="B113" s="91">
        <v>35921</v>
      </c>
      <c r="C113" s="92">
        <v>21.09</v>
      </c>
      <c r="D113" s="4">
        <f t="shared" si="12"/>
        <v>6.665867445615925E-2</v>
      </c>
      <c r="E113" s="100">
        <f t="shared" si="16"/>
        <v>0.91403186964557137</v>
      </c>
      <c r="G113" s="8">
        <f t="shared" si="20"/>
        <v>0</v>
      </c>
      <c r="H113" s="8">
        <f t="shared" si="20"/>
        <v>3.91</v>
      </c>
      <c r="I113" s="8">
        <f t="shared" si="20"/>
        <v>8.91</v>
      </c>
      <c r="J113" s="8">
        <f t="shared" si="20"/>
        <v>13.91</v>
      </c>
      <c r="K113" s="8">
        <f t="shared" si="20"/>
        <v>18.91</v>
      </c>
      <c r="L113" s="8">
        <f t="shared" si="20"/>
        <v>28.91</v>
      </c>
      <c r="M113" s="8">
        <f t="shared" si="20"/>
        <v>1.0899999999999999</v>
      </c>
      <c r="N113" s="8">
        <f t="shared" si="20"/>
        <v>0</v>
      </c>
      <c r="O113" s="8">
        <f t="shared" si="20"/>
        <v>0</v>
      </c>
      <c r="P113" s="8">
        <f t="shared" si="20"/>
        <v>0</v>
      </c>
      <c r="Q113" s="8">
        <f t="shared" si="20"/>
        <v>0</v>
      </c>
      <c r="R113" s="8">
        <f t="shared" si="20"/>
        <v>0</v>
      </c>
      <c r="S113" s="8">
        <f t="shared" si="20"/>
        <v>0</v>
      </c>
      <c r="T113" s="21">
        <f t="shared" si="13"/>
        <v>5</v>
      </c>
      <c r="U113" s="19">
        <f>VLOOKUP($B113,Gas!$B$3:$E$2506,2)</f>
        <v>2.1749999999999998</v>
      </c>
      <c r="V113" s="44">
        <f t="shared" si="14"/>
        <v>9.6965517241379313</v>
      </c>
    </row>
    <row r="114" spans="1:22" x14ac:dyDescent="0.2">
      <c r="A114" s="43">
        <f t="shared" si="18"/>
        <v>5</v>
      </c>
      <c r="B114" s="91">
        <v>35922</v>
      </c>
      <c r="C114" s="92">
        <v>23.01</v>
      </c>
      <c r="D114" s="4">
        <f t="shared" si="12"/>
        <v>8.7129909556591431E-2</v>
      </c>
      <c r="E114" s="100">
        <f t="shared" si="16"/>
        <v>0.98785125512564076</v>
      </c>
      <c r="G114" s="8">
        <f t="shared" ref="G114:S129" si="21">IF(G$1="P",MAX(0,G$2-$C114),IF(G$1="C",MAX(0,$C114-G$2)))</f>
        <v>0</v>
      </c>
      <c r="H114" s="8">
        <f t="shared" si="21"/>
        <v>1.9899999999999984</v>
      </c>
      <c r="I114" s="8">
        <f t="shared" si="21"/>
        <v>6.9899999999999984</v>
      </c>
      <c r="J114" s="8">
        <f t="shared" si="21"/>
        <v>11.989999999999998</v>
      </c>
      <c r="K114" s="8">
        <f t="shared" si="21"/>
        <v>16.989999999999998</v>
      </c>
      <c r="L114" s="8">
        <f t="shared" si="21"/>
        <v>26.99</v>
      </c>
      <c r="M114" s="8">
        <f t="shared" si="20"/>
        <v>3.0100000000000016</v>
      </c>
      <c r="N114" s="8">
        <f t="shared" si="21"/>
        <v>0</v>
      </c>
      <c r="O114" s="8">
        <f t="shared" si="21"/>
        <v>0</v>
      </c>
      <c r="P114" s="8">
        <f t="shared" si="21"/>
        <v>0</v>
      </c>
      <c r="Q114" s="8">
        <f t="shared" si="21"/>
        <v>0</v>
      </c>
      <c r="R114" s="8">
        <f t="shared" si="21"/>
        <v>0</v>
      </c>
      <c r="S114" s="8">
        <f t="shared" si="21"/>
        <v>0</v>
      </c>
      <c r="T114" s="21">
        <f t="shared" si="13"/>
        <v>5</v>
      </c>
      <c r="U114" s="19">
        <f>VLOOKUP($B114,Gas!$B$3:$E$2506,2)</f>
        <v>2.1150000000000002</v>
      </c>
      <c r="V114" s="44">
        <f t="shared" si="14"/>
        <v>10.879432624113475</v>
      </c>
    </row>
    <row r="115" spans="1:22" x14ac:dyDescent="0.2">
      <c r="A115" s="43">
        <f t="shared" si="18"/>
        <v>5</v>
      </c>
      <c r="B115" s="91">
        <v>35923</v>
      </c>
      <c r="C115" s="92">
        <v>23.06</v>
      </c>
      <c r="D115" s="4">
        <f t="shared" si="12"/>
        <v>2.1706107936382245E-3</v>
      </c>
      <c r="E115" s="100">
        <f t="shared" si="16"/>
        <v>0.90408645910526453</v>
      </c>
      <c r="G115" s="8">
        <f t="shared" si="21"/>
        <v>0</v>
      </c>
      <c r="H115" s="8">
        <f t="shared" si="21"/>
        <v>1.9400000000000013</v>
      </c>
      <c r="I115" s="8">
        <f t="shared" si="21"/>
        <v>6.9400000000000013</v>
      </c>
      <c r="J115" s="8">
        <f t="shared" si="21"/>
        <v>11.940000000000001</v>
      </c>
      <c r="K115" s="8">
        <f t="shared" si="21"/>
        <v>16.940000000000001</v>
      </c>
      <c r="L115" s="8">
        <f t="shared" si="21"/>
        <v>26.94</v>
      </c>
      <c r="M115" s="8">
        <f t="shared" si="20"/>
        <v>3.0599999999999987</v>
      </c>
      <c r="N115" s="8">
        <f t="shared" si="21"/>
        <v>0</v>
      </c>
      <c r="O115" s="8">
        <f t="shared" si="21"/>
        <v>0</v>
      </c>
      <c r="P115" s="8">
        <f t="shared" si="21"/>
        <v>0</v>
      </c>
      <c r="Q115" s="8">
        <f t="shared" si="21"/>
        <v>0</v>
      </c>
      <c r="R115" s="8">
        <f t="shared" si="21"/>
        <v>0</v>
      </c>
      <c r="S115" s="8">
        <f t="shared" si="21"/>
        <v>0</v>
      </c>
      <c r="T115" s="21">
        <f t="shared" si="13"/>
        <v>5</v>
      </c>
      <c r="U115" s="19">
        <f>VLOOKUP($B115,Gas!$B$3:$E$2506,2)</f>
        <v>2.15</v>
      </c>
      <c r="V115" s="44">
        <f t="shared" si="14"/>
        <v>10.725581395348836</v>
      </c>
    </row>
    <row r="116" spans="1:22" x14ac:dyDescent="0.2">
      <c r="A116" s="43">
        <f t="shared" si="18"/>
        <v>5</v>
      </c>
      <c r="B116" s="91">
        <v>35926</v>
      </c>
      <c r="C116" s="92">
        <v>21.04</v>
      </c>
      <c r="D116" s="4">
        <f t="shared" si="12"/>
        <v>-9.1674126971403883E-2</v>
      </c>
      <c r="E116" s="100">
        <f t="shared" si="16"/>
        <v>0.94667213821287477</v>
      </c>
      <c r="G116" s="8">
        <f t="shared" si="21"/>
        <v>0</v>
      </c>
      <c r="H116" s="8">
        <f t="shared" si="21"/>
        <v>3.9600000000000009</v>
      </c>
      <c r="I116" s="8">
        <f t="shared" si="21"/>
        <v>8.9600000000000009</v>
      </c>
      <c r="J116" s="8">
        <f t="shared" si="21"/>
        <v>13.96</v>
      </c>
      <c r="K116" s="8">
        <f t="shared" si="21"/>
        <v>18.96</v>
      </c>
      <c r="L116" s="8">
        <f t="shared" si="21"/>
        <v>28.96</v>
      </c>
      <c r="M116" s="8">
        <f t="shared" si="20"/>
        <v>1.0399999999999991</v>
      </c>
      <c r="N116" s="8">
        <f t="shared" si="21"/>
        <v>0</v>
      </c>
      <c r="O116" s="8">
        <f t="shared" si="21"/>
        <v>0</v>
      </c>
      <c r="P116" s="8">
        <f t="shared" si="21"/>
        <v>0</v>
      </c>
      <c r="Q116" s="8">
        <f t="shared" si="21"/>
        <v>0</v>
      </c>
      <c r="R116" s="8">
        <f t="shared" si="21"/>
        <v>0</v>
      </c>
      <c r="S116" s="8">
        <f t="shared" si="21"/>
        <v>0</v>
      </c>
      <c r="T116" s="21">
        <f t="shared" si="13"/>
        <v>5</v>
      </c>
      <c r="U116" s="19">
        <f>VLOOKUP($B116,Gas!$B$3:$E$2506,2)</f>
        <v>2.11</v>
      </c>
      <c r="V116" s="44">
        <f t="shared" si="14"/>
        <v>9.9715639810426548</v>
      </c>
    </row>
    <row r="117" spans="1:22" x14ac:dyDescent="0.2">
      <c r="A117" s="43">
        <f t="shared" si="18"/>
        <v>5</v>
      </c>
      <c r="B117" s="91">
        <v>35927</v>
      </c>
      <c r="C117" s="92">
        <v>23.86</v>
      </c>
      <c r="D117" s="4">
        <f t="shared" si="12"/>
        <v>0.12577802880026101</v>
      </c>
      <c r="E117" s="100">
        <f t="shared" si="16"/>
        <v>1.1476520155574839</v>
      </c>
      <c r="G117" s="8">
        <f t="shared" si="21"/>
        <v>0</v>
      </c>
      <c r="H117" s="8">
        <f t="shared" si="21"/>
        <v>1.1400000000000006</v>
      </c>
      <c r="I117" s="8">
        <f t="shared" si="21"/>
        <v>6.1400000000000006</v>
      </c>
      <c r="J117" s="8">
        <f t="shared" si="21"/>
        <v>11.14</v>
      </c>
      <c r="K117" s="8">
        <f t="shared" si="21"/>
        <v>16.14</v>
      </c>
      <c r="L117" s="8">
        <f t="shared" si="21"/>
        <v>26.14</v>
      </c>
      <c r="M117" s="8">
        <f t="shared" si="20"/>
        <v>3.8599999999999994</v>
      </c>
      <c r="N117" s="8">
        <f t="shared" si="21"/>
        <v>0</v>
      </c>
      <c r="O117" s="8">
        <f t="shared" si="21"/>
        <v>0</v>
      </c>
      <c r="P117" s="8">
        <f t="shared" si="21"/>
        <v>0</v>
      </c>
      <c r="Q117" s="8">
        <f t="shared" si="21"/>
        <v>0</v>
      </c>
      <c r="R117" s="8">
        <f t="shared" si="21"/>
        <v>0</v>
      </c>
      <c r="S117" s="8">
        <f t="shared" si="21"/>
        <v>0</v>
      </c>
      <c r="T117" s="21">
        <f t="shared" si="13"/>
        <v>5</v>
      </c>
      <c r="U117" s="19">
        <f>VLOOKUP($B117,Gas!$B$3:$E$2506,2)</f>
        <v>2.1749999999999998</v>
      </c>
      <c r="V117" s="44">
        <f t="shared" si="14"/>
        <v>10.970114942528737</v>
      </c>
    </row>
    <row r="118" spans="1:22" x14ac:dyDescent="0.2">
      <c r="A118" s="43">
        <f t="shared" si="18"/>
        <v>5</v>
      </c>
      <c r="B118" s="91">
        <v>35928</v>
      </c>
      <c r="C118" s="92">
        <v>32.869999999999997</v>
      </c>
      <c r="D118" s="4">
        <f t="shared" si="12"/>
        <v>0.32035697100635796</v>
      </c>
      <c r="E118" s="100">
        <f t="shared" si="16"/>
        <v>1.9397147398970567</v>
      </c>
      <c r="G118" s="8">
        <f t="shared" si="21"/>
        <v>0</v>
      </c>
      <c r="H118" s="8">
        <f t="shared" si="21"/>
        <v>0</v>
      </c>
      <c r="I118" s="8">
        <f t="shared" si="21"/>
        <v>0</v>
      </c>
      <c r="J118" s="8">
        <f t="shared" si="21"/>
        <v>2.1300000000000026</v>
      </c>
      <c r="K118" s="8">
        <f t="shared" si="21"/>
        <v>7.1300000000000026</v>
      </c>
      <c r="L118" s="8">
        <f t="shared" si="21"/>
        <v>17.130000000000003</v>
      </c>
      <c r="M118" s="8">
        <f t="shared" si="20"/>
        <v>12.869999999999997</v>
      </c>
      <c r="N118" s="8">
        <f t="shared" si="21"/>
        <v>7.8699999999999974</v>
      </c>
      <c r="O118" s="8">
        <f t="shared" si="21"/>
        <v>2.8699999999999974</v>
      </c>
      <c r="P118" s="8">
        <f t="shared" si="21"/>
        <v>0</v>
      </c>
      <c r="Q118" s="8">
        <f t="shared" si="21"/>
        <v>0</v>
      </c>
      <c r="R118" s="8">
        <f t="shared" si="21"/>
        <v>0</v>
      </c>
      <c r="S118" s="8">
        <f t="shared" si="21"/>
        <v>0</v>
      </c>
      <c r="T118" s="21">
        <f t="shared" si="13"/>
        <v>5</v>
      </c>
      <c r="U118" s="19">
        <f>VLOOKUP($B118,Gas!$B$3:$E$2506,2)</f>
        <v>2.23</v>
      </c>
      <c r="V118" s="44">
        <f t="shared" si="14"/>
        <v>14.739910313901344</v>
      </c>
    </row>
    <row r="119" spans="1:22" x14ac:dyDescent="0.2">
      <c r="A119" s="43">
        <f t="shared" si="18"/>
        <v>5</v>
      </c>
      <c r="B119" s="91">
        <v>35929</v>
      </c>
      <c r="C119" s="92">
        <v>35.25</v>
      </c>
      <c r="D119" s="4">
        <f t="shared" si="12"/>
        <v>6.9905141582149805E-2</v>
      </c>
      <c r="E119" s="100">
        <f t="shared" si="16"/>
        <v>1.9406390273024166</v>
      </c>
      <c r="G119" s="8">
        <f t="shared" si="21"/>
        <v>0</v>
      </c>
      <c r="H119" s="8">
        <f t="shared" si="21"/>
        <v>0</v>
      </c>
      <c r="I119" s="8">
        <f t="shared" si="21"/>
        <v>0</v>
      </c>
      <c r="J119" s="8">
        <f t="shared" si="21"/>
        <v>0</v>
      </c>
      <c r="K119" s="8">
        <f t="shared" si="21"/>
        <v>4.75</v>
      </c>
      <c r="L119" s="8">
        <f t="shared" si="21"/>
        <v>14.75</v>
      </c>
      <c r="M119" s="8">
        <f t="shared" si="20"/>
        <v>15.25</v>
      </c>
      <c r="N119" s="8">
        <f t="shared" si="21"/>
        <v>10.25</v>
      </c>
      <c r="O119" s="8">
        <f t="shared" si="21"/>
        <v>5.25</v>
      </c>
      <c r="P119" s="8">
        <f t="shared" si="21"/>
        <v>0.25</v>
      </c>
      <c r="Q119" s="8">
        <f t="shared" si="21"/>
        <v>0</v>
      </c>
      <c r="R119" s="8">
        <f t="shared" si="21"/>
        <v>0</v>
      </c>
      <c r="S119" s="8">
        <f t="shared" si="21"/>
        <v>0</v>
      </c>
      <c r="T119" s="21">
        <f t="shared" si="13"/>
        <v>5</v>
      </c>
      <c r="U119" s="19">
        <f>VLOOKUP($B119,Gas!$B$3:$E$2506,2)</f>
        <v>2.2349999999999999</v>
      </c>
      <c r="V119" s="44">
        <f t="shared" si="14"/>
        <v>15.771812080536913</v>
      </c>
    </row>
    <row r="120" spans="1:22" x14ac:dyDescent="0.2">
      <c r="A120" s="43">
        <f t="shared" si="18"/>
        <v>5</v>
      </c>
      <c r="B120" s="91">
        <v>35930</v>
      </c>
      <c r="C120" s="92">
        <v>45.66</v>
      </c>
      <c r="D120" s="4">
        <f t="shared" si="12"/>
        <v>0.2587571118433718</v>
      </c>
      <c r="E120" s="100">
        <f t="shared" si="16"/>
        <v>2.1245868778790595</v>
      </c>
      <c r="G120" s="8">
        <f t="shared" si="21"/>
        <v>0</v>
      </c>
      <c r="H120" s="8">
        <f t="shared" si="21"/>
        <v>0</v>
      </c>
      <c r="I120" s="8">
        <f t="shared" si="21"/>
        <v>0</v>
      </c>
      <c r="J120" s="8">
        <f t="shared" si="21"/>
        <v>0</v>
      </c>
      <c r="K120" s="8">
        <f t="shared" si="21"/>
        <v>0</v>
      </c>
      <c r="L120" s="8">
        <f t="shared" si="21"/>
        <v>4.3400000000000034</v>
      </c>
      <c r="M120" s="8">
        <f t="shared" si="21"/>
        <v>25.659999999999997</v>
      </c>
      <c r="N120" s="8">
        <f t="shared" si="21"/>
        <v>20.659999999999997</v>
      </c>
      <c r="O120" s="8">
        <f t="shared" si="21"/>
        <v>15.659999999999997</v>
      </c>
      <c r="P120" s="8">
        <f t="shared" si="21"/>
        <v>10.659999999999997</v>
      </c>
      <c r="Q120" s="8">
        <f t="shared" si="21"/>
        <v>5.6599999999999966</v>
      </c>
      <c r="R120" s="8">
        <f t="shared" si="21"/>
        <v>0</v>
      </c>
      <c r="S120" s="8">
        <f t="shared" si="21"/>
        <v>0</v>
      </c>
      <c r="T120" s="21">
        <f t="shared" si="13"/>
        <v>5</v>
      </c>
      <c r="U120" s="19">
        <f>VLOOKUP($B120,Gas!$B$3:$E$2506,2)</f>
        <v>2.17</v>
      </c>
      <c r="V120" s="44">
        <f t="shared" si="14"/>
        <v>21.041474654377879</v>
      </c>
    </row>
    <row r="121" spans="1:22" x14ac:dyDescent="0.2">
      <c r="A121" s="43">
        <f t="shared" si="18"/>
        <v>5</v>
      </c>
      <c r="B121" s="91">
        <v>35933</v>
      </c>
      <c r="C121" s="92">
        <v>41.55</v>
      </c>
      <c r="D121" s="4">
        <f t="shared" si="12"/>
        <v>-9.4325119800192203E-2</v>
      </c>
      <c r="E121" s="100">
        <f t="shared" si="16"/>
        <v>2.1868213880484833</v>
      </c>
      <c r="G121" s="8">
        <f t="shared" si="21"/>
        <v>0</v>
      </c>
      <c r="H121" s="8">
        <f t="shared" si="21"/>
        <v>0</v>
      </c>
      <c r="I121" s="8">
        <f t="shared" si="21"/>
        <v>0</v>
      </c>
      <c r="J121" s="8">
        <f t="shared" si="21"/>
        <v>0</v>
      </c>
      <c r="K121" s="8">
        <f t="shared" si="21"/>
        <v>0</v>
      </c>
      <c r="L121" s="8">
        <f t="shared" si="21"/>
        <v>8.4500000000000028</v>
      </c>
      <c r="M121" s="8">
        <f t="shared" si="21"/>
        <v>21.549999999999997</v>
      </c>
      <c r="N121" s="8">
        <f t="shared" si="21"/>
        <v>16.549999999999997</v>
      </c>
      <c r="O121" s="8">
        <f t="shared" si="21"/>
        <v>11.549999999999997</v>
      </c>
      <c r="P121" s="8">
        <f t="shared" si="21"/>
        <v>6.5499999999999972</v>
      </c>
      <c r="Q121" s="8">
        <f t="shared" si="21"/>
        <v>1.5499999999999972</v>
      </c>
      <c r="R121" s="8">
        <f t="shared" si="21"/>
        <v>0</v>
      </c>
      <c r="S121" s="8">
        <f t="shared" si="21"/>
        <v>0</v>
      </c>
      <c r="T121" s="21">
        <f t="shared" si="13"/>
        <v>5</v>
      </c>
      <c r="U121" s="19">
        <f>VLOOKUP($B121,Gas!$B$3:$E$2506,2)</f>
        <v>2.17</v>
      </c>
      <c r="V121" s="44">
        <f t="shared" si="14"/>
        <v>19.147465437788018</v>
      </c>
    </row>
    <row r="122" spans="1:22" x14ac:dyDescent="0.2">
      <c r="A122" s="43">
        <f t="shared" si="18"/>
        <v>5</v>
      </c>
      <c r="B122" s="91">
        <v>35934</v>
      </c>
      <c r="C122" s="92">
        <v>89.63</v>
      </c>
      <c r="D122" s="4">
        <f t="shared" si="12"/>
        <v>0.76879256406781304</v>
      </c>
      <c r="E122" s="100">
        <f t="shared" si="16"/>
        <v>4.0193645015031301</v>
      </c>
      <c r="G122" s="8">
        <f t="shared" si="21"/>
        <v>0</v>
      </c>
      <c r="H122" s="8">
        <f t="shared" si="21"/>
        <v>0</v>
      </c>
      <c r="I122" s="8">
        <f t="shared" si="21"/>
        <v>0</v>
      </c>
      <c r="J122" s="8">
        <f t="shared" si="21"/>
        <v>0</v>
      </c>
      <c r="K122" s="8">
        <f t="shared" si="21"/>
        <v>0</v>
      </c>
      <c r="L122" s="8">
        <f t="shared" si="21"/>
        <v>0</v>
      </c>
      <c r="M122" s="8">
        <f t="shared" si="21"/>
        <v>69.63</v>
      </c>
      <c r="N122" s="8">
        <f t="shared" si="21"/>
        <v>64.63</v>
      </c>
      <c r="O122" s="8">
        <f t="shared" si="21"/>
        <v>59.629999999999995</v>
      </c>
      <c r="P122" s="8">
        <f t="shared" si="21"/>
        <v>54.629999999999995</v>
      </c>
      <c r="Q122" s="8">
        <f t="shared" si="21"/>
        <v>49.629999999999995</v>
      </c>
      <c r="R122" s="8">
        <f t="shared" si="21"/>
        <v>39.629999999999995</v>
      </c>
      <c r="S122" s="8">
        <f t="shared" si="21"/>
        <v>0</v>
      </c>
      <c r="T122" s="21">
        <f t="shared" si="13"/>
        <v>5</v>
      </c>
      <c r="U122" s="19">
        <f>VLOOKUP($B122,Gas!$B$3:$E$2506,2)</f>
        <v>2.19</v>
      </c>
      <c r="V122" s="44">
        <f t="shared" si="14"/>
        <v>40.926940639269404</v>
      </c>
    </row>
    <row r="123" spans="1:22" x14ac:dyDescent="0.2">
      <c r="A123" s="43">
        <f t="shared" si="18"/>
        <v>5</v>
      </c>
      <c r="B123" s="91">
        <v>35935</v>
      </c>
      <c r="C123" s="92">
        <v>137.76</v>
      </c>
      <c r="D123" s="4">
        <f t="shared" si="12"/>
        <v>0.4298229553101503</v>
      </c>
      <c r="E123" s="100">
        <f t="shared" si="16"/>
        <v>4.2123251628192957</v>
      </c>
      <c r="G123" s="8">
        <f t="shared" si="21"/>
        <v>0</v>
      </c>
      <c r="H123" s="8">
        <f t="shared" si="21"/>
        <v>0</v>
      </c>
      <c r="I123" s="8">
        <f t="shared" si="21"/>
        <v>0</v>
      </c>
      <c r="J123" s="8">
        <f t="shared" si="21"/>
        <v>0</v>
      </c>
      <c r="K123" s="8">
        <f t="shared" si="21"/>
        <v>0</v>
      </c>
      <c r="L123" s="8">
        <f t="shared" si="21"/>
        <v>0</v>
      </c>
      <c r="M123" s="8">
        <f t="shared" si="21"/>
        <v>117.75999999999999</v>
      </c>
      <c r="N123" s="8">
        <f t="shared" si="21"/>
        <v>112.75999999999999</v>
      </c>
      <c r="O123" s="8">
        <f t="shared" si="21"/>
        <v>107.75999999999999</v>
      </c>
      <c r="P123" s="8">
        <f t="shared" si="21"/>
        <v>102.75999999999999</v>
      </c>
      <c r="Q123" s="8">
        <f t="shared" si="21"/>
        <v>97.759999999999991</v>
      </c>
      <c r="R123" s="8">
        <f t="shared" si="21"/>
        <v>87.759999999999991</v>
      </c>
      <c r="S123" s="8">
        <f t="shared" si="21"/>
        <v>37.759989999999988</v>
      </c>
      <c r="T123" s="21">
        <f t="shared" si="13"/>
        <v>5</v>
      </c>
      <c r="U123" s="19">
        <f>VLOOKUP($B123,Gas!$B$3:$E$2506,2)</f>
        <v>2.16</v>
      </c>
      <c r="V123" s="44">
        <f t="shared" si="14"/>
        <v>63.777777777777771</v>
      </c>
    </row>
    <row r="124" spans="1:22" x14ac:dyDescent="0.2">
      <c r="A124" s="43">
        <f t="shared" si="18"/>
        <v>5</v>
      </c>
      <c r="B124" s="91">
        <v>35936</v>
      </c>
      <c r="C124" s="92">
        <v>71.540000000000006</v>
      </c>
      <c r="D124" s="4">
        <f t="shared" si="12"/>
        <v>-0.65525630684854885</v>
      </c>
      <c r="E124" s="100">
        <f t="shared" si="16"/>
        <v>5.9723376287938619</v>
      </c>
      <c r="G124" s="8">
        <f t="shared" ref="G124:S139" si="22">IF(G$1="P",MAX(0,G$2-$C124),IF(G$1="C",MAX(0,$C124-G$2)))</f>
        <v>0</v>
      </c>
      <c r="H124" s="8">
        <f t="shared" si="22"/>
        <v>0</v>
      </c>
      <c r="I124" s="8">
        <f t="shared" si="22"/>
        <v>0</v>
      </c>
      <c r="J124" s="8">
        <f t="shared" si="22"/>
        <v>0</v>
      </c>
      <c r="K124" s="8">
        <f t="shared" si="22"/>
        <v>0</v>
      </c>
      <c r="L124" s="8">
        <f t="shared" si="22"/>
        <v>0</v>
      </c>
      <c r="M124" s="8">
        <f t="shared" si="21"/>
        <v>51.540000000000006</v>
      </c>
      <c r="N124" s="8">
        <f t="shared" si="22"/>
        <v>46.540000000000006</v>
      </c>
      <c r="O124" s="8">
        <f t="shared" si="22"/>
        <v>41.540000000000006</v>
      </c>
      <c r="P124" s="8">
        <f t="shared" si="22"/>
        <v>36.540000000000006</v>
      </c>
      <c r="Q124" s="8">
        <f t="shared" si="22"/>
        <v>31.540000000000006</v>
      </c>
      <c r="R124" s="8">
        <f t="shared" si="22"/>
        <v>21.540000000000006</v>
      </c>
      <c r="S124" s="8">
        <f t="shared" si="22"/>
        <v>0</v>
      </c>
      <c r="T124" s="21">
        <f t="shared" si="13"/>
        <v>5</v>
      </c>
      <c r="U124" s="19">
        <f>VLOOKUP($B124,Gas!$B$3:$E$2506,2)</f>
        <v>2.1749999999999998</v>
      </c>
      <c r="V124" s="44">
        <f t="shared" si="14"/>
        <v>32.891954022988514</v>
      </c>
    </row>
    <row r="125" spans="1:22" x14ac:dyDescent="0.2">
      <c r="A125" s="43">
        <f t="shared" si="18"/>
        <v>5</v>
      </c>
      <c r="B125" s="91">
        <v>35937</v>
      </c>
      <c r="C125" s="92">
        <v>42.38</v>
      </c>
      <c r="D125" s="4">
        <f t="shared" si="12"/>
        <v>-0.52358018099071868</v>
      </c>
      <c r="E125" s="100">
        <f t="shared" si="16"/>
        <v>6.7697083863057763</v>
      </c>
      <c r="G125" s="8">
        <f t="shared" si="22"/>
        <v>0</v>
      </c>
      <c r="H125" s="8">
        <f t="shared" si="22"/>
        <v>0</v>
      </c>
      <c r="I125" s="8">
        <f t="shared" si="22"/>
        <v>0</v>
      </c>
      <c r="J125" s="8">
        <f t="shared" si="22"/>
        <v>0</v>
      </c>
      <c r="K125" s="8">
        <f t="shared" si="22"/>
        <v>0</v>
      </c>
      <c r="L125" s="8">
        <f t="shared" si="22"/>
        <v>7.6199999999999974</v>
      </c>
      <c r="M125" s="8">
        <f t="shared" si="21"/>
        <v>22.380000000000003</v>
      </c>
      <c r="N125" s="8">
        <f t="shared" si="22"/>
        <v>17.380000000000003</v>
      </c>
      <c r="O125" s="8">
        <f t="shared" si="22"/>
        <v>12.380000000000003</v>
      </c>
      <c r="P125" s="8">
        <f t="shared" si="22"/>
        <v>7.3800000000000026</v>
      </c>
      <c r="Q125" s="8">
        <f t="shared" si="22"/>
        <v>2.3800000000000026</v>
      </c>
      <c r="R125" s="8">
        <f t="shared" si="22"/>
        <v>0</v>
      </c>
      <c r="S125" s="8">
        <f t="shared" si="22"/>
        <v>0</v>
      </c>
      <c r="T125" s="21">
        <f t="shared" si="13"/>
        <v>5</v>
      </c>
      <c r="U125" s="19">
        <f>VLOOKUP($B125,Gas!$B$3:$E$2506,2)</f>
        <v>2.105</v>
      </c>
      <c r="V125" s="44">
        <f t="shared" si="14"/>
        <v>20.133016627078387</v>
      </c>
    </row>
    <row r="126" spans="1:22" x14ac:dyDescent="0.2">
      <c r="A126" s="43">
        <f t="shared" si="18"/>
        <v>5</v>
      </c>
      <c r="B126" s="91">
        <v>35941</v>
      </c>
      <c r="C126" s="92">
        <v>35.06</v>
      </c>
      <c r="D126" s="4">
        <f t="shared" si="12"/>
        <v>-0.18961567334706458</v>
      </c>
      <c r="E126" s="100">
        <f t="shared" si="16"/>
        <v>6.8482640896405966</v>
      </c>
      <c r="G126" s="8">
        <f t="shared" si="22"/>
        <v>0</v>
      </c>
      <c r="H126" s="8">
        <f t="shared" si="22"/>
        <v>0</v>
      </c>
      <c r="I126" s="8">
        <f t="shared" si="22"/>
        <v>0</v>
      </c>
      <c r="J126" s="8">
        <f t="shared" si="22"/>
        <v>0</v>
      </c>
      <c r="K126" s="8">
        <f t="shared" si="22"/>
        <v>4.9399999999999977</v>
      </c>
      <c r="L126" s="8">
        <f t="shared" si="22"/>
        <v>14.939999999999998</v>
      </c>
      <c r="M126" s="8">
        <f t="shared" si="21"/>
        <v>15.060000000000002</v>
      </c>
      <c r="N126" s="8">
        <f t="shared" si="22"/>
        <v>10.060000000000002</v>
      </c>
      <c r="O126" s="8">
        <f t="shared" si="22"/>
        <v>5.0600000000000023</v>
      </c>
      <c r="P126" s="8">
        <f t="shared" si="22"/>
        <v>6.0000000000002274E-2</v>
      </c>
      <c r="Q126" s="8">
        <f t="shared" si="22"/>
        <v>0</v>
      </c>
      <c r="R126" s="8">
        <f t="shared" si="22"/>
        <v>0</v>
      </c>
      <c r="S126" s="8">
        <f t="shared" si="22"/>
        <v>0</v>
      </c>
      <c r="T126" s="21">
        <f t="shared" si="13"/>
        <v>5</v>
      </c>
      <c r="U126" s="19">
        <f>VLOOKUP($B126,Gas!$B$3:$E$2506,2)</f>
        <v>2.0099999999999998</v>
      </c>
      <c r="V126" s="44">
        <f t="shared" si="14"/>
        <v>17.442786069651746</v>
      </c>
    </row>
    <row r="127" spans="1:22" x14ac:dyDescent="0.2">
      <c r="A127" s="43">
        <f t="shared" si="18"/>
        <v>5</v>
      </c>
      <c r="B127" s="91">
        <v>35942</v>
      </c>
      <c r="C127" s="92">
        <v>33.29</v>
      </c>
      <c r="D127" s="4">
        <f t="shared" si="12"/>
        <v>-5.1803827906154912E-2</v>
      </c>
      <c r="E127" s="100">
        <f t="shared" si="16"/>
        <v>6.852006741148613</v>
      </c>
      <c r="G127" s="8">
        <f t="shared" si="22"/>
        <v>0</v>
      </c>
      <c r="H127" s="8">
        <f t="shared" si="22"/>
        <v>0</v>
      </c>
      <c r="I127" s="8">
        <f t="shared" si="22"/>
        <v>0</v>
      </c>
      <c r="J127" s="8">
        <f t="shared" si="22"/>
        <v>1.7100000000000009</v>
      </c>
      <c r="K127" s="8">
        <f t="shared" si="22"/>
        <v>6.7100000000000009</v>
      </c>
      <c r="L127" s="8">
        <f t="shared" si="22"/>
        <v>16.71</v>
      </c>
      <c r="M127" s="8">
        <f t="shared" si="21"/>
        <v>13.29</v>
      </c>
      <c r="N127" s="8">
        <f t="shared" si="22"/>
        <v>8.2899999999999991</v>
      </c>
      <c r="O127" s="8">
        <f t="shared" si="22"/>
        <v>3.2899999999999991</v>
      </c>
      <c r="P127" s="8">
        <f t="shared" si="22"/>
        <v>0</v>
      </c>
      <c r="Q127" s="8">
        <f t="shared" si="22"/>
        <v>0</v>
      </c>
      <c r="R127" s="8">
        <f t="shared" si="22"/>
        <v>0</v>
      </c>
      <c r="S127" s="8">
        <f t="shared" si="22"/>
        <v>0</v>
      </c>
      <c r="T127" s="21">
        <f t="shared" si="13"/>
        <v>5</v>
      </c>
      <c r="U127" s="19">
        <f>VLOOKUP($B127,Gas!$B$3:$E$2506,2)</f>
        <v>2.09</v>
      </c>
      <c r="V127" s="44">
        <f t="shared" si="14"/>
        <v>15.928229665071772</v>
      </c>
    </row>
    <row r="128" spans="1:22" x14ac:dyDescent="0.2">
      <c r="A128" s="43">
        <f t="shared" si="18"/>
        <v>5</v>
      </c>
      <c r="B128" s="91">
        <v>35943</v>
      </c>
      <c r="C128" s="92">
        <v>47.2</v>
      </c>
      <c r="D128" s="4">
        <f t="shared" si="12"/>
        <v>0.34913684100457615</v>
      </c>
      <c r="E128" s="100">
        <f t="shared" si="16"/>
        <v>6.8869198453508833</v>
      </c>
      <c r="G128" s="8">
        <f t="shared" si="22"/>
        <v>0</v>
      </c>
      <c r="H128" s="8">
        <f t="shared" si="22"/>
        <v>0</v>
      </c>
      <c r="I128" s="8">
        <f t="shared" si="22"/>
        <v>0</v>
      </c>
      <c r="J128" s="8">
        <f t="shared" si="22"/>
        <v>0</v>
      </c>
      <c r="K128" s="8">
        <f t="shared" si="22"/>
        <v>0</v>
      </c>
      <c r="L128" s="8">
        <f t="shared" si="22"/>
        <v>2.7999999999999972</v>
      </c>
      <c r="M128" s="8">
        <f t="shared" si="21"/>
        <v>27.200000000000003</v>
      </c>
      <c r="N128" s="8">
        <f t="shared" si="22"/>
        <v>22.200000000000003</v>
      </c>
      <c r="O128" s="8">
        <f t="shared" si="22"/>
        <v>17.200000000000003</v>
      </c>
      <c r="P128" s="8">
        <f t="shared" si="22"/>
        <v>12.200000000000003</v>
      </c>
      <c r="Q128" s="8">
        <f t="shared" si="22"/>
        <v>7.2000000000000028</v>
      </c>
      <c r="R128" s="8">
        <f t="shared" si="22"/>
        <v>0</v>
      </c>
      <c r="S128" s="8">
        <f t="shared" si="22"/>
        <v>0</v>
      </c>
      <c r="T128" s="21">
        <f t="shared" si="13"/>
        <v>5</v>
      </c>
      <c r="U128" s="19">
        <f>VLOOKUP($B128,Gas!$B$3:$E$2506,2)</f>
        <v>2.08</v>
      </c>
      <c r="V128" s="44">
        <f t="shared" si="14"/>
        <v>22.692307692307693</v>
      </c>
    </row>
    <row r="129" spans="1:22" x14ac:dyDescent="0.2">
      <c r="A129" s="43">
        <f t="shared" si="18"/>
        <v>5</v>
      </c>
      <c r="B129" s="91">
        <v>35944</v>
      </c>
      <c r="C129" s="92">
        <v>65.739999999999995</v>
      </c>
      <c r="D129" s="4">
        <f t="shared" si="12"/>
        <v>0.33131367564456349</v>
      </c>
      <c r="E129" s="100">
        <f t="shared" si="16"/>
        <v>7.0446970715742161</v>
      </c>
      <c r="G129" s="8">
        <f t="shared" si="22"/>
        <v>0</v>
      </c>
      <c r="H129" s="8">
        <f t="shared" si="22"/>
        <v>0</v>
      </c>
      <c r="I129" s="8">
        <f t="shared" si="22"/>
        <v>0</v>
      </c>
      <c r="J129" s="8">
        <f t="shared" si="22"/>
        <v>0</v>
      </c>
      <c r="K129" s="8">
        <f t="shared" si="22"/>
        <v>0</v>
      </c>
      <c r="L129" s="8">
        <f t="shared" si="22"/>
        <v>0</v>
      </c>
      <c r="M129" s="8">
        <f t="shared" si="21"/>
        <v>45.739999999999995</v>
      </c>
      <c r="N129" s="8">
        <f t="shared" si="22"/>
        <v>40.739999999999995</v>
      </c>
      <c r="O129" s="8">
        <f t="shared" si="22"/>
        <v>35.739999999999995</v>
      </c>
      <c r="P129" s="8">
        <f t="shared" si="22"/>
        <v>30.739999999999995</v>
      </c>
      <c r="Q129" s="8">
        <f t="shared" si="22"/>
        <v>25.739999999999995</v>
      </c>
      <c r="R129" s="8">
        <f t="shared" si="22"/>
        <v>15.739999999999995</v>
      </c>
      <c r="S129" s="8">
        <f t="shared" si="22"/>
        <v>0</v>
      </c>
      <c r="T129" s="21">
        <f t="shared" si="13"/>
        <v>5</v>
      </c>
      <c r="U129" s="19">
        <f>VLOOKUP($B129,Gas!$B$3:$E$2506,2)</f>
        <v>2.085</v>
      </c>
      <c r="V129" s="44">
        <f t="shared" si="14"/>
        <v>31.529976019184652</v>
      </c>
    </row>
    <row r="130" spans="1:22" x14ac:dyDescent="0.2">
      <c r="A130" s="43">
        <f t="shared" si="18"/>
        <v>6</v>
      </c>
      <c r="B130" s="91">
        <v>35947</v>
      </c>
      <c r="C130" s="92">
        <v>37.14</v>
      </c>
      <c r="D130" s="4">
        <f t="shared" si="12"/>
        <v>-0.57101301231151358</v>
      </c>
      <c r="E130" s="100">
        <f t="shared" si="16"/>
        <v>7.6016766098499646</v>
      </c>
      <c r="G130" s="8">
        <f t="shared" si="22"/>
        <v>0</v>
      </c>
      <c r="H130" s="8">
        <f t="shared" si="22"/>
        <v>0</v>
      </c>
      <c r="I130" s="8">
        <f t="shared" si="22"/>
        <v>0</v>
      </c>
      <c r="J130" s="8">
        <f t="shared" si="22"/>
        <v>0</v>
      </c>
      <c r="K130" s="8">
        <f t="shared" si="22"/>
        <v>2.8599999999999994</v>
      </c>
      <c r="L130" s="8">
        <f t="shared" si="22"/>
        <v>12.86</v>
      </c>
      <c r="M130" s="8">
        <f t="shared" si="22"/>
        <v>17.14</v>
      </c>
      <c r="N130" s="8">
        <f t="shared" si="22"/>
        <v>12.14</v>
      </c>
      <c r="O130" s="8">
        <f t="shared" si="22"/>
        <v>7.1400000000000006</v>
      </c>
      <c r="P130" s="8">
        <f t="shared" si="22"/>
        <v>2.1400000000000006</v>
      </c>
      <c r="Q130" s="8">
        <f t="shared" si="22"/>
        <v>0</v>
      </c>
      <c r="R130" s="8">
        <f t="shared" si="22"/>
        <v>0</v>
      </c>
      <c r="S130" s="8">
        <f t="shared" si="22"/>
        <v>0</v>
      </c>
      <c r="T130" s="21">
        <f t="shared" si="13"/>
        <v>6</v>
      </c>
      <c r="U130" s="19">
        <f>VLOOKUP($B130,Gas!$B$3:$E$2506,2)</f>
        <v>2.1150000000000002</v>
      </c>
      <c r="V130" s="44">
        <f t="shared" si="14"/>
        <v>17.560283687943262</v>
      </c>
    </row>
    <row r="131" spans="1:22" x14ac:dyDescent="0.2">
      <c r="A131" s="43">
        <f t="shared" si="18"/>
        <v>6</v>
      </c>
      <c r="B131" s="91">
        <v>35948</v>
      </c>
      <c r="C131" s="92">
        <v>34.01</v>
      </c>
      <c r="D131" s="4">
        <f t="shared" si="12"/>
        <v>-8.8039956905455685E-2</v>
      </c>
      <c r="E131" s="100">
        <f t="shared" si="16"/>
        <v>7.6000493603980219</v>
      </c>
      <c r="G131" s="8">
        <f t="shared" si="22"/>
        <v>0</v>
      </c>
      <c r="H131" s="8">
        <f t="shared" si="22"/>
        <v>0</v>
      </c>
      <c r="I131" s="8">
        <f t="shared" si="22"/>
        <v>0</v>
      </c>
      <c r="J131" s="8">
        <f t="shared" si="22"/>
        <v>0.99000000000000199</v>
      </c>
      <c r="K131" s="8">
        <f t="shared" si="22"/>
        <v>5.990000000000002</v>
      </c>
      <c r="L131" s="8">
        <f t="shared" si="22"/>
        <v>15.990000000000002</v>
      </c>
      <c r="M131" s="8">
        <f t="shared" si="22"/>
        <v>14.009999999999998</v>
      </c>
      <c r="N131" s="8">
        <f t="shared" si="22"/>
        <v>9.009999999999998</v>
      </c>
      <c r="O131" s="8">
        <f t="shared" si="22"/>
        <v>4.009999999999998</v>
      </c>
      <c r="P131" s="8">
        <f t="shared" si="22"/>
        <v>0</v>
      </c>
      <c r="Q131" s="8">
        <f t="shared" si="22"/>
        <v>0</v>
      </c>
      <c r="R131" s="8">
        <f t="shared" si="22"/>
        <v>0</v>
      </c>
      <c r="S131" s="8">
        <f t="shared" si="22"/>
        <v>0</v>
      </c>
      <c r="T131" s="21">
        <f t="shared" si="13"/>
        <v>6</v>
      </c>
      <c r="U131" s="19">
        <f>VLOOKUP($B131,Gas!$B$3:$E$2506,2)</f>
        <v>2.165</v>
      </c>
      <c r="V131" s="44">
        <f t="shared" si="14"/>
        <v>15.709006928406465</v>
      </c>
    </row>
    <row r="132" spans="1:22" x14ac:dyDescent="0.2">
      <c r="A132" s="43">
        <f t="shared" si="18"/>
        <v>6</v>
      </c>
      <c r="B132" s="91">
        <v>35949</v>
      </c>
      <c r="C132" s="92">
        <v>33.49</v>
      </c>
      <c r="D132" s="4">
        <f t="shared" ref="D132:D195" si="23">LN(C132/C131)</f>
        <v>-1.5407712212990806E-2</v>
      </c>
      <c r="E132" s="100">
        <f t="shared" si="16"/>
        <v>6.2264652064123247</v>
      </c>
      <c r="G132" s="8">
        <f t="shared" si="22"/>
        <v>0</v>
      </c>
      <c r="H132" s="8">
        <f t="shared" si="22"/>
        <v>0</v>
      </c>
      <c r="I132" s="8">
        <f t="shared" si="22"/>
        <v>0</v>
      </c>
      <c r="J132" s="8">
        <f t="shared" si="22"/>
        <v>1.509999999999998</v>
      </c>
      <c r="K132" s="8">
        <f t="shared" si="22"/>
        <v>6.509999999999998</v>
      </c>
      <c r="L132" s="8">
        <f t="shared" si="22"/>
        <v>16.509999999999998</v>
      </c>
      <c r="M132" s="8">
        <f t="shared" si="22"/>
        <v>13.490000000000002</v>
      </c>
      <c r="N132" s="8">
        <f t="shared" si="22"/>
        <v>8.490000000000002</v>
      </c>
      <c r="O132" s="8">
        <f t="shared" si="22"/>
        <v>3.490000000000002</v>
      </c>
      <c r="P132" s="8">
        <f t="shared" si="22"/>
        <v>0</v>
      </c>
      <c r="Q132" s="8">
        <f t="shared" si="22"/>
        <v>0</v>
      </c>
      <c r="R132" s="8">
        <f t="shared" si="22"/>
        <v>0</v>
      </c>
      <c r="S132" s="8">
        <f t="shared" si="22"/>
        <v>0</v>
      </c>
      <c r="T132" s="21">
        <f t="shared" ref="T132:T195" si="24">A132</f>
        <v>6</v>
      </c>
      <c r="U132" s="19">
        <f>VLOOKUP($B132,Gas!$B$3:$E$2506,2)</f>
        <v>2.19</v>
      </c>
      <c r="V132" s="44">
        <f t="shared" ref="V132:V195" si="25">C132/U132</f>
        <v>15.292237442922376</v>
      </c>
    </row>
    <row r="133" spans="1:22" x14ac:dyDescent="0.2">
      <c r="A133" s="43">
        <f t="shared" si="18"/>
        <v>6</v>
      </c>
      <c r="B133" s="91">
        <v>35950</v>
      </c>
      <c r="C133" s="92">
        <v>31.95</v>
      </c>
      <c r="D133" s="4">
        <f t="shared" si="23"/>
        <v>-4.7074705982569479E-2</v>
      </c>
      <c r="E133" s="100">
        <f t="shared" si="16"/>
        <v>5.5189287106662022</v>
      </c>
      <c r="G133" s="8">
        <f t="shared" si="22"/>
        <v>0</v>
      </c>
      <c r="H133" s="8">
        <f t="shared" si="22"/>
        <v>0</v>
      </c>
      <c r="I133" s="8">
        <f t="shared" si="22"/>
        <v>0</v>
      </c>
      <c r="J133" s="8">
        <f t="shared" si="22"/>
        <v>3.0500000000000007</v>
      </c>
      <c r="K133" s="8">
        <f t="shared" si="22"/>
        <v>8.0500000000000007</v>
      </c>
      <c r="L133" s="8">
        <f t="shared" si="22"/>
        <v>18.05</v>
      </c>
      <c r="M133" s="8">
        <f t="shared" si="22"/>
        <v>11.95</v>
      </c>
      <c r="N133" s="8">
        <f t="shared" si="22"/>
        <v>6.9499999999999993</v>
      </c>
      <c r="O133" s="8">
        <f t="shared" si="22"/>
        <v>1.9499999999999993</v>
      </c>
      <c r="P133" s="8">
        <f t="shared" si="22"/>
        <v>0</v>
      </c>
      <c r="Q133" s="8">
        <f t="shared" si="22"/>
        <v>0</v>
      </c>
      <c r="R133" s="8">
        <f t="shared" si="22"/>
        <v>0</v>
      </c>
      <c r="S133" s="8">
        <f t="shared" si="22"/>
        <v>0</v>
      </c>
      <c r="T133" s="21">
        <f t="shared" si="24"/>
        <v>6</v>
      </c>
      <c r="U133" s="19">
        <f>VLOOKUP($B133,Gas!$B$3:$E$2506,2)</f>
        <v>2.12</v>
      </c>
      <c r="V133" s="44">
        <f t="shared" si="25"/>
        <v>15.070754716981131</v>
      </c>
    </row>
    <row r="134" spans="1:22" x14ac:dyDescent="0.2">
      <c r="A134" s="43">
        <f t="shared" si="18"/>
        <v>6</v>
      </c>
      <c r="B134" s="91">
        <v>35951</v>
      </c>
      <c r="C134" s="92">
        <v>27.41</v>
      </c>
      <c r="D134" s="4">
        <f t="shared" si="23"/>
        <v>-0.15326427050884939</v>
      </c>
      <c r="E134" s="100">
        <f t="shared" si="16"/>
        <v>4.7497206683452564</v>
      </c>
      <c r="G134" s="8">
        <f t="shared" ref="G134:S149" si="26">IF(G$1="P",MAX(0,G$2-$C134),IF(G$1="C",MAX(0,$C134-G$2)))</f>
        <v>0</v>
      </c>
      <c r="H134" s="8">
        <f t="shared" si="26"/>
        <v>0</v>
      </c>
      <c r="I134" s="8">
        <f t="shared" si="26"/>
        <v>2.59</v>
      </c>
      <c r="J134" s="8">
        <f t="shared" si="26"/>
        <v>7.59</v>
      </c>
      <c r="K134" s="8">
        <f t="shared" si="26"/>
        <v>12.59</v>
      </c>
      <c r="L134" s="8">
        <f t="shared" si="26"/>
        <v>22.59</v>
      </c>
      <c r="M134" s="8">
        <f t="shared" si="22"/>
        <v>7.41</v>
      </c>
      <c r="N134" s="8">
        <f t="shared" si="26"/>
        <v>2.41</v>
      </c>
      <c r="O134" s="8">
        <f t="shared" si="26"/>
        <v>0</v>
      </c>
      <c r="P134" s="8">
        <f t="shared" si="26"/>
        <v>0</v>
      </c>
      <c r="Q134" s="8">
        <f t="shared" si="26"/>
        <v>0</v>
      </c>
      <c r="R134" s="8">
        <f t="shared" si="26"/>
        <v>0</v>
      </c>
      <c r="S134" s="8">
        <f t="shared" si="26"/>
        <v>0</v>
      </c>
      <c r="T134" s="21">
        <f t="shared" si="24"/>
        <v>6</v>
      </c>
      <c r="U134" s="19">
        <f>VLOOKUP($B134,Gas!$B$3:$E$2506,2)</f>
        <v>2.0350000000000001</v>
      </c>
      <c r="V134" s="44">
        <f t="shared" si="25"/>
        <v>13.469287469287469</v>
      </c>
    </row>
    <row r="135" spans="1:22" x14ac:dyDescent="0.2">
      <c r="A135" s="43">
        <f t="shared" si="18"/>
        <v>6</v>
      </c>
      <c r="B135" s="91">
        <v>35954</v>
      </c>
      <c r="C135" s="92">
        <v>20.49</v>
      </c>
      <c r="D135" s="4">
        <f t="shared" si="23"/>
        <v>-0.29097094806388618</v>
      </c>
      <c r="E135" s="100">
        <f t="shared" si="16"/>
        <v>4.287910431729129</v>
      </c>
      <c r="G135" s="8">
        <f t="shared" si="26"/>
        <v>0</v>
      </c>
      <c r="H135" s="8">
        <f t="shared" si="26"/>
        <v>4.5100000000000016</v>
      </c>
      <c r="I135" s="8">
        <f t="shared" si="26"/>
        <v>9.5100000000000016</v>
      </c>
      <c r="J135" s="8">
        <f t="shared" si="26"/>
        <v>14.510000000000002</v>
      </c>
      <c r="K135" s="8">
        <f t="shared" si="26"/>
        <v>19.510000000000002</v>
      </c>
      <c r="L135" s="8">
        <f t="shared" si="26"/>
        <v>29.51</v>
      </c>
      <c r="M135" s="8">
        <f t="shared" si="22"/>
        <v>0.48999999999999844</v>
      </c>
      <c r="N135" s="8">
        <f t="shared" si="26"/>
        <v>0</v>
      </c>
      <c r="O135" s="8">
        <f t="shared" si="26"/>
        <v>0</v>
      </c>
      <c r="P135" s="8">
        <f t="shared" si="26"/>
        <v>0</v>
      </c>
      <c r="Q135" s="8">
        <f t="shared" si="26"/>
        <v>0</v>
      </c>
      <c r="R135" s="8">
        <f t="shared" si="26"/>
        <v>0</v>
      </c>
      <c r="S135" s="8">
        <f t="shared" si="26"/>
        <v>0</v>
      </c>
      <c r="T135" s="21">
        <f t="shared" si="24"/>
        <v>6</v>
      </c>
      <c r="U135" s="19">
        <f>VLOOKUP($B135,Gas!$B$3:$E$2506,2)</f>
        <v>2.0099999999999998</v>
      </c>
      <c r="V135" s="44">
        <f t="shared" si="25"/>
        <v>10.194029850746269</v>
      </c>
    </row>
    <row r="136" spans="1:22" x14ac:dyDescent="0.2">
      <c r="A136" s="43">
        <f t="shared" si="18"/>
        <v>6</v>
      </c>
      <c r="B136" s="91">
        <v>35955</v>
      </c>
      <c r="C136" s="92">
        <v>18.07</v>
      </c>
      <c r="D136" s="4">
        <f t="shared" si="23"/>
        <v>-0.1256838576466712</v>
      </c>
      <c r="E136" s="100">
        <f t="shared" si="16"/>
        <v>4.2512360569894323</v>
      </c>
      <c r="G136" s="8">
        <f t="shared" si="26"/>
        <v>1.9299999999999997</v>
      </c>
      <c r="H136" s="8">
        <f t="shared" si="26"/>
        <v>6.93</v>
      </c>
      <c r="I136" s="8">
        <f t="shared" si="26"/>
        <v>11.93</v>
      </c>
      <c r="J136" s="8">
        <f t="shared" si="26"/>
        <v>16.93</v>
      </c>
      <c r="K136" s="8">
        <f t="shared" si="26"/>
        <v>21.93</v>
      </c>
      <c r="L136" s="8">
        <f t="shared" si="26"/>
        <v>31.93</v>
      </c>
      <c r="M136" s="8">
        <f t="shared" si="22"/>
        <v>0</v>
      </c>
      <c r="N136" s="8">
        <f t="shared" si="26"/>
        <v>0</v>
      </c>
      <c r="O136" s="8">
        <f t="shared" si="26"/>
        <v>0</v>
      </c>
      <c r="P136" s="8">
        <f t="shared" si="26"/>
        <v>0</v>
      </c>
      <c r="Q136" s="8">
        <f t="shared" si="26"/>
        <v>0</v>
      </c>
      <c r="R136" s="8">
        <f t="shared" si="26"/>
        <v>0</v>
      </c>
      <c r="S136" s="8">
        <f t="shared" si="26"/>
        <v>0</v>
      </c>
      <c r="T136" s="21">
        <f t="shared" si="24"/>
        <v>6</v>
      </c>
      <c r="U136" s="19">
        <f>VLOOKUP($B136,Gas!$B$3:$E$2506,2)</f>
        <v>2</v>
      </c>
      <c r="V136" s="44">
        <f t="shared" si="25"/>
        <v>9.0350000000000001</v>
      </c>
    </row>
    <row r="137" spans="1:22" x14ac:dyDescent="0.2">
      <c r="A137" s="43">
        <f t="shared" si="18"/>
        <v>6</v>
      </c>
      <c r="B137" s="91">
        <v>35956</v>
      </c>
      <c r="C137" s="92">
        <v>20.36</v>
      </c>
      <c r="D137" s="4">
        <f t="shared" si="23"/>
        <v>0.1193190870781848</v>
      </c>
      <c r="E137" s="100">
        <f t="shared" si="16"/>
        <v>4.3523228501051836</v>
      </c>
      <c r="G137" s="8">
        <f t="shared" si="26"/>
        <v>0</v>
      </c>
      <c r="H137" s="8">
        <f t="shared" si="26"/>
        <v>4.6400000000000006</v>
      </c>
      <c r="I137" s="8">
        <f t="shared" si="26"/>
        <v>9.64</v>
      </c>
      <c r="J137" s="8">
        <f t="shared" si="26"/>
        <v>14.64</v>
      </c>
      <c r="K137" s="8">
        <f t="shared" si="26"/>
        <v>19.64</v>
      </c>
      <c r="L137" s="8">
        <f t="shared" si="26"/>
        <v>29.64</v>
      </c>
      <c r="M137" s="8">
        <f t="shared" si="22"/>
        <v>0.35999999999999943</v>
      </c>
      <c r="N137" s="8">
        <f t="shared" si="26"/>
        <v>0</v>
      </c>
      <c r="O137" s="8">
        <f t="shared" si="26"/>
        <v>0</v>
      </c>
      <c r="P137" s="8">
        <f t="shared" si="26"/>
        <v>0</v>
      </c>
      <c r="Q137" s="8">
        <f t="shared" si="26"/>
        <v>0</v>
      </c>
      <c r="R137" s="8">
        <f t="shared" si="26"/>
        <v>0</v>
      </c>
      <c r="S137" s="8">
        <f t="shared" si="26"/>
        <v>0</v>
      </c>
      <c r="T137" s="21">
        <f t="shared" si="24"/>
        <v>6</v>
      </c>
      <c r="U137" s="19">
        <f>VLOOKUP($B137,Gas!$B$3:$E$2506,2)</f>
        <v>2.0049999999999999</v>
      </c>
      <c r="V137" s="44">
        <f t="shared" si="25"/>
        <v>10.154613466334165</v>
      </c>
    </row>
    <row r="138" spans="1:22" x14ac:dyDescent="0.2">
      <c r="A138" s="43">
        <f t="shared" si="18"/>
        <v>6</v>
      </c>
      <c r="B138" s="91">
        <v>35957</v>
      </c>
      <c r="C138" s="92">
        <v>28.48</v>
      </c>
      <c r="D138" s="4">
        <f t="shared" si="23"/>
        <v>0.33562989486145306</v>
      </c>
      <c r="E138" s="100">
        <f t="shared" si="16"/>
        <v>4.3183784493009814</v>
      </c>
      <c r="G138" s="8">
        <f t="shared" si="26"/>
        <v>0</v>
      </c>
      <c r="H138" s="8">
        <f t="shared" si="26"/>
        <v>0</v>
      </c>
      <c r="I138" s="8">
        <f t="shared" si="26"/>
        <v>1.5199999999999996</v>
      </c>
      <c r="J138" s="8">
        <f t="shared" si="26"/>
        <v>6.52</v>
      </c>
      <c r="K138" s="8">
        <f t="shared" si="26"/>
        <v>11.52</v>
      </c>
      <c r="L138" s="8">
        <f t="shared" si="26"/>
        <v>21.52</v>
      </c>
      <c r="M138" s="8">
        <f t="shared" si="22"/>
        <v>8.48</v>
      </c>
      <c r="N138" s="8">
        <f t="shared" si="26"/>
        <v>3.4800000000000004</v>
      </c>
      <c r="O138" s="8">
        <f t="shared" si="26"/>
        <v>0</v>
      </c>
      <c r="P138" s="8">
        <f t="shared" si="26"/>
        <v>0</v>
      </c>
      <c r="Q138" s="8">
        <f t="shared" si="26"/>
        <v>0</v>
      </c>
      <c r="R138" s="8">
        <f t="shared" si="26"/>
        <v>0</v>
      </c>
      <c r="S138" s="8">
        <f t="shared" si="26"/>
        <v>0</v>
      </c>
      <c r="T138" s="21">
        <f t="shared" si="24"/>
        <v>6</v>
      </c>
      <c r="U138" s="19">
        <f>VLOOKUP($B138,Gas!$B$3:$E$2506,2)</f>
        <v>1.97</v>
      </c>
      <c r="V138" s="44">
        <f t="shared" si="25"/>
        <v>14.456852791878173</v>
      </c>
    </row>
    <row r="139" spans="1:22" x14ac:dyDescent="0.2">
      <c r="A139" s="43">
        <f t="shared" si="18"/>
        <v>6</v>
      </c>
      <c r="B139" s="91">
        <v>35958</v>
      </c>
      <c r="C139" s="92">
        <v>37.74</v>
      </c>
      <c r="D139" s="4">
        <f t="shared" si="23"/>
        <v>0.28151845339662912</v>
      </c>
      <c r="E139" s="100">
        <f t="shared" si="16"/>
        <v>4.2016756954675829</v>
      </c>
      <c r="G139" s="8">
        <f t="shared" si="26"/>
        <v>0</v>
      </c>
      <c r="H139" s="8">
        <f t="shared" si="26"/>
        <v>0</v>
      </c>
      <c r="I139" s="8">
        <f t="shared" si="26"/>
        <v>0</v>
      </c>
      <c r="J139" s="8">
        <f t="shared" si="26"/>
        <v>0</v>
      </c>
      <c r="K139" s="8">
        <f t="shared" si="26"/>
        <v>2.259999999999998</v>
      </c>
      <c r="L139" s="8">
        <f t="shared" si="26"/>
        <v>12.259999999999998</v>
      </c>
      <c r="M139" s="8">
        <f t="shared" si="22"/>
        <v>17.740000000000002</v>
      </c>
      <c r="N139" s="8">
        <f t="shared" si="26"/>
        <v>12.740000000000002</v>
      </c>
      <c r="O139" s="8">
        <f t="shared" si="26"/>
        <v>7.740000000000002</v>
      </c>
      <c r="P139" s="8">
        <f t="shared" si="26"/>
        <v>2.740000000000002</v>
      </c>
      <c r="Q139" s="8">
        <f t="shared" si="26"/>
        <v>0</v>
      </c>
      <c r="R139" s="8">
        <f t="shared" si="26"/>
        <v>0</v>
      </c>
      <c r="S139" s="8">
        <f t="shared" si="26"/>
        <v>0</v>
      </c>
      <c r="T139" s="21">
        <f t="shared" si="24"/>
        <v>6</v>
      </c>
      <c r="U139" s="19">
        <f>VLOOKUP($B139,Gas!$B$3:$E$2506,2)</f>
        <v>1.99</v>
      </c>
      <c r="V139" s="44">
        <f t="shared" si="25"/>
        <v>18.964824120603016</v>
      </c>
    </row>
    <row r="140" spans="1:22" x14ac:dyDescent="0.2">
      <c r="A140" s="43">
        <f t="shared" si="18"/>
        <v>6</v>
      </c>
      <c r="B140" s="91">
        <v>35961</v>
      </c>
      <c r="C140" s="92">
        <v>34.69</v>
      </c>
      <c r="D140" s="4">
        <f t="shared" si="23"/>
        <v>-8.4269078958745941E-2</v>
      </c>
      <c r="E140" s="100">
        <f t="shared" si="16"/>
        <v>3.1043320850429752</v>
      </c>
      <c r="G140" s="8">
        <f t="shared" si="26"/>
        <v>0</v>
      </c>
      <c r="H140" s="8">
        <f t="shared" si="26"/>
        <v>0</v>
      </c>
      <c r="I140" s="8">
        <f t="shared" si="26"/>
        <v>0</v>
      </c>
      <c r="J140" s="8">
        <f t="shared" si="26"/>
        <v>0.31000000000000227</v>
      </c>
      <c r="K140" s="8">
        <f t="shared" si="26"/>
        <v>5.3100000000000023</v>
      </c>
      <c r="L140" s="8">
        <f t="shared" si="26"/>
        <v>15.310000000000002</v>
      </c>
      <c r="M140" s="8">
        <f t="shared" si="26"/>
        <v>14.689999999999998</v>
      </c>
      <c r="N140" s="8">
        <f t="shared" si="26"/>
        <v>9.6899999999999977</v>
      </c>
      <c r="O140" s="8">
        <f t="shared" si="26"/>
        <v>4.6899999999999977</v>
      </c>
      <c r="P140" s="8">
        <f t="shared" si="26"/>
        <v>0</v>
      </c>
      <c r="Q140" s="8">
        <f t="shared" si="26"/>
        <v>0</v>
      </c>
      <c r="R140" s="8">
        <f t="shared" si="26"/>
        <v>0</v>
      </c>
      <c r="S140" s="8">
        <f t="shared" si="26"/>
        <v>0</v>
      </c>
      <c r="T140" s="21">
        <f t="shared" si="24"/>
        <v>6</v>
      </c>
      <c r="U140" s="19">
        <f>VLOOKUP($B140,Gas!$B$3:$E$2506,2)</f>
        <v>2.0049999999999999</v>
      </c>
      <c r="V140" s="44">
        <f t="shared" si="25"/>
        <v>17.301745635910223</v>
      </c>
    </row>
    <row r="141" spans="1:22" x14ac:dyDescent="0.2">
      <c r="A141" s="43">
        <f t="shared" si="18"/>
        <v>6</v>
      </c>
      <c r="B141" s="91">
        <v>35962</v>
      </c>
      <c r="C141" s="92">
        <v>29.99</v>
      </c>
      <c r="D141" s="4">
        <f t="shared" si="23"/>
        <v>-0.14558746822074059</v>
      </c>
      <c r="E141" s="100">
        <f t="shared" ref="E141:E204" si="27">STDEV(D132:D141)*SQRT(trade_day)</f>
        <v>3.1590067805388289</v>
      </c>
      <c r="G141" s="8">
        <f t="shared" si="26"/>
        <v>0</v>
      </c>
      <c r="H141" s="8">
        <f t="shared" si="26"/>
        <v>0</v>
      </c>
      <c r="I141" s="8">
        <f t="shared" si="26"/>
        <v>1.0000000000001563E-2</v>
      </c>
      <c r="J141" s="8">
        <f t="shared" si="26"/>
        <v>5.0100000000000016</v>
      </c>
      <c r="K141" s="8">
        <f t="shared" si="26"/>
        <v>10.010000000000002</v>
      </c>
      <c r="L141" s="8">
        <f t="shared" si="26"/>
        <v>20.010000000000002</v>
      </c>
      <c r="M141" s="8">
        <f t="shared" si="26"/>
        <v>9.9899999999999984</v>
      </c>
      <c r="N141" s="8">
        <f t="shared" si="26"/>
        <v>4.9899999999999984</v>
      </c>
      <c r="O141" s="8">
        <f t="shared" si="26"/>
        <v>0</v>
      </c>
      <c r="P141" s="8">
        <f t="shared" si="26"/>
        <v>0</v>
      </c>
      <c r="Q141" s="8">
        <f t="shared" si="26"/>
        <v>0</v>
      </c>
      <c r="R141" s="8">
        <f t="shared" si="26"/>
        <v>0</v>
      </c>
      <c r="S141" s="8">
        <f t="shared" si="26"/>
        <v>0</v>
      </c>
      <c r="T141" s="21">
        <f t="shared" si="24"/>
        <v>6</v>
      </c>
      <c r="U141" s="19">
        <f>VLOOKUP($B141,Gas!$B$3:$E$2506,2)</f>
        <v>2.085</v>
      </c>
      <c r="V141" s="44">
        <f t="shared" si="25"/>
        <v>14.383693045563549</v>
      </c>
    </row>
    <row r="142" spans="1:22" x14ac:dyDescent="0.2">
      <c r="A142" s="43">
        <f t="shared" si="18"/>
        <v>6</v>
      </c>
      <c r="B142" s="91">
        <v>35963</v>
      </c>
      <c r="C142" s="92">
        <v>42.05</v>
      </c>
      <c r="D142" s="4">
        <f t="shared" si="23"/>
        <v>0.33799539365803927</v>
      </c>
      <c r="E142" s="100">
        <f t="shared" si="27"/>
        <v>3.6119428806251173</v>
      </c>
      <c r="G142" s="8">
        <f t="shared" si="26"/>
        <v>0</v>
      </c>
      <c r="H142" s="8">
        <f t="shared" si="26"/>
        <v>0</v>
      </c>
      <c r="I142" s="8">
        <f t="shared" si="26"/>
        <v>0</v>
      </c>
      <c r="J142" s="8">
        <f t="shared" si="26"/>
        <v>0</v>
      </c>
      <c r="K142" s="8">
        <f t="shared" si="26"/>
        <v>0</v>
      </c>
      <c r="L142" s="8">
        <f t="shared" si="26"/>
        <v>7.9500000000000028</v>
      </c>
      <c r="M142" s="8">
        <f t="shared" si="26"/>
        <v>22.049999999999997</v>
      </c>
      <c r="N142" s="8">
        <f t="shared" si="26"/>
        <v>17.049999999999997</v>
      </c>
      <c r="O142" s="8">
        <f t="shared" si="26"/>
        <v>12.049999999999997</v>
      </c>
      <c r="P142" s="8">
        <f t="shared" si="26"/>
        <v>7.0499999999999972</v>
      </c>
      <c r="Q142" s="8">
        <f t="shared" si="26"/>
        <v>2.0499999999999972</v>
      </c>
      <c r="R142" s="8">
        <f t="shared" si="26"/>
        <v>0</v>
      </c>
      <c r="S142" s="8">
        <f t="shared" si="26"/>
        <v>0</v>
      </c>
      <c r="T142" s="21">
        <f t="shared" si="24"/>
        <v>6</v>
      </c>
      <c r="U142" s="19">
        <f>VLOOKUP($B142,Gas!$B$3:$E$2506,2)</f>
        <v>2.09</v>
      </c>
      <c r="V142" s="44">
        <f t="shared" si="25"/>
        <v>20.119617224880383</v>
      </c>
    </row>
    <row r="143" spans="1:22" x14ac:dyDescent="0.2">
      <c r="A143" s="43">
        <f t="shared" si="18"/>
        <v>6</v>
      </c>
      <c r="B143" s="91">
        <v>35964</v>
      </c>
      <c r="C143" s="92">
        <v>77.72</v>
      </c>
      <c r="D143" s="4">
        <f t="shared" si="23"/>
        <v>0.61425323809028232</v>
      </c>
      <c r="E143" s="100">
        <f t="shared" si="27"/>
        <v>4.6275472737287116</v>
      </c>
      <c r="G143" s="8">
        <f t="shared" si="26"/>
        <v>0</v>
      </c>
      <c r="H143" s="8">
        <f t="shared" si="26"/>
        <v>0</v>
      </c>
      <c r="I143" s="8">
        <f t="shared" si="26"/>
        <v>0</v>
      </c>
      <c r="J143" s="8">
        <f t="shared" si="26"/>
        <v>0</v>
      </c>
      <c r="K143" s="8">
        <f t="shared" si="26"/>
        <v>0</v>
      </c>
      <c r="L143" s="8">
        <f t="shared" si="26"/>
        <v>0</v>
      </c>
      <c r="M143" s="8">
        <f t="shared" si="26"/>
        <v>57.72</v>
      </c>
      <c r="N143" s="8">
        <f t="shared" si="26"/>
        <v>52.72</v>
      </c>
      <c r="O143" s="8">
        <f t="shared" si="26"/>
        <v>47.72</v>
      </c>
      <c r="P143" s="8">
        <f t="shared" si="26"/>
        <v>42.72</v>
      </c>
      <c r="Q143" s="8">
        <f t="shared" si="26"/>
        <v>37.72</v>
      </c>
      <c r="R143" s="8">
        <f t="shared" si="26"/>
        <v>27.72</v>
      </c>
      <c r="S143" s="8">
        <f t="shared" si="26"/>
        <v>0</v>
      </c>
      <c r="T143" s="21">
        <f t="shared" si="24"/>
        <v>6</v>
      </c>
      <c r="U143" s="19">
        <f>VLOOKUP($B143,Gas!$B$3:$E$2506,2)</f>
        <v>2.0249999999999999</v>
      </c>
      <c r="V143" s="44">
        <f t="shared" si="25"/>
        <v>38.380246913580251</v>
      </c>
    </row>
    <row r="144" spans="1:22" x14ac:dyDescent="0.2">
      <c r="A144" s="43">
        <f t="shared" si="18"/>
        <v>6</v>
      </c>
      <c r="B144" s="91">
        <v>35965</v>
      </c>
      <c r="C144" s="92">
        <v>50.89</v>
      </c>
      <c r="D144" s="4">
        <f t="shared" si="23"/>
        <v>-0.42344618390849803</v>
      </c>
      <c r="E144" s="100">
        <f t="shared" si="27"/>
        <v>5.1840112342215861</v>
      </c>
      <c r="G144" s="8">
        <f t="shared" ref="G144:S159" si="28">IF(G$1="P",MAX(0,G$2-$C144),IF(G$1="C",MAX(0,$C144-G$2)))</f>
        <v>0</v>
      </c>
      <c r="H144" s="8">
        <f t="shared" si="28"/>
        <v>0</v>
      </c>
      <c r="I144" s="8">
        <f t="shared" si="28"/>
        <v>0</v>
      </c>
      <c r="J144" s="8">
        <f t="shared" si="28"/>
        <v>0</v>
      </c>
      <c r="K144" s="8">
        <f t="shared" si="28"/>
        <v>0</v>
      </c>
      <c r="L144" s="8">
        <f t="shared" si="28"/>
        <v>0</v>
      </c>
      <c r="M144" s="8">
        <f t="shared" si="26"/>
        <v>30.89</v>
      </c>
      <c r="N144" s="8">
        <f t="shared" si="28"/>
        <v>25.89</v>
      </c>
      <c r="O144" s="8">
        <f t="shared" si="28"/>
        <v>20.89</v>
      </c>
      <c r="P144" s="8">
        <f t="shared" si="28"/>
        <v>15.89</v>
      </c>
      <c r="Q144" s="8">
        <f t="shared" si="28"/>
        <v>10.89</v>
      </c>
      <c r="R144" s="8">
        <f t="shared" si="28"/>
        <v>0.89000000000000057</v>
      </c>
      <c r="S144" s="8">
        <f t="shared" si="28"/>
        <v>0</v>
      </c>
      <c r="T144" s="21">
        <f t="shared" si="24"/>
        <v>6</v>
      </c>
      <c r="U144" s="19">
        <f>VLOOKUP($B144,Gas!$B$3:$E$2506,2)</f>
        <v>2.15</v>
      </c>
      <c r="V144" s="44">
        <f t="shared" si="25"/>
        <v>23.669767441860465</v>
      </c>
    </row>
    <row r="145" spans="1:22" x14ac:dyDescent="0.2">
      <c r="A145" s="43">
        <f t="shared" si="18"/>
        <v>6</v>
      </c>
      <c r="B145" s="91">
        <v>35968</v>
      </c>
      <c r="C145" s="92">
        <v>88.4</v>
      </c>
      <c r="D145" s="4">
        <f t="shared" si="23"/>
        <v>0.55220552904285647</v>
      </c>
      <c r="E145" s="100">
        <f t="shared" si="27"/>
        <v>5.3027526346116423</v>
      </c>
      <c r="G145" s="8">
        <f t="shared" si="28"/>
        <v>0</v>
      </c>
      <c r="H145" s="8">
        <f t="shared" si="28"/>
        <v>0</v>
      </c>
      <c r="I145" s="8">
        <f t="shared" si="28"/>
        <v>0</v>
      </c>
      <c r="J145" s="8">
        <f t="shared" si="28"/>
        <v>0</v>
      </c>
      <c r="K145" s="8">
        <f t="shared" si="28"/>
        <v>0</v>
      </c>
      <c r="L145" s="8">
        <f t="shared" si="28"/>
        <v>0</v>
      </c>
      <c r="M145" s="8">
        <f t="shared" si="26"/>
        <v>68.400000000000006</v>
      </c>
      <c r="N145" s="8">
        <f t="shared" si="28"/>
        <v>63.400000000000006</v>
      </c>
      <c r="O145" s="8">
        <f t="shared" si="28"/>
        <v>58.400000000000006</v>
      </c>
      <c r="P145" s="8">
        <f t="shared" si="28"/>
        <v>53.400000000000006</v>
      </c>
      <c r="Q145" s="8">
        <f t="shared" si="28"/>
        <v>48.400000000000006</v>
      </c>
      <c r="R145" s="8">
        <f t="shared" si="28"/>
        <v>38.400000000000006</v>
      </c>
      <c r="S145" s="8">
        <f t="shared" si="28"/>
        <v>0</v>
      </c>
      <c r="T145" s="21">
        <f t="shared" si="24"/>
        <v>6</v>
      </c>
      <c r="U145" s="19">
        <f>VLOOKUP($B145,Gas!$B$3:$E$2506,2)</f>
        <v>2.1949999999999998</v>
      </c>
      <c r="V145" s="44">
        <f t="shared" si="25"/>
        <v>40.273348519362195</v>
      </c>
    </row>
    <row r="146" spans="1:22" x14ac:dyDescent="0.2">
      <c r="A146" s="43">
        <f t="shared" si="18"/>
        <v>6</v>
      </c>
      <c r="B146" s="91">
        <v>35969</v>
      </c>
      <c r="C146" s="92">
        <v>154.80000000000001</v>
      </c>
      <c r="D146" s="4">
        <f t="shared" si="23"/>
        <v>0.56026199151202893</v>
      </c>
      <c r="E146" s="100">
        <f t="shared" si="27"/>
        <v>5.4333689272602044</v>
      </c>
      <c r="G146" s="8">
        <f t="shared" si="28"/>
        <v>0</v>
      </c>
      <c r="H146" s="8">
        <f t="shared" si="28"/>
        <v>0</v>
      </c>
      <c r="I146" s="8">
        <f t="shared" si="28"/>
        <v>0</v>
      </c>
      <c r="J146" s="8">
        <f t="shared" si="28"/>
        <v>0</v>
      </c>
      <c r="K146" s="8">
        <f t="shared" si="28"/>
        <v>0</v>
      </c>
      <c r="L146" s="8">
        <f t="shared" si="28"/>
        <v>0</v>
      </c>
      <c r="M146" s="8">
        <f t="shared" si="26"/>
        <v>134.80000000000001</v>
      </c>
      <c r="N146" s="8">
        <f t="shared" si="28"/>
        <v>129.80000000000001</v>
      </c>
      <c r="O146" s="8">
        <f t="shared" si="28"/>
        <v>124.80000000000001</v>
      </c>
      <c r="P146" s="8">
        <f t="shared" si="28"/>
        <v>119.80000000000001</v>
      </c>
      <c r="Q146" s="8">
        <f t="shared" si="28"/>
        <v>114.80000000000001</v>
      </c>
      <c r="R146" s="8">
        <f t="shared" si="28"/>
        <v>104.80000000000001</v>
      </c>
      <c r="S146" s="8">
        <f t="shared" si="28"/>
        <v>54.799990000000008</v>
      </c>
      <c r="T146" s="21">
        <f t="shared" si="24"/>
        <v>6</v>
      </c>
      <c r="U146" s="19">
        <f>VLOOKUP($B146,Gas!$B$3:$E$2506,2)</f>
        <v>2.3450000000000002</v>
      </c>
      <c r="V146" s="44">
        <f t="shared" si="25"/>
        <v>66.012793176972281</v>
      </c>
    </row>
    <row r="147" spans="1:22" x14ac:dyDescent="0.2">
      <c r="A147" s="43">
        <f t="shared" si="18"/>
        <v>6</v>
      </c>
      <c r="B147" s="91">
        <v>35970</v>
      </c>
      <c r="C147" s="92">
        <v>270.14999999999998</v>
      </c>
      <c r="D147" s="4">
        <f t="shared" si="23"/>
        <v>0.55684339913444791</v>
      </c>
      <c r="E147" s="100">
        <f t="shared" si="27"/>
        <v>5.6556723733687235</v>
      </c>
      <c r="G147" s="8">
        <f t="shared" si="28"/>
        <v>0</v>
      </c>
      <c r="H147" s="8">
        <f t="shared" si="28"/>
        <v>0</v>
      </c>
      <c r="I147" s="8">
        <f t="shared" si="28"/>
        <v>0</v>
      </c>
      <c r="J147" s="8">
        <f t="shared" si="28"/>
        <v>0</v>
      </c>
      <c r="K147" s="8">
        <f t="shared" si="28"/>
        <v>0</v>
      </c>
      <c r="L147" s="8">
        <f t="shared" si="28"/>
        <v>0</v>
      </c>
      <c r="M147" s="8">
        <f t="shared" si="26"/>
        <v>250.14999999999998</v>
      </c>
      <c r="N147" s="8">
        <f t="shared" si="28"/>
        <v>245.14999999999998</v>
      </c>
      <c r="O147" s="8">
        <f t="shared" si="28"/>
        <v>240.14999999999998</v>
      </c>
      <c r="P147" s="8">
        <f t="shared" si="28"/>
        <v>235.14999999999998</v>
      </c>
      <c r="Q147" s="8">
        <f t="shared" si="28"/>
        <v>230.14999999999998</v>
      </c>
      <c r="R147" s="8">
        <f t="shared" si="28"/>
        <v>220.14999999999998</v>
      </c>
      <c r="S147" s="8">
        <f t="shared" si="28"/>
        <v>170.14998999999997</v>
      </c>
      <c r="T147" s="21">
        <f t="shared" si="24"/>
        <v>6</v>
      </c>
      <c r="U147" s="19">
        <f>VLOOKUP($B147,Gas!$B$3:$E$2506,2)</f>
        <v>2.37</v>
      </c>
      <c r="V147" s="44">
        <f t="shared" si="25"/>
        <v>113.98734177215188</v>
      </c>
    </row>
    <row r="148" spans="1:22" x14ac:dyDescent="0.2">
      <c r="A148" s="43">
        <f t="shared" si="18"/>
        <v>6</v>
      </c>
      <c r="B148" s="91">
        <v>35971</v>
      </c>
      <c r="C148" s="92">
        <v>353.75</v>
      </c>
      <c r="D148" s="4">
        <f t="shared" si="23"/>
        <v>0.26961308866737271</v>
      </c>
      <c r="E148" s="100">
        <f t="shared" si="27"/>
        <v>5.6402883288981727</v>
      </c>
      <c r="G148" s="8">
        <f t="shared" si="28"/>
        <v>0</v>
      </c>
      <c r="H148" s="8">
        <f t="shared" si="28"/>
        <v>0</v>
      </c>
      <c r="I148" s="8">
        <f t="shared" si="28"/>
        <v>0</v>
      </c>
      <c r="J148" s="8">
        <f t="shared" si="28"/>
        <v>0</v>
      </c>
      <c r="K148" s="8">
        <f t="shared" si="28"/>
        <v>0</v>
      </c>
      <c r="L148" s="8">
        <f t="shared" si="28"/>
        <v>0</v>
      </c>
      <c r="M148" s="8">
        <f t="shared" si="26"/>
        <v>333.75</v>
      </c>
      <c r="N148" s="8">
        <f t="shared" si="28"/>
        <v>328.75</v>
      </c>
      <c r="O148" s="8">
        <f t="shared" si="28"/>
        <v>323.75</v>
      </c>
      <c r="P148" s="8">
        <f t="shared" si="28"/>
        <v>318.75</v>
      </c>
      <c r="Q148" s="8">
        <f t="shared" si="28"/>
        <v>313.75</v>
      </c>
      <c r="R148" s="8">
        <f t="shared" si="28"/>
        <v>303.75</v>
      </c>
      <c r="S148" s="8">
        <f t="shared" si="28"/>
        <v>253.74999</v>
      </c>
      <c r="T148" s="21">
        <f t="shared" si="24"/>
        <v>6</v>
      </c>
      <c r="U148" s="19">
        <f>VLOOKUP($B148,Gas!$B$3:$E$2506,2)</f>
        <v>2.4049999999999998</v>
      </c>
      <c r="V148" s="44">
        <f t="shared" si="25"/>
        <v>147.0893970893971</v>
      </c>
    </row>
    <row r="149" spans="1:22" x14ac:dyDescent="0.2">
      <c r="A149" s="43">
        <f t="shared" si="18"/>
        <v>6</v>
      </c>
      <c r="B149" s="91">
        <v>35972</v>
      </c>
      <c r="C149" s="92">
        <v>1514.12</v>
      </c>
      <c r="D149" s="4">
        <f t="shared" si="23"/>
        <v>1.4539992421368007</v>
      </c>
      <c r="E149" s="100">
        <f t="shared" si="27"/>
        <v>8.2527198096979966</v>
      </c>
      <c r="G149" s="8">
        <f t="shared" si="28"/>
        <v>0</v>
      </c>
      <c r="H149" s="8">
        <f t="shared" si="28"/>
        <v>0</v>
      </c>
      <c r="I149" s="8">
        <f t="shared" si="28"/>
        <v>0</v>
      </c>
      <c r="J149" s="8">
        <f t="shared" si="28"/>
        <v>0</v>
      </c>
      <c r="K149" s="8">
        <f t="shared" si="28"/>
        <v>0</v>
      </c>
      <c r="L149" s="8">
        <f t="shared" si="28"/>
        <v>0</v>
      </c>
      <c r="M149" s="8">
        <f t="shared" si="26"/>
        <v>1494.12</v>
      </c>
      <c r="N149" s="8">
        <f t="shared" si="28"/>
        <v>1489.12</v>
      </c>
      <c r="O149" s="8">
        <f t="shared" si="28"/>
        <v>1484.12</v>
      </c>
      <c r="P149" s="8">
        <f t="shared" si="28"/>
        <v>1479.12</v>
      </c>
      <c r="Q149" s="8">
        <f t="shared" si="28"/>
        <v>1474.12</v>
      </c>
      <c r="R149" s="8">
        <f t="shared" si="28"/>
        <v>1464.12</v>
      </c>
      <c r="S149" s="8">
        <f t="shared" si="28"/>
        <v>1414.1199899999999</v>
      </c>
      <c r="T149" s="21">
        <f t="shared" si="24"/>
        <v>6</v>
      </c>
      <c r="U149" s="19">
        <f>VLOOKUP($B149,Gas!$B$3:$E$2506,2)</f>
        <v>2.38</v>
      </c>
      <c r="V149" s="44">
        <f t="shared" si="25"/>
        <v>636.18487394957981</v>
      </c>
    </row>
    <row r="150" spans="1:22" x14ac:dyDescent="0.2">
      <c r="A150" s="43">
        <f t="shared" si="18"/>
        <v>6</v>
      </c>
      <c r="B150" s="91">
        <v>35975</v>
      </c>
      <c r="C150" s="92">
        <v>738.89</v>
      </c>
      <c r="D150" s="4">
        <f t="shared" si="23"/>
        <v>-0.71744063102229982</v>
      </c>
      <c r="E150" s="100">
        <f t="shared" si="27"/>
        <v>9.6995307694280495</v>
      </c>
      <c r="G150" s="8">
        <f t="shared" si="28"/>
        <v>0</v>
      </c>
      <c r="H150" s="8">
        <f t="shared" si="28"/>
        <v>0</v>
      </c>
      <c r="I150" s="8">
        <f t="shared" si="28"/>
        <v>0</v>
      </c>
      <c r="J150" s="8">
        <f t="shared" si="28"/>
        <v>0</v>
      </c>
      <c r="K150" s="8">
        <f t="shared" si="28"/>
        <v>0</v>
      </c>
      <c r="L150" s="8">
        <f t="shared" si="28"/>
        <v>0</v>
      </c>
      <c r="M150" s="8">
        <f t="shared" si="28"/>
        <v>718.89</v>
      </c>
      <c r="N150" s="8">
        <f t="shared" si="28"/>
        <v>713.89</v>
      </c>
      <c r="O150" s="8">
        <f t="shared" si="28"/>
        <v>708.89</v>
      </c>
      <c r="P150" s="8">
        <f t="shared" si="28"/>
        <v>703.89</v>
      </c>
      <c r="Q150" s="8">
        <f t="shared" si="28"/>
        <v>698.89</v>
      </c>
      <c r="R150" s="8">
        <f t="shared" si="28"/>
        <v>688.89</v>
      </c>
      <c r="S150" s="8">
        <f t="shared" si="28"/>
        <v>638.88999000000001</v>
      </c>
      <c r="T150" s="21">
        <f t="shared" si="24"/>
        <v>6</v>
      </c>
      <c r="U150" s="19">
        <f>VLOOKUP($B150,Gas!$B$3:$E$2506,2)</f>
        <v>2.4049999999999998</v>
      </c>
      <c r="V150" s="44">
        <f t="shared" si="25"/>
        <v>307.23076923076923</v>
      </c>
    </row>
    <row r="151" spans="1:22" x14ac:dyDescent="0.2">
      <c r="A151" s="43">
        <f t="shared" si="18"/>
        <v>6</v>
      </c>
      <c r="B151" s="91">
        <v>35976</v>
      </c>
      <c r="C151" s="92">
        <v>51.38</v>
      </c>
      <c r="D151" s="4">
        <f t="shared" si="23"/>
        <v>-2.6659000683902105</v>
      </c>
      <c r="E151" s="100">
        <f t="shared" si="27"/>
        <v>17.778980270561629</v>
      </c>
      <c r="G151" s="8">
        <f t="shared" si="28"/>
        <v>0</v>
      </c>
      <c r="H151" s="8">
        <f t="shared" si="28"/>
        <v>0</v>
      </c>
      <c r="I151" s="8">
        <f t="shared" si="28"/>
        <v>0</v>
      </c>
      <c r="J151" s="8">
        <f t="shared" si="28"/>
        <v>0</v>
      </c>
      <c r="K151" s="8">
        <f t="shared" si="28"/>
        <v>0</v>
      </c>
      <c r="L151" s="8">
        <f t="shared" si="28"/>
        <v>0</v>
      </c>
      <c r="M151" s="8">
        <f t="shared" si="28"/>
        <v>31.380000000000003</v>
      </c>
      <c r="N151" s="8">
        <f t="shared" si="28"/>
        <v>26.380000000000003</v>
      </c>
      <c r="O151" s="8">
        <f t="shared" si="28"/>
        <v>21.380000000000003</v>
      </c>
      <c r="P151" s="8">
        <f t="shared" si="28"/>
        <v>16.380000000000003</v>
      </c>
      <c r="Q151" s="8">
        <f t="shared" si="28"/>
        <v>11.380000000000003</v>
      </c>
      <c r="R151" s="8">
        <f t="shared" si="28"/>
        <v>1.3800000000000026</v>
      </c>
      <c r="S151" s="8">
        <f t="shared" si="28"/>
        <v>0</v>
      </c>
      <c r="T151" s="21">
        <f t="shared" si="24"/>
        <v>6</v>
      </c>
      <c r="U151" s="19">
        <f>VLOOKUP($B151,Gas!$B$3:$E$2506,2)</f>
        <v>2.38</v>
      </c>
      <c r="V151" s="44">
        <f t="shared" si="25"/>
        <v>21.588235294117649</v>
      </c>
    </row>
    <row r="152" spans="1:22" x14ac:dyDescent="0.2">
      <c r="A152" s="43">
        <f t="shared" si="18"/>
        <v>7</v>
      </c>
      <c r="B152" s="91">
        <v>35977</v>
      </c>
      <c r="C152" s="92">
        <v>49.78</v>
      </c>
      <c r="D152" s="4">
        <f t="shared" si="23"/>
        <v>-3.1635694742291637E-2</v>
      </c>
      <c r="E152" s="100">
        <f t="shared" si="27"/>
        <v>17.71080571299089</v>
      </c>
      <c r="G152" s="8">
        <f t="shared" si="28"/>
        <v>0</v>
      </c>
      <c r="H152" s="8">
        <f t="shared" si="28"/>
        <v>0</v>
      </c>
      <c r="I152" s="8">
        <f t="shared" si="28"/>
        <v>0</v>
      </c>
      <c r="J152" s="8">
        <f t="shared" si="28"/>
        <v>0</v>
      </c>
      <c r="K152" s="8">
        <f t="shared" si="28"/>
        <v>0</v>
      </c>
      <c r="L152" s="8">
        <f t="shared" si="28"/>
        <v>0.21999999999999886</v>
      </c>
      <c r="M152" s="8">
        <f t="shared" si="28"/>
        <v>29.78</v>
      </c>
      <c r="N152" s="8">
        <f t="shared" si="28"/>
        <v>24.78</v>
      </c>
      <c r="O152" s="8">
        <f t="shared" si="28"/>
        <v>19.78</v>
      </c>
      <c r="P152" s="8">
        <f t="shared" si="28"/>
        <v>14.780000000000001</v>
      </c>
      <c r="Q152" s="8">
        <f t="shared" si="28"/>
        <v>9.7800000000000011</v>
      </c>
      <c r="R152" s="8">
        <f t="shared" si="28"/>
        <v>0</v>
      </c>
      <c r="S152" s="8">
        <f t="shared" si="28"/>
        <v>0</v>
      </c>
      <c r="T152" s="21">
        <f t="shared" si="24"/>
        <v>7</v>
      </c>
      <c r="U152" s="19">
        <f>VLOOKUP($B152,Gas!$B$3:$E$2506,2)</f>
        <v>2.3650000000000002</v>
      </c>
      <c r="V152" s="44">
        <f t="shared" si="25"/>
        <v>21.048625792811837</v>
      </c>
    </row>
    <row r="153" spans="1:22" x14ac:dyDescent="0.2">
      <c r="A153" s="43">
        <f t="shared" ref="A153:A216" si="29">MONTH(B153)+(YEAR(B153)-1998)*12</f>
        <v>7</v>
      </c>
      <c r="B153" s="91">
        <v>35978</v>
      </c>
      <c r="C153" s="92">
        <v>33.17</v>
      </c>
      <c r="D153" s="4">
        <f t="shared" si="23"/>
        <v>-0.4059674439804849</v>
      </c>
      <c r="E153" s="100">
        <f t="shared" si="27"/>
        <v>17.488143404979816</v>
      </c>
      <c r="G153" s="8">
        <f t="shared" si="28"/>
        <v>0</v>
      </c>
      <c r="H153" s="8">
        <f t="shared" si="28"/>
        <v>0</v>
      </c>
      <c r="I153" s="8">
        <f t="shared" si="28"/>
        <v>0</v>
      </c>
      <c r="J153" s="8">
        <f t="shared" si="28"/>
        <v>1.8299999999999983</v>
      </c>
      <c r="K153" s="8">
        <f t="shared" si="28"/>
        <v>6.8299999999999983</v>
      </c>
      <c r="L153" s="8">
        <f t="shared" si="28"/>
        <v>16.829999999999998</v>
      </c>
      <c r="M153" s="8">
        <f t="shared" si="28"/>
        <v>13.170000000000002</v>
      </c>
      <c r="N153" s="8">
        <f t="shared" si="28"/>
        <v>8.1700000000000017</v>
      </c>
      <c r="O153" s="8">
        <f t="shared" si="28"/>
        <v>3.1700000000000017</v>
      </c>
      <c r="P153" s="8">
        <f t="shared" si="28"/>
        <v>0</v>
      </c>
      <c r="Q153" s="8">
        <f t="shared" si="28"/>
        <v>0</v>
      </c>
      <c r="R153" s="8">
        <f t="shared" si="28"/>
        <v>0</v>
      </c>
      <c r="S153" s="8">
        <f t="shared" si="28"/>
        <v>0</v>
      </c>
      <c r="T153" s="21">
        <f t="shared" si="24"/>
        <v>7</v>
      </c>
      <c r="U153" s="19">
        <f>VLOOKUP($B153,Gas!$B$3:$E$2506,2)</f>
        <v>2.4649999999999999</v>
      </c>
      <c r="V153" s="44">
        <f t="shared" si="25"/>
        <v>13.456389452332658</v>
      </c>
    </row>
    <row r="154" spans="1:22" x14ac:dyDescent="0.2">
      <c r="A154" s="43">
        <f t="shared" si="29"/>
        <v>7</v>
      </c>
      <c r="B154" s="91">
        <v>35979</v>
      </c>
      <c r="C154" s="92">
        <v>32.86</v>
      </c>
      <c r="D154" s="4">
        <f t="shared" si="23"/>
        <v>-9.3897403498391426E-3</v>
      </c>
      <c r="E154" s="100">
        <f t="shared" si="27"/>
        <v>17.387906105547604</v>
      </c>
      <c r="G154" s="8">
        <f t="shared" ref="G154:S169" si="30">IF(G$1="P",MAX(0,G$2-$C154),IF(G$1="C",MAX(0,$C154-G$2)))</f>
        <v>0</v>
      </c>
      <c r="H154" s="8">
        <f t="shared" si="30"/>
        <v>0</v>
      </c>
      <c r="I154" s="8">
        <f t="shared" si="30"/>
        <v>0</v>
      </c>
      <c r="J154" s="8">
        <f t="shared" si="30"/>
        <v>2.1400000000000006</v>
      </c>
      <c r="K154" s="8">
        <f t="shared" si="30"/>
        <v>7.1400000000000006</v>
      </c>
      <c r="L154" s="8">
        <f t="shared" si="30"/>
        <v>17.14</v>
      </c>
      <c r="M154" s="8">
        <f t="shared" si="28"/>
        <v>12.86</v>
      </c>
      <c r="N154" s="8">
        <f t="shared" si="30"/>
        <v>7.8599999999999994</v>
      </c>
      <c r="O154" s="8">
        <f t="shared" si="30"/>
        <v>2.8599999999999994</v>
      </c>
      <c r="P154" s="8">
        <f t="shared" si="30"/>
        <v>0</v>
      </c>
      <c r="Q154" s="8">
        <f t="shared" si="30"/>
        <v>0</v>
      </c>
      <c r="R154" s="8">
        <f t="shared" si="30"/>
        <v>0</v>
      </c>
      <c r="S154" s="8">
        <f t="shared" si="30"/>
        <v>0</v>
      </c>
      <c r="T154" s="21">
        <f t="shared" si="24"/>
        <v>7</v>
      </c>
      <c r="U154" s="19">
        <f>VLOOKUP($B154,Gas!$B$3:$E$2506,2)</f>
        <v>2.36</v>
      </c>
      <c r="V154" s="44">
        <f t="shared" si="25"/>
        <v>13.923728813559322</v>
      </c>
    </row>
    <row r="155" spans="1:22" x14ac:dyDescent="0.2">
      <c r="A155" s="43">
        <f t="shared" si="29"/>
        <v>7</v>
      </c>
      <c r="B155" s="91">
        <v>35982</v>
      </c>
      <c r="C155" s="92">
        <v>68.239999999999995</v>
      </c>
      <c r="D155" s="4">
        <f t="shared" si="23"/>
        <v>0.73077479057430161</v>
      </c>
      <c r="E155" s="100">
        <f t="shared" si="27"/>
        <v>17.579776727535844</v>
      </c>
      <c r="G155" s="8">
        <f t="shared" si="30"/>
        <v>0</v>
      </c>
      <c r="H155" s="8">
        <f t="shared" si="30"/>
        <v>0</v>
      </c>
      <c r="I155" s="8">
        <f t="shared" si="30"/>
        <v>0</v>
      </c>
      <c r="J155" s="8">
        <f t="shared" si="30"/>
        <v>0</v>
      </c>
      <c r="K155" s="8">
        <f t="shared" si="30"/>
        <v>0</v>
      </c>
      <c r="L155" s="8">
        <f t="shared" si="30"/>
        <v>0</v>
      </c>
      <c r="M155" s="8">
        <f t="shared" si="28"/>
        <v>48.239999999999995</v>
      </c>
      <c r="N155" s="8">
        <f t="shared" si="30"/>
        <v>43.239999999999995</v>
      </c>
      <c r="O155" s="8">
        <f t="shared" si="30"/>
        <v>38.239999999999995</v>
      </c>
      <c r="P155" s="8">
        <f t="shared" si="30"/>
        <v>33.239999999999995</v>
      </c>
      <c r="Q155" s="8">
        <f t="shared" si="30"/>
        <v>28.239999999999995</v>
      </c>
      <c r="R155" s="8">
        <f t="shared" si="30"/>
        <v>18.239999999999995</v>
      </c>
      <c r="S155" s="8">
        <f t="shared" si="30"/>
        <v>0</v>
      </c>
      <c r="T155" s="21">
        <f t="shared" si="24"/>
        <v>7</v>
      </c>
      <c r="U155" s="19">
        <f>VLOOKUP($B155,Gas!$B$3:$E$2506,2)</f>
        <v>2.36</v>
      </c>
      <c r="V155" s="44">
        <f t="shared" si="25"/>
        <v>28.915254237288135</v>
      </c>
    </row>
    <row r="156" spans="1:22" x14ac:dyDescent="0.2">
      <c r="A156" s="43">
        <f t="shared" si="29"/>
        <v>7</v>
      </c>
      <c r="B156" s="91">
        <v>35983</v>
      </c>
      <c r="C156" s="92">
        <v>63.09</v>
      </c>
      <c r="D156" s="4">
        <f t="shared" si="23"/>
        <v>-7.8468624800705489E-2</v>
      </c>
      <c r="E156" s="100">
        <f t="shared" si="27"/>
        <v>17.27566367561165</v>
      </c>
      <c r="G156" s="8">
        <f t="shared" si="30"/>
        <v>0</v>
      </c>
      <c r="H156" s="8">
        <f t="shared" si="30"/>
        <v>0</v>
      </c>
      <c r="I156" s="8">
        <f t="shared" si="30"/>
        <v>0</v>
      </c>
      <c r="J156" s="8">
        <f t="shared" si="30"/>
        <v>0</v>
      </c>
      <c r="K156" s="8">
        <f t="shared" si="30"/>
        <v>0</v>
      </c>
      <c r="L156" s="8">
        <f t="shared" si="30"/>
        <v>0</v>
      </c>
      <c r="M156" s="8">
        <f t="shared" si="28"/>
        <v>43.09</v>
      </c>
      <c r="N156" s="8">
        <f t="shared" si="30"/>
        <v>38.090000000000003</v>
      </c>
      <c r="O156" s="8">
        <f t="shared" si="30"/>
        <v>33.090000000000003</v>
      </c>
      <c r="P156" s="8">
        <f t="shared" si="30"/>
        <v>28.090000000000003</v>
      </c>
      <c r="Q156" s="8">
        <f t="shared" si="30"/>
        <v>23.090000000000003</v>
      </c>
      <c r="R156" s="8">
        <f t="shared" si="30"/>
        <v>13.090000000000003</v>
      </c>
      <c r="S156" s="8">
        <f t="shared" si="30"/>
        <v>0</v>
      </c>
      <c r="T156" s="21">
        <f t="shared" si="24"/>
        <v>7</v>
      </c>
      <c r="U156" s="19">
        <f>VLOOKUP($B156,Gas!$B$3:$E$2506,2)</f>
        <v>2.37</v>
      </c>
      <c r="V156" s="44">
        <f t="shared" si="25"/>
        <v>26.620253164556964</v>
      </c>
    </row>
    <row r="157" spans="1:22" x14ac:dyDescent="0.2">
      <c r="A157" s="43">
        <f t="shared" si="29"/>
        <v>7</v>
      </c>
      <c r="B157" s="91">
        <v>35984</v>
      </c>
      <c r="C157" s="92">
        <v>57.85</v>
      </c>
      <c r="D157" s="4">
        <f t="shared" si="23"/>
        <v>-8.670882474303257E-2</v>
      </c>
      <c r="E157" s="100">
        <f t="shared" si="27"/>
        <v>16.902209789549445</v>
      </c>
      <c r="G157" s="8">
        <f t="shared" si="30"/>
        <v>0</v>
      </c>
      <c r="H157" s="8">
        <f t="shared" si="30"/>
        <v>0</v>
      </c>
      <c r="I157" s="8">
        <f t="shared" si="30"/>
        <v>0</v>
      </c>
      <c r="J157" s="8">
        <f t="shared" si="30"/>
        <v>0</v>
      </c>
      <c r="K157" s="8">
        <f t="shared" si="30"/>
        <v>0</v>
      </c>
      <c r="L157" s="8">
        <f t="shared" si="30"/>
        <v>0</v>
      </c>
      <c r="M157" s="8">
        <f t="shared" si="28"/>
        <v>37.85</v>
      </c>
      <c r="N157" s="8">
        <f t="shared" si="30"/>
        <v>32.85</v>
      </c>
      <c r="O157" s="8">
        <f t="shared" si="30"/>
        <v>27.85</v>
      </c>
      <c r="P157" s="8">
        <f t="shared" si="30"/>
        <v>22.85</v>
      </c>
      <c r="Q157" s="8">
        <f t="shared" si="30"/>
        <v>17.850000000000001</v>
      </c>
      <c r="R157" s="8">
        <f t="shared" si="30"/>
        <v>7.8500000000000014</v>
      </c>
      <c r="S157" s="8">
        <f t="shared" si="30"/>
        <v>0</v>
      </c>
      <c r="T157" s="21">
        <f t="shared" si="24"/>
        <v>7</v>
      </c>
      <c r="U157" s="19">
        <f>VLOOKUP($B157,Gas!$B$3:$E$2506,2)</f>
        <v>2.34</v>
      </c>
      <c r="V157" s="44">
        <f t="shared" si="25"/>
        <v>24.722222222222225</v>
      </c>
    </row>
    <row r="158" spans="1:22" x14ac:dyDescent="0.2">
      <c r="A158" s="43">
        <f t="shared" si="29"/>
        <v>7</v>
      </c>
      <c r="B158" s="91">
        <v>35985</v>
      </c>
      <c r="C158" s="92">
        <v>49.97</v>
      </c>
      <c r="D158" s="4">
        <f t="shared" si="23"/>
        <v>-0.14643062828357203</v>
      </c>
      <c r="E158" s="100">
        <f t="shared" si="27"/>
        <v>16.739719513376169</v>
      </c>
      <c r="G158" s="8">
        <f t="shared" si="30"/>
        <v>0</v>
      </c>
      <c r="H158" s="8">
        <f t="shared" si="30"/>
        <v>0</v>
      </c>
      <c r="I158" s="8">
        <f t="shared" si="30"/>
        <v>0</v>
      </c>
      <c r="J158" s="8">
        <f t="shared" si="30"/>
        <v>0</v>
      </c>
      <c r="K158" s="8">
        <f t="shared" si="30"/>
        <v>0</v>
      </c>
      <c r="L158" s="8">
        <f t="shared" si="30"/>
        <v>3.0000000000001137E-2</v>
      </c>
      <c r="M158" s="8">
        <f t="shared" si="28"/>
        <v>29.97</v>
      </c>
      <c r="N158" s="8">
        <f t="shared" si="30"/>
        <v>24.97</v>
      </c>
      <c r="O158" s="8">
        <f t="shared" si="30"/>
        <v>19.97</v>
      </c>
      <c r="P158" s="8">
        <f t="shared" si="30"/>
        <v>14.969999999999999</v>
      </c>
      <c r="Q158" s="8">
        <f t="shared" si="30"/>
        <v>9.9699999999999989</v>
      </c>
      <c r="R158" s="8">
        <f t="shared" si="30"/>
        <v>0</v>
      </c>
      <c r="S158" s="8">
        <f t="shared" si="30"/>
        <v>0</v>
      </c>
      <c r="T158" s="21">
        <f t="shared" si="24"/>
        <v>7</v>
      </c>
      <c r="U158" s="19">
        <f>VLOOKUP($B158,Gas!$B$3:$E$2506,2)</f>
        <v>2.38</v>
      </c>
      <c r="V158" s="44">
        <f t="shared" si="25"/>
        <v>20.995798319327733</v>
      </c>
    </row>
    <row r="159" spans="1:22" x14ac:dyDescent="0.2">
      <c r="A159" s="43">
        <f t="shared" si="29"/>
        <v>7</v>
      </c>
      <c r="B159" s="91">
        <v>35986</v>
      </c>
      <c r="C159" s="92">
        <v>46.9</v>
      </c>
      <c r="D159" s="4">
        <f t="shared" si="23"/>
        <v>-6.3405149903879993E-2</v>
      </c>
      <c r="E159" s="100">
        <f t="shared" si="27"/>
        <v>14.096441036573399</v>
      </c>
      <c r="G159" s="8">
        <f t="shared" si="30"/>
        <v>0</v>
      </c>
      <c r="H159" s="8">
        <f t="shared" si="30"/>
        <v>0</v>
      </c>
      <c r="I159" s="8">
        <f t="shared" si="30"/>
        <v>0</v>
      </c>
      <c r="J159" s="8">
        <f t="shared" si="30"/>
        <v>0</v>
      </c>
      <c r="K159" s="8">
        <f t="shared" si="30"/>
        <v>0</v>
      </c>
      <c r="L159" s="8">
        <f t="shared" si="30"/>
        <v>3.1000000000000014</v>
      </c>
      <c r="M159" s="8">
        <f t="shared" si="28"/>
        <v>26.9</v>
      </c>
      <c r="N159" s="8">
        <f t="shared" si="30"/>
        <v>21.9</v>
      </c>
      <c r="O159" s="8">
        <f t="shared" si="30"/>
        <v>16.899999999999999</v>
      </c>
      <c r="P159" s="8">
        <f t="shared" si="30"/>
        <v>11.899999999999999</v>
      </c>
      <c r="Q159" s="8">
        <f t="shared" si="30"/>
        <v>6.8999999999999986</v>
      </c>
      <c r="R159" s="8">
        <f t="shared" si="30"/>
        <v>0</v>
      </c>
      <c r="S159" s="8">
        <f t="shared" si="30"/>
        <v>0</v>
      </c>
      <c r="T159" s="21">
        <f t="shared" si="24"/>
        <v>7</v>
      </c>
      <c r="U159" s="19">
        <f>VLOOKUP($B159,Gas!$B$3:$E$2506,2)</f>
        <v>2.37</v>
      </c>
      <c r="V159" s="44">
        <f t="shared" si="25"/>
        <v>19.789029535864977</v>
      </c>
    </row>
    <row r="160" spans="1:22" x14ac:dyDescent="0.2">
      <c r="A160" s="43">
        <f t="shared" si="29"/>
        <v>7</v>
      </c>
      <c r="B160" s="91">
        <v>35989</v>
      </c>
      <c r="C160" s="92">
        <v>106.9</v>
      </c>
      <c r="D160" s="4">
        <f t="shared" si="23"/>
        <v>0.82387614257876596</v>
      </c>
      <c r="E160" s="100">
        <f t="shared" si="27"/>
        <v>15.047254937623848</v>
      </c>
      <c r="G160" s="8">
        <f t="shared" si="30"/>
        <v>0</v>
      </c>
      <c r="H160" s="8">
        <f t="shared" si="30"/>
        <v>0</v>
      </c>
      <c r="I160" s="8">
        <f t="shared" si="30"/>
        <v>0</v>
      </c>
      <c r="J160" s="8">
        <f t="shared" si="30"/>
        <v>0</v>
      </c>
      <c r="K160" s="8">
        <f t="shared" si="30"/>
        <v>0</v>
      </c>
      <c r="L160" s="8">
        <f t="shared" si="30"/>
        <v>0</v>
      </c>
      <c r="M160" s="8">
        <f t="shared" si="30"/>
        <v>86.9</v>
      </c>
      <c r="N160" s="8">
        <f t="shared" si="30"/>
        <v>81.900000000000006</v>
      </c>
      <c r="O160" s="8">
        <f t="shared" si="30"/>
        <v>76.900000000000006</v>
      </c>
      <c r="P160" s="8">
        <f t="shared" si="30"/>
        <v>71.900000000000006</v>
      </c>
      <c r="Q160" s="8">
        <f t="shared" si="30"/>
        <v>66.900000000000006</v>
      </c>
      <c r="R160" s="8">
        <f t="shared" si="30"/>
        <v>56.900000000000006</v>
      </c>
      <c r="S160" s="8">
        <f t="shared" si="30"/>
        <v>6.8999900000000025</v>
      </c>
      <c r="T160" s="21">
        <f t="shared" si="24"/>
        <v>7</v>
      </c>
      <c r="U160" s="19">
        <f>VLOOKUP($B160,Gas!$B$3:$E$2506,2)</f>
        <v>2.3149999999999999</v>
      </c>
      <c r="V160" s="44">
        <f t="shared" si="25"/>
        <v>46.177105831533481</v>
      </c>
    </row>
    <row r="161" spans="1:22" x14ac:dyDescent="0.2">
      <c r="A161" s="43">
        <f t="shared" si="29"/>
        <v>7</v>
      </c>
      <c r="B161" s="91">
        <v>35990</v>
      </c>
      <c r="C161" s="92">
        <v>78.27</v>
      </c>
      <c r="D161" s="4">
        <f t="shared" si="23"/>
        <v>-0.31172943021425298</v>
      </c>
      <c r="E161" s="100">
        <f t="shared" si="27"/>
        <v>6.449156686297</v>
      </c>
      <c r="G161" s="8">
        <f t="shared" si="30"/>
        <v>0</v>
      </c>
      <c r="H161" s="8">
        <f t="shared" si="30"/>
        <v>0</v>
      </c>
      <c r="I161" s="8">
        <f t="shared" si="30"/>
        <v>0</v>
      </c>
      <c r="J161" s="8">
        <f t="shared" si="30"/>
        <v>0</v>
      </c>
      <c r="K161" s="8">
        <f t="shared" si="30"/>
        <v>0</v>
      </c>
      <c r="L161" s="8">
        <f t="shared" si="30"/>
        <v>0</v>
      </c>
      <c r="M161" s="8">
        <f t="shared" si="30"/>
        <v>58.269999999999996</v>
      </c>
      <c r="N161" s="8">
        <f t="shared" si="30"/>
        <v>53.269999999999996</v>
      </c>
      <c r="O161" s="8">
        <f t="shared" si="30"/>
        <v>48.269999999999996</v>
      </c>
      <c r="P161" s="8">
        <f t="shared" si="30"/>
        <v>43.269999999999996</v>
      </c>
      <c r="Q161" s="8">
        <f t="shared" si="30"/>
        <v>38.269999999999996</v>
      </c>
      <c r="R161" s="8">
        <f t="shared" si="30"/>
        <v>28.269999999999996</v>
      </c>
      <c r="S161" s="8">
        <f t="shared" si="30"/>
        <v>0</v>
      </c>
      <c r="T161" s="21">
        <f t="shared" si="24"/>
        <v>7</v>
      </c>
      <c r="U161" s="19">
        <f>VLOOKUP($B161,Gas!$B$3:$E$2506,2)</f>
        <v>2.2749999999999999</v>
      </c>
      <c r="V161" s="44">
        <f t="shared" si="25"/>
        <v>34.404395604395603</v>
      </c>
    </row>
    <row r="162" spans="1:22" x14ac:dyDescent="0.2">
      <c r="A162" s="43">
        <f t="shared" si="29"/>
        <v>7</v>
      </c>
      <c r="B162" s="91">
        <v>35991</v>
      </c>
      <c r="C162" s="92">
        <v>67.319999999999993</v>
      </c>
      <c r="D162" s="4">
        <f t="shared" si="23"/>
        <v>-0.15070701849414161</v>
      </c>
      <c r="E162" s="100">
        <f t="shared" si="27"/>
        <v>6.5141217785058787</v>
      </c>
      <c r="G162" s="8">
        <f t="shared" si="30"/>
        <v>0</v>
      </c>
      <c r="H162" s="8">
        <f t="shared" si="30"/>
        <v>0</v>
      </c>
      <c r="I162" s="8">
        <f t="shared" si="30"/>
        <v>0</v>
      </c>
      <c r="J162" s="8">
        <f t="shared" si="30"/>
        <v>0</v>
      </c>
      <c r="K162" s="8">
        <f t="shared" si="30"/>
        <v>0</v>
      </c>
      <c r="L162" s="8">
        <f t="shared" si="30"/>
        <v>0</v>
      </c>
      <c r="M162" s="8">
        <f t="shared" si="30"/>
        <v>47.319999999999993</v>
      </c>
      <c r="N162" s="8">
        <f t="shared" si="30"/>
        <v>42.319999999999993</v>
      </c>
      <c r="O162" s="8">
        <f t="shared" si="30"/>
        <v>37.319999999999993</v>
      </c>
      <c r="P162" s="8">
        <f t="shared" si="30"/>
        <v>32.319999999999993</v>
      </c>
      <c r="Q162" s="8">
        <f t="shared" si="30"/>
        <v>27.319999999999993</v>
      </c>
      <c r="R162" s="8">
        <f t="shared" si="30"/>
        <v>17.319999999999993</v>
      </c>
      <c r="S162" s="8">
        <f t="shared" si="30"/>
        <v>0</v>
      </c>
      <c r="T162" s="21">
        <f t="shared" si="24"/>
        <v>7</v>
      </c>
      <c r="U162" s="19">
        <f>VLOOKUP($B162,Gas!$B$3:$E$2506,2)</f>
        <v>2.2349999999999999</v>
      </c>
      <c r="V162" s="44">
        <f t="shared" si="25"/>
        <v>30.120805369127517</v>
      </c>
    </row>
    <row r="163" spans="1:22" x14ac:dyDescent="0.2">
      <c r="A163" s="43">
        <f t="shared" si="29"/>
        <v>7</v>
      </c>
      <c r="B163" s="91">
        <v>35992</v>
      </c>
      <c r="C163" s="92">
        <v>49.19</v>
      </c>
      <c r="D163" s="4">
        <f t="shared" si="23"/>
        <v>-0.31376701851535671</v>
      </c>
      <c r="E163" s="100">
        <f t="shared" si="27"/>
        <v>6.357061309498822</v>
      </c>
      <c r="G163" s="8">
        <f t="shared" si="30"/>
        <v>0</v>
      </c>
      <c r="H163" s="8">
        <f t="shared" si="30"/>
        <v>0</v>
      </c>
      <c r="I163" s="8">
        <f t="shared" si="30"/>
        <v>0</v>
      </c>
      <c r="J163" s="8">
        <f t="shared" si="30"/>
        <v>0</v>
      </c>
      <c r="K163" s="8">
        <f t="shared" si="30"/>
        <v>0</v>
      </c>
      <c r="L163" s="8">
        <f t="shared" si="30"/>
        <v>0.81000000000000227</v>
      </c>
      <c r="M163" s="8">
        <f t="shared" si="30"/>
        <v>29.189999999999998</v>
      </c>
      <c r="N163" s="8">
        <f t="shared" si="30"/>
        <v>24.189999999999998</v>
      </c>
      <c r="O163" s="8">
        <f t="shared" si="30"/>
        <v>19.189999999999998</v>
      </c>
      <c r="P163" s="8">
        <f t="shared" si="30"/>
        <v>14.189999999999998</v>
      </c>
      <c r="Q163" s="8">
        <f t="shared" si="30"/>
        <v>9.1899999999999977</v>
      </c>
      <c r="R163" s="8">
        <f t="shared" si="30"/>
        <v>0</v>
      </c>
      <c r="S163" s="8">
        <f t="shared" si="30"/>
        <v>0</v>
      </c>
      <c r="T163" s="21">
        <f t="shared" si="24"/>
        <v>7</v>
      </c>
      <c r="U163" s="19">
        <f>VLOOKUP($B163,Gas!$B$3:$E$2506,2)</f>
        <v>2.2149999999999999</v>
      </c>
      <c r="V163" s="44">
        <f t="shared" si="25"/>
        <v>22.207674943566591</v>
      </c>
    </row>
    <row r="164" spans="1:22" x14ac:dyDescent="0.2">
      <c r="A164" s="43">
        <f t="shared" si="29"/>
        <v>7</v>
      </c>
      <c r="B164" s="91">
        <v>35993</v>
      </c>
      <c r="C164" s="92">
        <v>38.54</v>
      </c>
      <c r="D164" s="4">
        <f t="shared" si="23"/>
        <v>-0.24399368782102815</v>
      </c>
      <c r="E164" s="100">
        <f t="shared" si="27"/>
        <v>6.5133835632847177</v>
      </c>
      <c r="G164" s="8">
        <f t="shared" ref="G164:S179" si="31">IF(G$1="P",MAX(0,G$2-$C164),IF(G$1="C",MAX(0,$C164-G$2)))</f>
        <v>0</v>
      </c>
      <c r="H164" s="8">
        <f t="shared" si="31"/>
        <v>0</v>
      </c>
      <c r="I164" s="8">
        <f t="shared" si="31"/>
        <v>0</v>
      </c>
      <c r="J164" s="8">
        <f t="shared" si="31"/>
        <v>0</v>
      </c>
      <c r="K164" s="8">
        <f t="shared" si="31"/>
        <v>1.4600000000000009</v>
      </c>
      <c r="L164" s="8">
        <f t="shared" si="31"/>
        <v>11.46</v>
      </c>
      <c r="M164" s="8">
        <f t="shared" si="30"/>
        <v>18.54</v>
      </c>
      <c r="N164" s="8">
        <f t="shared" si="31"/>
        <v>13.54</v>
      </c>
      <c r="O164" s="8">
        <f t="shared" si="31"/>
        <v>8.5399999999999991</v>
      </c>
      <c r="P164" s="8">
        <f t="shared" si="31"/>
        <v>3.5399999999999991</v>
      </c>
      <c r="Q164" s="8">
        <f t="shared" si="31"/>
        <v>0</v>
      </c>
      <c r="R164" s="8">
        <f t="shared" si="31"/>
        <v>0</v>
      </c>
      <c r="S164" s="8">
        <f t="shared" si="31"/>
        <v>0</v>
      </c>
      <c r="T164" s="21">
        <f t="shared" si="24"/>
        <v>7</v>
      </c>
      <c r="U164" s="19">
        <f>VLOOKUP($B164,Gas!$B$3:$E$2506,2)</f>
        <v>2.145</v>
      </c>
      <c r="V164" s="44">
        <f t="shared" si="25"/>
        <v>17.967365967365968</v>
      </c>
    </row>
    <row r="165" spans="1:22" x14ac:dyDescent="0.2">
      <c r="A165" s="43">
        <f t="shared" si="29"/>
        <v>7</v>
      </c>
      <c r="B165" s="91">
        <v>35996</v>
      </c>
      <c r="C165" s="92">
        <v>320.74</v>
      </c>
      <c r="D165" s="4">
        <f t="shared" si="23"/>
        <v>2.1189341630944423</v>
      </c>
      <c r="E165" s="100">
        <f t="shared" si="27"/>
        <v>12.071725143323278</v>
      </c>
      <c r="G165" s="8">
        <f t="shared" si="31"/>
        <v>0</v>
      </c>
      <c r="H165" s="8">
        <f t="shared" si="31"/>
        <v>0</v>
      </c>
      <c r="I165" s="8">
        <f t="shared" si="31"/>
        <v>0</v>
      </c>
      <c r="J165" s="8">
        <f t="shared" si="31"/>
        <v>0</v>
      </c>
      <c r="K165" s="8">
        <f t="shared" si="31"/>
        <v>0</v>
      </c>
      <c r="L165" s="8">
        <f t="shared" si="31"/>
        <v>0</v>
      </c>
      <c r="M165" s="8">
        <f t="shared" si="30"/>
        <v>300.74</v>
      </c>
      <c r="N165" s="8">
        <f t="shared" si="31"/>
        <v>295.74</v>
      </c>
      <c r="O165" s="8">
        <f t="shared" si="31"/>
        <v>290.74</v>
      </c>
      <c r="P165" s="8">
        <f t="shared" si="31"/>
        <v>285.74</v>
      </c>
      <c r="Q165" s="8">
        <f t="shared" si="31"/>
        <v>280.74</v>
      </c>
      <c r="R165" s="8">
        <f t="shared" si="31"/>
        <v>270.74</v>
      </c>
      <c r="S165" s="8">
        <f t="shared" si="31"/>
        <v>220.73999000000001</v>
      </c>
      <c r="T165" s="21">
        <f t="shared" si="24"/>
        <v>7</v>
      </c>
      <c r="U165" s="19">
        <f>VLOOKUP($B165,Gas!$B$3:$E$2506,2)</f>
        <v>2.1549999999999998</v>
      </c>
      <c r="V165" s="44">
        <f t="shared" si="25"/>
        <v>148.83526682134573</v>
      </c>
    </row>
    <row r="166" spans="1:22" x14ac:dyDescent="0.2">
      <c r="A166" s="43">
        <f t="shared" si="29"/>
        <v>7</v>
      </c>
      <c r="B166" s="91">
        <v>35997</v>
      </c>
      <c r="C166" s="92">
        <v>1362.2</v>
      </c>
      <c r="D166" s="4">
        <f t="shared" si="23"/>
        <v>1.4462254927265552</v>
      </c>
      <c r="E166" s="100">
        <f t="shared" si="27"/>
        <v>13.567909506421945</v>
      </c>
      <c r="G166" s="8">
        <f t="shared" si="31"/>
        <v>0</v>
      </c>
      <c r="H166" s="8">
        <f t="shared" si="31"/>
        <v>0</v>
      </c>
      <c r="I166" s="8">
        <f t="shared" si="31"/>
        <v>0</v>
      </c>
      <c r="J166" s="8">
        <f t="shared" si="31"/>
        <v>0</v>
      </c>
      <c r="K166" s="8">
        <f t="shared" si="31"/>
        <v>0</v>
      </c>
      <c r="L166" s="8">
        <f t="shared" si="31"/>
        <v>0</v>
      </c>
      <c r="M166" s="8">
        <f t="shared" si="30"/>
        <v>1342.2</v>
      </c>
      <c r="N166" s="8">
        <f t="shared" si="31"/>
        <v>1337.2</v>
      </c>
      <c r="O166" s="8">
        <f t="shared" si="31"/>
        <v>1332.2</v>
      </c>
      <c r="P166" s="8">
        <f t="shared" si="31"/>
        <v>1327.2</v>
      </c>
      <c r="Q166" s="8">
        <f t="shared" si="31"/>
        <v>1322.2</v>
      </c>
      <c r="R166" s="8">
        <f t="shared" si="31"/>
        <v>1312.2</v>
      </c>
      <c r="S166" s="8">
        <f t="shared" si="31"/>
        <v>1262.1999900000001</v>
      </c>
      <c r="T166" s="21">
        <f t="shared" si="24"/>
        <v>7</v>
      </c>
      <c r="U166" s="19">
        <f>VLOOKUP($B166,Gas!$B$3:$E$2506,2)</f>
        <v>2.1800000000000002</v>
      </c>
      <c r="V166" s="44">
        <f t="shared" si="25"/>
        <v>624.86238532110087</v>
      </c>
    </row>
    <row r="167" spans="1:22" x14ac:dyDescent="0.2">
      <c r="A167" s="43">
        <f t="shared" si="29"/>
        <v>7</v>
      </c>
      <c r="B167" s="91">
        <v>35998</v>
      </c>
      <c r="C167" s="92">
        <v>448.27</v>
      </c>
      <c r="D167" s="4">
        <f t="shared" si="23"/>
        <v>-1.1114605893585989</v>
      </c>
      <c r="E167" s="100">
        <f t="shared" si="27"/>
        <v>15.256743875751155</v>
      </c>
      <c r="G167" s="8">
        <f t="shared" si="31"/>
        <v>0</v>
      </c>
      <c r="H167" s="8">
        <f t="shared" si="31"/>
        <v>0</v>
      </c>
      <c r="I167" s="8">
        <f t="shared" si="31"/>
        <v>0</v>
      </c>
      <c r="J167" s="8">
        <f t="shared" si="31"/>
        <v>0</v>
      </c>
      <c r="K167" s="8">
        <f t="shared" si="31"/>
        <v>0</v>
      </c>
      <c r="L167" s="8">
        <f t="shared" si="31"/>
        <v>0</v>
      </c>
      <c r="M167" s="8">
        <f t="shared" si="30"/>
        <v>428.27</v>
      </c>
      <c r="N167" s="8">
        <f t="shared" si="31"/>
        <v>423.27</v>
      </c>
      <c r="O167" s="8">
        <f t="shared" si="31"/>
        <v>418.27</v>
      </c>
      <c r="P167" s="8">
        <f t="shared" si="31"/>
        <v>413.27</v>
      </c>
      <c r="Q167" s="8">
        <f t="shared" si="31"/>
        <v>408.27</v>
      </c>
      <c r="R167" s="8">
        <f t="shared" si="31"/>
        <v>398.27</v>
      </c>
      <c r="S167" s="8">
        <f t="shared" si="31"/>
        <v>348.26999000000001</v>
      </c>
      <c r="T167" s="21">
        <f t="shared" si="24"/>
        <v>7</v>
      </c>
      <c r="U167" s="19">
        <f>VLOOKUP($B167,Gas!$B$3:$E$2506,2)</f>
        <v>2.0699999999999998</v>
      </c>
      <c r="V167" s="44">
        <f t="shared" si="25"/>
        <v>216.55555555555557</v>
      </c>
    </row>
    <row r="168" spans="1:22" x14ac:dyDescent="0.2">
      <c r="A168" s="43">
        <f t="shared" si="29"/>
        <v>7</v>
      </c>
      <c r="B168" s="91">
        <v>35999</v>
      </c>
      <c r="C168" s="92">
        <v>64.819999999999993</v>
      </c>
      <c r="D168" s="4">
        <f t="shared" si="23"/>
        <v>-1.9337815317352178</v>
      </c>
      <c r="E168" s="100">
        <f t="shared" si="27"/>
        <v>18.641499759741542</v>
      </c>
      <c r="G168" s="8">
        <f t="shared" si="31"/>
        <v>0</v>
      </c>
      <c r="H168" s="8">
        <f t="shared" si="31"/>
        <v>0</v>
      </c>
      <c r="I168" s="8">
        <f t="shared" si="31"/>
        <v>0</v>
      </c>
      <c r="J168" s="8">
        <f t="shared" si="31"/>
        <v>0</v>
      </c>
      <c r="K168" s="8">
        <f t="shared" si="31"/>
        <v>0</v>
      </c>
      <c r="L168" s="8">
        <f t="shared" si="31"/>
        <v>0</v>
      </c>
      <c r="M168" s="8">
        <f t="shared" si="30"/>
        <v>44.819999999999993</v>
      </c>
      <c r="N168" s="8">
        <f t="shared" si="31"/>
        <v>39.819999999999993</v>
      </c>
      <c r="O168" s="8">
        <f t="shared" si="31"/>
        <v>34.819999999999993</v>
      </c>
      <c r="P168" s="8">
        <f t="shared" si="31"/>
        <v>29.819999999999993</v>
      </c>
      <c r="Q168" s="8">
        <f t="shared" si="31"/>
        <v>24.819999999999993</v>
      </c>
      <c r="R168" s="8">
        <f t="shared" si="31"/>
        <v>14.819999999999993</v>
      </c>
      <c r="S168" s="8">
        <f t="shared" si="31"/>
        <v>0</v>
      </c>
      <c r="T168" s="21">
        <f t="shared" si="24"/>
        <v>7</v>
      </c>
      <c r="U168" s="19">
        <f>VLOOKUP($B168,Gas!$B$3:$E$2506,2)</f>
        <v>2.0049999999999999</v>
      </c>
      <c r="V168" s="44">
        <f t="shared" si="25"/>
        <v>32.32917705735661</v>
      </c>
    </row>
    <row r="169" spans="1:22" x14ac:dyDescent="0.2">
      <c r="A169" s="43">
        <f t="shared" si="29"/>
        <v>7</v>
      </c>
      <c r="B169" s="91">
        <v>36000</v>
      </c>
      <c r="C169" s="92">
        <v>35.1</v>
      </c>
      <c r="D169" s="4">
        <f t="shared" si="23"/>
        <v>-0.61341306724158096</v>
      </c>
      <c r="E169" s="100">
        <f t="shared" si="27"/>
        <v>18.915619977361782</v>
      </c>
      <c r="G169" s="8">
        <f t="shared" si="31"/>
        <v>0</v>
      </c>
      <c r="H169" s="8">
        <f t="shared" si="31"/>
        <v>0</v>
      </c>
      <c r="I169" s="8">
        <f t="shared" si="31"/>
        <v>0</v>
      </c>
      <c r="J169" s="8">
        <f t="shared" si="31"/>
        <v>0</v>
      </c>
      <c r="K169" s="8">
        <f t="shared" si="31"/>
        <v>4.8999999999999986</v>
      </c>
      <c r="L169" s="8">
        <f t="shared" si="31"/>
        <v>14.899999999999999</v>
      </c>
      <c r="M169" s="8">
        <f t="shared" si="30"/>
        <v>15.100000000000001</v>
      </c>
      <c r="N169" s="8">
        <f t="shared" si="31"/>
        <v>10.100000000000001</v>
      </c>
      <c r="O169" s="8">
        <f t="shared" si="31"/>
        <v>5.1000000000000014</v>
      </c>
      <c r="P169" s="8">
        <f t="shared" si="31"/>
        <v>0.10000000000000142</v>
      </c>
      <c r="Q169" s="8">
        <f t="shared" si="31"/>
        <v>0</v>
      </c>
      <c r="R169" s="8">
        <f t="shared" si="31"/>
        <v>0</v>
      </c>
      <c r="S169" s="8">
        <f t="shared" si="31"/>
        <v>0</v>
      </c>
      <c r="T169" s="21">
        <f t="shared" si="24"/>
        <v>7</v>
      </c>
      <c r="U169" s="19">
        <f>VLOOKUP($B169,Gas!$B$3:$E$2506,2)</f>
        <v>1.9850000000000001</v>
      </c>
      <c r="V169" s="44">
        <f t="shared" si="25"/>
        <v>17.682619647355164</v>
      </c>
    </row>
    <row r="170" spans="1:22" x14ac:dyDescent="0.2">
      <c r="A170" s="43">
        <f t="shared" si="29"/>
        <v>7</v>
      </c>
      <c r="B170" s="91">
        <v>36003</v>
      </c>
      <c r="C170" s="92">
        <v>46.51</v>
      </c>
      <c r="D170" s="4">
        <f t="shared" si="23"/>
        <v>0.28146621276418538</v>
      </c>
      <c r="E170" s="100">
        <f t="shared" si="27"/>
        <v>18.424331023332275</v>
      </c>
      <c r="G170" s="8">
        <f t="shared" si="31"/>
        <v>0</v>
      </c>
      <c r="H170" s="8">
        <f t="shared" si="31"/>
        <v>0</v>
      </c>
      <c r="I170" s="8">
        <f t="shared" si="31"/>
        <v>0</v>
      </c>
      <c r="J170" s="8">
        <f t="shared" si="31"/>
        <v>0</v>
      </c>
      <c r="K170" s="8">
        <f t="shared" si="31"/>
        <v>0</v>
      </c>
      <c r="L170" s="8">
        <f t="shared" si="31"/>
        <v>3.490000000000002</v>
      </c>
      <c r="M170" s="8">
        <f t="shared" si="31"/>
        <v>26.509999999999998</v>
      </c>
      <c r="N170" s="8">
        <f t="shared" si="31"/>
        <v>21.509999999999998</v>
      </c>
      <c r="O170" s="8">
        <f t="shared" si="31"/>
        <v>16.509999999999998</v>
      </c>
      <c r="P170" s="8">
        <f t="shared" si="31"/>
        <v>11.509999999999998</v>
      </c>
      <c r="Q170" s="8">
        <f t="shared" si="31"/>
        <v>6.509999999999998</v>
      </c>
      <c r="R170" s="8">
        <f t="shared" si="31"/>
        <v>0</v>
      </c>
      <c r="S170" s="8">
        <f t="shared" si="31"/>
        <v>0</v>
      </c>
      <c r="T170" s="21">
        <f t="shared" si="24"/>
        <v>7</v>
      </c>
      <c r="U170" s="19">
        <f>VLOOKUP($B170,Gas!$B$3:$E$2506,2)</f>
        <v>1.9650000000000001</v>
      </c>
      <c r="V170" s="44">
        <f t="shared" si="25"/>
        <v>23.669211195928749</v>
      </c>
    </row>
    <row r="171" spans="1:22" x14ac:dyDescent="0.2">
      <c r="A171" s="43">
        <f t="shared" si="29"/>
        <v>7</v>
      </c>
      <c r="B171" s="91">
        <v>36004</v>
      </c>
      <c r="C171" s="92">
        <v>39.53</v>
      </c>
      <c r="D171" s="4">
        <f t="shared" si="23"/>
        <v>-0.16260746592741146</v>
      </c>
      <c r="E171" s="100">
        <f t="shared" si="27"/>
        <v>18.388007803460603</v>
      </c>
      <c r="G171" s="8">
        <f t="shared" si="31"/>
        <v>0</v>
      </c>
      <c r="H171" s="8">
        <f t="shared" si="31"/>
        <v>0</v>
      </c>
      <c r="I171" s="8">
        <f t="shared" si="31"/>
        <v>0</v>
      </c>
      <c r="J171" s="8">
        <f t="shared" si="31"/>
        <v>0</v>
      </c>
      <c r="K171" s="8">
        <f t="shared" si="31"/>
        <v>0.46999999999999886</v>
      </c>
      <c r="L171" s="8">
        <f t="shared" si="31"/>
        <v>10.469999999999999</v>
      </c>
      <c r="M171" s="8">
        <f t="shared" si="31"/>
        <v>19.53</v>
      </c>
      <c r="N171" s="8">
        <f t="shared" si="31"/>
        <v>14.530000000000001</v>
      </c>
      <c r="O171" s="8">
        <f t="shared" si="31"/>
        <v>9.5300000000000011</v>
      </c>
      <c r="P171" s="8">
        <f t="shared" si="31"/>
        <v>4.5300000000000011</v>
      </c>
      <c r="Q171" s="8">
        <f t="shared" si="31"/>
        <v>0</v>
      </c>
      <c r="R171" s="8">
        <f t="shared" si="31"/>
        <v>0</v>
      </c>
      <c r="S171" s="8">
        <f t="shared" si="31"/>
        <v>0</v>
      </c>
      <c r="T171" s="21">
        <f t="shared" si="24"/>
        <v>7</v>
      </c>
      <c r="U171" s="19">
        <f>VLOOKUP($B171,Gas!$B$3:$E$2506,2)</f>
        <v>2.0049999999999999</v>
      </c>
      <c r="V171" s="44">
        <f t="shared" si="25"/>
        <v>19.715710723192021</v>
      </c>
    </row>
    <row r="172" spans="1:22" x14ac:dyDescent="0.2">
      <c r="A172" s="43">
        <f t="shared" si="29"/>
        <v>7</v>
      </c>
      <c r="B172" s="91">
        <v>36005</v>
      </c>
      <c r="C172" s="92">
        <v>43.18</v>
      </c>
      <c r="D172" s="4">
        <f t="shared" si="23"/>
        <v>8.8317547778067107E-2</v>
      </c>
      <c r="E172" s="100">
        <f t="shared" si="27"/>
        <v>18.397091992914373</v>
      </c>
      <c r="G172" s="8">
        <f t="shared" si="31"/>
        <v>0</v>
      </c>
      <c r="H172" s="8">
        <f t="shared" si="31"/>
        <v>0</v>
      </c>
      <c r="I172" s="8">
        <f t="shared" si="31"/>
        <v>0</v>
      </c>
      <c r="J172" s="8">
        <f t="shared" si="31"/>
        <v>0</v>
      </c>
      <c r="K172" s="8">
        <f t="shared" si="31"/>
        <v>0</v>
      </c>
      <c r="L172" s="8">
        <f t="shared" si="31"/>
        <v>6.82</v>
      </c>
      <c r="M172" s="8">
        <f t="shared" si="31"/>
        <v>23.18</v>
      </c>
      <c r="N172" s="8">
        <f t="shared" si="31"/>
        <v>18.18</v>
      </c>
      <c r="O172" s="8">
        <f t="shared" si="31"/>
        <v>13.18</v>
      </c>
      <c r="P172" s="8">
        <f t="shared" si="31"/>
        <v>8.18</v>
      </c>
      <c r="Q172" s="8">
        <f t="shared" si="31"/>
        <v>3.1799999999999997</v>
      </c>
      <c r="R172" s="8">
        <f t="shared" si="31"/>
        <v>0</v>
      </c>
      <c r="S172" s="8">
        <f t="shared" si="31"/>
        <v>0</v>
      </c>
      <c r="T172" s="21">
        <f t="shared" si="24"/>
        <v>7</v>
      </c>
      <c r="U172" s="19">
        <f>VLOOKUP($B172,Gas!$B$3:$E$2506,2)</f>
        <v>1.9550000000000001</v>
      </c>
      <c r="V172" s="44">
        <f t="shared" si="25"/>
        <v>22.086956521739129</v>
      </c>
    </row>
    <row r="173" spans="1:22" x14ac:dyDescent="0.2">
      <c r="A173" s="43">
        <f t="shared" si="29"/>
        <v>7</v>
      </c>
      <c r="B173" s="91">
        <v>36006</v>
      </c>
      <c r="C173" s="92">
        <v>42.04</v>
      </c>
      <c r="D173" s="4">
        <f t="shared" si="23"/>
        <v>-2.6755879077910903E-2</v>
      </c>
      <c r="E173" s="100">
        <f t="shared" si="27"/>
        <v>18.336232763565526</v>
      </c>
      <c r="G173" s="8">
        <f t="shared" si="31"/>
        <v>0</v>
      </c>
      <c r="H173" s="8">
        <f t="shared" si="31"/>
        <v>0</v>
      </c>
      <c r="I173" s="8">
        <f t="shared" si="31"/>
        <v>0</v>
      </c>
      <c r="J173" s="8">
        <f t="shared" si="31"/>
        <v>0</v>
      </c>
      <c r="K173" s="8">
        <f t="shared" si="31"/>
        <v>0</v>
      </c>
      <c r="L173" s="8">
        <f t="shared" si="31"/>
        <v>7.9600000000000009</v>
      </c>
      <c r="M173" s="8">
        <f t="shared" si="31"/>
        <v>22.04</v>
      </c>
      <c r="N173" s="8">
        <f t="shared" si="31"/>
        <v>17.04</v>
      </c>
      <c r="O173" s="8">
        <f t="shared" si="31"/>
        <v>12.04</v>
      </c>
      <c r="P173" s="8">
        <f t="shared" si="31"/>
        <v>7.0399999999999991</v>
      </c>
      <c r="Q173" s="8">
        <f t="shared" si="31"/>
        <v>2.0399999999999991</v>
      </c>
      <c r="R173" s="8">
        <f t="shared" si="31"/>
        <v>0</v>
      </c>
      <c r="S173" s="8">
        <f t="shared" si="31"/>
        <v>0</v>
      </c>
      <c r="T173" s="21">
        <f t="shared" si="24"/>
        <v>7</v>
      </c>
      <c r="U173" s="19">
        <f>VLOOKUP($B173,Gas!$B$3:$E$2506,2)</f>
        <v>1.99</v>
      </c>
      <c r="V173" s="44">
        <f t="shared" si="25"/>
        <v>21.125628140703519</v>
      </c>
    </row>
    <row r="174" spans="1:22" x14ac:dyDescent="0.2">
      <c r="A174" s="43">
        <f t="shared" si="29"/>
        <v>7</v>
      </c>
      <c r="B174" s="91">
        <v>36007</v>
      </c>
      <c r="C174" s="92">
        <v>36.200000000000003</v>
      </c>
      <c r="D174" s="4">
        <f t="shared" si="23"/>
        <v>-0.14956242717702486</v>
      </c>
      <c r="E174" s="100">
        <f t="shared" si="27"/>
        <v>18.309634884114089</v>
      </c>
      <c r="G174" s="8">
        <f t="shared" ref="G174:S189" si="32">IF(G$1="P",MAX(0,G$2-$C174),IF(G$1="C",MAX(0,$C174-G$2)))</f>
        <v>0</v>
      </c>
      <c r="H174" s="8">
        <f t="shared" si="32"/>
        <v>0</v>
      </c>
      <c r="I174" s="8">
        <f t="shared" si="32"/>
        <v>0</v>
      </c>
      <c r="J174" s="8">
        <f t="shared" si="32"/>
        <v>0</v>
      </c>
      <c r="K174" s="8">
        <f t="shared" si="32"/>
        <v>3.7999999999999972</v>
      </c>
      <c r="L174" s="8">
        <f t="shared" si="32"/>
        <v>13.799999999999997</v>
      </c>
      <c r="M174" s="8">
        <f t="shared" si="31"/>
        <v>16.200000000000003</v>
      </c>
      <c r="N174" s="8">
        <f t="shared" si="32"/>
        <v>11.200000000000003</v>
      </c>
      <c r="O174" s="8">
        <f t="shared" si="32"/>
        <v>6.2000000000000028</v>
      </c>
      <c r="P174" s="8">
        <f t="shared" si="32"/>
        <v>1.2000000000000028</v>
      </c>
      <c r="Q174" s="8">
        <f t="shared" si="32"/>
        <v>0</v>
      </c>
      <c r="R174" s="8">
        <f t="shared" si="32"/>
        <v>0</v>
      </c>
      <c r="S174" s="8">
        <f t="shared" si="32"/>
        <v>0</v>
      </c>
      <c r="T174" s="21">
        <f t="shared" si="24"/>
        <v>7</v>
      </c>
      <c r="U174" s="19">
        <f>VLOOKUP($B174,Gas!$B$3:$E$2506,2)</f>
        <v>1.9850000000000001</v>
      </c>
      <c r="V174" s="44">
        <f t="shared" si="25"/>
        <v>18.236775818639799</v>
      </c>
    </row>
    <row r="175" spans="1:22" x14ac:dyDescent="0.2">
      <c r="A175" s="43">
        <f t="shared" si="29"/>
        <v>8</v>
      </c>
      <c r="B175" s="91">
        <v>36010</v>
      </c>
      <c r="C175" s="92">
        <v>42.56</v>
      </c>
      <c r="D175" s="4">
        <f t="shared" si="23"/>
        <v>0.16185572620166355</v>
      </c>
      <c r="E175" s="100">
        <f t="shared" si="27"/>
        <v>14.139700448249275</v>
      </c>
      <c r="G175" s="8">
        <f t="shared" si="32"/>
        <v>0</v>
      </c>
      <c r="H175" s="8">
        <f t="shared" si="32"/>
        <v>0</v>
      </c>
      <c r="I175" s="8">
        <f t="shared" si="32"/>
        <v>0</v>
      </c>
      <c r="J175" s="8">
        <f t="shared" si="32"/>
        <v>0</v>
      </c>
      <c r="K175" s="8">
        <f t="shared" si="32"/>
        <v>0</v>
      </c>
      <c r="L175" s="8">
        <f t="shared" si="32"/>
        <v>7.4399999999999977</v>
      </c>
      <c r="M175" s="8">
        <f t="shared" si="31"/>
        <v>22.560000000000002</v>
      </c>
      <c r="N175" s="8">
        <f t="shared" si="32"/>
        <v>17.560000000000002</v>
      </c>
      <c r="O175" s="8">
        <f t="shared" si="32"/>
        <v>12.560000000000002</v>
      </c>
      <c r="P175" s="8">
        <f t="shared" si="32"/>
        <v>7.5600000000000023</v>
      </c>
      <c r="Q175" s="8">
        <f t="shared" si="32"/>
        <v>2.5600000000000023</v>
      </c>
      <c r="R175" s="8">
        <f t="shared" si="32"/>
        <v>0</v>
      </c>
      <c r="S175" s="8">
        <f t="shared" si="32"/>
        <v>0</v>
      </c>
      <c r="T175" s="21">
        <f t="shared" si="24"/>
        <v>8</v>
      </c>
      <c r="U175" s="19">
        <f>VLOOKUP($B175,Gas!$B$3:$E$2506,2)</f>
        <v>1.845</v>
      </c>
      <c r="V175" s="44">
        <f t="shared" si="25"/>
        <v>23.067750677506776</v>
      </c>
    </row>
    <row r="176" spans="1:22" x14ac:dyDescent="0.2">
      <c r="A176" s="43">
        <f t="shared" si="29"/>
        <v>8</v>
      </c>
      <c r="B176" s="91">
        <v>36011</v>
      </c>
      <c r="C176" s="92">
        <v>30.51</v>
      </c>
      <c r="D176" s="4">
        <f t="shared" si="23"/>
        <v>-0.33286034630481059</v>
      </c>
      <c r="E176" s="100">
        <f t="shared" si="27"/>
        <v>10.777528328657368</v>
      </c>
      <c r="G176" s="8">
        <f t="shared" si="32"/>
        <v>0</v>
      </c>
      <c r="H176" s="8">
        <f t="shared" si="32"/>
        <v>0</v>
      </c>
      <c r="I176" s="8">
        <f t="shared" si="32"/>
        <v>0</v>
      </c>
      <c r="J176" s="8">
        <f t="shared" si="32"/>
        <v>4.4899999999999984</v>
      </c>
      <c r="K176" s="8">
        <f t="shared" si="32"/>
        <v>9.4899999999999984</v>
      </c>
      <c r="L176" s="8">
        <f t="shared" si="32"/>
        <v>19.489999999999998</v>
      </c>
      <c r="M176" s="8">
        <f t="shared" si="31"/>
        <v>10.510000000000002</v>
      </c>
      <c r="N176" s="8">
        <f t="shared" si="32"/>
        <v>5.5100000000000016</v>
      </c>
      <c r="O176" s="8">
        <f t="shared" si="32"/>
        <v>0.51000000000000156</v>
      </c>
      <c r="P176" s="8">
        <f t="shared" si="32"/>
        <v>0</v>
      </c>
      <c r="Q176" s="8">
        <f t="shared" si="32"/>
        <v>0</v>
      </c>
      <c r="R176" s="8">
        <f t="shared" si="32"/>
        <v>0</v>
      </c>
      <c r="S176" s="8">
        <f t="shared" si="32"/>
        <v>0</v>
      </c>
      <c r="T176" s="21">
        <f t="shared" si="24"/>
        <v>8</v>
      </c>
      <c r="U176" s="19">
        <f>VLOOKUP($B176,Gas!$B$3:$E$2506,2)</f>
        <v>1.825</v>
      </c>
      <c r="V176" s="44">
        <f t="shared" si="25"/>
        <v>16.717808219178082</v>
      </c>
    </row>
    <row r="177" spans="1:22" x14ac:dyDescent="0.2">
      <c r="A177" s="43">
        <f t="shared" si="29"/>
        <v>8</v>
      </c>
      <c r="B177" s="91">
        <v>36012</v>
      </c>
      <c r="C177" s="92">
        <v>28.56</v>
      </c>
      <c r="D177" s="4">
        <f t="shared" si="23"/>
        <v>-6.6047361257194695E-2</v>
      </c>
      <c r="E177" s="100">
        <f t="shared" si="27"/>
        <v>10.049290291016616</v>
      </c>
      <c r="G177" s="8">
        <f t="shared" si="32"/>
        <v>0</v>
      </c>
      <c r="H177" s="8">
        <f t="shared" si="32"/>
        <v>0</v>
      </c>
      <c r="I177" s="8">
        <f t="shared" si="32"/>
        <v>1.4400000000000013</v>
      </c>
      <c r="J177" s="8">
        <f t="shared" si="32"/>
        <v>6.4400000000000013</v>
      </c>
      <c r="K177" s="8">
        <f t="shared" si="32"/>
        <v>11.440000000000001</v>
      </c>
      <c r="L177" s="8">
        <f t="shared" si="32"/>
        <v>21.44</v>
      </c>
      <c r="M177" s="8">
        <f t="shared" si="31"/>
        <v>8.5599999999999987</v>
      </c>
      <c r="N177" s="8">
        <f t="shared" si="32"/>
        <v>3.5599999999999987</v>
      </c>
      <c r="O177" s="8">
        <f t="shared" si="32"/>
        <v>0</v>
      </c>
      <c r="P177" s="8">
        <f t="shared" si="32"/>
        <v>0</v>
      </c>
      <c r="Q177" s="8">
        <f t="shared" si="32"/>
        <v>0</v>
      </c>
      <c r="R177" s="8">
        <f t="shared" si="32"/>
        <v>0</v>
      </c>
      <c r="S177" s="8">
        <f t="shared" si="32"/>
        <v>0</v>
      </c>
      <c r="T177" s="21">
        <f t="shared" si="24"/>
        <v>8</v>
      </c>
      <c r="U177" s="19">
        <f>VLOOKUP($B177,Gas!$B$3:$E$2506,2)</f>
        <v>1.9</v>
      </c>
      <c r="V177" s="44">
        <f t="shared" si="25"/>
        <v>15.031578947368422</v>
      </c>
    </row>
    <row r="178" spans="1:22" x14ac:dyDescent="0.2">
      <c r="A178" s="43">
        <f t="shared" si="29"/>
        <v>8</v>
      </c>
      <c r="B178" s="91">
        <v>36013</v>
      </c>
      <c r="C178" s="92">
        <v>28.25</v>
      </c>
      <c r="D178" s="4">
        <f t="shared" si="23"/>
        <v>-1.0913679878933649E-2</v>
      </c>
      <c r="E178" s="100">
        <f t="shared" si="27"/>
        <v>4.0322414930800008</v>
      </c>
      <c r="G178" s="8">
        <f t="shared" si="32"/>
        <v>0</v>
      </c>
      <c r="H178" s="8">
        <f t="shared" si="32"/>
        <v>0</v>
      </c>
      <c r="I178" s="8">
        <f t="shared" si="32"/>
        <v>1.75</v>
      </c>
      <c r="J178" s="8">
        <f t="shared" si="32"/>
        <v>6.75</v>
      </c>
      <c r="K178" s="8">
        <f t="shared" si="32"/>
        <v>11.75</v>
      </c>
      <c r="L178" s="8">
        <f t="shared" si="32"/>
        <v>21.75</v>
      </c>
      <c r="M178" s="8">
        <f t="shared" si="31"/>
        <v>8.25</v>
      </c>
      <c r="N178" s="8">
        <f t="shared" si="32"/>
        <v>3.25</v>
      </c>
      <c r="O178" s="8">
        <f t="shared" si="32"/>
        <v>0</v>
      </c>
      <c r="P178" s="8">
        <f t="shared" si="32"/>
        <v>0</v>
      </c>
      <c r="Q178" s="8">
        <f t="shared" si="32"/>
        <v>0</v>
      </c>
      <c r="R178" s="8">
        <f t="shared" si="32"/>
        <v>0</v>
      </c>
      <c r="S178" s="8">
        <f t="shared" si="32"/>
        <v>0</v>
      </c>
      <c r="T178" s="21">
        <f t="shared" si="24"/>
        <v>8</v>
      </c>
      <c r="U178" s="19">
        <f>VLOOKUP($B178,Gas!$B$3:$E$2506,2)</f>
        <v>1.91</v>
      </c>
      <c r="V178" s="44">
        <f t="shared" si="25"/>
        <v>14.790575916230367</v>
      </c>
    </row>
    <row r="179" spans="1:22" x14ac:dyDescent="0.2">
      <c r="A179" s="43">
        <f t="shared" si="29"/>
        <v>8</v>
      </c>
      <c r="B179" s="91">
        <v>36014</v>
      </c>
      <c r="C179" s="92">
        <v>29.16</v>
      </c>
      <c r="D179" s="4">
        <f t="shared" si="23"/>
        <v>3.1704449548007531E-2</v>
      </c>
      <c r="E179" s="100">
        <f t="shared" si="27"/>
        <v>2.7668252365197601</v>
      </c>
      <c r="G179" s="8">
        <f t="shared" si="32"/>
        <v>0</v>
      </c>
      <c r="H179" s="8">
        <f t="shared" si="32"/>
        <v>0</v>
      </c>
      <c r="I179" s="8">
        <f t="shared" si="32"/>
        <v>0.83999999999999986</v>
      </c>
      <c r="J179" s="8">
        <f t="shared" si="32"/>
        <v>5.84</v>
      </c>
      <c r="K179" s="8">
        <f t="shared" si="32"/>
        <v>10.84</v>
      </c>
      <c r="L179" s="8">
        <f t="shared" si="32"/>
        <v>20.84</v>
      </c>
      <c r="M179" s="8">
        <f t="shared" si="31"/>
        <v>9.16</v>
      </c>
      <c r="N179" s="8">
        <f t="shared" si="32"/>
        <v>4.16</v>
      </c>
      <c r="O179" s="8">
        <f t="shared" si="32"/>
        <v>0</v>
      </c>
      <c r="P179" s="8">
        <f t="shared" si="32"/>
        <v>0</v>
      </c>
      <c r="Q179" s="8">
        <f t="shared" si="32"/>
        <v>0</v>
      </c>
      <c r="R179" s="8">
        <f t="shared" si="32"/>
        <v>0</v>
      </c>
      <c r="S179" s="8">
        <f t="shared" si="32"/>
        <v>0</v>
      </c>
      <c r="T179" s="21">
        <f t="shared" si="24"/>
        <v>8</v>
      </c>
      <c r="U179" s="19">
        <f>VLOOKUP($B179,Gas!$B$3:$E$2506,2)</f>
        <v>1.845</v>
      </c>
      <c r="V179" s="44">
        <f t="shared" si="25"/>
        <v>15.804878048780488</v>
      </c>
    </row>
    <row r="180" spans="1:22" x14ac:dyDescent="0.2">
      <c r="A180" s="43">
        <f t="shared" si="29"/>
        <v>8</v>
      </c>
      <c r="B180" s="91">
        <v>36017</v>
      </c>
      <c r="C180" s="92">
        <v>49.14</v>
      </c>
      <c r="D180" s="4">
        <f t="shared" si="23"/>
        <v>0.52187545995257567</v>
      </c>
      <c r="E180" s="100">
        <f t="shared" si="27"/>
        <v>3.6203791393265212</v>
      </c>
      <c r="G180" s="8">
        <f t="shared" si="32"/>
        <v>0</v>
      </c>
      <c r="H180" s="8">
        <f t="shared" si="32"/>
        <v>0</v>
      </c>
      <c r="I180" s="8">
        <f t="shared" si="32"/>
        <v>0</v>
      </c>
      <c r="J180" s="8">
        <f t="shared" si="32"/>
        <v>0</v>
      </c>
      <c r="K180" s="8">
        <f t="shared" si="32"/>
        <v>0</v>
      </c>
      <c r="L180" s="8">
        <f t="shared" si="32"/>
        <v>0.85999999999999943</v>
      </c>
      <c r="M180" s="8">
        <f t="shared" si="32"/>
        <v>29.14</v>
      </c>
      <c r="N180" s="8">
        <f t="shared" si="32"/>
        <v>24.14</v>
      </c>
      <c r="O180" s="8">
        <f t="shared" si="32"/>
        <v>19.14</v>
      </c>
      <c r="P180" s="8">
        <f t="shared" si="32"/>
        <v>14.14</v>
      </c>
      <c r="Q180" s="8">
        <f t="shared" si="32"/>
        <v>9.14</v>
      </c>
      <c r="R180" s="8">
        <f t="shared" si="32"/>
        <v>0</v>
      </c>
      <c r="S180" s="8">
        <f t="shared" si="32"/>
        <v>0</v>
      </c>
      <c r="T180" s="21">
        <f t="shared" si="24"/>
        <v>8</v>
      </c>
      <c r="U180" s="19">
        <f>VLOOKUP($B180,Gas!$B$3:$E$2506,2)</f>
        <v>1.8149999999999999</v>
      </c>
      <c r="V180" s="44">
        <f t="shared" si="25"/>
        <v>27.074380165289256</v>
      </c>
    </row>
    <row r="181" spans="1:22" x14ac:dyDescent="0.2">
      <c r="A181" s="43">
        <f t="shared" si="29"/>
        <v>8</v>
      </c>
      <c r="B181" s="91">
        <v>36018</v>
      </c>
      <c r="C181" s="92">
        <v>33.06</v>
      </c>
      <c r="D181" s="4">
        <f t="shared" si="23"/>
        <v>-0.39634927470015485</v>
      </c>
      <c r="E181" s="100">
        <f t="shared" si="27"/>
        <v>4.0811786894027318</v>
      </c>
      <c r="G181" s="8">
        <f t="shared" si="32"/>
        <v>0</v>
      </c>
      <c r="H181" s="8">
        <f t="shared" si="32"/>
        <v>0</v>
      </c>
      <c r="I181" s="8">
        <f t="shared" si="32"/>
        <v>0</v>
      </c>
      <c r="J181" s="8">
        <f t="shared" si="32"/>
        <v>1.9399999999999977</v>
      </c>
      <c r="K181" s="8">
        <f t="shared" si="32"/>
        <v>6.9399999999999977</v>
      </c>
      <c r="L181" s="8">
        <f t="shared" si="32"/>
        <v>16.939999999999998</v>
      </c>
      <c r="M181" s="8">
        <f t="shared" si="32"/>
        <v>13.060000000000002</v>
      </c>
      <c r="N181" s="8">
        <f t="shared" si="32"/>
        <v>8.0600000000000023</v>
      </c>
      <c r="O181" s="8">
        <f t="shared" si="32"/>
        <v>3.0600000000000023</v>
      </c>
      <c r="P181" s="8">
        <f t="shared" si="32"/>
        <v>0</v>
      </c>
      <c r="Q181" s="8">
        <f t="shared" si="32"/>
        <v>0</v>
      </c>
      <c r="R181" s="8">
        <f t="shared" si="32"/>
        <v>0</v>
      </c>
      <c r="S181" s="8">
        <f t="shared" si="32"/>
        <v>0</v>
      </c>
      <c r="T181" s="21">
        <f t="shared" si="24"/>
        <v>8</v>
      </c>
      <c r="U181" s="19">
        <f>VLOOKUP($B181,Gas!$B$3:$E$2506,2)</f>
        <v>1.855</v>
      </c>
      <c r="V181" s="44">
        <f t="shared" si="25"/>
        <v>17.822102425876011</v>
      </c>
    </row>
    <row r="182" spans="1:22" x14ac:dyDescent="0.2">
      <c r="A182" s="43">
        <f t="shared" si="29"/>
        <v>8</v>
      </c>
      <c r="B182" s="91">
        <v>36019</v>
      </c>
      <c r="C182" s="92">
        <v>34.090000000000003</v>
      </c>
      <c r="D182" s="4">
        <f t="shared" si="23"/>
        <v>3.0679993756933567E-2</v>
      </c>
      <c r="E182" s="100">
        <f t="shared" si="27"/>
        <v>4.0495726356492874</v>
      </c>
      <c r="G182" s="8">
        <f t="shared" si="32"/>
        <v>0</v>
      </c>
      <c r="H182" s="8">
        <f t="shared" si="32"/>
        <v>0</v>
      </c>
      <c r="I182" s="8">
        <f t="shared" si="32"/>
        <v>0</v>
      </c>
      <c r="J182" s="8">
        <f t="shared" si="32"/>
        <v>0.90999999999999659</v>
      </c>
      <c r="K182" s="8">
        <f t="shared" si="32"/>
        <v>5.9099999999999966</v>
      </c>
      <c r="L182" s="8">
        <f t="shared" si="32"/>
        <v>15.909999999999997</v>
      </c>
      <c r="M182" s="8">
        <f t="shared" si="32"/>
        <v>14.090000000000003</v>
      </c>
      <c r="N182" s="8">
        <f t="shared" si="32"/>
        <v>9.0900000000000034</v>
      </c>
      <c r="O182" s="8">
        <f t="shared" si="32"/>
        <v>4.0900000000000034</v>
      </c>
      <c r="P182" s="8">
        <f t="shared" si="32"/>
        <v>0</v>
      </c>
      <c r="Q182" s="8">
        <f t="shared" si="32"/>
        <v>0</v>
      </c>
      <c r="R182" s="8">
        <f t="shared" si="32"/>
        <v>0</v>
      </c>
      <c r="S182" s="8">
        <f t="shared" si="32"/>
        <v>0</v>
      </c>
      <c r="T182" s="21">
        <f t="shared" si="24"/>
        <v>8</v>
      </c>
      <c r="U182" s="19">
        <f>VLOOKUP($B182,Gas!$B$3:$E$2506,2)</f>
        <v>1.87</v>
      </c>
      <c r="V182" s="44">
        <f t="shared" si="25"/>
        <v>18.229946524064172</v>
      </c>
    </row>
    <row r="183" spans="1:22" x14ac:dyDescent="0.2">
      <c r="A183" s="43">
        <f t="shared" si="29"/>
        <v>8</v>
      </c>
      <c r="B183" s="91">
        <v>36020</v>
      </c>
      <c r="C183" s="92">
        <v>31.15</v>
      </c>
      <c r="D183" s="4">
        <f t="shared" si="23"/>
        <v>-9.0189840916349767E-2</v>
      </c>
      <c r="E183" s="100">
        <f t="shared" si="27"/>
        <v>4.063326877373413</v>
      </c>
      <c r="G183" s="8">
        <f t="shared" si="32"/>
        <v>0</v>
      </c>
      <c r="H183" s="8">
        <f t="shared" si="32"/>
        <v>0</v>
      </c>
      <c r="I183" s="8">
        <f t="shared" si="32"/>
        <v>0</v>
      </c>
      <c r="J183" s="8">
        <f t="shared" si="32"/>
        <v>3.8500000000000014</v>
      </c>
      <c r="K183" s="8">
        <f t="shared" si="32"/>
        <v>8.8500000000000014</v>
      </c>
      <c r="L183" s="8">
        <f t="shared" si="32"/>
        <v>18.850000000000001</v>
      </c>
      <c r="M183" s="8">
        <f t="shared" si="32"/>
        <v>11.149999999999999</v>
      </c>
      <c r="N183" s="8">
        <f t="shared" si="32"/>
        <v>6.1499999999999986</v>
      </c>
      <c r="O183" s="8">
        <f t="shared" si="32"/>
        <v>1.1499999999999986</v>
      </c>
      <c r="P183" s="8">
        <f t="shared" si="32"/>
        <v>0</v>
      </c>
      <c r="Q183" s="8">
        <f t="shared" si="32"/>
        <v>0</v>
      </c>
      <c r="R183" s="8">
        <f t="shared" si="32"/>
        <v>0</v>
      </c>
      <c r="S183" s="8">
        <f t="shared" si="32"/>
        <v>0</v>
      </c>
      <c r="T183" s="21">
        <f t="shared" si="24"/>
        <v>8</v>
      </c>
      <c r="U183" s="19">
        <f>VLOOKUP($B183,Gas!$B$3:$E$2506,2)</f>
        <v>1.835</v>
      </c>
      <c r="V183" s="44">
        <f t="shared" si="25"/>
        <v>16.975476839237057</v>
      </c>
    </row>
    <row r="184" spans="1:22" x14ac:dyDescent="0.2">
      <c r="A184" s="43">
        <f t="shared" si="29"/>
        <v>8</v>
      </c>
      <c r="B184" s="91">
        <v>36021</v>
      </c>
      <c r="C184" s="92">
        <v>28.23</v>
      </c>
      <c r="D184" s="4">
        <f t="shared" si="23"/>
        <v>-9.8429002968064158E-2</v>
      </c>
      <c r="E184" s="100">
        <f t="shared" si="27"/>
        <v>4.0294279726340063</v>
      </c>
      <c r="G184" s="8">
        <f t="shared" ref="G184:S199" si="33">IF(G$1="P",MAX(0,G$2-$C184),IF(G$1="C",MAX(0,$C184-G$2)))</f>
        <v>0</v>
      </c>
      <c r="H184" s="8">
        <f t="shared" si="33"/>
        <v>0</v>
      </c>
      <c r="I184" s="8">
        <f t="shared" si="33"/>
        <v>1.7699999999999996</v>
      </c>
      <c r="J184" s="8">
        <f t="shared" si="33"/>
        <v>6.77</v>
      </c>
      <c r="K184" s="8">
        <f t="shared" si="33"/>
        <v>11.77</v>
      </c>
      <c r="L184" s="8">
        <f t="shared" si="33"/>
        <v>21.77</v>
      </c>
      <c r="M184" s="8">
        <f t="shared" si="32"/>
        <v>8.23</v>
      </c>
      <c r="N184" s="8">
        <f t="shared" si="33"/>
        <v>3.2300000000000004</v>
      </c>
      <c r="O184" s="8">
        <f t="shared" si="33"/>
        <v>0</v>
      </c>
      <c r="P184" s="8">
        <f t="shared" si="33"/>
        <v>0</v>
      </c>
      <c r="Q184" s="8">
        <f t="shared" si="33"/>
        <v>0</v>
      </c>
      <c r="R184" s="8">
        <f t="shared" si="33"/>
        <v>0</v>
      </c>
      <c r="S184" s="8">
        <f t="shared" si="33"/>
        <v>0</v>
      </c>
      <c r="T184" s="21">
        <f t="shared" si="24"/>
        <v>8</v>
      </c>
      <c r="U184" s="19">
        <f>VLOOKUP($B184,Gas!$B$3:$E$2506,2)</f>
        <v>1.825</v>
      </c>
      <c r="V184" s="44">
        <f t="shared" si="25"/>
        <v>15.468493150684932</v>
      </c>
    </row>
    <row r="185" spans="1:22" x14ac:dyDescent="0.2">
      <c r="A185" s="43">
        <f t="shared" si="29"/>
        <v>8</v>
      </c>
      <c r="B185" s="91">
        <v>36024</v>
      </c>
      <c r="C185" s="92">
        <v>45.06</v>
      </c>
      <c r="D185" s="4">
        <f t="shared" si="23"/>
        <v>0.4676096927387004</v>
      </c>
      <c r="E185" s="100">
        <f t="shared" si="27"/>
        <v>4.6631714201689389</v>
      </c>
      <c r="G185" s="8">
        <f t="shared" si="33"/>
        <v>0</v>
      </c>
      <c r="H185" s="8">
        <f t="shared" si="33"/>
        <v>0</v>
      </c>
      <c r="I185" s="8">
        <f t="shared" si="33"/>
        <v>0</v>
      </c>
      <c r="J185" s="8">
        <f t="shared" si="33"/>
        <v>0</v>
      </c>
      <c r="K185" s="8">
        <f t="shared" si="33"/>
        <v>0</v>
      </c>
      <c r="L185" s="8">
        <f t="shared" si="33"/>
        <v>4.9399999999999977</v>
      </c>
      <c r="M185" s="8">
        <f t="shared" si="32"/>
        <v>25.060000000000002</v>
      </c>
      <c r="N185" s="8">
        <f t="shared" si="33"/>
        <v>20.060000000000002</v>
      </c>
      <c r="O185" s="8">
        <f t="shared" si="33"/>
        <v>15.060000000000002</v>
      </c>
      <c r="P185" s="8">
        <f t="shared" si="33"/>
        <v>10.060000000000002</v>
      </c>
      <c r="Q185" s="8">
        <f t="shared" si="33"/>
        <v>5.0600000000000023</v>
      </c>
      <c r="R185" s="8">
        <f t="shared" si="33"/>
        <v>0</v>
      </c>
      <c r="S185" s="8">
        <f t="shared" si="33"/>
        <v>0</v>
      </c>
      <c r="T185" s="21">
        <f t="shared" si="24"/>
        <v>8</v>
      </c>
      <c r="U185" s="19">
        <f>VLOOKUP($B185,Gas!$B$3:$E$2506,2)</f>
        <v>1.825</v>
      </c>
      <c r="V185" s="44">
        <f t="shared" si="25"/>
        <v>24.69041095890411</v>
      </c>
    </row>
    <row r="186" spans="1:22" x14ac:dyDescent="0.2">
      <c r="A186" s="43">
        <f t="shared" si="29"/>
        <v>8</v>
      </c>
      <c r="B186" s="91">
        <v>36025</v>
      </c>
      <c r="C186" s="92">
        <v>63.26</v>
      </c>
      <c r="D186" s="4">
        <f t="shared" si="23"/>
        <v>0.33925828287340437</v>
      </c>
      <c r="E186" s="100">
        <f t="shared" si="27"/>
        <v>4.5162636529978153</v>
      </c>
      <c r="G186" s="8">
        <f t="shared" si="33"/>
        <v>0</v>
      </c>
      <c r="H186" s="8">
        <f t="shared" si="33"/>
        <v>0</v>
      </c>
      <c r="I186" s="8">
        <f t="shared" si="33"/>
        <v>0</v>
      </c>
      <c r="J186" s="8">
        <f t="shared" si="33"/>
        <v>0</v>
      </c>
      <c r="K186" s="8">
        <f t="shared" si="33"/>
        <v>0</v>
      </c>
      <c r="L186" s="8">
        <f t="shared" si="33"/>
        <v>0</v>
      </c>
      <c r="M186" s="8">
        <f t="shared" si="32"/>
        <v>43.26</v>
      </c>
      <c r="N186" s="8">
        <f t="shared" si="33"/>
        <v>38.26</v>
      </c>
      <c r="O186" s="8">
        <f t="shared" si="33"/>
        <v>33.26</v>
      </c>
      <c r="P186" s="8">
        <f t="shared" si="33"/>
        <v>28.259999999999998</v>
      </c>
      <c r="Q186" s="8">
        <f t="shared" si="33"/>
        <v>23.259999999999998</v>
      </c>
      <c r="R186" s="8">
        <f t="shared" si="33"/>
        <v>13.259999999999998</v>
      </c>
      <c r="S186" s="8">
        <f t="shared" si="33"/>
        <v>0</v>
      </c>
      <c r="T186" s="21">
        <f t="shared" si="24"/>
        <v>8</v>
      </c>
      <c r="U186" s="19">
        <f>VLOOKUP($B186,Gas!$B$3:$E$2506,2)</f>
        <v>1.895</v>
      </c>
      <c r="V186" s="44">
        <f t="shared" si="25"/>
        <v>33.382585751978894</v>
      </c>
    </row>
    <row r="187" spans="1:22" x14ac:dyDescent="0.2">
      <c r="A187" s="43">
        <f t="shared" si="29"/>
        <v>8</v>
      </c>
      <c r="B187" s="91">
        <v>36026</v>
      </c>
      <c r="C187" s="92">
        <v>38.14</v>
      </c>
      <c r="D187" s="4">
        <f t="shared" si="23"/>
        <v>-0.50598961770522977</v>
      </c>
      <c r="E187" s="100">
        <f t="shared" si="27"/>
        <v>5.3508782565156645</v>
      </c>
      <c r="G187" s="8">
        <f t="shared" si="33"/>
        <v>0</v>
      </c>
      <c r="H187" s="8">
        <f t="shared" si="33"/>
        <v>0</v>
      </c>
      <c r="I187" s="8">
        <f t="shared" si="33"/>
        <v>0</v>
      </c>
      <c r="J187" s="8">
        <f t="shared" si="33"/>
        <v>0</v>
      </c>
      <c r="K187" s="8">
        <f t="shared" si="33"/>
        <v>1.8599999999999994</v>
      </c>
      <c r="L187" s="8">
        <f t="shared" si="33"/>
        <v>11.86</v>
      </c>
      <c r="M187" s="8">
        <f t="shared" si="32"/>
        <v>18.14</v>
      </c>
      <c r="N187" s="8">
        <f t="shared" si="33"/>
        <v>13.14</v>
      </c>
      <c r="O187" s="8">
        <f t="shared" si="33"/>
        <v>8.14</v>
      </c>
      <c r="P187" s="8">
        <f t="shared" si="33"/>
        <v>3.1400000000000006</v>
      </c>
      <c r="Q187" s="8">
        <f t="shared" si="33"/>
        <v>0</v>
      </c>
      <c r="R187" s="8">
        <f t="shared" si="33"/>
        <v>0</v>
      </c>
      <c r="S187" s="8">
        <f t="shared" si="33"/>
        <v>0</v>
      </c>
      <c r="T187" s="21">
        <f t="shared" si="24"/>
        <v>8</v>
      </c>
      <c r="U187" s="19">
        <f>VLOOKUP($B187,Gas!$B$3:$E$2506,2)</f>
        <v>1.94</v>
      </c>
      <c r="V187" s="44">
        <f t="shared" si="25"/>
        <v>19.659793814432991</v>
      </c>
    </row>
    <row r="188" spans="1:22" x14ac:dyDescent="0.2">
      <c r="A188" s="43">
        <f t="shared" si="29"/>
        <v>8</v>
      </c>
      <c r="B188" s="91">
        <v>36027</v>
      </c>
      <c r="C188" s="92">
        <v>32.729999999999997</v>
      </c>
      <c r="D188" s="4">
        <f t="shared" si="23"/>
        <v>-0.15297151165918402</v>
      </c>
      <c r="E188" s="100">
        <f t="shared" si="27"/>
        <v>5.4268614153619747</v>
      </c>
      <c r="G188" s="8">
        <f t="shared" si="33"/>
        <v>0</v>
      </c>
      <c r="H188" s="8">
        <f t="shared" si="33"/>
        <v>0</v>
      </c>
      <c r="I188" s="8">
        <f t="shared" si="33"/>
        <v>0</v>
      </c>
      <c r="J188" s="8">
        <f t="shared" si="33"/>
        <v>2.2700000000000031</v>
      </c>
      <c r="K188" s="8">
        <f t="shared" si="33"/>
        <v>7.2700000000000031</v>
      </c>
      <c r="L188" s="8">
        <f t="shared" si="33"/>
        <v>17.270000000000003</v>
      </c>
      <c r="M188" s="8">
        <f t="shared" si="32"/>
        <v>12.729999999999997</v>
      </c>
      <c r="N188" s="8">
        <f t="shared" si="33"/>
        <v>7.7299999999999969</v>
      </c>
      <c r="O188" s="8">
        <f t="shared" si="33"/>
        <v>2.7299999999999969</v>
      </c>
      <c r="P188" s="8">
        <f t="shared" si="33"/>
        <v>0</v>
      </c>
      <c r="Q188" s="8">
        <f t="shared" si="33"/>
        <v>0</v>
      </c>
      <c r="R188" s="8">
        <f t="shared" si="33"/>
        <v>0</v>
      </c>
      <c r="S188" s="8">
        <f t="shared" si="33"/>
        <v>0</v>
      </c>
      <c r="T188" s="21">
        <f t="shared" si="24"/>
        <v>8</v>
      </c>
      <c r="U188" s="19">
        <f>VLOOKUP($B188,Gas!$B$3:$E$2506,2)</f>
        <v>1.96</v>
      </c>
      <c r="V188" s="44">
        <f t="shared" si="25"/>
        <v>16.698979591836732</v>
      </c>
    </row>
    <row r="189" spans="1:22" x14ac:dyDescent="0.2">
      <c r="A189" s="43">
        <f t="shared" si="29"/>
        <v>8</v>
      </c>
      <c r="B189" s="91">
        <v>36028</v>
      </c>
      <c r="C189" s="92">
        <v>30.54</v>
      </c>
      <c r="D189" s="4">
        <f t="shared" si="23"/>
        <v>-6.9254788722602698E-2</v>
      </c>
      <c r="E189" s="100">
        <f t="shared" si="27"/>
        <v>5.4415420679117075</v>
      </c>
      <c r="G189" s="8">
        <f t="shared" si="33"/>
        <v>0</v>
      </c>
      <c r="H189" s="8">
        <f t="shared" si="33"/>
        <v>0</v>
      </c>
      <c r="I189" s="8">
        <f t="shared" si="33"/>
        <v>0</v>
      </c>
      <c r="J189" s="8">
        <f t="shared" si="33"/>
        <v>4.4600000000000009</v>
      </c>
      <c r="K189" s="8">
        <f t="shared" si="33"/>
        <v>9.4600000000000009</v>
      </c>
      <c r="L189" s="8">
        <f t="shared" si="33"/>
        <v>19.46</v>
      </c>
      <c r="M189" s="8">
        <f t="shared" si="32"/>
        <v>10.54</v>
      </c>
      <c r="N189" s="8">
        <f t="shared" si="33"/>
        <v>5.5399999999999991</v>
      </c>
      <c r="O189" s="8">
        <f t="shared" si="33"/>
        <v>0.53999999999999915</v>
      </c>
      <c r="P189" s="8">
        <f t="shared" si="33"/>
        <v>0</v>
      </c>
      <c r="Q189" s="8">
        <f t="shared" si="33"/>
        <v>0</v>
      </c>
      <c r="R189" s="8">
        <f t="shared" si="33"/>
        <v>0</v>
      </c>
      <c r="S189" s="8">
        <f t="shared" si="33"/>
        <v>0</v>
      </c>
      <c r="T189" s="21">
        <f t="shared" si="24"/>
        <v>8</v>
      </c>
      <c r="U189" s="19">
        <f>VLOOKUP($B189,Gas!$B$3:$E$2506,2)</f>
        <v>1.895</v>
      </c>
      <c r="V189" s="44">
        <f t="shared" si="25"/>
        <v>16.116094986807386</v>
      </c>
    </row>
    <row r="190" spans="1:22" x14ac:dyDescent="0.2">
      <c r="A190" s="43">
        <f t="shared" si="29"/>
        <v>8</v>
      </c>
      <c r="B190" s="91">
        <v>36031</v>
      </c>
      <c r="C190" s="92">
        <v>28.8</v>
      </c>
      <c r="D190" s="4">
        <f t="shared" si="23"/>
        <v>-5.8661912648586098E-2</v>
      </c>
      <c r="E190" s="100">
        <f t="shared" si="27"/>
        <v>4.620988596931209</v>
      </c>
      <c r="G190" s="8">
        <f t="shared" si="33"/>
        <v>0</v>
      </c>
      <c r="H190" s="8">
        <f t="shared" si="33"/>
        <v>0</v>
      </c>
      <c r="I190" s="8">
        <f t="shared" si="33"/>
        <v>1.1999999999999993</v>
      </c>
      <c r="J190" s="8">
        <f t="shared" si="33"/>
        <v>6.1999999999999993</v>
      </c>
      <c r="K190" s="8">
        <f t="shared" si="33"/>
        <v>11.2</v>
      </c>
      <c r="L190" s="8">
        <f t="shared" si="33"/>
        <v>21.2</v>
      </c>
      <c r="M190" s="8">
        <f t="shared" si="33"/>
        <v>8.8000000000000007</v>
      </c>
      <c r="N190" s="8">
        <f t="shared" si="33"/>
        <v>3.8000000000000007</v>
      </c>
      <c r="O190" s="8">
        <f t="shared" si="33"/>
        <v>0</v>
      </c>
      <c r="P190" s="8">
        <f t="shared" si="33"/>
        <v>0</v>
      </c>
      <c r="Q190" s="8">
        <f t="shared" si="33"/>
        <v>0</v>
      </c>
      <c r="R190" s="8">
        <f t="shared" si="33"/>
        <v>0</v>
      </c>
      <c r="S190" s="8">
        <f t="shared" si="33"/>
        <v>0</v>
      </c>
      <c r="T190" s="21">
        <f t="shared" si="24"/>
        <v>8</v>
      </c>
      <c r="U190" s="19">
        <f>VLOOKUP($B190,Gas!$B$3:$E$2506,2)</f>
        <v>1.925</v>
      </c>
      <c r="V190" s="44">
        <f t="shared" si="25"/>
        <v>14.961038961038961</v>
      </c>
    </row>
    <row r="191" spans="1:22" x14ac:dyDescent="0.2">
      <c r="A191" s="43">
        <f t="shared" si="29"/>
        <v>8</v>
      </c>
      <c r="B191" s="91">
        <v>36032</v>
      </c>
      <c r="C191" s="92">
        <v>58.06</v>
      </c>
      <c r="D191" s="4">
        <f t="shared" si="23"/>
        <v>0.70110157145458352</v>
      </c>
      <c r="E191" s="100">
        <f t="shared" si="27"/>
        <v>5.527736290929834</v>
      </c>
      <c r="G191" s="8">
        <f t="shared" si="33"/>
        <v>0</v>
      </c>
      <c r="H191" s="8">
        <f t="shared" si="33"/>
        <v>0</v>
      </c>
      <c r="I191" s="8">
        <f t="shared" si="33"/>
        <v>0</v>
      </c>
      <c r="J191" s="8">
        <f t="shared" si="33"/>
        <v>0</v>
      </c>
      <c r="K191" s="8">
        <f t="shared" si="33"/>
        <v>0</v>
      </c>
      <c r="L191" s="8">
        <f t="shared" si="33"/>
        <v>0</v>
      </c>
      <c r="M191" s="8">
        <f t="shared" si="33"/>
        <v>38.06</v>
      </c>
      <c r="N191" s="8">
        <f t="shared" si="33"/>
        <v>33.06</v>
      </c>
      <c r="O191" s="8">
        <f t="shared" si="33"/>
        <v>28.060000000000002</v>
      </c>
      <c r="P191" s="8">
        <f t="shared" si="33"/>
        <v>23.060000000000002</v>
      </c>
      <c r="Q191" s="8">
        <f t="shared" si="33"/>
        <v>18.060000000000002</v>
      </c>
      <c r="R191" s="8">
        <f t="shared" si="33"/>
        <v>8.0600000000000023</v>
      </c>
      <c r="S191" s="8">
        <f t="shared" si="33"/>
        <v>0</v>
      </c>
      <c r="T191" s="21">
        <f t="shared" si="24"/>
        <v>8</v>
      </c>
      <c r="U191" s="19">
        <f>VLOOKUP($B191,Gas!$B$3:$E$2506,2)</f>
        <v>1.895</v>
      </c>
      <c r="V191" s="44">
        <f t="shared" si="25"/>
        <v>30.638522427440634</v>
      </c>
    </row>
    <row r="192" spans="1:22" x14ac:dyDescent="0.2">
      <c r="A192" s="43">
        <f t="shared" si="29"/>
        <v>8</v>
      </c>
      <c r="B192" s="91">
        <v>36033</v>
      </c>
      <c r="C192" s="92">
        <v>82.74</v>
      </c>
      <c r="D192" s="4">
        <f t="shared" si="23"/>
        <v>0.35422620243678155</v>
      </c>
      <c r="E192" s="100">
        <f t="shared" si="27"/>
        <v>5.7194521801614595</v>
      </c>
      <c r="G192" s="8">
        <f t="shared" si="33"/>
        <v>0</v>
      </c>
      <c r="H192" s="8">
        <f t="shared" si="33"/>
        <v>0</v>
      </c>
      <c r="I192" s="8">
        <f t="shared" si="33"/>
        <v>0</v>
      </c>
      <c r="J192" s="8">
        <f t="shared" si="33"/>
        <v>0</v>
      </c>
      <c r="K192" s="8">
        <f t="shared" si="33"/>
        <v>0</v>
      </c>
      <c r="L192" s="8">
        <f t="shared" si="33"/>
        <v>0</v>
      </c>
      <c r="M192" s="8">
        <f t="shared" si="33"/>
        <v>62.739999999999995</v>
      </c>
      <c r="N192" s="8">
        <f t="shared" si="33"/>
        <v>57.739999999999995</v>
      </c>
      <c r="O192" s="8">
        <f t="shared" si="33"/>
        <v>52.739999999999995</v>
      </c>
      <c r="P192" s="8">
        <f t="shared" si="33"/>
        <v>47.739999999999995</v>
      </c>
      <c r="Q192" s="8">
        <f t="shared" si="33"/>
        <v>42.739999999999995</v>
      </c>
      <c r="R192" s="8">
        <f t="shared" si="33"/>
        <v>32.739999999999995</v>
      </c>
      <c r="S192" s="8">
        <f t="shared" si="33"/>
        <v>0</v>
      </c>
      <c r="T192" s="21">
        <f t="shared" si="24"/>
        <v>8</v>
      </c>
      <c r="U192" s="19">
        <f>VLOOKUP($B192,Gas!$B$3:$E$2506,2)</f>
        <v>1.88</v>
      </c>
      <c r="V192" s="44">
        <f t="shared" si="25"/>
        <v>44.01063829787234</v>
      </c>
    </row>
    <row r="193" spans="1:22" x14ac:dyDescent="0.2">
      <c r="A193" s="43">
        <f t="shared" si="29"/>
        <v>8</v>
      </c>
      <c r="B193" s="91">
        <v>36034</v>
      </c>
      <c r="C193" s="92">
        <v>48.98</v>
      </c>
      <c r="D193" s="4">
        <f t="shared" si="23"/>
        <v>-0.52429110950924385</v>
      </c>
      <c r="E193" s="100">
        <f t="shared" si="27"/>
        <v>6.460398173791579</v>
      </c>
      <c r="G193" s="8">
        <f t="shared" si="33"/>
        <v>0</v>
      </c>
      <c r="H193" s="8">
        <f t="shared" si="33"/>
        <v>0</v>
      </c>
      <c r="I193" s="8">
        <f t="shared" si="33"/>
        <v>0</v>
      </c>
      <c r="J193" s="8">
        <f t="shared" si="33"/>
        <v>0</v>
      </c>
      <c r="K193" s="8">
        <f t="shared" si="33"/>
        <v>0</v>
      </c>
      <c r="L193" s="8">
        <f t="shared" si="33"/>
        <v>1.0200000000000031</v>
      </c>
      <c r="M193" s="8">
        <f t="shared" si="33"/>
        <v>28.979999999999997</v>
      </c>
      <c r="N193" s="8">
        <f t="shared" si="33"/>
        <v>23.979999999999997</v>
      </c>
      <c r="O193" s="8">
        <f t="shared" si="33"/>
        <v>18.979999999999997</v>
      </c>
      <c r="P193" s="8">
        <f t="shared" si="33"/>
        <v>13.979999999999997</v>
      </c>
      <c r="Q193" s="8">
        <f t="shared" si="33"/>
        <v>8.9799999999999969</v>
      </c>
      <c r="R193" s="8">
        <f t="shared" si="33"/>
        <v>0</v>
      </c>
      <c r="S193" s="8">
        <f t="shared" si="33"/>
        <v>0</v>
      </c>
      <c r="T193" s="21">
        <f t="shared" si="24"/>
        <v>8</v>
      </c>
      <c r="U193" s="19">
        <f>VLOOKUP($B193,Gas!$B$3:$E$2506,2)</f>
        <v>1.83</v>
      </c>
      <c r="V193" s="44">
        <f t="shared" si="25"/>
        <v>26.765027322404368</v>
      </c>
    </row>
    <row r="194" spans="1:22" x14ac:dyDescent="0.2">
      <c r="A194" s="43">
        <f t="shared" si="29"/>
        <v>8</v>
      </c>
      <c r="B194" s="91">
        <v>36035</v>
      </c>
      <c r="C194" s="92">
        <v>42.5</v>
      </c>
      <c r="D194" s="4">
        <f t="shared" si="23"/>
        <v>-0.14190797559365043</v>
      </c>
      <c r="E194" s="100">
        <f t="shared" si="27"/>
        <v>6.4908462567450176</v>
      </c>
      <c r="G194" s="8">
        <f t="shared" ref="G194:S209" si="34">IF(G$1="P",MAX(0,G$2-$C194),IF(G$1="C",MAX(0,$C194-G$2)))</f>
        <v>0</v>
      </c>
      <c r="H194" s="8">
        <f t="shared" si="34"/>
        <v>0</v>
      </c>
      <c r="I194" s="8">
        <f t="shared" si="34"/>
        <v>0</v>
      </c>
      <c r="J194" s="8">
        <f t="shared" si="34"/>
        <v>0</v>
      </c>
      <c r="K194" s="8">
        <f t="shared" si="34"/>
        <v>0</v>
      </c>
      <c r="L194" s="8">
        <f t="shared" si="34"/>
        <v>7.5</v>
      </c>
      <c r="M194" s="8">
        <f t="shared" si="33"/>
        <v>22.5</v>
      </c>
      <c r="N194" s="8">
        <f t="shared" si="34"/>
        <v>17.5</v>
      </c>
      <c r="O194" s="8">
        <f t="shared" si="34"/>
        <v>12.5</v>
      </c>
      <c r="P194" s="8">
        <f t="shared" si="34"/>
        <v>7.5</v>
      </c>
      <c r="Q194" s="8">
        <f t="shared" si="34"/>
        <v>2.5</v>
      </c>
      <c r="R194" s="8">
        <f t="shared" si="34"/>
        <v>0</v>
      </c>
      <c r="S194" s="8">
        <f t="shared" si="34"/>
        <v>0</v>
      </c>
      <c r="T194" s="21">
        <f t="shared" si="24"/>
        <v>8</v>
      </c>
      <c r="U194" s="19">
        <f>VLOOKUP($B194,Gas!$B$3:$E$2506,2)</f>
        <v>1.75</v>
      </c>
      <c r="V194" s="44">
        <f t="shared" si="25"/>
        <v>24.285714285714285</v>
      </c>
    </row>
    <row r="195" spans="1:22" x14ac:dyDescent="0.2">
      <c r="A195" s="43">
        <f t="shared" si="29"/>
        <v>8</v>
      </c>
      <c r="B195" s="91">
        <v>36038</v>
      </c>
      <c r="C195" s="92">
        <v>42.95</v>
      </c>
      <c r="D195" s="4">
        <f t="shared" si="23"/>
        <v>1.053257249989337E-2</v>
      </c>
      <c r="E195" s="100">
        <f t="shared" si="27"/>
        <v>6.0430837355478397</v>
      </c>
      <c r="G195" s="8">
        <f t="shared" si="34"/>
        <v>0</v>
      </c>
      <c r="H195" s="8">
        <f t="shared" si="34"/>
        <v>0</v>
      </c>
      <c r="I195" s="8">
        <f t="shared" si="34"/>
        <v>0</v>
      </c>
      <c r="J195" s="8">
        <f t="shared" si="34"/>
        <v>0</v>
      </c>
      <c r="K195" s="8">
        <f t="shared" si="34"/>
        <v>0</v>
      </c>
      <c r="L195" s="8">
        <f t="shared" si="34"/>
        <v>7.0499999999999972</v>
      </c>
      <c r="M195" s="8">
        <f t="shared" si="33"/>
        <v>22.950000000000003</v>
      </c>
      <c r="N195" s="8">
        <f t="shared" si="34"/>
        <v>17.950000000000003</v>
      </c>
      <c r="O195" s="8">
        <f t="shared" si="34"/>
        <v>12.950000000000003</v>
      </c>
      <c r="P195" s="8">
        <f t="shared" si="34"/>
        <v>7.9500000000000028</v>
      </c>
      <c r="Q195" s="8">
        <f t="shared" si="34"/>
        <v>2.9500000000000028</v>
      </c>
      <c r="R195" s="8">
        <f t="shared" si="34"/>
        <v>0</v>
      </c>
      <c r="S195" s="8">
        <f t="shared" si="34"/>
        <v>0</v>
      </c>
      <c r="T195" s="21">
        <f t="shared" si="24"/>
        <v>8</v>
      </c>
      <c r="U195" s="19">
        <f>VLOOKUP($B195,Gas!$B$3:$E$2506,2)</f>
        <v>1.64</v>
      </c>
      <c r="V195" s="44">
        <f t="shared" si="25"/>
        <v>26.189024390243905</v>
      </c>
    </row>
    <row r="196" spans="1:22" x14ac:dyDescent="0.2">
      <c r="A196" s="43">
        <f t="shared" si="29"/>
        <v>9</v>
      </c>
      <c r="B196" s="91">
        <v>36039</v>
      </c>
      <c r="C196" s="92">
        <v>29.46</v>
      </c>
      <c r="D196" s="4">
        <f t="shared" ref="D196:D259" si="35">LN(C196/C195)</f>
        <v>-0.37700323739578018</v>
      </c>
      <c r="E196" s="100">
        <f t="shared" si="27"/>
        <v>5.9710902228315925</v>
      </c>
      <c r="G196" s="8">
        <f t="shared" si="34"/>
        <v>0</v>
      </c>
      <c r="H196" s="8">
        <f t="shared" si="34"/>
        <v>0</v>
      </c>
      <c r="I196" s="8">
        <f t="shared" si="34"/>
        <v>0.53999999999999915</v>
      </c>
      <c r="J196" s="8">
        <f t="shared" si="34"/>
        <v>5.5399999999999991</v>
      </c>
      <c r="K196" s="8">
        <f t="shared" si="34"/>
        <v>10.54</v>
      </c>
      <c r="L196" s="8">
        <f t="shared" si="34"/>
        <v>20.54</v>
      </c>
      <c r="M196" s="8">
        <f t="shared" si="33"/>
        <v>9.4600000000000009</v>
      </c>
      <c r="N196" s="8">
        <f t="shared" si="34"/>
        <v>4.4600000000000009</v>
      </c>
      <c r="O196" s="8">
        <f t="shared" si="34"/>
        <v>0</v>
      </c>
      <c r="P196" s="8">
        <f t="shared" si="34"/>
        <v>0</v>
      </c>
      <c r="Q196" s="8">
        <f t="shared" si="34"/>
        <v>0</v>
      </c>
      <c r="R196" s="8">
        <f t="shared" si="34"/>
        <v>0</v>
      </c>
      <c r="S196" s="8">
        <f t="shared" si="34"/>
        <v>0</v>
      </c>
      <c r="T196" s="21">
        <f t="shared" ref="T196:T259" si="36">A196</f>
        <v>9</v>
      </c>
      <c r="U196" s="19">
        <f>VLOOKUP($B196,Gas!$B$3:$E$2506,2)</f>
        <v>1.57</v>
      </c>
      <c r="V196" s="44">
        <f t="shared" ref="V196:V259" si="37">C196/U196</f>
        <v>18.764331210191081</v>
      </c>
    </row>
    <row r="197" spans="1:22" x14ac:dyDescent="0.2">
      <c r="A197" s="43">
        <f t="shared" si="29"/>
        <v>9</v>
      </c>
      <c r="B197" s="91">
        <v>36040</v>
      </c>
      <c r="C197" s="92">
        <v>29.61</v>
      </c>
      <c r="D197" s="4">
        <f t="shared" si="35"/>
        <v>5.0787310790157206E-3</v>
      </c>
      <c r="E197" s="100">
        <f t="shared" si="27"/>
        <v>5.4760488333294042</v>
      </c>
      <c r="G197" s="8">
        <f t="shared" si="34"/>
        <v>0</v>
      </c>
      <c r="H197" s="8">
        <f t="shared" si="34"/>
        <v>0</v>
      </c>
      <c r="I197" s="8">
        <f t="shared" si="34"/>
        <v>0.39000000000000057</v>
      </c>
      <c r="J197" s="8">
        <f t="shared" si="34"/>
        <v>5.3900000000000006</v>
      </c>
      <c r="K197" s="8">
        <f t="shared" si="34"/>
        <v>10.39</v>
      </c>
      <c r="L197" s="8">
        <f t="shared" si="34"/>
        <v>20.39</v>
      </c>
      <c r="M197" s="8">
        <f t="shared" si="33"/>
        <v>9.61</v>
      </c>
      <c r="N197" s="8">
        <f t="shared" si="34"/>
        <v>4.6099999999999994</v>
      </c>
      <c r="O197" s="8">
        <f t="shared" si="34"/>
        <v>0</v>
      </c>
      <c r="P197" s="8">
        <f t="shared" si="34"/>
        <v>0</v>
      </c>
      <c r="Q197" s="8">
        <f t="shared" si="34"/>
        <v>0</v>
      </c>
      <c r="R197" s="8">
        <f t="shared" si="34"/>
        <v>0</v>
      </c>
      <c r="S197" s="8">
        <f t="shared" si="34"/>
        <v>0</v>
      </c>
      <c r="T197" s="21">
        <f t="shared" si="36"/>
        <v>9</v>
      </c>
      <c r="U197" s="19">
        <f>VLOOKUP($B197,Gas!$B$3:$E$2506,2)</f>
        <v>1.84</v>
      </c>
      <c r="V197" s="44">
        <f t="shared" si="37"/>
        <v>16.092391304347824</v>
      </c>
    </row>
    <row r="198" spans="1:22" x14ac:dyDescent="0.2">
      <c r="A198" s="43">
        <f t="shared" si="29"/>
        <v>9</v>
      </c>
      <c r="B198" s="91">
        <v>36041</v>
      </c>
      <c r="C198" s="92">
        <v>23.96</v>
      </c>
      <c r="D198" s="4">
        <f t="shared" si="35"/>
        <v>-0.21172636886625126</v>
      </c>
      <c r="E198" s="100">
        <f t="shared" si="27"/>
        <v>5.5217845663933405</v>
      </c>
      <c r="G198" s="8">
        <f t="shared" si="34"/>
        <v>0</v>
      </c>
      <c r="H198" s="8">
        <f t="shared" si="34"/>
        <v>1.0399999999999991</v>
      </c>
      <c r="I198" s="8">
        <f t="shared" si="34"/>
        <v>6.0399999999999991</v>
      </c>
      <c r="J198" s="8">
        <f t="shared" si="34"/>
        <v>11.04</v>
      </c>
      <c r="K198" s="8">
        <f t="shared" si="34"/>
        <v>16.04</v>
      </c>
      <c r="L198" s="8">
        <f t="shared" si="34"/>
        <v>26.04</v>
      </c>
      <c r="M198" s="8">
        <f t="shared" si="33"/>
        <v>3.9600000000000009</v>
      </c>
      <c r="N198" s="8">
        <f t="shared" si="34"/>
        <v>0</v>
      </c>
      <c r="O198" s="8">
        <f t="shared" si="34"/>
        <v>0</v>
      </c>
      <c r="P198" s="8">
        <f t="shared" si="34"/>
        <v>0</v>
      </c>
      <c r="Q198" s="8">
        <f t="shared" si="34"/>
        <v>0</v>
      </c>
      <c r="R198" s="8">
        <f t="shared" si="34"/>
        <v>0</v>
      </c>
      <c r="S198" s="8">
        <f t="shared" si="34"/>
        <v>0</v>
      </c>
      <c r="T198" s="21">
        <f t="shared" si="36"/>
        <v>9</v>
      </c>
      <c r="U198" s="19">
        <f>VLOOKUP($B198,Gas!$B$3:$E$2506,2)</f>
        <v>1.72</v>
      </c>
      <c r="V198" s="44">
        <f t="shared" si="37"/>
        <v>13.930232558139535</v>
      </c>
    </row>
    <row r="199" spans="1:22" x14ac:dyDescent="0.2">
      <c r="A199" s="43">
        <f t="shared" si="29"/>
        <v>9</v>
      </c>
      <c r="B199" s="91">
        <v>36042</v>
      </c>
      <c r="C199" s="92">
        <v>24.64</v>
      </c>
      <c r="D199" s="4">
        <f t="shared" si="35"/>
        <v>2.798536541807032E-2</v>
      </c>
      <c r="E199" s="100">
        <f t="shared" si="27"/>
        <v>5.5245691800592249</v>
      </c>
      <c r="G199" s="8">
        <f t="shared" si="34"/>
        <v>0</v>
      </c>
      <c r="H199" s="8">
        <f t="shared" si="34"/>
        <v>0.35999999999999943</v>
      </c>
      <c r="I199" s="8">
        <f t="shared" si="34"/>
        <v>5.3599999999999994</v>
      </c>
      <c r="J199" s="8">
        <f t="shared" si="34"/>
        <v>10.36</v>
      </c>
      <c r="K199" s="8">
        <f t="shared" si="34"/>
        <v>15.36</v>
      </c>
      <c r="L199" s="8">
        <f t="shared" si="34"/>
        <v>25.36</v>
      </c>
      <c r="M199" s="8">
        <f t="shared" si="33"/>
        <v>4.6400000000000006</v>
      </c>
      <c r="N199" s="8">
        <f t="shared" si="34"/>
        <v>0</v>
      </c>
      <c r="O199" s="8">
        <f t="shared" si="34"/>
        <v>0</v>
      </c>
      <c r="P199" s="8">
        <f t="shared" si="34"/>
        <v>0</v>
      </c>
      <c r="Q199" s="8">
        <f t="shared" si="34"/>
        <v>0</v>
      </c>
      <c r="R199" s="8">
        <f t="shared" si="34"/>
        <v>0</v>
      </c>
      <c r="S199" s="8">
        <f t="shared" si="34"/>
        <v>0</v>
      </c>
      <c r="T199" s="21">
        <f t="shared" si="36"/>
        <v>9</v>
      </c>
      <c r="U199" s="19">
        <f>VLOOKUP($B199,Gas!$B$3:$E$2506,2)</f>
        <v>1.6850000000000001</v>
      </c>
      <c r="V199" s="44">
        <f t="shared" si="37"/>
        <v>14.623145400593472</v>
      </c>
    </row>
    <row r="200" spans="1:22" x14ac:dyDescent="0.2">
      <c r="A200" s="43">
        <f t="shared" si="29"/>
        <v>9</v>
      </c>
      <c r="B200" s="91">
        <v>36046</v>
      </c>
      <c r="C200" s="92">
        <v>37.19</v>
      </c>
      <c r="D200" s="4">
        <f t="shared" si="35"/>
        <v>0.41166876927165957</v>
      </c>
      <c r="E200" s="100">
        <f t="shared" si="27"/>
        <v>5.9227733825119318</v>
      </c>
      <c r="G200" s="8">
        <f t="shared" si="34"/>
        <v>0</v>
      </c>
      <c r="H200" s="8">
        <f t="shared" si="34"/>
        <v>0</v>
      </c>
      <c r="I200" s="8">
        <f t="shared" si="34"/>
        <v>0</v>
      </c>
      <c r="J200" s="8">
        <f t="shared" si="34"/>
        <v>0</v>
      </c>
      <c r="K200" s="8">
        <f t="shared" si="34"/>
        <v>2.8100000000000023</v>
      </c>
      <c r="L200" s="8">
        <f t="shared" si="34"/>
        <v>12.810000000000002</v>
      </c>
      <c r="M200" s="8">
        <f t="shared" si="34"/>
        <v>17.189999999999998</v>
      </c>
      <c r="N200" s="8">
        <f t="shared" si="34"/>
        <v>12.189999999999998</v>
      </c>
      <c r="O200" s="8">
        <f t="shared" si="34"/>
        <v>7.1899999999999977</v>
      </c>
      <c r="P200" s="8">
        <f t="shared" si="34"/>
        <v>2.1899999999999977</v>
      </c>
      <c r="Q200" s="8">
        <f t="shared" si="34"/>
        <v>0</v>
      </c>
      <c r="R200" s="8">
        <f t="shared" si="34"/>
        <v>0</v>
      </c>
      <c r="S200" s="8">
        <f t="shared" si="34"/>
        <v>0</v>
      </c>
      <c r="T200" s="21">
        <f t="shared" si="36"/>
        <v>9</v>
      </c>
      <c r="U200" s="19">
        <f>VLOOKUP($B200,Gas!$B$3:$E$2506,2)</f>
        <v>1.69</v>
      </c>
      <c r="V200" s="44">
        <f t="shared" si="37"/>
        <v>22.005917159763314</v>
      </c>
    </row>
    <row r="201" spans="1:22" x14ac:dyDescent="0.2">
      <c r="A201" s="43">
        <f t="shared" si="29"/>
        <v>9</v>
      </c>
      <c r="B201" s="91">
        <v>36047</v>
      </c>
      <c r="C201" s="92">
        <v>18.02</v>
      </c>
      <c r="D201" s="4">
        <f t="shared" si="35"/>
        <v>-0.72455765575678677</v>
      </c>
      <c r="E201" s="100">
        <f t="shared" si="27"/>
        <v>5.6909793628360097</v>
      </c>
      <c r="G201" s="8">
        <f t="shared" si="34"/>
        <v>1.9800000000000004</v>
      </c>
      <c r="H201" s="8">
        <f t="shared" si="34"/>
        <v>6.98</v>
      </c>
      <c r="I201" s="8">
        <f t="shared" si="34"/>
        <v>11.98</v>
      </c>
      <c r="J201" s="8">
        <f t="shared" si="34"/>
        <v>16.98</v>
      </c>
      <c r="K201" s="8">
        <f t="shared" si="34"/>
        <v>21.98</v>
      </c>
      <c r="L201" s="8">
        <f t="shared" si="34"/>
        <v>31.98</v>
      </c>
      <c r="M201" s="8">
        <f t="shared" si="34"/>
        <v>0</v>
      </c>
      <c r="N201" s="8">
        <f t="shared" si="34"/>
        <v>0</v>
      </c>
      <c r="O201" s="8">
        <f t="shared" si="34"/>
        <v>0</v>
      </c>
      <c r="P201" s="8">
        <f t="shared" si="34"/>
        <v>0</v>
      </c>
      <c r="Q201" s="8">
        <f t="shared" si="34"/>
        <v>0</v>
      </c>
      <c r="R201" s="8">
        <f t="shared" si="34"/>
        <v>0</v>
      </c>
      <c r="S201" s="8">
        <f t="shared" si="34"/>
        <v>0</v>
      </c>
      <c r="T201" s="21">
        <f t="shared" si="36"/>
        <v>9</v>
      </c>
      <c r="U201" s="19">
        <f>VLOOKUP($B201,Gas!$B$3:$E$2506,2)</f>
        <v>1.7949999999999999</v>
      </c>
      <c r="V201" s="44">
        <f t="shared" si="37"/>
        <v>10.038997214484679</v>
      </c>
    </row>
    <row r="202" spans="1:22" x14ac:dyDescent="0.2">
      <c r="A202" s="43">
        <f t="shared" si="29"/>
        <v>9</v>
      </c>
      <c r="B202" s="91">
        <v>36048</v>
      </c>
      <c r="C202" s="92">
        <v>16.309999999999999</v>
      </c>
      <c r="D202" s="4">
        <f t="shared" si="35"/>
        <v>-9.9703835547269457E-2</v>
      </c>
      <c r="E202" s="100">
        <f t="shared" si="27"/>
        <v>5.0650795649745186</v>
      </c>
      <c r="G202" s="8">
        <f t="shared" si="34"/>
        <v>3.6900000000000013</v>
      </c>
      <c r="H202" s="8">
        <f t="shared" si="34"/>
        <v>8.6900000000000013</v>
      </c>
      <c r="I202" s="8">
        <f t="shared" si="34"/>
        <v>13.690000000000001</v>
      </c>
      <c r="J202" s="8">
        <f t="shared" si="34"/>
        <v>18.690000000000001</v>
      </c>
      <c r="K202" s="8">
        <f t="shared" si="34"/>
        <v>23.69</v>
      </c>
      <c r="L202" s="8">
        <f t="shared" si="34"/>
        <v>33.69</v>
      </c>
      <c r="M202" s="8">
        <f t="shared" si="34"/>
        <v>0</v>
      </c>
      <c r="N202" s="8">
        <f t="shared" si="34"/>
        <v>0</v>
      </c>
      <c r="O202" s="8">
        <f t="shared" si="34"/>
        <v>0</v>
      </c>
      <c r="P202" s="8">
        <f t="shared" si="34"/>
        <v>0</v>
      </c>
      <c r="Q202" s="8">
        <f t="shared" si="34"/>
        <v>0</v>
      </c>
      <c r="R202" s="8">
        <f t="shared" si="34"/>
        <v>0</v>
      </c>
      <c r="S202" s="8">
        <f t="shared" si="34"/>
        <v>0</v>
      </c>
      <c r="T202" s="21">
        <f t="shared" si="36"/>
        <v>9</v>
      </c>
      <c r="U202" s="19">
        <f>VLOOKUP($B202,Gas!$B$3:$E$2506,2)</f>
        <v>1.7749999999999999</v>
      </c>
      <c r="V202" s="44">
        <f t="shared" si="37"/>
        <v>9.1887323943661965</v>
      </c>
    </row>
    <row r="203" spans="1:22" x14ac:dyDescent="0.2">
      <c r="A203" s="43">
        <f t="shared" si="29"/>
        <v>9</v>
      </c>
      <c r="B203" s="91">
        <v>36049</v>
      </c>
      <c r="C203" s="92">
        <v>20.95</v>
      </c>
      <c r="D203" s="4">
        <f t="shared" si="35"/>
        <v>0.25036022973522432</v>
      </c>
      <c r="E203" s="100">
        <f t="shared" si="27"/>
        <v>5.0082343833334324</v>
      </c>
      <c r="G203" s="8">
        <f t="shared" si="34"/>
        <v>0</v>
      </c>
      <c r="H203" s="8">
        <f t="shared" si="34"/>
        <v>4.0500000000000007</v>
      </c>
      <c r="I203" s="8">
        <f t="shared" si="34"/>
        <v>9.0500000000000007</v>
      </c>
      <c r="J203" s="8">
        <f t="shared" si="34"/>
        <v>14.05</v>
      </c>
      <c r="K203" s="8">
        <f t="shared" si="34"/>
        <v>19.05</v>
      </c>
      <c r="L203" s="8">
        <f t="shared" si="34"/>
        <v>29.05</v>
      </c>
      <c r="M203" s="8">
        <f t="shared" si="34"/>
        <v>0.94999999999999929</v>
      </c>
      <c r="N203" s="8">
        <f t="shared" si="34"/>
        <v>0</v>
      </c>
      <c r="O203" s="8">
        <f t="shared" si="34"/>
        <v>0</v>
      </c>
      <c r="P203" s="8">
        <f t="shared" si="34"/>
        <v>0</v>
      </c>
      <c r="Q203" s="8">
        <f t="shared" si="34"/>
        <v>0</v>
      </c>
      <c r="R203" s="8">
        <f t="shared" si="34"/>
        <v>0</v>
      </c>
      <c r="S203" s="8">
        <f t="shared" si="34"/>
        <v>0</v>
      </c>
      <c r="T203" s="21">
        <f t="shared" si="36"/>
        <v>9</v>
      </c>
      <c r="U203" s="19">
        <f>VLOOKUP($B203,Gas!$B$3:$E$2506,2)</f>
        <v>1.87</v>
      </c>
      <c r="V203" s="44">
        <f t="shared" si="37"/>
        <v>11.203208556149731</v>
      </c>
    </row>
    <row r="204" spans="1:22" x14ac:dyDescent="0.2">
      <c r="A204" s="43">
        <f t="shared" si="29"/>
        <v>9</v>
      </c>
      <c r="B204" s="91">
        <v>36052</v>
      </c>
      <c r="C204" s="92">
        <v>25.29</v>
      </c>
      <c r="D204" s="4">
        <f t="shared" si="35"/>
        <v>0.18827041431372704</v>
      </c>
      <c r="E204" s="100">
        <f t="shared" si="27"/>
        <v>5.173262624452911</v>
      </c>
      <c r="G204" s="8">
        <f t="shared" ref="G204:S219" si="38">IF(G$1="P",MAX(0,G$2-$C204),IF(G$1="C",MAX(0,$C204-G$2)))</f>
        <v>0</v>
      </c>
      <c r="H204" s="8">
        <f t="shared" si="38"/>
        <v>0</v>
      </c>
      <c r="I204" s="8">
        <f t="shared" si="38"/>
        <v>4.7100000000000009</v>
      </c>
      <c r="J204" s="8">
        <f t="shared" si="38"/>
        <v>9.7100000000000009</v>
      </c>
      <c r="K204" s="8">
        <f t="shared" si="38"/>
        <v>14.71</v>
      </c>
      <c r="L204" s="8">
        <f t="shared" si="38"/>
        <v>24.71</v>
      </c>
      <c r="M204" s="8">
        <f t="shared" si="34"/>
        <v>5.2899999999999991</v>
      </c>
      <c r="N204" s="8">
        <f t="shared" si="38"/>
        <v>0.28999999999999915</v>
      </c>
      <c r="O204" s="8">
        <f t="shared" si="38"/>
        <v>0</v>
      </c>
      <c r="P204" s="8">
        <f t="shared" si="38"/>
        <v>0</v>
      </c>
      <c r="Q204" s="8">
        <f t="shared" si="38"/>
        <v>0</v>
      </c>
      <c r="R204" s="8">
        <f t="shared" si="38"/>
        <v>0</v>
      </c>
      <c r="S204" s="8">
        <f t="shared" si="38"/>
        <v>0</v>
      </c>
      <c r="T204" s="21">
        <f t="shared" si="36"/>
        <v>9</v>
      </c>
      <c r="U204" s="19">
        <f>VLOOKUP($B204,Gas!$B$3:$E$2506,2)</f>
        <v>1.845</v>
      </c>
      <c r="V204" s="44">
        <f t="shared" si="37"/>
        <v>13.707317073170731</v>
      </c>
    </row>
    <row r="205" spans="1:22" x14ac:dyDescent="0.2">
      <c r="A205" s="43">
        <f t="shared" si="29"/>
        <v>9</v>
      </c>
      <c r="B205" s="91">
        <v>36053</v>
      </c>
      <c r="C205" s="92">
        <v>33.39</v>
      </c>
      <c r="D205" s="4">
        <f t="shared" si="35"/>
        <v>0.27784739327368946</v>
      </c>
      <c r="E205" s="100">
        <f t="shared" ref="E205:E268" si="39">STDEV(D196:D205)*SQRT(trade_day)</f>
        <v>5.4292165852254657</v>
      </c>
      <c r="G205" s="8">
        <f t="shared" si="38"/>
        <v>0</v>
      </c>
      <c r="H205" s="8">
        <f t="shared" si="38"/>
        <v>0</v>
      </c>
      <c r="I205" s="8">
        <f t="shared" si="38"/>
        <v>0</v>
      </c>
      <c r="J205" s="8">
        <f t="shared" si="38"/>
        <v>1.6099999999999994</v>
      </c>
      <c r="K205" s="8">
        <f t="shared" si="38"/>
        <v>6.6099999999999994</v>
      </c>
      <c r="L205" s="8">
        <f t="shared" si="38"/>
        <v>16.61</v>
      </c>
      <c r="M205" s="8">
        <f t="shared" si="34"/>
        <v>13.39</v>
      </c>
      <c r="N205" s="8">
        <f t="shared" si="38"/>
        <v>8.39</v>
      </c>
      <c r="O205" s="8">
        <f t="shared" si="38"/>
        <v>3.3900000000000006</v>
      </c>
      <c r="P205" s="8">
        <f t="shared" si="38"/>
        <v>0</v>
      </c>
      <c r="Q205" s="8">
        <f t="shared" si="38"/>
        <v>0</v>
      </c>
      <c r="R205" s="8">
        <f t="shared" si="38"/>
        <v>0</v>
      </c>
      <c r="S205" s="8">
        <f t="shared" si="38"/>
        <v>0</v>
      </c>
      <c r="T205" s="21">
        <f t="shared" si="36"/>
        <v>9</v>
      </c>
      <c r="U205" s="19">
        <f>VLOOKUP($B205,Gas!$B$3:$E$2506,2)</f>
        <v>1.83</v>
      </c>
      <c r="V205" s="44">
        <f t="shared" si="37"/>
        <v>18.245901639344261</v>
      </c>
    </row>
    <row r="206" spans="1:22" x14ac:dyDescent="0.2">
      <c r="A206" s="43">
        <f t="shared" si="29"/>
        <v>9</v>
      </c>
      <c r="B206" s="91">
        <v>36054</v>
      </c>
      <c r="C206" s="92">
        <v>30.82</v>
      </c>
      <c r="D206" s="4">
        <f t="shared" si="35"/>
        <v>-8.0092624063593479E-2</v>
      </c>
      <c r="E206" s="100">
        <f t="shared" si="39"/>
        <v>5.0869363647352772</v>
      </c>
      <c r="G206" s="8">
        <f t="shared" si="38"/>
        <v>0</v>
      </c>
      <c r="H206" s="8">
        <f t="shared" si="38"/>
        <v>0</v>
      </c>
      <c r="I206" s="8">
        <f t="shared" si="38"/>
        <v>0</v>
      </c>
      <c r="J206" s="8">
        <f t="shared" si="38"/>
        <v>4.18</v>
      </c>
      <c r="K206" s="8">
        <f t="shared" si="38"/>
        <v>9.18</v>
      </c>
      <c r="L206" s="8">
        <f t="shared" si="38"/>
        <v>19.18</v>
      </c>
      <c r="M206" s="8">
        <f t="shared" si="34"/>
        <v>10.82</v>
      </c>
      <c r="N206" s="8">
        <f t="shared" si="38"/>
        <v>5.82</v>
      </c>
      <c r="O206" s="8">
        <f t="shared" si="38"/>
        <v>0.82000000000000028</v>
      </c>
      <c r="P206" s="8">
        <f t="shared" si="38"/>
        <v>0</v>
      </c>
      <c r="Q206" s="8">
        <f t="shared" si="38"/>
        <v>0</v>
      </c>
      <c r="R206" s="8">
        <f t="shared" si="38"/>
        <v>0</v>
      </c>
      <c r="S206" s="8">
        <f t="shared" si="38"/>
        <v>0</v>
      </c>
      <c r="T206" s="21">
        <f t="shared" si="36"/>
        <v>9</v>
      </c>
      <c r="U206" s="19">
        <f>VLOOKUP($B206,Gas!$B$3:$E$2506,2)</f>
        <v>1.9350000000000001</v>
      </c>
      <c r="V206" s="44">
        <f t="shared" si="37"/>
        <v>15.92764857881137</v>
      </c>
    </row>
    <row r="207" spans="1:22" x14ac:dyDescent="0.2">
      <c r="A207" s="43">
        <f t="shared" si="29"/>
        <v>9</v>
      </c>
      <c r="B207" s="91">
        <v>36055</v>
      </c>
      <c r="C207" s="92">
        <v>35.32</v>
      </c>
      <c r="D207" s="4">
        <f t="shared" si="35"/>
        <v>0.1362855458437896</v>
      </c>
      <c r="E207" s="100">
        <f t="shared" si="39"/>
        <v>5.1294664191052357</v>
      </c>
      <c r="G207" s="8">
        <f t="shared" si="38"/>
        <v>0</v>
      </c>
      <c r="H207" s="8">
        <f t="shared" si="38"/>
        <v>0</v>
      </c>
      <c r="I207" s="8">
        <f t="shared" si="38"/>
        <v>0</v>
      </c>
      <c r="J207" s="8">
        <f t="shared" si="38"/>
        <v>0</v>
      </c>
      <c r="K207" s="8">
        <f t="shared" si="38"/>
        <v>4.68</v>
      </c>
      <c r="L207" s="8">
        <f t="shared" si="38"/>
        <v>14.68</v>
      </c>
      <c r="M207" s="8">
        <f t="shared" si="34"/>
        <v>15.32</v>
      </c>
      <c r="N207" s="8">
        <f t="shared" si="38"/>
        <v>10.32</v>
      </c>
      <c r="O207" s="8">
        <f t="shared" si="38"/>
        <v>5.32</v>
      </c>
      <c r="P207" s="8">
        <f t="shared" si="38"/>
        <v>0.32000000000000028</v>
      </c>
      <c r="Q207" s="8">
        <f t="shared" si="38"/>
        <v>0</v>
      </c>
      <c r="R207" s="8">
        <f t="shared" si="38"/>
        <v>0</v>
      </c>
      <c r="S207" s="8">
        <f t="shared" si="38"/>
        <v>0</v>
      </c>
      <c r="T207" s="21">
        <f t="shared" si="36"/>
        <v>9</v>
      </c>
      <c r="U207" s="19">
        <f>VLOOKUP($B207,Gas!$B$3:$E$2506,2)</f>
        <v>2.12</v>
      </c>
      <c r="V207" s="44">
        <f t="shared" si="37"/>
        <v>16.660377358490564</v>
      </c>
    </row>
    <row r="208" spans="1:22" x14ac:dyDescent="0.2">
      <c r="A208" s="43">
        <f t="shared" si="29"/>
        <v>9</v>
      </c>
      <c r="B208" s="91">
        <v>36056</v>
      </c>
      <c r="C208" s="92">
        <v>36.74</v>
      </c>
      <c r="D208" s="4">
        <f t="shared" si="35"/>
        <v>3.9416704051220323E-2</v>
      </c>
      <c r="E208" s="100">
        <f t="shared" si="39"/>
        <v>4.9687145913299267</v>
      </c>
      <c r="G208" s="8">
        <f t="shared" si="38"/>
        <v>0</v>
      </c>
      <c r="H208" s="8">
        <f t="shared" si="38"/>
        <v>0</v>
      </c>
      <c r="I208" s="8">
        <f t="shared" si="38"/>
        <v>0</v>
      </c>
      <c r="J208" s="8">
        <f t="shared" si="38"/>
        <v>0</v>
      </c>
      <c r="K208" s="8">
        <f t="shared" si="38"/>
        <v>3.259999999999998</v>
      </c>
      <c r="L208" s="8">
        <f t="shared" si="38"/>
        <v>13.259999999999998</v>
      </c>
      <c r="M208" s="8">
        <f t="shared" si="34"/>
        <v>16.740000000000002</v>
      </c>
      <c r="N208" s="8">
        <f t="shared" si="38"/>
        <v>11.740000000000002</v>
      </c>
      <c r="O208" s="8">
        <f t="shared" si="38"/>
        <v>6.740000000000002</v>
      </c>
      <c r="P208" s="8">
        <f t="shared" si="38"/>
        <v>1.740000000000002</v>
      </c>
      <c r="Q208" s="8">
        <f t="shared" si="38"/>
        <v>0</v>
      </c>
      <c r="R208" s="8">
        <f t="shared" si="38"/>
        <v>0</v>
      </c>
      <c r="S208" s="8">
        <f t="shared" si="38"/>
        <v>0</v>
      </c>
      <c r="T208" s="21">
        <f t="shared" si="36"/>
        <v>9</v>
      </c>
      <c r="U208" s="19">
        <f>VLOOKUP($B208,Gas!$B$3:$E$2506,2)</f>
        <v>2.1150000000000002</v>
      </c>
      <c r="V208" s="44">
        <f t="shared" si="37"/>
        <v>17.371158392434989</v>
      </c>
    </row>
    <row r="209" spans="1:25" x14ac:dyDescent="0.2">
      <c r="A209" s="43">
        <f t="shared" si="29"/>
        <v>9</v>
      </c>
      <c r="B209" s="91">
        <v>36059</v>
      </c>
      <c r="C209" s="92">
        <v>29.64</v>
      </c>
      <c r="D209" s="4">
        <f t="shared" si="35"/>
        <v>-0.21474127935909351</v>
      </c>
      <c r="E209" s="100">
        <f t="shared" si="39"/>
        <v>5.1342090024794498</v>
      </c>
      <c r="G209" s="8">
        <f t="shared" si="38"/>
        <v>0</v>
      </c>
      <c r="H209" s="8">
        <f t="shared" si="38"/>
        <v>0</v>
      </c>
      <c r="I209" s="8">
        <f t="shared" si="38"/>
        <v>0.35999999999999943</v>
      </c>
      <c r="J209" s="8">
        <f t="shared" si="38"/>
        <v>5.3599999999999994</v>
      </c>
      <c r="K209" s="8">
        <f t="shared" si="38"/>
        <v>10.36</v>
      </c>
      <c r="L209" s="8">
        <f t="shared" si="38"/>
        <v>20.36</v>
      </c>
      <c r="M209" s="8">
        <f t="shared" si="34"/>
        <v>9.64</v>
      </c>
      <c r="N209" s="8">
        <f t="shared" si="38"/>
        <v>4.6400000000000006</v>
      </c>
      <c r="O209" s="8">
        <f t="shared" si="38"/>
        <v>0</v>
      </c>
      <c r="P209" s="8">
        <f t="shared" si="38"/>
        <v>0</v>
      </c>
      <c r="Q209" s="8">
        <f t="shared" si="38"/>
        <v>0</v>
      </c>
      <c r="R209" s="8">
        <f t="shared" si="38"/>
        <v>0</v>
      </c>
      <c r="S209" s="8">
        <f t="shared" si="38"/>
        <v>0</v>
      </c>
      <c r="T209" s="21">
        <f t="shared" si="36"/>
        <v>9</v>
      </c>
      <c r="U209" s="19">
        <f>VLOOKUP($B209,Gas!$B$3:$E$2506,2)</f>
        <v>2.2450000000000001</v>
      </c>
      <c r="V209" s="44">
        <f t="shared" si="37"/>
        <v>13.202672605790646</v>
      </c>
    </row>
    <row r="210" spans="1:25" x14ac:dyDescent="0.2">
      <c r="A210" s="43">
        <f t="shared" si="29"/>
        <v>9</v>
      </c>
      <c r="B210" s="91">
        <v>36060</v>
      </c>
      <c r="C210" s="92">
        <v>27.58</v>
      </c>
      <c r="D210" s="4">
        <f t="shared" si="35"/>
        <v>-7.2033928062730429E-2</v>
      </c>
      <c r="E210" s="100">
        <f t="shared" si="39"/>
        <v>4.6522328124547885</v>
      </c>
      <c r="G210" s="8">
        <f t="shared" si="38"/>
        <v>0</v>
      </c>
      <c r="H210" s="8">
        <f t="shared" si="38"/>
        <v>0</v>
      </c>
      <c r="I210" s="8">
        <f t="shared" si="38"/>
        <v>2.4200000000000017</v>
      </c>
      <c r="J210" s="8">
        <f t="shared" si="38"/>
        <v>7.4200000000000017</v>
      </c>
      <c r="K210" s="8">
        <f t="shared" si="38"/>
        <v>12.420000000000002</v>
      </c>
      <c r="L210" s="8">
        <f t="shared" si="38"/>
        <v>22.42</v>
      </c>
      <c r="M210" s="8">
        <f t="shared" si="38"/>
        <v>7.5799999999999983</v>
      </c>
      <c r="N210" s="8">
        <f t="shared" si="38"/>
        <v>2.5799999999999983</v>
      </c>
      <c r="O210" s="8">
        <f t="shared" si="38"/>
        <v>0</v>
      </c>
      <c r="P210" s="8">
        <f t="shared" si="38"/>
        <v>0</v>
      </c>
      <c r="Q210" s="8">
        <f t="shared" si="38"/>
        <v>0</v>
      </c>
      <c r="R210" s="8">
        <f t="shared" si="38"/>
        <v>0</v>
      </c>
      <c r="S210" s="8">
        <f t="shared" si="38"/>
        <v>0</v>
      </c>
      <c r="T210" s="21">
        <f t="shared" si="36"/>
        <v>9</v>
      </c>
      <c r="U210" s="19">
        <f>VLOOKUP($B210,Gas!$B$3:$E$2506,2)</f>
        <v>2.17</v>
      </c>
      <c r="V210" s="44">
        <f t="shared" si="37"/>
        <v>12.709677419354838</v>
      </c>
    </row>
    <row r="211" spans="1:25" x14ac:dyDescent="0.2">
      <c r="A211" s="43">
        <f t="shared" si="29"/>
        <v>9</v>
      </c>
      <c r="B211" s="91">
        <v>36061</v>
      </c>
      <c r="C211" s="92">
        <v>22.8</v>
      </c>
      <c r="D211" s="4">
        <f t="shared" si="35"/>
        <v>-0.19033033640476058</v>
      </c>
      <c r="E211" s="100">
        <f t="shared" si="39"/>
        <v>2.8567708607572002</v>
      </c>
      <c r="G211" s="8">
        <f t="shared" si="38"/>
        <v>0</v>
      </c>
      <c r="H211" s="8">
        <f t="shared" si="38"/>
        <v>2.1999999999999993</v>
      </c>
      <c r="I211" s="8">
        <f t="shared" si="38"/>
        <v>7.1999999999999993</v>
      </c>
      <c r="J211" s="8">
        <f t="shared" si="38"/>
        <v>12.2</v>
      </c>
      <c r="K211" s="8">
        <f t="shared" si="38"/>
        <v>17.2</v>
      </c>
      <c r="L211" s="8">
        <f t="shared" si="38"/>
        <v>27.2</v>
      </c>
      <c r="M211" s="8">
        <f t="shared" si="38"/>
        <v>2.8000000000000007</v>
      </c>
      <c r="N211" s="8">
        <f t="shared" si="38"/>
        <v>0</v>
      </c>
      <c r="O211" s="8">
        <f t="shared" si="38"/>
        <v>0</v>
      </c>
      <c r="P211" s="8">
        <f t="shared" si="38"/>
        <v>0</v>
      </c>
      <c r="Q211" s="8">
        <f t="shared" si="38"/>
        <v>0</v>
      </c>
      <c r="R211" s="8">
        <f t="shared" si="38"/>
        <v>0</v>
      </c>
      <c r="S211" s="8">
        <f t="shared" si="38"/>
        <v>0</v>
      </c>
      <c r="T211" s="21">
        <f t="shared" si="36"/>
        <v>9</v>
      </c>
      <c r="U211" s="19">
        <f>VLOOKUP($B211,Gas!$B$3:$E$2506,2)</f>
        <v>2.2850000000000001</v>
      </c>
      <c r="V211" s="44">
        <f t="shared" si="37"/>
        <v>9.9781181619256021</v>
      </c>
    </row>
    <row r="212" spans="1:25" x14ac:dyDescent="0.2">
      <c r="A212" s="43">
        <f t="shared" si="29"/>
        <v>9</v>
      </c>
      <c r="B212" s="91">
        <v>36062</v>
      </c>
      <c r="C212" s="92">
        <v>23.49</v>
      </c>
      <c r="D212" s="4">
        <f t="shared" si="35"/>
        <v>2.9814262710426268E-2</v>
      </c>
      <c r="E212" s="100">
        <f t="shared" si="39"/>
        <v>2.7737710667997875</v>
      </c>
      <c r="G212" s="8">
        <f t="shared" si="38"/>
        <v>0</v>
      </c>
      <c r="H212" s="8">
        <f t="shared" si="38"/>
        <v>1.5100000000000016</v>
      </c>
      <c r="I212" s="8">
        <f t="shared" si="38"/>
        <v>6.5100000000000016</v>
      </c>
      <c r="J212" s="8">
        <f t="shared" si="38"/>
        <v>11.510000000000002</v>
      </c>
      <c r="K212" s="8">
        <f t="shared" si="38"/>
        <v>16.510000000000002</v>
      </c>
      <c r="L212" s="8">
        <f t="shared" si="38"/>
        <v>26.51</v>
      </c>
      <c r="M212" s="8">
        <f t="shared" si="38"/>
        <v>3.4899999999999984</v>
      </c>
      <c r="N212" s="8">
        <f t="shared" si="38"/>
        <v>0</v>
      </c>
      <c r="O212" s="8">
        <f t="shared" si="38"/>
        <v>0</v>
      </c>
      <c r="P212" s="8">
        <f t="shared" si="38"/>
        <v>0</v>
      </c>
      <c r="Q212" s="8">
        <f t="shared" si="38"/>
        <v>0</v>
      </c>
      <c r="R212" s="8">
        <f t="shared" si="38"/>
        <v>0</v>
      </c>
      <c r="S212" s="8">
        <f t="shared" si="38"/>
        <v>0</v>
      </c>
      <c r="T212" s="21">
        <f t="shared" si="36"/>
        <v>9</v>
      </c>
      <c r="U212" s="19">
        <f>VLOOKUP($B212,Gas!$B$3:$E$2506,2)</f>
        <v>2.1850000000000001</v>
      </c>
      <c r="V212" s="44">
        <f t="shared" si="37"/>
        <v>10.750572082379861</v>
      </c>
    </row>
    <row r="213" spans="1:25" x14ac:dyDescent="0.2">
      <c r="A213" s="43">
        <f t="shared" si="29"/>
        <v>9</v>
      </c>
      <c r="B213" s="91">
        <v>36063</v>
      </c>
      <c r="C213" s="92">
        <v>26.75</v>
      </c>
      <c r="D213" s="4">
        <f t="shared" si="35"/>
        <v>0.12995967467119415</v>
      </c>
      <c r="E213" s="100">
        <f t="shared" si="39"/>
        <v>2.5740208167092988</v>
      </c>
      <c r="G213" s="8">
        <f t="shared" si="38"/>
        <v>0</v>
      </c>
      <c r="H213" s="8">
        <f t="shared" si="38"/>
        <v>0</v>
      </c>
      <c r="I213" s="8">
        <f t="shared" si="38"/>
        <v>3.25</v>
      </c>
      <c r="J213" s="8">
        <f t="shared" si="38"/>
        <v>8.25</v>
      </c>
      <c r="K213" s="8">
        <f t="shared" si="38"/>
        <v>13.25</v>
      </c>
      <c r="L213" s="8">
        <f t="shared" si="38"/>
        <v>23.25</v>
      </c>
      <c r="M213" s="8">
        <f t="shared" si="38"/>
        <v>6.75</v>
      </c>
      <c r="N213" s="8">
        <f t="shared" si="38"/>
        <v>1.75</v>
      </c>
      <c r="O213" s="8">
        <f t="shared" si="38"/>
        <v>0</v>
      </c>
      <c r="P213" s="8">
        <f t="shared" si="38"/>
        <v>0</v>
      </c>
      <c r="Q213" s="8">
        <f t="shared" si="38"/>
        <v>0</v>
      </c>
      <c r="R213" s="8">
        <f t="shared" si="38"/>
        <v>0</v>
      </c>
      <c r="S213" s="8">
        <f t="shared" si="38"/>
        <v>0</v>
      </c>
      <c r="T213" s="21">
        <f t="shared" si="36"/>
        <v>9</v>
      </c>
      <c r="U213" s="19">
        <f>VLOOKUP($B213,Gas!$B$3:$E$2506,2)</f>
        <v>2.165</v>
      </c>
      <c r="V213" s="44">
        <f t="shared" si="37"/>
        <v>12.355658198614318</v>
      </c>
    </row>
    <row r="214" spans="1:25" x14ac:dyDescent="0.2">
      <c r="A214" s="43">
        <f t="shared" si="29"/>
        <v>9</v>
      </c>
      <c r="B214" s="91">
        <v>36066</v>
      </c>
      <c r="C214" s="92">
        <v>34.659999999999997</v>
      </c>
      <c r="D214" s="4">
        <f t="shared" si="35"/>
        <v>0.25905181094544427</v>
      </c>
      <c r="E214" s="100">
        <f t="shared" si="39"/>
        <v>2.7193869283515006</v>
      </c>
      <c r="G214" s="8">
        <f t="shared" ref="G214:S229" si="40">IF(G$1="P",MAX(0,G$2-$C214),IF(G$1="C",MAX(0,$C214-G$2)))</f>
        <v>0</v>
      </c>
      <c r="H214" s="8">
        <f t="shared" si="40"/>
        <v>0</v>
      </c>
      <c r="I214" s="8">
        <f t="shared" si="40"/>
        <v>0</v>
      </c>
      <c r="J214" s="8">
        <f t="shared" si="40"/>
        <v>0.34000000000000341</v>
      </c>
      <c r="K214" s="8">
        <f t="shared" si="40"/>
        <v>5.3400000000000034</v>
      </c>
      <c r="L214" s="8">
        <f t="shared" si="40"/>
        <v>15.340000000000003</v>
      </c>
      <c r="M214" s="8">
        <f t="shared" si="38"/>
        <v>14.659999999999997</v>
      </c>
      <c r="N214" s="8">
        <f t="shared" si="40"/>
        <v>9.6599999999999966</v>
      </c>
      <c r="O214" s="8">
        <f t="shared" si="40"/>
        <v>4.6599999999999966</v>
      </c>
      <c r="P214" s="8">
        <f t="shared" si="40"/>
        <v>0</v>
      </c>
      <c r="Q214" s="8">
        <f t="shared" si="40"/>
        <v>0</v>
      </c>
      <c r="R214" s="8">
        <f t="shared" si="40"/>
        <v>0</v>
      </c>
      <c r="S214" s="8">
        <f t="shared" si="40"/>
        <v>0</v>
      </c>
      <c r="T214" s="21">
        <f t="shared" si="36"/>
        <v>9</v>
      </c>
      <c r="U214" s="19">
        <f>VLOOKUP($B214,Gas!$B$3:$E$2506,2)</f>
        <v>2.3849999999999998</v>
      </c>
      <c r="V214" s="44">
        <f t="shared" si="37"/>
        <v>14.532494758909854</v>
      </c>
    </row>
    <row r="215" spans="1:25" x14ac:dyDescent="0.2">
      <c r="A215" s="43">
        <f t="shared" si="29"/>
        <v>9</v>
      </c>
      <c r="B215" s="91">
        <v>36067</v>
      </c>
      <c r="C215" s="92">
        <v>43.22</v>
      </c>
      <c r="D215" s="4">
        <f t="shared" si="35"/>
        <v>0.22071706679128</v>
      </c>
      <c r="E215" s="100">
        <f t="shared" si="39"/>
        <v>2.5874378538948579</v>
      </c>
      <c r="G215" s="8">
        <f t="shared" si="40"/>
        <v>0</v>
      </c>
      <c r="H215" s="8">
        <f t="shared" si="40"/>
        <v>0</v>
      </c>
      <c r="I215" s="8">
        <f t="shared" si="40"/>
        <v>0</v>
      </c>
      <c r="J215" s="8">
        <f t="shared" si="40"/>
        <v>0</v>
      </c>
      <c r="K215" s="8">
        <f t="shared" si="40"/>
        <v>0</v>
      </c>
      <c r="L215" s="8">
        <f t="shared" si="40"/>
        <v>6.7800000000000011</v>
      </c>
      <c r="M215" s="8">
        <f t="shared" si="38"/>
        <v>23.22</v>
      </c>
      <c r="N215" s="8">
        <f t="shared" si="40"/>
        <v>18.22</v>
      </c>
      <c r="O215" s="8">
        <f t="shared" si="40"/>
        <v>13.219999999999999</v>
      </c>
      <c r="P215" s="8">
        <f t="shared" si="40"/>
        <v>8.2199999999999989</v>
      </c>
      <c r="Q215" s="8">
        <f t="shared" si="40"/>
        <v>3.2199999999999989</v>
      </c>
      <c r="R215" s="8">
        <f t="shared" si="40"/>
        <v>0</v>
      </c>
      <c r="S215" s="8">
        <f t="shared" si="40"/>
        <v>0</v>
      </c>
      <c r="T215" s="21">
        <f t="shared" si="36"/>
        <v>9</v>
      </c>
      <c r="U215" s="19">
        <f>VLOOKUP($B215,Gas!$B$3:$E$2506,2)</f>
        <v>2.2349999999999999</v>
      </c>
      <c r="V215" s="44">
        <f t="shared" si="37"/>
        <v>19.337807606263983</v>
      </c>
    </row>
    <row r="216" spans="1:25" x14ac:dyDescent="0.2">
      <c r="A216" s="43">
        <f t="shared" si="29"/>
        <v>9</v>
      </c>
      <c r="B216" s="91">
        <v>36068</v>
      </c>
      <c r="C216" s="92">
        <v>46.26</v>
      </c>
      <c r="D216" s="4">
        <f t="shared" si="35"/>
        <v>6.7974305724553125E-2</v>
      </c>
      <c r="E216" s="100">
        <f t="shared" si="39"/>
        <v>2.5242474191970445</v>
      </c>
      <c r="G216" s="8">
        <f t="shared" si="40"/>
        <v>0</v>
      </c>
      <c r="H216" s="8">
        <f t="shared" si="40"/>
        <v>0</v>
      </c>
      <c r="I216" s="8">
        <f t="shared" si="40"/>
        <v>0</v>
      </c>
      <c r="J216" s="8">
        <f t="shared" si="40"/>
        <v>0</v>
      </c>
      <c r="K216" s="8">
        <f t="shared" si="40"/>
        <v>0</v>
      </c>
      <c r="L216" s="8">
        <f t="shared" si="40"/>
        <v>3.740000000000002</v>
      </c>
      <c r="M216" s="8">
        <f t="shared" si="38"/>
        <v>26.259999999999998</v>
      </c>
      <c r="N216" s="8">
        <f t="shared" si="40"/>
        <v>21.259999999999998</v>
      </c>
      <c r="O216" s="8">
        <f t="shared" si="40"/>
        <v>16.259999999999998</v>
      </c>
      <c r="P216" s="8">
        <f t="shared" si="40"/>
        <v>11.259999999999998</v>
      </c>
      <c r="Q216" s="8">
        <f t="shared" si="40"/>
        <v>6.259999999999998</v>
      </c>
      <c r="R216" s="8">
        <f t="shared" si="40"/>
        <v>0</v>
      </c>
      <c r="S216" s="8">
        <f t="shared" si="40"/>
        <v>0</v>
      </c>
      <c r="T216" s="21">
        <f t="shared" si="36"/>
        <v>9</v>
      </c>
      <c r="U216" s="19">
        <f>VLOOKUP($B216,Gas!$B$3:$E$2506,2)</f>
        <v>2.17</v>
      </c>
      <c r="V216" s="44">
        <f t="shared" si="37"/>
        <v>21.317972350230413</v>
      </c>
    </row>
    <row r="217" spans="1:25" x14ac:dyDescent="0.2">
      <c r="A217" s="43">
        <f t="shared" ref="A217:A280" si="41">MONTH(B217)+(YEAR(B217)-1998)*12</f>
        <v>10</v>
      </c>
      <c r="B217" s="91">
        <v>36069</v>
      </c>
      <c r="C217" s="92">
        <v>26.66</v>
      </c>
      <c r="D217" s="4">
        <f t="shared" si="35"/>
        <v>-0.55111334205273044</v>
      </c>
      <c r="E217" s="100">
        <f t="shared" si="39"/>
        <v>3.8119642882994333</v>
      </c>
      <c r="G217" s="8">
        <f t="shared" si="40"/>
        <v>0</v>
      </c>
      <c r="H217" s="8">
        <f t="shared" si="40"/>
        <v>0</v>
      </c>
      <c r="I217" s="8">
        <f t="shared" si="40"/>
        <v>3.34</v>
      </c>
      <c r="J217" s="8">
        <f t="shared" si="40"/>
        <v>8.34</v>
      </c>
      <c r="K217" s="8">
        <f t="shared" si="40"/>
        <v>13.34</v>
      </c>
      <c r="L217" s="8">
        <f t="shared" si="40"/>
        <v>23.34</v>
      </c>
      <c r="M217" s="8">
        <f t="shared" si="38"/>
        <v>6.66</v>
      </c>
      <c r="N217" s="8">
        <f t="shared" si="40"/>
        <v>1.6600000000000001</v>
      </c>
      <c r="O217" s="8">
        <f t="shared" si="40"/>
        <v>0</v>
      </c>
      <c r="P217" s="8">
        <f t="shared" si="40"/>
        <v>0</v>
      </c>
      <c r="Q217" s="8">
        <f t="shared" si="40"/>
        <v>0</v>
      </c>
      <c r="R217" s="8">
        <f t="shared" si="40"/>
        <v>0</v>
      </c>
      <c r="S217" s="8">
        <f t="shared" si="40"/>
        <v>0</v>
      </c>
      <c r="T217" s="21">
        <f t="shared" si="36"/>
        <v>10</v>
      </c>
      <c r="U217" s="19">
        <f>VLOOKUP($B217,Gas!$B$3:$E$2506,2)</f>
        <v>2.1749999999999998</v>
      </c>
      <c r="V217" s="44">
        <f t="shared" si="37"/>
        <v>12.257471264367817</v>
      </c>
    </row>
    <row r="218" spans="1:25" x14ac:dyDescent="0.2">
      <c r="A218" s="43">
        <f t="shared" si="41"/>
        <v>10</v>
      </c>
      <c r="B218" s="91">
        <v>36070</v>
      </c>
      <c r="C218" s="92">
        <v>23.88</v>
      </c>
      <c r="D218" s="4">
        <f t="shared" si="35"/>
        <v>-0.11012302622616137</v>
      </c>
      <c r="E218" s="100">
        <f t="shared" si="39"/>
        <v>3.8116893137841052</v>
      </c>
      <c r="G218" s="8">
        <f t="shared" si="40"/>
        <v>0</v>
      </c>
      <c r="H218" s="8">
        <f t="shared" si="40"/>
        <v>1.120000000000001</v>
      </c>
      <c r="I218" s="8">
        <f t="shared" si="40"/>
        <v>6.120000000000001</v>
      </c>
      <c r="J218" s="8">
        <f t="shared" si="40"/>
        <v>11.120000000000001</v>
      </c>
      <c r="K218" s="8">
        <f t="shared" si="40"/>
        <v>16.12</v>
      </c>
      <c r="L218" s="8">
        <f t="shared" si="40"/>
        <v>26.12</v>
      </c>
      <c r="M218" s="8">
        <f t="shared" si="38"/>
        <v>3.879999999999999</v>
      </c>
      <c r="N218" s="8">
        <f t="shared" si="40"/>
        <v>0</v>
      </c>
      <c r="O218" s="8">
        <f t="shared" si="40"/>
        <v>0</v>
      </c>
      <c r="P218" s="8">
        <f t="shared" si="40"/>
        <v>0</v>
      </c>
      <c r="Q218" s="8">
        <f t="shared" si="40"/>
        <v>0</v>
      </c>
      <c r="R218" s="8">
        <f t="shared" si="40"/>
        <v>0</v>
      </c>
      <c r="S218" s="8">
        <f t="shared" si="40"/>
        <v>0</v>
      </c>
      <c r="T218" s="21">
        <f t="shared" si="36"/>
        <v>10</v>
      </c>
      <c r="U218" s="19">
        <f>VLOOKUP($B218,Gas!$B$3:$E$2506,2)</f>
        <v>2.3250000000000002</v>
      </c>
      <c r="V218" s="44">
        <f t="shared" si="37"/>
        <v>10.270967741935483</v>
      </c>
      <c r="X218" s="17"/>
      <c r="Y218" s="101">
        <f>STDEV($D$217:$D319)*SQRT(trade_day)</f>
        <v>1.7993459811549053</v>
      </c>
    </row>
    <row r="219" spans="1:25" x14ac:dyDescent="0.2">
      <c r="A219" s="43">
        <f t="shared" si="41"/>
        <v>10</v>
      </c>
      <c r="B219" s="91">
        <v>36073</v>
      </c>
      <c r="C219" s="92">
        <v>26.99</v>
      </c>
      <c r="D219" s="4">
        <f t="shared" si="35"/>
        <v>0.122425138505512</v>
      </c>
      <c r="E219" s="100">
        <f t="shared" si="39"/>
        <v>3.7623907284116886</v>
      </c>
      <c r="G219" s="8">
        <f t="shared" si="40"/>
        <v>0</v>
      </c>
      <c r="H219" s="8">
        <f t="shared" si="40"/>
        <v>0</v>
      </c>
      <c r="I219" s="8">
        <f t="shared" si="40"/>
        <v>3.0100000000000016</v>
      </c>
      <c r="J219" s="8">
        <f t="shared" si="40"/>
        <v>8.0100000000000016</v>
      </c>
      <c r="K219" s="8">
        <f t="shared" si="40"/>
        <v>13.010000000000002</v>
      </c>
      <c r="L219" s="8">
        <f t="shared" si="40"/>
        <v>23.01</v>
      </c>
      <c r="M219" s="8">
        <f t="shared" si="38"/>
        <v>6.9899999999999984</v>
      </c>
      <c r="N219" s="8">
        <f t="shared" si="40"/>
        <v>1.9899999999999984</v>
      </c>
      <c r="O219" s="8">
        <f t="shared" si="40"/>
        <v>0</v>
      </c>
      <c r="P219" s="8">
        <f t="shared" si="40"/>
        <v>0</v>
      </c>
      <c r="Q219" s="8">
        <f t="shared" si="40"/>
        <v>0</v>
      </c>
      <c r="R219" s="8">
        <f t="shared" si="40"/>
        <v>0</v>
      </c>
      <c r="S219" s="8">
        <f t="shared" si="40"/>
        <v>0</v>
      </c>
      <c r="T219" s="21">
        <f t="shared" si="36"/>
        <v>10</v>
      </c>
      <c r="U219" s="19">
        <f>VLOOKUP($B219,Gas!$B$3:$E$2506,2)</f>
        <v>2.125</v>
      </c>
      <c r="V219" s="44">
        <f t="shared" si="37"/>
        <v>12.701176470588235</v>
      </c>
    </row>
    <row r="220" spans="1:25" x14ac:dyDescent="0.2">
      <c r="A220" s="43">
        <f t="shared" si="41"/>
        <v>10</v>
      </c>
      <c r="B220" s="91">
        <v>36074</v>
      </c>
      <c r="C220" s="92">
        <v>20.94</v>
      </c>
      <c r="D220" s="4">
        <f t="shared" si="35"/>
        <v>-0.25380522158752233</v>
      </c>
      <c r="E220" s="100">
        <f t="shared" si="39"/>
        <v>3.9515126021498199</v>
      </c>
      <c r="G220" s="8">
        <f t="shared" si="40"/>
        <v>0</v>
      </c>
      <c r="H220" s="8">
        <f t="shared" si="40"/>
        <v>4.0599999999999987</v>
      </c>
      <c r="I220" s="8">
        <f t="shared" si="40"/>
        <v>9.0599999999999987</v>
      </c>
      <c r="J220" s="8">
        <f t="shared" si="40"/>
        <v>14.059999999999999</v>
      </c>
      <c r="K220" s="8">
        <f t="shared" si="40"/>
        <v>19.059999999999999</v>
      </c>
      <c r="L220" s="8">
        <f t="shared" si="40"/>
        <v>29.06</v>
      </c>
      <c r="M220" s="8">
        <f t="shared" si="40"/>
        <v>0.94000000000000128</v>
      </c>
      <c r="N220" s="8">
        <f t="shared" si="40"/>
        <v>0</v>
      </c>
      <c r="O220" s="8">
        <f t="shared" si="40"/>
        <v>0</v>
      </c>
      <c r="P220" s="8">
        <f t="shared" si="40"/>
        <v>0</v>
      </c>
      <c r="Q220" s="8">
        <f t="shared" si="40"/>
        <v>0</v>
      </c>
      <c r="R220" s="8">
        <f t="shared" si="40"/>
        <v>0</v>
      </c>
      <c r="S220" s="8">
        <f t="shared" si="40"/>
        <v>0</v>
      </c>
      <c r="T220" s="21">
        <f t="shared" si="36"/>
        <v>10</v>
      </c>
      <c r="U220" s="19">
        <f>VLOOKUP($B220,Gas!$B$3:$E$2506,2)</f>
        <v>2.0699999999999998</v>
      </c>
      <c r="V220" s="44">
        <f t="shared" si="37"/>
        <v>10.115942028985508</v>
      </c>
    </row>
    <row r="221" spans="1:25" x14ac:dyDescent="0.2">
      <c r="A221" s="43">
        <f t="shared" si="41"/>
        <v>10</v>
      </c>
      <c r="B221" s="91">
        <v>36075</v>
      </c>
      <c r="C221" s="92">
        <v>22.26</v>
      </c>
      <c r="D221" s="4">
        <f t="shared" si="35"/>
        <v>6.1130140405008068E-2</v>
      </c>
      <c r="E221" s="100">
        <f t="shared" si="39"/>
        <v>3.8627862046527301</v>
      </c>
      <c r="G221" s="8">
        <f t="shared" si="40"/>
        <v>0</v>
      </c>
      <c r="H221" s="8">
        <f t="shared" si="40"/>
        <v>2.7399999999999984</v>
      </c>
      <c r="I221" s="8">
        <f t="shared" si="40"/>
        <v>7.7399999999999984</v>
      </c>
      <c r="J221" s="8">
        <f t="shared" si="40"/>
        <v>12.739999999999998</v>
      </c>
      <c r="K221" s="8">
        <f t="shared" si="40"/>
        <v>17.739999999999998</v>
      </c>
      <c r="L221" s="8">
        <f t="shared" si="40"/>
        <v>27.74</v>
      </c>
      <c r="M221" s="8">
        <f t="shared" si="40"/>
        <v>2.2600000000000016</v>
      </c>
      <c r="N221" s="8">
        <f t="shared" si="40"/>
        <v>0</v>
      </c>
      <c r="O221" s="8">
        <f t="shared" si="40"/>
        <v>0</v>
      </c>
      <c r="P221" s="8">
        <f t="shared" si="40"/>
        <v>0</v>
      </c>
      <c r="Q221" s="8">
        <f t="shared" si="40"/>
        <v>0</v>
      </c>
      <c r="R221" s="8">
        <f t="shared" si="40"/>
        <v>0</v>
      </c>
      <c r="S221" s="8">
        <f t="shared" si="40"/>
        <v>0</v>
      </c>
      <c r="T221" s="21">
        <f t="shared" si="36"/>
        <v>10</v>
      </c>
      <c r="U221" s="19">
        <f>VLOOKUP($B221,Gas!$B$3:$E$2506,2)</f>
        <v>1.9950000000000001</v>
      </c>
      <c r="V221" s="44">
        <f t="shared" si="37"/>
        <v>11.157894736842106</v>
      </c>
    </row>
    <row r="222" spans="1:25" x14ac:dyDescent="0.2">
      <c r="A222" s="43">
        <f t="shared" si="41"/>
        <v>10</v>
      </c>
      <c r="B222" s="91">
        <v>36076</v>
      </c>
      <c r="C222" s="92">
        <v>21.24</v>
      </c>
      <c r="D222" s="4">
        <f t="shared" si="35"/>
        <v>-4.6905149473660826E-2</v>
      </c>
      <c r="E222" s="100">
        <f t="shared" si="39"/>
        <v>3.8640618273219145</v>
      </c>
      <c r="G222" s="8">
        <f t="shared" si="40"/>
        <v>0</v>
      </c>
      <c r="H222" s="8">
        <f t="shared" si="40"/>
        <v>3.7600000000000016</v>
      </c>
      <c r="I222" s="8">
        <f t="shared" si="40"/>
        <v>8.7600000000000016</v>
      </c>
      <c r="J222" s="8">
        <f t="shared" si="40"/>
        <v>13.760000000000002</v>
      </c>
      <c r="K222" s="8">
        <f t="shared" si="40"/>
        <v>18.760000000000002</v>
      </c>
      <c r="L222" s="8">
        <f t="shared" si="40"/>
        <v>28.76</v>
      </c>
      <c r="M222" s="8">
        <f t="shared" si="40"/>
        <v>1.2399999999999984</v>
      </c>
      <c r="N222" s="8">
        <f t="shared" si="40"/>
        <v>0</v>
      </c>
      <c r="O222" s="8">
        <f t="shared" si="40"/>
        <v>0</v>
      </c>
      <c r="P222" s="8">
        <f t="shared" si="40"/>
        <v>0</v>
      </c>
      <c r="Q222" s="8">
        <f t="shared" si="40"/>
        <v>0</v>
      </c>
      <c r="R222" s="8">
        <f t="shared" si="40"/>
        <v>0</v>
      </c>
      <c r="S222" s="8">
        <f t="shared" si="40"/>
        <v>0</v>
      </c>
      <c r="T222" s="21">
        <f t="shared" si="36"/>
        <v>10</v>
      </c>
      <c r="U222" s="19">
        <f>VLOOKUP($B222,Gas!$B$3:$E$2506,2)</f>
        <v>2.0449999999999999</v>
      </c>
      <c r="V222" s="44">
        <f t="shared" si="37"/>
        <v>10.386308068459657</v>
      </c>
    </row>
    <row r="223" spans="1:25" x14ac:dyDescent="0.2">
      <c r="A223" s="43">
        <f t="shared" si="41"/>
        <v>10</v>
      </c>
      <c r="B223" s="91">
        <v>36077</v>
      </c>
      <c r="C223" s="92">
        <v>19.14</v>
      </c>
      <c r="D223" s="4">
        <f t="shared" si="35"/>
        <v>-0.10410581034892979</v>
      </c>
      <c r="E223" s="100">
        <f t="shared" si="39"/>
        <v>3.8052279434813627</v>
      </c>
      <c r="G223" s="8">
        <f t="shared" si="40"/>
        <v>0.85999999999999943</v>
      </c>
      <c r="H223" s="8">
        <f t="shared" si="40"/>
        <v>5.8599999999999994</v>
      </c>
      <c r="I223" s="8">
        <f t="shared" si="40"/>
        <v>10.86</v>
      </c>
      <c r="J223" s="8">
        <f t="shared" si="40"/>
        <v>15.86</v>
      </c>
      <c r="K223" s="8">
        <f t="shared" si="40"/>
        <v>20.86</v>
      </c>
      <c r="L223" s="8">
        <f t="shared" si="40"/>
        <v>30.86</v>
      </c>
      <c r="M223" s="8">
        <f t="shared" si="40"/>
        <v>0</v>
      </c>
      <c r="N223" s="8">
        <f t="shared" si="40"/>
        <v>0</v>
      </c>
      <c r="O223" s="8">
        <f t="shared" si="40"/>
        <v>0</v>
      </c>
      <c r="P223" s="8">
        <f t="shared" si="40"/>
        <v>0</v>
      </c>
      <c r="Q223" s="8">
        <f t="shared" si="40"/>
        <v>0</v>
      </c>
      <c r="R223" s="8">
        <f t="shared" si="40"/>
        <v>0</v>
      </c>
      <c r="S223" s="8">
        <f t="shared" si="40"/>
        <v>0</v>
      </c>
      <c r="T223" s="21">
        <f t="shared" si="36"/>
        <v>10</v>
      </c>
      <c r="U223" s="19">
        <f>VLOOKUP($B223,Gas!$B$3:$E$2506,2)</f>
        <v>2.0249999999999999</v>
      </c>
      <c r="V223" s="44">
        <f t="shared" si="37"/>
        <v>9.4518518518518526</v>
      </c>
    </row>
    <row r="224" spans="1:25" x14ac:dyDescent="0.2">
      <c r="A224" s="43">
        <f t="shared" si="41"/>
        <v>10</v>
      </c>
      <c r="B224" s="91">
        <v>36080</v>
      </c>
      <c r="C224" s="92">
        <v>20</v>
      </c>
      <c r="D224" s="4">
        <f t="shared" si="35"/>
        <v>4.3951887529182769E-2</v>
      </c>
      <c r="E224" s="100">
        <f t="shared" si="39"/>
        <v>3.4843593525428571</v>
      </c>
      <c r="G224" s="8">
        <f t="shared" ref="G224:S239" si="42">IF(G$1="P",MAX(0,G$2-$C224),IF(G$1="C",MAX(0,$C224-G$2)))</f>
        <v>0</v>
      </c>
      <c r="H224" s="8">
        <f t="shared" si="42"/>
        <v>5</v>
      </c>
      <c r="I224" s="8">
        <f t="shared" si="42"/>
        <v>10</v>
      </c>
      <c r="J224" s="8">
        <f t="shared" si="42"/>
        <v>15</v>
      </c>
      <c r="K224" s="8">
        <f t="shared" si="42"/>
        <v>20</v>
      </c>
      <c r="L224" s="8">
        <f t="shared" si="42"/>
        <v>30</v>
      </c>
      <c r="M224" s="8">
        <f t="shared" si="40"/>
        <v>0</v>
      </c>
      <c r="N224" s="8">
        <f t="shared" si="42"/>
        <v>0</v>
      </c>
      <c r="O224" s="8">
        <f t="shared" si="42"/>
        <v>0</v>
      </c>
      <c r="P224" s="8">
        <f t="shared" si="42"/>
        <v>0</v>
      </c>
      <c r="Q224" s="8">
        <f t="shared" si="42"/>
        <v>0</v>
      </c>
      <c r="R224" s="8">
        <f t="shared" si="42"/>
        <v>0</v>
      </c>
      <c r="S224" s="8">
        <f t="shared" si="42"/>
        <v>0</v>
      </c>
      <c r="T224" s="21">
        <f t="shared" si="36"/>
        <v>10</v>
      </c>
      <c r="U224" s="19">
        <f>VLOOKUP($B224,Gas!$B$3:$E$2506,2)</f>
        <v>1.7949999999999999</v>
      </c>
      <c r="V224" s="44">
        <f t="shared" si="37"/>
        <v>11.142061281337048</v>
      </c>
    </row>
    <row r="225" spans="1:22" x14ac:dyDescent="0.2">
      <c r="A225" s="43">
        <f t="shared" si="41"/>
        <v>10</v>
      </c>
      <c r="B225" s="91">
        <v>36081</v>
      </c>
      <c r="C225" s="92">
        <v>18.32</v>
      </c>
      <c r="D225" s="4">
        <f t="shared" si="35"/>
        <v>-8.7738914308006746E-2</v>
      </c>
      <c r="E225" s="100">
        <f t="shared" si="39"/>
        <v>3.1296689394073414</v>
      </c>
      <c r="G225" s="8">
        <f t="shared" si="42"/>
        <v>1.6799999999999997</v>
      </c>
      <c r="H225" s="8">
        <f t="shared" si="42"/>
        <v>6.68</v>
      </c>
      <c r="I225" s="8">
        <f t="shared" si="42"/>
        <v>11.68</v>
      </c>
      <c r="J225" s="8">
        <f t="shared" si="42"/>
        <v>16.68</v>
      </c>
      <c r="K225" s="8">
        <f t="shared" si="42"/>
        <v>21.68</v>
      </c>
      <c r="L225" s="8">
        <f t="shared" si="42"/>
        <v>31.68</v>
      </c>
      <c r="M225" s="8">
        <f t="shared" si="40"/>
        <v>0</v>
      </c>
      <c r="N225" s="8">
        <f t="shared" si="42"/>
        <v>0</v>
      </c>
      <c r="O225" s="8">
        <f t="shared" si="42"/>
        <v>0</v>
      </c>
      <c r="P225" s="8">
        <f t="shared" si="42"/>
        <v>0</v>
      </c>
      <c r="Q225" s="8">
        <f t="shared" si="42"/>
        <v>0</v>
      </c>
      <c r="R225" s="8">
        <f t="shared" si="42"/>
        <v>0</v>
      </c>
      <c r="S225" s="8">
        <f t="shared" si="42"/>
        <v>0</v>
      </c>
      <c r="T225" s="21">
        <f t="shared" si="36"/>
        <v>10</v>
      </c>
      <c r="U225" s="19">
        <f>VLOOKUP($B225,Gas!$B$3:$E$2506,2)</f>
        <v>1.7350000000000001</v>
      </c>
      <c r="V225" s="44">
        <f t="shared" si="37"/>
        <v>10.55907780979827</v>
      </c>
    </row>
    <row r="226" spans="1:22" x14ac:dyDescent="0.2">
      <c r="A226" s="43">
        <f t="shared" si="41"/>
        <v>10</v>
      </c>
      <c r="B226" s="91">
        <v>36082</v>
      </c>
      <c r="C226" s="92">
        <v>18.12</v>
      </c>
      <c r="D226" s="4">
        <f t="shared" si="35"/>
        <v>-1.0977058631150907E-2</v>
      </c>
      <c r="E226" s="100">
        <f t="shared" si="39"/>
        <v>3.0456595022694315</v>
      </c>
      <c r="G226" s="8">
        <f t="shared" si="42"/>
        <v>1.879999999999999</v>
      </c>
      <c r="H226" s="8">
        <f t="shared" si="42"/>
        <v>6.879999999999999</v>
      </c>
      <c r="I226" s="8">
        <f t="shared" si="42"/>
        <v>11.879999999999999</v>
      </c>
      <c r="J226" s="8">
        <f t="shared" si="42"/>
        <v>16.88</v>
      </c>
      <c r="K226" s="8">
        <f t="shared" si="42"/>
        <v>21.88</v>
      </c>
      <c r="L226" s="8">
        <f t="shared" si="42"/>
        <v>31.88</v>
      </c>
      <c r="M226" s="8">
        <f t="shared" si="40"/>
        <v>0</v>
      </c>
      <c r="N226" s="8">
        <f t="shared" si="42"/>
        <v>0</v>
      </c>
      <c r="O226" s="8">
        <f t="shared" si="42"/>
        <v>0</v>
      </c>
      <c r="P226" s="8">
        <f t="shared" si="42"/>
        <v>0</v>
      </c>
      <c r="Q226" s="8">
        <f t="shared" si="42"/>
        <v>0</v>
      </c>
      <c r="R226" s="8">
        <f t="shared" si="42"/>
        <v>0</v>
      </c>
      <c r="S226" s="8">
        <f t="shared" si="42"/>
        <v>0</v>
      </c>
      <c r="T226" s="21">
        <f t="shared" si="36"/>
        <v>10</v>
      </c>
      <c r="U226" s="19">
        <f>VLOOKUP($B226,Gas!$B$3:$E$2506,2)</f>
        <v>1.675</v>
      </c>
      <c r="V226" s="44">
        <f t="shared" si="37"/>
        <v>10.817910447761195</v>
      </c>
    </row>
    <row r="227" spans="1:22" x14ac:dyDescent="0.2">
      <c r="A227" s="43">
        <f t="shared" si="41"/>
        <v>10</v>
      </c>
      <c r="B227" s="91">
        <v>36083</v>
      </c>
      <c r="C227" s="92">
        <v>18.989999999999998</v>
      </c>
      <c r="D227" s="4">
        <f t="shared" si="35"/>
        <v>4.6896224209360994E-2</v>
      </c>
      <c r="E227" s="100">
        <f t="shared" si="39"/>
        <v>1.73803490787465</v>
      </c>
      <c r="G227" s="8">
        <f t="shared" si="42"/>
        <v>1.0100000000000016</v>
      </c>
      <c r="H227" s="8">
        <f t="shared" si="42"/>
        <v>6.0100000000000016</v>
      </c>
      <c r="I227" s="8">
        <f t="shared" si="42"/>
        <v>11.010000000000002</v>
      </c>
      <c r="J227" s="8">
        <f t="shared" si="42"/>
        <v>16.010000000000002</v>
      </c>
      <c r="K227" s="8">
        <f t="shared" si="42"/>
        <v>21.01</v>
      </c>
      <c r="L227" s="8">
        <f t="shared" si="42"/>
        <v>31.01</v>
      </c>
      <c r="M227" s="8">
        <f t="shared" si="40"/>
        <v>0</v>
      </c>
      <c r="N227" s="8">
        <f t="shared" si="42"/>
        <v>0</v>
      </c>
      <c r="O227" s="8">
        <f t="shared" si="42"/>
        <v>0</v>
      </c>
      <c r="P227" s="8">
        <f t="shared" si="42"/>
        <v>0</v>
      </c>
      <c r="Q227" s="8">
        <f t="shared" si="42"/>
        <v>0</v>
      </c>
      <c r="R227" s="8">
        <f t="shared" si="42"/>
        <v>0</v>
      </c>
      <c r="S227" s="8">
        <f t="shared" si="42"/>
        <v>0</v>
      </c>
      <c r="T227" s="21">
        <f t="shared" si="36"/>
        <v>10</v>
      </c>
      <c r="U227" s="19">
        <f>VLOOKUP($B227,Gas!$B$3:$E$2506,2)</f>
        <v>1.7949999999999999</v>
      </c>
      <c r="V227" s="44">
        <f t="shared" si="37"/>
        <v>10.579387186629527</v>
      </c>
    </row>
    <row r="228" spans="1:22" x14ac:dyDescent="0.2">
      <c r="A228" s="43">
        <f t="shared" si="41"/>
        <v>10</v>
      </c>
      <c r="B228" s="91">
        <v>36084</v>
      </c>
      <c r="C228" s="92">
        <v>22.34</v>
      </c>
      <c r="D228" s="4">
        <f t="shared" si="35"/>
        <v>0.16246626881686024</v>
      </c>
      <c r="E228" s="100">
        <f t="shared" si="39"/>
        <v>1.9298859260196362</v>
      </c>
      <c r="G228" s="8">
        <f t="shared" si="42"/>
        <v>0</v>
      </c>
      <c r="H228" s="8">
        <f t="shared" si="42"/>
        <v>2.66</v>
      </c>
      <c r="I228" s="8">
        <f t="shared" si="42"/>
        <v>7.66</v>
      </c>
      <c r="J228" s="8">
        <f t="shared" si="42"/>
        <v>12.66</v>
      </c>
      <c r="K228" s="8">
        <f t="shared" si="42"/>
        <v>17.66</v>
      </c>
      <c r="L228" s="8">
        <f t="shared" si="42"/>
        <v>27.66</v>
      </c>
      <c r="M228" s="8">
        <f t="shared" si="40"/>
        <v>2.34</v>
      </c>
      <c r="N228" s="8">
        <f t="shared" si="42"/>
        <v>0</v>
      </c>
      <c r="O228" s="8">
        <f t="shared" si="42"/>
        <v>0</v>
      </c>
      <c r="P228" s="8">
        <f t="shared" si="42"/>
        <v>0</v>
      </c>
      <c r="Q228" s="8">
        <f t="shared" si="42"/>
        <v>0</v>
      </c>
      <c r="R228" s="8">
        <f t="shared" si="42"/>
        <v>0</v>
      </c>
      <c r="S228" s="8">
        <f t="shared" si="42"/>
        <v>0</v>
      </c>
      <c r="T228" s="21">
        <f t="shared" si="36"/>
        <v>10</v>
      </c>
      <c r="U228" s="19">
        <f>VLOOKUP($B228,Gas!$B$3:$E$2506,2)</f>
        <v>1.75</v>
      </c>
      <c r="V228" s="44">
        <f t="shared" si="37"/>
        <v>12.765714285714285</v>
      </c>
    </row>
    <row r="229" spans="1:22" x14ac:dyDescent="0.2">
      <c r="A229" s="43">
        <f t="shared" si="41"/>
        <v>10</v>
      </c>
      <c r="B229" s="91">
        <v>36087</v>
      </c>
      <c r="C229" s="92">
        <v>20.45</v>
      </c>
      <c r="D229" s="4">
        <f t="shared" si="35"/>
        <v>-8.8395911152243933E-2</v>
      </c>
      <c r="E229" s="100">
        <f t="shared" si="39"/>
        <v>1.8230861227279136</v>
      </c>
      <c r="G229" s="8">
        <f t="shared" si="42"/>
        <v>0</v>
      </c>
      <c r="H229" s="8">
        <f t="shared" si="42"/>
        <v>4.5500000000000007</v>
      </c>
      <c r="I229" s="8">
        <f t="shared" si="42"/>
        <v>9.5500000000000007</v>
      </c>
      <c r="J229" s="8">
        <f t="shared" si="42"/>
        <v>14.55</v>
      </c>
      <c r="K229" s="8">
        <f t="shared" si="42"/>
        <v>19.55</v>
      </c>
      <c r="L229" s="8">
        <f t="shared" si="42"/>
        <v>29.55</v>
      </c>
      <c r="M229" s="8">
        <f t="shared" si="40"/>
        <v>0.44999999999999929</v>
      </c>
      <c r="N229" s="8">
        <f t="shared" si="42"/>
        <v>0</v>
      </c>
      <c r="O229" s="8">
        <f t="shared" si="42"/>
        <v>0</v>
      </c>
      <c r="P229" s="8">
        <f t="shared" si="42"/>
        <v>0</v>
      </c>
      <c r="Q229" s="8">
        <f t="shared" si="42"/>
        <v>0</v>
      </c>
      <c r="R229" s="8">
        <f t="shared" si="42"/>
        <v>0</v>
      </c>
      <c r="S229" s="8">
        <f t="shared" si="42"/>
        <v>0</v>
      </c>
      <c r="T229" s="21">
        <f t="shared" si="36"/>
        <v>10</v>
      </c>
      <c r="U229" s="19">
        <f>VLOOKUP($B229,Gas!$B$3:$E$2506,2)</f>
        <v>1.63</v>
      </c>
      <c r="V229" s="44">
        <f t="shared" si="37"/>
        <v>12.54601226993865</v>
      </c>
    </row>
    <row r="230" spans="1:22" x14ac:dyDescent="0.2">
      <c r="A230" s="43">
        <f t="shared" si="41"/>
        <v>10</v>
      </c>
      <c r="B230" s="91">
        <v>36088</v>
      </c>
      <c r="C230" s="92">
        <v>19.25</v>
      </c>
      <c r="D230" s="4">
        <f t="shared" si="35"/>
        <v>-6.0471821755017453E-2</v>
      </c>
      <c r="E230" s="100">
        <f t="shared" si="39"/>
        <v>1.3528004510883298</v>
      </c>
      <c r="G230" s="8">
        <f t="shared" si="42"/>
        <v>0.75</v>
      </c>
      <c r="H230" s="8">
        <f t="shared" si="42"/>
        <v>5.75</v>
      </c>
      <c r="I230" s="8">
        <f t="shared" si="42"/>
        <v>10.75</v>
      </c>
      <c r="J230" s="8">
        <f t="shared" si="42"/>
        <v>15.75</v>
      </c>
      <c r="K230" s="8">
        <f t="shared" si="42"/>
        <v>20.75</v>
      </c>
      <c r="L230" s="8">
        <f t="shared" si="42"/>
        <v>30.75</v>
      </c>
      <c r="M230" s="8">
        <f t="shared" si="42"/>
        <v>0</v>
      </c>
      <c r="N230" s="8">
        <f t="shared" si="42"/>
        <v>0</v>
      </c>
      <c r="O230" s="8">
        <f t="shared" si="42"/>
        <v>0</v>
      </c>
      <c r="P230" s="8">
        <f t="shared" si="42"/>
        <v>0</v>
      </c>
      <c r="Q230" s="8">
        <f t="shared" si="42"/>
        <v>0</v>
      </c>
      <c r="R230" s="8">
        <f t="shared" si="42"/>
        <v>0</v>
      </c>
      <c r="S230" s="8">
        <f t="shared" si="42"/>
        <v>0</v>
      </c>
      <c r="T230" s="21">
        <f t="shared" si="36"/>
        <v>10</v>
      </c>
      <c r="U230" s="19">
        <f>VLOOKUP($B230,Gas!$B$3:$E$2506,2)</f>
        <v>1.7450000000000001</v>
      </c>
      <c r="V230" s="44">
        <f t="shared" si="37"/>
        <v>11.031518624641834</v>
      </c>
    </row>
    <row r="231" spans="1:22" x14ac:dyDescent="0.2">
      <c r="A231" s="43">
        <f t="shared" si="41"/>
        <v>10</v>
      </c>
      <c r="B231" s="91">
        <v>36089</v>
      </c>
      <c r="C231" s="92">
        <v>19.88</v>
      </c>
      <c r="D231" s="4">
        <f t="shared" si="35"/>
        <v>3.2203140494634734E-2</v>
      </c>
      <c r="E231" s="100">
        <f t="shared" si="39"/>
        <v>1.3187969579890624</v>
      </c>
      <c r="G231" s="8">
        <f t="shared" si="42"/>
        <v>0.12000000000000099</v>
      </c>
      <c r="H231" s="8">
        <f t="shared" si="42"/>
        <v>5.120000000000001</v>
      </c>
      <c r="I231" s="8">
        <f t="shared" si="42"/>
        <v>10.120000000000001</v>
      </c>
      <c r="J231" s="8">
        <f t="shared" si="42"/>
        <v>15.120000000000001</v>
      </c>
      <c r="K231" s="8">
        <f t="shared" si="42"/>
        <v>20.12</v>
      </c>
      <c r="L231" s="8">
        <f t="shared" si="42"/>
        <v>30.12</v>
      </c>
      <c r="M231" s="8">
        <f t="shared" si="42"/>
        <v>0</v>
      </c>
      <c r="N231" s="8">
        <f t="shared" si="42"/>
        <v>0</v>
      </c>
      <c r="O231" s="8">
        <f t="shared" si="42"/>
        <v>0</v>
      </c>
      <c r="P231" s="8">
        <f t="shared" si="42"/>
        <v>0</v>
      </c>
      <c r="Q231" s="8">
        <f t="shared" si="42"/>
        <v>0</v>
      </c>
      <c r="R231" s="8">
        <f t="shared" si="42"/>
        <v>0</v>
      </c>
      <c r="S231" s="8">
        <f t="shared" si="42"/>
        <v>0</v>
      </c>
      <c r="T231" s="21">
        <f t="shared" si="36"/>
        <v>10</v>
      </c>
      <c r="U231" s="19">
        <f>VLOOKUP($B231,Gas!$B$3:$E$2506,2)</f>
        <v>1.95</v>
      </c>
      <c r="V231" s="44">
        <f t="shared" si="37"/>
        <v>10.194871794871794</v>
      </c>
    </row>
    <row r="232" spans="1:22" x14ac:dyDescent="0.2">
      <c r="A232" s="43">
        <f t="shared" si="41"/>
        <v>10</v>
      </c>
      <c r="B232" s="91">
        <v>36090</v>
      </c>
      <c r="C232" s="92">
        <v>19.329999999999998</v>
      </c>
      <c r="D232" s="4">
        <f t="shared" si="35"/>
        <v>-2.8055908008188492E-2</v>
      </c>
      <c r="E232" s="100">
        <f t="shared" si="39"/>
        <v>1.3079873237547099</v>
      </c>
      <c r="G232" s="8">
        <f t="shared" si="42"/>
        <v>0.67000000000000171</v>
      </c>
      <c r="H232" s="8">
        <f t="shared" si="42"/>
        <v>5.6700000000000017</v>
      </c>
      <c r="I232" s="8">
        <f t="shared" si="42"/>
        <v>10.670000000000002</v>
      </c>
      <c r="J232" s="8">
        <f t="shared" si="42"/>
        <v>15.670000000000002</v>
      </c>
      <c r="K232" s="8">
        <f t="shared" si="42"/>
        <v>20.67</v>
      </c>
      <c r="L232" s="8">
        <f t="shared" si="42"/>
        <v>30.67</v>
      </c>
      <c r="M232" s="8">
        <f t="shared" si="42"/>
        <v>0</v>
      </c>
      <c r="N232" s="8">
        <f t="shared" si="42"/>
        <v>0</v>
      </c>
      <c r="O232" s="8">
        <f t="shared" si="42"/>
        <v>0</v>
      </c>
      <c r="P232" s="8">
        <f t="shared" si="42"/>
        <v>0</v>
      </c>
      <c r="Q232" s="8">
        <f t="shared" si="42"/>
        <v>0</v>
      </c>
      <c r="R232" s="8">
        <f t="shared" si="42"/>
        <v>0</v>
      </c>
      <c r="S232" s="8">
        <f t="shared" si="42"/>
        <v>0</v>
      </c>
      <c r="T232" s="21">
        <f t="shared" si="36"/>
        <v>10</v>
      </c>
      <c r="U232" s="19">
        <f>VLOOKUP($B232,Gas!$B$3:$E$2506,2)</f>
        <v>2.0299999999999998</v>
      </c>
      <c r="V232" s="44">
        <f t="shared" si="37"/>
        <v>9.5221674876847295</v>
      </c>
    </row>
    <row r="233" spans="1:22" x14ac:dyDescent="0.2">
      <c r="A233" s="43">
        <f t="shared" si="41"/>
        <v>10</v>
      </c>
      <c r="B233" s="91">
        <v>36091</v>
      </c>
      <c r="C233" s="92">
        <v>18.53</v>
      </c>
      <c r="D233" s="4">
        <f t="shared" si="35"/>
        <v>-4.2267252922970913E-2</v>
      </c>
      <c r="E233" s="100">
        <f t="shared" si="39"/>
        <v>1.2170249921034679</v>
      </c>
      <c r="G233" s="8">
        <f t="shared" si="42"/>
        <v>1.4699999999999989</v>
      </c>
      <c r="H233" s="8">
        <f t="shared" si="42"/>
        <v>6.4699999999999989</v>
      </c>
      <c r="I233" s="8">
        <f t="shared" si="42"/>
        <v>11.469999999999999</v>
      </c>
      <c r="J233" s="8">
        <f t="shared" si="42"/>
        <v>16.47</v>
      </c>
      <c r="K233" s="8">
        <f t="shared" si="42"/>
        <v>21.47</v>
      </c>
      <c r="L233" s="8">
        <f t="shared" si="42"/>
        <v>31.47</v>
      </c>
      <c r="M233" s="8">
        <f t="shared" si="42"/>
        <v>0</v>
      </c>
      <c r="N233" s="8">
        <f t="shared" si="42"/>
        <v>0</v>
      </c>
      <c r="O233" s="8">
        <f t="shared" si="42"/>
        <v>0</v>
      </c>
      <c r="P233" s="8">
        <f t="shared" si="42"/>
        <v>0</v>
      </c>
      <c r="Q233" s="8">
        <f t="shared" si="42"/>
        <v>0</v>
      </c>
      <c r="R233" s="8">
        <f t="shared" si="42"/>
        <v>0</v>
      </c>
      <c r="S233" s="8">
        <f t="shared" si="42"/>
        <v>0</v>
      </c>
      <c r="T233" s="21">
        <f t="shared" si="36"/>
        <v>10</v>
      </c>
      <c r="U233" s="19">
        <f>VLOOKUP($B233,Gas!$B$3:$E$2506,2)</f>
        <v>1.95</v>
      </c>
      <c r="V233" s="44">
        <f t="shared" si="37"/>
        <v>9.5025641025641026</v>
      </c>
    </row>
    <row r="234" spans="1:22" x14ac:dyDescent="0.2">
      <c r="A234" s="43">
        <f t="shared" si="41"/>
        <v>10</v>
      </c>
      <c r="B234" s="91">
        <v>36094</v>
      </c>
      <c r="C234" s="92">
        <v>18.62</v>
      </c>
      <c r="D234" s="4">
        <f t="shared" si="35"/>
        <v>4.8452315516525962E-3</v>
      </c>
      <c r="E234" s="100">
        <f t="shared" si="39"/>
        <v>1.1903178955366869</v>
      </c>
      <c r="G234" s="8">
        <f t="shared" ref="G234:S249" si="43">IF(G$1="P",MAX(0,G$2-$C234),IF(G$1="C",MAX(0,$C234-G$2)))</f>
        <v>1.379999999999999</v>
      </c>
      <c r="H234" s="8">
        <f t="shared" si="43"/>
        <v>6.379999999999999</v>
      </c>
      <c r="I234" s="8">
        <f t="shared" si="43"/>
        <v>11.379999999999999</v>
      </c>
      <c r="J234" s="8">
        <f t="shared" si="43"/>
        <v>16.38</v>
      </c>
      <c r="K234" s="8">
        <f t="shared" si="43"/>
        <v>21.38</v>
      </c>
      <c r="L234" s="8">
        <f t="shared" si="43"/>
        <v>31.38</v>
      </c>
      <c r="M234" s="8">
        <f t="shared" si="42"/>
        <v>0</v>
      </c>
      <c r="N234" s="8">
        <f t="shared" si="43"/>
        <v>0</v>
      </c>
      <c r="O234" s="8">
        <f t="shared" si="43"/>
        <v>0</v>
      </c>
      <c r="P234" s="8">
        <f t="shared" si="43"/>
        <v>0</v>
      </c>
      <c r="Q234" s="8">
        <f t="shared" si="43"/>
        <v>0</v>
      </c>
      <c r="R234" s="8">
        <f t="shared" si="43"/>
        <v>0</v>
      </c>
      <c r="S234" s="8">
        <f t="shared" si="43"/>
        <v>0</v>
      </c>
      <c r="T234" s="21">
        <f t="shared" si="36"/>
        <v>10</v>
      </c>
      <c r="U234" s="19">
        <f>VLOOKUP($B234,Gas!$B$3:$E$2506,2)</f>
        <v>1.845</v>
      </c>
      <c r="V234" s="44">
        <f t="shared" si="37"/>
        <v>10.092140921409214</v>
      </c>
    </row>
    <row r="235" spans="1:22" x14ac:dyDescent="0.2">
      <c r="A235" s="43">
        <f t="shared" si="41"/>
        <v>10</v>
      </c>
      <c r="B235" s="91">
        <v>36095</v>
      </c>
      <c r="C235" s="92">
        <v>18.3</v>
      </c>
      <c r="D235" s="4">
        <f t="shared" si="35"/>
        <v>-1.7335212001545787E-2</v>
      </c>
      <c r="E235" s="100">
        <f t="shared" si="39"/>
        <v>1.1070516641189865</v>
      </c>
      <c r="G235" s="8">
        <f t="shared" si="43"/>
        <v>1.6999999999999993</v>
      </c>
      <c r="H235" s="8">
        <f t="shared" si="43"/>
        <v>6.6999999999999993</v>
      </c>
      <c r="I235" s="8">
        <f t="shared" si="43"/>
        <v>11.7</v>
      </c>
      <c r="J235" s="8">
        <f t="shared" si="43"/>
        <v>16.7</v>
      </c>
      <c r="K235" s="8">
        <f t="shared" si="43"/>
        <v>21.7</v>
      </c>
      <c r="L235" s="8">
        <f t="shared" si="43"/>
        <v>31.7</v>
      </c>
      <c r="M235" s="8">
        <f t="shared" si="42"/>
        <v>0</v>
      </c>
      <c r="N235" s="8">
        <f t="shared" si="43"/>
        <v>0</v>
      </c>
      <c r="O235" s="8">
        <f t="shared" si="43"/>
        <v>0</v>
      </c>
      <c r="P235" s="8">
        <f t="shared" si="43"/>
        <v>0</v>
      </c>
      <c r="Q235" s="8">
        <f t="shared" si="43"/>
        <v>0</v>
      </c>
      <c r="R235" s="8">
        <f t="shared" si="43"/>
        <v>0</v>
      </c>
      <c r="S235" s="8">
        <f t="shared" si="43"/>
        <v>0</v>
      </c>
      <c r="T235" s="21">
        <f t="shared" si="36"/>
        <v>10</v>
      </c>
      <c r="U235" s="19">
        <f>VLOOKUP($B235,Gas!$B$3:$E$2506,2)</f>
        <v>1.9</v>
      </c>
      <c r="V235" s="44">
        <f t="shared" si="37"/>
        <v>9.6315789473684212</v>
      </c>
    </row>
    <row r="236" spans="1:22" x14ac:dyDescent="0.2">
      <c r="A236" s="43">
        <f t="shared" si="41"/>
        <v>10</v>
      </c>
      <c r="B236" s="91">
        <v>36096</v>
      </c>
      <c r="C236" s="92">
        <v>19.079999999999998</v>
      </c>
      <c r="D236" s="4">
        <f t="shared" si="35"/>
        <v>4.1739606172765127E-2</v>
      </c>
      <c r="E236" s="100">
        <f t="shared" si="39"/>
        <v>1.1239265575272701</v>
      </c>
      <c r="G236" s="8">
        <f t="shared" si="43"/>
        <v>0.92000000000000171</v>
      </c>
      <c r="H236" s="8">
        <f t="shared" si="43"/>
        <v>5.9200000000000017</v>
      </c>
      <c r="I236" s="8">
        <f t="shared" si="43"/>
        <v>10.920000000000002</v>
      </c>
      <c r="J236" s="8">
        <f t="shared" si="43"/>
        <v>15.920000000000002</v>
      </c>
      <c r="K236" s="8">
        <f t="shared" si="43"/>
        <v>20.92</v>
      </c>
      <c r="L236" s="8">
        <f t="shared" si="43"/>
        <v>30.92</v>
      </c>
      <c r="M236" s="8">
        <f t="shared" si="42"/>
        <v>0</v>
      </c>
      <c r="N236" s="8">
        <f t="shared" si="43"/>
        <v>0</v>
      </c>
      <c r="O236" s="8">
        <f t="shared" si="43"/>
        <v>0</v>
      </c>
      <c r="P236" s="8">
        <f t="shared" si="43"/>
        <v>0</v>
      </c>
      <c r="Q236" s="8">
        <f t="shared" si="43"/>
        <v>0</v>
      </c>
      <c r="R236" s="8">
        <f t="shared" si="43"/>
        <v>0</v>
      </c>
      <c r="S236" s="8">
        <f t="shared" si="43"/>
        <v>0</v>
      </c>
      <c r="T236" s="21">
        <f t="shared" si="36"/>
        <v>10</v>
      </c>
      <c r="U236" s="19">
        <f>VLOOKUP($B236,Gas!$B$3:$E$2506,2)</f>
        <v>1.84</v>
      </c>
      <c r="V236" s="44">
        <f t="shared" si="37"/>
        <v>10.369565217391303</v>
      </c>
    </row>
    <row r="237" spans="1:22" x14ac:dyDescent="0.2">
      <c r="A237" s="43">
        <f t="shared" si="41"/>
        <v>10</v>
      </c>
      <c r="B237" s="91">
        <v>36097</v>
      </c>
      <c r="C237" s="92">
        <v>20.64</v>
      </c>
      <c r="D237" s="4">
        <f t="shared" si="35"/>
        <v>7.8590274593221709E-2</v>
      </c>
      <c r="E237" s="100">
        <f t="shared" si="39"/>
        <v>1.1669651966470234</v>
      </c>
      <c r="G237" s="8">
        <f t="shared" si="43"/>
        <v>0</v>
      </c>
      <c r="H237" s="8">
        <f t="shared" si="43"/>
        <v>4.3599999999999994</v>
      </c>
      <c r="I237" s="8">
        <f t="shared" si="43"/>
        <v>9.36</v>
      </c>
      <c r="J237" s="8">
        <f t="shared" si="43"/>
        <v>14.36</v>
      </c>
      <c r="K237" s="8">
        <f t="shared" si="43"/>
        <v>19.36</v>
      </c>
      <c r="L237" s="8">
        <f t="shared" si="43"/>
        <v>29.36</v>
      </c>
      <c r="M237" s="8">
        <f t="shared" si="42"/>
        <v>0.64000000000000057</v>
      </c>
      <c r="N237" s="8">
        <f t="shared" si="43"/>
        <v>0</v>
      </c>
      <c r="O237" s="8">
        <f t="shared" si="43"/>
        <v>0</v>
      </c>
      <c r="P237" s="8">
        <f t="shared" si="43"/>
        <v>0</v>
      </c>
      <c r="Q237" s="8">
        <f t="shared" si="43"/>
        <v>0</v>
      </c>
      <c r="R237" s="8">
        <f t="shared" si="43"/>
        <v>0</v>
      </c>
      <c r="S237" s="8">
        <f t="shared" si="43"/>
        <v>0</v>
      </c>
      <c r="T237" s="21">
        <f t="shared" si="36"/>
        <v>10</v>
      </c>
      <c r="U237" s="19">
        <f>VLOOKUP($B237,Gas!$B$3:$E$2506,2)</f>
        <v>1.69</v>
      </c>
      <c r="V237" s="44">
        <f t="shared" si="37"/>
        <v>12.21301775147929</v>
      </c>
    </row>
    <row r="238" spans="1:22" x14ac:dyDescent="0.2">
      <c r="A238" s="43">
        <f t="shared" si="41"/>
        <v>10</v>
      </c>
      <c r="B238" s="91">
        <v>36098</v>
      </c>
      <c r="C238" s="92">
        <v>21.23</v>
      </c>
      <c r="D238" s="4">
        <f t="shared" si="35"/>
        <v>2.8184335101802686E-2</v>
      </c>
      <c r="E238" s="100">
        <f t="shared" si="39"/>
        <v>0.81408803430514209</v>
      </c>
      <c r="G238" s="8">
        <f t="shared" si="43"/>
        <v>0</v>
      </c>
      <c r="H238" s="8">
        <f t="shared" si="43"/>
        <v>3.7699999999999996</v>
      </c>
      <c r="I238" s="8">
        <f t="shared" si="43"/>
        <v>8.77</v>
      </c>
      <c r="J238" s="8">
        <f t="shared" si="43"/>
        <v>13.77</v>
      </c>
      <c r="K238" s="8">
        <f t="shared" si="43"/>
        <v>18.77</v>
      </c>
      <c r="L238" s="8">
        <f t="shared" si="43"/>
        <v>28.77</v>
      </c>
      <c r="M238" s="8">
        <f t="shared" si="42"/>
        <v>1.2300000000000004</v>
      </c>
      <c r="N238" s="8">
        <f t="shared" si="43"/>
        <v>0</v>
      </c>
      <c r="O238" s="8">
        <f t="shared" si="43"/>
        <v>0</v>
      </c>
      <c r="P238" s="8">
        <f t="shared" si="43"/>
        <v>0</v>
      </c>
      <c r="Q238" s="8">
        <f t="shared" si="43"/>
        <v>0</v>
      </c>
      <c r="R238" s="8">
        <f t="shared" si="43"/>
        <v>0</v>
      </c>
      <c r="S238" s="8">
        <f t="shared" si="43"/>
        <v>0</v>
      </c>
      <c r="T238" s="21">
        <f t="shared" si="36"/>
        <v>10</v>
      </c>
      <c r="U238" s="19">
        <f>VLOOKUP($B238,Gas!$B$3:$E$2506,2)</f>
        <v>1.72</v>
      </c>
      <c r="V238" s="44">
        <f t="shared" si="37"/>
        <v>12.343023255813954</v>
      </c>
    </row>
    <row r="239" spans="1:22" x14ac:dyDescent="0.2">
      <c r="A239" s="43">
        <f t="shared" si="41"/>
        <v>11</v>
      </c>
      <c r="B239" s="91">
        <v>36101</v>
      </c>
      <c r="C239" s="92">
        <v>21.85</v>
      </c>
      <c r="D239" s="4">
        <f t="shared" si="35"/>
        <v>2.8785645826434433E-2</v>
      </c>
      <c r="E239" s="100">
        <f t="shared" si="39"/>
        <v>0.68098452497316286</v>
      </c>
      <c r="G239" s="8">
        <f t="shared" si="43"/>
        <v>0</v>
      </c>
      <c r="H239" s="8">
        <f t="shared" si="43"/>
        <v>3.1499999999999986</v>
      </c>
      <c r="I239" s="8">
        <f t="shared" si="43"/>
        <v>8.1499999999999986</v>
      </c>
      <c r="J239" s="8">
        <f t="shared" si="43"/>
        <v>13.149999999999999</v>
      </c>
      <c r="K239" s="8">
        <f t="shared" si="43"/>
        <v>18.149999999999999</v>
      </c>
      <c r="L239" s="8">
        <f t="shared" si="43"/>
        <v>28.15</v>
      </c>
      <c r="M239" s="8">
        <f t="shared" si="42"/>
        <v>1.8500000000000014</v>
      </c>
      <c r="N239" s="8">
        <f t="shared" si="43"/>
        <v>0</v>
      </c>
      <c r="O239" s="8">
        <f t="shared" si="43"/>
        <v>0</v>
      </c>
      <c r="P239" s="8">
        <f t="shared" si="43"/>
        <v>0</v>
      </c>
      <c r="Q239" s="8">
        <f t="shared" si="43"/>
        <v>0</v>
      </c>
      <c r="R239" s="8">
        <f t="shared" si="43"/>
        <v>0</v>
      </c>
      <c r="S239" s="8">
        <f t="shared" si="43"/>
        <v>0</v>
      </c>
      <c r="T239" s="21">
        <f t="shared" si="36"/>
        <v>11</v>
      </c>
      <c r="U239" s="19">
        <f>VLOOKUP($B239,Gas!$B$3:$E$2506,2)</f>
        <v>1.7549999999999999</v>
      </c>
      <c r="V239" s="44">
        <f t="shared" si="37"/>
        <v>12.450142450142451</v>
      </c>
    </row>
    <row r="240" spans="1:22" x14ac:dyDescent="0.2">
      <c r="A240" s="43">
        <f t="shared" si="41"/>
        <v>11</v>
      </c>
      <c r="B240" s="91">
        <v>36102</v>
      </c>
      <c r="C240" s="92">
        <v>21.76</v>
      </c>
      <c r="D240" s="4">
        <f t="shared" si="35"/>
        <v>-4.1274995538572437E-3</v>
      </c>
      <c r="E240" s="100">
        <f t="shared" si="39"/>
        <v>0.5771376182238388</v>
      </c>
      <c r="G240" s="8">
        <f t="shared" si="43"/>
        <v>0</v>
      </c>
      <c r="H240" s="8">
        <f t="shared" si="43"/>
        <v>3.2399999999999984</v>
      </c>
      <c r="I240" s="8">
        <f t="shared" si="43"/>
        <v>8.2399999999999984</v>
      </c>
      <c r="J240" s="8">
        <f t="shared" si="43"/>
        <v>13.239999999999998</v>
      </c>
      <c r="K240" s="8">
        <f t="shared" si="43"/>
        <v>18.239999999999998</v>
      </c>
      <c r="L240" s="8">
        <f t="shared" si="43"/>
        <v>28.24</v>
      </c>
      <c r="M240" s="8">
        <f t="shared" si="43"/>
        <v>1.7600000000000016</v>
      </c>
      <c r="N240" s="8">
        <f t="shared" si="43"/>
        <v>0</v>
      </c>
      <c r="O240" s="8">
        <f t="shared" si="43"/>
        <v>0</v>
      </c>
      <c r="P240" s="8">
        <f t="shared" si="43"/>
        <v>0</v>
      </c>
      <c r="Q240" s="8">
        <f t="shared" si="43"/>
        <v>0</v>
      </c>
      <c r="R240" s="8">
        <f t="shared" si="43"/>
        <v>0</v>
      </c>
      <c r="S240" s="8">
        <f t="shared" si="43"/>
        <v>0</v>
      </c>
      <c r="T240" s="21">
        <f t="shared" si="36"/>
        <v>11</v>
      </c>
      <c r="U240" s="19">
        <f>VLOOKUP($B240,Gas!$B$3:$E$2506,2)</f>
        <v>1.8</v>
      </c>
      <c r="V240" s="44">
        <f t="shared" si="37"/>
        <v>12.088888888888889</v>
      </c>
    </row>
    <row r="241" spans="1:22" x14ac:dyDescent="0.2">
      <c r="A241" s="43">
        <f t="shared" si="41"/>
        <v>11</v>
      </c>
      <c r="B241" s="91">
        <v>36103</v>
      </c>
      <c r="C241" s="92">
        <v>21.95</v>
      </c>
      <c r="D241" s="4">
        <f t="shared" si="35"/>
        <v>8.6937175334383093E-3</v>
      </c>
      <c r="E241" s="100">
        <f t="shared" si="39"/>
        <v>0.56643880568995542</v>
      </c>
      <c r="G241" s="8">
        <f t="shared" si="43"/>
        <v>0</v>
      </c>
      <c r="H241" s="8">
        <f t="shared" si="43"/>
        <v>3.0500000000000007</v>
      </c>
      <c r="I241" s="8">
        <f t="shared" si="43"/>
        <v>8.0500000000000007</v>
      </c>
      <c r="J241" s="8">
        <f t="shared" si="43"/>
        <v>13.05</v>
      </c>
      <c r="K241" s="8">
        <f t="shared" si="43"/>
        <v>18.05</v>
      </c>
      <c r="L241" s="8">
        <f t="shared" si="43"/>
        <v>28.05</v>
      </c>
      <c r="M241" s="8">
        <f t="shared" si="43"/>
        <v>1.9499999999999993</v>
      </c>
      <c r="N241" s="8">
        <f t="shared" si="43"/>
        <v>0</v>
      </c>
      <c r="O241" s="8">
        <f t="shared" si="43"/>
        <v>0</v>
      </c>
      <c r="P241" s="8">
        <f t="shared" si="43"/>
        <v>0</v>
      </c>
      <c r="Q241" s="8">
        <f t="shared" si="43"/>
        <v>0</v>
      </c>
      <c r="R241" s="8">
        <f t="shared" si="43"/>
        <v>0</v>
      </c>
      <c r="S241" s="8">
        <f t="shared" si="43"/>
        <v>0</v>
      </c>
      <c r="T241" s="21">
        <f t="shared" si="36"/>
        <v>11</v>
      </c>
      <c r="U241" s="19">
        <f>VLOOKUP($B241,Gas!$B$3:$E$2506,2)</f>
        <v>2.08</v>
      </c>
      <c r="V241" s="44">
        <f t="shared" si="37"/>
        <v>10.552884615384615</v>
      </c>
    </row>
    <row r="242" spans="1:22" x14ac:dyDescent="0.2">
      <c r="A242" s="43">
        <f t="shared" si="41"/>
        <v>11</v>
      </c>
      <c r="B242" s="91">
        <v>36104</v>
      </c>
      <c r="C242" s="92">
        <v>23.44</v>
      </c>
      <c r="D242" s="4">
        <f t="shared" si="35"/>
        <v>6.5676825187631585E-2</v>
      </c>
      <c r="E242" s="100">
        <f t="shared" si="39"/>
        <v>0.58550864589802643</v>
      </c>
      <c r="G242" s="8">
        <f t="shared" si="43"/>
        <v>0</v>
      </c>
      <c r="H242" s="8">
        <f t="shared" si="43"/>
        <v>1.5599999999999987</v>
      </c>
      <c r="I242" s="8">
        <f t="shared" si="43"/>
        <v>6.5599999999999987</v>
      </c>
      <c r="J242" s="8">
        <f t="shared" si="43"/>
        <v>11.559999999999999</v>
      </c>
      <c r="K242" s="8">
        <f t="shared" si="43"/>
        <v>16.559999999999999</v>
      </c>
      <c r="L242" s="8">
        <f t="shared" si="43"/>
        <v>26.56</v>
      </c>
      <c r="M242" s="8">
        <f t="shared" si="43"/>
        <v>3.4400000000000013</v>
      </c>
      <c r="N242" s="8">
        <f t="shared" si="43"/>
        <v>0</v>
      </c>
      <c r="O242" s="8">
        <f t="shared" si="43"/>
        <v>0</v>
      </c>
      <c r="P242" s="8">
        <f t="shared" si="43"/>
        <v>0</v>
      </c>
      <c r="Q242" s="8">
        <f t="shared" si="43"/>
        <v>0</v>
      </c>
      <c r="R242" s="8">
        <f t="shared" si="43"/>
        <v>0</v>
      </c>
      <c r="S242" s="8">
        <f t="shared" si="43"/>
        <v>0</v>
      </c>
      <c r="T242" s="21">
        <f t="shared" si="36"/>
        <v>11</v>
      </c>
      <c r="U242" s="19">
        <f>VLOOKUP($B242,Gas!$B$3:$E$2506,2)</f>
        <v>2.11</v>
      </c>
      <c r="V242" s="44">
        <f t="shared" si="37"/>
        <v>11.109004739336495</v>
      </c>
    </row>
    <row r="243" spans="1:22" x14ac:dyDescent="0.2">
      <c r="A243" s="43">
        <f t="shared" si="41"/>
        <v>11</v>
      </c>
      <c r="B243" s="91">
        <v>36105</v>
      </c>
      <c r="C243" s="92">
        <v>22.01</v>
      </c>
      <c r="D243" s="4">
        <f t="shared" si="35"/>
        <v>-6.2947069170441558E-2</v>
      </c>
      <c r="E243" s="100">
        <f t="shared" si="39"/>
        <v>0.65132205933105969</v>
      </c>
      <c r="G243" s="8">
        <f t="shared" si="43"/>
        <v>0</v>
      </c>
      <c r="H243" s="8">
        <f t="shared" si="43"/>
        <v>2.9899999999999984</v>
      </c>
      <c r="I243" s="8">
        <f t="shared" si="43"/>
        <v>7.9899999999999984</v>
      </c>
      <c r="J243" s="8">
        <f t="shared" si="43"/>
        <v>12.989999999999998</v>
      </c>
      <c r="K243" s="8">
        <f t="shared" si="43"/>
        <v>17.989999999999998</v>
      </c>
      <c r="L243" s="8">
        <f t="shared" si="43"/>
        <v>27.99</v>
      </c>
      <c r="M243" s="8">
        <f t="shared" si="43"/>
        <v>2.0100000000000016</v>
      </c>
      <c r="N243" s="8">
        <f t="shared" si="43"/>
        <v>0</v>
      </c>
      <c r="O243" s="8">
        <f t="shared" si="43"/>
        <v>0</v>
      </c>
      <c r="P243" s="8">
        <f t="shared" si="43"/>
        <v>0</v>
      </c>
      <c r="Q243" s="8">
        <f t="shared" si="43"/>
        <v>0</v>
      </c>
      <c r="R243" s="8">
        <f t="shared" si="43"/>
        <v>0</v>
      </c>
      <c r="S243" s="8">
        <f t="shared" si="43"/>
        <v>0</v>
      </c>
      <c r="T243" s="21">
        <f t="shared" si="36"/>
        <v>11</v>
      </c>
      <c r="U243" s="19">
        <f>VLOOKUP($B243,Gas!$B$3:$E$2506,2)</f>
        <v>2.25</v>
      </c>
      <c r="V243" s="44">
        <f t="shared" si="37"/>
        <v>9.7822222222222237</v>
      </c>
    </row>
    <row r="244" spans="1:22" x14ac:dyDescent="0.2">
      <c r="A244" s="43">
        <f t="shared" si="41"/>
        <v>11</v>
      </c>
      <c r="B244" s="91">
        <v>36108</v>
      </c>
      <c r="C244" s="92">
        <v>21.61</v>
      </c>
      <c r="D244" s="4">
        <f t="shared" si="35"/>
        <v>-1.8340725019575795E-2</v>
      </c>
      <c r="E244" s="100">
        <f t="shared" si="39"/>
        <v>0.67348946505128182</v>
      </c>
      <c r="G244" s="8">
        <f t="shared" ref="G244:S259" si="44">IF(G$1="P",MAX(0,G$2-$C244),IF(G$1="C",MAX(0,$C244-G$2)))</f>
        <v>0</v>
      </c>
      <c r="H244" s="8">
        <f t="shared" si="44"/>
        <v>3.3900000000000006</v>
      </c>
      <c r="I244" s="8">
        <f t="shared" si="44"/>
        <v>8.39</v>
      </c>
      <c r="J244" s="8">
        <f t="shared" si="44"/>
        <v>13.39</v>
      </c>
      <c r="K244" s="8">
        <f t="shared" si="44"/>
        <v>18.39</v>
      </c>
      <c r="L244" s="8">
        <f t="shared" si="44"/>
        <v>28.39</v>
      </c>
      <c r="M244" s="8">
        <f t="shared" si="43"/>
        <v>1.6099999999999994</v>
      </c>
      <c r="N244" s="8">
        <f t="shared" si="44"/>
        <v>0</v>
      </c>
      <c r="O244" s="8">
        <f t="shared" si="44"/>
        <v>0</v>
      </c>
      <c r="P244" s="8">
        <f t="shared" si="44"/>
        <v>0</v>
      </c>
      <c r="Q244" s="8">
        <f t="shared" si="44"/>
        <v>0</v>
      </c>
      <c r="R244" s="8">
        <f t="shared" si="44"/>
        <v>0</v>
      </c>
      <c r="S244" s="8">
        <f t="shared" si="44"/>
        <v>0</v>
      </c>
      <c r="T244" s="21">
        <f t="shared" si="36"/>
        <v>11</v>
      </c>
      <c r="U244" s="19">
        <f>VLOOKUP($B244,Gas!$B$3:$E$2506,2)</f>
        <v>2.25</v>
      </c>
      <c r="V244" s="44">
        <f t="shared" si="37"/>
        <v>9.6044444444444448</v>
      </c>
    </row>
    <row r="245" spans="1:22" x14ac:dyDescent="0.2">
      <c r="A245" s="43">
        <f t="shared" si="41"/>
        <v>11</v>
      </c>
      <c r="B245" s="91">
        <v>36109</v>
      </c>
      <c r="C245" s="92">
        <v>20.84</v>
      </c>
      <c r="D245" s="4">
        <f t="shared" si="35"/>
        <v>-3.6281953633628398E-2</v>
      </c>
      <c r="E245" s="100">
        <f t="shared" si="39"/>
        <v>0.70461676334144685</v>
      </c>
      <c r="G245" s="8">
        <f t="shared" si="44"/>
        <v>0</v>
      </c>
      <c r="H245" s="8">
        <f t="shared" si="44"/>
        <v>4.16</v>
      </c>
      <c r="I245" s="8">
        <f t="shared" si="44"/>
        <v>9.16</v>
      </c>
      <c r="J245" s="8">
        <f t="shared" si="44"/>
        <v>14.16</v>
      </c>
      <c r="K245" s="8">
        <f t="shared" si="44"/>
        <v>19.16</v>
      </c>
      <c r="L245" s="8">
        <f t="shared" si="44"/>
        <v>29.16</v>
      </c>
      <c r="M245" s="8">
        <f t="shared" si="43"/>
        <v>0.83999999999999986</v>
      </c>
      <c r="N245" s="8">
        <f t="shared" si="44"/>
        <v>0</v>
      </c>
      <c r="O245" s="8">
        <f t="shared" si="44"/>
        <v>0</v>
      </c>
      <c r="P245" s="8">
        <f t="shared" si="44"/>
        <v>0</v>
      </c>
      <c r="Q245" s="8">
        <f t="shared" si="44"/>
        <v>0</v>
      </c>
      <c r="R245" s="8">
        <f t="shared" si="44"/>
        <v>0</v>
      </c>
      <c r="S245" s="8">
        <f t="shared" si="44"/>
        <v>0</v>
      </c>
      <c r="T245" s="21">
        <f t="shared" si="36"/>
        <v>11</v>
      </c>
      <c r="U245" s="19">
        <f>VLOOKUP($B245,Gas!$B$3:$E$2506,2)</f>
        <v>2.27</v>
      </c>
      <c r="V245" s="44">
        <f t="shared" si="37"/>
        <v>9.1806167400881051</v>
      </c>
    </row>
    <row r="246" spans="1:22" x14ac:dyDescent="0.2">
      <c r="A246" s="43">
        <f t="shared" si="41"/>
        <v>11</v>
      </c>
      <c r="B246" s="91">
        <v>36110</v>
      </c>
      <c r="C246" s="92">
        <v>22.47</v>
      </c>
      <c r="D246" s="4">
        <f t="shared" si="35"/>
        <v>7.5306869312071645E-2</v>
      </c>
      <c r="E246" s="100">
        <f t="shared" si="39"/>
        <v>0.76043001885151817</v>
      </c>
      <c r="G246" s="8">
        <f t="shared" si="44"/>
        <v>0</v>
      </c>
      <c r="H246" s="8">
        <f t="shared" si="44"/>
        <v>2.5300000000000011</v>
      </c>
      <c r="I246" s="8">
        <f t="shared" si="44"/>
        <v>7.5300000000000011</v>
      </c>
      <c r="J246" s="8">
        <f t="shared" si="44"/>
        <v>12.530000000000001</v>
      </c>
      <c r="K246" s="8">
        <f t="shared" si="44"/>
        <v>17.53</v>
      </c>
      <c r="L246" s="8">
        <f t="shared" si="44"/>
        <v>27.53</v>
      </c>
      <c r="M246" s="8">
        <f t="shared" si="43"/>
        <v>2.4699999999999989</v>
      </c>
      <c r="N246" s="8">
        <f t="shared" si="44"/>
        <v>0</v>
      </c>
      <c r="O246" s="8">
        <f t="shared" si="44"/>
        <v>0</v>
      </c>
      <c r="P246" s="8">
        <f t="shared" si="44"/>
        <v>0</v>
      </c>
      <c r="Q246" s="8">
        <f t="shared" si="44"/>
        <v>0</v>
      </c>
      <c r="R246" s="8">
        <f t="shared" si="44"/>
        <v>0</v>
      </c>
      <c r="S246" s="8">
        <f t="shared" si="44"/>
        <v>0</v>
      </c>
      <c r="T246" s="21">
        <f t="shared" si="36"/>
        <v>11</v>
      </c>
      <c r="U246" s="19">
        <f>VLOOKUP($B246,Gas!$B$3:$E$2506,2)</f>
        <v>2.2749999999999999</v>
      </c>
      <c r="V246" s="44">
        <f t="shared" si="37"/>
        <v>9.8769230769230774</v>
      </c>
    </row>
    <row r="247" spans="1:22" x14ac:dyDescent="0.2">
      <c r="A247" s="43">
        <f t="shared" si="41"/>
        <v>11</v>
      </c>
      <c r="B247" s="91">
        <v>36111</v>
      </c>
      <c r="C247" s="92">
        <v>23.59</v>
      </c>
      <c r="D247" s="4">
        <f t="shared" si="35"/>
        <v>4.8641807222345866E-2</v>
      </c>
      <c r="E247" s="100">
        <f t="shared" si="39"/>
        <v>0.70507283617976457</v>
      </c>
      <c r="G247" s="8">
        <f t="shared" si="44"/>
        <v>0</v>
      </c>
      <c r="H247" s="8">
        <f t="shared" si="44"/>
        <v>1.4100000000000001</v>
      </c>
      <c r="I247" s="8">
        <f t="shared" si="44"/>
        <v>6.41</v>
      </c>
      <c r="J247" s="8">
        <f t="shared" si="44"/>
        <v>11.41</v>
      </c>
      <c r="K247" s="8">
        <f t="shared" si="44"/>
        <v>16.41</v>
      </c>
      <c r="L247" s="8">
        <f t="shared" si="44"/>
        <v>26.41</v>
      </c>
      <c r="M247" s="8">
        <f t="shared" si="43"/>
        <v>3.59</v>
      </c>
      <c r="N247" s="8">
        <f t="shared" si="44"/>
        <v>0</v>
      </c>
      <c r="O247" s="8">
        <f t="shared" si="44"/>
        <v>0</v>
      </c>
      <c r="P247" s="8">
        <f t="shared" si="44"/>
        <v>0</v>
      </c>
      <c r="Q247" s="8">
        <f t="shared" si="44"/>
        <v>0</v>
      </c>
      <c r="R247" s="8">
        <f t="shared" si="44"/>
        <v>0</v>
      </c>
      <c r="S247" s="8">
        <f t="shared" si="44"/>
        <v>0</v>
      </c>
      <c r="T247" s="21">
        <f t="shared" si="36"/>
        <v>11</v>
      </c>
      <c r="U247" s="19">
        <f>VLOOKUP($B247,Gas!$B$3:$E$2506,2)</f>
        <v>2.335</v>
      </c>
      <c r="V247" s="44">
        <f t="shared" si="37"/>
        <v>10.102783725910065</v>
      </c>
    </row>
    <row r="248" spans="1:22" x14ac:dyDescent="0.2">
      <c r="A248" s="43">
        <f t="shared" si="41"/>
        <v>11</v>
      </c>
      <c r="B248" s="91">
        <v>36112</v>
      </c>
      <c r="C248" s="92">
        <v>22.54</v>
      </c>
      <c r="D248" s="4">
        <f t="shared" si="35"/>
        <v>-4.55313848079534E-2</v>
      </c>
      <c r="E248" s="100">
        <f t="shared" si="39"/>
        <v>0.75648148012395</v>
      </c>
      <c r="G248" s="8">
        <f t="shared" si="44"/>
        <v>0</v>
      </c>
      <c r="H248" s="8">
        <f t="shared" si="44"/>
        <v>2.4600000000000009</v>
      </c>
      <c r="I248" s="8">
        <f t="shared" si="44"/>
        <v>7.4600000000000009</v>
      </c>
      <c r="J248" s="8">
        <f t="shared" si="44"/>
        <v>12.46</v>
      </c>
      <c r="K248" s="8">
        <f t="shared" si="44"/>
        <v>17.46</v>
      </c>
      <c r="L248" s="8">
        <f t="shared" si="44"/>
        <v>27.46</v>
      </c>
      <c r="M248" s="8">
        <f t="shared" si="43"/>
        <v>2.5399999999999991</v>
      </c>
      <c r="N248" s="8">
        <f t="shared" si="44"/>
        <v>0</v>
      </c>
      <c r="O248" s="8">
        <f t="shared" si="44"/>
        <v>0</v>
      </c>
      <c r="P248" s="8">
        <f t="shared" si="44"/>
        <v>0</v>
      </c>
      <c r="Q248" s="8">
        <f t="shared" si="44"/>
        <v>0</v>
      </c>
      <c r="R248" s="8">
        <f t="shared" si="44"/>
        <v>0</v>
      </c>
      <c r="S248" s="8">
        <f t="shared" si="44"/>
        <v>0</v>
      </c>
      <c r="T248" s="21">
        <f t="shared" si="36"/>
        <v>11</v>
      </c>
      <c r="U248" s="19">
        <f>VLOOKUP($B248,Gas!$B$3:$E$2506,2)</f>
        <v>2.23</v>
      </c>
      <c r="V248" s="44">
        <f t="shared" si="37"/>
        <v>10.107623318385651</v>
      </c>
    </row>
    <row r="249" spans="1:22" x14ac:dyDescent="0.2">
      <c r="A249" s="43">
        <f t="shared" si="41"/>
        <v>11</v>
      </c>
      <c r="B249" s="91">
        <v>36115</v>
      </c>
      <c r="C249" s="92">
        <v>22.49</v>
      </c>
      <c r="D249" s="4">
        <f t="shared" si="35"/>
        <v>-2.2207426404059396E-3</v>
      </c>
      <c r="E249" s="100">
        <f t="shared" si="39"/>
        <v>0.74634293761158588</v>
      </c>
      <c r="G249" s="8">
        <f t="shared" si="44"/>
        <v>0</v>
      </c>
      <c r="H249" s="8">
        <f t="shared" si="44"/>
        <v>2.5100000000000016</v>
      </c>
      <c r="I249" s="8">
        <f t="shared" si="44"/>
        <v>7.5100000000000016</v>
      </c>
      <c r="J249" s="8">
        <f t="shared" si="44"/>
        <v>12.510000000000002</v>
      </c>
      <c r="K249" s="8">
        <f t="shared" si="44"/>
        <v>17.510000000000002</v>
      </c>
      <c r="L249" s="8">
        <f t="shared" si="44"/>
        <v>27.51</v>
      </c>
      <c r="M249" s="8">
        <f t="shared" si="43"/>
        <v>2.4899999999999984</v>
      </c>
      <c r="N249" s="8">
        <f t="shared" si="44"/>
        <v>0</v>
      </c>
      <c r="O249" s="8">
        <f t="shared" si="44"/>
        <v>0</v>
      </c>
      <c r="P249" s="8">
        <f t="shared" si="44"/>
        <v>0</v>
      </c>
      <c r="Q249" s="8">
        <f t="shared" si="44"/>
        <v>0</v>
      </c>
      <c r="R249" s="8">
        <f t="shared" si="44"/>
        <v>0</v>
      </c>
      <c r="S249" s="8">
        <f t="shared" si="44"/>
        <v>0</v>
      </c>
      <c r="T249" s="21">
        <f t="shared" si="36"/>
        <v>11</v>
      </c>
      <c r="U249" s="19">
        <f>VLOOKUP($B249,Gas!$B$3:$E$2506,2)</f>
        <v>2.23</v>
      </c>
      <c r="V249" s="44">
        <f t="shared" si="37"/>
        <v>10.085201793721973</v>
      </c>
    </row>
    <row r="250" spans="1:22" x14ac:dyDescent="0.2">
      <c r="A250" s="43">
        <f t="shared" si="41"/>
        <v>11</v>
      </c>
      <c r="B250" s="91">
        <v>36116</v>
      </c>
      <c r="C250" s="92">
        <v>20.88</v>
      </c>
      <c r="D250" s="4">
        <f t="shared" si="35"/>
        <v>-7.4279002956786272E-2</v>
      </c>
      <c r="E250" s="100">
        <f t="shared" si="39"/>
        <v>0.84106849010127072</v>
      </c>
      <c r="G250" s="8">
        <f t="shared" si="44"/>
        <v>0</v>
      </c>
      <c r="H250" s="8">
        <f t="shared" si="44"/>
        <v>4.120000000000001</v>
      </c>
      <c r="I250" s="8">
        <f t="shared" si="44"/>
        <v>9.120000000000001</v>
      </c>
      <c r="J250" s="8">
        <f t="shared" si="44"/>
        <v>14.120000000000001</v>
      </c>
      <c r="K250" s="8">
        <f t="shared" si="44"/>
        <v>19.12</v>
      </c>
      <c r="L250" s="8">
        <f t="shared" si="44"/>
        <v>29.12</v>
      </c>
      <c r="M250" s="8">
        <f t="shared" si="44"/>
        <v>0.87999999999999901</v>
      </c>
      <c r="N250" s="8">
        <f t="shared" si="44"/>
        <v>0</v>
      </c>
      <c r="O250" s="8">
        <f t="shared" si="44"/>
        <v>0</v>
      </c>
      <c r="P250" s="8">
        <f t="shared" si="44"/>
        <v>0</v>
      </c>
      <c r="Q250" s="8">
        <f t="shared" si="44"/>
        <v>0</v>
      </c>
      <c r="R250" s="8">
        <f t="shared" si="44"/>
        <v>0</v>
      </c>
      <c r="S250" s="8">
        <f t="shared" si="44"/>
        <v>0</v>
      </c>
      <c r="T250" s="21">
        <f t="shared" si="36"/>
        <v>11</v>
      </c>
      <c r="U250" s="19">
        <f>VLOOKUP($B250,Gas!$B$3:$E$2506,2)</f>
        <v>2.1949999999999998</v>
      </c>
      <c r="V250" s="44">
        <f t="shared" si="37"/>
        <v>9.5125284738040996</v>
      </c>
    </row>
    <row r="251" spans="1:22" x14ac:dyDescent="0.2">
      <c r="A251" s="43">
        <f t="shared" si="41"/>
        <v>11</v>
      </c>
      <c r="B251" s="91">
        <v>36117</v>
      </c>
      <c r="C251" s="92">
        <v>20.99</v>
      </c>
      <c r="D251" s="4">
        <f t="shared" si="35"/>
        <v>5.254370818103639E-3</v>
      </c>
      <c r="E251" s="100">
        <f t="shared" si="39"/>
        <v>0.83978687394490725</v>
      </c>
      <c r="G251" s="8">
        <f t="shared" si="44"/>
        <v>0</v>
      </c>
      <c r="H251" s="8">
        <f t="shared" si="44"/>
        <v>4.0100000000000016</v>
      </c>
      <c r="I251" s="8">
        <f t="shared" si="44"/>
        <v>9.0100000000000016</v>
      </c>
      <c r="J251" s="8">
        <f t="shared" si="44"/>
        <v>14.010000000000002</v>
      </c>
      <c r="K251" s="8">
        <f t="shared" si="44"/>
        <v>19.010000000000002</v>
      </c>
      <c r="L251" s="8">
        <f t="shared" si="44"/>
        <v>29.01</v>
      </c>
      <c r="M251" s="8">
        <f t="shared" si="44"/>
        <v>0.98999999999999844</v>
      </c>
      <c r="N251" s="8">
        <f t="shared" si="44"/>
        <v>0</v>
      </c>
      <c r="O251" s="8">
        <f t="shared" si="44"/>
        <v>0</v>
      </c>
      <c r="P251" s="8">
        <f t="shared" si="44"/>
        <v>0</v>
      </c>
      <c r="Q251" s="8">
        <f t="shared" si="44"/>
        <v>0</v>
      </c>
      <c r="R251" s="8">
        <f t="shared" si="44"/>
        <v>0</v>
      </c>
      <c r="S251" s="8">
        <f t="shared" si="44"/>
        <v>0</v>
      </c>
      <c r="T251" s="21">
        <f t="shared" si="36"/>
        <v>11</v>
      </c>
      <c r="U251" s="19">
        <f>VLOOKUP($B251,Gas!$B$3:$E$2506,2)</f>
        <v>2.125</v>
      </c>
      <c r="V251" s="44">
        <f t="shared" si="37"/>
        <v>9.8776470588235288</v>
      </c>
    </row>
    <row r="252" spans="1:22" x14ac:dyDescent="0.2">
      <c r="A252" s="43">
        <f t="shared" si="41"/>
        <v>11</v>
      </c>
      <c r="B252" s="91">
        <v>36118</v>
      </c>
      <c r="C252" s="92">
        <v>21.8</v>
      </c>
      <c r="D252" s="4">
        <f t="shared" si="35"/>
        <v>3.7863835962501709E-2</v>
      </c>
      <c r="E252" s="100">
        <f t="shared" si="39"/>
        <v>0.7849772691620428</v>
      </c>
      <c r="G252" s="8">
        <f t="shared" si="44"/>
        <v>0</v>
      </c>
      <c r="H252" s="8">
        <f t="shared" si="44"/>
        <v>3.1999999999999993</v>
      </c>
      <c r="I252" s="8">
        <f t="shared" si="44"/>
        <v>8.1999999999999993</v>
      </c>
      <c r="J252" s="8">
        <f t="shared" si="44"/>
        <v>13.2</v>
      </c>
      <c r="K252" s="8">
        <f t="shared" si="44"/>
        <v>18.2</v>
      </c>
      <c r="L252" s="8">
        <f t="shared" si="44"/>
        <v>28.2</v>
      </c>
      <c r="M252" s="8">
        <f t="shared" si="44"/>
        <v>1.8000000000000007</v>
      </c>
      <c r="N252" s="8">
        <f t="shared" si="44"/>
        <v>0</v>
      </c>
      <c r="O252" s="8">
        <f t="shared" si="44"/>
        <v>0</v>
      </c>
      <c r="P252" s="8">
        <f t="shared" si="44"/>
        <v>0</v>
      </c>
      <c r="Q252" s="8">
        <f t="shared" si="44"/>
        <v>0</v>
      </c>
      <c r="R252" s="8">
        <f t="shared" si="44"/>
        <v>0</v>
      </c>
      <c r="S252" s="8">
        <f t="shared" si="44"/>
        <v>0</v>
      </c>
      <c r="T252" s="21">
        <f t="shared" si="36"/>
        <v>11</v>
      </c>
      <c r="U252" s="19">
        <f>VLOOKUP($B252,Gas!$B$3:$E$2506,2)</f>
        <v>2.1</v>
      </c>
      <c r="V252" s="44">
        <f t="shared" si="37"/>
        <v>10.380952380952381</v>
      </c>
    </row>
    <row r="253" spans="1:22" x14ac:dyDescent="0.2">
      <c r="A253" s="43">
        <f t="shared" si="41"/>
        <v>11</v>
      </c>
      <c r="B253" s="91">
        <v>36119</v>
      </c>
      <c r="C253" s="92">
        <v>21.88</v>
      </c>
      <c r="D253" s="4">
        <f t="shared" si="35"/>
        <v>3.6630077587370201E-3</v>
      </c>
      <c r="E253" s="100">
        <f t="shared" si="39"/>
        <v>0.7218130748661471</v>
      </c>
      <c r="G253" s="8">
        <f t="shared" si="44"/>
        <v>0</v>
      </c>
      <c r="H253" s="8">
        <f t="shared" si="44"/>
        <v>3.120000000000001</v>
      </c>
      <c r="I253" s="8">
        <f t="shared" si="44"/>
        <v>8.120000000000001</v>
      </c>
      <c r="J253" s="8">
        <f t="shared" si="44"/>
        <v>13.120000000000001</v>
      </c>
      <c r="K253" s="8">
        <f t="shared" si="44"/>
        <v>18.12</v>
      </c>
      <c r="L253" s="8">
        <f t="shared" si="44"/>
        <v>28.12</v>
      </c>
      <c r="M253" s="8">
        <f t="shared" si="44"/>
        <v>1.879999999999999</v>
      </c>
      <c r="N253" s="8">
        <f t="shared" si="44"/>
        <v>0</v>
      </c>
      <c r="O253" s="8">
        <f t="shared" si="44"/>
        <v>0</v>
      </c>
      <c r="P253" s="8">
        <f t="shared" si="44"/>
        <v>0</v>
      </c>
      <c r="Q253" s="8">
        <f t="shared" si="44"/>
        <v>0</v>
      </c>
      <c r="R253" s="8">
        <f t="shared" si="44"/>
        <v>0</v>
      </c>
      <c r="S253" s="8">
        <f t="shared" si="44"/>
        <v>0</v>
      </c>
      <c r="T253" s="21">
        <f t="shared" si="36"/>
        <v>11</v>
      </c>
      <c r="U253" s="19">
        <f>VLOOKUP($B253,Gas!$B$3:$E$2506,2)</f>
        <v>2.1150000000000002</v>
      </c>
      <c r="V253" s="44">
        <f t="shared" si="37"/>
        <v>10.345153664302599</v>
      </c>
    </row>
    <row r="254" spans="1:22" x14ac:dyDescent="0.2">
      <c r="A254" s="43">
        <f t="shared" si="41"/>
        <v>11</v>
      </c>
      <c r="B254" s="91">
        <v>36122</v>
      </c>
      <c r="C254" s="92">
        <v>20.76</v>
      </c>
      <c r="D254" s="4">
        <f t="shared" si="35"/>
        <v>-5.2544919256092455E-2</v>
      </c>
      <c r="E254" s="100">
        <f t="shared" si="39"/>
        <v>0.76419124330688848</v>
      </c>
      <c r="G254" s="8">
        <f t="shared" ref="G254:S269" si="45">IF(G$1="P",MAX(0,G$2-$C254),IF(G$1="C",MAX(0,$C254-G$2)))</f>
        <v>0</v>
      </c>
      <c r="H254" s="8">
        <f t="shared" si="45"/>
        <v>4.2399999999999984</v>
      </c>
      <c r="I254" s="8">
        <f t="shared" si="45"/>
        <v>9.2399999999999984</v>
      </c>
      <c r="J254" s="8">
        <f t="shared" si="45"/>
        <v>14.239999999999998</v>
      </c>
      <c r="K254" s="8">
        <f t="shared" si="45"/>
        <v>19.239999999999998</v>
      </c>
      <c r="L254" s="8">
        <f t="shared" si="45"/>
        <v>29.24</v>
      </c>
      <c r="M254" s="8">
        <f t="shared" si="44"/>
        <v>0.76000000000000156</v>
      </c>
      <c r="N254" s="8">
        <f t="shared" si="45"/>
        <v>0</v>
      </c>
      <c r="O254" s="8">
        <f t="shared" si="45"/>
        <v>0</v>
      </c>
      <c r="P254" s="8">
        <f t="shared" si="45"/>
        <v>0</v>
      </c>
      <c r="Q254" s="8">
        <f t="shared" si="45"/>
        <v>0</v>
      </c>
      <c r="R254" s="8">
        <f t="shared" si="45"/>
        <v>0</v>
      </c>
      <c r="S254" s="8">
        <f t="shared" si="45"/>
        <v>0</v>
      </c>
      <c r="T254" s="21">
        <f t="shared" si="36"/>
        <v>11</v>
      </c>
      <c r="U254" s="19">
        <f>VLOOKUP($B254,Gas!$B$3:$E$2506,2)</f>
        <v>2.0950000000000002</v>
      </c>
      <c r="V254" s="44">
        <f t="shared" si="37"/>
        <v>9.9093078758949886</v>
      </c>
    </row>
    <row r="255" spans="1:22" x14ac:dyDescent="0.2">
      <c r="A255" s="43">
        <f t="shared" si="41"/>
        <v>11</v>
      </c>
      <c r="B255" s="91">
        <v>36123</v>
      </c>
      <c r="C255" s="92">
        <v>18.05</v>
      </c>
      <c r="D255" s="4">
        <f t="shared" si="35"/>
        <v>-0.13988237351879798</v>
      </c>
      <c r="E255" s="100">
        <f t="shared" si="39"/>
        <v>1.0188434747187296</v>
      </c>
      <c r="G255" s="8">
        <f t="shared" si="45"/>
        <v>1.9499999999999993</v>
      </c>
      <c r="H255" s="8">
        <f t="shared" si="45"/>
        <v>6.9499999999999993</v>
      </c>
      <c r="I255" s="8">
        <f t="shared" si="45"/>
        <v>11.95</v>
      </c>
      <c r="J255" s="8">
        <f t="shared" si="45"/>
        <v>16.95</v>
      </c>
      <c r="K255" s="8">
        <f t="shared" si="45"/>
        <v>21.95</v>
      </c>
      <c r="L255" s="8">
        <f t="shared" si="45"/>
        <v>31.95</v>
      </c>
      <c r="M255" s="8">
        <f t="shared" si="44"/>
        <v>0</v>
      </c>
      <c r="N255" s="8">
        <f t="shared" si="45"/>
        <v>0</v>
      </c>
      <c r="O255" s="8">
        <f t="shared" si="45"/>
        <v>0</v>
      </c>
      <c r="P255" s="8">
        <f t="shared" si="45"/>
        <v>0</v>
      </c>
      <c r="Q255" s="8">
        <f t="shared" si="45"/>
        <v>0</v>
      </c>
      <c r="R255" s="8">
        <f t="shared" si="45"/>
        <v>0</v>
      </c>
      <c r="S255" s="8">
        <f t="shared" si="45"/>
        <v>0</v>
      </c>
      <c r="T255" s="21">
        <f t="shared" si="36"/>
        <v>11</v>
      </c>
      <c r="U255" s="19">
        <f>VLOOKUP($B255,Gas!$B$3:$E$2506,2)</f>
        <v>2.0350000000000001</v>
      </c>
      <c r="V255" s="44">
        <f t="shared" si="37"/>
        <v>8.8697788697788695</v>
      </c>
    </row>
    <row r="256" spans="1:22" x14ac:dyDescent="0.2">
      <c r="A256" s="43">
        <f t="shared" si="41"/>
        <v>11</v>
      </c>
      <c r="B256" s="91">
        <v>36124</v>
      </c>
      <c r="C256" s="92">
        <v>16.97</v>
      </c>
      <c r="D256" s="4">
        <f t="shared" si="35"/>
        <v>-6.1698605532755128E-2</v>
      </c>
      <c r="E256" s="100">
        <f t="shared" si="39"/>
        <v>0.90813816133356418</v>
      </c>
      <c r="G256" s="8">
        <f t="shared" si="45"/>
        <v>3.0300000000000011</v>
      </c>
      <c r="H256" s="8">
        <f t="shared" si="45"/>
        <v>8.0300000000000011</v>
      </c>
      <c r="I256" s="8">
        <f t="shared" si="45"/>
        <v>13.030000000000001</v>
      </c>
      <c r="J256" s="8">
        <f t="shared" si="45"/>
        <v>18.03</v>
      </c>
      <c r="K256" s="8">
        <f t="shared" si="45"/>
        <v>23.03</v>
      </c>
      <c r="L256" s="8">
        <f t="shared" si="45"/>
        <v>33.03</v>
      </c>
      <c r="M256" s="8">
        <f t="shared" si="44"/>
        <v>0</v>
      </c>
      <c r="N256" s="8">
        <f t="shared" si="45"/>
        <v>0</v>
      </c>
      <c r="O256" s="8">
        <f t="shared" si="45"/>
        <v>0</v>
      </c>
      <c r="P256" s="8">
        <f t="shared" si="45"/>
        <v>0</v>
      </c>
      <c r="Q256" s="8">
        <f t="shared" si="45"/>
        <v>0</v>
      </c>
      <c r="R256" s="8">
        <f t="shared" si="45"/>
        <v>0</v>
      </c>
      <c r="S256" s="8">
        <f t="shared" si="45"/>
        <v>0</v>
      </c>
      <c r="T256" s="21">
        <f t="shared" si="36"/>
        <v>11</v>
      </c>
      <c r="U256" s="19">
        <f>VLOOKUP($B256,Gas!$B$3:$E$2506,2)</f>
        <v>2.0150000000000001</v>
      </c>
      <c r="V256" s="44">
        <f t="shared" si="37"/>
        <v>8.421836228287841</v>
      </c>
    </row>
    <row r="257" spans="1:23" x14ac:dyDescent="0.2">
      <c r="A257" s="43">
        <f t="shared" si="41"/>
        <v>11</v>
      </c>
      <c r="B257" s="91">
        <v>36126</v>
      </c>
      <c r="C257" s="92">
        <v>16.97</v>
      </c>
      <c r="D257" s="4">
        <f t="shared" si="35"/>
        <v>0</v>
      </c>
      <c r="E257" s="100">
        <f t="shared" si="39"/>
        <v>0.82253043311335461</v>
      </c>
      <c r="G257" s="8">
        <f t="shared" si="45"/>
        <v>3.0300000000000011</v>
      </c>
      <c r="H257" s="8">
        <f t="shared" si="45"/>
        <v>8.0300000000000011</v>
      </c>
      <c r="I257" s="8">
        <f t="shared" si="45"/>
        <v>13.030000000000001</v>
      </c>
      <c r="J257" s="8">
        <f t="shared" si="45"/>
        <v>18.03</v>
      </c>
      <c r="K257" s="8">
        <f t="shared" si="45"/>
        <v>23.03</v>
      </c>
      <c r="L257" s="8">
        <f t="shared" si="45"/>
        <v>33.03</v>
      </c>
      <c r="M257" s="8">
        <f t="shared" si="44"/>
        <v>0</v>
      </c>
      <c r="N257" s="8">
        <f t="shared" si="45"/>
        <v>0</v>
      </c>
      <c r="O257" s="8">
        <f t="shared" si="45"/>
        <v>0</v>
      </c>
      <c r="P257" s="8">
        <f t="shared" si="45"/>
        <v>0</v>
      </c>
      <c r="Q257" s="8">
        <f t="shared" si="45"/>
        <v>0</v>
      </c>
      <c r="R257" s="8">
        <f t="shared" si="45"/>
        <v>0</v>
      </c>
      <c r="S257" s="8">
        <f t="shared" si="45"/>
        <v>0</v>
      </c>
      <c r="T257" s="21">
        <f t="shared" si="36"/>
        <v>11</v>
      </c>
      <c r="U257" s="19">
        <f>VLOOKUP($B257,Gas!$B$3:$E$2506,2)</f>
        <v>1.87</v>
      </c>
      <c r="V257" s="44">
        <f t="shared" si="37"/>
        <v>9.0748663101604272</v>
      </c>
    </row>
    <row r="258" spans="1:23" x14ac:dyDescent="0.2">
      <c r="A258" s="43">
        <f t="shared" si="41"/>
        <v>11</v>
      </c>
      <c r="B258" s="91">
        <v>36129</v>
      </c>
      <c r="C258" s="92">
        <v>19.09</v>
      </c>
      <c r="D258" s="4">
        <f t="shared" si="35"/>
        <v>0.11771755849152138</v>
      </c>
      <c r="E258" s="100">
        <f t="shared" si="39"/>
        <v>1.1084194556839631</v>
      </c>
      <c r="G258" s="8">
        <f t="shared" si="45"/>
        <v>0.91000000000000014</v>
      </c>
      <c r="H258" s="8">
        <f t="shared" si="45"/>
        <v>5.91</v>
      </c>
      <c r="I258" s="8">
        <f t="shared" si="45"/>
        <v>10.91</v>
      </c>
      <c r="J258" s="8">
        <f t="shared" si="45"/>
        <v>15.91</v>
      </c>
      <c r="K258" s="8">
        <f t="shared" si="45"/>
        <v>20.91</v>
      </c>
      <c r="L258" s="8">
        <f t="shared" si="45"/>
        <v>30.91</v>
      </c>
      <c r="M258" s="8">
        <f t="shared" si="44"/>
        <v>0</v>
      </c>
      <c r="N258" s="8">
        <f t="shared" si="45"/>
        <v>0</v>
      </c>
      <c r="O258" s="8">
        <f t="shared" si="45"/>
        <v>0</v>
      </c>
      <c r="P258" s="8">
        <f t="shared" si="45"/>
        <v>0</v>
      </c>
      <c r="Q258" s="8">
        <f t="shared" si="45"/>
        <v>0</v>
      </c>
      <c r="R258" s="8">
        <f t="shared" si="45"/>
        <v>0</v>
      </c>
      <c r="S258" s="8">
        <f t="shared" si="45"/>
        <v>0</v>
      </c>
      <c r="T258" s="21">
        <f t="shared" si="36"/>
        <v>11</v>
      </c>
      <c r="U258" s="19">
        <f>VLOOKUP($B258,Gas!$B$3:$E$2506,2)</f>
        <v>1.87</v>
      </c>
      <c r="V258" s="44">
        <f t="shared" si="37"/>
        <v>10.208556149732619</v>
      </c>
    </row>
    <row r="259" spans="1:23" x14ac:dyDescent="0.2">
      <c r="A259" s="43">
        <f t="shared" si="41"/>
        <v>12</v>
      </c>
      <c r="B259" s="91">
        <v>36130</v>
      </c>
      <c r="C259" s="92">
        <v>17.66</v>
      </c>
      <c r="D259" s="4">
        <f t="shared" si="35"/>
        <v>-7.7862442561842313E-2</v>
      </c>
      <c r="E259" s="100">
        <f t="shared" si="39"/>
        <v>1.1450571387320947</v>
      </c>
      <c r="F259" s="2"/>
      <c r="G259" s="8">
        <f t="shared" si="45"/>
        <v>2.34</v>
      </c>
      <c r="H259" s="8">
        <f t="shared" si="45"/>
        <v>7.34</v>
      </c>
      <c r="I259" s="8">
        <f t="shared" si="45"/>
        <v>12.34</v>
      </c>
      <c r="J259" s="8">
        <f t="shared" si="45"/>
        <v>17.34</v>
      </c>
      <c r="K259" s="8">
        <f t="shared" si="45"/>
        <v>22.34</v>
      </c>
      <c r="L259" s="8">
        <f t="shared" si="45"/>
        <v>32.340000000000003</v>
      </c>
      <c r="M259" s="8">
        <f t="shared" si="44"/>
        <v>0</v>
      </c>
      <c r="N259" s="8">
        <f t="shared" si="45"/>
        <v>0</v>
      </c>
      <c r="O259" s="8">
        <f t="shared" si="45"/>
        <v>0</v>
      </c>
      <c r="P259" s="8">
        <f t="shared" si="45"/>
        <v>0</v>
      </c>
      <c r="Q259" s="8">
        <f t="shared" si="45"/>
        <v>0</v>
      </c>
      <c r="R259" s="8">
        <f t="shared" si="45"/>
        <v>0</v>
      </c>
      <c r="S259" s="8">
        <f t="shared" si="45"/>
        <v>0</v>
      </c>
      <c r="T259" s="21">
        <f t="shared" si="36"/>
        <v>12</v>
      </c>
      <c r="U259" s="19">
        <f>VLOOKUP($B259,Gas!$B$3:$E$2506,2)</f>
        <v>1.645</v>
      </c>
      <c r="V259" s="44">
        <f t="shared" si="37"/>
        <v>10.735562310030396</v>
      </c>
      <c r="W259" s="5"/>
    </row>
    <row r="260" spans="1:23" x14ac:dyDescent="0.2">
      <c r="A260" s="43">
        <f t="shared" si="41"/>
        <v>12</v>
      </c>
      <c r="B260" s="91">
        <v>36131</v>
      </c>
      <c r="C260" s="92">
        <v>17.8</v>
      </c>
      <c r="D260" s="4">
        <f t="shared" ref="D260:D323" si="46">LN(C260/C259)</f>
        <v>7.8962621222255398E-3</v>
      </c>
      <c r="E260" s="100">
        <f t="shared" si="39"/>
        <v>1.1185902979662656</v>
      </c>
      <c r="F260" s="2"/>
      <c r="G260" s="8">
        <f t="shared" si="45"/>
        <v>2.1999999999999993</v>
      </c>
      <c r="H260" s="8">
        <f t="shared" si="45"/>
        <v>7.1999999999999993</v>
      </c>
      <c r="I260" s="8">
        <f t="shared" si="45"/>
        <v>12.2</v>
      </c>
      <c r="J260" s="8">
        <f t="shared" si="45"/>
        <v>17.2</v>
      </c>
      <c r="K260" s="8">
        <f t="shared" si="45"/>
        <v>22.2</v>
      </c>
      <c r="L260" s="8">
        <f t="shared" si="45"/>
        <v>32.200000000000003</v>
      </c>
      <c r="M260" s="8">
        <f t="shared" si="45"/>
        <v>0</v>
      </c>
      <c r="N260" s="8">
        <f t="shared" si="45"/>
        <v>0</v>
      </c>
      <c r="O260" s="8">
        <f t="shared" si="45"/>
        <v>0</v>
      </c>
      <c r="P260" s="8">
        <f t="shared" si="45"/>
        <v>0</v>
      </c>
      <c r="Q260" s="8">
        <f t="shared" si="45"/>
        <v>0</v>
      </c>
      <c r="R260" s="8">
        <f t="shared" si="45"/>
        <v>0</v>
      </c>
      <c r="S260" s="8">
        <f t="shared" si="45"/>
        <v>0</v>
      </c>
      <c r="T260" s="21">
        <f t="shared" ref="T260:T323" si="47">A260</f>
        <v>12</v>
      </c>
      <c r="U260" s="19">
        <f>VLOOKUP($B260,Gas!$B$3:$E$2506,2)</f>
        <v>1.395</v>
      </c>
      <c r="V260" s="44">
        <f t="shared" ref="V260:V323" si="48">C260/U260</f>
        <v>12.759856630824373</v>
      </c>
      <c r="W260" s="5"/>
    </row>
    <row r="261" spans="1:23" x14ac:dyDescent="0.2">
      <c r="A261" s="43">
        <f t="shared" si="41"/>
        <v>12</v>
      </c>
      <c r="B261" s="91">
        <v>36132</v>
      </c>
      <c r="C261" s="92">
        <v>18.04</v>
      </c>
      <c r="D261" s="4">
        <f t="shared" si="46"/>
        <v>1.3393057336438035E-2</v>
      </c>
      <c r="E261" s="100">
        <f t="shared" si="39"/>
        <v>1.1236066791164316</v>
      </c>
      <c r="F261" s="2"/>
      <c r="G261" s="8">
        <f t="shared" si="45"/>
        <v>1.9600000000000009</v>
      </c>
      <c r="H261" s="8">
        <f t="shared" si="45"/>
        <v>6.9600000000000009</v>
      </c>
      <c r="I261" s="8">
        <f t="shared" si="45"/>
        <v>11.96</v>
      </c>
      <c r="J261" s="8">
        <f t="shared" si="45"/>
        <v>16.96</v>
      </c>
      <c r="K261" s="8">
        <f t="shared" si="45"/>
        <v>21.96</v>
      </c>
      <c r="L261" s="8">
        <f t="shared" si="45"/>
        <v>31.96</v>
      </c>
      <c r="M261" s="8">
        <f t="shared" si="45"/>
        <v>0</v>
      </c>
      <c r="N261" s="8">
        <f t="shared" si="45"/>
        <v>0</v>
      </c>
      <c r="O261" s="8">
        <f t="shared" si="45"/>
        <v>0</v>
      </c>
      <c r="P261" s="8">
        <f t="shared" si="45"/>
        <v>0</v>
      </c>
      <c r="Q261" s="8">
        <f t="shared" si="45"/>
        <v>0</v>
      </c>
      <c r="R261" s="8">
        <f t="shared" si="45"/>
        <v>0</v>
      </c>
      <c r="S261" s="8">
        <f t="shared" si="45"/>
        <v>0</v>
      </c>
      <c r="T261" s="21">
        <f t="shared" si="47"/>
        <v>12</v>
      </c>
      <c r="U261" s="19">
        <f>VLOOKUP($B261,Gas!$B$3:$E$2506,2)</f>
        <v>1.375</v>
      </c>
      <c r="V261" s="44">
        <f t="shared" si="48"/>
        <v>13.12</v>
      </c>
      <c r="W261" s="5"/>
    </row>
    <row r="262" spans="1:23" x14ac:dyDescent="0.2">
      <c r="A262" s="43">
        <f t="shared" si="41"/>
        <v>12</v>
      </c>
      <c r="B262" s="91">
        <v>36133</v>
      </c>
      <c r="C262" s="92">
        <v>17.66</v>
      </c>
      <c r="D262" s="4">
        <f t="shared" si="46"/>
        <v>-2.128931945866358E-2</v>
      </c>
      <c r="E262" s="100">
        <f t="shared" si="39"/>
        <v>1.0843272702033129</v>
      </c>
      <c r="F262" s="2"/>
      <c r="G262" s="8">
        <f t="shared" si="45"/>
        <v>2.34</v>
      </c>
      <c r="H262" s="8">
        <f t="shared" si="45"/>
        <v>7.34</v>
      </c>
      <c r="I262" s="8">
        <f t="shared" si="45"/>
        <v>12.34</v>
      </c>
      <c r="J262" s="8">
        <f t="shared" si="45"/>
        <v>17.34</v>
      </c>
      <c r="K262" s="8">
        <f t="shared" si="45"/>
        <v>22.34</v>
      </c>
      <c r="L262" s="8">
        <f t="shared" si="45"/>
        <v>32.340000000000003</v>
      </c>
      <c r="M262" s="8">
        <f t="shared" si="45"/>
        <v>0</v>
      </c>
      <c r="N262" s="8">
        <f t="shared" si="45"/>
        <v>0</v>
      </c>
      <c r="O262" s="8">
        <f t="shared" si="45"/>
        <v>0</v>
      </c>
      <c r="P262" s="8">
        <f t="shared" si="45"/>
        <v>0</v>
      </c>
      <c r="Q262" s="8">
        <f t="shared" si="45"/>
        <v>0</v>
      </c>
      <c r="R262" s="8">
        <f t="shared" si="45"/>
        <v>0</v>
      </c>
      <c r="S262" s="8">
        <f t="shared" si="45"/>
        <v>0</v>
      </c>
      <c r="T262" s="21">
        <f t="shared" si="47"/>
        <v>12</v>
      </c>
      <c r="U262" s="19">
        <f>VLOOKUP($B262,Gas!$B$3:$E$2506,2)</f>
        <v>1.1850000000000001</v>
      </c>
      <c r="V262" s="44">
        <f t="shared" si="48"/>
        <v>14.90295358649789</v>
      </c>
      <c r="W262" s="5"/>
    </row>
    <row r="263" spans="1:23" x14ac:dyDescent="0.2">
      <c r="A263" s="43">
        <f t="shared" si="41"/>
        <v>12</v>
      </c>
      <c r="B263" s="91">
        <v>36136</v>
      </c>
      <c r="C263" s="92">
        <v>17.37</v>
      </c>
      <c r="D263" s="4">
        <f t="shared" si="46"/>
        <v>-1.6557614922800293E-2</v>
      </c>
      <c r="E263" s="100">
        <f t="shared" si="39"/>
        <v>1.0762033084424611</v>
      </c>
      <c r="F263" s="2"/>
      <c r="G263" s="8">
        <f t="shared" si="45"/>
        <v>2.629999999999999</v>
      </c>
      <c r="H263" s="8">
        <f t="shared" si="45"/>
        <v>7.629999999999999</v>
      </c>
      <c r="I263" s="8">
        <f t="shared" si="45"/>
        <v>12.629999999999999</v>
      </c>
      <c r="J263" s="8">
        <f t="shared" si="45"/>
        <v>17.63</v>
      </c>
      <c r="K263" s="8">
        <f t="shared" si="45"/>
        <v>22.63</v>
      </c>
      <c r="L263" s="8">
        <f t="shared" si="45"/>
        <v>32.629999999999995</v>
      </c>
      <c r="M263" s="8">
        <f t="shared" si="45"/>
        <v>0</v>
      </c>
      <c r="N263" s="8">
        <f t="shared" si="45"/>
        <v>0</v>
      </c>
      <c r="O263" s="8">
        <f t="shared" si="45"/>
        <v>0</v>
      </c>
      <c r="P263" s="8">
        <f t="shared" si="45"/>
        <v>0</v>
      </c>
      <c r="Q263" s="8">
        <f t="shared" si="45"/>
        <v>0</v>
      </c>
      <c r="R263" s="8">
        <f t="shared" si="45"/>
        <v>0</v>
      </c>
      <c r="S263" s="8">
        <f t="shared" si="45"/>
        <v>0</v>
      </c>
      <c r="T263" s="21">
        <f t="shared" si="47"/>
        <v>12</v>
      </c>
      <c r="U263" s="19">
        <f>VLOOKUP($B263,Gas!$B$3:$E$2506,2)</f>
        <v>1.01</v>
      </c>
      <c r="V263" s="44">
        <f t="shared" si="48"/>
        <v>17.198019801980198</v>
      </c>
      <c r="W263" s="5"/>
    </row>
    <row r="264" spans="1:23" x14ac:dyDescent="0.2">
      <c r="A264" s="43">
        <f t="shared" si="41"/>
        <v>12</v>
      </c>
      <c r="B264" s="91">
        <v>36137</v>
      </c>
      <c r="C264" s="92">
        <v>16.59</v>
      </c>
      <c r="D264" s="4">
        <f t="shared" si="46"/>
        <v>-4.5944476050660536E-2</v>
      </c>
      <c r="E264" s="100">
        <f t="shared" si="39"/>
        <v>1.0716805584881952</v>
      </c>
      <c r="F264" s="2"/>
      <c r="G264" s="8">
        <f t="shared" ref="G264:S279" si="49">IF(G$1="P",MAX(0,G$2-$C264),IF(G$1="C",MAX(0,$C264-G$2)))</f>
        <v>3.41</v>
      </c>
      <c r="H264" s="8">
        <f t="shared" si="49"/>
        <v>8.41</v>
      </c>
      <c r="I264" s="8">
        <f t="shared" si="49"/>
        <v>13.41</v>
      </c>
      <c r="J264" s="8">
        <f t="shared" si="49"/>
        <v>18.41</v>
      </c>
      <c r="K264" s="8">
        <f t="shared" si="49"/>
        <v>23.41</v>
      </c>
      <c r="L264" s="8">
        <f t="shared" si="49"/>
        <v>33.409999999999997</v>
      </c>
      <c r="M264" s="8">
        <f t="shared" si="45"/>
        <v>0</v>
      </c>
      <c r="N264" s="8">
        <f t="shared" si="49"/>
        <v>0</v>
      </c>
      <c r="O264" s="8">
        <f t="shared" si="49"/>
        <v>0</v>
      </c>
      <c r="P264" s="8">
        <f t="shared" si="49"/>
        <v>0</v>
      </c>
      <c r="Q264" s="8">
        <f t="shared" si="49"/>
        <v>0</v>
      </c>
      <c r="R264" s="8">
        <f t="shared" si="49"/>
        <v>0</v>
      </c>
      <c r="S264" s="8">
        <f t="shared" si="49"/>
        <v>0</v>
      </c>
      <c r="T264" s="21">
        <f t="shared" si="47"/>
        <v>12</v>
      </c>
      <c r="U264" s="19">
        <f>VLOOKUP($B264,Gas!$B$3:$E$2506,2)</f>
        <v>1.55</v>
      </c>
      <c r="V264" s="44">
        <f t="shared" si="48"/>
        <v>10.703225806451613</v>
      </c>
      <c r="W264" s="5"/>
    </row>
    <row r="265" spans="1:23" x14ac:dyDescent="0.2">
      <c r="A265" s="43">
        <f t="shared" si="41"/>
        <v>12</v>
      </c>
      <c r="B265" s="91">
        <v>36138</v>
      </c>
      <c r="C265" s="92">
        <v>17.100000000000001</v>
      </c>
      <c r="D265" s="4">
        <f t="shared" si="46"/>
        <v>3.0278359306261073E-2</v>
      </c>
      <c r="E265" s="100">
        <f t="shared" si="39"/>
        <v>0.87291280618258726</v>
      </c>
      <c r="F265" s="2"/>
      <c r="G265" s="8">
        <f t="shared" si="49"/>
        <v>2.8999999999999986</v>
      </c>
      <c r="H265" s="8">
        <f t="shared" si="49"/>
        <v>7.8999999999999986</v>
      </c>
      <c r="I265" s="8">
        <f t="shared" si="49"/>
        <v>12.899999999999999</v>
      </c>
      <c r="J265" s="8">
        <f t="shared" si="49"/>
        <v>17.899999999999999</v>
      </c>
      <c r="K265" s="8">
        <f t="shared" si="49"/>
        <v>22.9</v>
      </c>
      <c r="L265" s="8">
        <f t="shared" si="49"/>
        <v>32.9</v>
      </c>
      <c r="M265" s="8">
        <f t="shared" si="45"/>
        <v>0</v>
      </c>
      <c r="N265" s="8">
        <f t="shared" si="49"/>
        <v>0</v>
      </c>
      <c r="O265" s="8">
        <f t="shared" si="49"/>
        <v>0</v>
      </c>
      <c r="P265" s="8">
        <f t="shared" si="49"/>
        <v>0</v>
      </c>
      <c r="Q265" s="8">
        <f t="shared" si="49"/>
        <v>0</v>
      </c>
      <c r="R265" s="8">
        <f t="shared" si="49"/>
        <v>0</v>
      </c>
      <c r="S265" s="8">
        <f t="shared" si="49"/>
        <v>0</v>
      </c>
      <c r="T265" s="21">
        <f t="shared" si="47"/>
        <v>12</v>
      </c>
      <c r="U265" s="19">
        <f>VLOOKUP($B265,Gas!$B$3:$E$2506,2)</f>
        <v>1.7949999999999999</v>
      </c>
      <c r="V265" s="44">
        <f t="shared" si="48"/>
        <v>9.5264623955431773</v>
      </c>
      <c r="W265" s="5"/>
    </row>
    <row r="266" spans="1:23" x14ac:dyDescent="0.2">
      <c r="A266" s="43">
        <f t="shared" si="41"/>
        <v>12</v>
      </c>
      <c r="B266" s="91">
        <v>36139</v>
      </c>
      <c r="C266" s="92">
        <v>16.420000000000002</v>
      </c>
      <c r="D266" s="4">
        <f t="shared" si="46"/>
        <v>-4.0578359484331972E-2</v>
      </c>
      <c r="E266" s="100">
        <f t="shared" si="39"/>
        <v>0.84087958374330396</v>
      </c>
      <c r="F266" s="2"/>
      <c r="G266" s="8">
        <f t="shared" si="49"/>
        <v>3.5799999999999983</v>
      </c>
      <c r="H266" s="8">
        <f t="shared" si="49"/>
        <v>8.5799999999999983</v>
      </c>
      <c r="I266" s="8">
        <f t="shared" si="49"/>
        <v>13.579999999999998</v>
      </c>
      <c r="J266" s="8">
        <f t="shared" si="49"/>
        <v>18.579999999999998</v>
      </c>
      <c r="K266" s="8">
        <f t="shared" si="49"/>
        <v>23.58</v>
      </c>
      <c r="L266" s="8">
        <f t="shared" si="49"/>
        <v>33.58</v>
      </c>
      <c r="M266" s="8">
        <f t="shared" si="45"/>
        <v>0</v>
      </c>
      <c r="N266" s="8">
        <f t="shared" si="49"/>
        <v>0</v>
      </c>
      <c r="O266" s="8">
        <f t="shared" si="49"/>
        <v>0</v>
      </c>
      <c r="P266" s="8">
        <f t="shared" si="49"/>
        <v>0</v>
      </c>
      <c r="Q266" s="8">
        <f t="shared" si="49"/>
        <v>0</v>
      </c>
      <c r="R266" s="8">
        <f t="shared" si="49"/>
        <v>0</v>
      </c>
      <c r="S266" s="8">
        <f t="shared" si="49"/>
        <v>0</v>
      </c>
      <c r="T266" s="21">
        <f t="shared" si="47"/>
        <v>12</v>
      </c>
      <c r="U266" s="19">
        <f>VLOOKUP($B266,Gas!$B$3:$E$2506,2)</f>
        <v>1.64</v>
      </c>
      <c r="V266" s="44">
        <f t="shared" si="48"/>
        <v>10.012195121951221</v>
      </c>
      <c r="W266" s="5"/>
    </row>
    <row r="267" spans="1:23" x14ac:dyDescent="0.2">
      <c r="A267" s="43">
        <f t="shared" si="41"/>
        <v>12</v>
      </c>
      <c r="B267" s="91">
        <v>36140</v>
      </c>
      <c r="C267" s="92">
        <v>16.329999999999998</v>
      </c>
      <c r="D267" s="4">
        <f t="shared" si="46"/>
        <v>-5.4961970419086679E-3</v>
      </c>
      <c r="E267" s="100">
        <f t="shared" si="39"/>
        <v>0.84073043352867904</v>
      </c>
      <c r="F267" s="2"/>
      <c r="G267" s="8">
        <f t="shared" si="49"/>
        <v>3.6700000000000017</v>
      </c>
      <c r="H267" s="8">
        <f t="shared" si="49"/>
        <v>8.6700000000000017</v>
      </c>
      <c r="I267" s="8">
        <f t="shared" si="49"/>
        <v>13.670000000000002</v>
      </c>
      <c r="J267" s="8">
        <f t="shared" si="49"/>
        <v>18.670000000000002</v>
      </c>
      <c r="K267" s="8">
        <f t="shared" si="49"/>
        <v>23.67</v>
      </c>
      <c r="L267" s="8">
        <f t="shared" si="49"/>
        <v>33.67</v>
      </c>
      <c r="M267" s="8">
        <f t="shared" si="45"/>
        <v>0</v>
      </c>
      <c r="N267" s="8">
        <f t="shared" si="49"/>
        <v>0</v>
      </c>
      <c r="O267" s="8">
        <f t="shared" si="49"/>
        <v>0</v>
      </c>
      <c r="P267" s="8">
        <f t="shared" si="49"/>
        <v>0</v>
      </c>
      <c r="Q267" s="8">
        <f t="shared" si="49"/>
        <v>0</v>
      </c>
      <c r="R267" s="8">
        <f t="shared" si="49"/>
        <v>0</v>
      </c>
      <c r="S267" s="8">
        <f t="shared" si="49"/>
        <v>0</v>
      </c>
      <c r="T267" s="21">
        <f t="shared" si="47"/>
        <v>12</v>
      </c>
      <c r="U267" s="19">
        <f>VLOOKUP($B267,Gas!$B$3:$E$2506,2)</f>
        <v>1.575</v>
      </c>
      <c r="V267" s="44">
        <f t="shared" si="48"/>
        <v>10.368253968253967</v>
      </c>
      <c r="W267" s="5">
        <f>VLOOKUP($B267,Gas!$B$3:$E$2506,4)</f>
        <v>3.4271631764767969</v>
      </c>
    </row>
    <row r="268" spans="1:23" x14ac:dyDescent="0.2">
      <c r="A268" s="43">
        <f t="shared" si="41"/>
        <v>12</v>
      </c>
      <c r="B268" s="91">
        <v>36143</v>
      </c>
      <c r="C268" s="92">
        <v>16.97</v>
      </c>
      <c r="D268" s="4">
        <f t="shared" si="46"/>
        <v>3.8443172263761191E-2</v>
      </c>
      <c r="E268" s="100">
        <f t="shared" si="39"/>
        <v>0.57320480960496811</v>
      </c>
      <c r="F268" s="2"/>
      <c r="G268" s="8">
        <f t="shared" si="49"/>
        <v>3.0300000000000011</v>
      </c>
      <c r="H268" s="8">
        <f t="shared" si="49"/>
        <v>8.0300000000000011</v>
      </c>
      <c r="I268" s="8">
        <f t="shared" si="49"/>
        <v>13.030000000000001</v>
      </c>
      <c r="J268" s="8">
        <f t="shared" si="49"/>
        <v>18.03</v>
      </c>
      <c r="K268" s="8">
        <f t="shared" si="49"/>
        <v>23.03</v>
      </c>
      <c r="L268" s="8">
        <f t="shared" si="49"/>
        <v>33.03</v>
      </c>
      <c r="M268" s="8">
        <f t="shared" si="45"/>
        <v>0</v>
      </c>
      <c r="N268" s="8">
        <f t="shared" si="49"/>
        <v>0</v>
      </c>
      <c r="O268" s="8">
        <f t="shared" si="49"/>
        <v>0</v>
      </c>
      <c r="P268" s="8">
        <f t="shared" si="49"/>
        <v>0</v>
      </c>
      <c r="Q268" s="8">
        <f t="shared" si="49"/>
        <v>0</v>
      </c>
      <c r="R268" s="8">
        <f t="shared" si="49"/>
        <v>0</v>
      </c>
      <c r="S268" s="8">
        <f t="shared" si="49"/>
        <v>0</v>
      </c>
      <c r="T268" s="21">
        <f t="shared" si="47"/>
        <v>12</v>
      </c>
      <c r="U268" s="19">
        <f>VLOOKUP($B268,Gas!$B$3:$E$2506,2)</f>
        <v>1.53</v>
      </c>
      <c r="V268" s="44">
        <f t="shared" si="48"/>
        <v>11.091503267973856</v>
      </c>
      <c r="W268" s="5">
        <f>VLOOKUP($B268,Gas!$B$3:$E$2506,4)</f>
        <v>3.0846375939905495</v>
      </c>
    </row>
    <row r="269" spans="1:23" x14ac:dyDescent="0.2">
      <c r="A269" s="43">
        <f t="shared" si="41"/>
        <v>12</v>
      </c>
      <c r="B269" s="91">
        <v>36144</v>
      </c>
      <c r="C269" s="92">
        <v>17.559999999999999</v>
      </c>
      <c r="D269" s="4">
        <f t="shared" si="46"/>
        <v>3.4176508960835711E-2</v>
      </c>
      <c r="E269" s="100">
        <f t="shared" ref="E269:E300" si="50">STDEV(D260:D269)*SQRT(trade_day)</f>
        <v>0.48063287670810045</v>
      </c>
      <c r="F269" s="5"/>
      <c r="G269" s="8">
        <f t="shared" si="49"/>
        <v>2.4400000000000013</v>
      </c>
      <c r="H269" s="8">
        <f t="shared" si="49"/>
        <v>7.4400000000000013</v>
      </c>
      <c r="I269" s="8">
        <f t="shared" si="49"/>
        <v>12.440000000000001</v>
      </c>
      <c r="J269" s="8">
        <f t="shared" si="49"/>
        <v>17.440000000000001</v>
      </c>
      <c r="K269" s="8">
        <f t="shared" si="49"/>
        <v>22.44</v>
      </c>
      <c r="L269" s="8">
        <f t="shared" si="49"/>
        <v>32.44</v>
      </c>
      <c r="M269" s="8">
        <f t="shared" si="45"/>
        <v>0</v>
      </c>
      <c r="N269" s="8">
        <f t="shared" si="49"/>
        <v>0</v>
      </c>
      <c r="O269" s="8">
        <f t="shared" si="49"/>
        <v>0</v>
      </c>
      <c r="P269" s="8">
        <f t="shared" si="49"/>
        <v>0</v>
      </c>
      <c r="Q269" s="8">
        <f t="shared" si="49"/>
        <v>0</v>
      </c>
      <c r="R269" s="8">
        <f t="shared" si="49"/>
        <v>0</v>
      </c>
      <c r="S269" s="8">
        <f t="shared" si="49"/>
        <v>0</v>
      </c>
      <c r="T269" s="21">
        <f t="shared" si="47"/>
        <v>12</v>
      </c>
      <c r="U269" s="19">
        <f>VLOOKUP($B269,Gas!$B$3:$E$2506,2)</f>
        <v>1.81</v>
      </c>
      <c r="V269" s="44">
        <f t="shared" si="48"/>
        <v>9.7016574585635347</v>
      </c>
      <c r="W269" s="5">
        <f>VLOOKUP($B269,Gas!$B$3:$E$2506,4)</f>
        <v>2.9171019882184024</v>
      </c>
    </row>
    <row r="270" spans="1:23" x14ac:dyDescent="0.2">
      <c r="A270" s="43">
        <f t="shared" si="41"/>
        <v>12</v>
      </c>
      <c r="B270" s="91">
        <v>36145</v>
      </c>
      <c r="C270" s="92">
        <v>19.34</v>
      </c>
      <c r="D270" s="4">
        <f t="shared" si="46"/>
        <v>9.6551901818177729E-2</v>
      </c>
      <c r="E270" s="100">
        <f t="shared" si="50"/>
        <v>0.68497589757094901</v>
      </c>
      <c r="F270" s="5"/>
      <c r="G270" s="8">
        <f t="shared" si="49"/>
        <v>0.66000000000000014</v>
      </c>
      <c r="H270" s="8">
        <f t="shared" si="49"/>
        <v>5.66</v>
      </c>
      <c r="I270" s="8">
        <f t="shared" si="49"/>
        <v>10.66</v>
      </c>
      <c r="J270" s="8">
        <f t="shared" si="49"/>
        <v>15.66</v>
      </c>
      <c r="K270" s="8">
        <f t="shared" si="49"/>
        <v>20.66</v>
      </c>
      <c r="L270" s="8">
        <f t="shared" si="49"/>
        <v>30.66</v>
      </c>
      <c r="M270" s="8">
        <f t="shared" si="49"/>
        <v>0</v>
      </c>
      <c r="N270" s="8">
        <f t="shared" si="49"/>
        <v>0</v>
      </c>
      <c r="O270" s="8">
        <f t="shared" si="49"/>
        <v>0</v>
      </c>
      <c r="P270" s="8">
        <f t="shared" si="49"/>
        <v>0</v>
      </c>
      <c r="Q270" s="8">
        <f t="shared" si="49"/>
        <v>0</v>
      </c>
      <c r="R270" s="8">
        <f t="shared" si="49"/>
        <v>0</v>
      </c>
      <c r="S270" s="8">
        <f t="shared" si="49"/>
        <v>0</v>
      </c>
      <c r="T270" s="21">
        <f t="shared" si="47"/>
        <v>12</v>
      </c>
      <c r="U270" s="19">
        <f>VLOOKUP($B270,Gas!$B$3:$E$2506,2)</f>
        <v>1.855</v>
      </c>
      <c r="V270" s="44">
        <f t="shared" si="48"/>
        <v>10.425876010781671</v>
      </c>
      <c r="W270" s="5">
        <f>VLOOKUP($B270,Gas!$B$3:$E$2506,4)</f>
        <v>2.900912460837608</v>
      </c>
    </row>
    <row r="271" spans="1:23" x14ac:dyDescent="0.2">
      <c r="A271" s="43">
        <f t="shared" si="41"/>
        <v>12</v>
      </c>
      <c r="B271" s="91">
        <v>36146</v>
      </c>
      <c r="C271" s="92">
        <v>19.28</v>
      </c>
      <c r="D271" s="4">
        <f t="shared" si="46"/>
        <v>-3.107200842748604E-3</v>
      </c>
      <c r="E271" s="100">
        <f t="shared" si="50"/>
        <v>0.68653305014646449</v>
      </c>
      <c r="F271" s="5"/>
      <c r="G271" s="8">
        <f t="shared" si="49"/>
        <v>0.71999999999999886</v>
      </c>
      <c r="H271" s="8">
        <f t="shared" si="49"/>
        <v>5.7199999999999989</v>
      </c>
      <c r="I271" s="8">
        <f t="shared" si="49"/>
        <v>10.719999999999999</v>
      </c>
      <c r="J271" s="8">
        <f t="shared" si="49"/>
        <v>15.719999999999999</v>
      </c>
      <c r="K271" s="8">
        <f t="shared" si="49"/>
        <v>20.72</v>
      </c>
      <c r="L271" s="8">
        <f t="shared" si="49"/>
        <v>30.72</v>
      </c>
      <c r="M271" s="8">
        <f t="shared" si="49"/>
        <v>0</v>
      </c>
      <c r="N271" s="8">
        <f t="shared" si="49"/>
        <v>0</v>
      </c>
      <c r="O271" s="8">
        <f t="shared" si="49"/>
        <v>0</v>
      </c>
      <c r="P271" s="8">
        <f t="shared" si="49"/>
        <v>0</v>
      </c>
      <c r="Q271" s="8">
        <f t="shared" si="49"/>
        <v>0</v>
      </c>
      <c r="R271" s="8">
        <f t="shared" si="49"/>
        <v>0</v>
      </c>
      <c r="S271" s="8">
        <f t="shared" si="49"/>
        <v>0</v>
      </c>
      <c r="T271" s="21">
        <f t="shared" si="47"/>
        <v>12</v>
      </c>
      <c r="U271" s="19">
        <f>VLOOKUP($B271,Gas!$B$3:$E$2506,2)</f>
        <v>1.9650000000000001</v>
      </c>
      <c r="V271" s="44">
        <f t="shared" si="48"/>
        <v>9.8117048346055977</v>
      </c>
      <c r="W271" s="5">
        <f>VLOOKUP($B271,Gas!$B$3:$E$2506,4)</f>
        <v>2.8726919308637635</v>
      </c>
    </row>
    <row r="272" spans="1:23" x14ac:dyDescent="0.2">
      <c r="A272" s="43">
        <f t="shared" si="41"/>
        <v>12</v>
      </c>
      <c r="B272" s="91">
        <v>36147</v>
      </c>
      <c r="C272" s="92">
        <v>19.2</v>
      </c>
      <c r="D272" s="4">
        <f t="shared" si="46"/>
        <v>-4.1580101486637881E-3</v>
      </c>
      <c r="E272" s="100">
        <f t="shared" si="50"/>
        <v>0.6723659212507278</v>
      </c>
      <c r="F272" s="5"/>
      <c r="G272" s="8">
        <f t="shared" si="49"/>
        <v>0.80000000000000071</v>
      </c>
      <c r="H272" s="8">
        <f t="shared" si="49"/>
        <v>5.8000000000000007</v>
      </c>
      <c r="I272" s="8">
        <f t="shared" si="49"/>
        <v>10.8</v>
      </c>
      <c r="J272" s="8">
        <f t="shared" si="49"/>
        <v>15.8</v>
      </c>
      <c r="K272" s="8">
        <f t="shared" si="49"/>
        <v>20.8</v>
      </c>
      <c r="L272" s="8">
        <f t="shared" si="49"/>
        <v>30.8</v>
      </c>
      <c r="M272" s="8">
        <f t="shared" si="49"/>
        <v>0</v>
      </c>
      <c r="N272" s="8">
        <f t="shared" si="49"/>
        <v>0</v>
      </c>
      <c r="O272" s="8">
        <f t="shared" si="49"/>
        <v>0</v>
      </c>
      <c r="P272" s="8">
        <f t="shared" si="49"/>
        <v>0</v>
      </c>
      <c r="Q272" s="8">
        <f t="shared" si="49"/>
        <v>0</v>
      </c>
      <c r="R272" s="8">
        <f t="shared" si="49"/>
        <v>0</v>
      </c>
      <c r="S272" s="8">
        <f t="shared" si="49"/>
        <v>0</v>
      </c>
      <c r="T272" s="21">
        <f t="shared" si="47"/>
        <v>12</v>
      </c>
      <c r="U272" s="19">
        <f>VLOOKUP($B272,Gas!$B$3:$E$2506,2)</f>
        <v>1.99</v>
      </c>
      <c r="V272" s="44">
        <f t="shared" si="48"/>
        <v>9.6482412060301499</v>
      </c>
      <c r="W272" s="5">
        <f>VLOOKUP($B272,Gas!$B$3:$E$2506,4)</f>
        <v>1.5369768488532498</v>
      </c>
    </row>
    <row r="273" spans="1:23" x14ac:dyDescent="0.2">
      <c r="A273" s="43">
        <f t="shared" si="41"/>
        <v>12</v>
      </c>
      <c r="B273" s="91">
        <v>36150</v>
      </c>
      <c r="C273" s="92">
        <v>20.05</v>
      </c>
      <c r="D273" s="4">
        <f t="shared" si="46"/>
        <v>4.3318874718842472E-2</v>
      </c>
      <c r="E273" s="100">
        <f t="shared" si="50"/>
        <v>0.67735910249773623</v>
      </c>
      <c r="F273" s="5"/>
      <c r="G273" s="8">
        <f t="shared" si="49"/>
        <v>0</v>
      </c>
      <c r="H273" s="8">
        <f t="shared" si="49"/>
        <v>4.9499999999999993</v>
      </c>
      <c r="I273" s="8">
        <f t="shared" si="49"/>
        <v>9.9499999999999993</v>
      </c>
      <c r="J273" s="8">
        <f t="shared" si="49"/>
        <v>14.95</v>
      </c>
      <c r="K273" s="8">
        <f t="shared" si="49"/>
        <v>19.95</v>
      </c>
      <c r="L273" s="8">
        <f t="shared" si="49"/>
        <v>29.95</v>
      </c>
      <c r="M273" s="8">
        <f t="shared" si="49"/>
        <v>5.0000000000000711E-2</v>
      </c>
      <c r="N273" s="8">
        <f t="shared" si="49"/>
        <v>0</v>
      </c>
      <c r="O273" s="8">
        <f t="shared" si="49"/>
        <v>0</v>
      </c>
      <c r="P273" s="8">
        <f t="shared" si="49"/>
        <v>0</v>
      </c>
      <c r="Q273" s="8">
        <f t="shared" si="49"/>
        <v>0</v>
      </c>
      <c r="R273" s="8">
        <f t="shared" si="49"/>
        <v>0</v>
      </c>
      <c r="S273" s="8">
        <f t="shared" si="49"/>
        <v>0</v>
      </c>
      <c r="T273" s="21">
        <f t="shared" si="47"/>
        <v>12</v>
      </c>
      <c r="U273" s="19">
        <f>VLOOKUP($B273,Gas!$B$3:$E$2506,2)</f>
        <v>2.0099999999999998</v>
      </c>
      <c r="V273" s="44">
        <f t="shared" si="48"/>
        <v>9.9751243781094541</v>
      </c>
      <c r="W273" s="5">
        <f>VLOOKUP($B273,Gas!$B$3:$E$2506,4)</f>
        <v>1.0525661771871515</v>
      </c>
    </row>
    <row r="274" spans="1:23" x14ac:dyDescent="0.2">
      <c r="A274" s="43">
        <f t="shared" si="41"/>
        <v>12</v>
      </c>
      <c r="B274" s="91">
        <v>36151</v>
      </c>
      <c r="C274" s="92">
        <v>24.34</v>
      </c>
      <c r="D274" s="4">
        <f t="shared" si="46"/>
        <v>0.19389193380680295</v>
      </c>
      <c r="E274" s="100">
        <f t="shared" si="50"/>
        <v>1.0457031725821657</v>
      </c>
      <c r="F274" s="5"/>
      <c r="G274" s="8">
        <f t="shared" ref="G274:S289" si="51">IF(G$1="P",MAX(0,G$2-$C274),IF(G$1="C",MAX(0,$C274-G$2)))</f>
        <v>0</v>
      </c>
      <c r="H274" s="8">
        <f t="shared" si="51"/>
        <v>0.66000000000000014</v>
      </c>
      <c r="I274" s="8">
        <f t="shared" si="51"/>
        <v>5.66</v>
      </c>
      <c r="J274" s="8">
        <f t="shared" si="51"/>
        <v>10.66</v>
      </c>
      <c r="K274" s="8">
        <f t="shared" si="51"/>
        <v>15.66</v>
      </c>
      <c r="L274" s="8">
        <f t="shared" si="51"/>
        <v>25.66</v>
      </c>
      <c r="M274" s="8">
        <f t="shared" si="49"/>
        <v>4.34</v>
      </c>
      <c r="N274" s="8">
        <f t="shared" si="51"/>
        <v>0</v>
      </c>
      <c r="O274" s="8">
        <f t="shared" si="51"/>
        <v>0</v>
      </c>
      <c r="P274" s="8">
        <f t="shared" si="51"/>
        <v>0</v>
      </c>
      <c r="Q274" s="8">
        <f t="shared" si="51"/>
        <v>0</v>
      </c>
      <c r="R274" s="8">
        <f t="shared" si="51"/>
        <v>0</v>
      </c>
      <c r="S274" s="8">
        <f t="shared" si="51"/>
        <v>0</v>
      </c>
      <c r="T274" s="21">
        <f t="shared" si="47"/>
        <v>12</v>
      </c>
      <c r="U274" s="19">
        <f>VLOOKUP($B274,Gas!$B$3:$E$2506,2)</f>
        <v>2.0449999999999999</v>
      </c>
      <c r="V274" s="44">
        <f t="shared" si="48"/>
        <v>11.902200488997556</v>
      </c>
      <c r="W274" s="5">
        <f>VLOOKUP($B274,Gas!$B$3:$E$2506,4)</f>
        <v>0.99284368009699264</v>
      </c>
    </row>
    <row r="275" spans="1:23" x14ac:dyDescent="0.2">
      <c r="A275" s="43">
        <f t="shared" si="41"/>
        <v>12</v>
      </c>
      <c r="B275" s="91">
        <v>36152</v>
      </c>
      <c r="C275" s="92">
        <v>25.61</v>
      </c>
      <c r="D275" s="4">
        <f t="shared" si="46"/>
        <v>5.0861812652052828E-2</v>
      </c>
      <c r="E275" s="100">
        <f t="shared" si="50"/>
        <v>1.0463639116094918</v>
      </c>
      <c r="F275" s="5"/>
      <c r="G275" s="8">
        <f t="shared" si="51"/>
        <v>0</v>
      </c>
      <c r="H275" s="8">
        <f t="shared" si="51"/>
        <v>0</v>
      </c>
      <c r="I275" s="8">
        <f t="shared" si="51"/>
        <v>4.3900000000000006</v>
      </c>
      <c r="J275" s="8">
        <f t="shared" si="51"/>
        <v>9.39</v>
      </c>
      <c r="K275" s="8">
        <f t="shared" si="51"/>
        <v>14.39</v>
      </c>
      <c r="L275" s="8">
        <f t="shared" si="51"/>
        <v>24.39</v>
      </c>
      <c r="M275" s="8">
        <f t="shared" si="49"/>
        <v>5.6099999999999994</v>
      </c>
      <c r="N275" s="8">
        <f t="shared" si="51"/>
        <v>0.60999999999999943</v>
      </c>
      <c r="O275" s="8">
        <f t="shared" si="51"/>
        <v>0</v>
      </c>
      <c r="P275" s="8">
        <f t="shared" si="51"/>
        <v>0</v>
      </c>
      <c r="Q275" s="8">
        <f t="shared" si="51"/>
        <v>0</v>
      </c>
      <c r="R275" s="8">
        <f t="shared" si="51"/>
        <v>0</v>
      </c>
      <c r="S275" s="8">
        <f t="shared" si="51"/>
        <v>0</v>
      </c>
      <c r="T275" s="21">
        <f t="shared" si="47"/>
        <v>12</v>
      </c>
      <c r="U275" s="19">
        <f>VLOOKUP($B275,Gas!$B$3:$E$2506,2)</f>
        <v>1.9450000000000001</v>
      </c>
      <c r="V275" s="44">
        <f t="shared" si="48"/>
        <v>13.167095115681233</v>
      </c>
      <c r="W275" s="5">
        <f>VLOOKUP($B275,Gas!$B$3:$E$2506,4)</f>
        <v>1.0933747853500821</v>
      </c>
    </row>
    <row r="276" spans="1:23" x14ac:dyDescent="0.2">
      <c r="A276" s="43">
        <f t="shared" si="41"/>
        <v>12</v>
      </c>
      <c r="B276" s="91">
        <v>36153</v>
      </c>
      <c r="C276" s="92">
        <v>19.989999999999998</v>
      </c>
      <c r="D276" s="4">
        <f t="shared" si="46"/>
        <v>-0.24775075169912528</v>
      </c>
      <c r="E276" s="100">
        <f t="shared" si="50"/>
        <v>1.7606260648929375</v>
      </c>
      <c r="F276" s="5"/>
      <c r="G276" s="8">
        <f t="shared" si="51"/>
        <v>1.0000000000001563E-2</v>
      </c>
      <c r="H276" s="8">
        <f t="shared" si="51"/>
        <v>5.0100000000000016</v>
      </c>
      <c r="I276" s="8">
        <f t="shared" si="51"/>
        <v>10.010000000000002</v>
      </c>
      <c r="J276" s="8">
        <f t="shared" si="51"/>
        <v>15.010000000000002</v>
      </c>
      <c r="K276" s="8">
        <f t="shared" si="51"/>
        <v>20.010000000000002</v>
      </c>
      <c r="L276" s="8">
        <f t="shared" si="51"/>
        <v>30.01</v>
      </c>
      <c r="M276" s="8">
        <f t="shared" si="49"/>
        <v>0</v>
      </c>
      <c r="N276" s="8">
        <f t="shared" si="51"/>
        <v>0</v>
      </c>
      <c r="O276" s="8">
        <f t="shared" si="51"/>
        <v>0</v>
      </c>
      <c r="P276" s="8">
        <f t="shared" si="51"/>
        <v>0</v>
      </c>
      <c r="Q276" s="8">
        <f t="shared" si="51"/>
        <v>0</v>
      </c>
      <c r="R276" s="8">
        <f t="shared" si="51"/>
        <v>0</v>
      </c>
      <c r="S276" s="8">
        <f t="shared" si="51"/>
        <v>0</v>
      </c>
      <c r="T276" s="21">
        <f t="shared" si="47"/>
        <v>12</v>
      </c>
      <c r="U276" s="19">
        <f>VLOOKUP($B276,Gas!$B$3:$E$2506,2)</f>
        <v>1.865</v>
      </c>
      <c r="V276" s="44">
        <f t="shared" si="48"/>
        <v>10.718498659517426</v>
      </c>
      <c r="W276" s="5">
        <f>VLOOKUP($B276,Gas!$B$3:$E$2506,4)</f>
        <v>1.1582819566632943</v>
      </c>
    </row>
    <row r="277" spans="1:23" x14ac:dyDescent="0.2">
      <c r="A277" s="43">
        <f t="shared" si="41"/>
        <v>12</v>
      </c>
      <c r="B277" s="91">
        <v>36157</v>
      </c>
      <c r="C277" s="92">
        <v>18.96</v>
      </c>
      <c r="D277" s="4">
        <f t="shared" si="46"/>
        <v>-5.2900651685432842E-2</v>
      </c>
      <c r="E277" s="100">
        <f t="shared" si="50"/>
        <v>1.7950680631206128</v>
      </c>
      <c r="F277" s="5"/>
      <c r="G277" s="8">
        <f t="shared" si="51"/>
        <v>1.0399999999999991</v>
      </c>
      <c r="H277" s="8">
        <f t="shared" si="51"/>
        <v>6.0399999999999991</v>
      </c>
      <c r="I277" s="8">
        <f t="shared" si="51"/>
        <v>11.04</v>
      </c>
      <c r="J277" s="8">
        <f t="shared" si="51"/>
        <v>16.04</v>
      </c>
      <c r="K277" s="8">
        <f t="shared" si="51"/>
        <v>21.04</v>
      </c>
      <c r="L277" s="8">
        <f t="shared" si="51"/>
        <v>31.04</v>
      </c>
      <c r="M277" s="8">
        <f t="shared" si="49"/>
        <v>0</v>
      </c>
      <c r="N277" s="8">
        <f t="shared" si="51"/>
        <v>0</v>
      </c>
      <c r="O277" s="8">
        <f t="shared" si="51"/>
        <v>0</v>
      </c>
      <c r="P277" s="8">
        <f t="shared" si="51"/>
        <v>0</v>
      </c>
      <c r="Q277" s="8">
        <f t="shared" si="51"/>
        <v>0</v>
      </c>
      <c r="R277" s="8">
        <f t="shared" si="51"/>
        <v>0</v>
      </c>
      <c r="S277" s="8">
        <f t="shared" si="51"/>
        <v>0</v>
      </c>
      <c r="T277" s="21">
        <f t="shared" si="47"/>
        <v>12</v>
      </c>
      <c r="U277" s="19">
        <f>VLOOKUP($B277,Gas!$B$3:$E$2506,2)</f>
        <v>1.865</v>
      </c>
      <c r="V277" s="44">
        <f t="shared" si="48"/>
        <v>10.166219839142091</v>
      </c>
      <c r="W277" s="5">
        <f>VLOOKUP($B277,Gas!$B$3:$E$2506,4)</f>
        <v>0.41540000840451763</v>
      </c>
    </row>
    <row r="278" spans="1:23" x14ac:dyDescent="0.2">
      <c r="A278" s="43">
        <f t="shared" si="41"/>
        <v>12</v>
      </c>
      <c r="B278" s="91">
        <v>36158</v>
      </c>
      <c r="C278" s="92">
        <v>16.55</v>
      </c>
      <c r="D278" s="4">
        <f t="shared" si="46"/>
        <v>-0.13594539500380382</v>
      </c>
      <c r="E278" s="100">
        <f t="shared" si="50"/>
        <v>1.9377251641454978</v>
      </c>
      <c r="F278" s="5"/>
      <c r="G278" s="8">
        <f t="shared" si="51"/>
        <v>3.4499999999999993</v>
      </c>
      <c r="H278" s="8">
        <f t="shared" si="51"/>
        <v>8.4499999999999993</v>
      </c>
      <c r="I278" s="8">
        <f t="shared" si="51"/>
        <v>13.45</v>
      </c>
      <c r="J278" s="8">
        <f t="shared" si="51"/>
        <v>18.45</v>
      </c>
      <c r="K278" s="8">
        <f t="shared" si="51"/>
        <v>23.45</v>
      </c>
      <c r="L278" s="8">
        <f t="shared" si="51"/>
        <v>33.450000000000003</v>
      </c>
      <c r="M278" s="8">
        <f t="shared" si="49"/>
        <v>0</v>
      </c>
      <c r="N278" s="8">
        <f t="shared" si="51"/>
        <v>0</v>
      </c>
      <c r="O278" s="8">
        <f t="shared" si="51"/>
        <v>0</v>
      </c>
      <c r="P278" s="8">
        <f t="shared" si="51"/>
        <v>0</v>
      </c>
      <c r="Q278" s="8">
        <f t="shared" si="51"/>
        <v>0</v>
      </c>
      <c r="R278" s="8">
        <f t="shared" si="51"/>
        <v>0</v>
      </c>
      <c r="S278" s="8">
        <f t="shared" si="51"/>
        <v>0</v>
      </c>
      <c r="T278" s="21">
        <f t="shared" si="47"/>
        <v>12</v>
      </c>
      <c r="U278" s="19">
        <f>VLOOKUP($B278,Gas!$B$3:$E$2506,2)</f>
        <v>1.7849999999999999</v>
      </c>
      <c r="V278" s="44">
        <f t="shared" si="48"/>
        <v>9.2717086834733902</v>
      </c>
      <c r="W278" s="5">
        <f>VLOOKUP($B278,Gas!$B$3:$E$2506,4)</f>
        <v>0.45427680171508911</v>
      </c>
    </row>
    <row r="279" spans="1:23" x14ac:dyDescent="0.2">
      <c r="A279" s="43">
        <f t="shared" si="41"/>
        <v>12</v>
      </c>
      <c r="B279" s="91">
        <v>36159</v>
      </c>
      <c r="C279" s="92">
        <v>17.32</v>
      </c>
      <c r="D279" s="4">
        <f t="shared" si="46"/>
        <v>4.5475801311217263E-2</v>
      </c>
      <c r="E279" s="100">
        <f t="shared" si="50"/>
        <v>1.9444787849542686</v>
      </c>
      <c r="F279" s="5"/>
      <c r="G279" s="8">
        <f t="shared" si="51"/>
        <v>2.6799999999999997</v>
      </c>
      <c r="H279" s="8">
        <f t="shared" si="51"/>
        <v>7.68</v>
      </c>
      <c r="I279" s="8">
        <f t="shared" si="51"/>
        <v>12.68</v>
      </c>
      <c r="J279" s="8">
        <f t="shared" si="51"/>
        <v>17.68</v>
      </c>
      <c r="K279" s="8">
        <f t="shared" si="51"/>
        <v>22.68</v>
      </c>
      <c r="L279" s="8">
        <f t="shared" si="51"/>
        <v>32.68</v>
      </c>
      <c r="M279" s="8">
        <f t="shared" si="49"/>
        <v>0</v>
      </c>
      <c r="N279" s="8">
        <f t="shared" si="51"/>
        <v>0</v>
      </c>
      <c r="O279" s="8">
        <f t="shared" si="51"/>
        <v>0</v>
      </c>
      <c r="P279" s="8">
        <f t="shared" si="51"/>
        <v>0</v>
      </c>
      <c r="Q279" s="8">
        <f t="shared" si="51"/>
        <v>0</v>
      </c>
      <c r="R279" s="8">
        <f t="shared" si="51"/>
        <v>0</v>
      </c>
      <c r="S279" s="8">
        <f t="shared" si="51"/>
        <v>0</v>
      </c>
      <c r="T279" s="21">
        <f t="shared" si="47"/>
        <v>12</v>
      </c>
      <c r="U279" s="19">
        <f>VLOOKUP($B279,Gas!$B$3:$E$2506,2)</f>
        <v>1.81</v>
      </c>
      <c r="V279" s="44">
        <f t="shared" si="48"/>
        <v>9.569060773480663</v>
      </c>
      <c r="W279" s="5">
        <f>VLOOKUP($B279,Gas!$B$3:$E$2506,4)</f>
        <v>0.47625713188262342</v>
      </c>
    </row>
    <row r="280" spans="1:23" x14ac:dyDescent="0.2">
      <c r="A280" s="43">
        <f t="shared" si="41"/>
        <v>12</v>
      </c>
      <c r="B280" s="91">
        <v>36160</v>
      </c>
      <c r="C280" s="92">
        <v>17.93</v>
      </c>
      <c r="D280" s="4">
        <f t="shared" si="46"/>
        <v>3.4613384482752439E-2</v>
      </c>
      <c r="E280" s="100">
        <f t="shared" si="50"/>
        <v>1.8814712165891558</v>
      </c>
      <c r="F280" s="5"/>
      <c r="G280" s="8">
        <f t="shared" si="51"/>
        <v>2.0700000000000003</v>
      </c>
      <c r="H280" s="8">
        <f t="shared" si="51"/>
        <v>7.07</v>
      </c>
      <c r="I280" s="8">
        <f t="shared" si="51"/>
        <v>12.07</v>
      </c>
      <c r="J280" s="8">
        <f t="shared" si="51"/>
        <v>17.07</v>
      </c>
      <c r="K280" s="8">
        <f t="shared" si="51"/>
        <v>22.07</v>
      </c>
      <c r="L280" s="8">
        <f t="shared" si="51"/>
        <v>32.07</v>
      </c>
      <c r="M280" s="8">
        <f t="shared" si="51"/>
        <v>0</v>
      </c>
      <c r="N280" s="8">
        <f t="shared" si="51"/>
        <v>0</v>
      </c>
      <c r="O280" s="8">
        <f t="shared" si="51"/>
        <v>0</v>
      </c>
      <c r="P280" s="8">
        <f t="shared" si="51"/>
        <v>0</v>
      </c>
      <c r="Q280" s="8">
        <f t="shared" si="51"/>
        <v>0</v>
      </c>
      <c r="R280" s="8">
        <f t="shared" si="51"/>
        <v>0</v>
      </c>
      <c r="S280" s="8">
        <f t="shared" si="51"/>
        <v>0</v>
      </c>
      <c r="T280" s="21">
        <f t="shared" si="47"/>
        <v>12</v>
      </c>
      <c r="U280" s="19">
        <f>VLOOKUP($B280,Gas!$B$3:$E$2506,2)</f>
        <v>1.835</v>
      </c>
      <c r="V280" s="44">
        <f t="shared" si="48"/>
        <v>9.7711171662125338</v>
      </c>
      <c r="W280" s="5">
        <f>VLOOKUP($B280,Gas!$B$3:$E$2506,4)</f>
        <v>0.49532884722683002</v>
      </c>
    </row>
    <row r="281" spans="1:23" x14ac:dyDescent="0.2">
      <c r="A281" s="43">
        <f t="shared" ref="A281:A344" si="52">MONTH(B281)+(YEAR(B281)-1998)*12</f>
        <v>13</v>
      </c>
      <c r="B281" s="91">
        <v>36164</v>
      </c>
      <c r="C281" s="92">
        <v>24.82</v>
      </c>
      <c r="D281" s="4">
        <f t="shared" si="46"/>
        <v>0.32517449215941963</v>
      </c>
      <c r="E281" s="100">
        <f t="shared" si="50"/>
        <v>2.5130754099430503</v>
      </c>
      <c r="F281" s="5"/>
      <c r="G281" s="8">
        <f t="shared" si="51"/>
        <v>0</v>
      </c>
      <c r="H281" s="8">
        <f t="shared" si="51"/>
        <v>0.17999999999999972</v>
      </c>
      <c r="I281" s="8">
        <f t="shared" si="51"/>
        <v>5.18</v>
      </c>
      <c r="J281" s="8">
        <f t="shared" si="51"/>
        <v>10.18</v>
      </c>
      <c r="K281" s="8">
        <f t="shared" si="51"/>
        <v>15.18</v>
      </c>
      <c r="L281" s="8">
        <f t="shared" si="51"/>
        <v>25.18</v>
      </c>
      <c r="M281" s="8">
        <f t="shared" si="51"/>
        <v>4.82</v>
      </c>
      <c r="N281" s="8">
        <f t="shared" si="51"/>
        <v>0</v>
      </c>
      <c r="O281" s="8">
        <f t="shared" si="51"/>
        <v>0</v>
      </c>
      <c r="P281" s="8">
        <f t="shared" si="51"/>
        <v>0</v>
      </c>
      <c r="Q281" s="8">
        <f t="shared" si="51"/>
        <v>0</v>
      </c>
      <c r="R281" s="8">
        <f t="shared" si="51"/>
        <v>0</v>
      </c>
      <c r="S281" s="8">
        <f t="shared" si="51"/>
        <v>0</v>
      </c>
      <c r="T281" s="21">
        <f t="shared" si="47"/>
        <v>13</v>
      </c>
      <c r="U281" s="19">
        <f>VLOOKUP($B281,Gas!$B$3:$E$2506,2)</f>
        <v>1.875</v>
      </c>
      <c r="V281" s="44">
        <f t="shared" si="48"/>
        <v>13.237333333333334</v>
      </c>
      <c r="W281" s="5">
        <f>VLOOKUP($B281,Gas!$B$3:$E$2506,4)</f>
        <v>0.33492476184081837</v>
      </c>
    </row>
    <row r="282" spans="1:23" x14ac:dyDescent="0.2">
      <c r="A282" s="43">
        <f t="shared" si="52"/>
        <v>13</v>
      </c>
      <c r="B282" s="91">
        <v>36165</v>
      </c>
      <c r="C282" s="92">
        <v>37.26</v>
      </c>
      <c r="D282" s="4">
        <f t="shared" si="46"/>
        <v>0.40627058539698124</v>
      </c>
      <c r="E282" s="100">
        <f t="shared" si="50"/>
        <v>3.139443207867699</v>
      </c>
      <c r="F282" s="5"/>
      <c r="G282" s="8">
        <f t="shared" si="51"/>
        <v>0</v>
      </c>
      <c r="H282" s="8">
        <f t="shared" si="51"/>
        <v>0</v>
      </c>
      <c r="I282" s="8">
        <f t="shared" si="51"/>
        <v>0</v>
      </c>
      <c r="J282" s="8">
        <f t="shared" si="51"/>
        <v>0</v>
      </c>
      <c r="K282" s="8">
        <f t="shared" si="51"/>
        <v>2.740000000000002</v>
      </c>
      <c r="L282" s="8">
        <f t="shared" si="51"/>
        <v>12.740000000000002</v>
      </c>
      <c r="M282" s="8">
        <f t="shared" si="51"/>
        <v>17.259999999999998</v>
      </c>
      <c r="N282" s="8">
        <f t="shared" si="51"/>
        <v>12.259999999999998</v>
      </c>
      <c r="O282" s="8">
        <f t="shared" si="51"/>
        <v>7.259999999999998</v>
      </c>
      <c r="P282" s="8">
        <f t="shared" si="51"/>
        <v>2.259999999999998</v>
      </c>
      <c r="Q282" s="8">
        <f t="shared" si="51"/>
        <v>0</v>
      </c>
      <c r="R282" s="8">
        <f t="shared" si="51"/>
        <v>0</v>
      </c>
      <c r="S282" s="8">
        <f t="shared" si="51"/>
        <v>0</v>
      </c>
      <c r="T282" s="21">
        <f t="shared" si="47"/>
        <v>13</v>
      </c>
      <c r="U282" s="19">
        <f>VLOOKUP($B282,Gas!$B$3:$E$2506,2)</f>
        <v>2.1</v>
      </c>
      <c r="V282" s="44">
        <f t="shared" si="48"/>
        <v>17.74285714285714</v>
      </c>
      <c r="W282" s="5">
        <f>VLOOKUP($B282,Gas!$B$3:$E$2506,4)</f>
        <v>0.75897478838984678</v>
      </c>
    </row>
    <row r="283" spans="1:23" x14ac:dyDescent="0.2">
      <c r="A283" s="43">
        <f t="shared" si="52"/>
        <v>13</v>
      </c>
      <c r="B283" s="91">
        <v>36166</v>
      </c>
      <c r="C283" s="92">
        <v>32.43</v>
      </c>
      <c r="D283" s="4">
        <f t="shared" si="46"/>
        <v>-0.1388364448542157</v>
      </c>
      <c r="E283" s="100">
        <f t="shared" si="50"/>
        <v>3.3042685855971929</v>
      </c>
      <c r="F283" s="5"/>
      <c r="G283" s="8">
        <f t="shared" si="51"/>
        <v>0</v>
      </c>
      <c r="H283" s="8">
        <f t="shared" si="51"/>
        <v>0</v>
      </c>
      <c r="I283" s="8">
        <f t="shared" si="51"/>
        <v>0</v>
      </c>
      <c r="J283" s="8">
        <f t="shared" si="51"/>
        <v>2.5700000000000003</v>
      </c>
      <c r="K283" s="8">
        <f t="shared" si="51"/>
        <v>7.57</v>
      </c>
      <c r="L283" s="8">
        <f t="shared" si="51"/>
        <v>17.57</v>
      </c>
      <c r="M283" s="8">
        <f t="shared" si="51"/>
        <v>12.43</v>
      </c>
      <c r="N283" s="8">
        <f t="shared" si="51"/>
        <v>7.43</v>
      </c>
      <c r="O283" s="8">
        <f t="shared" si="51"/>
        <v>2.4299999999999997</v>
      </c>
      <c r="P283" s="8">
        <f t="shared" si="51"/>
        <v>0</v>
      </c>
      <c r="Q283" s="8">
        <f t="shared" si="51"/>
        <v>0</v>
      </c>
      <c r="R283" s="8">
        <f t="shared" si="51"/>
        <v>0</v>
      </c>
      <c r="S283" s="8">
        <f t="shared" si="51"/>
        <v>0</v>
      </c>
      <c r="T283" s="21">
        <f t="shared" si="47"/>
        <v>13</v>
      </c>
      <c r="U283" s="19">
        <f>VLOOKUP($B283,Gas!$B$3:$E$2506,2)</f>
        <v>2.04</v>
      </c>
      <c r="V283" s="44">
        <f t="shared" si="48"/>
        <v>15.897058823529411</v>
      </c>
      <c r="W283" s="5">
        <f>VLOOKUP($B283,Gas!$B$3:$E$2506,4)</f>
        <v>0.79662799016949193</v>
      </c>
    </row>
    <row r="284" spans="1:23" x14ac:dyDescent="0.2">
      <c r="A284" s="43">
        <f t="shared" si="52"/>
        <v>13</v>
      </c>
      <c r="B284" s="91">
        <v>36167</v>
      </c>
      <c r="C284" s="92">
        <v>24.98</v>
      </c>
      <c r="D284" s="4">
        <f t="shared" si="46"/>
        <v>-0.26100841562179489</v>
      </c>
      <c r="E284" s="100">
        <f t="shared" si="50"/>
        <v>3.5223135957053535</v>
      </c>
      <c r="F284" s="5"/>
      <c r="G284" s="8">
        <f t="shared" ref="G284:S299" si="53">IF(G$1="P",MAX(0,G$2-$C284),IF(G$1="C",MAX(0,$C284-G$2)))</f>
        <v>0</v>
      </c>
      <c r="H284" s="8">
        <f t="shared" si="53"/>
        <v>1.9999999999999574E-2</v>
      </c>
      <c r="I284" s="8">
        <f t="shared" si="53"/>
        <v>5.0199999999999996</v>
      </c>
      <c r="J284" s="8">
        <f t="shared" si="53"/>
        <v>10.02</v>
      </c>
      <c r="K284" s="8">
        <f t="shared" si="53"/>
        <v>15.02</v>
      </c>
      <c r="L284" s="8">
        <f t="shared" si="53"/>
        <v>25.02</v>
      </c>
      <c r="M284" s="8">
        <f t="shared" si="51"/>
        <v>4.9800000000000004</v>
      </c>
      <c r="N284" s="8">
        <f t="shared" si="53"/>
        <v>0</v>
      </c>
      <c r="O284" s="8">
        <f t="shared" si="53"/>
        <v>0</v>
      </c>
      <c r="P284" s="8">
        <f t="shared" si="53"/>
        <v>0</v>
      </c>
      <c r="Q284" s="8">
        <f t="shared" si="53"/>
        <v>0</v>
      </c>
      <c r="R284" s="8">
        <f t="shared" si="53"/>
        <v>0</v>
      </c>
      <c r="S284" s="8">
        <f t="shared" si="53"/>
        <v>0</v>
      </c>
      <c r="T284" s="21">
        <f t="shared" si="47"/>
        <v>13</v>
      </c>
      <c r="U284" s="19">
        <f>VLOOKUP($B284,Gas!$B$3:$E$2506,2)</f>
        <v>2.0350000000000001</v>
      </c>
      <c r="V284" s="44">
        <f t="shared" si="48"/>
        <v>12.275184275184275</v>
      </c>
      <c r="W284" s="5">
        <f>VLOOKUP($B284,Gas!$B$3:$E$2506,4)</f>
        <v>0.79788544084668267</v>
      </c>
    </row>
    <row r="285" spans="1:23" x14ac:dyDescent="0.2">
      <c r="A285" s="43">
        <f t="shared" si="52"/>
        <v>13</v>
      </c>
      <c r="B285" s="91">
        <v>36168</v>
      </c>
      <c r="C285" s="92">
        <v>20.23</v>
      </c>
      <c r="D285" s="4">
        <f t="shared" si="46"/>
        <v>-0.21090885351777747</v>
      </c>
      <c r="E285" s="100">
        <f t="shared" si="50"/>
        <v>3.6630398871920367</v>
      </c>
      <c r="F285" s="5"/>
      <c r="G285" s="8">
        <f t="shared" si="53"/>
        <v>0</v>
      </c>
      <c r="H285" s="8">
        <f t="shared" si="53"/>
        <v>4.7699999999999996</v>
      </c>
      <c r="I285" s="8">
        <f t="shared" si="53"/>
        <v>9.77</v>
      </c>
      <c r="J285" s="8">
        <f t="shared" si="53"/>
        <v>14.77</v>
      </c>
      <c r="K285" s="8">
        <f t="shared" si="53"/>
        <v>19.77</v>
      </c>
      <c r="L285" s="8">
        <f t="shared" si="53"/>
        <v>29.77</v>
      </c>
      <c r="M285" s="8">
        <f t="shared" si="51"/>
        <v>0.23000000000000043</v>
      </c>
      <c r="N285" s="8">
        <f t="shared" si="53"/>
        <v>0</v>
      </c>
      <c r="O285" s="8">
        <f t="shared" si="53"/>
        <v>0</v>
      </c>
      <c r="P285" s="8">
        <f t="shared" si="53"/>
        <v>0</v>
      </c>
      <c r="Q285" s="8">
        <f t="shared" si="53"/>
        <v>0</v>
      </c>
      <c r="R285" s="8">
        <f t="shared" si="53"/>
        <v>0</v>
      </c>
      <c r="S285" s="8">
        <f t="shared" si="53"/>
        <v>0</v>
      </c>
      <c r="T285" s="21">
        <f t="shared" si="47"/>
        <v>13</v>
      </c>
      <c r="U285" s="19">
        <f>VLOOKUP($B285,Gas!$B$3:$E$2506,2)</f>
        <v>1.895</v>
      </c>
      <c r="V285" s="44">
        <f t="shared" si="48"/>
        <v>10.675461741424803</v>
      </c>
      <c r="W285" s="5">
        <f>VLOOKUP($B285,Gas!$B$3:$E$2506,4)</f>
        <v>0.88377844881916956</v>
      </c>
    </row>
    <row r="286" spans="1:23" x14ac:dyDescent="0.2">
      <c r="A286" s="43">
        <f t="shared" si="52"/>
        <v>13</v>
      </c>
      <c r="B286" s="91">
        <v>36171</v>
      </c>
      <c r="C286" s="92">
        <v>25.51</v>
      </c>
      <c r="D286" s="4">
        <f t="shared" si="46"/>
        <v>0.23190388097406597</v>
      </c>
      <c r="E286" s="100">
        <f t="shared" si="50"/>
        <v>3.6326344640791528</v>
      </c>
      <c r="F286" s="5"/>
      <c r="G286" s="8">
        <f t="shared" si="53"/>
        <v>0</v>
      </c>
      <c r="H286" s="8">
        <f t="shared" si="53"/>
        <v>0</v>
      </c>
      <c r="I286" s="8">
        <f t="shared" si="53"/>
        <v>4.4899999999999984</v>
      </c>
      <c r="J286" s="8">
        <f t="shared" si="53"/>
        <v>9.4899999999999984</v>
      </c>
      <c r="K286" s="8">
        <f t="shared" si="53"/>
        <v>14.489999999999998</v>
      </c>
      <c r="L286" s="8">
        <f t="shared" si="53"/>
        <v>24.49</v>
      </c>
      <c r="M286" s="8">
        <f t="shared" si="51"/>
        <v>5.5100000000000016</v>
      </c>
      <c r="N286" s="8">
        <f t="shared" si="53"/>
        <v>0.51000000000000156</v>
      </c>
      <c r="O286" s="8">
        <f t="shared" si="53"/>
        <v>0</v>
      </c>
      <c r="P286" s="8">
        <f t="shared" si="53"/>
        <v>0</v>
      </c>
      <c r="Q286" s="8">
        <f t="shared" si="53"/>
        <v>0</v>
      </c>
      <c r="R286" s="8">
        <f t="shared" si="53"/>
        <v>0</v>
      </c>
      <c r="S286" s="8">
        <f t="shared" si="53"/>
        <v>0</v>
      </c>
      <c r="T286" s="21">
        <f t="shared" si="47"/>
        <v>13</v>
      </c>
      <c r="U286" s="19">
        <f>VLOOKUP($B286,Gas!$B$3:$E$2506,2)</f>
        <v>1.875</v>
      </c>
      <c r="V286" s="44">
        <f t="shared" si="48"/>
        <v>13.605333333333334</v>
      </c>
      <c r="W286" s="5">
        <f>VLOOKUP($B286,Gas!$B$3:$E$2506,4)</f>
        <v>0.8750984735847317</v>
      </c>
    </row>
    <row r="287" spans="1:23" x14ac:dyDescent="0.2">
      <c r="A287" s="43">
        <f t="shared" si="52"/>
        <v>13</v>
      </c>
      <c r="B287" s="91">
        <v>36172</v>
      </c>
      <c r="C287" s="92">
        <v>19.440000000000001</v>
      </c>
      <c r="D287" s="4">
        <f t="shared" si="46"/>
        <v>-0.27173773312142702</v>
      </c>
      <c r="E287" s="100">
        <f t="shared" si="50"/>
        <v>3.915720876096338</v>
      </c>
      <c r="F287" s="5"/>
      <c r="G287" s="8">
        <f t="shared" si="53"/>
        <v>0.55999999999999872</v>
      </c>
      <c r="H287" s="8">
        <f t="shared" si="53"/>
        <v>5.5599999999999987</v>
      </c>
      <c r="I287" s="8">
        <f t="shared" si="53"/>
        <v>10.559999999999999</v>
      </c>
      <c r="J287" s="8">
        <f t="shared" si="53"/>
        <v>15.559999999999999</v>
      </c>
      <c r="K287" s="8">
        <f t="shared" si="53"/>
        <v>20.56</v>
      </c>
      <c r="L287" s="8">
        <f t="shared" si="53"/>
        <v>30.56</v>
      </c>
      <c r="M287" s="8">
        <f t="shared" si="51"/>
        <v>0</v>
      </c>
      <c r="N287" s="8">
        <f t="shared" si="53"/>
        <v>0</v>
      </c>
      <c r="O287" s="8">
        <f t="shared" si="53"/>
        <v>0</v>
      </c>
      <c r="P287" s="8">
        <f t="shared" si="53"/>
        <v>0</v>
      </c>
      <c r="Q287" s="8">
        <f t="shared" si="53"/>
        <v>0</v>
      </c>
      <c r="R287" s="8">
        <f t="shared" si="53"/>
        <v>0</v>
      </c>
      <c r="S287" s="8">
        <f t="shared" si="53"/>
        <v>0</v>
      </c>
      <c r="T287" s="21">
        <f t="shared" si="47"/>
        <v>13</v>
      </c>
      <c r="U287" s="19">
        <f>VLOOKUP($B287,Gas!$B$3:$E$2506,2)</f>
        <v>1.82</v>
      </c>
      <c r="V287" s="44">
        <f t="shared" si="48"/>
        <v>10.681318681318682</v>
      </c>
      <c r="W287" s="5">
        <f>VLOOKUP($B287,Gas!$B$3:$E$2506,4)</f>
        <v>0.89339255649612082</v>
      </c>
    </row>
    <row r="288" spans="1:23" x14ac:dyDescent="0.2">
      <c r="A288" s="43">
        <f t="shared" si="52"/>
        <v>13</v>
      </c>
      <c r="B288" s="91">
        <v>36173</v>
      </c>
      <c r="C288" s="92">
        <v>18.25</v>
      </c>
      <c r="D288" s="4">
        <f t="shared" si="46"/>
        <v>-6.3167719003792519E-2</v>
      </c>
      <c r="E288" s="100">
        <f t="shared" si="50"/>
        <v>3.8607669186912599</v>
      </c>
      <c r="F288" s="5"/>
      <c r="G288" s="8">
        <f t="shared" si="53"/>
        <v>1.75</v>
      </c>
      <c r="H288" s="8">
        <f t="shared" si="53"/>
        <v>6.75</v>
      </c>
      <c r="I288" s="8">
        <f t="shared" si="53"/>
        <v>11.75</v>
      </c>
      <c r="J288" s="8">
        <f t="shared" si="53"/>
        <v>16.75</v>
      </c>
      <c r="K288" s="8">
        <f t="shared" si="53"/>
        <v>21.75</v>
      </c>
      <c r="L288" s="8">
        <f t="shared" si="53"/>
        <v>31.75</v>
      </c>
      <c r="M288" s="8">
        <f t="shared" si="51"/>
        <v>0</v>
      </c>
      <c r="N288" s="8">
        <f t="shared" si="53"/>
        <v>0</v>
      </c>
      <c r="O288" s="8">
        <f t="shared" si="53"/>
        <v>0</v>
      </c>
      <c r="P288" s="8">
        <f t="shared" si="53"/>
        <v>0</v>
      </c>
      <c r="Q288" s="8">
        <f t="shared" si="53"/>
        <v>0</v>
      </c>
      <c r="R288" s="8">
        <f t="shared" si="53"/>
        <v>0</v>
      </c>
      <c r="S288" s="8">
        <f t="shared" si="53"/>
        <v>0</v>
      </c>
      <c r="T288" s="21">
        <f t="shared" si="47"/>
        <v>13</v>
      </c>
      <c r="U288" s="19">
        <f>VLOOKUP($B288,Gas!$B$3:$E$2506,2)</f>
        <v>1.82</v>
      </c>
      <c r="V288" s="44">
        <f t="shared" si="48"/>
        <v>10.027472527472527</v>
      </c>
      <c r="W288" s="5">
        <f>VLOOKUP($B288,Gas!$B$3:$E$2506,4)</f>
        <v>0.89339255649612082</v>
      </c>
    </row>
    <row r="289" spans="1:23" x14ac:dyDescent="0.2">
      <c r="A289" s="43">
        <f t="shared" si="52"/>
        <v>13</v>
      </c>
      <c r="B289" s="91">
        <v>36174</v>
      </c>
      <c r="C289" s="92">
        <v>18.02</v>
      </c>
      <c r="D289" s="4">
        <f t="shared" si="46"/>
        <v>-1.2682827848308691E-2</v>
      </c>
      <c r="E289" s="100">
        <f t="shared" si="50"/>
        <v>3.8567785365723988</v>
      </c>
      <c r="F289" s="5"/>
      <c r="G289" s="8">
        <f t="shared" si="53"/>
        <v>1.9800000000000004</v>
      </c>
      <c r="H289" s="8">
        <f t="shared" si="53"/>
        <v>6.98</v>
      </c>
      <c r="I289" s="8">
        <f t="shared" si="53"/>
        <v>11.98</v>
      </c>
      <c r="J289" s="8">
        <f t="shared" si="53"/>
        <v>16.98</v>
      </c>
      <c r="K289" s="8">
        <f t="shared" si="53"/>
        <v>21.98</v>
      </c>
      <c r="L289" s="8">
        <f t="shared" si="53"/>
        <v>31.98</v>
      </c>
      <c r="M289" s="8">
        <f t="shared" si="51"/>
        <v>0</v>
      </c>
      <c r="N289" s="8">
        <f t="shared" si="53"/>
        <v>0</v>
      </c>
      <c r="O289" s="8">
        <f t="shared" si="53"/>
        <v>0</v>
      </c>
      <c r="P289" s="8">
        <f t="shared" si="53"/>
        <v>0</v>
      </c>
      <c r="Q289" s="8">
        <f t="shared" si="53"/>
        <v>0</v>
      </c>
      <c r="R289" s="8">
        <f t="shared" si="53"/>
        <v>0</v>
      </c>
      <c r="S289" s="8">
        <f t="shared" si="53"/>
        <v>0</v>
      </c>
      <c r="T289" s="21">
        <f t="shared" si="47"/>
        <v>13</v>
      </c>
      <c r="U289" s="19">
        <f>VLOOKUP($B289,Gas!$B$3:$E$2506,2)</f>
        <v>1.865</v>
      </c>
      <c r="V289" s="44">
        <f t="shared" si="48"/>
        <v>9.6621983914209117</v>
      </c>
      <c r="W289" s="5">
        <f>VLOOKUP($B289,Gas!$B$3:$E$2506,4)</f>
        <v>0.90874794300967465</v>
      </c>
    </row>
    <row r="290" spans="1:23" x14ac:dyDescent="0.2">
      <c r="A290" s="43">
        <f t="shared" si="52"/>
        <v>13</v>
      </c>
      <c r="B290" s="91">
        <v>36175</v>
      </c>
      <c r="C290" s="92">
        <v>19.3</v>
      </c>
      <c r="D290" s="4">
        <f t="shared" si="46"/>
        <v>6.8622843730648156E-2</v>
      </c>
      <c r="E290" s="100">
        <f t="shared" si="50"/>
        <v>3.868018855238152</v>
      </c>
      <c r="F290" s="5"/>
      <c r="G290" s="8">
        <f t="shared" si="53"/>
        <v>0.69999999999999929</v>
      </c>
      <c r="H290" s="8">
        <f t="shared" si="53"/>
        <v>5.6999999999999993</v>
      </c>
      <c r="I290" s="8">
        <f t="shared" si="53"/>
        <v>10.7</v>
      </c>
      <c r="J290" s="8">
        <f t="shared" si="53"/>
        <v>15.7</v>
      </c>
      <c r="K290" s="8">
        <f t="shared" si="53"/>
        <v>20.7</v>
      </c>
      <c r="L290" s="8">
        <f t="shared" si="53"/>
        <v>30.7</v>
      </c>
      <c r="M290" s="8">
        <f t="shared" si="53"/>
        <v>0</v>
      </c>
      <c r="N290" s="8">
        <f t="shared" si="53"/>
        <v>0</v>
      </c>
      <c r="O290" s="8">
        <f t="shared" si="53"/>
        <v>0</v>
      </c>
      <c r="P290" s="8">
        <f t="shared" si="53"/>
        <v>0</v>
      </c>
      <c r="Q290" s="8">
        <f t="shared" si="53"/>
        <v>0</v>
      </c>
      <c r="R290" s="8">
        <f t="shared" si="53"/>
        <v>0</v>
      </c>
      <c r="S290" s="8">
        <f t="shared" si="53"/>
        <v>0</v>
      </c>
      <c r="T290" s="21">
        <f t="shared" si="47"/>
        <v>13</v>
      </c>
      <c r="U290" s="19">
        <f>VLOOKUP($B290,Gas!$B$3:$E$2506,2)</f>
        <v>1.78</v>
      </c>
      <c r="V290" s="44">
        <f t="shared" si="48"/>
        <v>10.842696629213483</v>
      </c>
      <c r="W290" s="5">
        <f>VLOOKUP($B290,Gas!$B$3:$E$2506,4)</f>
        <v>0.53147962755537148</v>
      </c>
    </row>
    <row r="291" spans="1:23" x14ac:dyDescent="0.2">
      <c r="A291" s="43">
        <f t="shared" si="52"/>
        <v>13</v>
      </c>
      <c r="B291" s="91">
        <v>36178</v>
      </c>
      <c r="C291" s="92">
        <v>18.12</v>
      </c>
      <c r="D291" s="4">
        <f t="shared" si="46"/>
        <v>-6.3088795296006542E-2</v>
      </c>
      <c r="E291" s="100">
        <f t="shared" si="50"/>
        <v>3.4460161100576676</v>
      </c>
      <c r="F291" s="5"/>
      <c r="G291" s="8">
        <f t="shared" si="53"/>
        <v>1.879999999999999</v>
      </c>
      <c r="H291" s="8">
        <f t="shared" si="53"/>
        <v>6.879999999999999</v>
      </c>
      <c r="I291" s="8">
        <f t="shared" si="53"/>
        <v>11.879999999999999</v>
      </c>
      <c r="J291" s="8">
        <f t="shared" si="53"/>
        <v>16.88</v>
      </c>
      <c r="K291" s="8">
        <f t="shared" si="53"/>
        <v>21.88</v>
      </c>
      <c r="L291" s="8">
        <f t="shared" si="53"/>
        <v>31.88</v>
      </c>
      <c r="M291" s="8">
        <f t="shared" si="53"/>
        <v>0</v>
      </c>
      <c r="N291" s="8">
        <f t="shared" si="53"/>
        <v>0</v>
      </c>
      <c r="O291" s="8">
        <f t="shared" si="53"/>
        <v>0</v>
      </c>
      <c r="P291" s="8">
        <f t="shared" si="53"/>
        <v>0</v>
      </c>
      <c r="Q291" s="8">
        <f t="shared" si="53"/>
        <v>0</v>
      </c>
      <c r="R291" s="8">
        <f t="shared" si="53"/>
        <v>0</v>
      </c>
      <c r="S291" s="8">
        <f t="shared" si="53"/>
        <v>0</v>
      </c>
      <c r="T291" s="21">
        <f t="shared" si="47"/>
        <v>13</v>
      </c>
      <c r="U291" s="19">
        <f>VLOOKUP($B291,Gas!$B$3:$E$2506,2)</f>
        <v>1.7949999999999999</v>
      </c>
      <c r="V291" s="44">
        <f t="shared" si="48"/>
        <v>10.094707520891365</v>
      </c>
      <c r="W291" s="5">
        <f>VLOOKUP($B291,Gas!$B$3:$E$2506,4)</f>
        <v>0.37933137129207073</v>
      </c>
    </row>
    <row r="292" spans="1:23" x14ac:dyDescent="0.2">
      <c r="A292" s="43">
        <f t="shared" si="52"/>
        <v>13</v>
      </c>
      <c r="B292" s="91">
        <v>36179</v>
      </c>
      <c r="C292" s="92">
        <v>16.2</v>
      </c>
      <c r="D292" s="4">
        <f t="shared" si="46"/>
        <v>-0.11200505837649499</v>
      </c>
      <c r="E292" s="100">
        <f t="shared" si="50"/>
        <v>2.4467437519939428</v>
      </c>
      <c r="F292" s="5"/>
      <c r="G292" s="8">
        <f t="shared" si="53"/>
        <v>3.8000000000000007</v>
      </c>
      <c r="H292" s="8">
        <f t="shared" si="53"/>
        <v>8.8000000000000007</v>
      </c>
      <c r="I292" s="8">
        <f t="shared" si="53"/>
        <v>13.8</v>
      </c>
      <c r="J292" s="8">
        <f t="shared" si="53"/>
        <v>18.8</v>
      </c>
      <c r="K292" s="8">
        <f t="shared" si="53"/>
        <v>23.8</v>
      </c>
      <c r="L292" s="8">
        <f t="shared" si="53"/>
        <v>33.799999999999997</v>
      </c>
      <c r="M292" s="8">
        <f t="shared" si="53"/>
        <v>0</v>
      </c>
      <c r="N292" s="8">
        <f t="shared" si="53"/>
        <v>0</v>
      </c>
      <c r="O292" s="8">
        <f t="shared" si="53"/>
        <v>0</v>
      </c>
      <c r="P292" s="8">
        <f t="shared" si="53"/>
        <v>0</v>
      </c>
      <c r="Q292" s="8">
        <f t="shared" si="53"/>
        <v>0</v>
      </c>
      <c r="R292" s="8">
        <f t="shared" si="53"/>
        <v>0</v>
      </c>
      <c r="S292" s="8">
        <f t="shared" si="53"/>
        <v>0</v>
      </c>
      <c r="T292" s="21">
        <f t="shared" si="47"/>
        <v>13</v>
      </c>
      <c r="U292" s="19">
        <f>VLOOKUP($B292,Gas!$B$3:$E$2506,2)</f>
        <v>1.7949999999999999</v>
      </c>
      <c r="V292" s="44">
        <f t="shared" si="48"/>
        <v>9.0250696378830089</v>
      </c>
      <c r="W292" s="5">
        <f>VLOOKUP($B292,Gas!$B$3:$E$2506,4)</f>
        <v>0.37886120520317512</v>
      </c>
    </row>
    <row r="293" spans="1:23" x14ac:dyDescent="0.2">
      <c r="A293" s="43">
        <f t="shared" si="52"/>
        <v>13</v>
      </c>
      <c r="B293" s="91">
        <v>36180</v>
      </c>
      <c r="C293" s="92">
        <v>16.66</v>
      </c>
      <c r="D293" s="4">
        <f t="shared" si="46"/>
        <v>2.7999394500358189E-2</v>
      </c>
      <c r="E293" s="100">
        <f t="shared" si="50"/>
        <v>2.4834607687362671</v>
      </c>
      <c r="F293" s="5"/>
      <c r="G293" s="8">
        <f t="shared" si="53"/>
        <v>3.34</v>
      </c>
      <c r="H293" s="8">
        <f t="shared" si="53"/>
        <v>8.34</v>
      </c>
      <c r="I293" s="8">
        <f t="shared" si="53"/>
        <v>13.34</v>
      </c>
      <c r="J293" s="8">
        <f t="shared" si="53"/>
        <v>18.34</v>
      </c>
      <c r="K293" s="8">
        <f t="shared" si="53"/>
        <v>23.34</v>
      </c>
      <c r="L293" s="8">
        <f t="shared" si="53"/>
        <v>33.340000000000003</v>
      </c>
      <c r="M293" s="8">
        <f t="shared" si="53"/>
        <v>0</v>
      </c>
      <c r="N293" s="8">
        <f t="shared" si="53"/>
        <v>0</v>
      </c>
      <c r="O293" s="8">
        <f t="shared" si="53"/>
        <v>0</v>
      </c>
      <c r="P293" s="8">
        <f t="shared" si="53"/>
        <v>0</v>
      </c>
      <c r="Q293" s="8">
        <f t="shared" si="53"/>
        <v>0</v>
      </c>
      <c r="R293" s="8">
        <f t="shared" si="53"/>
        <v>0</v>
      </c>
      <c r="S293" s="8">
        <f t="shared" si="53"/>
        <v>0</v>
      </c>
      <c r="T293" s="21">
        <f t="shared" si="47"/>
        <v>13</v>
      </c>
      <c r="U293" s="19">
        <f>VLOOKUP($B293,Gas!$B$3:$E$2506,2)</f>
        <v>1.77</v>
      </c>
      <c r="V293" s="44">
        <f t="shared" si="48"/>
        <v>9.4124293785310726</v>
      </c>
      <c r="W293" s="5">
        <f>VLOOKUP($B293,Gas!$B$3:$E$2506,4)</f>
        <v>0.38177929103191638</v>
      </c>
    </row>
    <row r="294" spans="1:23" x14ac:dyDescent="0.2">
      <c r="A294" s="43">
        <f t="shared" si="52"/>
        <v>13</v>
      </c>
      <c r="B294" s="91">
        <v>36181</v>
      </c>
      <c r="C294" s="92">
        <v>16.59</v>
      </c>
      <c r="D294" s="4">
        <f t="shared" si="46"/>
        <v>-4.2105325363434943E-3</v>
      </c>
      <c r="E294" s="100">
        <f t="shared" si="50"/>
        <v>2.245612068002167</v>
      </c>
      <c r="F294" s="5"/>
      <c r="G294" s="8">
        <f t="shared" ref="G294:S309" si="54">IF(G$1="P",MAX(0,G$2-$C294),IF(G$1="C",MAX(0,$C294-G$2)))</f>
        <v>3.41</v>
      </c>
      <c r="H294" s="8">
        <f t="shared" si="54"/>
        <v>8.41</v>
      </c>
      <c r="I294" s="8">
        <f t="shared" si="54"/>
        <v>13.41</v>
      </c>
      <c r="J294" s="8">
        <f t="shared" si="54"/>
        <v>18.41</v>
      </c>
      <c r="K294" s="8">
        <f t="shared" si="54"/>
        <v>23.41</v>
      </c>
      <c r="L294" s="8">
        <f t="shared" si="54"/>
        <v>33.409999999999997</v>
      </c>
      <c r="M294" s="8">
        <f t="shared" si="53"/>
        <v>0</v>
      </c>
      <c r="N294" s="8">
        <f t="shared" si="54"/>
        <v>0</v>
      </c>
      <c r="O294" s="8">
        <f t="shared" si="54"/>
        <v>0</v>
      </c>
      <c r="P294" s="8">
        <f t="shared" si="54"/>
        <v>0</v>
      </c>
      <c r="Q294" s="8">
        <f t="shared" si="54"/>
        <v>0</v>
      </c>
      <c r="R294" s="8">
        <f t="shared" si="54"/>
        <v>0</v>
      </c>
      <c r="S294" s="8">
        <f t="shared" si="54"/>
        <v>0</v>
      </c>
      <c r="T294" s="21">
        <f t="shared" si="47"/>
        <v>13</v>
      </c>
      <c r="U294" s="19">
        <f>VLOOKUP($B294,Gas!$B$3:$E$2506,2)</f>
        <v>1.8</v>
      </c>
      <c r="V294" s="44">
        <f t="shared" si="48"/>
        <v>9.2166666666666668</v>
      </c>
      <c r="W294" s="5">
        <f>VLOOKUP($B294,Gas!$B$3:$E$2506,4)</f>
        <v>0.40487303353154225</v>
      </c>
    </row>
    <row r="295" spans="1:23" x14ac:dyDescent="0.2">
      <c r="A295" s="43">
        <f t="shared" si="52"/>
        <v>13</v>
      </c>
      <c r="B295" s="91">
        <v>36182</v>
      </c>
      <c r="C295" s="92">
        <v>16.559999999999999</v>
      </c>
      <c r="D295" s="4">
        <f t="shared" si="46"/>
        <v>-1.8099552452395303E-3</v>
      </c>
      <c r="E295" s="100">
        <f t="shared" si="50"/>
        <v>2.0399084384755346</v>
      </c>
      <c r="F295" s="5"/>
      <c r="G295" s="8">
        <f t="shared" si="54"/>
        <v>3.4400000000000013</v>
      </c>
      <c r="H295" s="8">
        <f t="shared" si="54"/>
        <v>8.4400000000000013</v>
      </c>
      <c r="I295" s="8">
        <f t="shared" si="54"/>
        <v>13.440000000000001</v>
      </c>
      <c r="J295" s="8">
        <f t="shared" si="54"/>
        <v>18.440000000000001</v>
      </c>
      <c r="K295" s="8">
        <f t="shared" si="54"/>
        <v>23.44</v>
      </c>
      <c r="L295" s="8">
        <f t="shared" si="54"/>
        <v>33.44</v>
      </c>
      <c r="M295" s="8">
        <f t="shared" si="53"/>
        <v>0</v>
      </c>
      <c r="N295" s="8">
        <f t="shared" si="54"/>
        <v>0</v>
      </c>
      <c r="O295" s="8">
        <f t="shared" si="54"/>
        <v>0</v>
      </c>
      <c r="P295" s="8">
        <f t="shared" si="54"/>
        <v>0</v>
      </c>
      <c r="Q295" s="8">
        <f t="shared" si="54"/>
        <v>0</v>
      </c>
      <c r="R295" s="8">
        <f t="shared" si="54"/>
        <v>0</v>
      </c>
      <c r="S295" s="8">
        <f t="shared" si="54"/>
        <v>0</v>
      </c>
      <c r="T295" s="21">
        <f t="shared" si="47"/>
        <v>13</v>
      </c>
      <c r="U295" s="19">
        <f>VLOOKUP($B295,Gas!$B$3:$E$2506,2)</f>
        <v>1.845</v>
      </c>
      <c r="V295" s="44">
        <f t="shared" si="48"/>
        <v>8.9756097560975601</v>
      </c>
      <c r="W295" s="5">
        <f>VLOOKUP($B295,Gas!$B$3:$E$2506,4)</f>
        <v>0.39837884296182946</v>
      </c>
    </row>
    <row r="296" spans="1:23" x14ac:dyDescent="0.2">
      <c r="A296" s="43">
        <f t="shared" si="52"/>
        <v>13</v>
      </c>
      <c r="B296" s="91">
        <v>36185</v>
      </c>
      <c r="C296" s="92">
        <v>17.5</v>
      </c>
      <c r="D296" s="4">
        <f t="shared" si="46"/>
        <v>5.5210731972354765E-2</v>
      </c>
      <c r="E296" s="100">
        <f t="shared" si="50"/>
        <v>1.5712429303473818</v>
      </c>
      <c r="F296" s="5"/>
      <c r="G296" s="8">
        <f t="shared" si="54"/>
        <v>2.5</v>
      </c>
      <c r="H296" s="8">
        <f t="shared" si="54"/>
        <v>7.5</v>
      </c>
      <c r="I296" s="8">
        <f t="shared" si="54"/>
        <v>12.5</v>
      </c>
      <c r="J296" s="8">
        <f t="shared" si="54"/>
        <v>17.5</v>
      </c>
      <c r="K296" s="8">
        <f t="shared" si="54"/>
        <v>22.5</v>
      </c>
      <c r="L296" s="8">
        <f t="shared" si="54"/>
        <v>32.5</v>
      </c>
      <c r="M296" s="8">
        <f t="shared" si="53"/>
        <v>0</v>
      </c>
      <c r="N296" s="8">
        <f t="shared" si="54"/>
        <v>0</v>
      </c>
      <c r="O296" s="8">
        <f t="shared" si="54"/>
        <v>0</v>
      </c>
      <c r="P296" s="8">
        <f t="shared" si="54"/>
        <v>0</v>
      </c>
      <c r="Q296" s="8">
        <f t="shared" si="54"/>
        <v>0</v>
      </c>
      <c r="R296" s="8">
        <f t="shared" si="54"/>
        <v>0</v>
      </c>
      <c r="S296" s="8">
        <f t="shared" si="54"/>
        <v>0</v>
      </c>
      <c r="T296" s="21">
        <f t="shared" si="47"/>
        <v>13</v>
      </c>
      <c r="U296" s="19">
        <f>VLOOKUP($B296,Gas!$B$3:$E$2506,2)</f>
        <v>1.81</v>
      </c>
      <c r="V296" s="44">
        <f t="shared" si="48"/>
        <v>9.6685082872928181</v>
      </c>
      <c r="W296" s="5">
        <f>VLOOKUP($B296,Gas!$B$3:$E$2506,4)</f>
        <v>0.24649774387373116</v>
      </c>
    </row>
    <row r="297" spans="1:23" x14ac:dyDescent="0.2">
      <c r="A297" s="43">
        <f t="shared" si="52"/>
        <v>13</v>
      </c>
      <c r="B297" s="91">
        <v>36186</v>
      </c>
      <c r="C297" s="92">
        <v>16.350000000000001</v>
      </c>
      <c r="D297" s="4">
        <f t="shared" si="46"/>
        <v>-6.7972983586205862E-2</v>
      </c>
      <c r="E297" s="100">
        <f t="shared" si="50"/>
        <v>0.92589941348563176</v>
      </c>
      <c r="F297" s="5"/>
      <c r="G297" s="8">
        <f t="shared" si="54"/>
        <v>3.6499999999999986</v>
      </c>
      <c r="H297" s="8">
        <f t="shared" si="54"/>
        <v>8.6499999999999986</v>
      </c>
      <c r="I297" s="8">
        <f t="shared" si="54"/>
        <v>13.649999999999999</v>
      </c>
      <c r="J297" s="8">
        <f t="shared" si="54"/>
        <v>18.649999999999999</v>
      </c>
      <c r="K297" s="8">
        <f t="shared" si="54"/>
        <v>23.65</v>
      </c>
      <c r="L297" s="8">
        <f t="shared" si="54"/>
        <v>33.65</v>
      </c>
      <c r="M297" s="8">
        <f t="shared" si="53"/>
        <v>0</v>
      </c>
      <c r="N297" s="8">
        <f t="shared" si="54"/>
        <v>0</v>
      </c>
      <c r="O297" s="8">
        <f t="shared" si="54"/>
        <v>0</v>
      </c>
      <c r="P297" s="8">
        <f t="shared" si="54"/>
        <v>0</v>
      </c>
      <c r="Q297" s="8">
        <f t="shared" si="54"/>
        <v>0</v>
      </c>
      <c r="R297" s="8">
        <f t="shared" si="54"/>
        <v>0</v>
      </c>
      <c r="S297" s="8">
        <f t="shared" si="54"/>
        <v>0</v>
      </c>
      <c r="T297" s="21">
        <f t="shared" si="47"/>
        <v>13</v>
      </c>
      <c r="U297" s="19">
        <f>VLOOKUP($B297,Gas!$B$3:$E$2506,2)</f>
        <v>1.75</v>
      </c>
      <c r="V297" s="44">
        <f t="shared" si="48"/>
        <v>9.3428571428571434</v>
      </c>
      <c r="W297" s="5">
        <f>VLOOKUP($B297,Gas!$B$3:$E$2506,4)</f>
        <v>0.3201758944109922</v>
      </c>
    </row>
    <row r="298" spans="1:23" x14ac:dyDescent="0.2">
      <c r="A298" s="43">
        <f t="shared" si="52"/>
        <v>13</v>
      </c>
      <c r="B298" s="91">
        <v>36187</v>
      </c>
      <c r="C298" s="92">
        <v>16.100000000000001</v>
      </c>
      <c r="D298" s="4">
        <f t="shared" si="46"/>
        <v>-1.5408625352845068E-2</v>
      </c>
      <c r="E298" s="100">
        <f t="shared" si="50"/>
        <v>0.89030376543434242</v>
      </c>
      <c r="F298" s="5"/>
      <c r="G298" s="8">
        <f t="shared" si="54"/>
        <v>3.8999999999999986</v>
      </c>
      <c r="H298" s="8">
        <f t="shared" si="54"/>
        <v>8.8999999999999986</v>
      </c>
      <c r="I298" s="8">
        <f t="shared" si="54"/>
        <v>13.899999999999999</v>
      </c>
      <c r="J298" s="8">
        <f t="shared" si="54"/>
        <v>18.899999999999999</v>
      </c>
      <c r="K298" s="8">
        <f t="shared" si="54"/>
        <v>23.9</v>
      </c>
      <c r="L298" s="8">
        <f t="shared" si="54"/>
        <v>33.9</v>
      </c>
      <c r="M298" s="8">
        <f t="shared" si="53"/>
        <v>0</v>
      </c>
      <c r="N298" s="8">
        <f t="shared" si="54"/>
        <v>0</v>
      </c>
      <c r="O298" s="8">
        <f t="shared" si="54"/>
        <v>0</v>
      </c>
      <c r="P298" s="8">
        <f t="shared" si="54"/>
        <v>0</v>
      </c>
      <c r="Q298" s="8">
        <f t="shared" si="54"/>
        <v>0</v>
      </c>
      <c r="R298" s="8">
        <f t="shared" si="54"/>
        <v>0</v>
      </c>
      <c r="S298" s="8">
        <f t="shared" si="54"/>
        <v>0</v>
      </c>
      <c r="T298" s="21">
        <f t="shared" si="47"/>
        <v>13</v>
      </c>
      <c r="U298" s="19">
        <f>VLOOKUP($B298,Gas!$B$3:$E$2506,2)</f>
        <v>1.72</v>
      </c>
      <c r="V298" s="44">
        <f t="shared" si="48"/>
        <v>9.3604651162790713</v>
      </c>
      <c r="W298" s="5">
        <f>VLOOKUP($B298,Gas!$B$3:$E$2506,4)</f>
        <v>0.33145894166063727</v>
      </c>
    </row>
    <row r="299" spans="1:23" x14ac:dyDescent="0.2">
      <c r="A299" s="43">
        <f t="shared" si="52"/>
        <v>13</v>
      </c>
      <c r="B299" s="91">
        <v>36188</v>
      </c>
      <c r="C299" s="92">
        <v>16.38</v>
      </c>
      <c r="D299" s="4">
        <f t="shared" si="46"/>
        <v>1.7241806434505954E-2</v>
      </c>
      <c r="E299" s="100">
        <f t="shared" si="50"/>
        <v>0.90265244168014036</v>
      </c>
      <c r="F299" s="5"/>
      <c r="G299" s="8">
        <f t="shared" si="54"/>
        <v>3.620000000000001</v>
      </c>
      <c r="H299" s="8">
        <f t="shared" si="54"/>
        <v>8.620000000000001</v>
      </c>
      <c r="I299" s="8">
        <f t="shared" si="54"/>
        <v>13.620000000000001</v>
      </c>
      <c r="J299" s="8">
        <f t="shared" si="54"/>
        <v>18.62</v>
      </c>
      <c r="K299" s="8">
        <f t="shared" si="54"/>
        <v>23.62</v>
      </c>
      <c r="L299" s="8">
        <f t="shared" si="54"/>
        <v>33.620000000000005</v>
      </c>
      <c r="M299" s="8">
        <f t="shared" si="53"/>
        <v>0</v>
      </c>
      <c r="N299" s="8">
        <f t="shared" si="54"/>
        <v>0</v>
      </c>
      <c r="O299" s="8">
        <f t="shared" si="54"/>
        <v>0</v>
      </c>
      <c r="P299" s="8">
        <f t="shared" si="54"/>
        <v>0</v>
      </c>
      <c r="Q299" s="8">
        <f t="shared" si="54"/>
        <v>0</v>
      </c>
      <c r="R299" s="8">
        <f t="shared" si="54"/>
        <v>0</v>
      </c>
      <c r="S299" s="8">
        <f t="shared" si="54"/>
        <v>0</v>
      </c>
      <c r="T299" s="21">
        <f t="shared" si="47"/>
        <v>13</v>
      </c>
      <c r="U299" s="19">
        <f>VLOOKUP($B299,Gas!$B$3:$E$2506,2)</f>
        <v>1.75</v>
      </c>
      <c r="V299" s="44">
        <f t="shared" si="48"/>
        <v>9.36</v>
      </c>
      <c r="W299" s="5">
        <f>VLOOKUP($B299,Gas!$B$3:$E$2506,4)</f>
        <v>0.35604001289511783</v>
      </c>
    </row>
    <row r="300" spans="1:23" x14ac:dyDescent="0.2">
      <c r="A300" s="43">
        <f t="shared" si="52"/>
        <v>13</v>
      </c>
      <c r="B300" s="91">
        <v>36189</v>
      </c>
      <c r="C300" s="92">
        <v>16.399999999999999</v>
      </c>
      <c r="D300" s="4">
        <f t="shared" si="46"/>
        <v>1.220256405229369E-3</v>
      </c>
      <c r="E300" s="100">
        <f t="shared" si="50"/>
        <v>0.79728511845252914</v>
      </c>
      <c r="F300" s="5"/>
      <c r="G300" s="8">
        <f t="shared" si="54"/>
        <v>3.6000000000000014</v>
      </c>
      <c r="H300" s="8">
        <f t="shared" si="54"/>
        <v>8.6000000000000014</v>
      </c>
      <c r="I300" s="8">
        <f t="shared" si="54"/>
        <v>13.600000000000001</v>
      </c>
      <c r="J300" s="8">
        <f t="shared" si="54"/>
        <v>18.600000000000001</v>
      </c>
      <c r="K300" s="8">
        <f t="shared" si="54"/>
        <v>23.6</v>
      </c>
      <c r="L300" s="8">
        <f t="shared" si="54"/>
        <v>33.6</v>
      </c>
      <c r="M300" s="8">
        <f t="shared" si="54"/>
        <v>0</v>
      </c>
      <c r="N300" s="8">
        <f t="shared" si="54"/>
        <v>0</v>
      </c>
      <c r="O300" s="8">
        <f t="shared" si="54"/>
        <v>0</v>
      </c>
      <c r="P300" s="8">
        <f t="shared" si="54"/>
        <v>0</v>
      </c>
      <c r="Q300" s="8">
        <f t="shared" si="54"/>
        <v>0</v>
      </c>
      <c r="R300" s="8">
        <f t="shared" si="54"/>
        <v>0</v>
      </c>
      <c r="S300" s="8">
        <f t="shared" si="54"/>
        <v>0</v>
      </c>
      <c r="T300" s="21">
        <f t="shared" si="47"/>
        <v>13</v>
      </c>
      <c r="U300" s="19">
        <f>VLOOKUP($B300,Gas!$B$3:$E$2506,2)</f>
        <v>1.8049999999999999</v>
      </c>
      <c r="V300" s="44">
        <f t="shared" si="48"/>
        <v>9.0858725761772856</v>
      </c>
      <c r="W300" s="5">
        <f>VLOOKUP($B300,Gas!$B$3:$E$2506,4)</f>
        <v>0.40998635113941989</v>
      </c>
    </row>
    <row r="301" spans="1:23" x14ac:dyDescent="0.2">
      <c r="A301" s="43">
        <f t="shared" si="52"/>
        <v>14</v>
      </c>
      <c r="B301" s="91">
        <v>36192</v>
      </c>
      <c r="C301" s="92">
        <v>16.84</v>
      </c>
      <c r="D301" s="4">
        <f t="shared" si="46"/>
        <v>2.6475673984027955E-2</v>
      </c>
      <c r="E301" s="100">
        <f>STDEV(D301,D292:D300)*SQRT(trade_day)</f>
        <v>0.77672958826935523</v>
      </c>
      <c r="F301" s="5"/>
      <c r="G301" s="8">
        <f t="shared" si="54"/>
        <v>3.16</v>
      </c>
      <c r="H301" s="8">
        <f t="shared" si="54"/>
        <v>8.16</v>
      </c>
      <c r="I301" s="8">
        <f t="shared" si="54"/>
        <v>13.16</v>
      </c>
      <c r="J301" s="8">
        <f t="shared" si="54"/>
        <v>18.16</v>
      </c>
      <c r="K301" s="8">
        <f t="shared" si="54"/>
        <v>23.16</v>
      </c>
      <c r="L301" s="8">
        <f t="shared" si="54"/>
        <v>33.159999999999997</v>
      </c>
      <c r="M301" s="8">
        <f t="shared" si="54"/>
        <v>0</v>
      </c>
      <c r="N301" s="8">
        <f t="shared" si="54"/>
        <v>0</v>
      </c>
      <c r="O301" s="8">
        <f t="shared" si="54"/>
        <v>0</v>
      </c>
      <c r="P301" s="8">
        <f t="shared" si="54"/>
        <v>0</v>
      </c>
      <c r="Q301" s="8">
        <f t="shared" si="54"/>
        <v>0</v>
      </c>
      <c r="R301" s="8">
        <f t="shared" si="54"/>
        <v>0</v>
      </c>
      <c r="S301" s="8">
        <f t="shared" si="54"/>
        <v>0</v>
      </c>
      <c r="T301" s="21">
        <f t="shared" si="47"/>
        <v>14</v>
      </c>
      <c r="U301" s="19">
        <f>VLOOKUP($B301,Gas!$B$3:$E$2506,2)</f>
        <v>1.8049999999999999</v>
      </c>
      <c r="V301" s="44">
        <f t="shared" si="48"/>
        <v>9.3296398891966756</v>
      </c>
      <c r="W301" s="5">
        <f>VLOOKUP($B301,Gas!$B$3:$E$2506,4)</f>
        <v>0.35295855861605935</v>
      </c>
    </row>
    <row r="302" spans="1:23" x14ac:dyDescent="0.2">
      <c r="A302" s="43">
        <f t="shared" si="52"/>
        <v>14</v>
      </c>
      <c r="B302" s="91">
        <v>36193</v>
      </c>
      <c r="C302" s="92">
        <v>16.97</v>
      </c>
      <c r="D302" s="4">
        <f t="shared" si="46"/>
        <v>7.6900704319541394E-3</v>
      </c>
      <c r="E302" s="100">
        <f>STDEV(D301:D302,D293:D300)*SQRT(trade_day)</f>
        <v>0.51516411860496714</v>
      </c>
      <c r="F302" s="5"/>
      <c r="G302" s="8">
        <f t="shared" si="54"/>
        <v>3.0300000000000011</v>
      </c>
      <c r="H302" s="8">
        <f t="shared" si="54"/>
        <v>8.0300000000000011</v>
      </c>
      <c r="I302" s="8">
        <f t="shared" si="54"/>
        <v>13.030000000000001</v>
      </c>
      <c r="J302" s="8">
        <f t="shared" si="54"/>
        <v>18.03</v>
      </c>
      <c r="K302" s="8">
        <f t="shared" si="54"/>
        <v>23.03</v>
      </c>
      <c r="L302" s="8">
        <f t="shared" si="54"/>
        <v>33.03</v>
      </c>
      <c r="M302" s="8">
        <f t="shared" si="54"/>
        <v>0</v>
      </c>
      <c r="N302" s="8">
        <f t="shared" si="54"/>
        <v>0</v>
      </c>
      <c r="O302" s="8">
        <f t="shared" si="54"/>
        <v>0</v>
      </c>
      <c r="P302" s="8">
        <f t="shared" si="54"/>
        <v>0</v>
      </c>
      <c r="Q302" s="8">
        <f t="shared" si="54"/>
        <v>0</v>
      </c>
      <c r="R302" s="8">
        <f t="shared" si="54"/>
        <v>0</v>
      </c>
      <c r="S302" s="8">
        <f t="shared" si="54"/>
        <v>0</v>
      </c>
      <c r="T302" s="21">
        <f t="shared" si="47"/>
        <v>14</v>
      </c>
      <c r="U302" s="19">
        <f>VLOOKUP($B302,Gas!$B$3:$E$2506,2)</f>
        <v>1.7450000000000001</v>
      </c>
      <c r="V302" s="44">
        <f t="shared" si="48"/>
        <v>9.7249283667621764</v>
      </c>
      <c r="W302" s="5">
        <f>VLOOKUP($B302,Gas!$B$3:$E$2506,4)</f>
        <v>0.39060995734895176</v>
      </c>
    </row>
    <row r="303" spans="1:23" x14ac:dyDescent="0.2">
      <c r="A303" s="43">
        <f t="shared" si="52"/>
        <v>14</v>
      </c>
      <c r="B303" s="91">
        <v>36194</v>
      </c>
      <c r="C303" s="92">
        <v>17</v>
      </c>
      <c r="D303" s="4">
        <f t="shared" si="46"/>
        <v>1.7662648100812898E-3</v>
      </c>
      <c r="E303" s="100">
        <f>STDEV(D301:D303,D294:D300)*SQRT(trade_day)</f>
        <v>0.49855774891423738</v>
      </c>
      <c r="F303" s="5"/>
      <c r="G303" s="8">
        <f t="shared" si="54"/>
        <v>3</v>
      </c>
      <c r="H303" s="8">
        <f t="shared" si="54"/>
        <v>8</v>
      </c>
      <c r="I303" s="8">
        <f t="shared" si="54"/>
        <v>13</v>
      </c>
      <c r="J303" s="8">
        <f t="shared" si="54"/>
        <v>18</v>
      </c>
      <c r="K303" s="8">
        <f t="shared" si="54"/>
        <v>23</v>
      </c>
      <c r="L303" s="8">
        <f t="shared" si="54"/>
        <v>33</v>
      </c>
      <c r="M303" s="8">
        <f t="shared" si="54"/>
        <v>0</v>
      </c>
      <c r="N303" s="8">
        <f t="shared" si="54"/>
        <v>0</v>
      </c>
      <c r="O303" s="8">
        <f t="shared" si="54"/>
        <v>0</v>
      </c>
      <c r="P303" s="8">
        <f t="shared" si="54"/>
        <v>0</v>
      </c>
      <c r="Q303" s="8">
        <f t="shared" si="54"/>
        <v>0</v>
      </c>
      <c r="R303" s="8">
        <f t="shared" si="54"/>
        <v>0</v>
      </c>
      <c r="S303" s="8">
        <f t="shared" si="54"/>
        <v>0</v>
      </c>
      <c r="T303" s="21">
        <f t="shared" si="47"/>
        <v>14</v>
      </c>
      <c r="U303" s="19">
        <f>VLOOKUP($B303,Gas!$B$3:$E$2506,2)</f>
        <v>1.77</v>
      </c>
      <c r="V303" s="44">
        <f t="shared" si="48"/>
        <v>9.6045197740112993</v>
      </c>
      <c r="W303" s="5">
        <f>VLOOKUP($B303,Gas!$B$3:$E$2506,4)</f>
        <v>0.40519335579458221</v>
      </c>
    </row>
    <row r="304" spans="1:23" x14ac:dyDescent="0.2">
      <c r="A304" s="43">
        <f t="shared" si="52"/>
        <v>14</v>
      </c>
      <c r="B304" s="91">
        <v>36195</v>
      </c>
      <c r="C304" s="92">
        <v>17.21</v>
      </c>
      <c r="D304" s="4">
        <f t="shared" si="46"/>
        <v>1.2277266167232058E-2</v>
      </c>
      <c r="E304" s="100">
        <f>STDEV(D301:D304,D295:D300)*SQRT(trade_day)</f>
        <v>0.49964854702181338</v>
      </c>
      <c r="F304" s="5"/>
      <c r="G304" s="8">
        <f t="shared" ref="G304:S319" si="55">IF(G$1="P",MAX(0,G$2-$C304),IF(G$1="C",MAX(0,$C304-G$2)))</f>
        <v>2.7899999999999991</v>
      </c>
      <c r="H304" s="8">
        <f t="shared" si="55"/>
        <v>7.7899999999999991</v>
      </c>
      <c r="I304" s="8">
        <f t="shared" si="55"/>
        <v>12.79</v>
      </c>
      <c r="J304" s="8">
        <f t="shared" si="55"/>
        <v>17.79</v>
      </c>
      <c r="K304" s="8">
        <f t="shared" si="55"/>
        <v>22.79</v>
      </c>
      <c r="L304" s="8">
        <f t="shared" si="55"/>
        <v>32.79</v>
      </c>
      <c r="M304" s="8">
        <f t="shared" si="54"/>
        <v>0</v>
      </c>
      <c r="N304" s="8">
        <f t="shared" si="55"/>
        <v>0</v>
      </c>
      <c r="O304" s="8">
        <f t="shared" si="55"/>
        <v>0</v>
      </c>
      <c r="P304" s="8">
        <f t="shared" si="55"/>
        <v>0</v>
      </c>
      <c r="Q304" s="8">
        <f t="shared" si="55"/>
        <v>0</v>
      </c>
      <c r="R304" s="8">
        <f t="shared" si="55"/>
        <v>0</v>
      </c>
      <c r="S304" s="8">
        <f t="shared" si="55"/>
        <v>0</v>
      </c>
      <c r="T304" s="21">
        <f t="shared" si="47"/>
        <v>14</v>
      </c>
      <c r="U304" s="19">
        <f>VLOOKUP($B304,Gas!$B$3:$E$2506,2)</f>
        <v>1.8</v>
      </c>
      <c r="V304" s="44">
        <f t="shared" si="48"/>
        <v>9.5611111111111118</v>
      </c>
      <c r="W304" s="5">
        <f>VLOOKUP($B304,Gas!$B$3:$E$2506,4)</f>
        <v>0.42135333095950811</v>
      </c>
    </row>
    <row r="305" spans="1:23" x14ac:dyDescent="0.2">
      <c r="A305" s="43">
        <f t="shared" si="52"/>
        <v>14</v>
      </c>
      <c r="B305" s="91">
        <v>36196</v>
      </c>
      <c r="C305" s="92">
        <v>17.2</v>
      </c>
      <c r="D305" s="4">
        <f t="shared" si="46"/>
        <v>-5.8122640404080852E-4</v>
      </c>
      <c r="E305" s="100">
        <f>STDEV(D301:D305,D296:D300)*SQRT(trade_day)</f>
        <v>0.4993119296584701</v>
      </c>
      <c r="F305" s="5"/>
      <c r="G305" s="8">
        <f t="shared" si="55"/>
        <v>2.8000000000000007</v>
      </c>
      <c r="H305" s="8">
        <f t="shared" si="55"/>
        <v>7.8000000000000007</v>
      </c>
      <c r="I305" s="8">
        <f t="shared" si="55"/>
        <v>12.8</v>
      </c>
      <c r="J305" s="8">
        <f t="shared" si="55"/>
        <v>17.8</v>
      </c>
      <c r="K305" s="8">
        <f t="shared" si="55"/>
        <v>22.8</v>
      </c>
      <c r="L305" s="8">
        <f t="shared" si="55"/>
        <v>32.799999999999997</v>
      </c>
      <c r="M305" s="8">
        <f t="shared" si="54"/>
        <v>0</v>
      </c>
      <c r="N305" s="8">
        <f t="shared" si="55"/>
        <v>0</v>
      </c>
      <c r="O305" s="8">
        <f t="shared" si="55"/>
        <v>0</v>
      </c>
      <c r="P305" s="8">
        <f t="shared" si="55"/>
        <v>0</v>
      </c>
      <c r="Q305" s="8">
        <f t="shared" si="55"/>
        <v>0</v>
      </c>
      <c r="R305" s="8">
        <f t="shared" si="55"/>
        <v>0</v>
      </c>
      <c r="S305" s="8">
        <f t="shared" si="55"/>
        <v>0</v>
      </c>
      <c r="T305" s="21">
        <f t="shared" si="47"/>
        <v>14</v>
      </c>
      <c r="U305" s="19">
        <f>VLOOKUP($B305,Gas!$B$3:$E$2506,2)</f>
        <v>1.7849999999999999</v>
      </c>
      <c r="V305" s="44">
        <f t="shared" si="48"/>
        <v>9.6358543417366942</v>
      </c>
      <c r="W305" s="5">
        <f>VLOOKUP($B305,Gas!$B$3:$E$2506,4)</f>
        <v>0.36445025309423867</v>
      </c>
    </row>
    <row r="306" spans="1:23" x14ac:dyDescent="0.2">
      <c r="A306" s="43">
        <f t="shared" si="52"/>
        <v>14</v>
      </c>
      <c r="B306" s="91">
        <v>36199</v>
      </c>
      <c r="C306" s="92">
        <v>17.170000000000002</v>
      </c>
      <c r="D306" s="4">
        <f t="shared" si="46"/>
        <v>-1.7457089100230648E-3</v>
      </c>
      <c r="E306" s="100">
        <f>STDEV(D301:D306,D297:D300)*SQRT(trade_day)</f>
        <v>0.40952595909437184</v>
      </c>
      <c r="F306" s="5"/>
      <c r="G306" s="8">
        <f t="shared" si="55"/>
        <v>2.8299999999999983</v>
      </c>
      <c r="H306" s="8">
        <f t="shared" si="55"/>
        <v>7.8299999999999983</v>
      </c>
      <c r="I306" s="8">
        <f t="shared" si="55"/>
        <v>12.829999999999998</v>
      </c>
      <c r="J306" s="8">
        <f t="shared" si="55"/>
        <v>17.829999999999998</v>
      </c>
      <c r="K306" s="8">
        <f t="shared" si="55"/>
        <v>22.83</v>
      </c>
      <c r="L306" s="8">
        <f t="shared" si="55"/>
        <v>32.83</v>
      </c>
      <c r="M306" s="8">
        <f t="shared" si="54"/>
        <v>0</v>
      </c>
      <c r="N306" s="8">
        <f t="shared" si="55"/>
        <v>0</v>
      </c>
      <c r="O306" s="8">
        <f t="shared" si="55"/>
        <v>0</v>
      </c>
      <c r="P306" s="8">
        <f t="shared" si="55"/>
        <v>0</v>
      </c>
      <c r="Q306" s="8">
        <f t="shared" si="55"/>
        <v>0</v>
      </c>
      <c r="R306" s="8">
        <f t="shared" si="55"/>
        <v>0</v>
      </c>
      <c r="S306" s="8">
        <f t="shared" si="55"/>
        <v>0</v>
      </c>
      <c r="T306" s="21">
        <f t="shared" si="47"/>
        <v>14</v>
      </c>
      <c r="U306" s="19">
        <f>VLOOKUP($B306,Gas!$B$3:$E$2506,2)</f>
        <v>1.8049999999999999</v>
      </c>
      <c r="V306" s="44">
        <f t="shared" si="48"/>
        <v>9.5124653739612199</v>
      </c>
      <c r="W306" s="5">
        <f>VLOOKUP($B306,Gas!$B$3:$E$2506,4)</f>
        <v>0.27633698963286091</v>
      </c>
    </row>
    <row r="307" spans="1:23" x14ac:dyDescent="0.2">
      <c r="A307" s="43">
        <f t="shared" si="52"/>
        <v>14</v>
      </c>
      <c r="B307" s="91">
        <v>36200</v>
      </c>
      <c r="C307" s="92">
        <v>16.86</v>
      </c>
      <c r="D307" s="4">
        <f t="shared" si="46"/>
        <v>-1.8219722335674888E-2</v>
      </c>
      <c r="E307" s="100">
        <f>STDEV(D301:D307,D298:D300)*SQRT(trade_day)</f>
        <v>0.21673973786994366</v>
      </c>
      <c r="F307" s="5"/>
      <c r="G307" s="8">
        <f t="shared" si="55"/>
        <v>3.1400000000000006</v>
      </c>
      <c r="H307" s="8">
        <f t="shared" si="55"/>
        <v>8.14</v>
      </c>
      <c r="I307" s="8">
        <f t="shared" si="55"/>
        <v>13.14</v>
      </c>
      <c r="J307" s="8">
        <f t="shared" si="55"/>
        <v>18.14</v>
      </c>
      <c r="K307" s="8">
        <f t="shared" si="55"/>
        <v>23.14</v>
      </c>
      <c r="L307" s="8">
        <f t="shared" si="55"/>
        <v>33.14</v>
      </c>
      <c r="M307" s="8">
        <f t="shared" si="54"/>
        <v>0</v>
      </c>
      <c r="N307" s="8">
        <f t="shared" si="55"/>
        <v>0</v>
      </c>
      <c r="O307" s="8">
        <f t="shared" si="55"/>
        <v>0</v>
      </c>
      <c r="P307" s="8">
        <f t="shared" si="55"/>
        <v>0</v>
      </c>
      <c r="Q307" s="8">
        <f t="shared" si="55"/>
        <v>0</v>
      </c>
      <c r="R307" s="8">
        <f t="shared" si="55"/>
        <v>0</v>
      </c>
      <c r="S307" s="8">
        <f t="shared" si="55"/>
        <v>0</v>
      </c>
      <c r="T307" s="21">
        <f t="shared" si="47"/>
        <v>14</v>
      </c>
      <c r="U307" s="19">
        <f>VLOOKUP($B307,Gas!$B$3:$E$2506,2)</f>
        <v>1.8049999999999999</v>
      </c>
      <c r="V307" s="44">
        <f t="shared" si="48"/>
        <v>9.3407202216066487</v>
      </c>
      <c r="W307" s="5">
        <f>VLOOKUP($B307,Gas!$B$3:$E$2506,4)</f>
        <v>0.27386202903968659</v>
      </c>
    </row>
    <row r="308" spans="1:23" x14ac:dyDescent="0.2">
      <c r="A308" s="43">
        <f t="shared" si="52"/>
        <v>14</v>
      </c>
      <c r="B308" s="91">
        <v>36201</v>
      </c>
      <c r="C308" s="92">
        <v>16.260000000000002</v>
      </c>
      <c r="D308" s="4">
        <f t="shared" si="46"/>
        <v>-3.6235848454044747E-2</v>
      </c>
      <c r="E308" s="100">
        <f>STDEV(D301:D308,D299:D300)*SQRT(trade_day)</f>
        <v>0.28143085719397348</v>
      </c>
      <c r="F308" s="5"/>
      <c r="G308" s="8">
        <f t="shared" si="55"/>
        <v>3.7399999999999984</v>
      </c>
      <c r="H308" s="8">
        <f t="shared" si="55"/>
        <v>8.7399999999999984</v>
      </c>
      <c r="I308" s="8">
        <f t="shared" si="55"/>
        <v>13.739999999999998</v>
      </c>
      <c r="J308" s="8">
        <f t="shared" si="55"/>
        <v>18.739999999999998</v>
      </c>
      <c r="K308" s="8">
        <f t="shared" si="55"/>
        <v>23.74</v>
      </c>
      <c r="L308" s="8">
        <f t="shared" si="55"/>
        <v>33.739999999999995</v>
      </c>
      <c r="M308" s="8">
        <f t="shared" si="54"/>
        <v>0</v>
      </c>
      <c r="N308" s="8">
        <f t="shared" si="55"/>
        <v>0</v>
      </c>
      <c r="O308" s="8">
        <f t="shared" si="55"/>
        <v>0</v>
      </c>
      <c r="P308" s="8">
        <f t="shared" si="55"/>
        <v>0</v>
      </c>
      <c r="Q308" s="8">
        <f t="shared" si="55"/>
        <v>0</v>
      </c>
      <c r="R308" s="8">
        <f t="shared" si="55"/>
        <v>0</v>
      </c>
      <c r="S308" s="8">
        <f t="shared" si="55"/>
        <v>0</v>
      </c>
      <c r="T308" s="21">
        <f t="shared" si="47"/>
        <v>14</v>
      </c>
      <c r="U308" s="19">
        <f>VLOOKUP($B308,Gas!$B$3:$E$2506,2)</f>
        <v>1.825</v>
      </c>
      <c r="V308" s="44">
        <f t="shared" si="48"/>
        <v>8.9095890410958916</v>
      </c>
      <c r="W308" s="5">
        <f>VLOOKUP($B308,Gas!$B$3:$E$2506,4)</f>
        <v>0.28271241559362109</v>
      </c>
    </row>
    <row r="309" spans="1:23" x14ac:dyDescent="0.2">
      <c r="A309" s="43">
        <f t="shared" si="52"/>
        <v>14</v>
      </c>
      <c r="B309" s="91">
        <v>36202</v>
      </c>
      <c r="C309" s="92">
        <v>16.54</v>
      </c>
      <c r="D309" s="4">
        <f t="shared" si="46"/>
        <v>1.7073585475880493E-2</v>
      </c>
      <c r="E309" s="100">
        <f>STDEV(D301:D309,D300)*SQRT(trade_day)</f>
        <v>0.28116212649593969</v>
      </c>
      <c r="F309" s="5"/>
      <c r="G309" s="8">
        <f t="shared" si="55"/>
        <v>3.4600000000000009</v>
      </c>
      <c r="H309" s="8">
        <f t="shared" si="55"/>
        <v>8.4600000000000009</v>
      </c>
      <c r="I309" s="8">
        <f t="shared" si="55"/>
        <v>13.46</v>
      </c>
      <c r="J309" s="8">
        <f t="shared" si="55"/>
        <v>18.46</v>
      </c>
      <c r="K309" s="8">
        <f t="shared" si="55"/>
        <v>23.46</v>
      </c>
      <c r="L309" s="8">
        <f t="shared" si="55"/>
        <v>33.46</v>
      </c>
      <c r="M309" s="8">
        <f t="shared" si="54"/>
        <v>0</v>
      </c>
      <c r="N309" s="8">
        <f t="shared" si="55"/>
        <v>0</v>
      </c>
      <c r="O309" s="8">
        <f t="shared" si="55"/>
        <v>0</v>
      </c>
      <c r="P309" s="8">
        <f t="shared" si="55"/>
        <v>0</v>
      </c>
      <c r="Q309" s="8">
        <f t="shared" si="55"/>
        <v>0</v>
      </c>
      <c r="R309" s="8">
        <f t="shared" si="55"/>
        <v>0</v>
      </c>
      <c r="S309" s="8">
        <f t="shared" si="55"/>
        <v>0</v>
      </c>
      <c r="T309" s="21">
        <f t="shared" si="47"/>
        <v>14</v>
      </c>
      <c r="U309" s="19">
        <f>VLOOKUP($B309,Gas!$B$3:$E$2506,2)</f>
        <v>1.81</v>
      </c>
      <c r="V309" s="44">
        <f t="shared" si="48"/>
        <v>9.1381215469613259</v>
      </c>
      <c r="W309" s="5">
        <f>VLOOKUP($B309,Gas!$B$3:$E$2506,4)</f>
        <v>0.28555594816616736</v>
      </c>
    </row>
    <row r="310" spans="1:23" x14ac:dyDescent="0.2">
      <c r="A310" s="43">
        <f t="shared" si="52"/>
        <v>14</v>
      </c>
      <c r="B310" s="91">
        <v>36203</v>
      </c>
      <c r="C310" s="92">
        <v>17.3</v>
      </c>
      <c r="D310" s="4">
        <f t="shared" si="46"/>
        <v>4.4924811908188061E-2</v>
      </c>
      <c r="E310" s="100">
        <f t="shared" ref="E310:E373" si="56">STDEV(D301:D310)*SQRT(trade_day)</f>
        <v>0.35694113168391201</v>
      </c>
      <c r="F310" s="5"/>
      <c r="G310" s="8">
        <f t="shared" si="55"/>
        <v>2.6999999999999993</v>
      </c>
      <c r="H310" s="8">
        <f t="shared" si="55"/>
        <v>7.6999999999999993</v>
      </c>
      <c r="I310" s="8">
        <f t="shared" si="55"/>
        <v>12.7</v>
      </c>
      <c r="J310" s="8">
        <f t="shared" si="55"/>
        <v>17.7</v>
      </c>
      <c r="K310" s="8">
        <f t="shared" si="55"/>
        <v>22.7</v>
      </c>
      <c r="L310" s="8">
        <f t="shared" si="55"/>
        <v>32.700000000000003</v>
      </c>
      <c r="M310" s="8">
        <f t="shared" si="55"/>
        <v>0</v>
      </c>
      <c r="N310" s="8">
        <f t="shared" si="55"/>
        <v>0</v>
      </c>
      <c r="O310" s="8">
        <f t="shared" si="55"/>
        <v>0</v>
      </c>
      <c r="P310" s="8">
        <f t="shared" si="55"/>
        <v>0</v>
      </c>
      <c r="Q310" s="8">
        <f t="shared" si="55"/>
        <v>0</v>
      </c>
      <c r="R310" s="8">
        <f t="shared" si="55"/>
        <v>0</v>
      </c>
      <c r="S310" s="8">
        <f t="shared" si="55"/>
        <v>0</v>
      </c>
      <c r="T310" s="21">
        <f t="shared" si="47"/>
        <v>14</v>
      </c>
      <c r="U310" s="19">
        <f>VLOOKUP($B310,Gas!$B$3:$E$2506,2)</f>
        <v>1.78</v>
      </c>
      <c r="V310" s="44">
        <f t="shared" si="48"/>
        <v>9.7191011235955056</v>
      </c>
      <c r="W310" s="5">
        <f>VLOOKUP($B310,Gas!$B$3:$E$2506,4)</f>
        <v>0.21202311861005876</v>
      </c>
    </row>
    <row r="311" spans="1:23" x14ac:dyDescent="0.2">
      <c r="A311" s="43">
        <f t="shared" si="52"/>
        <v>14</v>
      </c>
      <c r="B311" s="91">
        <v>36207</v>
      </c>
      <c r="C311" s="92">
        <v>17.3</v>
      </c>
      <c r="D311" s="4">
        <f t="shared" si="46"/>
        <v>0</v>
      </c>
      <c r="E311" s="100">
        <f t="shared" si="56"/>
        <v>0.3374120045137502</v>
      </c>
      <c r="F311" s="5"/>
      <c r="G311" s="8">
        <f t="shared" si="55"/>
        <v>2.6999999999999993</v>
      </c>
      <c r="H311" s="8">
        <f t="shared" si="55"/>
        <v>7.6999999999999993</v>
      </c>
      <c r="I311" s="8">
        <f t="shared" si="55"/>
        <v>12.7</v>
      </c>
      <c r="J311" s="8">
        <f t="shared" si="55"/>
        <v>17.7</v>
      </c>
      <c r="K311" s="8">
        <f t="shared" si="55"/>
        <v>22.7</v>
      </c>
      <c r="L311" s="8">
        <f t="shared" si="55"/>
        <v>32.700000000000003</v>
      </c>
      <c r="M311" s="8">
        <f t="shared" si="55"/>
        <v>0</v>
      </c>
      <c r="N311" s="8">
        <f t="shared" si="55"/>
        <v>0</v>
      </c>
      <c r="O311" s="8">
        <f t="shared" si="55"/>
        <v>0</v>
      </c>
      <c r="P311" s="8">
        <f t="shared" si="55"/>
        <v>0</v>
      </c>
      <c r="Q311" s="8">
        <f t="shared" si="55"/>
        <v>0</v>
      </c>
      <c r="R311" s="8">
        <f t="shared" si="55"/>
        <v>0</v>
      </c>
      <c r="S311" s="8">
        <f t="shared" si="55"/>
        <v>0</v>
      </c>
      <c r="T311" s="21">
        <f t="shared" si="47"/>
        <v>14</v>
      </c>
      <c r="U311" s="19">
        <f>VLOOKUP($B311,Gas!$B$3:$E$2506,2)</f>
        <v>1.8149999999999999</v>
      </c>
      <c r="V311" s="44">
        <f t="shared" si="48"/>
        <v>9.5316804407713498</v>
      </c>
      <c r="W311" s="5">
        <f>VLOOKUP($B311,Gas!$B$3:$E$2506,4)</f>
        <v>0.18511923251851833</v>
      </c>
    </row>
    <row r="312" spans="1:23" x14ac:dyDescent="0.2">
      <c r="A312" s="43">
        <f t="shared" si="52"/>
        <v>14</v>
      </c>
      <c r="B312" s="91">
        <v>36208</v>
      </c>
      <c r="C312" s="92">
        <v>17.66</v>
      </c>
      <c r="D312" s="4">
        <f t="shared" si="46"/>
        <v>2.0595693672080573E-2</v>
      </c>
      <c r="E312" s="100">
        <f t="shared" si="56"/>
        <v>0.34870063936112666</v>
      </c>
      <c r="F312" s="5"/>
      <c r="G312" s="8">
        <f t="shared" si="55"/>
        <v>2.34</v>
      </c>
      <c r="H312" s="8">
        <f t="shared" si="55"/>
        <v>7.34</v>
      </c>
      <c r="I312" s="8">
        <f t="shared" si="55"/>
        <v>12.34</v>
      </c>
      <c r="J312" s="8">
        <f t="shared" si="55"/>
        <v>17.34</v>
      </c>
      <c r="K312" s="8">
        <f t="shared" si="55"/>
        <v>22.34</v>
      </c>
      <c r="L312" s="8">
        <f t="shared" si="55"/>
        <v>32.340000000000003</v>
      </c>
      <c r="M312" s="8">
        <f t="shared" si="55"/>
        <v>0</v>
      </c>
      <c r="N312" s="8">
        <f t="shared" si="55"/>
        <v>0</v>
      </c>
      <c r="O312" s="8">
        <f t="shared" si="55"/>
        <v>0</v>
      </c>
      <c r="P312" s="8">
        <f t="shared" si="55"/>
        <v>0</v>
      </c>
      <c r="Q312" s="8">
        <f t="shared" si="55"/>
        <v>0</v>
      </c>
      <c r="R312" s="8">
        <f t="shared" si="55"/>
        <v>0</v>
      </c>
      <c r="S312" s="8">
        <f t="shared" si="55"/>
        <v>0</v>
      </c>
      <c r="T312" s="21">
        <f t="shared" si="47"/>
        <v>14</v>
      </c>
      <c r="U312" s="19">
        <f>VLOOKUP($B312,Gas!$B$3:$E$2506,2)</f>
        <v>1.7949999999999999</v>
      </c>
      <c r="V312" s="44">
        <f t="shared" si="48"/>
        <v>9.8384401114206135</v>
      </c>
      <c r="W312" s="5">
        <f>VLOOKUP($B312,Gas!$B$3:$E$2506,4)</f>
        <v>0.19810858419743246</v>
      </c>
    </row>
    <row r="313" spans="1:23" x14ac:dyDescent="0.2">
      <c r="A313" s="43">
        <f t="shared" si="52"/>
        <v>14</v>
      </c>
      <c r="B313" s="91">
        <v>36209</v>
      </c>
      <c r="C313" s="92">
        <v>17.97</v>
      </c>
      <c r="D313" s="4">
        <f t="shared" si="46"/>
        <v>1.7401505619653753E-2</v>
      </c>
      <c r="E313" s="100">
        <f t="shared" si="56"/>
        <v>0.35464906973867577</v>
      </c>
      <c r="F313" s="5"/>
      <c r="G313" s="8">
        <f t="shared" si="55"/>
        <v>2.0300000000000011</v>
      </c>
      <c r="H313" s="8">
        <f t="shared" si="55"/>
        <v>7.0300000000000011</v>
      </c>
      <c r="I313" s="8">
        <f t="shared" si="55"/>
        <v>12.030000000000001</v>
      </c>
      <c r="J313" s="8">
        <f t="shared" si="55"/>
        <v>17.03</v>
      </c>
      <c r="K313" s="8">
        <f t="shared" si="55"/>
        <v>22.03</v>
      </c>
      <c r="L313" s="8">
        <f t="shared" si="55"/>
        <v>32.03</v>
      </c>
      <c r="M313" s="8">
        <f t="shared" si="55"/>
        <v>0</v>
      </c>
      <c r="N313" s="8">
        <f t="shared" si="55"/>
        <v>0</v>
      </c>
      <c r="O313" s="8">
        <f t="shared" si="55"/>
        <v>0</v>
      </c>
      <c r="P313" s="8">
        <f t="shared" si="55"/>
        <v>0</v>
      </c>
      <c r="Q313" s="8">
        <f t="shared" si="55"/>
        <v>0</v>
      </c>
      <c r="R313" s="8">
        <f t="shared" si="55"/>
        <v>0</v>
      </c>
      <c r="S313" s="8">
        <f t="shared" si="55"/>
        <v>0</v>
      </c>
      <c r="T313" s="21">
        <f t="shared" si="47"/>
        <v>14</v>
      </c>
      <c r="U313" s="19">
        <f>VLOOKUP($B313,Gas!$B$3:$E$2506,2)</f>
        <v>1.79</v>
      </c>
      <c r="V313" s="44">
        <f t="shared" si="48"/>
        <v>10.039106145251395</v>
      </c>
      <c r="W313" s="5">
        <f>VLOOKUP($B313,Gas!$B$3:$E$2506,4)</f>
        <v>0.19850771626410424</v>
      </c>
    </row>
    <row r="314" spans="1:23" x14ac:dyDescent="0.2">
      <c r="A314" s="43">
        <f t="shared" si="52"/>
        <v>14</v>
      </c>
      <c r="B314" s="91">
        <v>36210</v>
      </c>
      <c r="C314" s="92">
        <v>17.850000000000001</v>
      </c>
      <c r="D314" s="4">
        <f t="shared" si="46"/>
        <v>-6.7001925698194501E-3</v>
      </c>
      <c r="E314" s="100">
        <f t="shared" si="56"/>
        <v>0.35733173075584851</v>
      </c>
      <c r="F314" s="5"/>
      <c r="G314" s="8">
        <f t="shared" ref="G314:S329" si="57">IF(G$1="P",MAX(0,G$2-$C314),IF(G$1="C",MAX(0,$C314-G$2)))</f>
        <v>2.1499999999999986</v>
      </c>
      <c r="H314" s="8">
        <f t="shared" si="57"/>
        <v>7.1499999999999986</v>
      </c>
      <c r="I314" s="8">
        <f t="shared" si="57"/>
        <v>12.149999999999999</v>
      </c>
      <c r="J314" s="8">
        <f t="shared" si="57"/>
        <v>17.149999999999999</v>
      </c>
      <c r="K314" s="8">
        <f t="shared" si="57"/>
        <v>22.15</v>
      </c>
      <c r="L314" s="8">
        <f t="shared" si="57"/>
        <v>32.15</v>
      </c>
      <c r="M314" s="8">
        <f t="shared" si="55"/>
        <v>0</v>
      </c>
      <c r="N314" s="8">
        <f t="shared" si="57"/>
        <v>0</v>
      </c>
      <c r="O314" s="8">
        <f t="shared" si="57"/>
        <v>0</v>
      </c>
      <c r="P314" s="8">
        <f t="shared" si="57"/>
        <v>0</v>
      </c>
      <c r="Q314" s="8">
        <f t="shared" si="57"/>
        <v>0</v>
      </c>
      <c r="R314" s="8">
        <f t="shared" si="57"/>
        <v>0</v>
      </c>
      <c r="S314" s="8">
        <f t="shared" si="57"/>
        <v>0</v>
      </c>
      <c r="T314" s="21">
        <f t="shared" si="47"/>
        <v>14</v>
      </c>
      <c r="U314" s="19">
        <f>VLOOKUP($B314,Gas!$B$3:$E$2506,2)</f>
        <v>1.8049999999999999</v>
      </c>
      <c r="V314" s="44">
        <f t="shared" si="48"/>
        <v>9.8891966759002781</v>
      </c>
      <c r="W314" s="5">
        <f>VLOOKUP($B314,Gas!$B$3:$E$2506,4)</f>
        <v>0.20618430299178839</v>
      </c>
    </row>
    <row r="315" spans="1:23" x14ac:dyDescent="0.2">
      <c r="A315" s="43">
        <f t="shared" si="52"/>
        <v>14</v>
      </c>
      <c r="B315" s="91">
        <v>36213</v>
      </c>
      <c r="C315" s="92">
        <v>19.63</v>
      </c>
      <c r="D315" s="4">
        <f t="shared" si="46"/>
        <v>9.5055500062721496E-2</v>
      </c>
      <c r="E315" s="100">
        <f t="shared" si="56"/>
        <v>0.57780407781779364</v>
      </c>
      <c r="F315" s="5"/>
      <c r="G315" s="8">
        <f t="shared" si="57"/>
        <v>0.37000000000000099</v>
      </c>
      <c r="H315" s="8">
        <f t="shared" si="57"/>
        <v>5.370000000000001</v>
      </c>
      <c r="I315" s="8">
        <f t="shared" si="57"/>
        <v>10.370000000000001</v>
      </c>
      <c r="J315" s="8">
        <f t="shared" si="57"/>
        <v>15.370000000000001</v>
      </c>
      <c r="K315" s="8">
        <f t="shared" si="57"/>
        <v>20.37</v>
      </c>
      <c r="L315" s="8">
        <f t="shared" si="57"/>
        <v>30.37</v>
      </c>
      <c r="M315" s="8">
        <f t="shared" si="55"/>
        <v>0</v>
      </c>
      <c r="N315" s="8">
        <f t="shared" si="57"/>
        <v>0</v>
      </c>
      <c r="O315" s="8">
        <f t="shared" si="57"/>
        <v>0</v>
      </c>
      <c r="P315" s="8">
        <f t="shared" si="57"/>
        <v>0</v>
      </c>
      <c r="Q315" s="8">
        <f t="shared" si="57"/>
        <v>0</v>
      </c>
      <c r="R315" s="8">
        <f t="shared" si="57"/>
        <v>0</v>
      </c>
      <c r="S315" s="8">
        <f t="shared" si="57"/>
        <v>0</v>
      </c>
      <c r="T315" s="21">
        <f t="shared" si="47"/>
        <v>14</v>
      </c>
      <c r="U315" s="19">
        <f>VLOOKUP($B315,Gas!$B$3:$E$2506,2)</f>
        <v>1.7849999999999999</v>
      </c>
      <c r="V315" s="44">
        <f t="shared" si="48"/>
        <v>10.997198879551821</v>
      </c>
      <c r="W315" s="5">
        <f>VLOOKUP($B315,Gas!$B$3:$E$2506,4)</f>
        <v>0.16881702204215399</v>
      </c>
    </row>
    <row r="316" spans="1:23" x14ac:dyDescent="0.2">
      <c r="A316" s="43">
        <f t="shared" si="52"/>
        <v>14</v>
      </c>
      <c r="B316" s="91">
        <v>36214</v>
      </c>
      <c r="C316" s="92">
        <v>22.53</v>
      </c>
      <c r="D316" s="4">
        <f t="shared" si="46"/>
        <v>0.13778874615578346</v>
      </c>
      <c r="E316" s="100">
        <f t="shared" si="56"/>
        <v>0.83942260859260776</v>
      </c>
      <c r="F316" s="5"/>
      <c r="G316" s="8">
        <f t="shared" si="57"/>
        <v>0</v>
      </c>
      <c r="H316" s="8">
        <f t="shared" si="57"/>
        <v>2.4699999999999989</v>
      </c>
      <c r="I316" s="8">
        <f t="shared" si="57"/>
        <v>7.4699999999999989</v>
      </c>
      <c r="J316" s="8">
        <f t="shared" si="57"/>
        <v>12.469999999999999</v>
      </c>
      <c r="K316" s="8">
        <f t="shared" si="57"/>
        <v>17.47</v>
      </c>
      <c r="L316" s="8">
        <f t="shared" si="57"/>
        <v>27.47</v>
      </c>
      <c r="M316" s="8">
        <f t="shared" si="55"/>
        <v>2.5300000000000011</v>
      </c>
      <c r="N316" s="8">
        <f t="shared" si="57"/>
        <v>0</v>
      </c>
      <c r="O316" s="8">
        <f t="shared" si="57"/>
        <v>0</v>
      </c>
      <c r="P316" s="8">
        <f t="shared" si="57"/>
        <v>0</v>
      </c>
      <c r="Q316" s="8">
        <f t="shared" si="57"/>
        <v>0</v>
      </c>
      <c r="R316" s="8">
        <f t="shared" si="57"/>
        <v>0</v>
      </c>
      <c r="S316" s="8">
        <f t="shared" si="57"/>
        <v>0</v>
      </c>
      <c r="T316" s="21">
        <f t="shared" si="47"/>
        <v>14</v>
      </c>
      <c r="U316" s="19">
        <f>VLOOKUP($B316,Gas!$B$3:$E$2506,2)</f>
        <v>1.78</v>
      </c>
      <c r="V316" s="44">
        <f t="shared" si="48"/>
        <v>12.657303370786517</v>
      </c>
      <c r="W316" s="5">
        <f>VLOOKUP($B316,Gas!$B$3:$E$2506,4)</f>
        <v>0.10924892086142539</v>
      </c>
    </row>
    <row r="317" spans="1:23" x14ac:dyDescent="0.2">
      <c r="A317" s="43">
        <f t="shared" si="52"/>
        <v>14</v>
      </c>
      <c r="B317" s="91">
        <v>36215</v>
      </c>
      <c r="C317" s="92">
        <v>18.84</v>
      </c>
      <c r="D317" s="4">
        <f t="shared" si="46"/>
        <v>-0.1788654852959361</v>
      </c>
      <c r="E317" s="100">
        <f t="shared" si="56"/>
        <v>1.3247208096849872</v>
      </c>
      <c r="F317" s="5"/>
      <c r="G317" s="8">
        <f t="shared" si="57"/>
        <v>1.1600000000000001</v>
      </c>
      <c r="H317" s="8">
        <f t="shared" si="57"/>
        <v>6.16</v>
      </c>
      <c r="I317" s="8">
        <f t="shared" si="57"/>
        <v>11.16</v>
      </c>
      <c r="J317" s="8">
        <f t="shared" si="57"/>
        <v>16.16</v>
      </c>
      <c r="K317" s="8">
        <f t="shared" si="57"/>
        <v>21.16</v>
      </c>
      <c r="L317" s="8">
        <f t="shared" si="57"/>
        <v>31.16</v>
      </c>
      <c r="M317" s="8">
        <f t="shared" si="55"/>
        <v>0</v>
      </c>
      <c r="N317" s="8">
        <f t="shared" si="57"/>
        <v>0</v>
      </c>
      <c r="O317" s="8">
        <f t="shared" si="57"/>
        <v>0</v>
      </c>
      <c r="P317" s="8">
        <f t="shared" si="57"/>
        <v>0</v>
      </c>
      <c r="Q317" s="8">
        <f t="shared" si="57"/>
        <v>0</v>
      </c>
      <c r="R317" s="8">
        <f t="shared" si="57"/>
        <v>0</v>
      </c>
      <c r="S317" s="8">
        <f t="shared" si="57"/>
        <v>0</v>
      </c>
      <c r="T317" s="21">
        <f t="shared" si="47"/>
        <v>14</v>
      </c>
      <c r="U317" s="19">
        <f>VLOOKUP($B317,Gas!$B$3:$E$2506,2)</f>
        <v>1.7350000000000001</v>
      </c>
      <c r="V317" s="44">
        <f t="shared" si="48"/>
        <v>10.858789625360229</v>
      </c>
      <c r="W317" s="5">
        <f>VLOOKUP($B317,Gas!$B$3:$E$2506,4)</f>
        <v>0.17838967198222311</v>
      </c>
    </row>
    <row r="318" spans="1:23" x14ac:dyDescent="0.2">
      <c r="A318" s="43">
        <f t="shared" si="52"/>
        <v>14</v>
      </c>
      <c r="B318" s="91">
        <v>36216</v>
      </c>
      <c r="C318" s="92">
        <v>17.47</v>
      </c>
      <c r="D318" s="4">
        <f t="shared" si="46"/>
        <v>-7.5497145002251839E-2</v>
      </c>
      <c r="E318" s="100">
        <f t="shared" si="56"/>
        <v>1.3771993214364344</v>
      </c>
      <c r="F318" s="5"/>
      <c r="G318" s="8">
        <f t="shared" si="57"/>
        <v>2.5300000000000011</v>
      </c>
      <c r="H318" s="8">
        <f t="shared" si="57"/>
        <v>7.5300000000000011</v>
      </c>
      <c r="I318" s="8">
        <f t="shared" si="57"/>
        <v>12.530000000000001</v>
      </c>
      <c r="J318" s="8">
        <f t="shared" si="57"/>
        <v>17.53</v>
      </c>
      <c r="K318" s="8">
        <f t="shared" si="57"/>
        <v>22.53</v>
      </c>
      <c r="L318" s="8">
        <f t="shared" si="57"/>
        <v>32.53</v>
      </c>
      <c r="M318" s="8">
        <f t="shared" si="55"/>
        <v>0</v>
      </c>
      <c r="N318" s="8">
        <f t="shared" si="57"/>
        <v>0</v>
      </c>
      <c r="O318" s="8">
        <f t="shared" si="57"/>
        <v>0</v>
      </c>
      <c r="P318" s="8">
        <f t="shared" si="57"/>
        <v>0</v>
      </c>
      <c r="Q318" s="8">
        <f t="shared" si="57"/>
        <v>0</v>
      </c>
      <c r="R318" s="8">
        <f t="shared" si="57"/>
        <v>0</v>
      </c>
      <c r="S318" s="8">
        <f t="shared" si="57"/>
        <v>0</v>
      </c>
      <c r="T318" s="21">
        <f t="shared" si="47"/>
        <v>14</v>
      </c>
      <c r="U318" s="19">
        <f>VLOOKUP($B318,Gas!$B$3:$E$2506,2)</f>
        <v>1.73</v>
      </c>
      <c r="V318" s="44">
        <f t="shared" si="48"/>
        <v>10.098265895953757</v>
      </c>
      <c r="W318" s="5">
        <f>VLOOKUP($B318,Gas!$B$3:$E$2506,4)</f>
        <v>0.17627156752811221</v>
      </c>
    </row>
    <row r="319" spans="1:23" x14ac:dyDescent="0.2">
      <c r="A319" s="43">
        <f t="shared" si="52"/>
        <v>14</v>
      </c>
      <c r="B319" s="91">
        <v>36217</v>
      </c>
      <c r="C319" s="92">
        <v>17.420000000000002</v>
      </c>
      <c r="D319" s="4">
        <f t="shared" si="46"/>
        <v>-2.866152721608283E-3</v>
      </c>
      <c r="E319" s="100">
        <f t="shared" si="56"/>
        <v>1.3768280590102557</v>
      </c>
      <c r="F319" s="5"/>
      <c r="G319" s="8">
        <f t="shared" si="57"/>
        <v>2.5799999999999983</v>
      </c>
      <c r="H319" s="8">
        <f t="shared" si="57"/>
        <v>7.5799999999999983</v>
      </c>
      <c r="I319" s="8">
        <f t="shared" si="57"/>
        <v>12.579999999999998</v>
      </c>
      <c r="J319" s="8">
        <f t="shared" si="57"/>
        <v>17.579999999999998</v>
      </c>
      <c r="K319" s="8">
        <f t="shared" si="57"/>
        <v>22.58</v>
      </c>
      <c r="L319" s="8">
        <f t="shared" si="57"/>
        <v>32.58</v>
      </c>
      <c r="M319" s="8">
        <f t="shared" si="55"/>
        <v>0</v>
      </c>
      <c r="N319" s="8">
        <f t="shared" si="57"/>
        <v>0</v>
      </c>
      <c r="O319" s="8">
        <f t="shared" si="57"/>
        <v>0</v>
      </c>
      <c r="P319" s="8">
        <f t="shared" si="57"/>
        <v>0</v>
      </c>
      <c r="Q319" s="8">
        <f t="shared" si="57"/>
        <v>0</v>
      </c>
      <c r="R319" s="8">
        <f t="shared" si="57"/>
        <v>0</v>
      </c>
      <c r="S319" s="8">
        <f t="shared" si="57"/>
        <v>0</v>
      </c>
      <c r="T319" s="21">
        <f t="shared" si="47"/>
        <v>14</v>
      </c>
      <c r="U319" s="19">
        <f>VLOOKUP($B319,Gas!$B$3:$E$2506,2)</f>
        <v>1.6950000000000001</v>
      </c>
      <c r="V319" s="44">
        <f t="shared" si="48"/>
        <v>10.277286135693217</v>
      </c>
      <c r="W319" s="5">
        <f>VLOOKUP($B319,Gas!$B$3:$E$2506,4)</f>
        <v>0.19587661335167952</v>
      </c>
    </row>
    <row r="320" spans="1:23" x14ac:dyDescent="0.2">
      <c r="A320" s="43">
        <f t="shared" si="52"/>
        <v>15</v>
      </c>
      <c r="B320" s="91">
        <v>36220</v>
      </c>
      <c r="C320" s="92">
        <v>18.5</v>
      </c>
      <c r="D320" s="4">
        <f t="shared" si="46"/>
        <v>6.015176065992231E-2</v>
      </c>
      <c r="E320" s="100">
        <f t="shared" si="56"/>
        <v>1.3910681648039047</v>
      </c>
      <c r="F320" s="5"/>
      <c r="G320" s="8">
        <f t="shared" si="57"/>
        <v>1.5</v>
      </c>
      <c r="H320" s="8">
        <f t="shared" si="57"/>
        <v>6.5</v>
      </c>
      <c r="I320" s="8">
        <f t="shared" si="57"/>
        <v>11.5</v>
      </c>
      <c r="J320" s="8">
        <f t="shared" si="57"/>
        <v>16.5</v>
      </c>
      <c r="K320" s="8">
        <f t="shared" si="57"/>
        <v>21.5</v>
      </c>
      <c r="L320" s="8">
        <f t="shared" si="57"/>
        <v>31.5</v>
      </c>
      <c r="M320" s="8">
        <f t="shared" si="57"/>
        <v>0</v>
      </c>
      <c r="N320" s="8">
        <f t="shared" si="57"/>
        <v>0</v>
      </c>
      <c r="O320" s="8">
        <f t="shared" si="57"/>
        <v>0</v>
      </c>
      <c r="P320" s="8">
        <f t="shared" si="57"/>
        <v>0</v>
      </c>
      <c r="Q320" s="8">
        <f t="shared" si="57"/>
        <v>0</v>
      </c>
      <c r="R320" s="8">
        <f t="shared" si="57"/>
        <v>0</v>
      </c>
      <c r="S320" s="8">
        <f t="shared" si="57"/>
        <v>0</v>
      </c>
      <c r="T320" s="21">
        <f t="shared" si="47"/>
        <v>15</v>
      </c>
      <c r="U320" s="19">
        <f>VLOOKUP($B320,Gas!$B$3:$E$2506,2)</f>
        <v>1.615</v>
      </c>
      <c r="V320" s="44">
        <f t="shared" si="48"/>
        <v>11.455108359133128</v>
      </c>
      <c r="W320" s="5">
        <f>VLOOKUP($B320,Gas!$B$3:$E$2506,4)</f>
        <v>0.2423464677939762</v>
      </c>
    </row>
    <row r="321" spans="1:23" x14ac:dyDescent="0.2">
      <c r="A321" s="43">
        <f t="shared" si="52"/>
        <v>15</v>
      </c>
      <c r="B321" s="91">
        <v>36221</v>
      </c>
      <c r="C321" s="92">
        <v>17.45</v>
      </c>
      <c r="D321" s="4">
        <f t="shared" si="46"/>
        <v>-5.8431083435843058E-2</v>
      </c>
      <c r="E321" s="100">
        <f t="shared" si="56"/>
        <v>1.4290541014909597</v>
      </c>
      <c r="F321" s="5"/>
      <c r="G321" s="8">
        <f t="shared" si="57"/>
        <v>2.5500000000000007</v>
      </c>
      <c r="H321" s="8">
        <f t="shared" si="57"/>
        <v>7.5500000000000007</v>
      </c>
      <c r="I321" s="8">
        <f t="shared" si="57"/>
        <v>12.55</v>
      </c>
      <c r="J321" s="8">
        <f t="shared" si="57"/>
        <v>17.55</v>
      </c>
      <c r="K321" s="8">
        <f t="shared" si="57"/>
        <v>22.55</v>
      </c>
      <c r="L321" s="8">
        <f t="shared" si="57"/>
        <v>32.549999999999997</v>
      </c>
      <c r="M321" s="8">
        <f t="shared" si="57"/>
        <v>0</v>
      </c>
      <c r="N321" s="8">
        <f t="shared" si="57"/>
        <v>0</v>
      </c>
      <c r="O321" s="8">
        <f t="shared" si="57"/>
        <v>0</v>
      </c>
      <c r="P321" s="8">
        <f t="shared" si="57"/>
        <v>0</v>
      </c>
      <c r="Q321" s="8">
        <f t="shared" si="57"/>
        <v>0</v>
      </c>
      <c r="R321" s="8">
        <f t="shared" si="57"/>
        <v>0</v>
      </c>
      <c r="S321" s="8">
        <f t="shared" si="57"/>
        <v>0</v>
      </c>
      <c r="T321" s="21">
        <f t="shared" si="47"/>
        <v>15</v>
      </c>
      <c r="U321" s="19">
        <f>VLOOKUP($B321,Gas!$B$3:$E$2506,2)</f>
        <v>1.65</v>
      </c>
      <c r="V321" s="44">
        <f t="shared" si="48"/>
        <v>10.575757575757576</v>
      </c>
      <c r="W321" s="5">
        <f>VLOOKUP($B321,Gas!$B$3:$E$2506,4)</f>
        <v>0.31213634880741603</v>
      </c>
    </row>
    <row r="322" spans="1:23" x14ac:dyDescent="0.2">
      <c r="A322" s="43">
        <f t="shared" si="52"/>
        <v>15</v>
      </c>
      <c r="B322" s="91">
        <v>36222</v>
      </c>
      <c r="C322" s="92">
        <v>17.66</v>
      </c>
      <c r="D322" s="4">
        <f t="shared" si="46"/>
        <v>1.1962546527377849E-2</v>
      </c>
      <c r="E322" s="100">
        <f t="shared" si="56"/>
        <v>1.4263922588914912</v>
      </c>
      <c r="F322" s="5"/>
      <c r="G322" s="8">
        <f t="shared" si="57"/>
        <v>2.34</v>
      </c>
      <c r="H322" s="8">
        <f t="shared" si="57"/>
        <v>7.34</v>
      </c>
      <c r="I322" s="8">
        <f t="shared" si="57"/>
        <v>12.34</v>
      </c>
      <c r="J322" s="8">
        <f t="shared" si="57"/>
        <v>17.34</v>
      </c>
      <c r="K322" s="8">
        <f t="shared" si="57"/>
        <v>22.34</v>
      </c>
      <c r="L322" s="8">
        <f t="shared" si="57"/>
        <v>32.340000000000003</v>
      </c>
      <c r="M322" s="8">
        <f t="shared" si="57"/>
        <v>0</v>
      </c>
      <c r="N322" s="8">
        <f t="shared" si="57"/>
        <v>0</v>
      </c>
      <c r="O322" s="8">
        <f t="shared" si="57"/>
        <v>0</v>
      </c>
      <c r="P322" s="8">
        <f t="shared" si="57"/>
        <v>0</v>
      </c>
      <c r="Q322" s="8">
        <f t="shared" si="57"/>
        <v>0</v>
      </c>
      <c r="R322" s="8">
        <f t="shared" si="57"/>
        <v>0</v>
      </c>
      <c r="S322" s="8">
        <f t="shared" si="57"/>
        <v>0</v>
      </c>
      <c r="T322" s="21">
        <f t="shared" si="47"/>
        <v>15</v>
      </c>
      <c r="U322" s="19">
        <f>VLOOKUP($B322,Gas!$B$3:$E$2506,2)</f>
        <v>1.675</v>
      </c>
      <c r="V322" s="44">
        <f t="shared" si="48"/>
        <v>10.543283582089552</v>
      </c>
      <c r="W322" s="5">
        <f>VLOOKUP($B322,Gas!$B$3:$E$2506,4)</f>
        <v>0.33952251297503977</v>
      </c>
    </row>
    <row r="323" spans="1:23" x14ac:dyDescent="0.2">
      <c r="A323" s="43">
        <f t="shared" si="52"/>
        <v>15</v>
      </c>
      <c r="B323" s="91">
        <v>36223</v>
      </c>
      <c r="C323" s="92">
        <v>18.43</v>
      </c>
      <c r="D323" s="4">
        <f t="shared" si="46"/>
        <v>4.2677576505917907E-2</v>
      </c>
      <c r="E323" s="100">
        <f t="shared" si="56"/>
        <v>1.4404869036656729</v>
      </c>
      <c r="F323" s="5"/>
      <c r="G323" s="8">
        <f t="shared" si="57"/>
        <v>1.5700000000000003</v>
      </c>
      <c r="H323" s="8">
        <f t="shared" si="57"/>
        <v>6.57</v>
      </c>
      <c r="I323" s="8">
        <f t="shared" si="57"/>
        <v>11.57</v>
      </c>
      <c r="J323" s="8">
        <f t="shared" si="57"/>
        <v>16.57</v>
      </c>
      <c r="K323" s="8">
        <f t="shared" si="57"/>
        <v>21.57</v>
      </c>
      <c r="L323" s="8">
        <f t="shared" si="57"/>
        <v>31.57</v>
      </c>
      <c r="M323" s="8">
        <f t="shared" si="57"/>
        <v>0</v>
      </c>
      <c r="N323" s="8">
        <f t="shared" si="57"/>
        <v>0</v>
      </c>
      <c r="O323" s="8">
        <f t="shared" si="57"/>
        <v>0</v>
      </c>
      <c r="P323" s="8">
        <f t="shared" si="57"/>
        <v>0</v>
      </c>
      <c r="Q323" s="8">
        <f t="shared" si="57"/>
        <v>0</v>
      </c>
      <c r="R323" s="8">
        <f t="shared" si="57"/>
        <v>0</v>
      </c>
      <c r="S323" s="8">
        <f t="shared" si="57"/>
        <v>0</v>
      </c>
      <c r="T323" s="21">
        <f t="shared" si="47"/>
        <v>15</v>
      </c>
      <c r="U323" s="19">
        <f>VLOOKUP($B323,Gas!$B$3:$E$2506,2)</f>
        <v>1.67</v>
      </c>
      <c r="V323" s="44">
        <f t="shared" si="48"/>
        <v>11.035928143712574</v>
      </c>
      <c r="W323" s="5">
        <f>VLOOKUP($B323,Gas!$B$3:$E$2506,4)</f>
        <v>0.337726840915963</v>
      </c>
    </row>
    <row r="324" spans="1:23" x14ac:dyDescent="0.2">
      <c r="A324" s="43">
        <f t="shared" si="52"/>
        <v>15</v>
      </c>
      <c r="B324" s="91">
        <v>36224</v>
      </c>
      <c r="C324" s="92">
        <v>18.73</v>
      </c>
      <c r="D324" s="4">
        <f t="shared" ref="D324:D387" si="58">LN(C324/C323)</f>
        <v>1.6146744774265323E-2</v>
      </c>
      <c r="E324" s="100">
        <f t="shared" si="56"/>
        <v>1.4409508924176013</v>
      </c>
      <c r="F324" s="5"/>
      <c r="G324" s="8">
        <f t="shared" ref="G324:S339" si="59">IF(G$1="P",MAX(0,G$2-$C324),IF(G$1="C",MAX(0,$C324-G$2)))</f>
        <v>1.2699999999999996</v>
      </c>
      <c r="H324" s="8">
        <f t="shared" si="59"/>
        <v>6.27</v>
      </c>
      <c r="I324" s="8">
        <f t="shared" si="59"/>
        <v>11.27</v>
      </c>
      <c r="J324" s="8">
        <f t="shared" si="59"/>
        <v>16.27</v>
      </c>
      <c r="K324" s="8">
        <f t="shared" si="59"/>
        <v>21.27</v>
      </c>
      <c r="L324" s="8">
        <f t="shared" si="59"/>
        <v>31.27</v>
      </c>
      <c r="M324" s="8">
        <f t="shared" si="57"/>
        <v>0</v>
      </c>
      <c r="N324" s="8">
        <f t="shared" si="59"/>
        <v>0</v>
      </c>
      <c r="O324" s="8">
        <f t="shared" si="59"/>
        <v>0</v>
      </c>
      <c r="P324" s="8">
        <f t="shared" si="59"/>
        <v>0</v>
      </c>
      <c r="Q324" s="8">
        <f t="shared" si="59"/>
        <v>0</v>
      </c>
      <c r="R324" s="8">
        <f t="shared" si="59"/>
        <v>0</v>
      </c>
      <c r="S324" s="8">
        <f t="shared" si="59"/>
        <v>0</v>
      </c>
      <c r="T324" s="21">
        <f t="shared" ref="T324:T387" si="60">A324</f>
        <v>15</v>
      </c>
      <c r="U324" s="19">
        <f>VLOOKUP($B324,Gas!$B$3:$E$2506,2)</f>
        <v>1.7150000000000001</v>
      </c>
      <c r="V324" s="44">
        <f t="shared" ref="V324:V387" si="61">C324/U324</f>
        <v>10.921282798833818</v>
      </c>
      <c r="W324" s="5">
        <f>VLOOKUP($B324,Gas!$B$3:$E$2506,4)</f>
        <v>0.39342925032760767</v>
      </c>
    </row>
    <row r="325" spans="1:23" x14ac:dyDescent="0.2">
      <c r="A325" s="43">
        <f t="shared" si="52"/>
        <v>15</v>
      </c>
      <c r="B325" s="91">
        <v>36229</v>
      </c>
      <c r="C325" s="92">
        <v>18.87</v>
      </c>
      <c r="D325" s="4">
        <f t="shared" si="58"/>
        <v>7.4468429244617679E-3</v>
      </c>
      <c r="E325" s="100">
        <f t="shared" si="56"/>
        <v>1.3524032025275152</v>
      </c>
      <c r="F325" s="5"/>
      <c r="G325" s="8">
        <f t="shared" si="59"/>
        <v>1.129999999999999</v>
      </c>
      <c r="H325" s="8">
        <f t="shared" si="59"/>
        <v>6.129999999999999</v>
      </c>
      <c r="I325" s="8">
        <f t="shared" si="59"/>
        <v>11.129999999999999</v>
      </c>
      <c r="J325" s="8">
        <f t="shared" si="59"/>
        <v>16.13</v>
      </c>
      <c r="K325" s="8">
        <f t="shared" si="59"/>
        <v>21.13</v>
      </c>
      <c r="L325" s="8">
        <f t="shared" si="59"/>
        <v>31.13</v>
      </c>
      <c r="M325" s="8">
        <f t="shared" si="57"/>
        <v>0</v>
      </c>
      <c r="N325" s="8">
        <f t="shared" si="59"/>
        <v>0</v>
      </c>
      <c r="O325" s="8">
        <f t="shared" si="59"/>
        <v>0</v>
      </c>
      <c r="P325" s="8">
        <f t="shared" si="59"/>
        <v>0</v>
      </c>
      <c r="Q325" s="8">
        <f t="shared" si="59"/>
        <v>0</v>
      </c>
      <c r="R325" s="8">
        <f t="shared" si="59"/>
        <v>0</v>
      </c>
      <c r="S325" s="8">
        <f t="shared" si="59"/>
        <v>0</v>
      </c>
      <c r="T325" s="21">
        <f t="shared" si="60"/>
        <v>15</v>
      </c>
      <c r="U325" s="19">
        <f>VLOOKUP($B325,Gas!$B$3:$E$2506,2)</f>
        <v>1.845</v>
      </c>
      <c r="V325" s="44">
        <f t="shared" si="61"/>
        <v>10.227642276422765</v>
      </c>
      <c r="W325" s="5">
        <f>VLOOKUP($B325,Gas!$B$3:$E$2506,4)</f>
        <v>0.59099208200650077</v>
      </c>
    </row>
    <row r="326" spans="1:23" x14ac:dyDescent="0.2">
      <c r="A326" s="43">
        <f t="shared" si="52"/>
        <v>15</v>
      </c>
      <c r="B326" s="91">
        <v>36230</v>
      </c>
      <c r="C326" s="92">
        <v>22.09</v>
      </c>
      <c r="D326" s="4">
        <f t="shared" si="58"/>
        <v>0.15755165805156687</v>
      </c>
      <c r="E326" s="100">
        <f t="shared" si="56"/>
        <v>1.4122243939428236</v>
      </c>
      <c r="F326" s="5"/>
      <c r="G326" s="8">
        <f t="shared" si="59"/>
        <v>0</v>
      </c>
      <c r="H326" s="8">
        <f t="shared" si="59"/>
        <v>2.91</v>
      </c>
      <c r="I326" s="8">
        <f t="shared" si="59"/>
        <v>7.91</v>
      </c>
      <c r="J326" s="8">
        <f t="shared" si="59"/>
        <v>12.91</v>
      </c>
      <c r="K326" s="8">
        <f t="shared" si="59"/>
        <v>17.91</v>
      </c>
      <c r="L326" s="8">
        <f t="shared" si="59"/>
        <v>27.91</v>
      </c>
      <c r="M326" s="8">
        <f t="shared" si="57"/>
        <v>2.09</v>
      </c>
      <c r="N326" s="8">
        <f t="shared" si="59"/>
        <v>0</v>
      </c>
      <c r="O326" s="8">
        <f t="shared" si="59"/>
        <v>0</v>
      </c>
      <c r="P326" s="8">
        <f t="shared" si="59"/>
        <v>0</v>
      </c>
      <c r="Q326" s="8">
        <f t="shared" si="59"/>
        <v>0</v>
      </c>
      <c r="R326" s="8">
        <f t="shared" si="59"/>
        <v>0</v>
      </c>
      <c r="S326" s="8">
        <f t="shared" si="59"/>
        <v>0</v>
      </c>
      <c r="T326" s="21">
        <f t="shared" si="60"/>
        <v>15</v>
      </c>
      <c r="U326" s="19">
        <f>VLOOKUP($B326,Gas!$B$3:$E$2506,2)</f>
        <v>1.94</v>
      </c>
      <c r="V326" s="44">
        <f t="shared" si="61"/>
        <v>11.38659793814433</v>
      </c>
      <c r="W326" s="5">
        <f>VLOOKUP($B326,Gas!$B$3:$E$2506,4)</f>
        <v>0.54689899313672874</v>
      </c>
    </row>
    <row r="327" spans="1:23" x14ac:dyDescent="0.2">
      <c r="A327" s="43">
        <f t="shared" si="52"/>
        <v>15</v>
      </c>
      <c r="B327" s="91">
        <v>36231</v>
      </c>
      <c r="C327" s="92">
        <v>21.81</v>
      </c>
      <c r="D327" s="4">
        <f t="shared" si="58"/>
        <v>-1.2756437218488133E-2</v>
      </c>
      <c r="E327" s="100">
        <f t="shared" si="56"/>
        <v>1.0255549566461089</v>
      </c>
      <c r="F327" s="5"/>
      <c r="G327" s="8">
        <f t="shared" si="59"/>
        <v>0</v>
      </c>
      <c r="H327" s="8">
        <f t="shared" si="59"/>
        <v>3.1900000000000013</v>
      </c>
      <c r="I327" s="8">
        <f t="shared" si="59"/>
        <v>8.1900000000000013</v>
      </c>
      <c r="J327" s="8">
        <f t="shared" si="59"/>
        <v>13.190000000000001</v>
      </c>
      <c r="K327" s="8">
        <f t="shared" si="59"/>
        <v>18.190000000000001</v>
      </c>
      <c r="L327" s="8">
        <f t="shared" si="59"/>
        <v>28.19</v>
      </c>
      <c r="M327" s="8">
        <f t="shared" si="57"/>
        <v>1.8099999999999987</v>
      </c>
      <c r="N327" s="8">
        <f t="shared" si="59"/>
        <v>0</v>
      </c>
      <c r="O327" s="8">
        <f t="shared" si="59"/>
        <v>0</v>
      </c>
      <c r="P327" s="8">
        <f t="shared" si="59"/>
        <v>0</v>
      </c>
      <c r="Q327" s="8">
        <f t="shared" si="59"/>
        <v>0</v>
      </c>
      <c r="R327" s="8">
        <f t="shared" si="59"/>
        <v>0</v>
      </c>
      <c r="S327" s="8">
        <f t="shared" si="59"/>
        <v>0</v>
      </c>
      <c r="T327" s="21">
        <f t="shared" si="60"/>
        <v>15</v>
      </c>
      <c r="U327" s="19">
        <f>VLOOKUP($B327,Gas!$B$3:$E$2506,2)</f>
        <v>1.87</v>
      </c>
      <c r="V327" s="44">
        <f t="shared" si="61"/>
        <v>11.663101604278074</v>
      </c>
      <c r="W327" s="5">
        <f>VLOOKUP($B327,Gas!$B$3:$E$2506,4)</f>
        <v>0.63877577399084606</v>
      </c>
    </row>
    <row r="328" spans="1:23" x14ac:dyDescent="0.2">
      <c r="A328" s="43">
        <f t="shared" si="52"/>
        <v>15</v>
      </c>
      <c r="B328" s="91">
        <v>36234</v>
      </c>
      <c r="C328" s="92">
        <v>20.63</v>
      </c>
      <c r="D328" s="4">
        <f t="shared" si="58"/>
        <v>-5.562225313037724E-2</v>
      </c>
      <c r="E328" s="100">
        <f t="shared" si="56"/>
        <v>0.98087403588695887</v>
      </c>
      <c r="F328" s="5"/>
      <c r="G328" s="8">
        <f t="shared" si="59"/>
        <v>0</v>
      </c>
      <c r="H328" s="8">
        <f t="shared" si="59"/>
        <v>4.370000000000001</v>
      </c>
      <c r="I328" s="8">
        <f t="shared" si="59"/>
        <v>9.370000000000001</v>
      </c>
      <c r="J328" s="8">
        <f t="shared" si="59"/>
        <v>14.370000000000001</v>
      </c>
      <c r="K328" s="8">
        <f t="shared" si="59"/>
        <v>19.37</v>
      </c>
      <c r="L328" s="8">
        <f t="shared" si="59"/>
        <v>29.37</v>
      </c>
      <c r="M328" s="8">
        <f t="shared" si="57"/>
        <v>0.62999999999999901</v>
      </c>
      <c r="N328" s="8">
        <f t="shared" si="59"/>
        <v>0</v>
      </c>
      <c r="O328" s="8">
        <f t="shared" si="59"/>
        <v>0</v>
      </c>
      <c r="P328" s="8">
        <f t="shared" si="59"/>
        <v>0</v>
      </c>
      <c r="Q328" s="8">
        <f t="shared" si="59"/>
        <v>0</v>
      </c>
      <c r="R328" s="8">
        <f t="shared" si="59"/>
        <v>0</v>
      </c>
      <c r="S328" s="8">
        <f t="shared" si="59"/>
        <v>0</v>
      </c>
      <c r="T328" s="21">
        <f t="shared" si="60"/>
        <v>15</v>
      </c>
      <c r="U328" s="19">
        <f>VLOOKUP($B328,Gas!$B$3:$E$2506,2)</f>
        <v>1.8149999999999999</v>
      </c>
      <c r="V328" s="44">
        <f t="shared" si="61"/>
        <v>11.366391184573002</v>
      </c>
      <c r="W328" s="5">
        <f>VLOOKUP($B328,Gas!$B$3:$E$2506,4)</f>
        <v>0.67563254698784314</v>
      </c>
    </row>
    <row r="329" spans="1:23" x14ac:dyDescent="0.2">
      <c r="A329" s="43">
        <f t="shared" si="52"/>
        <v>15</v>
      </c>
      <c r="B329" s="91">
        <v>36235</v>
      </c>
      <c r="C329" s="92">
        <v>19.13</v>
      </c>
      <c r="D329" s="4">
        <f t="shared" si="58"/>
        <v>-7.5488543630998939E-2</v>
      </c>
      <c r="E329" s="100">
        <f t="shared" si="56"/>
        <v>1.0828699125535999</v>
      </c>
      <c r="F329" s="5"/>
      <c r="G329" s="8">
        <f t="shared" si="59"/>
        <v>0.87000000000000099</v>
      </c>
      <c r="H329" s="8">
        <f t="shared" si="59"/>
        <v>5.870000000000001</v>
      </c>
      <c r="I329" s="8">
        <f t="shared" si="59"/>
        <v>10.870000000000001</v>
      </c>
      <c r="J329" s="8">
        <f t="shared" si="59"/>
        <v>15.870000000000001</v>
      </c>
      <c r="K329" s="8">
        <f t="shared" si="59"/>
        <v>20.87</v>
      </c>
      <c r="L329" s="8">
        <f t="shared" si="59"/>
        <v>30.87</v>
      </c>
      <c r="M329" s="8">
        <f t="shared" si="57"/>
        <v>0</v>
      </c>
      <c r="N329" s="8">
        <f t="shared" si="59"/>
        <v>0</v>
      </c>
      <c r="O329" s="8">
        <f t="shared" si="59"/>
        <v>0</v>
      </c>
      <c r="P329" s="8">
        <f t="shared" si="59"/>
        <v>0</v>
      </c>
      <c r="Q329" s="8">
        <f t="shared" si="59"/>
        <v>0</v>
      </c>
      <c r="R329" s="8">
        <f t="shared" si="59"/>
        <v>0</v>
      </c>
      <c r="S329" s="8">
        <f t="shared" si="59"/>
        <v>0</v>
      </c>
      <c r="T329" s="21">
        <f t="shared" si="60"/>
        <v>15</v>
      </c>
      <c r="U329" s="19">
        <f>VLOOKUP($B329,Gas!$B$3:$E$2506,2)</f>
        <v>1.75</v>
      </c>
      <c r="V329" s="44">
        <f t="shared" si="61"/>
        <v>10.931428571428571</v>
      </c>
      <c r="W329" s="5">
        <f>VLOOKUP($B329,Gas!$B$3:$E$2506,4)</f>
        <v>0.72099505292681187</v>
      </c>
    </row>
    <row r="330" spans="1:23" x14ac:dyDescent="0.2">
      <c r="A330" s="43">
        <f t="shared" si="52"/>
        <v>15</v>
      </c>
      <c r="B330" s="91">
        <v>36236</v>
      </c>
      <c r="C330" s="92">
        <v>18.47</v>
      </c>
      <c r="D330" s="4">
        <f t="shared" si="58"/>
        <v>-3.5109989241012864E-2</v>
      </c>
      <c r="E330" s="100">
        <f t="shared" si="56"/>
        <v>1.0633398283967987</v>
      </c>
      <c r="F330" s="5"/>
      <c r="G330" s="8">
        <f t="shared" si="59"/>
        <v>1.5300000000000011</v>
      </c>
      <c r="H330" s="8">
        <f t="shared" si="59"/>
        <v>6.5300000000000011</v>
      </c>
      <c r="I330" s="8">
        <f t="shared" si="59"/>
        <v>11.530000000000001</v>
      </c>
      <c r="J330" s="8">
        <f t="shared" si="59"/>
        <v>16.53</v>
      </c>
      <c r="K330" s="8">
        <f t="shared" si="59"/>
        <v>21.53</v>
      </c>
      <c r="L330" s="8">
        <f t="shared" si="59"/>
        <v>31.53</v>
      </c>
      <c r="M330" s="8">
        <f t="shared" si="59"/>
        <v>0</v>
      </c>
      <c r="N330" s="8">
        <f t="shared" si="59"/>
        <v>0</v>
      </c>
      <c r="O330" s="8">
        <f t="shared" si="59"/>
        <v>0</v>
      </c>
      <c r="P330" s="8">
        <f t="shared" si="59"/>
        <v>0</v>
      </c>
      <c r="Q330" s="8">
        <f t="shared" si="59"/>
        <v>0</v>
      </c>
      <c r="R330" s="8">
        <f t="shared" si="59"/>
        <v>0</v>
      </c>
      <c r="S330" s="8">
        <f t="shared" si="59"/>
        <v>0</v>
      </c>
      <c r="T330" s="21">
        <f t="shared" si="60"/>
        <v>15</v>
      </c>
      <c r="U330" s="19">
        <f>VLOOKUP($B330,Gas!$B$3:$E$2506,2)</f>
        <v>1.7450000000000001</v>
      </c>
      <c r="V330" s="44">
        <f t="shared" si="61"/>
        <v>10.58452722063037</v>
      </c>
      <c r="W330" s="5">
        <f>VLOOKUP($B330,Gas!$B$3:$E$2506,4)</f>
        <v>0.72138716236419487</v>
      </c>
    </row>
    <row r="331" spans="1:23" x14ac:dyDescent="0.2">
      <c r="A331" s="43">
        <f t="shared" si="52"/>
        <v>15</v>
      </c>
      <c r="B331" s="91">
        <v>36237</v>
      </c>
      <c r="C331" s="92">
        <v>18.59</v>
      </c>
      <c r="D331" s="4">
        <f t="shared" si="58"/>
        <v>6.4760075222041625E-3</v>
      </c>
      <c r="E331" s="100">
        <f t="shared" si="56"/>
        <v>1.0128674835870308</v>
      </c>
      <c r="F331" s="5"/>
      <c r="G331" s="8">
        <f t="shared" si="59"/>
        <v>1.4100000000000001</v>
      </c>
      <c r="H331" s="8">
        <f t="shared" si="59"/>
        <v>6.41</v>
      </c>
      <c r="I331" s="8">
        <f t="shared" si="59"/>
        <v>11.41</v>
      </c>
      <c r="J331" s="8">
        <f t="shared" si="59"/>
        <v>16.41</v>
      </c>
      <c r="K331" s="8">
        <f t="shared" si="59"/>
        <v>21.41</v>
      </c>
      <c r="L331" s="8">
        <f t="shared" si="59"/>
        <v>31.41</v>
      </c>
      <c r="M331" s="8">
        <f t="shared" si="59"/>
        <v>0</v>
      </c>
      <c r="N331" s="8">
        <f t="shared" si="59"/>
        <v>0</v>
      </c>
      <c r="O331" s="8">
        <f t="shared" si="59"/>
        <v>0</v>
      </c>
      <c r="P331" s="8">
        <f t="shared" si="59"/>
        <v>0</v>
      </c>
      <c r="Q331" s="8">
        <f t="shared" si="59"/>
        <v>0</v>
      </c>
      <c r="R331" s="8">
        <f t="shared" si="59"/>
        <v>0</v>
      </c>
      <c r="S331" s="8">
        <f t="shared" si="59"/>
        <v>0</v>
      </c>
      <c r="T331" s="21">
        <f t="shared" si="60"/>
        <v>15</v>
      </c>
      <c r="U331" s="19">
        <f>VLOOKUP($B331,Gas!$B$3:$E$2506,2)</f>
        <v>1.75</v>
      </c>
      <c r="V331" s="44">
        <f t="shared" si="61"/>
        <v>10.622857142857143</v>
      </c>
      <c r="W331" s="5">
        <f>VLOOKUP($B331,Gas!$B$3:$E$2506,4)</f>
        <v>0.72145540030980437</v>
      </c>
    </row>
    <row r="332" spans="1:23" x14ac:dyDescent="0.2">
      <c r="A332" s="43">
        <f t="shared" si="52"/>
        <v>15</v>
      </c>
      <c r="B332" s="91">
        <v>36238</v>
      </c>
      <c r="C332" s="92">
        <v>18.28</v>
      </c>
      <c r="D332" s="4">
        <f t="shared" si="58"/>
        <v>-1.6816235707348609E-2</v>
      </c>
      <c r="E332" s="100">
        <f t="shared" si="56"/>
        <v>1.0186255584589259</v>
      </c>
      <c r="F332" s="5"/>
      <c r="G332" s="8">
        <f t="shared" si="59"/>
        <v>1.7199999999999989</v>
      </c>
      <c r="H332" s="8">
        <f t="shared" si="59"/>
        <v>6.7199999999999989</v>
      </c>
      <c r="I332" s="8">
        <f t="shared" si="59"/>
        <v>11.719999999999999</v>
      </c>
      <c r="J332" s="8">
        <f t="shared" si="59"/>
        <v>16.72</v>
      </c>
      <c r="K332" s="8">
        <f t="shared" si="59"/>
        <v>21.72</v>
      </c>
      <c r="L332" s="8">
        <f t="shared" si="59"/>
        <v>31.72</v>
      </c>
      <c r="M332" s="8">
        <f t="shared" si="59"/>
        <v>0</v>
      </c>
      <c r="N332" s="8">
        <f t="shared" si="59"/>
        <v>0</v>
      </c>
      <c r="O332" s="8">
        <f t="shared" si="59"/>
        <v>0</v>
      </c>
      <c r="P332" s="8">
        <f t="shared" si="59"/>
        <v>0</v>
      </c>
      <c r="Q332" s="8">
        <f t="shared" si="59"/>
        <v>0</v>
      </c>
      <c r="R332" s="8">
        <f t="shared" si="59"/>
        <v>0</v>
      </c>
      <c r="S332" s="8">
        <f t="shared" si="59"/>
        <v>0</v>
      </c>
      <c r="T332" s="21">
        <f t="shared" si="60"/>
        <v>15</v>
      </c>
      <c r="U332" s="19">
        <f>VLOOKUP($B332,Gas!$B$3:$E$2506,2)</f>
        <v>1.7549999999999999</v>
      </c>
      <c r="V332" s="44">
        <f t="shared" si="61"/>
        <v>10.415954415954417</v>
      </c>
      <c r="W332" s="5">
        <f>VLOOKUP($B332,Gas!$B$3:$E$2506,4)</f>
        <v>0.49081159196914032</v>
      </c>
    </row>
    <row r="333" spans="1:23" x14ac:dyDescent="0.2">
      <c r="A333" s="43">
        <f t="shared" si="52"/>
        <v>15</v>
      </c>
      <c r="B333" s="91">
        <v>36241</v>
      </c>
      <c r="C333" s="92">
        <v>18.63</v>
      </c>
      <c r="D333" s="4">
        <f t="shared" si="58"/>
        <v>1.8965618587493072E-2</v>
      </c>
      <c r="E333" s="100">
        <f t="shared" si="56"/>
        <v>0.99998972852939327</v>
      </c>
      <c r="F333" s="5"/>
      <c r="G333" s="8">
        <f t="shared" si="59"/>
        <v>1.370000000000001</v>
      </c>
      <c r="H333" s="8">
        <f t="shared" si="59"/>
        <v>6.370000000000001</v>
      </c>
      <c r="I333" s="8">
        <f t="shared" si="59"/>
        <v>11.370000000000001</v>
      </c>
      <c r="J333" s="8">
        <f t="shared" si="59"/>
        <v>16.37</v>
      </c>
      <c r="K333" s="8">
        <f t="shared" si="59"/>
        <v>21.37</v>
      </c>
      <c r="L333" s="8">
        <f t="shared" si="59"/>
        <v>31.37</v>
      </c>
      <c r="M333" s="8">
        <f t="shared" si="59"/>
        <v>0</v>
      </c>
      <c r="N333" s="8">
        <f t="shared" si="59"/>
        <v>0</v>
      </c>
      <c r="O333" s="8">
        <f t="shared" si="59"/>
        <v>0</v>
      </c>
      <c r="P333" s="8">
        <f t="shared" si="59"/>
        <v>0</v>
      </c>
      <c r="Q333" s="8">
        <f t="shared" si="59"/>
        <v>0</v>
      </c>
      <c r="R333" s="8">
        <f t="shared" si="59"/>
        <v>0</v>
      </c>
      <c r="S333" s="8">
        <f t="shared" si="59"/>
        <v>0</v>
      </c>
      <c r="T333" s="21">
        <f t="shared" si="60"/>
        <v>15</v>
      </c>
      <c r="U333" s="19">
        <f>VLOOKUP($B333,Gas!$B$3:$E$2506,2)</f>
        <v>1.7250000000000001</v>
      </c>
      <c r="V333" s="44">
        <f t="shared" si="61"/>
        <v>10.799999999999999</v>
      </c>
      <c r="W333" s="5">
        <f>VLOOKUP($B333,Gas!$B$3:$E$2506,4)</f>
        <v>0.27697434095924861</v>
      </c>
    </row>
    <row r="334" spans="1:23" x14ac:dyDescent="0.2">
      <c r="A334" s="43">
        <f t="shared" si="52"/>
        <v>15</v>
      </c>
      <c r="B334" s="91">
        <v>36242</v>
      </c>
      <c r="C334" s="92">
        <v>19.11</v>
      </c>
      <c r="D334" s="4">
        <f t="shared" si="58"/>
        <v>2.5438573638684694E-2</v>
      </c>
      <c r="E334" s="100">
        <f t="shared" si="56"/>
        <v>1.0049457171955773</v>
      </c>
      <c r="F334" s="5"/>
      <c r="G334" s="8">
        <f t="shared" ref="G334:S349" si="62">IF(G$1="P",MAX(0,G$2-$C334),IF(G$1="C",MAX(0,$C334-G$2)))</f>
        <v>0.89000000000000057</v>
      </c>
      <c r="H334" s="8">
        <f t="shared" si="62"/>
        <v>5.8900000000000006</v>
      </c>
      <c r="I334" s="8">
        <f t="shared" si="62"/>
        <v>10.89</v>
      </c>
      <c r="J334" s="8">
        <f t="shared" si="62"/>
        <v>15.89</v>
      </c>
      <c r="K334" s="8">
        <f t="shared" si="62"/>
        <v>20.89</v>
      </c>
      <c r="L334" s="8">
        <f t="shared" si="62"/>
        <v>30.89</v>
      </c>
      <c r="M334" s="8">
        <f t="shared" si="59"/>
        <v>0</v>
      </c>
      <c r="N334" s="8">
        <f t="shared" si="62"/>
        <v>0</v>
      </c>
      <c r="O334" s="8">
        <f t="shared" si="62"/>
        <v>0</v>
      </c>
      <c r="P334" s="8">
        <f t="shared" si="62"/>
        <v>0</v>
      </c>
      <c r="Q334" s="8">
        <f t="shared" si="62"/>
        <v>0</v>
      </c>
      <c r="R334" s="8">
        <f t="shared" si="62"/>
        <v>0</v>
      </c>
      <c r="S334" s="8">
        <f t="shared" si="62"/>
        <v>0</v>
      </c>
      <c r="T334" s="21">
        <f t="shared" si="60"/>
        <v>15</v>
      </c>
      <c r="U334" s="19">
        <f>VLOOKUP($B334,Gas!$B$3:$E$2506,2)</f>
        <v>1.75</v>
      </c>
      <c r="V334" s="44">
        <f t="shared" si="61"/>
        <v>10.92</v>
      </c>
      <c r="W334" s="5">
        <f>VLOOKUP($B334,Gas!$B$3:$E$2506,4)</f>
        <v>0.26456251151565757</v>
      </c>
    </row>
    <row r="335" spans="1:23" x14ac:dyDescent="0.2">
      <c r="A335" s="43">
        <f t="shared" si="52"/>
        <v>15</v>
      </c>
      <c r="B335" s="91">
        <v>36243</v>
      </c>
      <c r="C335" s="92">
        <v>19.170000000000002</v>
      </c>
      <c r="D335" s="4">
        <f t="shared" si="58"/>
        <v>3.1347988053714785E-3</v>
      </c>
      <c r="E335" s="100">
        <f t="shared" si="56"/>
        <v>1.0045287177696816</v>
      </c>
      <c r="F335" s="5"/>
      <c r="G335" s="8">
        <f t="shared" si="62"/>
        <v>0.82999999999999829</v>
      </c>
      <c r="H335" s="8">
        <f t="shared" si="62"/>
        <v>5.8299999999999983</v>
      </c>
      <c r="I335" s="8">
        <f t="shared" si="62"/>
        <v>10.829999999999998</v>
      </c>
      <c r="J335" s="8">
        <f t="shared" si="62"/>
        <v>15.829999999999998</v>
      </c>
      <c r="K335" s="8">
        <f t="shared" si="62"/>
        <v>20.83</v>
      </c>
      <c r="L335" s="8">
        <f t="shared" si="62"/>
        <v>30.83</v>
      </c>
      <c r="M335" s="8">
        <f t="shared" si="59"/>
        <v>0</v>
      </c>
      <c r="N335" s="8">
        <f t="shared" si="62"/>
        <v>0</v>
      </c>
      <c r="O335" s="8">
        <f t="shared" si="62"/>
        <v>0</v>
      </c>
      <c r="P335" s="8">
        <f t="shared" si="62"/>
        <v>0</v>
      </c>
      <c r="Q335" s="8">
        <f t="shared" si="62"/>
        <v>0</v>
      </c>
      <c r="R335" s="8">
        <f t="shared" si="62"/>
        <v>0</v>
      </c>
      <c r="S335" s="8">
        <f t="shared" si="62"/>
        <v>0</v>
      </c>
      <c r="T335" s="21">
        <f t="shared" si="60"/>
        <v>15</v>
      </c>
      <c r="U335" s="19">
        <f>VLOOKUP($B335,Gas!$B$3:$E$2506,2)</f>
        <v>1.8049999999999999</v>
      </c>
      <c r="V335" s="44">
        <f t="shared" si="61"/>
        <v>10.62049861495845</v>
      </c>
      <c r="W335" s="5">
        <f>VLOOKUP($B335,Gas!$B$3:$E$2506,4)</f>
        <v>0.33778513234194113</v>
      </c>
    </row>
    <row r="336" spans="1:23" x14ac:dyDescent="0.2">
      <c r="A336" s="43">
        <f t="shared" si="52"/>
        <v>15</v>
      </c>
      <c r="B336" s="91">
        <v>36244</v>
      </c>
      <c r="C336" s="92">
        <v>18.579999999999998</v>
      </c>
      <c r="D336" s="4">
        <f t="shared" si="58"/>
        <v>-3.1260823671860859E-2</v>
      </c>
      <c r="E336" s="100">
        <f t="shared" si="56"/>
        <v>0.51402929417383492</v>
      </c>
      <c r="F336" s="5"/>
      <c r="G336" s="8">
        <f t="shared" si="62"/>
        <v>1.4200000000000017</v>
      </c>
      <c r="H336" s="8">
        <f t="shared" si="62"/>
        <v>6.4200000000000017</v>
      </c>
      <c r="I336" s="8">
        <f t="shared" si="62"/>
        <v>11.420000000000002</v>
      </c>
      <c r="J336" s="8">
        <f t="shared" si="62"/>
        <v>16.420000000000002</v>
      </c>
      <c r="K336" s="8">
        <f t="shared" si="62"/>
        <v>21.42</v>
      </c>
      <c r="L336" s="8">
        <f t="shared" si="62"/>
        <v>31.42</v>
      </c>
      <c r="M336" s="8">
        <f t="shared" si="59"/>
        <v>0</v>
      </c>
      <c r="N336" s="8">
        <f t="shared" si="62"/>
        <v>0</v>
      </c>
      <c r="O336" s="8">
        <f t="shared" si="62"/>
        <v>0</v>
      </c>
      <c r="P336" s="8">
        <f t="shared" si="62"/>
        <v>0</v>
      </c>
      <c r="Q336" s="8">
        <f t="shared" si="62"/>
        <v>0</v>
      </c>
      <c r="R336" s="8">
        <f t="shared" si="62"/>
        <v>0</v>
      </c>
      <c r="S336" s="8">
        <f t="shared" si="62"/>
        <v>0</v>
      </c>
      <c r="T336" s="21">
        <f t="shared" si="60"/>
        <v>15</v>
      </c>
      <c r="U336" s="19">
        <f>VLOOKUP($B336,Gas!$B$3:$E$2506,2)</f>
        <v>1.78</v>
      </c>
      <c r="V336" s="44">
        <f t="shared" si="61"/>
        <v>10.438202247191009</v>
      </c>
      <c r="W336" s="5">
        <f>VLOOKUP($B336,Gas!$B$3:$E$2506,4)</f>
        <v>0.34723759632250351</v>
      </c>
    </row>
    <row r="337" spans="1:23" x14ac:dyDescent="0.2">
      <c r="A337" s="43">
        <f t="shared" si="52"/>
        <v>15</v>
      </c>
      <c r="B337" s="91">
        <v>36245</v>
      </c>
      <c r="C337" s="92">
        <v>18.14</v>
      </c>
      <c r="D337" s="4">
        <f t="shared" si="58"/>
        <v>-2.3966288698701821E-2</v>
      </c>
      <c r="E337" s="100">
        <f t="shared" si="56"/>
        <v>0.51433023981727111</v>
      </c>
      <c r="F337" s="5"/>
      <c r="G337" s="8">
        <f t="shared" si="62"/>
        <v>1.8599999999999994</v>
      </c>
      <c r="H337" s="8">
        <f t="shared" si="62"/>
        <v>6.8599999999999994</v>
      </c>
      <c r="I337" s="8">
        <f t="shared" si="62"/>
        <v>11.86</v>
      </c>
      <c r="J337" s="8">
        <f t="shared" si="62"/>
        <v>16.86</v>
      </c>
      <c r="K337" s="8">
        <f t="shared" si="62"/>
        <v>21.86</v>
      </c>
      <c r="L337" s="8">
        <f t="shared" si="62"/>
        <v>31.86</v>
      </c>
      <c r="M337" s="8">
        <f t="shared" si="59"/>
        <v>0</v>
      </c>
      <c r="N337" s="8">
        <f t="shared" si="62"/>
        <v>0</v>
      </c>
      <c r="O337" s="8">
        <f t="shared" si="62"/>
        <v>0</v>
      </c>
      <c r="P337" s="8">
        <f t="shared" si="62"/>
        <v>0</v>
      </c>
      <c r="Q337" s="8">
        <f t="shared" si="62"/>
        <v>0</v>
      </c>
      <c r="R337" s="8">
        <f t="shared" si="62"/>
        <v>0</v>
      </c>
      <c r="S337" s="8">
        <f t="shared" si="62"/>
        <v>0</v>
      </c>
      <c r="T337" s="21">
        <f t="shared" si="60"/>
        <v>15</v>
      </c>
      <c r="U337" s="19">
        <f>VLOOKUP($B337,Gas!$B$3:$E$2506,2)</f>
        <v>1.8049999999999999</v>
      </c>
      <c r="V337" s="44">
        <f t="shared" si="61"/>
        <v>10.049861495844876</v>
      </c>
      <c r="W337" s="5">
        <f>VLOOKUP($B337,Gas!$B$3:$E$2506,4)</f>
        <v>0.2686574136186789</v>
      </c>
    </row>
    <row r="338" spans="1:23" x14ac:dyDescent="0.2">
      <c r="A338" s="43">
        <f t="shared" si="52"/>
        <v>15</v>
      </c>
      <c r="B338" s="91">
        <v>36248</v>
      </c>
      <c r="C338" s="92">
        <v>19.2</v>
      </c>
      <c r="D338" s="4">
        <f t="shared" si="58"/>
        <v>5.6790834346745207E-2</v>
      </c>
      <c r="E338" s="100">
        <f t="shared" si="56"/>
        <v>0.59004185063550685</v>
      </c>
      <c r="F338" s="5"/>
      <c r="G338" s="8">
        <f t="shared" si="62"/>
        <v>0.80000000000000071</v>
      </c>
      <c r="H338" s="8">
        <f t="shared" si="62"/>
        <v>5.8000000000000007</v>
      </c>
      <c r="I338" s="8">
        <f t="shared" si="62"/>
        <v>10.8</v>
      </c>
      <c r="J338" s="8">
        <f t="shared" si="62"/>
        <v>15.8</v>
      </c>
      <c r="K338" s="8">
        <f t="shared" si="62"/>
        <v>20.8</v>
      </c>
      <c r="L338" s="8">
        <f t="shared" si="62"/>
        <v>30.8</v>
      </c>
      <c r="M338" s="8">
        <f t="shared" si="59"/>
        <v>0</v>
      </c>
      <c r="N338" s="8">
        <f t="shared" si="62"/>
        <v>0</v>
      </c>
      <c r="O338" s="8">
        <f t="shared" si="62"/>
        <v>0</v>
      </c>
      <c r="P338" s="8">
        <f t="shared" si="62"/>
        <v>0</v>
      </c>
      <c r="Q338" s="8">
        <f t="shared" si="62"/>
        <v>0</v>
      </c>
      <c r="R338" s="8">
        <f t="shared" si="62"/>
        <v>0</v>
      </c>
      <c r="S338" s="8">
        <f t="shared" si="62"/>
        <v>0</v>
      </c>
      <c r="T338" s="21">
        <f t="shared" si="60"/>
        <v>15</v>
      </c>
      <c r="U338" s="19">
        <f>VLOOKUP($B338,Gas!$B$3:$E$2506,2)</f>
        <v>1.835</v>
      </c>
      <c r="V338" s="44">
        <f t="shared" si="61"/>
        <v>10.463215258855586</v>
      </c>
      <c r="W338" s="5">
        <f>VLOOKUP($B338,Gas!$B$3:$E$2506,4)</f>
        <v>0.27933410818781973</v>
      </c>
    </row>
    <row r="339" spans="1:23" x14ac:dyDescent="0.2">
      <c r="A339" s="43">
        <f t="shared" si="52"/>
        <v>15</v>
      </c>
      <c r="B339" s="91">
        <v>36249</v>
      </c>
      <c r="C339" s="92">
        <v>18.760000000000002</v>
      </c>
      <c r="D339" s="4">
        <f t="shared" si="58"/>
        <v>-2.3183335455657164E-2</v>
      </c>
      <c r="E339" s="100">
        <f t="shared" si="56"/>
        <v>0.46697076730677972</v>
      </c>
      <c r="F339" s="5"/>
      <c r="G339" s="8">
        <f t="shared" si="62"/>
        <v>1.2399999999999984</v>
      </c>
      <c r="H339" s="8">
        <f t="shared" si="62"/>
        <v>6.2399999999999984</v>
      </c>
      <c r="I339" s="8">
        <f t="shared" si="62"/>
        <v>11.239999999999998</v>
      </c>
      <c r="J339" s="8">
        <f t="shared" si="62"/>
        <v>16.239999999999998</v>
      </c>
      <c r="K339" s="8">
        <f t="shared" si="62"/>
        <v>21.24</v>
      </c>
      <c r="L339" s="8">
        <f t="shared" si="62"/>
        <v>31.24</v>
      </c>
      <c r="M339" s="8">
        <f t="shared" si="59"/>
        <v>0</v>
      </c>
      <c r="N339" s="8">
        <f t="shared" si="62"/>
        <v>0</v>
      </c>
      <c r="O339" s="8">
        <f t="shared" si="62"/>
        <v>0</v>
      </c>
      <c r="P339" s="8">
        <f t="shared" si="62"/>
        <v>0</v>
      </c>
      <c r="Q339" s="8">
        <f t="shared" si="62"/>
        <v>0</v>
      </c>
      <c r="R339" s="8">
        <f t="shared" si="62"/>
        <v>0</v>
      </c>
      <c r="S339" s="8">
        <f t="shared" si="62"/>
        <v>0</v>
      </c>
      <c r="T339" s="21">
        <f t="shared" si="60"/>
        <v>15</v>
      </c>
      <c r="U339" s="19">
        <f>VLOOKUP($B339,Gas!$B$3:$E$2506,2)</f>
        <v>1.8049999999999999</v>
      </c>
      <c r="V339" s="44">
        <f t="shared" si="61"/>
        <v>10.393351800554019</v>
      </c>
      <c r="W339" s="5">
        <f>VLOOKUP($B339,Gas!$B$3:$E$2506,4)</f>
        <v>0.27697388350668312</v>
      </c>
    </row>
    <row r="340" spans="1:23" x14ac:dyDescent="0.2">
      <c r="A340" s="43">
        <f t="shared" si="52"/>
        <v>15</v>
      </c>
      <c r="B340" s="91">
        <v>36250</v>
      </c>
      <c r="C340" s="92">
        <v>18.23</v>
      </c>
      <c r="D340" s="4">
        <f t="shared" si="58"/>
        <v>-2.8658354887507023E-2</v>
      </c>
      <c r="E340" s="100">
        <f t="shared" si="56"/>
        <v>0.4552120958640839</v>
      </c>
      <c r="F340" s="5"/>
      <c r="G340" s="8">
        <f t="shared" si="62"/>
        <v>1.7699999999999996</v>
      </c>
      <c r="H340" s="8">
        <f t="shared" si="62"/>
        <v>6.77</v>
      </c>
      <c r="I340" s="8">
        <f t="shared" si="62"/>
        <v>11.77</v>
      </c>
      <c r="J340" s="8">
        <f t="shared" si="62"/>
        <v>16.77</v>
      </c>
      <c r="K340" s="8">
        <f t="shared" si="62"/>
        <v>21.77</v>
      </c>
      <c r="L340" s="8">
        <f t="shared" si="62"/>
        <v>31.77</v>
      </c>
      <c r="M340" s="8">
        <f t="shared" si="62"/>
        <v>0</v>
      </c>
      <c r="N340" s="8">
        <f t="shared" si="62"/>
        <v>0</v>
      </c>
      <c r="O340" s="8">
        <f t="shared" si="62"/>
        <v>0</v>
      </c>
      <c r="P340" s="8">
        <f t="shared" si="62"/>
        <v>0</v>
      </c>
      <c r="Q340" s="8">
        <f t="shared" si="62"/>
        <v>0</v>
      </c>
      <c r="R340" s="8">
        <f t="shared" si="62"/>
        <v>0</v>
      </c>
      <c r="S340" s="8">
        <f t="shared" si="62"/>
        <v>0</v>
      </c>
      <c r="T340" s="21">
        <f t="shared" si="60"/>
        <v>15</v>
      </c>
      <c r="U340" s="19">
        <f>VLOOKUP($B340,Gas!$B$3:$E$2506,2)</f>
        <v>1.885</v>
      </c>
      <c r="V340" s="44">
        <f t="shared" si="61"/>
        <v>9.6710875331564985</v>
      </c>
      <c r="W340" s="5">
        <f>VLOOKUP($B340,Gas!$B$3:$E$2506,4)</f>
        <v>0.35974202243644199</v>
      </c>
    </row>
    <row r="341" spans="1:23" x14ac:dyDescent="0.2">
      <c r="A341" s="43">
        <f t="shared" si="52"/>
        <v>16</v>
      </c>
      <c r="B341" s="91">
        <v>36251</v>
      </c>
      <c r="C341" s="92">
        <v>18.02</v>
      </c>
      <c r="D341" s="4">
        <f t="shared" si="58"/>
        <v>-1.1586336510379861E-2</v>
      </c>
      <c r="E341" s="100">
        <f t="shared" si="56"/>
        <v>0.45559123220720499</v>
      </c>
      <c r="F341" s="5"/>
      <c r="G341" s="8">
        <f t="shared" si="62"/>
        <v>1.9800000000000004</v>
      </c>
      <c r="H341" s="8">
        <f t="shared" si="62"/>
        <v>6.98</v>
      </c>
      <c r="I341" s="8">
        <f t="shared" si="62"/>
        <v>11.98</v>
      </c>
      <c r="J341" s="8">
        <f t="shared" si="62"/>
        <v>16.98</v>
      </c>
      <c r="K341" s="8">
        <f t="shared" si="62"/>
        <v>21.98</v>
      </c>
      <c r="L341" s="8">
        <f t="shared" si="62"/>
        <v>31.98</v>
      </c>
      <c r="M341" s="8">
        <f t="shared" si="62"/>
        <v>0</v>
      </c>
      <c r="N341" s="8">
        <f t="shared" si="62"/>
        <v>0</v>
      </c>
      <c r="O341" s="8">
        <f t="shared" si="62"/>
        <v>0</v>
      </c>
      <c r="P341" s="8">
        <f t="shared" si="62"/>
        <v>0</v>
      </c>
      <c r="Q341" s="8">
        <f t="shared" si="62"/>
        <v>0</v>
      </c>
      <c r="R341" s="8">
        <f t="shared" si="62"/>
        <v>0</v>
      </c>
      <c r="S341" s="8">
        <f t="shared" si="62"/>
        <v>0</v>
      </c>
      <c r="T341" s="21">
        <f t="shared" si="60"/>
        <v>16</v>
      </c>
      <c r="U341" s="19">
        <f>VLOOKUP($B341,Gas!$B$3:$E$2506,2)</f>
        <v>1.9950000000000001</v>
      </c>
      <c r="V341" s="44">
        <f t="shared" si="61"/>
        <v>9.0325814536340854</v>
      </c>
      <c r="W341" s="5">
        <f>VLOOKUP($B341,Gas!$B$3:$E$2506,4)</f>
        <v>0.45389407555640621</v>
      </c>
    </row>
    <row r="342" spans="1:23" x14ac:dyDescent="0.2">
      <c r="A342" s="43">
        <f t="shared" si="52"/>
        <v>16</v>
      </c>
      <c r="B342" s="91">
        <v>36252</v>
      </c>
      <c r="C342" s="92">
        <v>18.02</v>
      </c>
      <c r="D342" s="4">
        <f t="shared" si="58"/>
        <v>0</v>
      </c>
      <c r="E342" s="100">
        <f t="shared" si="56"/>
        <v>0.44925721774084582</v>
      </c>
      <c r="F342" s="5"/>
      <c r="G342" s="8">
        <f t="shared" si="62"/>
        <v>1.9800000000000004</v>
      </c>
      <c r="H342" s="8">
        <f t="shared" si="62"/>
        <v>6.98</v>
      </c>
      <c r="I342" s="8">
        <f t="shared" si="62"/>
        <v>11.98</v>
      </c>
      <c r="J342" s="8">
        <f t="shared" si="62"/>
        <v>16.98</v>
      </c>
      <c r="K342" s="8">
        <f t="shared" si="62"/>
        <v>21.98</v>
      </c>
      <c r="L342" s="8">
        <f t="shared" si="62"/>
        <v>31.98</v>
      </c>
      <c r="M342" s="8">
        <f t="shared" si="62"/>
        <v>0</v>
      </c>
      <c r="N342" s="8">
        <f t="shared" si="62"/>
        <v>0</v>
      </c>
      <c r="O342" s="8">
        <f t="shared" si="62"/>
        <v>0</v>
      </c>
      <c r="P342" s="8">
        <f t="shared" si="62"/>
        <v>0</v>
      </c>
      <c r="Q342" s="8">
        <f t="shared" si="62"/>
        <v>0</v>
      </c>
      <c r="R342" s="8">
        <f t="shared" si="62"/>
        <v>0</v>
      </c>
      <c r="S342" s="8">
        <f t="shared" si="62"/>
        <v>0</v>
      </c>
      <c r="T342" s="21">
        <f t="shared" si="60"/>
        <v>16</v>
      </c>
      <c r="U342" s="19">
        <f>VLOOKUP($B342,Gas!$B$3:$E$2506,2)</f>
        <v>1.94</v>
      </c>
      <c r="V342" s="44">
        <f t="shared" si="61"/>
        <v>9.2886597938144337</v>
      </c>
      <c r="W342" s="5">
        <f>VLOOKUP($B342,Gas!$B$3:$E$2506,4)</f>
        <v>0.52152923596661327</v>
      </c>
    </row>
    <row r="343" spans="1:23" x14ac:dyDescent="0.2">
      <c r="A343" s="43">
        <f t="shared" si="52"/>
        <v>16</v>
      </c>
      <c r="B343" s="91">
        <v>36255</v>
      </c>
      <c r="C343" s="92">
        <v>19.52</v>
      </c>
      <c r="D343" s="4">
        <f t="shared" si="58"/>
        <v>7.9957328804754646E-2</v>
      </c>
      <c r="E343" s="100">
        <f t="shared" si="56"/>
        <v>0.60328221847827779</v>
      </c>
      <c r="F343" s="5"/>
      <c r="G343" s="8">
        <f t="shared" si="62"/>
        <v>0.48000000000000043</v>
      </c>
      <c r="H343" s="8">
        <f t="shared" si="62"/>
        <v>5.48</v>
      </c>
      <c r="I343" s="8">
        <f t="shared" si="62"/>
        <v>10.48</v>
      </c>
      <c r="J343" s="8">
        <f t="shared" si="62"/>
        <v>15.48</v>
      </c>
      <c r="K343" s="8">
        <f t="shared" si="62"/>
        <v>20.48</v>
      </c>
      <c r="L343" s="8">
        <f t="shared" si="62"/>
        <v>30.48</v>
      </c>
      <c r="M343" s="8">
        <f t="shared" si="62"/>
        <v>0</v>
      </c>
      <c r="N343" s="8">
        <f t="shared" si="62"/>
        <v>0</v>
      </c>
      <c r="O343" s="8">
        <f t="shared" si="62"/>
        <v>0</v>
      </c>
      <c r="P343" s="8">
        <f t="shared" si="62"/>
        <v>0</v>
      </c>
      <c r="Q343" s="8">
        <f t="shared" si="62"/>
        <v>0</v>
      </c>
      <c r="R343" s="8">
        <f t="shared" si="62"/>
        <v>0</v>
      </c>
      <c r="S343" s="8">
        <f t="shared" si="62"/>
        <v>0</v>
      </c>
      <c r="T343" s="21">
        <f t="shared" si="60"/>
        <v>16</v>
      </c>
      <c r="U343" s="19">
        <f>VLOOKUP($B343,Gas!$B$3:$E$2506,2)</f>
        <v>1.94</v>
      </c>
      <c r="V343" s="44">
        <f t="shared" si="61"/>
        <v>10.061855670103093</v>
      </c>
      <c r="W343" s="5">
        <f>VLOOKUP($B343,Gas!$B$3:$E$2506,4)</f>
        <v>0.48925108888949864</v>
      </c>
    </row>
    <row r="344" spans="1:23" x14ac:dyDescent="0.2">
      <c r="A344" s="43">
        <f t="shared" si="52"/>
        <v>16</v>
      </c>
      <c r="B344" s="91">
        <v>36256</v>
      </c>
      <c r="C344" s="92">
        <v>19.61</v>
      </c>
      <c r="D344" s="4">
        <f t="shared" si="58"/>
        <v>4.6000592233083702E-3</v>
      </c>
      <c r="E344" s="100">
        <f t="shared" si="56"/>
        <v>0.5922482232804317</v>
      </c>
      <c r="F344" s="5"/>
      <c r="G344" s="8">
        <f t="shared" ref="G344:S359" si="63">IF(G$1="P",MAX(0,G$2-$C344),IF(G$1="C",MAX(0,$C344-G$2)))</f>
        <v>0.39000000000000057</v>
      </c>
      <c r="H344" s="8">
        <f t="shared" si="63"/>
        <v>5.3900000000000006</v>
      </c>
      <c r="I344" s="8">
        <f t="shared" si="63"/>
        <v>10.39</v>
      </c>
      <c r="J344" s="8">
        <f t="shared" si="63"/>
        <v>15.39</v>
      </c>
      <c r="K344" s="8">
        <f t="shared" si="63"/>
        <v>20.39</v>
      </c>
      <c r="L344" s="8">
        <f t="shared" si="63"/>
        <v>30.39</v>
      </c>
      <c r="M344" s="8">
        <f t="shared" si="62"/>
        <v>0</v>
      </c>
      <c r="N344" s="8">
        <f t="shared" si="63"/>
        <v>0</v>
      </c>
      <c r="O344" s="8">
        <f t="shared" si="63"/>
        <v>0</v>
      </c>
      <c r="P344" s="8">
        <f t="shared" si="63"/>
        <v>0</v>
      </c>
      <c r="Q344" s="8">
        <f t="shared" si="63"/>
        <v>0</v>
      </c>
      <c r="R344" s="8">
        <f t="shared" si="63"/>
        <v>0</v>
      </c>
      <c r="S344" s="8">
        <f t="shared" si="63"/>
        <v>0</v>
      </c>
      <c r="T344" s="21">
        <f t="shared" si="60"/>
        <v>16</v>
      </c>
      <c r="U344" s="19">
        <f>VLOOKUP($B344,Gas!$B$3:$E$2506,2)</f>
        <v>2.0350000000000001</v>
      </c>
      <c r="V344" s="44">
        <f t="shared" si="61"/>
        <v>9.6363636363636349</v>
      </c>
      <c r="W344" s="5">
        <f>VLOOKUP($B344,Gas!$B$3:$E$2506,4)</f>
        <v>0.54656699468546244</v>
      </c>
    </row>
    <row r="345" spans="1:23" x14ac:dyDescent="0.2">
      <c r="A345" s="43">
        <f t="shared" ref="A345:A408" si="64">MONTH(B345)+(YEAR(B345)-1998)*12</f>
        <v>16</v>
      </c>
      <c r="B345" s="91">
        <v>36257</v>
      </c>
      <c r="C345" s="92">
        <v>23.59</v>
      </c>
      <c r="D345" s="4">
        <f t="shared" si="58"/>
        <v>0.18478325321132882</v>
      </c>
      <c r="E345" s="100">
        <f t="shared" si="56"/>
        <v>1.0868452706580327</v>
      </c>
      <c r="F345" s="5"/>
      <c r="G345" s="8">
        <f t="shared" si="63"/>
        <v>0</v>
      </c>
      <c r="H345" s="8">
        <f t="shared" si="63"/>
        <v>1.4100000000000001</v>
      </c>
      <c r="I345" s="8">
        <f t="shared" si="63"/>
        <v>6.41</v>
      </c>
      <c r="J345" s="8">
        <f t="shared" si="63"/>
        <v>11.41</v>
      </c>
      <c r="K345" s="8">
        <f t="shared" si="63"/>
        <v>16.41</v>
      </c>
      <c r="L345" s="8">
        <f t="shared" si="63"/>
        <v>26.41</v>
      </c>
      <c r="M345" s="8">
        <f t="shared" si="62"/>
        <v>3.59</v>
      </c>
      <c r="N345" s="8">
        <f t="shared" si="63"/>
        <v>0</v>
      </c>
      <c r="O345" s="8">
        <f t="shared" si="63"/>
        <v>0</v>
      </c>
      <c r="P345" s="8">
        <f t="shared" si="63"/>
        <v>0</v>
      </c>
      <c r="Q345" s="8">
        <f t="shared" si="63"/>
        <v>0</v>
      </c>
      <c r="R345" s="8">
        <f t="shared" si="63"/>
        <v>0</v>
      </c>
      <c r="S345" s="8">
        <f t="shared" si="63"/>
        <v>0</v>
      </c>
      <c r="T345" s="21">
        <f t="shared" si="60"/>
        <v>16</v>
      </c>
      <c r="U345" s="19">
        <f>VLOOKUP($B345,Gas!$B$3:$E$2506,2)</f>
        <v>1.98</v>
      </c>
      <c r="V345" s="44">
        <f t="shared" si="61"/>
        <v>11.914141414141413</v>
      </c>
      <c r="W345" s="5">
        <f>VLOOKUP($B345,Gas!$B$3:$E$2506,4)</f>
        <v>0.59086952208556842</v>
      </c>
    </row>
    <row r="346" spans="1:23" x14ac:dyDescent="0.2">
      <c r="A346" s="43">
        <f t="shared" si="64"/>
        <v>16</v>
      </c>
      <c r="B346" s="91">
        <v>36258</v>
      </c>
      <c r="C346" s="92">
        <v>25.68</v>
      </c>
      <c r="D346" s="4">
        <f t="shared" si="58"/>
        <v>8.4889585402176823E-2</v>
      </c>
      <c r="E346" s="100">
        <f t="shared" si="56"/>
        <v>1.0876145369650798</v>
      </c>
      <c r="F346" s="5"/>
      <c r="G346" s="8">
        <f t="shared" si="63"/>
        <v>0</v>
      </c>
      <c r="H346" s="8">
        <f t="shared" si="63"/>
        <v>0</v>
      </c>
      <c r="I346" s="8">
        <f t="shared" si="63"/>
        <v>4.32</v>
      </c>
      <c r="J346" s="8">
        <f t="shared" si="63"/>
        <v>9.32</v>
      </c>
      <c r="K346" s="8">
        <f t="shared" si="63"/>
        <v>14.32</v>
      </c>
      <c r="L346" s="8">
        <f t="shared" si="63"/>
        <v>24.32</v>
      </c>
      <c r="M346" s="8">
        <f t="shared" si="62"/>
        <v>5.68</v>
      </c>
      <c r="N346" s="8">
        <f t="shared" si="63"/>
        <v>0.67999999999999972</v>
      </c>
      <c r="O346" s="8">
        <f t="shared" si="63"/>
        <v>0</v>
      </c>
      <c r="P346" s="8">
        <f t="shared" si="63"/>
        <v>0</v>
      </c>
      <c r="Q346" s="8">
        <f t="shared" si="63"/>
        <v>0</v>
      </c>
      <c r="R346" s="8">
        <f t="shared" si="63"/>
        <v>0</v>
      </c>
      <c r="S346" s="8">
        <f t="shared" si="63"/>
        <v>0</v>
      </c>
      <c r="T346" s="21">
        <f t="shared" si="60"/>
        <v>16</v>
      </c>
      <c r="U346" s="19">
        <f>VLOOKUP($B346,Gas!$B$3:$E$2506,2)</f>
        <v>2.0350000000000001</v>
      </c>
      <c r="V346" s="44">
        <f t="shared" si="61"/>
        <v>12.619164619164618</v>
      </c>
      <c r="W346" s="5">
        <f>VLOOKUP($B346,Gas!$B$3:$E$2506,4)</f>
        <v>0.59968816723591989</v>
      </c>
    </row>
    <row r="347" spans="1:23" x14ac:dyDescent="0.2">
      <c r="A347" s="43">
        <f t="shared" si="64"/>
        <v>16</v>
      </c>
      <c r="B347" s="91">
        <v>36259</v>
      </c>
      <c r="C347" s="92">
        <v>31.14</v>
      </c>
      <c r="D347" s="4">
        <f t="shared" si="58"/>
        <v>0.19278068758409184</v>
      </c>
      <c r="E347" s="100">
        <f t="shared" si="56"/>
        <v>1.2958015039153055</v>
      </c>
      <c r="F347" s="5"/>
      <c r="G347" s="8">
        <f t="shared" si="63"/>
        <v>0</v>
      </c>
      <c r="H347" s="8">
        <f t="shared" si="63"/>
        <v>0</v>
      </c>
      <c r="I347" s="8">
        <f t="shared" si="63"/>
        <v>0</v>
      </c>
      <c r="J347" s="8">
        <f t="shared" si="63"/>
        <v>3.8599999999999994</v>
      </c>
      <c r="K347" s="8">
        <f t="shared" si="63"/>
        <v>8.86</v>
      </c>
      <c r="L347" s="8">
        <f t="shared" si="63"/>
        <v>18.86</v>
      </c>
      <c r="M347" s="8">
        <f t="shared" si="62"/>
        <v>11.14</v>
      </c>
      <c r="N347" s="8">
        <f t="shared" si="63"/>
        <v>6.1400000000000006</v>
      </c>
      <c r="O347" s="8">
        <f t="shared" si="63"/>
        <v>1.1400000000000006</v>
      </c>
      <c r="P347" s="8">
        <f t="shared" si="63"/>
        <v>0</v>
      </c>
      <c r="Q347" s="8">
        <f t="shared" si="63"/>
        <v>0</v>
      </c>
      <c r="R347" s="8">
        <f t="shared" si="63"/>
        <v>0</v>
      </c>
      <c r="S347" s="8">
        <f t="shared" si="63"/>
        <v>0</v>
      </c>
      <c r="T347" s="21">
        <f t="shared" si="60"/>
        <v>16</v>
      </c>
      <c r="U347" s="19">
        <f>VLOOKUP($B347,Gas!$B$3:$E$2506,2)</f>
        <v>2.0699999999999998</v>
      </c>
      <c r="V347" s="44">
        <f t="shared" si="61"/>
        <v>15.043478260869566</v>
      </c>
      <c r="W347" s="5">
        <f>VLOOKUP($B347,Gas!$B$3:$E$2506,4)</f>
        <v>0.5724487166458132</v>
      </c>
    </row>
    <row r="348" spans="1:23" x14ac:dyDescent="0.2">
      <c r="A348" s="43">
        <f t="shared" si="64"/>
        <v>16</v>
      </c>
      <c r="B348" s="91">
        <v>36262</v>
      </c>
      <c r="C348" s="92">
        <v>32.19</v>
      </c>
      <c r="D348" s="4">
        <f t="shared" si="58"/>
        <v>3.3162678904864497E-2</v>
      </c>
      <c r="E348" s="100">
        <f t="shared" si="56"/>
        <v>1.2997862820463912</v>
      </c>
      <c r="F348" s="5"/>
      <c r="G348" s="8">
        <f t="shared" si="63"/>
        <v>0</v>
      </c>
      <c r="H348" s="8">
        <f t="shared" si="63"/>
        <v>0</v>
      </c>
      <c r="I348" s="8">
        <f t="shared" si="63"/>
        <v>0</v>
      </c>
      <c r="J348" s="8">
        <f t="shared" si="63"/>
        <v>2.8100000000000023</v>
      </c>
      <c r="K348" s="8">
        <f t="shared" si="63"/>
        <v>7.8100000000000023</v>
      </c>
      <c r="L348" s="8">
        <f t="shared" si="63"/>
        <v>17.810000000000002</v>
      </c>
      <c r="M348" s="8">
        <f t="shared" si="62"/>
        <v>12.189999999999998</v>
      </c>
      <c r="N348" s="8">
        <f t="shared" si="63"/>
        <v>7.1899999999999977</v>
      </c>
      <c r="O348" s="8">
        <f t="shared" si="63"/>
        <v>2.1899999999999977</v>
      </c>
      <c r="P348" s="8">
        <f t="shared" si="63"/>
        <v>0</v>
      </c>
      <c r="Q348" s="8">
        <f t="shared" si="63"/>
        <v>0</v>
      </c>
      <c r="R348" s="8">
        <f t="shared" si="63"/>
        <v>0</v>
      </c>
      <c r="S348" s="8">
        <f t="shared" si="63"/>
        <v>0</v>
      </c>
      <c r="T348" s="21">
        <f t="shared" si="60"/>
        <v>16</v>
      </c>
      <c r="U348" s="19">
        <f>VLOOKUP($B348,Gas!$B$3:$E$2506,2)</f>
        <v>2.105</v>
      </c>
      <c r="V348" s="44">
        <f t="shared" si="61"/>
        <v>15.292161520190023</v>
      </c>
      <c r="W348" s="5">
        <f>VLOOKUP($B348,Gas!$B$3:$E$2506,4)</f>
        <v>0.38698343426694948</v>
      </c>
    </row>
    <row r="349" spans="1:23" x14ac:dyDescent="0.2">
      <c r="A349" s="43">
        <f t="shared" si="64"/>
        <v>16</v>
      </c>
      <c r="B349" s="91">
        <v>36263</v>
      </c>
      <c r="C349" s="92">
        <v>23.45</v>
      </c>
      <c r="D349" s="4">
        <f t="shared" si="58"/>
        <v>-0.31678535041842842</v>
      </c>
      <c r="E349" s="100">
        <f t="shared" si="56"/>
        <v>2.2506713962363438</v>
      </c>
      <c r="F349" s="5"/>
      <c r="G349" s="8">
        <f t="shared" si="63"/>
        <v>0</v>
      </c>
      <c r="H349" s="8">
        <f t="shared" si="63"/>
        <v>1.5500000000000007</v>
      </c>
      <c r="I349" s="8">
        <f t="shared" si="63"/>
        <v>6.5500000000000007</v>
      </c>
      <c r="J349" s="8">
        <f t="shared" si="63"/>
        <v>11.55</v>
      </c>
      <c r="K349" s="8">
        <f t="shared" si="63"/>
        <v>16.55</v>
      </c>
      <c r="L349" s="8">
        <f t="shared" si="63"/>
        <v>26.55</v>
      </c>
      <c r="M349" s="8">
        <f t="shared" si="62"/>
        <v>3.4499999999999993</v>
      </c>
      <c r="N349" s="8">
        <f t="shared" si="63"/>
        <v>0</v>
      </c>
      <c r="O349" s="8">
        <f t="shared" si="63"/>
        <v>0</v>
      </c>
      <c r="P349" s="8">
        <f t="shared" si="63"/>
        <v>0</v>
      </c>
      <c r="Q349" s="8">
        <f t="shared" si="63"/>
        <v>0</v>
      </c>
      <c r="R349" s="8">
        <f t="shared" si="63"/>
        <v>0</v>
      </c>
      <c r="S349" s="8">
        <f t="shared" si="63"/>
        <v>0</v>
      </c>
      <c r="T349" s="21">
        <f t="shared" si="60"/>
        <v>16</v>
      </c>
      <c r="U349" s="19">
        <f>VLOOKUP($B349,Gas!$B$3:$E$2506,2)</f>
        <v>2.06</v>
      </c>
      <c r="V349" s="44">
        <f t="shared" si="61"/>
        <v>11.383495145631068</v>
      </c>
      <c r="W349" s="5">
        <f>VLOOKUP($B349,Gas!$B$3:$E$2506,4)</f>
        <v>0.42556784772156014</v>
      </c>
    </row>
    <row r="350" spans="1:23" x14ac:dyDescent="0.2">
      <c r="A350" s="43">
        <f t="shared" si="64"/>
        <v>16</v>
      </c>
      <c r="B350" s="91">
        <v>36264</v>
      </c>
      <c r="C350" s="92">
        <v>26.3</v>
      </c>
      <c r="D350" s="4">
        <f t="shared" si="58"/>
        <v>0.11469844429143056</v>
      </c>
      <c r="E350" s="100">
        <f t="shared" si="56"/>
        <v>2.2744979176993971</v>
      </c>
      <c r="F350" s="5"/>
      <c r="G350" s="8">
        <f t="shared" si="63"/>
        <v>0</v>
      </c>
      <c r="H350" s="8">
        <f t="shared" si="63"/>
        <v>0</v>
      </c>
      <c r="I350" s="8">
        <f t="shared" si="63"/>
        <v>3.6999999999999993</v>
      </c>
      <c r="J350" s="8">
        <f t="shared" si="63"/>
        <v>8.6999999999999993</v>
      </c>
      <c r="K350" s="8">
        <f t="shared" si="63"/>
        <v>13.7</v>
      </c>
      <c r="L350" s="8">
        <f t="shared" si="63"/>
        <v>23.7</v>
      </c>
      <c r="M350" s="8">
        <f t="shared" si="63"/>
        <v>6.3000000000000007</v>
      </c>
      <c r="N350" s="8">
        <f t="shared" si="63"/>
        <v>1.3000000000000007</v>
      </c>
      <c r="O350" s="8">
        <f t="shared" si="63"/>
        <v>0</v>
      </c>
      <c r="P350" s="8">
        <f t="shared" si="63"/>
        <v>0</v>
      </c>
      <c r="Q350" s="8">
        <f t="shared" si="63"/>
        <v>0</v>
      </c>
      <c r="R350" s="8">
        <f t="shared" si="63"/>
        <v>0</v>
      </c>
      <c r="S350" s="8">
        <f t="shared" si="63"/>
        <v>0</v>
      </c>
      <c r="T350" s="21">
        <f t="shared" si="60"/>
        <v>16</v>
      </c>
      <c r="U350" s="19">
        <f>VLOOKUP($B350,Gas!$B$3:$E$2506,2)</f>
        <v>2.14</v>
      </c>
      <c r="V350" s="44">
        <f t="shared" si="61"/>
        <v>12.289719626168225</v>
      </c>
      <c r="W350" s="5">
        <f>VLOOKUP($B350,Gas!$B$3:$E$2506,4)</f>
        <v>0.46426699170993402</v>
      </c>
    </row>
    <row r="351" spans="1:23" x14ac:dyDescent="0.2">
      <c r="A351" s="43">
        <f t="shared" si="64"/>
        <v>16</v>
      </c>
      <c r="B351" s="91">
        <v>36265</v>
      </c>
      <c r="C351" s="92">
        <v>24.62</v>
      </c>
      <c r="D351" s="4">
        <f t="shared" si="58"/>
        <v>-6.6009818427411354E-2</v>
      </c>
      <c r="E351" s="100">
        <f t="shared" si="56"/>
        <v>2.3223334435583247</v>
      </c>
      <c r="F351" s="5"/>
      <c r="G351" s="8">
        <f t="shared" si="63"/>
        <v>0</v>
      </c>
      <c r="H351" s="8">
        <f t="shared" si="63"/>
        <v>0.37999999999999901</v>
      </c>
      <c r="I351" s="8">
        <f t="shared" si="63"/>
        <v>5.379999999999999</v>
      </c>
      <c r="J351" s="8">
        <f t="shared" si="63"/>
        <v>10.379999999999999</v>
      </c>
      <c r="K351" s="8">
        <f t="shared" si="63"/>
        <v>15.379999999999999</v>
      </c>
      <c r="L351" s="8">
        <f t="shared" si="63"/>
        <v>25.38</v>
      </c>
      <c r="M351" s="8">
        <f t="shared" si="63"/>
        <v>4.620000000000001</v>
      </c>
      <c r="N351" s="8">
        <f t="shared" si="63"/>
        <v>0</v>
      </c>
      <c r="O351" s="8">
        <f t="shared" si="63"/>
        <v>0</v>
      </c>
      <c r="P351" s="8">
        <f t="shared" si="63"/>
        <v>0</v>
      </c>
      <c r="Q351" s="8">
        <f t="shared" si="63"/>
        <v>0</v>
      </c>
      <c r="R351" s="8">
        <f t="shared" si="63"/>
        <v>0</v>
      </c>
      <c r="S351" s="8">
        <f t="shared" si="63"/>
        <v>0</v>
      </c>
      <c r="T351" s="21">
        <f t="shared" si="60"/>
        <v>16</v>
      </c>
      <c r="U351" s="19">
        <f>VLOOKUP($B351,Gas!$B$3:$E$2506,2)</f>
        <v>2.12</v>
      </c>
      <c r="V351" s="44">
        <f t="shared" si="61"/>
        <v>11.613207547169811</v>
      </c>
      <c r="W351" s="5">
        <f>VLOOKUP($B351,Gas!$B$3:$E$2506,4)</f>
        <v>0.47564137707892823</v>
      </c>
    </row>
    <row r="352" spans="1:23" x14ac:dyDescent="0.2">
      <c r="A352" s="43">
        <f t="shared" si="64"/>
        <v>16</v>
      </c>
      <c r="B352" s="91">
        <v>36266</v>
      </c>
      <c r="C352" s="92">
        <v>27.61</v>
      </c>
      <c r="D352" s="4">
        <f t="shared" si="58"/>
        <v>0.11461890518575556</v>
      </c>
      <c r="E352" s="100">
        <f t="shared" si="56"/>
        <v>2.350095368702473</v>
      </c>
      <c r="F352" s="5"/>
      <c r="G352" s="8">
        <f t="shared" si="63"/>
        <v>0</v>
      </c>
      <c r="H352" s="8">
        <f t="shared" si="63"/>
        <v>0</v>
      </c>
      <c r="I352" s="8">
        <f t="shared" si="63"/>
        <v>2.3900000000000006</v>
      </c>
      <c r="J352" s="8">
        <f t="shared" si="63"/>
        <v>7.3900000000000006</v>
      </c>
      <c r="K352" s="8">
        <f t="shared" si="63"/>
        <v>12.39</v>
      </c>
      <c r="L352" s="8">
        <f t="shared" si="63"/>
        <v>22.39</v>
      </c>
      <c r="M352" s="8">
        <f t="shared" si="63"/>
        <v>7.6099999999999994</v>
      </c>
      <c r="N352" s="8">
        <f t="shared" si="63"/>
        <v>2.6099999999999994</v>
      </c>
      <c r="O352" s="8">
        <f t="shared" si="63"/>
        <v>0</v>
      </c>
      <c r="P352" s="8">
        <f t="shared" si="63"/>
        <v>0</v>
      </c>
      <c r="Q352" s="8">
        <f t="shared" si="63"/>
        <v>0</v>
      </c>
      <c r="R352" s="8">
        <f t="shared" si="63"/>
        <v>0</v>
      </c>
      <c r="S352" s="8">
        <f t="shared" si="63"/>
        <v>0</v>
      </c>
      <c r="T352" s="21">
        <f t="shared" si="60"/>
        <v>16</v>
      </c>
      <c r="U352" s="19">
        <f>VLOOKUP($B352,Gas!$B$3:$E$2506,2)</f>
        <v>2.14</v>
      </c>
      <c r="V352" s="44">
        <f t="shared" si="61"/>
        <v>12.901869158878503</v>
      </c>
      <c r="W352" s="5">
        <f>VLOOKUP($B352,Gas!$B$3:$E$2506,4)</f>
        <v>0.39847219878791451</v>
      </c>
    </row>
    <row r="353" spans="1:23" x14ac:dyDescent="0.2">
      <c r="A353" s="43">
        <f t="shared" si="64"/>
        <v>16</v>
      </c>
      <c r="B353" s="91">
        <v>36269</v>
      </c>
      <c r="C353" s="92">
        <v>29.19</v>
      </c>
      <c r="D353" s="4">
        <f t="shared" si="58"/>
        <v>5.5648158923960488E-2</v>
      </c>
      <c r="E353" s="100">
        <f t="shared" si="56"/>
        <v>2.3425123639555694</v>
      </c>
      <c r="F353" s="5"/>
      <c r="G353" s="8">
        <f t="shared" si="63"/>
        <v>0</v>
      </c>
      <c r="H353" s="8">
        <f t="shared" si="63"/>
        <v>0</v>
      </c>
      <c r="I353" s="8">
        <f t="shared" si="63"/>
        <v>0.80999999999999872</v>
      </c>
      <c r="J353" s="8">
        <f t="shared" si="63"/>
        <v>5.8099999999999987</v>
      </c>
      <c r="K353" s="8">
        <f t="shared" si="63"/>
        <v>10.809999999999999</v>
      </c>
      <c r="L353" s="8">
        <f t="shared" si="63"/>
        <v>20.81</v>
      </c>
      <c r="M353" s="8">
        <f t="shared" si="63"/>
        <v>9.1900000000000013</v>
      </c>
      <c r="N353" s="8">
        <f t="shared" si="63"/>
        <v>4.1900000000000013</v>
      </c>
      <c r="O353" s="8">
        <f t="shared" si="63"/>
        <v>0</v>
      </c>
      <c r="P353" s="8">
        <f t="shared" si="63"/>
        <v>0</v>
      </c>
      <c r="Q353" s="8">
        <f t="shared" si="63"/>
        <v>0</v>
      </c>
      <c r="R353" s="8">
        <f t="shared" si="63"/>
        <v>0</v>
      </c>
      <c r="S353" s="8">
        <f t="shared" si="63"/>
        <v>0</v>
      </c>
      <c r="T353" s="21">
        <f t="shared" si="60"/>
        <v>16</v>
      </c>
      <c r="U353" s="19">
        <f>VLOOKUP($B353,Gas!$B$3:$E$2506,2)</f>
        <v>2.15</v>
      </c>
      <c r="V353" s="44">
        <f t="shared" si="61"/>
        <v>13.576744186046513</v>
      </c>
      <c r="W353" s="5">
        <f>VLOOKUP($B353,Gas!$B$3:$E$2506,4)</f>
        <v>0.30234304407066848</v>
      </c>
    </row>
    <row r="354" spans="1:23" x14ac:dyDescent="0.2">
      <c r="A354" s="43">
        <f t="shared" si="64"/>
        <v>16</v>
      </c>
      <c r="B354" s="91">
        <v>36270</v>
      </c>
      <c r="C354" s="92">
        <v>25.49</v>
      </c>
      <c r="D354" s="4">
        <f t="shared" si="58"/>
        <v>-0.13553996647799946</v>
      </c>
      <c r="E354" s="100">
        <f t="shared" si="56"/>
        <v>2.5011619710748869</v>
      </c>
      <c r="F354" s="5"/>
      <c r="G354" s="8">
        <f t="shared" ref="G354:S369" si="65">IF(G$1="P",MAX(0,G$2-$C354),IF(G$1="C",MAX(0,$C354-G$2)))</f>
        <v>0</v>
      </c>
      <c r="H354" s="8">
        <f t="shared" si="65"/>
        <v>0</v>
      </c>
      <c r="I354" s="8">
        <f t="shared" si="65"/>
        <v>4.5100000000000016</v>
      </c>
      <c r="J354" s="8">
        <f t="shared" si="65"/>
        <v>9.5100000000000016</v>
      </c>
      <c r="K354" s="8">
        <f t="shared" si="65"/>
        <v>14.510000000000002</v>
      </c>
      <c r="L354" s="8">
        <f t="shared" si="65"/>
        <v>24.51</v>
      </c>
      <c r="M354" s="8">
        <f t="shared" si="63"/>
        <v>5.4899999999999984</v>
      </c>
      <c r="N354" s="8">
        <f t="shared" si="65"/>
        <v>0.48999999999999844</v>
      </c>
      <c r="O354" s="8">
        <f t="shared" si="65"/>
        <v>0</v>
      </c>
      <c r="P354" s="8">
        <f t="shared" si="65"/>
        <v>0</v>
      </c>
      <c r="Q354" s="8">
        <f t="shared" si="65"/>
        <v>0</v>
      </c>
      <c r="R354" s="8">
        <f t="shared" si="65"/>
        <v>0</v>
      </c>
      <c r="S354" s="8">
        <f t="shared" si="65"/>
        <v>0</v>
      </c>
      <c r="T354" s="21">
        <f t="shared" si="60"/>
        <v>16</v>
      </c>
      <c r="U354" s="19">
        <f>VLOOKUP($B354,Gas!$B$3:$E$2506,2)</f>
        <v>2.1150000000000002</v>
      </c>
      <c r="V354" s="44">
        <f t="shared" si="61"/>
        <v>12.052009456264773</v>
      </c>
      <c r="W354" s="5">
        <f>VLOOKUP($B354,Gas!$B$3:$E$2506,4)</f>
        <v>0.31092676595014013</v>
      </c>
    </row>
    <row r="355" spans="1:23" x14ac:dyDescent="0.2">
      <c r="A355" s="43">
        <f t="shared" si="64"/>
        <v>16</v>
      </c>
      <c r="B355" s="91">
        <v>36271</v>
      </c>
      <c r="C355" s="92">
        <v>30.11</v>
      </c>
      <c r="D355" s="4">
        <f t="shared" si="58"/>
        <v>0.16657112410561839</v>
      </c>
      <c r="E355" s="100">
        <f t="shared" si="56"/>
        <v>2.4705618887517984</v>
      </c>
      <c r="F355" s="5"/>
      <c r="G355" s="8">
        <f t="shared" si="65"/>
        <v>0</v>
      </c>
      <c r="H355" s="8">
        <f t="shared" si="65"/>
        <v>0</v>
      </c>
      <c r="I355" s="8">
        <f t="shared" si="65"/>
        <v>0</v>
      </c>
      <c r="J355" s="8">
        <f t="shared" si="65"/>
        <v>4.8900000000000006</v>
      </c>
      <c r="K355" s="8">
        <f t="shared" si="65"/>
        <v>9.89</v>
      </c>
      <c r="L355" s="8">
        <f t="shared" si="65"/>
        <v>19.89</v>
      </c>
      <c r="M355" s="8">
        <f t="shared" si="63"/>
        <v>10.11</v>
      </c>
      <c r="N355" s="8">
        <f t="shared" si="65"/>
        <v>5.1099999999999994</v>
      </c>
      <c r="O355" s="8">
        <f t="shared" si="65"/>
        <v>0.10999999999999943</v>
      </c>
      <c r="P355" s="8">
        <f t="shared" si="65"/>
        <v>0</v>
      </c>
      <c r="Q355" s="8">
        <f t="shared" si="65"/>
        <v>0</v>
      </c>
      <c r="R355" s="8">
        <f t="shared" si="65"/>
        <v>0</v>
      </c>
      <c r="S355" s="8">
        <f t="shared" si="65"/>
        <v>0</v>
      </c>
      <c r="T355" s="21">
        <f t="shared" si="60"/>
        <v>16</v>
      </c>
      <c r="U355" s="19">
        <f>VLOOKUP($B355,Gas!$B$3:$E$2506,2)</f>
        <v>2.1800000000000002</v>
      </c>
      <c r="V355" s="44">
        <f t="shared" si="61"/>
        <v>13.811926605504587</v>
      </c>
      <c r="W355" s="5">
        <f>VLOOKUP($B355,Gas!$B$3:$E$2506,4)</f>
        <v>0.35910435026794196</v>
      </c>
    </row>
    <row r="356" spans="1:23" x14ac:dyDescent="0.2">
      <c r="A356" s="43">
        <f t="shared" si="64"/>
        <v>16</v>
      </c>
      <c r="B356" s="91">
        <v>36272</v>
      </c>
      <c r="C356" s="92">
        <v>28.18</v>
      </c>
      <c r="D356" s="4">
        <f t="shared" si="58"/>
        <v>-6.6244836023108253E-2</v>
      </c>
      <c r="E356" s="100">
        <f t="shared" si="56"/>
        <v>2.4833149550284785</v>
      </c>
      <c r="F356" s="5"/>
      <c r="G356" s="8">
        <f t="shared" si="65"/>
        <v>0</v>
      </c>
      <c r="H356" s="8">
        <f t="shared" si="65"/>
        <v>0</v>
      </c>
      <c r="I356" s="8">
        <f t="shared" si="65"/>
        <v>1.8200000000000003</v>
      </c>
      <c r="J356" s="8">
        <f t="shared" si="65"/>
        <v>6.82</v>
      </c>
      <c r="K356" s="8">
        <f t="shared" si="65"/>
        <v>11.82</v>
      </c>
      <c r="L356" s="8">
        <f t="shared" si="65"/>
        <v>21.82</v>
      </c>
      <c r="M356" s="8">
        <f t="shared" si="63"/>
        <v>8.18</v>
      </c>
      <c r="N356" s="8">
        <f t="shared" si="65"/>
        <v>3.1799999999999997</v>
      </c>
      <c r="O356" s="8">
        <f t="shared" si="65"/>
        <v>0</v>
      </c>
      <c r="P356" s="8">
        <f t="shared" si="65"/>
        <v>0</v>
      </c>
      <c r="Q356" s="8">
        <f t="shared" si="65"/>
        <v>0</v>
      </c>
      <c r="R356" s="8">
        <f t="shared" si="65"/>
        <v>0</v>
      </c>
      <c r="S356" s="8">
        <f t="shared" si="65"/>
        <v>0</v>
      </c>
      <c r="T356" s="21">
        <f t="shared" si="60"/>
        <v>16</v>
      </c>
      <c r="U356" s="19">
        <f>VLOOKUP($B356,Gas!$B$3:$E$2506,2)</f>
        <v>2.1749999999999998</v>
      </c>
      <c r="V356" s="44">
        <f t="shared" si="61"/>
        <v>12.956321839080461</v>
      </c>
      <c r="W356" s="5">
        <f>VLOOKUP($B356,Gas!$B$3:$E$2506,4)</f>
        <v>0.36027826515660055</v>
      </c>
    </row>
    <row r="357" spans="1:23" x14ac:dyDescent="0.2">
      <c r="A357" s="43">
        <f t="shared" si="64"/>
        <v>16</v>
      </c>
      <c r="B357" s="91">
        <v>36273</v>
      </c>
      <c r="C357" s="92">
        <v>31.78</v>
      </c>
      <c r="D357" s="4">
        <f t="shared" si="58"/>
        <v>0.12022465463803585</v>
      </c>
      <c r="E357" s="100">
        <f t="shared" si="56"/>
        <v>2.3577174799555078</v>
      </c>
      <c r="F357" s="5"/>
      <c r="G357" s="8">
        <f t="shared" si="65"/>
        <v>0</v>
      </c>
      <c r="H357" s="8">
        <f t="shared" si="65"/>
        <v>0</v>
      </c>
      <c r="I357" s="8">
        <f t="shared" si="65"/>
        <v>0</v>
      </c>
      <c r="J357" s="8">
        <f t="shared" si="65"/>
        <v>3.2199999999999989</v>
      </c>
      <c r="K357" s="8">
        <f t="shared" si="65"/>
        <v>8.2199999999999989</v>
      </c>
      <c r="L357" s="8">
        <f t="shared" si="65"/>
        <v>18.22</v>
      </c>
      <c r="M357" s="8">
        <f t="shared" si="63"/>
        <v>11.780000000000001</v>
      </c>
      <c r="N357" s="8">
        <f t="shared" si="65"/>
        <v>6.7800000000000011</v>
      </c>
      <c r="O357" s="8">
        <f t="shared" si="65"/>
        <v>1.7800000000000011</v>
      </c>
      <c r="P357" s="8">
        <f t="shared" si="65"/>
        <v>0</v>
      </c>
      <c r="Q357" s="8">
        <f t="shared" si="65"/>
        <v>0</v>
      </c>
      <c r="R357" s="8">
        <f t="shared" si="65"/>
        <v>0</v>
      </c>
      <c r="S357" s="8">
        <f t="shared" si="65"/>
        <v>0</v>
      </c>
      <c r="T357" s="21">
        <f t="shared" si="60"/>
        <v>16</v>
      </c>
      <c r="U357" s="19">
        <f>VLOOKUP($B357,Gas!$B$3:$E$2506,2)</f>
        <v>2.25</v>
      </c>
      <c r="V357" s="44">
        <f t="shared" si="61"/>
        <v>14.124444444444444</v>
      </c>
      <c r="W357" s="5">
        <f>VLOOKUP($B357,Gas!$B$3:$E$2506,4)</f>
        <v>0.36089737040514464</v>
      </c>
    </row>
    <row r="358" spans="1:23" x14ac:dyDescent="0.2">
      <c r="A358" s="43">
        <f t="shared" si="64"/>
        <v>16</v>
      </c>
      <c r="B358" s="91">
        <v>36276</v>
      </c>
      <c r="C358" s="92">
        <v>31.94</v>
      </c>
      <c r="D358" s="4">
        <f t="shared" si="58"/>
        <v>5.0219816782963982E-3</v>
      </c>
      <c r="E358" s="100">
        <f t="shared" si="56"/>
        <v>2.3515875709189107</v>
      </c>
      <c r="F358" s="5"/>
      <c r="G358" s="8">
        <f t="shared" si="65"/>
        <v>0</v>
      </c>
      <c r="H358" s="8">
        <f t="shared" si="65"/>
        <v>0</v>
      </c>
      <c r="I358" s="8">
        <f t="shared" si="65"/>
        <v>0</v>
      </c>
      <c r="J358" s="8">
        <f t="shared" si="65"/>
        <v>3.0599999999999987</v>
      </c>
      <c r="K358" s="8">
        <f t="shared" si="65"/>
        <v>8.0599999999999987</v>
      </c>
      <c r="L358" s="8">
        <f t="shared" si="65"/>
        <v>18.059999999999999</v>
      </c>
      <c r="M358" s="8">
        <f t="shared" si="63"/>
        <v>11.940000000000001</v>
      </c>
      <c r="N358" s="8">
        <f t="shared" si="65"/>
        <v>6.9400000000000013</v>
      </c>
      <c r="O358" s="8">
        <f t="shared" si="65"/>
        <v>1.9400000000000013</v>
      </c>
      <c r="P358" s="8">
        <f t="shared" si="65"/>
        <v>0</v>
      </c>
      <c r="Q358" s="8">
        <f t="shared" si="65"/>
        <v>0</v>
      </c>
      <c r="R358" s="8">
        <f t="shared" si="65"/>
        <v>0</v>
      </c>
      <c r="S358" s="8">
        <f t="shared" si="65"/>
        <v>0</v>
      </c>
      <c r="T358" s="21">
        <f t="shared" si="60"/>
        <v>16</v>
      </c>
      <c r="U358" s="19">
        <f>VLOOKUP($B358,Gas!$B$3:$E$2506,2)</f>
        <v>2.2349999999999999</v>
      </c>
      <c r="V358" s="44">
        <f t="shared" si="61"/>
        <v>14.290827740492171</v>
      </c>
      <c r="W358" s="5">
        <f>VLOOKUP($B358,Gas!$B$3:$E$2506,4)</f>
        <v>0.29992479984808612</v>
      </c>
    </row>
    <row r="359" spans="1:23" x14ac:dyDescent="0.2">
      <c r="A359" s="43">
        <f t="shared" si="64"/>
        <v>16</v>
      </c>
      <c r="B359" s="91">
        <v>36277</v>
      </c>
      <c r="C359" s="92">
        <v>29.04</v>
      </c>
      <c r="D359" s="4">
        <f t="shared" si="58"/>
        <v>-9.5184952830271161E-2</v>
      </c>
      <c r="E359" s="100">
        <f t="shared" si="56"/>
        <v>1.6932939758672114</v>
      </c>
      <c r="F359" s="5"/>
      <c r="G359" s="8">
        <f t="shared" si="65"/>
        <v>0</v>
      </c>
      <c r="H359" s="8">
        <f t="shared" si="65"/>
        <v>0</v>
      </c>
      <c r="I359" s="8">
        <f t="shared" si="65"/>
        <v>0.96000000000000085</v>
      </c>
      <c r="J359" s="8">
        <f t="shared" si="65"/>
        <v>5.9600000000000009</v>
      </c>
      <c r="K359" s="8">
        <f t="shared" si="65"/>
        <v>10.96</v>
      </c>
      <c r="L359" s="8">
        <f t="shared" si="65"/>
        <v>20.96</v>
      </c>
      <c r="M359" s="8">
        <f t="shared" si="63"/>
        <v>9.0399999999999991</v>
      </c>
      <c r="N359" s="8">
        <f t="shared" si="65"/>
        <v>4.0399999999999991</v>
      </c>
      <c r="O359" s="8">
        <f t="shared" si="65"/>
        <v>0</v>
      </c>
      <c r="P359" s="8">
        <f t="shared" si="65"/>
        <v>0</v>
      </c>
      <c r="Q359" s="8">
        <f t="shared" si="65"/>
        <v>0</v>
      </c>
      <c r="R359" s="8">
        <f t="shared" si="65"/>
        <v>0</v>
      </c>
      <c r="S359" s="8">
        <f t="shared" si="65"/>
        <v>0</v>
      </c>
      <c r="T359" s="21">
        <f t="shared" si="60"/>
        <v>16</v>
      </c>
      <c r="U359" s="19">
        <f>VLOOKUP($B359,Gas!$B$3:$E$2506,2)</f>
        <v>2.23</v>
      </c>
      <c r="V359" s="44">
        <f t="shared" si="61"/>
        <v>13.022421524663677</v>
      </c>
      <c r="W359" s="5">
        <f>VLOOKUP($B359,Gas!$B$3:$E$2506,4)</f>
        <v>0.30251479804205383</v>
      </c>
    </row>
    <row r="360" spans="1:23" x14ac:dyDescent="0.2">
      <c r="A360" s="43">
        <f t="shared" si="64"/>
        <v>16</v>
      </c>
      <c r="B360" s="91">
        <v>36278</v>
      </c>
      <c r="C360" s="92">
        <v>28.8</v>
      </c>
      <c r="D360" s="4">
        <f t="shared" si="58"/>
        <v>-8.2988028146950658E-3</v>
      </c>
      <c r="E360" s="100">
        <f t="shared" si="56"/>
        <v>1.6148663472561451</v>
      </c>
      <c r="F360" s="5"/>
      <c r="G360" s="8">
        <f t="shared" si="65"/>
        <v>0</v>
      </c>
      <c r="H360" s="8">
        <f t="shared" si="65"/>
        <v>0</v>
      </c>
      <c r="I360" s="8">
        <f t="shared" si="65"/>
        <v>1.1999999999999993</v>
      </c>
      <c r="J360" s="8">
        <f t="shared" si="65"/>
        <v>6.1999999999999993</v>
      </c>
      <c r="K360" s="8">
        <f t="shared" si="65"/>
        <v>11.2</v>
      </c>
      <c r="L360" s="8">
        <f t="shared" si="65"/>
        <v>21.2</v>
      </c>
      <c r="M360" s="8">
        <f t="shared" si="65"/>
        <v>8.8000000000000007</v>
      </c>
      <c r="N360" s="8">
        <f t="shared" si="65"/>
        <v>3.8000000000000007</v>
      </c>
      <c r="O360" s="8">
        <f t="shared" si="65"/>
        <v>0</v>
      </c>
      <c r="P360" s="8">
        <f t="shared" si="65"/>
        <v>0</v>
      </c>
      <c r="Q360" s="8">
        <f t="shared" si="65"/>
        <v>0</v>
      </c>
      <c r="R360" s="8">
        <f t="shared" si="65"/>
        <v>0</v>
      </c>
      <c r="S360" s="8">
        <f t="shared" si="65"/>
        <v>0</v>
      </c>
      <c r="T360" s="21">
        <f t="shared" si="60"/>
        <v>16</v>
      </c>
      <c r="U360" s="19">
        <f>VLOOKUP($B360,Gas!$B$3:$E$2506,2)</f>
        <v>2.33</v>
      </c>
      <c r="V360" s="44">
        <f t="shared" si="61"/>
        <v>12.360515021459227</v>
      </c>
      <c r="W360" s="5">
        <f>VLOOKUP($B360,Gas!$B$3:$E$2506,4)</f>
        <v>0.38568465567503235</v>
      </c>
    </row>
    <row r="361" spans="1:23" x14ac:dyDescent="0.2">
      <c r="A361" s="43">
        <f t="shared" si="64"/>
        <v>16</v>
      </c>
      <c r="B361" s="91">
        <v>36279</v>
      </c>
      <c r="C361" s="92">
        <v>32.08</v>
      </c>
      <c r="D361" s="4">
        <f t="shared" si="58"/>
        <v>0.10785739585641334</v>
      </c>
      <c r="E361" s="100">
        <f t="shared" si="56"/>
        <v>1.6242592120438955</v>
      </c>
      <c r="F361" s="5"/>
      <c r="G361" s="8">
        <f t="shared" si="65"/>
        <v>0</v>
      </c>
      <c r="H361" s="8">
        <f t="shared" si="65"/>
        <v>0</v>
      </c>
      <c r="I361" s="8">
        <f t="shared" si="65"/>
        <v>0</v>
      </c>
      <c r="J361" s="8">
        <f t="shared" si="65"/>
        <v>2.9200000000000017</v>
      </c>
      <c r="K361" s="8">
        <f t="shared" si="65"/>
        <v>7.9200000000000017</v>
      </c>
      <c r="L361" s="8">
        <f t="shared" si="65"/>
        <v>17.920000000000002</v>
      </c>
      <c r="M361" s="8">
        <f t="shared" si="65"/>
        <v>12.079999999999998</v>
      </c>
      <c r="N361" s="8">
        <f t="shared" si="65"/>
        <v>7.0799999999999983</v>
      </c>
      <c r="O361" s="8">
        <f t="shared" si="65"/>
        <v>2.0799999999999983</v>
      </c>
      <c r="P361" s="8">
        <f t="shared" si="65"/>
        <v>0</v>
      </c>
      <c r="Q361" s="8">
        <f t="shared" si="65"/>
        <v>0</v>
      </c>
      <c r="R361" s="8">
        <f t="shared" si="65"/>
        <v>0</v>
      </c>
      <c r="S361" s="8">
        <f t="shared" si="65"/>
        <v>0</v>
      </c>
      <c r="T361" s="21">
        <f t="shared" si="60"/>
        <v>16</v>
      </c>
      <c r="U361" s="19">
        <f>VLOOKUP($B361,Gas!$B$3:$E$2506,2)</f>
        <v>2.31</v>
      </c>
      <c r="V361" s="44">
        <f t="shared" si="61"/>
        <v>13.887445887445887</v>
      </c>
      <c r="W361" s="5">
        <f>VLOOKUP($B361,Gas!$B$3:$E$2506,4)</f>
        <v>0.39634219489780409</v>
      </c>
    </row>
    <row r="362" spans="1:23" x14ac:dyDescent="0.2">
      <c r="A362" s="43">
        <f t="shared" si="64"/>
        <v>16</v>
      </c>
      <c r="B362" s="91">
        <v>36280</v>
      </c>
      <c r="C362" s="92">
        <v>27.73</v>
      </c>
      <c r="D362" s="4">
        <f t="shared" si="58"/>
        <v>-0.145717923370627</v>
      </c>
      <c r="E362" s="100">
        <f t="shared" si="56"/>
        <v>1.7486137467054754</v>
      </c>
      <c r="F362" s="5"/>
      <c r="G362" s="8">
        <f t="shared" si="65"/>
        <v>0</v>
      </c>
      <c r="H362" s="8">
        <f t="shared" si="65"/>
        <v>0</v>
      </c>
      <c r="I362" s="8">
        <f t="shared" si="65"/>
        <v>2.2699999999999996</v>
      </c>
      <c r="J362" s="8">
        <f t="shared" si="65"/>
        <v>7.27</v>
      </c>
      <c r="K362" s="8">
        <f t="shared" si="65"/>
        <v>12.27</v>
      </c>
      <c r="L362" s="8">
        <f t="shared" si="65"/>
        <v>22.27</v>
      </c>
      <c r="M362" s="8">
        <f t="shared" si="65"/>
        <v>7.73</v>
      </c>
      <c r="N362" s="8">
        <f t="shared" si="65"/>
        <v>2.7300000000000004</v>
      </c>
      <c r="O362" s="8">
        <f t="shared" si="65"/>
        <v>0</v>
      </c>
      <c r="P362" s="8">
        <f t="shared" si="65"/>
        <v>0</v>
      </c>
      <c r="Q362" s="8">
        <f t="shared" si="65"/>
        <v>0</v>
      </c>
      <c r="R362" s="8">
        <f t="shared" si="65"/>
        <v>0</v>
      </c>
      <c r="S362" s="8">
        <f t="shared" si="65"/>
        <v>0</v>
      </c>
      <c r="T362" s="21">
        <f t="shared" si="60"/>
        <v>16</v>
      </c>
      <c r="U362" s="19">
        <f>VLOOKUP($B362,Gas!$B$3:$E$2506,2)</f>
        <v>2.34</v>
      </c>
      <c r="V362" s="44">
        <f t="shared" si="61"/>
        <v>11.850427350427351</v>
      </c>
      <c r="W362" s="5">
        <f>VLOOKUP($B362,Gas!$B$3:$E$2506,4)</f>
        <v>0.3638137129108896</v>
      </c>
    </row>
    <row r="363" spans="1:23" x14ac:dyDescent="0.2">
      <c r="A363" s="43">
        <f t="shared" si="64"/>
        <v>17</v>
      </c>
      <c r="B363" s="91">
        <v>36283</v>
      </c>
      <c r="C363" s="92">
        <v>26.08</v>
      </c>
      <c r="D363" s="4">
        <f t="shared" si="58"/>
        <v>-6.13461225692346E-2</v>
      </c>
      <c r="E363" s="100">
        <f t="shared" si="56"/>
        <v>1.7438362976389175</v>
      </c>
      <c r="F363" s="5"/>
      <c r="G363" s="8">
        <f t="shared" si="65"/>
        <v>0</v>
      </c>
      <c r="H363" s="8">
        <f t="shared" si="65"/>
        <v>0</v>
      </c>
      <c r="I363" s="8">
        <f t="shared" si="65"/>
        <v>3.9200000000000017</v>
      </c>
      <c r="J363" s="8">
        <f t="shared" si="65"/>
        <v>8.9200000000000017</v>
      </c>
      <c r="K363" s="8">
        <f t="shared" si="65"/>
        <v>13.920000000000002</v>
      </c>
      <c r="L363" s="8">
        <f t="shared" si="65"/>
        <v>23.92</v>
      </c>
      <c r="M363" s="8">
        <f t="shared" si="65"/>
        <v>6.0799999999999983</v>
      </c>
      <c r="N363" s="8">
        <f t="shared" si="65"/>
        <v>1.0799999999999983</v>
      </c>
      <c r="O363" s="8">
        <f t="shared" si="65"/>
        <v>0</v>
      </c>
      <c r="P363" s="8">
        <f t="shared" si="65"/>
        <v>0</v>
      </c>
      <c r="Q363" s="8">
        <f t="shared" si="65"/>
        <v>0</v>
      </c>
      <c r="R363" s="8">
        <f t="shared" si="65"/>
        <v>0</v>
      </c>
      <c r="S363" s="8">
        <f t="shared" si="65"/>
        <v>0</v>
      </c>
      <c r="T363" s="21">
        <f t="shared" si="60"/>
        <v>17</v>
      </c>
      <c r="U363" s="19">
        <f>VLOOKUP($B363,Gas!$B$3:$E$2506,2)</f>
        <v>2.27</v>
      </c>
      <c r="V363" s="44">
        <f t="shared" si="61"/>
        <v>11.488986784140968</v>
      </c>
      <c r="W363" s="5">
        <f>VLOOKUP($B363,Gas!$B$3:$E$2506,4)</f>
        <v>0.3562524818239885</v>
      </c>
    </row>
    <row r="364" spans="1:23" x14ac:dyDescent="0.2">
      <c r="A364" s="43">
        <f t="shared" si="64"/>
        <v>17</v>
      </c>
      <c r="B364" s="91">
        <v>36284</v>
      </c>
      <c r="C364" s="92">
        <v>24.56</v>
      </c>
      <c r="D364" s="4">
        <f t="shared" si="58"/>
        <v>-6.0049633779510489E-2</v>
      </c>
      <c r="E364" s="100">
        <f t="shared" si="56"/>
        <v>1.6316372809829429</v>
      </c>
      <c r="F364" s="5"/>
      <c r="G364" s="8">
        <f t="shared" ref="G364:S379" si="66">IF(G$1="P",MAX(0,G$2-$C364),IF(G$1="C",MAX(0,$C364-G$2)))</f>
        <v>0</v>
      </c>
      <c r="H364" s="8">
        <f t="shared" si="66"/>
        <v>0.44000000000000128</v>
      </c>
      <c r="I364" s="8">
        <f t="shared" si="66"/>
        <v>5.4400000000000013</v>
      </c>
      <c r="J364" s="8">
        <f t="shared" si="66"/>
        <v>10.440000000000001</v>
      </c>
      <c r="K364" s="8">
        <f t="shared" si="66"/>
        <v>15.440000000000001</v>
      </c>
      <c r="L364" s="8">
        <f t="shared" si="66"/>
        <v>25.44</v>
      </c>
      <c r="M364" s="8">
        <f t="shared" si="65"/>
        <v>4.5599999999999987</v>
      </c>
      <c r="N364" s="8">
        <f t="shared" si="66"/>
        <v>0</v>
      </c>
      <c r="O364" s="8">
        <f t="shared" si="66"/>
        <v>0</v>
      </c>
      <c r="P364" s="8">
        <f t="shared" si="66"/>
        <v>0</v>
      </c>
      <c r="Q364" s="8">
        <f t="shared" si="66"/>
        <v>0</v>
      </c>
      <c r="R364" s="8">
        <f t="shared" si="66"/>
        <v>0</v>
      </c>
      <c r="S364" s="8">
        <f t="shared" si="66"/>
        <v>0</v>
      </c>
      <c r="T364" s="21">
        <f t="shared" si="60"/>
        <v>17</v>
      </c>
      <c r="U364" s="19">
        <f>VLOOKUP($B364,Gas!$B$3:$E$2506,2)</f>
        <v>2.2200000000000002</v>
      </c>
      <c r="V364" s="44">
        <f t="shared" si="61"/>
        <v>11.063063063063062</v>
      </c>
      <c r="W364" s="5">
        <f>VLOOKUP($B364,Gas!$B$3:$E$2506,4)</f>
        <v>0.38125238806302419</v>
      </c>
    </row>
    <row r="365" spans="1:23" x14ac:dyDescent="0.2">
      <c r="A365" s="43">
        <f t="shared" si="64"/>
        <v>17</v>
      </c>
      <c r="B365" s="91">
        <v>36285</v>
      </c>
      <c r="C365" s="92">
        <v>23.78</v>
      </c>
      <c r="D365" s="4">
        <f t="shared" si="58"/>
        <v>-3.2274212016305842E-2</v>
      </c>
      <c r="E365" s="100">
        <f t="shared" si="56"/>
        <v>1.3302494012963348</v>
      </c>
      <c r="F365" s="5"/>
      <c r="G365" s="8">
        <f t="shared" si="66"/>
        <v>0</v>
      </c>
      <c r="H365" s="8">
        <f t="shared" si="66"/>
        <v>1.2199999999999989</v>
      </c>
      <c r="I365" s="8">
        <f t="shared" si="66"/>
        <v>6.2199999999999989</v>
      </c>
      <c r="J365" s="8">
        <f t="shared" si="66"/>
        <v>11.219999999999999</v>
      </c>
      <c r="K365" s="8">
        <f t="shared" si="66"/>
        <v>16.22</v>
      </c>
      <c r="L365" s="8">
        <f t="shared" si="66"/>
        <v>26.22</v>
      </c>
      <c r="M365" s="8">
        <f t="shared" si="65"/>
        <v>3.7800000000000011</v>
      </c>
      <c r="N365" s="8">
        <f t="shared" si="66"/>
        <v>0</v>
      </c>
      <c r="O365" s="8">
        <f t="shared" si="66"/>
        <v>0</v>
      </c>
      <c r="P365" s="8">
        <f t="shared" si="66"/>
        <v>0</v>
      </c>
      <c r="Q365" s="8">
        <f t="shared" si="66"/>
        <v>0</v>
      </c>
      <c r="R365" s="8">
        <f t="shared" si="66"/>
        <v>0</v>
      </c>
      <c r="S365" s="8">
        <f t="shared" si="66"/>
        <v>0</v>
      </c>
      <c r="T365" s="21">
        <f t="shared" si="60"/>
        <v>17</v>
      </c>
      <c r="U365" s="19">
        <f>VLOOKUP($B365,Gas!$B$3:$E$2506,2)</f>
        <v>2.3149999999999999</v>
      </c>
      <c r="V365" s="44">
        <f t="shared" si="61"/>
        <v>10.272138228941685</v>
      </c>
      <c r="W365" s="5">
        <f>VLOOKUP($B365,Gas!$B$3:$E$2506,4)</f>
        <v>0.46014074389902371</v>
      </c>
    </row>
    <row r="366" spans="1:23" x14ac:dyDescent="0.2">
      <c r="A366" s="43">
        <f t="shared" si="64"/>
        <v>17</v>
      </c>
      <c r="B366" s="91">
        <v>36286</v>
      </c>
      <c r="C366" s="92">
        <v>24.32</v>
      </c>
      <c r="D366" s="4">
        <f t="shared" si="58"/>
        <v>2.2454165835330536E-2</v>
      </c>
      <c r="E366" s="100">
        <f t="shared" si="56"/>
        <v>1.3251850882047436</v>
      </c>
      <c r="F366" s="5"/>
      <c r="G366" s="8">
        <f t="shared" si="66"/>
        <v>0</v>
      </c>
      <c r="H366" s="8">
        <f t="shared" si="66"/>
        <v>0.67999999999999972</v>
      </c>
      <c r="I366" s="8">
        <f t="shared" si="66"/>
        <v>5.68</v>
      </c>
      <c r="J366" s="8">
        <f t="shared" si="66"/>
        <v>10.68</v>
      </c>
      <c r="K366" s="8">
        <f t="shared" si="66"/>
        <v>15.68</v>
      </c>
      <c r="L366" s="8">
        <f t="shared" si="66"/>
        <v>25.68</v>
      </c>
      <c r="M366" s="8">
        <f t="shared" si="65"/>
        <v>4.32</v>
      </c>
      <c r="N366" s="8">
        <f t="shared" si="66"/>
        <v>0</v>
      </c>
      <c r="O366" s="8">
        <f t="shared" si="66"/>
        <v>0</v>
      </c>
      <c r="P366" s="8">
        <f t="shared" si="66"/>
        <v>0</v>
      </c>
      <c r="Q366" s="8">
        <f t="shared" si="66"/>
        <v>0</v>
      </c>
      <c r="R366" s="8">
        <f t="shared" si="66"/>
        <v>0</v>
      </c>
      <c r="S366" s="8">
        <f t="shared" si="66"/>
        <v>0</v>
      </c>
      <c r="T366" s="21">
        <f t="shared" si="60"/>
        <v>17</v>
      </c>
      <c r="U366" s="19">
        <f>VLOOKUP($B366,Gas!$B$3:$E$2506,2)</f>
        <v>2.3650000000000002</v>
      </c>
      <c r="V366" s="44">
        <f t="shared" si="61"/>
        <v>10.283298097251585</v>
      </c>
      <c r="W366" s="5">
        <f>VLOOKUP($B366,Gas!$B$3:$E$2506,4)</f>
        <v>0.47148720294229735</v>
      </c>
    </row>
    <row r="367" spans="1:23" x14ac:dyDescent="0.2">
      <c r="A367" s="43">
        <f t="shared" si="64"/>
        <v>17</v>
      </c>
      <c r="B367" s="91">
        <v>36287</v>
      </c>
      <c r="C367" s="92">
        <v>26.54</v>
      </c>
      <c r="D367" s="4">
        <f t="shared" si="58"/>
        <v>8.7353971806095124E-2</v>
      </c>
      <c r="E367" s="100">
        <f t="shared" si="56"/>
        <v>1.23962808650023</v>
      </c>
      <c r="F367" s="5"/>
      <c r="G367" s="8">
        <f t="shared" si="66"/>
        <v>0</v>
      </c>
      <c r="H367" s="8">
        <f t="shared" si="66"/>
        <v>0</v>
      </c>
      <c r="I367" s="8">
        <f t="shared" si="66"/>
        <v>3.4600000000000009</v>
      </c>
      <c r="J367" s="8">
        <f t="shared" si="66"/>
        <v>8.4600000000000009</v>
      </c>
      <c r="K367" s="8">
        <f t="shared" si="66"/>
        <v>13.46</v>
      </c>
      <c r="L367" s="8">
        <f t="shared" si="66"/>
        <v>23.46</v>
      </c>
      <c r="M367" s="8">
        <f t="shared" si="65"/>
        <v>6.5399999999999991</v>
      </c>
      <c r="N367" s="8">
        <f t="shared" si="66"/>
        <v>1.5399999999999991</v>
      </c>
      <c r="O367" s="8">
        <f t="shared" si="66"/>
        <v>0</v>
      </c>
      <c r="P367" s="8">
        <f t="shared" si="66"/>
        <v>0</v>
      </c>
      <c r="Q367" s="8">
        <f t="shared" si="66"/>
        <v>0</v>
      </c>
      <c r="R367" s="8">
        <f t="shared" si="66"/>
        <v>0</v>
      </c>
      <c r="S367" s="8">
        <f t="shared" si="66"/>
        <v>0</v>
      </c>
      <c r="T367" s="21">
        <f t="shared" si="60"/>
        <v>17</v>
      </c>
      <c r="U367" s="19">
        <f>VLOOKUP($B367,Gas!$B$3:$E$2506,2)</f>
        <v>2.335</v>
      </c>
      <c r="V367" s="44">
        <f t="shared" si="61"/>
        <v>11.366167023554604</v>
      </c>
      <c r="W367" s="5">
        <f>VLOOKUP($B367,Gas!$B$3:$E$2506,4)</f>
        <v>0.48278781500533341</v>
      </c>
    </row>
    <row r="368" spans="1:23" x14ac:dyDescent="0.2">
      <c r="A368" s="43">
        <f t="shared" si="64"/>
        <v>17</v>
      </c>
      <c r="B368" s="91">
        <v>36290</v>
      </c>
      <c r="C368" s="92">
        <v>27.85</v>
      </c>
      <c r="D368" s="4">
        <f t="shared" si="58"/>
        <v>4.8179937469231736E-2</v>
      </c>
      <c r="E368" s="100">
        <f t="shared" si="56"/>
        <v>1.2800336526000091</v>
      </c>
      <c r="F368" s="5"/>
      <c r="G368" s="8">
        <f t="shared" si="66"/>
        <v>0</v>
      </c>
      <c r="H368" s="8">
        <f t="shared" si="66"/>
        <v>0</v>
      </c>
      <c r="I368" s="8">
        <f t="shared" si="66"/>
        <v>2.1499999999999986</v>
      </c>
      <c r="J368" s="8">
        <f t="shared" si="66"/>
        <v>7.1499999999999986</v>
      </c>
      <c r="K368" s="8">
        <f t="shared" si="66"/>
        <v>12.149999999999999</v>
      </c>
      <c r="L368" s="8">
        <f t="shared" si="66"/>
        <v>22.15</v>
      </c>
      <c r="M368" s="8">
        <f t="shared" si="65"/>
        <v>7.8500000000000014</v>
      </c>
      <c r="N368" s="8">
        <f t="shared" si="66"/>
        <v>2.8500000000000014</v>
      </c>
      <c r="O368" s="8">
        <f t="shared" si="66"/>
        <v>0</v>
      </c>
      <c r="P368" s="8">
        <f t="shared" si="66"/>
        <v>0</v>
      </c>
      <c r="Q368" s="8">
        <f t="shared" si="66"/>
        <v>0</v>
      </c>
      <c r="R368" s="8">
        <f t="shared" si="66"/>
        <v>0</v>
      </c>
      <c r="S368" s="8">
        <f t="shared" si="66"/>
        <v>0</v>
      </c>
      <c r="T368" s="21">
        <f t="shared" si="60"/>
        <v>17</v>
      </c>
      <c r="U368" s="19">
        <f>VLOOKUP($B368,Gas!$B$3:$E$2506,2)</f>
        <v>2.2549999999999999</v>
      </c>
      <c r="V368" s="44">
        <f t="shared" si="61"/>
        <v>12.350332594235034</v>
      </c>
      <c r="W368" s="5">
        <f>VLOOKUP($B368,Gas!$B$3:$E$2506,4)</f>
        <v>0.44452175901982033</v>
      </c>
    </row>
    <row r="369" spans="1:23" x14ac:dyDescent="0.2">
      <c r="A369" s="43">
        <f t="shared" si="64"/>
        <v>17</v>
      </c>
      <c r="B369" s="91">
        <v>36291</v>
      </c>
      <c r="C369" s="92">
        <v>29.29</v>
      </c>
      <c r="D369" s="4">
        <f t="shared" si="58"/>
        <v>5.0413194466348912E-2</v>
      </c>
      <c r="E369" s="100">
        <f t="shared" si="56"/>
        <v>1.2285615553379454</v>
      </c>
      <c r="F369" s="5"/>
      <c r="G369" s="8">
        <f t="shared" si="66"/>
        <v>0</v>
      </c>
      <c r="H369" s="8">
        <f t="shared" si="66"/>
        <v>0</v>
      </c>
      <c r="I369" s="8">
        <f t="shared" si="66"/>
        <v>0.71000000000000085</v>
      </c>
      <c r="J369" s="8">
        <f t="shared" si="66"/>
        <v>5.7100000000000009</v>
      </c>
      <c r="K369" s="8">
        <f t="shared" si="66"/>
        <v>10.71</v>
      </c>
      <c r="L369" s="8">
        <f t="shared" si="66"/>
        <v>20.71</v>
      </c>
      <c r="M369" s="8">
        <f t="shared" si="65"/>
        <v>9.2899999999999991</v>
      </c>
      <c r="N369" s="8">
        <f t="shared" si="66"/>
        <v>4.2899999999999991</v>
      </c>
      <c r="O369" s="8">
        <f t="shared" si="66"/>
        <v>0</v>
      </c>
      <c r="P369" s="8">
        <f t="shared" si="66"/>
        <v>0</v>
      </c>
      <c r="Q369" s="8">
        <f t="shared" si="66"/>
        <v>0</v>
      </c>
      <c r="R369" s="8">
        <f t="shared" si="66"/>
        <v>0</v>
      </c>
      <c r="S369" s="8">
        <f t="shared" si="66"/>
        <v>0</v>
      </c>
      <c r="T369" s="21">
        <f t="shared" si="60"/>
        <v>17</v>
      </c>
      <c r="U369" s="19">
        <f>VLOOKUP($B369,Gas!$B$3:$E$2506,2)</f>
        <v>2.2599999999999998</v>
      </c>
      <c r="V369" s="44">
        <f t="shared" si="61"/>
        <v>12.960176991150444</v>
      </c>
      <c r="W369" s="5">
        <f>VLOOKUP($B369,Gas!$B$3:$E$2506,4)</f>
        <v>0.40726310965811452</v>
      </c>
    </row>
    <row r="370" spans="1:23" x14ac:dyDescent="0.2">
      <c r="A370" s="43">
        <f t="shared" si="64"/>
        <v>17</v>
      </c>
      <c r="B370" s="91">
        <v>36292</v>
      </c>
      <c r="C370" s="92">
        <v>25.67</v>
      </c>
      <c r="D370" s="4">
        <f t="shared" si="58"/>
        <v>-0.13192316595659298</v>
      </c>
      <c r="E370" s="100">
        <f t="shared" si="56"/>
        <v>1.3979705527522268</v>
      </c>
      <c r="F370" s="5"/>
      <c r="G370" s="8">
        <f t="shared" si="66"/>
        <v>0</v>
      </c>
      <c r="H370" s="8">
        <f t="shared" si="66"/>
        <v>0</v>
      </c>
      <c r="I370" s="8">
        <f t="shared" si="66"/>
        <v>4.3299999999999983</v>
      </c>
      <c r="J370" s="8">
        <f t="shared" si="66"/>
        <v>9.3299999999999983</v>
      </c>
      <c r="K370" s="8">
        <f t="shared" si="66"/>
        <v>14.329999999999998</v>
      </c>
      <c r="L370" s="8">
        <f t="shared" si="66"/>
        <v>24.33</v>
      </c>
      <c r="M370" s="8">
        <f t="shared" si="66"/>
        <v>5.6700000000000017</v>
      </c>
      <c r="N370" s="8">
        <f t="shared" si="66"/>
        <v>0.67000000000000171</v>
      </c>
      <c r="O370" s="8">
        <f t="shared" si="66"/>
        <v>0</v>
      </c>
      <c r="P370" s="8">
        <f t="shared" si="66"/>
        <v>0</v>
      </c>
      <c r="Q370" s="8">
        <f t="shared" si="66"/>
        <v>0</v>
      </c>
      <c r="R370" s="8">
        <f t="shared" si="66"/>
        <v>0</v>
      </c>
      <c r="S370" s="8">
        <f t="shared" si="66"/>
        <v>0</v>
      </c>
      <c r="T370" s="21">
        <f t="shared" si="60"/>
        <v>17</v>
      </c>
      <c r="U370" s="19">
        <f>VLOOKUP($B370,Gas!$B$3:$E$2506,2)</f>
        <v>2.29</v>
      </c>
      <c r="V370" s="44">
        <f t="shared" si="61"/>
        <v>11.209606986899564</v>
      </c>
      <c r="W370" s="5">
        <f>VLOOKUP($B370,Gas!$B$3:$E$2506,4)</f>
        <v>0.41555110380799803</v>
      </c>
    </row>
    <row r="371" spans="1:23" x14ac:dyDescent="0.2">
      <c r="A371" s="43">
        <f t="shared" si="64"/>
        <v>17</v>
      </c>
      <c r="B371" s="91">
        <v>36293</v>
      </c>
      <c r="C371" s="92">
        <v>23.23</v>
      </c>
      <c r="D371" s="4">
        <f t="shared" si="58"/>
        <v>-9.9878448100731279E-2</v>
      </c>
      <c r="E371" s="100">
        <f t="shared" si="56"/>
        <v>1.2867114337595682</v>
      </c>
      <c r="F371" s="5"/>
      <c r="G371" s="8">
        <f t="shared" si="66"/>
        <v>0</v>
      </c>
      <c r="H371" s="8">
        <f t="shared" si="66"/>
        <v>1.7699999999999996</v>
      </c>
      <c r="I371" s="8">
        <f t="shared" si="66"/>
        <v>6.77</v>
      </c>
      <c r="J371" s="8">
        <f t="shared" si="66"/>
        <v>11.77</v>
      </c>
      <c r="K371" s="8">
        <f t="shared" si="66"/>
        <v>16.77</v>
      </c>
      <c r="L371" s="8">
        <f t="shared" si="66"/>
        <v>26.77</v>
      </c>
      <c r="M371" s="8">
        <f t="shared" si="66"/>
        <v>3.2300000000000004</v>
      </c>
      <c r="N371" s="8">
        <f t="shared" si="66"/>
        <v>0</v>
      </c>
      <c r="O371" s="8">
        <f t="shared" si="66"/>
        <v>0</v>
      </c>
      <c r="P371" s="8">
        <f t="shared" si="66"/>
        <v>0</v>
      </c>
      <c r="Q371" s="8">
        <f t="shared" si="66"/>
        <v>0</v>
      </c>
      <c r="R371" s="8">
        <f t="shared" si="66"/>
        <v>0</v>
      </c>
      <c r="S371" s="8">
        <f t="shared" si="66"/>
        <v>0</v>
      </c>
      <c r="T371" s="21">
        <f t="shared" si="60"/>
        <v>17</v>
      </c>
      <c r="U371" s="19">
        <f>VLOOKUP($B371,Gas!$B$3:$E$2506,2)</f>
        <v>2.19</v>
      </c>
      <c r="V371" s="44">
        <f t="shared" si="61"/>
        <v>10.607305936073059</v>
      </c>
      <c r="W371" s="5">
        <f>VLOOKUP($B371,Gas!$B$3:$E$2506,4)</f>
        <v>0.49862583673796418</v>
      </c>
    </row>
    <row r="372" spans="1:23" x14ac:dyDescent="0.2">
      <c r="A372" s="43">
        <f t="shared" si="64"/>
        <v>17</v>
      </c>
      <c r="B372" s="91">
        <v>36294</v>
      </c>
      <c r="C372" s="92">
        <v>23.53</v>
      </c>
      <c r="D372" s="4">
        <f t="shared" si="58"/>
        <v>1.2831655956953276E-2</v>
      </c>
      <c r="E372" s="100">
        <f t="shared" si="56"/>
        <v>1.1335205286710821</v>
      </c>
      <c r="F372" s="5"/>
      <c r="G372" s="8">
        <f t="shared" si="66"/>
        <v>0</v>
      </c>
      <c r="H372" s="8">
        <f t="shared" si="66"/>
        <v>1.4699999999999989</v>
      </c>
      <c r="I372" s="8">
        <f t="shared" si="66"/>
        <v>6.4699999999999989</v>
      </c>
      <c r="J372" s="8">
        <f t="shared" si="66"/>
        <v>11.469999999999999</v>
      </c>
      <c r="K372" s="8">
        <f t="shared" si="66"/>
        <v>16.47</v>
      </c>
      <c r="L372" s="8">
        <f t="shared" si="66"/>
        <v>26.47</v>
      </c>
      <c r="M372" s="8">
        <f t="shared" si="66"/>
        <v>3.5300000000000011</v>
      </c>
      <c r="N372" s="8">
        <f t="shared" si="66"/>
        <v>0</v>
      </c>
      <c r="O372" s="8">
        <f t="shared" si="66"/>
        <v>0</v>
      </c>
      <c r="P372" s="8">
        <f t="shared" si="66"/>
        <v>0</v>
      </c>
      <c r="Q372" s="8">
        <f t="shared" si="66"/>
        <v>0</v>
      </c>
      <c r="R372" s="8">
        <f t="shared" si="66"/>
        <v>0</v>
      </c>
      <c r="S372" s="8">
        <f t="shared" si="66"/>
        <v>0</v>
      </c>
      <c r="T372" s="21">
        <f t="shared" si="60"/>
        <v>17</v>
      </c>
      <c r="U372" s="19">
        <f>VLOOKUP($B372,Gas!$B$3:$E$2506,2)</f>
        <v>2.21</v>
      </c>
      <c r="V372" s="44">
        <f t="shared" si="61"/>
        <v>10.647058823529413</v>
      </c>
      <c r="W372" s="5">
        <f>VLOOKUP($B372,Gas!$B$3:$E$2506,4)</f>
        <v>0.48682535052882053</v>
      </c>
    </row>
    <row r="373" spans="1:23" x14ac:dyDescent="0.2">
      <c r="A373" s="43">
        <f t="shared" si="64"/>
        <v>17</v>
      </c>
      <c r="B373" s="91">
        <v>36297</v>
      </c>
      <c r="C373" s="92">
        <v>24.67</v>
      </c>
      <c r="D373" s="4">
        <f t="shared" si="58"/>
        <v>4.7311727801994198E-2</v>
      </c>
      <c r="E373" s="100">
        <f t="shared" si="56"/>
        <v>1.1440527409990415</v>
      </c>
      <c r="F373" s="5"/>
      <c r="G373" s="8">
        <f t="shared" si="66"/>
        <v>0</v>
      </c>
      <c r="H373" s="8">
        <f t="shared" si="66"/>
        <v>0.32999999999999829</v>
      </c>
      <c r="I373" s="8">
        <f t="shared" si="66"/>
        <v>5.3299999999999983</v>
      </c>
      <c r="J373" s="8">
        <f t="shared" si="66"/>
        <v>10.329999999999998</v>
      </c>
      <c r="K373" s="8">
        <f t="shared" si="66"/>
        <v>15.329999999999998</v>
      </c>
      <c r="L373" s="8">
        <f t="shared" si="66"/>
        <v>25.33</v>
      </c>
      <c r="M373" s="8">
        <f t="shared" si="66"/>
        <v>4.6700000000000017</v>
      </c>
      <c r="N373" s="8">
        <f t="shared" si="66"/>
        <v>0</v>
      </c>
      <c r="O373" s="8">
        <f t="shared" si="66"/>
        <v>0</v>
      </c>
      <c r="P373" s="8">
        <f t="shared" si="66"/>
        <v>0</v>
      </c>
      <c r="Q373" s="8">
        <f t="shared" si="66"/>
        <v>0</v>
      </c>
      <c r="R373" s="8">
        <f t="shared" si="66"/>
        <v>0</v>
      </c>
      <c r="S373" s="8">
        <f t="shared" si="66"/>
        <v>0</v>
      </c>
      <c r="T373" s="21">
        <f t="shared" si="60"/>
        <v>17</v>
      </c>
      <c r="U373" s="19">
        <f>VLOOKUP($B373,Gas!$B$3:$E$2506,2)</f>
        <v>2.2749999999999999</v>
      </c>
      <c r="V373" s="44">
        <f t="shared" si="61"/>
        <v>10.843956043956045</v>
      </c>
      <c r="W373" s="5">
        <f>VLOOKUP($B373,Gas!$B$3:$E$2506,4)</f>
        <v>0.41481997465615661</v>
      </c>
    </row>
    <row r="374" spans="1:23" x14ac:dyDescent="0.2">
      <c r="A374" s="43">
        <f t="shared" si="64"/>
        <v>17</v>
      </c>
      <c r="B374" s="91">
        <v>36298</v>
      </c>
      <c r="C374" s="92">
        <v>23.43</v>
      </c>
      <c r="D374" s="4">
        <f t="shared" si="58"/>
        <v>-5.1570678021561095E-2</v>
      </c>
      <c r="E374" s="100">
        <f t="shared" ref="E374:E437" si="67">STDEV(D365:D374)*SQRT(trade_day)</f>
        <v>1.1335720429503766</v>
      </c>
      <c r="F374" s="5"/>
      <c r="G374" s="8">
        <f t="shared" ref="G374:S389" si="68">IF(G$1="P",MAX(0,G$2-$C374),IF(G$1="C",MAX(0,$C374-G$2)))</f>
        <v>0</v>
      </c>
      <c r="H374" s="8">
        <f t="shared" si="68"/>
        <v>1.5700000000000003</v>
      </c>
      <c r="I374" s="8">
        <f t="shared" si="68"/>
        <v>6.57</v>
      </c>
      <c r="J374" s="8">
        <f t="shared" si="68"/>
        <v>11.57</v>
      </c>
      <c r="K374" s="8">
        <f t="shared" si="68"/>
        <v>16.57</v>
      </c>
      <c r="L374" s="8">
        <f t="shared" si="68"/>
        <v>26.57</v>
      </c>
      <c r="M374" s="8">
        <f t="shared" si="66"/>
        <v>3.4299999999999997</v>
      </c>
      <c r="N374" s="8">
        <f t="shared" si="68"/>
        <v>0</v>
      </c>
      <c r="O374" s="8">
        <f t="shared" si="68"/>
        <v>0</v>
      </c>
      <c r="P374" s="8">
        <f t="shared" si="68"/>
        <v>0</v>
      </c>
      <c r="Q374" s="8">
        <f t="shared" si="68"/>
        <v>0</v>
      </c>
      <c r="R374" s="8">
        <f t="shared" si="68"/>
        <v>0</v>
      </c>
      <c r="S374" s="8">
        <f t="shared" si="68"/>
        <v>0</v>
      </c>
      <c r="T374" s="21">
        <f t="shared" si="60"/>
        <v>17</v>
      </c>
      <c r="U374" s="19">
        <f>VLOOKUP($B374,Gas!$B$3:$E$2506,2)</f>
        <v>2.3050000000000002</v>
      </c>
      <c r="V374" s="44">
        <f t="shared" si="61"/>
        <v>10.164859002169196</v>
      </c>
      <c r="W374" s="5">
        <f>VLOOKUP($B374,Gas!$B$3:$E$2506,4)</f>
        <v>0.36130930633581676</v>
      </c>
    </row>
    <row r="375" spans="1:23" x14ac:dyDescent="0.2">
      <c r="A375" s="43">
        <f t="shared" si="64"/>
        <v>17</v>
      </c>
      <c r="B375" s="91">
        <v>36299</v>
      </c>
      <c r="C375" s="92">
        <v>24.1</v>
      </c>
      <c r="D375" s="4">
        <f t="shared" si="58"/>
        <v>2.8194587976905033E-2</v>
      </c>
      <c r="E375" s="100">
        <f t="shared" si="67"/>
        <v>1.1330487594604977</v>
      </c>
      <c r="F375" s="5"/>
      <c r="G375" s="8">
        <f t="shared" si="68"/>
        <v>0</v>
      </c>
      <c r="H375" s="8">
        <f t="shared" si="68"/>
        <v>0.89999999999999858</v>
      </c>
      <c r="I375" s="8">
        <f t="shared" si="68"/>
        <v>5.8999999999999986</v>
      </c>
      <c r="J375" s="8">
        <f t="shared" si="68"/>
        <v>10.899999999999999</v>
      </c>
      <c r="K375" s="8">
        <f t="shared" si="68"/>
        <v>15.899999999999999</v>
      </c>
      <c r="L375" s="8">
        <f t="shared" si="68"/>
        <v>25.9</v>
      </c>
      <c r="M375" s="8">
        <f t="shared" si="66"/>
        <v>4.1000000000000014</v>
      </c>
      <c r="N375" s="8">
        <f t="shared" si="68"/>
        <v>0</v>
      </c>
      <c r="O375" s="8">
        <f t="shared" si="68"/>
        <v>0</v>
      </c>
      <c r="P375" s="8">
        <f t="shared" si="68"/>
        <v>0</v>
      </c>
      <c r="Q375" s="8">
        <f t="shared" si="68"/>
        <v>0</v>
      </c>
      <c r="R375" s="8">
        <f t="shared" si="68"/>
        <v>0</v>
      </c>
      <c r="S375" s="8">
        <f t="shared" si="68"/>
        <v>0</v>
      </c>
      <c r="T375" s="21">
        <f t="shared" si="60"/>
        <v>17</v>
      </c>
      <c r="U375" s="19">
        <f>VLOOKUP($B375,Gas!$B$3:$E$2506,2)</f>
        <v>2.2949999999999999</v>
      </c>
      <c r="V375" s="44">
        <f t="shared" si="61"/>
        <v>10.501089324618738</v>
      </c>
      <c r="W375" s="5">
        <f>VLOOKUP($B375,Gas!$B$3:$E$2506,4)</f>
        <v>0.36332877804308755</v>
      </c>
    </row>
    <row r="376" spans="1:23" x14ac:dyDescent="0.2">
      <c r="A376" s="43">
        <f t="shared" si="64"/>
        <v>17</v>
      </c>
      <c r="B376" s="91">
        <v>36300</v>
      </c>
      <c r="C376" s="92">
        <v>24.01</v>
      </c>
      <c r="D376" s="4">
        <f t="shared" si="58"/>
        <v>-3.7414302634474457E-3</v>
      </c>
      <c r="E376" s="100">
        <f t="shared" si="67"/>
        <v>1.1270413644624648</v>
      </c>
      <c r="F376" s="5"/>
      <c r="G376" s="8">
        <f t="shared" si="68"/>
        <v>0</v>
      </c>
      <c r="H376" s="8">
        <f t="shared" si="68"/>
        <v>0.98999999999999844</v>
      </c>
      <c r="I376" s="8">
        <f t="shared" si="68"/>
        <v>5.9899999999999984</v>
      </c>
      <c r="J376" s="8">
        <f t="shared" si="68"/>
        <v>10.989999999999998</v>
      </c>
      <c r="K376" s="8">
        <f t="shared" si="68"/>
        <v>15.989999999999998</v>
      </c>
      <c r="L376" s="8">
        <f t="shared" si="68"/>
        <v>25.99</v>
      </c>
      <c r="M376" s="8">
        <f t="shared" si="66"/>
        <v>4.0100000000000016</v>
      </c>
      <c r="N376" s="8">
        <f t="shared" si="68"/>
        <v>0</v>
      </c>
      <c r="O376" s="8">
        <f t="shared" si="68"/>
        <v>0</v>
      </c>
      <c r="P376" s="8">
        <f t="shared" si="68"/>
        <v>0</v>
      </c>
      <c r="Q376" s="8">
        <f t="shared" si="68"/>
        <v>0</v>
      </c>
      <c r="R376" s="8">
        <f t="shared" si="68"/>
        <v>0</v>
      </c>
      <c r="S376" s="8">
        <f t="shared" si="68"/>
        <v>0</v>
      </c>
      <c r="T376" s="21">
        <f t="shared" si="60"/>
        <v>17</v>
      </c>
      <c r="U376" s="19">
        <f>VLOOKUP($B376,Gas!$B$3:$E$2506,2)</f>
        <v>2.2599999999999998</v>
      </c>
      <c r="V376" s="44">
        <f t="shared" si="61"/>
        <v>10.623893805309736</v>
      </c>
      <c r="W376" s="5">
        <f>VLOOKUP($B376,Gas!$B$3:$E$2506,4)</f>
        <v>0.37791530045713123</v>
      </c>
    </row>
    <row r="377" spans="1:23" x14ac:dyDescent="0.2">
      <c r="A377" s="43">
        <f t="shared" si="64"/>
        <v>17</v>
      </c>
      <c r="B377" s="91">
        <v>36301</v>
      </c>
      <c r="C377" s="92">
        <v>23.85</v>
      </c>
      <c r="D377" s="4">
        <f t="shared" si="58"/>
        <v>-6.6861928988116315E-3</v>
      </c>
      <c r="E377" s="100">
        <f t="shared" si="67"/>
        <v>1.0140177575440092</v>
      </c>
      <c r="F377" s="5"/>
      <c r="G377" s="8">
        <f t="shared" si="68"/>
        <v>0</v>
      </c>
      <c r="H377" s="8">
        <f t="shared" si="68"/>
        <v>1.1499999999999986</v>
      </c>
      <c r="I377" s="8">
        <f t="shared" si="68"/>
        <v>6.1499999999999986</v>
      </c>
      <c r="J377" s="8">
        <f t="shared" si="68"/>
        <v>11.149999999999999</v>
      </c>
      <c r="K377" s="8">
        <f t="shared" si="68"/>
        <v>16.149999999999999</v>
      </c>
      <c r="L377" s="8">
        <f t="shared" si="68"/>
        <v>26.15</v>
      </c>
      <c r="M377" s="8">
        <f t="shared" si="66"/>
        <v>3.8500000000000014</v>
      </c>
      <c r="N377" s="8">
        <f t="shared" si="68"/>
        <v>0</v>
      </c>
      <c r="O377" s="8">
        <f t="shared" si="68"/>
        <v>0</v>
      </c>
      <c r="P377" s="8">
        <f t="shared" si="68"/>
        <v>0</v>
      </c>
      <c r="Q377" s="8">
        <f t="shared" si="68"/>
        <v>0</v>
      </c>
      <c r="R377" s="8">
        <f t="shared" si="68"/>
        <v>0</v>
      </c>
      <c r="S377" s="8">
        <f t="shared" si="68"/>
        <v>0</v>
      </c>
      <c r="T377" s="21">
        <f t="shared" si="60"/>
        <v>17</v>
      </c>
      <c r="U377" s="19">
        <f>VLOOKUP($B377,Gas!$B$3:$E$2506,2)</f>
        <v>2.2599999999999998</v>
      </c>
      <c r="V377" s="44">
        <f t="shared" si="61"/>
        <v>10.553097345132745</v>
      </c>
      <c r="W377" s="5">
        <f>VLOOKUP($B377,Gas!$B$3:$E$2506,4)</f>
        <v>0.37767833261134565</v>
      </c>
    </row>
    <row r="378" spans="1:23" x14ac:dyDescent="0.2">
      <c r="A378" s="43">
        <f t="shared" si="64"/>
        <v>17</v>
      </c>
      <c r="B378" s="91">
        <v>36304</v>
      </c>
      <c r="C378" s="92">
        <v>22.31</v>
      </c>
      <c r="D378" s="4">
        <f t="shared" si="58"/>
        <v>-6.6749208889909137E-2</v>
      </c>
      <c r="E378" s="100">
        <f t="shared" si="67"/>
        <v>0.99125571094762199</v>
      </c>
      <c r="F378" s="5"/>
      <c r="G378" s="8">
        <f t="shared" si="68"/>
        <v>0</v>
      </c>
      <c r="H378" s="8">
        <f t="shared" si="68"/>
        <v>2.6900000000000013</v>
      </c>
      <c r="I378" s="8">
        <f t="shared" si="68"/>
        <v>7.6900000000000013</v>
      </c>
      <c r="J378" s="8">
        <f t="shared" si="68"/>
        <v>12.690000000000001</v>
      </c>
      <c r="K378" s="8">
        <f t="shared" si="68"/>
        <v>17.690000000000001</v>
      </c>
      <c r="L378" s="8">
        <f t="shared" si="68"/>
        <v>27.69</v>
      </c>
      <c r="M378" s="8">
        <f t="shared" si="66"/>
        <v>2.3099999999999987</v>
      </c>
      <c r="N378" s="8">
        <f t="shared" si="68"/>
        <v>0</v>
      </c>
      <c r="O378" s="8">
        <f t="shared" si="68"/>
        <v>0</v>
      </c>
      <c r="P378" s="8">
        <f t="shared" si="68"/>
        <v>0</v>
      </c>
      <c r="Q378" s="8">
        <f t="shared" si="68"/>
        <v>0</v>
      </c>
      <c r="R378" s="8">
        <f t="shared" si="68"/>
        <v>0</v>
      </c>
      <c r="S378" s="8">
        <f t="shared" si="68"/>
        <v>0</v>
      </c>
      <c r="T378" s="21">
        <f t="shared" si="60"/>
        <v>17</v>
      </c>
      <c r="U378" s="19">
        <f>VLOOKUP($B378,Gas!$B$3:$E$2506,2)</f>
        <v>2.2200000000000002</v>
      </c>
      <c r="V378" s="44">
        <f t="shared" si="61"/>
        <v>10.049549549549548</v>
      </c>
      <c r="W378" s="5">
        <f>VLOOKUP($B378,Gas!$B$3:$E$2506,4)</f>
        <v>0.25344330258438774</v>
      </c>
    </row>
    <row r="379" spans="1:23" x14ac:dyDescent="0.2">
      <c r="A379" s="43">
        <f t="shared" si="64"/>
        <v>17</v>
      </c>
      <c r="B379" s="91">
        <v>36305</v>
      </c>
      <c r="C379" s="92">
        <v>21.03</v>
      </c>
      <c r="D379" s="4">
        <f t="shared" si="58"/>
        <v>-5.90850187298326E-2</v>
      </c>
      <c r="E379" s="100">
        <f t="shared" si="67"/>
        <v>0.91691559070855122</v>
      </c>
      <c r="F379" s="5"/>
      <c r="G379" s="8">
        <f t="shared" si="68"/>
        <v>0</v>
      </c>
      <c r="H379" s="8">
        <f t="shared" si="68"/>
        <v>3.9699999999999989</v>
      </c>
      <c r="I379" s="8">
        <f t="shared" si="68"/>
        <v>8.9699999999999989</v>
      </c>
      <c r="J379" s="8">
        <f t="shared" si="68"/>
        <v>13.969999999999999</v>
      </c>
      <c r="K379" s="8">
        <f t="shared" si="68"/>
        <v>18.97</v>
      </c>
      <c r="L379" s="8">
        <f t="shared" si="68"/>
        <v>28.97</v>
      </c>
      <c r="M379" s="8">
        <f t="shared" si="66"/>
        <v>1.0300000000000011</v>
      </c>
      <c r="N379" s="8">
        <f t="shared" si="68"/>
        <v>0</v>
      </c>
      <c r="O379" s="8">
        <f t="shared" si="68"/>
        <v>0</v>
      </c>
      <c r="P379" s="8">
        <f t="shared" si="68"/>
        <v>0</v>
      </c>
      <c r="Q379" s="8">
        <f t="shared" si="68"/>
        <v>0</v>
      </c>
      <c r="R379" s="8">
        <f t="shared" si="68"/>
        <v>0</v>
      </c>
      <c r="S379" s="8">
        <f t="shared" si="68"/>
        <v>0</v>
      </c>
      <c r="T379" s="21">
        <f t="shared" si="60"/>
        <v>17</v>
      </c>
      <c r="U379" s="19">
        <f>VLOOKUP($B379,Gas!$B$3:$E$2506,2)</f>
        <v>2.1949999999999998</v>
      </c>
      <c r="V379" s="44">
        <f t="shared" si="61"/>
        <v>9.5808656036446482</v>
      </c>
      <c r="W379" s="5">
        <f>VLOOKUP($B379,Gas!$B$3:$E$2506,4)</f>
        <v>0.17390425235645726</v>
      </c>
    </row>
    <row r="380" spans="1:23" x14ac:dyDescent="0.2">
      <c r="A380" s="43">
        <f t="shared" si="64"/>
        <v>17</v>
      </c>
      <c r="B380" s="91">
        <v>36306</v>
      </c>
      <c r="C380" s="92">
        <v>24.79</v>
      </c>
      <c r="D380" s="4">
        <f t="shared" si="58"/>
        <v>0.16449035633249057</v>
      </c>
      <c r="E380" s="100">
        <f t="shared" si="67"/>
        <v>1.1875958699201146</v>
      </c>
      <c r="F380" s="5"/>
      <c r="G380" s="8">
        <f t="shared" si="68"/>
        <v>0</v>
      </c>
      <c r="H380" s="8">
        <f t="shared" si="68"/>
        <v>0.21000000000000085</v>
      </c>
      <c r="I380" s="8">
        <f t="shared" si="68"/>
        <v>5.2100000000000009</v>
      </c>
      <c r="J380" s="8">
        <f t="shared" si="68"/>
        <v>10.210000000000001</v>
      </c>
      <c r="K380" s="8">
        <f t="shared" si="68"/>
        <v>15.21</v>
      </c>
      <c r="L380" s="8">
        <f t="shared" si="68"/>
        <v>25.21</v>
      </c>
      <c r="M380" s="8">
        <f t="shared" si="68"/>
        <v>4.7899999999999991</v>
      </c>
      <c r="N380" s="8">
        <f t="shared" si="68"/>
        <v>0</v>
      </c>
      <c r="O380" s="8">
        <f t="shared" si="68"/>
        <v>0</v>
      </c>
      <c r="P380" s="8">
        <f t="shared" si="68"/>
        <v>0</v>
      </c>
      <c r="Q380" s="8">
        <f t="shared" si="68"/>
        <v>0</v>
      </c>
      <c r="R380" s="8">
        <f t="shared" si="68"/>
        <v>0</v>
      </c>
      <c r="S380" s="8">
        <f t="shared" si="68"/>
        <v>0</v>
      </c>
      <c r="T380" s="21">
        <f t="shared" si="60"/>
        <v>17</v>
      </c>
      <c r="U380" s="19">
        <f>VLOOKUP($B380,Gas!$B$3:$E$2506,2)</f>
        <v>2.1749999999999998</v>
      </c>
      <c r="V380" s="44">
        <f t="shared" si="61"/>
        <v>11.397701149425288</v>
      </c>
      <c r="W380" s="5">
        <f>VLOOKUP($B380,Gas!$B$3:$E$2506,4)</f>
        <v>0.17505150380553963</v>
      </c>
    </row>
    <row r="381" spans="1:23" x14ac:dyDescent="0.2">
      <c r="A381" s="43">
        <f t="shared" si="64"/>
        <v>17</v>
      </c>
      <c r="B381" s="91">
        <v>36307</v>
      </c>
      <c r="C381" s="92">
        <v>24.36</v>
      </c>
      <c r="D381" s="4">
        <f t="shared" si="58"/>
        <v>-1.7497903205402818E-2</v>
      </c>
      <c r="E381" s="100">
        <f t="shared" si="67"/>
        <v>1.0671921796184622</v>
      </c>
      <c r="F381" s="5"/>
      <c r="G381" s="8">
        <f t="shared" si="68"/>
        <v>0</v>
      </c>
      <c r="H381" s="8">
        <f t="shared" si="68"/>
        <v>0.64000000000000057</v>
      </c>
      <c r="I381" s="8">
        <f t="shared" si="68"/>
        <v>5.6400000000000006</v>
      </c>
      <c r="J381" s="8">
        <f t="shared" si="68"/>
        <v>10.64</v>
      </c>
      <c r="K381" s="8">
        <f t="shared" si="68"/>
        <v>15.64</v>
      </c>
      <c r="L381" s="8">
        <f t="shared" si="68"/>
        <v>25.64</v>
      </c>
      <c r="M381" s="8">
        <f t="shared" si="68"/>
        <v>4.3599999999999994</v>
      </c>
      <c r="N381" s="8">
        <f t="shared" si="68"/>
        <v>0</v>
      </c>
      <c r="O381" s="8">
        <f t="shared" si="68"/>
        <v>0</v>
      </c>
      <c r="P381" s="8">
        <f t="shared" si="68"/>
        <v>0</v>
      </c>
      <c r="Q381" s="8">
        <f t="shared" si="68"/>
        <v>0</v>
      </c>
      <c r="R381" s="8">
        <f t="shared" si="68"/>
        <v>0</v>
      </c>
      <c r="S381" s="8">
        <f t="shared" si="68"/>
        <v>0</v>
      </c>
      <c r="T381" s="21">
        <f t="shared" si="60"/>
        <v>17</v>
      </c>
      <c r="U381" s="19">
        <f>VLOOKUP($B381,Gas!$B$3:$E$2506,2)</f>
        <v>2.2149999999999999</v>
      </c>
      <c r="V381" s="44">
        <f t="shared" si="61"/>
        <v>10.997742663656885</v>
      </c>
      <c r="W381" s="5">
        <f>VLOOKUP($B381,Gas!$B$3:$E$2506,4)</f>
        <v>0.22228209162758336</v>
      </c>
    </row>
    <row r="382" spans="1:23" x14ac:dyDescent="0.2">
      <c r="A382" s="43">
        <f t="shared" si="64"/>
        <v>17</v>
      </c>
      <c r="B382" s="91">
        <v>36308</v>
      </c>
      <c r="C382" s="92">
        <v>23.89</v>
      </c>
      <c r="D382" s="4">
        <f t="shared" si="58"/>
        <v>-1.9482481503978112E-2</v>
      </c>
      <c r="E382" s="100">
        <f t="shared" si="67"/>
        <v>1.0726114988408395</v>
      </c>
      <c r="F382" s="5"/>
      <c r="G382" s="8">
        <f t="shared" si="68"/>
        <v>0</v>
      </c>
      <c r="H382" s="8">
        <f t="shared" si="68"/>
        <v>1.1099999999999994</v>
      </c>
      <c r="I382" s="8">
        <f t="shared" si="68"/>
        <v>6.1099999999999994</v>
      </c>
      <c r="J382" s="8">
        <f t="shared" si="68"/>
        <v>11.11</v>
      </c>
      <c r="K382" s="8">
        <f t="shared" si="68"/>
        <v>16.11</v>
      </c>
      <c r="L382" s="8">
        <f t="shared" si="68"/>
        <v>26.11</v>
      </c>
      <c r="M382" s="8">
        <f t="shared" si="68"/>
        <v>3.8900000000000006</v>
      </c>
      <c r="N382" s="8">
        <f t="shared" si="68"/>
        <v>0</v>
      </c>
      <c r="O382" s="8">
        <f t="shared" si="68"/>
        <v>0</v>
      </c>
      <c r="P382" s="8">
        <f t="shared" si="68"/>
        <v>0</v>
      </c>
      <c r="Q382" s="8">
        <f t="shared" si="68"/>
        <v>0</v>
      </c>
      <c r="R382" s="8">
        <f t="shared" si="68"/>
        <v>0</v>
      </c>
      <c r="S382" s="8">
        <f t="shared" si="68"/>
        <v>0</v>
      </c>
      <c r="T382" s="21">
        <f t="shared" si="60"/>
        <v>17</v>
      </c>
      <c r="U382" s="19">
        <f>VLOOKUP($B382,Gas!$B$3:$E$2506,2)</f>
        <v>2.2599999999999998</v>
      </c>
      <c r="V382" s="44">
        <f t="shared" si="61"/>
        <v>10.570796460176993</v>
      </c>
      <c r="W382" s="5">
        <f>VLOOKUP($B382,Gas!$B$3:$E$2506,4)</f>
        <v>0.24530534890995256</v>
      </c>
    </row>
    <row r="383" spans="1:23" x14ac:dyDescent="0.2">
      <c r="A383" s="43">
        <f t="shared" si="64"/>
        <v>18</v>
      </c>
      <c r="B383" s="91">
        <v>36312</v>
      </c>
      <c r="C383" s="92">
        <v>26.98</v>
      </c>
      <c r="D383" s="4">
        <f t="shared" si="58"/>
        <v>0.12163588944189163</v>
      </c>
      <c r="E383" s="100">
        <f t="shared" si="67"/>
        <v>1.2156001407024526</v>
      </c>
      <c r="F383" s="5"/>
      <c r="G383" s="8">
        <f t="shared" si="68"/>
        <v>0</v>
      </c>
      <c r="H383" s="8">
        <f t="shared" si="68"/>
        <v>0</v>
      </c>
      <c r="I383" s="8">
        <f t="shared" si="68"/>
        <v>3.0199999999999996</v>
      </c>
      <c r="J383" s="8">
        <f t="shared" si="68"/>
        <v>8.02</v>
      </c>
      <c r="K383" s="8">
        <f t="shared" si="68"/>
        <v>13.02</v>
      </c>
      <c r="L383" s="8">
        <f t="shared" si="68"/>
        <v>23.02</v>
      </c>
      <c r="M383" s="8">
        <f t="shared" si="68"/>
        <v>6.98</v>
      </c>
      <c r="N383" s="8">
        <f t="shared" si="68"/>
        <v>1.9800000000000004</v>
      </c>
      <c r="O383" s="8">
        <f t="shared" si="68"/>
        <v>0</v>
      </c>
      <c r="P383" s="8">
        <f t="shared" si="68"/>
        <v>0</v>
      </c>
      <c r="Q383" s="8">
        <f t="shared" si="68"/>
        <v>0</v>
      </c>
      <c r="R383" s="8">
        <f t="shared" si="68"/>
        <v>0</v>
      </c>
      <c r="S383" s="8">
        <f t="shared" si="68"/>
        <v>0</v>
      </c>
      <c r="T383" s="21">
        <f t="shared" si="60"/>
        <v>18</v>
      </c>
      <c r="U383" s="19">
        <f>VLOOKUP($B383,Gas!$B$3:$E$2506,2)</f>
        <v>2.2749999999999999</v>
      </c>
      <c r="V383" s="44">
        <f t="shared" si="61"/>
        <v>11.85934065934066</v>
      </c>
      <c r="W383" s="5">
        <f>VLOOKUP($B383,Gas!$B$3:$E$2506,4)</f>
        <v>0.24387273769275833</v>
      </c>
    </row>
    <row r="384" spans="1:23" x14ac:dyDescent="0.2">
      <c r="A384" s="43">
        <f t="shared" si="64"/>
        <v>18</v>
      </c>
      <c r="B384" s="91">
        <v>36313</v>
      </c>
      <c r="C384" s="92">
        <v>25.5</v>
      </c>
      <c r="D384" s="4">
        <f t="shared" si="58"/>
        <v>-5.6417398615229382E-2</v>
      </c>
      <c r="E384" s="100">
        <f t="shared" si="67"/>
        <v>1.2225248942665021</v>
      </c>
      <c r="F384" s="5"/>
      <c r="G384" s="8">
        <f t="shared" ref="G384:S399" si="69">IF(G$1="P",MAX(0,G$2-$C384),IF(G$1="C",MAX(0,$C384-G$2)))</f>
        <v>0</v>
      </c>
      <c r="H384" s="8">
        <f t="shared" si="69"/>
        <v>0</v>
      </c>
      <c r="I384" s="8">
        <f t="shared" si="69"/>
        <v>4.5</v>
      </c>
      <c r="J384" s="8">
        <f t="shared" si="69"/>
        <v>9.5</v>
      </c>
      <c r="K384" s="8">
        <f t="shared" si="69"/>
        <v>14.5</v>
      </c>
      <c r="L384" s="8">
        <f t="shared" si="69"/>
        <v>24.5</v>
      </c>
      <c r="M384" s="8">
        <f t="shared" si="68"/>
        <v>5.5</v>
      </c>
      <c r="N384" s="8">
        <f t="shared" si="69"/>
        <v>0.5</v>
      </c>
      <c r="O384" s="8">
        <f t="shared" si="69"/>
        <v>0</v>
      </c>
      <c r="P384" s="8">
        <f t="shared" si="69"/>
        <v>0</v>
      </c>
      <c r="Q384" s="8">
        <f t="shared" si="69"/>
        <v>0</v>
      </c>
      <c r="R384" s="8">
        <f t="shared" si="69"/>
        <v>0</v>
      </c>
      <c r="S384" s="8">
        <f t="shared" si="69"/>
        <v>0</v>
      </c>
      <c r="T384" s="21">
        <f t="shared" si="60"/>
        <v>18</v>
      </c>
      <c r="U384" s="19">
        <f>VLOOKUP($B384,Gas!$B$3:$E$2506,2)</f>
        <v>2.3450000000000002</v>
      </c>
      <c r="V384" s="44">
        <f t="shared" si="61"/>
        <v>10.874200426439231</v>
      </c>
      <c r="W384" s="5">
        <f>VLOOKUP($B384,Gas!$B$3:$E$2506,4)</f>
        <v>0.29492432338949298</v>
      </c>
    </row>
    <row r="385" spans="1:23" x14ac:dyDescent="0.2">
      <c r="A385" s="43">
        <f t="shared" si="64"/>
        <v>18</v>
      </c>
      <c r="B385" s="91">
        <v>36314</v>
      </c>
      <c r="C385" s="92">
        <v>26.46</v>
      </c>
      <c r="D385" s="4">
        <f t="shared" si="58"/>
        <v>3.6955706522429119E-2</v>
      </c>
      <c r="E385" s="100">
        <f t="shared" si="67"/>
        <v>1.2272279579509955</v>
      </c>
      <c r="F385" s="5"/>
      <c r="G385" s="8">
        <f t="shared" si="69"/>
        <v>0</v>
      </c>
      <c r="H385" s="8">
        <f t="shared" si="69"/>
        <v>0</v>
      </c>
      <c r="I385" s="8">
        <f t="shared" si="69"/>
        <v>3.5399999999999991</v>
      </c>
      <c r="J385" s="8">
        <f t="shared" si="69"/>
        <v>8.5399999999999991</v>
      </c>
      <c r="K385" s="8">
        <f t="shared" si="69"/>
        <v>13.54</v>
      </c>
      <c r="L385" s="8">
        <f t="shared" si="69"/>
        <v>23.54</v>
      </c>
      <c r="M385" s="8">
        <f t="shared" si="68"/>
        <v>6.4600000000000009</v>
      </c>
      <c r="N385" s="8">
        <f t="shared" si="69"/>
        <v>1.4600000000000009</v>
      </c>
      <c r="O385" s="8">
        <f t="shared" si="69"/>
        <v>0</v>
      </c>
      <c r="P385" s="8">
        <f t="shared" si="69"/>
        <v>0</v>
      </c>
      <c r="Q385" s="8">
        <f t="shared" si="69"/>
        <v>0</v>
      </c>
      <c r="R385" s="8">
        <f t="shared" si="69"/>
        <v>0</v>
      </c>
      <c r="S385" s="8">
        <f t="shared" si="69"/>
        <v>0</v>
      </c>
      <c r="T385" s="21">
        <f t="shared" si="60"/>
        <v>18</v>
      </c>
      <c r="U385" s="19">
        <f>VLOOKUP($B385,Gas!$B$3:$E$2506,2)</f>
        <v>2.35</v>
      </c>
      <c r="V385" s="44">
        <f t="shared" si="61"/>
        <v>11.259574468085106</v>
      </c>
      <c r="W385" s="5">
        <f>VLOOKUP($B385,Gas!$B$3:$E$2506,4)</f>
        <v>0.29359766666207848</v>
      </c>
    </row>
    <row r="386" spans="1:23" x14ac:dyDescent="0.2">
      <c r="A386" s="43">
        <f t="shared" si="64"/>
        <v>18</v>
      </c>
      <c r="B386" s="91">
        <v>36315</v>
      </c>
      <c r="C386" s="92">
        <v>28.09</v>
      </c>
      <c r="D386" s="4">
        <f t="shared" si="58"/>
        <v>5.977948242934273E-2</v>
      </c>
      <c r="E386" s="100">
        <f t="shared" si="67"/>
        <v>1.2493156792227444</v>
      </c>
      <c r="F386" s="5"/>
      <c r="G386" s="8">
        <f t="shared" si="69"/>
        <v>0</v>
      </c>
      <c r="H386" s="8">
        <f t="shared" si="69"/>
        <v>0</v>
      </c>
      <c r="I386" s="8">
        <f t="shared" si="69"/>
        <v>1.9100000000000001</v>
      </c>
      <c r="J386" s="8">
        <f t="shared" si="69"/>
        <v>6.91</v>
      </c>
      <c r="K386" s="8">
        <f t="shared" si="69"/>
        <v>11.91</v>
      </c>
      <c r="L386" s="8">
        <f t="shared" si="69"/>
        <v>21.91</v>
      </c>
      <c r="M386" s="8">
        <f t="shared" si="68"/>
        <v>8.09</v>
      </c>
      <c r="N386" s="8">
        <f t="shared" si="69"/>
        <v>3.09</v>
      </c>
      <c r="O386" s="8">
        <f t="shared" si="69"/>
        <v>0</v>
      </c>
      <c r="P386" s="8">
        <f t="shared" si="69"/>
        <v>0</v>
      </c>
      <c r="Q386" s="8">
        <f t="shared" si="69"/>
        <v>0</v>
      </c>
      <c r="R386" s="8">
        <f t="shared" si="69"/>
        <v>0</v>
      </c>
      <c r="S386" s="8">
        <f t="shared" si="69"/>
        <v>0</v>
      </c>
      <c r="T386" s="21">
        <f t="shared" si="60"/>
        <v>18</v>
      </c>
      <c r="U386" s="19">
        <f>VLOOKUP($B386,Gas!$B$3:$E$2506,2)</f>
        <v>2.36</v>
      </c>
      <c r="V386" s="44">
        <f t="shared" si="61"/>
        <v>11.902542372881356</v>
      </c>
      <c r="W386" s="5">
        <f>VLOOKUP($B386,Gas!$B$3:$E$2506,4)</f>
        <v>0.27121631374857708</v>
      </c>
    </row>
    <row r="387" spans="1:23" x14ac:dyDescent="0.2">
      <c r="A387" s="43">
        <f t="shared" si="64"/>
        <v>18</v>
      </c>
      <c r="B387" s="91">
        <v>36318</v>
      </c>
      <c r="C387" s="92">
        <v>60.76</v>
      </c>
      <c r="D387" s="4">
        <f t="shared" si="58"/>
        <v>0.77151803661141971</v>
      </c>
      <c r="E387" s="100">
        <f t="shared" si="67"/>
        <v>3.9665155578148257</v>
      </c>
      <c r="F387" s="5"/>
      <c r="G387" s="8">
        <f t="shared" si="69"/>
        <v>0</v>
      </c>
      <c r="H387" s="8">
        <f t="shared" si="69"/>
        <v>0</v>
      </c>
      <c r="I387" s="8">
        <f t="shared" si="69"/>
        <v>0</v>
      </c>
      <c r="J387" s="8">
        <f t="shared" si="69"/>
        <v>0</v>
      </c>
      <c r="K387" s="8">
        <f t="shared" si="69"/>
        <v>0</v>
      </c>
      <c r="L387" s="8">
        <f t="shared" si="69"/>
        <v>0</v>
      </c>
      <c r="M387" s="8">
        <f t="shared" si="68"/>
        <v>40.76</v>
      </c>
      <c r="N387" s="8">
        <f t="shared" si="69"/>
        <v>35.76</v>
      </c>
      <c r="O387" s="8">
        <f t="shared" si="69"/>
        <v>30.759999999999998</v>
      </c>
      <c r="P387" s="8">
        <f t="shared" si="69"/>
        <v>25.759999999999998</v>
      </c>
      <c r="Q387" s="8">
        <f t="shared" si="69"/>
        <v>20.759999999999998</v>
      </c>
      <c r="R387" s="8">
        <f t="shared" si="69"/>
        <v>10.759999999999998</v>
      </c>
      <c r="S387" s="8">
        <f t="shared" si="69"/>
        <v>0</v>
      </c>
      <c r="T387" s="21">
        <f t="shared" si="60"/>
        <v>18</v>
      </c>
      <c r="U387" s="19">
        <f>VLOOKUP($B387,Gas!$B$3:$E$2506,2)</f>
        <v>2.3199999999999998</v>
      </c>
      <c r="V387" s="44">
        <f t="shared" si="61"/>
        <v>26.189655172413794</v>
      </c>
      <c r="W387" s="5">
        <f>VLOOKUP($B387,Gas!$B$3:$E$2506,4)</f>
        <v>0.26581633163671736</v>
      </c>
    </row>
    <row r="388" spans="1:23" x14ac:dyDescent="0.2">
      <c r="A388" s="43">
        <f t="shared" si="64"/>
        <v>18</v>
      </c>
      <c r="B388" s="91">
        <v>36319</v>
      </c>
      <c r="C388" s="92">
        <v>181.31</v>
      </c>
      <c r="D388" s="4">
        <f t="shared" ref="D388:D451" si="70">LN(C388/C387)</f>
        <v>1.0932765957101453</v>
      </c>
      <c r="E388" s="100">
        <f t="shared" si="67"/>
        <v>6.2487111520158942</v>
      </c>
      <c r="F388" s="5"/>
      <c r="G388" s="8">
        <f t="shared" si="69"/>
        <v>0</v>
      </c>
      <c r="H388" s="8">
        <f t="shared" si="69"/>
        <v>0</v>
      </c>
      <c r="I388" s="8">
        <f t="shared" si="69"/>
        <v>0</v>
      </c>
      <c r="J388" s="8">
        <f t="shared" si="69"/>
        <v>0</v>
      </c>
      <c r="K388" s="8">
        <f t="shared" si="69"/>
        <v>0</v>
      </c>
      <c r="L388" s="8">
        <f t="shared" si="69"/>
        <v>0</v>
      </c>
      <c r="M388" s="8">
        <f t="shared" si="68"/>
        <v>161.31</v>
      </c>
      <c r="N388" s="8">
        <f t="shared" si="69"/>
        <v>156.31</v>
      </c>
      <c r="O388" s="8">
        <f t="shared" si="69"/>
        <v>151.31</v>
      </c>
      <c r="P388" s="8">
        <f t="shared" si="69"/>
        <v>146.31</v>
      </c>
      <c r="Q388" s="8">
        <f t="shared" si="69"/>
        <v>141.31</v>
      </c>
      <c r="R388" s="8">
        <f t="shared" si="69"/>
        <v>131.31</v>
      </c>
      <c r="S388" s="8">
        <f t="shared" si="69"/>
        <v>81.309989999999999</v>
      </c>
      <c r="T388" s="21">
        <f t="shared" ref="T388:T451" si="71">A388</f>
        <v>18</v>
      </c>
      <c r="U388" s="19">
        <f>VLOOKUP($B388,Gas!$B$3:$E$2506,2)</f>
        <v>2.415</v>
      </c>
      <c r="V388" s="44">
        <f t="shared" ref="V388:V451" si="72">C388/U388</f>
        <v>75.076604554865426</v>
      </c>
      <c r="W388" s="5">
        <f>VLOOKUP($B388,Gas!$B$3:$E$2506,4)</f>
        <v>0.32520593940948561</v>
      </c>
    </row>
    <row r="389" spans="1:23" x14ac:dyDescent="0.2">
      <c r="A389" s="43">
        <f t="shared" si="64"/>
        <v>18</v>
      </c>
      <c r="B389" s="91">
        <v>36320</v>
      </c>
      <c r="C389" s="92">
        <v>101.3</v>
      </c>
      <c r="D389" s="4">
        <f t="shared" si="70"/>
        <v>-0.58212186218307982</v>
      </c>
      <c r="E389" s="100">
        <f t="shared" si="67"/>
        <v>7.3273815041064791</v>
      </c>
      <c r="F389" s="5"/>
      <c r="G389" s="8">
        <f t="shared" si="69"/>
        <v>0</v>
      </c>
      <c r="H389" s="8">
        <f t="shared" si="69"/>
        <v>0</v>
      </c>
      <c r="I389" s="8">
        <f t="shared" si="69"/>
        <v>0</v>
      </c>
      <c r="J389" s="8">
        <f t="shared" si="69"/>
        <v>0</v>
      </c>
      <c r="K389" s="8">
        <f t="shared" si="69"/>
        <v>0</v>
      </c>
      <c r="L389" s="8">
        <f t="shared" si="69"/>
        <v>0</v>
      </c>
      <c r="M389" s="8">
        <f t="shared" si="68"/>
        <v>81.3</v>
      </c>
      <c r="N389" s="8">
        <f t="shared" si="69"/>
        <v>76.3</v>
      </c>
      <c r="O389" s="8">
        <f t="shared" si="69"/>
        <v>71.3</v>
      </c>
      <c r="P389" s="8">
        <f t="shared" si="69"/>
        <v>66.3</v>
      </c>
      <c r="Q389" s="8">
        <f t="shared" si="69"/>
        <v>61.3</v>
      </c>
      <c r="R389" s="8">
        <f t="shared" si="69"/>
        <v>51.3</v>
      </c>
      <c r="S389" s="8">
        <f t="shared" si="69"/>
        <v>1.299989999999994</v>
      </c>
      <c r="T389" s="21">
        <f t="shared" si="71"/>
        <v>18</v>
      </c>
      <c r="U389" s="19">
        <f>VLOOKUP($B389,Gas!$B$3:$E$2506,2)</f>
        <v>2.38</v>
      </c>
      <c r="V389" s="44">
        <f t="shared" si="72"/>
        <v>42.563025210084035</v>
      </c>
      <c r="W389" s="5">
        <f>VLOOKUP($B389,Gas!$B$3:$E$2506,4)</f>
        <v>0.35067815206785047</v>
      </c>
    </row>
    <row r="390" spans="1:23" x14ac:dyDescent="0.2">
      <c r="A390" s="43">
        <f t="shared" si="64"/>
        <v>18</v>
      </c>
      <c r="B390" s="91">
        <v>36321</v>
      </c>
      <c r="C390" s="92">
        <v>80.099999999999994</v>
      </c>
      <c r="D390" s="4">
        <f t="shared" si="70"/>
        <v>-0.23481055718032426</v>
      </c>
      <c r="E390" s="100">
        <f t="shared" si="67"/>
        <v>7.5838728924959398</v>
      </c>
      <c r="F390" s="5"/>
      <c r="G390" s="8">
        <f t="shared" si="69"/>
        <v>0</v>
      </c>
      <c r="H390" s="8">
        <f t="shared" si="69"/>
        <v>0</v>
      </c>
      <c r="I390" s="8">
        <f t="shared" si="69"/>
        <v>0</v>
      </c>
      <c r="J390" s="8">
        <f t="shared" si="69"/>
        <v>0</v>
      </c>
      <c r="K390" s="8">
        <f t="shared" si="69"/>
        <v>0</v>
      </c>
      <c r="L390" s="8">
        <f t="shared" si="69"/>
        <v>0</v>
      </c>
      <c r="M390" s="8">
        <f t="shared" si="69"/>
        <v>60.099999999999994</v>
      </c>
      <c r="N390" s="8">
        <f t="shared" si="69"/>
        <v>55.099999999999994</v>
      </c>
      <c r="O390" s="8">
        <f t="shared" si="69"/>
        <v>50.099999999999994</v>
      </c>
      <c r="P390" s="8">
        <f t="shared" si="69"/>
        <v>45.099999999999994</v>
      </c>
      <c r="Q390" s="8">
        <f t="shared" si="69"/>
        <v>40.099999999999994</v>
      </c>
      <c r="R390" s="8">
        <f t="shared" si="69"/>
        <v>30.099999999999994</v>
      </c>
      <c r="S390" s="8">
        <f t="shared" si="69"/>
        <v>0</v>
      </c>
      <c r="T390" s="21">
        <f t="shared" si="71"/>
        <v>18</v>
      </c>
      <c r="U390" s="19">
        <f>VLOOKUP($B390,Gas!$B$3:$E$2506,2)</f>
        <v>2.375</v>
      </c>
      <c r="V390" s="44">
        <f t="shared" si="72"/>
        <v>33.726315789473681</v>
      </c>
      <c r="W390" s="5">
        <f>VLOOKUP($B390,Gas!$B$3:$E$2506,4)</f>
        <v>0.35248696593191414</v>
      </c>
    </row>
    <row r="391" spans="1:23" x14ac:dyDescent="0.2">
      <c r="A391" s="43">
        <f t="shared" si="64"/>
        <v>18</v>
      </c>
      <c r="B391" s="91">
        <v>36322</v>
      </c>
      <c r="C391" s="92">
        <v>40.32</v>
      </c>
      <c r="D391" s="4">
        <f t="shared" si="70"/>
        <v>-0.68642823031120026</v>
      </c>
      <c r="E391" s="100">
        <f t="shared" si="67"/>
        <v>8.5854923147000193</v>
      </c>
      <c r="F391" s="5"/>
      <c r="G391" s="8">
        <f t="shared" si="69"/>
        <v>0</v>
      </c>
      <c r="H391" s="8">
        <f t="shared" si="69"/>
        <v>0</v>
      </c>
      <c r="I391" s="8">
        <f t="shared" si="69"/>
        <v>0</v>
      </c>
      <c r="J391" s="8">
        <f t="shared" si="69"/>
        <v>0</v>
      </c>
      <c r="K391" s="8">
        <f t="shared" si="69"/>
        <v>0</v>
      </c>
      <c r="L391" s="8">
        <f t="shared" si="69"/>
        <v>9.68</v>
      </c>
      <c r="M391" s="8">
        <f t="shared" si="69"/>
        <v>20.32</v>
      </c>
      <c r="N391" s="8">
        <f t="shared" si="69"/>
        <v>15.32</v>
      </c>
      <c r="O391" s="8">
        <f t="shared" si="69"/>
        <v>10.32</v>
      </c>
      <c r="P391" s="8">
        <f t="shared" si="69"/>
        <v>5.32</v>
      </c>
      <c r="Q391" s="8">
        <f t="shared" si="69"/>
        <v>0.32000000000000028</v>
      </c>
      <c r="R391" s="8">
        <f t="shared" si="69"/>
        <v>0</v>
      </c>
      <c r="S391" s="8">
        <f t="shared" si="69"/>
        <v>0</v>
      </c>
      <c r="T391" s="21">
        <f t="shared" si="71"/>
        <v>18</v>
      </c>
      <c r="U391" s="19">
        <f>VLOOKUP($B391,Gas!$B$3:$E$2506,2)</f>
        <v>2.37</v>
      </c>
      <c r="V391" s="44">
        <f t="shared" si="72"/>
        <v>17.0126582278481</v>
      </c>
      <c r="W391" s="5">
        <f>VLOOKUP($B391,Gas!$B$3:$E$2506,4)</f>
        <v>0.34285098700895955</v>
      </c>
    </row>
    <row r="392" spans="1:23" x14ac:dyDescent="0.2">
      <c r="A392" s="43">
        <f t="shared" si="64"/>
        <v>18</v>
      </c>
      <c r="B392" s="91">
        <v>36325</v>
      </c>
      <c r="C392" s="92">
        <v>30.66</v>
      </c>
      <c r="D392" s="4">
        <f t="shared" si="70"/>
        <v>-0.27388875031944515</v>
      </c>
      <c r="E392" s="100">
        <f t="shared" si="67"/>
        <v>8.7359203725123766</v>
      </c>
      <c r="F392" s="5"/>
      <c r="G392" s="8">
        <f t="shared" si="69"/>
        <v>0</v>
      </c>
      <c r="H392" s="8">
        <f t="shared" si="69"/>
        <v>0</v>
      </c>
      <c r="I392" s="8">
        <f t="shared" si="69"/>
        <v>0</v>
      </c>
      <c r="J392" s="8">
        <f t="shared" si="69"/>
        <v>4.34</v>
      </c>
      <c r="K392" s="8">
        <f t="shared" si="69"/>
        <v>9.34</v>
      </c>
      <c r="L392" s="8">
        <f t="shared" si="69"/>
        <v>19.34</v>
      </c>
      <c r="M392" s="8">
        <f t="shared" si="69"/>
        <v>10.66</v>
      </c>
      <c r="N392" s="8">
        <f t="shared" si="69"/>
        <v>5.66</v>
      </c>
      <c r="O392" s="8">
        <f t="shared" si="69"/>
        <v>0.66000000000000014</v>
      </c>
      <c r="P392" s="8">
        <f t="shared" si="69"/>
        <v>0</v>
      </c>
      <c r="Q392" s="8">
        <f t="shared" si="69"/>
        <v>0</v>
      </c>
      <c r="R392" s="8">
        <f t="shared" si="69"/>
        <v>0</v>
      </c>
      <c r="S392" s="8">
        <f t="shared" si="69"/>
        <v>0</v>
      </c>
      <c r="T392" s="21">
        <f t="shared" si="71"/>
        <v>18</v>
      </c>
      <c r="U392" s="19">
        <f>VLOOKUP($B392,Gas!$B$3:$E$2506,2)</f>
        <v>2.3050000000000002</v>
      </c>
      <c r="V392" s="44">
        <f t="shared" si="72"/>
        <v>13.301518438177874</v>
      </c>
      <c r="W392" s="5">
        <f>VLOOKUP($B392,Gas!$B$3:$E$2506,4)</f>
        <v>0.33953050775504856</v>
      </c>
    </row>
    <row r="393" spans="1:23" x14ac:dyDescent="0.2">
      <c r="A393" s="43">
        <f t="shared" si="64"/>
        <v>18</v>
      </c>
      <c r="B393" s="91">
        <v>36326</v>
      </c>
      <c r="C393" s="92">
        <v>22.59</v>
      </c>
      <c r="D393" s="4">
        <f t="shared" si="70"/>
        <v>-0.3054515429637561</v>
      </c>
      <c r="E393" s="100">
        <f t="shared" si="67"/>
        <v>8.8646669567292165</v>
      </c>
      <c r="F393" s="5"/>
      <c r="G393" s="8">
        <f t="shared" si="69"/>
        <v>0</v>
      </c>
      <c r="H393" s="8">
        <f t="shared" si="69"/>
        <v>2.41</v>
      </c>
      <c r="I393" s="8">
        <f t="shared" si="69"/>
        <v>7.41</v>
      </c>
      <c r="J393" s="8">
        <f t="shared" si="69"/>
        <v>12.41</v>
      </c>
      <c r="K393" s="8">
        <f t="shared" si="69"/>
        <v>17.41</v>
      </c>
      <c r="L393" s="8">
        <f t="shared" si="69"/>
        <v>27.41</v>
      </c>
      <c r="M393" s="8">
        <f t="shared" si="69"/>
        <v>2.59</v>
      </c>
      <c r="N393" s="8">
        <f t="shared" si="69"/>
        <v>0</v>
      </c>
      <c r="O393" s="8">
        <f t="shared" si="69"/>
        <v>0</v>
      </c>
      <c r="P393" s="8">
        <f t="shared" si="69"/>
        <v>0</v>
      </c>
      <c r="Q393" s="8">
        <f t="shared" si="69"/>
        <v>0</v>
      </c>
      <c r="R393" s="8">
        <f t="shared" si="69"/>
        <v>0</v>
      </c>
      <c r="S393" s="8">
        <f t="shared" si="69"/>
        <v>0</v>
      </c>
      <c r="T393" s="21">
        <f t="shared" si="71"/>
        <v>18</v>
      </c>
      <c r="U393" s="19">
        <f>VLOOKUP($B393,Gas!$B$3:$E$2506,2)</f>
        <v>2.2999999999999998</v>
      </c>
      <c r="V393" s="44">
        <f t="shared" si="72"/>
        <v>9.8217391304347839</v>
      </c>
      <c r="W393" s="5">
        <f>VLOOKUP($B393,Gas!$B$3:$E$2506,4)</f>
        <v>0.32491876505113054</v>
      </c>
    </row>
    <row r="394" spans="1:23" x14ac:dyDescent="0.2">
      <c r="A394" s="43">
        <f t="shared" si="64"/>
        <v>18</v>
      </c>
      <c r="B394" s="91">
        <v>36327</v>
      </c>
      <c r="C394" s="92">
        <v>21.23</v>
      </c>
      <c r="D394" s="4">
        <f t="shared" si="70"/>
        <v>-6.2092054764747197E-2</v>
      </c>
      <c r="E394" s="100">
        <f t="shared" si="67"/>
        <v>8.8653997506576125</v>
      </c>
      <c r="F394" s="5"/>
      <c r="G394" s="8">
        <f t="shared" ref="G394:S409" si="73">IF(G$1="P",MAX(0,G$2-$C394),IF(G$1="C",MAX(0,$C394-G$2)))</f>
        <v>0</v>
      </c>
      <c r="H394" s="8">
        <f t="shared" si="73"/>
        <v>3.7699999999999996</v>
      </c>
      <c r="I394" s="8">
        <f t="shared" si="73"/>
        <v>8.77</v>
      </c>
      <c r="J394" s="8">
        <f t="shared" si="73"/>
        <v>13.77</v>
      </c>
      <c r="K394" s="8">
        <f t="shared" si="73"/>
        <v>18.77</v>
      </c>
      <c r="L394" s="8">
        <f t="shared" si="73"/>
        <v>28.77</v>
      </c>
      <c r="M394" s="8">
        <f t="shared" si="69"/>
        <v>1.2300000000000004</v>
      </c>
      <c r="N394" s="8">
        <f t="shared" si="73"/>
        <v>0</v>
      </c>
      <c r="O394" s="8">
        <f t="shared" si="73"/>
        <v>0</v>
      </c>
      <c r="P394" s="8">
        <f t="shared" si="73"/>
        <v>0</v>
      </c>
      <c r="Q394" s="8">
        <f t="shared" si="73"/>
        <v>0</v>
      </c>
      <c r="R394" s="8">
        <f t="shared" si="73"/>
        <v>0</v>
      </c>
      <c r="S394" s="8">
        <f t="shared" si="73"/>
        <v>0</v>
      </c>
      <c r="T394" s="21">
        <f t="shared" si="71"/>
        <v>18</v>
      </c>
      <c r="U394" s="19">
        <f>VLOOKUP($B394,Gas!$B$3:$E$2506,2)</f>
        <v>2.2799999999999998</v>
      </c>
      <c r="V394" s="44">
        <f t="shared" si="72"/>
        <v>9.3114035087719316</v>
      </c>
      <c r="W394" s="5">
        <f>VLOOKUP($B394,Gas!$B$3:$E$2506,4)</f>
        <v>0.32824226507220261</v>
      </c>
    </row>
    <row r="395" spans="1:23" x14ac:dyDescent="0.2">
      <c r="A395" s="43">
        <f t="shared" si="64"/>
        <v>18</v>
      </c>
      <c r="B395" s="91">
        <v>36328</v>
      </c>
      <c r="C395" s="92">
        <v>22.42</v>
      </c>
      <c r="D395" s="4">
        <f t="shared" si="70"/>
        <v>5.4538141928849163E-2</v>
      </c>
      <c r="E395" s="100">
        <f t="shared" si="67"/>
        <v>8.8688804749967343</v>
      </c>
      <c r="F395" s="5"/>
      <c r="G395" s="8">
        <f t="shared" si="73"/>
        <v>0</v>
      </c>
      <c r="H395" s="8">
        <f t="shared" si="73"/>
        <v>2.5799999999999983</v>
      </c>
      <c r="I395" s="8">
        <f t="shared" si="73"/>
        <v>7.5799999999999983</v>
      </c>
      <c r="J395" s="8">
        <f t="shared" si="73"/>
        <v>12.579999999999998</v>
      </c>
      <c r="K395" s="8">
        <f t="shared" si="73"/>
        <v>17.579999999999998</v>
      </c>
      <c r="L395" s="8">
        <f t="shared" si="73"/>
        <v>27.58</v>
      </c>
      <c r="M395" s="8">
        <f t="shared" si="69"/>
        <v>2.4200000000000017</v>
      </c>
      <c r="N395" s="8">
        <f t="shared" si="73"/>
        <v>0</v>
      </c>
      <c r="O395" s="8">
        <f t="shared" si="73"/>
        <v>0</v>
      </c>
      <c r="P395" s="8">
        <f t="shared" si="73"/>
        <v>0</v>
      </c>
      <c r="Q395" s="8">
        <f t="shared" si="73"/>
        <v>0</v>
      </c>
      <c r="R395" s="8">
        <f t="shared" si="73"/>
        <v>0</v>
      </c>
      <c r="S395" s="8">
        <f t="shared" si="73"/>
        <v>0</v>
      </c>
      <c r="T395" s="21">
        <f t="shared" si="71"/>
        <v>18</v>
      </c>
      <c r="U395" s="19">
        <f>VLOOKUP($B395,Gas!$B$3:$E$2506,2)</f>
        <v>2.2749999999999999</v>
      </c>
      <c r="V395" s="44">
        <f t="shared" si="72"/>
        <v>9.8549450549450555</v>
      </c>
      <c r="W395" s="5">
        <f>VLOOKUP($B395,Gas!$B$3:$E$2506,4)</f>
        <v>0.32803842660508903</v>
      </c>
    </row>
    <row r="396" spans="1:23" x14ac:dyDescent="0.2">
      <c r="A396" s="43">
        <f t="shared" si="64"/>
        <v>18</v>
      </c>
      <c r="B396" s="91">
        <v>36329</v>
      </c>
      <c r="C396" s="92">
        <v>21.75</v>
      </c>
      <c r="D396" s="4">
        <f t="shared" si="70"/>
        <v>-3.033966010932088E-2</v>
      </c>
      <c r="E396" s="100">
        <f t="shared" si="67"/>
        <v>8.8587715991917477</v>
      </c>
      <c r="F396" s="5"/>
      <c r="G396" s="8">
        <f t="shared" si="73"/>
        <v>0</v>
      </c>
      <c r="H396" s="8">
        <f t="shared" si="73"/>
        <v>3.25</v>
      </c>
      <c r="I396" s="8">
        <f t="shared" si="73"/>
        <v>8.25</v>
      </c>
      <c r="J396" s="8">
        <f t="shared" si="73"/>
        <v>13.25</v>
      </c>
      <c r="K396" s="8">
        <f t="shared" si="73"/>
        <v>18.25</v>
      </c>
      <c r="L396" s="8">
        <f t="shared" si="73"/>
        <v>28.25</v>
      </c>
      <c r="M396" s="8">
        <f t="shared" si="69"/>
        <v>1.75</v>
      </c>
      <c r="N396" s="8">
        <f t="shared" si="73"/>
        <v>0</v>
      </c>
      <c r="O396" s="8">
        <f t="shared" si="73"/>
        <v>0</v>
      </c>
      <c r="P396" s="8">
        <f t="shared" si="73"/>
        <v>0</v>
      </c>
      <c r="Q396" s="8">
        <f t="shared" si="73"/>
        <v>0</v>
      </c>
      <c r="R396" s="8">
        <f t="shared" si="73"/>
        <v>0</v>
      </c>
      <c r="S396" s="8">
        <f t="shared" si="73"/>
        <v>0</v>
      </c>
      <c r="T396" s="21">
        <f t="shared" si="71"/>
        <v>18</v>
      </c>
      <c r="U396" s="19">
        <f>VLOOKUP($B396,Gas!$B$3:$E$2506,2)</f>
        <v>2.2400000000000002</v>
      </c>
      <c r="V396" s="44">
        <f t="shared" si="72"/>
        <v>9.709821428571427</v>
      </c>
      <c r="W396" s="5">
        <f>VLOOKUP($B396,Gas!$B$3:$E$2506,4)</f>
        <v>0.17506305623242352</v>
      </c>
    </row>
    <row r="397" spans="1:23" x14ac:dyDescent="0.2">
      <c r="A397" s="43">
        <f t="shared" si="64"/>
        <v>18</v>
      </c>
      <c r="B397" s="91">
        <v>36332</v>
      </c>
      <c r="C397" s="92">
        <v>24.19</v>
      </c>
      <c r="D397" s="4">
        <f t="shared" si="70"/>
        <v>0.10632556708724278</v>
      </c>
      <c r="E397" s="100">
        <f t="shared" si="67"/>
        <v>7.7513220106764065</v>
      </c>
      <c r="F397" s="5"/>
      <c r="G397" s="8">
        <f t="shared" si="73"/>
        <v>0</v>
      </c>
      <c r="H397" s="8">
        <f t="shared" si="73"/>
        <v>0.80999999999999872</v>
      </c>
      <c r="I397" s="8">
        <f t="shared" si="73"/>
        <v>5.8099999999999987</v>
      </c>
      <c r="J397" s="8">
        <f t="shared" si="73"/>
        <v>10.809999999999999</v>
      </c>
      <c r="K397" s="8">
        <f t="shared" si="73"/>
        <v>15.809999999999999</v>
      </c>
      <c r="L397" s="8">
        <f t="shared" si="73"/>
        <v>25.81</v>
      </c>
      <c r="M397" s="8">
        <f t="shared" si="69"/>
        <v>4.1900000000000013</v>
      </c>
      <c r="N397" s="8">
        <f t="shared" si="73"/>
        <v>0</v>
      </c>
      <c r="O397" s="8">
        <f t="shared" si="73"/>
        <v>0</v>
      </c>
      <c r="P397" s="8">
        <f t="shared" si="73"/>
        <v>0</v>
      </c>
      <c r="Q397" s="8">
        <f t="shared" si="73"/>
        <v>0</v>
      </c>
      <c r="R397" s="8">
        <f t="shared" si="73"/>
        <v>0</v>
      </c>
      <c r="S397" s="8">
        <f t="shared" si="73"/>
        <v>0</v>
      </c>
      <c r="T397" s="21">
        <f t="shared" si="71"/>
        <v>18</v>
      </c>
      <c r="U397" s="19">
        <f>VLOOKUP($B397,Gas!$B$3:$E$2506,2)</f>
        <v>2.2349999999999999</v>
      </c>
      <c r="V397" s="44">
        <f t="shared" si="72"/>
        <v>10.823266219239375</v>
      </c>
      <c r="W397" s="5">
        <f>VLOOKUP($B397,Gas!$B$3:$E$2506,4)</f>
        <v>0.17562894473388915</v>
      </c>
    </row>
    <row r="398" spans="1:23" x14ac:dyDescent="0.2">
      <c r="A398" s="43">
        <f t="shared" si="64"/>
        <v>18</v>
      </c>
      <c r="B398" s="91">
        <v>36333</v>
      </c>
      <c r="C398" s="92">
        <v>25.98</v>
      </c>
      <c r="D398" s="4">
        <f t="shared" si="70"/>
        <v>7.1387686620517546E-2</v>
      </c>
      <c r="E398" s="100">
        <f t="shared" si="67"/>
        <v>4.3466914732724495</v>
      </c>
      <c r="F398" s="5"/>
      <c r="G398" s="8">
        <f t="shared" si="73"/>
        <v>0</v>
      </c>
      <c r="H398" s="8">
        <f t="shared" si="73"/>
        <v>0</v>
      </c>
      <c r="I398" s="8">
        <f t="shared" si="73"/>
        <v>4.0199999999999996</v>
      </c>
      <c r="J398" s="8">
        <f t="shared" si="73"/>
        <v>9.02</v>
      </c>
      <c r="K398" s="8">
        <f t="shared" si="73"/>
        <v>14.02</v>
      </c>
      <c r="L398" s="8">
        <f t="shared" si="73"/>
        <v>24.02</v>
      </c>
      <c r="M398" s="8">
        <f t="shared" si="69"/>
        <v>5.98</v>
      </c>
      <c r="N398" s="8">
        <f t="shared" si="73"/>
        <v>0.98000000000000043</v>
      </c>
      <c r="O398" s="8">
        <f t="shared" si="73"/>
        <v>0</v>
      </c>
      <c r="P398" s="8">
        <f t="shared" si="73"/>
        <v>0</v>
      </c>
      <c r="Q398" s="8">
        <f t="shared" si="73"/>
        <v>0</v>
      </c>
      <c r="R398" s="8">
        <f t="shared" si="73"/>
        <v>0</v>
      </c>
      <c r="S398" s="8">
        <f t="shared" si="73"/>
        <v>0</v>
      </c>
      <c r="T398" s="21">
        <f t="shared" si="71"/>
        <v>18</v>
      </c>
      <c r="U398" s="19">
        <f>VLOOKUP($B398,Gas!$B$3:$E$2506,2)</f>
        <v>2.2149999999999999</v>
      </c>
      <c r="V398" s="44">
        <f t="shared" si="72"/>
        <v>11.729119638826186</v>
      </c>
      <c r="W398" s="5">
        <f>VLOOKUP($B398,Gas!$B$3:$E$2506,4)</f>
        <v>0.10136559995416977</v>
      </c>
    </row>
    <row r="399" spans="1:23" x14ac:dyDescent="0.2">
      <c r="A399" s="43">
        <f t="shared" si="64"/>
        <v>18</v>
      </c>
      <c r="B399" s="91">
        <v>36334</v>
      </c>
      <c r="C399" s="92">
        <v>24.64</v>
      </c>
      <c r="D399" s="4">
        <f t="shared" si="70"/>
        <v>-5.2955872577134466E-2</v>
      </c>
      <c r="E399" s="100">
        <f t="shared" si="67"/>
        <v>3.8069100119611643</v>
      </c>
      <c r="F399" s="5"/>
      <c r="G399" s="8">
        <f t="shared" si="73"/>
        <v>0</v>
      </c>
      <c r="H399" s="8">
        <f t="shared" si="73"/>
        <v>0.35999999999999943</v>
      </c>
      <c r="I399" s="8">
        <f t="shared" si="73"/>
        <v>5.3599999999999994</v>
      </c>
      <c r="J399" s="8">
        <f t="shared" si="73"/>
        <v>10.36</v>
      </c>
      <c r="K399" s="8">
        <f t="shared" si="73"/>
        <v>15.36</v>
      </c>
      <c r="L399" s="8">
        <f t="shared" si="73"/>
        <v>25.36</v>
      </c>
      <c r="M399" s="8">
        <f t="shared" si="69"/>
        <v>4.6400000000000006</v>
      </c>
      <c r="N399" s="8">
        <f t="shared" si="73"/>
        <v>0</v>
      </c>
      <c r="O399" s="8">
        <f t="shared" si="73"/>
        <v>0</v>
      </c>
      <c r="P399" s="8">
        <f t="shared" si="73"/>
        <v>0</v>
      </c>
      <c r="Q399" s="8">
        <f t="shared" si="73"/>
        <v>0</v>
      </c>
      <c r="R399" s="8">
        <f t="shared" si="73"/>
        <v>0</v>
      </c>
      <c r="S399" s="8">
        <f t="shared" si="73"/>
        <v>0</v>
      </c>
      <c r="T399" s="21">
        <f t="shared" si="71"/>
        <v>18</v>
      </c>
      <c r="U399" s="19">
        <f>VLOOKUP($B399,Gas!$B$3:$E$2506,2)</f>
        <v>2.2200000000000002</v>
      </c>
      <c r="V399" s="44">
        <f t="shared" si="72"/>
        <v>11.099099099099098</v>
      </c>
      <c r="W399" s="5">
        <f>VLOOKUP($B399,Gas!$B$3:$E$2506,4)</f>
        <v>0.10577791953603644</v>
      </c>
    </row>
    <row r="400" spans="1:23" x14ac:dyDescent="0.2">
      <c r="A400" s="43">
        <f t="shared" si="64"/>
        <v>18</v>
      </c>
      <c r="B400" s="91">
        <v>36335</v>
      </c>
      <c r="C400" s="92">
        <v>28.94</v>
      </c>
      <c r="D400" s="4">
        <f t="shared" si="70"/>
        <v>0.16085358253801887</v>
      </c>
      <c r="E400" s="100">
        <f t="shared" si="67"/>
        <v>4.0438102622792798</v>
      </c>
      <c r="F400" s="5"/>
      <c r="G400" s="8">
        <f t="shared" si="73"/>
        <v>0</v>
      </c>
      <c r="H400" s="8">
        <f t="shared" si="73"/>
        <v>0</v>
      </c>
      <c r="I400" s="8">
        <f t="shared" si="73"/>
        <v>1.0599999999999987</v>
      </c>
      <c r="J400" s="8">
        <f t="shared" si="73"/>
        <v>6.0599999999999987</v>
      </c>
      <c r="K400" s="8">
        <f t="shared" si="73"/>
        <v>11.059999999999999</v>
      </c>
      <c r="L400" s="8">
        <f t="shared" si="73"/>
        <v>21.06</v>
      </c>
      <c r="M400" s="8">
        <f t="shared" si="73"/>
        <v>8.9400000000000013</v>
      </c>
      <c r="N400" s="8">
        <f t="shared" si="73"/>
        <v>3.9400000000000013</v>
      </c>
      <c r="O400" s="8">
        <f t="shared" si="73"/>
        <v>0</v>
      </c>
      <c r="P400" s="8">
        <f t="shared" si="73"/>
        <v>0</v>
      </c>
      <c r="Q400" s="8">
        <f t="shared" si="73"/>
        <v>0</v>
      </c>
      <c r="R400" s="8">
        <f t="shared" si="73"/>
        <v>0</v>
      </c>
      <c r="S400" s="8">
        <f t="shared" si="73"/>
        <v>0</v>
      </c>
      <c r="T400" s="21">
        <f t="shared" si="71"/>
        <v>18</v>
      </c>
      <c r="U400" s="19">
        <f>VLOOKUP($B400,Gas!$B$3:$E$2506,2)</f>
        <v>2.2450000000000001</v>
      </c>
      <c r="V400" s="44">
        <f t="shared" si="72"/>
        <v>12.89086859688196</v>
      </c>
      <c r="W400" s="5">
        <f>VLOOKUP($B400,Gas!$B$3:$E$2506,4)</f>
        <v>0.13848823315337161</v>
      </c>
    </row>
    <row r="401" spans="1:23" x14ac:dyDescent="0.2">
      <c r="A401" s="43">
        <f t="shared" si="64"/>
        <v>18</v>
      </c>
      <c r="B401" s="91">
        <v>36336</v>
      </c>
      <c r="C401" s="92">
        <v>28.04</v>
      </c>
      <c r="D401" s="4">
        <f t="shared" si="70"/>
        <v>-3.1592659036948564E-2</v>
      </c>
      <c r="E401" s="100">
        <f t="shared" si="67"/>
        <v>2.4091900954446626</v>
      </c>
      <c r="F401" s="5"/>
      <c r="G401" s="8">
        <f t="shared" si="73"/>
        <v>0</v>
      </c>
      <c r="H401" s="8">
        <f t="shared" si="73"/>
        <v>0</v>
      </c>
      <c r="I401" s="8">
        <f t="shared" si="73"/>
        <v>1.9600000000000009</v>
      </c>
      <c r="J401" s="8">
        <f t="shared" si="73"/>
        <v>6.9600000000000009</v>
      </c>
      <c r="K401" s="8">
        <f t="shared" si="73"/>
        <v>11.96</v>
      </c>
      <c r="L401" s="8">
        <f t="shared" si="73"/>
        <v>21.96</v>
      </c>
      <c r="M401" s="8">
        <f t="shared" si="73"/>
        <v>8.0399999999999991</v>
      </c>
      <c r="N401" s="8">
        <f t="shared" si="73"/>
        <v>3.0399999999999991</v>
      </c>
      <c r="O401" s="8">
        <f t="shared" si="73"/>
        <v>0</v>
      </c>
      <c r="P401" s="8">
        <f t="shared" si="73"/>
        <v>0</v>
      </c>
      <c r="Q401" s="8">
        <f t="shared" si="73"/>
        <v>0</v>
      </c>
      <c r="R401" s="8">
        <f t="shared" si="73"/>
        <v>0</v>
      </c>
      <c r="S401" s="8">
        <f t="shared" si="73"/>
        <v>0</v>
      </c>
      <c r="T401" s="21">
        <f t="shared" si="71"/>
        <v>18</v>
      </c>
      <c r="U401" s="19">
        <f>VLOOKUP($B401,Gas!$B$3:$E$2506,2)</f>
        <v>2.2549999999999999</v>
      </c>
      <c r="V401" s="44">
        <f t="shared" si="72"/>
        <v>12.43458980044346</v>
      </c>
      <c r="W401" s="5">
        <f>VLOOKUP($B401,Gas!$B$3:$E$2506,4)</f>
        <v>0.14500586651790678</v>
      </c>
    </row>
    <row r="402" spans="1:23" x14ac:dyDescent="0.2">
      <c r="A402" s="43">
        <f t="shared" si="64"/>
        <v>18</v>
      </c>
      <c r="B402" s="91">
        <v>36339</v>
      </c>
      <c r="C402" s="92">
        <v>61.46</v>
      </c>
      <c r="D402" s="4">
        <f t="shared" si="70"/>
        <v>0.78475449453594925</v>
      </c>
      <c r="E402" s="100">
        <f t="shared" si="67"/>
        <v>4.4553533538403993</v>
      </c>
      <c r="F402" s="5"/>
      <c r="G402" s="8">
        <f t="shared" si="73"/>
        <v>0</v>
      </c>
      <c r="H402" s="8">
        <f t="shared" si="73"/>
        <v>0</v>
      </c>
      <c r="I402" s="8">
        <f t="shared" si="73"/>
        <v>0</v>
      </c>
      <c r="J402" s="8">
        <f t="shared" si="73"/>
        <v>0</v>
      </c>
      <c r="K402" s="8">
        <f t="shared" si="73"/>
        <v>0</v>
      </c>
      <c r="L402" s="8">
        <f t="shared" si="73"/>
        <v>0</v>
      </c>
      <c r="M402" s="8">
        <f t="shared" si="73"/>
        <v>41.46</v>
      </c>
      <c r="N402" s="8">
        <f t="shared" si="73"/>
        <v>36.46</v>
      </c>
      <c r="O402" s="8">
        <f t="shared" si="73"/>
        <v>31.46</v>
      </c>
      <c r="P402" s="8">
        <f t="shared" si="73"/>
        <v>26.46</v>
      </c>
      <c r="Q402" s="8">
        <f t="shared" si="73"/>
        <v>21.46</v>
      </c>
      <c r="R402" s="8">
        <f t="shared" si="73"/>
        <v>11.46</v>
      </c>
      <c r="S402" s="8">
        <f t="shared" si="73"/>
        <v>0</v>
      </c>
      <c r="T402" s="21">
        <f t="shared" si="71"/>
        <v>18</v>
      </c>
      <c r="U402" s="19">
        <f>VLOOKUP($B402,Gas!$B$3:$E$2506,2)</f>
        <v>2.27</v>
      </c>
      <c r="V402" s="44">
        <f t="shared" si="72"/>
        <v>27.07488986784141</v>
      </c>
      <c r="W402" s="5">
        <f>VLOOKUP($B402,Gas!$B$3:$E$2506,4)</f>
        <v>0.10313693092844146</v>
      </c>
    </row>
    <row r="403" spans="1:23" x14ac:dyDescent="0.2">
      <c r="A403" s="43">
        <f t="shared" si="64"/>
        <v>18</v>
      </c>
      <c r="B403" s="91">
        <v>36340</v>
      </c>
      <c r="C403" s="92">
        <v>30.19</v>
      </c>
      <c r="D403" s="4">
        <f t="shared" si="70"/>
        <v>-0.71087581298359115</v>
      </c>
      <c r="E403" s="100">
        <f t="shared" si="67"/>
        <v>5.6925921428011863</v>
      </c>
      <c r="F403" s="5"/>
      <c r="G403" s="8">
        <f t="shared" si="73"/>
        <v>0</v>
      </c>
      <c r="H403" s="8">
        <f t="shared" si="73"/>
        <v>0</v>
      </c>
      <c r="I403" s="8">
        <f t="shared" si="73"/>
        <v>0</v>
      </c>
      <c r="J403" s="8">
        <f t="shared" si="73"/>
        <v>4.8099999999999987</v>
      </c>
      <c r="K403" s="8">
        <f t="shared" si="73"/>
        <v>9.8099999999999987</v>
      </c>
      <c r="L403" s="8">
        <f t="shared" si="73"/>
        <v>19.809999999999999</v>
      </c>
      <c r="M403" s="8">
        <f t="shared" si="73"/>
        <v>10.190000000000001</v>
      </c>
      <c r="N403" s="8">
        <f t="shared" si="73"/>
        <v>5.1900000000000013</v>
      </c>
      <c r="O403" s="8">
        <f t="shared" si="73"/>
        <v>0.19000000000000128</v>
      </c>
      <c r="P403" s="8">
        <f t="shared" si="73"/>
        <v>0</v>
      </c>
      <c r="Q403" s="8">
        <f t="shared" si="73"/>
        <v>0</v>
      </c>
      <c r="R403" s="8">
        <f t="shared" si="73"/>
        <v>0</v>
      </c>
      <c r="S403" s="8">
        <f t="shared" si="73"/>
        <v>0</v>
      </c>
      <c r="T403" s="21">
        <f t="shared" si="71"/>
        <v>18</v>
      </c>
      <c r="U403" s="19">
        <f>VLOOKUP($B403,Gas!$B$3:$E$2506,2)</f>
        <v>2.25</v>
      </c>
      <c r="V403" s="44">
        <f t="shared" si="72"/>
        <v>13.417777777777779</v>
      </c>
      <c r="W403" s="5">
        <f>VLOOKUP($B403,Gas!$B$3:$E$2506,4)</f>
        <v>0.11894201751987998</v>
      </c>
    </row>
    <row r="404" spans="1:23" x14ac:dyDescent="0.2">
      <c r="A404" s="43">
        <f t="shared" si="64"/>
        <v>18</v>
      </c>
      <c r="B404" s="91">
        <v>36341</v>
      </c>
      <c r="C404" s="92">
        <v>29.27</v>
      </c>
      <c r="D404" s="4">
        <f t="shared" si="70"/>
        <v>-3.0947643014952973E-2</v>
      </c>
      <c r="E404" s="100">
        <f t="shared" si="67"/>
        <v>5.6808663504906791</v>
      </c>
      <c r="F404" s="5"/>
      <c r="G404" s="8">
        <f t="shared" ref="G404:S419" si="74">IF(G$1="P",MAX(0,G$2-$C404),IF(G$1="C",MAX(0,$C404-G$2)))</f>
        <v>0</v>
      </c>
      <c r="H404" s="8">
        <f t="shared" si="74"/>
        <v>0</v>
      </c>
      <c r="I404" s="8">
        <f t="shared" si="74"/>
        <v>0.73000000000000043</v>
      </c>
      <c r="J404" s="8">
        <f t="shared" si="74"/>
        <v>5.73</v>
      </c>
      <c r="K404" s="8">
        <f t="shared" si="74"/>
        <v>10.73</v>
      </c>
      <c r="L404" s="8">
        <f t="shared" si="74"/>
        <v>20.73</v>
      </c>
      <c r="M404" s="8">
        <f t="shared" si="73"/>
        <v>9.27</v>
      </c>
      <c r="N404" s="8">
        <f t="shared" si="74"/>
        <v>4.2699999999999996</v>
      </c>
      <c r="O404" s="8">
        <f t="shared" si="74"/>
        <v>0</v>
      </c>
      <c r="P404" s="8">
        <f t="shared" si="74"/>
        <v>0</v>
      </c>
      <c r="Q404" s="8">
        <f t="shared" si="74"/>
        <v>0</v>
      </c>
      <c r="R404" s="8">
        <f t="shared" si="74"/>
        <v>0</v>
      </c>
      <c r="S404" s="8">
        <f t="shared" si="74"/>
        <v>0</v>
      </c>
      <c r="T404" s="21">
        <f t="shared" si="71"/>
        <v>18</v>
      </c>
      <c r="U404" s="19">
        <f>VLOOKUP($B404,Gas!$B$3:$E$2506,2)</f>
        <v>2.3149999999999999</v>
      </c>
      <c r="V404" s="44">
        <f t="shared" si="72"/>
        <v>12.643628509719223</v>
      </c>
      <c r="W404" s="5">
        <f>VLOOKUP($B404,Gas!$B$3:$E$2506,4)</f>
        <v>0.20544214925556911</v>
      </c>
    </row>
    <row r="405" spans="1:23" x14ac:dyDescent="0.2">
      <c r="A405" s="43">
        <f t="shared" si="64"/>
        <v>19</v>
      </c>
      <c r="B405" s="91">
        <v>36342</v>
      </c>
      <c r="C405" s="92">
        <v>32.049999999999997</v>
      </c>
      <c r="D405" s="4">
        <f t="shared" si="70"/>
        <v>9.073408266288456E-2</v>
      </c>
      <c r="E405" s="100">
        <f t="shared" si="67"/>
        <v>5.6877136844058027</v>
      </c>
      <c r="F405" s="2"/>
      <c r="G405" s="8">
        <f t="shared" si="74"/>
        <v>0</v>
      </c>
      <c r="H405" s="8">
        <f t="shared" si="74"/>
        <v>0</v>
      </c>
      <c r="I405" s="8">
        <f t="shared" si="74"/>
        <v>0</v>
      </c>
      <c r="J405" s="8">
        <f t="shared" si="74"/>
        <v>2.9500000000000028</v>
      </c>
      <c r="K405" s="8">
        <f t="shared" si="74"/>
        <v>7.9500000000000028</v>
      </c>
      <c r="L405" s="8">
        <f t="shared" si="74"/>
        <v>17.950000000000003</v>
      </c>
      <c r="M405" s="8">
        <f t="shared" si="73"/>
        <v>12.049999999999997</v>
      </c>
      <c r="N405" s="8">
        <f t="shared" si="74"/>
        <v>7.0499999999999972</v>
      </c>
      <c r="O405" s="8">
        <f t="shared" si="74"/>
        <v>2.0499999999999972</v>
      </c>
      <c r="P405" s="8">
        <f t="shared" si="74"/>
        <v>0</v>
      </c>
      <c r="Q405" s="8">
        <f t="shared" si="74"/>
        <v>0</v>
      </c>
      <c r="R405" s="8">
        <f t="shared" si="74"/>
        <v>0</v>
      </c>
      <c r="S405" s="8">
        <f t="shared" si="74"/>
        <v>0</v>
      </c>
      <c r="T405" s="21">
        <f t="shared" si="71"/>
        <v>19</v>
      </c>
      <c r="U405" s="19">
        <f>VLOOKUP($B405,Gas!$B$3:$E$2506,2)</f>
        <v>2.3149999999999999</v>
      </c>
      <c r="V405" s="44">
        <f t="shared" si="72"/>
        <v>13.844492440604752</v>
      </c>
      <c r="W405" s="5">
        <f>VLOOKUP($B405,Gas!$B$3:$E$2506,4)</f>
        <v>0.20544214925556911</v>
      </c>
    </row>
    <row r="406" spans="1:23" x14ac:dyDescent="0.2">
      <c r="A406" s="43">
        <f t="shared" si="64"/>
        <v>19</v>
      </c>
      <c r="B406" s="91">
        <v>36343</v>
      </c>
      <c r="C406" s="92">
        <v>32.47</v>
      </c>
      <c r="D406" s="4">
        <f t="shared" si="70"/>
        <v>1.3019402748075603E-2</v>
      </c>
      <c r="E406" s="100">
        <f t="shared" si="67"/>
        <v>5.677845153868823</v>
      </c>
      <c r="F406" s="2"/>
      <c r="G406" s="8">
        <f t="shared" si="74"/>
        <v>0</v>
      </c>
      <c r="H406" s="8">
        <f t="shared" si="74"/>
        <v>0</v>
      </c>
      <c r="I406" s="8">
        <f t="shared" si="74"/>
        <v>0</v>
      </c>
      <c r="J406" s="8">
        <f t="shared" si="74"/>
        <v>2.5300000000000011</v>
      </c>
      <c r="K406" s="8">
        <f t="shared" si="74"/>
        <v>7.5300000000000011</v>
      </c>
      <c r="L406" s="8">
        <f t="shared" si="74"/>
        <v>17.53</v>
      </c>
      <c r="M406" s="8">
        <f t="shared" si="73"/>
        <v>12.469999999999999</v>
      </c>
      <c r="N406" s="8">
        <f t="shared" si="74"/>
        <v>7.4699999999999989</v>
      </c>
      <c r="O406" s="8">
        <f t="shared" si="74"/>
        <v>2.4699999999999989</v>
      </c>
      <c r="P406" s="8">
        <f t="shared" si="74"/>
        <v>0</v>
      </c>
      <c r="Q406" s="8">
        <f t="shared" si="74"/>
        <v>0</v>
      </c>
      <c r="R406" s="8">
        <f t="shared" si="74"/>
        <v>0</v>
      </c>
      <c r="S406" s="8">
        <f t="shared" si="74"/>
        <v>0</v>
      </c>
      <c r="T406" s="21">
        <f t="shared" si="71"/>
        <v>19</v>
      </c>
      <c r="U406" s="19">
        <f>VLOOKUP($B406,Gas!$B$3:$E$2506,2)</f>
        <v>2.2850000000000001</v>
      </c>
      <c r="V406" s="44">
        <f t="shared" si="72"/>
        <v>14.210065645514222</v>
      </c>
      <c r="W406" s="5">
        <f>VLOOKUP($B406,Gas!$B$3:$E$2506,4)</f>
        <v>0.21660937226019622</v>
      </c>
    </row>
    <row r="407" spans="1:23" x14ac:dyDescent="0.2">
      <c r="A407" s="43">
        <f t="shared" si="64"/>
        <v>19</v>
      </c>
      <c r="B407" s="91">
        <v>36347</v>
      </c>
      <c r="C407" s="92">
        <v>155.43</v>
      </c>
      <c r="D407" s="4">
        <f t="shared" si="70"/>
        <v>1.5658788833800521</v>
      </c>
      <c r="E407" s="100">
        <f t="shared" si="67"/>
        <v>9.5324560431364542</v>
      </c>
      <c r="F407" s="2"/>
      <c r="G407" s="8">
        <f t="shared" si="74"/>
        <v>0</v>
      </c>
      <c r="H407" s="8">
        <f t="shared" si="74"/>
        <v>0</v>
      </c>
      <c r="I407" s="8">
        <f t="shared" si="74"/>
        <v>0</v>
      </c>
      <c r="J407" s="8">
        <f t="shared" si="74"/>
        <v>0</v>
      </c>
      <c r="K407" s="8">
        <f t="shared" si="74"/>
        <v>0</v>
      </c>
      <c r="L407" s="8">
        <f t="shared" si="74"/>
        <v>0</v>
      </c>
      <c r="M407" s="8">
        <f t="shared" si="73"/>
        <v>135.43</v>
      </c>
      <c r="N407" s="8">
        <f t="shared" si="74"/>
        <v>130.43</v>
      </c>
      <c r="O407" s="8">
        <f t="shared" si="74"/>
        <v>125.43</v>
      </c>
      <c r="P407" s="8">
        <f t="shared" si="74"/>
        <v>120.43</v>
      </c>
      <c r="Q407" s="8">
        <f t="shared" si="74"/>
        <v>115.43</v>
      </c>
      <c r="R407" s="8">
        <f t="shared" si="74"/>
        <v>105.43</v>
      </c>
      <c r="S407" s="8">
        <f t="shared" si="74"/>
        <v>55.429990000000004</v>
      </c>
      <c r="T407" s="21">
        <f t="shared" si="71"/>
        <v>19</v>
      </c>
      <c r="U407" s="19">
        <f>VLOOKUP($B407,Gas!$B$3:$E$2506,2)</f>
        <v>2.2650000000000001</v>
      </c>
      <c r="V407" s="44">
        <f t="shared" si="72"/>
        <v>68.622516556291387</v>
      </c>
      <c r="W407" s="5">
        <f>VLOOKUP($B407,Gas!$B$3:$E$2506,4)</f>
        <v>0.21467330024298625</v>
      </c>
    </row>
    <row r="408" spans="1:23" x14ac:dyDescent="0.2">
      <c r="A408" s="43">
        <f t="shared" si="64"/>
        <v>19</v>
      </c>
      <c r="B408" s="91">
        <v>36348</v>
      </c>
      <c r="C408" s="92">
        <v>85.94</v>
      </c>
      <c r="D408" s="4">
        <f t="shared" si="70"/>
        <v>-0.59254609114795764</v>
      </c>
      <c r="E408" s="100">
        <f t="shared" si="67"/>
        <v>10.301279715404066</v>
      </c>
      <c r="F408" s="2"/>
      <c r="G408" s="8">
        <f t="shared" si="74"/>
        <v>0</v>
      </c>
      <c r="H408" s="8">
        <f t="shared" si="74"/>
        <v>0</v>
      </c>
      <c r="I408" s="8">
        <f t="shared" si="74"/>
        <v>0</v>
      </c>
      <c r="J408" s="8">
        <f t="shared" si="74"/>
        <v>0</v>
      </c>
      <c r="K408" s="8">
        <f t="shared" si="74"/>
        <v>0</v>
      </c>
      <c r="L408" s="8">
        <f t="shared" si="74"/>
        <v>0</v>
      </c>
      <c r="M408" s="8">
        <f t="shared" si="73"/>
        <v>65.94</v>
      </c>
      <c r="N408" s="8">
        <f t="shared" si="74"/>
        <v>60.94</v>
      </c>
      <c r="O408" s="8">
        <f t="shared" si="74"/>
        <v>55.94</v>
      </c>
      <c r="P408" s="8">
        <f t="shared" si="74"/>
        <v>50.94</v>
      </c>
      <c r="Q408" s="8">
        <f t="shared" si="74"/>
        <v>45.94</v>
      </c>
      <c r="R408" s="8">
        <f t="shared" si="74"/>
        <v>35.94</v>
      </c>
      <c r="S408" s="8">
        <f t="shared" si="74"/>
        <v>0</v>
      </c>
      <c r="T408" s="21">
        <f t="shared" si="71"/>
        <v>19</v>
      </c>
      <c r="U408" s="19">
        <f>VLOOKUP($B408,Gas!$B$3:$E$2506,2)</f>
        <v>2.2799999999999998</v>
      </c>
      <c r="V408" s="44">
        <f t="shared" si="72"/>
        <v>37.692982456140356</v>
      </c>
      <c r="W408" s="5">
        <f>VLOOKUP($B408,Gas!$B$3:$E$2506,4)</f>
        <v>0.21861599332892065</v>
      </c>
    </row>
    <row r="409" spans="1:23" x14ac:dyDescent="0.2">
      <c r="A409" s="43">
        <f t="shared" ref="A409:A472" si="75">MONTH(B409)+(YEAR(B409)-1998)*12</f>
        <v>19</v>
      </c>
      <c r="B409" s="91">
        <v>36349</v>
      </c>
      <c r="C409" s="92">
        <v>38.369999999999997</v>
      </c>
      <c r="D409" s="4">
        <f t="shared" si="70"/>
        <v>-0.8063734740879881</v>
      </c>
      <c r="E409" s="100">
        <f t="shared" si="67"/>
        <v>11.292973735711653</v>
      </c>
      <c r="F409" s="2"/>
      <c r="G409" s="8">
        <f t="shared" si="74"/>
        <v>0</v>
      </c>
      <c r="H409" s="8">
        <f t="shared" si="74"/>
        <v>0</v>
      </c>
      <c r="I409" s="8">
        <f t="shared" si="74"/>
        <v>0</v>
      </c>
      <c r="J409" s="8">
        <f t="shared" si="74"/>
        <v>0</v>
      </c>
      <c r="K409" s="8">
        <f t="shared" si="74"/>
        <v>1.6300000000000026</v>
      </c>
      <c r="L409" s="8">
        <f t="shared" si="74"/>
        <v>11.630000000000003</v>
      </c>
      <c r="M409" s="8">
        <f t="shared" si="73"/>
        <v>18.369999999999997</v>
      </c>
      <c r="N409" s="8">
        <f t="shared" si="74"/>
        <v>13.369999999999997</v>
      </c>
      <c r="O409" s="8">
        <f t="shared" si="74"/>
        <v>8.3699999999999974</v>
      </c>
      <c r="P409" s="8">
        <f t="shared" si="74"/>
        <v>3.3699999999999974</v>
      </c>
      <c r="Q409" s="8">
        <f t="shared" si="74"/>
        <v>0</v>
      </c>
      <c r="R409" s="8">
        <f t="shared" si="74"/>
        <v>0</v>
      </c>
      <c r="S409" s="8">
        <f t="shared" si="74"/>
        <v>0</v>
      </c>
      <c r="T409" s="21">
        <f t="shared" si="71"/>
        <v>19</v>
      </c>
      <c r="U409" s="19">
        <f>VLOOKUP($B409,Gas!$B$3:$E$2506,2)</f>
        <v>2.1949999999999998</v>
      </c>
      <c r="V409" s="44">
        <f t="shared" si="72"/>
        <v>17.480637813211846</v>
      </c>
      <c r="W409" s="5">
        <f>VLOOKUP($B409,Gas!$B$3:$E$2506,4)</f>
        <v>0.31911631978133864</v>
      </c>
    </row>
    <row r="410" spans="1:23" x14ac:dyDescent="0.2">
      <c r="A410" s="43">
        <f t="shared" si="75"/>
        <v>19</v>
      </c>
      <c r="B410" s="91">
        <v>36350</v>
      </c>
      <c r="C410" s="92">
        <v>31.04</v>
      </c>
      <c r="D410" s="4">
        <f t="shared" si="70"/>
        <v>-0.21199920894384292</v>
      </c>
      <c r="E410" s="100">
        <f t="shared" si="67"/>
        <v>11.339851965334697</v>
      </c>
      <c r="F410" s="2"/>
      <c r="G410" s="8">
        <f t="shared" si="74"/>
        <v>0</v>
      </c>
      <c r="H410" s="8">
        <f t="shared" si="74"/>
        <v>0</v>
      </c>
      <c r="I410" s="8">
        <f t="shared" si="74"/>
        <v>0</v>
      </c>
      <c r="J410" s="8">
        <f t="shared" si="74"/>
        <v>3.9600000000000009</v>
      </c>
      <c r="K410" s="8">
        <f t="shared" si="74"/>
        <v>8.9600000000000009</v>
      </c>
      <c r="L410" s="8">
        <f t="shared" si="74"/>
        <v>18.96</v>
      </c>
      <c r="M410" s="8">
        <f t="shared" si="74"/>
        <v>11.04</v>
      </c>
      <c r="N410" s="8">
        <f t="shared" si="74"/>
        <v>6.0399999999999991</v>
      </c>
      <c r="O410" s="8">
        <f t="shared" si="74"/>
        <v>1.0399999999999991</v>
      </c>
      <c r="P410" s="8">
        <f t="shared" si="74"/>
        <v>0</v>
      </c>
      <c r="Q410" s="8">
        <f t="shared" si="74"/>
        <v>0</v>
      </c>
      <c r="R410" s="8">
        <f t="shared" si="74"/>
        <v>0</v>
      </c>
      <c r="S410" s="8">
        <f t="shared" si="74"/>
        <v>0</v>
      </c>
      <c r="T410" s="21">
        <f t="shared" si="71"/>
        <v>19</v>
      </c>
      <c r="U410" s="19">
        <f>VLOOKUP($B410,Gas!$B$3:$E$2506,2)</f>
        <v>2.19</v>
      </c>
      <c r="V410" s="44">
        <f t="shared" si="72"/>
        <v>14.173515981735159</v>
      </c>
      <c r="W410" s="5">
        <f>VLOOKUP($B410,Gas!$B$3:$E$2506,4)</f>
        <v>0.31699397462741319</v>
      </c>
    </row>
    <row r="411" spans="1:23" x14ac:dyDescent="0.2">
      <c r="A411" s="43">
        <f t="shared" si="75"/>
        <v>19</v>
      </c>
      <c r="B411" s="91">
        <v>36353</v>
      </c>
      <c r="C411" s="92">
        <v>24.06</v>
      </c>
      <c r="D411" s="4">
        <f t="shared" si="70"/>
        <v>-0.25472598476848518</v>
      </c>
      <c r="E411" s="100">
        <f t="shared" si="67"/>
        <v>11.415578175048237</v>
      </c>
      <c r="F411" s="2"/>
      <c r="G411" s="8">
        <f t="shared" si="74"/>
        <v>0</v>
      </c>
      <c r="H411" s="8">
        <f t="shared" si="74"/>
        <v>0.94000000000000128</v>
      </c>
      <c r="I411" s="8">
        <f t="shared" si="74"/>
        <v>5.9400000000000013</v>
      </c>
      <c r="J411" s="8">
        <f t="shared" si="74"/>
        <v>10.940000000000001</v>
      </c>
      <c r="K411" s="8">
        <f t="shared" si="74"/>
        <v>15.940000000000001</v>
      </c>
      <c r="L411" s="8">
        <f t="shared" si="74"/>
        <v>25.94</v>
      </c>
      <c r="M411" s="8">
        <f t="shared" si="74"/>
        <v>4.0599999999999987</v>
      </c>
      <c r="N411" s="8">
        <f t="shared" si="74"/>
        <v>0</v>
      </c>
      <c r="O411" s="8">
        <f t="shared" si="74"/>
        <v>0</v>
      </c>
      <c r="P411" s="8">
        <f t="shared" si="74"/>
        <v>0</v>
      </c>
      <c r="Q411" s="8">
        <f t="shared" si="74"/>
        <v>0</v>
      </c>
      <c r="R411" s="8">
        <f t="shared" si="74"/>
        <v>0</v>
      </c>
      <c r="S411" s="8">
        <f t="shared" si="74"/>
        <v>0</v>
      </c>
      <c r="T411" s="21">
        <f t="shared" si="71"/>
        <v>19</v>
      </c>
      <c r="U411" s="19">
        <f>VLOOKUP($B411,Gas!$B$3:$E$2506,2)</f>
        <v>2.15</v>
      </c>
      <c r="V411" s="44">
        <f t="shared" si="72"/>
        <v>11.190697674418605</v>
      </c>
      <c r="W411" s="5">
        <f>VLOOKUP($B411,Gas!$B$3:$E$2506,4)</f>
        <v>0.24978909114667172</v>
      </c>
    </row>
    <row r="412" spans="1:23" x14ac:dyDescent="0.2">
      <c r="A412" s="43">
        <f t="shared" si="75"/>
        <v>19</v>
      </c>
      <c r="B412" s="91">
        <v>36354</v>
      </c>
      <c r="C412" s="92">
        <v>21.01</v>
      </c>
      <c r="D412" s="4">
        <f t="shared" si="70"/>
        <v>-0.13555219568962365</v>
      </c>
      <c r="E412" s="100">
        <f t="shared" si="67"/>
        <v>10.51588386519882</v>
      </c>
      <c r="F412" s="2"/>
      <c r="G412" s="8">
        <f t="shared" si="74"/>
        <v>0</v>
      </c>
      <c r="H412" s="8">
        <f t="shared" si="74"/>
        <v>3.9899999999999984</v>
      </c>
      <c r="I412" s="8">
        <f t="shared" si="74"/>
        <v>8.9899999999999984</v>
      </c>
      <c r="J412" s="8">
        <f t="shared" si="74"/>
        <v>13.989999999999998</v>
      </c>
      <c r="K412" s="8">
        <f t="shared" si="74"/>
        <v>18.989999999999998</v>
      </c>
      <c r="L412" s="8">
        <f t="shared" si="74"/>
        <v>28.99</v>
      </c>
      <c r="M412" s="8">
        <f t="shared" si="74"/>
        <v>1.0100000000000016</v>
      </c>
      <c r="N412" s="8">
        <f t="shared" si="74"/>
        <v>0</v>
      </c>
      <c r="O412" s="8">
        <f t="shared" si="74"/>
        <v>0</v>
      </c>
      <c r="P412" s="8">
        <f t="shared" si="74"/>
        <v>0</v>
      </c>
      <c r="Q412" s="8">
        <f t="shared" si="74"/>
        <v>0</v>
      </c>
      <c r="R412" s="8">
        <f t="shared" si="74"/>
        <v>0</v>
      </c>
      <c r="S412" s="8">
        <f t="shared" si="74"/>
        <v>0</v>
      </c>
      <c r="T412" s="21">
        <f t="shared" si="71"/>
        <v>19</v>
      </c>
      <c r="U412" s="19">
        <f>VLOOKUP($B412,Gas!$B$3:$E$2506,2)</f>
        <v>2.1150000000000002</v>
      </c>
      <c r="V412" s="44">
        <f t="shared" si="72"/>
        <v>9.9338061465721044</v>
      </c>
      <c r="W412" s="5">
        <f>VLOOKUP($B412,Gas!$B$3:$E$2506,4)</f>
        <v>0.25726442267415517</v>
      </c>
    </row>
    <row r="413" spans="1:23" x14ac:dyDescent="0.2">
      <c r="A413" s="43">
        <f t="shared" si="75"/>
        <v>19</v>
      </c>
      <c r="B413" s="91">
        <v>36355</v>
      </c>
      <c r="C413" s="92">
        <v>22.32</v>
      </c>
      <c r="D413" s="4">
        <f t="shared" si="70"/>
        <v>6.0484622656201074E-2</v>
      </c>
      <c r="E413" s="100">
        <f t="shared" si="67"/>
        <v>9.9797369346145945</v>
      </c>
      <c r="F413" s="2"/>
      <c r="G413" s="8">
        <f t="shared" si="74"/>
        <v>0</v>
      </c>
      <c r="H413" s="8">
        <f t="shared" si="74"/>
        <v>2.6799999999999997</v>
      </c>
      <c r="I413" s="8">
        <f t="shared" si="74"/>
        <v>7.68</v>
      </c>
      <c r="J413" s="8">
        <f t="shared" si="74"/>
        <v>12.68</v>
      </c>
      <c r="K413" s="8">
        <f t="shared" si="74"/>
        <v>17.68</v>
      </c>
      <c r="L413" s="8">
        <f t="shared" si="74"/>
        <v>27.68</v>
      </c>
      <c r="M413" s="8">
        <f t="shared" si="74"/>
        <v>2.3200000000000003</v>
      </c>
      <c r="N413" s="8">
        <f t="shared" si="74"/>
        <v>0</v>
      </c>
      <c r="O413" s="8">
        <f t="shared" si="74"/>
        <v>0</v>
      </c>
      <c r="P413" s="8">
        <f t="shared" si="74"/>
        <v>0</v>
      </c>
      <c r="Q413" s="8">
        <f t="shared" si="74"/>
        <v>0</v>
      </c>
      <c r="R413" s="8">
        <f t="shared" si="74"/>
        <v>0</v>
      </c>
      <c r="S413" s="8">
        <f t="shared" si="74"/>
        <v>0</v>
      </c>
      <c r="T413" s="21">
        <f t="shared" si="71"/>
        <v>19</v>
      </c>
      <c r="U413" s="19">
        <f>VLOOKUP($B413,Gas!$B$3:$E$2506,2)</f>
        <v>2.1349999999999998</v>
      </c>
      <c r="V413" s="44">
        <f t="shared" si="72"/>
        <v>10.454332552693209</v>
      </c>
      <c r="W413" s="5">
        <f>VLOOKUP($B413,Gas!$B$3:$E$2506,4)</f>
        <v>0.27321985884778177</v>
      </c>
    </row>
    <row r="414" spans="1:23" x14ac:dyDescent="0.2">
      <c r="A414" s="43">
        <f t="shared" si="75"/>
        <v>19</v>
      </c>
      <c r="B414" s="91">
        <v>36356</v>
      </c>
      <c r="C414" s="92">
        <v>28.7</v>
      </c>
      <c r="D414" s="4">
        <f t="shared" si="70"/>
        <v>0.25141398525246517</v>
      </c>
      <c r="E414" s="100">
        <f t="shared" si="67"/>
        <v>10.078525027147982</v>
      </c>
      <c r="F414" s="2"/>
      <c r="G414" s="8">
        <f t="shared" ref="G414:S429" si="76">IF(G$1="P",MAX(0,G$2-$C414),IF(G$1="C",MAX(0,$C414-G$2)))</f>
        <v>0</v>
      </c>
      <c r="H414" s="8">
        <f t="shared" si="76"/>
        <v>0</v>
      </c>
      <c r="I414" s="8">
        <f t="shared" si="76"/>
        <v>1.3000000000000007</v>
      </c>
      <c r="J414" s="8">
        <f t="shared" si="76"/>
        <v>6.3000000000000007</v>
      </c>
      <c r="K414" s="8">
        <f t="shared" si="76"/>
        <v>11.3</v>
      </c>
      <c r="L414" s="8">
        <f t="shared" si="76"/>
        <v>21.3</v>
      </c>
      <c r="M414" s="8">
        <f t="shared" si="74"/>
        <v>8.6999999999999993</v>
      </c>
      <c r="N414" s="8">
        <f t="shared" si="76"/>
        <v>3.6999999999999993</v>
      </c>
      <c r="O414" s="8">
        <f t="shared" si="76"/>
        <v>0</v>
      </c>
      <c r="P414" s="8">
        <f t="shared" si="76"/>
        <v>0</v>
      </c>
      <c r="Q414" s="8">
        <f t="shared" si="76"/>
        <v>0</v>
      </c>
      <c r="R414" s="8">
        <f t="shared" si="76"/>
        <v>0</v>
      </c>
      <c r="S414" s="8">
        <f t="shared" si="76"/>
        <v>0</v>
      </c>
      <c r="T414" s="21">
        <f t="shared" si="71"/>
        <v>19</v>
      </c>
      <c r="U414" s="19">
        <f>VLOOKUP($B414,Gas!$B$3:$E$2506,2)</f>
        <v>2.15</v>
      </c>
      <c r="V414" s="44">
        <f t="shared" si="72"/>
        <v>13.348837209302326</v>
      </c>
      <c r="W414" s="5">
        <f>VLOOKUP($B414,Gas!$B$3:$E$2506,4)</f>
        <v>0.2824797383969313</v>
      </c>
    </row>
    <row r="415" spans="1:23" x14ac:dyDescent="0.2">
      <c r="A415" s="43">
        <f t="shared" si="75"/>
        <v>19</v>
      </c>
      <c r="B415" s="91">
        <v>36357</v>
      </c>
      <c r="C415" s="92">
        <v>42.74</v>
      </c>
      <c r="D415" s="4">
        <f t="shared" si="70"/>
        <v>0.39823812712542617</v>
      </c>
      <c r="E415" s="100">
        <f t="shared" si="67"/>
        <v>10.272501769796511</v>
      </c>
      <c r="F415" s="2"/>
      <c r="G415" s="8">
        <f t="shared" si="76"/>
        <v>0</v>
      </c>
      <c r="H415" s="8">
        <f t="shared" si="76"/>
        <v>0</v>
      </c>
      <c r="I415" s="8">
        <f t="shared" si="76"/>
        <v>0</v>
      </c>
      <c r="J415" s="8">
        <f t="shared" si="76"/>
        <v>0</v>
      </c>
      <c r="K415" s="8">
        <f t="shared" si="76"/>
        <v>0</v>
      </c>
      <c r="L415" s="8">
        <f t="shared" si="76"/>
        <v>7.259999999999998</v>
      </c>
      <c r="M415" s="8">
        <f t="shared" si="74"/>
        <v>22.740000000000002</v>
      </c>
      <c r="N415" s="8">
        <f t="shared" si="76"/>
        <v>17.740000000000002</v>
      </c>
      <c r="O415" s="8">
        <f t="shared" si="76"/>
        <v>12.740000000000002</v>
      </c>
      <c r="P415" s="8">
        <f t="shared" si="76"/>
        <v>7.740000000000002</v>
      </c>
      <c r="Q415" s="8">
        <f t="shared" si="76"/>
        <v>2.740000000000002</v>
      </c>
      <c r="R415" s="8">
        <f t="shared" si="76"/>
        <v>0</v>
      </c>
      <c r="S415" s="8">
        <f t="shared" si="76"/>
        <v>0</v>
      </c>
      <c r="T415" s="21">
        <f t="shared" si="71"/>
        <v>19</v>
      </c>
      <c r="U415" s="19">
        <f>VLOOKUP($B415,Gas!$B$3:$E$2506,2)</f>
        <v>2.13</v>
      </c>
      <c r="V415" s="44">
        <f t="shared" si="72"/>
        <v>20.06572769953052</v>
      </c>
      <c r="W415" s="5">
        <f>VLOOKUP($B415,Gas!$B$3:$E$2506,4)</f>
        <v>0.28112793960802024</v>
      </c>
    </row>
    <row r="416" spans="1:23" x14ac:dyDescent="0.2">
      <c r="A416" s="43">
        <f t="shared" si="75"/>
        <v>19</v>
      </c>
      <c r="B416" s="91">
        <v>36360</v>
      </c>
      <c r="C416" s="92">
        <v>97.94</v>
      </c>
      <c r="D416" s="4">
        <f t="shared" si="70"/>
        <v>0.82921979638316978</v>
      </c>
      <c r="E416" s="100">
        <f t="shared" si="67"/>
        <v>11.0210725972084</v>
      </c>
      <c r="F416" s="2"/>
      <c r="G416" s="8">
        <f t="shared" si="76"/>
        <v>0</v>
      </c>
      <c r="H416" s="8">
        <f t="shared" si="76"/>
        <v>0</v>
      </c>
      <c r="I416" s="8">
        <f t="shared" si="76"/>
        <v>0</v>
      </c>
      <c r="J416" s="8">
        <f t="shared" si="76"/>
        <v>0</v>
      </c>
      <c r="K416" s="8">
        <f t="shared" si="76"/>
        <v>0</v>
      </c>
      <c r="L416" s="8">
        <f t="shared" si="76"/>
        <v>0</v>
      </c>
      <c r="M416" s="8">
        <f t="shared" si="74"/>
        <v>77.94</v>
      </c>
      <c r="N416" s="8">
        <f t="shared" si="76"/>
        <v>72.94</v>
      </c>
      <c r="O416" s="8">
        <f t="shared" si="76"/>
        <v>67.94</v>
      </c>
      <c r="P416" s="8">
        <f t="shared" si="76"/>
        <v>62.94</v>
      </c>
      <c r="Q416" s="8">
        <f t="shared" si="76"/>
        <v>57.94</v>
      </c>
      <c r="R416" s="8">
        <f t="shared" si="76"/>
        <v>47.94</v>
      </c>
      <c r="S416" s="8">
        <f t="shared" si="76"/>
        <v>0</v>
      </c>
      <c r="T416" s="21">
        <f t="shared" si="71"/>
        <v>19</v>
      </c>
      <c r="U416" s="19">
        <f>VLOOKUP($B416,Gas!$B$3:$E$2506,2)</f>
        <v>2.1749999999999998</v>
      </c>
      <c r="V416" s="44">
        <f t="shared" si="72"/>
        <v>45.029885057471269</v>
      </c>
      <c r="W416" s="5">
        <f>VLOOKUP($B416,Gas!$B$3:$E$2506,4)</f>
        <v>0.22663534543852135</v>
      </c>
    </row>
    <row r="417" spans="1:23" x14ac:dyDescent="0.2">
      <c r="A417" s="43">
        <f t="shared" si="75"/>
        <v>19</v>
      </c>
      <c r="B417" s="91">
        <v>36361</v>
      </c>
      <c r="C417" s="92">
        <v>64.849999999999994</v>
      </c>
      <c r="D417" s="4">
        <f t="shared" si="70"/>
        <v>-0.41227813551171849</v>
      </c>
      <c r="E417" s="100">
        <f t="shared" si="67"/>
        <v>7.7031448001418923</v>
      </c>
      <c r="F417" s="2"/>
      <c r="G417" s="8">
        <f t="shared" si="76"/>
        <v>0</v>
      </c>
      <c r="H417" s="8">
        <f t="shared" si="76"/>
        <v>0</v>
      </c>
      <c r="I417" s="8">
        <f t="shared" si="76"/>
        <v>0</v>
      </c>
      <c r="J417" s="8">
        <f t="shared" si="76"/>
        <v>0</v>
      </c>
      <c r="K417" s="8">
        <f t="shared" si="76"/>
        <v>0</v>
      </c>
      <c r="L417" s="8">
        <f t="shared" si="76"/>
        <v>0</v>
      </c>
      <c r="M417" s="8">
        <f t="shared" si="74"/>
        <v>44.849999999999994</v>
      </c>
      <c r="N417" s="8">
        <f t="shared" si="76"/>
        <v>39.849999999999994</v>
      </c>
      <c r="O417" s="8">
        <f t="shared" si="76"/>
        <v>34.849999999999994</v>
      </c>
      <c r="P417" s="8">
        <f t="shared" si="76"/>
        <v>29.849999999999994</v>
      </c>
      <c r="Q417" s="8">
        <f t="shared" si="76"/>
        <v>24.849999999999994</v>
      </c>
      <c r="R417" s="8">
        <f t="shared" si="76"/>
        <v>14.849999999999994</v>
      </c>
      <c r="S417" s="8">
        <f t="shared" si="76"/>
        <v>0</v>
      </c>
      <c r="T417" s="21">
        <f t="shared" si="71"/>
        <v>19</v>
      </c>
      <c r="U417" s="19">
        <f>VLOOKUP($B417,Gas!$B$3:$E$2506,2)</f>
        <v>2.1850000000000001</v>
      </c>
      <c r="V417" s="44">
        <f t="shared" si="72"/>
        <v>29.679633867276884</v>
      </c>
      <c r="W417" s="5">
        <f>VLOOKUP($B417,Gas!$B$3:$E$2506,4)</f>
        <v>0.19383027028522021</v>
      </c>
    </row>
    <row r="418" spans="1:23" x14ac:dyDescent="0.2">
      <c r="A418" s="43">
        <f t="shared" si="75"/>
        <v>19</v>
      </c>
      <c r="B418" s="91">
        <v>36362</v>
      </c>
      <c r="C418" s="92">
        <v>65.33</v>
      </c>
      <c r="D418" s="4">
        <f t="shared" si="70"/>
        <v>7.3744380902060914E-3</v>
      </c>
      <c r="E418" s="100">
        <f t="shared" si="67"/>
        <v>7.1763833644479638</v>
      </c>
      <c r="F418" s="2"/>
      <c r="G418" s="8">
        <f t="shared" si="76"/>
        <v>0</v>
      </c>
      <c r="H418" s="8">
        <f t="shared" si="76"/>
        <v>0</v>
      </c>
      <c r="I418" s="8">
        <f t="shared" si="76"/>
        <v>0</v>
      </c>
      <c r="J418" s="8">
        <f t="shared" si="76"/>
        <v>0</v>
      </c>
      <c r="K418" s="8">
        <f t="shared" si="76"/>
        <v>0</v>
      </c>
      <c r="L418" s="8">
        <f t="shared" si="76"/>
        <v>0</v>
      </c>
      <c r="M418" s="8">
        <f t="shared" si="74"/>
        <v>45.33</v>
      </c>
      <c r="N418" s="8">
        <f t="shared" si="76"/>
        <v>40.33</v>
      </c>
      <c r="O418" s="8">
        <f t="shared" si="76"/>
        <v>35.33</v>
      </c>
      <c r="P418" s="8">
        <f t="shared" si="76"/>
        <v>30.33</v>
      </c>
      <c r="Q418" s="8">
        <f t="shared" si="76"/>
        <v>25.33</v>
      </c>
      <c r="R418" s="8">
        <f t="shared" si="76"/>
        <v>15.329999999999998</v>
      </c>
      <c r="S418" s="8">
        <f t="shared" si="76"/>
        <v>0</v>
      </c>
      <c r="T418" s="21">
        <f t="shared" si="71"/>
        <v>19</v>
      </c>
      <c r="U418" s="19">
        <f>VLOOKUP($B418,Gas!$B$3:$E$2506,2)</f>
        <v>2.23</v>
      </c>
      <c r="V418" s="44">
        <f t="shared" si="72"/>
        <v>29.295964125560538</v>
      </c>
      <c r="W418" s="5">
        <f>VLOOKUP($B418,Gas!$B$3:$E$2506,4)</f>
        <v>0.2237604128128603</v>
      </c>
    </row>
    <row r="419" spans="1:23" x14ac:dyDescent="0.2">
      <c r="A419" s="43">
        <f t="shared" si="75"/>
        <v>19</v>
      </c>
      <c r="B419" s="91">
        <v>36363</v>
      </c>
      <c r="C419" s="92">
        <v>144.38999999999999</v>
      </c>
      <c r="D419" s="4">
        <f t="shared" si="70"/>
        <v>0.79306662313046872</v>
      </c>
      <c r="E419" s="100">
        <f t="shared" si="67"/>
        <v>6.7999703964000036</v>
      </c>
      <c r="F419" s="2"/>
      <c r="G419" s="8">
        <f t="shared" si="76"/>
        <v>0</v>
      </c>
      <c r="H419" s="8">
        <f t="shared" si="76"/>
        <v>0</v>
      </c>
      <c r="I419" s="8">
        <f t="shared" si="76"/>
        <v>0</v>
      </c>
      <c r="J419" s="8">
        <f t="shared" si="76"/>
        <v>0</v>
      </c>
      <c r="K419" s="8">
        <f t="shared" si="76"/>
        <v>0</v>
      </c>
      <c r="L419" s="8">
        <f t="shared" si="76"/>
        <v>0</v>
      </c>
      <c r="M419" s="8">
        <f t="shared" si="74"/>
        <v>124.38999999999999</v>
      </c>
      <c r="N419" s="8">
        <f t="shared" si="76"/>
        <v>119.38999999999999</v>
      </c>
      <c r="O419" s="8">
        <f t="shared" si="76"/>
        <v>114.38999999999999</v>
      </c>
      <c r="P419" s="8">
        <f t="shared" si="76"/>
        <v>109.38999999999999</v>
      </c>
      <c r="Q419" s="8">
        <f t="shared" si="76"/>
        <v>104.38999999999999</v>
      </c>
      <c r="R419" s="8">
        <f t="shared" si="76"/>
        <v>94.389999999999986</v>
      </c>
      <c r="S419" s="8">
        <f t="shared" si="76"/>
        <v>44.389989999999983</v>
      </c>
      <c r="T419" s="21">
        <f t="shared" si="71"/>
        <v>19</v>
      </c>
      <c r="U419" s="19">
        <f>VLOOKUP($B419,Gas!$B$3:$E$2506,2)</f>
        <v>2.2450000000000001</v>
      </c>
      <c r="V419" s="44">
        <f t="shared" si="72"/>
        <v>64.316258351893083</v>
      </c>
      <c r="W419" s="5">
        <f>VLOOKUP($B419,Gas!$B$3:$E$2506,4)</f>
        <v>0.2229855614491614</v>
      </c>
    </row>
    <row r="420" spans="1:23" x14ac:dyDescent="0.2">
      <c r="A420" s="43">
        <f t="shared" si="75"/>
        <v>19</v>
      </c>
      <c r="B420" s="91">
        <v>36364</v>
      </c>
      <c r="C420" s="92">
        <v>355.19</v>
      </c>
      <c r="D420" s="4">
        <f t="shared" si="70"/>
        <v>0.90013488558542665</v>
      </c>
      <c r="E420" s="100">
        <f t="shared" si="67"/>
        <v>7.4749044065580161</v>
      </c>
      <c r="F420" s="2"/>
      <c r="G420" s="8">
        <f t="shared" si="76"/>
        <v>0</v>
      </c>
      <c r="H420" s="8">
        <f t="shared" si="76"/>
        <v>0</v>
      </c>
      <c r="I420" s="8">
        <f t="shared" si="76"/>
        <v>0</v>
      </c>
      <c r="J420" s="8">
        <f t="shared" si="76"/>
        <v>0</v>
      </c>
      <c r="K420" s="8">
        <f t="shared" si="76"/>
        <v>0</v>
      </c>
      <c r="L420" s="8">
        <f t="shared" si="76"/>
        <v>0</v>
      </c>
      <c r="M420" s="8">
        <f t="shared" si="76"/>
        <v>335.19</v>
      </c>
      <c r="N420" s="8">
        <f t="shared" si="76"/>
        <v>330.19</v>
      </c>
      <c r="O420" s="8">
        <f t="shared" si="76"/>
        <v>325.19</v>
      </c>
      <c r="P420" s="8">
        <f t="shared" si="76"/>
        <v>320.19</v>
      </c>
      <c r="Q420" s="8">
        <f t="shared" si="76"/>
        <v>315.19</v>
      </c>
      <c r="R420" s="8">
        <f t="shared" si="76"/>
        <v>305.19</v>
      </c>
      <c r="S420" s="8">
        <f t="shared" si="76"/>
        <v>255.18998999999999</v>
      </c>
      <c r="T420" s="21">
        <f t="shared" si="71"/>
        <v>19</v>
      </c>
      <c r="U420" s="19">
        <f>VLOOKUP($B420,Gas!$B$3:$E$2506,2)</f>
        <v>2.3149999999999999</v>
      </c>
      <c r="V420" s="44">
        <f t="shared" si="72"/>
        <v>153.42980561555075</v>
      </c>
      <c r="W420" s="5">
        <f>VLOOKUP($B420,Gas!$B$3:$E$2506,4)</f>
        <v>0.2269432948680892</v>
      </c>
    </row>
    <row r="421" spans="1:23" x14ac:dyDescent="0.2">
      <c r="A421" s="43">
        <f t="shared" si="75"/>
        <v>19</v>
      </c>
      <c r="B421" s="91">
        <v>36367</v>
      </c>
      <c r="C421" s="92">
        <v>425.76</v>
      </c>
      <c r="D421" s="4">
        <f t="shared" si="70"/>
        <v>0.18122294966082467</v>
      </c>
      <c r="E421" s="100">
        <f t="shared" si="67"/>
        <v>6.9679983308922528</v>
      </c>
      <c r="F421" s="2"/>
      <c r="G421" s="8">
        <f t="shared" si="76"/>
        <v>0</v>
      </c>
      <c r="H421" s="8">
        <f t="shared" si="76"/>
        <v>0</v>
      </c>
      <c r="I421" s="8">
        <f t="shared" si="76"/>
        <v>0</v>
      </c>
      <c r="J421" s="8">
        <f t="shared" si="76"/>
        <v>0</v>
      </c>
      <c r="K421" s="8">
        <f t="shared" si="76"/>
        <v>0</v>
      </c>
      <c r="L421" s="8">
        <f t="shared" si="76"/>
        <v>0</v>
      </c>
      <c r="M421" s="8">
        <f t="shared" si="76"/>
        <v>405.76</v>
      </c>
      <c r="N421" s="8">
        <f t="shared" si="76"/>
        <v>400.76</v>
      </c>
      <c r="O421" s="8">
        <f t="shared" si="76"/>
        <v>395.76</v>
      </c>
      <c r="P421" s="8">
        <f t="shared" si="76"/>
        <v>390.76</v>
      </c>
      <c r="Q421" s="8">
        <f t="shared" si="76"/>
        <v>385.76</v>
      </c>
      <c r="R421" s="8">
        <f t="shared" si="76"/>
        <v>375.76</v>
      </c>
      <c r="S421" s="8">
        <f t="shared" si="76"/>
        <v>325.75999000000002</v>
      </c>
      <c r="T421" s="21">
        <f t="shared" si="71"/>
        <v>19</v>
      </c>
      <c r="U421" s="19">
        <f>VLOOKUP($B421,Gas!$B$3:$E$2506,2)</f>
        <v>2.4300000000000002</v>
      </c>
      <c r="V421" s="44">
        <f t="shared" si="72"/>
        <v>175.20987654320987</v>
      </c>
      <c r="W421" s="5">
        <f>VLOOKUP($B421,Gas!$B$3:$E$2506,4)</f>
        <v>0.31685518321682926</v>
      </c>
    </row>
    <row r="422" spans="1:23" x14ac:dyDescent="0.2">
      <c r="A422" s="43">
        <f t="shared" si="75"/>
        <v>19</v>
      </c>
      <c r="B422" s="91">
        <v>36368</v>
      </c>
      <c r="C422" s="92">
        <v>515.17999999999995</v>
      </c>
      <c r="D422" s="4">
        <f t="shared" si="70"/>
        <v>0.19064054693147739</v>
      </c>
      <c r="E422" s="100">
        <f t="shared" si="67"/>
        <v>6.5992123219235719</v>
      </c>
      <c r="F422" s="2"/>
      <c r="G422" s="8">
        <f t="shared" si="76"/>
        <v>0</v>
      </c>
      <c r="H422" s="8">
        <f t="shared" si="76"/>
        <v>0</v>
      </c>
      <c r="I422" s="8">
        <f t="shared" si="76"/>
        <v>0</v>
      </c>
      <c r="J422" s="8">
        <f t="shared" si="76"/>
        <v>0</v>
      </c>
      <c r="K422" s="8">
        <f t="shared" si="76"/>
        <v>0</v>
      </c>
      <c r="L422" s="8">
        <f t="shared" si="76"/>
        <v>0</v>
      </c>
      <c r="M422" s="8">
        <f t="shared" si="76"/>
        <v>495.17999999999995</v>
      </c>
      <c r="N422" s="8">
        <f t="shared" si="76"/>
        <v>490.17999999999995</v>
      </c>
      <c r="O422" s="8">
        <f t="shared" si="76"/>
        <v>485.17999999999995</v>
      </c>
      <c r="P422" s="8">
        <f t="shared" si="76"/>
        <v>480.17999999999995</v>
      </c>
      <c r="Q422" s="8">
        <f t="shared" si="76"/>
        <v>475.17999999999995</v>
      </c>
      <c r="R422" s="8">
        <f t="shared" si="76"/>
        <v>465.17999999999995</v>
      </c>
      <c r="S422" s="8">
        <f t="shared" si="76"/>
        <v>415.17998999999998</v>
      </c>
      <c r="T422" s="21">
        <f t="shared" si="71"/>
        <v>19</v>
      </c>
      <c r="U422" s="19">
        <f>VLOOKUP($B422,Gas!$B$3:$E$2506,2)</f>
        <v>2.54</v>
      </c>
      <c r="V422" s="44">
        <f t="shared" si="72"/>
        <v>202.82677165354329</v>
      </c>
      <c r="W422" s="5">
        <f>VLOOKUP($B422,Gas!$B$3:$E$2506,4)</f>
        <v>0.36738970641589447</v>
      </c>
    </row>
    <row r="423" spans="1:23" x14ac:dyDescent="0.2">
      <c r="A423" s="43">
        <f t="shared" si="75"/>
        <v>19</v>
      </c>
      <c r="B423" s="91">
        <v>36369</v>
      </c>
      <c r="C423" s="92">
        <v>180.56</v>
      </c>
      <c r="D423" s="4">
        <f t="shared" si="70"/>
        <v>-1.0484532216515763</v>
      </c>
      <c r="E423" s="100">
        <f t="shared" si="67"/>
        <v>9.501491776122597</v>
      </c>
      <c r="F423" s="2"/>
      <c r="G423" s="8">
        <f t="shared" si="76"/>
        <v>0</v>
      </c>
      <c r="H423" s="8">
        <f t="shared" si="76"/>
        <v>0</v>
      </c>
      <c r="I423" s="8">
        <f t="shared" si="76"/>
        <v>0</v>
      </c>
      <c r="J423" s="8">
        <f t="shared" si="76"/>
        <v>0</v>
      </c>
      <c r="K423" s="8">
        <f t="shared" si="76"/>
        <v>0</v>
      </c>
      <c r="L423" s="8">
        <f t="shared" si="76"/>
        <v>0</v>
      </c>
      <c r="M423" s="8">
        <f t="shared" si="76"/>
        <v>160.56</v>
      </c>
      <c r="N423" s="8">
        <f t="shared" si="76"/>
        <v>155.56</v>
      </c>
      <c r="O423" s="8">
        <f t="shared" si="76"/>
        <v>150.56</v>
      </c>
      <c r="P423" s="8">
        <f t="shared" si="76"/>
        <v>145.56</v>
      </c>
      <c r="Q423" s="8">
        <f t="shared" si="76"/>
        <v>140.56</v>
      </c>
      <c r="R423" s="8">
        <f t="shared" si="76"/>
        <v>130.56</v>
      </c>
      <c r="S423" s="8">
        <f t="shared" si="76"/>
        <v>80.559989999999999</v>
      </c>
      <c r="T423" s="21">
        <f t="shared" si="71"/>
        <v>19</v>
      </c>
      <c r="U423" s="19">
        <f>VLOOKUP($B423,Gas!$B$3:$E$2506,2)</f>
        <v>2.5449999999999999</v>
      </c>
      <c r="V423" s="44">
        <f t="shared" si="72"/>
        <v>70.946954813359525</v>
      </c>
      <c r="W423" s="5">
        <f>VLOOKUP($B423,Gas!$B$3:$E$2506,4)</f>
        <v>0.36420019493987404</v>
      </c>
    </row>
    <row r="424" spans="1:23" x14ac:dyDescent="0.2">
      <c r="A424" s="43">
        <f t="shared" si="75"/>
        <v>19</v>
      </c>
      <c r="B424" s="91">
        <v>36370</v>
      </c>
      <c r="C424" s="92">
        <v>1813.5</v>
      </c>
      <c r="D424" s="4">
        <f t="shared" si="70"/>
        <v>2.3069508262136766</v>
      </c>
      <c r="E424" s="100">
        <f t="shared" si="67"/>
        <v>14.168487694113107</v>
      </c>
      <c r="F424" s="2"/>
      <c r="G424" s="8">
        <f t="shared" ref="G424:S439" si="77">IF(G$1="P",MAX(0,G$2-$C424),IF(G$1="C",MAX(0,$C424-G$2)))</f>
        <v>0</v>
      </c>
      <c r="H424" s="8">
        <f t="shared" si="77"/>
        <v>0</v>
      </c>
      <c r="I424" s="8">
        <f t="shared" si="77"/>
        <v>0</v>
      </c>
      <c r="J424" s="8">
        <f t="shared" si="77"/>
        <v>0</v>
      </c>
      <c r="K424" s="8">
        <f t="shared" si="77"/>
        <v>0</v>
      </c>
      <c r="L424" s="8">
        <f t="shared" si="77"/>
        <v>0</v>
      </c>
      <c r="M424" s="8">
        <f t="shared" si="76"/>
        <v>1793.5</v>
      </c>
      <c r="N424" s="8">
        <f t="shared" si="77"/>
        <v>1788.5</v>
      </c>
      <c r="O424" s="8">
        <f t="shared" si="77"/>
        <v>1783.5</v>
      </c>
      <c r="P424" s="8">
        <f t="shared" si="77"/>
        <v>1778.5</v>
      </c>
      <c r="Q424" s="8">
        <f t="shared" si="77"/>
        <v>1773.5</v>
      </c>
      <c r="R424" s="8">
        <f t="shared" si="77"/>
        <v>1763.5</v>
      </c>
      <c r="S424" s="8">
        <f t="shared" si="77"/>
        <v>1713.49999</v>
      </c>
      <c r="T424" s="21">
        <f t="shared" si="71"/>
        <v>19</v>
      </c>
      <c r="U424" s="19">
        <f>VLOOKUP($B424,Gas!$B$3:$E$2506,2)</f>
        <v>2.5750000000000002</v>
      </c>
      <c r="V424" s="44">
        <f t="shared" si="72"/>
        <v>704.27184466019412</v>
      </c>
      <c r="W424" s="5">
        <f>VLOOKUP($B424,Gas!$B$3:$E$2506,4)</f>
        <v>0.35031609586340029</v>
      </c>
    </row>
    <row r="425" spans="1:23" x14ac:dyDescent="0.2">
      <c r="A425" s="43">
        <f t="shared" si="75"/>
        <v>19</v>
      </c>
      <c r="B425" s="91">
        <v>36371</v>
      </c>
      <c r="C425" s="92">
        <v>1761.54</v>
      </c>
      <c r="D425" s="4">
        <f t="shared" si="70"/>
        <v>-2.9070253280098799E-2</v>
      </c>
      <c r="E425" s="100">
        <f t="shared" si="67"/>
        <v>14.34222969061255</v>
      </c>
      <c r="F425" s="2"/>
      <c r="G425" s="8">
        <f t="shared" si="77"/>
        <v>0</v>
      </c>
      <c r="H425" s="8">
        <f t="shared" si="77"/>
        <v>0</v>
      </c>
      <c r="I425" s="8">
        <f t="shared" si="77"/>
        <v>0</v>
      </c>
      <c r="J425" s="8">
        <f t="shared" si="77"/>
        <v>0</v>
      </c>
      <c r="K425" s="8">
        <f t="shared" si="77"/>
        <v>0</v>
      </c>
      <c r="L425" s="8">
        <f t="shared" si="77"/>
        <v>0</v>
      </c>
      <c r="M425" s="8">
        <f t="shared" si="76"/>
        <v>1741.54</v>
      </c>
      <c r="N425" s="8">
        <f t="shared" si="77"/>
        <v>1736.54</v>
      </c>
      <c r="O425" s="8">
        <f t="shared" si="77"/>
        <v>1731.54</v>
      </c>
      <c r="P425" s="8">
        <f t="shared" si="77"/>
        <v>1726.54</v>
      </c>
      <c r="Q425" s="8">
        <f t="shared" si="77"/>
        <v>1721.54</v>
      </c>
      <c r="R425" s="8">
        <f t="shared" si="77"/>
        <v>1711.54</v>
      </c>
      <c r="S425" s="8">
        <f t="shared" si="77"/>
        <v>1661.53999</v>
      </c>
      <c r="T425" s="21">
        <f t="shared" si="71"/>
        <v>19</v>
      </c>
      <c r="U425" s="19">
        <f>VLOOKUP($B425,Gas!$B$3:$E$2506,2)</f>
        <v>2.665</v>
      </c>
      <c r="V425" s="44">
        <f t="shared" si="72"/>
        <v>660.99061913696062</v>
      </c>
      <c r="W425" s="5">
        <f>VLOOKUP($B425,Gas!$B$3:$E$2506,4)</f>
        <v>0.35408786449407748</v>
      </c>
    </row>
    <row r="426" spans="1:23" x14ac:dyDescent="0.2">
      <c r="A426" s="43">
        <f t="shared" si="75"/>
        <v>20</v>
      </c>
      <c r="B426" s="91">
        <v>36374</v>
      </c>
      <c r="C426" s="92">
        <v>288.48</v>
      </c>
      <c r="D426" s="4">
        <f t="shared" si="70"/>
        <v>-1.809317945987851</v>
      </c>
      <c r="E426" s="100">
        <f t="shared" si="67"/>
        <v>17.68353361528985</v>
      </c>
      <c r="F426" s="2"/>
      <c r="G426" s="8">
        <f t="shared" si="77"/>
        <v>0</v>
      </c>
      <c r="H426" s="8">
        <f t="shared" si="77"/>
        <v>0</v>
      </c>
      <c r="I426" s="8">
        <f t="shared" si="77"/>
        <v>0</v>
      </c>
      <c r="J426" s="8">
        <f t="shared" si="77"/>
        <v>0</v>
      </c>
      <c r="K426" s="8">
        <f t="shared" si="77"/>
        <v>0</v>
      </c>
      <c r="L426" s="8">
        <f t="shared" si="77"/>
        <v>0</v>
      </c>
      <c r="M426" s="8">
        <f t="shared" si="76"/>
        <v>268.48</v>
      </c>
      <c r="N426" s="8">
        <f t="shared" si="77"/>
        <v>263.48</v>
      </c>
      <c r="O426" s="8">
        <f t="shared" si="77"/>
        <v>258.48</v>
      </c>
      <c r="P426" s="8">
        <f t="shared" si="77"/>
        <v>253.48000000000002</v>
      </c>
      <c r="Q426" s="8">
        <f t="shared" si="77"/>
        <v>248.48000000000002</v>
      </c>
      <c r="R426" s="8">
        <f t="shared" si="77"/>
        <v>238.48000000000002</v>
      </c>
      <c r="S426" s="8">
        <f t="shared" si="77"/>
        <v>188.47999000000002</v>
      </c>
      <c r="T426" s="21">
        <f t="shared" si="71"/>
        <v>20</v>
      </c>
      <c r="U426" s="19">
        <f>VLOOKUP($B426,Gas!$B$3:$E$2506,2)</f>
        <v>2.57</v>
      </c>
      <c r="V426" s="44">
        <f t="shared" si="72"/>
        <v>112.2490272373541</v>
      </c>
      <c r="W426" s="5">
        <f>VLOOKUP($B426,Gas!$B$3:$E$2506,4)</f>
        <v>0.51527663297420045</v>
      </c>
    </row>
    <row r="427" spans="1:23" x14ac:dyDescent="0.2">
      <c r="A427" s="43">
        <f t="shared" si="75"/>
        <v>20</v>
      </c>
      <c r="B427" s="91">
        <v>36375</v>
      </c>
      <c r="C427" s="92">
        <v>44.89</v>
      </c>
      <c r="D427" s="4">
        <f t="shared" si="70"/>
        <v>-1.8604107066611664</v>
      </c>
      <c r="E427" s="100">
        <f t="shared" si="67"/>
        <v>20.174093662411035</v>
      </c>
      <c r="F427" s="2"/>
      <c r="G427" s="8">
        <f t="shared" si="77"/>
        <v>0</v>
      </c>
      <c r="H427" s="8">
        <f t="shared" si="77"/>
        <v>0</v>
      </c>
      <c r="I427" s="8">
        <f t="shared" si="77"/>
        <v>0</v>
      </c>
      <c r="J427" s="8">
        <f t="shared" si="77"/>
        <v>0</v>
      </c>
      <c r="K427" s="8">
        <f t="shared" si="77"/>
        <v>0</v>
      </c>
      <c r="L427" s="8">
        <f t="shared" si="77"/>
        <v>5.1099999999999994</v>
      </c>
      <c r="M427" s="8">
        <f t="shared" si="76"/>
        <v>24.89</v>
      </c>
      <c r="N427" s="8">
        <f t="shared" si="77"/>
        <v>19.89</v>
      </c>
      <c r="O427" s="8">
        <f t="shared" si="77"/>
        <v>14.89</v>
      </c>
      <c r="P427" s="8">
        <f t="shared" si="77"/>
        <v>9.89</v>
      </c>
      <c r="Q427" s="8">
        <f t="shared" si="77"/>
        <v>4.8900000000000006</v>
      </c>
      <c r="R427" s="8">
        <f t="shared" si="77"/>
        <v>0</v>
      </c>
      <c r="S427" s="8">
        <f t="shared" si="77"/>
        <v>0</v>
      </c>
      <c r="T427" s="21">
        <f t="shared" si="71"/>
        <v>20</v>
      </c>
      <c r="U427" s="19">
        <f>VLOOKUP($B427,Gas!$B$3:$E$2506,2)</f>
        <v>2.5150000000000001</v>
      </c>
      <c r="V427" s="44">
        <f t="shared" si="72"/>
        <v>17.848906560636181</v>
      </c>
      <c r="W427" s="5">
        <f>VLOOKUP($B427,Gas!$B$3:$E$2506,4)</f>
        <v>0.47817962492087684</v>
      </c>
    </row>
    <row r="428" spans="1:23" x14ac:dyDescent="0.2">
      <c r="A428" s="43">
        <f t="shared" si="75"/>
        <v>20</v>
      </c>
      <c r="B428" s="91">
        <v>36376</v>
      </c>
      <c r="C428" s="92">
        <v>47.43</v>
      </c>
      <c r="D428" s="4">
        <f t="shared" si="70"/>
        <v>5.5039887095649609E-2</v>
      </c>
      <c r="E428" s="100">
        <f t="shared" si="67"/>
        <v>20.178399239346312</v>
      </c>
      <c r="F428" s="2"/>
      <c r="G428" s="8">
        <f t="shared" si="77"/>
        <v>0</v>
      </c>
      <c r="H428" s="8">
        <f t="shared" si="77"/>
        <v>0</v>
      </c>
      <c r="I428" s="8">
        <f t="shared" si="77"/>
        <v>0</v>
      </c>
      <c r="J428" s="8">
        <f t="shared" si="77"/>
        <v>0</v>
      </c>
      <c r="K428" s="8">
        <f t="shared" si="77"/>
        <v>0</v>
      </c>
      <c r="L428" s="8">
        <f t="shared" si="77"/>
        <v>2.5700000000000003</v>
      </c>
      <c r="M428" s="8">
        <f t="shared" si="76"/>
        <v>27.43</v>
      </c>
      <c r="N428" s="8">
        <f t="shared" si="77"/>
        <v>22.43</v>
      </c>
      <c r="O428" s="8">
        <f t="shared" si="77"/>
        <v>17.43</v>
      </c>
      <c r="P428" s="8">
        <f t="shared" si="77"/>
        <v>12.43</v>
      </c>
      <c r="Q428" s="8">
        <f t="shared" si="77"/>
        <v>7.43</v>
      </c>
      <c r="R428" s="8">
        <f t="shared" si="77"/>
        <v>0</v>
      </c>
      <c r="S428" s="8">
        <f t="shared" si="77"/>
        <v>0</v>
      </c>
      <c r="T428" s="21">
        <f t="shared" si="71"/>
        <v>20</v>
      </c>
      <c r="U428" s="19">
        <f>VLOOKUP($B428,Gas!$B$3:$E$2506,2)</f>
        <v>2.6</v>
      </c>
      <c r="V428" s="44">
        <f t="shared" si="72"/>
        <v>18.242307692307691</v>
      </c>
      <c r="W428" s="5">
        <f>VLOOKUP($B428,Gas!$B$3:$E$2506,4)</f>
        <v>0.50961934348071403</v>
      </c>
    </row>
    <row r="429" spans="1:23" x14ac:dyDescent="0.2">
      <c r="A429" s="43">
        <f t="shared" si="75"/>
        <v>20</v>
      </c>
      <c r="B429" s="91">
        <v>36377</v>
      </c>
      <c r="C429" s="92">
        <v>45.81</v>
      </c>
      <c r="D429" s="4">
        <f t="shared" si="70"/>
        <v>-3.475253199083949E-2</v>
      </c>
      <c r="E429" s="100">
        <f t="shared" si="67"/>
        <v>19.655895582424112</v>
      </c>
      <c r="F429" s="2"/>
      <c r="G429" s="8">
        <f t="shared" si="77"/>
        <v>0</v>
      </c>
      <c r="H429" s="8">
        <f t="shared" si="77"/>
        <v>0</v>
      </c>
      <c r="I429" s="8">
        <f t="shared" si="77"/>
        <v>0</v>
      </c>
      <c r="J429" s="8">
        <f t="shared" si="77"/>
        <v>0</v>
      </c>
      <c r="K429" s="8">
        <f t="shared" si="77"/>
        <v>0</v>
      </c>
      <c r="L429" s="8">
        <f t="shared" si="77"/>
        <v>4.1899999999999977</v>
      </c>
      <c r="M429" s="8">
        <f t="shared" si="76"/>
        <v>25.810000000000002</v>
      </c>
      <c r="N429" s="8">
        <f t="shared" si="77"/>
        <v>20.810000000000002</v>
      </c>
      <c r="O429" s="8">
        <f t="shared" si="77"/>
        <v>15.810000000000002</v>
      </c>
      <c r="P429" s="8">
        <f t="shared" si="77"/>
        <v>10.810000000000002</v>
      </c>
      <c r="Q429" s="8">
        <f t="shared" si="77"/>
        <v>5.8100000000000023</v>
      </c>
      <c r="R429" s="8">
        <f t="shared" si="77"/>
        <v>0</v>
      </c>
      <c r="S429" s="8">
        <f t="shared" si="77"/>
        <v>0</v>
      </c>
      <c r="T429" s="21">
        <f t="shared" si="71"/>
        <v>20</v>
      </c>
      <c r="U429" s="19">
        <f>VLOOKUP($B429,Gas!$B$3:$E$2506,2)</f>
        <v>2.6349999999999998</v>
      </c>
      <c r="V429" s="44">
        <f t="shared" si="72"/>
        <v>17.385199240986719</v>
      </c>
      <c r="W429" s="5">
        <f>VLOOKUP($B429,Gas!$B$3:$E$2506,4)</f>
        <v>0.50882623360496504</v>
      </c>
    </row>
    <row r="430" spans="1:23" x14ac:dyDescent="0.2">
      <c r="A430" s="43">
        <f t="shared" si="75"/>
        <v>20</v>
      </c>
      <c r="B430" s="91">
        <v>36378</v>
      </c>
      <c r="C430" s="92">
        <v>51.27</v>
      </c>
      <c r="D430" s="4">
        <f t="shared" si="70"/>
        <v>0.11260337789695854</v>
      </c>
      <c r="E430" s="100">
        <f t="shared" si="67"/>
        <v>18.906457418768039</v>
      </c>
      <c r="F430" s="2"/>
      <c r="G430" s="8">
        <f t="shared" si="77"/>
        <v>0</v>
      </c>
      <c r="H430" s="8">
        <f t="shared" si="77"/>
        <v>0</v>
      </c>
      <c r="I430" s="8">
        <f t="shared" si="77"/>
        <v>0</v>
      </c>
      <c r="J430" s="8">
        <f t="shared" si="77"/>
        <v>0</v>
      </c>
      <c r="K430" s="8">
        <f t="shared" si="77"/>
        <v>0</v>
      </c>
      <c r="L430" s="8">
        <f t="shared" si="77"/>
        <v>0</v>
      </c>
      <c r="M430" s="8">
        <f t="shared" si="77"/>
        <v>31.270000000000003</v>
      </c>
      <c r="N430" s="8">
        <f t="shared" si="77"/>
        <v>26.270000000000003</v>
      </c>
      <c r="O430" s="8">
        <f t="shared" si="77"/>
        <v>21.270000000000003</v>
      </c>
      <c r="P430" s="8">
        <f t="shared" si="77"/>
        <v>16.270000000000003</v>
      </c>
      <c r="Q430" s="8">
        <f t="shared" si="77"/>
        <v>11.270000000000003</v>
      </c>
      <c r="R430" s="8">
        <f t="shared" si="77"/>
        <v>1.2700000000000031</v>
      </c>
      <c r="S430" s="8">
        <f t="shared" si="77"/>
        <v>0</v>
      </c>
      <c r="T430" s="21">
        <f t="shared" si="71"/>
        <v>20</v>
      </c>
      <c r="U430" s="19">
        <f>VLOOKUP($B430,Gas!$B$3:$E$2506,2)</f>
        <v>2.6549999999999998</v>
      </c>
      <c r="V430" s="44">
        <f t="shared" si="72"/>
        <v>19.310734463276837</v>
      </c>
      <c r="W430" s="5">
        <f>VLOOKUP($B430,Gas!$B$3:$E$2506,4)</f>
        <v>0.44764033537799908</v>
      </c>
    </row>
    <row r="431" spans="1:23" x14ac:dyDescent="0.2">
      <c r="A431" s="43">
        <f t="shared" si="75"/>
        <v>20</v>
      </c>
      <c r="B431" s="91">
        <v>36381</v>
      </c>
      <c r="C431" s="92">
        <v>56.57</v>
      </c>
      <c r="D431" s="4">
        <f t="shared" si="70"/>
        <v>9.8373023559455056E-2</v>
      </c>
      <c r="E431" s="100">
        <f t="shared" si="67"/>
        <v>18.865331116951111</v>
      </c>
      <c r="F431" s="2"/>
      <c r="G431" s="8">
        <f t="shared" si="77"/>
        <v>0</v>
      </c>
      <c r="H431" s="8">
        <f t="shared" si="77"/>
        <v>0</v>
      </c>
      <c r="I431" s="8">
        <f t="shared" si="77"/>
        <v>0</v>
      </c>
      <c r="J431" s="8">
        <f t="shared" si="77"/>
        <v>0</v>
      </c>
      <c r="K431" s="8">
        <f t="shared" si="77"/>
        <v>0</v>
      </c>
      <c r="L431" s="8">
        <f t="shared" si="77"/>
        <v>0</v>
      </c>
      <c r="M431" s="8">
        <f t="shared" si="77"/>
        <v>36.57</v>
      </c>
      <c r="N431" s="8">
        <f t="shared" si="77"/>
        <v>31.57</v>
      </c>
      <c r="O431" s="8">
        <f t="shared" si="77"/>
        <v>26.57</v>
      </c>
      <c r="P431" s="8">
        <f t="shared" si="77"/>
        <v>21.57</v>
      </c>
      <c r="Q431" s="8">
        <f t="shared" si="77"/>
        <v>16.57</v>
      </c>
      <c r="R431" s="8">
        <f t="shared" si="77"/>
        <v>6.57</v>
      </c>
      <c r="S431" s="8">
        <f t="shared" si="77"/>
        <v>0</v>
      </c>
      <c r="T431" s="21">
        <f t="shared" si="71"/>
        <v>20</v>
      </c>
      <c r="U431" s="19">
        <f>VLOOKUP($B431,Gas!$B$3:$E$2506,2)</f>
        <v>2.6850000000000001</v>
      </c>
      <c r="V431" s="44">
        <f t="shared" si="72"/>
        <v>21.068901303538176</v>
      </c>
      <c r="W431" s="5">
        <f>VLOOKUP($B431,Gas!$B$3:$E$2506,4)</f>
        <v>0.3995445359301793</v>
      </c>
    </row>
    <row r="432" spans="1:23" x14ac:dyDescent="0.2">
      <c r="A432" s="43">
        <f t="shared" si="75"/>
        <v>20</v>
      </c>
      <c r="B432" s="91">
        <v>36382</v>
      </c>
      <c r="C432" s="92">
        <v>51.19</v>
      </c>
      <c r="D432" s="4">
        <f t="shared" si="70"/>
        <v>-9.9934608885572471E-2</v>
      </c>
      <c r="E432" s="100">
        <f t="shared" si="67"/>
        <v>18.753019286421814</v>
      </c>
      <c r="F432" s="2"/>
      <c r="G432" s="8">
        <f t="shared" si="77"/>
        <v>0</v>
      </c>
      <c r="H432" s="8">
        <f t="shared" si="77"/>
        <v>0</v>
      </c>
      <c r="I432" s="8">
        <f t="shared" si="77"/>
        <v>0</v>
      </c>
      <c r="J432" s="8">
        <f t="shared" si="77"/>
        <v>0</v>
      </c>
      <c r="K432" s="8">
        <f t="shared" si="77"/>
        <v>0</v>
      </c>
      <c r="L432" s="8">
        <f t="shared" si="77"/>
        <v>0</v>
      </c>
      <c r="M432" s="8">
        <f t="shared" si="77"/>
        <v>31.189999999999998</v>
      </c>
      <c r="N432" s="8">
        <f t="shared" si="77"/>
        <v>26.189999999999998</v>
      </c>
      <c r="O432" s="8">
        <f t="shared" si="77"/>
        <v>21.189999999999998</v>
      </c>
      <c r="P432" s="8">
        <f t="shared" si="77"/>
        <v>16.189999999999998</v>
      </c>
      <c r="Q432" s="8">
        <f t="shared" si="77"/>
        <v>11.189999999999998</v>
      </c>
      <c r="R432" s="8">
        <f t="shared" si="77"/>
        <v>1.1899999999999977</v>
      </c>
      <c r="S432" s="8">
        <f t="shared" si="77"/>
        <v>0</v>
      </c>
      <c r="T432" s="21">
        <f t="shared" si="71"/>
        <v>20</v>
      </c>
      <c r="U432" s="19">
        <f>VLOOKUP($B432,Gas!$B$3:$E$2506,2)</f>
        <v>2.72</v>
      </c>
      <c r="V432" s="44">
        <f t="shared" si="72"/>
        <v>18.819852941176467</v>
      </c>
      <c r="W432" s="5">
        <f>VLOOKUP($B432,Gas!$B$3:$E$2506,4)</f>
        <v>0.26619845175847479</v>
      </c>
    </row>
    <row r="433" spans="1:23" x14ac:dyDescent="0.2">
      <c r="A433" s="43">
        <f t="shared" si="75"/>
        <v>20</v>
      </c>
      <c r="B433" s="91">
        <v>36383</v>
      </c>
      <c r="C433" s="92">
        <v>68.819999999999993</v>
      </c>
      <c r="D433" s="4">
        <f t="shared" si="70"/>
        <v>0.29595019989984239</v>
      </c>
      <c r="E433" s="100">
        <f t="shared" si="67"/>
        <v>18.324812174592907</v>
      </c>
      <c r="F433" s="2"/>
      <c r="G433" s="8">
        <f t="shared" si="77"/>
        <v>0</v>
      </c>
      <c r="H433" s="8">
        <f t="shared" si="77"/>
        <v>0</v>
      </c>
      <c r="I433" s="8">
        <f t="shared" si="77"/>
        <v>0</v>
      </c>
      <c r="J433" s="8">
        <f t="shared" si="77"/>
        <v>0</v>
      </c>
      <c r="K433" s="8">
        <f t="shared" si="77"/>
        <v>0</v>
      </c>
      <c r="L433" s="8">
        <f t="shared" si="77"/>
        <v>0</v>
      </c>
      <c r="M433" s="8">
        <f t="shared" si="77"/>
        <v>48.819999999999993</v>
      </c>
      <c r="N433" s="8">
        <f t="shared" si="77"/>
        <v>43.819999999999993</v>
      </c>
      <c r="O433" s="8">
        <f t="shared" si="77"/>
        <v>38.819999999999993</v>
      </c>
      <c r="P433" s="8">
        <f t="shared" si="77"/>
        <v>33.819999999999993</v>
      </c>
      <c r="Q433" s="8">
        <f t="shared" si="77"/>
        <v>28.819999999999993</v>
      </c>
      <c r="R433" s="8">
        <f t="shared" si="77"/>
        <v>18.819999999999993</v>
      </c>
      <c r="S433" s="8">
        <f t="shared" si="77"/>
        <v>0</v>
      </c>
      <c r="T433" s="21">
        <f t="shared" si="71"/>
        <v>20</v>
      </c>
      <c r="U433" s="19">
        <f>VLOOKUP($B433,Gas!$B$3:$E$2506,2)</f>
        <v>2.77</v>
      </c>
      <c r="V433" s="44">
        <f t="shared" si="72"/>
        <v>24.844765342960287</v>
      </c>
      <c r="W433" s="5">
        <f>VLOOKUP($B433,Gas!$B$3:$E$2506,4)</f>
        <v>0.27560498167879705</v>
      </c>
    </row>
    <row r="434" spans="1:23" x14ac:dyDescent="0.2">
      <c r="A434" s="43">
        <f t="shared" si="75"/>
        <v>20</v>
      </c>
      <c r="B434" s="91">
        <v>36384</v>
      </c>
      <c r="C434" s="92">
        <v>75.069999999999993</v>
      </c>
      <c r="D434" s="4">
        <f t="shared" si="70"/>
        <v>8.692661121557671E-2</v>
      </c>
      <c r="E434" s="100">
        <f t="shared" si="67"/>
        <v>12.750996546679346</v>
      </c>
      <c r="F434" s="2"/>
      <c r="G434" s="8">
        <f t="shared" ref="G434:S449" si="78">IF(G$1="P",MAX(0,G$2-$C434),IF(G$1="C",MAX(0,$C434-G$2)))</f>
        <v>0</v>
      </c>
      <c r="H434" s="8">
        <f t="shared" si="78"/>
        <v>0</v>
      </c>
      <c r="I434" s="8">
        <f t="shared" si="78"/>
        <v>0</v>
      </c>
      <c r="J434" s="8">
        <f t="shared" si="78"/>
        <v>0</v>
      </c>
      <c r="K434" s="8">
        <f t="shared" si="78"/>
        <v>0</v>
      </c>
      <c r="L434" s="8">
        <f t="shared" si="78"/>
        <v>0</v>
      </c>
      <c r="M434" s="8">
        <f t="shared" si="77"/>
        <v>55.069999999999993</v>
      </c>
      <c r="N434" s="8">
        <f t="shared" si="78"/>
        <v>50.069999999999993</v>
      </c>
      <c r="O434" s="8">
        <f t="shared" si="78"/>
        <v>45.069999999999993</v>
      </c>
      <c r="P434" s="8">
        <f t="shared" si="78"/>
        <v>40.069999999999993</v>
      </c>
      <c r="Q434" s="8">
        <f t="shared" si="78"/>
        <v>35.069999999999993</v>
      </c>
      <c r="R434" s="8">
        <f t="shared" si="78"/>
        <v>25.069999999999993</v>
      </c>
      <c r="S434" s="8">
        <f t="shared" si="78"/>
        <v>0</v>
      </c>
      <c r="T434" s="21">
        <f t="shared" si="71"/>
        <v>20</v>
      </c>
      <c r="U434" s="19">
        <f>VLOOKUP($B434,Gas!$B$3:$E$2506,2)</f>
        <v>2.7850000000000001</v>
      </c>
      <c r="V434" s="44">
        <f t="shared" si="72"/>
        <v>26.955116696588867</v>
      </c>
      <c r="W434" s="5">
        <f>VLOOKUP($B434,Gas!$B$3:$E$2506,4)</f>
        <v>0.27155090405539845</v>
      </c>
    </row>
    <row r="435" spans="1:23" x14ac:dyDescent="0.2">
      <c r="A435" s="43">
        <f t="shared" si="75"/>
        <v>20</v>
      </c>
      <c r="B435" s="91">
        <v>36385</v>
      </c>
      <c r="C435" s="92">
        <v>325</v>
      </c>
      <c r="D435" s="4">
        <f t="shared" si="70"/>
        <v>1.4654041707448267</v>
      </c>
      <c r="E435" s="100">
        <f t="shared" si="67"/>
        <v>15.570843775121935</v>
      </c>
      <c r="F435" s="2"/>
      <c r="G435" s="8">
        <f t="shared" si="78"/>
        <v>0</v>
      </c>
      <c r="H435" s="8">
        <f t="shared" si="78"/>
        <v>0</v>
      </c>
      <c r="I435" s="8">
        <f t="shared" si="78"/>
        <v>0</v>
      </c>
      <c r="J435" s="8">
        <f t="shared" si="78"/>
        <v>0</v>
      </c>
      <c r="K435" s="8">
        <f t="shared" si="78"/>
        <v>0</v>
      </c>
      <c r="L435" s="8">
        <f t="shared" si="78"/>
        <v>0</v>
      </c>
      <c r="M435" s="8">
        <f t="shared" si="77"/>
        <v>305</v>
      </c>
      <c r="N435" s="8">
        <f t="shared" si="78"/>
        <v>300</v>
      </c>
      <c r="O435" s="8">
        <f t="shared" si="78"/>
        <v>295</v>
      </c>
      <c r="P435" s="8">
        <f t="shared" si="78"/>
        <v>290</v>
      </c>
      <c r="Q435" s="8">
        <f t="shared" si="78"/>
        <v>285</v>
      </c>
      <c r="R435" s="8">
        <f t="shared" si="78"/>
        <v>275</v>
      </c>
      <c r="S435" s="8">
        <f t="shared" si="78"/>
        <v>224.99999</v>
      </c>
      <c r="T435" s="21">
        <f t="shared" si="71"/>
        <v>20</v>
      </c>
      <c r="U435" s="19">
        <f>VLOOKUP($B435,Gas!$B$3:$E$2506,2)</f>
        <v>2.75</v>
      </c>
      <c r="V435" s="44">
        <f t="shared" si="72"/>
        <v>118.18181818181819</v>
      </c>
      <c r="W435" s="5">
        <f>VLOOKUP($B435,Gas!$B$3:$E$2506,4)</f>
        <v>0.23465620344710511</v>
      </c>
    </row>
    <row r="436" spans="1:23" x14ac:dyDescent="0.2">
      <c r="A436" s="43">
        <f t="shared" si="75"/>
        <v>20</v>
      </c>
      <c r="B436" s="91">
        <v>36388</v>
      </c>
      <c r="C436" s="92">
        <v>311</v>
      </c>
      <c r="D436" s="4">
        <f t="shared" si="70"/>
        <v>-4.40322701505034E-2</v>
      </c>
      <c r="E436" s="100">
        <f t="shared" si="67"/>
        <v>12.628929305551443</v>
      </c>
      <c r="F436" s="2"/>
      <c r="G436" s="8">
        <f t="shared" si="78"/>
        <v>0</v>
      </c>
      <c r="H436" s="8">
        <f t="shared" si="78"/>
        <v>0</v>
      </c>
      <c r="I436" s="8">
        <f t="shared" si="78"/>
        <v>0</v>
      </c>
      <c r="J436" s="8">
        <f t="shared" si="78"/>
        <v>0</v>
      </c>
      <c r="K436" s="8">
        <f t="shared" si="78"/>
        <v>0</v>
      </c>
      <c r="L436" s="8">
        <f t="shared" si="78"/>
        <v>0</v>
      </c>
      <c r="M436" s="8">
        <f t="shared" si="77"/>
        <v>291</v>
      </c>
      <c r="N436" s="8">
        <f t="shared" si="78"/>
        <v>286</v>
      </c>
      <c r="O436" s="8">
        <f t="shared" si="78"/>
        <v>281</v>
      </c>
      <c r="P436" s="8">
        <f t="shared" si="78"/>
        <v>276</v>
      </c>
      <c r="Q436" s="8">
        <f t="shared" si="78"/>
        <v>271</v>
      </c>
      <c r="R436" s="8">
        <f t="shared" si="78"/>
        <v>261</v>
      </c>
      <c r="S436" s="8">
        <f t="shared" si="78"/>
        <v>210.99999</v>
      </c>
      <c r="T436" s="21">
        <f t="shared" si="71"/>
        <v>20</v>
      </c>
      <c r="U436" s="19">
        <f>VLOOKUP($B436,Gas!$B$3:$E$2506,2)</f>
        <v>2.71</v>
      </c>
      <c r="V436" s="44">
        <f t="shared" si="72"/>
        <v>114.76014760147602</v>
      </c>
      <c r="W436" s="5">
        <f>VLOOKUP($B436,Gas!$B$3:$E$2506,4)</f>
        <v>0.20012589345818796</v>
      </c>
    </row>
    <row r="437" spans="1:23" x14ac:dyDescent="0.2">
      <c r="A437" s="43">
        <f t="shared" si="75"/>
        <v>20</v>
      </c>
      <c r="B437" s="91">
        <v>36389</v>
      </c>
      <c r="C437" s="92">
        <v>137.33000000000001</v>
      </c>
      <c r="D437" s="4">
        <f t="shared" si="70"/>
        <v>-0.81740612363704357</v>
      </c>
      <c r="E437" s="100">
        <f t="shared" si="67"/>
        <v>8.8571906994139091</v>
      </c>
      <c r="F437" s="2"/>
      <c r="G437" s="8">
        <f t="shared" si="78"/>
        <v>0</v>
      </c>
      <c r="H437" s="8">
        <f t="shared" si="78"/>
        <v>0</v>
      </c>
      <c r="I437" s="8">
        <f t="shared" si="78"/>
        <v>0</v>
      </c>
      <c r="J437" s="8">
        <f t="shared" si="78"/>
        <v>0</v>
      </c>
      <c r="K437" s="8">
        <f t="shared" si="78"/>
        <v>0</v>
      </c>
      <c r="L437" s="8">
        <f t="shared" si="78"/>
        <v>0</v>
      </c>
      <c r="M437" s="8">
        <f t="shared" si="77"/>
        <v>117.33000000000001</v>
      </c>
      <c r="N437" s="8">
        <f t="shared" si="78"/>
        <v>112.33000000000001</v>
      </c>
      <c r="O437" s="8">
        <f t="shared" si="78"/>
        <v>107.33000000000001</v>
      </c>
      <c r="P437" s="8">
        <f t="shared" si="78"/>
        <v>102.33000000000001</v>
      </c>
      <c r="Q437" s="8">
        <f t="shared" si="78"/>
        <v>97.330000000000013</v>
      </c>
      <c r="R437" s="8">
        <f t="shared" si="78"/>
        <v>87.330000000000013</v>
      </c>
      <c r="S437" s="8">
        <f t="shared" si="78"/>
        <v>37.329990000000009</v>
      </c>
      <c r="T437" s="21">
        <f t="shared" si="71"/>
        <v>20</v>
      </c>
      <c r="U437" s="19">
        <f>VLOOKUP($B437,Gas!$B$3:$E$2506,2)</f>
        <v>2.73</v>
      </c>
      <c r="V437" s="44">
        <f t="shared" si="72"/>
        <v>50.304029304029307</v>
      </c>
      <c r="W437" s="5">
        <f>VLOOKUP($B437,Gas!$B$3:$E$2506,4)</f>
        <v>0.19418443283678488</v>
      </c>
    </row>
    <row r="438" spans="1:23" x14ac:dyDescent="0.2">
      <c r="A438" s="43">
        <f t="shared" si="75"/>
        <v>20</v>
      </c>
      <c r="B438" s="91">
        <v>36390</v>
      </c>
      <c r="C438" s="92">
        <v>65.099999999999994</v>
      </c>
      <c r="D438" s="4">
        <f t="shared" si="70"/>
        <v>-0.74646223932766709</v>
      </c>
      <c r="E438" s="100">
        <f t="shared" ref="E438:E501" si="79">STDEV(D429:D438)*SQRT(trade_day)</f>
        <v>9.8507939606331103</v>
      </c>
      <c r="F438" s="2"/>
      <c r="G438" s="8">
        <f t="shared" si="78"/>
        <v>0</v>
      </c>
      <c r="H438" s="8">
        <f t="shared" si="78"/>
        <v>0</v>
      </c>
      <c r="I438" s="8">
        <f t="shared" si="78"/>
        <v>0</v>
      </c>
      <c r="J438" s="8">
        <f t="shared" si="78"/>
        <v>0</v>
      </c>
      <c r="K438" s="8">
        <f t="shared" si="78"/>
        <v>0</v>
      </c>
      <c r="L438" s="8">
        <f t="shared" si="78"/>
        <v>0</v>
      </c>
      <c r="M438" s="8">
        <f t="shared" si="77"/>
        <v>45.099999999999994</v>
      </c>
      <c r="N438" s="8">
        <f t="shared" si="78"/>
        <v>40.099999999999994</v>
      </c>
      <c r="O438" s="8">
        <f t="shared" si="78"/>
        <v>35.099999999999994</v>
      </c>
      <c r="P438" s="8">
        <f t="shared" si="78"/>
        <v>30.099999999999994</v>
      </c>
      <c r="Q438" s="8">
        <f t="shared" si="78"/>
        <v>25.099999999999994</v>
      </c>
      <c r="R438" s="8">
        <f t="shared" si="78"/>
        <v>15.099999999999994</v>
      </c>
      <c r="S438" s="8">
        <f t="shared" si="78"/>
        <v>0</v>
      </c>
      <c r="T438" s="21">
        <f t="shared" si="71"/>
        <v>20</v>
      </c>
      <c r="U438" s="19">
        <f>VLOOKUP($B438,Gas!$B$3:$E$2506,2)</f>
        <v>2.7</v>
      </c>
      <c r="V438" s="44">
        <f t="shared" si="72"/>
        <v>24.111111111111107</v>
      </c>
      <c r="W438" s="5">
        <f>VLOOKUP($B438,Gas!$B$3:$E$2506,4)</f>
        <v>0.20893509430590004</v>
      </c>
    </row>
    <row r="439" spans="1:23" x14ac:dyDescent="0.2">
      <c r="A439" s="43">
        <f t="shared" si="75"/>
        <v>20</v>
      </c>
      <c r="B439" s="91">
        <v>36391</v>
      </c>
      <c r="C439" s="92">
        <v>51.52</v>
      </c>
      <c r="D439" s="4">
        <f t="shared" si="70"/>
        <v>-0.23395446741842527</v>
      </c>
      <c r="E439" s="100">
        <f t="shared" si="79"/>
        <v>9.9380695540845903</v>
      </c>
      <c r="F439" s="2"/>
      <c r="G439" s="8">
        <f t="shared" si="78"/>
        <v>0</v>
      </c>
      <c r="H439" s="8">
        <f t="shared" si="78"/>
        <v>0</v>
      </c>
      <c r="I439" s="8">
        <f t="shared" si="78"/>
        <v>0</v>
      </c>
      <c r="J439" s="8">
        <f t="shared" si="78"/>
        <v>0</v>
      </c>
      <c r="K439" s="8">
        <f t="shared" si="78"/>
        <v>0</v>
      </c>
      <c r="L439" s="8">
        <f t="shared" si="78"/>
        <v>0</v>
      </c>
      <c r="M439" s="8">
        <f t="shared" si="77"/>
        <v>31.520000000000003</v>
      </c>
      <c r="N439" s="8">
        <f t="shared" si="78"/>
        <v>26.520000000000003</v>
      </c>
      <c r="O439" s="8">
        <f t="shared" si="78"/>
        <v>21.520000000000003</v>
      </c>
      <c r="P439" s="8">
        <f t="shared" si="78"/>
        <v>16.520000000000003</v>
      </c>
      <c r="Q439" s="8">
        <f t="shared" si="78"/>
        <v>11.520000000000003</v>
      </c>
      <c r="R439" s="8">
        <f t="shared" si="78"/>
        <v>1.5200000000000031</v>
      </c>
      <c r="S439" s="8">
        <f t="shared" si="78"/>
        <v>0</v>
      </c>
      <c r="T439" s="21">
        <f t="shared" si="71"/>
        <v>20</v>
      </c>
      <c r="U439" s="19">
        <f>VLOOKUP($B439,Gas!$B$3:$E$2506,2)</f>
        <v>2.7450000000000001</v>
      </c>
      <c r="V439" s="44">
        <f t="shared" si="72"/>
        <v>18.768670309653917</v>
      </c>
      <c r="W439" s="5">
        <f>VLOOKUP($B439,Gas!$B$3:$E$2506,4)</f>
        <v>0.22995523165349355</v>
      </c>
    </row>
    <row r="440" spans="1:23" x14ac:dyDescent="0.2">
      <c r="A440" s="43">
        <f t="shared" si="75"/>
        <v>20</v>
      </c>
      <c r="B440" s="91">
        <v>36392</v>
      </c>
      <c r="C440" s="92">
        <v>52.47</v>
      </c>
      <c r="D440" s="4">
        <f t="shared" si="70"/>
        <v>1.827149590252209E-2</v>
      </c>
      <c r="E440" s="100">
        <f t="shared" si="79"/>
        <v>9.9226575999196189</v>
      </c>
      <c r="F440" s="2"/>
      <c r="G440" s="8">
        <f t="shared" si="78"/>
        <v>0</v>
      </c>
      <c r="H440" s="8">
        <f t="shared" si="78"/>
        <v>0</v>
      </c>
      <c r="I440" s="8">
        <f t="shared" si="78"/>
        <v>0</v>
      </c>
      <c r="J440" s="8">
        <f t="shared" si="78"/>
        <v>0</v>
      </c>
      <c r="K440" s="8">
        <f t="shared" si="78"/>
        <v>0</v>
      </c>
      <c r="L440" s="8">
        <f t="shared" si="78"/>
        <v>0</v>
      </c>
      <c r="M440" s="8">
        <f t="shared" si="78"/>
        <v>32.47</v>
      </c>
      <c r="N440" s="8">
        <f t="shared" si="78"/>
        <v>27.47</v>
      </c>
      <c r="O440" s="8">
        <f t="shared" si="78"/>
        <v>22.47</v>
      </c>
      <c r="P440" s="8">
        <f t="shared" si="78"/>
        <v>17.47</v>
      </c>
      <c r="Q440" s="8">
        <f t="shared" si="78"/>
        <v>12.469999999999999</v>
      </c>
      <c r="R440" s="8">
        <f t="shared" si="78"/>
        <v>2.4699999999999989</v>
      </c>
      <c r="S440" s="8">
        <f t="shared" si="78"/>
        <v>0</v>
      </c>
      <c r="T440" s="21">
        <f t="shared" si="71"/>
        <v>20</v>
      </c>
      <c r="U440" s="19">
        <f>VLOOKUP($B440,Gas!$B$3:$E$2506,2)</f>
        <v>2.87</v>
      </c>
      <c r="V440" s="44">
        <f t="shared" si="72"/>
        <v>18.282229965156795</v>
      </c>
      <c r="W440" s="5">
        <f>VLOOKUP($B440,Gas!$B$3:$E$2506,4)</f>
        <v>0.3417504252875917</v>
      </c>
    </row>
    <row r="441" spans="1:23" x14ac:dyDescent="0.2">
      <c r="A441" s="43">
        <f t="shared" si="75"/>
        <v>20</v>
      </c>
      <c r="B441" s="91">
        <v>36395</v>
      </c>
      <c r="C441" s="92">
        <v>55.21</v>
      </c>
      <c r="D441" s="4">
        <f t="shared" si="70"/>
        <v>5.0902518597332871E-2</v>
      </c>
      <c r="E441" s="100">
        <f t="shared" si="79"/>
        <v>9.9127260261813408</v>
      </c>
      <c r="F441" s="2"/>
      <c r="G441" s="8">
        <f t="shared" si="78"/>
        <v>0</v>
      </c>
      <c r="H441" s="8">
        <f t="shared" si="78"/>
        <v>0</v>
      </c>
      <c r="I441" s="8">
        <f t="shared" si="78"/>
        <v>0</v>
      </c>
      <c r="J441" s="8">
        <f t="shared" si="78"/>
        <v>0</v>
      </c>
      <c r="K441" s="8">
        <f t="shared" si="78"/>
        <v>0</v>
      </c>
      <c r="L441" s="8">
        <f t="shared" si="78"/>
        <v>0</v>
      </c>
      <c r="M441" s="8">
        <f t="shared" si="78"/>
        <v>35.21</v>
      </c>
      <c r="N441" s="8">
        <f t="shared" si="78"/>
        <v>30.21</v>
      </c>
      <c r="O441" s="8">
        <f t="shared" si="78"/>
        <v>25.21</v>
      </c>
      <c r="P441" s="8">
        <f t="shared" si="78"/>
        <v>20.21</v>
      </c>
      <c r="Q441" s="8">
        <f t="shared" si="78"/>
        <v>15.21</v>
      </c>
      <c r="R441" s="8">
        <f t="shared" si="78"/>
        <v>5.2100000000000009</v>
      </c>
      <c r="S441" s="8">
        <f t="shared" si="78"/>
        <v>0</v>
      </c>
      <c r="T441" s="21">
        <f t="shared" si="71"/>
        <v>20</v>
      </c>
      <c r="U441" s="19">
        <f>VLOOKUP($B441,Gas!$B$3:$E$2506,2)</f>
        <v>2.96</v>
      </c>
      <c r="V441" s="44">
        <f t="shared" si="72"/>
        <v>18.652027027027028</v>
      </c>
      <c r="W441" s="5">
        <f>VLOOKUP($B441,Gas!$B$3:$E$2506,4)</f>
        <v>0.35221827558470414</v>
      </c>
    </row>
    <row r="442" spans="1:23" x14ac:dyDescent="0.2">
      <c r="A442" s="43">
        <f t="shared" si="75"/>
        <v>20</v>
      </c>
      <c r="B442" s="91">
        <v>36396</v>
      </c>
      <c r="C442" s="92">
        <v>47.29</v>
      </c>
      <c r="D442" s="4">
        <f t="shared" si="70"/>
        <v>-0.15484523964016889</v>
      </c>
      <c r="E442" s="100">
        <f t="shared" si="79"/>
        <v>9.9315131152268794</v>
      </c>
      <c r="F442" s="2"/>
      <c r="G442" s="8">
        <f t="shared" si="78"/>
        <v>0</v>
      </c>
      <c r="H442" s="8">
        <f t="shared" si="78"/>
        <v>0</v>
      </c>
      <c r="I442" s="8">
        <f t="shared" si="78"/>
        <v>0</v>
      </c>
      <c r="J442" s="8">
        <f t="shared" si="78"/>
        <v>0</v>
      </c>
      <c r="K442" s="8">
        <f t="shared" si="78"/>
        <v>0</v>
      </c>
      <c r="L442" s="8">
        <f t="shared" si="78"/>
        <v>2.7100000000000009</v>
      </c>
      <c r="M442" s="8">
        <f t="shared" si="78"/>
        <v>27.29</v>
      </c>
      <c r="N442" s="8">
        <f t="shared" si="78"/>
        <v>22.29</v>
      </c>
      <c r="O442" s="8">
        <f t="shared" si="78"/>
        <v>17.29</v>
      </c>
      <c r="P442" s="8">
        <f t="shared" si="78"/>
        <v>12.29</v>
      </c>
      <c r="Q442" s="8">
        <f t="shared" si="78"/>
        <v>7.2899999999999991</v>
      </c>
      <c r="R442" s="8">
        <f t="shared" si="78"/>
        <v>0</v>
      </c>
      <c r="S442" s="8">
        <f t="shared" si="78"/>
        <v>0</v>
      </c>
      <c r="T442" s="21">
        <f t="shared" si="71"/>
        <v>20</v>
      </c>
      <c r="U442" s="19">
        <f>VLOOKUP($B442,Gas!$B$3:$E$2506,2)</f>
        <v>2.95</v>
      </c>
      <c r="V442" s="44">
        <f t="shared" si="72"/>
        <v>16.030508474576269</v>
      </c>
      <c r="W442" s="5">
        <f>VLOOKUP($B442,Gas!$B$3:$E$2506,4)</f>
        <v>0.32950658680505601</v>
      </c>
    </row>
    <row r="443" spans="1:23" x14ac:dyDescent="0.2">
      <c r="A443" s="43">
        <f t="shared" si="75"/>
        <v>20</v>
      </c>
      <c r="B443" s="91">
        <v>36397</v>
      </c>
      <c r="C443" s="92">
        <v>34.729999999999997</v>
      </c>
      <c r="D443" s="4">
        <f t="shared" si="70"/>
        <v>-0.30869498989980182</v>
      </c>
      <c r="E443" s="100">
        <f t="shared" si="79"/>
        <v>9.8776146067604529</v>
      </c>
      <c r="F443" s="2"/>
      <c r="G443" s="8">
        <f t="shared" si="78"/>
        <v>0</v>
      </c>
      <c r="H443" s="8">
        <f t="shared" si="78"/>
        <v>0</v>
      </c>
      <c r="I443" s="8">
        <f t="shared" si="78"/>
        <v>0</v>
      </c>
      <c r="J443" s="8">
        <f t="shared" si="78"/>
        <v>0.27000000000000313</v>
      </c>
      <c r="K443" s="8">
        <f t="shared" si="78"/>
        <v>5.2700000000000031</v>
      </c>
      <c r="L443" s="8">
        <f t="shared" si="78"/>
        <v>15.270000000000003</v>
      </c>
      <c r="M443" s="8">
        <f t="shared" si="78"/>
        <v>14.729999999999997</v>
      </c>
      <c r="N443" s="8">
        <f t="shared" si="78"/>
        <v>9.7299999999999969</v>
      </c>
      <c r="O443" s="8">
        <f t="shared" si="78"/>
        <v>4.7299999999999969</v>
      </c>
      <c r="P443" s="8">
        <f t="shared" si="78"/>
        <v>0</v>
      </c>
      <c r="Q443" s="8">
        <f t="shared" si="78"/>
        <v>0</v>
      </c>
      <c r="R443" s="8">
        <f t="shared" si="78"/>
        <v>0</v>
      </c>
      <c r="S443" s="8">
        <f t="shared" si="78"/>
        <v>0</v>
      </c>
      <c r="T443" s="21">
        <f t="shared" si="71"/>
        <v>20</v>
      </c>
      <c r="U443" s="19">
        <f>VLOOKUP($B443,Gas!$B$3:$E$2506,2)</f>
        <v>3.02</v>
      </c>
      <c r="V443" s="44">
        <f t="shared" si="72"/>
        <v>11.499999999999998</v>
      </c>
      <c r="W443" s="5">
        <f>VLOOKUP($B443,Gas!$B$3:$E$2506,4)</f>
        <v>0.33542144805192264</v>
      </c>
    </row>
    <row r="444" spans="1:23" x14ac:dyDescent="0.2">
      <c r="A444" s="43">
        <f t="shared" si="75"/>
        <v>20</v>
      </c>
      <c r="B444" s="91">
        <v>36398</v>
      </c>
      <c r="C444" s="92">
        <v>35.880000000000003</v>
      </c>
      <c r="D444" s="4">
        <f t="shared" si="70"/>
        <v>3.2576170434612882E-2</v>
      </c>
      <c r="E444" s="100">
        <f t="shared" si="79"/>
        <v>9.857593456626665</v>
      </c>
      <c r="F444" s="2"/>
      <c r="G444" s="8">
        <f t="shared" ref="G444:S459" si="80">IF(G$1="P",MAX(0,G$2-$C444),IF(G$1="C",MAX(0,$C444-G$2)))</f>
        <v>0</v>
      </c>
      <c r="H444" s="8">
        <f t="shared" si="80"/>
        <v>0</v>
      </c>
      <c r="I444" s="8">
        <f t="shared" si="80"/>
        <v>0</v>
      </c>
      <c r="J444" s="8">
        <f t="shared" si="80"/>
        <v>0</v>
      </c>
      <c r="K444" s="8">
        <f t="shared" si="80"/>
        <v>4.1199999999999974</v>
      </c>
      <c r="L444" s="8">
        <f t="shared" si="80"/>
        <v>14.119999999999997</v>
      </c>
      <c r="M444" s="8">
        <f t="shared" si="78"/>
        <v>15.880000000000003</v>
      </c>
      <c r="N444" s="8">
        <f t="shared" si="80"/>
        <v>10.880000000000003</v>
      </c>
      <c r="O444" s="8">
        <f t="shared" si="80"/>
        <v>5.8800000000000026</v>
      </c>
      <c r="P444" s="8">
        <f t="shared" si="80"/>
        <v>0.88000000000000256</v>
      </c>
      <c r="Q444" s="8">
        <f t="shared" si="80"/>
        <v>0</v>
      </c>
      <c r="R444" s="8">
        <f t="shared" si="80"/>
        <v>0</v>
      </c>
      <c r="S444" s="8">
        <f t="shared" si="80"/>
        <v>0</v>
      </c>
      <c r="T444" s="21">
        <f t="shared" si="71"/>
        <v>20</v>
      </c>
      <c r="U444" s="19">
        <f>VLOOKUP($B444,Gas!$B$3:$E$2506,2)</f>
        <v>3.08</v>
      </c>
      <c r="V444" s="44">
        <f t="shared" si="72"/>
        <v>11.64935064935065</v>
      </c>
      <c r="W444" s="5">
        <f>VLOOKUP($B444,Gas!$B$3:$E$2506,4)</f>
        <v>0.33068288908599619</v>
      </c>
    </row>
    <row r="445" spans="1:23" x14ac:dyDescent="0.2">
      <c r="A445" s="43">
        <f t="shared" si="75"/>
        <v>20</v>
      </c>
      <c r="B445" s="91">
        <v>36399</v>
      </c>
      <c r="C445" s="92">
        <v>43.45</v>
      </c>
      <c r="D445" s="4">
        <f t="shared" si="70"/>
        <v>0.19143081452080576</v>
      </c>
      <c r="E445" s="100">
        <f t="shared" si="79"/>
        <v>5.3671662570911742</v>
      </c>
      <c r="F445" s="2"/>
      <c r="G445" s="8">
        <f t="shared" si="80"/>
        <v>0</v>
      </c>
      <c r="H445" s="8">
        <f t="shared" si="80"/>
        <v>0</v>
      </c>
      <c r="I445" s="8">
        <f t="shared" si="80"/>
        <v>0</v>
      </c>
      <c r="J445" s="8">
        <f t="shared" si="80"/>
        <v>0</v>
      </c>
      <c r="K445" s="8">
        <f t="shared" si="80"/>
        <v>0</v>
      </c>
      <c r="L445" s="8">
        <f t="shared" si="80"/>
        <v>6.5499999999999972</v>
      </c>
      <c r="M445" s="8">
        <f t="shared" si="78"/>
        <v>23.450000000000003</v>
      </c>
      <c r="N445" s="8">
        <f t="shared" si="80"/>
        <v>18.450000000000003</v>
      </c>
      <c r="O445" s="8">
        <f t="shared" si="80"/>
        <v>13.450000000000003</v>
      </c>
      <c r="P445" s="8">
        <f t="shared" si="80"/>
        <v>8.4500000000000028</v>
      </c>
      <c r="Q445" s="8">
        <f t="shared" si="80"/>
        <v>3.4500000000000028</v>
      </c>
      <c r="R445" s="8">
        <f t="shared" si="80"/>
        <v>0</v>
      </c>
      <c r="S445" s="8">
        <f t="shared" si="80"/>
        <v>0</v>
      </c>
      <c r="T445" s="21">
        <f t="shared" si="71"/>
        <v>20</v>
      </c>
      <c r="U445" s="19">
        <f>VLOOKUP($B445,Gas!$B$3:$E$2506,2)</f>
        <v>2.9849999999999999</v>
      </c>
      <c r="V445" s="44">
        <f t="shared" si="72"/>
        <v>14.556113902847573</v>
      </c>
      <c r="W445" s="5">
        <f>VLOOKUP($B445,Gas!$B$3:$E$2506,4)</f>
        <v>0.42550322930446383</v>
      </c>
    </row>
    <row r="446" spans="1:23" x14ac:dyDescent="0.2">
      <c r="A446" s="43">
        <f t="shared" si="75"/>
        <v>20</v>
      </c>
      <c r="B446" s="91">
        <v>36402</v>
      </c>
      <c r="C446" s="92">
        <v>45.31</v>
      </c>
      <c r="D446" s="4">
        <f t="shared" si="70"/>
        <v>4.1916906967645676E-2</v>
      </c>
      <c r="E446" s="100">
        <f t="shared" si="79"/>
        <v>5.4535975488053552</v>
      </c>
      <c r="F446" s="2"/>
      <c r="G446" s="8">
        <f t="shared" si="80"/>
        <v>0</v>
      </c>
      <c r="H446" s="8">
        <f t="shared" si="80"/>
        <v>0</v>
      </c>
      <c r="I446" s="8">
        <f t="shared" si="80"/>
        <v>0</v>
      </c>
      <c r="J446" s="8">
        <f t="shared" si="80"/>
        <v>0</v>
      </c>
      <c r="K446" s="8">
        <f t="shared" si="80"/>
        <v>0</v>
      </c>
      <c r="L446" s="8">
        <f t="shared" si="80"/>
        <v>4.6899999999999977</v>
      </c>
      <c r="M446" s="8">
        <f t="shared" si="78"/>
        <v>25.310000000000002</v>
      </c>
      <c r="N446" s="8">
        <f t="shared" si="80"/>
        <v>20.310000000000002</v>
      </c>
      <c r="O446" s="8">
        <f t="shared" si="80"/>
        <v>15.310000000000002</v>
      </c>
      <c r="P446" s="8">
        <f t="shared" si="80"/>
        <v>10.310000000000002</v>
      </c>
      <c r="Q446" s="8">
        <f t="shared" si="80"/>
        <v>5.3100000000000023</v>
      </c>
      <c r="R446" s="8">
        <f t="shared" si="80"/>
        <v>0</v>
      </c>
      <c r="S446" s="8">
        <f t="shared" si="80"/>
        <v>0</v>
      </c>
      <c r="T446" s="21">
        <f t="shared" si="71"/>
        <v>20</v>
      </c>
      <c r="U446" s="19">
        <f>VLOOKUP($B446,Gas!$B$3:$E$2506,2)</f>
        <v>2.87</v>
      </c>
      <c r="V446" s="44">
        <f t="shared" si="72"/>
        <v>15.787456445993032</v>
      </c>
      <c r="W446" s="5">
        <f>VLOOKUP($B446,Gas!$B$3:$E$2506,4)</f>
        <v>0.42371799910658337</v>
      </c>
    </row>
    <row r="447" spans="1:23" x14ac:dyDescent="0.2">
      <c r="A447" s="43">
        <f t="shared" si="75"/>
        <v>20</v>
      </c>
      <c r="B447" s="91">
        <v>36403</v>
      </c>
      <c r="C447" s="92">
        <v>38.19</v>
      </c>
      <c r="D447" s="4">
        <f t="shared" si="70"/>
        <v>-0.17095405744162215</v>
      </c>
      <c r="E447" s="100">
        <f t="shared" si="79"/>
        <v>4.2131812116122145</v>
      </c>
      <c r="F447" s="2"/>
      <c r="G447" s="8">
        <f t="shared" si="80"/>
        <v>0</v>
      </c>
      <c r="H447" s="8">
        <f t="shared" si="80"/>
        <v>0</v>
      </c>
      <c r="I447" s="8">
        <f t="shared" si="80"/>
        <v>0</v>
      </c>
      <c r="J447" s="8">
        <f t="shared" si="80"/>
        <v>0</v>
      </c>
      <c r="K447" s="8">
        <f t="shared" si="80"/>
        <v>1.8100000000000023</v>
      </c>
      <c r="L447" s="8">
        <f t="shared" si="80"/>
        <v>11.810000000000002</v>
      </c>
      <c r="M447" s="8">
        <f t="shared" si="78"/>
        <v>18.189999999999998</v>
      </c>
      <c r="N447" s="8">
        <f t="shared" si="80"/>
        <v>13.189999999999998</v>
      </c>
      <c r="O447" s="8">
        <f t="shared" si="80"/>
        <v>8.1899999999999977</v>
      </c>
      <c r="P447" s="8">
        <f t="shared" si="80"/>
        <v>3.1899999999999977</v>
      </c>
      <c r="Q447" s="8">
        <f t="shared" si="80"/>
        <v>0</v>
      </c>
      <c r="R447" s="8">
        <f t="shared" si="80"/>
        <v>0</v>
      </c>
      <c r="S447" s="8">
        <f t="shared" si="80"/>
        <v>0</v>
      </c>
      <c r="T447" s="21">
        <f t="shared" si="71"/>
        <v>20</v>
      </c>
      <c r="U447" s="19">
        <f>VLOOKUP($B447,Gas!$B$3:$E$2506,2)</f>
        <v>2.8450000000000002</v>
      </c>
      <c r="V447" s="44">
        <f t="shared" si="72"/>
        <v>13.42355008787346</v>
      </c>
      <c r="W447" s="5">
        <f>VLOOKUP($B447,Gas!$B$3:$E$2506,4)</f>
        <v>0.37095449753893356</v>
      </c>
    </row>
    <row r="448" spans="1:23" x14ac:dyDescent="0.2">
      <c r="A448" s="43">
        <f t="shared" si="75"/>
        <v>21</v>
      </c>
      <c r="B448" s="91">
        <v>36404</v>
      </c>
      <c r="C448" s="92">
        <v>37.340000000000003</v>
      </c>
      <c r="D448" s="4">
        <f t="shared" si="70"/>
        <v>-2.250856312384816E-2</v>
      </c>
      <c r="E448" s="100">
        <f t="shared" si="79"/>
        <v>2.445103946962683</v>
      </c>
      <c r="F448" s="2"/>
      <c r="G448" s="8">
        <f t="shared" si="80"/>
        <v>0</v>
      </c>
      <c r="H448" s="8">
        <f t="shared" si="80"/>
        <v>0</v>
      </c>
      <c r="I448" s="8">
        <f t="shared" si="80"/>
        <v>0</v>
      </c>
      <c r="J448" s="8">
        <f t="shared" si="80"/>
        <v>0</v>
      </c>
      <c r="K448" s="8">
        <f t="shared" si="80"/>
        <v>2.6599999999999966</v>
      </c>
      <c r="L448" s="8">
        <f t="shared" si="80"/>
        <v>12.659999999999997</v>
      </c>
      <c r="M448" s="8">
        <f t="shared" si="78"/>
        <v>17.340000000000003</v>
      </c>
      <c r="N448" s="8">
        <f t="shared" si="80"/>
        <v>12.340000000000003</v>
      </c>
      <c r="O448" s="8">
        <f t="shared" si="80"/>
        <v>7.3400000000000034</v>
      </c>
      <c r="P448" s="8">
        <f t="shared" si="80"/>
        <v>2.3400000000000034</v>
      </c>
      <c r="Q448" s="8">
        <f t="shared" si="80"/>
        <v>0</v>
      </c>
      <c r="R448" s="8">
        <f t="shared" si="80"/>
        <v>0</v>
      </c>
      <c r="S448" s="8">
        <f t="shared" si="80"/>
        <v>0</v>
      </c>
      <c r="T448" s="21">
        <f t="shared" si="71"/>
        <v>21</v>
      </c>
      <c r="U448" s="19">
        <f>VLOOKUP($B448,Gas!$B$3:$E$2506,2)</f>
        <v>2.875</v>
      </c>
      <c r="V448" s="44">
        <f t="shared" si="72"/>
        <v>12.987826086956522</v>
      </c>
      <c r="W448" s="5">
        <f>VLOOKUP($B448,Gas!$B$3:$E$2506,4)</f>
        <v>0.38078194887053274</v>
      </c>
    </row>
    <row r="449" spans="1:23" x14ac:dyDescent="0.2">
      <c r="A449" s="43">
        <f t="shared" si="75"/>
        <v>21</v>
      </c>
      <c r="B449" s="91">
        <v>36405</v>
      </c>
      <c r="C449" s="92">
        <v>32.729999999999997</v>
      </c>
      <c r="D449" s="4">
        <f t="shared" si="70"/>
        <v>-0.13177304960048755</v>
      </c>
      <c r="E449" s="100">
        <f t="shared" si="79"/>
        <v>2.2862647807691974</v>
      </c>
      <c r="F449" s="2"/>
      <c r="G449" s="8">
        <f t="shared" si="80"/>
        <v>0</v>
      </c>
      <c r="H449" s="8">
        <f t="shared" si="80"/>
        <v>0</v>
      </c>
      <c r="I449" s="8">
        <f t="shared" si="80"/>
        <v>0</v>
      </c>
      <c r="J449" s="8">
        <f t="shared" si="80"/>
        <v>2.2700000000000031</v>
      </c>
      <c r="K449" s="8">
        <f t="shared" si="80"/>
        <v>7.2700000000000031</v>
      </c>
      <c r="L449" s="8">
        <f t="shared" si="80"/>
        <v>17.270000000000003</v>
      </c>
      <c r="M449" s="8">
        <f t="shared" si="78"/>
        <v>12.729999999999997</v>
      </c>
      <c r="N449" s="8">
        <f t="shared" si="80"/>
        <v>7.7299999999999969</v>
      </c>
      <c r="O449" s="8">
        <f t="shared" si="80"/>
        <v>2.7299999999999969</v>
      </c>
      <c r="P449" s="8">
        <f t="shared" si="80"/>
        <v>0</v>
      </c>
      <c r="Q449" s="8">
        <f t="shared" si="80"/>
        <v>0</v>
      </c>
      <c r="R449" s="8">
        <f t="shared" si="80"/>
        <v>0</v>
      </c>
      <c r="S449" s="8">
        <f t="shared" si="80"/>
        <v>0</v>
      </c>
      <c r="T449" s="21">
        <f t="shared" si="71"/>
        <v>21</v>
      </c>
      <c r="U449" s="19">
        <f>VLOOKUP($B449,Gas!$B$3:$E$2506,2)</f>
        <v>2.7149999999999999</v>
      </c>
      <c r="V449" s="44">
        <f t="shared" si="72"/>
        <v>12.05524861878453</v>
      </c>
      <c r="W449" s="5">
        <f>VLOOKUP($B449,Gas!$B$3:$E$2506,4)</f>
        <v>0.50113700555029095</v>
      </c>
    </row>
    <row r="450" spans="1:23" x14ac:dyDescent="0.2">
      <c r="A450" s="43">
        <f t="shared" si="75"/>
        <v>21</v>
      </c>
      <c r="B450" s="91">
        <v>36406</v>
      </c>
      <c r="C450" s="92">
        <v>32.21</v>
      </c>
      <c r="D450" s="4">
        <f t="shared" si="70"/>
        <v>-1.6015125169981537E-2</v>
      </c>
      <c r="E450" s="100">
        <f t="shared" si="79"/>
        <v>2.2660924619791509</v>
      </c>
      <c r="F450" s="2"/>
      <c r="G450" s="8">
        <f t="shared" si="80"/>
        <v>0</v>
      </c>
      <c r="H450" s="8">
        <f t="shared" si="80"/>
        <v>0</v>
      </c>
      <c r="I450" s="8">
        <f t="shared" si="80"/>
        <v>0</v>
      </c>
      <c r="J450" s="8">
        <f t="shared" si="80"/>
        <v>2.7899999999999991</v>
      </c>
      <c r="K450" s="8">
        <f t="shared" si="80"/>
        <v>7.7899999999999991</v>
      </c>
      <c r="L450" s="8">
        <f t="shared" si="80"/>
        <v>17.79</v>
      </c>
      <c r="M450" s="8">
        <f t="shared" si="80"/>
        <v>12.21</v>
      </c>
      <c r="N450" s="8">
        <f t="shared" si="80"/>
        <v>7.2100000000000009</v>
      </c>
      <c r="O450" s="8">
        <f t="shared" si="80"/>
        <v>2.2100000000000009</v>
      </c>
      <c r="P450" s="8">
        <f t="shared" si="80"/>
        <v>0</v>
      </c>
      <c r="Q450" s="8">
        <f t="shared" si="80"/>
        <v>0</v>
      </c>
      <c r="R450" s="8">
        <f t="shared" si="80"/>
        <v>0</v>
      </c>
      <c r="S450" s="8">
        <f t="shared" si="80"/>
        <v>0</v>
      </c>
      <c r="T450" s="21">
        <f t="shared" si="71"/>
        <v>21</v>
      </c>
      <c r="U450" s="19">
        <f>VLOOKUP($B450,Gas!$B$3:$E$2506,2)</f>
        <v>2.56</v>
      </c>
      <c r="V450" s="44">
        <f t="shared" si="72"/>
        <v>12.58203125</v>
      </c>
      <c r="W450" s="5">
        <f>VLOOKUP($B450,Gas!$B$3:$E$2506,4)</f>
        <v>0.5827077455739027</v>
      </c>
    </row>
    <row r="451" spans="1:23" x14ac:dyDescent="0.2">
      <c r="A451" s="43">
        <f t="shared" si="75"/>
        <v>21</v>
      </c>
      <c r="B451" s="91">
        <v>36410</v>
      </c>
      <c r="C451" s="92">
        <v>29.8</v>
      </c>
      <c r="D451" s="4">
        <f t="shared" si="70"/>
        <v>-7.7768569831748638E-2</v>
      </c>
      <c r="E451" s="100">
        <f t="shared" si="79"/>
        <v>2.199180233696723</v>
      </c>
      <c r="F451" s="2"/>
      <c r="G451" s="8">
        <f t="shared" si="80"/>
        <v>0</v>
      </c>
      <c r="H451" s="8">
        <f t="shared" si="80"/>
        <v>0</v>
      </c>
      <c r="I451" s="8">
        <f t="shared" si="80"/>
        <v>0.19999999999999929</v>
      </c>
      <c r="J451" s="8">
        <f t="shared" si="80"/>
        <v>5.1999999999999993</v>
      </c>
      <c r="K451" s="8">
        <f t="shared" si="80"/>
        <v>10.199999999999999</v>
      </c>
      <c r="L451" s="8">
        <f t="shared" si="80"/>
        <v>20.2</v>
      </c>
      <c r="M451" s="8">
        <f t="shared" si="80"/>
        <v>9.8000000000000007</v>
      </c>
      <c r="N451" s="8">
        <f t="shared" si="80"/>
        <v>4.8000000000000007</v>
      </c>
      <c r="O451" s="8">
        <f t="shared" si="80"/>
        <v>0</v>
      </c>
      <c r="P451" s="8">
        <f t="shared" si="80"/>
        <v>0</v>
      </c>
      <c r="Q451" s="8">
        <f t="shared" si="80"/>
        <v>0</v>
      </c>
      <c r="R451" s="8">
        <f t="shared" si="80"/>
        <v>0</v>
      </c>
      <c r="S451" s="8">
        <f t="shared" si="80"/>
        <v>0</v>
      </c>
      <c r="T451" s="21">
        <f t="shared" si="71"/>
        <v>21</v>
      </c>
      <c r="U451" s="19">
        <f>VLOOKUP($B451,Gas!$B$3:$E$2506,2)</f>
        <v>2.4649999999999999</v>
      </c>
      <c r="V451" s="44">
        <f t="shared" si="72"/>
        <v>12.08924949290061</v>
      </c>
      <c r="W451" s="5">
        <f>VLOOKUP($B451,Gas!$B$3:$E$2506,4)</f>
        <v>0.49480523348516342</v>
      </c>
    </row>
    <row r="452" spans="1:23" x14ac:dyDescent="0.2">
      <c r="A452" s="43">
        <f t="shared" si="75"/>
        <v>21</v>
      </c>
      <c r="B452" s="91">
        <v>36411</v>
      </c>
      <c r="C452" s="92">
        <v>31.04</v>
      </c>
      <c r="D452" s="4">
        <f t="shared" ref="D452:D515" si="81">LN(C452/C451)</f>
        <v>4.0768301803659153E-2</v>
      </c>
      <c r="E452" s="100">
        <f t="shared" si="79"/>
        <v>2.1864047884582778</v>
      </c>
      <c r="F452" s="2"/>
      <c r="G452" s="8">
        <f t="shared" si="80"/>
        <v>0</v>
      </c>
      <c r="H452" s="8">
        <f t="shared" si="80"/>
        <v>0</v>
      </c>
      <c r="I452" s="8">
        <f t="shared" si="80"/>
        <v>0</v>
      </c>
      <c r="J452" s="8">
        <f t="shared" si="80"/>
        <v>3.9600000000000009</v>
      </c>
      <c r="K452" s="8">
        <f t="shared" si="80"/>
        <v>8.9600000000000009</v>
      </c>
      <c r="L452" s="8">
        <f t="shared" si="80"/>
        <v>18.96</v>
      </c>
      <c r="M452" s="8">
        <f t="shared" si="80"/>
        <v>11.04</v>
      </c>
      <c r="N452" s="8">
        <f t="shared" si="80"/>
        <v>6.0399999999999991</v>
      </c>
      <c r="O452" s="8">
        <f t="shared" si="80"/>
        <v>1.0399999999999991</v>
      </c>
      <c r="P452" s="8">
        <f t="shared" si="80"/>
        <v>0</v>
      </c>
      <c r="Q452" s="8">
        <f t="shared" si="80"/>
        <v>0</v>
      </c>
      <c r="R452" s="8">
        <f t="shared" si="80"/>
        <v>0</v>
      </c>
      <c r="S452" s="8">
        <f t="shared" si="80"/>
        <v>0</v>
      </c>
      <c r="T452" s="21">
        <f t="shared" ref="T452:T515" si="82">A452</f>
        <v>21</v>
      </c>
      <c r="U452" s="19">
        <f>VLOOKUP($B452,Gas!$B$3:$E$2506,2)</f>
        <v>2.5649999999999999</v>
      </c>
      <c r="V452" s="44">
        <f t="shared" ref="V452:V515" si="83">C452/U452</f>
        <v>12.101364522417153</v>
      </c>
      <c r="W452" s="5">
        <f>VLOOKUP($B452,Gas!$B$3:$E$2506,4)</f>
        <v>0.59297516881301859</v>
      </c>
    </row>
    <row r="453" spans="1:23" x14ac:dyDescent="0.2">
      <c r="A453" s="43">
        <f t="shared" si="75"/>
        <v>21</v>
      </c>
      <c r="B453" s="91">
        <v>36412</v>
      </c>
      <c r="C453" s="92">
        <v>34.07</v>
      </c>
      <c r="D453" s="4">
        <f t="shared" si="81"/>
        <v>9.3140536357857184E-2</v>
      </c>
      <c r="E453" s="100">
        <f t="shared" si="79"/>
        <v>1.6928352976997285</v>
      </c>
      <c r="F453" s="2"/>
      <c r="G453" s="8">
        <f t="shared" si="80"/>
        <v>0</v>
      </c>
      <c r="H453" s="8">
        <f t="shared" si="80"/>
        <v>0</v>
      </c>
      <c r="I453" s="8">
        <f t="shared" si="80"/>
        <v>0</v>
      </c>
      <c r="J453" s="8">
        <f t="shared" si="80"/>
        <v>0.92999999999999972</v>
      </c>
      <c r="K453" s="8">
        <f t="shared" si="80"/>
        <v>5.93</v>
      </c>
      <c r="L453" s="8">
        <f t="shared" si="80"/>
        <v>15.93</v>
      </c>
      <c r="M453" s="8">
        <f t="shared" si="80"/>
        <v>14.07</v>
      </c>
      <c r="N453" s="8">
        <f t="shared" si="80"/>
        <v>9.07</v>
      </c>
      <c r="O453" s="8">
        <f t="shared" si="80"/>
        <v>4.07</v>
      </c>
      <c r="P453" s="8">
        <f t="shared" si="80"/>
        <v>0</v>
      </c>
      <c r="Q453" s="8">
        <f t="shared" si="80"/>
        <v>0</v>
      </c>
      <c r="R453" s="8">
        <f t="shared" si="80"/>
        <v>0</v>
      </c>
      <c r="S453" s="8">
        <f t="shared" si="80"/>
        <v>0</v>
      </c>
      <c r="T453" s="21">
        <f t="shared" si="82"/>
        <v>21</v>
      </c>
      <c r="U453" s="19">
        <f>VLOOKUP($B453,Gas!$B$3:$E$2506,2)</f>
        <v>2.665</v>
      </c>
      <c r="V453" s="44">
        <f t="shared" si="83"/>
        <v>12.784240150093808</v>
      </c>
      <c r="W453" s="5">
        <f>VLOOKUP($B453,Gas!$B$3:$E$2506,4)</f>
        <v>0.66322141745400298</v>
      </c>
    </row>
    <row r="454" spans="1:23" x14ac:dyDescent="0.2">
      <c r="A454" s="43">
        <f t="shared" si="75"/>
        <v>21</v>
      </c>
      <c r="B454" s="91">
        <v>36413</v>
      </c>
      <c r="C454" s="92">
        <v>26.53</v>
      </c>
      <c r="D454" s="4">
        <f t="shared" si="81"/>
        <v>-0.25014106352322685</v>
      </c>
      <c r="E454" s="100">
        <f t="shared" si="79"/>
        <v>2.0789717763550444</v>
      </c>
      <c r="F454" s="2"/>
      <c r="G454" s="8">
        <f t="shared" ref="G454:S469" si="84">IF(G$1="P",MAX(0,G$2-$C454),IF(G$1="C",MAX(0,$C454-G$2)))</f>
        <v>0</v>
      </c>
      <c r="H454" s="8">
        <f t="shared" si="84"/>
        <v>0</v>
      </c>
      <c r="I454" s="8">
        <f t="shared" si="84"/>
        <v>3.4699999999999989</v>
      </c>
      <c r="J454" s="8">
        <f t="shared" si="84"/>
        <v>8.4699999999999989</v>
      </c>
      <c r="K454" s="8">
        <f t="shared" si="84"/>
        <v>13.469999999999999</v>
      </c>
      <c r="L454" s="8">
        <f t="shared" si="84"/>
        <v>23.47</v>
      </c>
      <c r="M454" s="8">
        <f t="shared" si="80"/>
        <v>6.5300000000000011</v>
      </c>
      <c r="N454" s="8">
        <f t="shared" si="84"/>
        <v>1.5300000000000011</v>
      </c>
      <c r="O454" s="8">
        <f t="shared" si="84"/>
        <v>0</v>
      </c>
      <c r="P454" s="8">
        <f t="shared" si="84"/>
        <v>0</v>
      </c>
      <c r="Q454" s="8">
        <f t="shared" si="84"/>
        <v>0</v>
      </c>
      <c r="R454" s="8">
        <f t="shared" si="84"/>
        <v>0</v>
      </c>
      <c r="S454" s="8">
        <f t="shared" si="84"/>
        <v>0</v>
      </c>
      <c r="T454" s="21">
        <f t="shared" si="82"/>
        <v>21</v>
      </c>
      <c r="U454" s="19">
        <f>VLOOKUP($B454,Gas!$B$3:$E$2506,2)</f>
        <v>2.75</v>
      </c>
      <c r="V454" s="44">
        <f t="shared" si="83"/>
        <v>9.6472727272727283</v>
      </c>
      <c r="W454" s="5">
        <f>VLOOKUP($B454,Gas!$B$3:$E$2506,4)</f>
        <v>0.70308731980925854</v>
      </c>
    </row>
    <row r="455" spans="1:23" x14ac:dyDescent="0.2">
      <c r="A455" s="43">
        <f t="shared" si="75"/>
        <v>21</v>
      </c>
      <c r="B455" s="91">
        <v>36416</v>
      </c>
      <c r="C455" s="92">
        <v>23.41</v>
      </c>
      <c r="D455" s="4">
        <f t="shared" si="81"/>
        <v>-0.1251128866468289</v>
      </c>
      <c r="E455" s="100">
        <f t="shared" si="79"/>
        <v>1.7116494956069359</v>
      </c>
      <c r="F455" s="2"/>
      <c r="G455" s="8">
        <f t="shared" si="84"/>
        <v>0</v>
      </c>
      <c r="H455" s="8">
        <f t="shared" si="84"/>
        <v>1.5899999999999999</v>
      </c>
      <c r="I455" s="8">
        <f t="shared" si="84"/>
        <v>6.59</v>
      </c>
      <c r="J455" s="8">
        <f t="shared" si="84"/>
        <v>11.59</v>
      </c>
      <c r="K455" s="8">
        <f t="shared" si="84"/>
        <v>16.59</v>
      </c>
      <c r="L455" s="8">
        <f t="shared" si="84"/>
        <v>26.59</v>
      </c>
      <c r="M455" s="8">
        <f t="shared" si="80"/>
        <v>3.41</v>
      </c>
      <c r="N455" s="8">
        <f t="shared" si="84"/>
        <v>0</v>
      </c>
      <c r="O455" s="8">
        <f t="shared" si="84"/>
        <v>0</v>
      </c>
      <c r="P455" s="8">
        <f t="shared" si="84"/>
        <v>0</v>
      </c>
      <c r="Q455" s="8">
        <f t="shared" si="84"/>
        <v>0</v>
      </c>
      <c r="R455" s="8">
        <f t="shared" si="84"/>
        <v>0</v>
      </c>
      <c r="S455" s="8">
        <f t="shared" si="84"/>
        <v>0</v>
      </c>
      <c r="T455" s="21">
        <f t="shared" si="82"/>
        <v>21</v>
      </c>
      <c r="U455" s="19">
        <f>VLOOKUP($B455,Gas!$B$3:$E$2506,2)</f>
        <v>2.84</v>
      </c>
      <c r="V455" s="44">
        <f t="shared" si="83"/>
        <v>8.2429577464788739</v>
      </c>
      <c r="W455" s="5">
        <f>VLOOKUP($B455,Gas!$B$3:$E$2506,4)</f>
        <v>0.46882062858830897</v>
      </c>
    </row>
    <row r="456" spans="1:23" x14ac:dyDescent="0.2">
      <c r="A456" s="43">
        <f t="shared" si="75"/>
        <v>21</v>
      </c>
      <c r="B456" s="91">
        <v>36417</v>
      </c>
      <c r="C456" s="92">
        <v>21.73</v>
      </c>
      <c r="D456" s="4">
        <f t="shared" si="81"/>
        <v>-7.4469487234481158E-2</v>
      </c>
      <c r="E456" s="100">
        <f t="shared" si="79"/>
        <v>1.6116684373738934</v>
      </c>
      <c r="F456" s="2"/>
      <c r="G456" s="8">
        <f t="shared" si="84"/>
        <v>0</v>
      </c>
      <c r="H456" s="8">
        <f t="shared" si="84"/>
        <v>3.2699999999999996</v>
      </c>
      <c r="I456" s="8">
        <f t="shared" si="84"/>
        <v>8.27</v>
      </c>
      <c r="J456" s="8">
        <f t="shared" si="84"/>
        <v>13.27</v>
      </c>
      <c r="K456" s="8">
        <f t="shared" si="84"/>
        <v>18.27</v>
      </c>
      <c r="L456" s="8">
        <f t="shared" si="84"/>
        <v>28.27</v>
      </c>
      <c r="M456" s="8">
        <f t="shared" si="80"/>
        <v>1.7300000000000004</v>
      </c>
      <c r="N456" s="8">
        <f t="shared" si="84"/>
        <v>0</v>
      </c>
      <c r="O456" s="8">
        <f t="shared" si="84"/>
        <v>0</v>
      </c>
      <c r="P456" s="8">
        <f t="shared" si="84"/>
        <v>0</v>
      </c>
      <c r="Q456" s="8">
        <f t="shared" si="84"/>
        <v>0</v>
      </c>
      <c r="R456" s="8">
        <f t="shared" si="84"/>
        <v>0</v>
      </c>
      <c r="S456" s="8">
        <f t="shared" si="84"/>
        <v>0</v>
      </c>
      <c r="T456" s="21">
        <f t="shared" si="82"/>
        <v>21</v>
      </c>
      <c r="U456" s="19">
        <f>VLOOKUP($B456,Gas!$B$3:$E$2506,2)</f>
        <v>2.8050000000000002</v>
      </c>
      <c r="V456" s="44">
        <f t="shared" si="83"/>
        <v>7.7468805704099815</v>
      </c>
      <c r="W456" s="5">
        <f>VLOOKUP($B456,Gas!$B$3:$E$2506,4)</f>
        <v>0.37949671245866629</v>
      </c>
    </row>
    <row r="457" spans="1:23" x14ac:dyDescent="0.2">
      <c r="A457" s="43">
        <f t="shared" si="75"/>
        <v>21</v>
      </c>
      <c r="B457" s="91">
        <v>36418</v>
      </c>
      <c r="C457" s="92">
        <v>21.28</v>
      </c>
      <c r="D457" s="4">
        <f t="shared" si="81"/>
        <v>-2.0926129794894565E-2</v>
      </c>
      <c r="E457" s="100">
        <f t="shared" si="79"/>
        <v>1.532246028321163</v>
      </c>
      <c r="F457" s="2"/>
      <c r="G457" s="8">
        <f t="shared" si="84"/>
        <v>0</v>
      </c>
      <c r="H457" s="8">
        <f t="shared" si="84"/>
        <v>3.7199999999999989</v>
      </c>
      <c r="I457" s="8">
        <f t="shared" si="84"/>
        <v>8.7199999999999989</v>
      </c>
      <c r="J457" s="8">
        <f t="shared" si="84"/>
        <v>13.719999999999999</v>
      </c>
      <c r="K457" s="8">
        <f t="shared" si="84"/>
        <v>18.72</v>
      </c>
      <c r="L457" s="8">
        <f t="shared" si="84"/>
        <v>28.72</v>
      </c>
      <c r="M457" s="8">
        <f t="shared" si="80"/>
        <v>1.2800000000000011</v>
      </c>
      <c r="N457" s="8">
        <f t="shared" si="84"/>
        <v>0</v>
      </c>
      <c r="O457" s="8">
        <f t="shared" si="84"/>
        <v>0</v>
      </c>
      <c r="P457" s="8">
        <f t="shared" si="84"/>
        <v>0</v>
      </c>
      <c r="Q457" s="8">
        <f t="shared" si="84"/>
        <v>0</v>
      </c>
      <c r="R457" s="8">
        <f t="shared" si="84"/>
        <v>0</v>
      </c>
      <c r="S457" s="8">
        <f t="shared" si="84"/>
        <v>0</v>
      </c>
      <c r="T457" s="21">
        <f t="shared" si="82"/>
        <v>21</v>
      </c>
      <c r="U457" s="19">
        <f>VLOOKUP($B457,Gas!$B$3:$E$2506,2)</f>
        <v>2.645</v>
      </c>
      <c r="V457" s="44">
        <f t="shared" si="83"/>
        <v>8.0453686200378076</v>
      </c>
      <c r="W457" s="5">
        <f>VLOOKUP($B457,Gas!$B$3:$E$2506,4)</f>
        <v>0.57574233988252999</v>
      </c>
    </row>
    <row r="458" spans="1:23" x14ac:dyDescent="0.2">
      <c r="A458" s="43">
        <f t="shared" si="75"/>
        <v>21</v>
      </c>
      <c r="B458" s="91">
        <v>36419</v>
      </c>
      <c r="C458" s="92">
        <v>22.23</v>
      </c>
      <c r="D458" s="4">
        <f t="shared" si="81"/>
        <v>4.3675063502661635E-2</v>
      </c>
      <c r="E458" s="100">
        <f t="shared" si="79"/>
        <v>1.609207616248824</v>
      </c>
      <c r="F458" s="2"/>
      <c r="G458" s="8">
        <f t="shared" si="84"/>
        <v>0</v>
      </c>
      <c r="H458" s="8">
        <f t="shared" si="84"/>
        <v>2.7699999999999996</v>
      </c>
      <c r="I458" s="8">
        <f t="shared" si="84"/>
        <v>7.77</v>
      </c>
      <c r="J458" s="8">
        <f t="shared" si="84"/>
        <v>12.77</v>
      </c>
      <c r="K458" s="8">
        <f t="shared" si="84"/>
        <v>17.77</v>
      </c>
      <c r="L458" s="8">
        <f t="shared" si="84"/>
        <v>27.77</v>
      </c>
      <c r="M458" s="8">
        <f t="shared" si="80"/>
        <v>2.2300000000000004</v>
      </c>
      <c r="N458" s="8">
        <f t="shared" si="84"/>
        <v>0</v>
      </c>
      <c r="O458" s="8">
        <f t="shared" si="84"/>
        <v>0</v>
      </c>
      <c r="P458" s="8">
        <f t="shared" si="84"/>
        <v>0</v>
      </c>
      <c r="Q458" s="8">
        <f t="shared" si="84"/>
        <v>0</v>
      </c>
      <c r="R458" s="8">
        <f t="shared" si="84"/>
        <v>0</v>
      </c>
      <c r="S458" s="8">
        <f t="shared" si="84"/>
        <v>0</v>
      </c>
      <c r="T458" s="21">
        <f t="shared" si="82"/>
        <v>21</v>
      </c>
      <c r="U458" s="19">
        <f>VLOOKUP($B458,Gas!$B$3:$E$2506,2)</f>
        <v>2.5299999999999998</v>
      </c>
      <c r="V458" s="44">
        <f t="shared" si="83"/>
        <v>8.7865612648221347</v>
      </c>
      <c r="W458" s="5">
        <f>VLOOKUP($B458,Gas!$B$3:$E$2506,4)</f>
        <v>0.65499104839497146</v>
      </c>
    </row>
    <row r="459" spans="1:23" x14ac:dyDescent="0.2">
      <c r="A459" s="43">
        <f t="shared" si="75"/>
        <v>21</v>
      </c>
      <c r="B459" s="91">
        <v>36420</v>
      </c>
      <c r="C459" s="92">
        <v>22.97</v>
      </c>
      <c r="D459" s="4">
        <f t="shared" si="81"/>
        <v>3.2746288724901547E-2</v>
      </c>
      <c r="E459" s="100">
        <f t="shared" si="79"/>
        <v>1.5924297837843306</v>
      </c>
      <c r="F459" s="2"/>
      <c r="G459" s="8">
        <f t="shared" si="84"/>
        <v>0</v>
      </c>
      <c r="H459" s="8">
        <f t="shared" si="84"/>
        <v>2.0300000000000011</v>
      </c>
      <c r="I459" s="8">
        <f t="shared" si="84"/>
        <v>7.0300000000000011</v>
      </c>
      <c r="J459" s="8">
        <f t="shared" si="84"/>
        <v>12.030000000000001</v>
      </c>
      <c r="K459" s="8">
        <f t="shared" si="84"/>
        <v>17.03</v>
      </c>
      <c r="L459" s="8">
        <f t="shared" si="84"/>
        <v>27.03</v>
      </c>
      <c r="M459" s="8">
        <f t="shared" si="80"/>
        <v>2.9699999999999989</v>
      </c>
      <c r="N459" s="8">
        <f t="shared" si="84"/>
        <v>0</v>
      </c>
      <c r="O459" s="8">
        <f t="shared" si="84"/>
        <v>0</v>
      </c>
      <c r="P459" s="8">
        <f t="shared" si="84"/>
        <v>0</v>
      </c>
      <c r="Q459" s="8">
        <f t="shared" si="84"/>
        <v>0</v>
      </c>
      <c r="R459" s="8">
        <f t="shared" si="84"/>
        <v>0</v>
      </c>
      <c r="S459" s="8">
        <f t="shared" si="84"/>
        <v>0</v>
      </c>
      <c r="T459" s="21">
        <f t="shared" si="82"/>
        <v>21</v>
      </c>
      <c r="U459" s="19">
        <f>VLOOKUP($B459,Gas!$B$3:$E$2506,2)</f>
        <v>2.4849999999999999</v>
      </c>
      <c r="V459" s="44">
        <f t="shared" si="83"/>
        <v>9.2434607645875246</v>
      </c>
      <c r="W459" s="5">
        <f>VLOOKUP($B459,Gas!$B$3:$E$2506,4)</f>
        <v>0.6667518403364241</v>
      </c>
    </row>
    <row r="460" spans="1:23" x14ac:dyDescent="0.2">
      <c r="A460" s="43">
        <f t="shared" si="75"/>
        <v>21</v>
      </c>
      <c r="B460" s="91">
        <v>36423</v>
      </c>
      <c r="C460" s="92">
        <v>21.07</v>
      </c>
      <c r="D460" s="4">
        <f t="shared" si="81"/>
        <v>-8.6338788884909132E-2</v>
      </c>
      <c r="E460" s="100">
        <f t="shared" si="79"/>
        <v>1.6073871965066764</v>
      </c>
      <c r="F460" s="2"/>
      <c r="G460" s="8">
        <f t="shared" si="84"/>
        <v>0</v>
      </c>
      <c r="H460" s="8">
        <f t="shared" si="84"/>
        <v>3.9299999999999997</v>
      </c>
      <c r="I460" s="8">
        <f t="shared" si="84"/>
        <v>8.93</v>
      </c>
      <c r="J460" s="8">
        <f t="shared" si="84"/>
        <v>13.93</v>
      </c>
      <c r="K460" s="8">
        <f t="shared" si="84"/>
        <v>18.93</v>
      </c>
      <c r="L460" s="8">
        <f t="shared" si="84"/>
        <v>28.93</v>
      </c>
      <c r="M460" s="8">
        <f t="shared" si="84"/>
        <v>1.0700000000000003</v>
      </c>
      <c r="N460" s="8">
        <f t="shared" si="84"/>
        <v>0</v>
      </c>
      <c r="O460" s="8">
        <f t="shared" si="84"/>
        <v>0</v>
      </c>
      <c r="P460" s="8">
        <f t="shared" si="84"/>
        <v>0</v>
      </c>
      <c r="Q460" s="8">
        <f t="shared" si="84"/>
        <v>0</v>
      </c>
      <c r="R460" s="8">
        <f t="shared" si="84"/>
        <v>0</v>
      </c>
      <c r="S460" s="8">
        <f t="shared" si="84"/>
        <v>0</v>
      </c>
      <c r="T460" s="21">
        <f t="shared" si="82"/>
        <v>21</v>
      </c>
      <c r="U460" s="19">
        <f>VLOOKUP($B460,Gas!$B$3:$E$2506,2)</f>
        <v>2.46</v>
      </c>
      <c r="V460" s="44">
        <f t="shared" si="83"/>
        <v>8.5650406504065035</v>
      </c>
      <c r="W460" s="5">
        <f>VLOOKUP($B460,Gas!$B$3:$E$2506,4)</f>
        <v>0.48494364299705428</v>
      </c>
    </row>
    <row r="461" spans="1:23" x14ac:dyDescent="0.2">
      <c r="A461" s="43">
        <f t="shared" si="75"/>
        <v>21</v>
      </c>
      <c r="B461" s="91">
        <v>36424</v>
      </c>
      <c r="C461" s="92">
        <v>20.27</v>
      </c>
      <c r="D461" s="4">
        <f t="shared" si="81"/>
        <v>-3.8708267352189026E-2</v>
      </c>
      <c r="E461" s="100">
        <f t="shared" si="79"/>
        <v>1.5953615551597478</v>
      </c>
      <c r="F461" s="2"/>
      <c r="G461" s="8">
        <f t="shared" si="84"/>
        <v>0</v>
      </c>
      <c r="H461" s="8">
        <f t="shared" si="84"/>
        <v>4.7300000000000004</v>
      </c>
      <c r="I461" s="8">
        <f t="shared" si="84"/>
        <v>9.73</v>
      </c>
      <c r="J461" s="8">
        <f t="shared" si="84"/>
        <v>14.73</v>
      </c>
      <c r="K461" s="8">
        <f t="shared" si="84"/>
        <v>19.73</v>
      </c>
      <c r="L461" s="8">
        <f t="shared" si="84"/>
        <v>29.73</v>
      </c>
      <c r="M461" s="8">
        <f t="shared" si="84"/>
        <v>0.26999999999999957</v>
      </c>
      <c r="N461" s="8">
        <f t="shared" si="84"/>
        <v>0</v>
      </c>
      <c r="O461" s="8">
        <f t="shared" si="84"/>
        <v>0</v>
      </c>
      <c r="P461" s="8">
        <f t="shared" si="84"/>
        <v>0</v>
      </c>
      <c r="Q461" s="8">
        <f t="shared" si="84"/>
        <v>0</v>
      </c>
      <c r="R461" s="8">
        <f t="shared" si="84"/>
        <v>0</v>
      </c>
      <c r="S461" s="8">
        <f t="shared" si="84"/>
        <v>0</v>
      </c>
      <c r="T461" s="21">
        <f t="shared" si="82"/>
        <v>21</v>
      </c>
      <c r="U461" s="19">
        <f>VLOOKUP($B461,Gas!$B$3:$E$2506,2)</f>
        <v>2.4950000000000001</v>
      </c>
      <c r="V461" s="44">
        <f t="shared" si="83"/>
        <v>8.124248496993987</v>
      </c>
      <c r="W461" s="5">
        <f>VLOOKUP($B461,Gas!$B$3:$E$2506,4)</f>
        <v>0.42841914549099358</v>
      </c>
    </row>
    <row r="462" spans="1:23" x14ac:dyDescent="0.2">
      <c r="A462" s="43">
        <f t="shared" si="75"/>
        <v>21</v>
      </c>
      <c r="B462" s="91">
        <v>36425</v>
      </c>
      <c r="C462" s="92">
        <v>19.84</v>
      </c>
      <c r="D462" s="4">
        <f t="shared" si="81"/>
        <v>-2.1441858607181889E-2</v>
      </c>
      <c r="E462" s="100">
        <f t="shared" si="79"/>
        <v>1.5387799337274124</v>
      </c>
      <c r="F462" s="2"/>
      <c r="G462" s="8">
        <f t="shared" si="84"/>
        <v>0.16000000000000014</v>
      </c>
      <c r="H462" s="8">
        <f t="shared" si="84"/>
        <v>5.16</v>
      </c>
      <c r="I462" s="8">
        <f t="shared" si="84"/>
        <v>10.16</v>
      </c>
      <c r="J462" s="8">
        <f t="shared" si="84"/>
        <v>15.16</v>
      </c>
      <c r="K462" s="8">
        <f t="shared" si="84"/>
        <v>20.16</v>
      </c>
      <c r="L462" s="8">
        <f t="shared" si="84"/>
        <v>30.16</v>
      </c>
      <c r="M462" s="8">
        <f t="shared" si="84"/>
        <v>0</v>
      </c>
      <c r="N462" s="8">
        <f t="shared" si="84"/>
        <v>0</v>
      </c>
      <c r="O462" s="8">
        <f t="shared" si="84"/>
        <v>0</v>
      </c>
      <c r="P462" s="8">
        <f t="shared" si="84"/>
        <v>0</v>
      </c>
      <c r="Q462" s="8">
        <f t="shared" si="84"/>
        <v>0</v>
      </c>
      <c r="R462" s="8">
        <f t="shared" si="84"/>
        <v>0</v>
      </c>
      <c r="S462" s="8">
        <f t="shared" si="84"/>
        <v>0</v>
      </c>
      <c r="T462" s="21">
        <f t="shared" si="82"/>
        <v>21</v>
      </c>
      <c r="U462" s="19">
        <f>VLOOKUP($B462,Gas!$B$3:$E$2506,2)</f>
        <v>2.3050000000000002</v>
      </c>
      <c r="V462" s="44">
        <f t="shared" si="83"/>
        <v>8.6073752711496745</v>
      </c>
      <c r="W462" s="5">
        <f>VLOOKUP($B462,Gas!$B$3:$E$2506,4)</f>
        <v>0.57387436028883609</v>
      </c>
    </row>
    <row r="463" spans="1:23" x14ac:dyDescent="0.2">
      <c r="A463" s="43">
        <f t="shared" si="75"/>
        <v>21</v>
      </c>
      <c r="B463" s="91">
        <v>36426</v>
      </c>
      <c r="C463" s="92">
        <v>20.81</v>
      </c>
      <c r="D463" s="4">
        <f t="shared" si="81"/>
        <v>4.7733538548816269E-2</v>
      </c>
      <c r="E463" s="100">
        <f t="shared" si="79"/>
        <v>1.4392793567593347</v>
      </c>
      <c r="F463" s="2"/>
      <c r="G463" s="8">
        <f t="shared" si="84"/>
        <v>0</v>
      </c>
      <c r="H463" s="8">
        <f t="shared" si="84"/>
        <v>4.1900000000000013</v>
      </c>
      <c r="I463" s="8">
        <f t="shared" si="84"/>
        <v>9.1900000000000013</v>
      </c>
      <c r="J463" s="8">
        <f t="shared" si="84"/>
        <v>14.190000000000001</v>
      </c>
      <c r="K463" s="8">
        <f t="shared" si="84"/>
        <v>19.190000000000001</v>
      </c>
      <c r="L463" s="8">
        <f t="shared" si="84"/>
        <v>29.19</v>
      </c>
      <c r="M463" s="8">
        <f t="shared" si="84"/>
        <v>0.80999999999999872</v>
      </c>
      <c r="N463" s="8">
        <f t="shared" si="84"/>
        <v>0</v>
      </c>
      <c r="O463" s="8">
        <f t="shared" si="84"/>
        <v>0</v>
      </c>
      <c r="P463" s="8">
        <f t="shared" si="84"/>
        <v>0</v>
      </c>
      <c r="Q463" s="8">
        <f t="shared" si="84"/>
        <v>0</v>
      </c>
      <c r="R463" s="8">
        <f t="shared" si="84"/>
        <v>0</v>
      </c>
      <c r="S463" s="8">
        <f t="shared" si="84"/>
        <v>0</v>
      </c>
      <c r="T463" s="21">
        <f t="shared" si="82"/>
        <v>21</v>
      </c>
      <c r="U463" s="19">
        <f>VLOOKUP($B463,Gas!$B$3:$E$2506,2)</f>
        <v>2.2949999999999999</v>
      </c>
      <c r="V463" s="44">
        <f t="shared" si="83"/>
        <v>9.0675381263616561</v>
      </c>
      <c r="W463" s="5">
        <f>VLOOKUP($B463,Gas!$B$3:$E$2506,4)</f>
        <v>0.56803254926070212</v>
      </c>
    </row>
    <row r="464" spans="1:23" x14ac:dyDescent="0.2">
      <c r="A464" s="43">
        <f t="shared" si="75"/>
        <v>21</v>
      </c>
      <c r="B464" s="91">
        <v>36427</v>
      </c>
      <c r="C464" s="92">
        <v>19.54</v>
      </c>
      <c r="D464" s="4">
        <f t="shared" si="81"/>
        <v>-6.2969993790906301E-2</v>
      </c>
      <c r="E464" s="100">
        <f t="shared" si="79"/>
        <v>0.9267734224355948</v>
      </c>
      <c r="F464" s="2"/>
      <c r="G464" s="8">
        <f t="shared" ref="G464:S479" si="85">IF(G$1="P",MAX(0,G$2-$C464),IF(G$1="C",MAX(0,$C464-G$2)))</f>
        <v>0.46000000000000085</v>
      </c>
      <c r="H464" s="8">
        <f t="shared" si="85"/>
        <v>5.4600000000000009</v>
      </c>
      <c r="I464" s="8">
        <f t="shared" si="85"/>
        <v>10.46</v>
      </c>
      <c r="J464" s="8">
        <f t="shared" si="85"/>
        <v>15.46</v>
      </c>
      <c r="K464" s="8">
        <f t="shared" si="85"/>
        <v>20.46</v>
      </c>
      <c r="L464" s="8">
        <f t="shared" si="85"/>
        <v>30.46</v>
      </c>
      <c r="M464" s="8">
        <f t="shared" si="84"/>
        <v>0</v>
      </c>
      <c r="N464" s="8">
        <f t="shared" si="85"/>
        <v>0</v>
      </c>
      <c r="O464" s="8">
        <f t="shared" si="85"/>
        <v>0</v>
      </c>
      <c r="P464" s="8">
        <f t="shared" si="85"/>
        <v>0</v>
      </c>
      <c r="Q464" s="8">
        <f t="shared" si="85"/>
        <v>0</v>
      </c>
      <c r="R464" s="8">
        <f t="shared" si="85"/>
        <v>0</v>
      </c>
      <c r="S464" s="8">
        <f t="shared" si="85"/>
        <v>0</v>
      </c>
      <c r="T464" s="21">
        <f t="shared" si="82"/>
        <v>21</v>
      </c>
      <c r="U464" s="19">
        <f>VLOOKUP($B464,Gas!$B$3:$E$2506,2)</f>
        <v>2.4700000000000002</v>
      </c>
      <c r="V464" s="44">
        <f t="shared" si="83"/>
        <v>7.9109311740890682</v>
      </c>
      <c r="W464" s="5">
        <f>VLOOKUP($B464,Gas!$B$3:$E$2506,4)</f>
        <v>0.80866846311651019</v>
      </c>
    </row>
    <row r="465" spans="1:23" x14ac:dyDescent="0.2">
      <c r="A465" s="43">
        <f t="shared" si="75"/>
        <v>21</v>
      </c>
      <c r="B465" s="91">
        <v>36430</v>
      </c>
      <c r="C465" s="92">
        <v>22.48</v>
      </c>
      <c r="D465" s="4">
        <f t="shared" si="81"/>
        <v>0.14016237841085372</v>
      </c>
      <c r="E465" s="100">
        <f t="shared" si="79"/>
        <v>1.1068070190663306</v>
      </c>
      <c r="F465" s="2"/>
      <c r="G465" s="8">
        <f t="shared" si="85"/>
        <v>0</v>
      </c>
      <c r="H465" s="8">
        <f t="shared" si="85"/>
        <v>2.5199999999999996</v>
      </c>
      <c r="I465" s="8">
        <f t="shared" si="85"/>
        <v>7.52</v>
      </c>
      <c r="J465" s="8">
        <f t="shared" si="85"/>
        <v>12.52</v>
      </c>
      <c r="K465" s="8">
        <f t="shared" si="85"/>
        <v>17.52</v>
      </c>
      <c r="L465" s="8">
        <f t="shared" si="85"/>
        <v>27.52</v>
      </c>
      <c r="M465" s="8">
        <f t="shared" si="84"/>
        <v>2.4800000000000004</v>
      </c>
      <c r="N465" s="8">
        <f t="shared" si="85"/>
        <v>0</v>
      </c>
      <c r="O465" s="8">
        <f t="shared" si="85"/>
        <v>0</v>
      </c>
      <c r="P465" s="8">
        <f t="shared" si="85"/>
        <v>0</v>
      </c>
      <c r="Q465" s="8">
        <f t="shared" si="85"/>
        <v>0</v>
      </c>
      <c r="R465" s="8">
        <f t="shared" si="85"/>
        <v>0</v>
      </c>
      <c r="S465" s="8">
        <f t="shared" si="85"/>
        <v>0</v>
      </c>
      <c r="T465" s="21">
        <f t="shared" si="82"/>
        <v>21</v>
      </c>
      <c r="U465" s="19">
        <f>VLOOKUP($B465,Gas!$B$3:$E$2506,2)</f>
        <v>2.57</v>
      </c>
      <c r="V465" s="44">
        <f t="shared" si="83"/>
        <v>8.7470817120622577</v>
      </c>
      <c r="W465" s="5">
        <f>VLOOKUP($B465,Gas!$B$3:$E$2506,4)</f>
        <v>0.73874563848196617</v>
      </c>
    </row>
    <row r="466" spans="1:23" x14ac:dyDescent="0.2">
      <c r="A466" s="43">
        <f t="shared" si="75"/>
        <v>21</v>
      </c>
      <c r="B466" s="91">
        <v>36431</v>
      </c>
      <c r="C466" s="92">
        <v>22.31</v>
      </c>
      <c r="D466" s="4">
        <f t="shared" si="81"/>
        <v>-7.591016581049226E-3</v>
      </c>
      <c r="E466" s="100">
        <f t="shared" si="79"/>
        <v>1.0369244581931925</v>
      </c>
      <c r="F466" s="2"/>
      <c r="G466" s="8">
        <f t="shared" si="85"/>
        <v>0</v>
      </c>
      <c r="H466" s="8">
        <f t="shared" si="85"/>
        <v>2.6900000000000013</v>
      </c>
      <c r="I466" s="8">
        <f t="shared" si="85"/>
        <v>7.6900000000000013</v>
      </c>
      <c r="J466" s="8">
        <f t="shared" si="85"/>
        <v>12.690000000000001</v>
      </c>
      <c r="K466" s="8">
        <f t="shared" si="85"/>
        <v>17.690000000000001</v>
      </c>
      <c r="L466" s="8">
        <f t="shared" si="85"/>
        <v>27.69</v>
      </c>
      <c r="M466" s="8">
        <f t="shared" si="84"/>
        <v>2.3099999999999987</v>
      </c>
      <c r="N466" s="8">
        <f t="shared" si="85"/>
        <v>0</v>
      </c>
      <c r="O466" s="8">
        <f t="shared" si="85"/>
        <v>0</v>
      </c>
      <c r="P466" s="8">
        <f t="shared" si="85"/>
        <v>0</v>
      </c>
      <c r="Q466" s="8">
        <f t="shared" si="85"/>
        <v>0</v>
      </c>
      <c r="R466" s="8">
        <f t="shared" si="85"/>
        <v>0</v>
      </c>
      <c r="S466" s="8">
        <f t="shared" si="85"/>
        <v>0</v>
      </c>
      <c r="T466" s="21">
        <f t="shared" si="82"/>
        <v>21</v>
      </c>
      <c r="U466" s="19">
        <f>VLOOKUP($B466,Gas!$B$3:$E$2506,2)</f>
        <v>2.5</v>
      </c>
      <c r="V466" s="44">
        <f t="shared" si="83"/>
        <v>8.9239999999999995</v>
      </c>
      <c r="W466" s="5">
        <f>VLOOKUP($B466,Gas!$B$3:$E$2506,4)</f>
        <v>0.75898542901137178</v>
      </c>
    </row>
    <row r="467" spans="1:23" x14ac:dyDescent="0.2">
      <c r="A467" s="43">
        <f t="shared" si="75"/>
        <v>21</v>
      </c>
      <c r="B467" s="91">
        <v>36432</v>
      </c>
      <c r="C467" s="92">
        <v>24.05</v>
      </c>
      <c r="D467" s="4">
        <f t="shared" si="81"/>
        <v>7.5099988107329166E-2</v>
      </c>
      <c r="E467" s="100">
        <f t="shared" si="79"/>
        <v>1.0863005367087188</v>
      </c>
      <c r="F467" s="2"/>
      <c r="G467" s="8">
        <f t="shared" si="85"/>
        <v>0</v>
      </c>
      <c r="H467" s="8">
        <f t="shared" si="85"/>
        <v>0.94999999999999929</v>
      </c>
      <c r="I467" s="8">
        <f t="shared" si="85"/>
        <v>5.9499999999999993</v>
      </c>
      <c r="J467" s="8">
        <f t="shared" si="85"/>
        <v>10.95</v>
      </c>
      <c r="K467" s="8">
        <f t="shared" si="85"/>
        <v>15.95</v>
      </c>
      <c r="L467" s="8">
        <f t="shared" si="85"/>
        <v>25.95</v>
      </c>
      <c r="M467" s="8">
        <f t="shared" si="84"/>
        <v>4.0500000000000007</v>
      </c>
      <c r="N467" s="8">
        <f t="shared" si="85"/>
        <v>0</v>
      </c>
      <c r="O467" s="8">
        <f t="shared" si="85"/>
        <v>0</v>
      </c>
      <c r="P467" s="8">
        <f t="shared" si="85"/>
        <v>0</v>
      </c>
      <c r="Q467" s="8">
        <f t="shared" si="85"/>
        <v>0</v>
      </c>
      <c r="R467" s="8">
        <f t="shared" si="85"/>
        <v>0</v>
      </c>
      <c r="S467" s="8">
        <f t="shared" si="85"/>
        <v>0</v>
      </c>
      <c r="T467" s="21">
        <f t="shared" si="82"/>
        <v>21</v>
      </c>
      <c r="U467" s="19">
        <f>VLOOKUP($B467,Gas!$B$3:$E$2506,2)</f>
        <v>2.5249999999999999</v>
      </c>
      <c r="V467" s="44">
        <f t="shared" si="83"/>
        <v>9.5247524752475261</v>
      </c>
      <c r="W467" s="5">
        <f>VLOOKUP($B467,Gas!$B$3:$E$2506,4)</f>
        <v>0.76050702758538313</v>
      </c>
    </row>
    <row r="468" spans="1:23" x14ac:dyDescent="0.2">
      <c r="A468" s="43">
        <f t="shared" si="75"/>
        <v>21</v>
      </c>
      <c r="B468" s="91">
        <v>36433</v>
      </c>
      <c r="C468" s="92">
        <v>23.3</v>
      </c>
      <c r="D468" s="4">
        <f t="shared" si="81"/>
        <v>-3.1681635980115253E-2</v>
      </c>
      <c r="E468" s="100">
        <f t="shared" si="79"/>
        <v>1.0910539010852434</v>
      </c>
      <c r="F468" s="2"/>
      <c r="G468" s="8">
        <f t="shared" si="85"/>
        <v>0</v>
      </c>
      <c r="H468" s="8">
        <f t="shared" si="85"/>
        <v>1.6999999999999993</v>
      </c>
      <c r="I468" s="8">
        <f t="shared" si="85"/>
        <v>6.6999999999999993</v>
      </c>
      <c r="J468" s="8">
        <f t="shared" si="85"/>
        <v>11.7</v>
      </c>
      <c r="K468" s="8">
        <f t="shared" si="85"/>
        <v>16.7</v>
      </c>
      <c r="L468" s="8">
        <f t="shared" si="85"/>
        <v>26.7</v>
      </c>
      <c r="M468" s="8">
        <f t="shared" si="84"/>
        <v>3.3000000000000007</v>
      </c>
      <c r="N468" s="8">
        <f t="shared" si="85"/>
        <v>0</v>
      </c>
      <c r="O468" s="8">
        <f t="shared" si="85"/>
        <v>0</v>
      </c>
      <c r="P468" s="8">
        <f t="shared" si="85"/>
        <v>0</v>
      </c>
      <c r="Q468" s="8">
        <f t="shared" si="85"/>
        <v>0</v>
      </c>
      <c r="R468" s="8">
        <f t="shared" si="85"/>
        <v>0</v>
      </c>
      <c r="S468" s="8">
        <f t="shared" si="85"/>
        <v>0</v>
      </c>
      <c r="T468" s="21">
        <f t="shared" si="82"/>
        <v>21</v>
      </c>
      <c r="U468" s="19">
        <f>VLOOKUP($B468,Gas!$B$3:$E$2506,2)</f>
        <v>2.5550000000000002</v>
      </c>
      <c r="V468" s="44">
        <f t="shared" si="83"/>
        <v>9.1193737769080236</v>
      </c>
      <c r="W468" s="5">
        <f>VLOOKUP($B468,Gas!$B$3:$E$2506,4)</f>
        <v>0.76221016678944786</v>
      </c>
    </row>
    <row r="469" spans="1:23" x14ac:dyDescent="0.2">
      <c r="A469" s="43">
        <f t="shared" si="75"/>
        <v>22</v>
      </c>
      <c r="B469" s="91">
        <v>36434</v>
      </c>
      <c r="C469" s="92">
        <v>20.98</v>
      </c>
      <c r="D469" s="4">
        <f t="shared" si="81"/>
        <v>-0.10488375760350382</v>
      </c>
      <c r="E469" s="100">
        <f t="shared" si="79"/>
        <v>1.2039569652422344</v>
      </c>
      <c r="F469" s="2"/>
      <c r="G469" s="8">
        <f t="shared" si="85"/>
        <v>0</v>
      </c>
      <c r="H469" s="8">
        <f t="shared" si="85"/>
        <v>4.0199999999999996</v>
      </c>
      <c r="I469" s="8">
        <f t="shared" si="85"/>
        <v>9.02</v>
      </c>
      <c r="J469" s="8">
        <f t="shared" si="85"/>
        <v>14.02</v>
      </c>
      <c r="K469" s="8">
        <f t="shared" si="85"/>
        <v>19.02</v>
      </c>
      <c r="L469" s="8">
        <f t="shared" si="85"/>
        <v>29.02</v>
      </c>
      <c r="M469" s="8">
        <f t="shared" si="84"/>
        <v>0.98000000000000043</v>
      </c>
      <c r="N469" s="8">
        <f t="shared" si="85"/>
        <v>0</v>
      </c>
      <c r="O469" s="8">
        <f t="shared" si="85"/>
        <v>0</v>
      </c>
      <c r="P469" s="8">
        <f t="shared" si="85"/>
        <v>0</v>
      </c>
      <c r="Q469" s="8">
        <f t="shared" si="85"/>
        <v>0</v>
      </c>
      <c r="R469" s="8">
        <f t="shared" si="85"/>
        <v>0</v>
      </c>
      <c r="S469" s="8">
        <f t="shared" si="85"/>
        <v>0</v>
      </c>
      <c r="T469" s="21">
        <f t="shared" si="82"/>
        <v>22</v>
      </c>
      <c r="U469" s="19">
        <f>VLOOKUP($B469,Gas!$B$3:$E$2506,2)</f>
        <v>2.35</v>
      </c>
      <c r="V469" s="44">
        <f t="shared" si="83"/>
        <v>8.9276595744680858</v>
      </c>
      <c r="W469" s="5">
        <f>VLOOKUP($B469,Gas!$B$3:$E$2506,4)</f>
        <v>0.92078538331002446</v>
      </c>
    </row>
    <row r="470" spans="1:23" x14ac:dyDescent="0.2">
      <c r="A470" s="43">
        <f t="shared" si="75"/>
        <v>22</v>
      </c>
      <c r="B470" s="91">
        <v>36437</v>
      </c>
      <c r="C470" s="92">
        <v>19.809999999999999</v>
      </c>
      <c r="D470" s="4">
        <f t="shared" si="81"/>
        <v>-5.7382742257691667E-2</v>
      </c>
      <c r="E470" s="100">
        <f t="shared" si="79"/>
        <v>1.1602416994692002</v>
      </c>
      <c r="F470" s="2"/>
      <c r="G470" s="8">
        <f t="shared" si="85"/>
        <v>0.19000000000000128</v>
      </c>
      <c r="H470" s="8">
        <f t="shared" si="85"/>
        <v>5.1900000000000013</v>
      </c>
      <c r="I470" s="8">
        <f t="shared" si="85"/>
        <v>10.190000000000001</v>
      </c>
      <c r="J470" s="8">
        <f t="shared" si="85"/>
        <v>15.190000000000001</v>
      </c>
      <c r="K470" s="8">
        <f t="shared" si="85"/>
        <v>20.190000000000001</v>
      </c>
      <c r="L470" s="8">
        <f t="shared" si="85"/>
        <v>30.19</v>
      </c>
      <c r="M470" s="8">
        <f t="shared" si="85"/>
        <v>0</v>
      </c>
      <c r="N470" s="8">
        <f t="shared" si="85"/>
        <v>0</v>
      </c>
      <c r="O470" s="8">
        <f t="shared" si="85"/>
        <v>0</v>
      </c>
      <c r="P470" s="8">
        <f t="shared" si="85"/>
        <v>0</v>
      </c>
      <c r="Q470" s="8">
        <f t="shared" si="85"/>
        <v>0</v>
      </c>
      <c r="R470" s="8">
        <f t="shared" si="85"/>
        <v>0</v>
      </c>
      <c r="S470" s="8">
        <f t="shared" si="85"/>
        <v>0</v>
      </c>
      <c r="T470" s="21">
        <f t="shared" si="82"/>
        <v>22</v>
      </c>
      <c r="U470" s="19">
        <f>VLOOKUP($B470,Gas!$B$3:$E$2506,2)</f>
        <v>2.35</v>
      </c>
      <c r="V470" s="44">
        <f t="shared" si="83"/>
        <v>8.4297872340425517</v>
      </c>
      <c r="W470" s="5">
        <f>VLOOKUP($B470,Gas!$B$3:$E$2506,4)</f>
        <v>0.6149086510593621</v>
      </c>
    </row>
    <row r="471" spans="1:23" x14ac:dyDescent="0.2">
      <c r="A471" s="43">
        <f t="shared" si="75"/>
        <v>22</v>
      </c>
      <c r="B471" s="91">
        <v>36438</v>
      </c>
      <c r="C471" s="92">
        <v>21.69</v>
      </c>
      <c r="D471" s="4">
        <f t="shared" si="81"/>
        <v>9.0664464128323519E-2</v>
      </c>
      <c r="E471" s="100">
        <f t="shared" si="79"/>
        <v>1.2372155702185255</v>
      </c>
      <c r="F471" s="2"/>
      <c r="G471" s="8">
        <f t="shared" si="85"/>
        <v>0</v>
      </c>
      <c r="H471" s="8">
        <f t="shared" si="85"/>
        <v>3.3099999999999987</v>
      </c>
      <c r="I471" s="8">
        <f t="shared" si="85"/>
        <v>8.3099999999999987</v>
      </c>
      <c r="J471" s="8">
        <f t="shared" si="85"/>
        <v>13.309999999999999</v>
      </c>
      <c r="K471" s="8">
        <f t="shared" si="85"/>
        <v>18.309999999999999</v>
      </c>
      <c r="L471" s="8">
        <f t="shared" si="85"/>
        <v>28.31</v>
      </c>
      <c r="M471" s="8">
        <f t="shared" si="85"/>
        <v>1.6900000000000013</v>
      </c>
      <c r="N471" s="8">
        <f t="shared" si="85"/>
        <v>0</v>
      </c>
      <c r="O471" s="8">
        <f t="shared" si="85"/>
        <v>0</v>
      </c>
      <c r="P471" s="8">
        <f t="shared" si="85"/>
        <v>0</v>
      </c>
      <c r="Q471" s="8">
        <f t="shared" si="85"/>
        <v>0</v>
      </c>
      <c r="R471" s="8">
        <f t="shared" si="85"/>
        <v>0</v>
      </c>
      <c r="S471" s="8">
        <f t="shared" si="85"/>
        <v>0</v>
      </c>
      <c r="T471" s="21">
        <f t="shared" si="82"/>
        <v>22</v>
      </c>
      <c r="U471" s="19">
        <f>VLOOKUP($B471,Gas!$B$3:$E$2506,2)</f>
        <v>2.4849999999999999</v>
      </c>
      <c r="V471" s="44">
        <f t="shared" si="83"/>
        <v>8.7283702213279692</v>
      </c>
      <c r="W471" s="5">
        <f>VLOOKUP($B471,Gas!$B$3:$E$2506,4)</f>
        <v>0.66801149798717019</v>
      </c>
    </row>
    <row r="472" spans="1:23" x14ac:dyDescent="0.2">
      <c r="A472" s="43">
        <f t="shared" si="75"/>
        <v>22</v>
      </c>
      <c r="B472" s="91">
        <v>36439</v>
      </c>
      <c r="C472" s="92">
        <v>22</v>
      </c>
      <c r="D472" s="4">
        <f t="shared" si="81"/>
        <v>1.4191128519532793E-2</v>
      </c>
      <c r="E472" s="100">
        <f t="shared" si="79"/>
        <v>1.2274342219083827</v>
      </c>
      <c r="F472" s="2"/>
      <c r="G472" s="8">
        <f t="shared" si="85"/>
        <v>0</v>
      </c>
      <c r="H472" s="8">
        <f t="shared" si="85"/>
        <v>3</v>
      </c>
      <c r="I472" s="8">
        <f t="shared" si="85"/>
        <v>8</v>
      </c>
      <c r="J472" s="8">
        <f t="shared" si="85"/>
        <v>13</v>
      </c>
      <c r="K472" s="8">
        <f t="shared" si="85"/>
        <v>18</v>
      </c>
      <c r="L472" s="8">
        <f t="shared" si="85"/>
        <v>28</v>
      </c>
      <c r="M472" s="8">
        <f t="shared" si="85"/>
        <v>2</v>
      </c>
      <c r="N472" s="8">
        <f t="shared" si="85"/>
        <v>0</v>
      </c>
      <c r="O472" s="8">
        <f t="shared" si="85"/>
        <v>0</v>
      </c>
      <c r="P472" s="8">
        <f t="shared" si="85"/>
        <v>0</v>
      </c>
      <c r="Q472" s="8">
        <f t="shared" si="85"/>
        <v>0</v>
      </c>
      <c r="R472" s="8">
        <f t="shared" si="85"/>
        <v>0</v>
      </c>
      <c r="S472" s="8">
        <f t="shared" si="85"/>
        <v>0</v>
      </c>
      <c r="T472" s="21">
        <f t="shared" si="82"/>
        <v>22</v>
      </c>
      <c r="U472" s="19">
        <f>VLOOKUP($B472,Gas!$B$3:$E$2506,2)</f>
        <v>2.4500000000000002</v>
      </c>
      <c r="V472" s="44">
        <f t="shared" si="83"/>
        <v>8.9795918367346932</v>
      </c>
      <c r="W472" s="5">
        <f>VLOOKUP($B472,Gas!$B$3:$E$2506,4)</f>
        <v>0.67060695831714812</v>
      </c>
    </row>
    <row r="473" spans="1:23" x14ac:dyDescent="0.2">
      <c r="A473" s="43">
        <f t="shared" ref="A473:A536" si="86">MONTH(B473)+(YEAR(B473)-1998)*12</f>
        <v>22</v>
      </c>
      <c r="B473" s="91">
        <v>36440</v>
      </c>
      <c r="C473" s="92">
        <v>20.54</v>
      </c>
      <c r="D473" s="4">
        <f t="shared" si="81"/>
        <v>-6.8668248857903721E-2</v>
      </c>
      <c r="E473" s="100">
        <f t="shared" si="79"/>
        <v>1.2662845768188826</v>
      </c>
      <c r="F473" s="2"/>
      <c r="G473" s="8">
        <f t="shared" si="85"/>
        <v>0</v>
      </c>
      <c r="H473" s="8">
        <f t="shared" si="85"/>
        <v>4.4600000000000009</v>
      </c>
      <c r="I473" s="8">
        <f t="shared" si="85"/>
        <v>9.4600000000000009</v>
      </c>
      <c r="J473" s="8">
        <f t="shared" si="85"/>
        <v>14.46</v>
      </c>
      <c r="K473" s="8">
        <f t="shared" si="85"/>
        <v>19.46</v>
      </c>
      <c r="L473" s="8">
        <f t="shared" si="85"/>
        <v>29.46</v>
      </c>
      <c r="M473" s="8">
        <f t="shared" si="85"/>
        <v>0.53999999999999915</v>
      </c>
      <c r="N473" s="8">
        <f t="shared" si="85"/>
        <v>0</v>
      </c>
      <c r="O473" s="8">
        <f t="shared" si="85"/>
        <v>0</v>
      </c>
      <c r="P473" s="8">
        <f t="shared" si="85"/>
        <v>0</v>
      </c>
      <c r="Q473" s="8">
        <f t="shared" si="85"/>
        <v>0</v>
      </c>
      <c r="R473" s="8">
        <f t="shared" si="85"/>
        <v>0</v>
      </c>
      <c r="S473" s="8">
        <f t="shared" si="85"/>
        <v>0</v>
      </c>
      <c r="T473" s="21">
        <f t="shared" si="82"/>
        <v>22</v>
      </c>
      <c r="U473" s="19">
        <f>VLOOKUP($B473,Gas!$B$3:$E$2506,2)</f>
        <v>2.4649999999999999</v>
      </c>
      <c r="V473" s="44">
        <f t="shared" si="83"/>
        <v>8.3326572008113597</v>
      </c>
      <c r="W473" s="5">
        <f>VLOOKUP($B473,Gas!$B$3:$E$2506,4)</f>
        <v>0.67338022840330647</v>
      </c>
    </row>
    <row r="474" spans="1:23" x14ac:dyDescent="0.2">
      <c r="A474" s="43">
        <f t="shared" si="86"/>
        <v>22</v>
      </c>
      <c r="B474" s="91">
        <v>36441</v>
      </c>
      <c r="C474" s="92">
        <v>22.31</v>
      </c>
      <c r="D474" s="4">
        <f t="shared" si="81"/>
        <v>8.2660803944028929E-2</v>
      </c>
      <c r="E474" s="100">
        <f t="shared" si="79"/>
        <v>1.2785873861103627</v>
      </c>
      <c r="F474" s="2"/>
      <c r="G474" s="8">
        <f t="shared" ref="G474:S489" si="87">IF(G$1="P",MAX(0,G$2-$C474),IF(G$1="C",MAX(0,$C474-G$2)))</f>
        <v>0</v>
      </c>
      <c r="H474" s="8">
        <f t="shared" si="87"/>
        <v>2.6900000000000013</v>
      </c>
      <c r="I474" s="8">
        <f t="shared" si="87"/>
        <v>7.6900000000000013</v>
      </c>
      <c r="J474" s="8">
        <f t="shared" si="87"/>
        <v>12.690000000000001</v>
      </c>
      <c r="K474" s="8">
        <f t="shared" si="87"/>
        <v>17.690000000000001</v>
      </c>
      <c r="L474" s="8">
        <f t="shared" si="87"/>
        <v>27.69</v>
      </c>
      <c r="M474" s="8">
        <f t="shared" si="85"/>
        <v>2.3099999999999987</v>
      </c>
      <c r="N474" s="8">
        <f t="shared" si="87"/>
        <v>0</v>
      </c>
      <c r="O474" s="8">
        <f t="shared" si="87"/>
        <v>0</v>
      </c>
      <c r="P474" s="8">
        <f t="shared" si="87"/>
        <v>0</v>
      </c>
      <c r="Q474" s="8">
        <f t="shared" si="87"/>
        <v>0</v>
      </c>
      <c r="R474" s="8">
        <f t="shared" si="87"/>
        <v>0</v>
      </c>
      <c r="S474" s="8">
        <f t="shared" si="87"/>
        <v>0</v>
      </c>
      <c r="T474" s="21">
        <f t="shared" si="82"/>
        <v>22</v>
      </c>
      <c r="U474" s="19">
        <f>VLOOKUP($B474,Gas!$B$3:$E$2506,2)</f>
        <v>2.4900000000000002</v>
      </c>
      <c r="V474" s="44">
        <f t="shared" si="83"/>
        <v>8.9598393574297184</v>
      </c>
      <c r="W474" s="5">
        <f>VLOOKUP($B474,Gas!$B$3:$E$2506,4)</f>
        <v>0.65850950975226952</v>
      </c>
    </row>
    <row r="475" spans="1:23" x14ac:dyDescent="0.2">
      <c r="A475" s="43">
        <f t="shared" si="86"/>
        <v>22</v>
      </c>
      <c r="B475" s="91">
        <v>36444</v>
      </c>
      <c r="C475" s="92">
        <v>22.38</v>
      </c>
      <c r="D475" s="4">
        <f t="shared" si="81"/>
        <v>3.1326944393381046E-3</v>
      </c>
      <c r="E475" s="100">
        <f t="shared" si="79"/>
        <v>1.0668246722544714</v>
      </c>
      <c r="F475" s="2"/>
      <c r="G475" s="8">
        <f t="shared" si="87"/>
        <v>0</v>
      </c>
      <c r="H475" s="8">
        <f t="shared" si="87"/>
        <v>2.620000000000001</v>
      </c>
      <c r="I475" s="8">
        <f t="shared" si="87"/>
        <v>7.620000000000001</v>
      </c>
      <c r="J475" s="8">
        <f t="shared" si="87"/>
        <v>12.620000000000001</v>
      </c>
      <c r="K475" s="8">
        <f t="shared" si="87"/>
        <v>17.62</v>
      </c>
      <c r="L475" s="8">
        <f t="shared" si="87"/>
        <v>27.62</v>
      </c>
      <c r="M475" s="8">
        <f t="shared" si="85"/>
        <v>2.379999999999999</v>
      </c>
      <c r="N475" s="8">
        <f t="shared" si="87"/>
        <v>0</v>
      </c>
      <c r="O475" s="8">
        <f t="shared" si="87"/>
        <v>0</v>
      </c>
      <c r="P475" s="8">
        <f t="shared" si="87"/>
        <v>0</v>
      </c>
      <c r="Q475" s="8">
        <f t="shared" si="87"/>
        <v>0</v>
      </c>
      <c r="R475" s="8">
        <f t="shared" si="87"/>
        <v>0</v>
      </c>
      <c r="S475" s="8">
        <f t="shared" si="87"/>
        <v>0</v>
      </c>
      <c r="T475" s="21">
        <f t="shared" si="82"/>
        <v>22</v>
      </c>
      <c r="U475" s="19">
        <f>VLOOKUP($B475,Gas!$B$3:$E$2506,2)</f>
        <v>2.355</v>
      </c>
      <c r="V475" s="44">
        <f t="shared" si="83"/>
        <v>9.503184713375795</v>
      </c>
      <c r="W475" s="5">
        <f>VLOOKUP($B475,Gas!$B$3:$E$2506,4)</f>
        <v>0.51607184468272482</v>
      </c>
    </row>
    <row r="476" spans="1:23" x14ac:dyDescent="0.2">
      <c r="A476" s="43">
        <f t="shared" si="86"/>
        <v>22</v>
      </c>
      <c r="B476" s="91">
        <v>36445</v>
      </c>
      <c r="C476" s="92">
        <v>22.85</v>
      </c>
      <c r="D476" s="4">
        <f t="shared" si="81"/>
        <v>2.0783414456434581E-2</v>
      </c>
      <c r="E476" s="100">
        <f t="shared" si="79"/>
        <v>1.0709711603753445</v>
      </c>
      <c r="F476" s="2"/>
      <c r="G476" s="8">
        <f t="shared" si="87"/>
        <v>0</v>
      </c>
      <c r="H476" s="8">
        <f t="shared" si="87"/>
        <v>2.1499999999999986</v>
      </c>
      <c r="I476" s="8">
        <f t="shared" si="87"/>
        <v>7.1499999999999986</v>
      </c>
      <c r="J476" s="8">
        <f t="shared" si="87"/>
        <v>12.149999999999999</v>
      </c>
      <c r="K476" s="8">
        <f t="shared" si="87"/>
        <v>17.149999999999999</v>
      </c>
      <c r="L476" s="8">
        <f t="shared" si="87"/>
        <v>27.15</v>
      </c>
      <c r="M476" s="8">
        <f t="shared" si="85"/>
        <v>2.8500000000000014</v>
      </c>
      <c r="N476" s="8">
        <f t="shared" si="87"/>
        <v>0</v>
      </c>
      <c r="O476" s="8">
        <f t="shared" si="87"/>
        <v>0</v>
      </c>
      <c r="P476" s="8">
        <f t="shared" si="87"/>
        <v>0</v>
      </c>
      <c r="Q476" s="8">
        <f t="shared" si="87"/>
        <v>0</v>
      </c>
      <c r="R476" s="8">
        <f t="shared" si="87"/>
        <v>0</v>
      </c>
      <c r="S476" s="8">
        <f t="shared" si="87"/>
        <v>0</v>
      </c>
      <c r="T476" s="21">
        <f t="shared" si="82"/>
        <v>22</v>
      </c>
      <c r="U476" s="19">
        <f>VLOOKUP($B476,Gas!$B$3:$E$2506,2)</f>
        <v>2.52</v>
      </c>
      <c r="V476" s="44">
        <f t="shared" si="83"/>
        <v>9.0674603174603181</v>
      </c>
      <c r="W476" s="5">
        <f>VLOOKUP($B476,Gas!$B$3:$E$2506,4)</f>
        <v>0.65767974472735302</v>
      </c>
    </row>
    <row r="477" spans="1:23" x14ac:dyDescent="0.2">
      <c r="A477" s="43">
        <f t="shared" si="86"/>
        <v>22</v>
      </c>
      <c r="B477" s="91">
        <v>36446</v>
      </c>
      <c r="C477" s="92">
        <v>29.46</v>
      </c>
      <c r="D477" s="4">
        <f t="shared" si="81"/>
        <v>0.25408229369427043</v>
      </c>
      <c r="E477" s="100">
        <f t="shared" si="79"/>
        <v>1.6342639973610416</v>
      </c>
      <c r="F477" s="2"/>
      <c r="G477" s="8">
        <f t="shared" si="87"/>
        <v>0</v>
      </c>
      <c r="H477" s="8">
        <f t="shared" si="87"/>
        <v>0</v>
      </c>
      <c r="I477" s="8">
        <f t="shared" si="87"/>
        <v>0.53999999999999915</v>
      </c>
      <c r="J477" s="8">
        <f t="shared" si="87"/>
        <v>5.5399999999999991</v>
      </c>
      <c r="K477" s="8">
        <f t="shared" si="87"/>
        <v>10.54</v>
      </c>
      <c r="L477" s="8">
        <f t="shared" si="87"/>
        <v>20.54</v>
      </c>
      <c r="M477" s="8">
        <f t="shared" si="85"/>
        <v>9.4600000000000009</v>
      </c>
      <c r="N477" s="8">
        <f t="shared" si="87"/>
        <v>4.4600000000000009</v>
      </c>
      <c r="O477" s="8">
        <f t="shared" si="87"/>
        <v>0</v>
      </c>
      <c r="P477" s="8">
        <f t="shared" si="87"/>
        <v>0</v>
      </c>
      <c r="Q477" s="8">
        <f t="shared" si="87"/>
        <v>0</v>
      </c>
      <c r="R477" s="8">
        <f t="shared" si="87"/>
        <v>0</v>
      </c>
      <c r="S477" s="8">
        <f t="shared" si="87"/>
        <v>0</v>
      </c>
      <c r="T477" s="21">
        <f t="shared" si="82"/>
        <v>22</v>
      </c>
      <c r="U477" s="19">
        <f>VLOOKUP($B477,Gas!$B$3:$E$2506,2)</f>
        <v>2.6549999999999998</v>
      </c>
      <c r="V477" s="44">
        <f t="shared" si="83"/>
        <v>11.096045197740114</v>
      </c>
      <c r="W477" s="5">
        <f>VLOOKUP($B477,Gas!$B$3:$E$2506,4)</f>
        <v>0.70878863355591382</v>
      </c>
    </row>
    <row r="478" spans="1:23" x14ac:dyDescent="0.2">
      <c r="A478" s="43">
        <f t="shared" si="86"/>
        <v>22</v>
      </c>
      <c r="B478" s="91">
        <v>36447</v>
      </c>
      <c r="C478" s="92">
        <v>25.11</v>
      </c>
      <c r="D478" s="4">
        <f t="shared" si="81"/>
        <v>-0.15976723786499064</v>
      </c>
      <c r="E478" s="100">
        <f t="shared" si="79"/>
        <v>1.8576299302116246</v>
      </c>
      <c r="F478" s="2"/>
      <c r="G478" s="8">
        <f t="shared" si="87"/>
        <v>0</v>
      </c>
      <c r="H478" s="8">
        <f t="shared" si="87"/>
        <v>0</v>
      </c>
      <c r="I478" s="8">
        <f t="shared" si="87"/>
        <v>4.8900000000000006</v>
      </c>
      <c r="J478" s="8">
        <f t="shared" si="87"/>
        <v>9.89</v>
      </c>
      <c r="K478" s="8">
        <f t="shared" si="87"/>
        <v>14.89</v>
      </c>
      <c r="L478" s="8">
        <f t="shared" si="87"/>
        <v>24.89</v>
      </c>
      <c r="M478" s="8">
        <f t="shared" si="85"/>
        <v>5.1099999999999994</v>
      </c>
      <c r="N478" s="8">
        <f t="shared" si="87"/>
        <v>0.10999999999999943</v>
      </c>
      <c r="O478" s="8">
        <f t="shared" si="87"/>
        <v>0</v>
      </c>
      <c r="P478" s="8">
        <f t="shared" si="87"/>
        <v>0</v>
      </c>
      <c r="Q478" s="8">
        <f t="shared" si="87"/>
        <v>0</v>
      </c>
      <c r="R478" s="8">
        <f t="shared" si="87"/>
        <v>0</v>
      </c>
      <c r="S478" s="8">
        <f t="shared" si="87"/>
        <v>0</v>
      </c>
      <c r="T478" s="21">
        <f t="shared" si="82"/>
        <v>22</v>
      </c>
      <c r="U478" s="19">
        <f>VLOOKUP($B478,Gas!$B$3:$E$2506,2)</f>
        <v>2.81</v>
      </c>
      <c r="V478" s="44">
        <f t="shared" si="83"/>
        <v>8.9359430604982197</v>
      </c>
      <c r="W478" s="5">
        <f>VLOOKUP($B478,Gas!$B$3:$E$2506,4)</f>
        <v>0.75081889648491629</v>
      </c>
    </row>
    <row r="479" spans="1:23" x14ac:dyDescent="0.2">
      <c r="A479" s="43">
        <f t="shared" si="86"/>
        <v>22</v>
      </c>
      <c r="B479" s="91">
        <v>36448</v>
      </c>
      <c r="C479" s="92">
        <v>26.78</v>
      </c>
      <c r="D479" s="4">
        <f t="shared" si="81"/>
        <v>6.4389167093532831E-2</v>
      </c>
      <c r="E479" s="100">
        <f t="shared" si="79"/>
        <v>1.7636426609751921</v>
      </c>
      <c r="F479" s="2"/>
      <c r="G479" s="8">
        <f t="shared" si="87"/>
        <v>0</v>
      </c>
      <c r="H479" s="8">
        <f t="shared" si="87"/>
        <v>0</v>
      </c>
      <c r="I479" s="8">
        <f t="shared" si="87"/>
        <v>3.2199999999999989</v>
      </c>
      <c r="J479" s="8">
        <f t="shared" si="87"/>
        <v>8.2199999999999989</v>
      </c>
      <c r="K479" s="8">
        <f t="shared" si="87"/>
        <v>13.219999999999999</v>
      </c>
      <c r="L479" s="8">
        <f t="shared" si="87"/>
        <v>23.22</v>
      </c>
      <c r="M479" s="8">
        <f t="shared" si="85"/>
        <v>6.7800000000000011</v>
      </c>
      <c r="N479" s="8">
        <f t="shared" si="87"/>
        <v>1.7800000000000011</v>
      </c>
      <c r="O479" s="8">
        <f t="shared" si="87"/>
        <v>0</v>
      </c>
      <c r="P479" s="8">
        <f t="shared" si="87"/>
        <v>0</v>
      </c>
      <c r="Q479" s="8">
        <f t="shared" si="87"/>
        <v>0</v>
      </c>
      <c r="R479" s="8">
        <f t="shared" si="87"/>
        <v>0</v>
      </c>
      <c r="S479" s="8">
        <f t="shared" si="87"/>
        <v>0</v>
      </c>
      <c r="T479" s="21">
        <f t="shared" si="82"/>
        <v>22</v>
      </c>
      <c r="U479" s="19">
        <f>VLOOKUP($B479,Gas!$B$3:$E$2506,2)</f>
        <v>2.7050000000000001</v>
      </c>
      <c r="V479" s="44">
        <f t="shared" si="83"/>
        <v>9.9001848428835491</v>
      </c>
      <c r="W479" s="5">
        <f>VLOOKUP($B479,Gas!$B$3:$E$2506,4)</f>
        <v>0.7722929013362807</v>
      </c>
    </row>
    <row r="480" spans="1:23" x14ac:dyDescent="0.2">
      <c r="A480" s="43">
        <f t="shared" si="86"/>
        <v>22</v>
      </c>
      <c r="B480" s="91">
        <v>36451</v>
      </c>
      <c r="C480" s="92">
        <v>27.57</v>
      </c>
      <c r="D480" s="4">
        <f t="shared" si="81"/>
        <v>2.9072884772678814E-2</v>
      </c>
      <c r="E480" s="100">
        <f t="shared" si="79"/>
        <v>1.7042443304560009</v>
      </c>
      <c r="F480" s="2"/>
      <c r="G480" s="8">
        <f t="shared" si="87"/>
        <v>0</v>
      </c>
      <c r="H480" s="8">
        <f t="shared" si="87"/>
        <v>0</v>
      </c>
      <c r="I480" s="8">
        <f t="shared" si="87"/>
        <v>2.4299999999999997</v>
      </c>
      <c r="J480" s="8">
        <f t="shared" si="87"/>
        <v>7.43</v>
      </c>
      <c r="K480" s="8">
        <f t="shared" si="87"/>
        <v>12.43</v>
      </c>
      <c r="L480" s="8">
        <f t="shared" si="87"/>
        <v>22.43</v>
      </c>
      <c r="M480" s="8">
        <f t="shared" si="87"/>
        <v>7.57</v>
      </c>
      <c r="N480" s="8">
        <f t="shared" si="87"/>
        <v>2.5700000000000003</v>
      </c>
      <c r="O480" s="8">
        <f t="shared" si="87"/>
        <v>0</v>
      </c>
      <c r="P480" s="8">
        <f t="shared" si="87"/>
        <v>0</v>
      </c>
      <c r="Q480" s="8">
        <f t="shared" si="87"/>
        <v>0</v>
      </c>
      <c r="R480" s="8">
        <f t="shared" si="87"/>
        <v>0</v>
      </c>
      <c r="S480" s="8">
        <f t="shared" si="87"/>
        <v>0</v>
      </c>
      <c r="T480" s="21">
        <f t="shared" si="82"/>
        <v>22</v>
      </c>
      <c r="U480" s="19">
        <f>VLOOKUP($B480,Gas!$B$3:$E$2506,2)</f>
        <v>2.67</v>
      </c>
      <c r="V480" s="44">
        <f t="shared" si="83"/>
        <v>10.325842696629215</v>
      </c>
      <c r="W480" s="5">
        <f>VLOOKUP($B480,Gas!$B$3:$E$2506,4)</f>
        <v>0.77391330727178764</v>
      </c>
    </row>
    <row r="481" spans="1:23" x14ac:dyDescent="0.2">
      <c r="A481" s="43">
        <f t="shared" si="86"/>
        <v>22</v>
      </c>
      <c r="B481" s="91">
        <v>36452</v>
      </c>
      <c r="C481" s="92">
        <v>23.71</v>
      </c>
      <c r="D481" s="4">
        <f t="shared" si="81"/>
        <v>-0.1508313249583913</v>
      </c>
      <c r="E481" s="100">
        <f t="shared" si="79"/>
        <v>1.8946052506111659</v>
      </c>
      <c r="F481" s="2"/>
      <c r="G481" s="8">
        <f t="shared" si="87"/>
        <v>0</v>
      </c>
      <c r="H481" s="8">
        <f t="shared" si="87"/>
        <v>1.2899999999999991</v>
      </c>
      <c r="I481" s="8">
        <f t="shared" si="87"/>
        <v>6.2899999999999991</v>
      </c>
      <c r="J481" s="8">
        <f t="shared" si="87"/>
        <v>11.29</v>
      </c>
      <c r="K481" s="8">
        <f t="shared" si="87"/>
        <v>16.29</v>
      </c>
      <c r="L481" s="8">
        <f t="shared" si="87"/>
        <v>26.29</v>
      </c>
      <c r="M481" s="8">
        <f t="shared" si="87"/>
        <v>3.7100000000000009</v>
      </c>
      <c r="N481" s="8">
        <f t="shared" si="87"/>
        <v>0</v>
      </c>
      <c r="O481" s="8">
        <f t="shared" si="87"/>
        <v>0</v>
      </c>
      <c r="P481" s="8">
        <f t="shared" si="87"/>
        <v>0</v>
      </c>
      <c r="Q481" s="8">
        <f t="shared" si="87"/>
        <v>0</v>
      </c>
      <c r="R481" s="8">
        <f t="shared" si="87"/>
        <v>0</v>
      </c>
      <c r="S481" s="8">
        <f t="shared" si="87"/>
        <v>0</v>
      </c>
      <c r="T481" s="21">
        <f t="shared" si="82"/>
        <v>22</v>
      </c>
      <c r="U481" s="19">
        <f>VLOOKUP($B481,Gas!$B$3:$E$2506,2)</f>
        <v>2.8149999999999999</v>
      </c>
      <c r="V481" s="44">
        <f t="shared" si="83"/>
        <v>8.4227353463587935</v>
      </c>
      <c r="W481" s="5">
        <f>VLOOKUP($B481,Gas!$B$3:$E$2506,4)</f>
        <v>0.69065278289451304</v>
      </c>
    </row>
    <row r="482" spans="1:23" x14ac:dyDescent="0.2">
      <c r="A482" s="43">
        <f t="shared" si="86"/>
        <v>22</v>
      </c>
      <c r="B482" s="91">
        <v>36453</v>
      </c>
      <c r="C482" s="92">
        <v>22.49</v>
      </c>
      <c r="D482" s="4">
        <f t="shared" si="81"/>
        <v>-5.282613410608996E-2</v>
      </c>
      <c r="E482" s="100">
        <f t="shared" si="79"/>
        <v>1.9188874461115191</v>
      </c>
      <c r="F482" s="2"/>
      <c r="G482" s="8">
        <f t="shared" si="87"/>
        <v>0</v>
      </c>
      <c r="H482" s="8">
        <f t="shared" si="87"/>
        <v>2.5100000000000016</v>
      </c>
      <c r="I482" s="8">
        <f t="shared" si="87"/>
        <v>7.5100000000000016</v>
      </c>
      <c r="J482" s="8">
        <f t="shared" si="87"/>
        <v>12.510000000000002</v>
      </c>
      <c r="K482" s="8">
        <f t="shared" si="87"/>
        <v>17.510000000000002</v>
      </c>
      <c r="L482" s="8">
        <f t="shared" si="87"/>
        <v>27.51</v>
      </c>
      <c r="M482" s="8">
        <f t="shared" si="87"/>
        <v>2.4899999999999984</v>
      </c>
      <c r="N482" s="8">
        <f t="shared" si="87"/>
        <v>0</v>
      </c>
      <c r="O482" s="8">
        <f t="shared" si="87"/>
        <v>0</v>
      </c>
      <c r="P482" s="8">
        <f t="shared" si="87"/>
        <v>0</v>
      </c>
      <c r="Q482" s="8">
        <f t="shared" si="87"/>
        <v>0</v>
      </c>
      <c r="R482" s="8">
        <f t="shared" si="87"/>
        <v>0</v>
      </c>
      <c r="S482" s="8">
        <f t="shared" si="87"/>
        <v>0</v>
      </c>
      <c r="T482" s="21">
        <f t="shared" si="82"/>
        <v>22</v>
      </c>
      <c r="U482" s="19">
        <f>VLOOKUP($B482,Gas!$B$3:$E$2506,2)</f>
        <v>2.89</v>
      </c>
      <c r="V482" s="44">
        <f t="shared" si="83"/>
        <v>7.782006920415224</v>
      </c>
      <c r="W482" s="5">
        <f>VLOOKUP($B482,Gas!$B$3:$E$2506,4)</f>
        <v>0.68131046671917217</v>
      </c>
    </row>
    <row r="483" spans="1:23" x14ac:dyDescent="0.2">
      <c r="A483" s="43">
        <f t="shared" si="86"/>
        <v>22</v>
      </c>
      <c r="B483" s="91">
        <v>36454</v>
      </c>
      <c r="C483" s="92">
        <v>23.65</v>
      </c>
      <c r="D483" s="4">
        <f t="shared" si="81"/>
        <v>5.0292348966717651E-2</v>
      </c>
      <c r="E483" s="100">
        <f t="shared" si="79"/>
        <v>1.8887927834907179</v>
      </c>
      <c r="F483" s="2"/>
      <c r="G483" s="8">
        <f t="shared" si="87"/>
        <v>0</v>
      </c>
      <c r="H483" s="8">
        <f t="shared" si="87"/>
        <v>1.3500000000000014</v>
      </c>
      <c r="I483" s="8">
        <f t="shared" si="87"/>
        <v>6.3500000000000014</v>
      </c>
      <c r="J483" s="8">
        <f t="shared" si="87"/>
        <v>11.350000000000001</v>
      </c>
      <c r="K483" s="8">
        <f t="shared" si="87"/>
        <v>16.350000000000001</v>
      </c>
      <c r="L483" s="8">
        <f t="shared" si="87"/>
        <v>26.35</v>
      </c>
      <c r="M483" s="8">
        <f t="shared" si="87"/>
        <v>3.6499999999999986</v>
      </c>
      <c r="N483" s="8">
        <f t="shared" si="87"/>
        <v>0</v>
      </c>
      <c r="O483" s="8">
        <f t="shared" si="87"/>
        <v>0</v>
      </c>
      <c r="P483" s="8">
        <f t="shared" si="87"/>
        <v>0</v>
      </c>
      <c r="Q483" s="8">
        <f t="shared" si="87"/>
        <v>0</v>
      </c>
      <c r="R483" s="8">
        <f t="shared" si="87"/>
        <v>0</v>
      </c>
      <c r="S483" s="8">
        <f t="shared" si="87"/>
        <v>0</v>
      </c>
      <c r="T483" s="21">
        <f t="shared" si="82"/>
        <v>22</v>
      </c>
      <c r="U483" s="19">
        <f>VLOOKUP($B483,Gas!$B$3:$E$2506,2)</f>
        <v>2.9</v>
      </c>
      <c r="V483" s="44">
        <f t="shared" si="83"/>
        <v>8.1551724137931032</v>
      </c>
      <c r="W483" s="5">
        <f>VLOOKUP($B483,Gas!$B$3:$E$2506,4)</f>
        <v>0.6774096241380666</v>
      </c>
    </row>
    <row r="484" spans="1:23" x14ac:dyDescent="0.2">
      <c r="A484" s="43">
        <f t="shared" si="86"/>
        <v>22</v>
      </c>
      <c r="B484" s="91">
        <v>36455</v>
      </c>
      <c r="C484" s="92">
        <v>25.22</v>
      </c>
      <c r="D484" s="4">
        <f t="shared" si="81"/>
        <v>6.427421559883148E-2</v>
      </c>
      <c r="E484" s="100">
        <f t="shared" si="79"/>
        <v>1.8724196694930673</v>
      </c>
      <c r="F484" s="2"/>
      <c r="G484" s="8">
        <f t="shared" ref="G484:S499" si="88">IF(G$1="P",MAX(0,G$2-$C484),IF(G$1="C",MAX(0,$C484-G$2)))</f>
        <v>0</v>
      </c>
      <c r="H484" s="8">
        <f t="shared" si="88"/>
        <v>0</v>
      </c>
      <c r="I484" s="8">
        <f t="shared" si="88"/>
        <v>4.7800000000000011</v>
      </c>
      <c r="J484" s="8">
        <f t="shared" si="88"/>
        <v>9.7800000000000011</v>
      </c>
      <c r="K484" s="8">
        <f t="shared" si="88"/>
        <v>14.780000000000001</v>
      </c>
      <c r="L484" s="8">
        <f t="shared" si="88"/>
        <v>24.78</v>
      </c>
      <c r="M484" s="8">
        <f t="shared" si="87"/>
        <v>5.2199999999999989</v>
      </c>
      <c r="N484" s="8">
        <f t="shared" si="88"/>
        <v>0.21999999999999886</v>
      </c>
      <c r="O484" s="8">
        <f t="shared" si="88"/>
        <v>0</v>
      </c>
      <c r="P484" s="8">
        <f t="shared" si="88"/>
        <v>0</v>
      </c>
      <c r="Q484" s="8">
        <f t="shared" si="88"/>
        <v>0</v>
      </c>
      <c r="R484" s="8">
        <f t="shared" si="88"/>
        <v>0</v>
      </c>
      <c r="S484" s="8">
        <f t="shared" si="88"/>
        <v>0</v>
      </c>
      <c r="T484" s="21">
        <f t="shared" si="82"/>
        <v>22</v>
      </c>
      <c r="U484" s="19">
        <f>VLOOKUP($B484,Gas!$B$3:$E$2506,2)</f>
        <v>2.9950000000000001</v>
      </c>
      <c r="V484" s="44">
        <f t="shared" si="83"/>
        <v>8.4207011686143574</v>
      </c>
      <c r="W484" s="5">
        <f>VLOOKUP($B484,Gas!$B$3:$E$2506,4)</f>
        <v>0.60815474133203595</v>
      </c>
    </row>
    <row r="485" spans="1:23" x14ac:dyDescent="0.2">
      <c r="A485" s="43">
        <f t="shared" si="86"/>
        <v>22</v>
      </c>
      <c r="B485" s="91">
        <v>36458</v>
      </c>
      <c r="C485" s="92">
        <v>27.39</v>
      </c>
      <c r="D485" s="4">
        <f t="shared" si="81"/>
        <v>8.2540652738213413E-2</v>
      </c>
      <c r="E485" s="100">
        <f t="shared" si="79"/>
        <v>1.9035045037832545</v>
      </c>
      <c r="F485" s="2"/>
      <c r="G485" s="8">
        <f t="shared" si="88"/>
        <v>0</v>
      </c>
      <c r="H485" s="8">
        <f t="shared" si="88"/>
        <v>0</v>
      </c>
      <c r="I485" s="8">
        <f t="shared" si="88"/>
        <v>2.6099999999999994</v>
      </c>
      <c r="J485" s="8">
        <f t="shared" si="88"/>
        <v>7.6099999999999994</v>
      </c>
      <c r="K485" s="8">
        <f t="shared" si="88"/>
        <v>12.61</v>
      </c>
      <c r="L485" s="8">
        <f t="shared" si="88"/>
        <v>22.61</v>
      </c>
      <c r="M485" s="8">
        <f t="shared" si="87"/>
        <v>7.3900000000000006</v>
      </c>
      <c r="N485" s="8">
        <f t="shared" si="88"/>
        <v>2.3900000000000006</v>
      </c>
      <c r="O485" s="8">
        <f t="shared" si="88"/>
        <v>0</v>
      </c>
      <c r="P485" s="8">
        <f t="shared" si="88"/>
        <v>0</v>
      </c>
      <c r="Q485" s="8">
        <f t="shared" si="88"/>
        <v>0</v>
      </c>
      <c r="R485" s="8">
        <f t="shared" si="88"/>
        <v>0</v>
      </c>
      <c r="S485" s="8">
        <f t="shared" si="88"/>
        <v>0</v>
      </c>
      <c r="T485" s="21">
        <f t="shared" si="82"/>
        <v>22</v>
      </c>
      <c r="U485" s="19">
        <f>VLOOKUP($B485,Gas!$B$3:$E$2506,2)</f>
        <v>3.0049999999999999</v>
      </c>
      <c r="V485" s="44">
        <f t="shared" si="83"/>
        <v>9.114808652246257</v>
      </c>
      <c r="W485" s="5">
        <f>VLOOKUP($B485,Gas!$B$3:$E$2506,4)</f>
        <v>0.3828174234622635</v>
      </c>
    </row>
    <row r="486" spans="1:23" x14ac:dyDescent="0.2">
      <c r="A486" s="43">
        <f t="shared" si="86"/>
        <v>22</v>
      </c>
      <c r="B486" s="91">
        <v>36459</v>
      </c>
      <c r="C486" s="92">
        <v>28.46</v>
      </c>
      <c r="D486" s="4">
        <f t="shared" si="81"/>
        <v>3.8321609386719538E-2</v>
      </c>
      <c r="E486" s="100">
        <f t="shared" si="79"/>
        <v>1.9056722036501061</v>
      </c>
      <c r="F486" s="2"/>
      <c r="G486" s="8">
        <f t="shared" si="88"/>
        <v>0</v>
      </c>
      <c r="H486" s="8">
        <f t="shared" si="88"/>
        <v>0</v>
      </c>
      <c r="I486" s="8">
        <f t="shared" si="88"/>
        <v>1.5399999999999991</v>
      </c>
      <c r="J486" s="8">
        <f t="shared" si="88"/>
        <v>6.5399999999999991</v>
      </c>
      <c r="K486" s="8">
        <f t="shared" si="88"/>
        <v>11.54</v>
      </c>
      <c r="L486" s="8">
        <f t="shared" si="88"/>
        <v>21.54</v>
      </c>
      <c r="M486" s="8">
        <f t="shared" si="87"/>
        <v>8.4600000000000009</v>
      </c>
      <c r="N486" s="8">
        <f t="shared" si="88"/>
        <v>3.4600000000000009</v>
      </c>
      <c r="O486" s="8">
        <f t="shared" si="88"/>
        <v>0</v>
      </c>
      <c r="P486" s="8">
        <f t="shared" si="88"/>
        <v>0</v>
      </c>
      <c r="Q486" s="8">
        <f t="shared" si="88"/>
        <v>0</v>
      </c>
      <c r="R486" s="8">
        <f t="shared" si="88"/>
        <v>0</v>
      </c>
      <c r="S486" s="8">
        <f t="shared" si="88"/>
        <v>0</v>
      </c>
      <c r="T486" s="21">
        <f t="shared" si="82"/>
        <v>22</v>
      </c>
      <c r="U486" s="19">
        <f>VLOOKUP($B486,Gas!$B$3:$E$2506,2)</f>
        <v>2.9750000000000001</v>
      </c>
      <c r="V486" s="44">
        <f t="shared" si="83"/>
        <v>9.5663865546218485</v>
      </c>
      <c r="W486" s="5">
        <f>VLOOKUP($B486,Gas!$B$3:$E$2506,4)</f>
        <v>0.37572120926133523</v>
      </c>
    </row>
    <row r="487" spans="1:23" x14ac:dyDescent="0.2">
      <c r="A487" s="43">
        <f t="shared" si="86"/>
        <v>22</v>
      </c>
      <c r="B487" s="91">
        <v>36460</v>
      </c>
      <c r="C487" s="92">
        <v>26.51</v>
      </c>
      <c r="D487" s="4">
        <f t="shared" si="81"/>
        <v>-7.0977572360772082E-2</v>
      </c>
      <c r="E487" s="100">
        <f t="shared" si="79"/>
        <v>1.4426442492189373</v>
      </c>
      <c r="F487" s="2"/>
      <c r="G487" s="8">
        <f t="shared" si="88"/>
        <v>0</v>
      </c>
      <c r="H487" s="8">
        <f t="shared" si="88"/>
        <v>0</v>
      </c>
      <c r="I487" s="8">
        <f t="shared" si="88"/>
        <v>3.4899999999999984</v>
      </c>
      <c r="J487" s="8">
        <f t="shared" si="88"/>
        <v>8.4899999999999984</v>
      </c>
      <c r="K487" s="8">
        <f t="shared" si="88"/>
        <v>13.489999999999998</v>
      </c>
      <c r="L487" s="8">
        <f t="shared" si="88"/>
        <v>23.49</v>
      </c>
      <c r="M487" s="8">
        <f t="shared" si="87"/>
        <v>6.5100000000000016</v>
      </c>
      <c r="N487" s="8">
        <f t="shared" si="88"/>
        <v>1.5100000000000016</v>
      </c>
      <c r="O487" s="8">
        <f t="shared" si="88"/>
        <v>0</v>
      </c>
      <c r="P487" s="8">
        <f t="shared" si="88"/>
        <v>0</v>
      </c>
      <c r="Q487" s="8">
        <f t="shared" si="88"/>
        <v>0</v>
      </c>
      <c r="R487" s="8">
        <f t="shared" si="88"/>
        <v>0</v>
      </c>
      <c r="S487" s="8">
        <f t="shared" si="88"/>
        <v>0</v>
      </c>
      <c r="T487" s="21">
        <f t="shared" si="82"/>
        <v>22</v>
      </c>
      <c r="U487" s="19">
        <f>VLOOKUP($B487,Gas!$B$3:$E$2506,2)</f>
        <v>2.9649999999999999</v>
      </c>
      <c r="V487" s="44">
        <f t="shared" si="83"/>
        <v>8.9409780775716712</v>
      </c>
      <c r="W487" s="5">
        <f>VLOOKUP($B487,Gas!$B$3:$E$2506,4)</f>
        <v>0.38017658690839934</v>
      </c>
    </row>
    <row r="488" spans="1:23" x14ac:dyDescent="0.2">
      <c r="A488" s="43">
        <f t="shared" si="86"/>
        <v>22</v>
      </c>
      <c r="B488" s="91">
        <v>36461</v>
      </c>
      <c r="C488" s="92">
        <v>26.56</v>
      </c>
      <c r="D488" s="4">
        <f t="shared" si="81"/>
        <v>1.8843043072988236E-3</v>
      </c>
      <c r="E488" s="100">
        <f t="shared" si="79"/>
        <v>1.1808669305708703</v>
      </c>
      <c r="F488" s="2"/>
      <c r="G488" s="8">
        <f t="shared" si="88"/>
        <v>0</v>
      </c>
      <c r="H488" s="8">
        <f t="shared" si="88"/>
        <v>0</v>
      </c>
      <c r="I488" s="8">
        <f t="shared" si="88"/>
        <v>3.4400000000000013</v>
      </c>
      <c r="J488" s="8">
        <f t="shared" si="88"/>
        <v>8.4400000000000013</v>
      </c>
      <c r="K488" s="8">
        <f t="shared" si="88"/>
        <v>13.440000000000001</v>
      </c>
      <c r="L488" s="8">
        <f t="shared" si="88"/>
        <v>23.44</v>
      </c>
      <c r="M488" s="8">
        <f t="shared" si="87"/>
        <v>6.5599999999999987</v>
      </c>
      <c r="N488" s="8">
        <f t="shared" si="88"/>
        <v>1.5599999999999987</v>
      </c>
      <c r="O488" s="8">
        <f t="shared" si="88"/>
        <v>0</v>
      </c>
      <c r="P488" s="8">
        <f t="shared" si="88"/>
        <v>0</v>
      </c>
      <c r="Q488" s="8">
        <f t="shared" si="88"/>
        <v>0</v>
      </c>
      <c r="R488" s="8">
        <f t="shared" si="88"/>
        <v>0</v>
      </c>
      <c r="S488" s="8">
        <f t="shared" si="88"/>
        <v>0</v>
      </c>
      <c r="T488" s="21">
        <f t="shared" si="82"/>
        <v>22</v>
      </c>
      <c r="U488" s="19">
        <f>VLOOKUP($B488,Gas!$B$3:$E$2506,2)</f>
        <v>3.02</v>
      </c>
      <c r="V488" s="44">
        <f t="shared" si="83"/>
        <v>8.7947019867549656</v>
      </c>
      <c r="W488" s="5">
        <f>VLOOKUP($B488,Gas!$B$3:$E$2506,4)</f>
        <v>0.37582060448387261</v>
      </c>
    </row>
    <row r="489" spans="1:23" x14ac:dyDescent="0.2">
      <c r="A489" s="43">
        <f t="shared" si="86"/>
        <v>22</v>
      </c>
      <c r="B489" s="91">
        <v>36462</v>
      </c>
      <c r="C489" s="92">
        <v>26.21</v>
      </c>
      <c r="D489" s="4">
        <f t="shared" si="81"/>
        <v>-1.3265307272918013E-2</v>
      </c>
      <c r="E489" s="100">
        <f t="shared" si="79"/>
        <v>1.1365025549547221</v>
      </c>
      <c r="F489" s="2"/>
      <c r="G489" s="8">
        <f t="shared" si="88"/>
        <v>0</v>
      </c>
      <c r="H489" s="8">
        <f t="shared" si="88"/>
        <v>0</v>
      </c>
      <c r="I489" s="8">
        <f t="shared" si="88"/>
        <v>3.7899999999999991</v>
      </c>
      <c r="J489" s="8">
        <f t="shared" si="88"/>
        <v>8.7899999999999991</v>
      </c>
      <c r="K489" s="8">
        <f t="shared" si="88"/>
        <v>13.79</v>
      </c>
      <c r="L489" s="8">
        <f t="shared" si="88"/>
        <v>23.79</v>
      </c>
      <c r="M489" s="8">
        <f t="shared" si="87"/>
        <v>6.2100000000000009</v>
      </c>
      <c r="N489" s="8">
        <f t="shared" si="88"/>
        <v>1.2100000000000009</v>
      </c>
      <c r="O489" s="8">
        <f t="shared" si="88"/>
        <v>0</v>
      </c>
      <c r="P489" s="8">
        <f t="shared" si="88"/>
        <v>0</v>
      </c>
      <c r="Q489" s="8">
        <f t="shared" si="88"/>
        <v>0</v>
      </c>
      <c r="R489" s="8">
        <f t="shared" si="88"/>
        <v>0</v>
      </c>
      <c r="S489" s="8">
        <f t="shared" si="88"/>
        <v>0</v>
      </c>
      <c r="T489" s="21">
        <f t="shared" si="82"/>
        <v>22</v>
      </c>
      <c r="U489" s="19">
        <f>VLOOKUP($B489,Gas!$B$3:$E$2506,2)</f>
        <v>2.9950000000000001</v>
      </c>
      <c r="V489" s="44">
        <f t="shared" si="83"/>
        <v>8.7512520868113519</v>
      </c>
      <c r="W489" s="5">
        <f>VLOOKUP($B489,Gas!$B$3:$E$2506,4)</f>
        <v>0.27672376855956404</v>
      </c>
    </row>
    <row r="490" spans="1:23" x14ac:dyDescent="0.2">
      <c r="A490" s="43">
        <f t="shared" si="86"/>
        <v>23</v>
      </c>
      <c r="B490" s="91">
        <v>36465</v>
      </c>
      <c r="C490" s="92">
        <v>26.86</v>
      </c>
      <c r="D490" s="4">
        <f t="shared" si="81"/>
        <v>2.4497173759776513E-2</v>
      </c>
      <c r="E490" s="100">
        <f t="shared" si="79"/>
        <v>1.1332361059064773</v>
      </c>
      <c r="F490" s="2"/>
      <c r="G490" s="8">
        <f t="shared" si="88"/>
        <v>0</v>
      </c>
      <c r="H490" s="8">
        <f t="shared" si="88"/>
        <v>0</v>
      </c>
      <c r="I490" s="8">
        <f t="shared" si="88"/>
        <v>3.1400000000000006</v>
      </c>
      <c r="J490" s="8">
        <f t="shared" si="88"/>
        <v>8.14</v>
      </c>
      <c r="K490" s="8">
        <f t="shared" si="88"/>
        <v>13.14</v>
      </c>
      <c r="L490" s="8">
        <f t="shared" si="88"/>
        <v>23.14</v>
      </c>
      <c r="M490" s="8">
        <f t="shared" si="88"/>
        <v>6.8599999999999994</v>
      </c>
      <c r="N490" s="8">
        <f t="shared" si="88"/>
        <v>1.8599999999999994</v>
      </c>
      <c r="O490" s="8">
        <f t="shared" si="88"/>
        <v>0</v>
      </c>
      <c r="P490" s="8">
        <f t="shared" si="88"/>
        <v>0</v>
      </c>
      <c r="Q490" s="8">
        <f t="shared" si="88"/>
        <v>0</v>
      </c>
      <c r="R490" s="8">
        <f t="shared" si="88"/>
        <v>0</v>
      </c>
      <c r="S490" s="8">
        <f t="shared" si="88"/>
        <v>0</v>
      </c>
      <c r="T490" s="21">
        <f t="shared" si="82"/>
        <v>23</v>
      </c>
      <c r="U490" s="19">
        <f>VLOOKUP($B490,Gas!$B$3:$E$2506,2)</f>
        <v>2.7949999999999999</v>
      </c>
      <c r="V490" s="44">
        <f t="shared" si="83"/>
        <v>9.610017889087656</v>
      </c>
      <c r="W490" s="5">
        <f>VLOOKUP($B490,Gas!$B$3:$E$2506,4)</f>
        <v>0.47786188176711603</v>
      </c>
    </row>
    <row r="491" spans="1:23" x14ac:dyDescent="0.2">
      <c r="A491" s="43">
        <f t="shared" si="86"/>
        <v>23</v>
      </c>
      <c r="B491" s="91">
        <v>36466</v>
      </c>
      <c r="C491" s="92">
        <v>25.42</v>
      </c>
      <c r="D491" s="4">
        <f t="shared" si="81"/>
        <v>-5.5101925333783414E-2</v>
      </c>
      <c r="E491" s="100">
        <f t="shared" si="79"/>
        <v>0.85149060526695908</v>
      </c>
      <c r="F491" s="2"/>
      <c r="G491" s="8">
        <f t="shared" si="88"/>
        <v>0</v>
      </c>
      <c r="H491" s="8">
        <f t="shared" si="88"/>
        <v>0</v>
      </c>
      <c r="I491" s="8">
        <f t="shared" si="88"/>
        <v>4.5799999999999983</v>
      </c>
      <c r="J491" s="8">
        <f t="shared" si="88"/>
        <v>9.5799999999999983</v>
      </c>
      <c r="K491" s="8">
        <f t="shared" si="88"/>
        <v>14.579999999999998</v>
      </c>
      <c r="L491" s="8">
        <f t="shared" si="88"/>
        <v>24.58</v>
      </c>
      <c r="M491" s="8">
        <f t="shared" si="88"/>
        <v>5.4200000000000017</v>
      </c>
      <c r="N491" s="8">
        <f t="shared" si="88"/>
        <v>0.42000000000000171</v>
      </c>
      <c r="O491" s="8">
        <f t="shared" si="88"/>
        <v>0</v>
      </c>
      <c r="P491" s="8">
        <f t="shared" si="88"/>
        <v>0</v>
      </c>
      <c r="Q491" s="8">
        <f t="shared" si="88"/>
        <v>0</v>
      </c>
      <c r="R491" s="8">
        <f t="shared" si="88"/>
        <v>0</v>
      </c>
      <c r="S491" s="8">
        <f t="shared" si="88"/>
        <v>0</v>
      </c>
      <c r="T491" s="21">
        <f t="shared" si="82"/>
        <v>23</v>
      </c>
      <c r="U491" s="19">
        <f>VLOOKUP($B491,Gas!$B$3:$E$2506,2)</f>
        <v>2.73</v>
      </c>
      <c r="V491" s="44">
        <f t="shared" si="83"/>
        <v>9.311355311355312</v>
      </c>
      <c r="W491" s="5">
        <f>VLOOKUP($B491,Gas!$B$3:$E$2506,4)</f>
        <v>0.48204808472789906</v>
      </c>
    </row>
    <row r="492" spans="1:23" x14ac:dyDescent="0.2">
      <c r="A492" s="43">
        <f t="shared" si="86"/>
        <v>23</v>
      </c>
      <c r="B492" s="91">
        <v>36467</v>
      </c>
      <c r="C492" s="92">
        <v>28.3</v>
      </c>
      <c r="D492" s="4">
        <f t="shared" si="81"/>
        <v>0.10732553888788393</v>
      </c>
      <c r="E492" s="100">
        <f t="shared" si="79"/>
        <v>0.91338880402538425</v>
      </c>
      <c r="F492" s="2"/>
      <c r="G492" s="8">
        <f t="shared" si="88"/>
        <v>0</v>
      </c>
      <c r="H492" s="8">
        <f t="shared" si="88"/>
        <v>0</v>
      </c>
      <c r="I492" s="8">
        <f t="shared" si="88"/>
        <v>1.6999999999999993</v>
      </c>
      <c r="J492" s="8">
        <f t="shared" si="88"/>
        <v>6.6999999999999993</v>
      </c>
      <c r="K492" s="8">
        <f t="shared" si="88"/>
        <v>11.7</v>
      </c>
      <c r="L492" s="8">
        <f t="shared" si="88"/>
        <v>21.7</v>
      </c>
      <c r="M492" s="8">
        <f t="shared" si="88"/>
        <v>8.3000000000000007</v>
      </c>
      <c r="N492" s="8">
        <f t="shared" si="88"/>
        <v>3.3000000000000007</v>
      </c>
      <c r="O492" s="8">
        <f t="shared" si="88"/>
        <v>0</v>
      </c>
      <c r="P492" s="8">
        <f t="shared" si="88"/>
        <v>0</v>
      </c>
      <c r="Q492" s="8">
        <f t="shared" si="88"/>
        <v>0</v>
      </c>
      <c r="R492" s="8">
        <f t="shared" si="88"/>
        <v>0</v>
      </c>
      <c r="S492" s="8">
        <f t="shared" si="88"/>
        <v>0</v>
      </c>
      <c r="T492" s="21">
        <f t="shared" si="82"/>
        <v>23</v>
      </c>
      <c r="U492" s="19">
        <f>VLOOKUP($B492,Gas!$B$3:$E$2506,2)</f>
        <v>2.8149999999999999</v>
      </c>
      <c r="V492" s="44">
        <f t="shared" si="83"/>
        <v>10.053285968028419</v>
      </c>
      <c r="W492" s="5">
        <f>VLOOKUP($B492,Gas!$B$3:$E$2506,4)</f>
        <v>0.53902835243137637</v>
      </c>
    </row>
    <row r="493" spans="1:23" x14ac:dyDescent="0.2">
      <c r="A493" s="43">
        <f t="shared" si="86"/>
        <v>23</v>
      </c>
      <c r="B493" s="91">
        <v>36468</v>
      </c>
      <c r="C493" s="92">
        <v>30.42</v>
      </c>
      <c r="D493" s="4">
        <f t="shared" si="81"/>
        <v>7.2238482181954902E-2</v>
      </c>
      <c r="E493" s="100">
        <f t="shared" si="79"/>
        <v>0.9378811459471752</v>
      </c>
      <c r="F493" s="2"/>
      <c r="G493" s="8">
        <f t="shared" si="88"/>
        <v>0</v>
      </c>
      <c r="H493" s="8">
        <f t="shared" si="88"/>
        <v>0</v>
      </c>
      <c r="I493" s="8">
        <f t="shared" si="88"/>
        <v>0</v>
      </c>
      <c r="J493" s="8">
        <f t="shared" si="88"/>
        <v>4.5799999999999983</v>
      </c>
      <c r="K493" s="8">
        <f t="shared" si="88"/>
        <v>9.5799999999999983</v>
      </c>
      <c r="L493" s="8">
        <f t="shared" si="88"/>
        <v>19.579999999999998</v>
      </c>
      <c r="M493" s="8">
        <f t="shared" si="88"/>
        <v>10.420000000000002</v>
      </c>
      <c r="N493" s="8">
        <f t="shared" si="88"/>
        <v>5.4200000000000017</v>
      </c>
      <c r="O493" s="8">
        <f t="shared" si="88"/>
        <v>0.42000000000000171</v>
      </c>
      <c r="P493" s="8">
        <f t="shared" si="88"/>
        <v>0</v>
      </c>
      <c r="Q493" s="8">
        <f t="shared" si="88"/>
        <v>0</v>
      </c>
      <c r="R493" s="8">
        <f t="shared" si="88"/>
        <v>0</v>
      </c>
      <c r="S493" s="8">
        <f t="shared" si="88"/>
        <v>0</v>
      </c>
      <c r="T493" s="21">
        <f t="shared" si="82"/>
        <v>23</v>
      </c>
      <c r="U493" s="19">
        <f>VLOOKUP($B493,Gas!$B$3:$E$2506,2)</f>
        <v>2.835</v>
      </c>
      <c r="V493" s="44">
        <f t="shared" si="83"/>
        <v>10.730158730158731</v>
      </c>
      <c r="W493" s="5">
        <f>VLOOKUP($B493,Gas!$B$3:$E$2506,4)</f>
        <v>0.54417982241296314</v>
      </c>
    </row>
    <row r="494" spans="1:23" x14ac:dyDescent="0.2">
      <c r="A494" s="43">
        <f t="shared" si="86"/>
        <v>23</v>
      </c>
      <c r="B494" s="91">
        <v>36469</v>
      </c>
      <c r="C494" s="92">
        <v>26.46</v>
      </c>
      <c r="D494" s="4">
        <f t="shared" si="81"/>
        <v>-0.13946612814433718</v>
      </c>
      <c r="E494" s="100">
        <f t="shared" si="79"/>
        <v>1.2144131471391029</v>
      </c>
      <c r="F494" s="2"/>
      <c r="G494" s="8">
        <f t="shared" ref="G494:S509" si="89">IF(G$1="P",MAX(0,G$2-$C494),IF(G$1="C",MAX(0,$C494-G$2)))</f>
        <v>0</v>
      </c>
      <c r="H494" s="8">
        <f t="shared" si="89"/>
        <v>0</v>
      </c>
      <c r="I494" s="8">
        <f t="shared" si="89"/>
        <v>3.5399999999999991</v>
      </c>
      <c r="J494" s="8">
        <f t="shared" si="89"/>
        <v>8.5399999999999991</v>
      </c>
      <c r="K494" s="8">
        <f t="shared" si="89"/>
        <v>13.54</v>
      </c>
      <c r="L494" s="8">
        <f t="shared" si="89"/>
        <v>23.54</v>
      </c>
      <c r="M494" s="8">
        <f t="shared" si="88"/>
        <v>6.4600000000000009</v>
      </c>
      <c r="N494" s="8">
        <f t="shared" si="89"/>
        <v>1.4600000000000009</v>
      </c>
      <c r="O494" s="8">
        <f t="shared" si="89"/>
        <v>0</v>
      </c>
      <c r="P494" s="8">
        <f t="shared" si="89"/>
        <v>0</v>
      </c>
      <c r="Q494" s="8">
        <f t="shared" si="89"/>
        <v>0</v>
      </c>
      <c r="R494" s="8">
        <f t="shared" si="89"/>
        <v>0</v>
      </c>
      <c r="S494" s="8">
        <f t="shared" si="89"/>
        <v>0</v>
      </c>
      <c r="T494" s="21">
        <f t="shared" si="82"/>
        <v>23</v>
      </c>
      <c r="U494" s="19">
        <f>VLOOKUP($B494,Gas!$B$3:$E$2506,2)</f>
        <v>2.74</v>
      </c>
      <c r="V494" s="44">
        <f t="shared" si="83"/>
        <v>9.656934306569342</v>
      </c>
      <c r="W494" s="5">
        <f>VLOOKUP($B494,Gas!$B$3:$E$2506,4)</f>
        <v>0.57048827103647692</v>
      </c>
    </row>
    <row r="495" spans="1:23" x14ac:dyDescent="0.2">
      <c r="A495" s="43">
        <f t="shared" si="86"/>
        <v>23</v>
      </c>
      <c r="B495" s="91">
        <v>36472</v>
      </c>
      <c r="C495" s="92">
        <v>24.9</v>
      </c>
      <c r="D495" s="4">
        <f t="shared" si="81"/>
        <v>-6.0766355216147844E-2</v>
      </c>
      <c r="E495" s="100">
        <f t="shared" si="79"/>
        <v>1.1701653681283763</v>
      </c>
      <c r="F495" s="2"/>
      <c r="G495" s="8">
        <f t="shared" si="89"/>
        <v>0</v>
      </c>
      <c r="H495" s="8">
        <f t="shared" si="89"/>
        <v>0.10000000000000142</v>
      </c>
      <c r="I495" s="8">
        <f t="shared" si="89"/>
        <v>5.1000000000000014</v>
      </c>
      <c r="J495" s="8">
        <f t="shared" si="89"/>
        <v>10.100000000000001</v>
      </c>
      <c r="K495" s="8">
        <f t="shared" si="89"/>
        <v>15.100000000000001</v>
      </c>
      <c r="L495" s="8">
        <f t="shared" si="89"/>
        <v>25.1</v>
      </c>
      <c r="M495" s="8">
        <f t="shared" si="88"/>
        <v>4.8999999999999986</v>
      </c>
      <c r="N495" s="8">
        <f t="shared" si="89"/>
        <v>0</v>
      </c>
      <c r="O495" s="8">
        <f t="shared" si="89"/>
        <v>0</v>
      </c>
      <c r="P495" s="8">
        <f t="shared" si="89"/>
        <v>0</v>
      </c>
      <c r="Q495" s="8">
        <f t="shared" si="89"/>
        <v>0</v>
      </c>
      <c r="R495" s="8">
        <f t="shared" si="89"/>
        <v>0</v>
      </c>
      <c r="S495" s="8">
        <f t="shared" si="89"/>
        <v>0</v>
      </c>
      <c r="T495" s="21">
        <f t="shared" si="82"/>
        <v>23</v>
      </c>
      <c r="U495" s="19">
        <f>VLOOKUP($B495,Gas!$B$3:$E$2506,2)</f>
        <v>2.625</v>
      </c>
      <c r="V495" s="44">
        <f t="shared" si="83"/>
        <v>9.4857142857142858</v>
      </c>
      <c r="W495" s="5">
        <f>VLOOKUP($B495,Gas!$B$3:$E$2506,4)</f>
        <v>0.58309153712342976</v>
      </c>
    </row>
    <row r="496" spans="1:23" x14ac:dyDescent="0.2">
      <c r="A496" s="43">
        <f t="shared" si="86"/>
        <v>23</v>
      </c>
      <c r="B496" s="91">
        <v>36473</v>
      </c>
      <c r="C496" s="92">
        <v>21.45</v>
      </c>
      <c r="D496" s="4">
        <f t="shared" si="81"/>
        <v>-0.14914315809663589</v>
      </c>
      <c r="E496" s="100">
        <f t="shared" si="79"/>
        <v>1.3226835454729979</v>
      </c>
      <c r="F496" s="2"/>
      <c r="G496" s="8">
        <f t="shared" si="89"/>
        <v>0</v>
      </c>
      <c r="H496" s="8">
        <f t="shared" si="89"/>
        <v>3.5500000000000007</v>
      </c>
      <c r="I496" s="8">
        <f t="shared" si="89"/>
        <v>8.5500000000000007</v>
      </c>
      <c r="J496" s="8">
        <f t="shared" si="89"/>
        <v>13.55</v>
      </c>
      <c r="K496" s="8">
        <f t="shared" si="89"/>
        <v>18.55</v>
      </c>
      <c r="L496" s="8">
        <f t="shared" si="89"/>
        <v>28.55</v>
      </c>
      <c r="M496" s="8">
        <f t="shared" si="88"/>
        <v>1.4499999999999993</v>
      </c>
      <c r="N496" s="8">
        <f t="shared" si="89"/>
        <v>0</v>
      </c>
      <c r="O496" s="8">
        <f t="shared" si="89"/>
        <v>0</v>
      </c>
      <c r="P496" s="8">
        <f t="shared" si="89"/>
        <v>0</v>
      </c>
      <c r="Q496" s="8">
        <f t="shared" si="89"/>
        <v>0</v>
      </c>
      <c r="R496" s="8">
        <f t="shared" si="89"/>
        <v>0</v>
      </c>
      <c r="S496" s="8">
        <f t="shared" si="89"/>
        <v>0</v>
      </c>
      <c r="T496" s="21">
        <f t="shared" si="82"/>
        <v>23</v>
      </c>
      <c r="U496" s="19">
        <f>VLOOKUP($B496,Gas!$B$3:$E$2506,2)</f>
        <v>2.59</v>
      </c>
      <c r="V496" s="44">
        <f t="shared" si="83"/>
        <v>8.281853281853282</v>
      </c>
      <c r="W496" s="5">
        <f>VLOOKUP($B496,Gas!$B$3:$E$2506,4)</f>
        <v>0.41526212316175137</v>
      </c>
    </row>
    <row r="497" spans="1:23" x14ac:dyDescent="0.2">
      <c r="A497" s="43">
        <f t="shared" si="86"/>
        <v>23</v>
      </c>
      <c r="B497" s="91">
        <v>36474</v>
      </c>
      <c r="C497" s="92">
        <v>21.27</v>
      </c>
      <c r="D497" s="4">
        <f t="shared" si="81"/>
        <v>-8.4270161618801159E-3</v>
      </c>
      <c r="E497" s="100">
        <f t="shared" si="79"/>
        <v>1.3034270114907871</v>
      </c>
      <c r="F497" s="2"/>
      <c r="G497" s="8">
        <f t="shared" si="89"/>
        <v>0</v>
      </c>
      <c r="H497" s="8">
        <f t="shared" si="89"/>
        <v>3.7300000000000004</v>
      </c>
      <c r="I497" s="8">
        <f t="shared" si="89"/>
        <v>8.73</v>
      </c>
      <c r="J497" s="8">
        <f t="shared" si="89"/>
        <v>13.73</v>
      </c>
      <c r="K497" s="8">
        <f t="shared" si="89"/>
        <v>18.73</v>
      </c>
      <c r="L497" s="8">
        <f t="shared" si="89"/>
        <v>28.73</v>
      </c>
      <c r="M497" s="8">
        <f t="shared" si="88"/>
        <v>1.2699999999999996</v>
      </c>
      <c r="N497" s="8">
        <f t="shared" si="89"/>
        <v>0</v>
      </c>
      <c r="O497" s="8">
        <f t="shared" si="89"/>
        <v>0</v>
      </c>
      <c r="P497" s="8">
        <f t="shared" si="89"/>
        <v>0</v>
      </c>
      <c r="Q497" s="8">
        <f t="shared" si="89"/>
        <v>0</v>
      </c>
      <c r="R497" s="8">
        <f t="shared" si="89"/>
        <v>0</v>
      </c>
      <c r="S497" s="8">
        <f t="shared" si="89"/>
        <v>0</v>
      </c>
      <c r="T497" s="21">
        <f t="shared" si="82"/>
        <v>23</v>
      </c>
      <c r="U497" s="19">
        <f>VLOOKUP($B497,Gas!$B$3:$E$2506,2)</f>
        <v>2.44</v>
      </c>
      <c r="V497" s="44">
        <f t="shared" si="83"/>
        <v>8.7172131147540988</v>
      </c>
      <c r="W497" s="5">
        <f>VLOOKUP($B497,Gas!$B$3:$E$2506,4)</f>
        <v>0.5177833955053317</v>
      </c>
    </row>
    <row r="498" spans="1:23" x14ac:dyDescent="0.2">
      <c r="A498" s="43">
        <f t="shared" si="86"/>
        <v>23</v>
      </c>
      <c r="B498" s="91">
        <v>36475</v>
      </c>
      <c r="C498" s="92">
        <v>20.52</v>
      </c>
      <c r="D498" s="4">
        <f t="shared" si="81"/>
        <v>-3.5897608909576981E-2</v>
      </c>
      <c r="E498" s="100">
        <f t="shared" si="79"/>
        <v>1.2978554076909536</v>
      </c>
      <c r="F498" s="2"/>
      <c r="G498" s="8">
        <f t="shared" si="89"/>
        <v>0</v>
      </c>
      <c r="H498" s="8">
        <f t="shared" si="89"/>
        <v>4.4800000000000004</v>
      </c>
      <c r="I498" s="8">
        <f t="shared" si="89"/>
        <v>9.48</v>
      </c>
      <c r="J498" s="8">
        <f t="shared" si="89"/>
        <v>14.48</v>
      </c>
      <c r="K498" s="8">
        <f t="shared" si="89"/>
        <v>19.48</v>
      </c>
      <c r="L498" s="8">
        <f t="shared" si="89"/>
        <v>29.48</v>
      </c>
      <c r="M498" s="8">
        <f t="shared" si="88"/>
        <v>0.51999999999999957</v>
      </c>
      <c r="N498" s="8">
        <f t="shared" si="89"/>
        <v>0</v>
      </c>
      <c r="O498" s="8">
        <f t="shared" si="89"/>
        <v>0</v>
      </c>
      <c r="P498" s="8">
        <f t="shared" si="89"/>
        <v>0</v>
      </c>
      <c r="Q498" s="8">
        <f t="shared" si="89"/>
        <v>0</v>
      </c>
      <c r="R498" s="8">
        <f t="shared" si="89"/>
        <v>0</v>
      </c>
      <c r="S498" s="8">
        <f t="shared" si="89"/>
        <v>0</v>
      </c>
      <c r="T498" s="21">
        <f t="shared" si="82"/>
        <v>23</v>
      </c>
      <c r="U498" s="19">
        <f>VLOOKUP($B498,Gas!$B$3:$E$2506,2)</f>
        <v>2.395</v>
      </c>
      <c r="V498" s="44">
        <f t="shared" si="83"/>
        <v>8.5678496868475982</v>
      </c>
      <c r="W498" s="5">
        <f>VLOOKUP($B498,Gas!$B$3:$E$2506,4)</f>
        <v>0.50324191182234057</v>
      </c>
    </row>
    <row r="499" spans="1:23" x14ac:dyDescent="0.2">
      <c r="A499" s="43">
        <f t="shared" si="86"/>
        <v>23</v>
      </c>
      <c r="B499" s="91">
        <v>36476</v>
      </c>
      <c r="C499" s="92">
        <v>20.56</v>
      </c>
      <c r="D499" s="4">
        <f t="shared" si="81"/>
        <v>1.9474202843956288E-3</v>
      </c>
      <c r="E499" s="100">
        <f t="shared" si="79"/>
        <v>1.3041505219198304</v>
      </c>
      <c r="F499" s="2"/>
      <c r="G499" s="8">
        <f t="shared" si="89"/>
        <v>0</v>
      </c>
      <c r="H499" s="8">
        <f t="shared" si="89"/>
        <v>4.4400000000000013</v>
      </c>
      <c r="I499" s="8">
        <f t="shared" si="89"/>
        <v>9.4400000000000013</v>
      </c>
      <c r="J499" s="8">
        <f t="shared" si="89"/>
        <v>14.440000000000001</v>
      </c>
      <c r="K499" s="8">
        <f t="shared" si="89"/>
        <v>19.440000000000001</v>
      </c>
      <c r="L499" s="8">
        <f t="shared" si="89"/>
        <v>29.44</v>
      </c>
      <c r="M499" s="8">
        <f t="shared" si="88"/>
        <v>0.55999999999999872</v>
      </c>
      <c r="N499" s="8">
        <f t="shared" si="89"/>
        <v>0</v>
      </c>
      <c r="O499" s="8">
        <f t="shared" si="89"/>
        <v>0</v>
      </c>
      <c r="P499" s="8">
        <f t="shared" si="89"/>
        <v>0</v>
      </c>
      <c r="Q499" s="8">
        <f t="shared" si="89"/>
        <v>0</v>
      </c>
      <c r="R499" s="8">
        <f t="shared" si="89"/>
        <v>0</v>
      </c>
      <c r="S499" s="8">
        <f t="shared" si="89"/>
        <v>0</v>
      </c>
      <c r="T499" s="21">
        <f t="shared" si="82"/>
        <v>23</v>
      </c>
      <c r="U499" s="19">
        <f>VLOOKUP($B499,Gas!$B$3:$E$2506,2)</f>
        <v>2.395</v>
      </c>
      <c r="V499" s="44">
        <f t="shared" si="83"/>
        <v>8.5845511482254686</v>
      </c>
      <c r="W499" s="5">
        <f>VLOOKUP($B499,Gas!$B$3:$E$2506,4)</f>
        <v>0.50796636416225149</v>
      </c>
    </row>
    <row r="500" spans="1:23" x14ac:dyDescent="0.2">
      <c r="A500" s="43">
        <f t="shared" si="86"/>
        <v>23</v>
      </c>
      <c r="B500" s="91">
        <v>36479</v>
      </c>
      <c r="C500" s="92">
        <v>21.32</v>
      </c>
      <c r="D500" s="4">
        <f t="shared" si="81"/>
        <v>3.6298158710679519E-2</v>
      </c>
      <c r="E500" s="100">
        <f t="shared" si="79"/>
        <v>1.3176754380950155</v>
      </c>
      <c r="F500" s="2"/>
      <c r="G500" s="8">
        <f t="shared" si="89"/>
        <v>0</v>
      </c>
      <c r="H500" s="8">
        <f t="shared" si="89"/>
        <v>3.6799999999999997</v>
      </c>
      <c r="I500" s="8">
        <f t="shared" si="89"/>
        <v>8.68</v>
      </c>
      <c r="J500" s="8">
        <f t="shared" si="89"/>
        <v>13.68</v>
      </c>
      <c r="K500" s="8">
        <f t="shared" si="89"/>
        <v>18.68</v>
      </c>
      <c r="L500" s="8">
        <f t="shared" si="89"/>
        <v>28.68</v>
      </c>
      <c r="M500" s="8">
        <f t="shared" si="89"/>
        <v>1.3200000000000003</v>
      </c>
      <c r="N500" s="8">
        <f t="shared" si="89"/>
        <v>0</v>
      </c>
      <c r="O500" s="8">
        <f t="shared" si="89"/>
        <v>0</v>
      </c>
      <c r="P500" s="8">
        <f t="shared" si="89"/>
        <v>0</v>
      </c>
      <c r="Q500" s="8">
        <f t="shared" si="89"/>
        <v>0</v>
      </c>
      <c r="R500" s="8">
        <f t="shared" si="89"/>
        <v>0</v>
      </c>
      <c r="S500" s="8">
        <f t="shared" si="89"/>
        <v>0</v>
      </c>
      <c r="T500" s="21">
        <f t="shared" si="82"/>
        <v>23</v>
      </c>
      <c r="U500" s="19">
        <f>VLOOKUP($B500,Gas!$B$3:$E$2506,2)</f>
        <v>2.1349999999999998</v>
      </c>
      <c r="V500" s="44">
        <f t="shared" si="83"/>
        <v>9.9859484777517569</v>
      </c>
      <c r="W500" s="5">
        <f>VLOOKUP($B500,Gas!$B$3:$E$2506,4)</f>
        <v>0.72346114855524735</v>
      </c>
    </row>
    <row r="501" spans="1:23" x14ac:dyDescent="0.2">
      <c r="A501" s="43">
        <f t="shared" si="86"/>
        <v>23</v>
      </c>
      <c r="B501" s="91">
        <v>36480</v>
      </c>
      <c r="C501" s="92">
        <v>22.12</v>
      </c>
      <c r="D501" s="4">
        <f t="shared" si="81"/>
        <v>3.6836577356490208E-2</v>
      </c>
      <c r="E501" s="100">
        <f t="shared" si="79"/>
        <v>1.3357117661294393</v>
      </c>
      <c r="F501" s="2"/>
      <c r="G501" s="8">
        <f t="shared" si="89"/>
        <v>0</v>
      </c>
      <c r="H501" s="8">
        <f t="shared" si="89"/>
        <v>2.879999999999999</v>
      </c>
      <c r="I501" s="8">
        <f t="shared" si="89"/>
        <v>7.879999999999999</v>
      </c>
      <c r="J501" s="8">
        <f t="shared" si="89"/>
        <v>12.879999999999999</v>
      </c>
      <c r="K501" s="8">
        <f t="shared" si="89"/>
        <v>17.88</v>
      </c>
      <c r="L501" s="8">
        <f t="shared" si="89"/>
        <v>27.88</v>
      </c>
      <c r="M501" s="8">
        <f t="shared" si="89"/>
        <v>2.120000000000001</v>
      </c>
      <c r="N501" s="8">
        <f t="shared" si="89"/>
        <v>0</v>
      </c>
      <c r="O501" s="8">
        <f t="shared" si="89"/>
        <v>0</v>
      </c>
      <c r="P501" s="8">
        <f t="shared" si="89"/>
        <v>0</v>
      </c>
      <c r="Q501" s="8">
        <f t="shared" si="89"/>
        <v>0</v>
      </c>
      <c r="R501" s="8">
        <f t="shared" si="89"/>
        <v>0</v>
      </c>
      <c r="S501" s="8">
        <f t="shared" si="89"/>
        <v>0</v>
      </c>
      <c r="T501" s="21">
        <f t="shared" si="82"/>
        <v>23</v>
      </c>
      <c r="U501" s="19">
        <f>VLOOKUP($B501,Gas!$B$3:$E$2506,2)</f>
        <v>2.31</v>
      </c>
      <c r="V501" s="44">
        <f t="shared" si="83"/>
        <v>9.5757575757575761</v>
      </c>
      <c r="W501" s="5">
        <f>VLOOKUP($B501,Gas!$B$3:$E$2506,4)</f>
        <v>0.94165309091785698</v>
      </c>
    </row>
    <row r="502" spans="1:23" x14ac:dyDescent="0.2">
      <c r="A502" s="43">
        <f t="shared" si="86"/>
        <v>23</v>
      </c>
      <c r="B502" s="91">
        <v>36481</v>
      </c>
      <c r="C502" s="92">
        <v>21.07</v>
      </c>
      <c r="D502" s="4">
        <f t="shared" si="81"/>
        <v>-4.8631948838036419E-2</v>
      </c>
      <c r="E502" s="100">
        <f t="shared" ref="E502:E565" si="90">STDEV(D493:D502)*SQRT(trade_day)</f>
        <v>1.158366297753447</v>
      </c>
      <c r="F502" s="2"/>
      <c r="G502" s="8">
        <f t="shared" si="89"/>
        <v>0</v>
      </c>
      <c r="H502" s="8">
        <f t="shared" si="89"/>
        <v>3.9299999999999997</v>
      </c>
      <c r="I502" s="8">
        <f t="shared" si="89"/>
        <v>8.93</v>
      </c>
      <c r="J502" s="8">
        <f t="shared" si="89"/>
        <v>13.93</v>
      </c>
      <c r="K502" s="8">
        <f t="shared" si="89"/>
        <v>18.93</v>
      </c>
      <c r="L502" s="8">
        <f t="shared" si="89"/>
        <v>28.93</v>
      </c>
      <c r="M502" s="8">
        <f t="shared" si="89"/>
        <v>1.0700000000000003</v>
      </c>
      <c r="N502" s="8">
        <f t="shared" si="89"/>
        <v>0</v>
      </c>
      <c r="O502" s="8">
        <f t="shared" si="89"/>
        <v>0</v>
      </c>
      <c r="P502" s="8">
        <f t="shared" si="89"/>
        <v>0</v>
      </c>
      <c r="Q502" s="8">
        <f t="shared" si="89"/>
        <v>0</v>
      </c>
      <c r="R502" s="8">
        <f t="shared" si="89"/>
        <v>0</v>
      </c>
      <c r="S502" s="8">
        <f t="shared" si="89"/>
        <v>0</v>
      </c>
      <c r="T502" s="21">
        <f t="shared" si="82"/>
        <v>23</v>
      </c>
      <c r="U502" s="19">
        <f>VLOOKUP($B502,Gas!$B$3:$E$2506,2)</f>
        <v>2.23</v>
      </c>
      <c r="V502" s="44">
        <f t="shared" si="83"/>
        <v>9.448430493273543</v>
      </c>
      <c r="W502" s="5">
        <f>VLOOKUP($B502,Gas!$B$3:$E$2506,4)</f>
        <v>0.9463129212234993</v>
      </c>
    </row>
    <row r="503" spans="1:23" x14ac:dyDescent="0.2">
      <c r="A503" s="43">
        <f t="shared" si="86"/>
        <v>23</v>
      </c>
      <c r="B503" s="91">
        <v>36482</v>
      </c>
      <c r="C503" s="92">
        <v>23.11</v>
      </c>
      <c r="D503" s="4">
        <f t="shared" si="81"/>
        <v>9.2415196470191668E-2</v>
      </c>
      <c r="E503" s="100">
        <f t="shared" si="90"/>
        <v>1.2107984324171557</v>
      </c>
      <c r="F503" s="2"/>
      <c r="G503" s="8">
        <f t="shared" si="89"/>
        <v>0</v>
      </c>
      <c r="H503" s="8">
        <f t="shared" si="89"/>
        <v>1.8900000000000006</v>
      </c>
      <c r="I503" s="8">
        <f t="shared" si="89"/>
        <v>6.8900000000000006</v>
      </c>
      <c r="J503" s="8">
        <f t="shared" si="89"/>
        <v>11.89</v>
      </c>
      <c r="K503" s="8">
        <f t="shared" si="89"/>
        <v>16.89</v>
      </c>
      <c r="L503" s="8">
        <f t="shared" si="89"/>
        <v>26.89</v>
      </c>
      <c r="M503" s="8">
        <f t="shared" si="89"/>
        <v>3.1099999999999994</v>
      </c>
      <c r="N503" s="8">
        <f t="shared" si="89"/>
        <v>0</v>
      </c>
      <c r="O503" s="8">
        <f t="shared" si="89"/>
        <v>0</v>
      </c>
      <c r="P503" s="8">
        <f t="shared" si="89"/>
        <v>0</v>
      </c>
      <c r="Q503" s="8">
        <f t="shared" si="89"/>
        <v>0</v>
      </c>
      <c r="R503" s="8">
        <f t="shared" si="89"/>
        <v>0</v>
      </c>
      <c r="S503" s="8">
        <f t="shared" si="89"/>
        <v>0</v>
      </c>
      <c r="T503" s="21">
        <f t="shared" si="82"/>
        <v>23</v>
      </c>
      <c r="U503" s="19">
        <f>VLOOKUP($B503,Gas!$B$3:$E$2506,2)</f>
        <v>2.2400000000000002</v>
      </c>
      <c r="V503" s="44">
        <f t="shared" si="83"/>
        <v>10.316964285714285</v>
      </c>
      <c r="W503" s="5">
        <f>VLOOKUP($B503,Gas!$B$3:$E$2506,4)</f>
        <v>0.94981957194187006</v>
      </c>
    </row>
    <row r="504" spans="1:23" x14ac:dyDescent="0.2">
      <c r="A504" s="43">
        <f t="shared" si="86"/>
        <v>23</v>
      </c>
      <c r="B504" s="91">
        <v>36483</v>
      </c>
      <c r="C504" s="92">
        <v>23.1</v>
      </c>
      <c r="D504" s="4">
        <f t="shared" si="81"/>
        <v>-4.3280675854141614E-4</v>
      </c>
      <c r="E504" s="100">
        <f t="shared" si="90"/>
        <v>1.0413103805753501</v>
      </c>
      <c r="F504" s="2"/>
      <c r="G504" s="8">
        <f t="shared" ref="G504:S519" si="91">IF(G$1="P",MAX(0,G$2-$C504),IF(G$1="C",MAX(0,$C504-G$2)))</f>
        <v>0</v>
      </c>
      <c r="H504" s="8">
        <f t="shared" si="91"/>
        <v>1.8999999999999986</v>
      </c>
      <c r="I504" s="8">
        <f t="shared" si="91"/>
        <v>6.8999999999999986</v>
      </c>
      <c r="J504" s="8">
        <f t="shared" si="91"/>
        <v>11.899999999999999</v>
      </c>
      <c r="K504" s="8">
        <f t="shared" si="91"/>
        <v>16.899999999999999</v>
      </c>
      <c r="L504" s="8">
        <f t="shared" si="91"/>
        <v>26.9</v>
      </c>
      <c r="M504" s="8">
        <f t="shared" si="89"/>
        <v>3.1000000000000014</v>
      </c>
      <c r="N504" s="8">
        <f t="shared" si="91"/>
        <v>0</v>
      </c>
      <c r="O504" s="8">
        <f t="shared" si="91"/>
        <v>0</v>
      </c>
      <c r="P504" s="8">
        <f t="shared" si="91"/>
        <v>0</v>
      </c>
      <c r="Q504" s="8">
        <f t="shared" si="91"/>
        <v>0</v>
      </c>
      <c r="R504" s="8">
        <f t="shared" si="91"/>
        <v>0</v>
      </c>
      <c r="S504" s="8">
        <f t="shared" si="91"/>
        <v>0</v>
      </c>
      <c r="T504" s="21">
        <f t="shared" si="82"/>
        <v>23</v>
      </c>
      <c r="U504" s="19">
        <f>VLOOKUP($B504,Gas!$B$3:$E$2506,2)</f>
        <v>2.2200000000000002</v>
      </c>
      <c r="V504" s="44">
        <f t="shared" si="83"/>
        <v>10.405405405405405</v>
      </c>
      <c r="W504" s="5">
        <f>VLOOKUP($B504,Gas!$B$3:$E$2506,4)</f>
        <v>0.9506640207368745</v>
      </c>
    </row>
    <row r="505" spans="1:23" x14ac:dyDescent="0.2">
      <c r="A505" s="43">
        <f t="shared" si="86"/>
        <v>23</v>
      </c>
      <c r="B505" s="91">
        <v>36486</v>
      </c>
      <c r="C505" s="92">
        <v>19.75</v>
      </c>
      <c r="D505" s="4">
        <f t="shared" si="81"/>
        <v>-0.15667912618061702</v>
      </c>
      <c r="E505" s="100">
        <f t="shared" si="90"/>
        <v>1.2512952775832757</v>
      </c>
      <c r="F505" s="2"/>
      <c r="G505" s="8">
        <f t="shared" si="91"/>
        <v>0.25</v>
      </c>
      <c r="H505" s="8">
        <f t="shared" si="91"/>
        <v>5.25</v>
      </c>
      <c r="I505" s="8">
        <f t="shared" si="91"/>
        <v>10.25</v>
      </c>
      <c r="J505" s="8">
        <f t="shared" si="91"/>
        <v>15.25</v>
      </c>
      <c r="K505" s="8">
        <f t="shared" si="91"/>
        <v>20.25</v>
      </c>
      <c r="L505" s="8">
        <f t="shared" si="91"/>
        <v>30.25</v>
      </c>
      <c r="M505" s="8">
        <f t="shared" si="89"/>
        <v>0</v>
      </c>
      <c r="N505" s="8">
        <f t="shared" si="91"/>
        <v>0</v>
      </c>
      <c r="O505" s="8">
        <f t="shared" si="91"/>
        <v>0</v>
      </c>
      <c r="P505" s="8">
        <f t="shared" si="91"/>
        <v>0</v>
      </c>
      <c r="Q505" s="8">
        <f t="shared" si="91"/>
        <v>0</v>
      </c>
      <c r="R505" s="8">
        <f t="shared" si="91"/>
        <v>0</v>
      </c>
      <c r="S505" s="8">
        <f t="shared" si="91"/>
        <v>0</v>
      </c>
      <c r="T505" s="21">
        <f t="shared" si="82"/>
        <v>23</v>
      </c>
      <c r="U505" s="19">
        <f>VLOOKUP($B505,Gas!$B$3:$E$2506,2)</f>
        <v>2.15</v>
      </c>
      <c r="V505" s="44">
        <f t="shared" si="83"/>
        <v>9.1860465116279073</v>
      </c>
      <c r="W505" s="5">
        <f>VLOOKUP($B505,Gas!$B$3:$E$2506,4)</f>
        <v>0.91440196356332759</v>
      </c>
    </row>
    <row r="506" spans="1:23" x14ac:dyDescent="0.2">
      <c r="A506" s="43">
        <f t="shared" si="86"/>
        <v>23</v>
      </c>
      <c r="B506" s="91">
        <v>36487</v>
      </c>
      <c r="C506" s="92">
        <v>17.38</v>
      </c>
      <c r="D506" s="4">
        <f t="shared" si="81"/>
        <v>-0.12783337150988489</v>
      </c>
      <c r="E506" s="100">
        <f t="shared" si="90"/>
        <v>1.1949717622590961</v>
      </c>
      <c r="F506" s="2"/>
      <c r="G506" s="8">
        <f t="shared" si="91"/>
        <v>2.620000000000001</v>
      </c>
      <c r="H506" s="8">
        <f t="shared" si="91"/>
        <v>7.620000000000001</v>
      </c>
      <c r="I506" s="8">
        <f t="shared" si="91"/>
        <v>12.620000000000001</v>
      </c>
      <c r="J506" s="8">
        <f t="shared" si="91"/>
        <v>17.62</v>
      </c>
      <c r="K506" s="8">
        <f t="shared" si="91"/>
        <v>22.62</v>
      </c>
      <c r="L506" s="8">
        <f t="shared" si="91"/>
        <v>32.620000000000005</v>
      </c>
      <c r="M506" s="8">
        <f t="shared" si="89"/>
        <v>0</v>
      </c>
      <c r="N506" s="8">
        <f t="shared" si="91"/>
        <v>0</v>
      </c>
      <c r="O506" s="8">
        <f t="shared" si="91"/>
        <v>0</v>
      </c>
      <c r="P506" s="8">
        <f t="shared" si="91"/>
        <v>0</v>
      </c>
      <c r="Q506" s="8">
        <f t="shared" si="91"/>
        <v>0</v>
      </c>
      <c r="R506" s="8">
        <f t="shared" si="91"/>
        <v>0</v>
      </c>
      <c r="S506" s="8">
        <f t="shared" si="91"/>
        <v>0</v>
      </c>
      <c r="T506" s="21">
        <f t="shared" si="82"/>
        <v>23</v>
      </c>
      <c r="U506" s="19">
        <f>VLOOKUP($B506,Gas!$B$3:$E$2506,2)</f>
        <v>2.0350000000000001</v>
      </c>
      <c r="V506" s="44">
        <f t="shared" si="83"/>
        <v>8.5405405405405386</v>
      </c>
      <c r="W506" s="5">
        <f>VLOOKUP($B506,Gas!$B$3:$E$2506,4)</f>
        <v>0.67898054056708013</v>
      </c>
    </row>
    <row r="507" spans="1:23" x14ac:dyDescent="0.2">
      <c r="A507" s="43">
        <f t="shared" si="86"/>
        <v>23</v>
      </c>
      <c r="B507" s="91">
        <v>36488</v>
      </c>
      <c r="C507" s="92">
        <v>16.91</v>
      </c>
      <c r="D507" s="4">
        <f t="shared" si="81"/>
        <v>-2.7414956926756991E-2</v>
      </c>
      <c r="E507" s="100">
        <f t="shared" si="90"/>
        <v>1.1931744749060216</v>
      </c>
      <c r="F507" s="2"/>
      <c r="G507" s="8">
        <f t="shared" si="91"/>
        <v>3.09</v>
      </c>
      <c r="H507" s="8">
        <f t="shared" si="91"/>
        <v>8.09</v>
      </c>
      <c r="I507" s="8">
        <f t="shared" si="91"/>
        <v>13.09</v>
      </c>
      <c r="J507" s="8">
        <f t="shared" si="91"/>
        <v>18.09</v>
      </c>
      <c r="K507" s="8">
        <f t="shared" si="91"/>
        <v>23.09</v>
      </c>
      <c r="L507" s="8">
        <f t="shared" si="91"/>
        <v>33.090000000000003</v>
      </c>
      <c r="M507" s="8">
        <f t="shared" si="89"/>
        <v>0</v>
      </c>
      <c r="N507" s="8">
        <f t="shared" si="91"/>
        <v>0</v>
      </c>
      <c r="O507" s="8">
        <f t="shared" si="91"/>
        <v>0</v>
      </c>
      <c r="P507" s="8">
        <f t="shared" si="91"/>
        <v>0</v>
      </c>
      <c r="Q507" s="8">
        <f t="shared" si="91"/>
        <v>0</v>
      </c>
      <c r="R507" s="8">
        <f t="shared" si="91"/>
        <v>0</v>
      </c>
      <c r="S507" s="8">
        <f t="shared" si="91"/>
        <v>0</v>
      </c>
      <c r="T507" s="21">
        <f t="shared" si="82"/>
        <v>23</v>
      </c>
      <c r="U507" s="19">
        <f>VLOOKUP($B507,Gas!$B$3:$E$2506,2)</f>
        <v>1.99</v>
      </c>
      <c r="V507" s="44">
        <f t="shared" si="83"/>
        <v>8.4974874371859297</v>
      </c>
      <c r="W507" s="5">
        <f>VLOOKUP($B507,Gas!$B$3:$E$2506,4)</f>
        <v>0.68597720774202331</v>
      </c>
    </row>
    <row r="508" spans="1:23" x14ac:dyDescent="0.2">
      <c r="A508" s="43">
        <f t="shared" si="86"/>
        <v>23</v>
      </c>
      <c r="B508" s="91">
        <v>36490</v>
      </c>
      <c r="C508" s="92">
        <v>16.829999999999998</v>
      </c>
      <c r="D508" s="4">
        <f t="shared" si="81"/>
        <v>-4.7421547077743671E-3</v>
      </c>
      <c r="E508" s="100">
        <f t="shared" si="90"/>
        <v>1.193944217025104</v>
      </c>
      <c r="F508" s="2"/>
      <c r="G508" s="8">
        <f t="shared" si="91"/>
        <v>3.1700000000000017</v>
      </c>
      <c r="H508" s="8">
        <f t="shared" si="91"/>
        <v>8.1700000000000017</v>
      </c>
      <c r="I508" s="8">
        <f t="shared" si="91"/>
        <v>13.170000000000002</v>
      </c>
      <c r="J508" s="8">
        <f t="shared" si="91"/>
        <v>18.170000000000002</v>
      </c>
      <c r="K508" s="8">
        <f t="shared" si="91"/>
        <v>23.17</v>
      </c>
      <c r="L508" s="8">
        <f t="shared" si="91"/>
        <v>33.17</v>
      </c>
      <c r="M508" s="8">
        <f t="shared" si="89"/>
        <v>0</v>
      </c>
      <c r="N508" s="8">
        <f t="shared" si="91"/>
        <v>0</v>
      </c>
      <c r="O508" s="8">
        <f t="shared" si="91"/>
        <v>0</v>
      </c>
      <c r="P508" s="8">
        <f t="shared" si="91"/>
        <v>0</v>
      </c>
      <c r="Q508" s="8">
        <f t="shared" si="91"/>
        <v>0</v>
      </c>
      <c r="R508" s="8">
        <f t="shared" si="91"/>
        <v>0</v>
      </c>
      <c r="S508" s="8">
        <f t="shared" si="91"/>
        <v>0</v>
      </c>
      <c r="T508" s="21">
        <f t="shared" si="82"/>
        <v>23</v>
      </c>
      <c r="U508" s="19">
        <f>VLOOKUP($B508,Gas!$B$3:$E$2506,2)</f>
        <v>1.9350000000000001</v>
      </c>
      <c r="V508" s="44">
        <f t="shared" si="83"/>
        <v>8.6976744186046506</v>
      </c>
      <c r="W508" s="5">
        <f>VLOOKUP($B508,Gas!$B$3:$E$2506,4)</f>
        <v>0.37884110082306388</v>
      </c>
    </row>
    <row r="509" spans="1:23" x14ac:dyDescent="0.2">
      <c r="A509" s="43">
        <f t="shared" si="86"/>
        <v>23</v>
      </c>
      <c r="B509" s="91">
        <v>36493</v>
      </c>
      <c r="C509" s="92">
        <v>21.8</v>
      </c>
      <c r="D509" s="4">
        <f t="shared" si="81"/>
        <v>0.25874696159232885</v>
      </c>
      <c r="E509" s="100">
        <f t="shared" si="90"/>
        <v>1.8397700079889052</v>
      </c>
      <c r="F509" s="2"/>
      <c r="G509" s="8">
        <f t="shared" si="91"/>
        <v>0</v>
      </c>
      <c r="H509" s="8">
        <f t="shared" si="91"/>
        <v>3.1999999999999993</v>
      </c>
      <c r="I509" s="8">
        <f t="shared" si="91"/>
        <v>8.1999999999999993</v>
      </c>
      <c r="J509" s="8">
        <f t="shared" si="91"/>
        <v>13.2</v>
      </c>
      <c r="K509" s="8">
        <f t="shared" si="91"/>
        <v>18.2</v>
      </c>
      <c r="L509" s="8">
        <f t="shared" si="91"/>
        <v>28.2</v>
      </c>
      <c r="M509" s="8">
        <f t="shared" si="89"/>
        <v>1.8000000000000007</v>
      </c>
      <c r="N509" s="8">
        <f t="shared" si="91"/>
        <v>0</v>
      </c>
      <c r="O509" s="8">
        <f t="shared" si="91"/>
        <v>0</v>
      </c>
      <c r="P509" s="8">
        <f t="shared" si="91"/>
        <v>0</v>
      </c>
      <c r="Q509" s="8">
        <f t="shared" si="91"/>
        <v>0</v>
      </c>
      <c r="R509" s="8">
        <f t="shared" si="91"/>
        <v>0</v>
      </c>
      <c r="S509" s="8">
        <f t="shared" si="91"/>
        <v>0</v>
      </c>
      <c r="T509" s="21">
        <f t="shared" si="82"/>
        <v>23</v>
      </c>
      <c r="U509" s="19">
        <f>VLOOKUP($B509,Gas!$B$3:$E$2506,2)</f>
        <v>1.9350000000000001</v>
      </c>
      <c r="V509" s="44">
        <f t="shared" si="83"/>
        <v>11.266149870801033</v>
      </c>
      <c r="W509" s="5">
        <f>VLOOKUP($B509,Gas!$B$3:$E$2506,4)</f>
        <v>0.373844168426958</v>
      </c>
    </row>
    <row r="510" spans="1:23" x14ac:dyDescent="0.2">
      <c r="A510" s="43">
        <f t="shared" si="86"/>
        <v>23</v>
      </c>
      <c r="B510" s="91">
        <v>36494</v>
      </c>
      <c r="C510" s="92">
        <v>23.72</v>
      </c>
      <c r="D510" s="4">
        <f t="shared" si="81"/>
        <v>8.4408604334481385E-2</v>
      </c>
      <c r="E510" s="100">
        <f t="shared" si="90"/>
        <v>1.877227812414741</v>
      </c>
      <c r="F510" s="2"/>
      <c r="G510" s="8">
        <f t="shared" si="91"/>
        <v>0</v>
      </c>
      <c r="H510" s="8">
        <f t="shared" si="91"/>
        <v>1.2800000000000011</v>
      </c>
      <c r="I510" s="8">
        <f t="shared" si="91"/>
        <v>6.2800000000000011</v>
      </c>
      <c r="J510" s="8">
        <f t="shared" si="91"/>
        <v>11.280000000000001</v>
      </c>
      <c r="K510" s="8">
        <f t="shared" si="91"/>
        <v>16.28</v>
      </c>
      <c r="L510" s="8">
        <f t="shared" si="91"/>
        <v>26.28</v>
      </c>
      <c r="M510" s="8">
        <f t="shared" si="91"/>
        <v>3.7199999999999989</v>
      </c>
      <c r="N510" s="8">
        <f t="shared" si="91"/>
        <v>0</v>
      </c>
      <c r="O510" s="8">
        <f t="shared" si="91"/>
        <v>0</v>
      </c>
      <c r="P510" s="8">
        <f t="shared" si="91"/>
        <v>0</v>
      </c>
      <c r="Q510" s="8">
        <f t="shared" si="91"/>
        <v>0</v>
      </c>
      <c r="R510" s="8">
        <f t="shared" si="91"/>
        <v>0</v>
      </c>
      <c r="S510" s="8">
        <f t="shared" si="91"/>
        <v>0</v>
      </c>
      <c r="T510" s="21">
        <f t="shared" si="82"/>
        <v>23</v>
      </c>
      <c r="U510" s="19">
        <f>VLOOKUP($B510,Gas!$B$3:$E$2506,2)</f>
        <v>2.2050000000000001</v>
      </c>
      <c r="V510" s="44">
        <f t="shared" si="83"/>
        <v>10.75736961451247</v>
      </c>
      <c r="W510" s="5">
        <f>VLOOKUP($B510,Gas!$B$3:$E$2506,4)</f>
        <v>0.9295420359131048</v>
      </c>
    </row>
    <row r="511" spans="1:23" x14ac:dyDescent="0.2">
      <c r="A511" s="43">
        <f t="shared" si="86"/>
        <v>24</v>
      </c>
      <c r="B511" s="91">
        <v>36495</v>
      </c>
      <c r="C511" s="92">
        <v>25.18</v>
      </c>
      <c r="D511" s="4">
        <f t="shared" si="81"/>
        <v>5.9731454486676536E-2</v>
      </c>
      <c r="E511" s="100">
        <f t="shared" si="90"/>
        <v>1.889543420032842</v>
      </c>
      <c r="F511" s="2"/>
      <c r="G511" s="8">
        <f t="shared" si="91"/>
        <v>0</v>
      </c>
      <c r="H511" s="8">
        <f t="shared" si="91"/>
        <v>0</v>
      </c>
      <c r="I511" s="8">
        <f t="shared" si="91"/>
        <v>4.82</v>
      </c>
      <c r="J511" s="8">
        <f t="shared" si="91"/>
        <v>9.82</v>
      </c>
      <c r="K511" s="8">
        <f t="shared" si="91"/>
        <v>14.82</v>
      </c>
      <c r="L511" s="8">
        <f t="shared" si="91"/>
        <v>24.82</v>
      </c>
      <c r="M511" s="8">
        <f t="shared" si="91"/>
        <v>5.18</v>
      </c>
      <c r="N511" s="8">
        <f t="shared" si="91"/>
        <v>0.17999999999999972</v>
      </c>
      <c r="O511" s="8">
        <f t="shared" si="91"/>
        <v>0</v>
      </c>
      <c r="P511" s="8">
        <f t="shared" si="91"/>
        <v>0</v>
      </c>
      <c r="Q511" s="8">
        <f t="shared" si="91"/>
        <v>0</v>
      </c>
      <c r="R511" s="8">
        <f t="shared" si="91"/>
        <v>0</v>
      </c>
      <c r="S511" s="8">
        <f t="shared" si="91"/>
        <v>0</v>
      </c>
      <c r="T511" s="21">
        <f t="shared" si="82"/>
        <v>24</v>
      </c>
      <c r="U511" s="19">
        <f>VLOOKUP($B511,Gas!$B$3:$E$2506,2)</f>
        <v>2.2149999999999999</v>
      </c>
      <c r="V511" s="44">
        <f t="shared" si="83"/>
        <v>11.367945823927766</v>
      </c>
      <c r="W511" s="5">
        <f>VLOOKUP($B511,Gas!$B$3:$E$2506,4)</f>
        <v>0.92944534195663198</v>
      </c>
    </row>
    <row r="512" spans="1:23" x14ac:dyDescent="0.2">
      <c r="A512" s="43">
        <f t="shared" si="86"/>
        <v>24</v>
      </c>
      <c r="B512" s="91">
        <v>36496</v>
      </c>
      <c r="C512" s="92">
        <v>23.1</v>
      </c>
      <c r="D512" s="4">
        <f t="shared" si="81"/>
        <v>-8.6217411088453197E-2</v>
      </c>
      <c r="E512" s="100">
        <f t="shared" si="90"/>
        <v>1.9324319626827784</v>
      </c>
      <c r="F512" s="2"/>
      <c r="G512" s="8">
        <f t="shared" si="91"/>
        <v>0</v>
      </c>
      <c r="H512" s="8">
        <f t="shared" si="91"/>
        <v>1.8999999999999986</v>
      </c>
      <c r="I512" s="8">
        <f t="shared" si="91"/>
        <v>6.8999999999999986</v>
      </c>
      <c r="J512" s="8">
        <f t="shared" si="91"/>
        <v>11.899999999999999</v>
      </c>
      <c r="K512" s="8">
        <f t="shared" si="91"/>
        <v>16.899999999999999</v>
      </c>
      <c r="L512" s="8">
        <f t="shared" si="91"/>
        <v>26.9</v>
      </c>
      <c r="M512" s="8">
        <f t="shared" si="91"/>
        <v>3.1000000000000014</v>
      </c>
      <c r="N512" s="8">
        <f t="shared" si="91"/>
        <v>0</v>
      </c>
      <c r="O512" s="8">
        <f t="shared" si="91"/>
        <v>0</v>
      </c>
      <c r="P512" s="8">
        <f t="shared" si="91"/>
        <v>0</v>
      </c>
      <c r="Q512" s="8">
        <f t="shared" si="91"/>
        <v>0</v>
      </c>
      <c r="R512" s="8">
        <f t="shared" si="91"/>
        <v>0</v>
      </c>
      <c r="S512" s="8">
        <f t="shared" si="91"/>
        <v>0</v>
      </c>
      <c r="T512" s="21">
        <f t="shared" si="82"/>
        <v>24</v>
      </c>
      <c r="U512" s="19">
        <f>VLOOKUP($B512,Gas!$B$3:$E$2506,2)</f>
        <v>2.17</v>
      </c>
      <c r="V512" s="44">
        <f t="shared" si="83"/>
        <v>10.645161290322582</v>
      </c>
      <c r="W512" s="5">
        <f>VLOOKUP($B512,Gas!$B$3:$E$2506,4)</f>
        <v>0.94032130936398439</v>
      </c>
    </row>
    <row r="513" spans="1:23" x14ac:dyDescent="0.2">
      <c r="A513" s="43">
        <f t="shared" si="86"/>
        <v>24</v>
      </c>
      <c r="B513" s="91">
        <v>36497</v>
      </c>
      <c r="C513" s="92">
        <v>18.89</v>
      </c>
      <c r="D513" s="4">
        <f t="shared" si="81"/>
        <v>-0.20119993601432976</v>
      </c>
      <c r="E513" s="100">
        <f t="shared" si="90"/>
        <v>2.1288749237421309</v>
      </c>
      <c r="F513" s="2"/>
      <c r="G513" s="8">
        <f t="shared" si="91"/>
        <v>1.1099999999999994</v>
      </c>
      <c r="H513" s="8">
        <f t="shared" si="91"/>
        <v>6.1099999999999994</v>
      </c>
      <c r="I513" s="8">
        <f t="shared" si="91"/>
        <v>11.11</v>
      </c>
      <c r="J513" s="8">
        <f t="shared" si="91"/>
        <v>16.11</v>
      </c>
      <c r="K513" s="8">
        <f t="shared" si="91"/>
        <v>21.11</v>
      </c>
      <c r="L513" s="8">
        <f t="shared" si="91"/>
        <v>31.11</v>
      </c>
      <c r="M513" s="8">
        <f t="shared" si="91"/>
        <v>0</v>
      </c>
      <c r="N513" s="8">
        <f t="shared" si="91"/>
        <v>0</v>
      </c>
      <c r="O513" s="8">
        <f t="shared" si="91"/>
        <v>0</v>
      </c>
      <c r="P513" s="8">
        <f t="shared" si="91"/>
        <v>0</v>
      </c>
      <c r="Q513" s="8">
        <f t="shared" si="91"/>
        <v>0</v>
      </c>
      <c r="R513" s="8">
        <f t="shared" si="91"/>
        <v>0</v>
      </c>
      <c r="S513" s="8">
        <f t="shared" si="91"/>
        <v>0</v>
      </c>
      <c r="T513" s="21">
        <f t="shared" si="82"/>
        <v>24</v>
      </c>
      <c r="U513" s="19">
        <f>VLOOKUP($B513,Gas!$B$3:$E$2506,2)</f>
        <v>2.1749999999999998</v>
      </c>
      <c r="V513" s="44">
        <f t="shared" si="83"/>
        <v>8.6850574712643684</v>
      </c>
      <c r="W513" s="5">
        <f>VLOOKUP($B513,Gas!$B$3:$E$2506,4)</f>
        <v>0.86270418174015773</v>
      </c>
    </row>
    <row r="514" spans="1:23" x14ac:dyDescent="0.2">
      <c r="A514" s="43">
        <f t="shared" si="86"/>
        <v>24</v>
      </c>
      <c r="B514" s="91">
        <v>36500</v>
      </c>
      <c r="C514" s="92">
        <v>19.18</v>
      </c>
      <c r="D514" s="4">
        <f t="shared" si="81"/>
        <v>1.5235387941873868E-2</v>
      </c>
      <c r="E514" s="100">
        <f t="shared" si="90"/>
        <v>2.134343046073814</v>
      </c>
      <c r="F514" s="2"/>
      <c r="G514" s="8">
        <f t="shared" ref="G514:S529" si="92">IF(G$1="P",MAX(0,G$2-$C514),IF(G$1="C",MAX(0,$C514-G$2)))</f>
        <v>0.82000000000000028</v>
      </c>
      <c r="H514" s="8">
        <f t="shared" si="92"/>
        <v>5.82</v>
      </c>
      <c r="I514" s="8">
        <f t="shared" si="92"/>
        <v>10.82</v>
      </c>
      <c r="J514" s="8">
        <f t="shared" si="92"/>
        <v>15.82</v>
      </c>
      <c r="K514" s="8">
        <f t="shared" si="92"/>
        <v>20.82</v>
      </c>
      <c r="L514" s="8">
        <f t="shared" si="92"/>
        <v>30.82</v>
      </c>
      <c r="M514" s="8">
        <f t="shared" si="91"/>
        <v>0</v>
      </c>
      <c r="N514" s="8">
        <f t="shared" si="92"/>
        <v>0</v>
      </c>
      <c r="O514" s="8">
        <f t="shared" si="92"/>
        <v>0</v>
      </c>
      <c r="P514" s="8">
        <f t="shared" si="92"/>
        <v>0</v>
      </c>
      <c r="Q514" s="8">
        <f t="shared" si="92"/>
        <v>0</v>
      </c>
      <c r="R514" s="8">
        <f t="shared" si="92"/>
        <v>0</v>
      </c>
      <c r="S514" s="8">
        <f t="shared" si="92"/>
        <v>0</v>
      </c>
      <c r="T514" s="21">
        <f t="shared" si="82"/>
        <v>24</v>
      </c>
      <c r="U514" s="19">
        <f>VLOOKUP($B514,Gas!$B$3:$E$2506,2)</f>
        <v>2.17</v>
      </c>
      <c r="V514" s="44">
        <f t="shared" si="83"/>
        <v>8.8387096774193559</v>
      </c>
      <c r="W514" s="5">
        <f>VLOOKUP($B514,Gas!$B$3:$E$2506,4)</f>
        <v>0.81056074424531088</v>
      </c>
    </row>
    <row r="515" spans="1:23" x14ac:dyDescent="0.2">
      <c r="A515" s="43">
        <f t="shared" si="86"/>
        <v>24</v>
      </c>
      <c r="B515" s="91">
        <v>36501</v>
      </c>
      <c r="C515" s="92">
        <v>19.34</v>
      </c>
      <c r="D515" s="4">
        <f t="shared" si="81"/>
        <v>8.3074205698560957E-3</v>
      </c>
      <c r="E515" s="100">
        <f t="shared" si="90"/>
        <v>1.9925560559205713</v>
      </c>
      <c r="F515" s="2"/>
      <c r="G515" s="8">
        <f t="shared" si="92"/>
        <v>0.66000000000000014</v>
      </c>
      <c r="H515" s="8">
        <f t="shared" si="92"/>
        <v>5.66</v>
      </c>
      <c r="I515" s="8">
        <f t="shared" si="92"/>
        <v>10.66</v>
      </c>
      <c r="J515" s="8">
        <f t="shared" si="92"/>
        <v>15.66</v>
      </c>
      <c r="K515" s="8">
        <f t="shared" si="92"/>
        <v>20.66</v>
      </c>
      <c r="L515" s="8">
        <f t="shared" si="92"/>
        <v>30.66</v>
      </c>
      <c r="M515" s="8">
        <f t="shared" si="91"/>
        <v>0</v>
      </c>
      <c r="N515" s="8">
        <f t="shared" si="92"/>
        <v>0</v>
      </c>
      <c r="O515" s="8">
        <f t="shared" si="92"/>
        <v>0</v>
      </c>
      <c r="P515" s="8">
        <f t="shared" si="92"/>
        <v>0</v>
      </c>
      <c r="Q515" s="8">
        <f t="shared" si="92"/>
        <v>0</v>
      </c>
      <c r="R515" s="8">
        <f t="shared" si="92"/>
        <v>0</v>
      </c>
      <c r="S515" s="8">
        <f t="shared" si="92"/>
        <v>0</v>
      </c>
      <c r="T515" s="21">
        <f t="shared" si="82"/>
        <v>24</v>
      </c>
      <c r="U515" s="19">
        <f>VLOOKUP($B515,Gas!$B$3:$E$2506,2)</f>
        <v>2.1800000000000002</v>
      </c>
      <c r="V515" s="44">
        <f t="shared" si="83"/>
        <v>8.8715596330275215</v>
      </c>
      <c r="W515" s="5">
        <f>VLOOKUP($B515,Gas!$B$3:$E$2506,4)</f>
        <v>0.80839707269474248</v>
      </c>
    </row>
    <row r="516" spans="1:23" x14ac:dyDescent="0.2">
      <c r="A516" s="43">
        <f t="shared" si="86"/>
        <v>24</v>
      </c>
      <c r="B516" s="91">
        <v>36502</v>
      </c>
      <c r="C516" s="92">
        <v>24.11</v>
      </c>
      <c r="D516" s="4">
        <f t="shared" ref="D516:D579" si="93">LN(C516/C515)</f>
        <v>0.22045120216793132</v>
      </c>
      <c r="E516" s="100">
        <f t="shared" si="90"/>
        <v>2.1377459376668653</v>
      </c>
      <c r="F516" s="2"/>
      <c r="G516" s="8">
        <f t="shared" si="92"/>
        <v>0</v>
      </c>
      <c r="H516" s="8">
        <f t="shared" si="92"/>
        <v>0.89000000000000057</v>
      </c>
      <c r="I516" s="8">
        <f t="shared" si="92"/>
        <v>5.8900000000000006</v>
      </c>
      <c r="J516" s="8">
        <f t="shared" si="92"/>
        <v>10.89</v>
      </c>
      <c r="K516" s="8">
        <f t="shared" si="92"/>
        <v>15.89</v>
      </c>
      <c r="L516" s="8">
        <f t="shared" si="92"/>
        <v>25.89</v>
      </c>
      <c r="M516" s="8">
        <f t="shared" si="91"/>
        <v>4.1099999999999994</v>
      </c>
      <c r="N516" s="8">
        <f t="shared" si="92"/>
        <v>0</v>
      </c>
      <c r="O516" s="8">
        <f t="shared" si="92"/>
        <v>0</v>
      </c>
      <c r="P516" s="8">
        <f t="shared" si="92"/>
        <v>0</v>
      </c>
      <c r="Q516" s="8">
        <f t="shared" si="92"/>
        <v>0</v>
      </c>
      <c r="R516" s="8">
        <f t="shared" si="92"/>
        <v>0</v>
      </c>
      <c r="S516" s="8">
        <f t="shared" si="92"/>
        <v>0</v>
      </c>
      <c r="T516" s="21">
        <f t="shared" ref="T516:T579" si="94">A516</f>
        <v>24</v>
      </c>
      <c r="U516" s="19">
        <f>VLOOKUP($B516,Gas!$B$3:$E$2506,2)</f>
        <v>2.165</v>
      </c>
      <c r="V516" s="44">
        <f t="shared" ref="V516:V579" si="95">C516/U516</f>
        <v>11.136258660508084</v>
      </c>
      <c r="W516" s="5">
        <f>VLOOKUP($B516,Gas!$B$3:$E$2506,4)</f>
        <v>0.81358616166063491</v>
      </c>
    </row>
    <row r="517" spans="1:23" x14ac:dyDescent="0.2">
      <c r="A517" s="43">
        <f t="shared" si="86"/>
        <v>24</v>
      </c>
      <c r="B517" s="91">
        <v>36503</v>
      </c>
      <c r="C517" s="92">
        <v>23.09</v>
      </c>
      <c r="D517" s="4">
        <f t="shared" si="93"/>
        <v>-4.3227068826675721E-2</v>
      </c>
      <c r="E517" s="100">
        <f t="shared" si="90"/>
        <v>2.1515211411006736</v>
      </c>
      <c r="F517" s="2"/>
      <c r="G517" s="8">
        <f t="shared" si="92"/>
        <v>0</v>
      </c>
      <c r="H517" s="8">
        <f t="shared" si="92"/>
        <v>1.9100000000000001</v>
      </c>
      <c r="I517" s="8">
        <f t="shared" si="92"/>
        <v>6.91</v>
      </c>
      <c r="J517" s="8">
        <f t="shared" si="92"/>
        <v>11.91</v>
      </c>
      <c r="K517" s="8">
        <f t="shared" si="92"/>
        <v>16.91</v>
      </c>
      <c r="L517" s="8">
        <f t="shared" si="92"/>
        <v>26.91</v>
      </c>
      <c r="M517" s="8">
        <f t="shared" si="91"/>
        <v>3.09</v>
      </c>
      <c r="N517" s="8">
        <f t="shared" si="92"/>
        <v>0</v>
      </c>
      <c r="O517" s="8">
        <f t="shared" si="92"/>
        <v>0</v>
      </c>
      <c r="P517" s="8">
        <f t="shared" si="92"/>
        <v>0</v>
      </c>
      <c r="Q517" s="8">
        <f t="shared" si="92"/>
        <v>0</v>
      </c>
      <c r="R517" s="8">
        <f t="shared" si="92"/>
        <v>0</v>
      </c>
      <c r="S517" s="8">
        <f t="shared" si="92"/>
        <v>0</v>
      </c>
      <c r="T517" s="21">
        <f t="shared" si="94"/>
        <v>24</v>
      </c>
      <c r="U517" s="19">
        <f>VLOOKUP($B517,Gas!$B$3:$E$2506,2)</f>
        <v>2.23</v>
      </c>
      <c r="V517" s="44">
        <f t="shared" si="95"/>
        <v>10.354260089686099</v>
      </c>
      <c r="W517" s="5">
        <f>VLOOKUP($B517,Gas!$B$3:$E$2506,4)</f>
        <v>0.81664785373283055</v>
      </c>
    </row>
    <row r="518" spans="1:23" x14ac:dyDescent="0.2">
      <c r="A518" s="43">
        <f t="shared" si="86"/>
        <v>24</v>
      </c>
      <c r="B518" s="91">
        <v>36504</v>
      </c>
      <c r="C518" s="92">
        <v>21.01</v>
      </c>
      <c r="D518" s="4">
        <f t="shared" si="93"/>
        <v>-9.4401108509494916E-2</v>
      </c>
      <c r="E518" s="100">
        <f t="shared" si="90"/>
        <v>2.2380324809384717</v>
      </c>
      <c r="F518" s="2"/>
      <c r="G518" s="8">
        <f t="shared" si="92"/>
        <v>0</v>
      </c>
      <c r="H518" s="8">
        <f t="shared" si="92"/>
        <v>3.9899999999999984</v>
      </c>
      <c r="I518" s="8">
        <f t="shared" si="92"/>
        <v>8.9899999999999984</v>
      </c>
      <c r="J518" s="8">
        <f t="shared" si="92"/>
        <v>13.989999999999998</v>
      </c>
      <c r="K518" s="8">
        <f t="shared" si="92"/>
        <v>18.989999999999998</v>
      </c>
      <c r="L518" s="8">
        <f t="shared" si="92"/>
        <v>28.99</v>
      </c>
      <c r="M518" s="8">
        <f t="shared" si="91"/>
        <v>1.0100000000000016</v>
      </c>
      <c r="N518" s="8">
        <f t="shared" si="92"/>
        <v>0</v>
      </c>
      <c r="O518" s="8">
        <f t="shared" si="92"/>
        <v>0</v>
      </c>
      <c r="P518" s="8">
        <f t="shared" si="92"/>
        <v>0</v>
      </c>
      <c r="Q518" s="8">
        <f t="shared" si="92"/>
        <v>0</v>
      </c>
      <c r="R518" s="8">
        <f t="shared" si="92"/>
        <v>0</v>
      </c>
      <c r="S518" s="8">
        <f t="shared" si="92"/>
        <v>0</v>
      </c>
      <c r="T518" s="21">
        <f t="shared" si="94"/>
        <v>24</v>
      </c>
      <c r="U518" s="19">
        <f>VLOOKUP($B518,Gas!$B$3:$E$2506,2)</f>
        <v>2.2050000000000001</v>
      </c>
      <c r="V518" s="44">
        <f t="shared" si="95"/>
        <v>9.5283446712018147</v>
      </c>
      <c r="W518" s="5">
        <f>VLOOKUP($B518,Gas!$B$3:$E$2506,4)</f>
        <v>0.24855388480196769</v>
      </c>
    </row>
    <row r="519" spans="1:23" x14ac:dyDescent="0.2">
      <c r="A519" s="43">
        <f t="shared" si="86"/>
        <v>24</v>
      </c>
      <c r="B519" s="91">
        <v>36507</v>
      </c>
      <c r="C519" s="92">
        <v>20.010000000000002</v>
      </c>
      <c r="D519" s="4">
        <f t="shared" si="93"/>
        <v>-4.8766366261267027E-2</v>
      </c>
      <c r="E519" s="100">
        <f t="shared" si="90"/>
        <v>1.825221573522366</v>
      </c>
      <c r="F519" s="2"/>
      <c r="G519" s="8">
        <f t="shared" si="92"/>
        <v>0</v>
      </c>
      <c r="H519" s="8">
        <f t="shared" si="92"/>
        <v>4.9899999999999984</v>
      </c>
      <c r="I519" s="8">
        <f t="shared" si="92"/>
        <v>9.9899999999999984</v>
      </c>
      <c r="J519" s="8">
        <f t="shared" si="92"/>
        <v>14.989999999999998</v>
      </c>
      <c r="K519" s="8">
        <f t="shared" si="92"/>
        <v>19.989999999999998</v>
      </c>
      <c r="L519" s="8">
        <f t="shared" si="92"/>
        <v>29.99</v>
      </c>
      <c r="M519" s="8">
        <f t="shared" si="91"/>
        <v>1.0000000000001563E-2</v>
      </c>
      <c r="N519" s="8">
        <f t="shared" si="92"/>
        <v>0</v>
      </c>
      <c r="O519" s="8">
        <f t="shared" si="92"/>
        <v>0</v>
      </c>
      <c r="P519" s="8">
        <f t="shared" si="92"/>
        <v>0</v>
      </c>
      <c r="Q519" s="8">
        <f t="shared" si="92"/>
        <v>0</v>
      </c>
      <c r="R519" s="8">
        <f t="shared" si="92"/>
        <v>0</v>
      </c>
      <c r="S519" s="8">
        <f t="shared" si="92"/>
        <v>0</v>
      </c>
      <c r="T519" s="21">
        <f t="shared" si="94"/>
        <v>24</v>
      </c>
      <c r="U519" s="19">
        <f>VLOOKUP($B519,Gas!$B$3:$E$2506,2)</f>
        <v>2.2549999999999999</v>
      </c>
      <c r="V519" s="44">
        <f t="shared" si="95"/>
        <v>8.8736141906873627</v>
      </c>
      <c r="W519" s="5">
        <f>VLOOKUP($B519,Gas!$B$3:$E$2506,4)</f>
        <v>0.24237760394822661</v>
      </c>
    </row>
    <row r="520" spans="1:23" x14ac:dyDescent="0.2">
      <c r="A520" s="43">
        <f t="shared" si="86"/>
        <v>24</v>
      </c>
      <c r="B520" s="91">
        <v>36508</v>
      </c>
      <c r="C520" s="92">
        <v>20.25</v>
      </c>
      <c r="D520" s="4">
        <f t="shared" si="93"/>
        <v>1.1922644956905976E-2</v>
      </c>
      <c r="E520" s="100">
        <f t="shared" si="90"/>
        <v>1.7573768667252139</v>
      </c>
      <c r="F520" s="2"/>
      <c r="G520" s="8">
        <f t="shared" si="92"/>
        <v>0</v>
      </c>
      <c r="H520" s="8">
        <f t="shared" si="92"/>
        <v>4.75</v>
      </c>
      <c r="I520" s="8">
        <f t="shared" si="92"/>
        <v>9.75</v>
      </c>
      <c r="J520" s="8">
        <f t="shared" si="92"/>
        <v>14.75</v>
      </c>
      <c r="K520" s="8">
        <f t="shared" si="92"/>
        <v>19.75</v>
      </c>
      <c r="L520" s="8">
        <f t="shared" si="92"/>
        <v>29.75</v>
      </c>
      <c r="M520" s="8">
        <f t="shared" si="92"/>
        <v>0.25</v>
      </c>
      <c r="N520" s="8">
        <f t="shared" si="92"/>
        <v>0</v>
      </c>
      <c r="O520" s="8">
        <f t="shared" si="92"/>
        <v>0</v>
      </c>
      <c r="P520" s="8">
        <f t="shared" si="92"/>
        <v>0</v>
      </c>
      <c r="Q520" s="8">
        <f t="shared" si="92"/>
        <v>0</v>
      </c>
      <c r="R520" s="8">
        <f t="shared" si="92"/>
        <v>0</v>
      </c>
      <c r="S520" s="8">
        <f t="shared" si="92"/>
        <v>0</v>
      </c>
      <c r="T520" s="21">
        <f t="shared" si="94"/>
        <v>24</v>
      </c>
      <c r="U520" s="19">
        <f>VLOOKUP($B520,Gas!$B$3:$E$2506,2)</f>
        <v>2.35</v>
      </c>
      <c r="V520" s="44">
        <f t="shared" si="95"/>
        <v>8.6170212765957448</v>
      </c>
      <c r="W520" s="5">
        <f>VLOOKUP($B520,Gas!$B$3:$E$2506,4)</f>
        <v>0.32730591741516663</v>
      </c>
    </row>
    <row r="521" spans="1:23" x14ac:dyDescent="0.2">
      <c r="A521" s="43">
        <f t="shared" si="86"/>
        <v>24</v>
      </c>
      <c r="B521" s="91">
        <v>36509</v>
      </c>
      <c r="C521" s="92">
        <v>21.18</v>
      </c>
      <c r="D521" s="4">
        <f t="shared" si="93"/>
        <v>4.4902546620712254E-2</v>
      </c>
      <c r="E521" s="100">
        <f t="shared" si="90"/>
        <v>1.7411583582196504</v>
      </c>
      <c r="F521" s="2"/>
      <c r="G521" s="8">
        <f t="shared" si="92"/>
        <v>0</v>
      </c>
      <c r="H521" s="8">
        <f t="shared" si="92"/>
        <v>3.8200000000000003</v>
      </c>
      <c r="I521" s="8">
        <f t="shared" si="92"/>
        <v>8.82</v>
      </c>
      <c r="J521" s="8">
        <f t="shared" si="92"/>
        <v>13.82</v>
      </c>
      <c r="K521" s="8">
        <f t="shared" si="92"/>
        <v>18.82</v>
      </c>
      <c r="L521" s="8">
        <f t="shared" si="92"/>
        <v>28.82</v>
      </c>
      <c r="M521" s="8">
        <f t="shared" si="92"/>
        <v>1.1799999999999997</v>
      </c>
      <c r="N521" s="8">
        <f t="shared" si="92"/>
        <v>0</v>
      </c>
      <c r="O521" s="8">
        <f t="shared" si="92"/>
        <v>0</v>
      </c>
      <c r="P521" s="8">
        <f t="shared" si="92"/>
        <v>0</v>
      </c>
      <c r="Q521" s="8">
        <f t="shared" si="92"/>
        <v>0</v>
      </c>
      <c r="R521" s="8">
        <f t="shared" si="92"/>
        <v>0</v>
      </c>
      <c r="S521" s="8">
        <f t="shared" si="92"/>
        <v>0</v>
      </c>
      <c r="T521" s="21">
        <f t="shared" si="94"/>
        <v>24</v>
      </c>
      <c r="U521" s="19">
        <f>VLOOKUP($B521,Gas!$B$3:$E$2506,2)</f>
        <v>2.4849999999999999</v>
      </c>
      <c r="V521" s="44">
        <f t="shared" si="95"/>
        <v>8.5231388329979882</v>
      </c>
      <c r="W521" s="5">
        <f>VLOOKUP($B521,Gas!$B$3:$E$2506,4)</f>
        <v>0.43000785930010277</v>
      </c>
    </row>
    <row r="522" spans="1:23" x14ac:dyDescent="0.2">
      <c r="A522" s="43">
        <f t="shared" si="86"/>
        <v>24</v>
      </c>
      <c r="B522" s="91">
        <v>36510</v>
      </c>
      <c r="C522" s="92">
        <v>24.39</v>
      </c>
      <c r="D522" s="4">
        <f t="shared" si="93"/>
        <v>0.14111587205456846</v>
      </c>
      <c r="E522" s="100">
        <f t="shared" si="90"/>
        <v>1.8582875315394187</v>
      </c>
      <c r="F522" s="2"/>
      <c r="G522" s="8">
        <f t="shared" si="92"/>
        <v>0</v>
      </c>
      <c r="H522" s="8">
        <f t="shared" si="92"/>
        <v>0.60999999999999943</v>
      </c>
      <c r="I522" s="8">
        <f t="shared" si="92"/>
        <v>5.6099999999999994</v>
      </c>
      <c r="J522" s="8">
        <f t="shared" si="92"/>
        <v>10.61</v>
      </c>
      <c r="K522" s="8">
        <f t="shared" si="92"/>
        <v>15.61</v>
      </c>
      <c r="L522" s="8">
        <f t="shared" si="92"/>
        <v>25.61</v>
      </c>
      <c r="M522" s="8">
        <f t="shared" si="92"/>
        <v>4.3900000000000006</v>
      </c>
      <c r="N522" s="8">
        <f t="shared" si="92"/>
        <v>0</v>
      </c>
      <c r="O522" s="8">
        <f t="shared" si="92"/>
        <v>0</v>
      </c>
      <c r="P522" s="8">
        <f t="shared" si="92"/>
        <v>0</v>
      </c>
      <c r="Q522" s="8">
        <f t="shared" si="92"/>
        <v>0</v>
      </c>
      <c r="R522" s="8">
        <f t="shared" si="92"/>
        <v>0</v>
      </c>
      <c r="S522" s="8">
        <f t="shared" si="92"/>
        <v>0</v>
      </c>
      <c r="T522" s="21">
        <f t="shared" si="94"/>
        <v>24</v>
      </c>
      <c r="U522" s="19">
        <f>VLOOKUP($B522,Gas!$B$3:$E$2506,2)</f>
        <v>2.5649999999999999</v>
      </c>
      <c r="V522" s="44">
        <f t="shared" si="95"/>
        <v>9.5087719298245617</v>
      </c>
      <c r="W522" s="5">
        <f>VLOOKUP($B522,Gas!$B$3:$E$2506,4)</f>
        <v>0.43210677854337232</v>
      </c>
    </row>
    <row r="523" spans="1:23" x14ac:dyDescent="0.2">
      <c r="A523" s="43">
        <f t="shared" si="86"/>
        <v>24</v>
      </c>
      <c r="B523" s="91">
        <v>36511</v>
      </c>
      <c r="C523" s="92">
        <v>25.41</v>
      </c>
      <c r="D523" s="4">
        <f t="shared" si="93"/>
        <v>4.0969585104243686E-2</v>
      </c>
      <c r="E523" s="100">
        <f t="shared" si="90"/>
        <v>1.4626548312334067</v>
      </c>
      <c r="F523" s="2"/>
      <c r="G523" s="8">
        <f t="shared" si="92"/>
        <v>0</v>
      </c>
      <c r="H523" s="8">
        <f t="shared" si="92"/>
        <v>0</v>
      </c>
      <c r="I523" s="8">
        <f t="shared" si="92"/>
        <v>4.59</v>
      </c>
      <c r="J523" s="8">
        <f t="shared" si="92"/>
        <v>9.59</v>
      </c>
      <c r="K523" s="8">
        <f t="shared" si="92"/>
        <v>14.59</v>
      </c>
      <c r="L523" s="8">
        <f t="shared" si="92"/>
        <v>24.59</v>
      </c>
      <c r="M523" s="8">
        <f t="shared" si="92"/>
        <v>5.41</v>
      </c>
      <c r="N523" s="8">
        <f t="shared" si="92"/>
        <v>0.41000000000000014</v>
      </c>
      <c r="O523" s="8">
        <f t="shared" si="92"/>
        <v>0</v>
      </c>
      <c r="P523" s="8">
        <f t="shared" si="92"/>
        <v>0</v>
      </c>
      <c r="Q523" s="8">
        <f t="shared" si="92"/>
        <v>0</v>
      </c>
      <c r="R523" s="8">
        <f t="shared" si="92"/>
        <v>0</v>
      </c>
      <c r="S523" s="8">
        <f t="shared" si="92"/>
        <v>0</v>
      </c>
      <c r="T523" s="21">
        <f t="shared" si="94"/>
        <v>24</v>
      </c>
      <c r="U523" s="19">
        <f>VLOOKUP($B523,Gas!$B$3:$E$2506,2)</f>
        <v>2.5299999999999998</v>
      </c>
      <c r="V523" s="44">
        <f t="shared" si="95"/>
        <v>10.043478260869566</v>
      </c>
      <c r="W523" s="5">
        <f>VLOOKUP($B523,Gas!$B$3:$E$2506,4)</f>
        <v>0.46585783473024178</v>
      </c>
    </row>
    <row r="524" spans="1:23" x14ac:dyDescent="0.2">
      <c r="A524" s="43">
        <f t="shared" si="86"/>
        <v>24</v>
      </c>
      <c r="B524" s="91">
        <v>36514</v>
      </c>
      <c r="C524" s="92">
        <v>25.6</v>
      </c>
      <c r="D524" s="4">
        <f t="shared" si="93"/>
        <v>7.4495541534441339E-3</v>
      </c>
      <c r="E524" s="100">
        <f t="shared" si="90"/>
        <v>1.4653020372959644</v>
      </c>
      <c r="F524" s="2"/>
      <c r="G524" s="8">
        <f t="shared" ref="G524:S539" si="96">IF(G$1="P",MAX(0,G$2-$C524),IF(G$1="C",MAX(0,$C524-G$2)))</f>
        <v>0</v>
      </c>
      <c r="H524" s="8">
        <f t="shared" si="96"/>
        <v>0</v>
      </c>
      <c r="I524" s="8">
        <f t="shared" si="96"/>
        <v>4.3999999999999986</v>
      </c>
      <c r="J524" s="8">
        <f t="shared" si="96"/>
        <v>9.3999999999999986</v>
      </c>
      <c r="K524" s="8">
        <f t="shared" si="96"/>
        <v>14.399999999999999</v>
      </c>
      <c r="L524" s="8">
        <f t="shared" si="96"/>
        <v>24.4</v>
      </c>
      <c r="M524" s="8">
        <f t="shared" si="92"/>
        <v>5.6000000000000014</v>
      </c>
      <c r="N524" s="8">
        <f t="shared" si="96"/>
        <v>0.60000000000000142</v>
      </c>
      <c r="O524" s="8">
        <f t="shared" si="96"/>
        <v>0</v>
      </c>
      <c r="P524" s="8">
        <f t="shared" si="96"/>
        <v>0</v>
      </c>
      <c r="Q524" s="8">
        <f t="shared" si="96"/>
        <v>0</v>
      </c>
      <c r="R524" s="8">
        <f t="shared" si="96"/>
        <v>0</v>
      </c>
      <c r="S524" s="8">
        <f t="shared" si="96"/>
        <v>0</v>
      </c>
      <c r="T524" s="21">
        <f t="shared" si="94"/>
        <v>24</v>
      </c>
      <c r="U524" s="19">
        <f>VLOOKUP($B524,Gas!$B$3:$E$2506,2)</f>
        <v>2.5649999999999999</v>
      </c>
      <c r="V524" s="44">
        <f t="shared" si="95"/>
        <v>9.980506822612087</v>
      </c>
      <c r="W524" s="5">
        <f>VLOOKUP($B524,Gas!$B$3:$E$2506,4)</f>
        <v>0.42338957470255573</v>
      </c>
    </row>
    <row r="525" spans="1:23" x14ac:dyDescent="0.2">
      <c r="A525" s="43">
        <f t="shared" si="86"/>
        <v>24</v>
      </c>
      <c r="B525" s="91">
        <v>36515</v>
      </c>
      <c r="C525" s="92">
        <v>29.39</v>
      </c>
      <c r="D525" s="4">
        <f t="shared" si="93"/>
        <v>0.13806212894530911</v>
      </c>
      <c r="E525" s="100">
        <f t="shared" si="90"/>
        <v>1.555561750558401</v>
      </c>
      <c r="F525" s="2"/>
      <c r="G525" s="8">
        <f t="shared" si="96"/>
        <v>0</v>
      </c>
      <c r="H525" s="8">
        <f t="shared" si="96"/>
        <v>0</v>
      </c>
      <c r="I525" s="8">
        <f t="shared" si="96"/>
        <v>0.60999999999999943</v>
      </c>
      <c r="J525" s="8">
        <f t="shared" si="96"/>
        <v>5.6099999999999994</v>
      </c>
      <c r="K525" s="8">
        <f t="shared" si="96"/>
        <v>10.61</v>
      </c>
      <c r="L525" s="8">
        <f t="shared" si="96"/>
        <v>20.61</v>
      </c>
      <c r="M525" s="8">
        <f t="shared" si="92"/>
        <v>9.39</v>
      </c>
      <c r="N525" s="8">
        <f t="shared" si="96"/>
        <v>4.3900000000000006</v>
      </c>
      <c r="O525" s="8">
        <f t="shared" si="96"/>
        <v>0</v>
      </c>
      <c r="P525" s="8">
        <f t="shared" si="96"/>
        <v>0</v>
      </c>
      <c r="Q525" s="8">
        <f t="shared" si="96"/>
        <v>0</v>
      </c>
      <c r="R525" s="8">
        <f t="shared" si="96"/>
        <v>0</v>
      </c>
      <c r="S525" s="8">
        <f t="shared" si="96"/>
        <v>0</v>
      </c>
      <c r="T525" s="21">
        <f t="shared" si="94"/>
        <v>24</v>
      </c>
      <c r="U525" s="19">
        <f>VLOOKUP($B525,Gas!$B$3:$E$2506,2)</f>
        <v>2.67</v>
      </c>
      <c r="V525" s="44">
        <f t="shared" si="95"/>
        <v>11.007490636704121</v>
      </c>
      <c r="W525" s="5">
        <f>VLOOKUP($B525,Gas!$B$3:$E$2506,4)</f>
        <v>0.4485182502668138</v>
      </c>
    </row>
    <row r="526" spans="1:23" x14ac:dyDescent="0.2">
      <c r="A526" s="43">
        <f t="shared" si="86"/>
        <v>24</v>
      </c>
      <c r="B526" s="91">
        <v>36516</v>
      </c>
      <c r="C526" s="92">
        <v>29.37</v>
      </c>
      <c r="D526" s="4">
        <f t="shared" si="93"/>
        <v>-6.8073522029723187E-4</v>
      </c>
      <c r="E526" s="100">
        <f t="shared" si="90"/>
        <v>1.2033681484298069</v>
      </c>
      <c r="F526" s="2"/>
      <c r="G526" s="8">
        <f t="shared" si="96"/>
        <v>0</v>
      </c>
      <c r="H526" s="8">
        <f t="shared" si="96"/>
        <v>0</v>
      </c>
      <c r="I526" s="8">
        <f t="shared" si="96"/>
        <v>0.62999999999999901</v>
      </c>
      <c r="J526" s="8">
        <f t="shared" si="96"/>
        <v>5.629999999999999</v>
      </c>
      <c r="K526" s="8">
        <f t="shared" si="96"/>
        <v>10.629999999999999</v>
      </c>
      <c r="L526" s="8">
        <f t="shared" si="96"/>
        <v>20.63</v>
      </c>
      <c r="M526" s="8">
        <f t="shared" si="92"/>
        <v>9.370000000000001</v>
      </c>
      <c r="N526" s="8">
        <f t="shared" si="96"/>
        <v>4.370000000000001</v>
      </c>
      <c r="O526" s="8">
        <f t="shared" si="96"/>
        <v>0</v>
      </c>
      <c r="P526" s="8">
        <f t="shared" si="96"/>
        <v>0</v>
      </c>
      <c r="Q526" s="8">
        <f t="shared" si="96"/>
        <v>0</v>
      </c>
      <c r="R526" s="8">
        <f t="shared" si="96"/>
        <v>0</v>
      </c>
      <c r="S526" s="8">
        <f t="shared" si="96"/>
        <v>0</v>
      </c>
      <c r="T526" s="21">
        <f t="shared" si="94"/>
        <v>24</v>
      </c>
      <c r="U526" s="19">
        <f>VLOOKUP($B526,Gas!$B$3:$E$2506,2)</f>
        <v>2.5950000000000002</v>
      </c>
      <c r="V526" s="44">
        <f t="shared" si="95"/>
        <v>11.317919075144507</v>
      </c>
      <c r="W526" s="5">
        <f>VLOOKUP($B526,Gas!$B$3:$E$2506,4)</f>
        <v>0.51945993896138321</v>
      </c>
    </row>
    <row r="527" spans="1:23" x14ac:dyDescent="0.2">
      <c r="A527" s="43">
        <f t="shared" si="86"/>
        <v>24</v>
      </c>
      <c r="B527" s="91">
        <v>36517</v>
      </c>
      <c r="C527" s="92">
        <v>20.170000000000002</v>
      </c>
      <c r="D527" s="4">
        <f t="shared" si="93"/>
        <v>-0.37577739324440823</v>
      </c>
      <c r="E527" s="100">
        <f t="shared" si="90"/>
        <v>2.3186327370261859</v>
      </c>
      <c r="F527" s="2"/>
      <c r="G527" s="8">
        <f t="shared" si="96"/>
        <v>0</v>
      </c>
      <c r="H527" s="8">
        <f t="shared" si="96"/>
        <v>4.8299999999999983</v>
      </c>
      <c r="I527" s="8">
        <f t="shared" si="96"/>
        <v>9.8299999999999983</v>
      </c>
      <c r="J527" s="8">
        <f t="shared" si="96"/>
        <v>14.829999999999998</v>
      </c>
      <c r="K527" s="8">
        <f t="shared" si="96"/>
        <v>19.829999999999998</v>
      </c>
      <c r="L527" s="8">
        <f t="shared" si="96"/>
        <v>29.83</v>
      </c>
      <c r="M527" s="8">
        <f t="shared" si="92"/>
        <v>0.17000000000000171</v>
      </c>
      <c r="N527" s="8">
        <f t="shared" si="96"/>
        <v>0</v>
      </c>
      <c r="O527" s="8">
        <f t="shared" si="96"/>
        <v>0</v>
      </c>
      <c r="P527" s="8">
        <f t="shared" si="96"/>
        <v>0</v>
      </c>
      <c r="Q527" s="8">
        <f t="shared" si="96"/>
        <v>0</v>
      </c>
      <c r="R527" s="8">
        <f t="shared" si="96"/>
        <v>0</v>
      </c>
      <c r="S527" s="8">
        <f t="shared" si="96"/>
        <v>0</v>
      </c>
      <c r="T527" s="21">
        <f t="shared" si="94"/>
        <v>24</v>
      </c>
      <c r="U527" s="19">
        <f>VLOOKUP($B527,Gas!$B$3:$E$2506,2)</f>
        <v>2.4500000000000002</v>
      </c>
      <c r="V527" s="44">
        <f t="shared" si="95"/>
        <v>8.2326530612244895</v>
      </c>
      <c r="W527" s="5">
        <f>VLOOKUP($B527,Gas!$B$3:$E$2506,4)</f>
        <v>0.6752827182495803</v>
      </c>
    </row>
    <row r="528" spans="1:23" x14ac:dyDescent="0.2">
      <c r="A528" s="43">
        <f t="shared" si="86"/>
        <v>24</v>
      </c>
      <c r="B528" s="91">
        <v>36518</v>
      </c>
      <c r="C528" s="92">
        <v>20.170000000000002</v>
      </c>
      <c r="D528" s="4">
        <f t="shared" si="93"/>
        <v>0</v>
      </c>
      <c r="E528" s="100">
        <f t="shared" si="90"/>
        <v>2.2747894970609632</v>
      </c>
      <c r="F528" s="2"/>
      <c r="G528" s="8">
        <f t="shared" si="96"/>
        <v>0</v>
      </c>
      <c r="H528" s="8">
        <f t="shared" si="96"/>
        <v>4.8299999999999983</v>
      </c>
      <c r="I528" s="8">
        <f t="shared" si="96"/>
        <v>9.8299999999999983</v>
      </c>
      <c r="J528" s="8">
        <f t="shared" si="96"/>
        <v>14.829999999999998</v>
      </c>
      <c r="K528" s="8">
        <f t="shared" si="96"/>
        <v>19.829999999999998</v>
      </c>
      <c r="L528" s="8">
        <f t="shared" si="96"/>
        <v>29.83</v>
      </c>
      <c r="M528" s="8">
        <f t="shared" si="92"/>
        <v>0.17000000000000171</v>
      </c>
      <c r="N528" s="8">
        <f t="shared" si="96"/>
        <v>0</v>
      </c>
      <c r="O528" s="8">
        <f t="shared" si="96"/>
        <v>0</v>
      </c>
      <c r="P528" s="8">
        <f t="shared" si="96"/>
        <v>0</v>
      </c>
      <c r="Q528" s="8">
        <f t="shared" si="96"/>
        <v>0</v>
      </c>
      <c r="R528" s="8">
        <f t="shared" si="96"/>
        <v>0</v>
      </c>
      <c r="S528" s="8">
        <f t="shared" si="96"/>
        <v>0</v>
      </c>
      <c r="T528" s="21">
        <f t="shared" si="94"/>
        <v>24</v>
      </c>
      <c r="U528" s="19">
        <f>VLOOKUP($B528,Gas!$B$3:$E$2506,2)</f>
        <v>2.4249999999999998</v>
      </c>
      <c r="V528" s="44">
        <f t="shared" si="95"/>
        <v>8.3175257731958769</v>
      </c>
      <c r="W528" s="5">
        <f>VLOOKUP($B528,Gas!$B$3:$E$2506,4)</f>
        <v>0.64428884564531375</v>
      </c>
    </row>
    <row r="529" spans="1:23" x14ac:dyDescent="0.2">
      <c r="A529" s="43">
        <f t="shared" si="86"/>
        <v>24</v>
      </c>
      <c r="B529" s="91">
        <v>36521</v>
      </c>
      <c r="C529" s="92">
        <v>18.61</v>
      </c>
      <c r="D529" s="4">
        <f t="shared" si="93"/>
        <v>-8.0497281311961114E-2</v>
      </c>
      <c r="E529" s="100">
        <f t="shared" si="90"/>
        <v>2.2975231345962452</v>
      </c>
      <c r="F529" s="2"/>
      <c r="G529" s="8">
        <f t="shared" si="96"/>
        <v>1.3900000000000006</v>
      </c>
      <c r="H529" s="8">
        <f t="shared" si="96"/>
        <v>6.3900000000000006</v>
      </c>
      <c r="I529" s="8">
        <f t="shared" si="96"/>
        <v>11.39</v>
      </c>
      <c r="J529" s="8">
        <f t="shared" si="96"/>
        <v>16.39</v>
      </c>
      <c r="K529" s="8">
        <f t="shared" si="96"/>
        <v>21.39</v>
      </c>
      <c r="L529" s="8">
        <f t="shared" si="96"/>
        <v>31.39</v>
      </c>
      <c r="M529" s="8">
        <f t="shared" si="92"/>
        <v>0</v>
      </c>
      <c r="N529" s="8">
        <f t="shared" si="96"/>
        <v>0</v>
      </c>
      <c r="O529" s="8">
        <f t="shared" si="96"/>
        <v>0</v>
      </c>
      <c r="P529" s="8">
        <f t="shared" si="96"/>
        <v>0</v>
      </c>
      <c r="Q529" s="8">
        <f t="shared" si="96"/>
        <v>0</v>
      </c>
      <c r="R529" s="8">
        <f t="shared" si="96"/>
        <v>0</v>
      </c>
      <c r="S529" s="8">
        <f t="shared" si="96"/>
        <v>0</v>
      </c>
      <c r="T529" s="21">
        <f t="shared" si="94"/>
        <v>24</v>
      </c>
      <c r="U529" s="19">
        <f>VLOOKUP($B529,Gas!$B$3:$E$2506,2)</f>
        <v>2.4249999999999998</v>
      </c>
      <c r="V529" s="44">
        <f t="shared" si="95"/>
        <v>7.6742268041237116</v>
      </c>
      <c r="W529" s="5">
        <f>VLOOKUP($B529,Gas!$B$3:$E$2506,4)</f>
        <v>0.48674042817056062</v>
      </c>
    </row>
    <row r="530" spans="1:23" x14ac:dyDescent="0.2">
      <c r="A530" s="43">
        <f t="shared" si="86"/>
        <v>24</v>
      </c>
      <c r="B530" s="91">
        <v>36522</v>
      </c>
      <c r="C530" s="92">
        <v>18.8</v>
      </c>
      <c r="D530" s="4">
        <f t="shared" si="93"/>
        <v>1.0157799181744144E-2</v>
      </c>
      <c r="E530" s="100">
        <f t="shared" si="90"/>
        <v>2.2971308792971183</v>
      </c>
      <c r="F530" s="2"/>
      <c r="G530" s="8">
        <f t="shared" si="96"/>
        <v>1.1999999999999993</v>
      </c>
      <c r="H530" s="8">
        <f t="shared" si="96"/>
        <v>6.1999999999999993</v>
      </c>
      <c r="I530" s="8">
        <f t="shared" si="96"/>
        <v>11.2</v>
      </c>
      <c r="J530" s="8">
        <f t="shared" si="96"/>
        <v>16.2</v>
      </c>
      <c r="K530" s="8">
        <f t="shared" si="96"/>
        <v>21.2</v>
      </c>
      <c r="L530" s="8">
        <f t="shared" si="96"/>
        <v>31.2</v>
      </c>
      <c r="M530" s="8">
        <f t="shared" si="96"/>
        <v>0</v>
      </c>
      <c r="N530" s="8">
        <f t="shared" si="96"/>
        <v>0</v>
      </c>
      <c r="O530" s="8">
        <f t="shared" si="96"/>
        <v>0</v>
      </c>
      <c r="P530" s="8">
        <f t="shared" si="96"/>
        <v>0</v>
      </c>
      <c r="Q530" s="8">
        <f t="shared" si="96"/>
        <v>0</v>
      </c>
      <c r="R530" s="8">
        <f t="shared" si="96"/>
        <v>0</v>
      </c>
      <c r="S530" s="8">
        <f t="shared" si="96"/>
        <v>0</v>
      </c>
      <c r="T530" s="21">
        <f t="shared" si="94"/>
        <v>24</v>
      </c>
      <c r="U530" s="19">
        <f>VLOOKUP($B530,Gas!$B$3:$E$2506,2)</f>
        <v>2.36</v>
      </c>
      <c r="V530" s="44">
        <f t="shared" si="95"/>
        <v>7.9661016949152552</v>
      </c>
      <c r="W530" s="5">
        <f>VLOOKUP($B530,Gas!$B$3:$E$2506,4)</f>
        <v>0.48820776439970254</v>
      </c>
    </row>
    <row r="531" spans="1:23" x14ac:dyDescent="0.2">
      <c r="A531" s="43">
        <f t="shared" si="86"/>
        <v>24</v>
      </c>
      <c r="B531" s="91">
        <v>36523</v>
      </c>
      <c r="C531" s="92">
        <v>18.46</v>
      </c>
      <c r="D531" s="4">
        <f t="shared" si="93"/>
        <v>-1.8250640761197364E-2</v>
      </c>
      <c r="E531" s="100">
        <f t="shared" si="90"/>
        <v>2.2787957011089786</v>
      </c>
      <c r="F531" s="2"/>
      <c r="G531" s="8">
        <f t="shared" si="96"/>
        <v>1.5399999999999991</v>
      </c>
      <c r="H531" s="8">
        <f t="shared" si="96"/>
        <v>6.5399999999999991</v>
      </c>
      <c r="I531" s="8">
        <f t="shared" si="96"/>
        <v>11.54</v>
      </c>
      <c r="J531" s="8">
        <f t="shared" si="96"/>
        <v>16.54</v>
      </c>
      <c r="K531" s="8">
        <f t="shared" si="96"/>
        <v>21.54</v>
      </c>
      <c r="L531" s="8">
        <f t="shared" si="96"/>
        <v>31.54</v>
      </c>
      <c r="M531" s="8">
        <f t="shared" si="96"/>
        <v>0</v>
      </c>
      <c r="N531" s="8">
        <f t="shared" si="96"/>
        <v>0</v>
      </c>
      <c r="O531" s="8">
        <f t="shared" si="96"/>
        <v>0</v>
      </c>
      <c r="P531" s="8">
        <f t="shared" si="96"/>
        <v>0</v>
      </c>
      <c r="Q531" s="8">
        <f t="shared" si="96"/>
        <v>0</v>
      </c>
      <c r="R531" s="8">
        <f t="shared" si="96"/>
        <v>0</v>
      </c>
      <c r="S531" s="8">
        <f t="shared" si="96"/>
        <v>0</v>
      </c>
      <c r="T531" s="21">
        <f t="shared" si="94"/>
        <v>24</v>
      </c>
      <c r="U531" s="19">
        <f>VLOOKUP($B531,Gas!$B$3:$E$2506,2)</f>
        <v>2.3199999999999998</v>
      </c>
      <c r="V531" s="44">
        <f t="shared" si="95"/>
        <v>7.9568965517241388</v>
      </c>
      <c r="W531" s="5">
        <f>VLOOKUP($B531,Gas!$B$3:$E$2506,4)</f>
        <v>0.48730208811276787</v>
      </c>
    </row>
    <row r="532" spans="1:23" x14ac:dyDescent="0.2">
      <c r="A532" s="43">
        <f t="shared" si="86"/>
        <v>24</v>
      </c>
      <c r="B532" s="91">
        <v>36524</v>
      </c>
      <c r="C532" s="92">
        <v>16.55</v>
      </c>
      <c r="D532" s="4">
        <f t="shared" si="93"/>
        <v>-0.10922012725163414</v>
      </c>
      <c r="E532" s="100">
        <f t="shared" si="90"/>
        <v>2.1461302244576093</v>
      </c>
      <c r="F532" s="2"/>
      <c r="G532" s="8">
        <f t="shared" si="96"/>
        <v>3.4499999999999993</v>
      </c>
      <c r="H532" s="8">
        <f t="shared" si="96"/>
        <v>8.4499999999999993</v>
      </c>
      <c r="I532" s="8">
        <f t="shared" si="96"/>
        <v>13.45</v>
      </c>
      <c r="J532" s="8">
        <f t="shared" si="96"/>
        <v>18.45</v>
      </c>
      <c r="K532" s="8">
        <f t="shared" si="96"/>
        <v>23.45</v>
      </c>
      <c r="L532" s="8">
        <f t="shared" si="96"/>
        <v>33.450000000000003</v>
      </c>
      <c r="M532" s="8">
        <f t="shared" si="96"/>
        <v>0</v>
      </c>
      <c r="N532" s="8">
        <f t="shared" si="96"/>
        <v>0</v>
      </c>
      <c r="O532" s="8">
        <f t="shared" si="96"/>
        <v>0</v>
      </c>
      <c r="P532" s="8">
        <f t="shared" si="96"/>
        <v>0</v>
      </c>
      <c r="Q532" s="8">
        <f t="shared" si="96"/>
        <v>0</v>
      </c>
      <c r="R532" s="8">
        <f t="shared" si="96"/>
        <v>0</v>
      </c>
      <c r="S532" s="8">
        <f t="shared" si="96"/>
        <v>0</v>
      </c>
      <c r="T532" s="21">
        <f t="shared" si="94"/>
        <v>24</v>
      </c>
      <c r="U532" s="19">
        <f>VLOOKUP($B532,Gas!$B$3:$E$2506,2)</f>
        <v>2.34</v>
      </c>
      <c r="V532" s="44">
        <f t="shared" si="95"/>
        <v>7.0726495726495733</v>
      </c>
      <c r="W532" s="5">
        <f>VLOOKUP($B532,Gas!$B$3:$E$2506,4)</f>
        <v>0.49713406859661746</v>
      </c>
    </row>
    <row r="533" spans="1:23" x14ac:dyDescent="0.2">
      <c r="A533" s="43">
        <f t="shared" si="86"/>
        <v>25</v>
      </c>
      <c r="B533" s="91">
        <v>36528</v>
      </c>
      <c r="C533" s="92">
        <v>19.440000000000001</v>
      </c>
      <c r="D533" s="4">
        <f t="shared" si="93"/>
        <v>0.16094669720922114</v>
      </c>
      <c r="E533" s="100">
        <f t="shared" si="90"/>
        <v>2.3446303610088046</v>
      </c>
      <c r="F533" s="2"/>
      <c r="G533" s="8">
        <f t="shared" si="96"/>
        <v>0.55999999999999872</v>
      </c>
      <c r="H533" s="8">
        <f t="shared" si="96"/>
        <v>5.5599999999999987</v>
      </c>
      <c r="I533" s="8">
        <f t="shared" si="96"/>
        <v>10.559999999999999</v>
      </c>
      <c r="J533" s="8">
        <f t="shared" si="96"/>
        <v>15.559999999999999</v>
      </c>
      <c r="K533" s="8">
        <f t="shared" si="96"/>
        <v>20.56</v>
      </c>
      <c r="L533" s="8">
        <f t="shared" si="96"/>
        <v>30.56</v>
      </c>
      <c r="M533" s="8">
        <f t="shared" si="96"/>
        <v>0</v>
      </c>
      <c r="N533" s="8">
        <f t="shared" si="96"/>
        <v>0</v>
      </c>
      <c r="O533" s="8">
        <f t="shared" si="96"/>
        <v>0</v>
      </c>
      <c r="P533" s="8">
        <f t="shared" si="96"/>
        <v>0</v>
      </c>
      <c r="Q533" s="8">
        <f t="shared" si="96"/>
        <v>0</v>
      </c>
      <c r="R533" s="8">
        <f t="shared" si="96"/>
        <v>0</v>
      </c>
      <c r="S533" s="8">
        <f t="shared" si="96"/>
        <v>0</v>
      </c>
      <c r="T533" s="21">
        <f t="shared" si="94"/>
        <v>25</v>
      </c>
      <c r="U533" s="19">
        <f>VLOOKUP($B533,Gas!$B$3:$E$2506,2)</f>
        <v>2.29</v>
      </c>
      <c r="V533" s="44">
        <f t="shared" si="95"/>
        <v>8.4890829694323156</v>
      </c>
      <c r="W533" s="5">
        <f>VLOOKUP($B533,Gas!$B$3:$E$2506,4)</f>
        <v>0.20329702866316346</v>
      </c>
    </row>
    <row r="534" spans="1:23" x14ac:dyDescent="0.2">
      <c r="A534" s="43">
        <f t="shared" si="86"/>
        <v>25</v>
      </c>
      <c r="B534" s="91">
        <v>36529</v>
      </c>
      <c r="C534" s="92">
        <v>16.98</v>
      </c>
      <c r="D534" s="4">
        <f t="shared" si="93"/>
        <v>-0.13529661814909177</v>
      </c>
      <c r="E534" s="100">
        <f t="shared" si="90"/>
        <v>2.3948367880712498</v>
      </c>
      <c r="F534" s="2"/>
      <c r="G534" s="8">
        <f t="shared" ref="G534:S549" si="97">IF(G$1="P",MAX(0,G$2-$C534),IF(G$1="C",MAX(0,$C534-G$2)))</f>
        <v>3.0199999999999996</v>
      </c>
      <c r="H534" s="8">
        <f t="shared" si="97"/>
        <v>8.02</v>
      </c>
      <c r="I534" s="8">
        <f t="shared" si="97"/>
        <v>13.02</v>
      </c>
      <c r="J534" s="8">
        <f t="shared" si="97"/>
        <v>18.02</v>
      </c>
      <c r="K534" s="8">
        <f t="shared" si="97"/>
        <v>23.02</v>
      </c>
      <c r="L534" s="8">
        <f t="shared" si="97"/>
        <v>33.019999999999996</v>
      </c>
      <c r="M534" s="8">
        <f t="shared" si="96"/>
        <v>0</v>
      </c>
      <c r="N534" s="8">
        <f t="shared" si="97"/>
        <v>0</v>
      </c>
      <c r="O534" s="8">
        <f t="shared" si="97"/>
        <v>0</v>
      </c>
      <c r="P534" s="8">
        <f t="shared" si="97"/>
        <v>0</v>
      </c>
      <c r="Q534" s="8">
        <f t="shared" si="97"/>
        <v>0</v>
      </c>
      <c r="R534" s="8">
        <f t="shared" si="97"/>
        <v>0</v>
      </c>
      <c r="S534" s="8">
        <f t="shared" si="97"/>
        <v>0</v>
      </c>
      <c r="T534" s="21">
        <f t="shared" si="94"/>
        <v>25</v>
      </c>
      <c r="U534" s="19">
        <f>VLOOKUP($B534,Gas!$B$3:$E$2506,2)</f>
        <v>2.2749999999999999</v>
      </c>
      <c r="V534" s="44">
        <f t="shared" si="95"/>
        <v>7.4637362637362639</v>
      </c>
      <c r="W534" s="5">
        <f>VLOOKUP($B534,Gas!$B$3:$E$2506,4)</f>
        <v>0.19963164013211132</v>
      </c>
    </row>
    <row r="535" spans="1:23" x14ac:dyDescent="0.2">
      <c r="A535" s="43">
        <f t="shared" si="86"/>
        <v>25</v>
      </c>
      <c r="B535" s="91">
        <v>36530</v>
      </c>
      <c r="C535" s="92">
        <v>20.67</v>
      </c>
      <c r="D535" s="4">
        <f t="shared" si="93"/>
        <v>0.19664719281047563</v>
      </c>
      <c r="E535" s="100">
        <f t="shared" si="90"/>
        <v>2.5306180328215322</v>
      </c>
      <c r="F535" s="2"/>
      <c r="G535" s="8">
        <f t="shared" si="97"/>
        <v>0</v>
      </c>
      <c r="H535" s="8">
        <f t="shared" si="97"/>
        <v>4.3299999999999983</v>
      </c>
      <c r="I535" s="8">
        <f t="shared" si="97"/>
        <v>9.3299999999999983</v>
      </c>
      <c r="J535" s="8">
        <f t="shared" si="97"/>
        <v>14.329999999999998</v>
      </c>
      <c r="K535" s="8">
        <f t="shared" si="97"/>
        <v>19.329999999999998</v>
      </c>
      <c r="L535" s="8">
        <f t="shared" si="97"/>
        <v>29.33</v>
      </c>
      <c r="M535" s="8">
        <f t="shared" si="96"/>
        <v>0.67000000000000171</v>
      </c>
      <c r="N535" s="8">
        <f t="shared" si="97"/>
        <v>0</v>
      </c>
      <c r="O535" s="8">
        <f t="shared" si="97"/>
        <v>0</v>
      </c>
      <c r="P535" s="8">
        <f t="shared" si="97"/>
        <v>0</v>
      </c>
      <c r="Q535" s="8">
        <f t="shared" si="97"/>
        <v>0</v>
      </c>
      <c r="R535" s="8">
        <f t="shared" si="97"/>
        <v>0</v>
      </c>
      <c r="S535" s="8">
        <f t="shared" si="97"/>
        <v>0</v>
      </c>
      <c r="T535" s="21">
        <f t="shared" si="94"/>
        <v>25</v>
      </c>
      <c r="U535" s="19">
        <f>VLOOKUP($B535,Gas!$B$3:$E$2506,2)</f>
        <v>2.145</v>
      </c>
      <c r="V535" s="44">
        <f t="shared" si="95"/>
        <v>9.6363636363636367</v>
      </c>
      <c r="W535" s="5">
        <f>VLOOKUP($B535,Gas!$B$3:$E$2506,4)</f>
        <v>0.36844183165903771</v>
      </c>
    </row>
    <row r="536" spans="1:23" x14ac:dyDescent="0.2">
      <c r="A536" s="43">
        <f t="shared" si="86"/>
        <v>25</v>
      </c>
      <c r="B536" s="91">
        <v>36531</v>
      </c>
      <c r="C536" s="92">
        <v>22.28</v>
      </c>
      <c r="D536" s="4">
        <f t="shared" si="93"/>
        <v>7.5006041365406381E-2</v>
      </c>
      <c r="E536" s="100">
        <f t="shared" si="90"/>
        <v>2.5869625063823922</v>
      </c>
      <c r="F536" s="2"/>
      <c r="G536" s="8">
        <f t="shared" si="97"/>
        <v>0</v>
      </c>
      <c r="H536" s="8">
        <f t="shared" si="97"/>
        <v>2.7199999999999989</v>
      </c>
      <c r="I536" s="8">
        <f t="shared" si="97"/>
        <v>7.7199999999999989</v>
      </c>
      <c r="J536" s="8">
        <f t="shared" si="97"/>
        <v>12.719999999999999</v>
      </c>
      <c r="K536" s="8">
        <f t="shared" si="97"/>
        <v>17.72</v>
      </c>
      <c r="L536" s="8">
        <f t="shared" si="97"/>
        <v>27.72</v>
      </c>
      <c r="M536" s="8">
        <f t="shared" si="96"/>
        <v>2.2800000000000011</v>
      </c>
      <c r="N536" s="8">
        <f t="shared" si="97"/>
        <v>0</v>
      </c>
      <c r="O536" s="8">
        <f t="shared" si="97"/>
        <v>0</v>
      </c>
      <c r="P536" s="8">
        <f t="shared" si="97"/>
        <v>0</v>
      </c>
      <c r="Q536" s="8">
        <f t="shared" si="97"/>
        <v>0</v>
      </c>
      <c r="R536" s="8">
        <f t="shared" si="97"/>
        <v>0</v>
      </c>
      <c r="S536" s="8">
        <f t="shared" si="97"/>
        <v>0</v>
      </c>
      <c r="T536" s="21">
        <f t="shared" si="94"/>
        <v>25</v>
      </c>
      <c r="U536" s="19">
        <f>VLOOKUP($B536,Gas!$B$3:$E$2506,2)</f>
        <v>2.165</v>
      </c>
      <c r="V536" s="44">
        <f t="shared" si="95"/>
        <v>10.290993071593533</v>
      </c>
      <c r="W536" s="5">
        <f>VLOOKUP($B536,Gas!$B$3:$E$2506,4)</f>
        <v>0.38487558933028887</v>
      </c>
    </row>
    <row r="537" spans="1:23" x14ac:dyDescent="0.2">
      <c r="A537" s="43">
        <f t="shared" ref="A537:A600" si="98">MONTH(B537)+(YEAR(B537)-1998)*12</f>
        <v>25</v>
      </c>
      <c r="B537" s="91">
        <v>36532</v>
      </c>
      <c r="C537" s="92">
        <v>21.28</v>
      </c>
      <c r="D537" s="4">
        <f t="shared" si="93"/>
        <v>-4.5921750585639583E-2</v>
      </c>
      <c r="E537" s="100">
        <f t="shared" si="90"/>
        <v>1.7414232110471239</v>
      </c>
      <c r="F537" s="2"/>
      <c r="G537" s="8">
        <f t="shared" si="97"/>
        <v>0</v>
      </c>
      <c r="H537" s="8">
        <f t="shared" si="97"/>
        <v>3.7199999999999989</v>
      </c>
      <c r="I537" s="8">
        <f t="shared" si="97"/>
        <v>8.7199999999999989</v>
      </c>
      <c r="J537" s="8">
        <f t="shared" si="97"/>
        <v>13.719999999999999</v>
      </c>
      <c r="K537" s="8">
        <f t="shared" si="97"/>
        <v>18.72</v>
      </c>
      <c r="L537" s="8">
        <f t="shared" si="97"/>
        <v>28.72</v>
      </c>
      <c r="M537" s="8">
        <f t="shared" si="96"/>
        <v>1.2800000000000011</v>
      </c>
      <c r="N537" s="8">
        <f t="shared" si="97"/>
        <v>0</v>
      </c>
      <c r="O537" s="8">
        <f t="shared" si="97"/>
        <v>0</v>
      </c>
      <c r="P537" s="8">
        <f t="shared" si="97"/>
        <v>0</v>
      </c>
      <c r="Q537" s="8">
        <f t="shared" si="97"/>
        <v>0</v>
      </c>
      <c r="R537" s="8">
        <f t="shared" si="97"/>
        <v>0</v>
      </c>
      <c r="S537" s="8">
        <f t="shared" si="97"/>
        <v>0</v>
      </c>
      <c r="T537" s="21">
        <f t="shared" si="94"/>
        <v>25</v>
      </c>
      <c r="U537" s="19">
        <f>VLOOKUP($B537,Gas!$B$3:$E$2506,2)</f>
        <v>2.1800000000000002</v>
      </c>
      <c r="V537" s="44">
        <f t="shared" si="95"/>
        <v>9.761467889908257</v>
      </c>
      <c r="W537" s="5">
        <f>VLOOKUP($B537,Gas!$B$3:$E$2506,4)</f>
        <v>0.38309307333110643</v>
      </c>
    </row>
    <row r="538" spans="1:23" x14ac:dyDescent="0.2">
      <c r="A538" s="43">
        <f t="shared" si="98"/>
        <v>25</v>
      </c>
      <c r="B538" s="91">
        <v>36536</v>
      </c>
      <c r="C538" s="92">
        <v>17.91</v>
      </c>
      <c r="D538" s="4">
        <f t="shared" si="93"/>
        <v>-0.17240844840082334</v>
      </c>
      <c r="E538" s="100">
        <f t="shared" si="90"/>
        <v>1.9562677613298807</v>
      </c>
      <c r="F538" s="2"/>
      <c r="G538" s="8">
        <f t="shared" si="97"/>
        <v>2.09</v>
      </c>
      <c r="H538" s="8">
        <f t="shared" si="97"/>
        <v>7.09</v>
      </c>
      <c r="I538" s="8">
        <f t="shared" si="97"/>
        <v>12.09</v>
      </c>
      <c r="J538" s="8">
        <f t="shared" si="97"/>
        <v>17.09</v>
      </c>
      <c r="K538" s="8">
        <f t="shared" si="97"/>
        <v>22.09</v>
      </c>
      <c r="L538" s="8">
        <f t="shared" si="97"/>
        <v>32.090000000000003</v>
      </c>
      <c r="M538" s="8">
        <f t="shared" si="96"/>
        <v>0</v>
      </c>
      <c r="N538" s="8">
        <f t="shared" si="97"/>
        <v>0</v>
      </c>
      <c r="O538" s="8">
        <f t="shared" si="97"/>
        <v>0</v>
      </c>
      <c r="P538" s="8">
        <f t="shared" si="97"/>
        <v>0</v>
      </c>
      <c r="Q538" s="8">
        <f t="shared" si="97"/>
        <v>0</v>
      </c>
      <c r="R538" s="8">
        <f t="shared" si="97"/>
        <v>0</v>
      </c>
      <c r="S538" s="8">
        <f t="shared" si="97"/>
        <v>0</v>
      </c>
      <c r="T538" s="21">
        <f t="shared" si="94"/>
        <v>25</v>
      </c>
      <c r="U538" s="19">
        <f>VLOOKUP($B538,Gas!$B$3:$E$2506,2)</f>
        <v>2.1949999999999998</v>
      </c>
      <c r="V538" s="44">
        <f t="shared" si="95"/>
        <v>8.1594533029612766</v>
      </c>
      <c r="W538" s="5">
        <f>VLOOKUP($B538,Gas!$B$3:$E$2506,4)</f>
        <v>0.37711555118253676</v>
      </c>
    </row>
    <row r="539" spans="1:23" x14ac:dyDescent="0.2">
      <c r="A539" s="43">
        <f t="shared" si="98"/>
        <v>25</v>
      </c>
      <c r="B539" s="91">
        <v>36537</v>
      </c>
      <c r="C539" s="92">
        <v>17.07</v>
      </c>
      <c r="D539" s="4">
        <f t="shared" si="93"/>
        <v>-4.8036679266271184E-2</v>
      </c>
      <c r="E539" s="100">
        <f t="shared" si="90"/>
        <v>1.9312147452932082</v>
      </c>
      <c r="F539" s="2"/>
      <c r="G539" s="8">
        <f t="shared" si="97"/>
        <v>2.9299999999999997</v>
      </c>
      <c r="H539" s="8">
        <f t="shared" si="97"/>
        <v>7.93</v>
      </c>
      <c r="I539" s="8">
        <f t="shared" si="97"/>
        <v>12.93</v>
      </c>
      <c r="J539" s="8">
        <f t="shared" si="97"/>
        <v>17.93</v>
      </c>
      <c r="K539" s="8">
        <f t="shared" si="97"/>
        <v>22.93</v>
      </c>
      <c r="L539" s="8">
        <f t="shared" si="97"/>
        <v>32.93</v>
      </c>
      <c r="M539" s="8">
        <f t="shared" si="96"/>
        <v>0</v>
      </c>
      <c r="N539" s="8">
        <f t="shared" si="97"/>
        <v>0</v>
      </c>
      <c r="O539" s="8">
        <f t="shared" si="97"/>
        <v>0</v>
      </c>
      <c r="P539" s="8">
        <f t="shared" si="97"/>
        <v>0</v>
      </c>
      <c r="Q539" s="8">
        <f t="shared" si="97"/>
        <v>0</v>
      </c>
      <c r="R539" s="8">
        <f t="shared" si="97"/>
        <v>0</v>
      </c>
      <c r="S539" s="8">
        <f t="shared" si="97"/>
        <v>0</v>
      </c>
      <c r="T539" s="21">
        <f t="shared" si="94"/>
        <v>25</v>
      </c>
      <c r="U539" s="19">
        <f>VLOOKUP($B539,Gas!$B$3:$E$2506,2)</f>
        <v>2.23</v>
      </c>
      <c r="V539" s="44">
        <f t="shared" si="95"/>
        <v>7.6547085201793728</v>
      </c>
      <c r="W539" s="5">
        <f>VLOOKUP($B539,Gas!$B$3:$E$2506,4)</f>
        <v>0.39596361640069649</v>
      </c>
    </row>
    <row r="540" spans="1:23" x14ac:dyDescent="0.2">
      <c r="A540" s="43">
        <f t="shared" si="98"/>
        <v>25</v>
      </c>
      <c r="B540" s="91">
        <v>36538</v>
      </c>
      <c r="C540" s="92">
        <v>18.2</v>
      </c>
      <c r="D540" s="4">
        <f t="shared" si="93"/>
        <v>6.4099057276400292E-2</v>
      </c>
      <c r="E540" s="100">
        <f t="shared" si="90"/>
        <v>1.9643464295897315</v>
      </c>
      <c r="F540" s="2"/>
      <c r="G540" s="8">
        <f t="shared" si="97"/>
        <v>1.8000000000000007</v>
      </c>
      <c r="H540" s="8">
        <f t="shared" si="97"/>
        <v>6.8000000000000007</v>
      </c>
      <c r="I540" s="8">
        <f t="shared" si="97"/>
        <v>11.8</v>
      </c>
      <c r="J540" s="8">
        <f t="shared" si="97"/>
        <v>16.8</v>
      </c>
      <c r="K540" s="8">
        <f t="shared" si="97"/>
        <v>21.8</v>
      </c>
      <c r="L540" s="8">
        <f t="shared" si="97"/>
        <v>31.8</v>
      </c>
      <c r="M540" s="8">
        <f t="shared" si="97"/>
        <v>0</v>
      </c>
      <c r="N540" s="8">
        <f t="shared" si="97"/>
        <v>0</v>
      </c>
      <c r="O540" s="8">
        <f t="shared" si="97"/>
        <v>0</v>
      </c>
      <c r="P540" s="8">
        <f t="shared" si="97"/>
        <v>0</v>
      </c>
      <c r="Q540" s="8">
        <f t="shared" si="97"/>
        <v>0</v>
      </c>
      <c r="R540" s="8">
        <f t="shared" si="97"/>
        <v>0</v>
      </c>
      <c r="S540" s="8">
        <f t="shared" si="97"/>
        <v>0</v>
      </c>
      <c r="T540" s="21">
        <f t="shared" si="94"/>
        <v>25</v>
      </c>
      <c r="U540" s="19">
        <f>VLOOKUP($B540,Gas!$B$3:$E$2506,2)</f>
        <v>2.25</v>
      </c>
      <c r="V540" s="44">
        <f t="shared" si="95"/>
        <v>8.0888888888888886</v>
      </c>
      <c r="W540" s="5">
        <f>VLOOKUP($B540,Gas!$B$3:$E$2506,4)</f>
        <v>0.40201962547461978</v>
      </c>
    </row>
    <row r="541" spans="1:23" x14ac:dyDescent="0.2">
      <c r="A541" s="43">
        <f t="shared" si="98"/>
        <v>25</v>
      </c>
      <c r="B541" s="91">
        <v>36539</v>
      </c>
      <c r="C541" s="92">
        <v>19.93</v>
      </c>
      <c r="D541" s="4">
        <f t="shared" si="93"/>
        <v>9.0804540141953785E-2</v>
      </c>
      <c r="E541" s="100">
        <f t="shared" si="90"/>
        <v>2.0161994678031241</v>
      </c>
      <c r="F541" s="2"/>
      <c r="G541" s="8">
        <f t="shared" si="97"/>
        <v>7.0000000000000284E-2</v>
      </c>
      <c r="H541" s="8">
        <f t="shared" si="97"/>
        <v>5.07</v>
      </c>
      <c r="I541" s="8">
        <f t="shared" si="97"/>
        <v>10.07</v>
      </c>
      <c r="J541" s="8">
        <f t="shared" si="97"/>
        <v>15.07</v>
      </c>
      <c r="K541" s="8">
        <f t="shared" si="97"/>
        <v>20.07</v>
      </c>
      <c r="L541" s="8">
        <f t="shared" si="97"/>
        <v>30.07</v>
      </c>
      <c r="M541" s="8">
        <f t="shared" si="97"/>
        <v>0</v>
      </c>
      <c r="N541" s="8">
        <f t="shared" si="97"/>
        <v>0</v>
      </c>
      <c r="O541" s="8">
        <f t="shared" si="97"/>
        <v>0</v>
      </c>
      <c r="P541" s="8">
        <f t="shared" si="97"/>
        <v>0</v>
      </c>
      <c r="Q541" s="8">
        <f t="shared" si="97"/>
        <v>0</v>
      </c>
      <c r="R541" s="8">
        <f t="shared" si="97"/>
        <v>0</v>
      </c>
      <c r="S541" s="8">
        <f t="shared" si="97"/>
        <v>0</v>
      </c>
      <c r="T541" s="21">
        <f t="shared" si="94"/>
        <v>25</v>
      </c>
      <c r="U541" s="19">
        <f>VLOOKUP($B541,Gas!$B$3:$E$2506,2)</f>
        <v>2.2799999999999998</v>
      </c>
      <c r="V541" s="44">
        <f t="shared" si="95"/>
        <v>8.7412280701754383</v>
      </c>
      <c r="W541" s="5">
        <f>VLOOKUP($B541,Gas!$B$3:$E$2506,4)</f>
        <v>0.41014991830435804</v>
      </c>
    </row>
    <row r="542" spans="1:23" x14ac:dyDescent="0.2">
      <c r="A542" s="43">
        <f t="shared" si="98"/>
        <v>25</v>
      </c>
      <c r="B542" s="91">
        <v>36543</v>
      </c>
      <c r="C542" s="92">
        <v>23.47</v>
      </c>
      <c r="D542" s="4">
        <f t="shared" si="93"/>
        <v>0.16349687563822879</v>
      </c>
      <c r="E542" s="100">
        <f t="shared" si="90"/>
        <v>2.038025979717597</v>
      </c>
      <c r="F542" s="2"/>
      <c r="G542" s="8">
        <f t="shared" si="97"/>
        <v>0</v>
      </c>
      <c r="H542" s="8">
        <f t="shared" si="97"/>
        <v>1.5300000000000011</v>
      </c>
      <c r="I542" s="8">
        <f t="shared" si="97"/>
        <v>6.5300000000000011</v>
      </c>
      <c r="J542" s="8">
        <f t="shared" si="97"/>
        <v>11.530000000000001</v>
      </c>
      <c r="K542" s="8">
        <f t="shared" si="97"/>
        <v>16.53</v>
      </c>
      <c r="L542" s="8">
        <f t="shared" si="97"/>
        <v>26.53</v>
      </c>
      <c r="M542" s="8">
        <f t="shared" si="97"/>
        <v>3.4699999999999989</v>
      </c>
      <c r="N542" s="8">
        <f t="shared" si="97"/>
        <v>0</v>
      </c>
      <c r="O542" s="8">
        <f t="shared" si="97"/>
        <v>0</v>
      </c>
      <c r="P542" s="8">
        <f t="shared" si="97"/>
        <v>0</v>
      </c>
      <c r="Q542" s="8">
        <f t="shared" si="97"/>
        <v>0</v>
      </c>
      <c r="R542" s="8">
        <f t="shared" si="97"/>
        <v>0</v>
      </c>
      <c r="S542" s="8">
        <f t="shared" si="97"/>
        <v>0</v>
      </c>
      <c r="T542" s="21">
        <f t="shared" si="94"/>
        <v>25</v>
      </c>
      <c r="U542" s="19">
        <f>VLOOKUP($B542,Gas!$B$3:$E$2506,2)</f>
        <v>2.27</v>
      </c>
      <c r="V542" s="44">
        <f t="shared" si="95"/>
        <v>10.33920704845815</v>
      </c>
      <c r="W542" s="5">
        <f>VLOOKUP($B542,Gas!$B$3:$E$2506,4)</f>
        <v>0.12924005234554148</v>
      </c>
    </row>
    <row r="543" spans="1:23" x14ac:dyDescent="0.2">
      <c r="A543" s="43">
        <f t="shared" si="98"/>
        <v>25</v>
      </c>
      <c r="B543" s="91">
        <v>36544</v>
      </c>
      <c r="C543" s="92">
        <v>22.88</v>
      </c>
      <c r="D543" s="4">
        <f t="shared" si="93"/>
        <v>-2.545984335133496E-2</v>
      </c>
      <c r="E543" s="100">
        <f t="shared" si="90"/>
        <v>1.9280182509239323</v>
      </c>
      <c r="F543" s="2"/>
      <c r="G543" s="8">
        <f t="shared" si="97"/>
        <v>0</v>
      </c>
      <c r="H543" s="8">
        <f t="shared" si="97"/>
        <v>2.120000000000001</v>
      </c>
      <c r="I543" s="8">
        <f t="shared" si="97"/>
        <v>7.120000000000001</v>
      </c>
      <c r="J543" s="8">
        <f t="shared" si="97"/>
        <v>12.120000000000001</v>
      </c>
      <c r="K543" s="8">
        <f t="shared" si="97"/>
        <v>17.12</v>
      </c>
      <c r="L543" s="8">
        <f t="shared" si="97"/>
        <v>27.12</v>
      </c>
      <c r="M543" s="8">
        <f t="shared" si="97"/>
        <v>2.879999999999999</v>
      </c>
      <c r="N543" s="8">
        <f t="shared" si="97"/>
        <v>0</v>
      </c>
      <c r="O543" s="8">
        <f t="shared" si="97"/>
        <v>0</v>
      </c>
      <c r="P543" s="8">
        <f t="shared" si="97"/>
        <v>0</v>
      </c>
      <c r="Q543" s="8">
        <f t="shared" si="97"/>
        <v>0</v>
      </c>
      <c r="R543" s="8">
        <f t="shared" si="97"/>
        <v>0</v>
      </c>
      <c r="S543" s="8">
        <f t="shared" si="97"/>
        <v>0</v>
      </c>
      <c r="T543" s="21">
        <f t="shared" si="94"/>
        <v>25</v>
      </c>
      <c r="U543" s="19">
        <f>VLOOKUP($B543,Gas!$B$3:$E$2506,2)</f>
        <v>2.3450000000000002</v>
      </c>
      <c r="V543" s="44">
        <f t="shared" si="95"/>
        <v>9.7569296375266514</v>
      </c>
      <c r="W543" s="5">
        <f>VLOOKUP($B543,Gas!$B$3:$E$2506,4)</f>
        <v>0.21543227613754132</v>
      </c>
    </row>
    <row r="544" spans="1:23" x14ac:dyDescent="0.2">
      <c r="A544" s="43">
        <f t="shared" si="98"/>
        <v>25</v>
      </c>
      <c r="B544" s="91">
        <v>36545</v>
      </c>
      <c r="C544" s="92">
        <v>25.65</v>
      </c>
      <c r="D544" s="4">
        <f t="shared" si="93"/>
        <v>0.11428040510518137</v>
      </c>
      <c r="E544" s="100">
        <f t="shared" si="90"/>
        <v>1.7811855396865357</v>
      </c>
      <c r="F544" s="2"/>
      <c r="G544" s="8">
        <f t="shared" ref="G544:S559" si="99">IF(G$1="P",MAX(0,G$2-$C544),IF(G$1="C",MAX(0,$C544-G$2)))</f>
        <v>0</v>
      </c>
      <c r="H544" s="8">
        <f t="shared" si="99"/>
        <v>0</v>
      </c>
      <c r="I544" s="8">
        <f t="shared" si="99"/>
        <v>4.3500000000000014</v>
      </c>
      <c r="J544" s="8">
        <f t="shared" si="99"/>
        <v>9.3500000000000014</v>
      </c>
      <c r="K544" s="8">
        <f t="shared" si="99"/>
        <v>14.350000000000001</v>
      </c>
      <c r="L544" s="8">
        <f t="shared" si="99"/>
        <v>24.35</v>
      </c>
      <c r="M544" s="8">
        <f t="shared" si="97"/>
        <v>5.6499999999999986</v>
      </c>
      <c r="N544" s="8">
        <f t="shared" si="99"/>
        <v>0.64999999999999858</v>
      </c>
      <c r="O544" s="8">
        <f t="shared" si="99"/>
        <v>0</v>
      </c>
      <c r="P544" s="8">
        <f t="shared" si="99"/>
        <v>0</v>
      </c>
      <c r="Q544" s="8">
        <f t="shared" si="99"/>
        <v>0</v>
      </c>
      <c r="R544" s="8">
        <f t="shared" si="99"/>
        <v>0</v>
      </c>
      <c r="S544" s="8">
        <f t="shared" si="99"/>
        <v>0</v>
      </c>
      <c r="T544" s="21">
        <f t="shared" si="94"/>
        <v>25</v>
      </c>
      <c r="U544" s="19">
        <f>VLOOKUP($B544,Gas!$B$3:$E$2506,2)</f>
        <v>2.4049999999999998</v>
      </c>
      <c r="V544" s="44">
        <f t="shared" si="95"/>
        <v>10.665280665280665</v>
      </c>
      <c r="W544" s="5">
        <f>VLOOKUP($B544,Gas!$B$3:$E$2506,4)</f>
        <v>0.23698676104756666</v>
      </c>
    </row>
    <row r="545" spans="1:23" x14ac:dyDescent="0.2">
      <c r="A545" s="43">
        <f t="shared" si="98"/>
        <v>25</v>
      </c>
      <c r="B545" s="91">
        <v>36546</v>
      </c>
      <c r="C545" s="92">
        <v>29.06</v>
      </c>
      <c r="D545" s="4">
        <f t="shared" si="93"/>
        <v>0.12481908652535839</v>
      </c>
      <c r="E545" s="100">
        <f t="shared" si="90"/>
        <v>1.6375292409680846</v>
      </c>
      <c r="F545" s="2"/>
      <c r="G545" s="8">
        <f t="shared" si="99"/>
        <v>0</v>
      </c>
      <c r="H545" s="8">
        <f t="shared" si="99"/>
        <v>0</v>
      </c>
      <c r="I545" s="8">
        <f t="shared" si="99"/>
        <v>0.94000000000000128</v>
      </c>
      <c r="J545" s="8">
        <f t="shared" si="99"/>
        <v>5.9400000000000013</v>
      </c>
      <c r="K545" s="8">
        <f t="shared" si="99"/>
        <v>10.940000000000001</v>
      </c>
      <c r="L545" s="8">
        <f t="shared" si="99"/>
        <v>20.94</v>
      </c>
      <c r="M545" s="8">
        <f t="shared" si="97"/>
        <v>9.0599999999999987</v>
      </c>
      <c r="N545" s="8">
        <f t="shared" si="99"/>
        <v>4.0599999999999987</v>
      </c>
      <c r="O545" s="8">
        <f t="shared" si="99"/>
        <v>0</v>
      </c>
      <c r="P545" s="8">
        <f t="shared" si="99"/>
        <v>0</v>
      </c>
      <c r="Q545" s="8">
        <f t="shared" si="99"/>
        <v>0</v>
      </c>
      <c r="R545" s="8">
        <f t="shared" si="99"/>
        <v>0</v>
      </c>
      <c r="S545" s="8">
        <f t="shared" si="99"/>
        <v>0</v>
      </c>
      <c r="T545" s="21">
        <f t="shared" si="94"/>
        <v>25</v>
      </c>
      <c r="U545" s="19">
        <f>VLOOKUP($B545,Gas!$B$3:$E$2506,2)</f>
        <v>2.5249999999999999</v>
      </c>
      <c r="V545" s="44">
        <f t="shared" si="95"/>
        <v>11.508910891089108</v>
      </c>
      <c r="W545" s="5">
        <f>VLOOKUP($B545,Gas!$B$3:$E$2506,4)</f>
        <v>0.32651679267199629</v>
      </c>
    </row>
    <row r="546" spans="1:23" x14ac:dyDescent="0.2">
      <c r="A546" s="43">
        <f t="shared" si="98"/>
        <v>25</v>
      </c>
      <c r="B546" s="91">
        <v>36549</v>
      </c>
      <c r="C546" s="92">
        <v>29.9</v>
      </c>
      <c r="D546" s="4">
        <f t="shared" si="93"/>
        <v>2.8495822254503849E-2</v>
      </c>
      <c r="E546" s="100">
        <f t="shared" si="90"/>
        <v>1.6216664248941572</v>
      </c>
      <c r="F546" s="2"/>
      <c r="G546" s="8">
        <f t="shared" si="99"/>
        <v>0</v>
      </c>
      <c r="H546" s="8">
        <f t="shared" si="99"/>
        <v>0</v>
      </c>
      <c r="I546" s="8">
        <f t="shared" si="99"/>
        <v>0.10000000000000142</v>
      </c>
      <c r="J546" s="8">
        <f t="shared" si="99"/>
        <v>5.1000000000000014</v>
      </c>
      <c r="K546" s="8">
        <f t="shared" si="99"/>
        <v>10.100000000000001</v>
      </c>
      <c r="L546" s="8">
        <f t="shared" si="99"/>
        <v>20.100000000000001</v>
      </c>
      <c r="M546" s="8">
        <f t="shared" si="97"/>
        <v>9.8999999999999986</v>
      </c>
      <c r="N546" s="8">
        <f t="shared" si="99"/>
        <v>4.8999999999999986</v>
      </c>
      <c r="O546" s="8">
        <f t="shared" si="99"/>
        <v>0</v>
      </c>
      <c r="P546" s="8">
        <f t="shared" si="99"/>
        <v>0</v>
      </c>
      <c r="Q546" s="8">
        <f t="shared" si="99"/>
        <v>0</v>
      </c>
      <c r="R546" s="8">
        <f t="shared" si="99"/>
        <v>0</v>
      </c>
      <c r="S546" s="8">
        <f t="shared" si="99"/>
        <v>0</v>
      </c>
      <c r="T546" s="21">
        <f t="shared" si="94"/>
        <v>25</v>
      </c>
      <c r="U546" s="19">
        <f>VLOOKUP($B546,Gas!$B$3:$E$2506,2)</f>
        <v>2.5550000000000002</v>
      </c>
      <c r="V546" s="44">
        <f t="shared" si="95"/>
        <v>11.702544031311154</v>
      </c>
      <c r="W546" s="5">
        <f>VLOOKUP($B546,Gas!$B$3:$E$2506,4)</f>
        <v>0.34458278511127038</v>
      </c>
    </row>
    <row r="547" spans="1:23" x14ac:dyDescent="0.2">
      <c r="A547" s="43">
        <f t="shared" si="98"/>
        <v>25</v>
      </c>
      <c r="B547" s="91">
        <v>36550</v>
      </c>
      <c r="C547" s="92">
        <v>29.5</v>
      </c>
      <c r="D547" s="4">
        <f t="shared" si="93"/>
        <v>-1.3468217050866593E-2</v>
      </c>
      <c r="E547" s="100">
        <f t="shared" si="90"/>
        <v>1.587545005093199</v>
      </c>
      <c r="F547" s="2"/>
      <c r="G547" s="8">
        <f t="shared" si="99"/>
        <v>0</v>
      </c>
      <c r="H547" s="8">
        <f t="shared" si="99"/>
        <v>0</v>
      </c>
      <c r="I547" s="8">
        <f t="shared" si="99"/>
        <v>0.5</v>
      </c>
      <c r="J547" s="8">
        <f t="shared" si="99"/>
        <v>5.5</v>
      </c>
      <c r="K547" s="8">
        <f t="shared" si="99"/>
        <v>10.5</v>
      </c>
      <c r="L547" s="8">
        <f t="shared" si="99"/>
        <v>20.5</v>
      </c>
      <c r="M547" s="8">
        <f t="shared" si="97"/>
        <v>9.5</v>
      </c>
      <c r="N547" s="8">
        <f t="shared" si="99"/>
        <v>4.5</v>
      </c>
      <c r="O547" s="8">
        <f t="shared" si="99"/>
        <v>0</v>
      </c>
      <c r="P547" s="8">
        <f t="shared" si="99"/>
        <v>0</v>
      </c>
      <c r="Q547" s="8">
        <f t="shared" si="99"/>
        <v>0</v>
      </c>
      <c r="R547" s="8">
        <f t="shared" si="99"/>
        <v>0</v>
      </c>
      <c r="S547" s="8">
        <f t="shared" si="99"/>
        <v>0</v>
      </c>
      <c r="T547" s="21">
        <f t="shared" si="94"/>
        <v>25</v>
      </c>
      <c r="U547" s="19">
        <f>VLOOKUP($B547,Gas!$B$3:$E$2506,2)</f>
        <v>2.5350000000000001</v>
      </c>
      <c r="V547" s="44">
        <f t="shared" si="95"/>
        <v>11.637080867850099</v>
      </c>
      <c r="W547" s="5">
        <f>VLOOKUP($B547,Gas!$B$3:$E$2506,4)</f>
        <v>0.35157973815036414</v>
      </c>
    </row>
    <row r="548" spans="1:23" x14ac:dyDescent="0.2">
      <c r="A548" s="43">
        <f t="shared" si="98"/>
        <v>25</v>
      </c>
      <c r="B548" s="91">
        <v>36551</v>
      </c>
      <c r="C548" s="92">
        <v>50.49</v>
      </c>
      <c r="D548" s="4">
        <f t="shared" si="93"/>
        <v>0.53738503352505018</v>
      </c>
      <c r="E548" s="100">
        <f t="shared" si="90"/>
        <v>2.6512113231895729</v>
      </c>
      <c r="F548" s="2"/>
      <c r="G548" s="8">
        <f t="shared" si="99"/>
        <v>0</v>
      </c>
      <c r="H548" s="8">
        <f t="shared" si="99"/>
        <v>0</v>
      </c>
      <c r="I548" s="8">
        <f t="shared" si="99"/>
        <v>0</v>
      </c>
      <c r="J548" s="8">
        <f t="shared" si="99"/>
        <v>0</v>
      </c>
      <c r="K548" s="8">
        <f t="shared" si="99"/>
        <v>0</v>
      </c>
      <c r="L548" s="8">
        <f t="shared" si="99"/>
        <v>0</v>
      </c>
      <c r="M548" s="8">
        <f t="shared" si="97"/>
        <v>30.490000000000002</v>
      </c>
      <c r="N548" s="8">
        <f t="shared" si="99"/>
        <v>25.490000000000002</v>
      </c>
      <c r="O548" s="8">
        <f t="shared" si="99"/>
        <v>20.490000000000002</v>
      </c>
      <c r="P548" s="8">
        <f t="shared" si="99"/>
        <v>15.490000000000002</v>
      </c>
      <c r="Q548" s="8">
        <f t="shared" si="99"/>
        <v>10.490000000000002</v>
      </c>
      <c r="R548" s="8">
        <f t="shared" si="99"/>
        <v>0.49000000000000199</v>
      </c>
      <c r="S548" s="8">
        <f t="shared" si="99"/>
        <v>0</v>
      </c>
      <c r="T548" s="21">
        <f t="shared" si="94"/>
        <v>25</v>
      </c>
      <c r="U548" s="19">
        <f>VLOOKUP($B548,Gas!$B$3:$E$2506,2)</f>
        <v>2.65</v>
      </c>
      <c r="V548" s="44">
        <f t="shared" si="95"/>
        <v>19.052830188679248</v>
      </c>
      <c r="W548" s="5">
        <f>VLOOKUP($B548,Gas!$B$3:$E$2506,4)</f>
        <v>0.39461317569370263</v>
      </c>
    </row>
    <row r="549" spans="1:23" x14ac:dyDescent="0.2">
      <c r="A549" s="43">
        <f t="shared" si="98"/>
        <v>25</v>
      </c>
      <c r="B549" s="91">
        <v>36552</v>
      </c>
      <c r="C549" s="92">
        <v>46.22</v>
      </c>
      <c r="D549" s="4">
        <f t="shared" si="93"/>
        <v>-8.8362692024589712E-2</v>
      </c>
      <c r="E549" s="100">
        <f t="shared" si="90"/>
        <v>2.7220187716888451</v>
      </c>
      <c r="F549" s="2"/>
      <c r="G549" s="8">
        <f t="shared" si="99"/>
        <v>0</v>
      </c>
      <c r="H549" s="8">
        <f t="shared" si="99"/>
        <v>0</v>
      </c>
      <c r="I549" s="8">
        <f t="shared" si="99"/>
        <v>0</v>
      </c>
      <c r="J549" s="8">
        <f t="shared" si="99"/>
        <v>0</v>
      </c>
      <c r="K549" s="8">
        <f t="shared" si="99"/>
        <v>0</v>
      </c>
      <c r="L549" s="8">
        <f t="shared" si="99"/>
        <v>3.7800000000000011</v>
      </c>
      <c r="M549" s="8">
        <f t="shared" si="97"/>
        <v>26.22</v>
      </c>
      <c r="N549" s="8">
        <f t="shared" si="99"/>
        <v>21.22</v>
      </c>
      <c r="O549" s="8">
        <f t="shared" si="99"/>
        <v>16.22</v>
      </c>
      <c r="P549" s="8">
        <f t="shared" si="99"/>
        <v>11.219999999999999</v>
      </c>
      <c r="Q549" s="8">
        <f t="shared" si="99"/>
        <v>6.2199999999999989</v>
      </c>
      <c r="R549" s="8">
        <f t="shared" si="99"/>
        <v>0</v>
      </c>
      <c r="S549" s="8">
        <f t="shared" si="99"/>
        <v>0</v>
      </c>
      <c r="T549" s="21">
        <f t="shared" si="94"/>
        <v>25</v>
      </c>
      <c r="U549" s="19">
        <f>VLOOKUP($B549,Gas!$B$3:$E$2506,2)</f>
        <v>2.73</v>
      </c>
      <c r="V549" s="44">
        <f t="shared" si="95"/>
        <v>16.930402930402931</v>
      </c>
      <c r="W549" s="5">
        <f>VLOOKUP($B549,Gas!$B$3:$E$2506,4)</f>
        <v>0.38815944613164938</v>
      </c>
    </row>
    <row r="550" spans="1:23" x14ac:dyDescent="0.2">
      <c r="A550" s="43">
        <f t="shared" si="98"/>
        <v>25</v>
      </c>
      <c r="B550" s="91">
        <v>36553</v>
      </c>
      <c r="C550" s="92">
        <v>34.49</v>
      </c>
      <c r="D550" s="4">
        <f t="shared" si="93"/>
        <v>-0.29274317789748511</v>
      </c>
      <c r="E550" s="100">
        <f t="shared" si="90"/>
        <v>3.361066072640289</v>
      </c>
      <c r="F550" s="2"/>
      <c r="G550" s="8">
        <f t="shared" si="99"/>
        <v>0</v>
      </c>
      <c r="H550" s="8">
        <f t="shared" si="99"/>
        <v>0</v>
      </c>
      <c r="I550" s="8">
        <f t="shared" si="99"/>
        <v>0</v>
      </c>
      <c r="J550" s="8">
        <f t="shared" si="99"/>
        <v>0.50999999999999801</v>
      </c>
      <c r="K550" s="8">
        <f t="shared" si="99"/>
        <v>5.509999999999998</v>
      </c>
      <c r="L550" s="8">
        <f t="shared" si="99"/>
        <v>15.509999999999998</v>
      </c>
      <c r="M550" s="8">
        <f t="shared" si="99"/>
        <v>14.490000000000002</v>
      </c>
      <c r="N550" s="8">
        <f t="shared" si="99"/>
        <v>9.490000000000002</v>
      </c>
      <c r="O550" s="8">
        <f t="shared" si="99"/>
        <v>4.490000000000002</v>
      </c>
      <c r="P550" s="8">
        <f t="shared" si="99"/>
        <v>0</v>
      </c>
      <c r="Q550" s="8">
        <f t="shared" si="99"/>
        <v>0</v>
      </c>
      <c r="R550" s="8">
        <f t="shared" si="99"/>
        <v>0</v>
      </c>
      <c r="S550" s="8">
        <f t="shared" si="99"/>
        <v>0</v>
      </c>
      <c r="T550" s="21">
        <f t="shared" si="94"/>
        <v>25</v>
      </c>
      <c r="U550" s="19">
        <f>VLOOKUP($B550,Gas!$B$3:$E$2506,2)</f>
        <v>2.7450000000000001</v>
      </c>
      <c r="V550" s="44">
        <f t="shared" si="95"/>
        <v>12.564663023679417</v>
      </c>
      <c r="W550" s="5">
        <f>VLOOKUP($B550,Gas!$B$3:$E$2506,4)</f>
        <v>0.37889663907061411</v>
      </c>
    </row>
    <row r="551" spans="1:23" x14ac:dyDescent="0.2">
      <c r="A551" s="43">
        <f t="shared" si="98"/>
        <v>25</v>
      </c>
      <c r="B551" s="91">
        <v>36556</v>
      </c>
      <c r="C551" s="92">
        <v>25.69</v>
      </c>
      <c r="D551" s="4">
        <f t="shared" si="93"/>
        <v>-0.2945676158269574</v>
      </c>
      <c r="E551" s="100">
        <f t="shared" si="90"/>
        <v>3.7992201474685294</v>
      </c>
      <c r="F551" s="2"/>
      <c r="G551" s="8">
        <f t="shared" si="99"/>
        <v>0</v>
      </c>
      <c r="H551" s="8">
        <f t="shared" si="99"/>
        <v>0</v>
      </c>
      <c r="I551" s="8">
        <f t="shared" si="99"/>
        <v>4.3099999999999987</v>
      </c>
      <c r="J551" s="8">
        <f t="shared" si="99"/>
        <v>9.3099999999999987</v>
      </c>
      <c r="K551" s="8">
        <f t="shared" si="99"/>
        <v>14.309999999999999</v>
      </c>
      <c r="L551" s="8">
        <f t="shared" si="99"/>
        <v>24.31</v>
      </c>
      <c r="M551" s="8">
        <f t="shared" si="99"/>
        <v>5.6900000000000013</v>
      </c>
      <c r="N551" s="8">
        <f t="shared" si="99"/>
        <v>0.69000000000000128</v>
      </c>
      <c r="O551" s="8">
        <f t="shared" si="99"/>
        <v>0</v>
      </c>
      <c r="P551" s="8">
        <f t="shared" si="99"/>
        <v>0</v>
      </c>
      <c r="Q551" s="8">
        <f t="shared" si="99"/>
        <v>0</v>
      </c>
      <c r="R551" s="8">
        <f t="shared" si="99"/>
        <v>0</v>
      </c>
      <c r="S551" s="8">
        <f t="shared" si="99"/>
        <v>0</v>
      </c>
      <c r="T551" s="21">
        <f t="shared" si="94"/>
        <v>25</v>
      </c>
      <c r="U551" s="19">
        <f>VLOOKUP($B551,Gas!$B$3:$E$2506,2)</f>
        <v>2.835</v>
      </c>
      <c r="V551" s="44">
        <f t="shared" si="95"/>
        <v>9.0617283950617296</v>
      </c>
      <c r="W551" s="5">
        <f>VLOOKUP($B551,Gas!$B$3:$E$2506,4)</f>
        <v>0.33601535243011343</v>
      </c>
    </row>
    <row r="552" spans="1:23" x14ac:dyDescent="0.2">
      <c r="A552" s="43">
        <f t="shared" si="98"/>
        <v>26</v>
      </c>
      <c r="B552" s="91">
        <v>36557</v>
      </c>
      <c r="C552" s="92">
        <v>26.84</v>
      </c>
      <c r="D552" s="4">
        <f t="shared" si="93"/>
        <v>4.3791500981688873E-2</v>
      </c>
      <c r="E552" s="100">
        <f t="shared" si="90"/>
        <v>3.7247603964249945</v>
      </c>
      <c r="F552" s="2"/>
      <c r="G552" s="8">
        <f t="shared" si="99"/>
        <v>0</v>
      </c>
      <c r="H552" s="8">
        <f t="shared" si="99"/>
        <v>0</v>
      </c>
      <c r="I552" s="8">
        <f t="shared" si="99"/>
        <v>3.16</v>
      </c>
      <c r="J552" s="8">
        <f t="shared" si="99"/>
        <v>8.16</v>
      </c>
      <c r="K552" s="8">
        <f t="shared" si="99"/>
        <v>13.16</v>
      </c>
      <c r="L552" s="8">
        <f t="shared" si="99"/>
        <v>23.16</v>
      </c>
      <c r="M552" s="8">
        <f t="shared" si="99"/>
        <v>6.84</v>
      </c>
      <c r="N552" s="8">
        <f t="shared" si="99"/>
        <v>1.8399999999999999</v>
      </c>
      <c r="O552" s="8">
        <f t="shared" si="99"/>
        <v>0</v>
      </c>
      <c r="P552" s="8">
        <f t="shared" si="99"/>
        <v>0</v>
      </c>
      <c r="Q552" s="8">
        <f t="shared" si="99"/>
        <v>0</v>
      </c>
      <c r="R552" s="8">
        <f t="shared" si="99"/>
        <v>0</v>
      </c>
      <c r="S552" s="8">
        <f t="shared" si="99"/>
        <v>0</v>
      </c>
      <c r="T552" s="21">
        <f t="shared" si="94"/>
        <v>26</v>
      </c>
      <c r="U552" s="19">
        <f>VLOOKUP($B552,Gas!$B$3:$E$2506,2)</f>
        <v>2.7</v>
      </c>
      <c r="V552" s="44">
        <f t="shared" si="95"/>
        <v>9.9407407407407398</v>
      </c>
      <c r="W552" s="5">
        <f>VLOOKUP($B552,Gas!$B$3:$E$2506,4)</f>
        <v>0.49579984980896913</v>
      </c>
    </row>
    <row r="553" spans="1:23" x14ac:dyDescent="0.2">
      <c r="A553" s="43">
        <f t="shared" si="98"/>
        <v>26</v>
      </c>
      <c r="B553" s="91">
        <v>36558</v>
      </c>
      <c r="C553" s="92">
        <v>30.16</v>
      </c>
      <c r="D553" s="4">
        <f t="shared" si="93"/>
        <v>0.11662323103627424</v>
      </c>
      <c r="E553" s="100">
        <f t="shared" si="90"/>
        <v>3.751220501280923</v>
      </c>
      <c r="F553" s="2"/>
      <c r="G553" s="8">
        <f t="shared" si="99"/>
        <v>0</v>
      </c>
      <c r="H553" s="8">
        <f t="shared" si="99"/>
        <v>0</v>
      </c>
      <c r="I553" s="8">
        <f t="shared" si="99"/>
        <v>0</v>
      </c>
      <c r="J553" s="8">
        <f t="shared" si="99"/>
        <v>4.84</v>
      </c>
      <c r="K553" s="8">
        <f t="shared" si="99"/>
        <v>9.84</v>
      </c>
      <c r="L553" s="8">
        <f t="shared" si="99"/>
        <v>19.84</v>
      </c>
      <c r="M553" s="8">
        <f t="shared" si="99"/>
        <v>10.16</v>
      </c>
      <c r="N553" s="8">
        <f t="shared" si="99"/>
        <v>5.16</v>
      </c>
      <c r="O553" s="8">
        <f t="shared" si="99"/>
        <v>0.16000000000000014</v>
      </c>
      <c r="P553" s="8">
        <f t="shared" si="99"/>
        <v>0</v>
      </c>
      <c r="Q553" s="8">
        <f t="shared" si="99"/>
        <v>0</v>
      </c>
      <c r="R553" s="8">
        <f t="shared" si="99"/>
        <v>0</v>
      </c>
      <c r="S553" s="8">
        <f t="shared" si="99"/>
        <v>0</v>
      </c>
      <c r="T553" s="21">
        <f t="shared" si="94"/>
        <v>26</v>
      </c>
      <c r="U553" s="19">
        <f>VLOOKUP($B553,Gas!$B$3:$E$2506,2)</f>
        <v>2.8149999999999999</v>
      </c>
      <c r="V553" s="44">
        <f t="shared" si="95"/>
        <v>10.714031971580818</v>
      </c>
      <c r="W553" s="5">
        <f>VLOOKUP($B553,Gas!$B$3:$E$2506,4)</f>
        <v>0.53911398122350052</v>
      </c>
    </row>
    <row r="554" spans="1:23" x14ac:dyDescent="0.2">
      <c r="A554" s="43">
        <f t="shared" si="98"/>
        <v>26</v>
      </c>
      <c r="B554" s="91">
        <v>36559</v>
      </c>
      <c r="C554" s="92">
        <v>31.57</v>
      </c>
      <c r="D554" s="4">
        <f t="shared" si="93"/>
        <v>4.5690759430144938E-2</v>
      </c>
      <c r="E554" s="100">
        <f t="shared" si="90"/>
        <v>3.7227767182168181</v>
      </c>
      <c r="F554" s="2"/>
      <c r="G554" s="8">
        <f t="shared" ref="G554:S569" si="100">IF(G$1="P",MAX(0,G$2-$C554),IF(G$1="C",MAX(0,$C554-G$2)))</f>
        <v>0</v>
      </c>
      <c r="H554" s="8">
        <f t="shared" si="100"/>
        <v>0</v>
      </c>
      <c r="I554" s="8">
        <f t="shared" si="100"/>
        <v>0</v>
      </c>
      <c r="J554" s="8">
        <f t="shared" si="100"/>
        <v>3.4299999999999997</v>
      </c>
      <c r="K554" s="8">
        <f t="shared" si="100"/>
        <v>8.43</v>
      </c>
      <c r="L554" s="8">
        <f t="shared" si="100"/>
        <v>18.43</v>
      </c>
      <c r="M554" s="8">
        <f t="shared" si="99"/>
        <v>11.57</v>
      </c>
      <c r="N554" s="8">
        <f t="shared" si="100"/>
        <v>6.57</v>
      </c>
      <c r="O554" s="8">
        <f t="shared" si="100"/>
        <v>1.5700000000000003</v>
      </c>
      <c r="P554" s="8">
        <f t="shared" si="100"/>
        <v>0</v>
      </c>
      <c r="Q554" s="8">
        <f t="shared" si="100"/>
        <v>0</v>
      </c>
      <c r="R554" s="8">
        <f t="shared" si="100"/>
        <v>0</v>
      </c>
      <c r="S554" s="8">
        <f t="shared" si="100"/>
        <v>0</v>
      </c>
      <c r="T554" s="21">
        <f t="shared" si="94"/>
        <v>26</v>
      </c>
      <c r="U554" s="19">
        <f>VLOOKUP($B554,Gas!$B$3:$E$2506,2)</f>
        <v>2.915</v>
      </c>
      <c r="V554" s="44">
        <f t="shared" si="95"/>
        <v>10.830188679245284</v>
      </c>
      <c r="W554" s="5">
        <f>VLOOKUP($B554,Gas!$B$3:$E$2506,4)</f>
        <v>0.55469044393158817</v>
      </c>
    </row>
    <row r="555" spans="1:23" x14ac:dyDescent="0.2">
      <c r="A555" s="43">
        <f t="shared" si="98"/>
        <v>26</v>
      </c>
      <c r="B555" s="91">
        <v>36560</v>
      </c>
      <c r="C555" s="92">
        <v>28.83</v>
      </c>
      <c r="D555" s="4">
        <f t="shared" si="93"/>
        <v>-9.079079091958954E-2</v>
      </c>
      <c r="E555" s="100">
        <f t="shared" si="90"/>
        <v>3.7114524916459164</v>
      </c>
      <c r="F555" s="2"/>
      <c r="G555" s="8">
        <f t="shared" si="100"/>
        <v>0</v>
      </c>
      <c r="H555" s="8">
        <f t="shared" si="100"/>
        <v>0</v>
      </c>
      <c r="I555" s="8">
        <f t="shared" si="100"/>
        <v>1.1700000000000017</v>
      </c>
      <c r="J555" s="8">
        <f t="shared" si="100"/>
        <v>6.1700000000000017</v>
      </c>
      <c r="K555" s="8">
        <f t="shared" si="100"/>
        <v>11.170000000000002</v>
      </c>
      <c r="L555" s="8">
        <f t="shared" si="100"/>
        <v>21.17</v>
      </c>
      <c r="M555" s="8">
        <f t="shared" si="99"/>
        <v>8.8299999999999983</v>
      </c>
      <c r="N555" s="8">
        <f t="shared" si="100"/>
        <v>3.8299999999999983</v>
      </c>
      <c r="O555" s="8">
        <f t="shared" si="100"/>
        <v>0</v>
      </c>
      <c r="P555" s="8">
        <f t="shared" si="100"/>
        <v>0</v>
      </c>
      <c r="Q555" s="8">
        <f t="shared" si="100"/>
        <v>0</v>
      </c>
      <c r="R555" s="8">
        <f t="shared" si="100"/>
        <v>0</v>
      </c>
      <c r="S555" s="8">
        <f t="shared" si="100"/>
        <v>0</v>
      </c>
      <c r="T555" s="21">
        <f t="shared" si="94"/>
        <v>26</v>
      </c>
      <c r="U555" s="19">
        <f>VLOOKUP($B555,Gas!$B$3:$E$2506,2)</f>
        <v>2.855</v>
      </c>
      <c r="V555" s="44">
        <f t="shared" si="95"/>
        <v>10.098073555166375</v>
      </c>
      <c r="W555" s="5">
        <f>VLOOKUP($B555,Gas!$B$3:$E$2506,4)</f>
        <v>0.57954727400699757</v>
      </c>
    </row>
    <row r="556" spans="1:23" x14ac:dyDescent="0.2">
      <c r="A556" s="43">
        <f t="shared" si="98"/>
        <v>26</v>
      </c>
      <c r="B556" s="91">
        <v>36563</v>
      </c>
      <c r="C556" s="92">
        <v>30.19</v>
      </c>
      <c r="D556" s="4">
        <f t="shared" si="93"/>
        <v>4.6094232068436755E-2</v>
      </c>
      <c r="E556" s="100">
        <f t="shared" si="90"/>
        <v>3.7163502457552733</v>
      </c>
      <c r="F556" s="2"/>
      <c r="G556" s="8">
        <f t="shared" si="100"/>
        <v>0</v>
      </c>
      <c r="H556" s="8">
        <f t="shared" si="100"/>
        <v>0</v>
      </c>
      <c r="I556" s="8">
        <f t="shared" si="100"/>
        <v>0</v>
      </c>
      <c r="J556" s="8">
        <f t="shared" si="100"/>
        <v>4.8099999999999987</v>
      </c>
      <c r="K556" s="8">
        <f t="shared" si="100"/>
        <v>9.8099999999999987</v>
      </c>
      <c r="L556" s="8">
        <f t="shared" si="100"/>
        <v>19.809999999999999</v>
      </c>
      <c r="M556" s="8">
        <f t="shared" si="99"/>
        <v>10.190000000000001</v>
      </c>
      <c r="N556" s="8">
        <f t="shared" si="100"/>
        <v>5.1900000000000013</v>
      </c>
      <c r="O556" s="8">
        <f t="shared" si="100"/>
        <v>0.19000000000000128</v>
      </c>
      <c r="P556" s="8">
        <f t="shared" si="100"/>
        <v>0</v>
      </c>
      <c r="Q556" s="8">
        <f t="shared" si="100"/>
        <v>0</v>
      </c>
      <c r="R556" s="8">
        <f t="shared" si="100"/>
        <v>0</v>
      </c>
      <c r="S556" s="8">
        <f t="shared" si="100"/>
        <v>0</v>
      </c>
      <c r="T556" s="21">
        <f t="shared" si="94"/>
        <v>26</v>
      </c>
      <c r="U556" s="19">
        <f>VLOOKUP($B556,Gas!$B$3:$E$2506,2)</f>
        <v>2.78</v>
      </c>
      <c r="V556" s="44">
        <f t="shared" si="95"/>
        <v>10.859712230215829</v>
      </c>
      <c r="W556" s="5">
        <f>VLOOKUP($B556,Gas!$B$3:$E$2506,4)</f>
        <v>0.55168666967314595</v>
      </c>
    </row>
    <row r="557" spans="1:23" x14ac:dyDescent="0.2">
      <c r="A557" s="43">
        <f t="shared" si="98"/>
        <v>26</v>
      </c>
      <c r="B557" s="91">
        <v>36564</v>
      </c>
      <c r="C557" s="92">
        <v>28.25</v>
      </c>
      <c r="D557" s="4">
        <f t="shared" si="93"/>
        <v>-6.6417286126297506E-2</v>
      </c>
      <c r="E557" s="100">
        <f t="shared" si="90"/>
        <v>3.7314617618086463</v>
      </c>
      <c r="F557" s="2"/>
      <c r="G557" s="8">
        <f t="shared" si="100"/>
        <v>0</v>
      </c>
      <c r="H557" s="8">
        <f t="shared" si="100"/>
        <v>0</v>
      </c>
      <c r="I557" s="8">
        <f t="shared" si="100"/>
        <v>1.75</v>
      </c>
      <c r="J557" s="8">
        <f t="shared" si="100"/>
        <v>6.75</v>
      </c>
      <c r="K557" s="8">
        <f t="shared" si="100"/>
        <v>11.75</v>
      </c>
      <c r="L557" s="8">
        <f t="shared" si="100"/>
        <v>21.75</v>
      </c>
      <c r="M557" s="8">
        <f t="shared" si="99"/>
        <v>8.25</v>
      </c>
      <c r="N557" s="8">
        <f t="shared" si="100"/>
        <v>3.25</v>
      </c>
      <c r="O557" s="8">
        <f t="shared" si="100"/>
        <v>0</v>
      </c>
      <c r="P557" s="8">
        <f t="shared" si="100"/>
        <v>0</v>
      </c>
      <c r="Q557" s="8">
        <f t="shared" si="100"/>
        <v>0</v>
      </c>
      <c r="R557" s="8">
        <f t="shared" si="100"/>
        <v>0</v>
      </c>
      <c r="S557" s="8">
        <f t="shared" si="100"/>
        <v>0</v>
      </c>
      <c r="T557" s="21">
        <f t="shared" si="94"/>
        <v>26</v>
      </c>
      <c r="U557" s="19">
        <f>VLOOKUP($B557,Gas!$B$3:$E$2506,2)</f>
        <v>2.81</v>
      </c>
      <c r="V557" s="44">
        <f t="shared" si="95"/>
        <v>10.053380782918149</v>
      </c>
      <c r="W557" s="5">
        <f>VLOOKUP($B557,Gas!$B$3:$E$2506,4)</f>
        <v>0.51687006728007168</v>
      </c>
    </row>
    <row r="558" spans="1:23" x14ac:dyDescent="0.2">
      <c r="A558" s="43">
        <f t="shared" si="98"/>
        <v>26</v>
      </c>
      <c r="B558" s="91">
        <v>36565</v>
      </c>
      <c r="C558" s="92">
        <v>23.48</v>
      </c>
      <c r="D558" s="4">
        <f t="shared" si="93"/>
        <v>-0.18494446263255418</v>
      </c>
      <c r="E558" s="100">
        <f t="shared" si="90"/>
        <v>2.2867245230595645</v>
      </c>
      <c r="F558" s="2"/>
      <c r="G558" s="8">
        <f t="shared" si="100"/>
        <v>0</v>
      </c>
      <c r="H558" s="8">
        <f t="shared" si="100"/>
        <v>1.5199999999999996</v>
      </c>
      <c r="I558" s="8">
        <f t="shared" si="100"/>
        <v>6.52</v>
      </c>
      <c r="J558" s="8">
        <f t="shared" si="100"/>
        <v>11.52</v>
      </c>
      <c r="K558" s="8">
        <f t="shared" si="100"/>
        <v>16.52</v>
      </c>
      <c r="L558" s="8">
        <f t="shared" si="100"/>
        <v>26.52</v>
      </c>
      <c r="M558" s="8">
        <f t="shared" si="99"/>
        <v>3.4800000000000004</v>
      </c>
      <c r="N558" s="8">
        <f t="shared" si="100"/>
        <v>0</v>
      </c>
      <c r="O558" s="8">
        <f t="shared" si="100"/>
        <v>0</v>
      </c>
      <c r="P558" s="8">
        <f t="shared" si="100"/>
        <v>0</v>
      </c>
      <c r="Q558" s="8">
        <f t="shared" si="100"/>
        <v>0</v>
      </c>
      <c r="R558" s="8">
        <f t="shared" si="100"/>
        <v>0</v>
      </c>
      <c r="S558" s="8">
        <f t="shared" si="100"/>
        <v>0</v>
      </c>
      <c r="T558" s="21">
        <f t="shared" si="94"/>
        <v>26</v>
      </c>
      <c r="U558" s="19">
        <f>VLOOKUP($B558,Gas!$B$3:$E$2506,2)</f>
        <v>2.6</v>
      </c>
      <c r="V558" s="44">
        <f t="shared" si="95"/>
        <v>9.0307692307692307</v>
      </c>
      <c r="W558" s="5">
        <f>VLOOKUP($B558,Gas!$B$3:$E$2506,4)</f>
        <v>0.69410555609552349</v>
      </c>
    </row>
    <row r="559" spans="1:23" x14ac:dyDescent="0.2">
      <c r="A559" s="43">
        <f t="shared" si="98"/>
        <v>26</v>
      </c>
      <c r="B559" s="91">
        <v>36566</v>
      </c>
      <c r="C559" s="92">
        <v>23.92</v>
      </c>
      <c r="D559" s="4">
        <f t="shared" si="93"/>
        <v>1.8565934122535412E-2</v>
      </c>
      <c r="E559" s="100">
        <f t="shared" si="90"/>
        <v>2.3334211577350343</v>
      </c>
      <c r="F559" s="2"/>
      <c r="G559" s="8">
        <f t="shared" si="100"/>
        <v>0</v>
      </c>
      <c r="H559" s="8">
        <f t="shared" si="100"/>
        <v>1.0799999999999983</v>
      </c>
      <c r="I559" s="8">
        <f t="shared" si="100"/>
        <v>6.0799999999999983</v>
      </c>
      <c r="J559" s="8">
        <f t="shared" si="100"/>
        <v>11.079999999999998</v>
      </c>
      <c r="K559" s="8">
        <f t="shared" si="100"/>
        <v>16.079999999999998</v>
      </c>
      <c r="L559" s="8">
        <f t="shared" si="100"/>
        <v>26.08</v>
      </c>
      <c r="M559" s="8">
        <f t="shared" si="99"/>
        <v>3.9200000000000017</v>
      </c>
      <c r="N559" s="8">
        <f t="shared" si="100"/>
        <v>0</v>
      </c>
      <c r="O559" s="8">
        <f t="shared" si="100"/>
        <v>0</v>
      </c>
      <c r="P559" s="8">
        <f t="shared" si="100"/>
        <v>0</v>
      </c>
      <c r="Q559" s="8">
        <f t="shared" si="100"/>
        <v>0</v>
      </c>
      <c r="R559" s="8">
        <f t="shared" si="100"/>
        <v>0</v>
      </c>
      <c r="S559" s="8">
        <f t="shared" si="100"/>
        <v>0</v>
      </c>
      <c r="T559" s="21">
        <f t="shared" si="94"/>
        <v>26</v>
      </c>
      <c r="U559" s="19">
        <f>VLOOKUP($B559,Gas!$B$3:$E$2506,2)</f>
        <v>2.6150000000000002</v>
      </c>
      <c r="V559" s="44">
        <f t="shared" si="95"/>
        <v>9.1472275334608035</v>
      </c>
      <c r="W559" s="5">
        <f>VLOOKUP($B559,Gas!$B$3:$E$2506,4)</f>
        <v>0.69787388944781004</v>
      </c>
    </row>
    <row r="560" spans="1:23" x14ac:dyDescent="0.2">
      <c r="A560" s="43">
        <f t="shared" si="98"/>
        <v>26</v>
      </c>
      <c r="B560" s="91">
        <v>36567</v>
      </c>
      <c r="C560" s="92">
        <v>23.78</v>
      </c>
      <c r="D560" s="4">
        <f t="shared" si="93"/>
        <v>-5.8700378197952662E-3</v>
      </c>
      <c r="E560" s="100">
        <f t="shared" si="90"/>
        <v>1.9714176948151478</v>
      </c>
      <c r="F560" s="2"/>
      <c r="G560" s="8">
        <f t="shared" si="100"/>
        <v>0</v>
      </c>
      <c r="H560" s="8">
        <f t="shared" si="100"/>
        <v>1.2199999999999989</v>
      </c>
      <c r="I560" s="8">
        <f t="shared" si="100"/>
        <v>6.2199999999999989</v>
      </c>
      <c r="J560" s="8">
        <f t="shared" si="100"/>
        <v>11.219999999999999</v>
      </c>
      <c r="K560" s="8">
        <f t="shared" si="100"/>
        <v>16.22</v>
      </c>
      <c r="L560" s="8">
        <f t="shared" si="100"/>
        <v>26.22</v>
      </c>
      <c r="M560" s="8">
        <f t="shared" si="100"/>
        <v>3.7800000000000011</v>
      </c>
      <c r="N560" s="8">
        <f t="shared" si="100"/>
        <v>0</v>
      </c>
      <c r="O560" s="8">
        <f t="shared" si="100"/>
        <v>0</v>
      </c>
      <c r="P560" s="8">
        <f t="shared" si="100"/>
        <v>0</v>
      </c>
      <c r="Q560" s="8">
        <f t="shared" si="100"/>
        <v>0</v>
      </c>
      <c r="R560" s="8">
        <f t="shared" si="100"/>
        <v>0</v>
      </c>
      <c r="S560" s="8">
        <f t="shared" si="100"/>
        <v>0</v>
      </c>
      <c r="T560" s="21">
        <f t="shared" si="94"/>
        <v>26</v>
      </c>
      <c r="U560" s="19">
        <f>VLOOKUP($B560,Gas!$B$3:$E$2506,2)</f>
        <v>2.64</v>
      </c>
      <c r="V560" s="44">
        <f t="shared" si="95"/>
        <v>9.0075757575757578</v>
      </c>
      <c r="W560" s="5">
        <f>VLOOKUP($B560,Gas!$B$3:$E$2506,4)</f>
        <v>0.64697171933811104</v>
      </c>
    </row>
    <row r="561" spans="1:23" x14ac:dyDescent="0.2">
      <c r="A561" s="43">
        <f t="shared" si="98"/>
        <v>26</v>
      </c>
      <c r="B561" s="91">
        <v>36570</v>
      </c>
      <c r="C561" s="92">
        <v>26.16</v>
      </c>
      <c r="D561" s="4">
        <f t="shared" si="93"/>
        <v>9.5386635326362212E-2</v>
      </c>
      <c r="E561" s="100">
        <f t="shared" si="90"/>
        <v>1.4532967117702831</v>
      </c>
      <c r="F561" s="2"/>
      <c r="G561" s="8">
        <f t="shared" si="100"/>
        <v>0</v>
      </c>
      <c r="H561" s="8">
        <f t="shared" si="100"/>
        <v>0</v>
      </c>
      <c r="I561" s="8">
        <f t="shared" si="100"/>
        <v>3.84</v>
      </c>
      <c r="J561" s="8">
        <f t="shared" si="100"/>
        <v>8.84</v>
      </c>
      <c r="K561" s="8">
        <f t="shared" si="100"/>
        <v>13.84</v>
      </c>
      <c r="L561" s="8">
        <f t="shared" si="100"/>
        <v>23.84</v>
      </c>
      <c r="M561" s="8">
        <f t="shared" si="100"/>
        <v>6.16</v>
      </c>
      <c r="N561" s="8">
        <f t="shared" si="100"/>
        <v>1.1600000000000001</v>
      </c>
      <c r="O561" s="8">
        <f t="shared" si="100"/>
        <v>0</v>
      </c>
      <c r="P561" s="8">
        <f t="shared" si="100"/>
        <v>0</v>
      </c>
      <c r="Q561" s="8">
        <f t="shared" si="100"/>
        <v>0</v>
      </c>
      <c r="R561" s="8">
        <f t="shared" si="100"/>
        <v>0</v>
      </c>
      <c r="S561" s="8">
        <f t="shared" si="100"/>
        <v>0</v>
      </c>
      <c r="T561" s="21">
        <f t="shared" si="94"/>
        <v>26</v>
      </c>
      <c r="U561" s="19">
        <f>VLOOKUP($B561,Gas!$B$3:$E$2506,2)</f>
        <v>2.65</v>
      </c>
      <c r="V561" s="44">
        <f t="shared" si="95"/>
        <v>9.8716981132075468</v>
      </c>
      <c r="W561" s="5">
        <f>VLOOKUP($B561,Gas!$B$3:$E$2506,4)</f>
        <v>0.51104345302492205</v>
      </c>
    </row>
    <row r="562" spans="1:23" x14ac:dyDescent="0.2">
      <c r="A562" s="43">
        <f t="shared" si="98"/>
        <v>26</v>
      </c>
      <c r="B562" s="91">
        <v>36571</v>
      </c>
      <c r="C562" s="92">
        <v>26.07</v>
      </c>
      <c r="D562" s="4">
        <f t="shared" si="93"/>
        <v>-3.4462986435875977E-3</v>
      </c>
      <c r="E562" s="100">
        <f t="shared" si="90"/>
        <v>1.4344655410639091</v>
      </c>
      <c r="F562" s="2"/>
      <c r="G562" s="8">
        <f t="shared" si="100"/>
        <v>0</v>
      </c>
      <c r="H562" s="8">
        <f t="shared" si="100"/>
        <v>0</v>
      </c>
      <c r="I562" s="8">
        <f t="shared" si="100"/>
        <v>3.9299999999999997</v>
      </c>
      <c r="J562" s="8">
        <f t="shared" si="100"/>
        <v>8.93</v>
      </c>
      <c r="K562" s="8">
        <f t="shared" si="100"/>
        <v>13.93</v>
      </c>
      <c r="L562" s="8">
        <f t="shared" si="100"/>
        <v>23.93</v>
      </c>
      <c r="M562" s="8">
        <f t="shared" si="100"/>
        <v>6.07</v>
      </c>
      <c r="N562" s="8">
        <f t="shared" si="100"/>
        <v>1.0700000000000003</v>
      </c>
      <c r="O562" s="8">
        <f t="shared" si="100"/>
        <v>0</v>
      </c>
      <c r="P562" s="8">
        <f t="shared" si="100"/>
        <v>0</v>
      </c>
      <c r="Q562" s="8">
        <f t="shared" si="100"/>
        <v>0</v>
      </c>
      <c r="R562" s="8">
        <f t="shared" si="100"/>
        <v>0</v>
      </c>
      <c r="S562" s="8">
        <f t="shared" si="100"/>
        <v>0</v>
      </c>
      <c r="T562" s="21">
        <f t="shared" si="94"/>
        <v>26</v>
      </c>
      <c r="U562" s="19">
        <f>VLOOKUP($B562,Gas!$B$3:$E$2506,2)</f>
        <v>2.61</v>
      </c>
      <c r="V562" s="44">
        <f t="shared" si="95"/>
        <v>9.9885057471264371</v>
      </c>
      <c r="W562" s="5">
        <f>VLOOKUP($B562,Gas!$B$3:$E$2506,4)</f>
        <v>0.49817172664552989</v>
      </c>
    </row>
    <row r="563" spans="1:23" x14ac:dyDescent="0.2">
      <c r="A563" s="43">
        <f t="shared" si="98"/>
        <v>26</v>
      </c>
      <c r="B563" s="91">
        <v>36572</v>
      </c>
      <c r="C563" s="92">
        <v>26.33</v>
      </c>
      <c r="D563" s="4">
        <f t="shared" si="93"/>
        <v>9.9237455628075726E-3</v>
      </c>
      <c r="E563" s="100">
        <f t="shared" si="90"/>
        <v>1.2781795991224287</v>
      </c>
      <c r="F563" s="2"/>
      <c r="G563" s="8">
        <f t="shared" si="100"/>
        <v>0</v>
      </c>
      <c r="H563" s="8">
        <f t="shared" si="100"/>
        <v>0</v>
      </c>
      <c r="I563" s="8">
        <f t="shared" si="100"/>
        <v>3.6700000000000017</v>
      </c>
      <c r="J563" s="8">
        <f t="shared" si="100"/>
        <v>8.6700000000000017</v>
      </c>
      <c r="K563" s="8">
        <f t="shared" si="100"/>
        <v>13.670000000000002</v>
      </c>
      <c r="L563" s="8">
        <f t="shared" si="100"/>
        <v>23.67</v>
      </c>
      <c r="M563" s="8">
        <f t="shared" si="100"/>
        <v>6.3299999999999983</v>
      </c>
      <c r="N563" s="8">
        <f t="shared" si="100"/>
        <v>1.3299999999999983</v>
      </c>
      <c r="O563" s="8">
        <f t="shared" si="100"/>
        <v>0</v>
      </c>
      <c r="P563" s="8">
        <f t="shared" si="100"/>
        <v>0</v>
      </c>
      <c r="Q563" s="8">
        <f t="shared" si="100"/>
        <v>0</v>
      </c>
      <c r="R563" s="8">
        <f t="shared" si="100"/>
        <v>0</v>
      </c>
      <c r="S563" s="8">
        <f t="shared" si="100"/>
        <v>0</v>
      </c>
      <c r="T563" s="21">
        <f t="shared" si="94"/>
        <v>26</v>
      </c>
      <c r="U563" s="19">
        <f>VLOOKUP($B563,Gas!$B$3:$E$2506,2)</f>
        <v>2.61</v>
      </c>
      <c r="V563" s="44">
        <f t="shared" si="95"/>
        <v>10.088122605363985</v>
      </c>
      <c r="W563" s="5">
        <f>VLOOKUP($B563,Gas!$B$3:$E$2506,4)</f>
        <v>0.49817172664552989</v>
      </c>
    </row>
    <row r="564" spans="1:23" x14ac:dyDescent="0.2">
      <c r="A564" s="43">
        <f t="shared" si="98"/>
        <v>26</v>
      </c>
      <c r="B564" s="91">
        <v>36573</v>
      </c>
      <c r="C564" s="92">
        <v>25.82</v>
      </c>
      <c r="D564" s="4">
        <f t="shared" si="93"/>
        <v>-1.9559588089721573E-2</v>
      </c>
      <c r="E564" s="100">
        <f t="shared" si="90"/>
        <v>1.2350396320113288</v>
      </c>
      <c r="F564" s="2"/>
      <c r="G564" s="8">
        <f t="shared" ref="G564:S579" si="101">IF(G$1="P",MAX(0,G$2-$C564),IF(G$1="C",MAX(0,$C564-G$2)))</f>
        <v>0</v>
      </c>
      <c r="H564" s="8">
        <f t="shared" si="101"/>
        <v>0</v>
      </c>
      <c r="I564" s="8">
        <f t="shared" si="101"/>
        <v>4.18</v>
      </c>
      <c r="J564" s="8">
        <f t="shared" si="101"/>
        <v>9.18</v>
      </c>
      <c r="K564" s="8">
        <f t="shared" si="101"/>
        <v>14.18</v>
      </c>
      <c r="L564" s="8">
        <f t="shared" si="101"/>
        <v>24.18</v>
      </c>
      <c r="M564" s="8">
        <f t="shared" si="100"/>
        <v>5.82</v>
      </c>
      <c r="N564" s="8">
        <f t="shared" si="101"/>
        <v>0.82000000000000028</v>
      </c>
      <c r="O564" s="8">
        <f t="shared" si="101"/>
        <v>0</v>
      </c>
      <c r="P564" s="8">
        <f t="shared" si="101"/>
        <v>0</v>
      </c>
      <c r="Q564" s="8">
        <f t="shared" si="101"/>
        <v>0</v>
      </c>
      <c r="R564" s="8">
        <f t="shared" si="101"/>
        <v>0</v>
      </c>
      <c r="S564" s="8">
        <f t="shared" si="101"/>
        <v>0</v>
      </c>
      <c r="T564" s="21">
        <f t="shared" si="94"/>
        <v>26</v>
      </c>
      <c r="U564" s="19">
        <f>VLOOKUP($B564,Gas!$B$3:$E$2506,2)</f>
        <v>2.645</v>
      </c>
      <c r="V564" s="44">
        <f t="shared" si="95"/>
        <v>9.7618147448015122</v>
      </c>
      <c r="W564" s="5">
        <f>VLOOKUP($B564,Gas!$B$3:$E$2506,4)</f>
        <v>0.51134102102228174</v>
      </c>
    </row>
    <row r="565" spans="1:23" x14ac:dyDescent="0.2">
      <c r="A565" s="43">
        <f t="shared" si="98"/>
        <v>26</v>
      </c>
      <c r="B565" s="91">
        <v>36574</v>
      </c>
      <c r="C565" s="92">
        <v>24.95</v>
      </c>
      <c r="D565" s="4">
        <f t="shared" si="93"/>
        <v>-3.4275563220968752E-2</v>
      </c>
      <c r="E565" s="100">
        <f t="shared" si="90"/>
        <v>1.1761122436844877</v>
      </c>
      <c r="F565" s="2"/>
      <c r="G565" s="8">
        <f t="shared" si="101"/>
        <v>0</v>
      </c>
      <c r="H565" s="8">
        <f t="shared" si="101"/>
        <v>5.0000000000000711E-2</v>
      </c>
      <c r="I565" s="8">
        <f t="shared" si="101"/>
        <v>5.0500000000000007</v>
      </c>
      <c r="J565" s="8">
        <f t="shared" si="101"/>
        <v>10.050000000000001</v>
      </c>
      <c r="K565" s="8">
        <f t="shared" si="101"/>
        <v>15.05</v>
      </c>
      <c r="L565" s="8">
        <f t="shared" si="101"/>
        <v>25.05</v>
      </c>
      <c r="M565" s="8">
        <f t="shared" si="100"/>
        <v>4.9499999999999993</v>
      </c>
      <c r="N565" s="8">
        <f t="shared" si="101"/>
        <v>0</v>
      </c>
      <c r="O565" s="8">
        <f t="shared" si="101"/>
        <v>0</v>
      </c>
      <c r="P565" s="8">
        <f t="shared" si="101"/>
        <v>0</v>
      </c>
      <c r="Q565" s="8">
        <f t="shared" si="101"/>
        <v>0</v>
      </c>
      <c r="R565" s="8">
        <f t="shared" si="101"/>
        <v>0</v>
      </c>
      <c r="S565" s="8">
        <f t="shared" si="101"/>
        <v>0</v>
      </c>
      <c r="T565" s="21">
        <f t="shared" si="94"/>
        <v>26</v>
      </c>
      <c r="U565" s="19">
        <f>VLOOKUP($B565,Gas!$B$3:$E$2506,2)</f>
        <v>2.6549999999999998</v>
      </c>
      <c r="V565" s="44">
        <f t="shared" si="95"/>
        <v>9.3973634651600761</v>
      </c>
      <c r="W565" s="5">
        <f>VLOOKUP($B565,Gas!$B$3:$E$2506,4)</f>
        <v>0.50434917956203562</v>
      </c>
    </row>
    <row r="566" spans="1:23" x14ac:dyDescent="0.2">
      <c r="A566" s="43">
        <f t="shared" si="98"/>
        <v>26</v>
      </c>
      <c r="B566" s="91">
        <v>36577</v>
      </c>
      <c r="C566" s="92">
        <v>24.74</v>
      </c>
      <c r="D566" s="4">
        <f t="shared" si="93"/>
        <v>-8.4524552331858623E-3</v>
      </c>
      <c r="E566" s="100">
        <f t="shared" ref="E566:E629" si="102">STDEV(D557:D566)*SQRT(trade_day)</f>
        <v>1.128777694800797</v>
      </c>
      <c r="F566" s="2"/>
      <c r="G566" s="8">
        <f t="shared" si="101"/>
        <v>0</v>
      </c>
      <c r="H566" s="8">
        <f t="shared" si="101"/>
        <v>0.26000000000000156</v>
      </c>
      <c r="I566" s="8">
        <f t="shared" si="101"/>
        <v>5.2600000000000016</v>
      </c>
      <c r="J566" s="8">
        <f t="shared" si="101"/>
        <v>10.260000000000002</v>
      </c>
      <c r="K566" s="8">
        <f t="shared" si="101"/>
        <v>15.260000000000002</v>
      </c>
      <c r="L566" s="8">
        <f t="shared" si="101"/>
        <v>25.26</v>
      </c>
      <c r="M566" s="8">
        <f t="shared" si="100"/>
        <v>4.7399999999999984</v>
      </c>
      <c r="N566" s="8">
        <f t="shared" si="101"/>
        <v>0</v>
      </c>
      <c r="O566" s="8">
        <f t="shared" si="101"/>
        <v>0</v>
      </c>
      <c r="P566" s="8">
        <f t="shared" si="101"/>
        <v>0</v>
      </c>
      <c r="Q566" s="8">
        <f t="shared" si="101"/>
        <v>0</v>
      </c>
      <c r="R566" s="8">
        <f t="shared" si="101"/>
        <v>0</v>
      </c>
      <c r="S566" s="8">
        <f t="shared" si="101"/>
        <v>0</v>
      </c>
      <c r="T566" s="21">
        <f t="shared" si="94"/>
        <v>26</v>
      </c>
      <c r="U566" s="19">
        <f>VLOOKUP($B566,Gas!$B$3:$E$2506,2)</f>
        <v>2.645</v>
      </c>
      <c r="V566" s="44">
        <f t="shared" si="95"/>
        <v>9.3534971644612472</v>
      </c>
      <c r="W566" s="5">
        <f>VLOOKUP($B566,Gas!$B$3:$E$2506,4)</f>
        <v>0.13527063009575566</v>
      </c>
    </row>
    <row r="567" spans="1:23" x14ac:dyDescent="0.2">
      <c r="A567" s="43">
        <f t="shared" si="98"/>
        <v>26</v>
      </c>
      <c r="B567" s="91">
        <v>36579</v>
      </c>
      <c r="C567" s="92">
        <v>23.03</v>
      </c>
      <c r="D567" s="4">
        <f t="shared" si="93"/>
        <v>-7.1623653131747941E-2</v>
      </c>
      <c r="E567" s="100">
        <f t="shared" si="102"/>
        <v>1.1350193552856982</v>
      </c>
      <c r="F567" s="2"/>
      <c r="G567" s="8">
        <f t="shared" si="101"/>
        <v>0</v>
      </c>
      <c r="H567" s="8">
        <f t="shared" si="101"/>
        <v>1.9699999999999989</v>
      </c>
      <c r="I567" s="8">
        <f t="shared" si="101"/>
        <v>6.9699999999999989</v>
      </c>
      <c r="J567" s="8">
        <f t="shared" si="101"/>
        <v>11.969999999999999</v>
      </c>
      <c r="K567" s="8">
        <f t="shared" si="101"/>
        <v>16.97</v>
      </c>
      <c r="L567" s="8">
        <f t="shared" si="101"/>
        <v>26.97</v>
      </c>
      <c r="M567" s="8">
        <f t="shared" si="100"/>
        <v>3.0300000000000011</v>
      </c>
      <c r="N567" s="8">
        <f t="shared" si="101"/>
        <v>0</v>
      </c>
      <c r="O567" s="8">
        <f t="shared" si="101"/>
        <v>0</v>
      </c>
      <c r="P567" s="8">
        <f t="shared" si="101"/>
        <v>0</v>
      </c>
      <c r="Q567" s="8">
        <f t="shared" si="101"/>
        <v>0</v>
      </c>
      <c r="R567" s="8">
        <f t="shared" si="101"/>
        <v>0</v>
      </c>
      <c r="S567" s="8">
        <f t="shared" si="101"/>
        <v>0</v>
      </c>
      <c r="T567" s="21">
        <f t="shared" si="94"/>
        <v>26</v>
      </c>
      <c r="U567" s="19">
        <f>VLOOKUP($B567,Gas!$B$3:$E$2506,2)</f>
        <v>2.5449999999999999</v>
      </c>
      <c r="V567" s="44">
        <f t="shared" si="95"/>
        <v>9.0491159135559922</v>
      </c>
      <c r="W567" s="5">
        <f>VLOOKUP($B567,Gas!$B$3:$E$2506,4)</f>
        <v>0.26710278049779312</v>
      </c>
    </row>
    <row r="568" spans="1:23" x14ac:dyDescent="0.2">
      <c r="A568" s="43">
        <f t="shared" si="98"/>
        <v>26</v>
      </c>
      <c r="B568" s="91">
        <v>36580</v>
      </c>
      <c r="C568" s="92">
        <v>22.02</v>
      </c>
      <c r="D568" s="4">
        <f t="shared" si="93"/>
        <v>-4.4846582538059947E-2</v>
      </c>
      <c r="E568" s="100">
        <f t="shared" si="102"/>
        <v>0.70604496937856931</v>
      </c>
      <c r="F568" s="2"/>
      <c r="G568" s="8">
        <f t="shared" si="101"/>
        <v>0</v>
      </c>
      <c r="H568" s="8">
        <f t="shared" si="101"/>
        <v>2.9800000000000004</v>
      </c>
      <c r="I568" s="8">
        <f t="shared" si="101"/>
        <v>7.98</v>
      </c>
      <c r="J568" s="8">
        <f t="shared" si="101"/>
        <v>12.98</v>
      </c>
      <c r="K568" s="8">
        <f t="shared" si="101"/>
        <v>17.98</v>
      </c>
      <c r="L568" s="8">
        <f t="shared" si="101"/>
        <v>27.98</v>
      </c>
      <c r="M568" s="8">
        <f t="shared" si="100"/>
        <v>2.0199999999999996</v>
      </c>
      <c r="N568" s="8">
        <f t="shared" si="101"/>
        <v>0</v>
      </c>
      <c r="O568" s="8">
        <f t="shared" si="101"/>
        <v>0</v>
      </c>
      <c r="P568" s="8">
        <f t="shared" si="101"/>
        <v>0</v>
      </c>
      <c r="Q568" s="8">
        <f t="shared" si="101"/>
        <v>0</v>
      </c>
      <c r="R568" s="8">
        <f t="shared" si="101"/>
        <v>0</v>
      </c>
      <c r="S568" s="8">
        <f t="shared" si="101"/>
        <v>0</v>
      </c>
      <c r="T568" s="21">
        <f t="shared" si="94"/>
        <v>26</v>
      </c>
      <c r="U568" s="19">
        <f>VLOOKUP($B568,Gas!$B$3:$E$2506,2)</f>
        <v>2.5</v>
      </c>
      <c r="V568" s="44">
        <f t="shared" si="95"/>
        <v>8.8079999999999998</v>
      </c>
      <c r="W568" s="5">
        <f>VLOOKUP($B568,Gas!$B$3:$E$2506,4)</f>
        <v>0.27768749572118434</v>
      </c>
    </row>
    <row r="569" spans="1:23" x14ac:dyDescent="0.2">
      <c r="A569" s="43">
        <f t="shared" si="98"/>
        <v>26</v>
      </c>
      <c r="B569" s="91">
        <v>36581</v>
      </c>
      <c r="C569" s="92">
        <v>21.08</v>
      </c>
      <c r="D569" s="4">
        <f t="shared" si="93"/>
        <v>-4.3626407621372404E-2</v>
      </c>
      <c r="E569" s="100">
        <f t="shared" si="102"/>
        <v>0.71334968158711876</v>
      </c>
      <c r="F569" s="2"/>
      <c r="G569" s="8">
        <f t="shared" si="101"/>
        <v>0</v>
      </c>
      <c r="H569" s="8">
        <f t="shared" si="101"/>
        <v>3.9200000000000017</v>
      </c>
      <c r="I569" s="8">
        <f t="shared" si="101"/>
        <v>8.9200000000000017</v>
      </c>
      <c r="J569" s="8">
        <f t="shared" si="101"/>
        <v>13.920000000000002</v>
      </c>
      <c r="K569" s="8">
        <f t="shared" si="101"/>
        <v>18.920000000000002</v>
      </c>
      <c r="L569" s="8">
        <f t="shared" si="101"/>
        <v>28.92</v>
      </c>
      <c r="M569" s="8">
        <f t="shared" si="100"/>
        <v>1.0799999999999983</v>
      </c>
      <c r="N569" s="8">
        <f t="shared" si="101"/>
        <v>0</v>
      </c>
      <c r="O569" s="8">
        <f t="shared" si="101"/>
        <v>0</v>
      </c>
      <c r="P569" s="8">
        <f t="shared" si="101"/>
        <v>0</v>
      </c>
      <c r="Q569" s="8">
        <f t="shared" si="101"/>
        <v>0</v>
      </c>
      <c r="R569" s="8">
        <f t="shared" si="101"/>
        <v>0</v>
      </c>
      <c r="S569" s="8">
        <f t="shared" si="101"/>
        <v>0</v>
      </c>
      <c r="T569" s="21">
        <f t="shared" si="94"/>
        <v>26</v>
      </c>
      <c r="U569" s="19">
        <f>VLOOKUP($B569,Gas!$B$3:$E$2506,2)</f>
        <v>2.5150000000000001</v>
      </c>
      <c r="V569" s="44">
        <f t="shared" si="95"/>
        <v>8.3817097415506954</v>
      </c>
      <c r="W569" s="5">
        <f>VLOOKUP($B569,Gas!$B$3:$E$2506,4)</f>
        <v>0.27816260813724197</v>
      </c>
    </row>
    <row r="570" spans="1:23" x14ac:dyDescent="0.2">
      <c r="A570" s="43">
        <f t="shared" si="98"/>
        <v>26</v>
      </c>
      <c r="B570" s="91">
        <v>36584</v>
      </c>
      <c r="C570" s="92">
        <v>22.27</v>
      </c>
      <c r="D570" s="4">
        <f t="shared" si="93"/>
        <v>5.4915757596114841E-2</v>
      </c>
      <c r="E570" s="100">
        <f t="shared" si="102"/>
        <v>0.78999960066036745</v>
      </c>
      <c r="F570" s="2"/>
      <c r="G570" s="8">
        <f t="shared" si="101"/>
        <v>0</v>
      </c>
      <c r="H570" s="8">
        <f t="shared" si="101"/>
        <v>2.7300000000000004</v>
      </c>
      <c r="I570" s="8">
        <f t="shared" si="101"/>
        <v>7.73</v>
      </c>
      <c r="J570" s="8">
        <f t="shared" si="101"/>
        <v>12.73</v>
      </c>
      <c r="K570" s="8">
        <f t="shared" si="101"/>
        <v>17.73</v>
      </c>
      <c r="L570" s="8">
        <f t="shared" si="101"/>
        <v>27.73</v>
      </c>
      <c r="M570" s="8">
        <f t="shared" si="101"/>
        <v>2.2699999999999996</v>
      </c>
      <c r="N570" s="8">
        <f t="shared" si="101"/>
        <v>0</v>
      </c>
      <c r="O570" s="8">
        <f t="shared" si="101"/>
        <v>0</v>
      </c>
      <c r="P570" s="8">
        <f t="shared" si="101"/>
        <v>0</v>
      </c>
      <c r="Q570" s="8">
        <f t="shared" si="101"/>
        <v>0</v>
      </c>
      <c r="R570" s="8">
        <f t="shared" si="101"/>
        <v>0</v>
      </c>
      <c r="S570" s="8">
        <f t="shared" si="101"/>
        <v>0</v>
      </c>
      <c r="T570" s="21">
        <f t="shared" si="94"/>
        <v>26</v>
      </c>
      <c r="U570" s="19">
        <f>VLOOKUP($B570,Gas!$B$3:$E$2506,2)</f>
        <v>2.5150000000000001</v>
      </c>
      <c r="V570" s="44">
        <f t="shared" si="95"/>
        <v>8.8548707753479121</v>
      </c>
      <c r="W570" s="5">
        <f>VLOOKUP($B570,Gas!$B$3:$E$2506,4)</f>
        <v>0.2515441785472235</v>
      </c>
    </row>
    <row r="571" spans="1:23" x14ac:dyDescent="0.2">
      <c r="A571" s="43">
        <f t="shared" si="98"/>
        <v>26</v>
      </c>
      <c r="B571" s="91">
        <v>36585</v>
      </c>
      <c r="C571" s="92">
        <v>23.44</v>
      </c>
      <c r="D571" s="4">
        <f t="shared" si="93"/>
        <v>5.1203483439535721E-2</v>
      </c>
      <c r="E571" s="100">
        <f t="shared" si="102"/>
        <v>0.65012449213216827</v>
      </c>
      <c r="F571" s="2"/>
      <c r="G571" s="8">
        <f t="shared" si="101"/>
        <v>0</v>
      </c>
      <c r="H571" s="8">
        <f t="shared" si="101"/>
        <v>1.5599999999999987</v>
      </c>
      <c r="I571" s="8">
        <f t="shared" si="101"/>
        <v>6.5599999999999987</v>
      </c>
      <c r="J571" s="8">
        <f t="shared" si="101"/>
        <v>11.559999999999999</v>
      </c>
      <c r="K571" s="8">
        <f t="shared" si="101"/>
        <v>16.559999999999999</v>
      </c>
      <c r="L571" s="8">
        <f t="shared" si="101"/>
        <v>26.56</v>
      </c>
      <c r="M571" s="8">
        <f t="shared" si="101"/>
        <v>3.4400000000000013</v>
      </c>
      <c r="N571" s="8">
        <f t="shared" si="101"/>
        <v>0</v>
      </c>
      <c r="O571" s="8">
        <f t="shared" si="101"/>
        <v>0</v>
      </c>
      <c r="P571" s="8">
        <f t="shared" si="101"/>
        <v>0</v>
      </c>
      <c r="Q571" s="8">
        <f t="shared" si="101"/>
        <v>0</v>
      </c>
      <c r="R571" s="8">
        <f t="shared" si="101"/>
        <v>0</v>
      </c>
      <c r="S571" s="8">
        <f t="shared" si="101"/>
        <v>0</v>
      </c>
      <c r="T571" s="21">
        <f t="shared" si="94"/>
        <v>26</v>
      </c>
      <c r="U571" s="19">
        <f>VLOOKUP($B571,Gas!$B$3:$E$2506,2)</f>
        <v>2.605</v>
      </c>
      <c r="V571" s="44">
        <f t="shared" si="95"/>
        <v>8.998080614203456</v>
      </c>
      <c r="W571" s="5">
        <f>VLOOKUP($B571,Gas!$B$3:$E$2506,4)</f>
        <v>0.3518409719311692</v>
      </c>
    </row>
    <row r="572" spans="1:23" x14ac:dyDescent="0.2">
      <c r="A572" s="43">
        <f t="shared" si="98"/>
        <v>27</v>
      </c>
      <c r="B572" s="91">
        <v>36586</v>
      </c>
      <c r="C572" s="92">
        <v>23.79</v>
      </c>
      <c r="D572" s="4">
        <f t="shared" si="93"/>
        <v>1.4821359606054305E-2</v>
      </c>
      <c r="E572" s="100">
        <f t="shared" si="102"/>
        <v>0.66230582299561358</v>
      </c>
      <c r="F572" s="2"/>
      <c r="G572" s="8">
        <f t="shared" si="101"/>
        <v>0</v>
      </c>
      <c r="H572" s="8">
        <f t="shared" si="101"/>
        <v>1.2100000000000009</v>
      </c>
      <c r="I572" s="8">
        <f t="shared" si="101"/>
        <v>6.2100000000000009</v>
      </c>
      <c r="J572" s="8">
        <f t="shared" si="101"/>
        <v>11.21</v>
      </c>
      <c r="K572" s="8">
        <f t="shared" si="101"/>
        <v>16.21</v>
      </c>
      <c r="L572" s="8">
        <f t="shared" si="101"/>
        <v>26.21</v>
      </c>
      <c r="M572" s="8">
        <f t="shared" si="101"/>
        <v>3.7899999999999991</v>
      </c>
      <c r="N572" s="8">
        <f t="shared" si="101"/>
        <v>0</v>
      </c>
      <c r="O572" s="8">
        <f t="shared" si="101"/>
        <v>0</v>
      </c>
      <c r="P572" s="8">
        <f t="shared" si="101"/>
        <v>0</v>
      </c>
      <c r="Q572" s="8">
        <f t="shared" si="101"/>
        <v>0</v>
      </c>
      <c r="R572" s="8">
        <f t="shared" si="101"/>
        <v>0</v>
      </c>
      <c r="S572" s="8">
        <f t="shared" si="101"/>
        <v>0</v>
      </c>
      <c r="T572" s="21">
        <f t="shared" si="94"/>
        <v>27</v>
      </c>
      <c r="U572" s="19">
        <f>VLOOKUP($B572,Gas!$B$3:$E$2506,2)</f>
        <v>2.66</v>
      </c>
      <c r="V572" s="44">
        <f t="shared" si="95"/>
        <v>8.9436090225563909</v>
      </c>
      <c r="W572" s="5">
        <f>VLOOKUP($B572,Gas!$B$3:$E$2506,4)</f>
        <v>0.37723742517913589</v>
      </c>
    </row>
    <row r="573" spans="1:23" x14ac:dyDescent="0.2">
      <c r="A573" s="43">
        <f t="shared" si="98"/>
        <v>27</v>
      </c>
      <c r="B573" s="91">
        <v>36587</v>
      </c>
      <c r="C573" s="92">
        <v>24.48</v>
      </c>
      <c r="D573" s="4">
        <f t="shared" si="93"/>
        <v>2.8591133329259173E-2</v>
      </c>
      <c r="E573" s="100">
        <f t="shared" si="102"/>
        <v>0.683479184893936</v>
      </c>
      <c r="F573" s="2"/>
      <c r="G573" s="8">
        <f t="shared" si="101"/>
        <v>0</v>
      </c>
      <c r="H573" s="8">
        <f t="shared" si="101"/>
        <v>0.51999999999999957</v>
      </c>
      <c r="I573" s="8">
        <f t="shared" si="101"/>
        <v>5.52</v>
      </c>
      <c r="J573" s="8">
        <f t="shared" si="101"/>
        <v>10.52</v>
      </c>
      <c r="K573" s="8">
        <f t="shared" si="101"/>
        <v>15.52</v>
      </c>
      <c r="L573" s="8">
        <f t="shared" si="101"/>
        <v>25.52</v>
      </c>
      <c r="M573" s="8">
        <f t="shared" si="101"/>
        <v>4.4800000000000004</v>
      </c>
      <c r="N573" s="8">
        <f t="shared" si="101"/>
        <v>0</v>
      </c>
      <c r="O573" s="8">
        <f t="shared" si="101"/>
        <v>0</v>
      </c>
      <c r="P573" s="8">
        <f t="shared" si="101"/>
        <v>0</v>
      </c>
      <c r="Q573" s="8">
        <f t="shared" si="101"/>
        <v>0</v>
      </c>
      <c r="R573" s="8">
        <f t="shared" si="101"/>
        <v>0</v>
      </c>
      <c r="S573" s="8">
        <f t="shared" si="101"/>
        <v>0</v>
      </c>
      <c r="T573" s="21">
        <f t="shared" si="94"/>
        <v>27</v>
      </c>
      <c r="U573" s="19">
        <f>VLOOKUP($B573,Gas!$B$3:$E$2506,2)</f>
        <v>2.71</v>
      </c>
      <c r="V573" s="44">
        <f t="shared" si="95"/>
        <v>9.0332103321033212</v>
      </c>
      <c r="W573" s="5">
        <f>VLOOKUP($B573,Gas!$B$3:$E$2506,4)</f>
        <v>0.3925710230075829</v>
      </c>
    </row>
    <row r="574" spans="1:23" x14ac:dyDescent="0.2">
      <c r="A574" s="43">
        <f t="shared" si="98"/>
        <v>27</v>
      </c>
      <c r="B574" s="91">
        <v>36588</v>
      </c>
      <c r="C574" s="92">
        <v>25.1</v>
      </c>
      <c r="D574" s="4">
        <f t="shared" si="93"/>
        <v>2.5011388493612997E-2</v>
      </c>
      <c r="E574" s="100">
        <f t="shared" si="102"/>
        <v>0.69743444716054337</v>
      </c>
      <c r="F574" s="2"/>
      <c r="G574" s="8">
        <f t="shared" ref="G574:S589" si="103">IF(G$1="P",MAX(0,G$2-$C574),IF(G$1="C",MAX(0,$C574-G$2)))</f>
        <v>0</v>
      </c>
      <c r="H574" s="8">
        <f t="shared" si="103"/>
        <v>0</v>
      </c>
      <c r="I574" s="8">
        <f t="shared" si="103"/>
        <v>4.8999999999999986</v>
      </c>
      <c r="J574" s="8">
        <f t="shared" si="103"/>
        <v>9.8999999999999986</v>
      </c>
      <c r="K574" s="8">
        <f t="shared" si="103"/>
        <v>14.899999999999999</v>
      </c>
      <c r="L574" s="8">
        <f t="shared" si="103"/>
        <v>24.9</v>
      </c>
      <c r="M574" s="8">
        <f t="shared" si="101"/>
        <v>5.1000000000000014</v>
      </c>
      <c r="N574" s="8">
        <f t="shared" si="103"/>
        <v>0.10000000000000142</v>
      </c>
      <c r="O574" s="8">
        <f t="shared" si="103"/>
        <v>0</v>
      </c>
      <c r="P574" s="8">
        <f t="shared" si="103"/>
        <v>0</v>
      </c>
      <c r="Q574" s="8">
        <f t="shared" si="103"/>
        <v>0</v>
      </c>
      <c r="R574" s="8">
        <f t="shared" si="103"/>
        <v>0</v>
      </c>
      <c r="S574" s="8">
        <f t="shared" si="103"/>
        <v>0</v>
      </c>
      <c r="T574" s="21">
        <f t="shared" si="94"/>
        <v>27</v>
      </c>
      <c r="U574" s="19">
        <f>VLOOKUP($B574,Gas!$B$3:$E$2506,2)</f>
        <v>2.8</v>
      </c>
      <c r="V574" s="44">
        <f t="shared" si="95"/>
        <v>8.9642857142857153</v>
      </c>
      <c r="W574" s="5">
        <f>VLOOKUP($B574,Gas!$B$3:$E$2506,4)</f>
        <v>0.43201610092381981</v>
      </c>
    </row>
    <row r="575" spans="1:23" x14ac:dyDescent="0.2">
      <c r="A575" s="43">
        <f t="shared" si="98"/>
        <v>27</v>
      </c>
      <c r="B575" s="91">
        <v>36591</v>
      </c>
      <c r="C575" s="92">
        <v>25.22</v>
      </c>
      <c r="D575" s="4">
        <f t="shared" si="93"/>
        <v>4.7694843990352051E-3</v>
      </c>
      <c r="E575" s="100">
        <f t="shared" si="102"/>
        <v>0.67550939778088948</v>
      </c>
      <c r="F575" s="2"/>
      <c r="G575" s="8">
        <f t="shared" si="103"/>
        <v>0</v>
      </c>
      <c r="H575" s="8">
        <f t="shared" si="103"/>
        <v>0</v>
      </c>
      <c r="I575" s="8">
        <f t="shared" si="103"/>
        <v>4.7800000000000011</v>
      </c>
      <c r="J575" s="8">
        <f t="shared" si="103"/>
        <v>9.7800000000000011</v>
      </c>
      <c r="K575" s="8">
        <f t="shared" si="103"/>
        <v>14.780000000000001</v>
      </c>
      <c r="L575" s="8">
        <f t="shared" si="103"/>
        <v>24.78</v>
      </c>
      <c r="M575" s="8">
        <f t="shared" si="101"/>
        <v>5.2199999999999989</v>
      </c>
      <c r="N575" s="8">
        <f t="shared" si="103"/>
        <v>0.21999999999999886</v>
      </c>
      <c r="O575" s="8">
        <f t="shared" si="103"/>
        <v>0</v>
      </c>
      <c r="P575" s="8">
        <f t="shared" si="103"/>
        <v>0</v>
      </c>
      <c r="Q575" s="8">
        <f t="shared" si="103"/>
        <v>0</v>
      </c>
      <c r="R575" s="8">
        <f t="shared" si="103"/>
        <v>0</v>
      </c>
      <c r="S575" s="8">
        <f t="shared" si="103"/>
        <v>0</v>
      </c>
      <c r="T575" s="21">
        <f t="shared" si="94"/>
        <v>27</v>
      </c>
      <c r="U575" s="19">
        <f>VLOOKUP($B575,Gas!$B$3:$E$2506,2)</f>
        <v>2.7250000000000001</v>
      </c>
      <c r="V575" s="44">
        <f t="shared" si="95"/>
        <v>9.2550458715596324</v>
      </c>
      <c r="W575" s="5">
        <f>VLOOKUP($B575,Gas!$B$3:$E$2506,4)</f>
        <v>0.35917423449780772</v>
      </c>
    </row>
    <row r="576" spans="1:23" x14ac:dyDescent="0.2">
      <c r="A576" s="43">
        <f t="shared" si="98"/>
        <v>27</v>
      </c>
      <c r="B576" s="91">
        <v>36592</v>
      </c>
      <c r="C576" s="92">
        <v>23.72</v>
      </c>
      <c r="D576" s="4">
        <f t="shared" si="93"/>
        <v>-6.1318756407248806E-2</v>
      </c>
      <c r="E576" s="100">
        <f t="shared" si="102"/>
        <v>0.74442619133130272</v>
      </c>
      <c r="F576" s="2"/>
      <c r="G576" s="8">
        <f t="shared" si="103"/>
        <v>0</v>
      </c>
      <c r="H576" s="8">
        <f t="shared" si="103"/>
        <v>1.2800000000000011</v>
      </c>
      <c r="I576" s="8">
        <f t="shared" si="103"/>
        <v>6.2800000000000011</v>
      </c>
      <c r="J576" s="8">
        <f t="shared" si="103"/>
        <v>11.280000000000001</v>
      </c>
      <c r="K576" s="8">
        <f t="shared" si="103"/>
        <v>16.28</v>
      </c>
      <c r="L576" s="8">
        <f t="shared" si="103"/>
        <v>26.28</v>
      </c>
      <c r="M576" s="8">
        <f t="shared" si="101"/>
        <v>3.7199999999999989</v>
      </c>
      <c r="N576" s="8">
        <f t="shared" si="103"/>
        <v>0</v>
      </c>
      <c r="O576" s="8">
        <f t="shared" si="103"/>
        <v>0</v>
      </c>
      <c r="P576" s="8">
        <f t="shared" si="103"/>
        <v>0</v>
      </c>
      <c r="Q576" s="8">
        <f t="shared" si="103"/>
        <v>0</v>
      </c>
      <c r="R576" s="8">
        <f t="shared" si="103"/>
        <v>0</v>
      </c>
      <c r="S576" s="8">
        <f t="shared" si="103"/>
        <v>0</v>
      </c>
      <c r="T576" s="21">
        <f t="shared" si="94"/>
        <v>27</v>
      </c>
      <c r="U576" s="19">
        <f>VLOOKUP($B576,Gas!$B$3:$E$2506,2)</f>
        <v>2.76</v>
      </c>
      <c r="V576" s="44">
        <f t="shared" si="95"/>
        <v>8.5942028985507246</v>
      </c>
      <c r="W576" s="5">
        <f>VLOOKUP($B576,Gas!$B$3:$E$2506,4)</f>
        <v>0.35587854261764612</v>
      </c>
    </row>
    <row r="577" spans="1:23" x14ac:dyDescent="0.2">
      <c r="A577" s="43">
        <f t="shared" si="98"/>
        <v>27</v>
      </c>
      <c r="B577" s="91">
        <v>36593</v>
      </c>
      <c r="C577" s="92">
        <v>26.09</v>
      </c>
      <c r="D577" s="4">
        <f t="shared" si="93"/>
        <v>9.5233525019112336E-2</v>
      </c>
      <c r="E577" s="100">
        <f t="shared" si="102"/>
        <v>0.79075400386734929</v>
      </c>
      <c r="F577" s="2"/>
      <c r="G577" s="8">
        <f t="shared" si="103"/>
        <v>0</v>
      </c>
      <c r="H577" s="8">
        <f t="shared" si="103"/>
        <v>0</v>
      </c>
      <c r="I577" s="8">
        <f t="shared" si="103"/>
        <v>3.91</v>
      </c>
      <c r="J577" s="8">
        <f t="shared" si="103"/>
        <v>8.91</v>
      </c>
      <c r="K577" s="8">
        <f t="shared" si="103"/>
        <v>13.91</v>
      </c>
      <c r="L577" s="8">
        <f t="shared" si="103"/>
        <v>23.91</v>
      </c>
      <c r="M577" s="8">
        <f t="shared" si="101"/>
        <v>6.09</v>
      </c>
      <c r="N577" s="8">
        <f t="shared" si="103"/>
        <v>1.0899999999999999</v>
      </c>
      <c r="O577" s="8">
        <f t="shared" si="103"/>
        <v>0</v>
      </c>
      <c r="P577" s="8">
        <f t="shared" si="103"/>
        <v>0</v>
      </c>
      <c r="Q577" s="8">
        <f t="shared" si="103"/>
        <v>0</v>
      </c>
      <c r="R577" s="8">
        <f t="shared" si="103"/>
        <v>0</v>
      </c>
      <c r="S577" s="8">
        <f t="shared" si="103"/>
        <v>0</v>
      </c>
      <c r="T577" s="21">
        <f t="shared" si="94"/>
        <v>27</v>
      </c>
      <c r="U577" s="19">
        <f>VLOOKUP($B577,Gas!$B$3:$E$2506,2)</f>
        <v>2.78</v>
      </c>
      <c r="V577" s="44">
        <f t="shared" si="95"/>
        <v>9.384892086330936</v>
      </c>
      <c r="W577" s="5">
        <f>VLOOKUP($B577,Gas!$B$3:$E$2506,4)</f>
        <v>0.35086799173316507</v>
      </c>
    </row>
    <row r="578" spans="1:23" x14ac:dyDescent="0.2">
      <c r="A578" s="43">
        <f t="shared" si="98"/>
        <v>27</v>
      </c>
      <c r="B578" s="91">
        <v>36594</v>
      </c>
      <c r="C578" s="92">
        <v>26.52</v>
      </c>
      <c r="D578" s="4">
        <f t="shared" si="93"/>
        <v>1.6347066169024659E-2</v>
      </c>
      <c r="E578" s="100">
        <f t="shared" si="102"/>
        <v>0.7239017993485789</v>
      </c>
      <c r="F578" s="2"/>
      <c r="G578" s="8">
        <f t="shared" si="103"/>
        <v>0</v>
      </c>
      <c r="H578" s="8">
        <f t="shared" si="103"/>
        <v>0</v>
      </c>
      <c r="I578" s="8">
        <f t="shared" si="103"/>
        <v>3.4800000000000004</v>
      </c>
      <c r="J578" s="8">
        <f t="shared" si="103"/>
        <v>8.48</v>
      </c>
      <c r="K578" s="8">
        <f t="shared" si="103"/>
        <v>13.48</v>
      </c>
      <c r="L578" s="8">
        <f t="shared" si="103"/>
        <v>23.48</v>
      </c>
      <c r="M578" s="8">
        <f t="shared" si="101"/>
        <v>6.52</v>
      </c>
      <c r="N578" s="8">
        <f t="shared" si="103"/>
        <v>1.5199999999999996</v>
      </c>
      <c r="O578" s="8">
        <f t="shared" si="103"/>
        <v>0</v>
      </c>
      <c r="P578" s="8">
        <f t="shared" si="103"/>
        <v>0</v>
      </c>
      <c r="Q578" s="8">
        <f t="shared" si="103"/>
        <v>0</v>
      </c>
      <c r="R578" s="8">
        <f t="shared" si="103"/>
        <v>0</v>
      </c>
      <c r="S578" s="8">
        <f t="shared" si="103"/>
        <v>0</v>
      </c>
      <c r="T578" s="21">
        <f t="shared" si="94"/>
        <v>27</v>
      </c>
      <c r="U578" s="19">
        <f>VLOOKUP($B578,Gas!$B$3:$E$2506,2)</f>
        <v>2.7549999999999999</v>
      </c>
      <c r="V578" s="44">
        <f t="shared" si="95"/>
        <v>9.626134301270417</v>
      </c>
      <c r="W578" s="5">
        <f>VLOOKUP($B578,Gas!$B$3:$E$2506,4)</f>
        <v>0.36527674417387651</v>
      </c>
    </row>
    <row r="579" spans="1:23" x14ac:dyDescent="0.2">
      <c r="A579" s="43">
        <f t="shared" si="98"/>
        <v>27</v>
      </c>
      <c r="B579" s="91">
        <v>36595</v>
      </c>
      <c r="C579" s="92">
        <v>26.97</v>
      </c>
      <c r="D579" s="4">
        <f t="shared" si="93"/>
        <v>1.6825971833976779E-2</v>
      </c>
      <c r="E579" s="100">
        <f t="shared" si="102"/>
        <v>0.63751727622093579</v>
      </c>
      <c r="F579" s="2"/>
      <c r="G579" s="8">
        <f t="shared" si="103"/>
        <v>0</v>
      </c>
      <c r="H579" s="8">
        <f t="shared" si="103"/>
        <v>0</v>
      </c>
      <c r="I579" s="8">
        <f t="shared" si="103"/>
        <v>3.0300000000000011</v>
      </c>
      <c r="J579" s="8">
        <f t="shared" si="103"/>
        <v>8.0300000000000011</v>
      </c>
      <c r="K579" s="8">
        <f t="shared" si="103"/>
        <v>13.030000000000001</v>
      </c>
      <c r="L579" s="8">
        <f t="shared" si="103"/>
        <v>23.03</v>
      </c>
      <c r="M579" s="8">
        <f t="shared" si="101"/>
        <v>6.9699999999999989</v>
      </c>
      <c r="N579" s="8">
        <f t="shared" si="103"/>
        <v>1.9699999999999989</v>
      </c>
      <c r="O579" s="8">
        <f t="shared" si="103"/>
        <v>0</v>
      </c>
      <c r="P579" s="8">
        <f t="shared" si="103"/>
        <v>0</v>
      </c>
      <c r="Q579" s="8">
        <f t="shared" si="103"/>
        <v>0</v>
      </c>
      <c r="R579" s="8">
        <f t="shared" si="103"/>
        <v>0</v>
      </c>
      <c r="S579" s="8">
        <f t="shared" si="103"/>
        <v>0</v>
      </c>
      <c r="T579" s="21">
        <f t="shared" si="94"/>
        <v>27</v>
      </c>
      <c r="U579" s="19">
        <f>VLOOKUP($B579,Gas!$B$3:$E$2506,2)</f>
        <v>2.6850000000000001</v>
      </c>
      <c r="V579" s="44">
        <f t="shared" si="95"/>
        <v>10.044692737430166</v>
      </c>
      <c r="W579" s="5">
        <f>VLOOKUP($B579,Gas!$B$3:$E$2506,4)</f>
        <v>0.37434618761374211</v>
      </c>
    </row>
    <row r="580" spans="1:23" x14ac:dyDescent="0.2">
      <c r="A580" s="43">
        <f t="shared" si="98"/>
        <v>27</v>
      </c>
      <c r="B580" s="91">
        <v>36598</v>
      </c>
      <c r="C580" s="92">
        <v>28.94</v>
      </c>
      <c r="D580" s="4">
        <f t="shared" ref="D580:D643" si="104">LN(C580/C579)</f>
        <v>7.049958405169926E-2</v>
      </c>
      <c r="E580" s="100">
        <f t="shared" si="102"/>
        <v>0.66235294148225021</v>
      </c>
      <c r="F580" s="2"/>
      <c r="G580" s="8">
        <f t="shared" si="103"/>
        <v>0</v>
      </c>
      <c r="H580" s="8">
        <f t="shared" si="103"/>
        <v>0</v>
      </c>
      <c r="I580" s="8">
        <f t="shared" si="103"/>
        <v>1.0599999999999987</v>
      </c>
      <c r="J580" s="8">
        <f t="shared" si="103"/>
        <v>6.0599999999999987</v>
      </c>
      <c r="K580" s="8">
        <f t="shared" si="103"/>
        <v>11.059999999999999</v>
      </c>
      <c r="L580" s="8">
        <f t="shared" si="103"/>
        <v>21.06</v>
      </c>
      <c r="M580" s="8">
        <f t="shared" si="103"/>
        <v>8.9400000000000013</v>
      </c>
      <c r="N580" s="8">
        <f t="shared" si="103"/>
        <v>3.9400000000000013</v>
      </c>
      <c r="O580" s="8">
        <f t="shared" si="103"/>
        <v>0</v>
      </c>
      <c r="P580" s="8">
        <f t="shared" si="103"/>
        <v>0</v>
      </c>
      <c r="Q580" s="8">
        <f t="shared" si="103"/>
        <v>0</v>
      </c>
      <c r="R580" s="8">
        <f t="shared" si="103"/>
        <v>0</v>
      </c>
      <c r="S580" s="8">
        <f t="shared" si="103"/>
        <v>0</v>
      </c>
      <c r="T580" s="21">
        <f t="shared" ref="T580:T643" si="105">A580</f>
        <v>27</v>
      </c>
      <c r="U580" s="19">
        <f>VLOOKUP($B580,Gas!$B$3:$E$2506,2)</f>
        <v>2.76</v>
      </c>
      <c r="V580" s="44">
        <f t="shared" ref="V580:V643" si="106">C580/U580</f>
        <v>10.485507246376812</v>
      </c>
      <c r="W580" s="5">
        <f>VLOOKUP($B580,Gas!$B$3:$E$2506,4)</f>
        <v>0.31421481976955301</v>
      </c>
    </row>
    <row r="581" spans="1:23" x14ac:dyDescent="0.2">
      <c r="A581" s="43">
        <f t="shared" si="98"/>
        <v>27</v>
      </c>
      <c r="B581" s="91">
        <v>36599</v>
      </c>
      <c r="C581" s="92">
        <v>32.090000000000003</v>
      </c>
      <c r="D581" s="4">
        <f t="shared" si="104"/>
        <v>0.10331973391842782</v>
      </c>
      <c r="E581" s="100">
        <f t="shared" si="102"/>
        <v>0.76092860260590156</v>
      </c>
      <c r="F581" s="2"/>
      <c r="G581" s="8">
        <f t="shared" si="103"/>
        <v>0</v>
      </c>
      <c r="H581" s="8">
        <f t="shared" si="103"/>
        <v>0</v>
      </c>
      <c r="I581" s="8">
        <f t="shared" si="103"/>
        <v>0</v>
      </c>
      <c r="J581" s="8">
        <f t="shared" si="103"/>
        <v>2.9099999999999966</v>
      </c>
      <c r="K581" s="8">
        <f t="shared" si="103"/>
        <v>7.9099999999999966</v>
      </c>
      <c r="L581" s="8">
        <f t="shared" si="103"/>
        <v>17.909999999999997</v>
      </c>
      <c r="M581" s="8">
        <f t="shared" si="103"/>
        <v>12.090000000000003</v>
      </c>
      <c r="N581" s="8">
        <f t="shared" si="103"/>
        <v>7.0900000000000034</v>
      </c>
      <c r="O581" s="8">
        <f t="shared" si="103"/>
        <v>2.0900000000000034</v>
      </c>
      <c r="P581" s="8">
        <f t="shared" si="103"/>
        <v>0</v>
      </c>
      <c r="Q581" s="8">
        <f t="shared" si="103"/>
        <v>0</v>
      </c>
      <c r="R581" s="8">
        <f t="shared" si="103"/>
        <v>0</v>
      </c>
      <c r="S581" s="8">
        <f t="shared" si="103"/>
        <v>0</v>
      </c>
      <c r="T581" s="21">
        <f t="shared" si="105"/>
        <v>27</v>
      </c>
      <c r="U581" s="19">
        <f>VLOOKUP($B581,Gas!$B$3:$E$2506,2)</f>
        <v>2.8</v>
      </c>
      <c r="V581" s="44">
        <f t="shared" si="106"/>
        <v>11.460714285714287</v>
      </c>
      <c r="W581" s="5">
        <f>VLOOKUP($B581,Gas!$B$3:$E$2506,4)</f>
        <v>0.27400875681162185</v>
      </c>
    </row>
    <row r="582" spans="1:23" x14ac:dyDescent="0.2">
      <c r="A582" s="43">
        <f t="shared" si="98"/>
        <v>27</v>
      </c>
      <c r="B582" s="91">
        <v>36600</v>
      </c>
      <c r="C582" s="92">
        <v>31.11</v>
      </c>
      <c r="D582" s="4">
        <f t="shared" si="104"/>
        <v>-3.101514421221999E-2</v>
      </c>
      <c r="E582" s="100">
        <f t="shared" si="102"/>
        <v>0.82084079192596637</v>
      </c>
      <c r="F582" s="2"/>
      <c r="G582" s="8">
        <f t="shared" si="103"/>
        <v>0</v>
      </c>
      <c r="H582" s="8">
        <f t="shared" si="103"/>
        <v>0</v>
      </c>
      <c r="I582" s="8">
        <f t="shared" si="103"/>
        <v>0</v>
      </c>
      <c r="J582" s="8">
        <f t="shared" si="103"/>
        <v>3.8900000000000006</v>
      </c>
      <c r="K582" s="8">
        <f t="shared" si="103"/>
        <v>8.89</v>
      </c>
      <c r="L582" s="8">
        <f t="shared" si="103"/>
        <v>18.89</v>
      </c>
      <c r="M582" s="8">
        <f t="shared" si="103"/>
        <v>11.11</v>
      </c>
      <c r="N582" s="8">
        <f t="shared" si="103"/>
        <v>6.1099999999999994</v>
      </c>
      <c r="O582" s="8">
        <f t="shared" si="103"/>
        <v>1.1099999999999994</v>
      </c>
      <c r="P582" s="8">
        <f t="shared" si="103"/>
        <v>0</v>
      </c>
      <c r="Q582" s="8">
        <f t="shared" si="103"/>
        <v>0</v>
      </c>
      <c r="R582" s="8">
        <f t="shared" si="103"/>
        <v>0</v>
      </c>
      <c r="S582" s="8">
        <f t="shared" si="103"/>
        <v>0</v>
      </c>
      <c r="T582" s="21">
        <f t="shared" si="105"/>
        <v>27</v>
      </c>
      <c r="U582" s="19">
        <f>VLOOKUP($B582,Gas!$B$3:$E$2506,2)</f>
        <v>2.83</v>
      </c>
      <c r="V582" s="44">
        <f t="shared" si="106"/>
        <v>10.992932862190813</v>
      </c>
      <c r="W582" s="5">
        <f>VLOOKUP($B582,Gas!$B$3:$E$2506,4)</f>
        <v>0.27727133592983261</v>
      </c>
    </row>
    <row r="583" spans="1:23" x14ac:dyDescent="0.2">
      <c r="A583" s="43">
        <f t="shared" si="98"/>
        <v>27</v>
      </c>
      <c r="B583" s="91">
        <v>36601</v>
      </c>
      <c r="C583" s="92">
        <v>29.12</v>
      </c>
      <c r="D583" s="4">
        <f t="shared" si="104"/>
        <v>-6.6104087581060442E-2</v>
      </c>
      <c r="E583" s="100">
        <f t="shared" si="102"/>
        <v>0.94269572537348922</v>
      </c>
      <c r="F583" s="2"/>
      <c r="G583" s="8">
        <f t="shared" si="103"/>
        <v>0</v>
      </c>
      <c r="H583" s="8">
        <f t="shared" si="103"/>
        <v>0</v>
      </c>
      <c r="I583" s="8">
        <f t="shared" si="103"/>
        <v>0.87999999999999901</v>
      </c>
      <c r="J583" s="8">
        <f t="shared" si="103"/>
        <v>5.879999999999999</v>
      </c>
      <c r="K583" s="8">
        <f t="shared" si="103"/>
        <v>10.879999999999999</v>
      </c>
      <c r="L583" s="8">
        <f t="shared" si="103"/>
        <v>20.88</v>
      </c>
      <c r="M583" s="8">
        <f t="shared" si="103"/>
        <v>9.120000000000001</v>
      </c>
      <c r="N583" s="8">
        <f t="shared" si="103"/>
        <v>4.120000000000001</v>
      </c>
      <c r="O583" s="8">
        <f t="shared" si="103"/>
        <v>0</v>
      </c>
      <c r="P583" s="8">
        <f t="shared" si="103"/>
        <v>0</v>
      </c>
      <c r="Q583" s="8">
        <f t="shared" si="103"/>
        <v>0</v>
      </c>
      <c r="R583" s="8">
        <f t="shared" si="103"/>
        <v>0</v>
      </c>
      <c r="S583" s="8">
        <f t="shared" si="103"/>
        <v>0</v>
      </c>
      <c r="T583" s="21">
        <f t="shared" si="105"/>
        <v>27</v>
      </c>
      <c r="U583" s="19">
        <f>VLOOKUP($B583,Gas!$B$3:$E$2506,2)</f>
        <v>2.76</v>
      </c>
      <c r="V583" s="44">
        <f t="shared" si="106"/>
        <v>10.55072463768116</v>
      </c>
      <c r="W583" s="5">
        <f>VLOOKUP($B583,Gas!$B$3:$E$2506,4)</f>
        <v>0.32780600289478301</v>
      </c>
    </row>
    <row r="584" spans="1:23" x14ac:dyDescent="0.2">
      <c r="A584" s="43">
        <f t="shared" si="98"/>
        <v>27</v>
      </c>
      <c r="B584" s="91">
        <v>36602</v>
      </c>
      <c r="C584" s="92">
        <v>30.33</v>
      </c>
      <c r="D584" s="4">
        <f t="shared" si="104"/>
        <v>4.0712098372004485E-2</v>
      </c>
      <c r="E584" s="100">
        <f t="shared" si="102"/>
        <v>0.94948131902752309</v>
      </c>
      <c r="F584" s="2"/>
      <c r="G584" s="8">
        <f t="shared" ref="G584:S599" si="107">IF(G$1="P",MAX(0,G$2-$C584),IF(G$1="C",MAX(0,$C584-G$2)))</f>
        <v>0</v>
      </c>
      <c r="H584" s="8">
        <f t="shared" si="107"/>
        <v>0</v>
      </c>
      <c r="I584" s="8">
        <f t="shared" si="107"/>
        <v>0</v>
      </c>
      <c r="J584" s="8">
        <f t="shared" si="107"/>
        <v>4.6700000000000017</v>
      </c>
      <c r="K584" s="8">
        <f t="shared" si="107"/>
        <v>9.6700000000000017</v>
      </c>
      <c r="L584" s="8">
        <f t="shared" si="107"/>
        <v>19.670000000000002</v>
      </c>
      <c r="M584" s="8">
        <f t="shared" si="103"/>
        <v>10.329999999999998</v>
      </c>
      <c r="N584" s="8">
        <f t="shared" si="107"/>
        <v>5.3299999999999983</v>
      </c>
      <c r="O584" s="8">
        <f t="shared" si="107"/>
        <v>0.32999999999999829</v>
      </c>
      <c r="P584" s="8">
        <f t="shared" si="107"/>
        <v>0</v>
      </c>
      <c r="Q584" s="8">
        <f t="shared" si="107"/>
        <v>0</v>
      </c>
      <c r="R584" s="8">
        <f t="shared" si="107"/>
        <v>0</v>
      </c>
      <c r="S584" s="8">
        <f t="shared" si="107"/>
        <v>0</v>
      </c>
      <c r="T584" s="21">
        <f t="shared" si="105"/>
        <v>27</v>
      </c>
      <c r="U584" s="19">
        <f>VLOOKUP($B584,Gas!$B$3:$E$2506,2)</f>
        <v>2.835</v>
      </c>
      <c r="V584" s="44">
        <f t="shared" si="106"/>
        <v>10.698412698412698</v>
      </c>
      <c r="W584" s="5">
        <f>VLOOKUP($B584,Gas!$B$3:$E$2506,4)</f>
        <v>0.35742079446732672</v>
      </c>
    </row>
    <row r="585" spans="1:23" x14ac:dyDescent="0.2">
      <c r="A585" s="43">
        <f t="shared" si="98"/>
        <v>27</v>
      </c>
      <c r="B585" s="91">
        <v>36605</v>
      </c>
      <c r="C585" s="92">
        <v>28.67</v>
      </c>
      <c r="D585" s="4">
        <f t="shared" si="104"/>
        <v>-5.6286041805211143E-2</v>
      </c>
      <c r="E585" s="100">
        <f t="shared" si="102"/>
        <v>1.0211419830567083</v>
      </c>
      <c r="F585" s="2"/>
      <c r="G585" s="8">
        <f t="shared" si="107"/>
        <v>0</v>
      </c>
      <c r="H585" s="8">
        <f t="shared" si="107"/>
        <v>0</v>
      </c>
      <c r="I585" s="8">
        <f t="shared" si="107"/>
        <v>1.3299999999999983</v>
      </c>
      <c r="J585" s="8">
        <f t="shared" si="107"/>
        <v>6.3299999999999983</v>
      </c>
      <c r="K585" s="8">
        <f t="shared" si="107"/>
        <v>11.329999999999998</v>
      </c>
      <c r="L585" s="8">
        <f t="shared" si="107"/>
        <v>21.33</v>
      </c>
      <c r="M585" s="8">
        <f t="shared" si="103"/>
        <v>8.6700000000000017</v>
      </c>
      <c r="N585" s="8">
        <f t="shared" si="107"/>
        <v>3.6700000000000017</v>
      </c>
      <c r="O585" s="8">
        <f t="shared" si="107"/>
        <v>0</v>
      </c>
      <c r="P585" s="8">
        <f t="shared" si="107"/>
        <v>0</v>
      </c>
      <c r="Q585" s="8">
        <f t="shared" si="107"/>
        <v>0</v>
      </c>
      <c r="R585" s="8">
        <f t="shared" si="107"/>
        <v>0</v>
      </c>
      <c r="S585" s="8">
        <f t="shared" si="107"/>
        <v>0</v>
      </c>
      <c r="T585" s="21">
        <f t="shared" si="105"/>
        <v>27</v>
      </c>
      <c r="U585" s="19">
        <f>VLOOKUP($B585,Gas!$B$3:$E$2506,2)</f>
        <v>2.8149999999999999</v>
      </c>
      <c r="V585" s="44">
        <f t="shared" si="106"/>
        <v>10.184724689165188</v>
      </c>
      <c r="W585" s="5">
        <f>VLOOKUP($B585,Gas!$B$3:$E$2506,4)</f>
        <v>0.30223239902869958</v>
      </c>
    </row>
    <row r="586" spans="1:23" x14ac:dyDescent="0.2">
      <c r="A586" s="43">
        <f t="shared" si="98"/>
        <v>27</v>
      </c>
      <c r="B586" s="91">
        <v>36606</v>
      </c>
      <c r="C586" s="92">
        <v>29.05</v>
      </c>
      <c r="D586" s="4">
        <f t="shared" si="104"/>
        <v>1.3167203402641754E-2</v>
      </c>
      <c r="E586" s="100">
        <f t="shared" si="102"/>
        <v>0.93521916483121614</v>
      </c>
      <c r="F586" s="2"/>
      <c r="G586" s="8">
        <f t="shared" si="107"/>
        <v>0</v>
      </c>
      <c r="H586" s="8">
        <f t="shared" si="107"/>
        <v>0</v>
      </c>
      <c r="I586" s="8">
        <f t="shared" si="107"/>
        <v>0.94999999999999929</v>
      </c>
      <c r="J586" s="8">
        <f t="shared" si="107"/>
        <v>5.9499999999999993</v>
      </c>
      <c r="K586" s="8">
        <f t="shared" si="107"/>
        <v>10.95</v>
      </c>
      <c r="L586" s="8">
        <f t="shared" si="107"/>
        <v>20.95</v>
      </c>
      <c r="M586" s="8">
        <f t="shared" si="103"/>
        <v>9.0500000000000007</v>
      </c>
      <c r="N586" s="8">
        <f t="shared" si="107"/>
        <v>4.0500000000000007</v>
      </c>
      <c r="O586" s="8">
        <f t="shared" si="107"/>
        <v>0</v>
      </c>
      <c r="P586" s="8">
        <f t="shared" si="107"/>
        <v>0</v>
      </c>
      <c r="Q586" s="8">
        <f t="shared" si="107"/>
        <v>0</v>
      </c>
      <c r="R586" s="8">
        <f t="shared" si="107"/>
        <v>0</v>
      </c>
      <c r="S586" s="8">
        <f t="shared" si="107"/>
        <v>0</v>
      </c>
      <c r="T586" s="21">
        <f t="shared" si="105"/>
        <v>27</v>
      </c>
      <c r="U586" s="19">
        <f>VLOOKUP($B586,Gas!$B$3:$E$2506,2)</f>
        <v>2.7349999999999999</v>
      </c>
      <c r="V586" s="44">
        <f t="shared" si="106"/>
        <v>10.621572212065814</v>
      </c>
      <c r="W586" s="5">
        <f>VLOOKUP($B586,Gas!$B$3:$E$2506,4)</f>
        <v>0.32094204455082481</v>
      </c>
    </row>
    <row r="587" spans="1:23" x14ac:dyDescent="0.2">
      <c r="A587" s="43">
        <f t="shared" si="98"/>
        <v>27</v>
      </c>
      <c r="B587" s="91">
        <v>36607</v>
      </c>
      <c r="C587" s="92">
        <v>31.69</v>
      </c>
      <c r="D587" s="4">
        <f t="shared" si="104"/>
        <v>8.6982690404909094E-2</v>
      </c>
      <c r="E587" s="100">
        <f t="shared" si="102"/>
        <v>0.91759197399033487</v>
      </c>
      <c r="F587" s="2"/>
      <c r="G587" s="8">
        <f t="shared" si="107"/>
        <v>0</v>
      </c>
      <c r="H587" s="8">
        <f t="shared" si="107"/>
        <v>0</v>
      </c>
      <c r="I587" s="8">
        <f t="shared" si="107"/>
        <v>0</v>
      </c>
      <c r="J587" s="8">
        <f t="shared" si="107"/>
        <v>3.3099999999999987</v>
      </c>
      <c r="K587" s="8">
        <f t="shared" si="107"/>
        <v>8.3099999999999987</v>
      </c>
      <c r="L587" s="8">
        <f t="shared" si="107"/>
        <v>18.309999999999999</v>
      </c>
      <c r="M587" s="8">
        <f t="shared" si="103"/>
        <v>11.690000000000001</v>
      </c>
      <c r="N587" s="8">
        <f t="shared" si="107"/>
        <v>6.6900000000000013</v>
      </c>
      <c r="O587" s="8">
        <f t="shared" si="107"/>
        <v>1.6900000000000013</v>
      </c>
      <c r="P587" s="8">
        <f t="shared" si="107"/>
        <v>0</v>
      </c>
      <c r="Q587" s="8">
        <f t="shared" si="107"/>
        <v>0</v>
      </c>
      <c r="R587" s="8">
        <f t="shared" si="107"/>
        <v>0</v>
      </c>
      <c r="S587" s="8">
        <f t="shared" si="107"/>
        <v>0</v>
      </c>
      <c r="T587" s="21">
        <f t="shared" si="105"/>
        <v>27</v>
      </c>
      <c r="U587" s="19">
        <f>VLOOKUP($B587,Gas!$B$3:$E$2506,2)</f>
        <v>2.7450000000000001</v>
      </c>
      <c r="V587" s="44">
        <f t="shared" si="106"/>
        <v>11.544626593806921</v>
      </c>
      <c r="W587" s="5">
        <f>VLOOKUP($B587,Gas!$B$3:$E$2506,4)</f>
        <v>0.32211695481987018</v>
      </c>
    </row>
    <row r="588" spans="1:23" x14ac:dyDescent="0.2">
      <c r="A588" s="43">
        <f t="shared" si="98"/>
        <v>27</v>
      </c>
      <c r="B588" s="91">
        <v>36608</v>
      </c>
      <c r="C588" s="92">
        <v>29.55</v>
      </c>
      <c r="D588" s="4">
        <f t="shared" si="104"/>
        <v>-6.9917429850722246E-2</v>
      </c>
      <c r="E588" s="100">
        <f t="shared" si="102"/>
        <v>1.0212053810076067</v>
      </c>
      <c r="F588" s="2"/>
      <c r="G588" s="8">
        <f t="shared" si="107"/>
        <v>0</v>
      </c>
      <c r="H588" s="8">
        <f t="shared" si="107"/>
        <v>0</v>
      </c>
      <c r="I588" s="8">
        <f t="shared" si="107"/>
        <v>0.44999999999999929</v>
      </c>
      <c r="J588" s="8">
        <f t="shared" si="107"/>
        <v>5.4499999999999993</v>
      </c>
      <c r="K588" s="8">
        <f t="shared" si="107"/>
        <v>10.45</v>
      </c>
      <c r="L588" s="8">
        <f t="shared" si="107"/>
        <v>20.45</v>
      </c>
      <c r="M588" s="8">
        <f t="shared" si="103"/>
        <v>9.5500000000000007</v>
      </c>
      <c r="N588" s="8">
        <f t="shared" si="107"/>
        <v>4.5500000000000007</v>
      </c>
      <c r="O588" s="8">
        <f t="shared" si="107"/>
        <v>0</v>
      </c>
      <c r="P588" s="8">
        <f t="shared" si="107"/>
        <v>0</v>
      </c>
      <c r="Q588" s="8">
        <f t="shared" si="107"/>
        <v>0</v>
      </c>
      <c r="R588" s="8">
        <f t="shared" si="107"/>
        <v>0</v>
      </c>
      <c r="S588" s="8">
        <f t="shared" si="107"/>
        <v>0</v>
      </c>
      <c r="T588" s="21">
        <f t="shared" si="105"/>
        <v>27</v>
      </c>
      <c r="U588" s="19">
        <f>VLOOKUP($B588,Gas!$B$3:$E$2506,2)</f>
        <v>2.7850000000000001</v>
      </c>
      <c r="V588" s="44">
        <f t="shared" si="106"/>
        <v>10.610412926391382</v>
      </c>
      <c r="W588" s="5">
        <f>VLOOKUP($B588,Gas!$B$3:$E$2506,4)</f>
        <v>0.33472051091483934</v>
      </c>
    </row>
    <row r="589" spans="1:23" x14ac:dyDescent="0.2">
      <c r="A589" s="43">
        <f t="shared" si="98"/>
        <v>27</v>
      </c>
      <c r="B589" s="91">
        <v>36609</v>
      </c>
      <c r="C589" s="92">
        <v>32.270000000000003</v>
      </c>
      <c r="D589" s="4">
        <f t="shared" si="104"/>
        <v>8.8054262211763407E-2</v>
      </c>
      <c r="E589" s="100">
        <f t="shared" si="102"/>
        <v>1.0924603705346843</v>
      </c>
      <c r="F589" s="2"/>
      <c r="G589" s="8">
        <f t="shared" si="107"/>
        <v>0</v>
      </c>
      <c r="H589" s="8">
        <f t="shared" si="107"/>
        <v>0</v>
      </c>
      <c r="I589" s="8">
        <f t="shared" si="107"/>
        <v>0</v>
      </c>
      <c r="J589" s="8">
        <f t="shared" si="107"/>
        <v>2.7299999999999969</v>
      </c>
      <c r="K589" s="8">
        <f t="shared" si="107"/>
        <v>7.7299999999999969</v>
      </c>
      <c r="L589" s="8">
        <f t="shared" si="107"/>
        <v>17.729999999999997</v>
      </c>
      <c r="M589" s="8">
        <f t="shared" si="103"/>
        <v>12.270000000000003</v>
      </c>
      <c r="N589" s="8">
        <f t="shared" si="107"/>
        <v>7.2700000000000031</v>
      </c>
      <c r="O589" s="8">
        <f t="shared" si="107"/>
        <v>2.2700000000000031</v>
      </c>
      <c r="P589" s="8">
        <f t="shared" si="107"/>
        <v>0</v>
      </c>
      <c r="Q589" s="8">
        <f t="shared" si="107"/>
        <v>0</v>
      </c>
      <c r="R589" s="8">
        <f t="shared" si="107"/>
        <v>0</v>
      </c>
      <c r="S589" s="8">
        <f t="shared" si="107"/>
        <v>0</v>
      </c>
      <c r="T589" s="21">
        <f t="shared" si="105"/>
        <v>27</v>
      </c>
      <c r="U589" s="19">
        <f>VLOOKUP($B589,Gas!$B$3:$E$2506,2)</f>
        <v>2.75</v>
      </c>
      <c r="V589" s="44">
        <f t="shared" si="106"/>
        <v>11.734545454545456</v>
      </c>
      <c r="W589" s="5">
        <f>VLOOKUP($B589,Gas!$B$3:$E$2506,4)</f>
        <v>0.33036511223398518</v>
      </c>
    </row>
    <row r="590" spans="1:23" x14ac:dyDescent="0.2">
      <c r="A590" s="43">
        <f t="shared" si="98"/>
        <v>27</v>
      </c>
      <c r="B590" s="91">
        <v>36612</v>
      </c>
      <c r="C590" s="92">
        <v>31.85</v>
      </c>
      <c r="D590" s="4">
        <f t="shared" si="104"/>
        <v>-1.3100624045698206E-2</v>
      </c>
      <c r="E590" s="100">
        <f t="shared" si="102"/>
        <v>1.0602310277273708</v>
      </c>
      <c r="F590" s="2"/>
      <c r="G590" s="8">
        <f t="shared" si="107"/>
        <v>0</v>
      </c>
      <c r="H590" s="8">
        <f t="shared" si="107"/>
        <v>0</v>
      </c>
      <c r="I590" s="8">
        <f t="shared" si="107"/>
        <v>0</v>
      </c>
      <c r="J590" s="8">
        <f t="shared" si="107"/>
        <v>3.1499999999999986</v>
      </c>
      <c r="K590" s="8">
        <f t="shared" si="107"/>
        <v>8.1499999999999986</v>
      </c>
      <c r="L590" s="8">
        <f t="shared" si="107"/>
        <v>18.149999999999999</v>
      </c>
      <c r="M590" s="8">
        <f t="shared" si="107"/>
        <v>11.850000000000001</v>
      </c>
      <c r="N590" s="8">
        <f t="shared" si="107"/>
        <v>6.8500000000000014</v>
      </c>
      <c r="O590" s="8">
        <f t="shared" si="107"/>
        <v>1.8500000000000014</v>
      </c>
      <c r="P590" s="8">
        <f t="shared" si="107"/>
        <v>0</v>
      </c>
      <c r="Q590" s="8">
        <f t="shared" si="107"/>
        <v>0</v>
      </c>
      <c r="R590" s="8">
        <f t="shared" si="107"/>
        <v>0</v>
      </c>
      <c r="S590" s="8">
        <f t="shared" si="107"/>
        <v>0</v>
      </c>
      <c r="T590" s="21">
        <f t="shared" si="105"/>
        <v>27</v>
      </c>
      <c r="U590" s="19">
        <f>VLOOKUP($B590,Gas!$B$3:$E$2506,2)</f>
        <v>2.8149999999999999</v>
      </c>
      <c r="V590" s="44">
        <f t="shared" si="106"/>
        <v>11.314387211367674</v>
      </c>
      <c r="W590" s="5">
        <f>VLOOKUP($B590,Gas!$B$3:$E$2506,4)</f>
        <v>0.27053257922475932</v>
      </c>
    </row>
    <row r="591" spans="1:23" x14ac:dyDescent="0.2">
      <c r="A591" s="43">
        <f t="shared" si="98"/>
        <v>27</v>
      </c>
      <c r="B591" s="91">
        <v>36613</v>
      </c>
      <c r="C591" s="92">
        <v>32.14</v>
      </c>
      <c r="D591" s="4">
        <f t="shared" si="104"/>
        <v>9.0639782911940796E-3</v>
      </c>
      <c r="E591" s="100">
        <f t="shared" si="102"/>
        <v>0.9248451288513746</v>
      </c>
      <c r="F591" s="2"/>
      <c r="G591" s="8">
        <f t="shared" si="107"/>
        <v>0</v>
      </c>
      <c r="H591" s="8">
        <f t="shared" si="107"/>
        <v>0</v>
      </c>
      <c r="I591" s="8">
        <f t="shared" si="107"/>
        <v>0</v>
      </c>
      <c r="J591" s="8">
        <f t="shared" si="107"/>
        <v>2.8599999999999994</v>
      </c>
      <c r="K591" s="8">
        <f t="shared" si="107"/>
        <v>7.8599999999999994</v>
      </c>
      <c r="L591" s="8">
        <f t="shared" si="107"/>
        <v>17.86</v>
      </c>
      <c r="M591" s="8">
        <f t="shared" si="107"/>
        <v>12.14</v>
      </c>
      <c r="N591" s="8">
        <f t="shared" si="107"/>
        <v>7.1400000000000006</v>
      </c>
      <c r="O591" s="8">
        <f t="shared" si="107"/>
        <v>2.1400000000000006</v>
      </c>
      <c r="P591" s="8">
        <f t="shared" si="107"/>
        <v>0</v>
      </c>
      <c r="Q591" s="8">
        <f t="shared" si="107"/>
        <v>0</v>
      </c>
      <c r="R591" s="8">
        <f t="shared" si="107"/>
        <v>0</v>
      </c>
      <c r="S591" s="8">
        <f t="shared" si="107"/>
        <v>0</v>
      </c>
      <c r="T591" s="21">
        <f t="shared" si="105"/>
        <v>27</v>
      </c>
      <c r="U591" s="19">
        <f>VLOOKUP($B591,Gas!$B$3:$E$2506,2)</f>
        <v>2.8149999999999999</v>
      </c>
      <c r="V591" s="44">
        <f t="shared" si="106"/>
        <v>11.417406749555951</v>
      </c>
      <c r="W591" s="5">
        <f>VLOOKUP($B591,Gas!$B$3:$E$2506,4)</f>
        <v>0.26712998799690291</v>
      </c>
    </row>
    <row r="592" spans="1:23" x14ac:dyDescent="0.2">
      <c r="A592" s="43">
        <f t="shared" si="98"/>
        <v>27</v>
      </c>
      <c r="B592" s="91">
        <v>36614</v>
      </c>
      <c r="C592" s="92">
        <v>32.58</v>
      </c>
      <c r="D592" s="4">
        <f t="shared" si="104"/>
        <v>1.3597242864532457E-2</v>
      </c>
      <c r="E592" s="100">
        <f t="shared" si="102"/>
        <v>0.90985673976935066</v>
      </c>
      <c r="F592" s="2"/>
      <c r="G592" s="8">
        <f t="shared" si="107"/>
        <v>0</v>
      </c>
      <c r="H592" s="8">
        <f t="shared" si="107"/>
        <v>0</v>
      </c>
      <c r="I592" s="8">
        <f t="shared" si="107"/>
        <v>0</v>
      </c>
      <c r="J592" s="8">
        <f t="shared" si="107"/>
        <v>2.4200000000000017</v>
      </c>
      <c r="K592" s="8">
        <f t="shared" si="107"/>
        <v>7.4200000000000017</v>
      </c>
      <c r="L592" s="8">
        <f t="shared" si="107"/>
        <v>17.420000000000002</v>
      </c>
      <c r="M592" s="8">
        <f t="shared" si="107"/>
        <v>12.579999999999998</v>
      </c>
      <c r="N592" s="8">
        <f t="shared" si="107"/>
        <v>7.5799999999999983</v>
      </c>
      <c r="O592" s="8">
        <f t="shared" si="107"/>
        <v>2.5799999999999983</v>
      </c>
      <c r="P592" s="8">
        <f t="shared" si="107"/>
        <v>0</v>
      </c>
      <c r="Q592" s="8">
        <f t="shared" si="107"/>
        <v>0</v>
      </c>
      <c r="R592" s="8">
        <f t="shared" si="107"/>
        <v>0</v>
      </c>
      <c r="S592" s="8">
        <f t="shared" si="107"/>
        <v>0</v>
      </c>
      <c r="T592" s="21">
        <f t="shared" si="105"/>
        <v>27</v>
      </c>
      <c r="U592" s="19">
        <f>VLOOKUP($B592,Gas!$B$3:$E$2506,2)</f>
        <v>2.9249999999999998</v>
      </c>
      <c r="V592" s="44">
        <f t="shared" si="106"/>
        <v>11.138461538461538</v>
      </c>
      <c r="W592" s="5">
        <f>VLOOKUP($B592,Gas!$B$3:$E$2506,4)</f>
        <v>0.35353929730167716</v>
      </c>
    </row>
    <row r="593" spans="1:23" x14ac:dyDescent="0.2">
      <c r="A593" s="43">
        <f t="shared" si="98"/>
        <v>27</v>
      </c>
      <c r="B593" s="91">
        <v>36615</v>
      </c>
      <c r="C593" s="92">
        <v>32.99</v>
      </c>
      <c r="D593" s="4">
        <f t="shared" si="104"/>
        <v>1.2505882066591117E-2</v>
      </c>
      <c r="E593" s="100">
        <f t="shared" si="102"/>
        <v>0.82065412518106662</v>
      </c>
      <c r="F593" s="2"/>
      <c r="G593" s="8">
        <f t="shared" si="107"/>
        <v>0</v>
      </c>
      <c r="H593" s="8">
        <f t="shared" si="107"/>
        <v>0</v>
      </c>
      <c r="I593" s="8">
        <f t="shared" si="107"/>
        <v>0</v>
      </c>
      <c r="J593" s="8">
        <f t="shared" si="107"/>
        <v>2.009999999999998</v>
      </c>
      <c r="K593" s="8">
        <f t="shared" si="107"/>
        <v>7.009999999999998</v>
      </c>
      <c r="L593" s="8">
        <f t="shared" si="107"/>
        <v>17.009999999999998</v>
      </c>
      <c r="M593" s="8">
        <f t="shared" si="107"/>
        <v>12.990000000000002</v>
      </c>
      <c r="N593" s="8">
        <f t="shared" si="107"/>
        <v>7.990000000000002</v>
      </c>
      <c r="O593" s="8">
        <f t="shared" si="107"/>
        <v>2.990000000000002</v>
      </c>
      <c r="P593" s="8">
        <f t="shared" si="107"/>
        <v>0</v>
      </c>
      <c r="Q593" s="8">
        <f t="shared" si="107"/>
        <v>0</v>
      </c>
      <c r="R593" s="8">
        <f t="shared" si="107"/>
        <v>0</v>
      </c>
      <c r="S593" s="8">
        <f t="shared" si="107"/>
        <v>0</v>
      </c>
      <c r="T593" s="21">
        <f t="shared" si="105"/>
        <v>27</v>
      </c>
      <c r="U593" s="19">
        <f>VLOOKUP($B593,Gas!$B$3:$E$2506,2)</f>
        <v>2.92</v>
      </c>
      <c r="V593" s="44">
        <f t="shared" si="106"/>
        <v>11.297945205479452</v>
      </c>
      <c r="W593" s="5">
        <f>VLOOKUP($B593,Gas!$B$3:$E$2506,4)</f>
        <v>0.35444154518599569</v>
      </c>
    </row>
    <row r="594" spans="1:23" x14ac:dyDescent="0.2">
      <c r="A594" s="43">
        <f t="shared" si="98"/>
        <v>27</v>
      </c>
      <c r="B594" s="91">
        <v>36616</v>
      </c>
      <c r="C594" s="92">
        <v>32.07</v>
      </c>
      <c r="D594" s="4">
        <f t="shared" si="104"/>
        <v>-2.8283471535426576E-2</v>
      </c>
      <c r="E594" s="100">
        <f t="shared" si="102"/>
        <v>0.82719941089009508</v>
      </c>
      <c r="F594" s="2"/>
      <c r="G594" s="8">
        <f t="shared" ref="G594:S609" si="108">IF(G$1="P",MAX(0,G$2-$C594),IF(G$1="C",MAX(0,$C594-G$2)))</f>
        <v>0</v>
      </c>
      <c r="H594" s="8">
        <f t="shared" si="108"/>
        <v>0</v>
      </c>
      <c r="I594" s="8">
        <f t="shared" si="108"/>
        <v>0</v>
      </c>
      <c r="J594" s="8">
        <f t="shared" si="108"/>
        <v>2.9299999999999997</v>
      </c>
      <c r="K594" s="8">
        <f t="shared" si="108"/>
        <v>7.93</v>
      </c>
      <c r="L594" s="8">
        <f t="shared" si="108"/>
        <v>17.93</v>
      </c>
      <c r="M594" s="8">
        <f t="shared" si="107"/>
        <v>12.07</v>
      </c>
      <c r="N594" s="8">
        <f t="shared" si="108"/>
        <v>7.07</v>
      </c>
      <c r="O594" s="8">
        <f t="shared" si="108"/>
        <v>2.0700000000000003</v>
      </c>
      <c r="P594" s="8">
        <f t="shared" si="108"/>
        <v>0</v>
      </c>
      <c r="Q594" s="8">
        <f t="shared" si="108"/>
        <v>0</v>
      </c>
      <c r="R594" s="8">
        <f t="shared" si="108"/>
        <v>0</v>
      </c>
      <c r="S594" s="8">
        <f t="shared" si="108"/>
        <v>0</v>
      </c>
      <c r="T594" s="21">
        <f t="shared" si="105"/>
        <v>27</v>
      </c>
      <c r="U594" s="19">
        <f>VLOOKUP($B594,Gas!$B$3:$E$2506,2)</f>
        <v>2.83</v>
      </c>
      <c r="V594" s="44">
        <f t="shared" si="106"/>
        <v>11.332155477031803</v>
      </c>
      <c r="W594" s="5">
        <f>VLOOKUP($B594,Gas!$B$3:$E$2506,4)</f>
        <v>0.36383841839784598</v>
      </c>
    </row>
    <row r="595" spans="1:23" x14ac:dyDescent="0.2">
      <c r="A595" s="43">
        <f t="shared" si="98"/>
        <v>28</v>
      </c>
      <c r="B595" s="91">
        <v>36619</v>
      </c>
      <c r="C595" s="92">
        <v>37.26</v>
      </c>
      <c r="D595" s="4">
        <f t="shared" si="104"/>
        <v>0.14999935146837873</v>
      </c>
      <c r="E595" s="100">
        <f t="shared" si="102"/>
        <v>1.0193702791418466</v>
      </c>
      <c r="F595" s="2"/>
      <c r="G595" s="8">
        <f t="shared" si="108"/>
        <v>0</v>
      </c>
      <c r="H595" s="8">
        <f t="shared" si="108"/>
        <v>0</v>
      </c>
      <c r="I595" s="8">
        <f t="shared" si="108"/>
        <v>0</v>
      </c>
      <c r="J595" s="8">
        <f t="shared" si="108"/>
        <v>0</v>
      </c>
      <c r="K595" s="8">
        <f t="shared" si="108"/>
        <v>2.740000000000002</v>
      </c>
      <c r="L595" s="8">
        <f t="shared" si="108"/>
        <v>12.740000000000002</v>
      </c>
      <c r="M595" s="8">
        <f t="shared" si="107"/>
        <v>17.259999999999998</v>
      </c>
      <c r="N595" s="8">
        <f t="shared" si="108"/>
        <v>12.259999999999998</v>
      </c>
      <c r="O595" s="8">
        <f t="shared" si="108"/>
        <v>7.259999999999998</v>
      </c>
      <c r="P595" s="8">
        <f t="shared" si="108"/>
        <v>2.259999999999998</v>
      </c>
      <c r="Q595" s="8">
        <f t="shared" si="108"/>
        <v>0</v>
      </c>
      <c r="R595" s="8">
        <f t="shared" si="108"/>
        <v>0</v>
      </c>
      <c r="S595" s="8">
        <f t="shared" si="108"/>
        <v>0</v>
      </c>
      <c r="T595" s="21">
        <f t="shared" si="105"/>
        <v>28</v>
      </c>
      <c r="U595" s="19">
        <f>VLOOKUP($B595,Gas!$B$3:$E$2506,2)</f>
        <v>2.875</v>
      </c>
      <c r="V595" s="44">
        <f t="shared" si="106"/>
        <v>12.959999999999999</v>
      </c>
      <c r="W595" s="5">
        <f>VLOOKUP($B595,Gas!$B$3:$E$2506,4)</f>
        <v>0.35167027277137919</v>
      </c>
    </row>
    <row r="596" spans="1:23" x14ac:dyDescent="0.2">
      <c r="A596" s="43">
        <f t="shared" si="98"/>
        <v>28</v>
      </c>
      <c r="B596" s="91">
        <v>36620</v>
      </c>
      <c r="C596" s="92">
        <v>41.26</v>
      </c>
      <c r="D596" s="4">
        <f t="shared" si="104"/>
        <v>0.10197314246966339</v>
      </c>
      <c r="E596" s="100">
        <f t="shared" si="102"/>
        <v>1.0825639112585632</v>
      </c>
      <c r="F596" s="2"/>
      <c r="G596" s="8">
        <f t="shared" si="108"/>
        <v>0</v>
      </c>
      <c r="H596" s="8">
        <f t="shared" si="108"/>
        <v>0</v>
      </c>
      <c r="I596" s="8">
        <f t="shared" si="108"/>
        <v>0</v>
      </c>
      <c r="J596" s="8">
        <f t="shared" si="108"/>
        <v>0</v>
      </c>
      <c r="K596" s="8">
        <f t="shared" si="108"/>
        <v>0</v>
      </c>
      <c r="L596" s="8">
        <f t="shared" si="108"/>
        <v>8.740000000000002</v>
      </c>
      <c r="M596" s="8">
        <f t="shared" si="107"/>
        <v>21.259999999999998</v>
      </c>
      <c r="N596" s="8">
        <f t="shared" si="108"/>
        <v>16.259999999999998</v>
      </c>
      <c r="O596" s="8">
        <f t="shared" si="108"/>
        <v>11.259999999999998</v>
      </c>
      <c r="P596" s="8">
        <f t="shared" si="108"/>
        <v>6.259999999999998</v>
      </c>
      <c r="Q596" s="8">
        <f t="shared" si="108"/>
        <v>1.259999999999998</v>
      </c>
      <c r="R596" s="8">
        <f t="shared" si="108"/>
        <v>0</v>
      </c>
      <c r="S596" s="8">
        <f t="shared" si="108"/>
        <v>0</v>
      </c>
      <c r="T596" s="21">
        <f t="shared" si="105"/>
        <v>28</v>
      </c>
      <c r="U596" s="19">
        <f>VLOOKUP($B596,Gas!$B$3:$E$2506,2)</f>
        <v>2.915</v>
      </c>
      <c r="V596" s="44">
        <f t="shared" si="106"/>
        <v>14.154373927958833</v>
      </c>
      <c r="W596" s="5">
        <f>VLOOKUP($B596,Gas!$B$3:$E$2506,4)</f>
        <v>0.33519106017635691</v>
      </c>
    </row>
    <row r="597" spans="1:23" x14ac:dyDescent="0.2">
      <c r="A597" s="43">
        <f t="shared" si="98"/>
        <v>28</v>
      </c>
      <c r="B597" s="91">
        <v>36621</v>
      </c>
      <c r="C597" s="92">
        <v>36.22</v>
      </c>
      <c r="D597" s="4">
        <f t="shared" si="104"/>
        <v>-0.13028205518783842</v>
      </c>
      <c r="E597" s="100">
        <f t="shared" si="102"/>
        <v>1.313641984422226</v>
      </c>
      <c r="F597" s="2"/>
      <c r="G597" s="8">
        <f t="shared" si="108"/>
        <v>0</v>
      </c>
      <c r="H597" s="8">
        <f t="shared" si="108"/>
        <v>0</v>
      </c>
      <c r="I597" s="8">
        <f t="shared" si="108"/>
        <v>0</v>
      </c>
      <c r="J597" s="8">
        <f t="shared" si="108"/>
        <v>0</v>
      </c>
      <c r="K597" s="8">
        <f t="shared" si="108"/>
        <v>3.7800000000000011</v>
      </c>
      <c r="L597" s="8">
        <f t="shared" si="108"/>
        <v>13.780000000000001</v>
      </c>
      <c r="M597" s="8">
        <f t="shared" si="107"/>
        <v>16.22</v>
      </c>
      <c r="N597" s="8">
        <f t="shared" si="108"/>
        <v>11.219999999999999</v>
      </c>
      <c r="O597" s="8">
        <f t="shared" si="108"/>
        <v>6.2199999999999989</v>
      </c>
      <c r="P597" s="8">
        <f t="shared" si="108"/>
        <v>1.2199999999999989</v>
      </c>
      <c r="Q597" s="8">
        <f t="shared" si="108"/>
        <v>0</v>
      </c>
      <c r="R597" s="8">
        <f t="shared" si="108"/>
        <v>0</v>
      </c>
      <c r="S597" s="8">
        <f t="shared" si="108"/>
        <v>0</v>
      </c>
      <c r="T597" s="21">
        <f t="shared" si="105"/>
        <v>28</v>
      </c>
      <c r="U597" s="19">
        <f>VLOOKUP($B597,Gas!$B$3:$E$2506,2)</f>
        <v>2.87</v>
      </c>
      <c r="V597" s="44">
        <f t="shared" si="106"/>
        <v>12.620209059233449</v>
      </c>
      <c r="W597" s="5">
        <f>VLOOKUP($B597,Gas!$B$3:$E$2506,4)</f>
        <v>0.3543906058965654</v>
      </c>
    </row>
    <row r="598" spans="1:23" x14ac:dyDescent="0.2">
      <c r="A598" s="43">
        <f t="shared" si="98"/>
        <v>28</v>
      </c>
      <c r="B598" s="91">
        <v>36622</v>
      </c>
      <c r="C598" s="92">
        <v>31.4</v>
      </c>
      <c r="D598" s="4">
        <f t="shared" si="104"/>
        <v>-0.14280355954105969</v>
      </c>
      <c r="E598" s="100">
        <f t="shared" si="102"/>
        <v>1.4817822182921838</v>
      </c>
      <c r="F598" s="2"/>
      <c r="G598" s="8">
        <f t="shared" si="108"/>
        <v>0</v>
      </c>
      <c r="H598" s="8">
        <f t="shared" si="108"/>
        <v>0</v>
      </c>
      <c r="I598" s="8">
        <f t="shared" si="108"/>
        <v>0</v>
      </c>
      <c r="J598" s="8">
        <f t="shared" si="108"/>
        <v>3.6000000000000014</v>
      </c>
      <c r="K598" s="8">
        <f t="shared" si="108"/>
        <v>8.6000000000000014</v>
      </c>
      <c r="L598" s="8">
        <f t="shared" si="108"/>
        <v>18.600000000000001</v>
      </c>
      <c r="M598" s="8">
        <f t="shared" si="107"/>
        <v>11.399999999999999</v>
      </c>
      <c r="N598" s="8">
        <f t="shared" si="108"/>
        <v>6.3999999999999986</v>
      </c>
      <c r="O598" s="8">
        <f t="shared" si="108"/>
        <v>1.3999999999999986</v>
      </c>
      <c r="P598" s="8">
        <f t="shared" si="108"/>
        <v>0</v>
      </c>
      <c r="Q598" s="8">
        <f t="shared" si="108"/>
        <v>0</v>
      </c>
      <c r="R598" s="8">
        <f t="shared" si="108"/>
        <v>0</v>
      </c>
      <c r="S598" s="8">
        <f t="shared" si="108"/>
        <v>0</v>
      </c>
      <c r="T598" s="21">
        <f t="shared" si="105"/>
        <v>28</v>
      </c>
      <c r="U598" s="19">
        <f>VLOOKUP($B598,Gas!$B$3:$E$2506,2)</f>
        <v>2.86</v>
      </c>
      <c r="V598" s="44">
        <f t="shared" si="106"/>
        <v>10.979020979020978</v>
      </c>
      <c r="W598" s="5">
        <f>VLOOKUP($B598,Gas!$B$3:$E$2506,4)</f>
        <v>0.35578812636518303</v>
      </c>
    </row>
    <row r="599" spans="1:23" x14ac:dyDescent="0.2">
      <c r="A599" s="43">
        <f t="shared" si="98"/>
        <v>28</v>
      </c>
      <c r="B599" s="91">
        <v>36623</v>
      </c>
      <c r="C599" s="92">
        <v>29.79</v>
      </c>
      <c r="D599" s="4">
        <f t="shared" si="104"/>
        <v>-5.2635126189016695E-2</v>
      </c>
      <c r="E599" s="100">
        <f t="shared" si="102"/>
        <v>1.4316912029430897</v>
      </c>
      <c r="F599" s="2"/>
      <c r="G599" s="8">
        <f t="shared" si="108"/>
        <v>0</v>
      </c>
      <c r="H599" s="8">
        <f t="shared" si="108"/>
        <v>0</v>
      </c>
      <c r="I599" s="8">
        <f t="shared" si="108"/>
        <v>0.21000000000000085</v>
      </c>
      <c r="J599" s="8">
        <f t="shared" si="108"/>
        <v>5.2100000000000009</v>
      </c>
      <c r="K599" s="8">
        <f t="shared" si="108"/>
        <v>10.210000000000001</v>
      </c>
      <c r="L599" s="8">
        <f t="shared" si="108"/>
        <v>20.21</v>
      </c>
      <c r="M599" s="8">
        <f t="shared" si="107"/>
        <v>9.7899999999999991</v>
      </c>
      <c r="N599" s="8">
        <f t="shared" si="108"/>
        <v>4.7899999999999991</v>
      </c>
      <c r="O599" s="8">
        <f t="shared" si="108"/>
        <v>0</v>
      </c>
      <c r="P599" s="8">
        <f t="shared" si="108"/>
        <v>0</v>
      </c>
      <c r="Q599" s="8">
        <f t="shared" si="108"/>
        <v>0</v>
      </c>
      <c r="R599" s="8">
        <f t="shared" si="108"/>
        <v>0</v>
      </c>
      <c r="S599" s="8">
        <f t="shared" si="108"/>
        <v>0</v>
      </c>
      <c r="T599" s="21">
        <f t="shared" si="105"/>
        <v>28</v>
      </c>
      <c r="U599" s="19">
        <f>VLOOKUP($B599,Gas!$B$3:$E$2506,2)</f>
        <v>2.91</v>
      </c>
      <c r="V599" s="44">
        <f t="shared" si="106"/>
        <v>10.237113402061855</v>
      </c>
      <c r="W599" s="5">
        <f>VLOOKUP($B599,Gas!$B$3:$E$2506,4)</f>
        <v>0.36785808494630928</v>
      </c>
    </row>
    <row r="600" spans="1:23" x14ac:dyDescent="0.2">
      <c r="A600" s="43">
        <f t="shared" si="98"/>
        <v>28</v>
      </c>
      <c r="B600" s="91">
        <v>36626</v>
      </c>
      <c r="C600" s="92">
        <v>32.24</v>
      </c>
      <c r="D600" s="4">
        <f t="shared" si="104"/>
        <v>7.9035150913236735E-2</v>
      </c>
      <c r="E600" s="100">
        <f t="shared" si="102"/>
        <v>1.49527208325905</v>
      </c>
      <c r="F600" s="2"/>
      <c r="G600" s="8">
        <f t="shared" si="108"/>
        <v>0</v>
      </c>
      <c r="H600" s="8">
        <f t="shared" si="108"/>
        <v>0</v>
      </c>
      <c r="I600" s="8">
        <f t="shared" si="108"/>
        <v>0</v>
      </c>
      <c r="J600" s="8">
        <f t="shared" si="108"/>
        <v>2.759999999999998</v>
      </c>
      <c r="K600" s="8">
        <f t="shared" si="108"/>
        <v>7.759999999999998</v>
      </c>
      <c r="L600" s="8">
        <f t="shared" si="108"/>
        <v>17.759999999999998</v>
      </c>
      <c r="M600" s="8">
        <f t="shared" si="108"/>
        <v>12.240000000000002</v>
      </c>
      <c r="N600" s="8">
        <f t="shared" si="108"/>
        <v>7.240000000000002</v>
      </c>
      <c r="O600" s="8">
        <f t="shared" si="108"/>
        <v>2.240000000000002</v>
      </c>
      <c r="P600" s="8">
        <f t="shared" si="108"/>
        <v>0</v>
      </c>
      <c r="Q600" s="8">
        <f t="shared" si="108"/>
        <v>0</v>
      </c>
      <c r="R600" s="8">
        <f t="shared" si="108"/>
        <v>0</v>
      </c>
      <c r="S600" s="8">
        <f t="shared" si="108"/>
        <v>0</v>
      </c>
      <c r="T600" s="21">
        <f t="shared" si="105"/>
        <v>28</v>
      </c>
      <c r="U600" s="19">
        <f>VLOOKUP($B600,Gas!$B$3:$E$2506,2)</f>
        <v>2.97</v>
      </c>
      <c r="V600" s="44">
        <f t="shared" si="106"/>
        <v>10.855218855218855</v>
      </c>
      <c r="W600" s="5">
        <f>VLOOKUP($B600,Gas!$B$3:$E$2506,4)</f>
        <v>0.2185529913385344</v>
      </c>
    </row>
    <row r="601" spans="1:23" x14ac:dyDescent="0.2">
      <c r="A601" s="43">
        <f t="shared" ref="A601:A664" si="109">MONTH(B601)+(YEAR(B601)-1998)*12</f>
        <v>28</v>
      </c>
      <c r="B601" s="91">
        <v>36627</v>
      </c>
      <c r="C601" s="92">
        <v>32.94</v>
      </c>
      <c r="D601" s="4">
        <f t="shared" si="104"/>
        <v>2.1479807111066569E-2</v>
      </c>
      <c r="E601" s="100">
        <f t="shared" si="102"/>
        <v>1.4983674391762971</v>
      </c>
      <c r="F601" s="2"/>
      <c r="G601" s="8">
        <f t="shared" si="108"/>
        <v>0</v>
      </c>
      <c r="H601" s="8">
        <f t="shared" si="108"/>
        <v>0</v>
      </c>
      <c r="I601" s="8">
        <f t="shared" si="108"/>
        <v>0</v>
      </c>
      <c r="J601" s="8">
        <f t="shared" si="108"/>
        <v>2.0600000000000023</v>
      </c>
      <c r="K601" s="8">
        <f t="shared" si="108"/>
        <v>7.0600000000000023</v>
      </c>
      <c r="L601" s="8">
        <f t="shared" si="108"/>
        <v>17.060000000000002</v>
      </c>
      <c r="M601" s="8">
        <f t="shared" si="108"/>
        <v>12.939999999999998</v>
      </c>
      <c r="N601" s="8">
        <f t="shared" si="108"/>
        <v>7.9399999999999977</v>
      </c>
      <c r="O601" s="8">
        <f t="shared" si="108"/>
        <v>2.9399999999999977</v>
      </c>
      <c r="P601" s="8">
        <f t="shared" si="108"/>
        <v>0</v>
      </c>
      <c r="Q601" s="8">
        <f t="shared" si="108"/>
        <v>0</v>
      </c>
      <c r="R601" s="8">
        <f t="shared" si="108"/>
        <v>0</v>
      </c>
      <c r="S601" s="8">
        <f t="shared" si="108"/>
        <v>0</v>
      </c>
      <c r="T601" s="21">
        <f t="shared" si="105"/>
        <v>28</v>
      </c>
      <c r="U601" s="19">
        <f>VLOOKUP($B601,Gas!$B$3:$E$2506,2)</f>
        <v>2.9950000000000001</v>
      </c>
      <c r="V601" s="44">
        <f t="shared" si="106"/>
        <v>10.998330550918196</v>
      </c>
      <c r="W601" s="5">
        <f>VLOOKUP($B601,Gas!$B$3:$E$2506,4)</f>
        <v>0.20783515614178605</v>
      </c>
    </row>
    <row r="602" spans="1:23" x14ac:dyDescent="0.2">
      <c r="A602" s="43">
        <f t="shared" si="109"/>
        <v>28</v>
      </c>
      <c r="B602" s="91">
        <v>36628</v>
      </c>
      <c r="C602" s="92">
        <v>31.86</v>
      </c>
      <c r="D602" s="4">
        <f t="shared" si="104"/>
        <v>-3.3336420267591718E-2</v>
      </c>
      <c r="E602" s="100">
        <f t="shared" si="102"/>
        <v>1.5070272433457848</v>
      </c>
      <c r="F602" s="2"/>
      <c r="G602" s="8">
        <f t="shared" si="108"/>
        <v>0</v>
      </c>
      <c r="H602" s="8">
        <f t="shared" si="108"/>
        <v>0</v>
      </c>
      <c r="I602" s="8">
        <f t="shared" si="108"/>
        <v>0</v>
      </c>
      <c r="J602" s="8">
        <f t="shared" si="108"/>
        <v>3.1400000000000006</v>
      </c>
      <c r="K602" s="8">
        <f t="shared" si="108"/>
        <v>8.14</v>
      </c>
      <c r="L602" s="8">
        <f t="shared" si="108"/>
        <v>18.14</v>
      </c>
      <c r="M602" s="8">
        <f t="shared" si="108"/>
        <v>11.86</v>
      </c>
      <c r="N602" s="8">
        <f t="shared" si="108"/>
        <v>6.8599999999999994</v>
      </c>
      <c r="O602" s="8">
        <f t="shared" si="108"/>
        <v>1.8599999999999994</v>
      </c>
      <c r="P602" s="8">
        <f t="shared" si="108"/>
        <v>0</v>
      </c>
      <c r="Q602" s="8">
        <f t="shared" si="108"/>
        <v>0</v>
      </c>
      <c r="R602" s="8">
        <f t="shared" si="108"/>
        <v>0</v>
      </c>
      <c r="S602" s="8">
        <f t="shared" si="108"/>
        <v>0</v>
      </c>
      <c r="T602" s="21">
        <f t="shared" si="105"/>
        <v>28</v>
      </c>
      <c r="U602" s="19">
        <f>VLOOKUP($B602,Gas!$B$3:$E$2506,2)</f>
        <v>2.9750000000000001</v>
      </c>
      <c r="V602" s="44">
        <f t="shared" si="106"/>
        <v>10.709243697478991</v>
      </c>
      <c r="W602" s="5">
        <f>VLOOKUP($B602,Gas!$B$3:$E$2506,4)</f>
        <v>0.21692469696056699</v>
      </c>
    </row>
    <row r="603" spans="1:23" x14ac:dyDescent="0.2">
      <c r="A603" s="43">
        <f t="shared" si="109"/>
        <v>28</v>
      </c>
      <c r="B603" s="91">
        <v>36629</v>
      </c>
      <c r="C603" s="92">
        <v>30.87</v>
      </c>
      <c r="D603" s="4">
        <f t="shared" si="104"/>
        <v>-3.156646596783453E-2</v>
      </c>
      <c r="E603" s="100">
        <f t="shared" si="102"/>
        <v>1.5111580176483295</v>
      </c>
      <c r="F603" s="2"/>
      <c r="G603" s="8">
        <f t="shared" si="108"/>
        <v>0</v>
      </c>
      <c r="H603" s="8">
        <f t="shared" si="108"/>
        <v>0</v>
      </c>
      <c r="I603" s="8">
        <f t="shared" si="108"/>
        <v>0</v>
      </c>
      <c r="J603" s="8">
        <f t="shared" si="108"/>
        <v>4.129999999999999</v>
      </c>
      <c r="K603" s="8">
        <f t="shared" si="108"/>
        <v>9.129999999999999</v>
      </c>
      <c r="L603" s="8">
        <f t="shared" si="108"/>
        <v>19.13</v>
      </c>
      <c r="M603" s="8">
        <f t="shared" si="108"/>
        <v>10.870000000000001</v>
      </c>
      <c r="N603" s="8">
        <f t="shared" si="108"/>
        <v>5.870000000000001</v>
      </c>
      <c r="O603" s="8">
        <f t="shared" si="108"/>
        <v>0.87000000000000099</v>
      </c>
      <c r="P603" s="8">
        <f t="shared" si="108"/>
        <v>0</v>
      </c>
      <c r="Q603" s="8">
        <f t="shared" si="108"/>
        <v>0</v>
      </c>
      <c r="R603" s="8">
        <f t="shared" si="108"/>
        <v>0</v>
      </c>
      <c r="S603" s="8">
        <f t="shared" si="108"/>
        <v>0</v>
      </c>
      <c r="T603" s="21">
        <f t="shared" si="105"/>
        <v>28</v>
      </c>
      <c r="U603" s="19">
        <f>VLOOKUP($B603,Gas!$B$3:$E$2506,2)</f>
        <v>2.9750000000000001</v>
      </c>
      <c r="V603" s="44">
        <f t="shared" si="106"/>
        <v>10.376470588235295</v>
      </c>
      <c r="W603" s="5">
        <f>VLOOKUP($B603,Gas!$B$3:$E$2506,4)</f>
        <v>0.21692469696056699</v>
      </c>
    </row>
    <row r="604" spans="1:23" x14ac:dyDescent="0.2">
      <c r="A604" s="43">
        <f t="shared" si="109"/>
        <v>28</v>
      </c>
      <c r="B604" s="91">
        <v>36630</v>
      </c>
      <c r="C604" s="92">
        <v>32.92</v>
      </c>
      <c r="D604" s="4">
        <f t="shared" si="104"/>
        <v>6.4295537294801225E-2</v>
      </c>
      <c r="E604" s="100">
        <f t="shared" si="102"/>
        <v>1.5448501818172835</v>
      </c>
      <c r="F604" s="2"/>
      <c r="G604" s="8">
        <f t="shared" ref="G604:S619" si="110">IF(G$1="P",MAX(0,G$2-$C604),IF(G$1="C",MAX(0,$C604-G$2)))</f>
        <v>0</v>
      </c>
      <c r="H604" s="8">
        <f t="shared" si="110"/>
        <v>0</v>
      </c>
      <c r="I604" s="8">
        <f t="shared" si="110"/>
        <v>0</v>
      </c>
      <c r="J604" s="8">
        <f t="shared" si="110"/>
        <v>2.0799999999999983</v>
      </c>
      <c r="K604" s="8">
        <f t="shared" si="110"/>
        <v>7.0799999999999983</v>
      </c>
      <c r="L604" s="8">
        <f t="shared" si="110"/>
        <v>17.079999999999998</v>
      </c>
      <c r="M604" s="8">
        <f t="shared" si="108"/>
        <v>12.920000000000002</v>
      </c>
      <c r="N604" s="8">
        <f t="shared" si="110"/>
        <v>7.9200000000000017</v>
      </c>
      <c r="O604" s="8">
        <f t="shared" si="110"/>
        <v>2.9200000000000017</v>
      </c>
      <c r="P604" s="8">
        <f t="shared" si="110"/>
        <v>0</v>
      </c>
      <c r="Q604" s="8">
        <f t="shared" si="110"/>
        <v>0</v>
      </c>
      <c r="R604" s="8">
        <f t="shared" si="110"/>
        <v>0</v>
      </c>
      <c r="S604" s="8">
        <f t="shared" si="110"/>
        <v>0</v>
      </c>
      <c r="T604" s="21">
        <f t="shared" si="105"/>
        <v>28</v>
      </c>
      <c r="U604" s="19">
        <f>VLOOKUP($B604,Gas!$B$3:$E$2506,2)</f>
        <v>3.05</v>
      </c>
      <c r="V604" s="44">
        <f t="shared" si="106"/>
        <v>10.79344262295082</v>
      </c>
      <c r="W604" s="5">
        <f>VLOOKUP($B604,Gas!$B$3:$E$2506,4)</f>
        <v>0.24674435144480694</v>
      </c>
    </row>
    <row r="605" spans="1:23" x14ac:dyDescent="0.2">
      <c r="A605" s="43">
        <f t="shared" si="109"/>
        <v>28</v>
      </c>
      <c r="B605" s="91">
        <v>36633</v>
      </c>
      <c r="C605" s="92">
        <v>32.590000000000003</v>
      </c>
      <c r="D605" s="4">
        <f t="shared" si="104"/>
        <v>-1.0074882959398882E-2</v>
      </c>
      <c r="E605" s="100">
        <f t="shared" si="102"/>
        <v>1.3101425365491599</v>
      </c>
      <c r="F605" s="2"/>
      <c r="G605" s="8">
        <f t="shared" si="110"/>
        <v>0</v>
      </c>
      <c r="H605" s="8">
        <f t="shared" si="110"/>
        <v>0</v>
      </c>
      <c r="I605" s="8">
        <f t="shared" si="110"/>
        <v>0</v>
      </c>
      <c r="J605" s="8">
        <f t="shared" si="110"/>
        <v>2.4099999999999966</v>
      </c>
      <c r="K605" s="8">
        <f t="shared" si="110"/>
        <v>7.4099999999999966</v>
      </c>
      <c r="L605" s="8">
        <f t="shared" si="110"/>
        <v>17.409999999999997</v>
      </c>
      <c r="M605" s="8">
        <f t="shared" si="108"/>
        <v>12.590000000000003</v>
      </c>
      <c r="N605" s="8">
        <f t="shared" si="110"/>
        <v>7.5900000000000034</v>
      </c>
      <c r="O605" s="8">
        <f t="shared" si="110"/>
        <v>2.5900000000000034</v>
      </c>
      <c r="P605" s="8">
        <f t="shared" si="110"/>
        <v>0</v>
      </c>
      <c r="Q605" s="8">
        <f t="shared" si="110"/>
        <v>0</v>
      </c>
      <c r="R605" s="8">
        <f t="shared" si="110"/>
        <v>0</v>
      </c>
      <c r="S605" s="8">
        <f t="shared" si="110"/>
        <v>0</v>
      </c>
      <c r="T605" s="21">
        <f t="shared" si="105"/>
        <v>28</v>
      </c>
      <c r="U605" s="19">
        <f>VLOOKUP($B605,Gas!$B$3:$E$2506,2)</f>
        <v>3.06</v>
      </c>
      <c r="V605" s="44">
        <f t="shared" si="106"/>
        <v>10.650326797385622</v>
      </c>
      <c r="W605" s="5">
        <f>VLOOKUP($B605,Gas!$B$3:$E$2506,4)</f>
        <v>0.19207174124264706</v>
      </c>
    </row>
    <row r="606" spans="1:23" x14ac:dyDescent="0.2">
      <c r="A606" s="43">
        <f t="shared" si="109"/>
        <v>28</v>
      </c>
      <c r="B606" s="91">
        <v>36634</v>
      </c>
      <c r="C606" s="92">
        <v>36.56</v>
      </c>
      <c r="D606" s="4">
        <f t="shared" si="104"/>
        <v>0.11494925373647896</v>
      </c>
      <c r="E606" s="100">
        <f t="shared" si="102"/>
        <v>1.3430743633596611</v>
      </c>
      <c r="F606" s="2"/>
      <c r="G606" s="8">
        <f t="shared" si="110"/>
        <v>0</v>
      </c>
      <c r="H606" s="8">
        <f t="shared" si="110"/>
        <v>0</v>
      </c>
      <c r="I606" s="8">
        <f t="shared" si="110"/>
        <v>0</v>
      </c>
      <c r="J606" s="8">
        <f t="shared" si="110"/>
        <v>0</v>
      </c>
      <c r="K606" s="8">
        <f t="shared" si="110"/>
        <v>3.4399999999999977</v>
      </c>
      <c r="L606" s="8">
        <f t="shared" si="110"/>
        <v>13.439999999999998</v>
      </c>
      <c r="M606" s="8">
        <f t="shared" si="108"/>
        <v>16.560000000000002</v>
      </c>
      <c r="N606" s="8">
        <f t="shared" si="110"/>
        <v>11.560000000000002</v>
      </c>
      <c r="O606" s="8">
        <f t="shared" si="110"/>
        <v>6.5600000000000023</v>
      </c>
      <c r="P606" s="8">
        <f t="shared" si="110"/>
        <v>1.5600000000000023</v>
      </c>
      <c r="Q606" s="8">
        <f t="shared" si="110"/>
        <v>0</v>
      </c>
      <c r="R606" s="8">
        <f t="shared" si="110"/>
        <v>0</v>
      </c>
      <c r="S606" s="8">
        <f t="shared" si="110"/>
        <v>0</v>
      </c>
      <c r="T606" s="21">
        <f t="shared" si="105"/>
        <v>28</v>
      </c>
      <c r="U606" s="19">
        <f>VLOOKUP($B606,Gas!$B$3:$E$2506,2)</f>
        <v>3.125</v>
      </c>
      <c r="V606" s="44">
        <f t="shared" si="106"/>
        <v>11.699200000000001</v>
      </c>
      <c r="W606" s="5">
        <f>VLOOKUP($B606,Gas!$B$3:$E$2506,4)</f>
        <v>0.19407956381962974</v>
      </c>
    </row>
    <row r="607" spans="1:23" x14ac:dyDescent="0.2">
      <c r="A607" s="43">
        <f t="shared" si="109"/>
        <v>28</v>
      </c>
      <c r="B607" s="91">
        <v>36635</v>
      </c>
      <c r="C607" s="92">
        <v>50.83</v>
      </c>
      <c r="D607" s="4">
        <f t="shared" si="104"/>
        <v>0.32953198487286173</v>
      </c>
      <c r="E607" s="100">
        <f t="shared" si="102"/>
        <v>2.0175304135764494</v>
      </c>
      <c r="F607" s="2"/>
      <c r="G607" s="8">
        <f t="shared" si="110"/>
        <v>0</v>
      </c>
      <c r="H607" s="8">
        <f t="shared" si="110"/>
        <v>0</v>
      </c>
      <c r="I607" s="8">
        <f t="shared" si="110"/>
        <v>0</v>
      </c>
      <c r="J607" s="8">
        <f t="shared" si="110"/>
        <v>0</v>
      </c>
      <c r="K607" s="8">
        <f t="shared" si="110"/>
        <v>0</v>
      </c>
      <c r="L607" s="8">
        <f t="shared" si="110"/>
        <v>0</v>
      </c>
      <c r="M607" s="8">
        <f t="shared" si="108"/>
        <v>30.83</v>
      </c>
      <c r="N607" s="8">
        <f t="shared" si="110"/>
        <v>25.83</v>
      </c>
      <c r="O607" s="8">
        <f t="shared" si="110"/>
        <v>20.83</v>
      </c>
      <c r="P607" s="8">
        <f t="shared" si="110"/>
        <v>15.829999999999998</v>
      </c>
      <c r="Q607" s="8">
        <f t="shared" si="110"/>
        <v>10.829999999999998</v>
      </c>
      <c r="R607" s="8">
        <f t="shared" si="110"/>
        <v>0.82999999999999829</v>
      </c>
      <c r="S607" s="8">
        <f t="shared" si="110"/>
        <v>0</v>
      </c>
      <c r="T607" s="21">
        <f t="shared" si="105"/>
        <v>28</v>
      </c>
      <c r="U607" s="19">
        <f>VLOOKUP($B607,Gas!$B$3:$E$2506,2)</f>
        <v>3.145</v>
      </c>
      <c r="V607" s="44">
        <f t="shared" si="106"/>
        <v>16.162162162162161</v>
      </c>
      <c r="W607" s="5">
        <f>VLOOKUP($B607,Gas!$B$3:$E$2506,4)</f>
        <v>0.19110201530158624</v>
      </c>
    </row>
    <row r="608" spans="1:23" x14ac:dyDescent="0.2">
      <c r="A608" s="43">
        <f t="shared" si="109"/>
        <v>28</v>
      </c>
      <c r="B608" s="91">
        <v>36636</v>
      </c>
      <c r="C608" s="92">
        <v>49.71</v>
      </c>
      <c r="D608" s="4">
        <f t="shared" si="104"/>
        <v>-2.2280611352229827E-2</v>
      </c>
      <c r="E608" s="100">
        <f t="shared" si="102"/>
        <v>1.8029141864343936</v>
      </c>
      <c r="F608" s="2"/>
      <c r="G608" s="8">
        <f t="shared" si="110"/>
        <v>0</v>
      </c>
      <c r="H608" s="8">
        <f t="shared" si="110"/>
        <v>0</v>
      </c>
      <c r="I608" s="8">
        <f t="shared" si="110"/>
        <v>0</v>
      </c>
      <c r="J608" s="8">
        <f t="shared" si="110"/>
        <v>0</v>
      </c>
      <c r="K608" s="8">
        <f t="shared" si="110"/>
        <v>0</v>
      </c>
      <c r="L608" s="8">
        <f t="shared" si="110"/>
        <v>0.28999999999999915</v>
      </c>
      <c r="M608" s="8">
        <f t="shared" si="108"/>
        <v>29.71</v>
      </c>
      <c r="N608" s="8">
        <f t="shared" si="110"/>
        <v>24.71</v>
      </c>
      <c r="O608" s="8">
        <f t="shared" si="110"/>
        <v>19.71</v>
      </c>
      <c r="P608" s="8">
        <f t="shared" si="110"/>
        <v>14.71</v>
      </c>
      <c r="Q608" s="8">
        <f t="shared" si="110"/>
        <v>9.7100000000000009</v>
      </c>
      <c r="R608" s="8">
        <f t="shared" si="110"/>
        <v>0</v>
      </c>
      <c r="S608" s="8">
        <f t="shared" si="110"/>
        <v>0</v>
      </c>
      <c r="T608" s="21">
        <f t="shared" si="105"/>
        <v>28</v>
      </c>
      <c r="U608" s="19">
        <f>VLOOKUP($B608,Gas!$B$3:$E$2506,2)</f>
        <v>3.13</v>
      </c>
      <c r="V608" s="44">
        <f t="shared" si="106"/>
        <v>15.881789137380192</v>
      </c>
      <c r="W608" s="5">
        <f>VLOOKUP($B608,Gas!$B$3:$E$2506,4)</f>
        <v>0.19893312539258692</v>
      </c>
    </row>
    <row r="609" spans="1:23" x14ac:dyDescent="0.2">
      <c r="A609" s="43">
        <f t="shared" si="109"/>
        <v>28</v>
      </c>
      <c r="B609" s="91">
        <v>36637</v>
      </c>
      <c r="C609" s="92">
        <v>38.14</v>
      </c>
      <c r="D609" s="4">
        <f t="shared" si="104"/>
        <v>-0.26494251993430823</v>
      </c>
      <c r="E609" s="100">
        <f t="shared" si="102"/>
        <v>2.3537284357238994</v>
      </c>
      <c r="F609" s="2"/>
      <c r="G609" s="8">
        <f t="shared" si="110"/>
        <v>0</v>
      </c>
      <c r="H609" s="8">
        <f t="shared" si="110"/>
        <v>0</v>
      </c>
      <c r="I609" s="8">
        <f t="shared" si="110"/>
        <v>0</v>
      </c>
      <c r="J609" s="8">
        <f t="shared" si="110"/>
        <v>0</v>
      </c>
      <c r="K609" s="8">
        <f t="shared" si="110"/>
        <v>1.8599999999999994</v>
      </c>
      <c r="L609" s="8">
        <f t="shared" si="110"/>
        <v>11.86</v>
      </c>
      <c r="M609" s="8">
        <f t="shared" si="108"/>
        <v>18.14</v>
      </c>
      <c r="N609" s="8">
        <f t="shared" si="110"/>
        <v>13.14</v>
      </c>
      <c r="O609" s="8">
        <f t="shared" si="110"/>
        <v>8.14</v>
      </c>
      <c r="P609" s="8">
        <f t="shared" si="110"/>
        <v>3.1400000000000006</v>
      </c>
      <c r="Q609" s="8">
        <f t="shared" si="110"/>
        <v>0</v>
      </c>
      <c r="R609" s="8">
        <f t="shared" si="110"/>
        <v>0</v>
      </c>
      <c r="S609" s="8">
        <f t="shared" si="110"/>
        <v>0</v>
      </c>
      <c r="T609" s="21">
        <f t="shared" si="105"/>
        <v>28</v>
      </c>
      <c r="U609" s="19">
        <f>VLOOKUP($B609,Gas!$B$3:$E$2506,2)</f>
        <v>3.0750000000000002</v>
      </c>
      <c r="V609" s="44">
        <f t="shared" si="106"/>
        <v>12.403252032520324</v>
      </c>
      <c r="W609" s="5">
        <f>VLOOKUP($B609,Gas!$B$3:$E$2506,4)</f>
        <v>0.24045485154444488</v>
      </c>
    </row>
    <row r="610" spans="1:23" x14ac:dyDescent="0.2">
      <c r="A610" s="43">
        <f t="shared" si="109"/>
        <v>28</v>
      </c>
      <c r="B610" s="91">
        <v>36640</v>
      </c>
      <c r="C610" s="92">
        <v>40.97</v>
      </c>
      <c r="D610" s="4">
        <f t="shared" si="104"/>
        <v>7.1576491386506721E-2</v>
      </c>
      <c r="E610" s="100">
        <f t="shared" si="102"/>
        <v>2.3492375886643901</v>
      </c>
      <c r="F610" s="2"/>
      <c r="G610" s="8">
        <f t="shared" si="110"/>
        <v>0</v>
      </c>
      <c r="H610" s="8">
        <f t="shared" si="110"/>
        <v>0</v>
      </c>
      <c r="I610" s="8">
        <f t="shared" si="110"/>
        <v>0</v>
      </c>
      <c r="J610" s="8">
        <f t="shared" si="110"/>
        <v>0</v>
      </c>
      <c r="K610" s="8">
        <f t="shared" si="110"/>
        <v>0</v>
      </c>
      <c r="L610" s="8">
        <f t="shared" si="110"/>
        <v>9.0300000000000011</v>
      </c>
      <c r="M610" s="8">
        <f t="shared" si="110"/>
        <v>20.97</v>
      </c>
      <c r="N610" s="8">
        <f t="shared" si="110"/>
        <v>15.969999999999999</v>
      </c>
      <c r="O610" s="8">
        <f t="shared" si="110"/>
        <v>10.969999999999999</v>
      </c>
      <c r="P610" s="8">
        <f t="shared" si="110"/>
        <v>5.9699999999999989</v>
      </c>
      <c r="Q610" s="8">
        <f t="shared" si="110"/>
        <v>0.96999999999999886</v>
      </c>
      <c r="R610" s="8">
        <f t="shared" si="110"/>
        <v>0</v>
      </c>
      <c r="S610" s="8">
        <f t="shared" si="110"/>
        <v>0</v>
      </c>
      <c r="T610" s="21">
        <f t="shared" si="105"/>
        <v>28</v>
      </c>
      <c r="U610" s="19">
        <f>VLOOKUP($B610,Gas!$B$3:$E$2506,2)</f>
        <v>3.0750000000000002</v>
      </c>
      <c r="V610" s="44">
        <f t="shared" si="106"/>
        <v>13.323577235772357</v>
      </c>
      <c r="W610" s="5">
        <f>VLOOKUP($B610,Gas!$B$3:$E$2506,4)</f>
        <v>0.18277272863695795</v>
      </c>
    </row>
    <row r="611" spans="1:23" x14ac:dyDescent="0.2">
      <c r="A611" s="43">
        <f t="shared" si="109"/>
        <v>28</v>
      </c>
      <c r="B611" s="91">
        <v>36641</v>
      </c>
      <c r="C611" s="92">
        <v>34.99</v>
      </c>
      <c r="D611" s="4">
        <f t="shared" si="104"/>
        <v>-0.15777778517918295</v>
      </c>
      <c r="E611" s="100">
        <f t="shared" si="102"/>
        <v>2.5193215421427926</v>
      </c>
      <c r="F611" s="2"/>
      <c r="G611" s="8">
        <f t="shared" si="110"/>
        <v>0</v>
      </c>
      <c r="H611" s="8">
        <f t="shared" si="110"/>
        <v>0</v>
      </c>
      <c r="I611" s="8">
        <f t="shared" si="110"/>
        <v>0</v>
      </c>
      <c r="J611" s="8">
        <f t="shared" si="110"/>
        <v>9.9999999999980105E-3</v>
      </c>
      <c r="K611" s="8">
        <f t="shared" si="110"/>
        <v>5.009999999999998</v>
      </c>
      <c r="L611" s="8">
        <f t="shared" si="110"/>
        <v>15.009999999999998</v>
      </c>
      <c r="M611" s="8">
        <f t="shared" si="110"/>
        <v>14.990000000000002</v>
      </c>
      <c r="N611" s="8">
        <f t="shared" si="110"/>
        <v>9.990000000000002</v>
      </c>
      <c r="O611" s="8">
        <f t="shared" si="110"/>
        <v>4.990000000000002</v>
      </c>
      <c r="P611" s="8">
        <f t="shared" si="110"/>
        <v>0</v>
      </c>
      <c r="Q611" s="8">
        <f t="shared" si="110"/>
        <v>0</v>
      </c>
      <c r="R611" s="8">
        <f t="shared" si="110"/>
        <v>0</v>
      </c>
      <c r="S611" s="8">
        <f t="shared" si="110"/>
        <v>0</v>
      </c>
      <c r="T611" s="21">
        <f t="shared" si="105"/>
        <v>28</v>
      </c>
      <c r="U611" s="19">
        <f>VLOOKUP($B611,Gas!$B$3:$E$2506,2)</f>
        <v>3.125</v>
      </c>
      <c r="V611" s="44">
        <f t="shared" si="106"/>
        <v>11.196800000000001</v>
      </c>
      <c r="W611" s="5">
        <f>VLOOKUP($B611,Gas!$B$3:$E$2506,4)</f>
        <v>0.20494048368988937</v>
      </c>
    </row>
    <row r="612" spans="1:23" x14ac:dyDescent="0.2">
      <c r="A612" s="43">
        <f t="shared" si="109"/>
        <v>28</v>
      </c>
      <c r="B612" s="91">
        <v>36642</v>
      </c>
      <c r="C612" s="92">
        <v>34.28</v>
      </c>
      <c r="D612" s="4">
        <f t="shared" si="104"/>
        <v>-2.0500212650017613E-2</v>
      </c>
      <c r="E612" s="100">
        <f t="shared" si="102"/>
        <v>2.5145619566850743</v>
      </c>
      <c r="F612" s="2"/>
      <c r="G612" s="8">
        <f t="shared" si="110"/>
        <v>0</v>
      </c>
      <c r="H612" s="8">
        <f t="shared" si="110"/>
        <v>0</v>
      </c>
      <c r="I612" s="8">
        <f t="shared" si="110"/>
        <v>0</v>
      </c>
      <c r="J612" s="8">
        <f t="shared" si="110"/>
        <v>0.71999999999999886</v>
      </c>
      <c r="K612" s="8">
        <f t="shared" si="110"/>
        <v>5.7199999999999989</v>
      </c>
      <c r="L612" s="8">
        <f t="shared" si="110"/>
        <v>15.719999999999999</v>
      </c>
      <c r="M612" s="8">
        <f t="shared" si="110"/>
        <v>14.280000000000001</v>
      </c>
      <c r="N612" s="8">
        <f t="shared" si="110"/>
        <v>9.2800000000000011</v>
      </c>
      <c r="O612" s="8">
        <f t="shared" si="110"/>
        <v>4.2800000000000011</v>
      </c>
      <c r="P612" s="8">
        <f t="shared" si="110"/>
        <v>0</v>
      </c>
      <c r="Q612" s="8">
        <f t="shared" si="110"/>
        <v>0</v>
      </c>
      <c r="R612" s="8">
        <f t="shared" si="110"/>
        <v>0</v>
      </c>
      <c r="S612" s="8">
        <f t="shared" si="110"/>
        <v>0</v>
      </c>
      <c r="T612" s="21">
        <f t="shared" si="105"/>
        <v>28</v>
      </c>
      <c r="U612" s="19">
        <f>VLOOKUP($B612,Gas!$B$3:$E$2506,2)</f>
        <v>3.1549999999999998</v>
      </c>
      <c r="V612" s="44">
        <f t="shared" si="106"/>
        <v>10.865293185419969</v>
      </c>
      <c r="W612" s="5">
        <f>VLOOKUP($B612,Gas!$B$3:$E$2506,4)</f>
        <v>0.20905389000640065</v>
      </c>
    </row>
    <row r="613" spans="1:23" x14ac:dyDescent="0.2">
      <c r="A613" s="43">
        <f t="shared" si="109"/>
        <v>28</v>
      </c>
      <c r="B613" s="91">
        <v>36643</v>
      </c>
      <c r="C613" s="92">
        <v>30.89</v>
      </c>
      <c r="D613" s="4">
        <f t="shared" si="104"/>
        <v>-0.10412958679908869</v>
      </c>
      <c r="E613" s="100">
        <f t="shared" si="102"/>
        <v>2.5712688994407387</v>
      </c>
      <c r="F613" s="2"/>
      <c r="G613" s="8">
        <f t="shared" si="110"/>
        <v>0</v>
      </c>
      <c r="H613" s="8">
        <f t="shared" si="110"/>
        <v>0</v>
      </c>
      <c r="I613" s="8">
        <f t="shared" si="110"/>
        <v>0</v>
      </c>
      <c r="J613" s="8">
        <f t="shared" si="110"/>
        <v>4.1099999999999994</v>
      </c>
      <c r="K613" s="8">
        <f t="shared" si="110"/>
        <v>9.11</v>
      </c>
      <c r="L613" s="8">
        <f t="shared" si="110"/>
        <v>19.11</v>
      </c>
      <c r="M613" s="8">
        <f t="shared" si="110"/>
        <v>10.89</v>
      </c>
      <c r="N613" s="8">
        <f t="shared" si="110"/>
        <v>5.8900000000000006</v>
      </c>
      <c r="O613" s="8">
        <f t="shared" si="110"/>
        <v>0.89000000000000057</v>
      </c>
      <c r="P613" s="8">
        <f t="shared" si="110"/>
        <v>0</v>
      </c>
      <c r="Q613" s="8">
        <f t="shared" si="110"/>
        <v>0</v>
      </c>
      <c r="R613" s="8">
        <f t="shared" si="110"/>
        <v>0</v>
      </c>
      <c r="S613" s="8">
        <f t="shared" si="110"/>
        <v>0</v>
      </c>
      <c r="T613" s="21">
        <f t="shared" si="105"/>
        <v>28</v>
      </c>
      <c r="U613" s="19">
        <f>VLOOKUP($B613,Gas!$B$3:$E$2506,2)</f>
        <v>3.12</v>
      </c>
      <c r="V613" s="44">
        <f t="shared" si="106"/>
        <v>9.9006410256410255</v>
      </c>
      <c r="W613" s="5">
        <f>VLOOKUP($B613,Gas!$B$3:$E$2506,4)</f>
        <v>0.225858753080214</v>
      </c>
    </row>
    <row r="614" spans="1:23" x14ac:dyDescent="0.2">
      <c r="A614" s="43">
        <f t="shared" si="109"/>
        <v>28</v>
      </c>
      <c r="B614" s="91">
        <v>36644</v>
      </c>
      <c r="C614" s="92">
        <v>30.62</v>
      </c>
      <c r="D614" s="4">
        <f t="shared" si="104"/>
        <v>-8.7791167009526449E-3</v>
      </c>
      <c r="E614" s="100">
        <f t="shared" si="102"/>
        <v>2.5464020751170304</v>
      </c>
      <c r="F614" s="2"/>
      <c r="G614" s="8">
        <f t="shared" ref="G614:S629" si="111">IF(G$1="P",MAX(0,G$2-$C614),IF(G$1="C",MAX(0,$C614-G$2)))</f>
        <v>0</v>
      </c>
      <c r="H614" s="8">
        <f t="shared" si="111"/>
        <v>0</v>
      </c>
      <c r="I614" s="8">
        <f t="shared" si="111"/>
        <v>0</v>
      </c>
      <c r="J614" s="8">
        <f t="shared" si="111"/>
        <v>4.379999999999999</v>
      </c>
      <c r="K614" s="8">
        <f t="shared" si="111"/>
        <v>9.379999999999999</v>
      </c>
      <c r="L614" s="8">
        <f t="shared" si="111"/>
        <v>19.38</v>
      </c>
      <c r="M614" s="8">
        <f t="shared" si="110"/>
        <v>10.620000000000001</v>
      </c>
      <c r="N614" s="8">
        <f t="shared" si="111"/>
        <v>5.620000000000001</v>
      </c>
      <c r="O614" s="8">
        <f t="shared" si="111"/>
        <v>0.62000000000000099</v>
      </c>
      <c r="P614" s="8">
        <f t="shared" si="111"/>
        <v>0</v>
      </c>
      <c r="Q614" s="8">
        <f t="shared" si="111"/>
        <v>0</v>
      </c>
      <c r="R614" s="8">
        <f t="shared" si="111"/>
        <v>0</v>
      </c>
      <c r="S614" s="8">
        <f t="shared" si="111"/>
        <v>0</v>
      </c>
      <c r="T614" s="21">
        <f t="shared" si="105"/>
        <v>28</v>
      </c>
      <c r="U614" s="19">
        <f>VLOOKUP($B614,Gas!$B$3:$E$2506,2)</f>
        <v>3.0550000000000002</v>
      </c>
      <c r="V614" s="44">
        <f t="shared" si="106"/>
        <v>10.02291325695581</v>
      </c>
      <c r="W614" s="5">
        <f>VLOOKUP($B614,Gas!$B$3:$E$2506,4)</f>
        <v>0.22476210689850137</v>
      </c>
    </row>
    <row r="615" spans="1:23" x14ac:dyDescent="0.2">
      <c r="A615" s="43">
        <f t="shared" si="109"/>
        <v>29</v>
      </c>
      <c r="B615" s="91">
        <v>36647</v>
      </c>
      <c r="C615" s="92">
        <v>32.86</v>
      </c>
      <c r="D615" s="4">
        <f t="shared" si="104"/>
        <v>7.0602722379584315E-2</v>
      </c>
      <c r="E615" s="100">
        <f t="shared" si="102"/>
        <v>2.5756923972330212</v>
      </c>
      <c r="F615" s="2"/>
      <c r="G615" s="8">
        <f t="shared" si="111"/>
        <v>0</v>
      </c>
      <c r="H615" s="8">
        <f t="shared" si="111"/>
        <v>0</v>
      </c>
      <c r="I615" s="8">
        <f t="shared" si="111"/>
        <v>0</v>
      </c>
      <c r="J615" s="8">
        <f t="shared" si="111"/>
        <v>2.1400000000000006</v>
      </c>
      <c r="K615" s="8">
        <f t="shared" si="111"/>
        <v>7.1400000000000006</v>
      </c>
      <c r="L615" s="8">
        <f t="shared" si="111"/>
        <v>17.14</v>
      </c>
      <c r="M615" s="8">
        <f t="shared" si="110"/>
        <v>12.86</v>
      </c>
      <c r="N615" s="8">
        <f t="shared" si="111"/>
        <v>7.8599999999999994</v>
      </c>
      <c r="O615" s="8">
        <f t="shared" si="111"/>
        <v>2.8599999999999994</v>
      </c>
      <c r="P615" s="8">
        <f t="shared" si="111"/>
        <v>0</v>
      </c>
      <c r="Q615" s="8">
        <f t="shared" si="111"/>
        <v>0</v>
      </c>
      <c r="R615" s="8">
        <f t="shared" si="111"/>
        <v>0</v>
      </c>
      <c r="S615" s="8">
        <f t="shared" si="111"/>
        <v>0</v>
      </c>
      <c r="T615" s="21">
        <f t="shared" si="105"/>
        <v>29</v>
      </c>
      <c r="U615" s="19">
        <f>VLOOKUP($B615,Gas!$B$3:$E$2506,2)</f>
        <v>3.12</v>
      </c>
      <c r="V615" s="44">
        <f t="shared" si="106"/>
        <v>10.532051282051281</v>
      </c>
      <c r="W615" s="5">
        <f>VLOOKUP($B615,Gas!$B$3:$E$2506,4)</f>
        <v>0.21323364195000555</v>
      </c>
    </row>
    <row r="616" spans="1:23" x14ac:dyDescent="0.2">
      <c r="A616" s="43">
        <f t="shared" si="109"/>
        <v>29</v>
      </c>
      <c r="B616" s="91">
        <v>36648</v>
      </c>
      <c r="C616" s="92">
        <v>32.130000000000003</v>
      </c>
      <c r="D616" s="4">
        <f t="shared" si="104"/>
        <v>-2.2465939481354863E-2</v>
      </c>
      <c r="E616" s="100">
        <f t="shared" si="102"/>
        <v>2.4970022792734694</v>
      </c>
      <c r="F616" s="2"/>
      <c r="G616" s="8">
        <f t="shared" si="111"/>
        <v>0</v>
      </c>
      <c r="H616" s="8">
        <f t="shared" si="111"/>
        <v>0</v>
      </c>
      <c r="I616" s="8">
        <f t="shared" si="111"/>
        <v>0</v>
      </c>
      <c r="J616" s="8">
        <f t="shared" si="111"/>
        <v>2.8699999999999974</v>
      </c>
      <c r="K616" s="8">
        <f t="shared" si="111"/>
        <v>7.8699999999999974</v>
      </c>
      <c r="L616" s="8">
        <f t="shared" si="111"/>
        <v>17.869999999999997</v>
      </c>
      <c r="M616" s="8">
        <f t="shared" si="110"/>
        <v>12.130000000000003</v>
      </c>
      <c r="N616" s="8">
        <f t="shared" si="111"/>
        <v>7.1300000000000026</v>
      </c>
      <c r="O616" s="8">
        <f t="shared" si="111"/>
        <v>2.1300000000000026</v>
      </c>
      <c r="P616" s="8">
        <f t="shared" si="111"/>
        <v>0</v>
      </c>
      <c r="Q616" s="8">
        <f t="shared" si="111"/>
        <v>0</v>
      </c>
      <c r="R616" s="8">
        <f t="shared" si="111"/>
        <v>0</v>
      </c>
      <c r="S616" s="8">
        <f t="shared" si="111"/>
        <v>0</v>
      </c>
      <c r="T616" s="21">
        <f t="shared" si="105"/>
        <v>29</v>
      </c>
      <c r="U616" s="19">
        <f>VLOOKUP($B616,Gas!$B$3:$E$2506,2)</f>
        <v>3.16</v>
      </c>
      <c r="V616" s="44">
        <f t="shared" si="106"/>
        <v>10.167721518987342</v>
      </c>
      <c r="W616" s="5">
        <f>VLOOKUP($B616,Gas!$B$3:$E$2506,4)</f>
        <v>0.22336238023903221</v>
      </c>
    </row>
    <row r="617" spans="1:23" x14ac:dyDescent="0.2">
      <c r="A617" s="43">
        <f t="shared" si="109"/>
        <v>29</v>
      </c>
      <c r="B617" s="91">
        <v>36649</v>
      </c>
      <c r="C617" s="92">
        <v>31.77</v>
      </c>
      <c r="D617" s="4">
        <f t="shared" si="104"/>
        <v>-1.1267724846342381E-2</v>
      </c>
      <c r="E617" s="100">
        <f t="shared" si="102"/>
        <v>1.6294006422222436</v>
      </c>
      <c r="F617" s="2"/>
      <c r="G617" s="8">
        <f t="shared" si="111"/>
        <v>0</v>
      </c>
      <c r="H617" s="8">
        <f t="shared" si="111"/>
        <v>0</v>
      </c>
      <c r="I617" s="8">
        <f t="shared" si="111"/>
        <v>0</v>
      </c>
      <c r="J617" s="8">
        <f t="shared" si="111"/>
        <v>3.2300000000000004</v>
      </c>
      <c r="K617" s="8">
        <f t="shared" si="111"/>
        <v>8.23</v>
      </c>
      <c r="L617" s="8">
        <f t="shared" si="111"/>
        <v>18.23</v>
      </c>
      <c r="M617" s="8">
        <f t="shared" si="110"/>
        <v>11.77</v>
      </c>
      <c r="N617" s="8">
        <f t="shared" si="111"/>
        <v>6.77</v>
      </c>
      <c r="O617" s="8">
        <f t="shared" si="111"/>
        <v>1.7699999999999996</v>
      </c>
      <c r="P617" s="8">
        <f t="shared" si="111"/>
        <v>0</v>
      </c>
      <c r="Q617" s="8">
        <f t="shared" si="111"/>
        <v>0</v>
      </c>
      <c r="R617" s="8">
        <f t="shared" si="111"/>
        <v>0</v>
      </c>
      <c r="S617" s="8">
        <f t="shared" si="111"/>
        <v>0</v>
      </c>
      <c r="T617" s="21">
        <f t="shared" si="105"/>
        <v>29</v>
      </c>
      <c r="U617" s="19">
        <f>VLOOKUP($B617,Gas!$B$3:$E$2506,2)</f>
        <v>3.2050000000000001</v>
      </c>
      <c r="V617" s="44">
        <f t="shared" si="106"/>
        <v>9.9126365054602186</v>
      </c>
      <c r="W617" s="5">
        <f>VLOOKUP($B617,Gas!$B$3:$E$2506,4)</f>
        <v>0.23251086469736798</v>
      </c>
    </row>
    <row r="618" spans="1:23" x14ac:dyDescent="0.2">
      <c r="A618" s="43">
        <f t="shared" si="109"/>
        <v>29</v>
      </c>
      <c r="B618" s="91">
        <v>36650</v>
      </c>
      <c r="C618" s="92">
        <v>33.79</v>
      </c>
      <c r="D618" s="4">
        <f t="shared" si="104"/>
        <v>6.164245244477376E-2</v>
      </c>
      <c r="E618" s="100">
        <f t="shared" si="102"/>
        <v>1.7164668091171129</v>
      </c>
      <c r="F618" s="2"/>
      <c r="G618" s="8">
        <f t="shared" si="111"/>
        <v>0</v>
      </c>
      <c r="H618" s="8">
        <f t="shared" si="111"/>
        <v>0</v>
      </c>
      <c r="I618" s="8">
        <f t="shared" si="111"/>
        <v>0</v>
      </c>
      <c r="J618" s="8">
        <f t="shared" si="111"/>
        <v>1.2100000000000009</v>
      </c>
      <c r="K618" s="8">
        <f t="shared" si="111"/>
        <v>6.2100000000000009</v>
      </c>
      <c r="L618" s="8">
        <f t="shared" si="111"/>
        <v>16.21</v>
      </c>
      <c r="M618" s="8">
        <f t="shared" si="110"/>
        <v>13.79</v>
      </c>
      <c r="N618" s="8">
        <f t="shared" si="111"/>
        <v>8.7899999999999991</v>
      </c>
      <c r="O618" s="8">
        <f t="shared" si="111"/>
        <v>3.7899999999999991</v>
      </c>
      <c r="P618" s="8">
        <f t="shared" si="111"/>
        <v>0</v>
      </c>
      <c r="Q618" s="8">
        <f t="shared" si="111"/>
        <v>0</v>
      </c>
      <c r="R618" s="8">
        <f t="shared" si="111"/>
        <v>0</v>
      </c>
      <c r="S618" s="8">
        <f t="shared" si="111"/>
        <v>0</v>
      </c>
      <c r="T618" s="21">
        <f t="shared" si="105"/>
        <v>29</v>
      </c>
      <c r="U618" s="19">
        <f>VLOOKUP($B618,Gas!$B$3:$E$2506,2)</f>
        <v>3.18</v>
      </c>
      <c r="V618" s="44">
        <f t="shared" si="106"/>
        <v>10.625786163522012</v>
      </c>
      <c r="W618" s="5">
        <f>VLOOKUP($B618,Gas!$B$3:$E$2506,4)</f>
        <v>0.24275431724330218</v>
      </c>
    </row>
    <row r="619" spans="1:23" x14ac:dyDescent="0.2">
      <c r="A619" s="43">
        <f t="shared" si="109"/>
        <v>29</v>
      </c>
      <c r="B619" s="91">
        <v>36651</v>
      </c>
      <c r="C619" s="92">
        <v>50.62</v>
      </c>
      <c r="D619" s="4">
        <f t="shared" si="104"/>
        <v>0.40418185439077942</v>
      </c>
      <c r="E619" s="100">
        <f t="shared" si="102"/>
        <v>2.3928301852686271</v>
      </c>
      <c r="F619" s="2"/>
      <c r="G619" s="8">
        <f t="shared" si="111"/>
        <v>0</v>
      </c>
      <c r="H619" s="8">
        <f t="shared" si="111"/>
        <v>0</v>
      </c>
      <c r="I619" s="8">
        <f t="shared" si="111"/>
        <v>0</v>
      </c>
      <c r="J619" s="8">
        <f t="shared" si="111"/>
        <v>0</v>
      </c>
      <c r="K619" s="8">
        <f t="shared" si="111"/>
        <v>0</v>
      </c>
      <c r="L619" s="8">
        <f t="shared" si="111"/>
        <v>0</v>
      </c>
      <c r="M619" s="8">
        <f t="shared" si="110"/>
        <v>30.619999999999997</v>
      </c>
      <c r="N619" s="8">
        <f t="shared" si="111"/>
        <v>25.619999999999997</v>
      </c>
      <c r="O619" s="8">
        <f t="shared" si="111"/>
        <v>20.619999999999997</v>
      </c>
      <c r="P619" s="8">
        <f t="shared" si="111"/>
        <v>15.619999999999997</v>
      </c>
      <c r="Q619" s="8">
        <f t="shared" si="111"/>
        <v>10.619999999999997</v>
      </c>
      <c r="R619" s="8">
        <f t="shared" si="111"/>
        <v>0.61999999999999744</v>
      </c>
      <c r="S619" s="8">
        <f t="shared" si="111"/>
        <v>0</v>
      </c>
      <c r="T619" s="21">
        <f t="shared" si="105"/>
        <v>29</v>
      </c>
      <c r="U619" s="19">
        <f>VLOOKUP($B619,Gas!$B$3:$E$2506,2)</f>
        <v>3.085</v>
      </c>
      <c r="V619" s="44">
        <f t="shared" si="106"/>
        <v>16.408427876823339</v>
      </c>
      <c r="W619" s="5">
        <f>VLOOKUP($B619,Gas!$B$3:$E$2506,4)</f>
        <v>0.29930614030451769</v>
      </c>
    </row>
    <row r="620" spans="1:23" x14ac:dyDescent="0.2">
      <c r="A620" s="43">
        <f t="shared" si="109"/>
        <v>29</v>
      </c>
      <c r="B620" s="91">
        <v>36654</v>
      </c>
      <c r="C620" s="92">
        <v>54.24</v>
      </c>
      <c r="D620" s="4">
        <f t="shared" si="104"/>
        <v>6.9071888515162203E-2</v>
      </c>
      <c r="E620" s="100">
        <f t="shared" si="102"/>
        <v>2.3916046053272577</v>
      </c>
      <c r="F620" s="2"/>
      <c r="G620" s="8">
        <f t="shared" si="111"/>
        <v>0</v>
      </c>
      <c r="H620" s="8">
        <f t="shared" si="111"/>
        <v>0</v>
      </c>
      <c r="I620" s="8">
        <f t="shared" si="111"/>
        <v>0</v>
      </c>
      <c r="J620" s="8">
        <f t="shared" si="111"/>
        <v>0</v>
      </c>
      <c r="K620" s="8">
        <f t="shared" si="111"/>
        <v>0</v>
      </c>
      <c r="L620" s="8">
        <f t="shared" si="111"/>
        <v>0</v>
      </c>
      <c r="M620" s="8">
        <f t="shared" si="111"/>
        <v>34.24</v>
      </c>
      <c r="N620" s="8">
        <f t="shared" si="111"/>
        <v>29.240000000000002</v>
      </c>
      <c r="O620" s="8">
        <f t="shared" si="111"/>
        <v>24.240000000000002</v>
      </c>
      <c r="P620" s="8">
        <f t="shared" si="111"/>
        <v>19.240000000000002</v>
      </c>
      <c r="Q620" s="8">
        <f t="shared" si="111"/>
        <v>14.240000000000002</v>
      </c>
      <c r="R620" s="8">
        <f t="shared" si="111"/>
        <v>4.240000000000002</v>
      </c>
      <c r="S620" s="8">
        <f t="shared" si="111"/>
        <v>0</v>
      </c>
      <c r="T620" s="21">
        <f t="shared" si="105"/>
        <v>29</v>
      </c>
      <c r="U620" s="19">
        <f>VLOOKUP($B620,Gas!$B$3:$E$2506,2)</f>
        <v>3.11</v>
      </c>
      <c r="V620" s="44">
        <f t="shared" si="106"/>
        <v>17.440514469453376</v>
      </c>
      <c r="W620" s="5">
        <f>VLOOKUP($B620,Gas!$B$3:$E$2506,4)</f>
        <v>0.25472112837811339</v>
      </c>
    </row>
    <row r="621" spans="1:23" x14ac:dyDescent="0.2">
      <c r="A621" s="43">
        <f t="shared" si="109"/>
        <v>29</v>
      </c>
      <c r="B621" s="91">
        <v>36655</v>
      </c>
      <c r="C621" s="92">
        <v>139.65</v>
      </c>
      <c r="D621" s="4">
        <f t="shared" si="104"/>
        <v>0.94572064875904571</v>
      </c>
      <c r="E621" s="100">
        <f t="shared" si="102"/>
        <v>4.9769218823732908</v>
      </c>
      <c r="F621" s="2"/>
      <c r="G621" s="8">
        <f t="shared" si="111"/>
        <v>0</v>
      </c>
      <c r="H621" s="8">
        <f t="shared" si="111"/>
        <v>0</v>
      </c>
      <c r="I621" s="8">
        <f t="shared" si="111"/>
        <v>0</v>
      </c>
      <c r="J621" s="8">
        <f t="shared" si="111"/>
        <v>0</v>
      </c>
      <c r="K621" s="8">
        <f t="shared" si="111"/>
        <v>0</v>
      </c>
      <c r="L621" s="8">
        <f t="shared" si="111"/>
        <v>0</v>
      </c>
      <c r="M621" s="8">
        <f t="shared" si="111"/>
        <v>119.65</v>
      </c>
      <c r="N621" s="8">
        <f t="shared" si="111"/>
        <v>114.65</v>
      </c>
      <c r="O621" s="8">
        <f t="shared" si="111"/>
        <v>109.65</v>
      </c>
      <c r="P621" s="8">
        <f t="shared" si="111"/>
        <v>104.65</v>
      </c>
      <c r="Q621" s="8">
        <f t="shared" si="111"/>
        <v>99.65</v>
      </c>
      <c r="R621" s="8">
        <f t="shared" si="111"/>
        <v>89.65</v>
      </c>
      <c r="S621" s="8">
        <f t="shared" si="111"/>
        <v>39.649990000000003</v>
      </c>
      <c r="T621" s="21">
        <f t="shared" si="105"/>
        <v>29</v>
      </c>
      <c r="U621" s="19">
        <f>VLOOKUP($B621,Gas!$B$3:$E$2506,2)</f>
        <v>3.12</v>
      </c>
      <c r="V621" s="44">
        <f t="shared" si="106"/>
        <v>44.759615384615387</v>
      </c>
      <c r="W621" s="5">
        <f>VLOOKUP($B621,Gas!$B$3:$E$2506,4)</f>
        <v>0.24688190048176881</v>
      </c>
    </row>
    <row r="622" spans="1:23" x14ac:dyDescent="0.2">
      <c r="A622" s="43">
        <f t="shared" si="109"/>
        <v>29</v>
      </c>
      <c r="B622" s="91">
        <v>36656</v>
      </c>
      <c r="C622" s="92">
        <v>96.44</v>
      </c>
      <c r="D622" s="4">
        <f t="shared" si="104"/>
        <v>-0.37021823907821549</v>
      </c>
      <c r="E622" s="100">
        <f t="shared" si="102"/>
        <v>5.5600994237163386</v>
      </c>
      <c r="F622" s="2"/>
      <c r="G622" s="8">
        <f t="shared" si="111"/>
        <v>0</v>
      </c>
      <c r="H622" s="8">
        <f t="shared" si="111"/>
        <v>0</v>
      </c>
      <c r="I622" s="8">
        <f t="shared" si="111"/>
        <v>0</v>
      </c>
      <c r="J622" s="8">
        <f t="shared" si="111"/>
        <v>0</v>
      </c>
      <c r="K622" s="8">
        <f t="shared" si="111"/>
        <v>0</v>
      </c>
      <c r="L622" s="8">
        <f t="shared" si="111"/>
        <v>0</v>
      </c>
      <c r="M622" s="8">
        <f t="shared" si="111"/>
        <v>76.44</v>
      </c>
      <c r="N622" s="8">
        <f t="shared" si="111"/>
        <v>71.44</v>
      </c>
      <c r="O622" s="8">
        <f t="shared" si="111"/>
        <v>66.44</v>
      </c>
      <c r="P622" s="8">
        <f t="shared" si="111"/>
        <v>61.44</v>
      </c>
      <c r="Q622" s="8">
        <f t="shared" si="111"/>
        <v>56.44</v>
      </c>
      <c r="R622" s="8">
        <f t="shared" si="111"/>
        <v>46.44</v>
      </c>
      <c r="S622" s="8">
        <f t="shared" si="111"/>
        <v>0</v>
      </c>
      <c r="T622" s="21">
        <f t="shared" si="105"/>
        <v>29</v>
      </c>
      <c r="U622" s="19">
        <f>VLOOKUP($B622,Gas!$B$3:$E$2506,2)</f>
        <v>3.25</v>
      </c>
      <c r="V622" s="44">
        <f t="shared" si="106"/>
        <v>29.673846153846153</v>
      </c>
      <c r="W622" s="5">
        <f>VLOOKUP($B622,Gas!$B$3:$E$2506,4)</f>
        <v>0.34434922223310488</v>
      </c>
    </row>
    <row r="623" spans="1:23" x14ac:dyDescent="0.2">
      <c r="A623" s="43">
        <f t="shared" si="109"/>
        <v>29</v>
      </c>
      <c r="B623" s="91">
        <v>36657</v>
      </c>
      <c r="C623" s="92">
        <v>58.39</v>
      </c>
      <c r="D623" s="4">
        <f t="shared" si="104"/>
        <v>-0.50177641101752413</v>
      </c>
      <c r="E623" s="100">
        <f t="shared" si="102"/>
        <v>6.2811791374877499</v>
      </c>
      <c r="F623" s="2"/>
      <c r="G623" s="8">
        <f t="shared" si="111"/>
        <v>0</v>
      </c>
      <c r="H623" s="8">
        <f t="shared" si="111"/>
        <v>0</v>
      </c>
      <c r="I623" s="8">
        <f t="shared" si="111"/>
        <v>0</v>
      </c>
      <c r="J623" s="8">
        <f t="shared" si="111"/>
        <v>0</v>
      </c>
      <c r="K623" s="8">
        <f t="shared" si="111"/>
        <v>0</v>
      </c>
      <c r="L623" s="8">
        <f t="shared" si="111"/>
        <v>0</v>
      </c>
      <c r="M623" s="8">
        <f t="shared" si="111"/>
        <v>38.39</v>
      </c>
      <c r="N623" s="8">
        <f t="shared" si="111"/>
        <v>33.39</v>
      </c>
      <c r="O623" s="8">
        <f t="shared" si="111"/>
        <v>28.39</v>
      </c>
      <c r="P623" s="8">
        <f t="shared" si="111"/>
        <v>23.39</v>
      </c>
      <c r="Q623" s="8">
        <f t="shared" si="111"/>
        <v>18.39</v>
      </c>
      <c r="R623" s="8">
        <f t="shared" si="111"/>
        <v>8.39</v>
      </c>
      <c r="S623" s="8">
        <f t="shared" si="111"/>
        <v>0</v>
      </c>
      <c r="T623" s="21">
        <f t="shared" si="105"/>
        <v>29</v>
      </c>
      <c r="U623" s="19">
        <f>VLOOKUP($B623,Gas!$B$3:$E$2506,2)</f>
        <v>3.1949999999999998</v>
      </c>
      <c r="V623" s="44">
        <f t="shared" si="106"/>
        <v>18.275430359937403</v>
      </c>
      <c r="W623" s="5">
        <f>VLOOKUP($B623,Gas!$B$3:$E$2506,4)</f>
        <v>0.3669502955569382</v>
      </c>
    </row>
    <row r="624" spans="1:23" x14ac:dyDescent="0.2">
      <c r="A624" s="43">
        <f t="shared" si="109"/>
        <v>29</v>
      </c>
      <c r="B624" s="91">
        <v>36658</v>
      </c>
      <c r="C624" s="92">
        <v>81.209999999999994</v>
      </c>
      <c r="D624" s="4">
        <f t="shared" si="104"/>
        <v>0.32989374999887322</v>
      </c>
      <c r="E624" s="100">
        <f t="shared" si="102"/>
        <v>6.3998069987493622</v>
      </c>
      <c r="F624" s="2"/>
      <c r="G624" s="8">
        <f t="shared" ref="G624:S639" si="112">IF(G$1="P",MAX(0,G$2-$C624),IF(G$1="C",MAX(0,$C624-G$2)))</f>
        <v>0</v>
      </c>
      <c r="H624" s="8">
        <f t="shared" si="112"/>
        <v>0</v>
      </c>
      <c r="I624" s="8">
        <f t="shared" si="112"/>
        <v>0</v>
      </c>
      <c r="J624" s="8">
        <f t="shared" si="112"/>
        <v>0</v>
      </c>
      <c r="K624" s="8">
        <f t="shared" si="112"/>
        <v>0</v>
      </c>
      <c r="L624" s="8">
        <f t="shared" si="112"/>
        <v>0</v>
      </c>
      <c r="M624" s="8">
        <f t="shared" si="111"/>
        <v>61.209999999999994</v>
      </c>
      <c r="N624" s="8">
        <f t="shared" si="112"/>
        <v>56.209999999999994</v>
      </c>
      <c r="O624" s="8">
        <f t="shared" si="112"/>
        <v>51.209999999999994</v>
      </c>
      <c r="P624" s="8">
        <f t="shared" si="112"/>
        <v>46.209999999999994</v>
      </c>
      <c r="Q624" s="8">
        <f t="shared" si="112"/>
        <v>41.209999999999994</v>
      </c>
      <c r="R624" s="8">
        <f t="shared" si="112"/>
        <v>31.209999999999994</v>
      </c>
      <c r="S624" s="8">
        <f t="shared" si="112"/>
        <v>0</v>
      </c>
      <c r="T624" s="21">
        <f t="shared" si="105"/>
        <v>29</v>
      </c>
      <c r="U624" s="19">
        <f>VLOOKUP($B624,Gas!$B$3:$E$2506,2)</f>
        <v>3.3650000000000002</v>
      </c>
      <c r="V624" s="44">
        <f t="shared" si="106"/>
        <v>24.133729569093607</v>
      </c>
      <c r="W624" s="5">
        <f>VLOOKUP($B624,Gas!$B$3:$E$2506,4)</f>
        <v>0.47257650633666864</v>
      </c>
    </row>
    <row r="625" spans="1:23" x14ac:dyDescent="0.2">
      <c r="A625" s="43">
        <f t="shared" si="109"/>
        <v>29</v>
      </c>
      <c r="B625" s="91">
        <v>36661</v>
      </c>
      <c r="C625" s="92">
        <v>44.69</v>
      </c>
      <c r="D625" s="4">
        <f t="shared" si="104"/>
        <v>-0.59728862934895932</v>
      </c>
      <c r="E625" s="100">
        <f t="shared" si="102"/>
        <v>7.287589115964396</v>
      </c>
      <c r="F625" s="2"/>
      <c r="G625" s="8">
        <f t="shared" si="112"/>
        <v>0</v>
      </c>
      <c r="H625" s="8">
        <f t="shared" si="112"/>
        <v>0</v>
      </c>
      <c r="I625" s="8">
        <f t="shared" si="112"/>
        <v>0</v>
      </c>
      <c r="J625" s="8">
        <f t="shared" si="112"/>
        <v>0</v>
      </c>
      <c r="K625" s="8">
        <f t="shared" si="112"/>
        <v>0</v>
      </c>
      <c r="L625" s="8">
        <f t="shared" si="112"/>
        <v>5.3100000000000023</v>
      </c>
      <c r="M625" s="8">
        <f t="shared" si="111"/>
        <v>24.689999999999998</v>
      </c>
      <c r="N625" s="8">
        <f t="shared" si="112"/>
        <v>19.689999999999998</v>
      </c>
      <c r="O625" s="8">
        <f t="shared" si="112"/>
        <v>14.689999999999998</v>
      </c>
      <c r="P625" s="8">
        <f t="shared" si="112"/>
        <v>9.6899999999999977</v>
      </c>
      <c r="Q625" s="8">
        <f t="shared" si="112"/>
        <v>4.6899999999999977</v>
      </c>
      <c r="R625" s="8">
        <f t="shared" si="112"/>
        <v>0</v>
      </c>
      <c r="S625" s="8">
        <f t="shared" si="112"/>
        <v>0</v>
      </c>
      <c r="T625" s="21">
        <f t="shared" si="105"/>
        <v>29</v>
      </c>
      <c r="U625" s="19">
        <f>VLOOKUP($B625,Gas!$B$3:$E$2506,2)</f>
        <v>3.35</v>
      </c>
      <c r="V625" s="44">
        <f t="shared" si="106"/>
        <v>13.340298507462686</v>
      </c>
      <c r="W625" s="5">
        <f>VLOOKUP($B625,Gas!$B$3:$E$2506,4)</f>
        <v>0.40585334435290876</v>
      </c>
    </row>
    <row r="626" spans="1:23" x14ac:dyDescent="0.2">
      <c r="A626" s="43">
        <f t="shared" si="109"/>
        <v>29</v>
      </c>
      <c r="B626" s="91">
        <v>36662</v>
      </c>
      <c r="C626" s="92">
        <v>32.65</v>
      </c>
      <c r="D626" s="4">
        <f t="shared" si="104"/>
        <v>-0.31390490722292014</v>
      </c>
      <c r="E626" s="100">
        <f t="shared" si="102"/>
        <v>7.4895916963155127</v>
      </c>
      <c r="F626" s="2"/>
      <c r="G626" s="8">
        <f t="shared" si="112"/>
        <v>0</v>
      </c>
      <c r="H626" s="8">
        <f t="shared" si="112"/>
        <v>0</v>
      </c>
      <c r="I626" s="8">
        <f t="shared" si="112"/>
        <v>0</v>
      </c>
      <c r="J626" s="8">
        <f t="shared" si="112"/>
        <v>2.3500000000000014</v>
      </c>
      <c r="K626" s="8">
        <f t="shared" si="112"/>
        <v>7.3500000000000014</v>
      </c>
      <c r="L626" s="8">
        <f t="shared" si="112"/>
        <v>17.350000000000001</v>
      </c>
      <c r="M626" s="8">
        <f t="shared" si="111"/>
        <v>12.649999999999999</v>
      </c>
      <c r="N626" s="8">
        <f t="shared" si="112"/>
        <v>7.6499999999999986</v>
      </c>
      <c r="O626" s="8">
        <f t="shared" si="112"/>
        <v>2.6499999999999986</v>
      </c>
      <c r="P626" s="8">
        <f t="shared" si="112"/>
        <v>0</v>
      </c>
      <c r="Q626" s="8">
        <f t="shared" si="112"/>
        <v>0</v>
      </c>
      <c r="R626" s="8">
        <f t="shared" si="112"/>
        <v>0</v>
      </c>
      <c r="S626" s="8">
        <f t="shared" si="112"/>
        <v>0</v>
      </c>
      <c r="T626" s="21">
        <f t="shared" si="105"/>
        <v>29</v>
      </c>
      <c r="U626" s="19">
        <f>VLOOKUP($B626,Gas!$B$3:$E$2506,2)</f>
        <v>3.3650000000000002</v>
      </c>
      <c r="V626" s="44">
        <f t="shared" si="106"/>
        <v>9.7028231797919755</v>
      </c>
      <c r="W626" s="5">
        <f>VLOOKUP($B626,Gas!$B$3:$E$2506,4)</f>
        <v>0.40649786441316843</v>
      </c>
    </row>
    <row r="627" spans="1:23" x14ac:dyDescent="0.2">
      <c r="A627" s="43">
        <f t="shared" si="109"/>
        <v>29</v>
      </c>
      <c r="B627" s="91">
        <v>36663</v>
      </c>
      <c r="C627" s="92">
        <v>33.54</v>
      </c>
      <c r="D627" s="4">
        <f t="shared" si="104"/>
        <v>2.6893900672622834E-2</v>
      </c>
      <c r="E627" s="100">
        <f t="shared" si="102"/>
        <v>7.4902002100848932</v>
      </c>
      <c r="F627" s="2"/>
      <c r="G627" s="8">
        <f t="shared" si="112"/>
        <v>0</v>
      </c>
      <c r="H627" s="8">
        <f t="shared" si="112"/>
        <v>0</v>
      </c>
      <c r="I627" s="8">
        <f t="shared" si="112"/>
        <v>0</v>
      </c>
      <c r="J627" s="8">
        <f t="shared" si="112"/>
        <v>1.4600000000000009</v>
      </c>
      <c r="K627" s="8">
        <f t="shared" si="112"/>
        <v>6.4600000000000009</v>
      </c>
      <c r="L627" s="8">
        <f t="shared" si="112"/>
        <v>16.46</v>
      </c>
      <c r="M627" s="8">
        <f t="shared" si="111"/>
        <v>13.54</v>
      </c>
      <c r="N627" s="8">
        <f t="shared" si="112"/>
        <v>8.5399999999999991</v>
      </c>
      <c r="O627" s="8">
        <f t="shared" si="112"/>
        <v>3.5399999999999991</v>
      </c>
      <c r="P627" s="8">
        <f t="shared" si="112"/>
        <v>0</v>
      </c>
      <c r="Q627" s="8">
        <f t="shared" si="112"/>
        <v>0</v>
      </c>
      <c r="R627" s="8">
        <f t="shared" si="112"/>
        <v>0</v>
      </c>
      <c r="S627" s="8">
        <f t="shared" si="112"/>
        <v>0</v>
      </c>
      <c r="T627" s="21">
        <f t="shared" si="105"/>
        <v>29</v>
      </c>
      <c r="U627" s="19">
        <f>VLOOKUP($B627,Gas!$B$3:$E$2506,2)</f>
        <v>3.4550000000000001</v>
      </c>
      <c r="V627" s="44">
        <f t="shared" si="106"/>
        <v>9.7076700434153391</v>
      </c>
      <c r="W627" s="5">
        <f>VLOOKUP($B627,Gas!$B$3:$E$2506,4)</f>
        <v>0.41689043552924299</v>
      </c>
    </row>
    <row r="628" spans="1:23" x14ac:dyDescent="0.2">
      <c r="A628" s="43">
        <f t="shared" si="109"/>
        <v>29</v>
      </c>
      <c r="B628" s="91">
        <v>36664</v>
      </c>
      <c r="C628" s="92">
        <v>54.55</v>
      </c>
      <c r="D628" s="4">
        <f t="shared" si="104"/>
        <v>0.48637895588401697</v>
      </c>
      <c r="E628" s="100">
        <f t="shared" si="102"/>
        <v>7.8701804101129698</v>
      </c>
      <c r="F628" s="2"/>
      <c r="G628" s="8">
        <f t="shared" si="112"/>
        <v>0</v>
      </c>
      <c r="H628" s="8">
        <f t="shared" si="112"/>
        <v>0</v>
      </c>
      <c r="I628" s="8">
        <f t="shared" si="112"/>
        <v>0</v>
      </c>
      <c r="J628" s="8">
        <f t="shared" si="112"/>
        <v>0</v>
      </c>
      <c r="K628" s="8">
        <f t="shared" si="112"/>
        <v>0</v>
      </c>
      <c r="L628" s="8">
        <f t="shared" si="112"/>
        <v>0</v>
      </c>
      <c r="M628" s="8">
        <f t="shared" si="111"/>
        <v>34.549999999999997</v>
      </c>
      <c r="N628" s="8">
        <f t="shared" si="112"/>
        <v>29.549999999999997</v>
      </c>
      <c r="O628" s="8">
        <f t="shared" si="112"/>
        <v>24.549999999999997</v>
      </c>
      <c r="P628" s="8">
        <f t="shared" si="112"/>
        <v>19.549999999999997</v>
      </c>
      <c r="Q628" s="8">
        <f t="shared" si="112"/>
        <v>14.549999999999997</v>
      </c>
      <c r="R628" s="8">
        <f t="shared" si="112"/>
        <v>4.5499999999999972</v>
      </c>
      <c r="S628" s="8">
        <f t="shared" si="112"/>
        <v>0</v>
      </c>
      <c r="T628" s="21">
        <f t="shared" si="105"/>
        <v>29</v>
      </c>
      <c r="U628" s="19">
        <f>VLOOKUP($B628,Gas!$B$3:$E$2506,2)</f>
        <v>3.4950000000000001</v>
      </c>
      <c r="V628" s="44">
        <f t="shared" si="106"/>
        <v>15.608011444921315</v>
      </c>
      <c r="W628" s="5">
        <f>VLOOKUP($B628,Gas!$B$3:$E$2506,4)</f>
        <v>0.41086715240352223</v>
      </c>
    </row>
    <row r="629" spans="1:23" x14ac:dyDescent="0.2">
      <c r="A629" s="43">
        <f t="shared" si="109"/>
        <v>29</v>
      </c>
      <c r="B629" s="91">
        <v>36665</v>
      </c>
      <c r="C629" s="92">
        <v>49.35</v>
      </c>
      <c r="D629" s="4">
        <f t="shared" si="104"/>
        <v>-0.10017994639958913</v>
      </c>
      <c r="E629" s="100">
        <f t="shared" si="102"/>
        <v>7.6364962459087504</v>
      </c>
      <c r="F629" s="2"/>
      <c r="G629" s="8">
        <f t="shared" si="112"/>
        <v>0</v>
      </c>
      <c r="H629" s="8">
        <f t="shared" si="112"/>
        <v>0</v>
      </c>
      <c r="I629" s="8">
        <f t="shared" si="112"/>
        <v>0</v>
      </c>
      <c r="J629" s="8">
        <f t="shared" si="112"/>
        <v>0</v>
      </c>
      <c r="K629" s="8">
        <f t="shared" si="112"/>
        <v>0</v>
      </c>
      <c r="L629" s="8">
        <f t="shared" si="112"/>
        <v>0.64999999999999858</v>
      </c>
      <c r="M629" s="8">
        <f t="shared" si="111"/>
        <v>29.35</v>
      </c>
      <c r="N629" s="8">
        <f t="shared" si="112"/>
        <v>24.35</v>
      </c>
      <c r="O629" s="8">
        <f t="shared" si="112"/>
        <v>19.350000000000001</v>
      </c>
      <c r="P629" s="8">
        <f t="shared" si="112"/>
        <v>14.350000000000001</v>
      </c>
      <c r="Q629" s="8">
        <f t="shared" si="112"/>
        <v>9.3500000000000014</v>
      </c>
      <c r="R629" s="8">
        <f t="shared" si="112"/>
        <v>0</v>
      </c>
      <c r="S629" s="8">
        <f t="shared" si="112"/>
        <v>0</v>
      </c>
      <c r="T629" s="21">
        <f t="shared" si="105"/>
        <v>29</v>
      </c>
      <c r="U629" s="19">
        <f>VLOOKUP($B629,Gas!$B$3:$E$2506,2)</f>
        <v>3.7349999999999999</v>
      </c>
      <c r="V629" s="44">
        <f t="shared" si="106"/>
        <v>13.212851405622491</v>
      </c>
      <c r="W629" s="5">
        <f>VLOOKUP($B629,Gas!$B$3:$E$2506,4)</f>
        <v>0.52081288155811478</v>
      </c>
    </row>
    <row r="630" spans="1:23" x14ac:dyDescent="0.2">
      <c r="A630" s="43">
        <f t="shared" si="109"/>
        <v>29</v>
      </c>
      <c r="B630" s="91">
        <v>36668</v>
      </c>
      <c r="C630" s="92">
        <v>50.43</v>
      </c>
      <c r="D630" s="4">
        <f t="shared" si="104"/>
        <v>2.1648470209143279E-2</v>
      </c>
      <c r="E630" s="100">
        <f t="shared" ref="E630:E659" si="113">STDEV(D621:D630)*SQRT(trade_day)</f>
        <v>7.6278192112270444</v>
      </c>
      <c r="F630" s="2"/>
      <c r="G630" s="8">
        <f t="shared" si="112"/>
        <v>0</v>
      </c>
      <c r="H630" s="8">
        <f t="shared" si="112"/>
        <v>0</v>
      </c>
      <c r="I630" s="8">
        <f t="shared" si="112"/>
        <v>0</v>
      </c>
      <c r="J630" s="8">
        <f t="shared" si="112"/>
        <v>0</v>
      </c>
      <c r="K630" s="8">
        <f t="shared" si="112"/>
        <v>0</v>
      </c>
      <c r="L630" s="8">
        <f t="shared" si="112"/>
        <v>0</v>
      </c>
      <c r="M630" s="8">
        <f t="shared" si="112"/>
        <v>30.43</v>
      </c>
      <c r="N630" s="8">
        <f t="shared" si="112"/>
        <v>25.43</v>
      </c>
      <c r="O630" s="8">
        <f t="shared" si="112"/>
        <v>20.43</v>
      </c>
      <c r="P630" s="8">
        <f t="shared" si="112"/>
        <v>15.43</v>
      </c>
      <c r="Q630" s="8">
        <f t="shared" si="112"/>
        <v>10.43</v>
      </c>
      <c r="R630" s="8">
        <f t="shared" si="112"/>
        <v>0.42999999999999972</v>
      </c>
      <c r="S630" s="8">
        <f t="shared" si="112"/>
        <v>0</v>
      </c>
      <c r="T630" s="21">
        <f t="shared" si="105"/>
        <v>29</v>
      </c>
      <c r="U630" s="19">
        <f>VLOOKUP($B630,Gas!$B$3:$E$2506,2)</f>
        <v>3.7650000000000001</v>
      </c>
      <c r="V630" s="44">
        <f t="shared" si="106"/>
        <v>13.394422310756971</v>
      </c>
      <c r="W630" s="5">
        <f>VLOOKUP($B630,Gas!$B$3:$E$2506,4)</f>
        <v>0.40689520159375653</v>
      </c>
    </row>
    <row r="631" spans="1:23" x14ac:dyDescent="0.2">
      <c r="A631" s="43">
        <f t="shared" si="109"/>
        <v>29</v>
      </c>
      <c r="B631" s="91">
        <v>36669</v>
      </c>
      <c r="C631" s="92">
        <v>51.13</v>
      </c>
      <c r="D631" s="4">
        <f t="shared" si="104"/>
        <v>1.3785173003273978E-2</v>
      </c>
      <c r="E631" s="100">
        <f t="shared" si="113"/>
        <v>5.5276768895343187</v>
      </c>
      <c r="F631" s="2"/>
      <c r="G631" s="8">
        <f t="shared" si="112"/>
        <v>0</v>
      </c>
      <c r="H631" s="8">
        <f t="shared" si="112"/>
        <v>0</v>
      </c>
      <c r="I631" s="8">
        <f t="shared" si="112"/>
        <v>0</v>
      </c>
      <c r="J631" s="8">
        <f t="shared" si="112"/>
        <v>0</v>
      </c>
      <c r="K631" s="8">
        <f t="shared" si="112"/>
        <v>0</v>
      </c>
      <c r="L631" s="8">
        <f t="shared" si="112"/>
        <v>0</v>
      </c>
      <c r="M631" s="8">
        <f t="shared" si="112"/>
        <v>31.130000000000003</v>
      </c>
      <c r="N631" s="8">
        <f t="shared" si="112"/>
        <v>26.130000000000003</v>
      </c>
      <c r="O631" s="8">
        <f t="shared" si="112"/>
        <v>21.130000000000003</v>
      </c>
      <c r="P631" s="8">
        <f t="shared" si="112"/>
        <v>16.130000000000003</v>
      </c>
      <c r="Q631" s="8">
        <f t="shared" si="112"/>
        <v>11.130000000000003</v>
      </c>
      <c r="R631" s="8">
        <f t="shared" si="112"/>
        <v>1.1300000000000026</v>
      </c>
      <c r="S631" s="8">
        <f t="shared" si="112"/>
        <v>0</v>
      </c>
      <c r="T631" s="21">
        <f t="shared" si="105"/>
        <v>29</v>
      </c>
      <c r="U631" s="19">
        <f>VLOOKUP($B631,Gas!$B$3:$E$2506,2)</f>
        <v>3.9750000000000001</v>
      </c>
      <c r="V631" s="44">
        <f t="shared" si="106"/>
        <v>12.862893081761007</v>
      </c>
      <c r="W631" s="5">
        <f>VLOOKUP($B631,Gas!$B$3:$E$2506,4)</f>
        <v>0.46552784746647402</v>
      </c>
    </row>
    <row r="632" spans="1:23" x14ac:dyDescent="0.2">
      <c r="A632" s="43">
        <f t="shared" si="109"/>
        <v>29</v>
      </c>
      <c r="B632" s="91">
        <v>36670</v>
      </c>
      <c r="C632" s="92">
        <v>64.209999999999994</v>
      </c>
      <c r="D632" s="4">
        <f t="shared" si="104"/>
        <v>0.22778755271404899</v>
      </c>
      <c r="E632" s="100">
        <f t="shared" si="113"/>
        <v>5.5257567588090017</v>
      </c>
      <c r="F632" s="2"/>
      <c r="G632" s="8">
        <f t="shared" si="112"/>
        <v>0</v>
      </c>
      <c r="H632" s="8">
        <f t="shared" si="112"/>
        <v>0</v>
      </c>
      <c r="I632" s="8">
        <f t="shared" si="112"/>
        <v>0</v>
      </c>
      <c r="J632" s="8">
        <f t="shared" si="112"/>
        <v>0</v>
      </c>
      <c r="K632" s="8">
        <f t="shared" si="112"/>
        <v>0</v>
      </c>
      <c r="L632" s="8">
        <f t="shared" si="112"/>
        <v>0</v>
      </c>
      <c r="M632" s="8">
        <f t="shared" si="112"/>
        <v>44.209999999999994</v>
      </c>
      <c r="N632" s="8">
        <f t="shared" si="112"/>
        <v>39.209999999999994</v>
      </c>
      <c r="O632" s="8">
        <f t="shared" si="112"/>
        <v>34.209999999999994</v>
      </c>
      <c r="P632" s="8">
        <f t="shared" si="112"/>
        <v>29.209999999999994</v>
      </c>
      <c r="Q632" s="8">
        <f t="shared" si="112"/>
        <v>24.209999999999994</v>
      </c>
      <c r="R632" s="8">
        <f t="shared" si="112"/>
        <v>14.209999999999994</v>
      </c>
      <c r="S632" s="8">
        <f t="shared" si="112"/>
        <v>0</v>
      </c>
      <c r="T632" s="21">
        <f t="shared" si="105"/>
        <v>29</v>
      </c>
      <c r="U632" s="19">
        <f>VLOOKUP($B632,Gas!$B$3:$E$2506,2)</f>
        <v>3.8450000000000002</v>
      </c>
      <c r="V632" s="44">
        <f t="shared" si="106"/>
        <v>16.699609882964886</v>
      </c>
      <c r="W632" s="5">
        <f>VLOOKUP($B632,Gas!$B$3:$E$2506,4)</f>
        <v>0.55064389171265449</v>
      </c>
    </row>
    <row r="633" spans="1:23" x14ac:dyDescent="0.2">
      <c r="A633" s="43">
        <f t="shared" si="109"/>
        <v>29</v>
      </c>
      <c r="B633" s="91">
        <v>36671</v>
      </c>
      <c r="C633" s="92">
        <v>52.67</v>
      </c>
      <c r="D633" s="4">
        <f t="shared" si="104"/>
        <v>-0.19811292831065888</v>
      </c>
      <c r="E633" s="100">
        <f t="shared" si="113"/>
        <v>5.0060389436051826</v>
      </c>
      <c r="F633" s="2"/>
      <c r="G633" s="8">
        <f t="shared" si="112"/>
        <v>0</v>
      </c>
      <c r="H633" s="8">
        <f t="shared" si="112"/>
        <v>0</v>
      </c>
      <c r="I633" s="8">
        <f t="shared" si="112"/>
        <v>0</v>
      </c>
      <c r="J633" s="8">
        <f t="shared" si="112"/>
        <v>0</v>
      </c>
      <c r="K633" s="8">
        <f t="shared" si="112"/>
        <v>0</v>
      </c>
      <c r="L633" s="8">
        <f t="shared" si="112"/>
        <v>0</v>
      </c>
      <c r="M633" s="8">
        <f t="shared" si="112"/>
        <v>32.67</v>
      </c>
      <c r="N633" s="8">
        <f t="shared" si="112"/>
        <v>27.67</v>
      </c>
      <c r="O633" s="8">
        <f t="shared" si="112"/>
        <v>22.67</v>
      </c>
      <c r="P633" s="8">
        <f t="shared" si="112"/>
        <v>17.670000000000002</v>
      </c>
      <c r="Q633" s="8">
        <f t="shared" si="112"/>
        <v>12.670000000000002</v>
      </c>
      <c r="R633" s="8">
        <f t="shared" si="112"/>
        <v>2.6700000000000017</v>
      </c>
      <c r="S633" s="8">
        <f t="shared" si="112"/>
        <v>0</v>
      </c>
      <c r="T633" s="21">
        <f t="shared" si="105"/>
        <v>29</v>
      </c>
      <c r="U633" s="19">
        <f>VLOOKUP($B633,Gas!$B$3:$E$2506,2)</f>
        <v>3.9350000000000001</v>
      </c>
      <c r="V633" s="44">
        <f t="shared" si="106"/>
        <v>13.385006353240152</v>
      </c>
      <c r="W633" s="5">
        <f>VLOOKUP($B633,Gas!$B$3:$E$2506,4)</f>
        <v>0.5448716298013544</v>
      </c>
    </row>
    <row r="634" spans="1:23" x14ac:dyDescent="0.2">
      <c r="A634" s="43">
        <f t="shared" si="109"/>
        <v>29</v>
      </c>
      <c r="B634" s="91">
        <v>36672</v>
      </c>
      <c r="C634" s="92">
        <v>65.63</v>
      </c>
      <c r="D634" s="4">
        <f t="shared" si="104"/>
        <v>0.21998687499033329</v>
      </c>
      <c r="E634" s="100">
        <f t="shared" si="113"/>
        <v>4.8254690910607909</v>
      </c>
      <c r="F634" s="2"/>
      <c r="G634" s="8">
        <f t="shared" ref="G634:S649" si="114">IF(G$1="P",MAX(0,G$2-$C634),IF(G$1="C",MAX(0,$C634-G$2)))</f>
        <v>0</v>
      </c>
      <c r="H634" s="8">
        <f t="shared" si="114"/>
        <v>0</v>
      </c>
      <c r="I634" s="8">
        <f t="shared" si="114"/>
        <v>0</v>
      </c>
      <c r="J634" s="8">
        <f t="shared" si="114"/>
        <v>0</v>
      </c>
      <c r="K634" s="8">
        <f t="shared" si="114"/>
        <v>0</v>
      </c>
      <c r="L634" s="8">
        <f t="shared" si="114"/>
        <v>0</v>
      </c>
      <c r="M634" s="8">
        <f t="shared" si="112"/>
        <v>45.629999999999995</v>
      </c>
      <c r="N634" s="8">
        <f t="shared" si="114"/>
        <v>40.629999999999995</v>
      </c>
      <c r="O634" s="8">
        <f t="shared" si="114"/>
        <v>35.629999999999995</v>
      </c>
      <c r="P634" s="8">
        <f t="shared" si="114"/>
        <v>30.629999999999995</v>
      </c>
      <c r="Q634" s="8">
        <f t="shared" si="114"/>
        <v>25.629999999999995</v>
      </c>
      <c r="R634" s="8">
        <f t="shared" si="114"/>
        <v>15.629999999999995</v>
      </c>
      <c r="S634" s="8">
        <f t="shared" si="114"/>
        <v>0</v>
      </c>
      <c r="T634" s="21">
        <f t="shared" si="105"/>
        <v>29</v>
      </c>
      <c r="U634" s="19">
        <f>VLOOKUP($B634,Gas!$B$3:$E$2506,2)</f>
        <v>4.1749999999999998</v>
      </c>
      <c r="V634" s="44">
        <f t="shared" si="106"/>
        <v>15.719760479041916</v>
      </c>
      <c r="W634" s="5">
        <f>VLOOKUP($B634,Gas!$B$3:$E$2506,4)</f>
        <v>0.59549764372609459</v>
      </c>
    </row>
    <row r="635" spans="1:23" x14ac:dyDescent="0.2">
      <c r="A635" s="43">
        <f t="shared" si="109"/>
        <v>29</v>
      </c>
      <c r="B635" s="91">
        <v>36676</v>
      </c>
      <c r="C635" s="92">
        <v>58.65</v>
      </c>
      <c r="D635" s="4">
        <f t="shared" si="104"/>
        <v>-0.11244533338614686</v>
      </c>
      <c r="E635" s="100">
        <f t="shared" si="113"/>
        <v>3.6942269917946016</v>
      </c>
      <c r="F635" s="2"/>
      <c r="G635" s="8">
        <f t="shared" si="114"/>
        <v>0</v>
      </c>
      <c r="H635" s="8">
        <f t="shared" si="114"/>
        <v>0</v>
      </c>
      <c r="I635" s="8">
        <f t="shared" si="114"/>
        <v>0</v>
      </c>
      <c r="J635" s="8">
        <f t="shared" si="114"/>
        <v>0</v>
      </c>
      <c r="K635" s="8">
        <f t="shared" si="114"/>
        <v>0</v>
      </c>
      <c r="L635" s="8">
        <f t="shared" si="114"/>
        <v>0</v>
      </c>
      <c r="M635" s="8">
        <f t="shared" si="112"/>
        <v>38.65</v>
      </c>
      <c r="N635" s="8">
        <f t="shared" si="114"/>
        <v>33.65</v>
      </c>
      <c r="O635" s="8">
        <f t="shared" si="114"/>
        <v>28.65</v>
      </c>
      <c r="P635" s="8">
        <f t="shared" si="114"/>
        <v>23.65</v>
      </c>
      <c r="Q635" s="8">
        <f t="shared" si="114"/>
        <v>18.649999999999999</v>
      </c>
      <c r="R635" s="8">
        <f t="shared" si="114"/>
        <v>8.6499999999999986</v>
      </c>
      <c r="S635" s="8">
        <f t="shared" si="114"/>
        <v>0</v>
      </c>
      <c r="T635" s="21">
        <f t="shared" si="105"/>
        <v>29</v>
      </c>
      <c r="U635" s="19">
        <f>VLOOKUP($B635,Gas!$B$3:$E$2506,2)</f>
        <v>4.2850000000000001</v>
      </c>
      <c r="V635" s="44">
        <f t="shared" si="106"/>
        <v>13.687281213535588</v>
      </c>
      <c r="W635" s="5">
        <f>VLOOKUP($B635,Gas!$B$3:$E$2506,4)</f>
        <v>0.53640034565717831</v>
      </c>
    </row>
    <row r="636" spans="1:23" x14ac:dyDescent="0.2">
      <c r="A636" s="43">
        <f t="shared" si="109"/>
        <v>29</v>
      </c>
      <c r="B636" s="91">
        <v>36677</v>
      </c>
      <c r="C636" s="92">
        <v>53.02</v>
      </c>
      <c r="D636" s="4">
        <f t="shared" si="104"/>
        <v>-0.10091837423860488</v>
      </c>
      <c r="E636" s="100">
        <f t="shared" si="113"/>
        <v>3.2780228328498229</v>
      </c>
      <c r="F636" s="2"/>
      <c r="G636" s="8">
        <f t="shared" si="114"/>
        <v>0</v>
      </c>
      <c r="H636" s="8">
        <f t="shared" si="114"/>
        <v>0</v>
      </c>
      <c r="I636" s="8">
        <f t="shared" si="114"/>
        <v>0</v>
      </c>
      <c r="J636" s="8">
        <f t="shared" si="114"/>
        <v>0</v>
      </c>
      <c r="K636" s="8">
        <f t="shared" si="114"/>
        <v>0</v>
      </c>
      <c r="L636" s="8">
        <f t="shared" si="114"/>
        <v>0</v>
      </c>
      <c r="M636" s="8">
        <f t="shared" si="112"/>
        <v>33.020000000000003</v>
      </c>
      <c r="N636" s="8">
        <f t="shared" si="114"/>
        <v>28.020000000000003</v>
      </c>
      <c r="O636" s="8">
        <f t="shared" si="114"/>
        <v>23.020000000000003</v>
      </c>
      <c r="P636" s="8">
        <f t="shared" si="114"/>
        <v>18.020000000000003</v>
      </c>
      <c r="Q636" s="8">
        <f t="shared" si="114"/>
        <v>13.020000000000003</v>
      </c>
      <c r="R636" s="8">
        <f t="shared" si="114"/>
        <v>3.0200000000000031</v>
      </c>
      <c r="S636" s="8">
        <f t="shared" si="114"/>
        <v>0</v>
      </c>
      <c r="T636" s="21">
        <f t="shared" si="105"/>
        <v>29</v>
      </c>
      <c r="U636" s="19">
        <f>VLOOKUP($B636,Gas!$B$3:$E$2506,2)</f>
        <v>4.3449999999999998</v>
      </c>
      <c r="V636" s="44">
        <f t="shared" si="106"/>
        <v>12.202531645569621</v>
      </c>
      <c r="W636" s="5">
        <f>VLOOKUP($B636,Gas!$B$3:$E$2506,4)</f>
        <v>0.52933095905743599</v>
      </c>
    </row>
    <row r="637" spans="1:23" x14ac:dyDescent="0.2">
      <c r="A637" s="43">
        <f t="shared" si="109"/>
        <v>30</v>
      </c>
      <c r="B637" s="91">
        <v>36678</v>
      </c>
      <c r="C637" s="92">
        <v>80.459999999999994</v>
      </c>
      <c r="D637" s="4">
        <f t="shared" si="104"/>
        <v>0.41709096566076254</v>
      </c>
      <c r="E637" s="100">
        <f t="shared" si="113"/>
        <v>3.7528375280319977</v>
      </c>
      <c r="F637" s="2"/>
      <c r="G637" s="8">
        <f t="shared" si="114"/>
        <v>0</v>
      </c>
      <c r="H637" s="8">
        <f t="shared" si="114"/>
        <v>0</v>
      </c>
      <c r="I637" s="8">
        <f t="shared" si="114"/>
        <v>0</v>
      </c>
      <c r="J637" s="8">
        <f t="shared" si="114"/>
        <v>0</v>
      </c>
      <c r="K637" s="8">
        <f t="shared" si="114"/>
        <v>0</v>
      </c>
      <c r="L637" s="8">
        <f t="shared" si="114"/>
        <v>0</v>
      </c>
      <c r="M637" s="8">
        <f t="shared" si="112"/>
        <v>60.459999999999994</v>
      </c>
      <c r="N637" s="8">
        <f t="shared" si="114"/>
        <v>55.459999999999994</v>
      </c>
      <c r="O637" s="8">
        <f t="shared" si="114"/>
        <v>50.459999999999994</v>
      </c>
      <c r="P637" s="8">
        <f t="shared" si="114"/>
        <v>45.459999999999994</v>
      </c>
      <c r="Q637" s="8">
        <f t="shared" si="114"/>
        <v>40.459999999999994</v>
      </c>
      <c r="R637" s="8">
        <f t="shared" si="114"/>
        <v>30.459999999999994</v>
      </c>
      <c r="S637" s="8">
        <f t="shared" si="114"/>
        <v>0</v>
      </c>
      <c r="T637" s="21">
        <f t="shared" si="105"/>
        <v>30</v>
      </c>
      <c r="U637" s="19">
        <f>VLOOKUP($B637,Gas!$B$3:$E$2506,2)</f>
        <v>4.5</v>
      </c>
      <c r="V637" s="44">
        <f t="shared" si="106"/>
        <v>17.88</v>
      </c>
      <c r="W637" s="5">
        <f>VLOOKUP($B637,Gas!$B$3:$E$2506,4)</f>
        <v>0.53319863359194386</v>
      </c>
    </row>
    <row r="638" spans="1:23" x14ac:dyDescent="0.2">
      <c r="A638" s="43">
        <f t="shared" si="109"/>
        <v>30</v>
      </c>
      <c r="B638" s="91">
        <v>36679</v>
      </c>
      <c r="C638" s="92">
        <v>68</v>
      </c>
      <c r="D638" s="4">
        <f t="shared" si="104"/>
        <v>-0.16825246134553543</v>
      </c>
      <c r="E638" s="100">
        <f t="shared" si="113"/>
        <v>3.2079324267616118</v>
      </c>
      <c r="F638" s="2"/>
      <c r="G638" s="8">
        <f t="shared" si="114"/>
        <v>0</v>
      </c>
      <c r="H638" s="8">
        <f t="shared" si="114"/>
        <v>0</v>
      </c>
      <c r="I638" s="8">
        <f t="shared" si="114"/>
        <v>0</v>
      </c>
      <c r="J638" s="8">
        <f t="shared" si="114"/>
        <v>0</v>
      </c>
      <c r="K638" s="8">
        <f t="shared" si="114"/>
        <v>0</v>
      </c>
      <c r="L638" s="8">
        <f t="shared" si="114"/>
        <v>0</v>
      </c>
      <c r="M638" s="8">
        <f t="shared" si="112"/>
        <v>48</v>
      </c>
      <c r="N638" s="8">
        <f t="shared" si="114"/>
        <v>43</v>
      </c>
      <c r="O638" s="8">
        <f t="shared" si="114"/>
        <v>38</v>
      </c>
      <c r="P638" s="8">
        <f t="shared" si="114"/>
        <v>33</v>
      </c>
      <c r="Q638" s="8">
        <f t="shared" si="114"/>
        <v>28</v>
      </c>
      <c r="R638" s="8">
        <f t="shared" si="114"/>
        <v>18</v>
      </c>
      <c r="S638" s="8">
        <f t="shared" si="114"/>
        <v>0</v>
      </c>
      <c r="T638" s="21">
        <f t="shared" si="105"/>
        <v>30</v>
      </c>
      <c r="U638" s="19">
        <f>VLOOKUP($B638,Gas!$B$3:$E$2506,2)</f>
        <v>4.4000000000000004</v>
      </c>
      <c r="V638" s="44">
        <f t="shared" si="106"/>
        <v>15.454545454545453</v>
      </c>
      <c r="W638" s="5">
        <f>VLOOKUP($B638,Gas!$B$3:$E$2506,4)</f>
        <v>0.5219502131501208</v>
      </c>
    </row>
    <row r="639" spans="1:23" x14ac:dyDescent="0.2">
      <c r="A639" s="43">
        <f t="shared" si="109"/>
        <v>30</v>
      </c>
      <c r="B639" s="91">
        <v>36682</v>
      </c>
      <c r="C639" s="92">
        <v>43.68</v>
      </c>
      <c r="D639" s="4">
        <f t="shared" si="104"/>
        <v>-0.44261737373945714</v>
      </c>
      <c r="E639" s="100">
        <f t="shared" si="113"/>
        <v>3.9430375752534017</v>
      </c>
      <c r="F639" s="2"/>
      <c r="G639" s="8">
        <f t="shared" si="114"/>
        <v>0</v>
      </c>
      <c r="H639" s="8">
        <f t="shared" si="114"/>
        <v>0</v>
      </c>
      <c r="I639" s="8">
        <f t="shared" si="114"/>
        <v>0</v>
      </c>
      <c r="J639" s="8">
        <f t="shared" si="114"/>
        <v>0</v>
      </c>
      <c r="K639" s="8">
        <f t="shared" si="114"/>
        <v>0</v>
      </c>
      <c r="L639" s="8">
        <f t="shared" si="114"/>
        <v>6.32</v>
      </c>
      <c r="M639" s="8">
        <f t="shared" si="112"/>
        <v>23.68</v>
      </c>
      <c r="N639" s="8">
        <f t="shared" si="114"/>
        <v>18.68</v>
      </c>
      <c r="O639" s="8">
        <f t="shared" si="114"/>
        <v>13.68</v>
      </c>
      <c r="P639" s="8">
        <f t="shared" si="114"/>
        <v>8.68</v>
      </c>
      <c r="Q639" s="8">
        <f t="shared" si="114"/>
        <v>3.6799999999999997</v>
      </c>
      <c r="R639" s="8">
        <f t="shared" si="114"/>
        <v>0</v>
      </c>
      <c r="S639" s="8">
        <f t="shared" si="114"/>
        <v>0</v>
      </c>
      <c r="T639" s="21">
        <f t="shared" si="105"/>
        <v>30</v>
      </c>
      <c r="U639" s="19">
        <f>VLOOKUP($B639,Gas!$B$3:$E$2506,2)</f>
        <v>4.2</v>
      </c>
      <c r="V639" s="44">
        <f t="shared" si="106"/>
        <v>10.4</v>
      </c>
      <c r="W639" s="5">
        <f>VLOOKUP($B639,Gas!$B$3:$E$2506,4)</f>
        <v>0.43954685334598675</v>
      </c>
    </row>
    <row r="640" spans="1:23" x14ac:dyDescent="0.2">
      <c r="A640" s="43">
        <f t="shared" si="109"/>
        <v>30</v>
      </c>
      <c r="B640" s="91">
        <v>36683</v>
      </c>
      <c r="C640" s="92">
        <v>39.229999999999997</v>
      </c>
      <c r="D640" s="4">
        <f t="shared" si="104"/>
        <v>-0.1074485712151885</v>
      </c>
      <c r="E640" s="100">
        <f t="shared" si="113"/>
        <v>3.9650219754130607</v>
      </c>
      <c r="F640" s="2"/>
      <c r="G640" s="8">
        <f t="shared" si="114"/>
        <v>0</v>
      </c>
      <c r="H640" s="8">
        <f t="shared" si="114"/>
        <v>0</v>
      </c>
      <c r="I640" s="8">
        <f t="shared" si="114"/>
        <v>0</v>
      </c>
      <c r="J640" s="8">
        <f t="shared" si="114"/>
        <v>0</v>
      </c>
      <c r="K640" s="8">
        <f t="shared" si="114"/>
        <v>0.77000000000000313</v>
      </c>
      <c r="L640" s="8">
        <f t="shared" si="114"/>
        <v>10.770000000000003</v>
      </c>
      <c r="M640" s="8">
        <f t="shared" si="114"/>
        <v>19.229999999999997</v>
      </c>
      <c r="N640" s="8">
        <f t="shared" si="114"/>
        <v>14.229999999999997</v>
      </c>
      <c r="O640" s="8">
        <f t="shared" si="114"/>
        <v>9.2299999999999969</v>
      </c>
      <c r="P640" s="8">
        <f t="shared" si="114"/>
        <v>4.2299999999999969</v>
      </c>
      <c r="Q640" s="8">
        <f t="shared" si="114"/>
        <v>0</v>
      </c>
      <c r="R640" s="8">
        <f t="shared" si="114"/>
        <v>0</v>
      </c>
      <c r="S640" s="8">
        <f t="shared" si="114"/>
        <v>0</v>
      </c>
      <c r="T640" s="21">
        <f t="shared" si="105"/>
        <v>30</v>
      </c>
      <c r="U640" s="19">
        <f>VLOOKUP($B640,Gas!$B$3:$E$2506,2)</f>
        <v>4.17</v>
      </c>
      <c r="V640" s="44">
        <f t="shared" si="106"/>
        <v>9.4076738609112702</v>
      </c>
      <c r="W640" s="5">
        <f>VLOOKUP($B640,Gas!$B$3:$E$2506,4)</f>
        <v>0.40620185674500681</v>
      </c>
    </row>
    <row r="641" spans="1:23" x14ac:dyDescent="0.2">
      <c r="A641" s="43">
        <f t="shared" si="109"/>
        <v>30</v>
      </c>
      <c r="B641" s="91">
        <v>36684</v>
      </c>
      <c r="C641" s="92">
        <v>39.39</v>
      </c>
      <c r="D641" s="4">
        <f t="shared" si="104"/>
        <v>4.0702167613533222E-3</v>
      </c>
      <c r="E641" s="100">
        <f t="shared" si="113"/>
        <v>3.9626713060478238</v>
      </c>
      <c r="F641" s="2"/>
      <c r="G641" s="8">
        <f t="shared" si="114"/>
        <v>0</v>
      </c>
      <c r="H641" s="8">
        <f t="shared" si="114"/>
        <v>0</v>
      </c>
      <c r="I641" s="8">
        <f t="shared" si="114"/>
        <v>0</v>
      </c>
      <c r="J641" s="8">
        <f t="shared" si="114"/>
        <v>0</v>
      </c>
      <c r="K641" s="8">
        <f t="shared" si="114"/>
        <v>0.60999999999999943</v>
      </c>
      <c r="L641" s="8">
        <f t="shared" si="114"/>
        <v>10.61</v>
      </c>
      <c r="M641" s="8">
        <f t="shared" si="114"/>
        <v>19.39</v>
      </c>
      <c r="N641" s="8">
        <f t="shared" si="114"/>
        <v>14.39</v>
      </c>
      <c r="O641" s="8">
        <f t="shared" si="114"/>
        <v>9.39</v>
      </c>
      <c r="P641" s="8">
        <f t="shared" si="114"/>
        <v>4.3900000000000006</v>
      </c>
      <c r="Q641" s="8">
        <f t="shared" si="114"/>
        <v>0</v>
      </c>
      <c r="R641" s="8">
        <f t="shared" si="114"/>
        <v>0</v>
      </c>
      <c r="S641" s="8">
        <f t="shared" si="114"/>
        <v>0</v>
      </c>
      <c r="T641" s="21">
        <f t="shared" si="105"/>
        <v>30</v>
      </c>
      <c r="U641" s="19">
        <f>VLOOKUP($B641,Gas!$B$3:$E$2506,2)</f>
        <v>4.49</v>
      </c>
      <c r="V641" s="44">
        <f t="shared" si="106"/>
        <v>8.7728285077951007</v>
      </c>
      <c r="W641" s="5">
        <f>VLOOKUP($B641,Gas!$B$3:$E$2506,4)</f>
        <v>0.6171278183890776</v>
      </c>
    </row>
    <row r="642" spans="1:23" x14ac:dyDescent="0.2">
      <c r="A642" s="43">
        <f t="shared" si="109"/>
        <v>30</v>
      </c>
      <c r="B642" s="91">
        <v>36685</v>
      </c>
      <c r="C642" s="92">
        <v>47.36</v>
      </c>
      <c r="D642" s="4">
        <f t="shared" si="104"/>
        <v>0.18426601359293565</v>
      </c>
      <c r="E642" s="100">
        <f t="shared" si="113"/>
        <v>3.8905379556374102</v>
      </c>
      <c r="F642" s="2"/>
      <c r="G642" s="8">
        <f t="shared" si="114"/>
        <v>0</v>
      </c>
      <c r="H642" s="8">
        <f t="shared" si="114"/>
        <v>0</v>
      </c>
      <c r="I642" s="8">
        <f t="shared" si="114"/>
        <v>0</v>
      </c>
      <c r="J642" s="8">
        <f t="shared" si="114"/>
        <v>0</v>
      </c>
      <c r="K642" s="8">
        <f t="shared" si="114"/>
        <v>0</v>
      </c>
      <c r="L642" s="8">
        <f t="shared" si="114"/>
        <v>2.6400000000000006</v>
      </c>
      <c r="M642" s="8">
        <f t="shared" si="114"/>
        <v>27.36</v>
      </c>
      <c r="N642" s="8">
        <f t="shared" si="114"/>
        <v>22.36</v>
      </c>
      <c r="O642" s="8">
        <f t="shared" si="114"/>
        <v>17.36</v>
      </c>
      <c r="P642" s="8">
        <f t="shared" si="114"/>
        <v>12.36</v>
      </c>
      <c r="Q642" s="8">
        <f t="shared" si="114"/>
        <v>7.3599999999999994</v>
      </c>
      <c r="R642" s="8">
        <f t="shared" si="114"/>
        <v>0</v>
      </c>
      <c r="S642" s="8">
        <f t="shared" si="114"/>
        <v>0</v>
      </c>
      <c r="T642" s="21">
        <f t="shared" si="105"/>
        <v>30</v>
      </c>
      <c r="U642" s="19">
        <f>VLOOKUP($B642,Gas!$B$3:$E$2506,2)</f>
        <v>4.2249999999999996</v>
      </c>
      <c r="V642" s="44">
        <f t="shared" si="106"/>
        <v>11.209467455621303</v>
      </c>
      <c r="W642" s="5">
        <f>VLOOKUP($B642,Gas!$B$3:$E$2506,4)</f>
        <v>0.73415357001548831</v>
      </c>
    </row>
    <row r="643" spans="1:23" x14ac:dyDescent="0.2">
      <c r="A643" s="43">
        <f t="shared" si="109"/>
        <v>30</v>
      </c>
      <c r="B643" s="91">
        <v>36686</v>
      </c>
      <c r="C643" s="92">
        <v>57.01</v>
      </c>
      <c r="D643" s="4">
        <f t="shared" si="104"/>
        <v>0.18544870046774017</v>
      </c>
      <c r="E643" s="100">
        <f t="shared" si="113"/>
        <v>3.9040100078362054</v>
      </c>
      <c r="F643" s="2"/>
      <c r="G643" s="8">
        <f t="shared" si="114"/>
        <v>0</v>
      </c>
      <c r="H643" s="8">
        <f t="shared" si="114"/>
        <v>0</v>
      </c>
      <c r="I643" s="8">
        <f t="shared" si="114"/>
        <v>0</v>
      </c>
      <c r="J643" s="8">
        <f t="shared" si="114"/>
        <v>0</v>
      </c>
      <c r="K643" s="8">
        <f t="shared" si="114"/>
        <v>0</v>
      </c>
      <c r="L643" s="8">
        <f t="shared" si="114"/>
        <v>0</v>
      </c>
      <c r="M643" s="8">
        <f t="shared" si="114"/>
        <v>37.01</v>
      </c>
      <c r="N643" s="8">
        <f t="shared" si="114"/>
        <v>32.01</v>
      </c>
      <c r="O643" s="8">
        <f t="shared" si="114"/>
        <v>27.009999999999998</v>
      </c>
      <c r="P643" s="8">
        <f t="shared" si="114"/>
        <v>22.009999999999998</v>
      </c>
      <c r="Q643" s="8">
        <f t="shared" si="114"/>
        <v>17.009999999999998</v>
      </c>
      <c r="R643" s="8">
        <f t="shared" si="114"/>
        <v>7.009999999999998</v>
      </c>
      <c r="S643" s="8">
        <f t="shared" si="114"/>
        <v>0</v>
      </c>
      <c r="T643" s="21">
        <f t="shared" si="105"/>
        <v>30</v>
      </c>
      <c r="U643" s="19">
        <f>VLOOKUP($B643,Gas!$B$3:$E$2506,2)</f>
        <v>3.9550000000000001</v>
      </c>
      <c r="V643" s="44">
        <f t="shared" si="106"/>
        <v>14.414664981036662</v>
      </c>
      <c r="W643" s="5">
        <f>VLOOKUP($B643,Gas!$B$3:$E$2506,4)</f>
        <v>0.83102856016081117</v>
      </c>
    </row>
    <row r="644" spans="1:23" x14ac:dyDescent="0.2">
      <c r="A644" s="43">
        <f t="shared" si="109"/>
        <v>30</v>
      </c>
      <c r="B644" s="91">
        <v>36689</v>
      </c>
      <c r="C644" s="92">
        <v>67.459999999999994</v>
      </c>
      <c r="D644" s="4">
        <f t="shared" ref="D644:D707" si="115">LN(C644/C643)</f>
        <v>0.16830813859001373</v>
      </c>
      <c r="E644" s="100">
        <f t="shared" si="113"/>
        <v>3.833953991494166</v>
      </c>
      <c r="F644" s="2"/>
      <c r="G644" s="8">
        <f t="shared" ref="G644:S659" si="116">IF(G$1="P",MAX(0,G$2-$C644),IF(G$1="C",MAX(0,$C644-G$2)))</f>
        <v>0</v>
      </c>
      <c r="H644" s="8">
        <f t="shared" si="116"/>
        <v>0</v>
      </c>
      <c r="I644" s="8">
        <f t="shared" si="116"/>
        <v>0</v>
      </c>
      <c r="J644" s="8">
        <f t="shared" si="116"/>
        <v>0</v>
      </c>
      <c r="K644" s="8">
        <f t="shared" si="116"/>
        <v>0</v>
      </c>
      <c r="L644" s="8">
        <f t="shared" si="116"/>
        <v>0</v>
      </c>
      <c r="M644" s="8">
        <f t="shared" si="114"/>
        <v>47.459999999999994</v>
      </c>
      <c r="N644" s="8">
        <f t="shared" si="116"/>
        <v>42.459999999999994</v>
      </c>
      <c r="O644" s="8">
        <f t="shared" si="116"/>
        <v>37.459999999999994</v>
      </c>
      <c r="P644" s="8">
        <f t="shared" si="116"/>
        <v>32.459999999999994</v>
      </c>
      <c r="Q644" s="8">
        <f t="shared" si="116"/>
        <v>27.459999999999994</v>
      </c>
      <c r="R644" s="8">
        <f t="shared" si="116"/>
        <v>17.459999999999994</v>
      </c>
      <c r="S644" s="8">
        <f t="shared" si="116"/>
        <v>0</v>
      </c>
      <c r="T644" s="21">
        <f t="shared" ref="T644:T707" si="117">A644</f>
        <v>30</v>
      </c>
      <c r="U644" s="19">
        <f>VLOOKUP($B644,Gas!$B$3:$E$2506,2)</f>
        <v>4.1449999999999996</v>
      </c>
      <c r="V644" s="44">
        <f t="shared" ref="V644:V707" si="118">C644/U644</f>
        <v>16.27503015681544</v>
      </c>
      <c r="W644" s="5">
        <f>VLOOKUP($B644,Gas!$B$3:$E$2506,4)</f>
        <v>0.84459452998065943</v>
      </c>
    </row>
    <row r="645" spans="1:23" x14ac:dyDescent="0.2">
      <c r="A645" s="43">
        <f t="shared" si="109"/>
        <v>30</v>
      </c>
      <c r="B645" s="91">
        <v>36690</v>
      </c>
      <c r="C645" s="92">
        <v>53.16</v>
      </c>
      <c r="D645" s="4">
        <f t="shared" si="115"/>
        <v>-0.23822859578845959</v>
      </c>
      <c r="E645" s="100">
        <f t="shared" si="113"/>
        <v>3.9874453661670342</v>
      </c>
      <c r="F645" s="2"/>
      <c r="G645" s="8">
        <f t="shared" si="116"/>
        <v>0</v>
      </c>
      <c r="H645" s="8">
        <f t="shared" si="116"/>
        <v>0</v>
      </c>
      <c r="I645" s="8">
        <f t="shared" si="116"/>
        <v>0</v>
      </c>
      <c r="J645" s="8">
        <f t="shared" si="116"/>
        <v>0</v>
      </c>
      <c r="K645" s="8">
        <f t="shared" si="116"/>
        <v>0</v>
      </c>
      <c r="L645" s="8">
        <f t="shared" si="116"/>
        <v>0</v>
      </c>
      <c r="M645" s="8">
        <f t="shared" si="114"/>
        <v>33.159999999999997</v>
      </c>
      <c r="N645" s="8">
        <f t="shared" si="116"/>
        <v>28.159999999999997</v>
      </c>
      <c r="O645" s="8">
        <f t="shared" si="116"/>
        <v>23.159999999999997</v>
      </c>
      <c r="P645" s="8">
        <f t="shared" si="116"/>
        <v>18.159999999999997</v>
      </c>
      <c r="Q645" s="8">
        <f t="shared" si="116"/>
        <v>13.159999999999997</v>
      </c>
      <c r="R645" s="8">
        <f t="shared" si="116"/>
        <v>3.1599999999999966</v>
      </c>
      <c r="S645" s="8">
        <f t="shared" si="116"/>
        <v>0</v>
      </c>
      <c r="T645" s="21">
        <f t="shared" si="117"/>
        <v>30</v>
      </c>
      <c r="U645" s="19">
        <f>VLOOKUP($B645,Gas!$B$3:$E$2506,2)</f>
        <v>4.1950000000000003</v>
      </c>
      <c r="V645" s="44">
        <f t="shared" si="118"/>
        <v>12.672228843861738</v>
      </c>
      <c r="W645" s="5">
        <f>VLOOKUP($B645,Gas!$B$3:$E$2506,4)</f>
        <v>0.80365006531004879</v>
      </c>
    </row>
    <row r="646" spans="1:23" x14ac:dyDescent="0.2">
      <c r="A646" s="43">
        <f t="shared" si="109"/>
        <v>30</v>
      </c>
      <c r="B646" s="91">
        <v>36691</v>
      </c>
      <c r="C646" s="92">
        <v>52.67</v>
      </c>
      <c r="D646" s="4">
        <f t="shared" si="115"/>
        <v>-9.2602003497465266E-3</v>
      </c>
      <c r="E646" s="100">
        <f t="shared" si="113"/>
        <v>3.9554909386083055</v>
      </c>
      <c r="F646" s="2"/>
      <c r="G646" s="8">
        <f t="shared" si="116"/>
        <v>0</v>
      </c>
      <c r="H646" s="8">
        <f t="shared" si="116"/>
        <v>0</v>
      </c>
      <c r="I646" s="8">
        <f t="shared" si="116"/>
        <v>0</v>
      </c>
      <c r="J646" s="8">
        <f t="shared" si="116"/>
        <v>0</v>
      </c>
      <c r="K646" s="8">
        <f t="shared" si="116"/>
        <v>0</v>
      </c>
      <c r="L646" s="8">
        <f t="shared" si="116"/>
        <v>0</v>
      </c>
      <c r="M646" s="8">
        <f t="shared" si="114"/>
        <v>32.67</v>
      </c>
      <c r="N646" s="8">
        <f t="shared" si="116"/>
        <v>27.67</v>
      </c>
      <c r="O646" s="8">
        <f t="shared" si="116"/>
        <v>22.67</v>
      </c>
      <c r="P646" s="8">
        <f t="shared" si="116"/>
        <v>17.670000000000002</v>
      </c>
      <c r="Q646" s="8">
        <f t="shared" si="116"/>
        <v>12.670000000000002</v>
      </c>
      <c r="R646" s="8">
        <f t="shared" si="116"/>
        <v>2.6700000000000017</v>
      </c>
      <c r="S646" s="8">
        <f t="shared" si="116"/>
        <v>0</v>
      </c>
      <c r="T646" s="21">
        <f t="shared" si="117"/>
        <v>30</v>
      </c>
      <c r="U646" s="19">
        <f>VLOOKUP($B646,Gas!$B$3:$E$2506,2)</f>
        <v>4.28</v>
      </c>
      <c r="V646" s="44">
        <f t="shared" si="118"/>
        <v>12.30607476635514</v>
      </c>
      <c r="W646" s="5">
        <f>VLOOKUP($B646,Gas!$B$3:$E$2506,4)</f>
        <v>0.81285576113558622</v>
      </c>
    </row>
    <row r="647" spans="1:23" x14ac:dyDescent="0.2">
      <c r="A647" s="43">
        <f t="shared" si="109"/>
        <v>30</v>
      </c>
      <c r="B647" s="91">
        <v>36692</v>
      </c>
      <c r="C647" s="92">
        <v>46.25</v>
      </c>
      <c r="D647" s="4">
        <f t="shared" si="115"/>
        <v>-0.1299845695368638</v>
      </c>
      <c r="E647" s="100">
        <f t="shared" si="113"/>
        <v>3.2297660060980697</v>
      </c>
      <c r="F647" s="2"/>
      <c r="G647" s="8">
        <f t="shared" si="116"/>
        <v>0</v>
      </c>
      <c r="H647" s="8">
        <f t="shared" si="116"/>
        <v>0</v>
      </c>
      <c r="I647" s="8">
        <f t="shared" si="116"/>
        <v>0</v>
      </c>
      <c r="J647" s="8">
        <f t="shared" si="116"/>
        <v>0</v>
      </c>
      <c r="K647" s="8">
        <f t="shared" si="116"/>
        <v>0</v>
      </c>
      <c r="L647" s="8">
        <f t="shared" si="116"/>
        <v>3.75</v>
      </c>
      <c r="M647" s="8">
        <f t="shared" si="114"/>
        <v>26.25</v>
      </c>
      <c r="N647" s="8">
        <f t="shared" si="116"/>
        <v>21.25</v>
      </c>
      <c r="O647" s="8">
        <f t="shared" si="116"/>
        <v>16.25</v>
      </c>
      <c r="P647" s="8">
        <f t="shared" si="116"/>
        <v>11.25</v>
      </c>
      <c r="Q647" s="8">
        <f t="shared" si="116"/>
        <v>6.25</v>
      </c>
      <c r="R647" s="8">
        <f t="shared" si="116"/>
        <v>0</v>
      </c>
      <c r="S647" s="8">
        <f t="shared" si="116"/>
        <v>0</v>
      </c>
      <c r="T647" s="21">
        <f t="shared" si="117"/>
        <v>30</v>
      </c>
      <c r="U647" s="19">
        <f>VLOOKUP($B647,Gas!$B$3:$E$2506,2)</f>
        <v>4.17</v>
      </c>
      <c r="V647" s="44">
        <f t="shared" si="118"/>
        <v>11.091127098321342</v>
      </c>
      <c r="W647" s="5">
        <f>VLOOKUP($B647,Gas!$B$3:$E$2506,4)</f>
        <v>0.83033940462231748</v>
      </c>
    </row>
    <row r="648" spans="1:23" x14ac:dyDescent="0.2">
      <c r="A648" s="43">
        <f t="shared" si="109"/>
        <v>30</v>
      </c>
      <c r="B648" s="91">
        <v>36693</v>
      </c>
      <c r="C648" s="92">
        <v>44.07</v>
      </c>
      <c r="D648" s="4">
        <f t="shared" si="115"/>
        <v>-4.8282185104538557E-2</v>
      </c>
      <c r="E648" s="100">
        <f t="shared" si="113"/>
        <v>3.1684137879533414</v>
      </c>
      <c r="F648" s="2"/>
      <c r="G648" s="8">
        <f t="shared" si="116"/>
        <v>0</v>
      </c>
      <c r="H648" s="8">
        <f t="shared" si="116"/>
        <v>0</v>
      </c>
      <c r="I648" s="8">
        <f t="shared" si="116"/>
        <v>0</v>
      </c>
      <c r="J648" s="8">
        <f t="shared" si="116"/>
        <v>0</v>
      </c>
      <c r="K648" s="8">
        <f t="shared" si="116"/>
        <v>0</v>
      </c>
      <c r="L648" s="8">
        <f t="shared" si="116"/>
        <v>5.93</v>
      </c>
      <c r="M648" s="8">
        <f t="shared" si="114"/>
        <v>24.07</v>
      </c>
      <c r="N648" s="8">
        <f t="shared" si="116"/>
        <v>19.07</v>
      </c>
      <c r="O648" s="8">
        <f t="shared" si="116"/>
        <v>14.07</v>
      </c>
      <c r="P648" s="8">
        <f t="shared" si="116"/>
        <v>9.07</v>
      </c>
      <c r="Q648" s="8">
        <f t="shared" si="116"/>
        <v>4.07</v>
      </c>
      <c r="R648" s="8">
        <f t="shared" si="116"/>
        <v>0</v>
      </c>
      <c r="S648" s="8">
        <f t="shared" si="116"/>
        <v>0</v>
      </c>
      <c r="T648" s="21">
        <f t="shared" si="117"/>
        <v>30</v>
      </c>
      <c r="U648" s="19">
        <f>VLOOKUP($B648,Gas!$B$3:$E$2506,2)</f>
        <v>4.375</v>
      </c>
      <c r="V648" s="44">
        <f t="shared" si="118"/>
        <v>10.073142857142857</v>
      </c>
      <c r="W648" s="5">
        <f>VLOOKUP($B648,Gas!$B$3:$E$2506,4)</f>
        <v>0.87843642444659942</v>
      </c>
    </row>
    <row r="649" spans="1:23" x14ac:dyDescent="0.2">
      <c r="A649" s="43">
        <f t="shared" si="109"/>
        <v>30</v>
      </c>
      <c r="B649" s="91">
        <v>36696</v>
      </c>
      <c r="C649" s="92">
        <v>43.28</v>
      </c>
      <c r="D649" s="4">
        <f t="shared" si="115"/>
        <v>-1.808864431566955E-2</v>
      </c>
      <c r="E649" s="100">
        <f t="shared" si="113"/>
        <v>2.2645767595476407</v>
      </c>
      <c r="F649" s="2"/>
      <c r="G649" s="8">
        <f t="shared" si="116"/>
        <v>0</v>
      </c>
      <c r="H649" s="8">
        <f t="shared" si="116"/>
        <v>0</v>
      </c>
      <c r="I649" s="8">
        <f t="shared" si="116"/>
        <v>0</v>
      </c>
      <c r="J649" s="8">
        <f t="shared" si="116"/>
        <v>0</v>
      </c>
      <c r="K649" s="8">
        <f t="shared" si="116"/>
        <v>0</v>
      </c>
      <c r="L649" s="8">
        <f t="shared" si="116"/>
        <v>6.7199999999999989</v>
      </c>
      <c r="M649" s="8">
        <f t="shared" si="114"/>
        <v>23.28</v>
      </c>
      <c r="N649" s="8">
        <f t="shared" si="116"/>
        <v>18.28</v>
      </c>
      <c r="O649" s="8">
        <f t="shared" si="116"/>
        <v>13.280000000000001</v>
      </c>
      <c r="P649" s="8">
        <f t="shared" si="116"/>
        <v>8.2800000000000011</v>
      </c>
      <c r="Q649" s="8">
        <f t="shared" si="116"/>
        <v>3.2800000000000011</v>
      </c>
      <c r="R649" s="8">
        <f t="shared" si="116"/>
        <v>0</v>
      </c>
      <c r="S649" s="8">
        <f t="shared" si="116"/>
        <v>0</v>
      </c>
      <c r="T649" s="21">
        <f t="shared" si="117"/>
        <v>30</v>
      </c>
      <c r="U649" s="19">
        <f>VLOOKUP($B649,Gas!$B$3:$E$2506,2)</f>
        <v>4.45</v>
      </c>
      <c r="V649" s="44">
        <f t="shared" si="118"/>
        <v>9.7258426966292131</v>
      </c>
      <c r="W649" s="5">
        <f>VLOOKUP($B649,Gas!$B$3:$E$2506,4)</f>
        <v>0.43319533406258415</v>
      </c>
    </row>
    <row r="650" spans="1:23" x14ac:dyDescent="0.2">
      <c r="A650" s="43">
        <f t="shared" si="109"/>
        <v>30</v>
      </c>
      <c r="B650" s="91">
        <v>36697</v>
      </c>
      <c r="C650" s="92">
        <v>43.4</v>
      </c>
      <c r="D650" s="4">
        <f t="shared" si="115"/>
        <v>2.7688065681330189E-3</v>
      </c>
      <c r="E650" s="100">
        <f t="shared" si="113"/>
        <v>2.1862547978893474</v>
      </c>
      <c r="F650" s="2"/>
      <c r="G650" s="8">
        <f t="shared" si="116"/>
        <v>0</v>
      </c>
      <c r="H650" s="8">
        <f t="shared" si="116"/>
        <v>0</v>
      </c>
      <c r="I650" s="8">
        <f t="shared" si="116"/>
        <v>0</v>
      </c>
      <c r="J650" s="8">
        <f t="shared" si="116"/>
        <v>0</v>
      </c>
      <c r="K650" s="8">
        <f t="shared" si="116"/>
        <v>0</v>
      </c>
      <c r="L650" s="8">
        <f t="shared" si="116"/>
        <v>6.6000000000000014</v>
      </c>
      <c r="M650" s="8">
        <f t="shared" si="116"/>
        <v>23.4</v>
      </c>
      <c r="N650" s="8">
        <f t="shared" si="116"/>
        <v>18.399999999999999</v>
      </c>
      <c r="O650" s="8">
        <f t="shared" si="116"/>
        <v>13.399999999999999</v>
      </c>
      <c r="P650" s="8">
        <f t="shared" si="116"/>
        <v>8.3999999999999986</v>
      </c>
      <c r="Q650" s="8">
        <f t="shared" si="116"/>
        <v>3.3999999999999986</v>
      </c>
      <c r="R650" s="8">
        <f t="shared" si="116"/>
        <v>0</v>
      </c>
      <c r="S650" s="8">
        <f t="shared" si="116"/>
        <v>0</v>
      </c>
      <c r="T650" s="21">
        <f t="shared" si="117"/>
        <v>30</v>
      </c>
      <c r="U650" s="19">
        <f>VLOOKUP($B650,Gas!$B$3:$E$2506,2)</f>
        <v>4.3899999999999997</v>
      </c>
      <c r="V650" s="44">
        <f t="shared" si="118"/>
        <v>9.8861047835990892</v>
      </c>
      <c r="W650" s="5">
        <f>VLOOKUP($B650,Gas!$B$3:$E$2506,4)</f>
        <v>0.38582740822574857</v>
      </c>
    </row>
    <row r="651" spans="1:23" x14ac:dyDescent="0.2">
      <c r="A651" s="43">
        <f t="shared" si="109"/>
        <v>30</v>
      </c>
      <c r="B651" s="91">
        <v>36698</v>
      </c>
      <c r="C651" s="92">
        <v>43.99</v>
      </c>
      <c r="D651" s="4">
        <f t="shared" si="115"/>
        <v>1.3502894254269314E-2</v>
      </c>
      <c r="E651" s="100">
        <f t="shared" si="113"/>
        <v>2.1860406369730159</v>
      </c>
      <c r="F651" s="2"/>
      <c r="G651" s="8">
        <f t="shared" si="116"/>
        <v>0</v>
      </c>
      <c r="H651" s="8">
        <f t="shared" si="116"/>
        <v>0</v>
      </c>
      <c r="I651" s="8">
        <f t="shared" si="116"/>
        <v>0</v>
      </c>
      <c r="J651" s="8">
        <f t="shared" si="116"/>
        <v>0</v>
      </c>
      <c r="K651" s="8">
        <f t="shared" si="116"/>
        <v>0</v>
      </c>
      <c r="L651" s="8">
        <f t="shared" si="116"/>
        <v>6.009999999999998</v>
      </c>
      <c r="M651" s="8">
        <f t="shared" si="116"/>
        <v>23.990000000000002</v>
      </c>
      <c r="N651" s="8">
        <f t="shared" si="116"/>
        <v>18.990000000000002</v>
      </c>
      <c r="O651" s="8">
        <f t="shared" si="116"/>
        <v>13.990000000000002</v>
      </c>
      <c r="P651" s="8">
        <f t="shared" si="116"/>
        <v>8.990000000000002</v>
      </c>
      <c r="Q651" s="8">
        <f t="shared" si="116"/>
        <v>3.990000000000002</v>
      </c>
      <c r="R651" s="8">
        <f t="shared" si="116"/>
        <v>0</v>
      </c>
      <c r="S651" s="8">
        <f t="shared" si="116"/>
        <v>0</v>
      </c>
      <c r="T651" s="21">
        <f t="shared" si="117"/>
        <v>30</v>
      </c>
      <c r="U651" s="19">
        <f>VLOOKUP($B651,Gas!$B$3:$E$2506,2)</f>
        <v>4.04</v>
      </c>
      <c r="V651" s="44">
        <f t="shared" si="118"/>
        <v>10.888613861386139</v>
      </c>
      <c r="W651" s="5">
        <f>VLOOKUP($B651,Gas!$B$3:$E$2506,4)</f>
        <v>0.66296597074789265</v>
      </c>
    </row>
    <row r="652" spans="1:23" x14ac:dyDescent="0.2">
      <c r="A652" s="43">
        <f t="shared" si="109"/>
        <v>30</v>
      </c>
      <c r="B652" s="91">
        <v>36699</v>
      </c>
      <c r="C652" s="92">
        <v>52.55</v>
      </c>
      <c r="D652" s="4">
        <f t="shared" si="115"/>
        <v>0.17780276196233155</v>
      </c>
      <c r="E652" s="100">
        <f t="shared" si="113"/>
        <v>2.1720082023550922</v>
      </c>
      <c r="F652" s="2"/>
      <c r="G652" s="8">
        <f t="shared" si="116"/>
        <v>0</v>
      </c>
      <c r="H652" s="8">
        <f t="shared" si="116"/>
        <v>0</v>
      </c>
      <c r="I652" s="8">
        <f t="shared" si="116"/>
        <v>0</v>
      </c>
      <c r="J652" s="8">
        <f t="shared" si="116"/>
        <v>0</v>
      </c>
      <c r="K652" s="8">
        <f t="shared" si="116"/>
        <v>0</v>
      </c>
      <c r="L652" s="8">
        <f t="shared" si="116"/>
        <v>0</v>
      </c>
      <c r="M652" s="8">
        <f t="shared" si="116"/>
        <v>32.549999999999997</v>
      </c>
      <c r="N652" s="8">
        <f t="shared" si="116"/>
        <v>27.549999999999997</v>
      </c>
      <c r="O652" s="8">
        <f t="shared" si="116"/>
        <v>22.549999999999997</v>
      </c>
      <c r="P652" s="8">
        <f t="shared" si="116"/>
        <v>17.549999999999997</v>
      </c>
      <c r="Q652" s="8">
        <f t="shared" si="116"/>
        <v>12.549999999999997</v>
      </c>
      <c r="R652" s="8">
        <f t="shared" si="116"/>
        <v>2.5499999999999972</v>
      </c>
      <c r="S652" s="8">
        <f t="shared" si="116"/>
        <v>0</v>
      </c>
      <c r="T652" s="21">
        <f t="shared" si="117"/>
        <v>30</v>
      </c>
      <c r="U652" s="19">
        <f>VLOOKUP($B652,Gas!$B$3:$E$2506,2)</f>
        <v>4.13</v>
      </c>
      <c r="V652" s="44">
        <f t="shared" si="118"/>
        <v>12.723970944309928</v>
      </c>
      <c r="W652" s="5">
        <f>VLOOKUP($B652,Gas!$B$3:$E$2506,4)</f>
        <v>0.67957914257607399</v>
      </c>
    </row>
    <row r="653" spans="1:23" x14ac:dyDescent="0.2">
      <c r="A653" s="43">
        <f t="shared" si="109"/>
        <v>30</v>
      </c>
      <c r="B653" s="91">
        <v>36700</v>
      </c>
      <c r="C653" s="92">
        <v>58.31</v>
      </c>
      <c r="D653" s="4">
        <f t="shared" si="115"/>
        <v>0.1040085079111045</v>
      </c>
      <c r="E653" s="100">
        <f t="shared" si="113"/>
        <v>2.0227274726856042</v>
      </c>
      <c r="F653" s="2"/>
      <c r="G653" s="8">
        <f t="shared" si="116"/>
        <v>0</v>
      </c>
      <c r="H653" s="8">
        <f t="shared" si="116"/>
        <v>0</v>
      </c>
      <c r="I653" s="8">
        <f t="shared" si="116"/>
        <v>0</v>
      </c>
      <c r="J653" s="8">
        <f t="shared" si="116"/>
        <v>0</v>
      </c>
      <c r="K653" s="8">
        <f t="shared" si="116"/>
        <v>0</v>
      </c>
      <c r="L653" s="8">
        <f t="shared" si="116"/>
        <v>0</v>
      </c>
      <c r="M653" s="8">
        <f t="shared" si="116"/>
        <v>38.31</v>
      </c>
      <c r="N653" s="8">
        <f t="shared" si="116"/>
        <v>33.31</v>
      </c>
      <c r="O653" s="8">
        <f t="shared" si="116"/>
        <v>28.310000000000002</v>
      </c>
      <c r="P653" s="8">
        <f t="shared" si="116"/>
        <v>23.310000000000002</v>
      </c>
      <c r="Q653" s="8">
        <f t="shared" si="116"/>
        <v>18.310000000000002</v>
      </c>
      <c r="R653" s="8">
        <f t="shared" si="116"/>
        <v>8.3100000000000023</v>
      </c>
      <c r="S653" s="8">
        <f t="shared" si="116"/>
        <v>0</v>
      </c>
      <c r="T653" s="21">
        <f t="shared" si="117"/>
        <v>30</v>
      </c>
      <c r="U653" s="19">
        <f>VLOOKUP($B653,Gas!$B$3:$E$2506,2)</f>
        <v>4.4249999999999998</v>
      </c>
      <c r="V653" s="44">
        <f t="shared" si="118"/>
        <v>13.177401129943505</v>
      </c>
      <c r="W653" s="5">
        <f>VLOOKUP($B653,Gas!$B$3:$E$2506,4)</f>
        <v>0.798461483443338</v>
      </c>
    </row>
    <row r="654" spans="1:23" x14ac:dyDescent="0.2">
      <c r="A654" s="43">
        <f t="shared" si="109"/>
        <v>30</v>
      </c>
      <c r="B654" s="91">
        <v>36703</v>
      </c>
      <c r="C654" s="92">
        <v>52.09</v>
      </c>
      <c r="D654" s="4">
        <f t="shared" si="115"/>
        <v>-0.11280061347696439</v>
      </c>
      <c r="E654" s="100">
        <f t="shared" si="113"/>
        <v>1.8637858294771135</v>
      </c>
      <c r="F654" s="2"/>
      <c r="G654" s="8">
        <f t="shared" ref="G654:S669" si="119">IF(G$1="P",MAX(0,G$2-$C654),IF(G$1="C",MAX(0,$C654-G$2)))</f>
        <v>0</v>
      </c>
      <c r="H654" s="8">
        <f t="shared" si="119"/>
        <v>0</v>
      </c>
      <c r="I654" s="8">
        <f t="shared" si="119"/>
        <v>0</v>
      </c>
      <c r="J654" s="8">
        <f t="shared" si="119"/>
        <v>0</v>
      </c>
      <c r="K654" s="8">
        <f t="shared" si="119"/>
        <v>0</v>
      </c>
      <c r="L654" s="8">
        <f t="shared" si="119"/>
        <v>0</v>
      </c>
      <c r="M654" s="8">
        <f t="shared" si="116"/>
        <v>32.090000000000003</v>
      </c>
      <c r="N654" s="8">
        <f t="shared" si="119"/>
        <v>27.090000000000003</v>
      </c>
      <c r="O654" s="8">
        <f t="shared" si="119"/>
        <v>22.090000000000003</v>
      </c>
      <c r="P654" s="8">
        <f t="shared" si="119"/>
        <v>17.090000000000003</v>
      </c>
      <c r="Q654" s="8">
        <f t="shared" si="119"/>
        <v>12.090000000000003</v>
      </c>
      <c r="R654" s="8">
        <f t="shared" si="119"/>
        <v>2.0900000000000034</v>
      </c>
      <c r="S654" s="8">
        <f t="shared" si="119"/>
        <v>0</v>
      </c>
      <c r="T654" s="21">
        <f t="shared" si="117"/>
        <v>30</v>
      </c>
      <c r="U654" s="19">
        <f>VLOOKUP($B654,Gas!$B$3:$E$2506,2)</f>
        <v>4.415</v>
      </c>
      <c r="V654" s="44">
        <f t="shared" si="118"/>
        <v>11.798414496036241</v>
      </c>
      <c r="W654" s="5">
        <f>VLOOKUP($B654,Gas!$B$3:$E$2506,4)</f>
        <v>0.71536799126859463</v>
      </c>
    </row>
    <row r="655" spans="1:23" x14ac:dyDescent="0.2">
      <c r="A655" s="43">
        <f t="shared" si="109"/>
        <v>30</v>
      </c>
      <c r="B655" s="91">
        <v>36704</v>
      </c>
      <c r="C655" s="92">
        <v>53.13</v>
      </c>
      <c r="D655" s="4">
        <f t="shared" si="115"/>
        <v>1.9768748705751727E-2</v>
      </c>
      <c r="E655" s="100">
        <f t="shared" si="113"/>
        <v>1.4469934765567776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0</v>
      </c>
      <c r="J655" s="8">
        <f t="shared" si="119"/>
        <v>0</v>
      </c>
      <c r="K655" s="8">
        <f t="shared" si="119"/>
        <v>0</v>
      </c>
      <c r="L655" s="8">
        <f t="shared" si="119"/>
        <v>0</v>
      </c>
      <c r="M655" s="8">
        <f t="shared" si="116"/>
        <v>33.130000000000003</v>
      </c>
      <c r="N655" s="8">
        <f t="shared" si="119"/>
        <v>28.130000000000003</v>
      </c>
      <c r="O655" s="8">
        <f t="shared" si="119"/>
        <v>23.130000000000003</v>
      </c>
      <c r="P655" s="8">
        <f t="shared" si="119"/>
        <v>18.130000000000003</v>
      </c>
      <c r="Q655" s="8">
        <f t="shared" si="119"/>
        <v>13.130000000000003</v>
      </c>
      <c r="R655" s="8">
        <f t="shared" si="119"/>
        <v>3.1300000000000026</v>
      </c>
      <c r="S655" s="8">
        <f t="shared" si="119"/>
        <v>0</v>
      </c>
      <c r="T655" s="21">
        <f t="shared" si="117"/>
        <v>30</v>
      </c>
      <c r="U655" s="19">
        <f>VLOOKUP($B655,Gas!$B$3:$E$2506,2)</f>
        <v>4.3650000000000002</v>
      </c>
      <c r="V655" s="44">
        <f t="shared" si="118"/>
        <v>12.171821305841924</v>
      </c>
      <c r="W655" s="5">
        <f>VLOOKUP($B655,Gas!$B$3:$E$2506,4)</f>
        <v>0.71001596273371637</v>
      </c>
    </row>
    <row r="656" spans="1:23" x14ac:dyDescent="0.2">
      <c r="A656" s="43">
        <f t="shared" si="109"/>
        <v>30</v>
      </c>
      <c r="B656" s="91">
        <v>36705</v>
      </c>
      <c r="C656" s="92">
        <v>47.84</v>
      </c>
      <c r="D656" s="4">
        <f t="shared" si="115"/>
        <v>-0.10487963082047552</v>
      </c>
      <c r="E656" s="100">
        <f t="shared" si="113"/>
        <v>1.5398893102188702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0</v>
      </c>
      <c r="J656" s="8">
        <f t="shared" si="119"/>
        <v>0</v>
      </c>
      <c r="K656" s="8">
        <f t="shared" si="119"/>
        <v>0</v>
      </c>
      <c r="L656" s="8">
        <f t="shared" si="119"/>
        <v>2.1599999999999966</v>
      </c>
      <c r="M656" s="8">
        <f t="shared" si="116"/>
        <v>27.840000000000003</v>
      </c>
      <c r="N656" s="8">
        <f t="shared" si="119"/>
        <v>22.840000000000003</v>
      </c>
      <c r="O656" s="8">
        <f t="shared" si="119"/>
        <v>17.840000000000003</v>
      </c>
      <c r="P656" s="8">
        <f t="shared" si="119"/>
        <v>12.840000000000003</v>
      </c>
      <c r="Q656" s="8">
        <f t="shared" si="119"/>
        <v>7.8400000000000034</v>
      </c>
      <c r="R656" s="8">
        <f t="shared" si="119"/>
        <v>0</v>
      </c>
      <c r="S656" s="8">
        <f t="shared" si="119"/>
        <v>0</v>
      </c>
      <c r="T656" s="21">
        <f t="shared" si="117"/>
        <v>30</v>
      </c>
      <c r="U656" s="19">
        <f>VLOOKUP($B656,Gas!$B$3:$E$2506,2)</f>
        <v>4.5549999999999997</v>
      </c>
      <c r="V656" s="44">
        <f t="shared" si="118"/>
        <v>10.502744237102087</v>
      </c>
      <c r="W656" s="5">
        <f>VLOOKUP($B656,Gas!$B$3:$E$2506,4)</f>
        <v>0.7596376187138012</v>
      </c>
    </row>
    <row r="657" spans="1:23" x14ac:dyDescent="0.2">
      <c r="A657" s="43">
        <f t="shared" si="109"/>
        <v>30</v>
      </c>
      <c r="B657" s="91">
        <v>36706</v>
      </c>
      <c r="C657" s="92">
        <v>43.38</v>
      </c>
      <c r="D657" s="4">
        <f t="shared" si="115"/>
        <v>-9.7863604243647997E-2</v>
      </c>
      <c r="E657" s="100">
        <f t="shared" si="113"/>
        <v>1.4772473682387033</v>
      </c>
      <c r="F657" s="2"/>
      <c r="G657" s="8">
        <f t="shared" si="119"/>
        <v>0</v>
      </c>
      <c r="H657" s="8">
        <f t="shared" si="119"/>
        <v>0</v>
      </c>
      <c r="I657" s="8">
        <f t="shared" si="119"/>
        <v>0</v>
      </c>
      <c r="J657" s="8">
        <f t="shared" si="119"/>
        <v>0</v>
      </c>
      <c r="K657" s="8">
        <f t="shared" si="119"/>
        <v>0</v>
      </c>
      <c r="L657" s="8">
        <f t="shared" si="119"/>
        <v>6.6199999999999974</v>
      </c>
      <c r="M657" s="8">
        <f t="shared" si="116"/>
        <v>23.380000000000003</v>
      </c>
      <c r="N657" s="8">
        <f t="shared" si="119"/>
        <v>18.380000000000003</v>
      </c>
      <c r="O657" s="8">
        <f t="shared" si="119"/>
        <v>13.380000000000003</v>
      </c>
      <c r="P657" s="8">
        <f t="shared" si="119"/>
        <v>8.3800000000000026</v>
      </c>
      <c r="Q657" s="8">
        <f t="shared" si="119"/>
        <v>3.3800000000000026</v>
      </c>
      <c r="R657" s="8">
        <f t="shared" si="119"/>
        <v>0</v>
      </c>
      <c r="S657" s="8">
        <f t="shared" si="119"/>
        <v>0</v>
      </c>
      <c r="T657" s="21">
        <f t="shared" si="117"/>
        <v>30</v>
      </c>
      <c r="U657" s="19">
        <f>VLOOKUP($B657,Gas!$B$3:$E$2506,2)</f>
        <v>4.4749999999999996</v>
      </c>
      <c r="V657" s="44">
        <f t="shared" si="118"/>
        <v>9.6938547486033535</v>
      </c>
      <c r="W657" s="5">
        <f>VLOOKUP($B657,Gas!$B$3:$E$2506,4)</f>
        <v>0.76932502879156905</v>
      </c>
    </row>
    <row r="658" spans="1:23" x14ac:dyDescent="0.2">
      <c r="A658" s="43">
        <f t="shared" si="109"/>
        <v>30</v>
      </c>
      <c r="B658" s="91">
        <v>36707</v>
      </c>
      <c r="C658" s="92">
        <v>42.73</v>
      </c>
      <c r="D658" s="4">
        <f t="shared" si="115"/>
        <v>-1.5097255742794909E-2</v>
      </c>
      <c r="E658" s="100">
        <f t="shared" si="113"/>
        <v>1.4603383460746344</v>
      </c>
      <c r="F658" s="2"/>
      <c r="G658" s="8">
        <f t="shared" si="119"/>
        <v>0</v>
      </c>
      <c r="H658" s="8">
        <f t="shared" si="119"/>
        <v>0</v>
      </c>
      <c r="I658" s="8">
        <f t="shared" si="119"/>
        <v>0</v>
      </c>
      <c r="J658" s="8">
        <f t="shared" si="119"/>
        <v>0</v>
      </c>
      <c r="K658" s="8">
        <f t="shared" si="119"/>
        <v>0</v>
      </c>
      <c r="L658" s="8">
        <f t="shared" si="119"/>
        <v>7.2700000000000031</v>
      </c>
      <c r="M658" s="8">
        <f t="shared" si="116"/>
        <v>22.729999999999997</v>
      </c>
      <c r="N658" s="8">
        <f t="shared" si="119"/>
        <v>17.729999999999997</v>
      </c>
      <c r="O658" s="8">
        <f t="shared" si="119"/>
        <v>12.729999999999997</v>
      </c>
      <c r="P658" s="8">
        <f t="shared" si="119"/>
        <v>7.7299999999999969</v>
      </c>
      <c r="Q658" s="8">
        <f t="shared" si="119"/>
        <v>2.7299999999999969</v>
      </c>
      <c r="R658" s="8">
        <f t="shared" si="119"/>
        <v>0</v>
      </c>
      <c r="S658" s="8">
        <f t="shared" si="119"/>
        <v>0</v>
      </c>
      <c r="T658" s="21">
        <f t="shared" si="117"/>
        <v>30</v>
      </c>
      <c r="U658" s="19">
        <f>VLOOKUP($B658,Gas!$B$3:$E$2506,2)</f>
        <v>4.2649999999999997</v>
      </c>
      <c r="V658" s="44">
        <f t="shared" si="118"/>
        <v>10.018757327080891</v>
      </c>
      <c r="W658" s="5">
        <f>VLOOKUP($B658,Gas!$B$3:$E$2506,4)</f>
        <v>0.82147466557421289</v>
      </c>
    </row>
    <row r="659" spans="1:23" x14ac:dyDescent="0.2">
      <c r="A659" s="43">
        <f t="shared" si="109"/>
        <v>31</v>
      </c>
      <c r="B659" s="91">
        <v>36710</v>
      </c>
      <c r="C659" s="92">
        <v>69.430000000000007</v>
      </c>
      <c r="D659" s="4">
        <f t="shared" si="115"/>
        <v>0.48541780110924865</v>
      </c>
      <c r="E659" s="100">
        <f t="shared" si="113"/>
        <v>2.8374186083643886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0</v>
      </c>
      <c r="M659" s="8">
        <f t="shared" si="116"/>
        <v>49.430000000000007</v>
      </c>
      <c r="N659" s="8">
        <f t="shared" si="119"/>
        <v>44.430000000000007</v>
      </c>
      <c r="O659" s="8">
        <f t="shared" si="119"/>
        <v>39.430000000000007</v>
      </c>
      <c r="P659" s="8">
        <f t="shared" si="119"/>
        <v>34.430000000000007</v>
      </c>
      <c r="Q659" s="8">
        <f t="shared" si="119"/>
        <v>29.430000000000007</v>
      </c>
      <c r="R659" s="8">
        <f t="shared" si="119"/>
        <v>19.430000000000007</v>
      </c>
      <c r="S659" s="8">
        <f t="shared" si="119"/>
        <v>0</v>
      </c>
      <c r="T659" s="21">
        <f t="shared" si="117"/>
        <v>31</v>
      </c>
      <c r="U659" s="19">
        <f>VLOOKUP($B659,Gas!$B$3:$E$2506,2)</f>
        <v>4.335</v>
      </c>
      <c r="V659" s="44">
        <f t="shared" si="118"/>
        <v>16.016147635524799</v>
      </c>
      <c r="W659" s="5">
        <f>VLOOKUP($B659,Gas!$B$3:$E$2506,4)</f>
        <v>0.44107977714928176</v>
      </c>
    </row>
    <row r="660" spans="1:23" x14ac:dyDescent="0.2">
      <c r="A660" s="43">
        <f t="shared" si="109"/>
        <v>31</v>
      </c>
      <c r="B660" s="91">
        <v>36712</v>
      </c>
      <c r="C660" s="92">
        <v>55.54</v>
      </c>
      <c r="D660" s="4">
        <f t="shared" si="115"/>
        <v>-0.22321556888652866</v>
      </c>
      <c r="E660" s="100">
        <f t="shared" ref="E660:E667" si="120">STDEV(D564:D660)*SQRT(trade_day)</f>
        <v>3.1346512324948494</v>
      </c>
      <c r="F660" s="2"/>
      <c r="G660" s="8">
        <f t="shared" si="119"/>
        <v>0</v>
      </c>
      <c r="H660" s="8">
        <f t="shared" si="119"/>
        <v>0</v>
      </c>
      <c r="I660" s="8">
        <f t="shared" si="119"/>
        <v>0</v>
      </c>
      <c r="J660" s="8">
        <f t="shared" si="119"/>
        <v>0</v>
      </c>
      <c r="K660" s="8">
        <f t="shared" si="119"/>
        <v>0</v>
      </c>
      <c r="L660" s="8">
        <f t="shared" si="119"/>
        <v>0</v>
      </c>
      <c r="M660" s="8">
        <f t="shared" si="119"/>
        <v>35.54</v>
      </c>
      <c r="N660" s="8">
        <f t="shared" si="119"/>
        <v>30.54</v>
      </c>
      <c r="O660" s="8">
        <f t="shared" si="119"/>
        <v>25.54</v>
      </c>
      <c r="P660" s="8">
        <f t="shared" si="119"/>
        <v>20.54</v>
      </c>
      <c r="Q660" s="8">
        <f t="shared" si="119"/>
        <v>15.54</v>
      </c>
      <c r="R660" s="8">
        <f t="shared" si="119"/>
        <v>5.5399999999999991</v>
      </c>
      <c r="S660" s="8">
        <f t="shared" si="119"/>
        <v>0</v>
      </c>
      <c r="T660" s="21">
        <f t="shared" si="117"/>
        <v>31</v>
      </c>
      <c r="U660" s="19">
        <f>VLOOKUP($B660,Gas!$B$3:$E$2506,2)</f>
        <v>4.335</v>
      </c>
      <c r="V660" s="44">
        <f t="shared" si="118"/>
        <v>12.811995386389849</v>
      </c>
      <c r="W660" s="5">
        <f>VLOOKUP($B660,Gas!$B$3:$E$2506,4)</f>
        <v>0.44124835214740765</v>
      </c>
    </row>
    <row r="661" spans="1:23" x14ac:dyDescent="0.2">
      <c r="A661" s="43">
        <f t="shared" si="109"/>
        <v>31</v>
      </c>
      <c r="B661" s="91">
        <v>36713</v>
      </c>
      <c r="C661" s="92">
        <v>52.58</v>
      </c>
      <c r="D661" s="4">
        <f t="shared" si="115"/>
        <v>-5.476766257691832E-2</v>
      </c>
      <c r="E661" s="100">
        <f t="shared" si="120"/>
        <v>3.1359577482164323</v>
      </c>
      <c r="F661" s="2"/>
      <c r="G661" s="8">
        <f t="shared" si="119"/>
        <v>0</v>
      </c>
      <c r="H661" s="8">
        <f t="shared" si="119"/>
        <v>0</v>
      </c>
      <c r="I661" s="8">
        <f t="shared" si="119"/>
        <v>0</v>
      </c>
      <c r="J661" s="8">
        <f t="shared" si="119"/>
        <v>0</v>
      </c>
      <c r="K661" s="8">
        <f t="shared" si="119"/>
        <v>0</v>
      </c>
      <c r="L661" s="8">
        <f t="shared" si="119"/>
        <v>0</v>
      </c>
      <c r="M661" s="8">
        <f t="shared" si="119"/>
        <v>32.58</v>
      </c>
      <c r="N661" s="8">
        <f t="shared" si="119"/>
        <v>27.58</v>
      </c>
      <c r="O661" s="8">
        <f t="shared" si="119"/>
        <v>22.58</v>
      </c>
      <c r="P661" s="8">
        <f t="shared" si="119"/>
        <v>17.579999999999998</v>
      </c>
      <c r="Q661" s="8">
        <f t="shared" si="119"/>
        <v>12.579999999999998</v>
      </c>
      <c r="R661" s="8">
        <f t="shared" si="119"/>
        <v>2.5799999999999983</v>
      </c>
      <c r="S661" s="8">
        <f t="shared" si="119"/>
        <v>0</v>
      </c>
      <c r="T661" s="21">
        <f t="shared" si="117"/>
        <v>31</v>
      </c>
      <c r="U661" s="19">
        <f>VLOOKUP($B661,Gas!$B$3:$E$2506,2)</f>
        <v>4.24</v>
      </c>
      <c r="V661" s="44">
        <f t="shared" si="118"/>
        <v>12.400943396226413</v>
      </c>
      <c r="W661" s="5">
        <f>VLOOKUP($B661,Gas!$B$3:$E$2506,4)</f>
        <v>0.45753115586252435</v>
      </c>
    </row>
    <row r="662" spans="1:23" x14ac:dyDescent="0.2">
      <c r="A662" s="43">
        <f t="shared" si="109"/>
        <v>31</v>
      </c>
      <c r="B662" s="91">
        <v>36714</v>
      </c>
      <c r="C662" s="92">
        <v>54.48</v>
      </c>
      <c r="D662" s="4">
        <f t="shared" si="115"/>
        <v>3.5497842539521832E-2</v>
      </c>
      <c r="E662" s="100">
        <f t="shared" si="120"/>
        <v>3.1355474772623029</v>
      </c>
      <c r="F662" s="2"/>
      <c r="G662" s="8">
        <f t="shared" si="119"/>
        <v>0</v>
      </c>
      <c r="H662" s="8">
        <f t="shared" si="119"/>
        <v>0</v>
      </c>
      <c r="I662" s="8">
        <f t="shared" si="119"/>
        <v>0</v>
      </c>
      <c r="J662" s="8">
        <f t="shared" si="119"/>
        <v>0</v>
      </c>
      <c r="K662" s="8">
        <f t="shared" si="119"/>
        <v>0</v>
      </c>
      <c r="L662" s="8">
        <f t="shared" si="119"/>
        <v>0</v>
      </c>
      <c r="M662" s="8">
        <f t="shared" si="119"/>
        <v>34.479999999999997</v>
      </c>
      <c r="N662" s="8">
        <f t="shared" si="119"/>
        <v>29.479999999999997</v>
      </c>
      <c r="O662" s="8">
        <f t="shared" si="119"/>
        <v>24.479999999999997</v>
      </c>
      <c r="P662" s="8">
        <f t="shared" si="119"/>
        <v>19.479999999999997</v>
      </c>
      <c r="Q662" s="8">
        <f t="shared" si="119"/>
        <v>14.479999999999997</v>
      </c>
      <c r="R662" s="8">
        <f t="shared" si="119"/>
        <v>4.4799999999999969</v>
      </c>
      <c r="S662" s="8">
        <f t="shared" si="119"/>
        <v>0</v>
      </c>
      <c r="T662" s="21">
        <f t="shared" si="117"/>
        <v>31</v>
      </c>
      <c r="U662" s="19">
        <f>VLOOKUP($B662,Gas!$B$3:$E$2506,2)</f>
        <v>4.03</v>
      </c>
      <c r="V662" s="44">
        <f t="shared" si="118"/>
        <v>13.518610421836227</v>
      </c>
      <c r="W662" s="5">
        <f>VLOOKUP($B662,Gas!$B$3:$E$2506,4)</f>
        <v>0.538047076643831</v>
      </c>
    </row>
    <row r="663" spans="1:23" x14ac:dyDescent="0.2">
      <c r="A663" s="43">
        <f t="shared" si="109"/>
        <v>31</v>
      </c>
      <c r="B663" s="91">
        <v>36717</v>
      </c>
      <c r="C663" s="92">
        <v>98.92</v>
      </c>
      <c r="D663" s="4">
        <f t="shared" si="115"/>
        <v>0.59647778081195868</v>
      </c>
      <c r="E663" s="100">
        <f t="shared" si="120"/>
        <v>3.2745696417066932</v>
      </c>
      <c r="F663" s="2"/>
      <c r="G663" s="8">
        <f t="shared" si="119"/>
        <v>0</v>
      </c>
      <c r="H663" s="8">
        <f t="shared" si="119"/>
        <v>0</v>
      </c>
      <c r="I663" s="8">
        <f t="shared" si="119"/>
        <v>0</v>
      </c>
      <c r="J663" s="8">
        <f t="shared" si="119"/>
        <v>0</v>
      </c>
      <c r="K663" s="8">
        <f t="shared" si="119"/>
        <v>0</v>
      </c>
      <c r="L663" s="8">
        <f t="shared" si="119"/>
        <v>0</v>
      </c>
      <c r="M663" s="8">
        <f t="shared" si="119"/>
        <v>78.92</v>
      </c>
      <c r="N663" s="8">
        <f t="shared" si="119"/>
        <v>73.92</v>
      </c>
      <c r="O663" s="8">
        <f t="shared" si="119"/>
        <v>68.92</v>
      </c>
      <c r="P663" s="8">
        <f t="shared" si="119"/>
        <v>63.92</v>
      </c>
      <c r="Q663" s="8">
        <f t="shared" si="119"/>
        <v>58.92</v>
      </c>
      <c r="R663" s="8">
        <f t="shared" si="119"/>
        <v>48.92</v>
      </c>
      <c r="S663" s="8">
        <f t="shared" si="119"/>
        <v>0</v>
      </c>
      <c r="T663" s="21">
        <f t="shared" si="117"/>
        <v>31</v>
      </c>
      <c r="U663" s="19">
        <f>VLOOKUP($B663,Gas!$B$3:$E$2506,2)</f>
        <v>3.9950000000000001</v>
      </c>
      <c r="V663" s="44">
        <f t="shared" si="118"/>
        <v>24.760951188986233</v>
      </c>
      <c r="W663" s="5">
        <f>VLOOKUP($B663,Gas!$B$3:$E$2506,4)</f>
        <v>0.34791839601000846</v>
      </c>
    </row>
    <row r="664" spans="1:23" x14ac:dyDescent="0.2">
      <c r="A664" s="43">
        <f t="shared" si="109"/>
        <v>31</v>
      </c>
      <c r="B664" s="91">
        <v>36718</v>
      </c>
      <c r="C664" s="92">
        <v>64.12</v>
      </c>
      <c r="D664" s="4">
        <f t="shared" si="115"/>
        <v>-0.43355511491186327</v>
      </c>
      <c r="E664" s="100">
        <f t="shared" si="120"/>
        <v>3.3499803626225715</v>
      </c>
      <c r="F664" s="2"/>
      <c r="G664" s="8">
        <f t="shared" ref="G664:S679" si="121">IF(G$1="P",MAX(0,G$2-$C664),IF(G$1="C",MAX(0,$C664-G$2)))</f>
        <v>0</v>
      </c>
      <c r="H664" s="8">
        <f t="shared" si="121"/>
        <v>0</v>
      </c>
      <c r="I664" s="8">
        <f t="shared" si="121"/>
        <v>0</v>
      </c>
      <c r="J664" s="8">
        <f t="shared" si="121"/>
        <v>0</v>
      </c>
      <c r="K664" s="8">
        <f t="shared" si="121"/>
        <v>0</v>
      </c>
      <c r="L664" s="8">
        <f t="shared" si="121"/>
        <v>0</v>
      </c>
      <c r="M664" s="8">
        <f t="shared" si="119"/>
        <v>44.120000000000005</v>
      </c>
      <c r="N664" s="8">
        <f t="shared" si="121"/>
        <v>39.120000000000005</v>
      </c>
      <c r="O664" s="8">
        <f t="shared" si="121"/>
        <v>34.120000000000005</v>
      </c>
      <c r="P664" s="8">
        <f t="shared" si="121"/>
        <v>29.120000000000005</v>
      </c>
      <c r="Q664" s="8">
        <f t="shared" si="121"/>
        <v>24.120000000000005</v>
      </c>
      <c r="R664" s="8">
        <f t="shared" si="121"/>
        <v>14.120000000000005</v>
      </c>
      <c r="S664" s="8">
        <f t="shared" si="121"/>
        <v>0</v>
      </c>
      <c r="T664" s="21">
        <f t="shared" si="117"/>
        <v>31</v>
      </c>
      <c r="U664" s="19">
        <f>VLOOKUP($B664,Gas!$B$3:$E$2506,2)</f>
        <v>4.18</v>
      </c>
      <c r="V664" s="44">
        <f t="shared" si="118"/>
        <v>15.33971291866029</v>
      </c>
      <c r="W664" s="5">
        <f>VLOOKUP($B664,Gas!$B$3:$E$2506,4)</f>
        <v>0.4531810728617231</v>
      </c>
    </row>
    <row r="665" spans="1:23" x14ac:dyDescent="0.2">
      <c r="A665" s="43">
        <f t="shared" ref="A665:A728" si="122">MONTH(B665)+(YEAR(B665)-1998)*12</f>
        <v>31</v>
      </c>
      <c r="B665" s="91">
        <v>36719</v>
      </c>
      <c r="C665" s="92">
        <v>68.58</v>
      </c>
      <c r="D665" s="4">
        <f t="shared" si="115"/>
        <v>6.724461929342207E-2</v>
      </c>
      <c r="E665" s="100">
        <f t="shared" si="120"/>
        <v>3.3499860224817923</v>
      </c>
      <c r="F665" s="2"/>
      <c r="G665" s="8">
        <f t="shared" si="121"/>
        <v>0</v>
      </c>
      <c r="H665" s="8">
        <f t="shared" si="121"/>
        <v>0</v>
      </c>
      <c r="I665" s="8">
        <f t="shared" si="121"/>
        <v>0</v>
      </c>
      <c r="J665" s="8">
        <f t="shared" si="121"/>
        <v>0</v>
      </c>
      <c r="K665" s="8">
        <f t="shared" si="121"/>
        <v>0</v>
      </c>
      <c r="L665" s="8">
        <f t="shared" si="121"/>
        <v>0</v>
      </c>
      <c r="M665" s="8">
        <f t="shared" si="119"/>
        <v>48.58</v>
      </c>
      <c r="N665" s="8">
        <f t="shared" si="121"/>
        <v>43.58</v>
      </c>
      <c r="O665" s="8">
        <f t="shared" si="121"/>
        <v>38.58</v>
      </c>
      <c r="P665" s="8">
        <f t="shared" si="121"/>
        <v>33.58</v>
      </c>
      <c r="Q665" s="8">
        <f t="shared" si="121"/>
        <v>28.58</v>
      </c>
      <c r="R665" s="8">
        <f t="shared" si="121"/>
        <v>18.579999999999998</v>
      </c>
      <c r="S665" s="8">
        <f t="shared" si="121"/>
        <v>0</v>
      </c>
      <c r="T665" s="21">
        <f t="shared" si="117"/>
        <v>31</v>
      </c>
      <c r="U665" s="19">
        <f>VLOOKUP($B665,Gas!$B$3:$E$2506,2)</f>
        <v>4.165</v>
      </c>
      <c r="V665" s="44">
        <f t="shared" si="118"/>
        <v>16.465786314525811</v>
      </c>
      <c r="W665" s="5">
        <f>VLOOKUP($B665,Gas!$B$3:$E$2506,4)</f>
        <v>0.45252967492956303</v>
      </c>
    </row>
    <row r="666" spans="1:23" x14ac:dyDescent="0.2">
      <c r="A666" s="43">
        <f t="shared" si="122"/>
        <v>31</v>
      </c>
      <c r="B666" s="91">
        <v>36720</v>
      </c>
      <c r="C666" s="92">
        <v>90.93</v>
      </c>
      <c r="D666" s="4">
        <f t="shared" si="115"/>
        <v>0.28208903270304725</v>
      </c>
      <c r="E666" s="100">
        <f t="shared" si="120"/>
        <v>3.3766785245141744</v>
      </c>
      <c r="F666" s="2"/>
      <c r="G666" s="8">
        <f t="shared" si="121"/>
        <v>0</v>
      </c>
      <c r="H666" s="8">
        <f t="shared" si="121"/>
        <v>0</v>
      </c>
      <c r="I666" s="8">
        <f t="shared" si="121"/>
        <v>0</v>
      </c>
      <c r="J666" s="8">
        <f t="shared" si="121"/>
        <v>0</v>
      </c>
      <c r="K666" s="8">
        <f t="shared" si="121"/>
        <v>0</v>
      </c>
      <c r="L666" s="8">
        <f t="shared" si="121"/>
        <v>0</v>
      </c>
      <c r="M666" s="8">
        <f t="shared" si="119"/>
        <v>70.930000000000007</v>
      </c>
      <c r="N666" s="8">
        <f t="shared" si="121"/>
        <v>65.930000000000007</v>
      </c>
      <c r="O666" s="8">
        <f t="shared" si="121"/>
        <v>60.930000000000007</v>
      </c>
      <c r="P666" s="8">
        <f t="shared" si="121"/>
        <v>55.930000000000007</v>
      </c>
      <c r="Q666" s="8">
        <f t="shared" si="121"/>
        <v>50.930000000000007</v>
      </c>
      <c r="R666" s="8">
        <f t="shared" si="121"/>
        <v>40.930000000000007</v>
      </c>
      <c r="S666" s="8">
        <f t="shared" si="121"/>
        <v>0</v>
      </c>
      <c r="T666" s="21">
        <f t="shared" si="117"/>
        <v>31</v>
      </c>
      <c r="U666" s="19">
        <f>VLOOKUP($B666,Gas!$B$3:$E$2506,2)</f>
        <v>4.2850000000000001</v>
      </c>
      <c r="V666" s="44">
        <f t="shared" si="118"/>
        <v>21.220536756126023</v>
      </c>
      <c r="W666" s="5">
        <f>VLOOKUP($B666,Gas!$B$3:$E$2506,4)</f>
        <v>0.49340475472517037</v>
      </c>
    </row>
    <row r="667" spans="1:23" x14ac:dyDescent="0.2">
      <c r="A667" s="43">
        <f t="shared" si="122"/>
        <v>31</v>
      </c>
      <c r="B667" s="91">
        <v>36721</v>
      </c>
      <c r="C667" s="92">
        <v>81.209999999999994</v>
      </c>
      <c r="D667" s="4">
        <f t="shared" si="115"/>
        <v>-0.11305158744350213</v>
      </c>
      <c r="E667" s="100">
        <f t="shared" si="120"/>
        <v>3.3822793151966439</v>
      </c>
      <c r="F667" s="2"/>
      <c r="G667" s="8">
        <f t="shared" si="121"/>
        <v>0</v>
      </c>
      <c r="H667" s="8">
        <f t="shared" si="121"/>
        <v>0</v>
      </c>
      <c r="I667" s="8">
        <f t="shared" si="121"/>
        <v>0</v>
      </c>
      <c r="J667" s="8">
        <f t="shared" si="121"/>
        <v>0</v>
      </c>
      <c r="K667" s="8">
        <f t="shared" si="121"/>
        <v>0</v>
      </c>
      <c r="L667" s="8">
        <f t="shared" si="121"/>
        <v>0</v>
      </c>
      <c r="M667" s="8">
        <f t="shared" si="119"/>
        <v>61.209999999999994</v>
      </c>
      <c r="N667" s="8">
        <f t="shared" si="121"/>
        <v>56.209999999999994</v>
      </c>
      <c r="O667" s="8">
        <f t="shared" si="121"/>
        <v>51.209999999999994</v>
      </c>
      <c r="P667" s="8">
        <f t="shared" si="121"/>
        <v>46.209999999999994</v>
      </c>
      <c r="Q667" s="8">
        <f t="shared" si="121"/>
        <v>41.209999999999994</v>
      </c>
      <c r="R667" s="8">
        <f t="shared" si="121"/>
        <v>31.209999999999994</v>
      </c>
      <c r="S667" s="8">
        <f t="shared" si="121"/>
        <v>0</v>
      </c>
      <c r="T667" s="21">
        <f t="shared" si="117"/>
        <v>31</v>
      </c>
      <c r="U667" s="19">
        <f>VLOOKUP($B667,Gas!$B$3:$E$2506,2)</f>
        <v>4.07</v>
      </c>
      <c r="V667" s="44">
        <f t="shared" si="118"/>
        <v>19.95331695331695</v>
      </c>
      <c r="W667" s="5">
        <f>VLOOKUP($B667,Gas!$B$3:$E$2506,4)</f>
        <v>0.57907434479421849</v>
      </c>
    </row>
    <row r="668" spans="1:23" x14ac:dyDescent="0.2">
      <c r="A668" s="43">
        <f t="shared" si="122"/>
        <v>31</v>
      </c>
      <c r="B668" s="91">
        <v>36724</v>
      </c>
      <c r="C668" s="92">
        <v>107.21</v>
      </c>
      <c r="D668" s="4">
        <f t="shared" si="115"/>
        <v>0.27775113557382886</v>
      </c>
      <c r="E668" s="100">
        <f t="shared" ref="E668:E731" si="123">STDEV(D659:D668)*SQRT(trade_day)</f>
        <v>5.0631401589133906</v>
      </c>
      <c r="F668" s="2"/>
      <c r="G668" s="8">
        <f t="shared" si="121"/>
        <v>0</v>
      </c>
      <c r="H668" s="8">
        <f t="shared" si="121"/>
        <v>0</v>
      </c>
      <c r="I668" s="8">
        <f t="shared" si="121"/>
        <v>0</v>
      </c>
      <c r="J668" s="8">
        <f t="shared" si="121"/>
        <v>0</v>
      </c>
      <c r="K668" s="8">
        <f t="shared" si="121"/>
        <v>0</v>
      </c>
      <c r="L668" s="8">
        <f t="shared" si="121"/>
        <v>0</v>
      </c>
      <c r="M668" s="8">
        <f t="shared" si="119"/>
        <v>87.21</v>
      </c>
      <c r="N668" s="8">
        <f t="shared" si="121"/>
        <v>82.21</v>
      </c>
      <c r="O668" s="8">
        <f t="shared" si="121"/>
        <v>77.209999999999994</v>
      </c>
      <c r="P668" s="8">
        <f t="shared" si="121"/>
        <v>72.209999999999994</v>
      </c>
      <c r="Q668" s="8">
        <f t="shared" si="121"/>
        <v>67.209999999999994</v>
      </c>
      <c r="R668" s="8">
        <f t="shared" si="121"/>
        <v>57.209999999999994</v>
      </c>
      <c r="S668" s="8">
        <f t="shared" si="121"/>
        <v>7.2099899999999906</v>
      </c>
      <c r="T668" s="21">
        <f t="shared" si="117"/>
        <v>31</v>
      </c>
      <c r="U668" s="19">
        <f>VLOOKUP($B668,Gas!$B$3:$E$2506,2)</f>
        <v>4.18</v>
      </c>
      <c r="V668" s="44">
        <f t="shared" si="118"/>
        <v>25.648325358851675</v>
      </c>
      <c r="W668" s="5">
        <f>VLOOKUP($B668,Gas!$B$3:$E$2506,4)</f>
        <v>0.50033135596290457</v>
      </c>
    </row>
    <row r="669" spans="1:23" x14ac:dyDescent="0.2">
      <c r="A669" s="43">
        <f t="shared" si="122"/>
        <v>31</v>
      </c>
      <c r="B669" s="91">
        <v>36725</v>
      </c>
      <c r="C669" s="92">
        <v>164.61</v>
      </c>
      <c r="D669" s="4">
        <f t="shared" si="115"/>
        <v>0.42878951187084552</v>
      </c>
      <c r="E669" s="100">
        <f t="shared" si="123"/>
        <v>4.9475067938768449</v>
      </c>
      <c r="F669" s="2"/>
      <c r="G669" s="8">
        <f t="shared" si="121"/>
        <v>0</v>
      </c>
      <c r="H669" s="8">
        <f t="shared" si="121"/>
        <v>0</v>
      </c>
      <c r="I669" s="8">
        <f t="shared" si="121"/>
        <v>0</v>
      </c>
      <c r="J669" s="8">
        <f t="shared" si="121"/>
        <v>0</v>
      </c>
      <c r="K669" s="8">
        <f t="shared" si="121"/>
        <v>0</v>
      </c>
      <c r="L669" s="8">
        <f t="shared" si="121"/>
        <v>0</v>
      </c>
      <c r="M669" s="8">
        <f t="shared" si="119"/>
        <v>144.61000000000001</v>
      </c>
      <c r="N669" s="8">
        <f t="shared" si="121"/>
        <v>139.61000000000001</v>
      </c>
      <c r="O669" s="8">
        <f t="shared" si="121"/>
        <v>134.61000000000001</v>
      </c>
      <c r="P669" s="8">
        <f t="shared" si="121"/>
        <v>129.61000000000001</v>
      </c>
      <c r="Q669" s="8">
        <f t="shared" si="121"/>
        <v>124.61000000000001</v>
      </c>
      <c r="R669" s="8">
        <f t="shared" si="121"/>
        <v>114.61000000000001</v>
      </c>
      <c r="S669" s="8">
        <f t="shared" si="121"/>
        <v>64.60999000000001</v>
      </c>
      <c r="T669" s="21">
        <f t="shared" si="117"/>
        <v>31</v>
      </c>
      <c r="U669" s="19">
        <f>VLOOKUP($B669,Gas!$B$3:$E$2506,2)</f>
        <v>4.1349999999999998</v>
      </c>
      <c r="V669" s="44">
        <f t="shared" si="118"/>
        <v>39.808948004836765</v>
      </c>
      <c r="W669" s="5">
        <f>VLOOKUP($B669,Gas!$B$3:$E$2506,4)</f>
        <v>0.50259525708496944</v>
      </c>
    </row>
    <row r="670" spans="1:23" x14ac:dyDescent="0.2">
      <c r="A670" s="43">
        <f t="shared" si="122"/>
        <v>31</v>
      </c>
      <c r="B670" s="91">
        <v>36726</v>
      </c>
      <c r="C670" s="92">
        <v>68.650000000000006</v>
      </c>
      <c r="D670" s="4">
        <f t="shared" si="115"/>
        <v>-0.87455790752501361</v>
      </c>
      <c r="E670" s="100">
        <f t="shared" si="123"/>
        <v>6.803305692295651</v>
      </c>
      <c r="F670" s="2"/>
      <c r="G670" s="8">
        <f t="shared" si="121"/>
        <v>0</v>
      </c>
      <c r="H670" s="8">
        <f t="shared" si="121"/>
        <v>0</v>
      </c>
      <c r="I670" s="8">
        <f t="shared" si="121"/>
        <v>0</v>
      </c>
      <c r="J670" s="8">
        <f t="shared" si="121"/>
        <v>0</v>
      </c>
      <c r="K670" s="8">
        <f t="shared" si="121"/>
        <v>0</v>
      </c>
      <c r="L670" s="8">
        <f t="shared" si="121"/>
        <v>0</v>
      </c>
      <c r="M670" s="8">
        <f t="shared" si="121"/>
        <v>48.650000000000006</v>
      </c>
      <c r="N670" s="8">
        <f t="shared" si="121"/>
        <v>43.650000000000006</v>
      </c>
      <c r="O670" s="8">
        <f t="shared" si="121"/>
        <v>38.650000000000006</v>
      </c>
      <c r="P670" s="8">
        <f t="shared" si="121"/>
        <v>33.650000000000006</v>
      </c>
      <c r="Q670" s="8">
        <f t="shared" si="121"/>
        <v>28.650000000000006</v>
      </c>
      <c r="R670" s="8">
        <f t="shared" si="121"/>
        <v>18.650000000000006</v>
      </c>
      <c r="S670" s="8">
        <f t="shared" si="121"/>
        <v>0</v>
      </c>
      <c r="T670" s="21">
        <f t="shared" si="117"/>
        <v>31</v>
      </c>
      <c r="U670" s="19">
        <f>VLOOKUP($B670,Gas!$B$3:$E$2506,2)</f>
        <v>3.99</v>
      </c>
      <c r="V670" s="44">
        <f t="shared" si="118"/>
        <v>17.205513784461154</v>
      </c>
      <c r="W670" s="5">
        <f>VLOOKUP($B670,Gas!$B$3:$E$2506,4)</f>
        <v>0.55595267721185304</v>
      </c>
    </row>
    <row r="671" spans="1:23" x14ac:dyDescent="0.2">
      <c r="A671" s="43">
        <f t="shared" si="122"/>
        <v>31</v>
      </c>
      <c r="B671" s="91">
        <v>36727</v>
      </c>
      <c r="C671" s="92">
        <v>54.98</v>
      </c>
      <c r="D671" s="4">
        <f t="shared" si="115"/>
        <v>-0.22205164947688055</v>
      </c>
      <c r="E671" s="100">
        <f t="shared" si="123"/>
        <v>6.905830851884172</v>
      </c>
      <c r="F671" s="2"/>
      <c r="G671" s="8">
        <f t="shared" si="121"/>
        <v>0</v>
      </c>
      <c r="H671" s="8">
        <f t="shared" si="121"/>
        <v>0</v>
      </c>
      <c r="I671" s="8">
        <f t="shared" si="121"/>
        <v>0</v>
      </c>
      <c r="J671" s="8">
        <f t="shared" si="121"/>
        <v>0</v>
      </c>
      <c r="K671" s="8">
        <f t="shared" si="121"/>
        <v>0</v>
      </c>
      <c r="L671" s="8">
        <f t="shared" si="121"/>
        <v>0</v>
      </c>
      <c r="M671" s="8">
        <f t="shared" si="121"/>
        <v>34.979999999999997</v>
      </c>
      <c r="N671" s="8">
        <f t="shared" si="121"/>
        <v>29.979999999999997</v>
      </c>
      <c r="O671" s="8">
        <f t="shared" si="121"/>
        <v>24.979999999999997</v>
      </c>
      <c r="P671" s="8">
        <f t="shared" si="121"/>
        <v>19.979999999999997</v>
      </c>
      <c r="Q671" s="8">
        <f t="shared" si="121"/>
        <v>14.979999999999997</v>
      </c>
      <c r="R671" s="8">
        <f t="shared" si="121"/>
        <v>4.9799999999999969</v>
      </c>
      <c r="S671" s="8">
        <f t="shared" si="121"/>
        <v>0</v>
      </c>
      <c r="T671" s="21">
        <f t="shared" si="117"/>
        <v>31</v>
      </c>
      <c r="U671" s="19">
        <f>VLOOKUP($B671,Gas!$B$3:$E$2506,2)</f>
        <v>4.0650000000000004</v>
      </c>
      <c r="V671" s="44">
        <f t="shared" si="118"/>
        <v>13.525215252152519</v>
      </c>
      <c r="W671" s="5">
        <f>VLOOKUP($B671,Gas!$B$3:$E$2506,4)</f>
        <v>0.56738934693573895</v>
      </c>
    </row>
    <row r="672" spans="1:23" x14ac:dyDescent="0.2">
      <c r="A672" s="43">
        <f t="shared" si="122"/>
        <v>31</v>
      </c>
      <c r="B672" s="91">
        <v>36728</v>
      </c>
      <c r="C672" s="92">
        <v>55.26</v>
      </c>
      <c r="D672" s="4">
        <f t="shared" si="115"/>
        <v>5.0798367581708359E-3</v>
      </c>
      <c r="E672" s="100">
        <f t="shared" si="123"/>
        <v>6.9037081561479834</v>
      </c>
      <c r="F672" s="2"/>
      <c r="G672" s="8">
        <f t="shared" si="121"/>
        <v>0</v>
      </c>
      <c r="H672" s="8">
        <f t="shared" si="121"/>
        <v>0</v>
      </c>
      <c r="I672" s="8">
        <f t="shared" si="121"/>
        <v>0</v>
      </c>
      <c r="J672" s="8">
        <f t="shared" si="121"/>
        <v>0</v>
      </c>
      <c r="K672" s="8">
        <f t="shared" si="121"/>
        <v>0</v>
      </c>
      <c r="L672" s="8">
        <f t="shared" si="121"/>
        <v>0</v>
      </c>
      <c r="M672" s="8">
        <f t="shared" si="121"/>
        <v>35.26</v>
      </c>
      <c r="N672" s="8">
        <f t="shared" si="121"/>
        <v>30.259999999999998</v>
      </c>
      <c r="O672" s="8">
        <f t="shared" si="121"/>
        <v>25.259999999999998</v>
      </c>
      <c r="P672" s="8">
        <f t="shared" si="121"/>
        <v>20.259999999999998</v>
      </c>
      <c r="Q672" s="8">
        <f t="shared" si="121"/>
        <v>15.259999999999998</v>
      </c>
      <c r="R672" s="8">
        <f t="shared" si="121"/>
        <v>5.259999999999998</v>
      </c>
      <c r="S672" s="8">
        <f t="shared" si="121"/>
        <v>0</v>
      </c>
      <c r="T672" s="21">
        <f t="shared" si="117"/>
        <v>31</v>
      </c>
      <c r="U672" s="19">
        <f>VLOOKUP($B672,Gas!$B$3:$E$2506,2)</f>
        <v>3.8650000000000002</v>
      </c>
      <c r="V672" s="44">
        <f t="shared" si="118"/>
        <v>14.297542043984475</v>
      </c>
      <c r="W672" s="5">
        <f>VLOOKUP($B672,Gas!$B$3:$E$2506,4)</f>
        <v>0.56425553975529752</v>
      </c>
    </row>
    <row r="673" spans="1:23" x14ac:dyDescent="0.2">
      <c r="A673" s="43">
        <f t="shared" si="122"/>
        <v>31</v>
      </c>
      <c r="B673" s="91">
        <v>36731</v>
      </c>
      <c r="C673" s="92">
        <v>53.43</v>
      </c>
      <c r="D673" s="4">
        <f t="shared" si="115"/>
        <v>-3.3676933525590522E-2</v>
      </c>
      <c r="E673" s="100">
        <f t="shared" si="123"/>
        <v>6.0627121181133665</v>
      </c>
      <c r="F673" s="2"/>
      <c r="G673" s="8">
        <f t="shared" si="121"/>
        <v>0</v>
      </c>
      <c r="H673" s="8">
        <f t="shared" si="121"/>
        <v>0</v>
      </c>
      <c r="I673" s="8">
        <f t="shared" si="121"/>
        <v>0</v>
      </c>
      <c r="J673" s="8">
        <f t="shared" si="121"/>
        <v>0</v>
      </c>
      <c r="K673" s="8">
        <f t="shared" si="121"/>
        <v>0</v>
      </c>
      <c r="L673" s="8">
        <f t="shared" si="121"/>
        <v>0</v>
      </c>
      <c r="M673" s="8">
        <f t="shared" si="121"/>
        <v>33.43</v>
      </c>
      <c r="N673" s="8">
        <f t="shared" si="121"/>
        <v>28.43</v>
      </c>
      <c r="O673" s="8">
        <f t="shared" si="121"/>
        <v>23.43</v>
      </c>
      <c r="P673" s="8">
        <f t="shared" si="121"/>
        <v>18.43</v>
      </c>
      <c r="Q673" s="8">
        <f t="shared" si="121"/>
        <v>13.43</v>
      </c>
      <c r="R673" s="8">
        <f t="shared" si="121"/>
        <v>3.4299999999999997</v>
      </c>
      <c r="S673" s="8">
        <f t="shared" si="121"/>
        <v>0</v>
      </c>
      <c r="T673" s="21">
        <f t="shared" si="117"/>
        <v>31</v>
      </c>
      <c r="U673" s="19">
        <f>VLOOKUP($B673,Gas!$B$3:$E$2506,2)</f>
        <v>3.88</v>
      </c>
      <c r="V673" s="44">
        <f t="shared" si="118"/>
        <v>13.770618556701031</v>
      </c>
      <c r="W673" s="5">
        <f>VLOOKUP($B673,Gas!$B$3:$E$2506,4)</f>
        <v>0.44034636197637345</v>
      </c>
    </row>
    <row r="674" spans="1:23" x14ac:dyDescent="0.2">
      <c r="A674" s="43">
        <f t="shared" si="122"/>
        <v>31</v>
      </c>
      <c r="B674" s="91">
        <v>36732</v>
      </c>
      <c r="C674" s="92">
        <v>45.04</v>
      </c>
      <c r="D674" s="4">
        <f t="shared" si="115"/>
        <v>-0.17082140213824501</v>
      </c>
      <c r="E674" s="100">
        <f t="shared" si="123"/>
        <v>5.7491685886760022</v>
      </c>
      <c r="F674" s="2"/>
      <c r="G674" s="8">
        <f t="shared" ref="G674:S689" si="124">IF(G$1="P",MAX(0,G$2-$C674),IF(G$1="C",MAX(0,$C674-G$2)))</f>
        <v>0</v>
      </c>
      <c r="H674" s="8">
        <f t="shared" si="124"/>
        <v>0</v>
      </c>
      <c r="I674" s="8">
        <f t="shared" si="124"/>
        <v>0</v>
      </c>
      <c r="J674" s="8">
        <f t="shared" si="124"/>
        <v>0</v>
      </c>
      <c r="K674" s="8">
        <f t="shared" si="124"/>
        <v>0</v>
      </c>
      <c r="L674" s="8">
        <f t="shared" si="124"/>
        <v>4.9600000000000009</v>
      </c>
      <c r="M674" s="8">
        <f t="shared" si="121"/>
        <v>25.04</v>
      </c>
      <c r="N674" s="8">
        <f t="shared" si="124"/>
        <v>20.04</v>
      </c>
      <c r="O674" s="8">
        <f t="shared" si="124"/>
        <v>15.04</v>
      </c>
      <c r="P674" s="8">
        <f t="shared" si="124"/>
        <v>10.039999999999999</v>
      </c>
      <c r="Q674" s="8">
        <f t="shared" si="124"/>
        <v>5.0399999999999991</v>
      </c>
      <c r="R674" s="8">
        <f t="shared" si="124"/>
        <v>0</v>
      </c>
      <c r="S674" s="8">
        <f t="shared" si="124"/>
        <v>0</v>
      </c>
      <c r="T674" s="21">
        <f t="shared" si="117"/>
        <v>31</v>
      </c>
      <c r="U674" s="19">
        <f>VLOOKUP($B674,Gas!$B$3:$E$2506,2)</f>
        <v>3.74</v>
      </c>
      <c r="V674" s="44">
        <f t="shared" si="118"/>
        <v>12.0427807486631</v>
      </c>
      <c r="W674" s="5">
        <f>VLOOKUP($B674,Gas!$B$3:$E$2506,4)</f>
        <v>0.42300227681772479</v>
      </c>
    </row>
    <row r="675" spans="1:23" x14ac:dyDescent="0.2">
      <c r="A675" s="43">
        <f t="shared" si="122"/>
        <v>31</v>
      </c>
      <c r="B675" s="91">
        <v>36733</v>
      </c>
      <c r="C675" s="92">
        <v>41.92</v>
      </c>
      <c r="D675" s="4">
        <f t="shared" si="115"/>
        <v>-7.178794381864817E-2</v>
      </c>
      <c r="E675" s="100">
        <f t="shared" si="123"/>
        <v>5.7222350830291422</v>
      </c>
      <c r="F675" s="2"/>
      <c r="G675" s="8">
        <f t="shared" si="124"/>
        <v>0</v>
      </c>
      <c r="H675" s="8">
        <f t="shared" si="124"/>
        <v>0</v>
      </c>
      <c r="I675" s="8">
        <f t="shared" si="124"/>
        <v>0</v>
      </c>
      <c r="J675" s="8">
        <f t="shared" si="124"/>
        <v>0</v>
      </c>
      <c r="K675" s="8">
        <f t="shared" si="124"/>
        <v>0</v>
      </c>
      <c r="L675" s="8">
        <f t="shared" si="124"/>
        <v>8.0799999999999983</v>
      </c>
      <c r="M675" s="8">
        <f t="shared" si="121"/>
        <v>21.92</v>
      </c>
      <c r="N675" s="8">
        <f t="shared" si="124"/>
        <v>16.920000000000002</v>
      </c>
      <c r="O675" s="8">
        <f t="shared" si="124"/>
        <v>11.920000000000002</v>
      </c>
      <c r="P675" s="8">
        <f t="shared" si="124"/>
        <v>6.9200000000000017</v>
      </c>
      <c r="Q675" s="8">
        <f t="shared" si="124"/>
        <v>1.9200000000000017</v>
      </c>
      <c r="R675" s="8">
        <f t="shared" si="124"/>
        <v>0</v>
      </c>
      <c r="S675" s="8">
        <f t="shared" si="124"/>
        <v>0</v>
      </c>
      <c r="T675" s="21">
        <f t="shared" si="117"/>
        <v>31</v>
      </c>
      <c r="U675" s="19">
        <f>VLOOKUP($B675,Gas!$B$3:$E$2506,2)</f>
        <v>3.6349999999999998</v>
      </c>
      <c r="V675" s="44">
        <f t="shared" si="118"/>
        <v>11.532324621733151</v>
      </c>
      <c r="W675" s="5">
        <f>VLOOKUP($B675,Gas!$B$3:$E$2506,4)</f>
        <v>0.42759644718416845</v>
      </c>
    </row>
    <row r="676" spans="1:23" x14ac:dyDescent="0.2">
      <c r="A676" s="43">
        <f t="shared" si="122"/>
        <v>31</v>
      </c>
      <c r="B676" s="91">
        <v>36734</v>
      </c>
      <c r="C676" s="92">
        <v>45.48</v>
      </c>
      <c r="D676" s="4">
        <f t="shared" si="115"/>
        <v>8.1509628869548531E-2</v>
      </c>
      <c r="E676" s="100">
        <f t="shared" si="123"/>
        <v>5.4825047670651861</v>
      </c>
      <c r="F676" s="2"/>
      <c r="G676" s="8">
        <f t="shared" si="124"/>
        <v>0</v>
      </c>
      <c r="H676" s="8">
        <f t="shared" si="124"/>
        <v>0</v>
      </c>
      <c r="I676" s="8">
        <f t="shared" si="124"/>
        <v>0</v>
      </c>
      <c r="J676" s="8">
        <f t="shared" si="124"/>
        <v>0</v>
      </c>
      <c r="K676" s="8">
        <f t="shared" si="124"/>
        <v>0</v>
      </c>
      <c r="L676" s="8">
        <f t="shared" si="124"/>
        <v>4.5200000000000031</v>
      </c>
      <c r="M676" s="8">
        <f t="shared" si="121"/>
        <v>25.479999999999997</v>
      </c>
      <c r="N676" s="8">
        <f t="shared" si="124"/>
        <v>20.479999999999997</v>
      </c>
      <c r="O676" s="8">
        <f t="shared" si="124"/>
        <v>15.479999999999997</v>
      </c>
      <c r="P676" s="8">
        <f t="shared" si="124"/>
        <v>10.479999999999997</v>
      </c>
      <c r="Q676" s="8">
        <f t="shared" si="124"/>
        <v>5.4799999999999969</v>
      </c>
      <c r="R676" s="8">
        <f t="shared" si="124"/>
        <v>0</v>
      </c>
      <c r="S676" s="8">
        <f t="shared" si="124"/>
        <v>0</v>
      </c>
      <c r="T676" s="21">
        <f t="shared" si="117"/>
        <v>31</v>
      </c>
      <c r="U676" s="19">
        <f>VLOOKUP($B676,Gas!$B$3:$E$2506,2)</f>
        <v>3.58</v>
      </c>
      <c r="V676" s="44">
        <f t="shared" si="118"/>
        <v>12.703910614525139</v>
      </c>
      <c r="W676" s="5">
        <f>VLOOKUP($B676,Gas!$B$3:$E$2506,4)</f>
        <v>0.41718934397665725</v>
      </c>
    </row>
    <row r="677" spans="1:23" x14ac:dyDescent="0.2">
      <c r="A677" s="43">
        <f t="shared" si="122"/>
        <v>31</v>
      </c>
      <c r="B677" s="91">
        <v>36735</v>
      </c>
      <c r="C677" s="92">
        <v>49.47</v>
      </c>
      <c r="D677" s="4">
        <f t="shared" si="115"/>
        <v>8.4093756357282029E-2</v>
      </c>
      <c r="E677" s="100">
        <f t="shared" si="123"/>
        <v>5.5272167948872859</v>
      </c>
      <c r="F677" s="2"/>
      <c r="G677" s="8">
        <f t="shared" si="124"/>
        <v>0</v>
      </c>
      <c r="H677" s="8">
        <f t="shared" si="124"/>
        <v>0</v>
      </c>
      <c r="I677" s="8">
        <f t="shared" si="124"/>
        <v>0</v>
      </c>
      <c r="J677" s="8">
        <f t="shared" si="124"/>
        <v>0</v>
      </c>
      <c r="K677" s="8">
        <f t="shared" si="124"/>
        <v>0</v>
      </c>
      <c r="L677" s="8">
        <f t="shared" si="124"/>
        <v>0.53000000000000114</v>
      </c>
      <c r="M677" s="8">
        <f t="shared" si="121"/>
        <v>29.47</v>
      </c>
      <c r="N677" s="8">
        <f t="shared" si="124"/>
        <v>24.47</v>
      </c>
      <c r="O677" s="8">
        <f t="shared" si="124"/>
        <v>19.47</v>
      </c>
      <c r="P677" s="8">
        <f t="shared" si="124"/>
        <v>14.469999999999999</v>
      </c>
      <c r="Q677" s="8">
        <f t="shared" si="124"/>
        <v>9.4699999999999989</v>
      </c>
      <c r="R677" s="8">
        <f t="shared" si="124"/>
        <v>0</v>
      </c>
      <c r="S677" s="8">
        <f t="shared" si="124"/>
        <v>0</v>
      </c>
      <c r="T677" s="21">
        <f t="shared" si="117"/>
        <v>31</v>
      </c>
      <c r="U677" s="19">
        <f>VLOOKUP($B677,Gas!$B$3:$E$2506,2)</f>
        <v>3.7549999999999999</v>
      </c>
      <c r="V677" s="44">
        <f t="shared" si="118"/>
        <v>13.174434087882823</v>
      </c>
      <c r="W677" s="5">
        <f>VLOOKUP($B677,Gas!$B$3:$E$2506,4)</f>
        <v>0.56687952970566391</v>
      </c>
    </row>
    <row r="678" spans="1:23" x14ac:dyDescent="0.2">
      <c r="A678" s="43">
        <f t="shared" si="122"/>
        <v>31</v>
      </c>
      <c r="B678" s="91">
        <v>36738</v>
      </c>
      <c r="C678" s="92">
        <v>52.67</v>
      </c>
      <c r="D678" s="4">
        <f t="shared" si="115"/>
        <v>6.2679608255680738E-2</v>
      </c>
      <c r="E678" s="100">
        <f t="shared" si="123"/>
        <v>5.2721516699336117</v>
      </c>
      <c r="F678" s="2"/>
      <c r="G678" s="8">
        <f t="shared" si="124"/>
        <v>0</v>
      </c>
      <c r="H678" s="8">
        <f t="shared" si="124"/>
        <v>0</v>
      </c>
      <c r="I678" s="8">
        <f t="shared" si="124"/>
        <v>0</v>
      </c>
      <c r="J678" s="8">
        <f t="shared" si="124"/>
        <v>0</v>
      </c>
      <c r="K678" s="8">
        <f t="shared" si="124"/>
        <v>0</v>
      </c>
      <c r="L678" s="8">
        <f t="shared" si="124"/>
        <v>0</v>
      </c>
      <c r="M678" s="8">
        <f t="shared" si="121"/>
        <v>32.67</v>
      </c>
      <c r="N678" s="8">
        <f t="shared" si="124"/>
        <v>27.67</v>
      </c>
      <c r="O678" s="8">
        <f t="shared" si="124"/>
        <v>22.67</v>
      </c>
      <c r="P678" s="8">
        <f t="shared" si="124"/>
        <v>17.670000000000002</v>
      </c>
      <c r="Q678" s="8">
        <f t="shared" si="124"/>
        <v>12.670000000000002</v>
      </c>
      <c r="R678" s="8">
        <f t="shared" si="124"/>
        <v>2.6700000000000017</v>
      </c>
      <c r="S678" s="8">
        <f t="shared" si="124"/>
        <v>0</v>
      </c>
      <c r="T678" s="21">
        <f t="shared" si="117"/>
        <v>31</v>
      </c>
      <c r="U678" s="19">
        <f>VLOOKUP($B678,Gas!$B$3:$E$2506,2)</f>
        <v>3.8849999999999998</v>
      </c>
      <c r="V678" s="44">
        <f t="shared" si="118"/>
        <v>13.557271557271559</v>
      </c>
      <c r="W678" s="5">
        <f>VLOOKUP($B678,Gas!$B$3:$E$2506,4)</f>
        <v>0.48676300727075283</v>
      </c>
    </row>
    <row r="679" spans="1:23" x14ac:dyDescent="0.2">
      <c r="A679" s="43">
        <f t="shared" si="122"/>
        <v>32</v>
      </c>
      <c r="B679" s="91">
        <v>36739</v>
      </c>
      <c r="C679" s="92">
        <v>50.03</v>
      </c>
      <c r="D679" s="4">
        <f t="shared" si="115"/>
        <v>-5.1423207995184295E-2</v>
      </c>
      <c r="E679" s="100">
        <f t="shared" si="123"/>
        <v>4.4972301913826369</v>
      </c>
      <c r="F679" s="2"/>
      <c r="G679" s="8">
        <f t="shared" si="124"/>
        <v>0</v>
      </c>
      <c r="H679" s="8">
        <f t="shared" si="124"/>
        <v>0</v>
      </c>
      <c r="I679" s="8">
        <f t="shared" si="124"/>
        <v>0</v>
      </c>
      <c r="J679" s="8">
        <f t="shared" si="124"/>
        <v>0</v>
      </c>
      <c r="K679" s="8">
        <f t="shared" si="124"/>
        <v>0</v>
      </c>
      <c r="L679" s="8">
        <f t="shared" si="124"/>
        <v>0</v>
      </c>
      <c r="M679" s="8">
        <f t="shared" si="121"/>
        <v>30.03</v>
      </c>
      <c r="N679" s="8">
        <f t="shared" si="124"/>
        <v>25.03</v>
      </c>
      <c r="O679" s="8">
        <f t="shared" si="124"/>
        <v>20.03</v>
      </c>
      <c r="P679" s="8">
        <f t="shared" si="124"/>
        <v>15.030000000000001</v>
      </c>
      <c r="Q679" s="8">
        <f t="shared" si="124"/>
        <v>10.030000000000001</v>
      </c>
      <c r="R679" s="8">
        <f t="shared" si="124"/>
        <v>3.0000000000001137E-2</v>
      </c>
      <c r="S679" s="8">
        <f t="shared" si="124"/>
        <v>0</v>
      </c>
      <c r="T679" s="21">
        <f t="shared" si="117"/>
        <v>32</v>
      </c>
      <c r="U679" s="19">
        <f>VLOOKUP($B679,Gas!$B$3:$E$2506,2)</f>
        <v>3.76</v>
      </c>
      <c r="V679" s="44">
        <f t="shared" si="118"/>
        <v>13.305851063829788</v>
      </c>
      <c r="W679" s="5">
        <f>VLOOKUP($B679,Gas!$B$3:$E$2506,4)</f>
        <v>0.52517745863170417</v>
      </c>
    </row>
    <row r="680" spans="1:23" x14ac:dyDescent="0.2">
      <c r="A680" s="43">
        <f t="shared" si="122"/>
        <v>32</v>
      </c>
      <c r="B680" s="91">
        <v>36740</v>
      </c>
      <c r="C680" s="92">
        <v>48.85</v>
      </c>
      <c r="D680" s="4">
        <f t="shared" si="115"/>
        <v>-2.3868447011321976E-2</v>
      </c>
      <c r="E680" s="100">
        <f t="shared" si="123"/>
        <v>1.6165854910613386</v>
      </c>
      <c r="F680" s="2"/>
      <c r="G680" s="8">
        <f t="shared" si="124"/>
        <v>0</v>
      </c>
      <c r="H680" s="8">
        <f t="shared" si="124"/>
        <v>0</v>
      </c>
      <c r="I680" s="8">
        <f t="shared" si="124"/>
        <v>0</v>
      </c>
      <c r="J680" s="8">
        <f t="shared" si="124"/>
        <v>0</v>
      </c>
      <c r="K680" s="8">
        <f t="shared" si="124"/>
        <v>0</v>
      </c>
      <c r="L680" s="8">
        <f t="shared" si="124"/>
        <v>1.1499999999999986</v>
      </c>
      <c r="M680" s="8">
        <f t="shared" si="124"/>
        <v>28.85</v>
      </c>
      <c r="N680" s="8">
        <f t="shared" si="124"/>
        <v>23.85</v>
      </c>
      <c r="O680" s="8">
        <f t="shared" si="124"/>
        <v>18.850000000000001</v>
      </c>
      <c r="P680" s="8">
        <f t="shared" si="124"/>
        <v>13.850000000000001</v>
      </c>
      <c r="Q680" s="8">
        <f t="shared" si="124"/>
        <v>8.8500000000000014</v>
      </c>
      <c r="R680" s="8">
        <f t="shared" si="124"/>
        <v>0</v>
      </c>
      <c r="S680" s="8">
        <f t="shared" si="124"/>
        <v>0</v>
      </c>
      <c r="T680" s="21">
        <f t="shared" si="117"/>
        <v>32</v>
      </c>
      <c r="U680" s="19">
        <f>VLOOKUP($B680,Gas!$B$3:$E$2506,2)</f>
        <v>3.74</v>
      </c>
      <c r="V680" s="44">
        <f t="shared" si="118"/>
        <v>13.061497326203208</v>
      </c>
      <c r="W680" s="5">
        <f>VLOOKUP($B680,Gas!$B$3:$E$2506,4)</f>
        <v>0.52487193257003373</v>
      </c>
    </row>
    <row r="681" spans="1:23" x14ac:dyDescent="0.2">
      <c r="A681" s="43">
        <f t="shared" si="122"/>
        <v>32</v>
      </c>
      <c r="B681" s="91">
        <v>36741</v>
      </c>
      <c r="C681" s="92">
        <v>48.89</v>
      </c>
      <c r="D681" s="4">
        <f t="shared" si="115"/>
        <v>8.1849810176235372E-4</v>
      </c>
      <c r="E681" s="100">
        <f t="shared" si="123"/>
        <v>1.2357435498527387</v>
      </c>
      <c r="F681" s="2"/>
      <c r="G681" s="8">
        <f t="shared" si="124"/>
        <v>0</v>
      </c>
      <c r="H681" s="8">
        <f t="shared" si="124"/>
        <v>0</v>
      </c>
      <c r="I681" s="8">
        <f t="shared" si="124"/>
        <v>0</v>
      </c>
      <c r="J681" s="8">
        <f t="shared" si="124"/>
        <v>0</v>
      </c>
      <c r="K681" s="8">
        <f t="shared" si="124"/>
        <v>0</v>
      </c>
      <c r="L681" s="8">
        <f t="shared" si="124"/>
        <v>1.1099999999999994</v>
      </c>
      <c r="M681" s="8">
        <f t="shared" si="124"/>
        <v>28.89</v>
      </c>
      <c r="N681" s="8">
        <f t="shared" si="124"/>
        <v>23.89</v>
      </c>
      <c r="O681" s="8">
        <f t="shared" si="124"/>
        <v>18.89</v>
      </c>
      <c r="P681" s="8">
        <f t="shared" si="124"/>
        <v>13.89</v>
      </c>
      <c r="Q681" s="8">
        <f t="shared" si="124"/>
        <v>8.89</v>
      </c>
      <c r="R681" s="8">
        <f t="shared" si="124"/>
        <v>0</v>
      </c>
      <c r="S681" s="8">
        <f t="shared" si="124"/>
        <v>0</v>
      </c>
      <c r="T681" s="21">
        <f t="shared" si="117"/>
        <v>32</v>
      </c>
      <c r="U681" s="19">
        <f>VLOOKUP($B681,Gas!$B$3:$E$2506,2)</f>
        <v>4.04</v>
      </c>
      <c r="V681" s="44">
        <f t="shared" si="118"/>
        <v>12.101485148514852</v>
      </c>
      <c r="W681" s="5">
        <f>VLOOKUP($B681,Gas!$B$3:$E$2506,4)</f>
        <v>0.71818779609756889</v>
      </c>
    </row>
    <row r="682" spans="1:23" x14ac:dyDescent="0.2">
      <c r="A682" s="43">
        <f t="shared" si="122"/>
        <v>32</v>
      </c>
      <c r="B682" s="91">
        <v>36742</v>
      </c>
      <c r="C682" s="92">
        <v>48</v>
      </c>
      <c r="D682" s="4">
        <f t="shared" si="115"/>
        <v>-1.8371865682663302E-2</v>
      </c>
      <c r="E682" s="100">
        <f t="shared" si="123"/>
        <v>1.2324358082624156</v>
      </c>
      <c r="F682" s="2"/>
      <c r="G682" s="8">
        <f t="shared" si="124"/>
        <v>0</v>
      </c>
      <c r="H682" s="8">
        <f t="shared" si="124"/>
        <v>0</v>
      </c>
      <c r="I682" s="8">
        <f t="shared" si="124"/>
        <v>0</v>
      </c>
      <c r="J682" s="8">
        <f t="shared" si="124"/>
        <v>0</v>
      </c>
      <c r="K682" s="8">
        <f t="shared" si="124"/>
        <v>0</v>
      </c>
      <c r="L682" s="8">
        <f t="shared" si="124"/>
        <v>2</v>
      </c>
      <c r="M682" s="8">
        <f t="shared" si="124"/>
        <v>28</v>
      </c>
      <c r="N682" s="8">
        <f t="shared" si="124"/>
        <v>23</v>
      </c>
      <c r="O682" s="8">
        <f t="shared" si="124"/>
        <v>18</v>
      </c>
      <c r="P682" s="8">
        <f t="shared" si="124"/>
        <v>13</v>
      </c>
      <c r="Q682" s="8">
        <f t="shared" si="124"/>
        <v>8</v>
      </c>
      <c r="R682" s="8">
        <f t="shared" si="124"/>
        <v>0</v>
      </c>
      <c r="S682" s="8">
        <f t="shared" si="124"/>
        <v>0</v>
      </c>
      <c r="T682" s="21">
        <f t="shared" si="117"/>
        <v>32</v>
      </c>
      <c r="U682" s="19">
        <f>VLOOKUP($B682,Gas!$B$3:$E$2506,2)</f>
        <v>4.22</v>
      </c>
      <c r="V682" s="44">
        <f t="shared" si="118"/>
        <v>11.374407582938389</v>
      </c>
      <c r="W682" s="5">
        <f>VLOOKUP($B682,Gas!$B$3:$E$2506,4)</f>
        <v>0.6968310889827305</v>
      </c>
    </row>
    <row r="683" spans="1:23" x14ac:dyDescent="0.2">
      <c r="A683" s="43">
        <f t="shared" si="122"/>
        <v>32</v>
      </c>
      <c r="B683" s="91">
        <v>36745</v>
      </c>
      <c r="C683" s="92">
        <v>64.239999999999995</v>
      </c>
      <c r="D683" s="4">
        <f t="shared" si="115"/>
        <v>0.29142505873061519</v>
      </c>
      <c r="E683" s="100">
        <f t="shared" si="123"/>
        <v>1.9512363629436087</v>
      </c>
      <c r="F683" s="2"/>
      <c r="G683" s="8">
        <f t="shared" si="124"/>
        <v>0</v>
      </c>
      <c r="H683" s="8">
        <f t="shared" si="124"/>
        <v>0</v>
      </c>
      <c r="I683" s="8">
        <f t="shared" si="124"/>
        <v>0</v>
      </c>
      <c r="J683" s="8">
        <f t="shared" si="124"/>
        <v>0</v>
      </c>
      <c r="K683" s="8">
        <f t="shared" si="124"/>
        <v>0</v>
      </c>
      <c r="L683" s="8">
        <f t="shared" si="124"/>
        <v>0</v>
      </c>
      <c r="M683" s="8">
        <f t="shared" si="124"/>
        <v>44.239999999999995</v>
      </c>
      <c r="N683" s="8">
        <f t="shared" si="124"/>
        <v>39.239999999999995</v>
      </c>
      <c r="O683" s="8">
        <f t="shared" si="124"/>
        <v>34.239999999999995</v>
      </c>
      <c r="P683" s="8">
        <f t="shared" si="124"/>
        <v>29.239999999999995</v>
      </c>
      <c r="Q683" s="8">
        <f t="shared" si="124"/>
        <v>24.239999999999995</v>
      </c>
      <c r="R683" s="8">
        <f t="shared" si="124"/>
        <v>14.239999999999995</v>
      </c>
      <c r="S683" s="8">
        <f t="shared" si="124"/>
        <v>0</v>
      </c>
      <c r="T683" s="21">
        <f t="shared" si="117"/>
        <v>32</v>
      </c>
      <c r="U683" s="19">
        <f>VLOOKUP($B683,Gas!$B$3:$E$2506,2)</f>
        <v>4.25</v>
      </c>
      <c r="V683" s="44">
        <f t="shared" si="118"/>
        <v>15.115294117647057</v>
      </c>
      <c r="W683" s="5">
        <f>VLOOKUP($B683,Gas!$B$3:$E$2506,4)</f>
        <v>0.59149308543442858</v>
      </c>
    </row>
    <row r="684" spans="1:23" x14ac:dyDescent="0.2">
      <c r="A684" s="43">
        <f t="shared" si="122"/>
        <v>32</v>
      </c>
      <c r="B684" s="91">
        <v>36746</v>
      </c>
      <c r="C684" s="92">
        <v>94.41</v>
      </c>
      <c r="D684" s="4">
        <f t="shared" si="115"/>
        <v>0.38502093010591909</v>
      </c>
      <c r="E684" s="100">
        <f t="shared" si="123"/>
        <v>2.3848220076566076</v>
      </c>
      <c r="F684" s="2"/>
      <c r="G684" s="8">
        <f t="shared" ref="G684:S699" si="125">IF(G$1="P",MAX(0,G$2-$C684),IF(G$1="C",MAX(0,$C684-G$2)))</f>
        <v>0</v>
      </c>
      <c r="H684" s="8">
        <f t="shared" si="125"/>
        <v>0</v>
      </c>
      <c r="I684" s="8">
        <f t="shared" si="125"/>
        <v>0</v>
      </c>
      <c r="J684" s="8">
        <f t="shared" si="125"/>
        <v>0</v>
      </c>
      <c r="K684" s="8">
        <f t="shared" si="125"/>
        <v>0</v>
      </c>
      <c r="L684" s="8">
        <f t="shared" si="125"/>
        <v>0</v>
      </c>
      <c r="M684" s="8">
        <f t="shared" si="124"/>
        <v>74.41</v>
      </c>
      <c r="N684" s="8">
        <f t="shared" si="125"/>
        <v>69.41</v>
      </c>
      <c r="O684" s="8">
        <f t="shared" si="125"/>
        <v>64.41</v>
      </c>
      <c r="P684" s="8">
        <f t="shared" si="125"/>
        <v>59.41</v>
      </c>
      <c r="Q684" s="8">
        <f t="shared" si="125"/>
        <v>54.41</v>
      </c>
      <c r="R684" s="8">
        <f t="shared" si="125"/>
        <v>44.41</v>
      </c>
      <c r="S684" s="8">
        <f t="shared" si="125"/>
        <v>0</v>
      </c>
      <c r="T684" s="21">
        <f t="shared" si="117"/>
        <v>32</v>
      </c>
      <c r="U684" s="19">
        <f>VLOOKUP($B684,Gas!$B$3:$E$2506,2)</f>
        <v>4.3849999999999998</v>
      </c>
      <c r="V684" s="44">
        <f t="shared" si="118"/>
        <v>21.530216647662485</v>
      </c>
      <c r="W684" s="5">
        <f>VLOOKUP($B684,Gas!$B$3:$E$2506,4)</f>
        <v>0.58761273785581947</v>
      </c>
    </row>
    <row r="685" spans="1:23" x14ac:dyDescent="0.2">
      <c r="A685" s="43">
        <f t="shared" si="122"/>
        <v>32</v>
      </c>
      <c r="B685" s="91">
        <v>36747</v>
      </c>
      <c r="C685" s="92">
        <v>119.8</v>
      </c>
      <c r="D685" s="4">
        <f t="shared" si="115"/>
        <v>0.23817668593692376</v>
      </c>
      <c r="E685" s="100">
        <f t="shared" si="123"/>
        <v>2.3619179851008654</v>
      </c>
      <c r="F685" s="2"/>
      <c r="G685" s="8">
        <f t="shared" si="125"/>
        <v>0</v>
      </c>
      <c r="H685" s="8">
        <f t="shared" si="125"/>
        <v>0</v>
      </c>
      <c r="I685" s="8">
        <f t="shared" si="125"/>
        <v>0</v>
      </c>
      <c r="J685" s="8">
        <f t="shared" si="125"/>
        <v>0</v>
      </c>
      <c r="K685" s="8">
        <f t="shared" si="125"/>
        <v>0</v>
      </c>
      <c r="L685" s="8">
        <f t="shared" si="125"/>
        <v>0</v>
      </c>
      <c r="M685" s="8">
        <f t="shared" si="124"/>
        <v>99.8</v>
      </c>
      <c r="N685" s="8">
        <f t="shared" si="125"/>
        <v>94.8</v>
      </c>
      <c r="O685" s="8">
        <f t="shared" si="125"/>
        <v>89.8</v>
      </c>
      <c r="P685" s="8">
        <f t="shared" si="125"/>
        <v>84.8</v>
      </c>
      <c r="Q685" s="8">
        <f t="shared" si="125"/>
        <v>79.8</v>
      </c>
      <c r="R685" s="8">
        <f t="shared" si="125"/>
        <v>69.8</v>
      </c>
      <c r="S685" s="8">
        <f t="shared" si="125"/>
        <v>19.799989999999994</v>
      </c>
      <c r="T685" s="21">
        <f t="shared" si="117"/>
        <v>32</v>
      </c>
      <c r="U685" s="19">
        <f>VLOOKUP($B685,Gas!$B$3:$E$2506,2)</f>
        <v>4.45</v>
      </c>
      <c r="V685" s="44">
        <f t="shared" si="118"/>
        <v>26.921348314606739</v>
      </c>
      <c r="W685" s="5">
        <f>VLOOKUP($B685,Gas!$B$3:$E$2506,4)</f>
        <v>0.5820156024695855</v>
      </c>
    </row>
    <row r="686" spans="1:23" x14ac:dyDescent="0.2">
      <c r="A686" s="43">
        <f t="shared" si="122"/>
        <v>32</v>
      </c>
      <c r="B686" s="91">
        <v>36748</v>
      </c>
      <c r="C686" s="92">
        <v>84.29</v>
      </c>
      <c r="D686" s="4">
        <f t="shared" si="115"/>
        <v>-0.35156045167195804</v>
      </c>
      <c r="E686" s="100">
        <f t="shared" si="123"/>
        <v>3.2913082853609907</v>
      </c>
      <c r="F686" s="2"/>
      <c r="G686" s="8">
        <f t="shared" si="125"/>
        <v>0</v>
      </c>
      <c r="H686" s="8">
        <f t="shared" si="125"/>
        <v>0</v>
      </c>
      <c r="I686" s="8">
        <f t="shared" si="125"/>
        <v>0</v>
      </c>
      <c r="J686" s="8">
        <f t="shared" si="125"/>
        <v>0</v>
      </c>
      <c r="K686" s="8">
        <f t="shared" si="125"/>
        <v>0</v>
      </c>
      <c r="L686" s="8">
        <f t="shared" si="125"/>
        <v>0</v>
      </c>
      <c r="M686" s="8">
        <f t="shared" si="124"/>
        <v>64.290000000000006</v>
      </c>
      <c r="N686" s="8">
        <f t="shared" si="125"/>
        <v>59.290000000000006</v>
      </c>
      <c r="O686" s="8">
        <f t="shared" si="125"/>
        <v>54.290000000000006</v>
      </c>
      <c r="P686" s="8">
        <f t="shared" si="125"/>
        <v>49.290000000000006</v>
      </c>
      <c r="Q686" s="8">
        <f t="shared" si="125"/>
        <v>44.290000000000006</v>
      </c>
      <c r="R686" s="8">
        <f t="shared" si="125"/>
        <v>34.290000000000006</v>
      </c>
      <c r="S686" s="8">
        <f t="shared" si="125"/>
        <v>0</v>
      </c>
      <c r="T686" s="21">
        <f t="shared" si="117"/>
        <v>32</v>
      </c>
      <c r="U686" s="19">
        <f>VLOOKUP($B686,Gas!$B$3:$E$2506,2)</f>
        <v>4.4749999999999996</v>
      </c>
      <c r="V686" s="44">
        <f t="shared" si="118"/>
        <v>18.835754189944137</v>
      </c>
      <c r="W686" s="5">
        <f>VLOOKUP($B686,Gas!$B$3:$E$2506,4)</f>
        <v>0.57768309633971981</v>
      </c>
    </row>
    <row r="687" spans="1:23" x14ac:dyDescent="0.2">
      <c r="A687" s="43">
        <f t="shared" si="122"/>
        <v>32</v>
      </c>
      <c r="B687" s="91">
        <v>36749</v>
      </c>
      <c r="C687" s="92">
        <v>75.010000000000005</v>
      </c>
      <c r="D687" s="4">
        <f t="shared" si="115"/>
        <v>-0.11664179602784587</v>
      </c>
      <c r="E687" s="100">
        <f t="shared" si="123"/>
        <v>3.4044579808397231</v>
      </c>
      <c r="F687" s="2"/>
      <c r="G687" s="8">
        <f t="shared" si="125"/>
        <v>0</v>
      </c>
      <c r="H687" s="8">
        <f t="shared" si="125"/>
        <v>0</v>
      </c>
      <c r="I687" s="8">
        <f t="shared" si="125"/>
        <v>0</v>
      </c>
      <c r="J687" s="8">
        <f t="shared" si="125"/>
        <v>0</v>
      </c>
      <c r="K687" s="8">
        <f t="shared" si="125"/>
        <v>0</v>
      </c>
      <c r="L687" s="8">
        <f t="shared" si="125"/>
        <v>0</v>
      </c>
      <c r="M687" s="8">
        <f t="shared" si="124"/>
        <v>55.010000000000005</v>
      </c>
      <c r="N687" s="8">
        <f t="shared" si="125"/>
        <v>50.010000000000005</v>
      </c>
      <c r="O687" s="8">
        <f t="shared" si="125"/>
        <v>45.010000000000005</v>
      </c>
      <c r="P687" s="8">
        <f t="shared" si="125"/>
        <v>40.010000000000005</v>
      </c>
      <c r="Q687" s="8">
        <f t="shared" si="125"/>
        <v>35.010000000000005</v>
      </c>
      <c r="R687" s="8">
        <f t="shared" si="125"/>
        <v>25.010000000000005</v>
      </c>
      <c r="S687" s="8">
        <f t="shared" si="125"/>
        <v>0</v>
      </c>
      <c r="T687" s="21">
        <f t="shared" si="117"/>
        <v>32</v>
      </c>
      <c r="U687" s="19">
        <f>VLOOKUP($B687,Gas!$B$3:$E$2506,2)</f>
        <v>4.43</v>
      </c>
      <c r="V687" s="44">
        <f t="shared" si="118"/>
        <v>16.932279909706548</v>
      </c>
      <c r="W687" s="5">
        <f>VLOOKUP($B687,Gas!$B$3:$E$2506,4)</f>
        <v>0.51623554342657285</v>
      </c>
    </row>
    <row r="688" spans="1:23" x14ac:dyDescent="0.2">
      <c r="A688" s="43">
        <f t="shared" si="122"/>
        <v>32</v>
      </c>
      <c r="B688" s="91">
        <v>36752</v>
      </c>
      <c r="C688" s="92">
        <v>84.36</v>
      </c>
      <c r="D688" s="4">
        <f t="shared" si="115"/>
        <v>0.11747191762902887</v>
      </c>
      <c r="E688" s="100">
        <f t="shared" si="123"/>
        <v>3.4248325705035696</v>
      </c>
      <c r="F688" s="2"/>
      <c r="G688" s="8">
        <f t="shared" si="125"/>
        <v>0</v>
      </c>
      <c r="H688" s="8">
        <f t="shared" si="125"/>
        <v>0</v>
      </c>
      <c r="I688" s="8">
        <f t="shared" si="125"/>
        <v>0</v>
      </c>
      <c r="J688" s="8">
        <f t="shared" si="125"/>
        <v>0</v>
      </c>
      <c r="K688" s="8">
        <f t="shared" si="125"/>
        <v>0</v>
      </c>
      <c r="L688" s="8">
        <f t="shared" si="125"/>
        <v>0</v>
      </c>
      <c r="M688" s="8">
        <f t="shared" si="124"/>
        <v>64.36</v>
      </c>
      <c r="N688" s="8">
        <f t="shared" si="125"/>
        <v>59.36</v>
      </c>
      <c r="O688" s="8">
        <f t="shared" si="125"/>
        <v>54.36</v>
      </c>
      <c r="P688" s="8">
        <f t="shared" si="125"/>
        <v>49.36</v>
      </c>
      <c r="Q688" s="8">
        <f t="shared" si="125"/>
        <v>44.36</v>
      </c>
      <c r="R688" s="8">
        <f t="shared" si="125"/>
        <v>34.36</v>
      </c>
      <c r="S688" s="8">
        <f t="shared" si="125"/>
        <v>0</v>
      </c>
      <c r="T688" s="21">
        <f t="shared" si="117"/>
        <v>32</v>
      </c>
      <c r="U688" s="19">
        <f>VLOOKUP($B688,Gas!$B$3:$E$2506,2)</f>
        <v>4.4450000000000003</v>
      </c>
      <c r="V688" s="44">
        <f t="shared" si="118"/>
        <v>18.978627671541055</v>
      </c>
      <c r="W688" s="5">
        <f>VLOOKUP($B688,Gas!$B$3:$E$2506,4)</f>
        <v>0.21309468554346142</v>
      </c>
    </row>
    <row r="689" spans="1:23" x14ac:dyDescent="0.2">
      <c r="A689" s="43">
        <f t="shared" si="122"/>
        <v>32</v>
      </c>
      <c r="B689" s="91">
        <v>36753</v>
      </c>
      <c r="C689" s="92">
        <v>84.34</v>
      </c>
      <c r="D689" s="4">
        <f t="shared" si="115"/>
        <v>-2.3710729216003655E-4</v>
      </c>
      <c r="E689" s="100">
        <f t="shared" si="123"/>
        <v>3.393346046026664</v>
      </c>
      <c r="F689" s="2"/>
      <c r="G689" s="8">
        <f t="shared" si="125"/>
        <v>0</v>
      </c>
      <c r="H689" s="8">
        <f t="shared" si="125"/>
        <v>0</v>
      </c>
      <c r="I689" s="8">
        <f t="shared" si="125"/>
        <v>0</v>
      </c>
      <c r="J689" s="8">
        <f t="shared" si="125"/>
        <v>0</v>
      </c>
      <c r="K689" s="8">
        <f t="shared" si="125"/>
        <v>0</v>
      </c>
      <c r="L689" s="8">
        <f t="shared" si="125"/>
        <v>0</v>
      </c>
      <c r="M689" s="8">
        <f t="shared" si="124"/>
        <v>64.34</v>
      </c>
      <c r="N689" s="8">
        <f t="shared" si="125"/>
        <v>59.34</v>
      </c>
      <c r="O689" s="8">
        <f t="shared" si="125"/>
        <v>54.34</v>
      </c>
      <c r="P689" s="8">
        <f t="shared" si="125"/>
        <v>49.34</v>
      </c>
      <c r="Q689" s="8">
        <f t="shared" si="125"/>
        <v>44.34</v>
      </c>
      <c r="R689" s="8">
        <f t="shared" si="125"/>
        <v>34.340000000000003</v>
      </c>
      <c r="S689" s="8">
        <f t="shared" si="125"/>
        <v>0</v>
      </c>
      <c r="T689" s="21">
        <f t="shared" si="117"/>
        <v>32</v>
      </c>
      <c r="U689" s="19">
        <f>VLOOKUP($B689,Gas!$B$3:$E$2506,2)</f>
        <v>4.43</v>
      </c>
      <c r="V689" s="44">
        <f t="shared" si="118"/>
        <v>19.038374717832959</v>
      </c>
      <c r="W689" s="5">
        <f>VLOOKUP($B689,Gas!$B$3:$E$2506,4)</f>
        <v>0.21863760660437137</v>
      </c>
    </row>
    <row r="690" spans="1:23" x14ac:dyDescent="0.2">
      <c r="A690" s="43">
        <f t="shared" si="122"/>
        <v>32</v>
      </c>
      <c r="B690" s="91">
        <v>36754</v>
      </c>
      <c r="C690" s="92">
        <v>63.27</v>
      </c>
      <c r="D690" s="4">
        <f t="shared" si="115"/>
        <v>-0.28744496515962087</v>
      </c>
      <c r="E690" s="100">
        <f t="shared" si="123"/>
        <v>3.7902288356650309</v>
      </c>
      <c r="F690" s="2"/>
      <c r="G690" s="8">
        <f t="shared" si="125"/>
        <v>0</v>
      </c>
      <c r="H690" s="8">
        <f t="shared" si="125"/>
        <v>0</v>
      </c>
      <c r="I690" s="8">
        <f t="shared" si="125"/>
        <v>0</v>
      </c>
      <c r="J690" s="8">
        <f t="shared" si="125"/>
        <v>0</v>
      </c>
      <c r="K690" s="8">
        <f t="shared" si="125"/>
        <v>0</v>
      </c>
      <c r="L690" s="8">
        <f t="shared" si="125"/>
        <v>0</v>
      </c>
      <c r="M690" s="8">
        <f t="shared" si="125"/>
        <v>43.27</v>
      </c>
      <c r="N690" s="8">
        <f t="shared" si="125"/>
        <v>38.270000000000003</v>
      </c>
      <c r="O690" s="8">
        <f t="shared" si="125"/>
        <v>33.270000000000003</v>
      </c>
      <c r="P690" s="8">
        <f t="shared" si="125"/>
        <v>28.270000000000003</v>
      </c>
      <c r="Q690" s="8">
        <f t="shared" si="125"/>
        <v>23.270000000000003</v>
      </c>
      <c r="R690" s="8">
        <f t="shared" si="125"/>
        <v>13.270000000000003</v>
      </c>
      <c r="S690" s="8">
        <f t="shared" si="125"/>
        <v>0</v>
      </c>
      <c r="T690" s="21">
        <f t="shared" si="117"/>
        <v>32</v>
      </c>
      <c r="U690" s="19">
        <f>VLOOKUP($B690,Gas!$B$3:$E$2506,2)</f>
        <v>4.24</v>
      </c>
      <c r="V690" s="44">
        <f t="shared" si="118"/>
        <v>14.922169811320755</v>
      </c>
      <c r="W690" s="5">
        <f>VLOOKUP($B690,Gas!$B$3:$E$2506,4)</f>
        <v>0.36426709608113439</v>
      </c>
    </row>
    <row r="691" spans="1:23" x14ac:dyDescent="0.2">
      <c r="A691" s="43">
        <f t="shared" si="122"/>
        <v>32</v>
      </c>
      <c r="B691" s="91">
        <v>36755</v>
      </c>
      <c r="C691" s="92">
        <v>74.98</v>
      </c>
      <c r="D691" s="4">
        <f t="shared" si="115"/>
        <v>0.16981012814897298</v>
      </c>
      <c r="E691" s="100">
        <f t="shared" si="123"/>
        <v>3.8528736344629757</v>
      </c>
      <c r="F691" s="2"/>
      <c r="G691" s="8">
        <f t="shared" si="125"/>
        <v>0</v>
      </c>
      <c r="H691" s="8">
        <f t="shared" si="125"/>
        <v>0</v>
      </c>
      <c r="I691" s="8">
        <f t="shared" si="125"/>
        <v>0</v>
      </c>
      <c r="J691" s="8">
        <f t="shared" si="125"/>
        <v>0</v>
      </c>
      <c r="K691" s="8">
        <f t="shared" si="125"/>
        <v>0</v>
      </c>
      <c r="L691" s="8">
        <f t="shared" si="125"/>
        <v>0</v>
      </c>
      <c r="M691" s="8">
        <f t="shared" si="125"/>
        <v>54.980000000000004</v>
      </c>
      <c r="N691" s="8">
        <f t="shared" si="125"/>
        <v>49.980000000000004</v>
      </c>
      <c r="O691" s="8">
        <f t="shared" si="125"/>
        <v>44.980000000000004</v>
      </c>
      <c r="P691" s="8">
        <f t="shared" si="125"/>
        <v>39.980000000000004</v>
      </c>
      <c r="Q691" s="8">
        <f t="shared" si="125"/>
        <v>34.980000000000004</v>
      </c>
      <c r="R691" s="8">
        <f t="shared" si="125"/>
        <v>24.980000000000004</v>
      </c>
      <c r="S691" s="8">
        <f t="shared" si="125"/>
        <v>0</v>
      </c>
      <c r="T691" s="21">
        <f t="shared" si="117"/>
        <v>32</v>
      </c>
      <c r="U691" s="19">
        <f>VLOOKUP($B691,Gas!$B$3:$E$2506,2)</f>
        <v>4.2350000000000003</v>
      </c>
      <c r="V691" s="44">
        <f t="shared" si="118"/>
        <v>17.704840613931523</v>
      </c>
      <c r="W691" s="5">
        <f>VLOOKUP($B691,Gas!$B$3:$E$2506,4)</f>
        <v>0.36430590050734368</v>
      </c>
    </row>
    <row r="692" spans="1:23" x14ac:dyDescent="0.2">
      <c r="A692" s="43">
        <f t="shared" si="122"/>
        <v>32</v>
      </c>
      <c r="B692" s="91">
        <v>36756</v>
      </c>
      <c r="C692" s="92">
        <v>88.17</v>
      </c>
      <c r="D692" s="4">
        <f t="shared" si="115"/>
        <v>0.1620453577911696</v>
      </c>
      <c r="E692" s="100">
        <f t="shared" si="123"/>
        <v>3.8788671441191616</v>
      </c>
      <c r="F692" s="2"/>
      <c r="G692" s="8">
        <f t="shared" si="125"/>
        <v>0</v>
      </c>
      <c r="H692" s="8">
        <f t="shared" si="125"/>
        <v>0</v>
      </c>
      <c r="I692" s="8">
        <f t="shared" si="125"/>
        <v>0</v>
      </c>
      <c r="J692" s="8">
        <f t="shared" si="125"/>
        <v>0</v>
      </c>
      <c r="K692" s="8">
        <f t="shared" si="125"/>
        <v>0</v>
      </c>
      <c r="L692" s="8">
        <f t="shared" si="125"/>
        <v>0</v>
      </c>
      <c r="M692" s="8">
        <f t="shared" si="125"/>
        <v>68.17</v>
      </c>
      <c r="N692" s="8">
        <f t="shared" si="125"/>
        <v>63.17</v>
      </c>
      <c r="O692" s="8">
        <f t="shared" si="125"/>
        <v>58.17</v>
      </c>
      <c r="P692" s="8">
        <f t="shared" si="125"/>
        <v>53.17</v>
      </c>
      <c r="Q692" s="8">
        <f t="shared" si="125"/>
        <v>48.17</v>
      </c>
      <c r="R692" s="8">
        <f t="shared" si="125"/>
        <v>38.17</v>
      </c>
      <c r="S692" s="8">
        <f t="shared" si="125"/>
        <v>0</v>
      </c>
      <c r="T692" s="21">
        <f t="shared" si="117"/>
        <v>32</v>
      </c>
      <c r="U692" s="19">
        <f>VLOOKUP($B692,Gas!$B$3:$E$2506,2)</f>
        <v>4.3650000000000002</v>
      </c>
      <c r="V692" s="44">
        <f t="shared" si="118"/>
        <v>20.199312714776632</v>
      </c>
      <c r="W692" s="5">
        <f>VLOOKUP($B692,Gas!$B$3:$E$2506,4)</f>
        <v>0.36069528764361108</v>
      </c>
    </row>
    <row r="693" spans="1:23" x14ac:dyDescent="0.2">
      <c r="A693" s="43">
        <f t="shared" si="122"/>
        <v>32</v>
      </c>
      <c r="B693" s="91">
        <v>36759</v>
      </c>
      <c r="C693" s="92">
        <v>62.4</v>
      </c>
      <c r="D693" s="4">
        <f t="shared" si="115"/>
        <v>-0.34570149372355369</v>
      </c>
      <c r="E693" s="100">
        <f t="shared" si="123"/>
        <v>4.126852692161612</v>
      </c>
      <c r="F693" s="2"/>
      <c r="G693" s="8">
        <f t="shared" si="125"/>
        <v>0</v>
      </c>
      <c r="H693" s="8">
        <f t="shared" si="125"/>
        <v>0</v>
      </c>
      <c r="I693" s="8">
        <f t="shared" si="125"/>
        <v>0</v>
      </c>
      <c r="J693" s="8">
        <f t="shared" si="125"/>
        <v>0</v>
      </c>
      <c r="K693" s="8">
        <f t="shared" si="125"/>
        <v>0</v>
      </c>
      <c r="L693" s="8">
        <f t="shared" si="125"/>
        <v>0</v>
      </c>
      <c r="M693" s="8">
        <f t="shared" si="125"/>
        <v>42.4</v>
      </c>
      <c r="N693" s="8">
        <f t="shared" si="125"/>
        <v>37.4</v>
      </c>
      <c r="O693" s="8">
        <f t="shared" si="125"/>
        <v>32.4</v>
      </c>
      <c r="P693" s="8">
        <f t="shared" si="125"/>
        <v>27.4</v>
      </c>
      <c r="Q693" s="8">
        <f t="shared" si="125"/>
        <v>22.4</v>
      </c>
      <c r="R693" s="8">
        <f t="shared" si="125"/>
        <v>12.399999999999999</v>
      </c>
      <c r="S693" s="8">
        <f t="shared" si="125"/>
        <v>0</v>
      </c>
      <c r="T693" s="21">
        <f t="shared" si="117"/>
        <v>32</v>
      </c>
      <c r="U693" s="19">
        <f>VLOOKUP($B693,Gas!$B$3:$E$2506,2)</f>
        <v>4.3849999999999998</v>
      </c>
      <c r="V693" s="44">
        <f t="shared" si="118"/>
        <v>14.230330672748005</v>
      </c>
      <c r="W693" s="5">
        <f>VLOOKUP($B693,Gas!$B$3:$E$2506,4)</f>
        <v>0.34119530102734907</v>
      </c>
    </row>
    <row r="694" spans="1:23" x14ac:dyDescent="0.2">
      <c r="A694" s="43">
        <f t="shared" si="122"/>
        <v>32</v>
      </c>
      <c r="B694" s="91">
        <v>36760</v>
      </c>
      <c r="C694" s="92">
        <v>53.83</v>
      </c>
      <c r="D694" s="4">
        <f t="shared" si="115"/>
        <v>-0.14773434280251602</v>
      </c>
      <c r="E694" s="100">
        <f t="shared" si="123"/>
        <v>3.5559727384892255</v>
      </c>
      <c r="F694" s="2"/>
      <c r="G694" s="8">
        <f t="shared" ref="G694:S709" si="126">IF(G$1="P",MAX(0,G$2-$C694),IF(G$1="C",MAX(0,$C694-G$2)))</f>
        <v>0</v>
      </c>
      <c r="H694" s="8">
        <f t="shared" si="126"/>
        <v>0</v>
      </c>
      <c r="I694" s="8">
        <f t="shared" si="126"/>
        <v>0</v>
      </c>
      <c r="J694" s="8">
        <f t="shared" si="126"/>
        <v>0</v>
      </c>
      <c r="K694" s="8">
        <f t="shared" si="126"/>
        <v>0</v>
      </c>
      <c r="L694" s="8">
        <f t="shared" si="126"/>
        <v>0</v>
      </c>
      <c r="M694" s="8">
        <f t="shared" si="125"/>
        <v>33.83</v>
      </c>
      <c r="N694" s="8">
        <f t="shared" si="126"/>
        <v>28.83</v>
      </c>
      <c r="O694" s="8">
        <f t="shared" si="126"/>
        <v>23.83</v>
      </c>
      <c r="P694" s="8">
        <f t="shared" si="126"/>
        <v>18.829999999999998</v>
      </c>
      <c r="Q694" s="8">
        <f t="shared" si="126"/>
        <v>13.829999999999998</v>
      </c>
      <c r="R694" s="8">
        <f t="shared" si="126"/>
        <v>3.8299999999999983</v>
      </c>
      <c r="S694" s="8">
        <f t="shared" si="126"/>
        <v>0</v>
      </c>
      <c r="T694" s="21">
        <f t="shared" si="117"/>
        <v>32</v>
      </c>
      <c r="U694" s="19">
        <f>VLOOKUP($B694,Gas!$B$3:$E$2506,2)</f>
        <v>4.5750000000000002</v>
      </c>
      <c r="V694" s="44">
        <f t="shared" si="118"/>
        <v>11.766120218579234</v>
      </c>
      <c r="W694" s="5">
        <f>VLOOKUP($B694,Gas!$B$3:$E$2506,4)</f>
        <v>0.4312439789241993</v>
      </c>
    </row>
    <row r="695" spans="1:23" x14ac:dyDescent="0.2">
      <c r="A695" s="43">
        <f t="shared" si="122"/>
        <v>32</v>
      </c>
      <c r="B695" s="91">
        <v>36761</v>
      </c>
      <c r="C695" s="92">
        <v>64.099999999999994</v>
      </c>
      <c r="D695" s="4">
        <f t="shared" si="115"/>
        <v>0.17461343135375848</v>
      </c>
      <c r="E695" s="100">
        <f t="shared" si="123"/>
        <v>3.4214739863683743</v>
      </c>
      <c r="F695" s="2"/>
      <c r="G695" s="8">
        <f t="shared" si="126"/>
        <v>0</v>
      </c>
      <c r="H695" s="8">
        <f t="shared" si="126"/>
        <v>0</v>
      </c>
      <c r="I695" s="8">
        <f t="shared" si="126"/>
        <v>0</v>
      </c>
      <c r="J695" s="8">
        <f t="shared" si="126"/>
        <v>0</v>
      </c>
      <c r="K695" s="8">
        <f t="shared" si="126"/>
        <v>0</v>
      </c>
      <c r="L695" s="8">
        <f t="shared" si="126"/>
        <v>0</v>
      </c>
      <c r="M695" s="8">
        <f t="shared" si="125"/>
        <v>44.099999999999994</v>
      </c>
      <c r="N695" s="8">
        <f t="shared" si="126"/>
        <v>39.099999999999994</v>
      </c>
      <c r="O695" s="8">
        <f t="shared" si="126"/>
        <v>34.099999999999994</v>
      </c>
      <c r="P695" s="8">
        <f t="shared" si="126"/>
        <v>29.099999999999994</v>
      </c>
      <c r="Q695" s="8">
        <f t="shared" si="126"/>
        <v>24.099999999999994</v>
      </c>
      <c r="R695" s="8">
        <f t="shared" si="126"/>
        <v>14.099999999999994</v>
      </c>
      <c r="S695" s="8">
        <f t="shared" si="126"/>
        <v>0</v>
      </c>
      <c r="T695" s="21">
        <f t="shared" si="117"/>
        <v>32</v>
      </c>
      <c r="U695" s="19">
        <f>VLOOKUP($B695,Gas!$B$3:$E$2506,2)</f>
        <v>4.7850000000000001</v>
      </c>
      <c r="V695" s="44">
        <f t="shared" si="118"/>
        <v>13.396029258098222</v>
      </c>
      <c r="W695" s="5">
        <f>VLOOKUP($B695,Gas!$B$3:$E$2506,4)</f>
        <v>0.49899339692364703</v>
      </c>
    </row>
    <row r="696" spans="1:23" x14ac:dyDescent="0.2">
      <c r="A696" s="43">
        <f t="shared" si="122"/>
        <v>32</v>
      </c>
      <c r="B696" s="91">
        <v>36762</v>
      </c>
      <c r="C696" s="92">
        <v>60.24</v>
      </c>
      <c r="D696" s="4">
        <f t="shared" si="115"/>
        <v>-6.2107780434986069E-2</v>
      </c>
      <c r="E696" s="100">
        <f t="shared" si="123"/>
        <v>3.025453666550777</v>
      </c>
      <c r="F696" s="2"/>
      <c r="G696" s="8">
        <f t="shared" si="126"/>
        <v>0</v>
      </c>
      <c r="H696" s="8">
        <f t="shared" si="126"/>
        <v>0</v>
      </c>
      <c r="I696" s="8">
        <f t="shared" si="126"/>
        <v>0</v>
      </c>
      <c r="J696" s="8">
        <f t="shared" si="126"/>
        <v>0</v>
      </c>
      <c r="K696" s="8">
        <f t="shared" si="126"/>
        <v>0</v>
      </c>
      <c r="L696" s="8">
        <f t="shared" si="126"/>
        <v>0</v>
      </c>
      <c r="M696" s="8">
        <f t="shared" si="125"/>
        <v>40.24</v>
      </c>
      <c r="N696" s="8">
        <f t="shared" si="126"/>
        <v>35.24</v>
      </c>
      <c r="O696" s="8">
        <f t="shared" si="126"/>
        <v>30.240000000000002</v>
      </c>
      <c r="P696" s="8">
        <f t="shared" si="126"/>
        <v>25.240000000000002</v>
      </c>
      <c r="Q696" s="8">
        <f t="shared" si="126"/>
        <v>20.240000000000002</v>
      </c>
      <c r="R696" s="8">
        <f t="shared" si="126"/>
        <v>10.240000000000002</v>
      </c>
      <c r="S696" s="8">
        <f t="shared" si="126"/>
        <v>0</v>
      </c>
      <c r="T696" s="21">
        <f t="shared" si="117"/>
        <v>32</v>
      </c>
      <c r="U696" s="19">
        <f>VLOOKUP($B696,Gas!$B$3:$E$2506,2)</f>
        <v>4.67</v>
      </c>
      <c r="V696" s="44">
        <f t="shared" si="118"/>
        <v>12.899357601713064</v>
      </c>
      <c r="W696" s="5">
        <f>VLOOKUP($B696,Gas!$B$3:$E$2506,4)</f>
        <v>0.53398383031074281</v>
      </c>
    </row>
    <row r="697" spans="1:23" x14ac:dyDescent="0.2">
      <c r="A697" s="43">
        <f t="shared" si="122"/>
        <v>32</v>
      </c>
      <c r="B697" s="91">
        <v>36763</v>
      </c>
      <c r="C697" s="92">
        <v>71.45</v>
      </c>
      <c r="D697" s="4">
        <f t="shared" si="115"/>
        <v>0.17066132088423822</v>
      </c>
      <c r="E697" s="100">
        <f t="shared" si="123"/>
        <v>3.1450558222398328</v>
      </c>
      <c r="F697" s="2"/>
      <c r="G697" s="8">
        <f t="shared" si="126"/>
        <v>0</v>
      </c>
      <c r="H697" s="8">
        <f t="shared" si="126"/>
        <v>0</v>
      </c>
      <c r="I697" s="8">
        <f t="shared" si="126"/>
        <v>0</v>
      </c>
      <c r="J697" s="8">
        <f t="shared" si="126"/>
        <v>0</v>
      </c>
      <c r="K697" s="8">
        <f t="shared" si="126"/>
        <v>0</v>
      </c>
      <c r="L697" s="8">
        <f t="shared" si="126"/>
        <v>0</v>
      </c>
      <c r="M697" s="8">
        <f t="shared" si="125"/>
        <v>51.45</v>
      </c>
      <c r="N697" s="8">
        <f t="shared" si="126"/>
        <v>46.45</v>
      </c>
      <c r="O697" s="8">
        <f t="shared" si="126"/>
        <v>41.45</v>
      </c>
      <c r="P697" s="8">
        <f t="shared" si="126"/>
        <v>36.450000000000003</v>
      </c>
      <c r="Q697" s="8">
        <f t="shared" si="126"/>
        <v>31.450000000000003</v>
      </c>
      <c r="R697" s="8">
        <f t="shared" si="126"/>
        <v>21.450000000000003</v>
      </c>
      <c r="S697" s="8">
        <f t="shared" si="126"/>
        <v>0</v>
      </c>
      <c r="T697" s="21">
        <f t="shared" si="117"/>
        <v>32</v>
      </c>
      <c r="U697" s="19">
        <f>VLOOKUP($B697,Gas!$B$3:$E$2506,2)</f>
        <v>4.4649999999999999</v>
      </c>
      <c r="V697" s="44">
        <f t="shared" si="118"/>
        <v>16.002239641657336</v>
      </c>
      <c r="W697" s="5">
        <f>VLOOKUP($B697,Gas!$B$3:$E$2506,4)</f>
        <v>0.61321800405261662</v>
      </c>
    </row>
    <row r="698" spans="1:23" x14ac:dyDescent="0.2">
      <c r="A698" s="43">
        <f t="shared" si="122"/>
        <v>32</v>
      </c>
      <c r="B698" s="91">
        <v>36766</v>
      </c>
      <c r="C698" s="92">
        <v>78.39</v>
      </c>
      <c r="D698" s="4">
        <f t="shared" si="115"/>
        <v>9.2698463824754287E-2</v>
      </c>
      <c r="E698" s="100">
        <f t="shared" si="123"/>
        <v>3.1206329810639235</v>
      </c>
      <c r="F698" s="2"/>
      <c r="G698" s="8">
        <f t="shared" si="126"/>
        <v>0</v>
      </c>
      <c r="H698" s="8">
        <f t="shared" si="126"/>
        <v>0</v>
      </c>
      <c r="I698" s="8">
        <f t="shared" si="126"/>
        <v>0</v>
      </c>
      <c r="J698" s="8">
        <f t="shared" si="126"/>
        <v>0</v>
      </c>
      <c r="K698" s="8">
        <f t="shared" si="126"/>
        <v>0</v>
      </c>
      <c r="L698" s="8">
        <f t="shared" si="126"/>
        <v>0</v>
      </c>
      <c r="M698" s="8">
        <f t="shared" si="125"/>
        <v>58.39</v>
      </c>
      <c r="N698" s="8">
        <f t="shared" si="126"/>
        <v>53.39</v>
      </c>
      <c r="O698" s="8">
        <f t="shared" si="126"/>
        <v>48.39</v>
      </c>
      <c r="P698" s="8">
        <f t="shared" si="126"/>
        <v>43.39</v>
      </c>
      <c r="Q698" s="8">
        <f t="shared" si="126"/>
        <v>38.39</v>
      </c>
      <c r="R698" s="8">
        <f t="shared" si="126"/>
        <v>28.39</v>
      </c>
      <c r="S698" s="8">
        <f t="shared" si="126"/>
        <v>0</v>
      </c>
      <c r="T698" s="21">
        <f t="shared" si="117"/>
        <v>32</v>
      </c>
      <c r="U698" s="19">
        <f>VLOOKUP($B698,Gas!$B$3:$E$2506,2)</f>
        <v>4.53</v>
      </c>
      <c r="V698" s="44">
        <f t="shared" si="118"/>
        <v>17.304635761589402</v>
      </c>
      <c r="W698" s="5">
        <f>VLOOKUP($B698,Gas!$B$3:$E$2506,4)</f>
        <v>0.51391913852923321</v>
      </c>
    </row>
    <row r="699" spans="1:23" x14ac:dyDescent="0.2">
      <c r="A699" s="43">
        <f t="shared" si="122"/>
        <v>32</v>
      </c>
      <c r="B699" s="91">
        <v>36767</v>
      </c>
      <c r="C699" s="92">
        <v>109.07</v>
      </c>
      <c r="D699" s="4">
        <f t="shared" si="115"/>
        <v>0.33029350974002075</v>
      </c>
      <c r="E699" s="100">
        <f t="shared" si="123"/>
        <v>3.5496529371603081</v>
      </c>
      <c r="F699" s="2"/>
      <c r="G699" s="8">
        <f t="shared" si="126"/>
        <v>0</v>
      </c>
      <c r="H699" s="8">
        <f t="shared" si="126"/>
        <v>0</v>
      </c>
      <c r="I699" s="8">
        <f t="shared" si="126"/>
        <v>0</v>
      </c>
      <c r="J699" s="8">
        <f t="shared" si="126"/>
        <v>0</v>
      </c>
      <c r="K699" s="8">
        <f t="shared" si="126"/>
        <v>0</v>
      </c>
      <c r="L699" s="8">
        <f t="shared" si="126"/>
        <v>0</v>
      </c>
      <c r="M699" s="8">
        <f t="shared" si="125"/>
        <v>89.07</v>
      </c>
      <c r="N699" s="8">
        <f t="shared" si="126"/>
        <v>84.07</v>
      </c>
      <c r="O699" s="8">
        <f t="shared" si="126"/>
        <v>79.069999999999993</v>
      </c>
      <c r="P699" s="8">
        <f t="shared" si="126"/>
        <v>74.069999999999993</v>
      </c>
      <c r="Q699" s="8">
        <f t="shared" si="126"/>
        <v>69.069999999999993</v>
      </c>
      <c r="R699" s="8">
        <f t="shared" si="126"/>
        <v>59.069999999999993</v>
      </c>
      <c r="S699" s="8">
        <f t="shared" si="126"/>
        <v>9.06998999999999</v>
      </c>
      <c r="T699" s="21">
        <f t="shared" si="117"/>
        <v>32</v>
      </c>
      <c r="U699" s="19">
        <f>VLOOKUP($B699,Gas!$B$3:$E$2506,2)</f>
        <v>4.6150000000000002</v>
      </c>
      <c r="V699" s="44">
        <f t="shared" si="118"/>
        <v>23.633802816901404</v>
      </c>
      <c r="W699" s="5">
        <f>VLOOKUP($B699,Gas!$B$3:$E$2506,4)</f>
        <v>0.52179006014706142</v>
      </c>
    </row>
    <row r="700" spans="1:23" x14ac:dyDescent="0.2">
      <c r="A700" s="43">
        <f t="shared" si="122"/>
        <v>32</v>
      </c>
      <c r="B700" s="91">
        <v>36768</v>
      </c>
      <c r="C700" s="92">
        <v>77.41</v>
      </c>
      <c r="D700" s="4">
        <f t="shared" si="115"/>
        <v>-0.34287390672402951</v>
      </c>
      <c r="E700" s="100">
        <f t="shared" si="123"/>
        <v>3.6933968677630618</v>
      </c>
      <c r="F700" s="2"/>
      <c r="G700" s="8">
        <f t="shared" si="126"/>
        <v>0</v>
      </c>
      <c r="H700" s="8">
        <f t="shared" si="126"/>
        <v>0</v>
      </c>
      <c r="I700" s="8">
        <f t="shared" si="126"/>
        <v>0</v>
      </c>
      <c r="J700" s="8">
        <f t="shared" si="126"/>
        <v>0</v>
      </c>
      <c r="K700" s="8">
        <f t="shared" si="126"/>
        <v>0</v>
      </c>
      <c r="L700" s="8">
        <f t="shared" si="126"/>
        <v>0</v>
      </c>
      <c r="M700" s="8">
        <f t="shared" si="126"/>
        <v>57.41</v>
      </c>
      <c r="N700" s="8">
        <f t="shared" si="126"/>
        <v>52.41</v>
      </c>
      <c r="O700" s="8">
        <f t="shared" si="126"/>
        <v>47.41</v>
      </c>
      <c r="P700" s="8">
        <f t="shared" si="126"/>
        <v>42.41</v>
      </c>
      <c r="Q700" s="8">
        <f t="shared" si="126"/>
        <v>37.409999999999997</v>
      </c>
      <c r="R700" s="8">
        <f t="shared" si="126"/>
        <v>27.409999999999997</v>
      </c>
      <c r="S700" s="8">
        <f t="shared" si="126"/>
        <v>0</v>
      </c>
      <c r="T700" s="21">
        <f t="shared" si="117"/>
        <v>32</v>
      </c>
      <c r="U700" s="19">
        <f>VLOOKUP($B700,Gas!$B$3:$E$2506,2)</f>
        <v>4.62</v>
      </c>
      <c r="V700" s="44">
        <f t="shared" si="118"/>
        <v>16.755411255411254</v>
      </c>
      <c r="W700" s="5">
        <f>VLOOKUP($B700,Gas!$B$3:$E$2506,4)</f>
        <v>0.52140066854406164</v>
      </c>
    </row>
    <row r="701" spans="1:23" x14ac:dyDescent="0.2">
      <c r="A701" s="43">
        <f t="shared" si="122"/>
        <v>32</v>
      </c>
      <c r="B701" s="91">
        <v>36769</v>
      </c>
      <c r="C701" s="92">
        <v>88.33</v>
      </c>
      <c r="D701" s="4">
        <f t="shared" si="115"/>
        <v>0.13196382954041874</v>
      </c>
      <c r="E701" s="100">
        <f t="shared" si="123"/>
        <v>3.6554563054769131</v>
      </c>
      <c r="F701" s="2"/>
      <c r="G701" s="8">
        <f t="shared" si="126"/>
        <v>0</v>
      </c>
      <c r="H701" s="8">
        <f t="shared" si="126"/>
        <v>0</v>
      </c>
      <c r="I701" s="8">
        <f t="shared" si="126"/>
        <v>0</v>
      </c>
      <c r="J701" s="8">
        <f t="shared" si="126"/>
        <v>0</v>
      </c>
      <c r="K701" s="8">
        <f t="shared" si="126"/>
        <v>0</v>
      </c>
      <c r="L701" s="8">
        <f t="shared" si="126"/>
        <v>0</v>
      </c>
      <c r="M701" s="8">
        <f t="shared" si="126"/>
        <v>68.33</v>
      </c>
      <c r="N701" s="8">
        <f t="shared" si="126"/>
        <v>63.33</v>
      </c>
      <c r="O701" s="8">
        <f t="shared" si="126"/>
        <v>58.33</v>
      </c>
      <c r="P701" s="8">
        <f t="shared" si="126"/>
        <v>53.33</v>
      </c>
      <c r="Q701" s="8">
        <f t="shared" si="126"/>
        <v>48.33</v>
      </c>
      <c r="R701" s="8">
        <f t="shared" si="126"/>
        <v>38.33</v>
      </c>
      <c r="S701" s="8">
        <f t="shared" si="126"/>
        <v>0</v>
      </c>
      <c r="T701" s="21">
        <f t="shared" si="117"/>
        <v>32</v>
      </c>
      <c r="U701" s="19">
        <f>VLOOKUP($B701,Gas!$B$3:$E$2506,2)</f>
        <v>4.5949999999999998</v>
      </c>
      <c r="V701" s="44">
        <f t="shared" si="118"/>
        <v>19.223068552774755</v>
      </c>
      <c r="W701" s="5">
        <f>VLOOKUP($B701,Gas!$B$3:$E$2506,4)</f>
        <v>0.52462445750588182</v>
      </c>
    </row>
    <row r="702" spans="1:23" x14ac:dyDescent="0.2">
      <c r="A702" s="43">
        <f t="shared" si="122"/>
        <v>33</v>
      </c>
      <c r="B702" s="91">
        <v>36770</v>
      </c>
      <c r="C702" s="92">
        <v>119.38</v>
      </c>
      <c r="D702" s="4">
        <f t="shared" si="115"/>
        <v>0.3012318819834629</v>
      </c>
      <c r="E702" s="100">
        <f t="shared" si="123"/>
        <v>3.8694970703839275</v>
      </c>
      <c r="F702" s="2"/>
      <c r="G702" s="8">
        <f t="shared" si="126"/>
        <v>0</v>
      </c>
      <c r="H702" s="8">
        <f t="shared" si="126"/>
        <v>0</v>
      </c>
      <c r="I702" s="8">
        <f t="shared" si="126"/>
        <v>0</v>
      </c>
      <c r="J702" s="8">
        <f t="shared" si="126"/>
        <v>0</v>
      </c>
      <c r="K702" s="8">
        <f t="shared" si="126"/>
        <v>0</v>
      </c>
      <c r="L702" s="8">
        <f t="shared" si="126"/>
        <v>0</v>
      </c>
      <c r="M702" s="8">
        <f t="shared" si="126"/>
        <v>99.38</v>
      </c>
      <c r="N702" s="8">
        <f t="shared" si="126"/>
        <v>94.38</v>
      </c>
      <c r="O702" s="8">
        <f t="shared" si="126"/>
        <v>89.38</v>
      </c>
      <c r="P702" s="8">
        <f t="shared" si="126"/>
        <v>84.38</v>
      </c>
      <c r="Q702" s="8">
        <f t="shared" si="126"/>
        <v>79.38</v>
      </c>
      <c r="R702" s="8">
        <f t="shared" si="126"/>
        <v>69.38</v>
      </c>
      <c r="S702" s="8">
        <f t="shared" si="126"/>
        <v>19.379989999999992</v>
      </c>
      <c r="T702" s="21">
        <f t="shared" si="117"/>
        <v>33</v>
      </c>
      <c r="U702" s="19">
        <f>VLOOKUP($B702,Gas!$B$3:$E$2506,2)</f>
        <v>4.76</v>
      </c>
      <c r="V702" s="44">
        <f t="shared" si="118"/>
        <v>25.079831932773111</v>
      </c>
      <c r="W702" s="5">
        <f>VLOOKUP($B702,Gas!$B$3:$E$2506,4)</f>
        <v>0.50521306751829653</v>
      </c>
    </row>
    <row r="703" spans="1:23" x14ac:dyDescent="0.2">
      <c r="A703" s="43">
        <f t="shared" si="122"/>
        <v>33</v>
      </c>
      <c r="B703" s="91">
        <v>36774</v>
      </c>
      <c r="C703" s="92">
        <v>69.48</v>
      </c>
      <c r="D703" s="4">
        <f t="shared" si="115"/>
        <v>-0.54127274136759962</v>
      </c>
      <c r="E703" s="100">
        <f t="shared" si="123"/>
        <v>4.4737614476664582</v>
      </c>
      <c r="F703" s="2"/>
      <c r="G703" s="8">
        <f t="shared" si="126"/>
        <v>0</v>
      </c>
      <c r="H703" s="8">
        <f t="shared" si="126"/>
        <v>0</v>
      </c>
      <c r="I703" s="8">
        <f t="shared" si="126"/>
        <v>0</v>
      </c>
      <c r="J703" s="8">
        <f t="shared" si="126"/>
        <v>0</v>
      </c>
      <c r="K703" s="8">
        <f t="shared" si="126"/>
        <v>0</v>
      </c>
      <c r="L703" s="8">
        <f t="shared" si="126"/>
        <v>0</v>
      </c>
      <c r="M703" s="8">
        <f t="shared" si="126"/>
        <v>49.480000000000004</v>
      </c>
      <c r="N703" s="8">
        <f t="shared" si="126"/>
        <v>44.480000000000004</v>
      </c>
      <c r="O703" s="8">
        <f t="shared" si="126"/>
        <v>39.480000000000004</v>
      </c>
      <c r="P703" s="8">
        <f t="shared" si="126"/>
        <v>34.480000000000004</v>
      </c>
      <c r="Q703" s="8">
        <f t="shared" si="126"/>
        <v>29.480000000000004</v>
      </c>
      <c r="R703" s="8">
        <f t="shared" si="126"/>
        <v>19.480000000000004</v>
      </c>
      <c r="S703" s="8">
        <f t="shared" si="126"/>
        <v>0</v>
      </c>
      <c r="T703" s="21">
        <f t="shared" si="117"/>
        <v>33</v>
      </c>
      <c r="U703" s="19">
        <f>VLOOKUP($B703,Gas!$B$3:$E$2506,2)</f>
        <v>4.7</v>
      </c>
      <c r="V703" s="44">
        <f t="shared" si="118"/>
        <v>14.782978723404256</v>
      </c>
      <c r="W703" s="5">
        <f>VLOOKUP($B703,Gas!$B$3:$E$2506,4)</f>
        <v>0.25836811491772538</v>
      </c>
    </row>
    <row r="704" spans="1:23" x14ac:dyDescent="0.2">
      <c r="A704" s="43">
        <f t="shared" si="122"/>
        <v>33</v>
      </c>
      <c r="B704" s="91">
        <v>36775</v>
      </c>
      <c r="C704" s="92">
        <v>41.55</v>
      </c>
      <c r="D704" s="4">
        <f t="shared" si="115"/>
        <v>-0.51414142007144703</v>
      </c>
      <c r="E704" s="100">
        <f t="shared" si="123"/>
        <v>5.1572221883312528</v>
      </c>
      <c r="F704" s="2"/>
      <c r="G704" s="8">
        <f t="shared" ref="G704:S719" si="127">IF(G$1="P",MAX(0,G$2-$C704),IF(G$1="C",MAX(0,$C704-G$2)))</f>
        <v>0</v>
      </c>
      <c r="H704" s="8">
        <f t="shared" si="127"/>
        <v>0</v>
      </c>
      <c r="I704" s="8">
        <f t="shared" si="127"/>
        <v>0</v>
      </c>
      <c r="J704" s="8">
        <f t="shared" si="127"/>
        <v>0</v>
      </c>
      <c r="K704" s="8">
        <f t="shared" si="127"/>
        <v>0</v>
      </c>
      <c r="L704" s="8">
        <f t="shared" si="127"/>
        <v>8.4500000000000028</v>
      </c>
      <c r="M704" s="8">
        <f t="shared" si="126"/>
        <v>21.549999999999997</v>
      </c>
      <c r="N704" s="8">
        <f t="shared" si="127"/>
        <v>16.549999999999997</v>
      </c>
      <c r="O704" s="8">
        <f t="shared" si="127"/>
        <v>11.549999999999997</v>
      </c>
      <c r="P704" s="8">
        <f t="shared" si="127"/>
        <v>6.5499999999999972</v>
      </c>
      <c r="Q704" s="8">
        <f t="shared" si="127"/>
        <v>1.5499999999999972</v>
      </c>
      <c r="R704" s="8">
        <f t="shared" si="127"/>
        <v>0</v>
      </c>
      <c r="S704" s="8">
        <f t="shared" si="127"/>
        <v>0</v>
      </c>
      <c r="T704" s="21">
        <f t="shared" si="117"/>
        <v>33</v>
      </c>
      <c r="U704" s="19">
        <f>VLOOKUP($B704,Gas!$B$3:$E$2506,2)</f>
        <v>4.8049999999999997</v>
      </c>
      <c r="V704" s="44">
        <f t="shared" si="118"/>
        <v>8.6472424557752348</v>
      </c>
      <c r="W704" s="5">
        <f>VLOOKUP($B704,Gas!$B$3:$E$2506,4)</f>
        <v>0.27923106354602573</v>
      </c>
    </row>
    <row r="705" spans="1:23" x14ac:dyDescent="0.2">
      <c r="A705" s="43">
        <f t="shared" si="122"/>
        <v>33</v>
      </c>
      <c r="B705" s="91">
        <v>36776</v>
      </c>
      <c r="C705" s="92">
        <v>34.43</v>
      </c>
      <c r="D705" s="4">
        <f t="shared" si="115"/>
        <v>-0.18796924395102471</v>
      </c>
      <c r="E705" s="100">
        <f t="shared" si="123"/>
        <v>5.0837674077393293</v>
      </c>
      <c r="F705" s="2"/>
      <c r="G705" s="8">
        <f t="shared" si="127"/>
        <v>0</v>
      </c>
      <c r="H705" s="8">
        <f t="shared" si="127"/>
        <v>0</v>
      </c>
      <c r="I705" s="8">
        <f t="shared" si="127"/>
        <v>0</v>
      </c>
      <c r="J705" s="8">
        <f t="shared" si="127"/>
        <v>0.57000000000000028</v>
      </c>
      <c r="K705" s="8">
        <f t="shared" si="127"/>
        <v>5.57</v>
      </c>
      <c r="L705" s="8">
        <f t="shared" si="127"/>
        <v>15.57</v>
      </c>
      <c r="M705" s="8">
        <f t="shared" si="126"/>
        <v>14.43</v>
      </c>
      <c r="N705" s="8">
        <f t="shared" si="127"/>
        <v>9.43</v>
      </c>
      <c r="O705" s="8">
        <f t="shared" si="127"/>
        <v>4.43</v>
      </c>
      <c r="P705" s="8">
        <f t="shared" si="127"/>
        <v>0</v>
      </c>
      <c r="Q705" s="8">
        <f t="shared" si="127"/>
        <v>0</v>
      </c>
      <c r="R705" s="8">
        <f t="shared" si="127"/>
        <v>0</v>
      </c>
      <c r="S705" s="8">
        <f t="shared" si="127"/>
        <v>0</v>
      </c>
      <c r="T705" s="21">
        <f t="shared" si="117"/>
        <v>33</v>
      </c>
      <c r="U705" s="19">
        <f>VLOOKUP($B705,Gas!$B$3:$E$2506,2)</f>
        <v>4.8949999999999996</v>
      </c>
      <c r="V705" s="44">
        <f t="shared" si="118"/>
        <v>7.0337078651685401</v>
      </c>
      <c r="W705" s="5">
        <f>VLOOKUP($B705,Gas!$B$3:$E$2506,4)</f>
        <v>0.2857772321438305</v>
      </c>
    </row>
    <row r="706" spans="1:23" x14ac:dyDescent="0.2">
      <c r="A706" s="43">
        <f t="shared" si="122"/>
        <v>33</v>
      </c>
      <c r="B706" s="91">
        <v>36777</v>
      </c>
      <c r="C706" s="92">
        <v>33.65</v>
      </c>
      <c r="D706" s="4">
        <f t="shared" si="115"/>
        <v>-2.2915221259695626E-2</v>
      </c>
      <c r="E706" s="100">
        <f t="shared" si="123"/>
        <v>5.0875522506773327</v>
      </c>
      <c r="F706" s="2"/>
      <c r="G706" s="8">
        <f t="shared" si="127"/>
        <v>0</v>
      </c>
      <c r="H706" s="8">
        <f t="shared" si="127"/>
        <v>0</v>
      </c>
      <c r="I706" s="8">
        <f t="shared" si="127"/>
        <v>0</v>
      </c>
      <c r="J706" s="8">
        <f t="shared" si="127"/>
        <v>1.3500000000000014</v>
      </c>
      <c r="K706" s="8">
        <f t="shared" si="127"/>
        <v>6.3500000000000014</v>
      </c>
      <c r="L706" s="8">
        <f t="shared" si="127"/>
        <v>16.350000000000001</v>
      </c>
      <c r="M706" s="8">
        <f t="shared" si="126"/>
        <v>13.649999999999999</v>
      </c>
      <c r="N706" s="8">
        <f t="shared" si="127"/>
        <v>8.6499999999999986</v>
      </c>
      <c r="O706" s="8">
        <f t="shared" si="127"/>
        <v>3.6499999999999986</v>
      </c>
      <c r="P706" s="8">
        <f t="shared" si="127"/>
        <v>0</v>
      </c>
      <c r="Q706" s="8">
        <f t="shared" si="127"/>
        <v>0</v>
      </c>
      <c r="R706" s="8">
        <f t="shared" si="127"/>
        <v>0</v>
      </c>
      <c r="S706" s="8">
        <f t="shared" si="127"/>
        <v>0</v>
      </c>
      <c r="T706" s="21">
        <f t="shared" si="117"/>
        <v>33</v>
      </c>
      <c r="U706" s="19">
        <f>VLOOKUP($B706,Gas!$B$3:$E$2506,2)</f>
        <v>4.8550000000000004</v>
      </c>
      <c r="V706" s="44">
        <f t="shared" si="118"/>
        <v>6.9309989701338814</v>
      </c>
      <c r="W706" s="5">
        <f>VLOOKUP($B706,Gas!$B$3:$E$2506,4)</f>
        <v>0.29036847441171298</v>
      </c>
    </row>
    <row r="707" spans="1:23" x14ac:dyDescent="0.2">
      <c r="A707" s="43">
        <f t="shared" si="122"/>
        <v>33</v>
      </c>
      <c r="B707" s="91">
        <v>36780</v>
      </c>
      <c r="C707" s="92">
        <v>38.47</v>
      </c>
      <c r="D707" s="4">
        <f t="shared" si="115"/>
        <v>0.13386566067346689</v>
      </c>
      <c r="E707" s="100">
        <f t="shared" si="123"/>
        <v>5.0447131440101387</v>
      </c>
      <c r="F707" s="2"/>
      <c r="G707" s="8">
        <f t="shared" si="127"/>
        <v>0</v>
      </c>
      <c r="H707" s="8">
        <f t="shared" si="127"/>
        <v>0</v>
      </c>
      <c r="I707" s="8">
        <f t="shared" si="127"/>
        <v>0</v>
      </c>
      <c r="J707" s="8">
        <f t="shared" si="127"/>
        <v>0</v>
      </c>
      <c r="K707" s="8">
        <f t="shared" si="127"/>
        <v>1.5300000000000011</v>
      </c>
      <c r="L707" s="8">
        <f t="shared" si="127"/>
        <v>11.530000000000001</v>
      </c>
      <c r="M707" s="8">
        <f t="shared" si="126"/>
        <v>18.47</v>
      </c>
      <c r="N707" s="8">
        <f t="shared" si="127"/>
        <v>13.469999999999999</v>
      </c>
      <c r="O707" s="8">
        <f t="shared" si="127"/>
        <v>8.4699999999999989</v>
      </c>
      <c r="P707" s="8">
        <f t="shared" si="127"/>
        <v>3.4699999999999989</v>
      </c>
      <c r="Q707" s="8">
        <f t="shared" si="127"/>
        <v>0</v>
      </c>
      <c r="R707" s="8">
        <f t="shared" si="127"/>
        <v>0</v>
      </c>
      <c r="S707" s="8">
        <f t="shared" si="127"/>
        <v>0</v>
      </c>
      <c r="T707" s="21">
        <f t="shared" si="117"/>
        <v>33</v>
      </c>
      <c r="U707" s="19">
        <f>VLOOKUP($B707,Gas!$B$3:$E$2506,2)</f>
        <v>4.7450000000000001</v>
      </c>
      <c r="V707" s="44">
        <f t="shared" si="118"/>
        <v>8.1074815595363532</v>
      </c>
      <c r="W707" s="5">
        <f>VLOOKUP($B707,Gas!$B$3:$E$2506,4)</f>
        <v>0.25353617460942279</v>
      </c>
    </row>
    <row r="708" spans="1:23" x14ac:dyDescent="0.2">
      <c r="A708" s="43">
        <f t="shared" si="122"/>
        <v>33</v>
      </c>
      <c r="B708" s="91">
        <v>36781</v>
      </c>
      <c r="C708" s="92">
        <v>40.51</v>
      </c>
      <c r="D708" s="4">
        <f t="shared" ref="D708:D771" si="128">LN(C708/C707)</f>
        <v>5.1670140450395426E-2</v>
      </c>
      <c r="E708" s="100">
        <f t="shared" si="123"/>
        <v>5.0138610283892957</v>
      </c>
      <c r="F708" s="2"/>
      <c r="G708" s="8">
        <f t="shared" si="127"/>
        <v>0</v>
      </c>
      <c r="H708" s="8">
        <f t="shared" si="127"/>
        <v>0</v>
      </c>
      <c r="I708" s="8">
        <f t="shared" si="127"/>
        <v>0</v>
      </c>
      <c r="J708" s="8">
        <f t="shared" si="127"/>
        <v>0</v>
      </c>
      <c r="K708" s="8">
        <f t="shared" si="127"/>
        <v>0</v>
      </c>
      <c r="L708" s="8">
        <f t="shared" si="127"/>
        <v>9.490000000000002</v>
      </c>
      <c r="M708" s="8">
        <f t="shared" si="126"/>
        <v>20.509999999999998</v>
      </c>
      <c r="N708" s="8">
        <f t="shared" si="127"/>
        <v>15.509999999999998</v>
      </c>
      <c r="O708" s="8">
        <f t="shared" si="127"/>
        <v>10.509999999999998</v>
      </c>
      <c r="P708" s="8">
        <f t="shared" si="127"/>
        <v>5.509999999999998</v>
      </c>
      <c r="Q708" s="8">
        <f t="shared" si="127"/>
        <v>0.50999999999999801</v>
      </c>
      <c r="R708" s="8">
        <f t="shared" si="127"/>
        <v>0</v>
      </c>
      <c r="S708" s="8">
        <f t="shared" si="127"/>
        <v>0</v>
      </c>
      <c r="T708" s="21">
        <f t="shared" ref="T708:T771" si="129">A708</f>
        <v>33</v>
      </c>
      <c r="U708" s="19">
        <f>VLOOKUP($B708,Gas!$B$3:$E$2506,2)</f>
        <v>4.8650000000000002</v>
      </c>
      <c r="V708" s="44">
        <f t="shared" ref="V708:V771" si="130">C708/U708</f>
        <v>8.3268242548818083</v>
      </c>
      <c r="W708" s="5">
        <f>VLOOKUP($B708,Gas!$B$3:$E$2506,4)</f>
        <v>0.27975684209644569</v>
      </c>
    </row>
    <row r="709" spans="1:23" x14ac:dyDescent="0.2">
      <c r="A709" s="43">
        <f t="shared" si="122"/>
        <v>33</v>
      </c>
      <c r="B709" s="91">
        <v>36782</v>
      </c>
      <c r="C709" s="92">
        <v>34.4</v>
      </c>
      <c r="D709" s="4">
        <f t="shared" si="128"/>
        <v>-0.16349229283524649</v>
      </c>
      <c r="E709" s="100">
        <f t="shared" si="123"/>
        <v>4.5125013957634925</v>
      </c>
      <c r="F709" s="2"/>
      <c r="G709" s="8">
        <f t="shared" si="127"/>
        <v>0</v>
      </c>
      <c r="H709" s="8">
        <f t="shared" si="127"/>
        <v>0</v>
      </c>
      <c r="I709" s="8">
        <f t="shared" si="127"/>
        <v>0</v>
      </c>
      <c r="J709" s="8">
        <f t="shared" si="127"/>
        <v>0.60000000000000142</v>
      </c>
      <c r="K709" s="8">
        <f t="shared" si="127"/>
        <v>5.6000000000000014</v>
      </c>
      <c r="L709" s="8">
        <f t="shared" si="127"/>
        <v>15.600000000000001</v>
      </c>
      <c r="M709" s="8">
        <f t="shared" si="126"/>
        <v>14.399999999999999</v>
      </c>
      <c r="N709" s="8">
        <f t="shared" si="127"/>
        <v>9.3999999999999986</v>
      </c>
      <c r="O709" s="8">
        <f t="shared" si="127"/>
        <v>4.3999999999999986</v>
      </c>
      <c r="P709" s="8">
        <f t="shared" si="127"/>
        <v>0</v>
      </c>
      <c r="Q709" s="8">
        <f t="shared" si="127"/>
        <v>0</v>
      </c>
      <c r="R709" s="8">
        <f t="shared" si="127"/>
        <v>0</v>
      </c>
      <c r="S709" s="8">
        <f t="shared" si="127"/>
        <v>0</v>
      </c>
      <c r="T709" s="21">
        <f t="shared" si="129"/>
        <v>33</v>
      </c>
      <c r="U709" s="19">
        <f>VLOOKUP($B709,Gas!$B$3:$E$2506,2)</f>
        <v>4.9749999999999996</v>
      </c>
      <c r="V709" s="44">
        <f t="shared" si="130"/>
        <v>6.9145728643216087</v>
      </c>
      <c r="W709" s="5">
        <f>VLOOKUP($B709,Gas!$B$3:$E$2506,4)</f>
        <v>0.30042158014108578</v>
      </c>
    </row>
    <row r="710" spans="1:23" x14ac:dyDescent="0.2">
      <c r="A710" s="43">
        <f t="shared" si="122"/>
        <v>33</v>
      </c>
      <c r="B710" s="91">
        <v>36783</v>
      </c>
      <c r="C710" s="92">
        <v>37.229999999999997</v>
      </c>
      <c r="D710" s="4">
        <f t="shared" si="128"/>
        <v>7.905832350527274E-2</v>
      </c>
      <c r="E710" s="100">
        <f t="shared" si="123"/>
        <v>4.4137330877036147</v>
      </c>
      <c r="F710" s="2"/>
      <c r="G710" s="8">
        <f t="shared" si="127"/>
        <v>0</v>
      </c>
      <c r="H710" s="8">
        <f t="shared" si="127"/>
        <v>0</v>
      </c>
      <c r="I710" s="8">
        <f t="shared" si="127"/>
        <v>0</v>
      </c>
      <c r="J710" s="8">
        <f t="shared" si="127"/>
        <v>0</v>
      </c>
      <c r="K710" s="8">
        <f t="shared" si="127"/>
        <v>2.7700000000000031</v>
      </c>
      <c r="L710" s="8">
        <f t="shared" si="127"/>
        <v>12.770000000000003</v>
      </c>
      <c r="M710" s="8">
        <f t="shared" si="127"/>
        <v>17.229999999999997</v>
      </c>
      <c r="N710" s="8">
        <f t="shared" si="127"/>
        <v>12.229999999999997</v>
      </c>
      <c r="O710" s="8">
        <f t="shared" si="127"/>
        <v>7.2299999999999969</v>
      </c>
      <c r="P710" s="8">
        <f t="shared" si="127"/>
        <v>2.2299999999999969</v>
      </c>
      <c r="Q710" s="8">
        <f t="shared" si="127"/>
        <v>0</v>
      </c>
      <c r="R710" s="8">
        <f t="shared" si="127"/>
        <v>0</v>
      </c>
      <c r="S710" s="8">
        <f t="shared" si="127"/>
        <v>0</v>
      </c>
      <c r="T710" s="21">
        <f t="shared" si="129"/>
        <v>33</v>
      </c>
      <c r="U710" s="19">
        <f>VLOOKUP($B710,Gas!$B$3:$E$2506,2)</f>
        <v>5.0650000000000004</v>
      </c>
      <c r="V710" s="44">
        <f t="shared" si="130"/>
        <v>7.3504442250740363</v>
      </c>
      <c r="W710" s="5">
        <f>VLOOKUP($B710,Gas!$B$3:$E$2506,4)</f>
        <v>0.30613165019839028</v>
      </c>
    </row>
    <row r="711" spans="1:23" x14ac:dyDescent="0.2">
      <c r="A711" s="43">
        <f t="shared" si="122"/>
        <v>33</v>
      </c>
      <c r="B711" s="91">
        <v>36784</v>
      </c>
      <c r="C711" s="92">
        <v>37.89</v>
      </c>
      <c r="D711" s="4">
        <f t="shared" si="128"/>
        <v>1.7572337145883968E-2</v>
      </c>
      <c r="E711" s="100">
        <f t="shared" si="123"/>
        <v>4.3016672665724993</v>
      </c>
      <c r="F711" s="2"/>
      <c r="G711" s="8">
        <f t="shared" si="127"/>
        <v>0</v>
      </c>
      <c r="H711" s="8">
        <f t="shared" si="127"/>
        <v>0</v>
      </c>
      <c r="I711" s="8">
        <f t="shared" si="127"/>
        <v>0</v>
      </c>
      <c r="J711" s="8">
        <f t="shared" si="127"/>
        <v>0</v>
      </c>
      <c r="K711" s="8">
        <f t="shared" si="127"/>
        <v>2.1099999999999994</v>
      </c>
      <c r="L711" s="8">
        <f t="shared" si="127"/>
        <v>12.11</v>
      </c>
      <c r="M711" s="8">
        <f t="shared" si="127"/>
        <v>17.89</v>
      </c>
      <c r="N711" s="8">
        <f t="shared" si="127"/>
        <v>12.89</v>
      </c>
      <c r="O711" s="8">
        <f t="shared" si="127"/>
        <v>7.8900000000000006</v>
      </c>
      <c r="P711" s="8">
        <f t="shared" si="127"/>
        <v>2.8900000000000006</v>
      </c>
      <c r="Q711" s="8">
        <f t="shared" si="127"/>
        <v>0</v>
      </c>
      <c r="R711" s="8">
        <f t="shared" si="127"/>
        <v>0</v>
      </c>
      <c r="S711" s="8">
        <f t="shared" si="127"/>
        <v>0</v>
      </c>
      <c r="T711" s="21">
        <f t="shared" si="129"/>
        <v>33</v>
      </c>
      <c r="U711" s="19">
        <f>VLOOKUP($B711,Gas!$B$3:$E$2506,2)</f>
        <v>5.0999999999999996</v>
      </c>
      <c r="V711" s="44">
        <f t="shared" si="130"/>
        <v>7.4294117647058826</v>
      </c>
      <c r="W711" s="5">
        <f>VLOOKUP($B711,Gas!$B$3:$E$2506,4)</f>
        <v>0.30210912043851446</v>
      </c>
    </row>
    <row r="712" spans="1:23" x14ac:dyDescent="0.2">
      <c r="A712" s="43">
        <f t="shared" si="122"/>
        <v>33</v>
      </c>
      <c r="B712" s="91">
        <v>36788</v>
      </c>
      <c r="C712" s="92">
        <v>41.34</v>
      </c>
      <c r="D712" s="4">
        <f t="shared" si="128"/>
        <v>8.7143329223112784E-2</v>
      </c>
      <c r="E712" s="100">
        <f t="shared" si="123"/>
        <v>3.880813258642712</v>
      </c>
      <c r="F712" s="2"/>
      <c r="G712" s="8">
        <f t="shared" si="127"/>
        <v>0</v>
      </c>
      <c r="H712" s="8">
        <f t="shared" si="127"/>
        <v>0</v>
      </c>
      <c r="I712" s="8">
        <f t="shared" si="127"/>
        <v>0</v>
      </c>
      <c r="J712" s="8">
        <f t="shared" si="127"/>
        <v>0</v>
      </c>
      <c r="K712" s="8">
        <f t="shared" si="127"/>
        <v>0</v>
      </c>
      <c r="L712" s="8">
        <f t="shared" si="127"/>
        <v>8.6599999999999966</v>
      </c>
      <c r="M712" s="8">
        <f t="shared" si="127"/>
        <v>21.340000000000003</v>
      </c>
      <c r="N712" s="8">
        <f t="shared" si="127"/>
        <v>16.340000000000003</v>
      </c>
      <c r="O712" s="8">
        <f t="shared" si="127"/>
        <v>11.340000000000003</v>
      </c>
      <c r="P712" s="8">
        <f t="shared" si="127"/>
        <v>6.3400000000000034</v>
      </c>
      <c r="Q712" s="8">
        <f t="shared" si="127"/>
        <v>1.3400000000000034</v>
      </c>
      <c r="R712" s="8">
        <f t="shared" si="127"/>
        <v>0</v>
      </c>
      <c r="S712" s="8">
        <f t="shared" si="127"/>
        <v>0</v>
      </c>
      <c r="T712" s="21">
        <f t="shared" si="129"/>
        <v>33</v>
      </c>
      <c r="U712" s="19">
        <f>VLOOKUP($B712,Gas!$B$3:$E$2506,2)</f>
        <v>5.0650000000000004</v>
      </c>
      <c r="V712" s="44">
        <f t="shared" si="130"/>
        <v>8.1618953603158939</v>
      </c>
      <c r="W712" s="5">
        <f>VLOOKUP($B712,Gas!$B$3:$E$2506,4)</f>
        <v>0.41729160152511835</v>
      </c>
    </row>
    <row r="713" spans="1:23" x14ac:dyDescent="0.2">
      <c r="A713" s="43">
        <f t="shared" si="122"/>
        <v>33</v>
      </c>
      <c r="B713" s="91">
        <v>36789</v>
      </c>
      <c r="C713" s="92">
        <v>38.03</v>
      </c>
      <c r="D713" s="4">
        <f t="shared" si="128"/>
        <v>-8.3455232313453975E-2</v>
      </c>
      <c r="E713" s="100">
        <f t="shared" si="123"/>
        <v>3.0382555739101296</v>
      </c>
      <c r="F713" s="2"/>
      <c r="G713" s="8">
        <f t="shared" si="127"/>
        <v>0</v>
      </c>
      <c r="H713" s="8">
        <f t="shared" si="127"/>
        <v>0</v>
      </c>
      <c r="I713" s="8">
        <f t="shared" si="127"/>
        <v>0</v>
      </c>
      <c r="J713" s="8">
        <f t="shared" si="127"/>
        <v>0</v>
      </c>
      <c r="K713" s="8">
        <f t="shared" si="127"/>
        <v>1.9699999999999989</v>
      </c>
      <c r="L713" s="8">
        <f t="shared" si="127"/>
        <v>11.969999999999999</v>
      </c>
      <c r="M713" s="8">
        <f t="shared" si="127"/>
        <v>18.03</v>
      </c>
      <c r="N713" s="8">
        <f t="shared" si="127"/>
        <v>13.030000000000001</v>
      </c>
      <c r="O713" s="8">
        <f t="shared" si="127"/>
        <v>8.0300000000000011</v>
      </c>
      <c r="P713" s="8">
        <f t="shared" si="127"/>
        <v>3.0300000000000011</v>
      </c>
      <c r="Q713" s="8">
        <f t="shared" si="127"/>
        <v>0</v>
      </c>
      <c r="R713" s="8">
        <f t="shared" si="127"/>
        <v>0</v>
      </c>
      <c r="S713" s="8">
        <f t="shared" si="127"/>
        <v>0</v>
      </c>
      <c r="T713" s="21">
        <f t="shared" si="129"/>
        <v>33</v>
      </c>
      <c r="U713" s="19">
        <f>VLOOKUP($B713,Gas!$B$3:$E$2506,2)</f>
        <v>5.22</v>
      </c>
      <c r="V713" s="44">
        <f t="shared" si="130"/>
        <v>7.2854406130268208</v>
      </c>
      <c r="W713" s="5">
        <f>VLOOKUP($B713,Gas!$B$3:$E$2506,4)</f>
        <v>0.43742467853631584</v>
      </c>
    </row>
    <row r="714" spans="1:23" x14ac:dyDescent="0.2">
      <c r="A714" s="43">
        <f t="shared" si="122"/>
        <v>33</v>
      </c>
      <c r="B714" s="91">
        <v>36790</v>
      </c>
      <c r="C714" s="92">
        <v>37.840000000000003</v>
      </c>
      <c r="D714" s="4">
        <f t="shared" si="128"/>
        <v>-5.0085777564906767E-3</v>
      </c>
      <c r="E714" s="100">
        <f t="shared" si="123"/>
        <v>1.6951328920066728</v>
      </c>
      <c r="F714" s="2"/>
      <c r="G714" s="8">
        <f t="shared" ref="G714:S729" si="131">IF(G$1="P",MAX(0,G$2-$C714),IF(G$1="C",MAX(0,$C714-G$2)))</f>
        <v>0</v>
      </c>
      <c r="H714" s="8">
        <f t="shared" si="131"/>
        <v>0</v>
      </c>
      <c r="I714" s="8">
        <f t="shared" si="131"/>
        <v>0</v>
      </c>
      <c r="J714" s="8">
        <f t="shared" si="131"/>
        <v>0</v>
      </c>
      <c r="K714" s="8">
        <f t="shared" si="131"/>
        <v>2.1599999999999966</v>
      </c>
      <c r="L714" s="8">
        <f t="shared" si="131"/>
        <v>12.159999999999997</v>
      </c>
      <c r="M714" s="8">
        <f t="shared" si="127"/>
        <v>17.840000000000003</v>
      </c>
      <c r="N714" s="8">
        <f t="shared" si="131"/>
        <v>12.840000000000003</v>
      </c>
      <c r="O714" s="8">
        <f t="shared" si="131"/>
        <v>7.8400000000000034</v>
      </c>
      <c r="P714" s="8">
        <f t="shared" si="131"/>
        <v>2.8400000000000034</v>
      </c>
      <c r="Q714" s="8">
        <f t="shared" si="131"/>
        <v>0</v>
      </c>
      <c r="R714" s="8">
        <f t="shared" si="131"/>
        <v>0</v>
      </c>
      <c r="S714" s="8">
        <f t="shared" si="131"/>
        <v>0</v>
      </c>
      <c r="T714" s="21">
        <f t="shared" si="129"/>
        <v>33</v>
      </c>
      <c r="U714" s="19">
        <f>VLOOKUP($B714,Gas!$B$3:$E$2506,2)</f>
        <v>5.2450000000000001</v>
      </c>
      <c r="V714" s="44">
        <f t="shared" si="130"/>
        <v>7.2144899904671123</v>
      </c>
      <c r="W714" s="5">
        <f>VLOOKUP($B714,Gas!$B$3:$E$2506,4)</f>
        <v>0.43413850154958017</v>
      </c>
    </row>
    <row r="715" spans="1:23" x14ac:dyDescent="0.2">
      <c r="A715" s="43">
        <f t="shared" si="122"/>
        <v>33</v>
      </c>
      <c r="B715" s="91">
        <v>36791</v>
      </c>
      <c r="C715" s="92">
        <v>41.92</v>
      </c>
      <c r="D715" s="4">
        <f t="shared" si="128"/>
        <v>0.1023962958291091</v>
      </c>
      <c r="E715" s="100">
        <f t="shared" si="123"/>
        <v>1.449119385387958</v>
      </c>
      <c r="F715" s="2"/>
      <c r="G715" s="8">
        <f t="shared" si="131"/>
        <v>0</v>
      </c>
      <c r="H715" s="8">
        <f t="shared" si="131"/>
        <v>0</v>
      </c>
      <c r="I715" s="8">
        <f t="shared" si="131"/>
        <v>0</v>
      </c>
      <c r="J715" s="8">
        <f t="shared" si="131"/>
        <v>0</v>
      </c>
      <c r="K715" s="8">
        <f t="shared" si="131"/>
        <v>0</v>
      </c>
      <c r="L715" s="8">
        <f t="shared" si="131"/>
        <v>8.0799999999999983</v>
      </c>
      <c r="M715" s="8">
        <f t="shared" si="127"/>
        <v>21.92</v>
      </c>
      <c r="N715" s="8">
        <f t="shared" si="131"/>
        <v>16.920000000000002</v>
      </c>
      <c r="O715" s="8">
        <f t="shared" si="131"/>
        <v>11.920000000000002</v>
      </c>
      <c r="P715" s="8">
        <f t="shared" si="131"/>
        <v>6.9200000000000017</v>
      </c>
      <c r="Q715" s="8">
        <f t="shared" si="131"/>
        <v>1.9200000000000017</v>
      </c>
      <c r="R715" s="8">
        <f t="shared" si="131"/>
        <v>0</v>
      </c>
      <c r="S715" s="8">
        <f t="shared" si="131"/>
        <v>0</v>
      </c>
      <c r="T715" s="21">
        <f t="shared" si="129"/>
        <v>33</v>
      </c>
      <c r="U715" s="19">
        <f>VLOOKUP($B715,Gas!$B$3:$E$2506,2)</f>
        <v>5.16</v>
      </c>
      <c r="V715" s="44">
        <f t="shared" si="130"/>
        <v>8.1240310077519382</v>
      </c>
      <c r="W715" s="5">
        <f>VLOOKUP($B715,Gas!$B$3:$E$2506,4)</f>
        <v>0.44794541586161957</v>
      </c>
    </row>
    <row r="716" spans="1:23" x14ac:dyDescent="0.2">
      <c r="A716" s="43">
        <f t="shared" si="122"/>
        <v>33</v>
      </c>
      <c r="B716" s="91">
        <v>36794</v>
      </c>
      <c r="C716" s="92">
        <v>43.67</v>
      </c>
      <c r="D716" s="4">
        <f t="shared" si="128"/>
        <v>4.0898327484682792E-2</v>
      </c>
      <c r="E716" s="100">
        <f t="shared" si="123"/>
        <v>1.4320371632828821</v>
      </c>
      <c r="F716" s="2"/>
      <c r="G716" s="8">
        <f t="shared" si="131"/>
        <v>0</v>
      </c>
      <c r="H716" s="8">
        <f t="shared" si="131"/>
        <v>0</v>
      </c>
      <c r="I716" s="8">
        <f t="shared" si="131"/>
        <v>0</v>
      </c>
      <c r="J716" s="8">
        <f t="shared" si="131"/>
        <v>0</v>
      </c>
      <c r="K716" s="8">
        <f t="shared" si="131"/>
        <v>0</v>
      </c>
      <c r="L716" s="8">
        <f t="shared" si="131"/>
        <v>6.3299999999999983</v>
      </c>
      <c r="M716" s="8">
        <f t="shared" si="127"/>
        <v>23.67</v>
      </c>
      <c r="N716" s="8">
        <f t="shared" si="131"/>
        <v>18.670000000000002</v>
      </c>
      <c r="O716" s="8">
        <f t="shared" si="131"/>
        <v>13.670000000000002</v>
      </c>
      <c r="P716" s="8">
        <f t="shared" si="131"/>
        <v>8.6700000000000017</v>
      </c>
      <c r="Q716" s="8">
        <f t="shared" si="131"/>
        <v>3.6700000000000017</v>
      </c>
      <c r="R716" s="8">
        <f t="shared" si="131"/>
        <v>0</v>
      </c>
      <c r="S716" s="8">
        <f t="shared" si="131"/>
        <v>0</v>
      </c>
      <c r="T716" s="21">
        <f t="shared" si="129"/>
        <v>33</v>
      </c>
      <c r="U716" s="19">
        <f>VLOOKUP($B716,Gas!$B$3:$E$2506,2)</f>
        <v>5.165</v>
      </c>
      <c r="V716" s="44">
        <f t="shared" si="130"/>
        <v>8.4549854791868349</v>
      </c>
      <c r="W716" s="5">
        <f>VLOOKUP($B716,Gas!$B$3:$E$2506,4)</f>
        <v>0.42292349746231134</v>
      </c>
    </row>
    <row r="717" spans="1:23" x14ac:dyDescent="0.2">
      <c r="A717" s="43">
        <f t="shared" si="122"/>
        <v>33</v>
      </c>
      <c r="B717" s="91">
        <v>36795</v>
      </c>
      <c r="C717" s="92">
        <v>38.020000000000003</v>
      </c>
      <c r="D717" s="4">
        <f t="shared" si="128"/>
        <v>-0.1385490304371865</v>
      </c>
      <c r="E717" s="100">
        <f t="shared" si="123"/>
        <v>1.508144775646586</v>
      </c>
      <c r="F717" s="2"/>
      <c r="G717" s="8">
        <f t="shared" si="131"/>
        <v>0</v>
      </c>
      <c r="H717" s="8">
        <f t="shared" si="131"/>
        <v>0</v>
      </c>
      <c r="I717" s="8">
        <f t="shared" si="131"/>
        <v>0</v>
      </c>
      <c r="J717" s="8">
        <f t="shared" si="131"/>
        <v>0</v>
      </c>
      <c r="K717" s="8">
        <f t="shared" si="131"/>
        <v>1.9799999999999969</v>
      </c>
      <c r="L717" s="8">
        <f t="shared" si="131"/>
        <v>11.979999999999997</v>
      </c>
      <c r="M717" s="8">
        <f t="shared" si="127"/>
        <v>18.020000000000003</v>
      </c>
      <c r="N717" s="8">
        <f t="shared" si="131"/>
        <v>13.020000000000003</v>
      </c>
      <c r="O717" s="8">
        <f t="shared" si="131"/>
        <v>8.0200000000000031</v>
      </c>
      <c r="P717" s="8">
        <f t="shared" si="131"/>
        <v>3.0200000000000031</v>
      </c>
      <c r="Q717" s="8">
        <f t="shared" si="131"/>
        <v>0</v>
      </c>
      <c r="R717" s="8">
        <f t="shared" si="131"/>
        <v>0</v>
      </c>
      <c r="S717" s="8">
        <f t="shared" si="131"/>
        <v>0</v>
      </c>
      <c r="T717" s="21">
        <f t="shared" si="129"/>
        <v>33</v>
      </c>
      <c r="U717" s="19">
        <f>VLOOKUP($B717,Gas!$B$3:$E$2506,2)</f>
        <v>5.1050000000000004</v>
      </c>
      <c r="V717" s="44">
        <f t="shared" si="130"/>
        <v>7.447600391772772</v>
      </c>
      <c r="W717" s="5">
        <f>VLOOKUP($B717,Gas!$B$3:$E$2506,4)</f>
        <v>0.35447454653253713</v>
      </c>
    </row>
    <row r="718" spans="1:23" x14ac:dyDescent="0.2">
      <c r="A718" s="43">
        <f t="shared" si="122"/>
        <v>33</v>
      </c>
      <c r="B718" s="91">
        <v>36796</v>
      </c>
      <c r="C718" s="92">
        <v>34.53</v>
      </c>
      <c r="D718" s="4">
        <f t="shared" si="128"/>
        <v>-9.6283825658382241E-2</v>
      </c>
      <c r="E718" s="100">
        <f t="shared" si="123"/>
        <v>1.5451139967553484</v>
      </c>
      <c r="F718" s="2"/>
      <c r="G718" s="8">
        <f t="shared" si="131"/>
        <v>0</v>
      </c>
      <c r="H718" s="8">
        <f t="shared" si="131"/>
        <v>0</v>
      </c>
      <c r="I718" s="8">
        <f t="shared" si="131"/>
        <v>0</v>
      </c>
      <c r="J718" s="8">
        <f t="shared" si="131"/>
        <v>0.46999999999999886</v>
      </c>
      <c r="K718" s="8">
        <f t="shared" si="131"/>
        <v>5.4699999999999989</v>
      </c>
      <c r="L718" s="8">
        <f t="shared" si="131"/>
        <v>15.469999999999999</v>
      </c>
      <c r="M718" s="8">
        <f t="shared" si="127"/>
        <v>14.530000000000001</v>
      </c>
      <c r="N718" s="8">
        <f t="shared" si="131"/>
        <v>9.5300000000000011</v>
      </c>
      <c r="O718" s="8">
        <f t="shared" si="131"/>
        <v>4.5300000000000011</v>
      </c>
      <c r="P718" s="8">
        <f t="shared" si="131"/>
        <v>0</v>
      </c>
      <c r="Q718" s="8">
        <f t="shared" si="131"/>
        <v>0</v>
      </c>
      <c r="R718" s="8">
        <f t="shared" si="131"/>
        <v>0</v>
      </c>
      <c r="S718" s="8">
        <f t="shared" si="131"/>
        <v>0</v>
      </c>
      <c r="T718" s="21">
        <f t="shared" si="129"/>
        <v>33</v>
      </c>
      <c r="U718" s="19">
        <f>VLOOKUP($B718,Gas!$B$3:$E$2506,2)</f>
        <v>5.2750000000000004</v>
      </c>
      <c r="V718" s="44">
        <f t="shared" si="130"/>
        <v>6.5459715639810421</v>
      </c>
      <c r="W718" s="5">
        <f>VLOOKUP($B718,Gas!$B$3:$E$2506,4)</f>
        <v>0.41746729514458691</v>
      </c>
    </row>
    <row r="719" spans="1:23" x14ac:dyDescent="0.2">
      <c r="A719" s="43">
        <f t="shared" si="122"/>
        <v>33</v>
      </c>
      <c r="B719" s="91">
        <v>36797</v>
      </c>
      <c r="C719" s="92">
        <v>25.4</v>
      </c>
      <c r="D719" s="4">
        <f t="shared" si="128"/>
        <v>-0.30707933737741011</v>
      </c>
      <c r="E719" s="100">
        <f t="shared" si="123"/>
        <v>2.019798481950219</v>
      </c>
      <c r="F719" s="2"/>
      <c r="G719" s="8">
        <f t="shared" si="131"/>
        <v>0</v>
      </c>
      <c r="H719" s="8">
        <f t="shared" si="131"/>
        <v>0</v>
      </c>
      <c r="I719" s="8">
        <f t="shared" si="131"/>
        <v>4.6000000000000014</v>
      </c>
      <c r="J719" s="8">
        <f t="shared" si="131"/>
        <v>9.6000000000000014</v>
      </c>
      <c r="K719" s="8">
        <f t="shared" si="131"/>
        <v>14.600000000000001</v>
      </c>
      <c r="L719" s="8">
        <f t="shared" si="131"/>
        <v>24.6</v>
      </c>
      <c r="M719" s="8">
        <f t="shared" si="127"/>
        <v>5.3999999999999986</v>
      </c>
      <c r="N719" s="8">
        <f t="shared" si="131"/>
        <v>0.39999999999999858</v>
      </c>
      <c r="O719" s="8">
        <f t="shared" si="131"/>
        <v>0</v>
      </c>
      <c r="P719" s="8">
        <f t="shared" si="131"/>
        <v>0</v>
      </c>
      <c r="Q719" s="8">
        <f t="shared" si="131"/>
        <v>0</v>
      </c>
      <c r="R719" s="8">
        <f t="shared" si="131"/>
        <v>0</v>
      </c>
      <c r="S719" s="8">
        <f t="shared" si="131"/>
        <v>0</v>
      </c>
      <c r="T719" s="21">
        <f t="shared" si="129"/>
        <v>33</v>
      </c>
      <c r="U719" s="19">
        <f>VLOOKUP($B719,Gas!$B$3:$E$2506,2)</f>
        <v>5.35</v>
      </c>
      <c r="V719" s="44">
        <f t="shared" si="130"/>
        <v>4.7476635514018692</v>
      </c>
      <c r="W719" s="5">
        <f>VLOOKUP($B719,Gas!$B$3:$E$2506,4)</f>
        <v>0.42647284587187073</v>
      </c>
    </row>
    <row r="720" spans="1:23" x14ac:dyDescent="0.2">
      <c r="A720" s="43">
        <f t="shared" si="122"/>
        <v>33</v>
      </c>
      <c r="B720" s="91">
        <v>36798</v>
      </c>
      <c r="C720" s="92">
        <v>36.520000000000003</v>
      </c>
      <c r="D720" s="4">
        <f t="shared" si="128"/>
        <v>0.36311088170227701</v>
      </c>
      <c r="E720" s="100">
        <f t="shared" si="123"/>
        <v>2.7969569228606304</v>
      </c>
      <c r="F720" s="2"/>
      <c r="G720" s="8">
        <f t="shared" si="131"/>
        <v>0</v>
      </c>
      <c r="H720" s="8">
        <f t="shared" si="131"/>
        <v>0</v>
      </c>
      <c r="I720" s="8">
        <f t="shared" si="131"/>
        <v>0</v>
      </c>
      <c r="J720" s="8">
        <f t="shared" si="131"/>
        <v>0</v>
      </c>
      <c r="K720" s="8">
        <f t="shared" si="131"/>
        <v>3.4799999999999969</v>
      </c>
      <c r="L720" s="8">
        <f t="shared" si="131"/>
        <v>13.479999999999997</v>
      </c>
      <c r="M720" s="8">
        <f t="shared" si="131"/>
        <v>16.520000000000003</v>
      </c>
      <c r="N720" s="8">
        <f t="shared" si="131"/>
        <v>11.520000000000003</v>
      </c>
      <c r="O720" s="8">
        <f t="shared" si="131"/>
        <v>6.5200000000000031</v>
      </c>
      <c r="P720" s="8">
        <f t="shared" si="131"/>
        <v>1.5200000000000031</v>
      </c>
      <c r="Q720" s="8">
        <f t="shared" si="131"/>
        <v>0</v>
      </c>
      <c r="R720" s="8">
        <f t="shared" si="131"/>
        <v>0</v>
      </c>
      <c r="S720" s="8">
        <f t="shared" si="131"/>
        <v>0</v>
      </c>
      <c r="T720" s="21">
        <f t="shared" si="129"/>
        <v>33</v>
      </c>
      <c r="U720" s="19">
        <f>VLOOKUP($B720,Gas!$B$3:$E$2506,2)</f>
        <v>5.2050000000000001</v>
      </c>
      <c r="V720" s="44">
        <f t="shared" si="130"/>
        <v>7.0163304514889537</v>
      </c>
      <c r="W720" s="5">
        <f>VLOOKUP($B720,Gas!$B$3:$E$2506,4)</f>
        <v>0.36521759399843917</v>
      </c>
    </row>
    <row r="721" spans="1:23" x14ac:dyDescent="0.2">
      <c r="A721" s="43">
        <f t="shared" si="122"/>
        <v>34</v>
      </c>
      <c r="B721" s="91">
        <v>36801</v>
      </c>
      <c r="C721" s="92">
        <v>44.13</v>
      </c>
      <c r="D721" s="4">
        <f t="shared" si="128"/>
        <v>0.18927976755468817</v>
      </c>
      <c r="E721" s="100">
        <f t="shared" si="123"/>
        <v>2.957372086919928</v>
      </c>
      <c r="F721" s="2"/>
      <c r="G721" s="8">
        <f t="shared" si="131"/>
        <v>0</v>
      </c>
      <c r="H721" s="8">
        <f t="shared" si="131"/>
        <v>0</v>
      </c>
      <c r="I721" s="8">
        <f t="shared" si="131"/>
        <v>0</v>
      </c>
      <c r="J721" s="8">
        <f t="shared" si="131"/>
        <v>0</v>
      </c>
      <c r="K721" s="8">
        <f t="shared" si="131"/>
        <v>0</v>
      </c>
      <c r="L721" s="8">
        <f t="shared" si="131"/>
        <v>5.8699999999999974</v>
      </c>
      <c r="M721" s="8">
        <f t="shared" si="131"/>
        <v>24.130000000000003</v>
      </c>
      <c r="N721" s="8">
        <f t="shared" si="131"/>
        <v>19.130000000000003</v>
      </c>
      <c r="O721" s="8">
        <f t="shared" si="131"/>
        <v>14.130000000000003</v>
      </c>
      <c r="P721" s="8">
        <f t="shared" si="131"/>
        <v>9.1300000000000026</v>
      </c>
      <c r="Q721" s="8">
        <f t="shared" si="131"/>
        <v>4.1300000000000026</v>
      </c>
      <c r="R721" s="8">
        <f t="shared" si="131"/>
        <v>0</v>
      </c>
      <c r="S721" s="8">
        <f t="shared" si="131"/>
        <v>0</v>
      </c>
      <c r="T721" s="21">
        <f t="shared" si="129"/>
        <v>34</v>
      </c>
      <c r="U721" s="19">
        <f>VLOOKUP($B721,Gas!$B$3:$E$2506,2)</f>
        <v>5.1050000000000004</v>
      </c>
      <c r="V721" s="44">
        <f t="shared" si="130"/>
        <v>8.6444662095984324</v>
      </c>
      <c r="W721" s="5">
        <f>VLOOKUP($B721,Gas!$B$3:$E$2506,4)</f>
        <v>0.30827229492246916</v>
      </c>
    </row>
    <row r="722" spans="1:23" x14ac:dyDescent="0.2">
      <c r="A722" s="43">
        <f t="shared" si="122"/>
        <v>34</v>
      </c>
      <c r="B722" s="91">
        <v>36802</v>
      </c>
      <c r="C722" s="92">
        <v>47.44</v>
      </c>
      <c r="D722" s="4">
        <f t="shared" si="128"/>
        <v>7.2325931408014077E-2</v>
      </c>
      <c r="E722" s="100">
        <f t="shared" si="123"/>
        <v>2.9482796440143915</v>
      </c>
      <c r="F722" s="2"/>
      <c r="G722" s="8">
        <f t="shared" si="131"/>
        <v>0</v>
      </c>
      <c r="H722" s="8">
        <f t="shared" si="131"/>
        <v>0</v>
      </c>
      <c r="I722" s="8">
        <f t="shared" si="131"/>
        <v>0</v>
      </c>
      <c r="J722" s="8">
        <f t="shared" si="131"/>
        <v>0</v>
      </c>
      <c r="K722" s="8">
        <f t="shared" si="131"/>
        <v>0</v>
      </c>
      <c r="L722" s="8">
        <f t="shared" si="131"/>
        <v>2.5600000000000023</v>
      </c>
      <c r="M722" s="8">
        <f t="shared" si="131"/>
        <v>27.439999999999998</v>
      </c>
      <c r="N722" s="8">
        <f t="shared" si="131"/>
        <v>22.439999999999998</v>
      </c>
      <c r="O722" s="8">
        <f t="shared" si="131"/>
        <v>17.439999999999998</v>
      </c>
      <c r="P722" s="8">
        <f t="shared" si="131"/>
        <v>12.439999999999998</v>
      </c>
      <c r="Q722" s="8">
        <f t="shared" si="131"/>
        <v>7.4399999999999977</v>
      </c>
      <c r="R722" s="8">
        <f t="shared" si="131"/>
        <v>0</v>
      </c>
      <c r="S722" s="8">
        <f t="shared" si="131"/>
        <v>0</v>
      </c>
      <c r="T722" s="21">
        <f t="shared" si="129"/>
        <v>34</v>
      </c>
      <c r="U722" s="19">
        <f>VLOOKUP($B722,Gas!$B$3:$E$2506,2)</f>
        <v>5.2350000000000003</v>
      </c>
      <c r="V722" s="44">
        <f t="shared" si="130"/>
        <v>9.0620821394460354</v>
      </c>
      <c r="W722" s="5">
        <f>VLOOKUP($B722,Gas!$B$3:$E$2506,4)</f>
        <v>0.34694306177981277</v>
      </c>
    </row>
    <row r="723" spans="1:23" x14ac:dyDescent="0.2">
      <c r="A723" s="43">
        <f t="shared" si="122"/>
        <v>34</v>
      </c>
      <c r="B723" s="91">
        <v>36803</v>
      </c>
      <c r="C723" s="92">
        <v>44.01</v>
      </c>
      <c r="D723" s="4">
        <f t="shared" si="128"/>
        <v>-7.5048873866469953E-2</v>
      </c>
      <c r="E723" s="100">
        <f t="shared" si="123"/>
        <v>2.940870013708567</v>
      </c>
      <c r="F723" s="2"/>
      <c r="G723" s="8">
        <f t="shared" si="131"/>
        <v>0</v>
      </c>
      <c r="H723" s="8">
        <f t="shared" si="131"/>
        <v>0</v>
      </c>
      <c r="I723" s="8">
        <f t="shared" si="131"/>
        <v>0</v>
      </c>
      <c r="J723" s="8">
        <f t="shared" si="131"/>
        <v>0</v>
      </c>
      <c r="K723" s="8">
        <f t="shared" si="131"/>
        <v>0</v>
      </c>
      <c r="L723" s="8">
        <f t="shared" si="131"/>
        <v>5.990000000000002</v>
      </c>
      <c r="M723" s="8">
        <f t="shared" si="131"/>
        <v>24.009999999999998</v>
      </c>
      <c r="N723" s="8">
        <f t="shared" si="131"/>
        <v>19.009999999999998</v>
      </c>
      <c r="O723" s="8">
        <f t="shared" si="131"/>
        <v>14.009999999999998</v>
      </c>
      <c r="P723" s="8">
        <f t="shared" si="131"/>
        <v>9.009999999999998</v>
      </c>
      <c r="Q723" s="8">
        <f t="shared" si="131"/>
        <v>4.009999999999998</v>
      </c>
      <c r="R723" s="8">
        <f t="shared" si="131"/>
        <v>0</v>
      </c>
      <c r="S723" s="8">
        <f t="shared" si="131"/>
        <v>0</v>
      </c>
      <c r="T723" s="21">
        <f t="shared" si="129"/>
        <v>34</v>
      </c>
      <c r="U723" s="19">
        <f>VLOOKUP($B723,Gas!$B$3:$E$2506,2)</f>
        <v>5.2350000000000003</v>
      </c>
      <c r="V723" s="44">
        <f t="shared" si="130"/>
        <v>8.4068767908309443</v>
      </c>
      <c r="W723" s="5">
        <f>VLOOKUP($B723,Gas!$B$3:$E$2506,4)</f>
        <v>0.34694306177981277</v>
      </c>
    </row>
    <row r="724" spans="1:23" x14ac:dyDescent="0.2">
      <c r="A724" s="43">
        <f t="shared" si="122"/>
        <v>34</v>
      </c>
      <c r="B724" s="91">
        <v>36804</v>
      </c>
      <c r="C724" s="92">
        <v>40.43</v>
      </c>
      <c r="D724" s="4">
        <f t="shared" si="128"/>
        <v>-8.4844797170320493E-2</v>
      </c>
      <c r="E724" s="100">
        <f t="shared" si="123"/>
        <v>2.9824572480008005</v>
      </c>
      <c r="F724" s="2"/>
      <c r="G724" s="8">
        <f t="shared" ref="G724:S739" si="132">IF(G$1="P",MAX(0,G$2-$C724),IF(G$1="C",MAX(0,$C724-G$2)))</f>
        <v>0</v>
      </c>
      <c r="H724" s="8">
        <f t="shared" si="132"/>
        <v>0</v>
      </c>
      <c r="I724" s="8">
        <f t="shared" si="132"/>
        <v>0</v>
      </c>
      <c r="J724" s="8">
        <f t="shared" si="132"/>
        <v>0</v>
      </c>
      <c r="K724" s="8">
        <f t="shared" si="132"/>
        <v>0</v>
      </c>
      <c r="L724" s="8">
        <f t="shared" si="132"/>
        <v>9.57</v>
      </c>
      <c r="M724" s="8">
        <f t="shared" si="131"/>
        <v>20.43</v>
      </c>
      <c r="N724" s="8">
        <f t="shared" si="132"/>
        <v>15.43</v>
      </c>
      <c r="O724" s="8">
        <f t="shared" si="132"/>
        <v>10.43</v>
      </c>
      <c r="P724" s="8">
        <f t="shared" si="132"/>
        <v>5.43</v>
      </c>
      <c r="Q724" s="8">
        <f t="shared" si="132"/>
        <v>0.42999999999999972</v>
      </c>
      <c r="R724" s="8">
        <f t="shared" si="132"/>
        <v>0</v>
      </c>
      <c r="S724" s="8">
        <f t="shared" si="132"/>
        <v>0</v>
      </c>
      <c r="T724" s="21">
        <f t="shared" si="129"/>
        <v>34</v>
      </c>
      <c r="U724" s="19">
        <f>VLOOKUP($B724,Gas!$B$3:$E$2506,2)</f>
        <v>5.2149999999999999</v>
      </c>
      <c r="V724" s="44">
        <f t="shared" si="130"/>
        <v>7.7526366251198464</v>
      </c>
      <c r="W724" s="5">
        <f>VLOOKUP($B724,Gas!$B$3:$E$2506,4)</f>
        <v>0.34831340365390001</v>
      </c>
    </row>
    <row r="725" spans="1:23" x14ac:dyDescent="0.2">
      <c r="A725" s="43">
        <f t="shared" si="122"/>
        <v>34</v>
      </c>
      <c r="B725" s="91">
        <v>36805</v>
      </c>
      <c r="C725" s="92">
        <v>46.67</v>
      </c>
      <c r="D725" s="4">
        <f t="shared" si="128"/>
        <v>0.14352947630904475</v>
      </c>
      <c r="E725" s="100">
        <f t="shared" si="123"/>
        <v>3.025923700029713</v>
      </c>
      <c r="F725" s="2"/>
      <c r="G725" s="8">
        <f t="shared" si="132"/>
        <v>0</v>
      </c>
      <c r="H725" s="8">
        <f t="shared" si="132"/>
        <v>0</v>
      </c>
      <c r="I725" s="8">
        <f t="shared" si="132"/>
        <v>0</v>
      </c>
      <c r="J725" s="8">
        <f t="shared" si="132"/>
        <v>0</v>
      </c>
      <c r="K725" s="8">
        <f t="shared" si="132"/>
        <v>0</v>
      </c>
      <c r="L725" s="8">
        <f t="shared" si="132"/>
        <v>3.3299999999999983</v>
      </c>
      <c r="M725" s="8">
        <f t="shared" si="131"/>
        <v>26.67</v>
      </c>
      <c r="N725" s="8">
        <f t="shared" si="132"/>
        <v>21.67</v>
      </c>
      <c r="O725" s="8">
        <f t="shared" si="132"/>
        <v>16.670000000000002</v>
      </c>
      <c r="P725" s="8">
        <f t="shared" si="132"/>
        <v>11.670000000000002</v>
      </c>
      <c r="Q725" s="8">
        <f t="shared" si="132"/>
        <v>6.6700000000000017</v>
      </c>
      <c r="R725" s="8">
        <f t="shared" si="132"/>
        <v>0</v>
      </c>
      <c r="S725" s="8">
        <f t="shared" si="132"/>
        <v>0</v>
      </c>
      <c r="T725" s="21">
        <f t="shared" si="129"/>
        <v>34</v>
      </c>
      <c r="U725" s="19">
        <f>VLOOKUP($B725,Gas!$B$3:$E$2506,2)</f>
        <v>5.25</v>
      </c>
      <c r="V725" s="44">
        <f t="shared" si="130"/>
        <v>8.8895238095238103</v>
      </c>
      <c r="W725" s="5">
        <f>VLOOKUP($B725,Gas!$B$3:$E$2506,4)</f>
        <v>0.33881383807853999</v>
      </c>
    </row>
    <row r="726" spans="1:23" x14ac:dyDescent="0.2">
      <c r="A726" s="43">
        <f t="shared" si="122"/>
        <v>34</v>
      </c>
      <c r="B726" s="91">
        <v>36808</v>
      </c>
      <c r="C726" s="92">
        <v>48.15</v>
      </c>
      <c r="D726" s="4">
        <f t="shared" si="128"/>
        <v>3.1219578282410287E-2</v>
      </c>
      <c r="E726" s="100">
        <f t="shared" si="123"/>
        <v>3.0236296903803992</v>
      </c>
      <c r="F726" s="2"/>
      <c r="G726" s="8">
        <f t="shared" si="132"/>
        <v>0</v>
      </c>
      <c r="H726" s="8">
        <f t="shared" si="132"/>
        <v>0</v>
      </c>
      <c r="I726" s="8">
        <f t="shared" si="132"/>
        <v>0</v>
      </c>
      <c r="J726" s="8">
        <f t="shared" si="132"/>
        <v>0</v>
      </c>
      <c r="K726" s="8">
        <f t="shared" si="132"/>
        <v>0</v>
      </c>
      <c r="L726" s="8">
        <f t="shared" si="132"/>
        <v>1.8500000000000014</v>
      </c>
      <c r="M726" s="8">
        <f t="shared" si="131"/>
        <v>28.15</v>
      </c>
      <c r="N726" s="8">
        <f t="shared" si="132"/>
        <v>23.15</v>
      </c>
      <c r="O726" s="8">
        <f t="shared" si="132"/>
        <v>18.149999999999999</v>
      </c>
      <c r="P726" s="8">
        <f t="shared" si="132"/>
        <v>13.149999999999999</v>
      </c>
      <c r="Q726" s="8">
        <f t="shared" si="132"/>
        <v>8.1499999999999986</v>
      </c>
      <c r="R726" s="8">
        <f t="shared" si="132"/>
        <v>0</v>
      </c>
      <c r="S726" s="8">
        <f t="shared" si="132"/>
        <v>0</v>
      </c>
      <c r="T726" s="21">
        <f t="shared" si="129"/>
        <v>34</v>
      </c>
      <c r="U726" s="19">
        <f>VLOOKUP($B726,Gas!$B$3:$E$2506,2)</f>
        <v>5.0599999999999996</v>
      </c>
      <c r="V726" s="44">
        <f t="shared" si="130"/>
        <v>9.5158102766798418</v>
      </c>
      <c r="W726" s="5">
        <f>VLOOKUP($B726,Gas!$B$3:$E$2506,4)</f>
        <v>0.29601124171081961</v>
      </c>
    </row>
    <row r="727" spans="1:23" x14ac:dyDescent="0.2">
      <c r="A727" s="43">
        <f t="shared" si="122"/>
        <v>34</v>
      </c>
      <c r="B727" s="91">
        <v>36809</v>
      </c>
      <c r="C727" s="92">
        <v>39.64</v>
      </c>
      <c r="D727" s="4">
        <f t="shared" si="128"/>
        <v>-0.19448242878234728</v>
      </c>
      <c r="E727" s="100">
        <f t="shared" si="123"/>
        <v>3.1114989666497195</v>
      </c>
      <c r="F727" s="2"/>
      <c r="G727" s="8">
        <f t="shared" si="132"/>
        <v>0</v>
      </c>
      <c r="H727" s="8">
        <f t="shared" si="132"/>
        <v>0</v>
      </c>
      <c r="I727" s="8">
        <f t="shared" si="132"/>
        <v>0</v>
      </c>
      <c r="J727" s="8">
        <f t="shared" si="132"/>
        <v>0</v>
      </c>
      <c r="K727" s="8">
        <f t="shared" si="132"/>
        <v>0.35999999999999943</v>
      </c>
      <c r="L727" s="8">
        <f t="shared" si="132"/>
        <v>10.36</v>
      </c>
      <c r="M727" s="8">
        <f t="shared" si="131"/>
        <v>19.64</v>
      </c>
      <c r="N727" s="8">
        <f t="shared" si="132"/>
        <v>14.64</v>
      </c>
      <c r="O727" s="8">
        <f t="shared" si="132"/>
        <v>9.64</v>
      </c>
      <c r="P727" s="8">
        <f t="shared" si="132"/>
        <v>4.6400000000000006</v>
      </c>
      <c r="Q727" s="8">
        <f t="shared" si="132"/>
        <v>0</v>
      </c>
      <c r="R727" s="8">
        <f t="shared" si="132"/>
        <v>0</v>
      </c>
      <c r="S727" s="8">
        <f t="shared" si="132"/>
        <v>0</v>
      </c>
      <c r="T727" s="21">
        <f t="shared" si="129"/>
        <v>34</v>
      </c>
      <c r="U727" s="19">
        <f>VLOOKUP($B727,Gas!$B$3:$E$2506,2)</f>
        <v>5.0549999999999997</v>
      </c>
      <c r="V727" s="44">
        <f t="shared" si="130"/>
        <v>7.8417408506429283</v>
      </c>
      <c r="W727" s="5">
        <f>VLOOKUP($B727,Gas!$B$3:$E$2506,4)</f>
        <v>0.29140539360415429</v>
      </c>
    </row>
    <row r="728" spans="1:23" x14ac:dyDescent="0.2">
      <c r="A728" s="43">
        <f t="shared" si="122"/>
        <v>34</v>
      </c>
      <c r="B728" s="91">
        <v>36810</v>
      </c>
      <c r="C728" s="92">
        <v>36.69</v>
      </c>
      <c r="D728" s="4">
        <f t="shared" si="128"/>
        <v>-7.733447109459668E-2</v>
      </c>
      <c r="E728" s="100">
        <f t="shared" si="123"/>
        <v>3.0959082739597656</v>
      </c>
      <c r="F728" s="2"/>
      <c r="G728" s="8">
        <f t="shared" si="132"/>
        <v>0</v>
      </c>
      <c r="H728" s="8">
        <f t="shared" si="132"/>
        <v>0</v>
      </c>
      <c r="I728" s="8">
        <f t="shared" si="132"/>
        <v>0</v>
      </c>
      <c r="J728" s="8">
        <f t="shared" si="132"/>
        <v>0</v>
      </c>
      <c r="K728" s="8">
        <f t="shared" si="132"/>
        <v>3.3100000000000023</v>
      </c>
      <c r="L728" s="8">
        <f t="shared" si="132"/>
        <v>13.310000000000002</v>
      </c>
      <c r="M728" s="8">
        <f t="shared" si="131"/>
        <v>16.689999999999998</v>
      </c>
      <c r="N728" s="8">
        <f t="shared" si="132"/>
        <v>11.689999999999998</v>
      </c>
      <c r="O728" s="8">
        <f t="shared" si="132"/>
        <v>6.6899999999999977</v>
      </c>
      <c r="P728" s="8">
        <f t="shared" si="132"/>
        <v>1.6899999999999977</v>
      </c>
      <c r="Q728" s="8">
        <f t="shared" si="132"/>
        <v>0</v>
      </c>
      <c r="R728" s="8">
        <f t="shared" si="132"/>
        <v>0</v>
      </c>
      <c r="S728" s="8">
        <f t="shared" si="132"/>
        <v>0</v>
      </c>
      <c r="T728" s="21">
        <f t="shared" si="129"/>
        <v>34</v>
      </c>
      <c r="U728" s="19">
        <f>VLOOKUP($B728,Gas!$B$3:$E$2506,2)</f>
        <v>5.08</v>
      </c>
      <c r="V728" s="44">
        <f t="shared" si="130"/>
        <v>7.2224409448818889</v>
      </c>
      <c r="W728" s="5">
        <f>VLOOKUP($B728,Gas!$B$3:$E$2506,4)</f>
        <v>0.28998039814863269</v>
      </c>
    </row>
    <row r="729" spans="1:23" x14ac:dyDescent="0.2">
      <c r="A729" s="43">
        <f t="shared" ref="A729:A792" si="133">MONTH(B729)+(YEAR(B729)-1998)*12</f>
        <v>34</v>
      </c>
      <c r="B729" s="91">
        <v>36811</v>
      </c>
      <c r="C729" s="92">
        <v>34.99</v>
      </c>
      <c r="D729" s="4">
        <f t="shared" si="128"/>
        <v>-4.7441931987593951E-2</v>
      </c>
      <c r="E729" s="100">
        <f t="shared" si="123"/>
        <v>2.5986559081504046</v>
      </c>
      <c r="F729" s="2"/>
      <c r="G729" s="8">
        <f t="shared" si="132"/>
        <v>0</v>
      </c>
      <c r="H729" s="8">
        <f t="shared" si="132"/>
        <v>0</v>
      </c>
      <c r="I729" s="8">
        <f t="shared" si="132"/>
        <v>0</v>
      </c>
      <c r="J729" s="8">
        <f t="shared" si="132"/>
        <v>9.9999999999980105E-3</v>
      </c>
      <c r="K729" s="8">
        <f t="shared" si="132"/>
        <v>5.009999999999998</v>
      </c>
      <c r="L729" s="8">
        <f t="shared" si="132"/>
        <v>15.009999999999998</v>
      </c>
      <c r="M729" s="8">
        <f t="shared" si="131"/>
        <v>14.990000000000002</v>
      </c>
      <c r="N729" s="8">
        <f t="shared" si="132"/>
        <v>9.990000000000002</v>
      </c>
      <c r="O729" s="8">
        <f t="shared" si="132"/>
        <v>4.990000000000002</v>
      </c>
      <c r="P729" s="8">
        <f t="shared" si="132"/>
        <v>0</v>
      </c>
      <c r="Q729" s="8">
        <f t="shared" si="132"/>
        <v>0</v>
      </c>
      <c r="R729" s="8">
        <f t="shared" si="132"/>
        <v>0</v>
      </c>
      <c r="S729" s="8">
        <f t="shared" si="132"/>
        <v>0</v>
      </c>
      <c r="T729" s="21">
        <f t="shared" si="129"/>
        <v>34</v>
      </c>
      <c r="U729" s="19">
        <f>VLOOKUP($B729,Gas!$B$3:$E$2506,2)</f>
        <v>5.16</v>
      </c>
      <c r="V729" s="44">
        <f t="shared" si="130"/>
        <v>6.7810077519379846</v>
      </c>
      <c r="W729" s="5">
        <f>VLOOKUP($B729,Gas!$B$3:$E$2506,4)</f>
        <v>0.30597763161061142</v>
      </c>
    </row>
    <row r="730" spans="1:23" x14ac:dyDescent="0.2">
      <c r="A730" s="43">
        <f t="shared" si="133"/>
        <v>34</v>
      </c>
      <c r="B730" s="91">
        <v>36812</v>
      </c>
      <c r="C730" s="92">
        <v>36.659999999999997</v>
      </c>
      <c r="D730" s="4">
        <f t="shared" si="128"/>
        <v>4.662393603196209E-2</v>
      </c>
      <c r="E730" s="100">
        <f t="shared" si="123"/>
        <v>1.8536099639824968</v>
      </c>
      <c r="F730" s="2"/>
      <c r="G730" s="8">
        <f t="shared" si="132"/>
        <v>0</v>
      </c>
      <c r="H730" s="8">
        <f t="shared" si="132"/>
        <v>0</v>
      </c>
      <c r="I730" s="8">
        <f t="shared" si="132"/>
        <v>0</v>
      </c>
      <c r="J730" s="8">
        <f t="shared" si="132"/>
        <v>0</v>
      </c>
      <c r="K730" s="8">
        <f t="shared" si="132"/>
        <v>3.3400000000000034</v>
      </c>
      <c r="L730" s="8">
        <f t="shared" si="132"/>
        <v>13.340000000000003</v>
      </c>
      <c r="M730" s="8">
        <f t="shared" si="132"/>
        <v>16.659999999999997</v>
      </c>
      <c r="N730" s="8">
        <f t="shared" si="132"/>
        <v>11.659999999999997</v>
      </c>
      <c r="O730" s="8">
        <f t="shared" si="132"/>
        <v>6.6599999999999966</v>
      </c>
      <c r="P730" s="8">
        <f t="shared" si="132"/>
        <v>1.6599999999999966</v>
      </c>
      <c r="Q730" s="8">
        <f t="shared" si="132"/>
        <v>0</v>
      </c>
      <c r="R730" s="8">
        <f t="shared" si="132"/>
        <v>0</v>
      </c>
      <c r="S730" s="8">
        <f t="shared" si="132"/>
        <v>0</v>
      </c>
      <c r="T730" s="21">
        <f t="shared" si="129"/>
        <v>34</v>
      </c>
      <c r="U730" s="19">
        <f>VLOOKUP($B730,Gas!$B$3:$E$2506,2)</f>
        <v>5.5449999999999999</v>
      </c>
      <c r="V730" s="44">
        <f t="shared" si="130"/>
        <v>6.6113615870153284</v>
      </c>
      <c r="W730" s="5">
        <f>VLOOKUP($B730,Gas!$B$3:$E$2506,4)</f>
        <v>0.51480794823695653</v>
      </c>
    </row>
    <row r="731" spans="1:23" x14ac:dyDescent="0.2">
      <c r="A731" s="43">
        <f t="shared" si="133"/>
        <v>34</v>
      </c>
      <c r="B731" s="91">
        <v>36815</v>
      </c>
      <c r="C731" s="92">
        <v>37.630000000000003</v>
      </c>
      <c r="D731" s="4">
        <f t="shared" si="128"/>
        <v>2.6115362193787097E-2</v>
      </c>
      <c r="E731" s="100">
        <f t="shared" si="123"/>
        <v>1.545684811041425</v>
      </c>
      <c r="F731" s="2"/>
      <c r="G731" s="8">
        <f t="shared" si="132"/>
        <v>0</v>
      </c>
      <c r="H731" s="8">
        <f t="shared" si="132"/>
        <v>0</v>
      </c>
      <c r="I731" s="8">
        <f t="shared" si="132"/>
        <v>0</v>
      </c>
      <c r="J731" s="8">
        <f t="shared" si="132"/>
        <v>0</v>
      </c>
      <c r="K731" s="8">
        <f t="shared" si="132"/>
        <v>2.3699999999999974</v>
      </c>
      <c r="L731" s="8">
        <f t="shared" si="132"/>
        <v>12.369999999999997</v>
      </c>
      <c r="M731" s="8">
        <f t="shared" si="132"/>
        <v>17.630000000000003</v>
      </c>
      <c r="N731" s="8">
        <f t="shared" si="132"/>
        <v>12.630000000000003</v>
      </c>
      <c r="O731" s="8">
        <f t="shared" si="132"/>
        <v>7.6300000000000026</v>
      </c>
      <c r="P731" s="8">
        <f t="shared" si="132"/>
        <v>2.6300000000000026</v>
      </c>
      <c r="Q731" s="8">
        <f t="shared" si="132"/>
        <v>0</v>
      </c>
      <c r="R731" s="8">
        <f t="shared" si="132"/>
        <v>0</v>
      </c>
      <c r="S731" s="8">
        <f t="shared" si="132"/>
        <v>0</v>
      </c>
      <c r="T731" s="21">
        <f t="shared" si="129"/>
        <v>34</v>
      </c>
      <c r="U731" s="19">
        <f>VLOOKUP($B731,Gas!$B$3:$E$2506,2)</f>
        <v>5.43</v>
      </c>
      <c r="V731" s="44">
        <f t="shared" si="130"/>
        <v>6.9300184162062619</v>
      </c>
      <c r="W731" s="5">
        <f>VLOOKUP($B731,Gas!$B$3:$E$2506,4)</f>
        <v>0.53781484696421089</v>
      </c>
    </row>
    <row r="732" spans="1:23" x14ac:dyDescent="0.2">
      <c r="A732" s="43">
        <f t="shared" si="133"/>
        <v>34</v>
      </c>
      <c r="B732" s="91">
        <v>36816</v>
      </c>
      <c r="C732" s="92">
        <v>42.92</v>
      </c>
      <c r="D732" s="4">
        <f t="shared" si="128"/>
        <v>0.13153631315715181</v>
      </c>
      <c r="E732" s="100">
        <f t="shared" ref="E732:E795" si="134">STDEV(D723:D732)*SQRT(trade_day)</f>
        <v>1.6634649664705032</v>
      </c>
      <c r="F732" s="2"/>
      <c r="G732" s="8">
        <f t="shared" si="132"/>
        <v>0</v>
      </c>
      <c r="H732" s="8">
        <f t="shared" si="132"/>
        <v>0</v>
      </c>
      <c r="I732" s="8">
        <f t="shared" si="132"/>
        <v>0</v>
      </c>
      <c r="J732" s="8">
        <f t="shared" si="132"/>
        <v>0</v>
      </c>
      <c r="K732" s="8">
        <f t="shared" si="132"/>
        <v>0</v>
      </c>
      <c r="L732" s="8">
        <f t="shared" si="132"/>
        <v>7.0799999999999983</v>
      </c>
      <c r="M732" s="8">
        <f t="shared" si="132"/>
        <v>22.92</v>
      </c>
      <c r="N732" s="8">
        <f t="shared" si="132"/>
        <v>17.920000000000002</v>
      </c>
      <c r="O732" s="8">
        <f t="shared" si="132"/>
        <v>12.920000000000002</v>
      </c>
      <c r="P732" s="8">
        <f t="shared" si="132"/>
        <v>7.9200000000000017</v>
      </c>
      <c r="Q732" s="8">
        <f t="shared" si="132"/>
        <v>2.9200000000000017</v>
      </c>
      <c r="R732" s="8">
        <f t="shared" si="132"/>
        <v>0</v>
      </c>
      <c r="S732" s="8">
        <f t="shared" si="132"/>
        <v>0</v>
      </c>
      <c r="T732" s="21">
        <f t="shared" si="129"/>
        <v>34</v>
      </c>
      <c r="U732" s="19">
        <f>VLOOKUP($B732,Gas!$B$3:$E$2506,2)</f>
        <v>5.34</v>
      </c>
      <c r="V732" s="44">
        <f t="shared" si="130"/>
        <v>8.0374531835205989</v>
      </c>
      <c r="W732" s="5">
        <f>VLOOKUP($B732,Gas!$B$3:$E$2506,4)</f>
        <v>0.48817224226407846</v>
      </c>
    </row>
    <row r="733" spans="1:23" x14ac:dyDescent="0.2">
      <c r="A733" s="43">
        <f t="shared" si="133"/>
        <v>34</v>
      </c>
      <c r="B733" s="91">
        <v>36817</v>
      </c>
      <c r="C733" s="92">
        <v>47.45</v>
      </c>
      <c r="D733" s="4">
        <f t="shared" si="128"/>
        <v>0.10033860729343916</v>
      </c>
      <c r="E733" s="100">
        <f t="shared" si="134"/>
        <v>1.7036547692551702</v>
      </c>
      <c r="F733" s="2"/>
      <c r="G733" s="8">
        <f t="shared" si="132"/>
        <v>0</v>
      </c>
      <c r="H733" s="8">
        <f t="shared" si="132"/>
        <v>0</v>
      </c>
      <c r="I733" s="8">
        <f t="shared" si="132"/>
        <v>0</v>
      </c>
      <c r="J733" s="8">
        <f t="shared" si="132"/>
        <v>0</v>
      </c>
      <c r="K733" s="8">
        <f t="shared" si="132"/>
        <v>0</v>
      </c>
      <c r="L733" s="8">
        <f t="shared" si="132"/>
        <v>2.5499999999999972</v>
      </c>
      <c r="M733" s="8">
        <f t="shared" si="132"/>
        <v>27.450000000000003</v>
      </c>
      <c r="N733" s="8">
        <f t="shared" si="132"/>
        <v>22.450000000000003</v>
      </c>
      <c r="O733" s="8">
        <f t="shared" si="132"/>
        <v>17.450000000000003</v>
      </c>
      <c r="P733" s="8">
        <f t="shared" si="132"/>
        <v>12.450000000000003</v>
      </c>
      <c r="Q733" s="8">
        <f t="shared" si="132"/>
        <v>7.4500000000000028</v>
      </c>
      <c r="R733" s="8">
        <f t="shared" si="132"/>
        <v>0</v>
      </c>
      <c r="S733" s="8">
        <f t="shared" si="132"/>
        <v>0</v>
      </c>
      <c r="T733" s="21">
        <f t="shared" si="129"/>
        <v>34</v>
      </c>
      <c r="U733" s="19">
        <f>VLOOKUP($B733,Gas!$B$3:$E$2506,2)</f>
        <v>5.27</v>
      </c>
      <c r="V733" s="44">
        <f t="shared" si="130"/>
        <v>9.0037950664136641</v>
      </c>
      <c r="W733" s="5">
        <f>VLOOKUP($B733,Gas!$B$3:$E$2506,4)</f>
        <v>0.50043163881168873</v>
      </c>
    </row>
    <row r="734" spans="1:23" x14ac:dyDescent="0.2">
      <c r="A734" s="43">
        <f t="shared" si="133"/>
        <v>34</v>
      </c>
      <c r="B734" s="91">
        <v>36818</v>
      </c>
      <c r="C734" s="92">
        <v>45.4</v>
      </c>
      <c r="D734" s="4">
        <f t="shared" si="128"/>
        <v>-4.4164420008634714E-2</v>
      </c>
      <c r="E734" s="100">
        <f t="shared" si="134"/>
        <v>1.6537992753870512</v>
      </c>
      <c r="F734" s="2"/>
      <c r="G734" s="8">
        <f t="shared" ref="G734:S749" si="135">IF(G$1="P",MAX(0,G$2-$C734),IF(G$1="C",MAX(0,$C734-G$2)))</f>
        <v>0</v>
      </c>
      <c r="H734" s="8">
        <f t="shared" si="135"/>
        <v>0</v>
      </c>
      <c r="I734" s="8">
        <f t="shared" si="135"/>
        <v>0</v>
      </c>
      <c r="J734" s="8">
        <f t="shared" si="135"/>
        <v>0</v>
      </c>
      <c r="K734" s="8">
        <f t="shared" si="135"/>
        <v>0</v>
      </c>
      <c r="L734" s="8">
        <f t="shared" si="135"/>
        <v>4.6000000000000014</v>
      </c>
      <c r="M734" s="8">
        <f t="shared" si="132"/>
        <v>25.4</v>
      </c>
      <c r="N734" s="8">
        <f t="shared" si="135"/>
        <v>20.399999999999999</v>
      </c>
      <c r="O734" s="8">
        <f t="shared" si="135"/>
        <v>15.399999999999999</v>
      </c>
      <c r="P734" s="8">
        <f t="shared" si="135"/>
        <v>10.399999999999999</v>
      </c>
      <c r="Q734" s="8">
        <f t="shared" si="135"/>
        <v>5.3999999999999986</v>
      </c>
      <c r="R734" s="8">
        <f t="shared" si="135"/>
        <v>0</v>
      </c>
      <c r="S734" s="8">
        <f t="shared" si="135"/>
        <v>0</v>
      </c>
      <c r="T734" s="21">
        <f t="shared" si="129"/>
        <v>34</v>
      </c>
      <c r="U734" s="19">
        <f>VLOOKUP($B734,Gas!$B$3:$E$2506,2)</f>
        <v>5.38</v>
      </c>
      <c r="V734" s="44">
        <f t="shared" si="130"/>
        <v>8.4386617100371755</v>
      </c>
      <c r="W734" s="5">
        <f>VLOOKUP($B734,Gas!$B$3:$E$2506,4)</f>
        <v>0.50911168666851869</v>
      </c>
    </row>
    <row r="735" spans="1:23" x14ac:dyDescent="0.2">
      <c r="A735" s="43">
        <f t="shared" si="133"/>
        <v>34</v>
      </c>
      <c r="B735" s="91">
        <v>36819</v>
      </c>
      <c r="C735" s="92">
        <v>43.14</v>
      </c>
      <c r="D735" s="4">
        <f t="shared" si="128"/>
        <v>-5.106146408629194E-2</v>
      </c>
      <c r="E735" s="100">
        <f t="shared" si="134"/>
        <v>1.5017956682748379</v>
      </c>
      <c r="F735" s="2"/>
      <c r="G735" s="8">
        <f t="shared" si="135"/>
        <v>0</v>
      </c>
      <c r="H735" s="8">
        <f t="shared" si="135"/>
        <v>0</v>
      </c>
      <c r="I735" s="8">
        <f t="shared" si="135"/>
        <v>0</v>
      </c>
      <c r="J735" s="8">
        <f t="shared" si="135"/>
        <v>0</v>
      </c>
      <c r="K735" s="8">
        <f t="shared" si="135"/>
        <v>0</v>
      </c>
      <c r="L735" s="8">
        <f t="shared" si="135"/>
        <v>6.8599999999999994</v>
      </c>
      <c r="M735" s="8">
        <f t="shared" si="132"/>
        <v>23.14</v>
      </c>
      <c r="N735" s="8">
        <f t="shared" si="135"/>
        <v>18.14</v>
      </c>
      <c r="O735" s="8">
        <f t="shared" si="135"/>
        <v>13.14</v>
      </c>
      <c r="P735" s="8">
        <f t="shared" si="135"/>
        <v>8.14</v>
      </c>
      <c r="Q735" s="8">
        <f t="shared" si="135"/>
        <v>3.1400000000000006</v>
      </c>
      <c r="R735" s="8">
        <f t="shared" si="135"/>
        <v>0</v>
      </c>
      <c r="S735" s="8">
        <f t="shared" si="135"/>
        <v>0</v>
      </c>
      <c r="T735" s="21">
        <f t="shared" si="129"/>
        <v>34</v>
      </c>
      <c r="U735" s="19">
        <f>VLOOKUP($B735,Gas!$B$3:$E$2506,2)</f>
        <v>5.04</v>
      </c>
      <c r="V735" s="44">
        <f t="shared" si="130"/>
        <v>8.5595238095238102</v>
      </c>
      <c r="W735" s="5">
        <f>VLOOKUP($B735,Gas!$B$3:$E$2506,4)</f>
        <v>0.66873643696423657</v>
      </c>
    </row>
    <row r="736" spans="1:23" x14ac:dyDescent="0.2">
      <c r="A736" s="43">
        <f t="shared" si="133"/>
        <v>34</v>
      </c>
      <c r="B736" s="91">
        <v>36822</v>
      </c>
      <c r="C736" s="92">
        <v>44.48</v>
      </c>
      <c r="D736" s="4">
        <f t="shared" si="128"/>
        <v>3.0589008981316564E-2</v>
      </c>
      <c r="E736" s="100">
        <f t="shared" si="134"/>
        <v>1.5013430554240856</v>
      </c>
      <c r="F736" s="2"/>
      <c r="G736" s="8">
        <f t="shared" si="135"/>
        <v>0</v>
      </c>
      <c r="H736" s="8">
        <f t="shared" si="135"/>
        <v>0</v>
      </c>
      <c r="I736" s="8">
        <f t="shared" si="135"/>
        <v>0</v>
      </c>
      <c r="J736" s="8">
        <f t="shared" si="135"/>
        <v>0</v>
      </c>
      <c r="K736" s="8">
        <f t="shared" si="135"/>
        <v>0</v>
      </c>
      <c r="L736" s="8">
        <f t="shared" si="135"/>
        <v>5.5200000000000031</v>
      </c>
      <c r="M736" s="8">
        <f t="shared" si="132"/>
        <v>24.479999999999997</v>
      </c>
      <c r="N736" s="8">
        <f t="shared" si="135"/>
        <v>19.479999999999997</v>
      </c>
      <c r="O736" s="8">
        <f t="shared" si="135"/>
        <v>14.479999999999997</v>
      </c>
      <c r="P736" s="8">
        <f t="shared" si="135"/>
        <v>9.4799999999999969</v>
      </c>
      <c r="Q736" s="8">
        <f t="shared" si="135"/>
        <v>4.4799999999999969</v>
      </c>
      <c r="R736" s="8">
        <f t="shared" si="135"/>
        <v>0</v>
      </c>
      <c r="S736" s="8">
        <f t="shared" si="135"/>
        <v>0</v>
      </c>
      <c r="T736" s="21">
        <f t="shared" si="129"/>
        <v>34</v>
      </c>
      <c r="U736" s="19">
        <f>VLOOKUP($B736,Gas!$B$3:$E$2506,2)</f>
        <v>4.8449999999999998</v>
      </c>
      <c r="V736" s="44">
        <f t="shared" si="130"/>
        <v>9.1805985552115583</v>
      </c>
      <c r="W736" s="5">
        <f>VLOOKUP($B736,Gas!$B$3:$E$2506,4)</f>
        <v>0.46436701397865554</v>
      </c>
    </row>
    <row r="737" spans="1:23" x14ac:dyDescent="0.2">
      <c r="A737" s="43">
        <f t="shared" si="133"/>
        <v>34</v>
      </c>
      <c r="B737" s="91">
        <v>36823</v>
      </c>
      <c r="C737" s="92">
        <v>48.18</v>
      </c>
      <c r="D737" s="4">
        <f t="shared" si="128"/>
        <v>7.9904347244398349E-2</v>
      </c>
      <c r="E737" s="100">
        <f t="shared" si="134"/>
        <v>1.1368615746248913</v>
      </c>
      <c r="F737" s="2"/>
      <c r="G737" s="8">
        <f t="shared" si="135"/>
        <v>0</v>
      </c>
      <c r="H737" s="8">
        <f t="shared" si="135"/>
        <v>0</v>
      </c>
      <c r="I737" s="8">
        <f t="shared" si="135"/>
        <v>0</v>
      </c>
      <c r="J737" s="8">
        <f t="shared" si="135"/>
        <v>0</v>
      </c>
      <c r="K737" s="8">
        <f t="shared" si="135"/>
        <v>0</v>
      </c>
      <c r="L737" s="8">
        <f t="shared" si="135"/>
        <v>1.8200000000000003</v>
      </c>
      <c r="M737" s="8">
        <f t="shared" si="132"/>
        <v>28.18</v>
      </c>
      <c r="N737" s="8">
        <f t="shared" si="135"/>
        <v>23.18</v>
      </c>
      <c r="O737" s="8">
        <f t="shared" si="135"/>
        <v>18.18</v>
      </c>
      <c r="P737" s="8">
        <f t="shared" si="135"/>
        <v>13.18</v>
      </c>
      <c r="Q737" s="8">
        <f t="shared" si="135"/>
        <v>8.18</v>
      </c>
      <c r="R737" s="8">
        <f t="shared" si="135"/>
        <v>0</v>
      </c>
      <c r="S737" s="8">
        <f t="shared" si="135"/>
        <v>0</v>
      </c>
      <c r="T737" s="21">
        <f t="shared" si="129"/>
        <v>34</v>
      </c>
      <c r="U737" s="19">
        <f>VLOOKUP($B737,Gas!$B$3:$E$2506,2)</f>
        <v>4.8150000000000004</v>
      </c>
      <c r="V737" s="44">
        <f t="shared" si="130"/>
        <v>10.006230529595015</v>
      </c>
      <c r="W737" s="5">
        <f>VLOOKUP($B737,Gas!$B$3:$E$2506,4)</f>
        <v>0.46330108323372537</v>
      </c>
    </row>
    <row r="738" spans="1:23" x14ac:dyDescent="0.2">
      <c r="A738" s="43">
        <f t="shared" si="133"/>
        <v>34</v>
      </c>
      <c r="B738" s="91">
        <v>36824</v>
      </c>
      <c r="C738" s="92">
        <v>51.5</v>
      </c>
      <c r="D738" s="4">
        <f t="shared" si="128"/>
        <v>6.6637810482965062E-2</v>
      </c>
      <c r="E738" s="100">
        <f t="shared" si="134"/>
        <v>1.017862377878344</v>
      </c>
      <c r="F738" s="2"/>
      <c r="G738" s="8">
        <f t="shared" si="135"/>
        <v>0</v>
      </c>
      <c r="H738" s="8">
        <f t="shared" si="135"/>
        <v>0</v>
      </c>
      <c r="I738" s="8">
        <f t="shared" si="135"/>
        <v>0</v>
      </c>
      <c r="J738" s="8">
        <f t="shared" si="135"/>
        <v>0</v>
      </c>
      <c r="K738" s="8">
        <f t="shared" si="135"/>
        <v>0</v>
      </c>
      <c r="L738" s="8">
        <f t="shared" si="135"/>
        <v>0</v>
      </c>
      <c r="M738" s="8">
        <f t="shared" si="132"/>
        <v>31.5</v>
      </c>
      <c r="N738" s="8">
        <f t="shared" si="135"/>
        <v>26.5</v>
      </c>
      <c r="O738" s="8">
        <f t="shared" si="135"/>
        <v>21.5</v>
      </c>
      <c r="P738" s="8">
        <f t="shared" si="135"/>
        <v>16.5</v>
      </c>
      <c r="Q738" s="8">
        <f t="shared" si="135"/>
        <v>11.5</v>
      </c>
      <c r="R738" s="8">
        <f t="shared" si="135"/>
        <v>1.5</v>
      </c>
      <c r="S738" s="8">
        <f t="shared" si="135"/>
        <v>0</v>
      </c>
      <c r="T738" s="21">
        <f t="shared" si="129"/>
        <v>34</v>
      </c>
      <c r="U738" s="19">
        <f>VLOOKUP($B738,Gas!$B$3:$E$2506,2)</f>
        <v>4.8449999999999998</v>
      </c>
      <c r="V738" s="44">
        <f t="shared" si="130"/>
        <v>10.62951496388029</v>
      </c>
      <c r="W738" s="5">
        <f>VLOOKUP($B738,Gas!$B$3:$E$2506,4)</f>
        <v>0.47128741454739259</v>
      </c>
    </row>
    <row r="739" spans="1:23" x14ac:dyDescent="0.2">
      <c r="A739" s="43">
        <f t="shared" si="133"/>
        <v>34</v>
      </c>
      <c r="B739" s="91">
        <v>36825</v>
      </c>
      <c r="C739" s="92">
        <v>49.5</v>
      </c>
      <c r="D739" s="4">
        <f t="shared" si="128"/>
        <v>-3.9609138095045827E-2</v>
      </c>
      <c r="E739" s="100">
        <f t="shared" si="134"/>
        <v>1.0010883554068057</v>
      </c>
      <c r="F739" s="2"/>
      <c r="G739" s="8">
        <f t="shared" si="135"/>
        <v>0</v>
      </c>
      <c r="H739" s="8">
        <f t="shared" si="135"/>
        <v>0</v>
      </c>
      <c r="I739" s="8">
        <f t="shared" si="135"/>
        <v>0</v>
      </c>
      <c r="J739" s="8">
        <f t="shared" si="135"/>
        <v>0</v>
      </c>
      <c r="K739" s="8">
        <f t="shared" si="135"/>
        <v>0</v>
      </c>
      <c r="L739" s="8">
        <f t="shared" si="135"/>
        <v>0.5</v>
      </c>
      <c r="M739" s="8">
        <f t="shared" si="132"/>
        <v>29.5</v>
      </c>
      <c r="N739" s="8">
        <f t="shared" si="135"/>
        <v>24.5</v>
      </c>
      <c r="O739" s="8">
        <f t="shared" si="135"/>
        <v>19.5</v>
      </c>
      <c r="P739" s="8">
        <f t="shared" si="135"/>
        <v>14.5</v>
      </c>
      <c r="Q739" s="8">
        <f t="shared" si="135"/>
        <v>9.5</v>
      </c>
      <c r="R739" s="8">
        <f t="shared" si="135"/>
        <v>0</v>
      </c>
      <c r="S739" s="8">
        <f t="shared" si="135"/>
        <v>0</v>
      </c>
      <c r="T739" s="21">
        <f t="shared" si="129"/>
        <v>34</v>
      </c>
      <c r="U739" s="19">
        <f>VLOOKUP($B739,Gas!$B$3:$E$2506,2)</f>
        <v>4.6550000000000002</v>
      </c>
      <c r="V739" s="44">
        <f t="shared" si="130"/>
        <v>10.633727175080558</v>
      </c>
      <c r="W739" s="5">
        <f>VLOOKUP($B739,Gas!$B$3:$E$2506,4)</f>
        <v>0.49349613763836853</v>
      </c>
    </row>
    <row r="740" spans="1:23" x14ac:dyDescent="0.2">
      <c r="A740" s="43">
        <f t="shared" si="133"/>
        <v>34</v>
      </c>
      <c r="B740" s="91">
        <v>36826</v>
      </c>
      <c r="C740" s="92">
        <v>42.22</v>
      </c>
      <c r="D740" s="4">
        <f t="shared" si="128"/>
        <v>-0.15907862715447013</v>
      </c>
      <c r="E740" s="100">
        <f t="shared" si="134"/>
        <v>1.3869564818239291</v>
      </c>
      <c r="F740" s="2"/>
      <c r="G740" s="8">
        <f t="shared" si="135"/>
        <v>0</v>
      </c>
      <c r="H740" s="8">
        <f t="shared" si="135"/>
        <v>0</v>
      </c>
      <c r="I740" s="8">
        <f t="shared" si="135"/>
        <v>0</v>
      </c>
      <c r="J740" s="8">
        <f t="shared" si="135"/>
        <v>0</v>
      </c>
      <c r="K740" s="8">
        <f t="shared" si="135"/>
        <v>0</v>
      </c>
      <c r="L740" s="8">
        <f t="shared" si="135"/>
        <v>7.7800000000000011</v>
      </c>
      <c r="M740" s="8">
        <f t="shared" si="135"/>
        <v>22.22</v>
      </c>
      <c r="N740" s="8">
        <f t="shared" si="135"/>
        <v>17.22</v>
      </c>
      <c r="O740" s="8">
        <f t="shared" si="135"/>
        <v>12.219999999999999</v>
      </c>
      <c r="P740" s="8">
        <f t="shared" si="135"/>
        <v>7.2199999999999989</v>
      </c>
      <c r="Q740" s="8">
        <f t="shared" si="135"/>
        <v>2.2199999999999989</v>
      </c>
      <c r="R740" s="8">
        <f t="shared" si="135"/>
        <v>0</v>
      </c>
      <c r="S740" s="8">
        <f t="shared" si="135"/>
        <v>0</v>
      </c>
      <c r="T740" s="21">
        <f t="shared" si="129"/>
        <v>34</v>
      </c>
      <c r="U740" s="19">
        <f>VLOOKUP($B740,Gas!$B$3:$E$2506,2)</f>
        <v>4.6100000000000003</v>
      </c>
      <c r="V740" s="44">
        <f t="shared" si="130"/>
        <v>9.158351409978307</v>
      </c>
      <c r="W740" s="5">
        <f>VLOOKUP($B740,Gas!$B$3:$E$2506,4)</f>
        <v>0.49455109267548159</v>
      </c>
    </row>
    <row r="741" spans="1:23" x14ac:dyDescent="0.2">
      <c r="A741" s="43">
        <f t="shared" si="133"/>
        <v>34</v>
      </c>
      <c r="B741" s="91">
        <v>36829</v>
      </c>
      <c r="C741" s="92">
        <v>40.51</v>
      </c>
      <c r="D741" s="4">
        <f t="shared" si="128"/>
        <v>-4.1345185205575424E-2</v>
      </c>
      <c r="E741" s="100">
        <f t="shared" si="134"/>
        <v>1.4115480953529105</v>
      </c>
      <c r="F741" s="2"/>
      <c r="G741" s="8">
        <f t="shared" si="135"/>
        <v>0</v>
      </c>
      <c r="H741" s="8">
        <f t="shared" si="135"/>
        <v>0</v>
      </c>
      <c r="I741" s="8">
        <f t="shared" si="135"/>
        <v>0</v>
      </c>
      <c r="J741" s="8">
        <f t="shared" si="135"/>
        <v>0</v>
      </c>
      <c r="K741" s="8">
        <f t="shared" si="135"/>
        <v>0</v>
      </c>
      <c r="L741" s="8">
        <f t="shared" si="135"/>
        <v>9.490000000000002</v>
      </c>
      <c r="M741" s="8">
        <f t="shared" si="135"/>
        <v>20.509999999999998</v>
      </c>
      <c r="N741" s="8">
        <f t="shared" si="135"/>
        <v>15.509999999999998</v>
      </c>
      <c r="O741" s="8">
        <f t="shared" si="135"/>
        <v>10.509999999999998</v>
      </c>
      <c r="P741" s="8">
        <f t="shared" si="135"/>
        <v>5.509999999999998</v>
      </c>
      <c r="Q741" s="8">
        <f t="shared" si="135"/>
        <v>0.50999999999999801</v>
      </c>
      <c r="R741" s="8">
        <f t="shared" si="135"/>
        <v>0</v>
      </c>
      <c r="S741" s="8">
        <f t="shared" si="135"/>
        <v>0</v>
      </c>
      <c r="T741" s="21">
        <f t="shared" si="129"/>
        <v>34</v>
      </c>
      <c r="U741" s="19">
        <f>VLOOKUP($B741,Gas!$B$3:$E$2506,2)</f>
        <v>4.5</v>
      </c>
      <c r="V741" s="44">
        <f t="shared" si="130"/>
        <v>9.0022222222222226</v>
      </c>
      <c r="W741" s="5">
        <f>VLOOKUP($B741,Gas!$B$3:$E$2506,4)</f>
        <v>0.32645679928263893</v>
      </c>
    </row>
    <row r="742" spans="1:23" x14ac:dyDescent="0.2">
      <c r="A742" s="43">
        <f t="shared" si="133"/>
        <v>34</v>
      </c>
      <c r="B742" s="91">
        <v>36830</v>
      </c>
      <c r="C742" s="92">
        <v>43.2</v>
      </c>
      <c r="D742" s="4">
        <f t="shared" si="128"/>
        <v>6.4291638035465587E-2</v>
      </c>
      <c r="E742" s="100">
        <f t="shared" si="134"/>
        <v>1.2812764830374088</v>
      </c>
      <c r="F742" s="2"/>
      <c r="G742" s="8">
        <f t="shared" si="135"/>
        <v>0</v>
      </c>
      <c r="H742" s="8">
        <f t="shared" si="135"/>
        <v>0</v>
      </c>
      <c r="I742" s="8">
        <f t="shared" si="135"/>
        <v>0</v>
      </c>
      <c r="J742" s="8">
        <f t="shared" si="135"/>
        <v>0</v>
      </c>
      <c r="K742" s="8">
        <f t="shared" si="135"/>
        <v>0</v>
      </c>
      <c r="L742" s="8">
        <f t="shared" si="135"/>
        <v>6.7999999999999972</v>
      </c>
      <c r="M742" s="8">
        <f t="shared" si="135"/>
        <v>23.200000000000003</v>
      </c>
      <c r="N742" s="8">
        <f t="shared" si="135"/>
        <v>18.200000000000003</v>
      </c>
      <c r="O742" s="8">
        <f t="shared" si="135"/>
        <v>13.200000000000003</v>
      </c>
      <c r="P742" s="8">
        <f t="shared" si="135"/>
        <v>8.2000000000000028</v>
      </c>
      <c r="Q742" s="8">
        <f t="shared" si="135"/>
        <v>3.2000000000000028</v>
      </c>
      <c r="R742" s="8">
        <f t="shared" si="135"/>
        <v>0</v>
      </c>
      <c r="S742" s="8">
        <f t="shared" si="135"/>
        <v>0</v>
      </c>
      <c r="T742" s="21">
        <f t="shared" si="129"/>
        <v>34</v>
      </c>
      <c r="U742" s="19">
        <f>VLOOKUP($B742,Gas!$B$3:$E$2506,2)</f>
        <v>4.55</v>
      </c>
      <c r="V742" s="44">
        <f t="shared" si="130"/>
        <v>9.4945054945054963</v>
      </c>
      <c r="W742" s="5">
        <f>VLOOKUP($B742,Gas!$B$3:$E$2506,4)</f>
        <v>0.29062564511414829</v>
      </c>
    </row>
    <row r="743" spans="1:23" x14ac:dyDescent="0.2">
      <c r="A743" s="43">
        <f t="shared" si="133"/>
        <v>35</v>
      </c>
      <c r="B743" s="91">
        <v>36831</v>
      </c>
      <c r="C743" s="92">
        <v>43.64</v>
      </c>
      <c r="D743" s="4">
        <f t="shared" si="128"/>
        <v>1.0133665714805333E-2</v>
      </c>
      <c r="E743" s="100">
        <f t="shared" si="134"/>
        <v>1.1599637707301806</v>
      </c>
      <c r="F743" s="2"/>
      <c r="G743" s="8">
        <f t="shared" si="135"/>
        <v>0</v>
      </c>
      <c r="H743" s="8">
        <f t="shared" si="135"/>
        <v>0</v>
      </c>
      <c r="I743" s="8">
        <f t="shared" si="135"/>
        <v>0</v>
      </c>
      <c r="J743" s="8">
        <f t="shared" si="135"/>
        <v>0</v>
      </c>
      <c r="K743" s="8">
        <f t="shared" si="135"/>
        <v>0</v>
      </c>
      <c r="L743" s="8">
        <f t="shared" si="135"/>
        <v>6.3599999999999994</v>
      </c>
      <c r="M743" s="8">
        <f t="shared" si="135"/>
        <v>23.64</v>
      </c>
      <c r="N743" s="8">
        <f t="shared" si="135"/>
        <v>18.64</v>
      </c>
      <c r="O743" s="8">
        <f t="shared" si="135"/>
        <v>13.64</v>
      </c>
      <c r="P743" s="8">
        <f t="shared" si="135"/>
        <v>8.64</v>
      </c>
      <c r="Q743" s="8">
        <f t="shared" si="135"/>
        <v>3.6400000000000006</v>
      </c>
      <c r="R743" s="8">
        <f t="shared" si="135"/>
        <v>0</v>
      </c>
      <c r="S743" s="8">
        <f t="shared" si="135"/>
        <v>0</v>
      </c>
      <c r="T743" s="21">
        <f t="shared" si="129"/>
        <v>35</v>
      </c>
      <c r="U743" s="19">
        <f>VLOOKUP($B743,Gas!$B$3:$E$2506,2)</f>
        <v>4.38</v>
      </c>
      <c r="V743" s="44">
        <f t="shared" si="130"/>
        <v>9.9634703196347036</v>
      </c>
      <c r="W743" s="5">
        <f>VLOOKUP($B743,Gas!$B$3:$E$2506,4)</f>
        <v>0.34348907736966844</v>
      </c>
    </row>
    <row r="744" spans="1:23" x14ac:dyDescent="0.2">
      <c r="A744" s="43">
        <f t="shared" si="133"/>
        <v>35</v>
      </c>
      <c r="B744" s="91">
        <v>36832</v>
      </c>
      <c r="C744" s="92">
        <v>40.950000000000003</v>
      </c>
      <c r="D744" s="4">
        <f t="shared" si="128"/>
        <v>-6.3622350665791624E-2</v>
      </c>
      <c r="E744" s="100">
        <f t="shared" si="134"/>
        <v>1.1805399614673509</v>
      </c>
      <c r="F744" s="2"/>
      <c r="G744" s="8">
        <f t="shared" ref="G744:S759" si="136">IF(G$1="P",MAX(0,G$2-$C744),IF(G$1="C",MAX(0,$C744-G$2)))</f>
        <v>0</v>
      </c>
      <c r="H744" s="8">
        <f t="shared" si="136"/>
        <v>0</v>
      </c>
      <c r="I744" s="8">
        <f t="shared" si="136"/>
        <v>0</v>
      </c>
      <c r="J744" s="8">
        <f t="shared" si="136"/>
        <v>0</v>
      </c>
      <c r="K744" s="8">
        <f t="shared" si="136"/>
        <v>0</v>
      </c>
      <c r="L744" s="8">
        <f t="shared" si="136"/>
        <v>9.0499999999999972</v>
      </c>
      <c r="M744" s="8">
        <f t="shared" si="135"/>
        <v>20.950000000000003</v>
      </c>
      <c r="N744" s="8">
        <f t="shared" si="136"/>
        <v>15.950000000000003</v>
      </c>
      <c r="O744" s="8">
        <f t="shared" si="136"/>
        <v>10.950000000000003</v>
      </c>
      <c r="P744" s="8">
        <f t="shared" si="136"/>
        <v>5.9500000000000028</v>
      </c>
      <c r="Q744" s="8">
        <f t="shared" si="136"/>
        <v>0.95000000000000284</v>
      </c>
      <c r="R744" s="8">
        <f t="shared" si="136"/>
        <v>0</v>
      </c>
      <c r="S744" s="8">
        <f t="shared" si="136"/>
        <v>0</v>
      </c>
      <c r="T744" s="21">
        <f t="shared" si="129"/>
        <v>35</v>
      </c>
      <c r="U744" s="19">
        <f>VLOOKUP($B744,Gas!$B$3:$E$2506,2)</f>
        <v>4.3899999999999997</v>
      </c>
      <c r="V744" s="44">
        <f t="shared" si="130"/>
        <v>9.3280182232346256</v>
      </c>
      <c r="W744" s="5">
        <f>VLOOKUP($B744,Gas!$B$3:$E$2506,4)</f>
        <v>0.34646923808573055</v>
      </c>
    </row>
    <row r="745" spans="1:23" x14ac:dyDescent="0.2">
      <c r="A745" s="43">
        <f t="shared" si="133"/>
        <v>35</v>
      </c>
      <c r="B745" s="91">
        <v>36833</v>
      </c>
      <c r="C745" s="92">
        <v>39.950000000000003</v>
      </c>
      <c r="D745" s="4">
        <f t="shared" si="128"/>
        <v>-2.4723138086794782E-2</v>
      </c>
      <c r="E745" s="100">
        <f t="shared" si="134"/>
        <v>1.1624959882559462</v>
      </c>
      <c r="F745" s="2"/>
      <c r="G745" s="8">
        <f t="shared" si="136"/>
        <v>0</v>
      </c>
      <c r="H745" s="8">
        <f t="shared" si="136"/>
        <v>0</v>
      </c>
      <c r="I745" s="8">
        <f t="shared" si="136"/>
        <v>0</v>
      </c>
      <c r="J745" s="8">
        <f t="shared" si="136"/>
        <v>0</v>
      </c>
      <c r="K745" s="8">
        <f t="shared" si="136"/>
        <v>4.9999999999997158E-2</v>
      </c>
      <c r="L745" s="8">
        <f t="shared" si="136"/>
        <v>10.049999999999997</v>
      </c>
      <c r="M745" s="8">
        <f t="shared" si="135"/>
        <v>19.950000000000003</v>
      </c>
      <c r="N745" s="8">
        <f t="shared" si="136"/>
        <v>14.950000000000003</v>
      </c>
      <c r="O745" s="8">
        <f t="shared" si="136"/>
        <v>9.9500000000000028</v>
      </c>
      <c r="P745" s="8">
        <f t="shared" si="136"/>
        <v>4.9500000000000028</v>
      </c>
      <c r="Q745" s="8">
        <f t="shared" si="136"/>
        <v>0</v>
      </c>
      <c r="R745" s="8">
        <f t="shared" si="136"/>
        <v>0</v>
      </c>
      <c r="S745" s="8">
        <f t="shared" si="136"/>
        <v>0</v>
      </c>
      <c r="T745" s="21">
        <f t="shared" si="129"/>
        <v>35</v>
      </c>
      <c r="U745" s="19">
        <f>VLOOKUP($B745,Gas!$B$3:$E$2506,2)</f>
        <v>4.47</v>
      </c>
      <c r="V745" s="44">
        <f t="shared" si="130"/>
        <v>8.9373601789709181</v>
      </c>
      <c r="W745" s="5">
        <f>VLOOKUP($B745,Gas!$B$3:$E$2506,4)</f>
        <v>0.38565253249768094</v>
      </c>
    </row>
    <row r="746" spans="1:23" x14ac:dyDescent="0.2">
      <c r="A746" s="43">
        <f t="shared" si="133"/>
        <v>35</v>
      </c>
      <c r="B746" s="91">
        <v>36836</v>
      </c>
      <c r="C746" s="92">
        <v>41.16</v>
      </c>
      <c r="D746" s="4">
        <f t="shared" si="128"/>
        <v>2.9838238753565092E-2</v>
      </c>
      <c r="E746" s="100">
        <f t="shared" si="134"/>
        <v>1.1618152791605127</v>
      </c>
      <c r="F746" s="2"/>
      <c r="G746" s="8">
        <f t="shared" si="136"/>
        <v>0</v>
      </c>
      <c r="H746" s="8">
        <f t="shared" si="136"/>
        <v>0</v>
      </c>
      <c r="I746" s="8">
        <f t="shared" si="136"/>
        <v>0</v>
      </c>
      <c r="J746" s="8">
        <f t="shared" si="136"/>
        <v>0</v>
      </c>
      <c r="K746" s="8">
        <f t="shared" si="136"/>
        <v>0</v>
      </c>
      <c r="L746" s="8">
        <f t="shared" si="136"/>
        <v>8.8400000000000034</v>
      </c>
      <c r="M746" s="8">
        <f t="shared" si="135"/>
        <v>21.159999999999997</v>
      </c>
      <c r="N746" s="8">
        <f t="shared" si="136"/>
        <v>16.159999999999997</v>
      </c>
      <c r="O746" s="8">
        <f t="shared" si="136"/>
        <v>11.159999999999997</v>
      </c>
      <c r="P746" s="8">
        <f t="shared" si="136"/>
        <v>6.1599999999999966</v>
      </c>
      <c r="Q746" s="8">
        <f t="shared" si="136"/>
        <v>1.1599999999999966</v>
      </c>
      <c r="R746" s="8">
        <f t="shared" si="136"/>
        <v>0</v>
      </c>
      <c r="S746" s="8">
        <f t="shared" si="136"/>
        <v>0</v>
      </c>
      <c r="T746" s="21">
        <f t="shared" si="129"/>
        <v>35</v>
      </c>
      <c r="U746" s="19">
        <f>VLOOKUP($B746,Gas!$B$3:$E$2506,2)</f>
        <v>4.63</v>
      </c>
      <c r="V746" s="44">
        <f t="shared" si="130"/>
        <v>8.8898488120950319</v>
      </c>
      <c r="W746" s="5">
        <f>VLOOKUP($B746,Gas!$B$3:$E$2506,4)</f>
        <v>0.38849898425827811</v>
      </c>
    </row>
    <row r="747" spans="1:23" x14ac:dyDescent="0.2">
      <c r="A747" s="43">
        <f t="shared" si="133"/>
        <v>35</v>
      </c>
      <c r="B747" s="91">
        <v>36837</v>
      </c>
      <c r="C747" s="92">
        <v>38.659999999999997</v>
      </c>
      <c r="D747" s="4">
        <f t="shared" si="128"/>
        <v>-6.2661437185664068E-2</v>
      </c>
      <c r="E747" s="100">
        <f t="shared" si="134"/>
        <v>1.0787175742539936</v>
      </c>
      <c r="F747" s="2"/>
      <c r="G747" s="8">
        <f t="shared" si="136"/>
        <v>0</v>
      </c>
      <c r="H747" s="8">
        <f t="shared" si="136"/>
        <v>0</v>
      </c>
      <c r="I747" s="8">
        <f t="shared" si="136"/>
        <v>0</v>
      </c>
      <c r="J747" s="8">
        <f t="shared" si="136"/>
        <v>0</v>
      </c>
      <c r="K747" s="8">
        <f t="shared" si="136"/>
        <v>1.3400000000000034</v>
      </c>
      <c r="L747" s="8">
        <f t="shared" si="136"/>
        <v>11.340000000000003</v>
      </c>
      <c r="M747" s="8">
        <f t="shared" si="135"/>
        <v>18.659999999999997</v>
      </c>
      <c r="N747" s="8">
        <f t="shared" si="136"/>
        <v>13.659999999999997</v>
      </c>
      <c r="O747" s="8">
        <f t="shared" si="136"/>
        <v>8.6599999999999966</v>
      </c>
      <c r="P747" s="8">
        <f t="shared" si="136"/>
        <v>3.6599999999999966</v>
      </c>
      <c r="Q747" s="8">
        <f t="shared" si="136"/>
        <v>0</v>
      </c>
      <c r="R747" s="8">
        <f t="shared" si="136"/>
        <v>0</v>
      </c>
      <c r="S747" s="8">
        <f t="shared" si="136"/>
        <v>0</v>
      </c>
      <c r="T747" s="21">
        <f t="shared" si="129"/>
        <v>35</v>
      </c>
      <c r="U747" s="19">
        <f>VLOOKUP($B747,Gas!$B$3:$E$2506,2)</f>
        <v>4.5999999999999996</v>
      </c>
      <c r="V747" s="44">
        <f t="shared" si="130"/>
        <v>8.4043478260869566</v>
      </c>
      <c r="W747" s="5">
        <f>VLOOKUP($B747,Gas!$B$3:$E$2506,4)</f>
        <v>0.35652249916752804</v>
      </c>
    </row>
    <row r="748" spans="1:23" x14ac:dyDescent="0.2">
      <c r="A748" s="43">
        <f t="shared" si="133"/>
        <v>35</v>
      </c>
      <c r="B748" s="91">
        <v>36838</v>
      </c>
      <c r="C748" s="92">
        <v>40.92</v>
      </c>
      <c r="D748" s="4">
        <f t="shared" si="128"/>
        <v>5.6813467303241008E-2</v>
      </c>
      <c r="E748" s="100">
        <f t="shared" si="134"/>
        <v>1.0571938092200606</v>
      </c>
      <c r="F748" s="2"/>
      <c r="G748" s="8">
        <f t="shared" si="136"/>
        <v>0</v>
      </c>
      <c r="H748" s="8">
        <f t="shared" si="136"/>
        <v>0</v>
      </c>
      <c r="I748" s="8">
        <f t="shared" si="136"/>
        <v>0</v>
      </c>
      <c r="J748" s="8">
        <f t="shared" si="136"/>
        <v>0</v>
      </c>
      <c r="K748" s="8">
        <f t="shared" si="136"/>
        <v>0</v>
      </c>
      <c r="L748" s="8">
        <f t="shared" si="136"/>
        <v>9.0799999999999983</v>
      </c>
      <c r="M748" s="8">
        <f t="shared" si="135"/>
        <v>20.92</v>
      </c>
      <c r="N748" s="8">
        <f t="shared" si="136"/>
        <v>15.920000000000002</v>
      </c>
      <c r="O748" s="8">
        <f t="shared" si="136"/>
        <v>10.920000000000002</v>
      </c>
      <c r="P748" s="8">
        <f t="shared" si="136"/>
        <v>5.9200000000000017</v>
      </c>
      <c r="Q748" s="8">
        <f t="shared" si="136"/>
        <v>0.92000000000000171</v>
      </c>
      <c r="R748" s="8">
        <f t="shared" si="136"/>
        <v>0</v>
      </c>
      <c r="S748" s="8">
        <f t="shared" si="136"/>
        <v>0</v>
      </c>
      <c r="T748" s="21">
        <f t="shared" si="129"/>
        <v>35</v>
      </c>
      <c r="U748" s="19">
        <f>VLOOKUP($B748,Gas!$B$3:$E$2506,2)</f>
        <v>4.6749999999999998</v>
      </c>
      <c r="V748" s="44">
        <f t="shared" si="130"/>
        <v>8.7529411764705891</v>
      </c>
      <c r="W748" s="5">
        <f>VLOOKUP($B748,Gas!$B$3:$E$2506,4)</f>
        <v>0.36574867432930092</v>
      </c>
    </row>
    <row r="749" spans="1:23" x14ac:dyDescent="0.2">
      <c r="A749" s="43">
        <f t="shared" si="133"/>
        <v>35</v>
      </c>
      <c r="B749" s="91">
        <v>36839</v>
      </c>
      <c r="C749" s="92">
        <v>41.17</v>
      </c>
      <c r="D749" s="4">
        <f t="shared" si="128"/>
        <v>6.0908946983875816E-3</v>
      </c>
      <c r="E749" s="100">
        <f t="shared" si="134"/>
        <v>1.0619288398924431</v>
      </c>
      <c r="F749" s="2"/>
      <c r="G749" s="8">
        <f t="shared" si="136"/>
        <v>0</v>
      </c>
      <c r="H749" s="8">
        <f t="shared" si="136"/>
        <v>0</v>
      </c>
      <c r="I749" s="8">
        <f t="shared" si="136"/>
        <v>0</v>
      </c>
      <c r="J749" s="8">
        <f t="shared" si="136"/>
        <v>0</v>
      </c>
      <c r="K749" s="8">
        <f t="shared" si="136"/>
        <v>0</v>
      </c>
      <c r="L749" s="8">
        <f t="shared" si="136"/>
        <v>8.8299999999999983</v>
      </c>
      <c r="M749" s="8">
        <f t="shared" si="135"/>
        <v>21.17</v>
      </c>
      <c r="N749" s="8">
        <f t="shared" si="136"/>
        <v>16.170000000000002</v>
      </c>
      <c r="O749" s="8">
        <f t="shared" si="136"/>
        <v>11.170000000000002</v>
      </c>
      <c r="P749" s="8">
        <f t="shared" si="136"/>
        <v>6.1700000000000017</v>
      </c>
      <c r="Q749" s="8">
        <f t="shared" si="136"/>
        <v>1.1700000000000017</v>
      </c>
      <c r="R749" s="8">
        <f t="shared" si="136"/>
        <v>0</v>
      </c>
      <c r="S749" s="8">
        <f t="shared" si="136"/>
        <v>0</v>
      </c>
      <c r="T749" s="21">
        <f t="shared" si="129"/>
        <v>35</v>
      </c>
      <c r="U749" s="19">
        <f>VLOOKUP($B749,Gas!$B$3:$E$2506,2)</f>
        <v>4.92</v>
      </c>
      <c r="V749" s="44">
        <f t="shared" si="130"/>
        <v>8.3678861788617898</v>
      </c>
      <c r="W749" s="5">
        <f>VLOOKUP($B749,Gas!$B$3:$E$2506,4)</f>
        <v>0.4617332935974704</v>
      </c>
    </row>
    <row r="750" spans="1:23" x14ac:dyDescent="0.2">
      <c r="A750" s="43">
        <f t="shared" si="133"/>
        <v>35</v>
      </c>
      <c r="B750" s="91">
        <v>36840</v>
      </c>
      <c r="C750" s="92">
        <v>42.32</v>
      </c>
      <c r="D750" s="4">
        <f t="shared" si="128"/>
        <v>2.7549951768230649E-2</v>
      </c>
      <c r="E750" s="100">
        <f t="shared" si="134"/>
        <v>0.73493485610114151</v>
      </c>
      <c r="F750" s="2"/>
      <c r="G750" s="8">
        <f t="shared" si="136"/>
        <v>0</v>
      </c>
      <c r="H750" s="8">
        <f t="shared" si="136"/>
        <v>0</v>
      </c>
      <c r="I750" s="8">
        <f t="shared" si="136"/>
        <v>0</v>
      </c>
      <c r="J750" s="8">
        <f t="shared" si="136"/>
        <v>0</v>
      </c>
      <c r="K750" s="8">
        <f t="shared" si="136"/>
        <v>0</v>
      </c>
      <c r="L750" s="8">
        <f t="shared" si="136"/>
        <v>7.68</v>
      </c>
      <c r="M750" s="8">
        <f t="shared" si="136"/>
        <v>22.32</v>
      </c>
      <c r="N750" s="8">
        <f t="shared" si="136"/>
        <v>17.32</v>
      </c>
      <c r="O750" s="8">
        <f t="shared" si="136"/>
        <v>12.32</v>
      </c>
      <c r="P750" s="8">
        <f t="shared" si="136"/>
        <v>7.32</v>
      </c>
      <c r="Q750" s="8">
        <f t="shared" si="136"/>
        <v>2.3200000000000003</v>
      </c>
      <c r="R750" s="8">
        <f t="shared" si="136"/>
        <v>0</v>
      </c>
      <c r="S750" s="8">
        <f t="shared" si="136"/>
        <v>0</v>
      </c>
      <c r="T750" s="21">
        <f t="shared" si="129"/>
        <v>35</v>
      </c>
      <c r="U750" s="19">
        <f>VLOOKUP($B750,Gas!$B$3:$E$2506,2)</f>
        <v>5.36</v>
      </c>
      <c r="V750" s="44">
        <f t="shared" si="130"/>
        <v>7.8955223880597014</v>
      </c>
      <c r="W750" s="5">
        <f>VLOOKUP($B750,Gas!$B$3:$E$2506,4)</f>
        <v>0.65515345426944516</v>
      </c>
    </row>
    <row r="751" spans="1:23" x14ac:dyDescent="0.2">
      <c r="A751" s="43">
        <f t="shared" si="133"/>
        <v>35</v>
      </c>
      <c r="B751" s="91">
        <v>36843</v>
      </c>
      <c r="C751" s="92">
        <v>49.3</v>
      </c>
      <c r="D751" s="4">
        <f t="shared" si="128"/>
        <v>0.15266429349860036</v>
      </c>
      <c r="E751" s="100">
        <f t="shared" si="134"/>
        <v>1.0163367187109476</v>
      </c>
      <c r="F751" s="2"/>
      <c r="G751" s="8">
        <f t="shared" si="136"/>
        <v>0</v>
      </c>
      <c r="H751" s="8">
        <f t="shared" si="136"/>
        <v>0</v>
      </c>
      <c r="I751" s="8">
        <f t="shared" si="136"/>
        <v>0</v>
      </c>
      <c r="J751" s="8">
        <f t="shared" si="136"/>
        <v>0</v>
      </c>
      <c r="K751" s="8">
        <f t="shared" si="136"/>
        <v>0</v>
      </c>
      <c r="L751" s="8">
        <f t="shared" si="136"/>
        <v>0.70000000000000284</v>
      </c>
      <c r="M751" s="8">
        <f t="shared" si="136"/>
        <v>29.299999999999997</v>
      </c>
      <c r="N751" s="8">
        <f t="shared" si="136"/>
        <v>24.299999999999997</v>
      </c>
      <c r="O751" s="8">
        <f t="shared" si="136"/>
        <v>19.299999999999997</v>
      </c>
      <c r="P751" s="8">
        <f t="shared" si="136"/>
        <v>14.299999999999997</v>
      </c>
      <c r="Q751" s="8">
        <f t="shared" si="136"/>
        <v>9.2999999999999972</v>
      </c>
      <c r="R751" s="8">
        <f t="shared" si="136"/>
        <v>0</v>
      </c>
      <c r="S751" s="8">
        <f t="shared" si="136"/>
        <v>0</v>
      </c>
      <c r="T751" s="21">
        <f t="shared" si="129"/>
        <v>35</v>
      </c>
      <c r="U751" s="19">
        <f>VLOOKUP($B751,Gas!$B$3:$E$2506,2)</f>
        <v>5.2450000000000001</v>
      </c>
      <c r="V751" s="44">
        <f t="shared" si="130"/>
        <v>9.3994280266920871</v>
      </c>
      <c r="W751" s="5">
        <f>VLOOKUP($B751,Gas!$B$3:$E$2506,4)</f>
        <v>0.61745223595008425</v>
      </c>
    </row>
    <row r="752" spans="1:23" x14ac:dyDescent="0.2">
      <c r="A752" s="43">
        <f t="shared" si="133"/>
        <v>35</v>
      </c>
      <c r="B752" s="91">
        <v>36844</v>
      </c>
      <c r="C752" s="92">
        <v>46.63</v>
      </c>
      <c r="D752" s="4">
        <f t="shared" si="128"/>
        <v>-5.5679970228414775E-2</v>
      </c>
      <c r="E752" s="100">
        <f t="shared" si="134"/>
        <v>1.0464923912571313</v>
      </c>
      <c r="F752" s="2"/>
      <c r="G752" s="8">
        <f t="shared" si="136"/>
        <v>0</v>
      </c>
      <c r="H752" s="8">
        <f t="shared" si="136"/>
        <v>0</v>
      </c>
      <c r="I752" s="8">
        <f t="shared" si="136"/>
        <v>0</v>
      </c>
      <c r="J752" s="8">
        <f t="shared" si="136"/>
        <v>0</v>
      </c>
      <c r="K752" s="8">
        <f t="shared" si="136"/>
        <v>0</v>
      </c>
      <c r="L752" s="8">
        <f t="shared" si="136"/>
        <v>3.3699999999999974</v>
      </c>
      <c r="M752" s="8">
        <f t="shared" si="136"/>
        <v>26.630000000000003</v>
      </c>
      <c r="N752" s="8">
        <f t="shared" si="136"/>
        <v>21.630000000000003</v>
      </c>
      <c r="O752" s="8">
        <f t="shared" si="136"/>
        <v>16.630000000000003</v>
      </c>
      <c r="P752" s="8">
        <f t="shared" si="136"/>
        <v>11.630000000000003</v>
      </c>
      <c r="Q752" s="8">
        <f t="shared" si="136"/>
        <v>6.6300000000000026</v>
      </c>
      <c r="R752" s="8">
        <f t="shared" si="136"/>
        <v>0</v>
      </c>
      <c r="S752" s="8">
        <f t="shared" si="136"/>
        <v>0</v>
      </c>
      <c r="T752" s="21">
        <f t="shared" si="129"/>
        <v>35</v>
      </c>
      <c r="U752" s="19">
        <f>VLOOKUP($B752,Gas!$B$3:$E$2506,2)</f>
        <v>5.5949999999999998</v>
      </c>
      <c r="V752" s="44">
        <f t="shared" si="130"/>
        <v>8.3342269883824844</v>
      </c>
      <c r="W752" s="5">
        <f>VLOOKUP($B752,Gas!$B$3:$E$2506,4)</f>
        <v>0.67723226027262795</v>
      </c>
    </row>
    <row r="753" spans="1:23" x14ac:dyDescent="0.2">
      <c r="A753" s="43">
        <f t="shared" si="133"/>
        <v>35</v>
      </c>
      <c r="B753" s="91">
        <v>36845</v>
      </c>
      <c r="C753" s="92">
        <v>46.49</v>
      </c>
      <c r="D753" s="4">
        <f t="shared" si="128"/>
        <v>-3.0068751177361021E-3</v>
      </c>
      <c r="E753" s="100">
        <f t="shared" si="134"/>
        <v>1.0476845819919893</v>
      </c>
      <c r="F753" s="2"/>
      <c r="G753" s="8">
        <f t="shared" si="136"/>
        <v>0</v>
      </c>
      <c r="H753" s="8">
        <f t="shared" si="136"/>
        <v>0</v>
      </c>
      <c r="I753" s="8">
        <f t="shared" si="136"/>
        <v>0</v>
      </c>
      <c r="J753" s="8">
        <f t="shared" si="136"/>
        <v>0</v>
      </c>
      <c r="K753" s="8">
        <f t="shared" si="136"/>
        <v>0</v>
      </c>
      <c r="L753" s="8">
        <f t="shared" si="136"/>
        <v>3.509999999999998</v>
      </c>
      <c r="M753" s="8">
        <f t="shared" si="136"/>
        <v>26.490000000000002</v>
      </c>
      <c r="N753" s="8">
        <f t="shared" si="136"/>
        <v>21.490000000000002</v>
      </c>
      <c r="O753" s="8">
        <f t="shared" si="136"/>
        <v>16.490000000000002</v>
      </c>
      <c r="P753" s="8">
        <f t="shared" si="136"/>
        <v>11.490000000000002</v>
      </c>
      <c r="Q753" s="8">
        <f t="shared" si="136"/>
        <v>6.490000000000002</v>
      </c>
      <c r="R753" s="8">
        <f t="shared" si="136"/>
        <v>0</v>
      </c>
      <c r="S753" s="8">
        <f t="shared" si="136"/>
        <v>0</v>
      </c>
      <c r="T753" s="21">
        <f t="shared" si="129"/>
        <v>35</v>
      </c>
      <c r="U753" s="19">
        <f>VLOOKUP($B753,Gas!$B$3:$E$2506,2)</f>
        <v>5.7949999999999999</v>
      </c>
      <c r="V753" s="44">
        <f t="shared" si="130"/>
        <v>8.0224331320103541</v>
      </c>
      <c r="W753" s="5">
        <f>VLOOKUP($B753,Gas!$B$3:$E$2506,4)</f>
        <v>0.67062377228176084</v>
      </c>
    </row>
    <row r="754" spans="1:23" x14ac:dyDescent="0.2">
      <c r="A754" s="43">
        <f t="shared" si="133"/>
        <v>35</v>
      </c>
      <c r="B754" s="91">
        <v>36846</v>
      </c>
      <c r="C754" s="92">
        <v>49.62</v>
      </c>
      <c r="D754" s="4">
        <f t="shared" si="128"/>
        <v>6.5156742561161538E-2</v>
      </c>
      <c r="E754" s="100">
        <f t="shared" si="134"/>
        <v>1.0058847298686744</v>
      </c>
      <c r="F754" s="2"/>
      <c r="G754" s="8">
        <f t="shared" ref="G754:S769" si="137">IF(G$1="P",MAX(0,G$2-$C754),IF(G$1="C",MAX(0,$C754-G$2)))</f>
        <v>0</v>
      </c>
      <c r="H754" s="8">
        <f t="shared" si="137"/>
        <v>0</v>
      </c>
      <c r="I754" s="8">
        <f t="shared" si="137"/>
        <v>0</v>
      </c>
      <c r="J754" s="8">
        <f t="shared" si="137"/>
        <v>0</v>
      </c>
      <c r="K754" s="8">
        <f t="shared" si="137"/>
        <v>0</v>
      </c>
      <c r="L754" s="8">
        <f t="shared" si="137"/>
        <v>0.38000000000000256</v>
      </c>
      <c r="M754" s="8">
        <f t="shared" si="136"/>
        <v>29.619999999999997</v>
      </c>
      <c r="N754" s="8">
        <f t="shared" si="137"/>
        <v>24.619999999999997</v>
      </c>
      <c r="O754" s="8">
        <f t="shared" si="137"/>
        <v>19.619999999999997</v>
      </c>
      <c r="P754" s="8">
        <f t="shared" si="137"/>
        <v>14.619999999999997</v>
      </c>
      <c r="Q754" s="8">
        <f t="shared" si="137"/>
        <v>9.6199999999999974</v>
      </c>
      <c r="R754" s="8">
        <f t="shared" si="137"/>
        <v>0</v>
      </c>
      <c r="S754" s="8">
        <f t="shared" si="137"/>
        <v>0</v>
      </c>
      <c r="T754" s="21">
        <f t="shared" si="129"/>
        <v>35</v>
      </c>
      <c r="U754" s="19">
        <f>VLOOKUP($B754,Gas!$B$3:$E$2506,2)</f>
        <v>5.94</v>
      </c>
      <c r="V754" s="44">
        <f t="shared" si="130"/>
        <v>8.3535353535353529</v>
      </c>
      <c r="W754" s="5">
        <f>VLOOKUP($B754,Gas!$B$3:$E$2506,4)</f>
        <v>0.65348241789074835</v>
      </c>
    </row>
    <row r="755" spans="1:23" x14ac:dyDescent="0.2">
      <c r="A755" s="43">
        <f t="shared" si="133"/>
        <v>35</v>
      </c>
      <c r="B755" s="91">
        <v>36847</v>
      </c>
      <c r="C755" s="92">
        <v>48.82</v>
      </c>
      <c r="D755" s="4">
        <f t="shared" si="128"/>
        <v>-1.6253913298840923E-2</v>
      </c>
      <c r="E755" s="100">
        <f t="shared" si="134"/>
        <v>0.99645818524846863</v>
      </c>
      <c r="F755" s="2"/>
      <c r="G755" s="8">
        <f t="shared" si="137"/>
        <v>0</v>
      </c>
      <c r="H755" s="8">
        <f t="shared" si="137"/>
        <v>0</v>
      </c>
      <c r="I755" s="8">
        <f t="shared" si="137"/>
        <v>0</v>
      </c>
      <c r="J755" s="8">
        <f t="shared" si="137"/>
        <v>0</v>
      </c>
      <c r="K755" s="8">
        <f t="shared" si="137"/>
        <v>0</v>
      </c>
      <c r="L755" s="8">
        <f t="shared" si="137"/>
        <v>1.1799999999999997</v>
      </c>
      <c r="M755" s="8">
        <f t="shared" si="136"/>
        <v>28.82</v>
      </c>
      <c r="N755" s="8">
        <f t="shared" si="137"/>
        <v>23.82</v>
      </c>
      <c r="O755" s="8">
        <f t="shared" si="137"/>
        <v>18.82</v>
      </c>
      <c r="P755" s="8">
        <f t="shared" si="137"/>
        <v>13.82</v>
      </c>
      <c r="Q755" s="8">
        <f t="shared" si="137"/>
        <v>8.82</v>
      </c>
      <c r="R755" s="8">
        <f t="shared" si="137"/>
        <v>0</v>
      </c>
      <c r="S755" s="8">
        <f t="shared" si="137"/>
        <v>0</v>
      </c>
      <c r="T755" s="21">
        <f t="shared" si="129"/>
        <v>35</v>
      </c>
      <c r="U755" s="19">
        <f>VLOOKUP($B755,Gas!$B$3:$E$2506,2)</f>
        <v>5.88</v>
      </c>
      <c r="V755" s="44">
        <f t="shared" si="130"/>
        <v>8.3027210884353746</v>
      </c>
      <c r="W755" s="5">
        <f>VLOOKUP($B755,Gas!$B$3:$E$2506,4)</f>
        <v>0.66093225597206828</v>
      </c>
    </row>
    <row r="756" spans="1:23" x14ac:dyDescent="0.2">
      <c r="A756" s="43">
        <f t="shared" si="133"/>
        <v>35</v>
      </c>
      <c r="B756" s="91">
        <v>36850</v>
      </c>
      <c r="C756" s="92">
        <v>52.55</v>
      </c>
      <c r="D756" s="4">
        <f t="shared" si="128"/>
        <v>7.3625032358146075E-2</v>
      </c>
      <c r="E756" s="100">
        <f t="shared" si="134"/>
        <v>1.0318280341299613</v>
      </c>
      <c r="F756" s="2"/>
      <c r="G756" s="8">
        <f t="shared" si="137"/>
        <v>0</v>
      </c>
      <c r="H756" s="8">
        <f t="shared" si="137"/>
        <v>0</v>
      </c>
      <c r="I756" s="8">
        <f t="shared" si="137"/>
        <v>0</v>
      </c>
      <c r="J756" s="8">
        <f t="shared" si="137"/>
        <v>0</v>
      </c>
      <c r="K756" s="8">
        <f t="shared" si="137"/>
        <v>0</v>
      </c>
      <c r="L756" s="8">
        <f t="shared" si="137"/>
        <v>0</v>
      </c>
      <c r="M756" s="8">
        <f t="shared" si="136"/>
        <v>32.549999999999997</v>
      </c>
      <c r="N756" s="8">
        <f t="shared" si="137"/>
        <v>27.549999999999997</v>
      </c>
      <c r="O756" s="8">
        <f t="shared" si="137"/>
        <v>22.549999999999997</v>
      </c>
      <c r="P756" s="8">
        <f t="shared" si="137"/>
        <v>17.549999999999997</v>
      </c>
      <c r="Q756" s="8">
        <f t="shared" si="137"/>
        <v>12.549999999999997</v>
      </c>
      <c r="R756" s="8">
        <f t="shared" si="137"/>
        <v>2.5499999999999972</v>
      </c>
      <c r="S756" s="8">
        <f t="shared" si="137"/>
        <v>0</v>
      </c>
      <c r="T756" s="21">
        <f t="shared" si="129"/>
        <v>35</v>
      </c>
      <c r="U756" s="19">
        <f>VLOOKUP($B756,Gas!$B$3:$E$2506,2)</f>
        <v>5.6349999999999998</v>
      </c>
      <c r="V756" s="44">
        <f t="shared" si="130"/>
        <v>9.3256433007985802</v>
      </c>
      <c r="W756" s="5">
        <f>VLOOKUP($B756,Gas!$B$3:$E$2506,4)</f>
        <v>0.57497556684099249</v>
      </c>
    </row>
    <row r="757" spans="1:23" x14ac:dyDescent="0.2">
      <c r="A757" s="43">
        <f t="shared" si="133"/>
        <v>35</v>
      </c>
      <c r="B757" s="91">
        <v>36851</v>
      </c>
      <c r="C757" s="92">
        <v>63.03</v>
      </c>
      <c r="D757" s="4">
        <f t="shared" si="128"/>
        <v>0.18184570620205859</v>
      </c>
      <c r="E757" s="100">
        <f t="shared" si="134"/>
        <v>1.1731319407370395</v>
      </c>
      <c r="F757" s="2"/>
      <c r="G757" s="8">
        <f t="shared" si="137"/>
        <v>0</v>
      </c>
      <c r="H757" s="8">
        <f t="shared" si="137"/>
        <v>0</v>
      </c>
      <c r="I757" s="8">
        <f t="shared" si="137"/>
        <v>0</v>
      </c>
      <c r="J757" s="8">
        <f t="shared" si="137"/>
        <v>0</v>
      </c>
      <c r="K757" s="8">
        <f t="shared" si="137"/>
        <v>0</v>
      </c>
      <c r="L757" s="8">
        <f t="shared" si="137"/>
        <v>0</v>
      </c>
      <c r="M757" s="8">
        <f t="shared" si="136"/>
        <v>43.03</v>
      </c>
      <c r="N757" s="8">
        <f t="shared" si="137"/>
        <v>38.03</v>
      </c>
      <c r="O757" s="8">
        <f t="shared" si="137"/>
        <v>33.03</v>
      </c>
      <c r="P757" s="8">
        <f t="shared" si="137"/>
        <v>28.03</v>
      </c>
      <c r="Q757" s="8">
        <f t="shared" si="137"/>
        <v>23.03</v>
      </c>
      <c r="R757" s="8">
        <f t="shared" si="137"/>
        <v>13.030000000000001</v>
      </c>
      <c r="S757" s="8">
        <f t="shared" si="137"/>
        <v>0</v>
      </c>
      <c r="T757" s="21">
        <f t="shared" si="129"/>
        <v>35</v>
      </c>
      <c r="U757" s="19">
        <f>VLOOKUP($B757,Gas!$B$3:$E$2506,2)</f>
        <v>6.2350000000000003</v>
      </c>
      <c r="V757" s="44">
        <f t="shared" si="130"/>
        <v>10.109061748195669</v>
      </c>
      <c r="W757" s="5">
        <f>VLOOKUP($B757,Gas!$B$3:$E$2506,4)</f>
        <v>0.78461687071081354</v>
      </c>
    </row>
    <row r="758" spans="1:23" x14ac:dyDescent="0.2">
      <c r="A758" s="43">
        <f t="shared" si="133"/>
        <v>35</v>
      </c>
      <c r="B758" s="91">
        <v>36852</v>
      </c>
      <c r="C758" s="92">
        <v>61.96</v>
      </c>
      <c r="D758" s="4">
        <f t="shared" si="128"/>
        <v>-1.7121787976350888E-2</v>
      </c>
      <c r="E758" s="100">
        <f t="shared" si="134"/>
        <v>1.2166817412318982</v>
      </c>
      <c r="F758" s="2"/>
      <c r="G758" s="8">
        <f t="shared" si="137"/>
        <v>0</v>
      </c>
      <c r="H758" s="8">
        <f t="shared" si="137"/>
        <v>0</v>
      </c>
      <c r="I758" s="8">
        <f t="shared" si="137"/>
        <v>0</v>
      </c>
      <c r="J758" s="8">
        <f t="shared" si="137"/>
        <v>0</v>
      </c>
      <c r="K758" s="8">
        <f t="shared" si="137"/>
        <v>0</v>
      </c>
      <c r="L758" s="8">
        <f t="shared" si="137"/>
        <v>0</v>
      </c>
      <c r="M758" s="8">
        <f t="shared" si="136"/>
        <v>41.96</v>
      </c>
      <c r="N758" s="8">
        <f t="shared" si="137"/>
        <v>36.96</v>
      </c>
      <c r="O758" s="8">
        <f t="shared" si="137"/>
        <v>31.96</v>
      </c>
      <c r="P758" s="8">
        <f t="shared" si="137"/>
        <v>26.96</v>
      </c>
      <c r="Q758" s="8">
        <f t="shared" si="137"/>
        <v>21.96</v>
      </c>
      <c r="R758" s="8">
        <f t="shared" si="137"/>
        <v>11.96</v>
      </c>
      <c r="S758" s="8">
        <f t="shared" si="137"/>
        <v>0</v>
      </c>
      <c r="T758" s="21">
        <f t="shared" si="129"/>
        <v>35</v>
      </c>
      <c r="U758" s="19">
        <f>VLOOKUP($B758,Gas!$B$3:$E$2506,2)</f>
        <v>6.34</v>
      </c>
      <c r="V758" s="44">
        <f t="shared" si="130"/>
        <v>9.7728706624605675</v>
      </c>
      <c r="W758" s="5">
        <f>VLOOKUP($B758,Gas!$B$3:$E$2506,4)</f>
        <v>0.77613295670722571</v>
      </c>
    </row>
    <row r="759" spans="1:23" x14ac:dyDescent="0.2">
      <c r="A759" s="43">
        <f t="shared" si="133"/>
        <v>35</v>
      </c>
      <c r="B759" s="91">
        <v>36857</v>
      </c>
      <c r="C759" s="92">
        <v>42.72</v>
      </c>
      <c r="D759" s="4">
        <f t="shared" si="128"/>
        <v>-0.37182182089672855</v>
      </c>
      <c r="E759" s="100">
        <f t="shared" si="134"/>
        <v>2.4070545697781824</v>
      </c>
      <c r="F759" s="2"/>
      <c r="G759" s="8">
        <f t="shared" si="137"/>
        <v>0</v>
      </c>
      <c r="H759" s="8">
        <f t="shared" si="137"/>
        <v>0</v>
      </c>
      <c r="I759" s="8">
        <f t="shared" si="137"/>
        <v>0</v>
      </c>
      <c r="J759" s="8">
        <f t="shared" si="137"/>
        <v>0</v>
      </c>
      <c r="K759" s="8">
        <f t="shared" si="137"/>
        <v>0</v>
      </c>
      <c r="L759" s="8">
        <f t="shared" si="137"/>
        <v>7.2800000000000011</v>
      </c>
      <c r="M759" s="8">
        <f t="shared" si="136"/>
        <v>22.72</v>
      </c>
      <c r="N759" s="8">
        <f t="shared" si="137"/>
        <v>17.72</v>
      </c>
      <c r="O759" s="8">
        <f t="shared" si="137"/>
        <v>12.719999999999999</v>
      </c>
      <c r="P759" s="8">
        <f t="shared" si="137"/>
        <v>7.7199999999999989</v>
      </c>
      <c r="Q759" s="8">
        <f t="shared" si="137"/>
        <v>2.7199999999999989</v>
      </c>
      <c r="R759" s="8">
        <f t="shared" si="137"/>
        <v>0</v>
      </c>
      <c r="S759" s="8">
        <f t="shared" si="137"/>
        <v>0</v>
      </c>
      <c r="T759" s="21">
        <f t="shared" si="129"/>
        <v>35</v>
      </c>
      <c r="U759" s="19">
        <f>VLOOKUP($B759,Gas!$B$3:$E$2506,2)</f>
        <v>6.3150000000000004</v>
      </c>
      <c r="V759" s="44">
        <f t="shared" si="130"/>
        <v>6.764845605700712</v>
      </c>
      <c r="W759" s="5">
        <f>VLOOKUP($B759,Gas!$B$3:$E$2506,4)</f>
        <v>0.69277675255752469</v>
      </c>
    </row>
    <row r="760" spans="1:23" x14ac:dyDescent="0.2">
      <c r="A760" s="43">
        <f t="shared" si="133"/>
        <v>35</v>
      </c>
      <c r="B760" s="91">
        <v>36858</v>
      </c>
      <c r="C760" s="92">
        <v>42.41</v>
      </c>
      <c r="D760" s="4">
        <f t="shared" si="128"/>
        <v>-7.2830111654400859E-3</v>
      </c>
      <c r="E760" s="100">
        <f t="shared" si="134"/>
        <v>2.4037643915840121</v>
      </c>
      <c r="F760" s="2"/>
      <c r="G760" s="8">
        <f t="shared" si="137"/>
        <v>0</v>
      </c>
      <c r="H760" s="8">
        <f t="shared" si="137"/>
        <v>0</v>
      </c>
      <c r="I760" s="8">
        <f t="shared" si="137"/>
        <v>0</v>
      </c>
      <c r="J760" s="8">
        <f t="shared" si="137"/>
        <v>0</v>
      </c>
      <c r="K760" s="8">
        <f t="shared" si="137"/>
        <v>0</v>
      </c>
      <c r="L760" s="8">
        <f t="shared" si="137"/>
        <v>7.5900000000000034</v>
      </c>
      <c r="M760" s="8">
        <f t="shared" si="137"/>
        <v>22.409999999999997</v>
      </c>
      <c r="N760" s="8">
        <f t="shared" si="137"/>
        <v>17.409999999999997</v>
      </c>
      <c r="O760" s="8">
        <f t="shared" si="137"/>
        <v>12.409999999999997</v>
      </c>
      <c r="P760" s="8">
        <f t="shared" si="137"/>
        <v>7.4099999999999966</v>
      </c>
      <c r="Q760" s="8">
        <f t="shared" si="137"/>
        <v>2.4099999999999966</v>
      </c>
      <c r="R760" s="8">
        <f t="shared" si="137"/>
        <v>0</v>
      </c>
      <c r="S760" s="8">
        <f t="shared" si="137"/>
        <v>0</v>
      </c>
      <c r="T760" s="21">
        <f t="shared" si="129"/>
        <v>35</v>
      </c>
      <c r="U760" s="19">
        <f>VLOOKUP($B760,Gas!$B$3:$E$2506,2)</f>
        <v>6.2450000000000001</v>
      </c>
      <c r="V760" s="44">
        <f t="shared" si="130"/>
        <v>6.7910328262610085</v>
      </c>
      <c r="W760" s="5">
        <f>VLOOKUP($B760,Gas!$B$3:$E$2506,4)</f>
        <v>0.62396519069934409</v>
      </c>
    </row>
    <row r="761" spans="1:23" x14ac:dyDescent="0.2">
      <c r="A761" s="43">
        <f t="shared" si="133"/>
        <v>35</v>
      </c>
      <c r="B761" s="91">
        <v>36859</v>
      </c>
      <c r="C761" s="92">
        <v>53.67</v>
      </c>
      <c r="D761" s="4">
        <f t="shared" si="128"/>
        <v>0.23547000270223831</v>
      </c>
      <c r="E761" s="100">
        <f t="shared" si="134"/>
        <v>2.5789202720322777</v>
      </c>
      <c r="F761" s="2"/>
      <c r="G761" s="8">
        <f t="shared" si="137"/>
        <v>0</v>
      </c>
      <c r="H761" s="8">
        <f t="shared" si="137"/>
        <v>0</v>
      </c>
      <c r="I761" s="8">
        <f t="shared" si="137"/>
        <v>0</v>
      </c>
      <c r="J761" s="8">
        <f t="shared" si="137"/>
        <v>0</v>
      </c>
      <c r="K761" s="8">
        <f t="shared" si="137"/>
        <v>0</v>
      </c>
      <c r="L761" s="8">
        <f t="shared" si="137"/>
        <v>0</v>
      </c>
      <c r="M761" s="8">
        <f t="shared" si="137"/>
        <v>33.67</v>
      </c>
      <c r="N761" s="8">
        <f t="shared" si="137"/>
        <v>28.67</v>
      </c>
      <c r="O761" s="8">
        <f t="shared" si="137"/>
        <v>23.67</v>
      </c>
      <c r="P761" s="8">
        <f t="shared" si="137"/>
        <v>18.670000000000002</v>
      </c>
      <c r="Q761" s="8">
        <f t="shared" si="137"/>
        <v>13.670000000000002</v>
      </c>
      <c r="R761" s="8">
        <f t="shared" si="137"/>
        <v>3.6700000000000017</v>
      </c>
      <c r="S761" s="8">
        <f t="shared" si="137"/>
        <v>0</v>
      </c>
      <c r="T761" s="21">
        <f t="shared" si="129"/>
        <v>35</v>
      </c>
      <c r="U761" s="19">
        <f>VLOOKUP($B761,Gas!$B$3:$E$2506,2)</f>
        <v>5.9249999999999998</v>
      </c>
      <c r="V761" s="44">
        <f t="shared" si="130"/>
        <v>9.0582278481012661</v>
      </c>
      <c r="W761" s="5">
        <f>VLOOKUP($B761,Gas!$B$3:$E$2506,4)</f>
        <v>0.73087184501286107</v>
      </c>
    </row>
    <row r="762" spans="1:23" x14ac:dyDescent="0.2">
      <c r="A762" s="43">
        <f t="shared" si="133"/>
        <v>35</v>
      </c>
      <c r="B762" s="91">
        <v>36860</v>
      </c>
      <c r="C762" s="92">
        <v>52.07</v>
      </c>
      <c r="D762" s="4">
        <f t="shared" si="128"/>
        <v>-3.0265219013929787E-2</v>
      </c>
      <c r="E762" s="100">
        <f t="shared" si="134"/>
        <v>2.5644433533030604</v>
      </c>
      <c r="F762" s="2"/>
      <c r="G762" s="8">
        <f t="shared" si="137"/>
        <v>0</v>
      </c>
      <c r="H762" s="8">
        <f t="shared" si="137"/>
        <v>0</v>
      </c>
      <c r="I762" s="8">
        <f t="shared" si="137"/>
        <v>0</v>
      </c>
      <c r="J762" s="8">
        <f t="shared" si="137"/>
        <v>0</v>
      </c>
      <c r="K762" s="8">
        <f t="shared" si="137"/>
        <v>0</v>
      </c>
      <c r="L762" s="8">
        <f t="shared" si="137"/>
        <v>0</v>
      </c>
      <c r="M762" s="8">
        <f t="shared" si="137"/>
        <v>32.07</v>
      </c>
      <c r="N762" s="8">
        <f t="shared" si="137"/>
        <v>27.07</v>
      </c>
      <c r="O762" s="8">
        <f t="shared" si="137"/>
        <v>22.07</v>
      </c>
      <c r="P762" s="8">
        <f t="shared" si="137"/>
        <v>17.07</v>
      </c>
      <c r="Q762" s="8">
        <f t="shared" si="137"/>
        <v>12.07</v>
      </c>
      <c r="R762" s="8">
        <f t="shared" si="137"/>
        <v>2.0700000000000003</v>
      </c>
      <c r="S762" s="8">
        <f t="shared" si="137"/>
        <v>0</v>
      </c>
      <c r="T762" s="21">
        <f t="shared" si="129"/>
        <v>35</v>
      </c>
      <c r="U762" s="19">
        <f>VLOOKUP($B762,Gas!$B$3:$E$2506,2)</f>
        <v>5.95</v>
      </c>
      <c r="V762" s="44">
        <f t="shared" si="130"/>
        <v>8.7512605042016798</v>
      </c>
      <c r="W762" s="5">
        <f>VLOOKUP($B762,Gas!$B$3:$E$2506,4)</f>
        <v>0.73014168079587838</v>
      </c>
    </row>
    <row r="763" spans="1:23" x14ac:dyDescent="0.2">
      <c r="A763" s="43">
        <f t="shared" si="133"/>
        <v>36</v>
      </c>
      <c r="B763" s="91">
        <v>36861</v>
      </c>
      <c r="C763" s="92">
        <v>49.19</v>
      </c>
      <c r="D763" s="4">
        <f t="shared" si="128"/>
        <v>-5.6898616367559295E-2</v>
      </c>
      <c r="E763" s="100">
        <f t="shared" si="134"/>
        <v>2.5867000867754375</v>
      </c>
      <c r="F763" s="2"/>
      <c r="G763" s="8">
        <f t="shared" si="137"/>
        <v>0</v>
      </c>
      <c r="H763" s="8">
        <f t="shared" si="137"/>
        <v>0</v>
      </c>
      <c r="I763" s="8">
        <f t="shared" si="137"/>
        <v>0</v>
      </c>
      <c r="J763" s="8">
        <f t="shared" si="137"/>
        <v>0</v>
      </c>
      <c r="K763" s="8">
        <f t="shared" si="137"/>
        <v>0</v>
      </c>
      <c r="L763" s="8">
        <f t="shared" si="137"/>
        <v>0.81000000000000227</v>
      </c>
      <c r="M763" s="8">
        <f t="shared" si="137"/>
        <v>29.189999999999998</v>
      </c>
      <c r="N763" s="8">
        <f t="shared" si="137"/>
        <v>24.189999999999998</v>
      </c>
      <c r="O763" s="8">
        <f t="shared" si="137"/>
        <v>19.189999999999998</v>
      </c>
      <c r="P763" s="8">
        <f t="shared" si="137"/>
        <v>14.189999999999998</v>
      </c>
      <c r="Q763" s="8">
        <f t="shared" si="137"/>
        <v>9.1899999999999977</v>
      </c>
      <c r="R763" s="8">
        <f t="shared" si="137"/>
        <v>0</v>
      </c>
      <c r="S763" s="8">
        <f t="shared" si="137"/>
        <v>0</v>
      </c>
      <c r="T763" s="21">
        <f t="shared" si="129"/>
        <v>36</v>
      </c>
      <c r="U763" s="19">
        <f>VLOOKUP($B763,Gas!$B$3:$E$2506,2)</f>
        <v>6.31</v>
      </c>
      <c r="V763" s="44">
        <f t="shared" si="130"/>
        <v>7.7955625990491288</v>
      </c>
      <c r="W763" s="5">
        <f>VLOOKUP($B763,Gas!$B$3:$E$2506,4)</f>
        <v>0.51892678893568445</v>
      </c>
    </row>
    <row r="764" spans="1:23" x14ac:dyDescent="0.2">
      <c r="A764" s="43">
        <f t="shared" si="133"/>
        <v>36</v>
      </c>
      <c r="B764" s="91">
        <v>36864</v>
      </c>
      <c r="C764" s="92">
        <v>55.12</v>
      </c>
      <c r="D764" s="4">
        <f t="shared" si="128"/>
        <v>0.11382227589815465</v>
      </c>
      <c r="E764" s="100">
        <f t="shared" si="134"/>
        <v>2.6289015238001832</v>
      </c>
      <c r="F764" s="2"/>
      <c r="G764" s="8">
        <f t="shared" ref="G764:S779" si="138">IF(G$1="P",MAX(0,G$2-$C764),IF(G$1="C",MAX(0,$C764-G$2)))</f>
        <v>0</v>
      </c>
      <c r="H764" s="8">
        <f t="shared" si="138"/>
        <v>0</v>
      </c>
      <c r="I764" s="8">
        <f t="shared" si="138"/>
        <v>0</v>
      </c>
      <c r="J764" s="8">
        <f t="shared" si="138"/>
        <v>0</v>
      </c>
      <c r="K764" s="8">
        <f t="shared" si="138"/>
        <v>0</v>
      </c>
      <c r="L764" s="8">
        <f t="shared" si="138"/>
        <v>0</v>
      </c>
      <c r="M764" s="8">
        <f t="shared" si="137"/>
        <v>35.119999999999997</v>
      </c>
      <c r="N764" s="8">
        <f t="shared" si="138"/>
        <v>30.119999999999997</v>
      </c>
      <c r="O764" s="8">
        <f t="shared" si="138"/>
        <v>25.119999999999997</v>
      </c>
      <c r="P764" s="8">
        <f t="shared" si="138"/>
        <v>20.119999999999997</v>
      </c>
      <c r="Q764" s="8">
        <f t="shared" si="138"/>
        <v>15.119999999999997</v>
      </c>
      <c r="R764" s="8">
        <f t="shared" si="138"/>
        <v>5.1199999999999974</v>
      </c>
      <c r="S764" s="8">
        <f t="shared" si="138"/>
        <v>0</v>
      </c>
      <c r="T764" s="21">
        <f t="shared" si="129"/>
        <v>36</v>
      </c>
      <c r="U764" s="19">
        <f>VLOOKUP($B764,Gas!$B$3:$E$2506,2)</f>
        <v>6.5949999999999998</v>
      </c>
      <c r="V764" s="44">
        <f t="shared" si="130"/>
        <v>8.3578468536770281</v>
      </c>
      <c r="W764" s="5">
        <f>VLOOKUP($B764,Gas!$B$3:$E$2506,4)</f>
        <v>0.5739625627612015</v>
      </c>
    </row>
    <row r="765" spans="1:23" x14ac:dyDescent="0.2">
      <c r="A765" s="43">
        <f t="shared" si="133"/>
        <v>36</v>
      </c>
      <c r="B765" s="91">
        <v>36865</v>
      </c>
      <c r="C765" s="92">
        <v>77.150000000000006</v>
      </c>
      <c r="D765" s="4">
        <f t="shared" si="128"/>
        <v>0.33623895210376675</v>
      </c>
      <c r="E765" s="100">
        <f t="shared" si="134"/>
        <v>3.0811120037399014</v>
      </c>
      <c r="F765" s="2"/>
      <c r="G765" s="8">
        <f t="shared" si="138"/>
        <v>0</v>
      </c>
      <c r="H765" s="8">
        <f t="shared" si="138"/>
        <v>0</v>
      </c>
      <c r="I765" s="8">
        <f t="shared" si="138"/>
        <v>0</v>
      </c>
      <c r="J765" s="8">
        <f t="shared" si="138"/>
        <v>0</v>
      </c>
      <c r="K765" s="8">
        <f t="shared" si="138"/>
        <v>0</v>
      </c>
      <c r="L765" s="8">
        <f t="shared" si="138"/>
        <v>0</v>
      </c>
      <c r="M765" s="8">
        <f t="shared" si="137"/>
        <v>57.150000000000006</v>
      </c>
      <c r="N765" s="8">
        <f t="shared" si="138"/>
        <v>52.150000000000006</v>
      </c>
      <c r="O765" s="8">
        <f t="shared" si="138"/>
        <v>47.150000000000006</v>
      </c>
      <c r="P765" s="8">
        <f t="shared" si="138"/>
        <v>42.150000000000006</v>
      </c>
      <c r="Q765" s="8">
        <f t="shared" si="138"/>
        <v>37.150000000000006</v>
      </c>
      <c r="R765" s="8">
        <f t="shared" si="138"/>
        <v>27.150000000000006</v>
      </c>
      <c r="S765" s="8">
        <f t="shared" si="138"/>
        <v>0</v>
      </c>
      <c r="T765" s="21">
        <f t="shared" si="129"/>
        <v>36</v>
      </c>
      <c r="U765" s="19">
        <f>VLOOKUP($B765,Gas!$B$3:$E$2506,2)</f>
        <v>7.4850000000000003</v>
      </c>
      <c r="V765" s="44">
        <f t="shared" si="130"/>
        <v>10.307281229124916</v>
      </c>
      <c r="W765" s="5">
        <f>VLOOKUP($B765,Gas!$B$3:$E$2506,4)</f>
        <v>0.93262726952741126</v>
      </c>
    </row>
    <row r="766" spans="1:23" x14ac:dyDescent="0.2">
      <c r="A766" s="43">
        <f t="shared" si="133"/>
        <v>36</v>
      </c>
      <c r="B766" s="91">
        <v>36866</v>
      </c>
      <c r="C766" s="92">
        <v>79.22</v>
      </c>
      <c r="D766" s="4">
        <f t="shared" si="128"/>
        <v>2.6477213384600753E-2</v>
      </c>
      <c r="E766" s="100">
        <f t="shared" si="134"/>
        <v>3.0782851700965663</v>
      </c>
      <c r="F766" s="2"/>
      <c r="G766" s="8">
        <f t="shared" si="138"/>
        <v>0</v>
      </c>
      <c r="H766" s="8">
        <f t="shared" si="138"/>
        <v>0</v>
      </c>
      <c r="I766" s="8">
        <f t="shared" si="138"/>
        <v>0</v>
      </c>
      <c r="J766" s="8">
        <f t="shared" si="138"/>
        <v>0</v>
      </c>
      <c r="K766" s="8">
        <f t="shared" si="138"/>
        <v>0</v>
      </c>
      <c r="L766" s="8">
        <f t="shared" si="138"/>
        <v>0</v>
      </c>
      <c r="M766" s="8">
        <f t="shared" si="137"/>
        <v>59.22</v>
      </c>
      <c r="N766" s="8">
        <f t="shared" si="138"/>
        <v>54.22</v>
      </c>
      <c r="O766" s="8">
        <f t="shared" si="138"/>
        <v>49.22</v>
      </c>
      <c r="P766" s="8">
        <f t="shared" si="138"/>
        <v>44.22</v>
      </c>
      <c r="Q766" s="8">
        <f t="shared" si="138"/>
        <v>39.22</v>
      </c>
      <c r="R766" s="8">
        <f t="shared" si="138"/>
        <v>29.22</v>
      </c>
      <c r="S766" s="8">
        <f t="shared" si="138"/>
        <v>0</v>
      </c>
      <c r="T766" s="21">
        <f t="shared" si="129"/>
        <v>36</v>
      </c>
      <c r="U766" s="19">
        <f>VLOOKUP($B766,Gas!$B$3:$E$2506,2)</f>
        <v>8.0150000000000006</v>
      </c>
      <c r="V766" s="44">
        <f t="shared" si="130"/>
        <v>9.8839675608234554</v>
      </c>
      <c r="W766" s="5">
        <f>VLOOKUP($B766,Gas!$B$3:$E$2506,4)</f>
        <v>0.97278449334733941</v>
      </c>
    </row>
    <row r="767" spans="1:23" x14ac:dyDescent="0.2">
      <c r="A767" s="43">
        <f t="shared" si="133"/>
        <v>36</v>
      </c>
      <c r="B767" s="91">
        <v>36867</v>
      </c>
      <c r="C767" s="92">
        <v>79.849999999999994</v>
      </c>
      <c r="D767" s="4">
        <f t="shared" si="128"/>
        <v>7.9210824672507601E-3</v>
      </c>
      <c r="E767" s="100">
        <f t="shared" si="134"/>
        <v>2.9785253581556796</v>
      </c>
      <c r="F767" s="2"/>
      <c r="G767" s="8">
        <f t="shared" si="138"/>
        <v>0</v>
      </c>
      <c r="H767" s="8">
        <f t="shared" si="138"/>
        <v>0</v>
      </c>
      <c r="I767" s="8">
        <f t="shared" si="138"/>
        <v>0</v>
      </c>
      <c r="J767" s="8">
        <f t="shared" si="138"/>
        <v>0</v>
      </c>
      <c r="K767" s="8">
        <f t="shared" si="138"/>
        <v>0</v>
      </c>
      <c r="L767" s="8">
        <f t="shared" si="138"/>
        <v>0</v>
      </c>
      <c r="M767" s="8">
        <f t="shared" si="137"/>
        <v>59.849999999999994</v>
      </c>
      <c r="N767" s="8">
        <f t="shared" si="138"/>
        <v>54.849999999999994</v>
      </c>
      <c r="O767" s="8">
        <f t="shared" si="138"/>
        <v>49.849999999999994</v>
      </c>
      <c r="P767" s="8">
        <f t="shared" si="138"/>
        <v>44.849999999999994</v>
      </c>
      <c r="Q767" s="8">
        <f t="shared" si="138"/>
        <v>39.849999999999994</v>
      </c>
      <c r="R767" s="8">
        <f t="shared" si="138"/>
        <v>29.849999999999994</v>
      </c>
      <c r="S767" s="8">
        <f t="shared" si="138"/>
        <v>0</v>
      </c>
      <c r="T767" s="21">
        <f t="shared" si="129"/>
        <v>36</v>
      </c>
      <c r="U767" s="19">
        <f>VLOOKUP($B767,Gas!$B$3:$E$2506,2)</f>
        <v>8.8550000000000004</v>
      </c>
      <c r="V767" s="44">
        <f t="shared" si="130"/>
        <v>9.0175042348955383</v>
      </c>
      <c r="W767" s="5">
        <f>VLOOKUP($B767,Gas!$B$3:$E$2506,4)</f>
        <v>1.0564899072791396</v>
      </c>
    </row>
    <row r="768" spans="1:23" x14ac:dyDescent="0.2">
      <c r="A768" s="43">
        <f t="shared" si="133"/>
        <v>36</v>
      </c>
      <c r="B768" s="91">
        <v>36868</v>
      </c>
      <c r="C768" s="92">
        <v>66.33</v>
      </c>
      <c r="D768" s="4">
        <f t="shared" si="128"/>
        <v>-0.18550759112355683</v>
      </c>
      <c r="E768" s="100">
        <f t="shared" si="134"/>
        <v>3.1562485480522149</v>
      </c>
      <c r="F768" s="2"/>
      <c r="G768" s="8">
        <f t="shared" si="138"/>
        <v>0</v>
      </c>
      <c r="H768" s="8">
        <f t="shared" si="138"/>
        <v>0</v>
      </c>
      <c r="I768" s="8">
        <f t="shared" si="138"/>
        <v>0</v>
      </c>
      <c r="J768" s="8">
        <f t="shared" si="138"/>
        <v>0</v>
      </c>
      <c r="K768" s="8">
        <f t="shared" si="138"/>
        <v>0</v>
      </c>
      <c r="L768" s="8">
        <f t="shared" si="138"/>
        <v>0</v>
      </c>
      <c r="M768" s="8">
        <f t="shared" si="137"/>
        <v>46.33</v>
      </c>
      <c r="N768" s="8">
        <f t="shared" si="138"/>
        <v>41.33</v>
      </c>
      <c r="O768" s="8">
        <f t="shared" si="138"/>
        <v>36.33</v>
      </c>
      <c r="P768" s="8">
        <f t="shared" si="138"/>
        <v>31.33</v>
      </c>
      <c r="Q768" s="8">
        <f t="shared" si="138"/>
        <v>26.33</v>
      </c>
      <c r="R768" s="8">
        <f t="shared" si="138"/>
        <v>16.329999999999998</v>
      </c>
      <c r="S768" s="8">
        <f t="shared" si="138"/>
        <v>0</v>
      </c>
      <c r="T768" s="21">
        <f t="shared" si="129"/>
        <v>36</v>
      </c>
      <c r="U768" s="19">
        <f>VLOOKUP($B768,Gas!$B$3:$E$2506,2)</f>
        <v>8.6150000000000002</v>
      </c>
      <c r="V768" s="44">
        <f t="shared" si="130"/>
        <v>7.699361578641903</v>
      </c>
      <c r="W768" s="5">
        <f>VLOOKUP($B768,Gas!$B$3:$E$2506,4)</f>
        <v>1.0887833406477947</v>
      </c>
    </row>
    <row r="769" spans="1:23" x14ac:dyDescent="0.2">
      <c r="A769" s="43">
        <f t="shared" si="133"/>
        <v>36</v>
      </c>
      <c r="B769" s="91">
        <v>36871</v>
      </c>
      <c r="C769" s="92">
        <v>65.599999999999994</v>
      </c>
      <c r="D769" s="4">
        <f t="shared" si="128"/>
        <v>-1.1066587587421323E-2</v>
      </c>
      <c r="E769" s="100">
        <f t="shared" si="134"/>
        <v>2.3721053453864185</v>
      </c>
      <c r="F769" s="2"/>
      <c r="G769" s="8">
        <f t="shared" si="138"/>
        <v>0</v>
      </c>
      <c r="H769" s="8">
        <f t="shared" si="138"/>
        <v>0</v>
      </c>
      <c r="I769" s="8">
        <f t="shared" si="138"/>
        <v>0</v>
      </c>
      <c r="J769" s="8">
        <f t="shared" si="138"/>
        <v>0</v>
      </c>
      <c r="K769" s="8">
        <f t="shared" si="138"/>
        <v>0</v>
      </c>
      <c r="L769" s="8">
        <f t="shared" si="138"/>
        <v>0</v>
      </c>
      <c r="M769" s="8">
        <f t="shared" si="137"/>
        <v>45.599999999999994</v>
      </c>
      <c r="N769" s="8">
        <f t="shared" si="138"/>
        <v>40.599999999999994</v>
      </c>
      <c r="O769" s="8">
        <f t="shared" si="138"/>
        <v>35.599999999999994</v>
      </c>
      <c r="P769" s="8">
        <f t="shared" si="138"/>
        <v>30.599999999999994</v>
      </c>
      <c r="Q769" s="8">
        <f t="shared" si="138"/>
        <v>25.599999999999994</v>
      </c>
      <c r="R769" s="8">
        <f t="shared" si="138"/>
        <v>15.599999999999994</v>
      </c>
      <c r="S769" s="8">
        <f t="shared" si="138"/>
        <v>0</v>
      </c>
      <c r="T769" s="21">
        <f t="shared" si="129"/>
        <v>36</v>
      </c>
      <c r="U769" s="19">
        <f>VLOOKUP($B769,Gas!$B$3:$E$2506,2)</f>
        <v>8.0649999999999995</v>
      </c>
      <c r="V769" s="44">
        <f t="shared" si="130"/>
        <v>8.133911965282083</v>
      </c>
      <c r="W769" s="5">
        <f>VLOOKUP($B769,Gas!$B$3:$E$2506,4)</f>
        <v>1.1334113835188349</v>
      </c>
    </row>
    <row r="770" spans="1:23" x14ac:dyDescent="0.2">
      <c r="A770" s="43">
        <f t="shared" si="133"/>
        <v>36</v>
      </c>
      <c r="B770" s="91">
        <v>36872</v>
      </c>
      <c r="C770" s="92">
        <v>92.45</v>
      </c>
      <c r="D770" s="4">
        <f t="shared" si="128"/>
        <v>0.34309226188309055</v>
      </c>
      <c r="E770" s="100">
        <f t="shared" si="134"/>
        <v>2.7783638459182018</v>
      </c>
      <c r="F770" s="2"/>
      <c r="G770" s="8">
        <f t="shared" si="138"/>
        <v>0</v>
      </c>
      <c r="H770" s="8">
        <f t="shared" si="138"/>
        <v>0</v>
      </c>
      <c r="I770" s="8">
        <f t="shared" si="138"/>
        <v>0</v>
      </c>
      <c r="J770" s="8">
        <f t="shared" si="138"/>
        <v>0</v>
      </c>
      <c r="K770" s="8">
        <f t="shared" si="138"/>
        <v>0</v>
      </c>
      <c r="L770" s="8">
        <f t="shared" si="138"/>
        <v>0</v>
      </c>
      <c r="M770" s="8">
        <f t="shared" si="138"/>
        <v>72.45</v>
      </c>
      <c r="N770" s="8">
        <f t="shared" si="138"/>
        <v>67.45</v>
      </c>
      <c r="O770" s="8">
        <f t="shared" si="138"/>
        <v>62.45</v>
      </c>
      <c r="P770" s="8">
        <f t="shared" si="138"/>
        <v>57.45</v>
      </c>
      <c r="Q770" s="8">
        <f t="shared" si="138"/>
        <v>52.45</v>
      </c>
      <c r="R770" s="8">
        <f t="shared" si="138"/>
        <v>42.45</v>
      </c>
      <c r="S770" s="8">
        <f t="shared" si="138"/>
        <v>0</v>
      </c>
      <c r="T770" s="21">
        <f t="shared" si="129"/>
        <v>36</v>
      </c>
      <c r="U770" s="19">
        <f>VLOOKUP($B770,Gas!$B$3:$E$2506,2)</f>
        <v>9.9350000000000005</v>
      </c>
      <c r="V770" s="44">
        <f t="shared" si="130"/>
        <v>9.3054856567689992</v>
      </c>
      <c r="W770" s="5">
        <f>VLOOKUP($B770,Gas!$B$3:$E$2506,4)</f>
        <v>1.5913324927810515</v>
      </c>
    </row>
    <row r="771" spans="1:23" x14ac:dyDescent="0.2">
      <c r="A771" s="43">
        <f t="shared" si="133"/>
        <v>36</v>
      </c>
      <c r="B771" s="91">
        <v>36873</v>
      </c>
      <c r="C771" s="92">
        <v>109.17</v>
      </c>
      <c r="D771" s="4">
        <f t="shared" si="128"/>
        <v>0.16623834245904429</v>
      </c>
      <c r="E771" s="100">
        <f t="shared" si="134"/>
        <v>2.6894598162892671</v>
      </c>
      <c r="F771" s="2"/>
      <c r="G771" s="8">
        <f t="shared" si="138"/>
        <v>0</v>
      </c>
      <c r="H771" s="8">
        <f t="shared" si="138"/>
        <v>0</v>
      </c>
      <c r="I771" s="8">
        <f t="shared" si="138"/>
        <v>0</v>
      </c>
      <c r="J771" s="8">
        <f t="shared" si="138"/>
        <v>0</v>
      </c>
      <c r="K771" s="8">
        <f t="shared" si="138"/>
        <v>0</v>
      </c>
      <c r="L771" s="8">
        <f t="shared" si="138"/>
        <v>0</v>
      </c>
      <c r="M771" s="8">
        <f t="shared" si="138"/>
        <v>89.17</v>
      </c>
      <c r="N771" s="8">
        <f t="shared" si="138"/>
        <v>84.17</v>
      </c>
      <c r="O771" s="8">
        <f t="shared" si="138"/>
        <v>79.17</v>
      </c>
      <c r="P771" s="8">
        <f t="shared" si="138"/>
        <v>74.17</v>
      </c>
      <c r="Q771" s="8">
        <f t="shared" si="138"/>
        <v>69.17</v>
      </c>
      <c r="R771" s="8">
        <f t="shared" si="138"/>
        <v>59.17</v>
      </c>
      <c r="S771" s="8">
        <f t="shared" si="138"/>
        <v>9.1699899999999985</v>
      </c>
      <c r="T771" s="21">
        <f t="shared" si="129"/>
        <v>36</v>
      </c>
      <c r="U771" s="19">
        <f>VLOOKUP($B771,Gas!$B$3:$E$2506,2)</f>
        <v>8.7200000000000006</v>
      </c>
      <c r="V771" s="44">
        <f t="shared" si="130"/>
        <v>12.519495412844035</v>
      </c>
      <c r="W771" s="5">
        <f>VLOOKUP($B771,Gas!$B$3:$E$2506,4)</f>
        <v>1.8939256911056066</v>
      </c>
    </row>
    <row r="772" spans="1:23" x14ac:dyDescent="0.2">
      <c r="A772" s="43">
        <f t="shared" si="133"/>
        <v>36</v>
      </c>
      <c r="B772" s="91">
        <v>36874</v>
      </c>
      <c r="C772" s="92">
        <v>77.069999999999993</v>
      </c>
      <c r="D772" s="4">
        <f t="shared" ref="D772:D835" si="139">LN(C772/C771)</f>
        <v>-0.34819220050227634</v>
      </c>
      <c r="E772" s="100">
        <f t="shared" si="134"/>
        <v>3.3983574514582346</v>
      </c>
      <c r="F772" s="2"/>
      <c r="G772" s="8">
        <f t="shared" si="138"/>
        <v>0</v>
      </c>
      <c r="H772" s="8">
        <f t="shared" si="138"/>
        <v>0</v>
      </c>
      <c r="I772" s="8">
        <f t="shared" si="138"/>
        <v>0</v>
      </c>
      <c r="J772" s="8">
        <f t="shared" si="138"/>
        <v>0</v>
      </c>
      <c r="K772" s="8">
        <f t="shared" si="138"/>
        <v>0</v>
      </c>
      <c r="L772" s="8">
        <f t="shared" si="138"/>
        <v>0</v>
      </c>
      <c r="M772" s="8">
        <f t="shared" si="138"/>
        <v>57.069999999999993</v>
      </c>
      <c r="N772" s="8">
        <f t="shared" si="138"/>
        <v>52.069999999999993</v>
      </c>
      <c r="O772" s="8">
        <f t="shared" si="138"/>
        <v>47.069999999999993</v>
      </c>
      <c r="P772" s="8">
        <f t="shared" si="138"/>
        <v>42.069999999999993</v>
      </c>
      <c r="Q772" s="8">
        <f t="shared" si="138"/>
        <v>37.069999999999993</v>
      </c>
      <c r="R772" s="8">
        <f t="shared" si="138"/>
        <v>27.069999999999993</v>
      </c>
      <c r="S772" s="8">
        <f t="shared" si="138"/>
        <v>0</v>
      </c>
      <c r="T772" s="21">
        <f t="shared" ref="T772:T835" si="140">A772</f>
        <v>36</v>
      </c>
      <c r="U772" s="19">
        <f>VLOOKUP($B772,Gas!$B$3:$E$2506,2)</f>
        <v>7.6950000000000003</v>
      </c>
      <c r="V772" s="44">
        <f t="shared" ref="V772:V835" si="141">C772/U772</f>
        <v>10.01559454191033</v>
      </c>
      <c r="W772" s="5">
        <f>VLOOKUP($B772,Gas!$B$3:$E$2506,4)</f>
        <v>2.107369434984685</v>
      </c>
    </row>
    <row r="773" spans="1:23" x14ac:dyDescent="0.2">
      <c r="A773" s="43">
        <f t="shared" si="133"/>
        <v>36</v>
      </c>
      <c r="B773" s="91">
        <v>36875</v>
      </c>
      <c r="C773" s="92">
        <v>52.31</v>
      </c>
      <c r="D773" s="4">
        <f t="shared" si="139"/>
        <v>-0.3875265424073821</v>
      </c>
      <c r="E773" s="100">
        <f t="shared" si="134"/>
        <v>4.0058824492190501</v>
      </c>
      <c r="F773" s="2"/>
      <c r="G773" s="8">
        <f t="shared" si="138"/>
        <v>0</v>
      </c>
      <c r="H773" s="8">
        <f t="shared" si="138"/>
        <v>0</v>
      </c>
      <c r="I773" s="8">
        <f t="shared" si="138"/>
        <v>0</v>
      </c>
      <c r="J773" s="8">
        <f t="shared" si="138"/>
        <v>0</v>
      </c>
      <c r="K773" s="8">
        <f t="shared" si="138"/>
        <v>0</v>
      </c>
      <c r="L773" s="8">
        <f t="shared" si="138"/>
        <v>0</v>
      </c>
      <c r="M773" s="8">
        <f t="shared" si="138"/>
        <v>32.31</v>
      </c>
      <c r="N773" s="8">
        <f t="shared" si="138"/>
        <v>27.310000000000002</v>
      </c>
      <c r="O773" s="8">
        <f t="shared" si="138"/>
        <v>22.310000000000002</v>
      </c>
      <c r="P773" s="8">
        <f t="shared" si="138"/>
        <v>17.310000000000002</v>
      </c>
      <c r="Q773" s="8">
        <f t="shared" si="138"/>
        <v>12.310000000000002</v>
      </c>
      <c r="R773" s="8">
        <f t="shared" si="138"/>
        <v>2.3100000000000023</v>
      </c>
      <c r="S773" s="8">
        <f t="shared" si="138"/>
        <v>0</v>
      </c>
      <c r="T773" s="21">
        <f t="shared" si="140"/>
        <v>36</v>
      </c>
      <c r="U773" s="19">
        <f>VLOOKUP($B773,Gas!$B$3:$E$2506,2)</f>
        <v>7.52</v>
      </c>
      <c r="V773" s="44">
        <f t="shared" si="141"/>
        <v>6.9561170212765964</v>
      </c>
      <c r="W773" s="5">
        <f>VLOOKUP($B773,Gas!$B$3:$E$2506,4)</f>
        <v>1.9771164594428181</v>
      </c>
    </row>
    <row r="774" spans="1:23" x14ac:dyDescent="0.2">
      <c r="A774" s="43">
        <f t="shared" si="133"/>
        <v>36</v>
      </c>
      <c r="B774" s="91">
        <v>36878</v>
      </c>
      <c r="C774" s="92">
        <v>56.41</v>
      </c>
      <c r="D774" s="4">
        <f t="shared" si="139"/>
        <v>7.5458890369365025E-2</v>
      </c>
      <c r="E774" s="100">
        <f t="shared" si="134"/>
        <v>3.9817590962125822</v>
      </c>
      <c r="F774" s="2"/>
      <c r="G774" s="8">
        <f t="shared" ref="G774:S789" si="142">IF(G$1="P",MAX(0,G$2-$C774),IF(G$1="C",MAX(0,$C774-G$2)))</f>
        <v>0</v>
      </c>
      <c r="H774" s="8">
        <f t="shared" si="142"/>
        <v>0</v>
      </c>
      <c r="I774" s="8">
        <f t="shared" si="142"/>
        <v>0</v>
      </c>
      <c r="J774" s="8">
        <f t="shared" si="142"/>
        <v>0</v>
      </c>
      <c r="K774" s="8">
        <f t="shared" si="142"/>
        <v>0</v>
      </c>
      <c r="L774" s="8">
        <f t="shared" si="142"/>
        <v>0</v>
      </c>
      <c r="M774" s="8">
        <f t="shared" si="138"/>
        <v>36.409999999999997</v>
      </c>
      <c r="N774" s="8">
        <f t="shared" si="142"/>
        <v>31.409999999999997</v>
      </c>
      <c r="O774" s="8">
        <f t="shared" si="142"/>
        <v>26.409999999999997</v>
      </c>
      <c r="P774" s="8">
        <f t="shared" si="142"/>
        <v>21.409999999999997</v>
      </c>
      <c r="Q774" s="8">
        <f t="shared" si="142"/>
        <v>16.409999999999997</v>
      </c>
      <c r="R774" s="8">
        <f t="shared" si="142"/>
        <v>6.4099999999999966</v>
      </c>
      <c r="S774" s="8">
        <f t="shared" si="142"/>
        <v>0</v>
      </c>
      <c r="T774" s="21">
        <f t="shared" si="140"/>
        <v>36</v>
      </c>
      <c r="U774" s="19">
        <f>VLOOKUP($B774,Gas!$B$3:$E$2506,2)</f>
        <v>7.83</v>
      </c>
      <c r="V774" s="44">
        <f t="shared" si="141"/>
        <v>7.2043422733077902</v>
      </c>
      <c r="W774" s="5">
        <f>VLOOKUP($B774,Gas!$B$3:$E$2506,4)</f>
        <v>1.8206970653064305</v>
      </c>
    </row>
    <row r="775" spans="1:23" x14ac:dyDescent="0.2">
      <c r="A775" s="43">
        <f t="shared" si="133"/>
        <v>36</v>
      </c>
      <c r="B775" s="91">
        <v>36879</v>
      </c>
      <c r="C775" s="92">
        <v>110.29</v>
      </c>
      <c r="D775" s="4">
        <f t="shared" si="139"/>
        <v>0.67046681256617091</v>
      </c>
      <c r="E775" s="100">
        <f t="shared" si="134"/>
        <v>4.9847280436156973</v>
      </c>
      <c r="F775" s="2"/>
      <c r="G775" s="8">
        <f t="shared" si="142"/>
        <v>0</v>
      </c>
      <c r="H775" s="8">
        <f t="shared" si="142"/>
        <v>0</v>
      </c>
      <c r="I775" s="8">
        <f t="shared" si="142"/>
        <v>0</v>
      </c>
      <c r="J775" s="8">
        <f t="shared" si="142"/>
        <v>0</v>
      </c>
      <c r="K775" s="8">
        <f t="shared" si="142"/>
        <v>0</v>
      </c>
      <c r="L775" s="8">
        <f t="shared" si="142"/>
        <v>0</v>
      </c>
      <c r="M775" s="8">
        <f t="shared" si="138"/>
        <v>90.29</v>
      </c>
      <c r="N775" s="8">
        <f t="shared" si="142"/>
        <v>85.29</v>
      </c>
      <c r="O775" s="8">
        <f t="shared" si="142"/>
        <v>80.290000000000006</v>
      </c>
      <c r="P775" s="8">
        <f t="shared" si="142"/>
        <v>75.290000000000006</v>
      </c>
      <c r="Q775" s="8">
        <f t="shared" si="142"/>
        <v>70.290000000000006</v>
      </c>
      <c r="R775" s="8">
        <f t="shared" si="142"/>
        <v>60.290000000000006</v>
      </c>
      <c r="S775" s="8">
        <f t="shared" si="142"/>
        <v>10.289990000000003</v>
      </c>
      <c r="T775" s="21">
        <f t="shared" si="140"/>
        <v>36</v>
      </c>
      <c r="U775" s="19">
        <f>VLOOKUP($B775,Gas!$B$3:$E$2506,2)</f>
        <v>9.2799999999999994</v>
      </c>
      <c r="V775" s="44">
        <f t="shared" si="141"/>
        <v>11.884698275862071</v>
      </c>
      <c r="W775" s="5">
        <f>VLOOKUP($B775,Gas!$B$3:$E$2506,4)</f>
        <v>2.0654914348858804</v>
      </c>
    </row>
    <row r="776" spans="1:23" x14ac:dyDescent="0.2">
      <c r="A776" s="43">
        <f t="shared" si="133"/>
        <v>36</v>
      </c>
      <c r="B776" s="91">
        <v>36880</v>
      </c>
      <c r="C776" s="92">
        <v>108.72</v>
      </c>
      <c r="D776" s="4">
        <f t="shared" si="139"/>
        <v>-1.4337490475167388E-2</v>
      </c>
      <c r="E776" s="100">
        <f t="shared" si="134"/>
        <v>4.9910073329629405</v>
      </c>
      <c r="F776" s="2"/>
      <c r="G776" s="8">
        <f t="shared" si="142"/>
        <v>0</v>
      </c>
      <c r="H776" s="8">
        <f t="shared" si="142"/>
        <v>0</v>
      </c>
      <c r="I776" s="8">
        <f t="shared" si="142"/>
        <v>0</v>
      </c>
      <c r="J776" s="8">
        <f t="shared" si="142"/>
        <v>0</v>
      </c>
      <c r="K776" s="8">
        <f t="shared" si="142"/>
        <v>0</v>
      </c>
      <c r="L776" s="8">
        <f t="shared" si="142"/>
        <v>0</v>
      </c>
      <c r="M776" s="8">
        <f t="shared" si="138"/>
        <v>88.72</v>
      </c>
      <c r="N776" s="8">
        <f t="shared" si="142"/>
        <v>83.72</v>
      </c>
      <c r="O776" s="8">
        <f t="shared" si="142"/>
        <v>78.72</v>
      </c>
      <c r="P776" s="8">
        <f t="shared" si="142"/>
        <v>73.72</v>
      </c>
      <c r="Q776" s="8">
        <f t="shared" si="142"/>
        <v>68.72</v>
      </c>
      <c r="R776" s="8">
        <f t="shared" si="142"/>
        <v>58.72</v>
      </c>
      <c r="S776" s="8">
        <f t="shared" si="142"/>
        <v>8.7199899999999957</v>
      </c>
      <c r="T776" s="21">
        <f t="shared" si="140"/>
        <v>36</v>
      </c>
      <c r="U776" s="19">
        <f>VLOOKUP($B776,Gas!$B$3:$E$2506,2)</f>
        <v>9.1199999999999992</v>
      </c>
      <c r="V776" s="44">
        <f t="shared" si="141"/>
        <v>11.921052631578949</v>
      </c>
      <c r="W776" s="5">
        <f>VLOOKUP($B776,Gas!$B$3:$E$2506,4)</f>
        <v>2.072942512045612</v>
      </c>
    </row>
    <row r="777" spans="1:23" x14ac:dyDescent="0.2">
      <c r="A777" s="43">
        <f t="shared" si="133"/>
        <v>36</v>
      </c>
      <c r="B777" s="91">
        <v>36881</v>
      </c>
      <c r="C777" s="92">
        <v>109.25</v>
      </c>
      <c r="D777" s="4">
        <f t="shared" si="139"/>
        <v>4.8630641328112944E-3</v>
      </c>
      <c r="E777" s="100">
        <f t="shared" si="134"/>
        <v>4.9914346721458767</v>
      </c>
      <c r="F777" s="2"/>
      <c r="G777" s="8">
        <f t="shared" si="142"/>
        <v>0</v>
      </c>
      <c r="H777" s="8">
        <f t="shared" si="142"/>
        <v>0</v>
      </c>
      <c r="I777" s="8">
        <f t="shared" si="142"/>
        <v>0</v>
      </c>
      <c r="J777" s="8">
        <f t="shared" si="142"/>
        <v>0</v>
      </c>
      <c r="K777" s="8">
        <f t="shared" si="142"/>
        <v>0</v>
      </c>
      <c r="L777" s="8">
        <f t="shared" si="142"/>
        <v>0</v>
      </c>
      <c r="M777" s="8">
        <f t="shared" si="138"/>
        <v>89.25</v>
      </c>
      <c r="N777" s="8">
        <f t="shared" si="142"/>
        <v>84.25</v>
      </c>
      <c r="O777" s="8">
        <f t="shared" si="142"/>
        <v>79.25</v>
      </c>
      <c r="P777" s="8">
        <f t="shared" si="142"/>
        <v>74.25</v>
      </c>
      <c r="Q777" s="8">
        <f t="shared" si="142"/>
        <v>69.25</v>
      </c>
      <c r="R777" s="8">
        <f t="shared" si="142"/>
        <v>59.25</v>
      </c>
      <c r="S777" s="8">
        <f t="shared" si="142"/>
        <v>9.2499899999999968</v>
      </c>
      <c r="T777" s="21">
        <f t="shared" si="140"/>
        <v>36</v>
      </c>
      <c r="U777" s="19">
        <f>VLOOKUP($B777,Gas!$B$3:$E$2506,2)</f>
        <v>9.91</v>
      </c>
      <c r="V777" s="44">
        <f t="shared" si="141"/>
        <v>11.024217961654895</v>
      </c>
      <c r="W777" s="5">
        <f>VLOOKUP($B777,Gas!$B$3:$E$2506,4)</f>
        <v>2.113327561843493</v>
      </c>
    </row>
    <row r="778" spans="1:23" x14ac:dyDescent="0.2">
      <c r="A778" s="43">
        <f t="shared" si="133"/>
        <v>36</v>
      </c>
      <c r="B778" s="91">
        <v>36882</v>
      </c>
      <c r="C778" s="92">
        <v>106.21</v>
      </c>
      <c r="D778" s="4">
        <f t="shared" si="139"/>
        <v>-2.822056764225132E-2</v>
      </c>
      <c r="E778" s="100">
        <f t="shared" si="134"/>
        <v>4.8618897427505097</v>
      </c>
      <c r="F778" s="2"/>
      <c r="G778" s="8">
        <f t="shared" si="142"/>
        <v>0</v>
      </c>
      <c r="H778" s="8">
        <f t="shared" si="142"/>
        <v>0</v>
      </c>
      <c r="I778" s="8">
        <f t="shared" si="142"/>
        <v>0</v>
      </c>
      <c r="J778" s="8">
        <f t="shared" si="142"/>
        <v>0</v>
      </c>
      <c r="K778" s="8">
        <f t="shared" si="142"/>
        <v>0</v>
      </c>
      <c r="L778" s="8">
        <f t="shared" si="142"/>
        <v>0</v>
      </c>
      <c r="M778" s="8">
        <f t="shared" si="138"/>
        <v>86.21</v>
      </c>
      <c r="N778" s="8">
        <f t="shared" si="142"/>
        <v>81.209999999999994</v>
      </c>
      <c r="O778" s="8">
        <f t="shared" si="142"/>
        <v>76.209999999999994</v>
      </c>
      <c r="P778" s="8">
        <f t="shared" si="142"/>
        <v>71.209999999999994</v>
      </c>
      <c r="Q778" s="8">
        <f t="shared" si="142"/>
        <v>66.209999999999994</v>
      </c>
      <c r="R778" s="8">
        <f t="shared" si="142"/>
        <v>56.209999999999994</v>
      </c>
      <c r="S778" s="8">
        <f t="shared" si="142"/>
        <v>6.2099899999999906</v>
      </c>
      <c r="T778" s="21">
        <f t="shared" si="140"/>
        <v>36</v>
      </c>
      <c r="U778" s="19">
        <f>VLOOKUP($B778,Gas!$B$3:$E$2506,2)</f>
        <v>10.48</v>
      </c>
      <c r="V778" s="44">
        <f t="shared" si="141"/>
        <v>10.134541984732824</v>
      </c>
      <c r="W778" s="5">
        <f>VLOOKUP($B778,Gas!$B$3:$E$2506,4)</f>
        <v>1.7291597096522724</v>
      </c>
    </row>
    <row r="779" spans="1:23" x14ac:dyDescent="0.2">
      <c r="A779" s="43">
        <f t="shared" si="133"/>
        <v>36</v>
      </c>
      <c r="B779" s="91">
        <v>36886</v>
      </c>
      <c r="C779" s="92">
        <v>102.21</v>
      </c>
      <c r="D779" s="4">
        <f t="shared" si="139"/>
        <v>-3.8388745992463322E-2</v>
      </c>
      <c r="E779" s="100">
        <f t="shared" si="134"/>
        <v>4.8728730031190572</v>
      </c>
      <c r="F779" s="2"/>
      <c r="G779" s="8">
        <f t="shared" si="142"/>
        <v>0</v>
      </c>
      <c r="H779" s="8">
        <f t="shared" si="142"/>
        <v>0</v>
      </c>
      <c r="I779" s="8">
        <f t="shared" si="142"/>
        <v>0</v>
      </c>
      <c r="J779" s="8">
        <f t="shared" si="142"/>
        <v>0</v>
      </c>
      <c r="K779" s="8">
        <f t="shared" si="142"/>
        <v>0</v>
      </c>
      <c r="L779" s="8">
        <f t="shared" si="142"/>
        <v>0</v>
      </c>
      <c r="M779" s="8">
        <f t="shared" si="138"/>
        <v>82.21</v>
      </c>
      <c r="N779" s="8">
        <f t="shared" si="142"/>
        <v>77.209999999999994</v>
      </c>
      <c r="O779" s="8">
        <f t="shared" si="142"/>
        <v>72.209999999999994</v>
      </c>
      <c r="P779" s="8">
        <f t="shared" si="142"/>
        <v>67.209999999999994</v>
      </c>
      <c r="Q779" s="8">
        <f t="shared" si="142"/>
        <v>62.209999999999994</v>
      </c>
      <c r="R779" s="8">
        <f t="shared" si="142"/>
        <v>52.209999999999994</v>
      </c>
      <c r="S779" s="8">
        <f t="shared" si="142"/>
        <v>2.2099899999999906</v>
      </c>
      <c r="T779" s="21">
        <f t="shared" si="140"/>
        <v>36</v>
      </c>
      <c r="U779" s="19">
        <f>VLOOKUP($B779,Gas!$B$3:$E$2506,2)</f>
        <v>10.494999999999999</v>
      </c>
      <c r="V779" s="44">
        <f t="shared" si="141"/>
        <v>9.7389232968080037</v>
      </c>
      <c r="W779" s="5">
        <f>VLOOKUP($B779,Gas!$B$3:$E$2506,4)</f>
        <v>1.1143282260203911</v>
      </c>
    </row>
    <row r="780" spans="1:23" x14ac:dyDescent="0.2">
      <c r="A780" s="43">
        <f t="shared" si="133"/>
        <v>36</v>
      </c>
      <c r="B780" s="91">
        <v>36887</v>
      </c>
      <c r="C780" s="92">
        <v>73.89</v>
      </c>
      <c r="D780" s="4">
        <f t="shared" si="139"/>
        <v>-0.32445201954042852</v>
      </c>
      <c r="E780" s="100">
        <f t="shared" si="134"/>
        <v>4.8791403384605658</v>
      </c>
      <c r="F780" s="2"/>
      <c r="G780" s="8">
        <f t="shared" si="142"/>
        <v>0</v>
      </c>
      <c r="H780" s="8">
        <f t="shared" si="142"/>
        <v>0</v>
      </c>
      <c r="I780" s="8">
        <f t="shared" si="142"/>
        <v>0</v>
      </c>
      <c r="J780" s="8">
        <f t="shared" si="142"/>
        <v>0</v>
      </c>
      <c r="K780" s="8">
        <f t="shared" si="142"/>
        <v>0</v>
      </c>
      <c r="L780" s="8">
        <f t="shared" si="142"/>
        <v>0</v>
      </c>
      <c r="M780" s="8">
        <f t="shared" si="142"/>
        <v>53.89</v>
      </c>
      <c r="N780" s="8">
        <f t="shared" si="142"/>
        <v>48.89</v>
      </c>
      <c r="O780" s="8">
        <f t="shared" si="142"/>
        <v>43.89</v>
      </c>
      <c r="P780" s="8">
        <f t="shared" si="142"/>
        <v>38.89</v>
      </c>
      <c r="Q780" s="8">
        <f t="shared" si="142"/>
        <v>33.89</v>
      </c>
      <c r="R780" s="8">
        <f t="shared" si="142"/>
        <v>23.89</v>
      </c>
      <c r="S780" s="8">
        <f t="shared" si="142"/>
        <v>0</v>
      </c>
      <c r="T780" s="21">
        <f t="shared" si="140"/>
        <v>36</v>
      </c>
      <c r="U780" s="19">
        <f>VLOOKUP($B780,Gas!$B$3:$E$2506,2)</f>
        <v>10.119999999999999</v>
      </c>
      <c r="V780" s="44">
        <f t="shared" si="141"/>
        <v>7.3013833992094872</v>
      </c>
      <c r="W780" s="5">
        <f>VLOOKUP($B780,Gas!$B$3:$E$2506,4)</f>
        <v>1.1732443303681657</v>
      </c>
    </row>
    <row r="781" spans="1:23" x14ac:dyDescent="0.2">
      <c r="A781" s="43">
        <f t="shared" si="133"/>
        <v>36</v>
      </c>
      <c r="B781" s="91">
        <v>36888</v>
      </c>
      <c r="C781" s="92">
        <v>66.13</v>
      </c>
      <c r="D781" s="4">
        <f t="shared" si="139"/>
        <v>-0.11095499911398536</v>
      </c>
      <c r="E781" s="100">
        <f t="shared" si="134"/>
        <v>4.7772182452816416</v>
      </c>
      <c r="F781" s="2"/>
      <c r="G781" s="8">
        <f t="shared" si="142"/>
        <v>0</v>
      </c>
      <c r="H781" s="8">
        <f t="shared" si="142"/>
        <v>0</v>
      </c>
      <c r="I781" s="8">
        <f t="shared" si="142"/>
        <v>0</v>
      </c>
      <c r="J781" s="8">
        <f t="shared" si="142"/>
        <v>0</v>
      </c>
      <c r="K781" s="8">
        <f t="shared" si="142"/>
        <v>0</v>
      </c>
      <c r="L781" s="8">
        <f t="shared" si="142"/>
        <v>0</v>
      </c>
      <c r="M781" s="8">
        <f t="shared" si="142"/>
        <v>46.129999999999995</v>
      </c>
      <c r="N781" s="8">
        <f t="shared" si="142"/>
        <v>41.129999999999995</v>
      </c>
      <c r="O781" s="8">
        <f t="shared" si="142"/>
        <v>36.129999999999995</v>
      </c>
      <c r="P781" s="8">
        <f t="shared" si="142"/>
        <v>31.129999999999995</v>
      </c>
      <c r="Q781" s="8">
        <f t="shared" si="142"/>
        <v>26.129999999999995</v>
      </c>
      <c r="R781" s="8">
        <f t="shared" si="142"/>
        <v>16.129999999999995</v>
      </c>
      <c r="S781" s="8">
        <f t="shared" si="142"/>
        <v>0</v>
      </c>
      <c r="T781" s="21">
        <f t="shared" si="140"/>
        <v>36</v>
      </c>
      <c r="U781" s="19">
        <f>VLOOKUP($B781,Gas!$B$3:$E$2506,2)</f>
        <v>9.5950000000000006</v>
      </c>
      <c r="V781" s="44">
        <f t="shared" si="141"/>
        <v>6.8921313183949966</v>
      </c>
      <c r="W781" s="5">
        <f>VLOOKUP($B781,Gas!$B$3:$E$2506,4)</f>
        <v>1.2613237280606919</v>
      </c>
    </row>
    <row r="782" spans="1:23" x14ac:dyDescent="0.2">
      <c r="A782" s="43">
        <f t="shared" si="133"/>
        <v>36</v>
      </c>
      <c r="B782" s="91">
        <v>36889</v>
      </c>
      <c r="C782" s="92">
        <v>58.7</v>
      </c>
      <c r="D782" s="4">
        <f t="shared" si="139"/>
        <v>-0.11918277485252007</v>
      </c>
      <c r="E782" s="100">
        <f t="shared" si="134"/>
        <v>4.5100728204837681</v>
      </c>
      <c r="F782" s="2"/>
      <c r="G782" s="8">
        <f t="shared" si="142"/>
        <v>0</v>
      </c>
      <c r="H782" s="8">
        <f t="shared" si="142"/>
        <v>0</v>
      </c>
      <c r="I782" s="8">
        <f t="shared" si="142"/>
        <v>0</v>
      </c>
      <c r="J782" s="8">
        <f t="shared" si="142"/>
        <v>0</v>
      </c>
      <c r="K782" s="8">
        <f t="shared" si="142"/>
        <v>0</v>
      </c>
      <c r="L782" s="8">
        <f t="shared" si="142"/>
        <v>0</v>
      </c>
      <c r="M782" s="8">
        <f t="shared" si="142"/>
        <v>38.700000000000003</v>
      </c>
      <c r="N782" s="8">
        <f t="shared" si="142"/>
        <v>33.700000000000003</v>
      </c>
      <c r="O782" s="8">
        <f t="shared" si="142"/>
        <v>28.700000000000003</v>
      </c>
      <c r="P782" s="8">
        <f t="shared" si="142"/>
        <v>23.700000000000003</v>
      </c>
      <c r="Q782" s="8">
        <f t="shared" si="142"/>
        <v>18.700000000000003</v>
      </c>
      <c r="R782" s="8">
        <f t="shared" si="142"/>
        <v>8.7000000000000028</v>
      </c>
      <c r="S782" s="8">
        <f t="shared" si="142"/>
        <v>0</v>
      </c>
      <c r="T782" s="21">
        <f t="shared" si="140"/>
        <v>36</v>
      </c>
      <c r="U782" s="19">
        <f>VLOOKUP($B782,Gas!$B$3:$E$2506,2)</f>
        <v>9.23</v>
      </c>
      <c r="V782" s="44">
        <f t="shared" si="141"/>
        <v>6.3596966413867824</v>
      </c>
      <c r="W782" s="5">
        <f>VLOOKUP($B782,Gas!$B$3:$E$2506,4)</f>
        <v>0.80544535192467914</v>
      </c>
    </row>
    <row r="783" spans="1:23" x14ac:dyDescent="0.2">
      <c r="A783" s="43">
        <f t="shared" si="133"/>
        <v>37</v>
      </c>
      <c r="B783" s="91">
        <v>36893</v>
      </c>
      <c r="C783" s="92">
        <v>102.75</v>
      </c>
      <c r="D783" s="4">
        <f t="shared" si="139"/>
        <v>0.5598591265422932</v>
      </c>
      <c r="E783" s="100">
        <f t="shared" si="134"/>
        <v>4.8801425132306262</v>
      </c>
      <c r="F783" s="2"/>
      <c r="G783" s="8">
        <f t="shared" si="142"/>
        <v>0</v>
      </c>
      <c r="H783" s="8">
        <f t="shared" si="142"/>
        <v>0</v>
      </c>
      <c r="I783" s="8">
        <f t="shared" si="142"/>
        <v>0</v>
      </c>
      <c r="J783" s="8">
        <f t="shared" si="142"/>
        <v>0</v>
      </c>
      <c r="K783" s="8">
        <f t="shared" si="142"/>
        <v>0</v>
      </c>
      <c r="L783" s="8">
        <f t="shared" si="142"/>
        <v>0</v>
      </c>
      <c r="M783" s="8">
        <f t="shared" si="142"/>
        <v>82.75</v>
      </c>
      <c r="N783" s="8">
        <f t="shared" si="142"/>
        <v>77.75</v>
      </c>
      <c r="O783" s="8">
        <f t="shared" si="142"/>
        <v>72.75</v>
      </c>
      <c r="P783" s="8">
        <f t="shared" si="142"/>
        <v>67.75</v>
      </c>
      <c r="Q783" s="8">
        <f t="shared" si="142"/>
        <v>62.75</v>
      </c>
      <c r="R783" s="8">
        <f t="shared" si="142"/>
        <v>52.75</v>
      </c>
      <c r="S783" s="8">
        <f t="shared" si="142"/>
        <v>2.7499899999999968</v>
      </c>
      <c r="T783" s="21">
        <f t="shared" si="140"/>
        <v>37</v>
      </c>
      <c r="U783" s="19">
        <f>VLOOKUP($B783,Gas!$B$3:$E$2506,2)</f>
        <v>10.53</v>
      </c>
      <c r="V783" s="44">
        <f t="shared" si="141"/>
        <v>9.7578347578347593</v>
      </c>
      <c r="W783" s="5">
        <f>VLOOKUP($B783,Gas!$B$3:$E$2506,4)</f>
        <v>0.82516329256016396</v>
      </c>
    </row>
    <row r="784" spans="1:23" x14ac:dyDescent="0.2">
      <c r="A784" s="43">
        <f t="shared" si="133"/>
        <v>37</v>
      </c>
      <c r="B784" s="91">
        <v>36894</v>
      </c>
      <c r="C784" s="92">
        <v>84.91</v>
      </c>
      <c r="D784" s="4">
        <f t="shared" si="139"/>
        <v>-0.190706981365072</v>
      </c>
      <c r="E784" s="100">
        <f t="shared" si="134"/>
        <v>5.0467191569844356</v>
      </c>
      <c r="F784" s="2"/>
      <c r="G784" s="8">
        <f t="shared" ref="G784:S799" si="143">IF(G$1="P",MAX(0,G$2-$C784),IF(G$1="C",MAX(0,$C784-G$2)))</f>
        <v>0</v>
      </c>
      <c r="H784" s="8">
        <f t="shared" si="143"/>
        <v>0</v>
      </c>
      <c r="I784" s="8">
        <f t="shared" si="143"/>
        <v>0</v>
      </c>
      <c r="J784" s="8">
        <f t="shared" si="143"/>
        <v>0</v>
      </c>
      <c r="K784" s="8">
        <f t="shared" si="143"/>
        <v>0</v>
      </c>
      <c r="L784" s="8">
        <f t="shared" si="143"/>
        <v>0</v>
      </c>
      <c r="M784" s="8">
        <f t="shared" si="142"/>
        <v>64.91</v>
      </c>
      <c r="N784" s="8">
        <f t="shared" si="143"/>
        <v>59.91</v>
      </c>
      <c r="O784" s="8">
        <f t="shared" si="143"/>
        <v>54.91</v>
      </c>
      <c r="P784" s="8">
        <f t="shared" si="143"/>
        <v>49.91</v>
      </c>
      <c r="Q784" s="8">
        <f t="shared" si="143"/>
        <v>44.91</v>
      </c>
      <c r="R784" s="8">
        <f t="shared" si="143"/>
        <v>34.909999999999997</v>
      </c>
      <c r="S784" s="8">
        <f t="shared" si="143"/>
        <v>0</v>
      </c>
      <c r="T784" s="21">
        <f t="shared" si="140"/>
        <v>37</v>
      </c>
      <c r="U784" s="19">
        <f>VLOOKUP($B784,Gas!$B$3:$E$2506,2)</f>
        <v>9.76</v>
      </c>
      <c r="V784" s="44">
        <f t="shared" si="141"/>
        <v>8.6997950819672134</v>
      </c>
      <c r="W784" s="5">
        <f>VLOOKUP($B784,Gas!$B$3:$E$2506,4)</f>
        <v>0.94520567509420539</v>
      </c>
    </row>
    <row r="785" spans="1:23" x14ac:dyDescent="0.2">
      <c r="A785" s="43">
        <f t="shared" si="133"/>
        <v>37</v>
      </c>
      <c r="B785" s="91">
        <v>36895</v>
      </c>
      <c r="C785" s="92">
        <v>94.26</v>
      </c>
      <c r="D785" s="4">
        <f t="shared" si="139"/>
        <v>0.10446504948431282</v>
      </c>
      <c r="E785" s="100">
        <f t="shared" si="134"/>
        <v>3.6988798583640645</v>
      </c>
      <c r="F785" s="2"/>
      <c r="G785" s="8">
        <f t="shared" si="143"/>
        <v>0</v>
      </c>
      <c r="H785" s="8">
        <f t="shared" si="143"/>
        <v>0</v>
      </c>
      <c r="I785" s="8">
        <f t="shared" si="143"/>
        <v>0</v>
      </c>
      <c r="J785" s="8">
        <f t="shared" si="143"/>
        <v>0</v>
      </c>
      <c r="K785" s="8">
        <f t="shared" si="143"/>
        <v>0</v>
      </c>
      <c r="L785" s="8">
        <f t="shared" si="143"/>
        <v>0</v>
      </c>
      <c r="M785" s="8">
        <f t="shared" si="142"/>
        <v>74.260000000000005</v>
      </c>
      <c r="N785" s="8">
        <f t="shared" si="143"/>
        <v>69.260000000000005</v>
      </c>
      <c r="O785" s="8">
        <f t="shared" si="143"/>
        <v>64.260000000000005</v>
      </c>
      <c r="P785" s="8">
        <f t="shared" si="143"/>
        <v>59.260000000000005</v>
      </c>
      <c r="Q785" s="8">
        <f t="shared" si="143"/>
        <v>54.260000000000005</v>
      </c>
      <c r="R785" s="8">
        <f t="shared" si="143"/>
        <v>44.260000000000005</v>
      </c>
      <c r="S785" s="8">
        <f t="shared" si="143"/>
        <v>0</v>
      </c>
      <c r="T785" s="21">
        <f t="shared" si="140"/>
        <v>37</v>
      </c>
      <c r="U785" s="19">
        <f>VLOOKUP($B785,Gas!$B$3:$E$2506,2)</f>
        <v>9.6649999999999991</v>
      </c>
      <c r="V785" s="44">
        <f t="shared" si="141"/>
        <v>9.7527159855147456</v>
      </c>
      <c r="W785" s="5">
        <f>VLOOKUP($B785,Gas!$B$3:$E$2506,4)</f>
        <v>0.94400501061797537</v>
      </c>
    </row>
    <row r="786" spans="1:23" x14ac:dyDescent="0.2">
      <c r="A786" s="43">
        <f t="shared" si="133"/>
        <v>37</v>
      </c>
      <c r="B786" s="91">
        <v>36896</v>
      </c>
      <c r="C786" s="92">
        <v>78.41</v>
      </c>
      <c r="D786" s="4">
        <f t="shared" si="139"/>
        <v>-0.18410545125275424</v>
      </c>
      <c r="E786" s="100">
        <f t="shared" si="134"/>
        <v>3.7933280245327117</v>
      </c>
      <c r="F786" s="2"/>
      <c r="G786" s="8">
        <f t="shared" si="143"/>
        <v>0</v>
      </c>
      <c r="H786" s="8">
        <f t="shared" si="143"/>
        <v>0</v>
      </c>
      <c r="I786" s="8">
        <f t="shared" si="143"/>
        <v>0</v>
      </c>
      <c r="J786" s="8">
        <f t="shared" si="143"/>
        <v>0</v>
      </c>
      <c r="K786" s="8">
        <f t="shared" si="143"/>
        <v>0</v>
      </c>
      <c r="L786" s="8">
        <f t="shared" si="143"/>
        <v>0</v>
      </c>
      <c r="M786" s="8">
        <f t="shared" si="142"/>
        <v>58.41</v>
      </c>
      <c r="N786" s="8">
        <f t="shared" si="143"/>
        <v>53.41</v>
      </c>
      <c r="O786" s="8">
        <f t="shared" si="143"/>
        <v>48.41</v>
      </c>
      <c r="P786" s="8">
        <f t="shared" si="143"/>
        <v>43.41</v>
      </c>
      <c r="Q786" s="8">
        <f t="shared" si="143"/>
        <v>38.409999999999997</v>
      </c>
      <c r="R786" s="8">
        <f t="shared" si="143"/>
        <v>28.409999999999997</v>
      </c>
      <c r="S786" s="8">
        <f t="shared" si="143"/>
        <v>0</v>
      </c>
      <c r="T786" s="21">
        <f t="shared" si="140"/>
        <v>37</v>
      </c>
      <c r="U786" s="19">
        <f>VLOOKUP($B786,Gas!$B$3:$E$2506,2)</f>
        <v>9.4049999999999994</v>
      </c>
      <c r="V786" s="44">
        <f t="shared" si="141"/>
        <v>8.3370547581073904</v>
      </c>
      <c r="W786" s="5">
        <f>VLOOKUP($B786,Gas!$B$3:$E$2506,4)</f>
        <v>0.94871753513894586</v>
      </c>
    </row>
    <row r="787" spans="1:23" x14ac:dyDescent="0.2">
      <c r="A787" s="43">
        <f t="shared" si="133"/>
        <v>37</v>
      </c>
      <c r="B787" s="91">
        <v>36899</v>
      </c>
      <c r="C787" s="92">
        <v>69.77</v>
      </c>
      <c r="D787" s="4">
        <f t="shared" si="139"/>
        <v>-0.11674735229168537</v>
      </c>
      <c r="E787" s="100">
        <f t="shared" si="134"/>
        <v>3.8085958617136804</v>
      </c>
      <c r="F787" s="2"/>
      <c r="G787" s="8">
        <f t="shared" si="143"/>
        <v>0</v>
      </c>
      <c r="H787" s="8">
        <f t="shared" si="143"/>
        <v>0</v>
      </c>
      <c r="I787" s="8">
        <f t="shared" si="143"/>
        <v>0</v>
      </c>
      <c r="J787" s="8">
        <f t="shared" si="143"/>
        <v>0</v>
      </c>
      <c r="K787" s="8">
        <f t="shared" si="143"/>
        <v>0</v>
      </c>
      <c r="L787" s="8">
        <f t="shared" si="143"/>
        <v>0</v>
      </c>
      <c r="M787" s="8">
        <f t="shared" si="142"/>
        <v>49.769999999999996</v>
      </c>
      <c r="N787" s="8">
        <f t="shared" si="143"/>
        <v>44.769999999999996</v>
      </c>
      <c r="O787" s="8">
        <f t="shared" si="143"/>
        <v>39.769999999999996</v>
      </c>
      <c r="P787" s="8">
        <f t="shared" si="143"/>
        <v>34.769999999999996</v>
      </c>
      <c r="Q787" s="8">
        <f t="shared" si="143"/>
        <v>29.769999999999996</v>
      </c>
      <c r="R787" s="8">
        <f t="shared" si="143"/>
        <v>19.769999999999996</v>
      </c>
      <c r="S787" s="8">
        <f t="shared" si="143"/>
        <v>0</v>
      </c>
      <c r="T787" s="21">
        <f t="shared" si="140"/>
        <v>37</v>
      </c>
      <c r="U787" s="19">
        <f>VLOOKUP($B787,Gas!$B$3:$E$2506,2)</f>
        <v>9.8249999999999993</v>
      </c>
      <c r="V787" s="44">
        <f t="shared" si="141"/>
        <v>7.1012722646310431</v>
      </c>
      <c r="W787" s="5">
        <f>VLOOKUP($B787,Gas!$B$3:$E$2506,4)</f>
        <v>0.88353298639896982</v>
      </c>
    </row>
    <row r="788" spans="1:23" x14ac:dyDescent="0.2">
      <c r="A788" s="43">
        <f t="shared" si="133"/>
        <v>37</v>
      </c>
      <c r="B788" s="91">
        <v>36900</v>
      </c>
      <c r="C788" s="92">
        <v>58.12</v>
      </c>
      <c r="D788" s="4">
        <f t="shared" si="139"/>
        <v>-0.18269427924906304</v>
      </c>
      <c r="E788" s="100">
        <f t="shared" si="134"/>
        <v>3.8677254270222714</v>
      </c>
      <c r="F788" s="2"/>
      <c r="G788" s="8">
        <f t="shared" si="143"/>
        <v>0</v>
      </c>
      <c r="H788" s="8">
        <f t="shared" si="143"/>
        <v>0</v>
      </c>
      <c r="I788" s="8">
        <f t="shared" si="143"/>
        <v>0</v>
      </c>
      <c r="J788" s="8">
        <f t="shared" si="143"/>
        <v>0</v>
      </c>
      <c r="K788" s="8">
        <f t="shared" si="143"/>
        <v>0</v>
      </c>
      <c r="L788" s="8">
        <f t="shared" si="143"/>
        <v>0</v>
      </c>
      <c r="M788" s="8">
        <f t="shared" si="142"/>
        <v>38.119999999999997</v>
      </c>
      <c r="N788" s="8">
        <f t="shared" si="143"/>
        <v>33.119999999999997</v>
      </c>
      <c r="O788" s="8">
        <f t="shared" si="143"/>
        <v>28.119999999999997</v>
      </c>
      <c r="P788" s="8">
        <f t="shared" si="143"/>
        <v>23.119999999999997</v>
      </c>
      <c r="Q788" s="8">
        <f t="shared" si="143"/>
        <v>18.119999999999997</v>
      </c>
      <c r="R788" s="8">
        <f t="shared" si="143"/>
        <v>8.1199999999999974</v>
      </c>
      <c r="S788" s="8">
        <f t="shared" si="143"/>
        <v>0</v>
      </c>
      <c r="T788" s="21">
        <f t="shared" si="140"/>
        <v>37</v>
      </c>
      <c r="U788" s="19">
        <f>VLOOKUP($B788,Gas!$B$3:$E$2506,2)</f>
        <v>10.34</v>
      </c>
      <c r="V788" s="44">
        <f t="shared" si="141"/>
        <v>5.620889748549323</v>
      </c>
      <c r="W788" s="5">
        <f>VLOOKUP($B788,Gas!$B$3:$E$2506,4)</f>
        <v>0.91422910932497226</v>
      </c>
    </row>
    <row r="789" spans="1:23" x14ac:dyDescent="0.2">
      <c r="A789" s="43">
        <f t="shared" si="133"/>
        <v>37</v>
      </c>
      <c r="B789" s="91">
        <v>36901</v>
      </c>
      <c r="C789" s="92">
        <v>58.12</v>
      </c>
      <c r="D789" s="4">
        <f t="shared" si="139"/>
        <v>0</v>
      </c>
      <c r="E789" s="100">
        <f t="shared" si="134"/>
        <v>3.8785117189110623</v>
      </c>
      <c r="F789" s="2"/>
      <c r="G789" s="8">
        <f t="shared" si="143"/>
        <v>0</v>
      </c>
      <c r="H789" s="8">
        <f t="shared" si="143"/>
        <v>0</v>
      </c>
      <c r="I789" s="8">
        <f t="shared" si="143"/>
        <v>0</v>
      </c>
      <c r="J789" s="8">
        <f t="shared" si="143"/>
        <v>0</v>
      </c>
      <c r="K789" s="8">
        <f t="shared" si="143"/>
        <v>0</v>
      </c>
      <c r="L789" s="8">
        <f t="shared" si="143"/>
        <v>0</v>
      </c>
      <c r="M789" s="8">
        <f t="shared" si="142"/>
        <v>38.119999999999997</v>
      </c>
      <c r="N789" s="8">
        <f t="shared" si="143"/>
        <v>33.119999999999997</v>
      </c>
      <c r="O789" s="8">
        <f t="shared" si="143"/>
        <v>28.119999999999997</v>
      </c>
      <c r="P789" s="8">
        <f t="shared" si="143"/>
        <v>23.119999999999997</v>
      </c>
      <c r="Q789" s="8">
        <f t="shared" si="143"/>
        <v>18.119999999999997</v>
      </c>
      <c r="R789" s="8">
        <f t="shared" si="143"/>
        <v>8.1199999999999974</v>
      </c>
      <c r="S789" s="8">
        <f t="shared" si="143"/>
        <v>0</v>
      </c>
      <c r="T789" s="21">
        <f t="shared" si="140"/>
        <v>37</v>
      </c>
      <c r="U789" s="19">
        <f>VLOOKUP($B789,Gas!$B$3:$E$2506,2)</f>
        <v>9.9450000000000003</v>
      </c>
      <c r="V789" s="44">
        <f t="shared" si="141"/>
        <v>5.8441427853192556</v>
      </c>
      <c r="W789" s="5">
        <f>VLOOKUP($B789,Gas!$B$3:$E$2506,4)</f>
        <v>0.95775387900937348</v>
      </c>
    </row>
    <row r="790" spans="1:23" x14ac:dyDescent="0.2">
      <c r="A790" s="43">
        <f t="shared" si="133"/>
        <v>37</v>
      </c>
      <c r="B790" s="91">
        <v>36902</v>
      </c>
      <c r="C790" s="92">
        <v>68.95</v>
      </c>
      <c r="D790" s="4">
        <f t="shared" si="139"/>
        <v>0.1708717655372288</v>
      </c>
      <c r="E790" s="100">
        <f t="shared" si="134"/>
        <v>3.7150601935228167</v>
      </c>
      <c r="F790" s="2"/>
      <c r="G790" s="8">
        <f t="shared" si="143"/>
        <v>0</v>
      </c>
      <c r="H790" s="8">
        <f t="shared" si="143"/>
        <v>0</v>
      </c>
      <c r="I790" s="8">
        <f t="shared" si="143"/>
        <v>0</v>
      </c>
      <c r="J790" s="8">
        <f t="shared" si="143"/>
        <v>0</v>
      </c>
      <c r="K790" s="8">
        <f t="shared" si="143"/>
        <v>0</v>
      </c>
      <c r="L790" s="8">
        <f t="shared" si="143"/>
        <v>0</v>
      </c>
      <c r="M790" s="8">
        <f t="shared" si="143"/>
        <v>48.95</v>
      </c>
      <c r="N790" s="8">
        <f t="shared" si="143"/>
        <v>43.95</v>
      </c>
      <c r="O790" s="8">
        <f t="shared" si="143"/>
        <v>38.950000000000003</v>
      </c>
      <c r="P790" s="8">
        <f t="shared" si="143"/>
        <v>33.950000000000003</v>
      </c>
      <c r="Q790" s="8">
        <f t="shared" si="143"/>
        <v>28.950000000000003</v>
      </c>
      <c r="R790" s="8">
        <f t="shared" si="143"/>
        <v>18.950000000000003</v>
      </c>
      <c r="S790" s="8">
        <f t="shared" si="143"/>
        <v>0</v>
      </c>
      <c r="T790" s="21">
        <f t="shared" si="140"/>
        <v>37</v>
      </c>
      <c r="U790" s="19">
        <f>VLOOKUP($B790,Gas!$B$3:$E$2506,2)</f>
        <v>9.9</v>
      </c>
      <c r="V790" s="44">
        <f t="shared" si="141"/>
        <v>6.9646464646464645</v>
      </c>
      <c r="W790" s="5">
        <f>VLOOKUP($B790,Gas!$B$3:$E$2506,4)</f>
        <v>0.70574970790706693</v>
      </c>
    </row>
    <row r="791" spans="1:23" x14ac:dyDescent="0.2">
      <c r="A791" s="43">
        <f t="shared" si="133"/>
        <v>37</v>
      </c>
      <c r="B791" s="91">
        <v>36903</v>
      </c>
      <c r="C791" s="92">
        <v>64.989999999999995</v>
      </c>
      <c r="D791" s="4">
        <f t="shared" si="139"/>
        <v>-5.9148192333053448E-2</v>
      </c>
      <c r="E791" s="100">
        <f t="shared" si="134"/>
        <v>3.6836586081396048</v>
      </c>
      <c r="F791" s="2"/>
      <c r="G791" s="8">
        <f t="shared" si="143"/>
        <v>0</v>
      </c>
      <c r="H791" s="8">
        <f t="shared" si="143"/>
        <v>0</v>
      </c>
      <c r="I791" s="8">
        <f t="shared" si="143"/>
        <v>0</v>
      </c>
      <c r="J791" s="8">
        <f t="shared" si="143"/>
        <v>0</v>
      </c>
      <c r="K791" s="8">
        <f t="shared" si="143"/>
        <v>0</v>
      </c>
      <c r="L791" s="8">
        <f t="shared" si="143"/>
        <v>0</v>
      </c>
      <c r="M791" s="8">
        <f t="shared" si="143"/>
        <v>44.989999999999995</v>
      </c>
      <c r="N791" s="8">
        <f t="shared" si="143"/>
        <v>39.989999999999995</v>
      </c>
      <c r="O791" s="8">
        <f t="shared" si="143"/>
        <v>34.989999999999995</v>
      </c>
      <c r="P791" s="8">
        <f t="shared" si="143"/>
        <v>29.989999999999995</v>
      </c>
      <c r="Q791" s="8">
        <f t="shared" si="143"/>
        <v>24.989999999999995</v>
      </c>
      <c r="R791" s="8">
        <f t="shared" si="143"/>
        <v>14.989999999999995</v>
      </c>
      <c r="S791" s="8">
        <f t="shared" si="143"/>
        <v>0</v>
      </c>
      <c r="T791" s="21">
        <f t="shared" si="140"/>
        <v>37</v>
      </c>
      <c r="U791" s="19">
        <f>VLOOKUP($B791,Gas!$B$3:$E$2506,2)</f>
        <v>8.9749999999999996</v>
      </c>
      <c r="V791" s="44">
        <f t="shared" si="141"/>
        <v>7.2412256267409472</v>
      </c>
      <c r="W791" s="5">
        <f>VLOOKUP($B791,Gas!$B$3:$E$2506,4)</f>
        <v>0.89453919818259042</v>
      </c>
    </row>
    <row r="792" spans="1:23" x14ac:dyDescent="0.2">
      <c r="A792" s="43">
        <f t="shared" si="133"/>
        <v>37</v>
      </c>
      <c r="B792" s="91">
        <v>36907</v>
      </c>
      <c r="C792" s="92">
        <v>47.74</v>
      </c>
      <c r="D792" s="4">
        <f t="shared" si="139"/>
        <v>-0.30846379099557336</v>
      </c>
      <c r="E792" s="100">
        <f t="shared" si="134"/>
        <v>3.9623247525126231</v>
      </c>
      <c r="F792" s="2"/>
      <c r="G792" s="8">
        <f t="shared" si="143"/>
        <v>0</v>
      </c>
      <c r="H792" s="8">
        <f t="shared" si="143"/>
        <v>0</v>
      </c>
      <c r="I792" s="8">
        <f t="shared" si="143"/>
        <v>0</v>
      </c>
      <c r="J792" s="8">
        <f t="shared" si="143"/>
        <v>0</v>
      </c>
      <c r="K792" s="8">
        <f t="shared" si="143"/>
        <v>0</v>
      </c>
      <c r="L792" s="8">
        <f t="shared" si="143"/>
        <v>2.259999999999998</v>
      </c>
      <c r="M792" s="8">
        <f t="shared" si="143"/>
        <v>27.740000000000002</v>
      </c>
      <c r="N792" s="8">
        <f t="shared" si="143"/>
        <v>22.740000000000002</v>
      </c>
      <c r="O792" s="8">
        <f t="shared" si="143"/>
        <v>17.740000000000002</v>
      </c>
      <c r="P792" s="8">
        <f t="shared" si="143"/>
        <v>12.740000000000002</v>
      </c>
      <c r="Q792" s="8">
        <f t="shared" si="143"/>
        <v>7.740000000000002</v>
      </c>
      <c r="R792" s="8">
        <f t="shared" si="143"/>
        <v>0</v>
      </c>
      <c r="S792" s="8">
        <f t="shared" si="143"/>
        <v>0</v>
      </c>
      <c r="T792" s="21">
        <f t="shared" si="140"/>
        <v>37</v>
      </c>
      <c r="U792" s="19">
        <f>VLOOKUP($B792,Gas!$B$3:$E$2506,2)</f>
        <v>8.76</v>
      </c>
      <c r="V792" s="44">
        <f t="shared" si="141"/>
        <v>5.4497716894977168</v>
      </c>
      <c r="W792" s="5">
        <f>VLOOKUP($B792,Gas!$B$3:$E$2506,4)</f>
        <v>0.7272546884420843</v>
      </c>
    </row>
    <row r="793" spans="1:23" x14ac:dyDescent="0.2">
      <c r="A793" s="43">
        <f t="shared" ref="A793:A856" si="144">MONTH(B793)+(YEAR(B793)-1998)*12</f>
        <v>37</v>
      </c>
      <c r="B793" s="91">
        <v>36908</v>
      </c>
      <c r="C793" s="92">
        <v>46.94</v>
      </c>
      <c r="D793" s="4">
        <f t="shared" si="139"/>
        <v>-1.6899430487806632E-2</v>
      </c>
      <c r="E793" s="100">
        <f t="shared" si="134"/>
        <v>2.3270103820264301</v>
      </c>
      <c r="F793" s="2"/>
      <c r="G793" s="8">
        <f t="shared" si="143"/>
        <v>0</v>
      </c>
      <c r="H793" s="8">
        <f t="shared" si="143"/>
        <v>0</v>
      </c>
      <c r="I793" s="8">
        <f t="shared" si="143"/>
        <v>0</v>
      </c>
      <c r="J793" s="8">
        <f t="shared" si="143"/>
        <v>0</v>
      </c>
      <c r="K793" s="8">
        <f t="shared" si="143"/>
        <v>0</v>
      </c>
      <c r="L793" s="8">
        <f t="shared" si="143"/>
        <v>3.0600000000000023</v>
      </c>
      <c r="M793" s="8">
        <f t="shared" si="143"/>
        <v>26.939999999999998</v>
      </c>
      <c r="N793" s="8">
        <f t="shared" si="143"/>
        <v>21.939999999999998</v>
      </c>
      <c r="O793" s="8">
        <f t="shared" si="143"/>
        <v>16.939999999999998</v>
      </c>
      <c r="P793" s="8">
        <f t="shared" si="143"/>
        <v>11.939999999999998</v>
      </c>
      <c r="Q793" s="8">
        <f t="shared" si="143"/>
        <v>6.9399999999999977</v>
      </c>
      <c r="R793" s="8">
        <f t="shared" si="143"/>
        <v>0</v>
      </c>
      <c r="S793" s="8">
        <f t="shared" si="143"/>
        <v>0</v>
      </c>
      <c r="T793" s="21">
        <f t="shared" si="140"/>
        <v>37</v>
      </c>
      <c r="U793" s="19">
        <f>VLOOKUP($B793,Gas!$B$3:$E$2506,2)</f>
        <v>8.19</v>
      </c>
      <c r="V793" s="44">
        <f t="shared" si="141"/>
        <v>5.7313797313797314</v>
      </c>
      <c r="W793" s="5">
        <f>VLOOKUP($B793,Gas!$B$3:$E$2506,4)</f>
        <v>0.79467977634331455</v>
      </c>
    </row>
    <row r="794" spans="1:23" x14ac:dyDescent="0.2">
      <c r="A794" s="43">
        <f t="shared" si="144"/>
        <v>37</v>
      </c>
      <c r="B794" s="91">
        <v>36909</v>
      </c>
      <c r="C794" s="92">
        <v>51.78</v>
      </c>
      <c r="D794" s="4">
        <f t="shared" si="139"/>
        <v>9.8133783900514193E-2</v>
      </c>
      <c r="E794" s="100">
        <f t="shared" si="134"/>
        <v>2.3869704089257935</v>
      </c>
      <c r="F794" s="2"/>
      <c r="G794" s="8">
        <f t="shared" ref="G794:S809" si="145">IF(G$1="P",MAX(0,G$2-$C794),IF(G$1="C",MAX(0,$C794-G$2)))</f>
        <v>0</v>
      </c>
      <c r="H794" s="8">
        <f t="shared" si="145"/>
        <v>0</v>
      </c>
      <c r="I794" s="8">
        <f t="shared" si="145"/>
        <v>0</v>
      </c>
      <c r="J794" s="8">
        <f t="shared" si="145"/>
        <v>0</v>
      </c>
      <c r="K794" s="8">
        <f t="shared" si="145"/>
        <v>0</v>
      </c>
      <c r="L794" s="8">
        <f t="shared" si="145"/>
        <v>0</v>
      </c>
      <c r="M794" s="8">
        <f t="shared" si="143"/>
        <v>31.78</v>
      </c>
      <c r="N794" s="8">
        <f t="shared" si="145"/>
        <v>26.78</v>
      </c>
      <c r="O794" s="8">
        <f t="shared" si="145"/>
        <v>21.78</v>
      </c>
      <c r="P794" s="8">
        <f t="shared" si="145"/>
        <v>16.78</v>
      </c>
      <c r="Q794" s="8">
        <f t="shared" si="145"/>
        <v>11.780000000000001</v>
      </c>
      <c r="R794" s="8">
        <f t="shared" si="145"/>
        <v>1.7800000000000011</v>
      </c>
      <c r="S794" s="8">
        <f t="shared" si="145"/>
        <v>0</v>
      </c>
      <c r="T794" s="21">
        <f t="shared" si="140"/>
        <v>37</v>
      </c>
      <c r="U794" s="19">
        <f>VLOOKUP($B794,Gas!$B$3:$E$2506,2)</f>
        <v>7.86</v>
      </c>
      <c r="V794" s="44">
        <f t="shared" si="141"/>
        <v>6.5877862595419847</v>
      </c>
      <c r="W794" s="5">
        <f>VLOOKUP($B794,Gas!$B$3:$E$2506,4)</f>
        <v>0.79532105211012771</v>
      </c>
    </row>
    <row r="795" spans="1:23" x14ac:dyDescent="0.2">
      <c r="A795" s="43">
        <f t="shared" si="144"/>
        <v>37</v>
      </c>
      <c r="B795" s="91">
        <v>36910</v>
      </c>
      <c r="C795" s="92">
        <v>49.05</v>
      </c>
      <c r="D795" s="4">
        <f t="shared" si="139"/>
        <v>-5.4163788312019616E-2</v>
      </c>
      <c r="E795" s="100">
        <f t="shared" si="134"/>
        <v>2.2293987498748105</v>
      </c>
      <c r="F795" s="2"/>
      <c r="G795" s="8">
        <f t="shared" si="145"/>
        <v>0</v>
      </c>
      <c r="H795" s="8">
        <f t="shared" si="145"/>
        <v>0</v>
      </c>
      <c r="I795" s="8">
        <f t="shared" si="145"/>
        <v>0</v>
      </c>
      <c r="J795" s="8">
        <f t="shared" si="145"/>
        <v>0</v>
      </c>
      <c r="K795" s="8">
        <f t="shared" si="145"/>
        <v>0</v>
      </c>
      <c r="L795" s="8">
        <f t="shared" si="145"/>
        <v>0.95000000000000284</v>
      </c>
      <c r="M795" s="8">
        <f t="shared" si="143"/>
        <v>29.049999999999997</v>
      </c>
      <c r="N795" s="8">
        <f t="shared" si="145"/>
        <v>24.049999999999997</v>
      </c>
      <c r="O795" s="8">
        <f t="shared" si="145"/>
        <v>19.049999999999997</v>
      </c>
      <c r="P795" s="8">
        <f t="shared" si="145"/>
        <v>14.049999999999997</v>
      </c>
      <c r="Q795" s="8">
        <f t="shared" si="145"/>
        <v>9.0499999999999972</v>
      </c>
      <c r="R795" s="8">
        <f t="shared" si="145"/>
        <v>0</v>
      </c>
      <c r="S795" s="8">
        <f t="shared" si="145"/>
        <v>0</v>
      </c>
      <c r="T795" s="21">
        <f t="shared" si="140"/>
        <v>37</v>
      </c>
      <c r="U795" s="19">
        <f>VLOOKUP($B795,Gas!$B$3:$E$2506,2)</f>
        <v>7.0650000000000004</v>
      </c>
      <c r="V795" s="44">
        <f t="shared" si="141"/>
        <v>6.9426751592356677</v>
      </c>
      <c r="W795" s="5">
        <f>VLOOKUP($B795,Gas!$B$3:$E$2506,4)</f>
        <v>0.77554269395532205</v>
      </c>
    </row>
    <row r="796" spans="1:23" x14ac:dyDescent="0.2">
      <c r="A796" s="43">
        <f t="shared" si="144"/>
        <v>37</v>
      </c>
      <c r="B796" s="91">
        <v>36913</v>
      </c>
      <c r="C796" s="92">
        <v>57.22</v>
      </c>
      <c r="D796" s="4">
        <f t="shared" si="139"/>
        <v>0.15406330161059212</v>
      </c>
      <c r="E796" s="100">
        <f t="shared" ref="E796:E859" si="146">STDEV(D787:D796)*SQRT(trade_day)</f>
        <v>2.3659168250645966</v>
      </c>
      <c r="F796" s="2"/>
      <c r="G796" s="8">
        <f t="shared" si="145"/>
        <v>0</v>
      </c>
      <c r="H796" s="8">
        <f t="shared" si="145"/>
        <v>0</v>
      </c>
      <c r="I796" s="8">
        <f t="shared" si="145"/>
        <v>0</v>
      </c>
      <c r="J796" s="8">
        <f t="shared" si="145"/>
        <v>0</v>
      </c>
      <c r="K796" s="8">
        <f t="shared" si="145"/>
        <v>0</v>
      </c>
      <c r="L796" s="8">
        <f t="shared" si="145"/>
        <v>0</v>
      </c>
      <c r="M796" s="8">
        <f t="shared" si="143"/>
        <v>37.22</v>
      </c>
      <c r="N796" s="8">
        <f t="shared" si="145"/>
        <v>32.22</v>
      </c>
      <c r="O796" s="8">
        <f t="shared" si="145"/>
        <v>27.22</v>
      </c>
      <c r="P796" s="8">
        <f t="shared" si="145"/>
        <v>22.22</v>
      </c>
      <c r="Q796" s="8">
        <f t="shared" si="145"/>
        <v>17.22</v>
      </c>
      <c r="R796" s="8">
        <f t="shared" si="145"/>
        <v>7.2199999999999989</v>
      </c>
      <c r="S796" s="8">
        <f t="shared" si="145"/>
        <v>0</v>
      </c>
      <c r="T796" s="21">
        <f t="shared" si="140"/>
        <v>37</v>
      </c>
      <c r="U796" s="19">
        <f>VLOOKUP($B796,Gas!$B$3:$E$2506,2)</f>
        <v>7.5750000000000002</v>
      </c>
      <c r="V796" s="44">
        <f t="shared" si="141"/>
        <v>7.5537953795379531</v>
      </c>
      <c r="W796" s="5">
        <f>VLOOKUP($B796,Gas!$B$3:$E$2506,4)</f>
        <v>0.90419078292582022</v>
      </c>
    </row>
    <row r="797" spans="1:23" x14ac:dyDescent="0.2">
      <c r="A797" s="43">
        <f t="shared" si="144"/>
        <v>37</v>
      </c>
      <c r="B797" s="91">
        <v>36914</v>
      </c>
      <c r="C797" s="92">
        <v>60.75</v>
      </c>
      <c r="D797" s="4">
        <f t="shared" si="139"/>
        <v>5.9863594598693615E-2</v>
      </c>
      <c r="E797" s="100">
        <f t="shared" si="146"/>
        <v>2.3539269481064089</v>
      </c>
      <c r="F797" s="2"/>
      <c r="G797" s="8">
        <f t="shared" si="145"/>
        <v>0</v>
      </c>
      <c r="H797" s="8">
        <f t="shared" si="145"/>
        <v>0</v>
      </c>
      <c r="I797" s="8">
        <f t="shared" si="145"/>
        <v>0</v>
      </c>
      <c r="J797" s="8">
        <f t="shared" si="145"/>
        <v>0</v>
      </c>
      <c r="K797" s="8">
        <f t="shared" si="145"/>
        <v>0</v>
      </c>
      <c r="L797" s="8">
        <f t="shared" si="145"/>
        <v>0</v>
      </c>
      <c r="M797" s="8">
        <f t="shared" si="143"/>
        <v>40.75</v>
      </c>
      <c r="N797" s="8">
        <f t="shared" si="145"/>
        <v>35.75</v>
      </c>
      <c r="O797" s="8">
        <f t="shared" si="145"/>
        <v>30.75</v>
      </c>
      <c r="P797" s="8">
        <f t="shared" si="145"/>
        <v>25.75</v>
      </c>
      <c r="Q797" s="8">
        <f t="shared" si="145"/>
        <v>20.75</v>
      </c>
      <c r="R797" s="8">
        <f t="shared" si="145"/>
        <v>10.75</v>
      </c>
      <c r="S797" s="8">
        <f t="shared" si="145"/>
        <v>0</v>
      </c>
      <c r="T797" s="21">
        <f t="shared" si="140"/>
        <v>37</v>
      </c>
      <c r="U797" s="19">
        <f>VLOOKUP($B797,Gas!$B$3:$E$2506,2)</f>
        <v>7.6749999999999998</v>
      </c>
      <c r="V797" s="44">
        <f t="shared" si="141"/>
        <v>7.9153094462540716</v>
      </c>
      <c r="W797" s="5">
        <f>VLOOKUP($B797,Gas!$B$3:$E$2506,4)</f>
        <v>0.920013940629682</v>
      </c>
    </row>
    <row r="798" spans="1:23" x14ac:dyDescent="0.2">
      <c r="A798" s="43">
        <f t="shared" si="144"/>
        <v>37</v>
      </c>
      <c r="B798" s="91">
        <v>36915</v>
      </c>
      <c r="C798" s="92">
        <v>56.35</v>
      </c>
      <c r="D798" s="4">
        <f t="shared" si="139"/>
        <v>-7.5184841734872512E-2</v>
      </c>
      <c r="E798" s="100">
        <f t="shared" si="146"/>
        <v>2.1957748896851159</v>
      </c>
      <c r="F798" s="2"/>
      <c r="G798" s="8">
        <f t="shared" si="145"/>
        <v>0</v>
      </c>
      <c r="H798" s="8">
        <f t="shared" si="145"/>
        <v>0</v>
      </c>
      <c r="I798" s="8">
        <f t="shared" si="145"/>
        <v>0</v>
      </c>
      <c r="J798" s="8">
        <f t="shared" si="145"/>
        <v>0</v>
      </c>
      <c r="K798" s="8">
        <f t="shared" si="145"/>
        <v>0</v>
      </c>
      <c r="L798" s="8">
        <f t="shared" si="145"/>
        <v>0</v>
      </c>
      <c r="M798" s="8">
        <f t="shared" si="143"/>
        <v>36.35</v>
      </c>
      <c r="N798" s="8">
        <f t="shared" si="145"/>
        <v>31.35</v>
      </c>
      <c r="O798" s="8">
        <f t="shared" si="145"/>
        <v>26.35</v>
      </c>
      <c r="P798" s="8">
        <f t="shared" si="145"/>
        <v>21.35</v>
      </c>
      <c r="Q798" s="8">
        <f t="shared" si="145"/>
        <v>16.350000000000001</v>
      </c>
      <c r="R798" s="8">
        <f t="shared" si="145"/>
        <v>6.3500000000000014</v>
      </c>
      <c r="S798" s="8">
        <f t="shared" si="145"/>
        <v>0</v>
      </c>
      <c r="T798" s="21">
        <f t="shared" si="140"/>
        <v>37</v>
      </c>
      <c r="U798" s="19">
        <f>VLOOKUP($B798,Gas!$B$3:$E$2506,2)</f>
        <v>7.0650000000000004</v>
      </c>
      <c r="V798" s="44">
        <f t="shared" si="141"/>
        <v>7.9759377211606513</v>
      </c>
      <c r="W798" s="5">
        <f>VLOOKUP($B798,Gas!$B$3:$E$2506,4)</f>
        <v>1.0039600155383206</v>
      </c>
    </row>
    <row r="799" spans="1:23" x14ac:dyDescent="0.2">
      <c r="A799" s="43">
        <f t="shared" si="144"/>
        <v>37</v>
      </c>
      <c r="B799" s="91">
        <v>36917</v>
      </c>
      <c r="C799" s="92">
        <v>53.84</v>
      </c>
      <c r="D799" s="4">
        <f t="shared" si="139"/>
        <v>-4.5565555149312952E-2</v>
      </c>
      <c r="E799" s="100">
        <f t="shared" si="146"/>
        <v>2.2057886998393763</v>
      </c>
      <c r="F799" s="2"/>
      <c r="G799" s="8">
        <f t="shared" si="145"/>
        <v>0</v>
      </c>
      <c r="H799" s="8">
        <f t="shared" si="145"/>
        <v>0</v>
      </c>
      <c r="I799" s="8">
        <f t="shared" si="145"/>
        <v>0</v>
      </c>
      <c r="J799" s="8">
        <f t="shared" si="145"/>
        <v>0</v>
      </c>
      <c r="K799" s="8">
        <f t="shared" si="145"/>
        <v>0</v>
      </c>
      <c r="L799" s="8">
        <f t="shared" si="145"/>
        <v>0</v>
      </c>
      <c r="M799" s="8">
        <f t="shared" si="143"/>
        <v>33.840000000000003</v>
      </c>
      <c r="N799" s="8">
        <f t="shared" si="145"/>
        <v>28.840000000000003</v>
      </c>
      <c r="O799" s="8">
        <f t="shared" si="145"/>
        <v>23.840000000000003</v>
      </c>
      <c r="P799" s="8">
        <f t="shared" si="145"/>
        <v>18.840000000000003</v>
      </c>
      <c r="Q799" s="8">
        <f t="shared" si="145"/>
        <v>13.840000000000003</v>
      </c>
      <c r="R799" s="8">
        <f t="shared" si="145"/>
        <v>3.8400000000000034</v>
      </c>
      <c r="S799" s="8">
        <f t="shared" si="145"/>
        <v>0</v>
      </c>
      <c r="T799" s="21">
        <f t="shared" si="140"/>
        <v>37</v>
      </c>
      <c r="U799" s="19">
        <f>VLOOKUP($B799,Gas!$B$3:$E$2506,2)</f>
        <v>7.2949999999999999</v>
      </c>
      <c r="V799" s="44">
        <f t="shared" si="141"/>
        <v>7.3803975325565458</v>
      </c>
      <c r="W799" s="5">
        <f>VLOOKUP($B799,Gas!$B$3:$E$2506,4)</f>
        <v>1.094912384314449</v>
      </c>
    </row>
    <row r="800" spans="1:23" x14ac:dyDescent="0.2">
      <c r="A800" s="43">
        <f t="shared" si="144"/>
        <v>37</v>
      </c>
      <c r="B800" s="91">
        <v>36920</v>
      </c>
      <c r="C800" s="92">
        <v>43.91</v>
      </c>
      <c r="D800" s="4">
        <f t="shared" si="139"/>
        <v>-0.20387460076284644</v>
      </c>
      <c r="E800" s="100">
        <f t="shared" si="146"/>
        <v>2.1586340768526195</v>
      </c>
      <c r="F800" s="2"/>
      <c r="G800" s="8">
        <f t="shared" si="145"/>
        <v>0</v>
      </c>
      <c r="H800" s="8">
        <f t="shared" si="145"/>
        <v>0</v>
      </c>
      <c r="I800" s="8">
        <f t="shared" si="145"/>
        <v>0</v>
      </c>
      <c r="J800" s="8">
        <f t="shared" si="145"/>
        <v>0</v>
      </c>
      <c r="K800" s="8">
        <f t="shared" si="145"/>
        <v>0</v>
      </c>
      <c r="L800" s="8">
        <f t="shared" si="145"/>
        <v>6.0900000000000034</v>
      </c>
      <c r="M800" s="8">
        <f t="shared" si="145"/>
        <v>23.909999999999997</v>
      </c>
      <c r="N800" s="8">
        <f t="shared" si="145"/>
        <v>18.909999999999997</v>
      </c>
      <c r="O800" s="8">
        <f t="shared" si="145"/>
        <v>13.909999999999997</v>
      </c>
      <c r="P800" s="8">
        <f t="shared" si="145"/>
        <v>8.9099999999999966</v>
      </c>
      <c r="Q800" s="8">
        <f t="shared" si="145"/>
        <v>3.9099999999999966</v>
      </c>
      <c r="R800" s="8">
        <f t="shared" si="145"/>
        <v>0</v>
      </c>
      <c r="S800" s="8">
        <f t="shared" si="145"/>
        <v>0</v>
      </c>
      <c r="T800" s="21">
        <f t="shared" si="140"/>
        <v>37</v>
      </c>
      <c r="U800" s="19">
        <f>VLOOKUP($B800,Gas!$B$3:$E$2506,2)</f>
        <v>7.0350000000000001</v>
      </c>
      <c r="V800" s="44">
        <f t="shared" si="141"/>
        <v>6.241648898365316</v>
      </c>
      <c r="W800" s="5">
        <f>VLOOKUP($B800,Gas!$B$3:$E$2506,4)</f>
        <v>0.82138132081949777</v>
      </c>
    </row>
    <row r="801" spans="1:23" x14ac:dyDescent="0.2">
      <c r="A801" s="43">
        <f t="shared" si="144"/>
        <v>37</v>
      </c>
      <c r="B801" s="91">
        <v>36921</v>
      </c>
      <c r="C801" s="92">
        <v>35.06</v>
      </c>
      <c r="D801" s="4">
        <f t="shared" si="139"/>
        <v>-0.22508120508053756</v>
      </c>
      <c r="E801" s="100">
        <f t="shared" si="146"/>
        <v>2.3403691301771388</v>
      </c>
      <c r="F801" s="2"/>
      <c r="G801" s="8">
        <f t="shared" si="145"/>
        <v>0</v>
      </c>
      <c r="H801" s="8">
        <f t="shared" si="145"/>
        <v>0</v>
      </c>
      <c r="I801" s="8">
        <f t="shared" si="145"/>
        <v>0</v>
      </c>
      <c r="J801" s="8">
        <f t="shared" si="145"/>
        <v>0</v>
      </c>
      <c r="K801" s="8">
        <f t="shared" si="145"/>
        <v>4.9399999999999977</v>
      </c>
      <c r="L801" s="8">
        <f t="shared" si="145"/>
        <v>14.939999999999998</v>
      </c>
      <c r="M801" s="8">
        <f t="shared" si="145"/>
        <v>15.060000000000002</v>
      </c>
      <c r="N801" s="8">
        <f t="shared" si="145"/>
        <v>10.060000000000002</v>
      </c>
      <c r="O801" s="8">
        <f t="shared" si="145"/>
        <v>5.0600000000000023</v>
      </c>
      <c r="P801" s="8">
        <f t="shared" si="145"/>
        <v>6.0000000000002274E-2</v>
      </c>
      <c r="Q801" s="8">
        <f t="shared" si="145"/>
        <v>0</v>
      </c>
      <c r="R801" s="8">
        <f t="shared" si="145"/>
        <v>0</v>
      </c>
      <c r="S801" s="8">
        <f t="shared" si="145"/>
        <v>0</v>
      </c>
      <c r="T801" s="21">
        <f t="shared" si="140"/>
        <v>37</v>
      </c>
      <c r="U801" s="19">
        <f>VLOOKUP($B801,Gas!$B$3:$E$2506,2)</f>
        <v>6.6</v>
      </c>
      <c r="V801" s="44">
        <f t="shared" si="141"/>
        <v>5.3121212121212125</v>
      </c>
      <c r="W801" s="5">
        <f>VLOOKUP($B801,Gas!$B$3:$E$2506,4)</f>
        <v>0.75229535143229631</v>
      </c>
    </row>
    <row r="802" spans="1:23" x14ac:dyDescent="0.2">
      <c r="A802" s="43">
        <f t="shared" si="144"/>
        <v>37</v>
      </c>
      <c r="B802" s="91">
        <v>36922</v>
      </c>
      <c r="C802" s="92">
        <v>33.53</v>
      </c>
      <c r="D802" s="4">
        <f t="shared" si="139"/>
        <v>-4.4620319014951261E-2</v>
      </c>
      <c r="E802" s="100">
        <f t="shared" si="146"/>
        <v>1.8975928425028423</v>
      </c>
      <c r="F802" s="2"/>
      <c r="G802" s="8">
        <f t="shared" si="145"/>
        <v>0</v>
      </c>
      <c r="H802" s="8">
        <f t="shared" si="145"/>
        <v>0</v>
      </c>
      <c r="I802" s="8">
        <f t="shared" si="145"/>
        <v>0</v>
      </c>
      <c r="J802" s="8">
        <f t="shared" si="145"/>
        <v>1.4699999999999989</v>
      </c>
      <c r="K802" s="8">
        <f t="shared" si="145"/>
        <v>6.4699999999999989</v>
      </c>
      <c r="L802" s="8">
        <f t="shared" si="145"/>
        <v>16.47</v>
      </c>
      <c r="M802" s="8">
        <f t="shared" si="145"/>
        <v>13.530000000000001</v>
      </c>
      <c r="N802" s="8">
        <f t="shared" si="145"/>
        <v>8.5300000000000011</v>
      </c>
      <c r="O802" s="8">
        <f t="shared" si="145"/>
        <v>3.5300000000000011</v>
      </c>
      <c r="P802" s="8">
        <f t="shared" si="145"/>
        <v>0</v>
      </c>
      <c r="Q802" s="8">
        <f t="shared" si="145"/>
        <v>0</v>
      </c>
      <c r="R802" s="8">
        <f t="shared" si="145"/>
        <v>0</v>
      </c>
      <c r="S802" s="8">
        <f t="shared" si="145"/>
        <v>0</v>
      </c>
      <c r="T802" s="21">
        <f t="shared" si="140"/>
        <v>37</v>
      </c>
      <c r="U802" s="19">
        <f>VLOOKUP($B802,Gas!$B$3:$E$2506,2)</f>
        <v>5.87</v>
      </c>
      <c r="V802" s="44">
        <f t="shared" si="141"/>
        <v>5.7120954003407158</v>
      </c>
      <c r="W802" s="5">
        <f>VLOOKUP($B802,Gas!$B$3:$E$2506,4)</f>
        <v>0.96769721401212661</v>
      </c>
    </row>
    <row r="803" spans="1:23" x14ac:dyDescent="0.2">
      <c r="A803" s="43">
        <f t="shared" si="144"/>
        <v>38</v>
      </c>
      <c r="B803" s="91">
        <v>36923</v>
      </c>
      <c r="C803" s="92">
        <v>37.93</v>
      </c>
      <c r="D803" s="4">
        <f t="shared" si="139"/>
        <v>0.1233017952226704</v>
      </c>
      <c r="E803" s="100">
        <f t="shared" si="146"/>
        <v>2.0581170366020154</v>
      </c>
      <c r="F803" s="2"/>
      <c r="G803" s="8">
        <f t="shared" si="145"/>
        <v>0</v>
      </c>
      <c r="H803" s="8">
        <f t="shared" si="145"/>
        <v>0</v>
      </c>
      <c r="I803" s="8">
        <f t="shared" si="145"/>
        <v>0</v>
      </c>
      <c r="J803" s="8">
        <f t="shared" si="145"/>
        <v>0</v>
      </c>
      <c r="K803" s="8">
        <f t="shared" si="145"/>
        <v>2.0700000000000003</v>
      </c>
      <c r="L803" s="8">
        <f t="shared" si="145"/>
        <v>12.07</v>
      </c>
      <c r="M803" s="8">
        <f t="shared" si="145"/>
        <v>17.93</v>
      </c>
      <c r="N803" s="8">
        <f t="shared" si="145"/>
        <v>12.93</v>
      </c>
      <c r="O803" s="8">
        <f t="shared" si="145"/>
        <v>7.93</v>
      </c>
      <c r="P803" s="8">
        <f t="shared" si="145"/>
        <v>2.9299999999999997</v>
      </c>
      <c r="Q803" s="8">
        <f t="shared" si="145"/>
        <v>0</v>
      </c>
      <c r="R803" s="8">
        <f t="shared" si="145"/>
        <v>0</v>
      </c>
      <c r="S803" s="8">
        <f t="shared" si="145"/>
        <v>0</v>
      </c>
      <c r="T803" s="21">
        <f t="shared" si="140"/>
        <v>38</v>
      </c>
      <c r="U803" s="19">
        <f>VLOOKUP($B803,Gas!$B$3:$E$2506,2)</f>
        <v>5.8949999999999996</v>
      </c>
      <c r="V803" s="44">
        <f t="shared" si="141"/>
        <v>6.4342663273960987</v>
      </c>
      <c r="W803" s="5">
        <f>VLOOKUP($B803,Gas!$B$3:$E$2506,4)</f>
        <v>0.97256738286508715</v>
      </c>
    </row>
    <row r="804" spans="1:23" x14ac:dyDescent="0.2">
      <c r="A804" s="43">
        <f t="shared" si="144"/>
        <v>38</v>
      </c>
      <c r="B804" s="91">
        <v>36924</v>
      </c>
      <c r="C804" s="92">
        <v>53.44</v>
      </c>
      <c r="D804" s="4">
        <f t="shared" si="139"/>
        <v>0.34281717352758267</v>
      </c>
      <c r="E804" s="100">
        <f t="shared" si="146"/>
        <v>2.7122489311365863</v>
      </c>
      <c r="F804" s="2"/>
      <c r="G804" s="8">
        <f t="shared" ref="G804:S819" si="147">IF(G$1="P",MAX(0,G$2-$C804),IF(G$1="C",MAX(0,$C804-G$2)))</f>
        <v>0</v>
      </c>
      <c r="H804" s="8">
        <f t="shared" si="147"/>
        <v>0</v>
      </c>
      <c r="I804" s="8">
        <f t="shared" si="147"/>
        <v>0</v>
      </c>
      <c r="J804" s="8">
        <f t="shared" si="147"/>
        <v>0</v>
      </c>
      <c r="K804" s="8">
        <f t="shared" si="147"/>
        <v>0</v>
      </c>
      <c r="L804" s="8">
        <f t="shared" si="147"/>
        <v>0</v>
      </c>
      <c r="M804" s="8">
        <f t="shared" si="145"/>
        <v>33.44</v>
      </c>
      <c r="N804" s="8">
        <f t="shared" si="147"/>
        <v>28.439999999999998</v>
      </c>
      <c r="O804" s="8">
        <f t="shared" si="147"/>
        <v>23.439999999999998</v>
      </c>
      <c r="P804" s="8">
        <f t="shared" si="147"/>
        <v>18.439999999999998</v>
      </c>
      <c r="Q804" s="8">
        <f t="shared" si="147"/>
        <v>13.439999999999998</v>
      </c>
      <c r="R804" s="8">
        <f t="shared" si="147"/>
        <v>3.4399999999999977</v>
      </c>
      <c r="S804" s="8">
        <f t="shared" si="147"/>
        <v>0</v>
      </c>
      <c r="T804" s="21">
        <f t="shared" si="140"/>
        <v>38</v>
      </c>
      <c r="U804" s="19">
        <f>VLOOKUP($B804,Gas!$B$3:$E$2506,2)</f>
        <v>5.84</v>
      </c>
      <c r="V804" s="44">
        <f t="shared" si="141"/>
        <v>9.1506849315068486</v>
      </c>
      <c r="W804" s="5">
        <f>VLOOKUP($B804,Gas!$B$3:$E$2506,4)</f>
        <v>0.94587815731973035</v>
      </c>
    </row>
    <row r="805" spans="1:23" x14ac:dyDescent="0.2">
      <c r="A805" s="43">
        <f t="shared" si="144"/>
        <v>38</v>
      </c>
      <c r="B805" s="91">
        <v>36927</v>
      </c>
      <c r="C805" s="92">
        <v>57.77</v>
      </c>
      <c r="D805" s="4">
        <f t="shared" si="139"/>
        <v>7.7910080564784004E-2</v>
      </c>
      <c r="E805" s="100">
        <f t="shared" si="146"/>
        <v>2.7151067846883099</v>
      </c>
      <c r="F805" s="2"/>
      <c r="G805" s="8">
        <f t="shared" si="147"/>
        <v>0</v>
      </c>
      <c r="H805" s="8">
        <f t="shared" si="147"/>
        <v>0</v>
      </c>
      <c r="I805" s="8">
        <f t="shared" si="147"/>
        <v>0</v>
      </c>
      <c r="J805" s="8">
        <f t="shared" si="147"/>
        <v>0</v>
      </c>
      <c r="K805" s="8">
        <f t="shared" si="147"/>
        <v>0</v>
      </c>
      <c r="L805" s="8">
        <f t="shared" si="147"/>
        <v>0</v>
      </c>
      <c r="M805" s="8">
        <f t="shared" si="145"/>
        <v>37.770000000000003</v>
      </c>
      <c r="N805" s="8">
        <f t="shared" si="147"/>
        <v>32.770000000000003</v>
      </c>
      <c r="O805" s="8">
        <f t="shared" si="147"/>
        <v>27.770000000000003</v>
      </c>
      <c r="P805" s="8">
        <f t="shared" si="147"/>
        <v>22.770000000000003</v>
      </c>
      <c r="Q805" s="8">
        <f t="shared" si="147"/>
        <v>17.770000000000003</v>
      </c>
      <c r="R805" s="8">
        <f t="shared" si="147"/>
        <v>7.7700000000000031</v>
      </c>
      <c r="S805" s="8">
        <f t="shared" si="147"/>
        <v>0</v>
      </c>
      <c r="T805" s="21">
        <f t="shared" si="140"/>
        <v>38</v>
      </c>
      <c r="U805" s="19">
        <f>VLOOKUP($B805,Gas!$B$3:$E$2506,2)</f>
        <v>6.6050000000000004</v>
      </c>
      <c r="V805" s="44">
        <f t="shared" si="141"/>
        <v>8.7464042392127173</v>
      </c>
      <c r="W805" s="5">
        <f>VLOOKUP($B805,Gas!$B$3:$E$2506,4)</f>
        <v>1.1638843117754789</v>
      </c>
    </row>
    <row r="806" spans="1:23" x14ac:dyDescent="0.2">
      <c r="A806" s="43">
        <f t="shared" si="144"/>
        <v>38</v>
      </c>
      <c r="B806" s="91">
        <v>36928</v>
      </c>
      <c r="C806" s="92">
        <v>47.14</v>
      </c>
      <c r="D806" s="4">
        <f t="shared" si="139"/>
        <v>-0.20334771228518911</v>
      </c>
      <c r="E806" s="100">
        <f t="shared" si="146"/>
        <v>2.7984226421913303</v>
      </c>
      <c r="F806" s="2"/>
      <c r="G806" s="8">
        <f t="shared" si="147"/>
        <v>0</v>
      </c>
      <c r="H806" s="8">
        <f t="shared" si="147"/>
        <v>0</v>
      </c>
      <c r="I806" s="8">
        <f t="shared" si="147"/>
        <v>0</v>
      </c>
      <c r="J806" s="8">
        <f t="shared" si="147"/>
        <v>0</v>
      </c>
      <c r="K806" s="8">
        <f t="shared" si="147"/>
        <v>0</v>
      </c>
      <c r="L806" s="8">
        <f t="shared" si="147"/>
        <v>2.8599999999999994</v>
      </c>
      <c r="M806" s="8">
        <f t="shared" si="145"/>
        <v>27.14</v>
      </c>
      <c r="N806" s="8">
        <f t="shared" si="147"/>
        <v>22.14</v>
      </c>
      <c r="O806" s="8">
        <f t="shared" si="147"/>
        <v>17.14</v>
      </c>
      <c r="P806" s="8">
        <f t="shared" si="147"/>
        <v>12.14</v>
      </c>
      <c r="Q806" s="8">
        <f t="shared" si="147"/>
        <v>7.1400000000000006</v>
      </c>
      <c r="R806" s="8">
        <f t="shared" si="147"/>
        <v>0</v>
      </c>
      <c r="S806" s="8">
        <f t="shared" si="147"/>
        <v>0</v>
      </c>
      <c r="T806" s="21">
        <f t="shared" si="140"/>
        <v>38</v>
      </c>
      <c r="U806" s="19">
        <f>VLOOKUP($B806,Gas!$B$3:$E$2506,2)</f>
        <v>5.7649999999999997</v>
      </c>
      <c r="V806" s="44">
        <f t="shared" si="141"/>
        <v>8.1769297484822214</v>
      </c>
      <c r="W806" s="5">
        <f>VLOOKUP($B806,Gas!$B$3:$E$2506,4)</f>
        <v>1.3895518805650895</v>
      </c>
    </row>
    <row r="807" spans="1:23" x14ac:dyDescent="0.2">
      <c r="A807" s="43">
        <f t="shared" si="144"/>
        <v>38</v>
      </c>
      <c r="B807" s="91">
        <v>36929</v>
      </c>
      <c r="C807" s="92">
        <v>44.48</v>
      </c>
      <c r="D807" s="4">
        <f t="shared" si="139"/>
        <v>-5.8082247565658232E-2</v>
      </c>
      <c r="E807" s="100">
        <f t="shared" si="146"/>
        <v>2.7676189276016241</v>
      </c>
      <c r="F807" s="2"/>
      <c r="G807" s="8">
        <f t="shared" si="147"/>
        <v>0</v>
      </c>
      <c r="H807" s="8">
        <f t="shared" si="147"/>
        <v>0</v>
      </c>
      <c r="I807" s="8">
        <f t="shared" si="147"/>
        <v>0</v>
      </c>
      <c r="J807" s="8">
        <f t="shared" si="147"/>
        <v>0</v>
      </c>
      <c r="K807" s="8">
        <f t="shared" si="147"/>
        <v>0</v>
      </c>
      <c r="L807" s="8">
        <f t="shared" si="147"/>
        <v>5.5200000000000031</v>
      </c>
      <c r="M807" s="8">
        <f t="shared" si="145"/>
        <v>24.479999999999997</v>
      </c>
      <c r="N807" s="8">
        <f t="shared" si="147"/>
        <v>19.479999999999997</v>
      </c>
      <c r="O807" s="8">
        <f t="shared" si="147"/>
        <v>14.479999999999997</v>
      </c>
      <c r="P807" s="8">
        <f t="shared" si="147"/>
        <v>9.4799999999999969</v>
      </c>
      <c r="Q807" s="8">
        <f t="shared" si="147"/>
        <v>4.4799999999999969</v>
      </c>
      <c r="R807" s="8">
        <f t="shared" si="147"/>
        <v>0</v>
      </c>
      <c r="S807" s="8">
        <f t="shared" si="147"/>
        <v>0</v>
      </c>
      <c r="T807" s="21">
        <f t="shared" si="140"/>
        <v>38</v>
      </c>
      <c r="U807" s="19">
        <f>VLOOKUP($B807,Gas!$B$3:$E$2506,2)</f>
        <v>5.58</v>
      </c>
      <c r="V807" s="44">
        <f t="shared" si="141"/>
        <v>7.9713261648745517</v>
      </c>
      <c r="W807" s="5">
        <f>VLOOKUP($B807,Gas!$B$3:$E$2506,4)</f>
        <v>1.3845624634507749</v>
      </c>
    </row>
    <row r="808" spans="1:23" x14ac:dyDescent="0.2">
      <c r="A808" s="43">
        <f t="shared" si="144"/>
        <v>38</v>
      </c>
      <c r="B808" s="91">
        <v>36930</v>
      </c>
      <c r="C808" s="92">
        <v>42.09</v>
      </c>
      <c r="D808" s="4">
        <f t="shared" si="139"/>
        <v>-5.5229467159847528E-2</v>
      </c>
      <c r="E808" s="100">
        <f t="shared" si="146"/>
        <v>2.7605935476762373</v>
      </c>
      <c r="F808" s="2"/>
      <c r="G808" s="8">
        <f t="shared" si="147"/>
        <v>0</v>
      </c>
      <c r="H808" s="8">
        <f t="shared" si="147"/>
        <v>0</v>
      </c>
      <c r="I808" s="8">
        <f t="shared" si="147"/>
        <v>0</v>
      </c>
      <c r="J808" s="8">
        <f t="shared" si="147"/>
        <v>0</v>
      </c>
      <c r="K808" s="8">
        <f t="shared" si="147"/>
        <v>0</v>
      </c>
      <c r="L808" s="8">
        <f t="shared" si="147"/>
        <v>7.9099999999999966</v>
      </c>
      <c r="M808" s="8">
        <f t="shared" si="145"/>
        <v>22.090000000000003</v>
      </c>
      <c r="N808" s="8">
        <f t="shared" si="147"/>
        <v>17.090000000000003</v>
      </c>
      <c r="O808" s="8">
        <f t="shared" si="147"/>
        <v>12.090000000000003</v>
      </c>
      <c r="P808" s="8">
        <f t="shared" si="147"/>
        <v>7.0900000000000034</v>
      </c>
      <c r="Q808" s="8">
        <f t="shared" si="147"/>
        <v>2.0900000000000034</v>
      </c>
      <c r="R808" s="8">
        <f t="shared" si="147"/>
        <v>0</v>
      </c>
      <c r="S808" s="8">
        <f t="shared" si="147"/>
        <v>0</v>
      </c>
      <c r="T808" s="21">
        <f t="shared" si="140"/>
        <v>38</v>
      </c>
      <c r="U808" s="19">
        <f>VLOOKUP($B808,Gas!$B$3:$E$2506,2)</f>
        <v>5.67</v>
      </c>
      <c r="V808" s="44">
        <f t="shared" si="141"/>
        <v>7.4232804232804241</v>
      </c>
      <c r="W808" s="5">
        <f>VLOOKUP($B808,Gas!$B$3:$E$2506,4)</f>
        <v>1.3987240340391254</v>
      </c>
    </row>
    <row r="809" spans="1:23" x14ac:dyDescent="0.2">
      <c r="A809" s="43">
        <f t="shared" si="144"/>
        <v>38</v>
      </c>
      <c r="B809" s="91">
        <v>36931</v>
      </c>
      <c r="C809" s="92">
        <v>36.47</v>
      </c>
      <c r="D809" s="4">
        <f t="shared" si="139"/>
        <v>-0.14332017796189056</v>
      </c>
      <c r="E809" s="100">
        <f t="shared" si="146"/>
        <v>2.8193577181997647</v>
      </c>
      <c r="F809" s="2"/>
      <c r="G809" s="8">
        <f t="shared" si="147"/>
        <v>0</v>
      </c>
      <c r="H809" s="8">
        <f t="shared" si="147"/>
        <v>0</v>
      </c>
      <c r="I809" s="8">
        <f t="shared" si="147"/>
        <v>0</v>
      </c>
      <c r="J809" s="8">
        <f t="shared" si="147"/>
        <v>0</v>
      </c>
      <c r="K809" s="8">
        <f t="shared" si="147"/>
        <v>3.5300000000000011</v>
      </c>
      <c r="L809" s="8">
        <f t="shared" si="147"/>
        <v>13.530000000000001</v>
      </c>
      <c r="M809" s="8">
        <f t="shared" si="145"/>
        <v>16.47</v>
      </c>
      <c r="N809" s="8">
        <f t="shared" si="147"/>
        <v>11.469999999999999</v>
      </c>
      <c r="O809" s="8">
        <f t="shared" si="147"/>
        <v>6.4699999999999989</v>
      </c>
      <c r="P809" s="8">
        <f t="shared" si="147"/>
        <v>1.4699999999999989</v>
      </c>
      <c r="Q809" s="8">
        <f t="shared" si="147"/>
        <v>0</v>
      </c>
      <c r="R809" s="8">
        <f t="shared" si="147"/>
        <v>0</v>
      </c>
      <c r="S809" s="8">
        <f t="shared" si="147"/>
        <v>0</v>
      </c>
      <c r="T809" s="21">
        <f t="shared" si="140"/>
        <v>38</v>
      </c>
      <c r="U809" s="19">
        <f>VLOOKUP($B809,Gas!$B$3:$E$2506,2)</f>
        <v>6.2450000000000001</v>
      </c>
      <c r="V809" s="44">
        <f t="shared" si="141"/>
        <v>5.8398718975180142</v>
      </c>
      <c r="W809" s="5">
        <f>VLOOKUP($B809,Gas!$B$3:$E$2506,4)</f>
        <v>1.5316323357485864</v>
      </c>
    </row>
    <row r="810" spans="1:23" x14ac:dyDescent="0.2">
      <c r="A810" s="43">
        <f t="shared" si="144"/>
        <v>38</v>
      </c>
      <c r="B810" s="91">
        <v>36934</v>
      </c>
      <c r="C810" s="92">
        <v>40.93</v>
      </c>
      <c r="D810" s="4">
        <f t="shared" si="139"/>
        <v>0.11537328568372272</v>
      </c>
      <c r="E810" s="100">
        <f t="shared" si="146"/>
        <v>2.7516729293349358</v>
      </c>
      <c r="F810" s="2"/>
      <c r="G810" s="8">
        <f t="shared" si="147"/>
        <v>0</v>
      </c>
      <c r="H810" s="8">
        <f t="shared" si="147"/>
        <v>0</v>
      </c>
      <c r="I810" s="8">
        <f t="shared" si="147"/>
        <v>0</v>
      </c>
      <c r="J810" s="8">
        <f t="shared" si="147"/>
        <v>0</v>
      </c>
      <c r="K810" s="8">
        <f t="shared" si="147"/>
        <v>0</v>
      </c>
      <c r="L810" s="8">
        <f t="shared" si="147"/>
        <v>9.07</v>
      </c>
      <c r="M810" s="8">
        <f t="shared" si="147"/>
        <v>20.93</v>
      </c>
      <c r="N810" s="8">
        <f t="shared" si="147"/>
        <v>15.93</v>
      </c>
      <c r="O810" s="8">
        <f t="shared" si="147"/>
        <v>10.93</v>
      </c>
      <c r="P810" s="8">
        <f t="shared" si="147"/>
        <v>5.93</v>
      </c>
      <c r="Q810" s="8">
        <f t="shared" si="147"/>
        <v>0.92999999999999972</v>
      </c>
      <c r="R810" s="8">
        <f t="shared" si="147"/>
        <v>0</v>
      </c>
      <c r="S810" s="8">
        <f t="shared" si="147"/>
        <v>0</v>
      </c>
      <c r="T810" s="21">
        <f t="shared" si="140"/>
        <v>38</v>
      </c>
      <c r="U810" s="19">
        <f>VLOOKUP($B810,Gas!$B$3:$E$2506,2)</f>
        <v>6.08</v>
      </c>
      <c r="V810" s="44">
        <f t="shared" si="141"/>
        <v>6.7319078947368416</v>
      </c>
      <c r="W810" s="5">
        <f>VLOOKUP($B810,Gas!$B$3:$E$2506,4)</f>
        <v>1.3488108603662508</v>
      </c>
    </row>
    <row r="811" spans="1:23" x14ac:dyDescent="0.2">
      <c r="A811" s="43">
        <f t="shared" si="144"/>
        <v>38</v>
      </c>
      <c r="B811" s="91">
        <v>36935</v>
      </c>
      <c r="C811" s="92">
        <v>37.51</v>
      </c>
      <c r="D811" s="4">
        <f t="shared" si="139"/>
        <v>-8.7255726410515724E-2</v>
      </c>
      <c r="E811" s="100">
        <f t="shared" si="146"/>
        <v>2.5252668126451852</v>
      </c>
      <c r="F811" s="2"/>
      <c r="G811" s="8">
        <f t="shared" si="147"/>
        <v>0</v>
      </c>
      <c r="H811" s="8">
        <f t="shared" si="147"/>
        <v>0</v>
      </c>
      <c r="I811" s="8">
        <f t="shared" si="147"/>
        <v>0</v>
      </c>
      <c r="J811" s="8">
        <f t="shared" si="147"/>
        <v>0</v>
      </c>
      <c r="K811" s="8">
        <f t="shared" si="147"/>
        <v>2.490000000000002</v>
      </c>
      <c r="L811" s="8">
        <f t="shared" si="147"/>
        <v>12.490000000000002</v>
      </c>
      <c r="M811" s="8">
        <f t="shared" si="147"/>
        <v>17.509999999999998</v>
      </c>
      <c r="N811" s="8">
        <f t="shared" si="147"/>
        <v>12.509999999999998</v>
      </c>
      <c r="O811" s="8">
        <f t="shared" si="147"/>
        <v>7.509999999999998</v>
      </c>
      <c r="P811" s="8">
        <f t="shared" si="147"/>
        <v>2.509999999999998</v>
      </c>
      <c r="Q811" s="8">
        <f t="shared" si="147"/>
        <v>0</v>
      </c>
      <c r="R811" s="8">
        <f t="shared" si="147"/>
        <v>0</v>
      </c>
      <c r="S811" s="8">
        <f t="shared" si="147"/>
        <v>0</v>
      </c>
      <c r="T811" s="21">
        <f t="shared" si="140"/>
        <v>38</v>
      </c>
      <c r="U811" s="19">
        <f>VLOOKUP($B811,Gas!$B$3:$E$2506,2)</f>
        <v>5.63</v>
      </c>
      <c r="V811" s="44">
        <f t="shared" si="141"/>
        <v>6.6625222024866781</v>
      </c>
      <c r="W811" s="5">
        <f>VLOOKUP($B811,Gas!$B$3:$E$2506,4)</f>
        <v>1.1608998535139958</v>
      </c>
    </row>
    <row r="812" spans="1:23" x14ac:dyDescent="0.2">
      <c r="A812" s="43">
        <f t="shared" si="144"/>
        <v>38</v>
      </c>
      <c r="B812" s="91">
        <v>36936</v>
      </c>
      <c r="C812" s="92">
        <v>33.479999999999997</v>
      </c>
      <c r="D812" s="4">
        <f t="shared" si="139"/>
        <v>-0.11365931847252149</v>
      </c>
      <c r="E812" s="100">
        <f t="shared" si="146"/>
        <v>2.5871182470293075</v>
      </c>
      <c r="F812" s="2"/>
      <c r="G812" s="8">
        <f t="shared" si="147"/>
        <v>0</v>
      </c>
      <c r="H812" s="8">
        <f t="shared" si="147"/>
        <v>0</v>
      </c>
      <c r="I812" s="8">
        <f t="shared" si="147"/>
        <v>0</v>
      </c>
      <c r="J812" s="8">
        <f t="shared" si="147"/>
        <v>1.5200000000000031</v>
      </c>
      <c r="K812" s="8">
        <f t="shared" si="147"/>
        <v>6.5200000000000031</v>
      </c>
      <c r="L812" s="8">
        <f t="shared" si="147"/>
        <v>16.520000000000003</v>
      </c>
      <c r="M812" s="8">
        <f t="shared" si="147"/>
        <v>13.479999999999997</v>
      </c>
      <c r="N812" s="8">
        <f t="shared" si="147"/>
        <v>8.4799999999999969</v>
      </c>
      <c r="O812" s="8">
        <f t="shared" si="147"/>
        <v>3.4799999999999969</v>
      </c>
      <c r="P812" s="8">
        <f t="shared" si="147"/>
        <v>0</v>
      </c>
      <c r="Q812" s="8">
        <f t="shared" si="147"/>
        <v>0</v>
      </c>
      <c r="R812" s="8">
        <f t="shared" si="147"/>
        <v>0</v>
      </c>
      <c r="S812" s="8">
        <f t="shared" si="147"/>
        <v>0</v>
      </c>
      <c r="T812" s="21">
        <f t="shared" si="140"/>
        <v>38</v>
      </c>
      <c r="U812" s="19">
        <f>VLOOKUP($B812,Gas!$B$3:$E$2506,2)</f>
        <v>5.61</v>
      </c>
      <c r="V812" s="44">
        <f t="shared" si="141"/>
        <v>5.9679144385026728</v>
      </c>
      <c r="W812" s="5">
        <f>VLOOKUP($B812,Gas!$B$3:$E$2506,4)</f>
        <v>1.1591119220293229</v>
      </c>
    </row>
    <row r="813" spans="1:23" x14ac:dyDescent="0.2">
      <c r="A813" s="43">
        <f t="shared" si="144"/>
        <v>38</v>
      </c>
      <c r="B813" s="91">
        <v>36937</v>
      </c>
      <c r="C813" s="92">
        <v>35.630000000000003</v>
      </c>
      <c r="D813" s="4">
        <f t="shared" si="139"/>
        <v>6.2239733996470356E-2</v>
      </c>
      <c r="E813" s="100">
        <f t="shared" si="146"/>
        <v>2.5234119271913649</v>
      </c>
      <c r="F813" s="2"/>
      <c r="G813" s="8">
        <f t="shared" si="147"/>
        <v>0</v>
      </c>
      <c r="H813" s="8">
        <f t="shared" si="147"/>
        <v>0</v>
      </c>
      <c r="I813" s="8">
        <f t="shared" si="147"/>
        <v>0</v>
      </c>
      <c r="J813" s="8">
        <f t="shared" si="147"/>
        <v>0</v>
      </c>
      <c r="K813" s="8">
        <f t="shared" si="147"/>
        <v>4.3699999999999974</v>
      </c>
      <c r="L813" s="8">
        <f t="shared" si="147"/>
        <v>14.369999999999997</v>
      </c>
      <c r="M813" s="8">
        <f t="shared" si="147"/>
        <v>15.630000000000003</v>
      </c>
      <c r="N813" s="8">
        <f t="shared" si="147"/>
        <v>10.630000000000003</v>
      </c>
      <c r="O813" s="8">
        <f t="shared" si="147"/>
        <v>5.6300000000000026</v>
      </c>
      <c r="P813" s="8">
        <f t="shared" si="147"/>
        <v>0.63000000000000256</v>
      </c>
      <c r="Q813" s="8">
        <f t="shared" si="147"/>
        <v>0</v>
      </c>
      <c r="R813" s="8">
        <f t="shared" si="147"/>
        <v>0</v>
      </c>
      <c r="S813" s="8">
        <f t="shared" si="147"/>
        <v>0</v>
      </c>
      <c r="T813" s="21">
        <f t="shared" si="140"/>
        <v>38</v>
      </c>
      <c r="U813" s="19">
        <f>VLOOKUP($B813,Gas!$B$3:$E$2506,2)</f>
        <v>5.875</v>
      </c>
      <c r="V813" s="44">
        <f t="shared" si="141"/>
        <v>6.0646808510638301</v>
      </c>
      <c r="W813" s="5">
        <f>VLOOKUP($B813,Gas!$B$3:$E$2506,4)</f>
        <v>1.2175478876210033</v>
      </c>
    </row>
    <row r="814" spans="1:23" x14ac:dyDescent="0.2">
      <c r="A814" s="43">
        <f t="shared" si="144"/>
        <v>38</v>
      </c>
      <c r="B814" s="91">
        <v>36938</v>
      </c>
      <c r="C814" s="92">
        <v>35.119999999999997</v>
      </c>
      <c r="D814" s="4">
        <f t="shared" si="139"/>
        <v>-1.4417210850828914E-2</v>
      </c>
      <c r="E814" s="100">
        <f t="shared" si="146"/>
        <v>1.6217888384393422</v>
      </c>
      <c r="F814" s="2"/>
      <c r="G814" s="8">
        <f t="shared" ref="G814:S829" si="148">IF(G$1="P",MAX(0,G$2-$C814),IF(G$1="C",MAX(0,$C814-G$2)))</f>
        <v>0</v>
      </c>
      <c r="H814" s="8">
        <f t="shared" si="148"/>
        <v>0</v>
      </c>
      <c r="I814" s="8">
        <f t="shared" si="148"/>
        <v>0</v>
      </c>
      <c r="J814" s="8">
        <f t="shared" si="148"/>
        <v>0</v>
      </c>
      <c r="K814" s="8">
        <f t="shared" si="148"/>
        <v>4.8800000000000026</v>
      </c>
      <c r="L814" s="8">
        <f t="shared" si="148"/>
        <v>14.880000000000003</v>
      </c>
      <c r="M814" s="8">
        <f t="shared" si="147"/>
        <v>15.119999999999997</v>
      </c>
      <c r="N814" s="8">
        <f t="shared" si="148"/>
        <v>10.119999999999997</v>
      </c>
      <c r="O814" s="8">
        <f t="shared" si="148"/>
        <v>5.1199999999999974</v>
      </c>
      <c r="P814" s="8">
        <f t="shared" si="148"/>
        <v>0.11999999999999744</v>
      </c>
      <c r="Q814" s="8">
        <f t="shared" si="148"/>
        <v>0</v>
      </c>
      <c r="R814" s="8">
        <f t="shared" si="148"/>
        <v>0</v>
      </c>
      <c r="S814" s="8">
        <f t="shared" si="148"/>
        <v>0</v>
      </c>
      <c r="T814" s="21">
        <f t="shared" si="140"/>
        <v>38</v>
      </c>
      <c r="U814" s="19">
        <f>VLOOKUP($B814,Gas!$B$3:$E$2506,2)</f>
        <v>5.3849999999999998</v>
      </c>
      <c r="V814" s="44">
        <f t="shared" si="141"/>
        <v>6.5218198700092849</v>
      </c>
      <c r="W814" s="5">
        <f>VLOOKUP($B814,Gas!$B$3:$E$2506,4)</f>
        <v>1.037512991907513</v>
      </c>
    </row>
    <row r="815" spans="1:23" x14ac:dyDescent="0.2">
      <c r="A815" s="43">
        <f t="shared" si="144"/>
        <v>38</v>
      </c>
      <c r="B815" s="91">
        <v>36941</v>
      </c>
      <c r="C815" s="92">
        <v>44.7</v>
      </c>
      <c r="D815" s="4">
        <f t="shared" si="139"/>
        <v>0.2412027328526074</v>
      </c>
      <c r="E815" s="100">
        <f t="shared" si="146"/>
        <v>2.0939010508406835</v>
      </c>
      <c r="F815" s="2"/>
      <c r="G815" s="8">
        <f t="shared" si="148"/>
        <v>0</v>
      </c>
      <c r="H815" s="8">
        <f t="shared" si="148"/>
        <v>0</v>
      </c>
      <c r="I815" s="8">
        <f t="shared" si="148"/>
        <v>0</v>
      </c>
      <c r="J815" s="8">
        <f t="shared" si="148"/>
        <v>0</v>
      </c>
      <c r="K815" s="8">
        <f t="shared" si="148"/>
        <v>0</v>
      </c>
      <c r="L815" s="8">
        <f t="shared" si="148"/>
        <v>5.2999999999999972</v>
      </c>
      <c r="M815" s="8">
        <f t="shared" si="147"/>
        <v>24.700000000000003</v>
      </c>
      <c r="N815" s="8">
        <f t="shared" si="148"/>
        <v>19.700000000000003</v>
      </c>
      <c r="O815" s="8">
        <f t="shared" si="148"/>
        <v>14.700000000000003</v>
      </c>
      <c r="P815" s="8">
        <f t="shared" si="148"/>
        <v>9.7000000000000028</v>
      </c>
      <c r="Q815" s="8">
        <f t="shared" si="148"/>
        <v>4.7000000000000028</v>
      </c>
      <c r="R815" s="8">
        <f t="shared" si="148"/>
        <v>0</v>
      </c>
      <c r="S815" s="8">
        <f t="shared" si="148"/>
        <v>0</v>
      </c>
      <c r="T815" s="21">
        <f t="shared" si="140"/>
        <v>38</v>
      </c>
      <c r="U815" s="19">
        <f>VLOOKUP($B815,Gas!$B$3:$E$2506,2)</f>
        <v>5.47</v>
      </c>
      <c r="V815" s="44">
        <f t="shared" si="141"/>
        <v>8.1718464351005498</v>
      </c>
      <c r="W815" s="5">
        <f>VLOOKUP($B815,Gas!$B$3:$E$2506,4)</f>
        <v>0.77596596691374997</v>
      </c>
    </row>
    <row r="816" spans="1:23" x14ac:dyDescent="0.2">
      <c r="A816" s="43">
        <f t="shared" si="144"/>
        <v>38</v>
      </c>
      <c r="B816" s="91">
        <v>36942</v>
      </c>
      <c r="C816" s="92">
        <v>43.89</v>
      </c>
      <c r="D816" s="4">
        <f t="shared" si="139"/>
        <v>-1.8286997919380522E-2</v>
      </c>
      <c r="E816" s="100">
        <f t="shared" si="146"/>
        <v>1.8476112505136042</v>
      </c>
      <c r="F816" s="2"/>
      <c r="G816" s="8">
        <f t="shared" si="148"/>
        <v>0</v>
      </c>
      <c r="H816" s="8">
        <f t="shared" si="148"/>
        <v>0</v>
      </c>
      <c r="I816" s="8">
        <f t="shared" si="148"/>
        <v>0</v>
      </c>
      <c r="J816" s="8">
        <f t="shared" si="148"/>
        <v>0</v>
      </c>
      <c r="K816" s="8">
        <f t="shared" si="148"/>
        <v>0</v>
      </c>
      <c r="L816" s="8">
        <f t="shared" si="148"/>
        <v>6.1099999999999994</v>
      </c>
      <c r="M816" s="8">
        <f t="shared" si="147"/>
        <v>23.89</v>
      </c>
      <c r="N816" s="8">
        <f t="shared" si="148"/>
        <v>18.89</v>
      </c>
      <c r="O816" s="8">
        <f t="shared" si="148"/>
        <v>13.89</v>
      </c>
      <c r="P816" s="8">
        <f t="shared" si="148"/>
        <v>8.89</v>
      </c>
      <c r="Q816" s="8">
        <f t="shared" si="148"/>
        <v>3.8900000000000006</v>
      </c>
      <c r="R816" s="8">
        <f t="shared" si="148"/>
        <v>0</v>
      </c>
      <c r="S816" s="8">
        <f t="shared" si="148"/>
        <v>0</v>
      </c>
      <c r="T816" s="21">
        <f t="shared" si="140"/>
        <v>38</v>
      </c>
      <c r="U816" s="19">
        <f>VLOOKUP($B816,Gas!$B$3:$E$2506,2)</f>
        <v>5.47</v>
      </c>
      <c r="V816" s="44">
        <f t="shared" si="141"/>
        <v>8.0237659963436929</v>
      </c>
      <c r="W816" s="5">
        <f>VLOOKUP($B816,Gas!$B$3:$E$2506,4)</f>
        <v>0.77389649320840259</v>
      </c>
    </row>
    <row r="817" spans="1:23" x14ac:dyDescent="0.2">
      <c r="A817" s="43">
        <f t="shared" si="144"/>
        <v>38</v>
      </c>
      <c r="B817" s="91">
        <v>36943</v>
      </c>
      <c r="C817" s="92">
        <v>45.29</v>
      </c>
      <c r="D817" s="4">
        <f t="shared" si="139"/>
        <v>3.1399753867979885E-2</v>
      </c>
      <c r="E817" s="100">
        <f t="shared" si="146"/>
        <v>1.8331981358766578</v>
      </c>
      <c r="F817" s="2"/>
      <c r="G817" s="8">
        <f t="shared" si="148"/>
        <v>0</v>
      </c>
      <c r="H817" s="8">
        <f t="shared" si="148"/>
        <v>0</v>
      </c>
      <c r="I817" s="8">
        <f t="shared" si="148"/>
        <v>0</v>
      </c>
      <c r="J817" s="8">
        <f t="shared" si="148"/>
        <v>0</v>
      </c>
      <c r="K817" s="8">
        <f t="shared" si="148"/>
        <v>0</v>
      </c>
      <c r="L817" s="8">
        <f t="shared" si="148"/>
        <v>4.7100000000000009</v>
      </c>
      <c r="M817" s="8">
        <f t="shared" si="147"/>
        <v>25.29</v>
      </c>
      <c r="N817" s="8">
        <f t="shared" si="148"/>
        <v>20.29</v>
      </c>
      <c r="O817" s="8">
        <f t="shared" si="148"/>
        <v>15.29</v>
      </c>
      <c r="P817" s="8">
        <f t="shared" si="148"/>
        <v>10.29</v>
      </c>
      <c r="Q817" s="8">
        <f t="shared" si="148"/>
        <v>5.2899999999999991</v>
      </c>
      <c r="R817" s="8">
        <f t="shared" si="148"/>
        <v>0</v>
      </c>
      <c r="S817" s="8">
        <f t="shared" si="148"/>
        <v>0</v>
      </c>
      <c r="T817" s="21">
        <f t="shared" si="140"/>
        <v>38</v>
      </c>
      <c r="U817" s="19">
        <f>VLOOKUP($B817,Gas!$B$3:$E$2506,2)</f>
        <v>5.2050000000000001</v>
      </c>
      <c r="V817" s="44">
        <f t="shared" si="141"/>
        <v>8.7012487992315073</v>
      </c>
      <c r="W817" s="5">
        <f>VLOOKUP($B817,Gas!$B$3:$E$2506,4)</f>
        <v>0.80395259009822273</v>
      </c>
    </row>
    <row r="818" spans="1:23" x14ac:dyDescent="0.2">
      <c r="A818" s="43">
        <f t="shared" si="144"/>
        <v>38</v>
      </c>
      <c r="B818" s="91">
        <v>36944</v>
      </c>
      <c r="C818" s="92">
        <v>43.8</v>
      </c>
      <c r="D818" s="4">
        <f t="shared" si="139"/>
        <v>-3.3452440185722153E-2</v>
      </c>
      <c r="E818" s="100">
        <f t="shared" si="146"/>
        <v>1.817544910974717</v>
      </c>
      <c r="F818" s="2"/>
      <c r="G818" s="8">
        <f t="shared" si="148"/>
        <v>0</v>
      </c>
      <c r="H818" s="8">
        <f t="shared" si="148"/>
        <v>0</v>
      </c>
      <c r="I818" s="8">
        <f t="shared" si="148"/>
        <v>0</v>
      </c>
      <c r="J818" s="8">
        <f t="shared" si="148"/>
        <v>0</v>
      </c>
      <c r="K818" s="8">
        <f t="shared" si="148"/>
        <v>0</v>
      </c>
      <c r="L818" s="8">
        <f t="shared" si="148"/>
        <v>6.2000000000000028</v>
      </c>
      <c r="M818" s="8">
        <f t="shared" si="147"/>
        <v>23.799999999999997</v>
      </c>
      <c r="N818" s="8">
        <f t="shared" si="148"/>
        <v>18.799999999999997</v>
      </c>
      <c r="O818" s="8">
        <f t="shared" si="148"/>
        <v>13.799999999999997</v>
      </c>
      <c r="P818" s="8">
        <f t="shared" si="148"/>
        <v>8.7999999999999972</v>
      </c>
      <c r="Q818" s="8">
        <f t="shared" si="148"/>
        <v>3.7999999999999972</v>
      </c>
      <c r="R818" s="8">
        <f t="shared" si="148"/>
        <v>0</v>
      </c>
      <c r="S818" s="8">
        <f t="shared" si="148"/>
        <v>0</v>
      </c>
      <c r="T818" s="21">
        <f t="shared" si="140"/>
        <v>38</v>
      </c>
      <c r="U818" s="19">
        <f>VLOOKUP($B818,Gas!$B$3:$E$2506,2)</f>
        <v>5.2</v>
      </c>
      <c r="V818" s="44">
        <f t="shared" si="141"/>
        <v>8.4230769230769216</v>
      </c>
      <c r="W818" s="5">
        <f>VLOOKUP($B818,Gas!$B$3:$E$2506,4)</f>
        <v>0.80321989088883383</v>
      </c>
    </row>
    <row r="819" spans="1:23" x14ac:dyDescent="0.2">
      <c r="A819" s="43">
        <f t="shared" si="144"/>
        <v>38</v>
      </c>
      <c r="B819" s="91">
        <v>36945</v>
      </c>
      <c r="C819" s="92">
        <v>44.84</v>
      </c>
      <c r="D819" s="4">
        <f t="shared" si="139"/>
        <v>2.3466780821558911E-2</v>
      </c>
      <c r="E819" s="100">
        <f t="shared" si="146"/>
        <v>1.6229663939434615</v>
      </c>
      <c r="F819" s="2"/>
      <c r="G819" s="8">
        <f t="shared" si="148"/>
        <v>0</v>
      </c>
      <c r="H819" s="8">
        <f t="shared" si="148"/>
        <v>0</v>
      </c>
      <c r="I819" s="8">
        <f t="shared" si="148"/>
        <v>0</v>
      </c>
      <c r="J819" s="8">
        <f t="shared" si="148"/>
        <v>0</v>
      </c>
      <c r="K819" s="8">
        <f t="shared" si="148"/>
        <v>0</v>
      </c>
      <c r="L819" s="8">
        <f t="shared" si="148"/>
        <v>5.1599999999999966</v>
      </c>
      <c r="M819" s="8">
        <f t="shared" si="147"/>
        <v>24.840000000000003</v>
      </c>
      <c r="N819" s="8">
        <f t="shared" si="148"/>
        <v>19.840000000000003</v>
      </c>
      <c r="O819" s="8">
        <f t="shared" si="148"/>
        <v>14.840000000000003</v>
      </c>
      <c r="P819" s="8">
        <f t="shared" si="148"/>
        <v>9.8400000000000034</v>
      </c>
      <c r="Q819" s="8">
        <f t="shared" si="148"/>
        <v>4.8400000000000034</v>
      </c>
      <c r="R819" s="8">
        <f t="shared" si="148"/>
        <v>0</v>
      </c>
      <c r="S819" s="8">
        <f t="shared" si="148"/>
        <v>0</v>
      </c>
      <c r="T819" s="21">
        <f t="shared" si="140"/>
        <v>38</v>
      </c>
      <c r="U819" s="19">
        <f>VLOOKUP($B819,Gas!$B$3:$E$2506,2)</f>
        <v>5.1100000000000003</v>
      </c>
      <c r="V819" s="44">
        <f t="shared" si="141"/>
        <v>8.7749510763209386</v>
      </c>
      <c r="W819" s="5">
        <f>VLOOKUP($B819,Gas!$B$3:$E$2506,4)</f>
        <v>0.69193264546756128</v>
      </c>
    </row>
    <row r="820" spans="1:23" x14ac:dyDescent="0.2">
      <c r="A820" s="43">
        <f t="shared" si="144"/>
        <v>38</v>
      </c>
      <c r="B820" s="91">
        <v>36948</v>
      </c>
      <c r="C820" s="92">
        <v>46.3</v>
      </c>
      <c r="D820" s="4">
        <f t="shared" si="139"/>
        <v>3.2041362888229029E-2</v>
      </c>
      <c r="E820" s="100">
        <f t="shared" si="146"/>
        <v>1.5392043536734514</v>
      </c>
      <c r="F820" s="2"/>
      <c r="G820" s="8">
        <f t="shared" si="148"/>
        <v>0</v>
      </c>
      <c r="H820" s="8">
        <f t="shared" si="148"/>
        <v>0</v>
      </c>
      <c r="I820" s="8">
        <f t="shared" si="148"/>
        <v>0</v>
      </c>
      <c r="J820" s="8">
        <f t="shared" si="148"/>
        <v>0</v>
      </c>
      <c r="K820" s="8">
        <f t="shared" si="148"/>
        <v>0</v>
      </c>
      <c r="L820" s="8">
        <f t="shared" si="148"/>
        <v>3.7000000000000028</v>
      </c>
      <c r="M820" s="8">
        <f t="shared" si="148"/>
        <v>26.299999999999997</v>
      </c>
      <c r="N820" s="8">
        <f t="shared" si="148"/>
        <v>21.299999999999997</v>
      </c>
      <c r="O820" s="8">
        <f t="shared" si="148"/>
        <v>16.299999999999997</v>
      </c>
      <c r="P820" s="8">
        <f t="shared" si="148"/>
        <v>11.299999999999997</v>
      </c>
      <c r="Q820" s="8">
        <f t="shared" si="148"/>
        <v>6.2999999999999972</v>
      </c>
      <c r="R820" s="8">
        <f t="shared" si="148"/>
        <v>0</v>
      </c>
      <c r="S820" s="8">
        <f t="shared" si="148"/>
        <v>0</v>
      </c>
      <c r="T820" s="21">
        <f t="shared" si="140"/>
        <v>38</v>
      </c>
      <c r="U820" s="19">
        <f>VLOOKUP($B820,Gas!$B$3:$E$2506,2)</f>
        <v>5.0449999999999999</v>
      </c>
      <c r="V820" s="44">
        <f t="shared" si="141"/>
        <v>9.1774033696729429</v>
      </c>
      <c r="W820" s="5">
        <f>VLOOKUP($B820,Gas!$B$3:$E$2506,4)</f>
        <v>0.33429498516637191</v>
      </c>
    </row>
    <row r="821" spans="1:23" x14ac:dyDescent="0.2">
      <c r="A821" s="43">
        <f t="shared" si="144"/>
        <v>38</v>
      </c>
      <c r="B821" s="91">
        <v>36949</v>
      </c>
      <c r="C821" s="92">
        <v>44.85</v>
      </c>
      <c r="D821" s="4">
        <f t="shared" si="139"/>
        <v>-3.1818372587383167E-2</v>
      </c>
      <c r="E821" s="100">
        <f t="shared" si="146"/>
        <v>1.4626276762120214</v>
      </c>
      <c r="F821" s="2"/>
      <c r="G821" s="8">
        <f t="shared" si="148"/>
        <v>0</v>
      </c>
      <c r="H821" s="8">
        <f t="shared" si="148"/>
        <v>0</v>
      </c>
      <c r="I821" s="8">
        <f t="shared" si="148"/>
        <v>0</v>
      </c>
      <c r="J821" s="8">
        <f t="shared" si="148"/>
        <v>0</v>
      </c>
      <c r="K821" s="8">
        <f t="shared" si="148"/>
        <v>0</v>
      </c>
      <c r="L821" s="8">
        <f t="shared" si="148"/>
        <v>5.1499999999999986</v>
      </c>
      <c r="M821" s="8">
        <f t="shared" si="148"/>
        <v>24.85</v>
      </c>
      <c r="N821" s="8">
        <f t="shared" si="148"/>
        <v>19.850000000000001</v>
      </c>
      <c r="O821" s="8">
        <f t="shared" si="148"/>
        <v>14.850000000000001</v>
      </c>
      <c r="P821" s="8">
        <f t="shared" si="148"/>
        <v>9.8500000000000014</v>
      </c>
      <c r="Q821" s="8">
        <f t="shared" si="148"/>
        <v>4.8500000000000014</v>
      </c>
      <c r="R821" s="8">
        <f t="shared" si="148"/>
        <v>0</v>
      </c>
      <c r="S821" s="8">
        <f t="shared" si="148"/>
        <v>0</v>
      </c>
      <c r="T821" s="21">
        <f t="shared" si="140"/>
        <v>38</v>
      </c>
      <c r="U821" s="19">
        <f>VLOOKUP($B821,Gas!$B$3:$E$2506,2)</f>
        <v>5.0599999999999996</v>
      </c>
      <c r="V821" s="44">
        <f t="shared" si="141"/>
        <v>8.8636363636363651</v>
      </c>
      <c r="W821" s="5">
        <f>VLOOKUP($B821,Gas!$B$3:$E$2506,4)</f>
        <v>0.3078888629550347</v>
      </c>
    </row>
    <row r="822" spans="1:23" x14ac:dyDescent="0.2">
      <c r="A822" s="43">
        <f t="shared" si="144"/>
        <v>38</v>
      </c>
      <c r="B822" s="91">
        <v>36950</v>
      </c>
      <c r="C822" s="92">
        <v>47.32</v>
      </c>
      <c r="D822" s="4">
        <f t="shared" si="139"/>
        <v>5.360945060538088E-2</v>
      </c>
      <c r="E822" s="100">
        <f t="shared" si="146"/>
        <v>1.2714055697022169</v>
      </c>
      <c r="F822" s="2"/>
      <c r="G822" s="8">
        <f t="shared" si="148"/>
        <v>0</v>
      </c>
      <c r="H822" s="8">
        <f t="shared" si="148"/>
        <v>0</v>
      </c>
      <c r="I822" s="8">
        <f t="shared" si="148"/>
        <v>0</v>
      </c>
      <c r="J822" s="8">
        <f t="shared" si="148"/>
        <v>0</v>
      </c>
      <c r="K822" s="8">
        <f t="shared" si="148"/>
        <v>0</v>
      </c>
      <c r="L822" s="8">
        <f t="shared" si="148"/>
        <v>2.6799999999999997</v>
      </c>
      <c r="M822" s="8">
        <f t="shared" si="148"/>
        <v>27.32</v>
      </c>
      <c r="N822" s="8">
        <f t="shared" si="148"/>
        <v>22.32</v>
      </c>
      <c r="O822" s="8">
        <f t="shared" si="148"/>
        <v>17.32</v>
      </c>
      <c r="P822" s="8">
        <f t="shared" si="148"/>
        <v>12.32</v>
      </c>
      <c r="Q822" s="8">
        <f t="shared" si="148"/>
        <v>7.32</v>
      </c>
      <c r="R822" s="8">
        <f t="shared" si="148"/>
        <v>0</v>
      </c>
      <c r="S822" s="8">
        <f t="shared" si="148"/>
        <v>0</v>
      </c>
      <c r="T822" s="21">
        <f t="shared" si="140"/>
        <v>38</v>
      </c>
      <c r="U822" s="19">
        <f>VLOOKUP($B822,Gas!$B$3:$E$2506,2)</f>
        <v>5.0949999999999998</v>
      </c>
      <c r="V822" s="44">
        <f t="shared" si="141"/>
        <v>9.2875368007850838</v>
      </c>
      <c r="W822" s="5">
        <f>VLOOKUP($B822,Gas!$B$3:$E$2506,4)</f>
        <v>0.31762565967710626</v>
      </c>
    </row>
    <row r="823" spans="1:23" x14ac:dyDescent="0.2">
      <c r="A823" s="43">
        <f t="shared" si="144"/>
        <v>39</v>
      </c>
      <c r="B823" s="91">
        <v>36951</v>
      </c>
      <c r="C823" s="92">
        <v>44.81</v>
      </c>
      <c r="D823" s="4">
        <f t="shared" si="139"/>
        <v>-5.4501710312134279E-2</v>
      </c>
      <c r="E823" s="100">
        <f t="shared" si="146"/>
        <v>1.3333848403939459</v>
      </c>
      <c r="F823" s="2"/>
      <c r="G823" s="8">
        <f t="shared" si="148"/>
        <v>0</v>
      </c>
      <c r="H823" s="8">
        <f t="shared" si="148"/>
        <v>0</v>
      </c>
      <c r="I823" s="8">
        <f t="shared" si="148"/>
        <v>0</v>
      </c>
      <c r="J823" s="8">
        <f t="shared" si="148"/>
        <v>0</v>
      </c>
      <c r="K823" s="8">
        <f t="shared" si="148"/>
        <v>0</v>
      </c>
      <c r="L823" s="8">
        <f t="shared" si="148"/>
        <v>5.1899999999999977</v>
      </c>
      <c r="M823" s="8">
        <f t="shared" si="148"/>
        <v>24.810000000000002</v>
      </c>
      <c r="N823" s="8">
        <f t="shared" si="148"/>
        <v>19.810000000000002</v>
      </c>
      <c r="O823" s="8">
        <f t="shared" si="148"/>
        <v>14.810000000000002</v>
      </c>
      <c r="P823" s="8">
        <f t="shared" si="148"/>
        <v>9.8100000000000023</v>
      </c>
      <c r="Q823" s="8">
        <f t="shared" si="148"/>
        <v>4.8100000000000023</v>
      </c>
      <c r="R823" s="8">
        <f t="shared" si="148"/>
        <v>0</v>
      </c>
      <c r="S823" s="8">
        <f t="shared" si="148"/>
        <v>0</v>
      </c>
      <c r="T823" s="21">
        <f t="shared" si="140"/>
        <v>39</v>
      </c>
      <c r="U823" s="19">
        <f>VLOOKUP($B823,Gas!$B$3:$E$2506,2)</f>
        <v>5.165</v>
      </c>
      <c r="V823" s="44">
        <f t="shared" si="141"/>
        <v>8.6757018393030005</v>
      </c>
      <c r="W823" s="5">
        <f>VLOOKUP($B823,Gas!$B$3:$E$2506,4)</f>
        <v>0.33991563080397119</v>
      </c>
    </row>
    <row r="824" spans="1:23" x14ac:dyDescent="0.2">
      <c r="A824" s="43">
        <f t="shared" si="144"/>
        <v>39</v>
      </c>
      <c r="B824" s="91">
        <v>36952</v>
      </c>
      <c r="C824" s="92">
        <v>45.01</v>
      </c>
      <c r="D824" s="4">
        <f t="shared" si="139"/>
        <v>4.4533585067895974E-3</v>
      </c>
      <c r="E824" s="100">
        <f t="shared" si="146"/>
        <v>1.3219947140560264</v>
      </c>
      <c r="F824" s="2"/>
      <c r="G824" s="8">
        <f t="shared" ref="G824:S839" si="149">IF(G$1="P",MAX(0,G$2-$C824),IF(G$1="C",MAX(0,$C824-G$2)))</f>
        <v>0</v>
      </c>
      <c r="H824" s="8">
        <f t="shared" si="149"/>
        <v>0</v>
      </c>
      <c r="I824" s="8">
        <f t="shared" si="149"/>
        <v>0</v>
      </c>
      <c r="J824" s="8">
        <f t="shared" si="149"/>
        <v>0</v>
      </c>
      <c r="K824" s="8">
        <f t="shared" si="149"/>
        <v>0</v>
      </c>
      <c r="L824" s="8">
        <f t="shared" si="149"/>
        <v>4.990000000000002</v>
      </c>
      <c r="M824" s="8">
        <f t="shared" si="148"/>
        <v>25.009999999999998</v>
      </c>
      <c r="N824" s="8">
        <f t="shared" si="149"/>
        <v>20.009999999999998</v>
      </c>
      <c r="O824" s="8">
        <f t="shared" si="149"/>
        <v>15.009999999999998</v>
      </c>
      <c r="P824" s="8">
        <f t="shared" si="149"/>
        <v>10.009999999999998</v>
      </c>
      <c r="Q824" s="8">
        <f t="shared" si="149"/>
        <v>5.009999999999998</v>
      </c>
      <c r="R824" s="8">
        <f t="shared" si="149"/>
        <v>0</v>
      </c>
      <c r="S824" s="8">
        <f t="shared" si="149"/>
        <v>0</v>
      </c>
      <c r="T824" s="21">
        <f t="shared" si="140"/>
        <v>39</v>
      </c>
      <c r="U824" s="19">
        <f>VLOOKUP($B824,Gas!$B$3:$E$2506,2)</f>
        <v>5.085</v>
      </c>
      <c r="V824" s="44">
        <f t="shared" si="141"/>
        <v>8.8515240904621439</v>
      </c>
      <c r="W824" s="5">
        <f>VLOOKUP($B824,Gas!$B$3:$E$2506,4)</f>
        <v>0.34230454480428846</v>
      </c>
    </row>
    <row r="825" spans="1:23" x14ac:dyDescent="0.2">
      <c r="A825" s="43">
        <f t="shared" si="144"/>
        <v>39</v>
      </c>
      <c r="B825" s="91">
        <v>36955</v>
      </c>
      <c r="C825" s="92">
        <v>48.77</v>
      </c>
      <c r="D825" s="4">
        <f t="shared" si="139"/>
        <v>8.0230682417120086E-2</v>
      </c>
      <c r="E825" s="100">
        <f t="shared" si="146"/>
        <v>0.67845834369897728</v>
      </c>
      <c r="F825" s="2"/>
      <c r="G825" s="8">
        <f t="shared" si="149"/>
        <v>0</v>
      </c>
      <c r="H825" s="8">
        <f t="shared" si="149"/>
        <v>0</v>
      </c>
      <c r="I825" s="8">
        <f t="shared" si="149"/>
        <v>0</v>
      </c>
      <c r="J825" s="8">
        <f t="shared" si="149"/>
        <v>0</v>
      </c>
      <c r="K825" s="8">
        <f t="shared" si="149"/>
        <v>0</v>
      </c>
      <c r="L825" s="8">
        <f t="shared" si="149"/>
        <v>1.2299999999999969</v>
      </c>
      <c r="M825" s="8">
        <f t="shared" si="148"/>
        <v>28.770000000000003</v>
      </c>
      <c r="N825" s="8">
        <f t="shared" si="149"/>
        <v>23.770000000000003</v>
      </c>
      <c r="O825" s="8">
        <f t="shared" si="149"/>
        <v>18.770000000000003</v>
      </c>
      <c r="P825" s="8">
        <f t="shared" si="149"/>
        <v>13.770000000000003</v>
      </c>
      <c r="Q825" s="8">
        <f t="shared" si="149"/>
        <v>8.7700000000000031</v>
      </c>
      <c r="R825" s="8">
        <f t="shared" si="149"/>
        <v>0</v>
      </c>
      <c r="S825" s="8">
        <f t="shared" si="149"/>
        <v>0</v>
      </c>
      <c r="T825" s="21">
        <f t="shared" si="140"/>
        <v>39</v>
      </c>
      <c r="U825" s="19">
        <f>VLOOKUP($B825,Gas!$B$3:$E$2506,2)</f>
        <v>5.09</v>
      </c>
      <c r="V825" s="44">
        <f t="shared" si="141"/>
        <v>9.581532416502947</v>
      </c>
      <c r="W825" s="5">
        <f>VLOOKUP($B825,Gas!$B$3:$E$2506,4)</f>
        <v>0.16230047538796932</v>
      </c>
    </row>
    <row r="826" spans="1:23" x14ac:dyDescent="0.2">
      <c r="A826" s="43">
        <f t="shared" si="144"/>
        <v>39</v>
      </c>
      <c r="B826" s="91">
        <v>36956</v>
      </c>
      <c r="C826" s="92">
        <v>53.55</v>
      </c>
      <c r="D826" s="4">
        <f t="shared" si="139"/>
        <v>9.3500427171796352E-2</v>
      </c>
      <c r="E826" s="100">
        <f t="shared" si="146"/>
        <v>0.77783541900019382</v>
      </c>
      <c r="F826" s="2"/>
      <c r="G826" s="8">
        <f t="shared" si="149"/>
        <v>0</v>
      </c>
      <c r="H826" s="8">
        <f t="shared" si="149"/>
        <v>0</v>
      </c>
      <c r="I826" s="8">
        <f t="shared" si="149"/>
        <v>0</v>
      </c>
      <c r="J826" s="8">
        <f t="shared" si="149"/>
        <v>0</v>
      </c>
      <c r="K826" s="8">
        <f t="shared" si="149"/>
        <v>0</v>
      </c>
      <c r="L826" s="8">
        <f t="shared" si="149"/>
        <v>0</v>
      </c>
      <c r="M826" s="8">
        <f t="shared" si="148"/>
        <v>33.549999999999997</v>
      </c>
      <c r="N826" s="8">
        <f t="shared" si="149"/>
        <v>28.549999999999997</v>
      </c>
      <c r="O826" s="8">
        <f t="shared" si="149"/>
        <v>23.549999999999997</v>
      </c>
      <c r="P826" s="8">
        <f t="shared" si="149"/>
        <v>18.549999999999997</v>
      </c>
      <c r="Q826" s="8">
        <f t="shared" si="149"/>
        <v>13.549999999999997</v>
      </c>
      <c r="R826" s="8">
        <f t="shared" si="149"/>
        <v>3.5499999999999972</v>
      </c>
      <c r="S826" s="8">
        <f t="shared" si="149"/>
        <v>0</v>
      </c>
      <c r="T826" s="21">
        <f t="shared" si="140"/>
        <v>39</v>
      </c>
      <c r="U826" s="19">
        <f>VLOOKUP($B826,Gas!$B$3:$E$2506,2)</f>
        <v>5.3150000000000004</v>
      </c>
      <c r="V826" s="44">
        <f t="shared" si="141"/>
        <v>10.075258701787392</v>
      </c>
      <c r="W826" s="5">
        <f>VLOOKUP($B826,Gas!$B$3:$E$2506,4)</f>
        <v>0.29088462487884664</v>
      </c>
    </row>
    <row r="827" spans="1:23" x14ac:dyDescent="0.2">
      <c r="A827" s="43">
        <f t="shared" si="144"/>
        <v>39</v>
      </c>
      <c r="B827" s="91">
        <v>36957</v>
      </c>
      <c r="C827" s="92">
        <v>56.08</v>
      </c>
      <c r="D827" s="4">
        <f t="shared" si="139"/>
        <v>4.6163445832576928E-2</v>
      </c>
      <c r="E827" s="100">
        <f t="shared" si="146"/>
        <v>0.78734684881991401</v>
      </c>
      <c r="F827" s="2"/>
      <c r="G827" s="8">
        <f t="shared" si="149"/>
        <v>0</v>
      </c>
      <c r="H827" s="8">
        <f t="shared" si="149"/>
        <v>0</v>
      </c>
      <c r="I827" s="8">
        <f t="shared" si="149"/>
        <v>0</v>
      </c>
      <c r="J827" s="8">
        <f t="shared" si="149"/>
        <v>0</v>
      </c>
      <c r="K827" s="8">
        <f t="shared" si="149"/>
        <v>0</v>
      </c>
      <c r="L827" s="8">
        <f t="shared" si="149"/>
        <v>0</v>
      </c>
      <c r="M827" s="8">
        <f t="shared" si="148"/>
        <v>36.08</v>
      </c>
      <c r="N827" s="8">
        <f t="shared" si="149"/>
        <v>31.08</v>
      </c>
      <c r="O827" s="8">
        <f t="shared" si="149"/>
        <v>26.08</v>
      </c>
      <c r="P827" s="8">
        <f t="shared" si="149"/>
        <v>21.08</v>
      </c>
      <c r="Q827" s="8">
        <f t="shared" si="149"/>
        <v>16.079999999999998</v>
      </c>
      <c r="R827" s="8">
        <f t="shared" si="149"/>
        <v>6.0799999999999983</v>
      </c>
      <c r="S827" s="8">
        <f t="shared" si="149"/>
        <v>0</v>
      </c>
      <c r="T827" s="21">
        <f t="shared" si="140"/>
        <v>39</v>
      </c>
      <c r="U827" s="19">
        <f>VLOOKUP($B827,Gas!$B$3:$E$2506,2)</f>
        <v>5.26</v>
      </c>
      <c r="V827" s="44">
        <f t="shared" si="141"/>
        <v>10.661596958174906</v>
      </c>
      <c r="W827" s="5">
        <f>VLOOKUP($B827,Gas!$B$3:$E$2506,4)</f>
        <v>0.30489663608264239</v>
      </c>
    </row>
    <row r="828" spans="1:23" x14ac:dyDescent="0.2">
      <c r="A828" s="43">
        <f t="shared" si="144"/>
        <v>39</v>
      </c>
      <c r="B828" s="91">
        <v>36958</v>
      </c>
      <c r="C828" s="92">
        <v>46.5</v>
      </c>
      <c r="D828" s="4">
        <f t="shared" si="139"/>
        <v>-0.18732693013302404</v>
      </c>
      <c r="E828" s="100">
        <f t="shared" si="146"/>
        <v>1.2963399237513105</v>
      </c>
      <c r="F828" s="2"/>
      <c r="G828" s="8">
        <f t="shared" si="149"/>
        <v>0</v>
      </c>
      <c r="H828" s="8">
        <f t="shared" si="149"/>
        <v>0</v>
      </c>
      <c r="I828" s="8">
        <f t="shared" si="149"/>
        <v>0</v>
      </c>
      <c r="J828" s="8">
        <f t="shared" si="149"/>
        <v>0</v>
      </c>
      <c r="K828" s="8">
        <f t="shared" si="149"/>
        <v>0</v>
      </c>
      <c r="L828" s="8">
        <f t="shared" si="149"/>
        <v>3.5</v>
      </c>
      <c r="M828" s="8">
        <f t="shared" si="148"/>
        <v>26.5</v>
      </c>
      <c r="N828" s="8">
        <f t="shared" si="149"/>
        <v>21.5</v>
      </c>
      <c r="O828" s="8">
        <f t="shared" si="149"/>
        <v>16.5</v>
      </c>
      <c r="P828" s="8">
        <f t="shared" si="149"/>
        <v>11.5</v>
      </c>
      <c r="Q828" s="8">
        <f t="shared" si="149"/>
        <v>6.5</v>
      </c>
      <c r="R828" s="8">
        <f t="shared" si="149"/>
        <v>0</v>
      </c>
      <c r="S828" s="8">
        <f t="shared" si="149"/>
        <v>0</v>
      </c>
      <c r="T828" s="21">
        <f t="shared" si="140"/>
        <v>39</v>
      </c>
      <c r="U828" s="19">
        <f>VLOOKUP($B828,Gas!$B$3:$E$2506,2)</f>
        <v>5.2249999999999996</v>
      </c>
      <c r="V828" s="44">
        <f t="shared" si="141"/>
        <v>8.8995215311004792</v>
      </c>
      <c r="W828" s="5">
        <f>VLOOKUP($B828,Gas!$B$3:$E$2506,4)</f>
        <v>0.31120534736368521</v>
      </c>
    </row>
    <row r="829" spans="1:23" x14ac:dyDescent="0.2">
      <c r="A829" s="43">
        <f t="shared" si="144"/>
        <v>39</v>
      </c>
      <c r="B829" s="91">
        <v>36959</v>
      </c>
      <c r="C829" s="92">
        <v>45.19</v>
      </c>
      <c r="D829" s="4">
        <f t="shared" si="139"/>
        <v>-2.8576489170122336E-2</v>
      </c>
      <c r="E829" s="100">
        <f t="shared" si="146"/>
        <v>1.302941169476322</v>
      </c>
      <c r="F829" s="2"/>
      <c r="G829" s="8">
        <f t="shared" si="149"/>
        <v>0</v>
      </c>
      <c r="H829" s="8">
        <f t="shared" si="149"/>
        <v>0</v>
      </c>
      <c r="I829" s="8">
        <f t="shared" si="149"/>
        <v>0</v>
      </c>
      <c r="J829" s="8">
        <f t="shared" si="149"/>
        <v>0</v>
      </c>
      <c r="K829" s="8">
        <f t="shared" si="149"/>
        <v>0</v>
      </c>
      <c r="L829" s="8">
        <f t="shared" si="149"/>
        <v>4.8100000000000023</v>
      </c>
      <c r="M829" s="8">
        <f t="shared" si="148"/>
        <v>25.189999999999998</v>
      </c>
      <c r="N829" s="8">
        <f t="shared" si="149"/>
        <v>20.189999999999998</v>
      </c>
      <c r="O829" s="8">
        <f t="shared" si="149"/>
        <v>15.189999999999998</v>
      </c>
      <c r="P829" s="8">
        <f t="shared" si="149"/>
        <v>10.189999999999998</v>
      </c>
      <c r="Q829" s="8">
        <f t="shared" si="149"/>
        <v>5.1899999999999977</v>
      </c>
      <c r="R829" s="8">
        <f t="shared" si="149"/>
        <v>0</v>
      </c>
      <c r="S829" s="8">
        <f t="shared" si="149"/>
        <v>0</v>
      </c>
      <c r="T829" s="21">
        <f t="shared" si="140"/>
        <v>39</v>
      </c>
      <c r="U829" s="19">
        <f>VLOOKUP($B829,Gas!$B$3:$E$2506,2)</f>
        <v>5.2450000000000001</v>
      </c>
      <c r="V829" s="44">
        <f t="shared" si="141"/>
        <v>8.6158245948522403</v>
      </c>
      <c r="W829" s="5">
        <f>VLOOKUP($B829,Gas!$B$3:$E$2506,4)</f>
        <v>0.3111882938248437</v>
      </c>
    </row>
    <row r="830" spans="1:23" x14ac:dyDescent="0.2">
      <c r="A830" s="43">
        <f t="shared" si="144"/>
        <v>39</v>
      </c>
      <c r="B830" s="91">
        <v>36962</v>
      </c>
      <c r="C830" s="92">
        <v>39.75</v>
      </c>
      <c r="D830" s="4">
        <f t="shared" si="139"/>
        <v>-0.12826598232284736</v>
      </c>
      <c r="E830" s="100">
        <f t="shared" si="146"/>
        <v>1.4358559082719209</v>
      </c>
      <c r="F830" s="2"/>
      <c r="G830" s="8">
        <f t="shared" si="149"/>
        <v>0</v>
      </c>
      <c r="H830" s="8">
        <f t="shared" si="149"/>
        <v>0</v>
      </c>
      <c r="I830" s="8">
        <f t="shared" si="149"/>
        <v>0</v>
      </c>
      <c r="J830" s="8">
        <f t="shared" si="149"/>
        <v>0</v>
      </c>
      <c r="K830" s="8">
        <f t="shared" si="149"/>
        <v>0.25</v>
      </c>
      <c r="L830" s="8">
        <f t="shared" si="149"/>
        <v>10.25</v>
      </c>
      <c r="M830" s="8">
        <f t="shared" si="149"/>
        <v>19.75</v>
      </c>
      <c r="N830" s="8">
        <f t="shared" si="149"/>
        <v>14.75</v>
      </c>
      <c r="O830" s="8">
        <f t="shared" si="149"/>
        <v>9.75</v>
      </c>
      <c r="P830" s="8">
        <f t="shared" si="149"/>
        <v>4.75</v>
      </c>
      <c r="Q830" s="8">
        <f t="shared" si="149"/>
        <v>0</v>
      </c>
      <c r="R830" s="8">
        <f t="shared" si="149"/>
        <v>0</v>
      </c>
      <c r="S830" s="8">
        <f t="shared" si="149"/>
        <v>0</v>
      </c>
      <c r="T830" s="21">
        <f t="shared" si="140"/>
        <v>39</v>
      </c>
      <c r="U830" s="19">
        <f>VLOOKUP($B830,Gas!$B$3:$E$2506,2)</f>
        <v>5.125</v>
      </c>
      <c r="V830" s="44">
        <f t="shared" si="141"/>
        <v>7.7560975609756095</v>
      </c>
      <c r="W830" s="5">
        <f>VLOOKUP($B830,Gas!$B$3:$E$2506,4)</f>
        <v>0.32277317627013669</v>
      </c>
    </row>
    <row r="831" spans="1:23" x14ac:dyDescent="0.2">
      <c r="A831" s="43">
        <f t="shared" si="144"/>
        <v>39</v>
      </c>
      <c r="B831" s="91">
        <v>36963</v>
      </c>
      <c r="C831" s="92">
        <v>37.9</v>
      </c>
      <c r="D831" s="4">
        <f t="shared" si="139"/>
        <v>-4.7658729011960235E-2</v>
      </c>
      <c r="E831" s="100">
        <f t="shared" si="146"/>
        <v>1.4430983268444448</v>
      </c>
      <c r="F831" s="2"/>
      <c r="G831" s="8">
        <f t="shared" si="149"/>
        <v>0</v>
      </c>
      <c r="H831" s="8">
        <f t="shared" si="149"/>
        <v>0</v>
      </c>
      <c r="I831" s="8">
        <f t="shared" si="149"/>
        <v>0</v>
      </c>
      <c r="J831" s="8">
        <f t="shared" si="149"/>
        <v>0</v>
      </c>
      <c r="K831" s="8">
        <f t="shared" si="149"/>
        <v>2.1000000000000014</v>
      </c>
      <c r="L831" s="8">
        <f t="shared" si="149"/>
        <v>12.100000000000001</v>
      </c>
      <c r="M831" s="8">
        <f t="shared" si="149"/>
        <v>17.899999999999999</v>
      </c>
      <c r="N831" s="8">
        <f t="shared" si="149"/>
        <v>12.899999999999999</v>
      </c>
      <c r="O831" s="8">
        <f t="shared" si="149"/>
        <v>7.8999999999999986</v>
      </c>
      <c r="P831" s="8">
        <f t="shared" si="149"/>
        <v>2.8999999999999986</v>
      </c>
      <c r="Q831" s="8">
        <f t="shared" si="149"/>
        <v>0</v>
      </c>
      <c r="R831" s="8">
        <f t="shared" si="149"/>
        <v>0</v>
      </c>
      <c r="S831" s="8">
        <f t="shared" si="149"/>
        <v>0</v>
      </c>
      <c r="T831" s="21">
        <f t="shared" si="140"/>
        <v>39</v>
      </c>
      <c r="U831" s="19">
        <f>VLOOKUP($B831,Gas!$B$3:$E$2506,2)</f>
        <v>4.9800000000000004</v>
      </c>
      <c r="V831" s="44">
        <f t="shared" si="141"/>
        <v>7.6104417670682718</v>
      </c>
      <c r="W831" s="5">
        <f>VLOOKUP($B831,Gas!$B$3:$E$2506,4)</f>
        <v>0.36859622175864459</v>
      </c>
    </row>
    <row r="832" spans="1:23" x14ac:dyDescent="0.2">
      <c r="A832" s="43">
        <f t="shared" si="144"/>
        <v>39</v>
      </c>
      <c r="B832" s="91">
        <v>36964</v>
      </c>
      <c r="C832" s="92">
        <v>39.369999999999997</v>
      </c>
      <c r="D832" s="4">
        <f t="shared" si="139"/>
        <v>3.805299286726551E-2</v>
      </c>
      <c r="E832" s="100">
        <f t="shared" si="146"/>
        <v>1.4239731288952608</v>
      </c>
      <c r="F832" s="2"/>
      <c r="G832" s="8">
        <f t="shared" si="149"/>
        <v>0</v>
      </c>
      <c r="H832" s="8">
        <f t="shared" si="149"/>
        <v>0</v>
      </c>
      <c r="I832" s="8">
        <f t="shared" si="149"/>
        <v>0</v>
      </c>
      <c r="J832" s="8">
        <f t="shared" si="149"/>
        <v>0</v>
      </c>
      <c r="K832" s="8">
        <f t="shared" si="149"/>
        <v>0.63000000000000256</v>
      </c>
      <c r="L832" s="8">
        <f t="shared" si="149"/>
        <v>10.630000000000003</v>
      </c>
      <c r="M832" s="8">
        <f t="shared" si="149"/>
        <v>19.369999999999997</v>
      </c>
      <c r="N832" s="8">
        <f t="shared" si="149"/>
        <v>14.369999999999997</v>
      </c>
      <c r="O832" s="8">
        <f t="shared" si="149"/>
        <v>9.3699999999999974</v>
      </c>
      <c r="P832" s="8">
        <f t="shared" si="149"/>
        <v>4.3699999999999974</v>
      </c>
      <c r="Q832" s="8">
        <f t="shared" si="149"/>
        <v>0</v>
      </c>
      <c r="R832" s="8">
        <f t="shared" si="149"/>
        <v>0</v>
      </c>
      <c r="S832" s="8">
        <f t="shared" si="149"/>
        <v>0</v>
      </c>
      <c r="T832" s="21">
        <f t="shared" si="140"/>
        <v>39</v>
      </c>
      <c r="U832" s="19">
        <f>VLOOKUP($B832,Gas!$B$3:$E$2506,2)</f>
        <v>5.0750000000000002</v>
      </c>
      <c r="V832" s="44">
        <f t="shared" si="141"/>
        <v>7.757635467980295</v>
      </c>
      <c r="W832" s="5">
        <f>VLOOKUP($B832,Gas!$B$3:$E$2506,4)</f>
        <v>0.39018635099877125</v>
      </c>
    </row>
    <row r="833" spans="1:23" x14ac:dyDescent="0.2">
      <c r="A833" s="43">
        <f t="shared" si="144"/>
        <v>39</v>
      </c>
      <c r="B833" s="91">
        <v>36965</v>
      </c>
      <c r="C833" s="92">
        <v>35.53</v>
      </c>
      <c r="D833" s="4">
        <f t="shared" si="139"/>
        <v>-0.10262669492271037</v>
      </c>
      <c r="E833" s="100">
        <f t="shared" si="146"/>
        <v>1.4772070703195683</v>
      </c>
      <c r="F833" s="2"/>
      <c r="G833" s="8">
        <f t="shared" si="149"/>
        <v>0</v>
      </c>
      <c r="H833" s="8">
        <f t="shared" si="149"/>
        <v>0</v>
      </c>
      <c r="I833" s="8">
        <f t="shared" si="149"/>
        <v>0</v>
      </c>
      <c r="J833" s="8">
        <f t="shared" si="149"/>
        <v>0</v>
      </c>
      <c r="K833" s="8">
        <f t="shared" si="149"/>
        <v>4.4699999999999989</v>
      </c>
      <c r="L833" s="8">
        <f t="shared" si="149"/>
        <v>14.469999999999999</v>
      </c>
      <c r="M833" s="8">
        <f t="shared" si="149"/>
        <v>15.530000000000001</v>
      </c>
      <c r="N833" s="8">
        <f t="shared" si="149"/>
        <v>10.530000000000001</v>
      </c>
      <c r="O833" s="8">
        <f t="shared" si="149"/>
        <v>5.5300000000000011</v>
      </c>
      <c r="P833" s="8">
        <f t="shared" si="149"/>
        <v>0.53000000000000114</v>
      </c>
      <c r="Q833" s="8">
        <f t="shared" si="149"/>
        <v>0</v>
      </c>
      <c r="R833" s="8">
        <f t="shared" si="149"/>
        <v>0</v>
      </c>
      <c r="S833" s="8">
        <f t="shared" si="149"/>
        <v>0</v>
      </c>
      <c r="T833" s="21">
        <f t="shared" si="140"/>
        <v>39</v>
      </c>
      <c r="U833" s="19">
        <f>VLOOKUP($B833,Gas!$B$3:$E$2506,2)</f>
        <v>4.99</v>
      </c>
      <c r="V833" s="44">
        <f t="shared" si="141"/>
        <v>7.1202404809619235</v>
      </c>
      <c r="W833" s="5">
        <f>VLOOKUP($B833,Gas!$B$3:$E$2506,4)</f>
        <v>0.40280795037901634</v>
      </c>
    </row>
    <row r="834" spans="1:23" x14ac:dyDescent="0.2">
      <c r="A834" s="43">
        <f t="shared" si="144"/>
        <v>39</v>
      </c>
      <c r="B834" s="91">
        <v>36966</v>
      </c>
      <c r="C834" s="92">
        <v>34.43</v>
      </c>
      <c r="D834" s="4">
        <f t="shared" si="139"/>
        <v>-3.144913268250335E-2</v>
      </c>
      <c r="E834" s="100">
        <f t="shared" si="146"/>
        <v>1.4694209000300775</v>
      </c>
      <c r="F834" s="2"/>
      <c r="G834" s="8">
        <f t="shared" ref="G834:S849" si="150">IF(G$1="P",MAX(0,G$2-$C834),IF(G$1="C",MAX(0,$C834-G$2)))</f>
        <v>0</v>
      </c>
      <c r="H834" s="8">
        <f t="shared" si="150"/>
        <v>0</v>
      </c>
      <c r="I834" s="8">
        <f t="shared" si="150"/>
        <v>0</v>
      </c>
      <c r="J834" s="8">
        <f t="shared" si="150"/>
        <v>0.57000000000000028</v>
      </c>
      <c r="K834" s="8">
        <f t="shared" si="150"/>
        <v>5.57</v>
      </c>
      <c r="L834" s="8">
        <f t="shared" si="150"/>
        <v>15.57</v>
      </c>
      <c r="M834" s="8">
        <f t="shared" si="149"/>
        <v>14.43</v>
      </c>
      <c r="N834" s="8">
        <f t="shared" si="150"/>
        <v>9.43</v>
      </c>
      <c r="O834" s="8">
        <f t="shared" si="150"/>
        <v>4.43</v>
      </c>
      <c r="P834" s="8">
        <f t="shared" si="150"/>
        <v>0</v>
      </c>
      <c r="Q834" s="8">
        <f t="shared" si="150"/>
        <v>0</v>
      </c>
      <c r="R834" s="8">
        <f t="shared" si="150"/>
        <v>0</v>
      </c>
      <c r="S834" s="8">
        <f t="shared" si="150"/>
        <v>0</v>
      </c>
      <c r="T834" s="21">
        <f t="shared" si="140"/>
        <v>39</v>
      </c>
      <c r="U834" s="19">
        <f>VLOOKUP($B834,Gas!$B$3:$E$2506,2)</f>
        <v>4.915</v>
      </c>
      <c r="V834" s="44">
        <f t="shared" si="141"/>
        <v>7.005086469989827</v>
      </c>
      <c r="W834" s="5">
        <f>VLOOKUP($B834,Gas!$B$3:$E$2506,4)</f>
        <v>0.26915684401794526</v>
      </c>
    </row>
    <row r="835" spans="1:23" x14ac:dyDescent="0.2">
      <c r="A835" s="43">
        <f t="shared" si="144"/>
        <v>39</v>
      </c>
      <c r="B835" s="91">
        <v>36969</v>
      </c>
      <c r="C835" s="92">
        <v>40.42</v>
      </c>
      <c r="D835" s="4">
        <f t="shared" si="139"/>
        <v>0.16039643462504266</v>
      </c>
      <c r="E835" s="100">
        <f t="shared" si="146"/>
        <v>1.6722797531548212</v>
      </c>
      <c r="F835" s="2"/>
      <c r="G835" s="8">
        <f t="shared" si="150"/>
        <v>0</v>
      </c>
      <c r="H835" s="8">
        <f t="shared" si="150"/>
        <v>0</v>
      </c>
      <c r="I835" s="8">
        <f t="shared" si="150"/>
        <v>0</v>
      </c>
      <c r="J835" s="8">
        <f t="shared" si="150"/>
        <v>0</v>
      </c>
      <c r="K835" s="8">
        <f t="shared" si="150"/>
        <v>0</v>
      </c>
      <c r="L835" s="8">
        <f t="shared" si="150"/>
        <v>9.5799999999999983</v>
      </c>
      <c r="M835" s="8">
        <f t="shared" si="149"/>
        <v>20.420000000000002</v>
      </c>
      <c r="N835" s="8">
        <f t="shared" si="150"/>
        <v>15.420000000000002</v>
      </c>
      <c r="O835" s="8">
        <f t="shared" si="150"/>
        <v>10.420000000000002</v>
      </c>
      <c r="P835" s="8">
        <f t="shared" si="150"/>
        <v>5.4200000000000017</v>
      </c>
      <c r="Q835" s="8">
        <f t="shared" si="150"/>
        <v>0.42000000000000171</v>
      </c>
      <c r="R835" s="8">
        <f t="shared" si="150"/>
        <v>0</v>
      </c>
      <c r="S835" s="8">
        <f t="shared" si="150"/>
        <v>0</v>
      </c>
      <c r="T835" s="21">
        <f t="shared" si="140"/>
        <v>39</v>
      </c>
      <c r="U835" s="19">
        <f>VLOOKUP($B835,Gas!$B$3:$E$2506,2)</f>
        <v>4.9800000000000004</v>
      </c>
      <c r="V835" s="44">
        <f t="shared" si="141"/>
        <v>8.1164658634538149</v>
      </c>
      <c r="W835" s="5">
        <f>VLOOKUP($B835,Gas!$B$3:$E$2506,4)</f>
        <v>0.29425118624747015</v>
      </c>
    </row>
    <row r="836" spans="1:23" x14ac:dyDescent="0.2">
      <c r="A836" s="43">
        <f t="shared" si="144"/>
        <v>39</v>
      </c>
      <c r="B836" s="91">
        <v>36970</v>
      </c>
      <c r="C836" s="92">
        <v>44.24</v>
      </c>
      <c r="D836" s="4">
        <f t="shared" ref="D836:D899" si="151">LN(C836/C835)</f>
        <v>9.0304645238604389E-2</v>
      </c>
      <c r="E836" s="100">
        <f t="shared" si="146"/>
        <v>1.6663854328648602</v>
      </c>
      <c r="F836" s="2"/>
      <c r="G836" s="8">
        <f t="shared" si="150"/>
        <v>0</v>
      </c>
      <c r="H836" s="8">
        <f t="shared" si="150"/>
        <v>0</v>
      </c>
      <c r="I836" s="8">
        <f t="shared" si="150"/>
        <v>0</v>
      </c>
      <c r="J836" s="8">
        <f t="shared" si="150"/>
        <v>0</v>
      </c>
      <c r="K836" s="8">
        <f t="shared" si="150"/>
        <v>0</v>
      </c>
      <c r="L836" s="8">
        <f t="shared" si="150"/>
        <v>5.759999999999998</v>
      </c>
      <c r="M836" s="8">
        <f t="shared" si="149"/>
        <v>24.240000000000002</v>
      </c>
      <c r="N836" s="8">
        <f t="shared" si="150"/>
        <v>19.240000000000002</v>
      </c>
      <c r="O836" s="8">
        <f t="shared" si="150"/>
        <v>14.240000000000002</v>
      </c>
      <c r="P836" s="8">
        <f t="shared" si="150"/>
        <v>9.240000000000002</v>
      </c>
      <c r="Q836" s="8">
        <f t="shared" si="150"/>
        <v>4.240000000000002</v>
      </c>
      <c r="R836" s="8">
        <f t="shared" si="150"/>
        <v>0</v>
      </c>
      <c r="S836" s="8">
        <f t="shared" si="150"/>
        <v>0</v>
      </c>
      <c r="T836" s="21">
        <f t="shared" ref="T836:T899" si="152">A836</f>
        <v>39</v>
      </c>
      <c r="U836" s="19">
        <f>VLOOKUP($B836,Gas!$B$3:$E$2506,2)</f>
        <v>5.0650000000000004</v>
      </c>
      <c r="V836" s="44">
        <f t="shared" ref="V836:V899" si="153">C836/U836</f>
        <v>8.7344521224086868</v>
      </c>
      <c r="W836" s="5">
        <f>VLOOKUP($B836,Gas!$B$3:$E$2506,4)</f>
        <v>0.29464220971971178</v>
      </c>
    </row>
    <row r="837" spans="1:23" x14ac:dyDescent="0.2">
      <c r="A837" s="43">
        <f t="shared" si="144"/>
        <v>39</v>
      </c>
      <c r="B837" s="91">
        <v>36971</v>
      </c>
      <c r="C837" s="92">
        <v>43.93</v>
      </c>
      <c r="D837" s="4">
        <f t="shared" si="151"/>
        <v>-7.0318992263911856E-3</v>
      </c>
      <c r="E837" s="100">
        <f t="shared" si="146"/>
        <v>1.6293296702857178</v>
      </c>
      <c r="F837" s="2"/>
      <c r="G837" s="8">
        <f t="shared" si="150"/>
        <v>0</v>
      </c>
      <c r="H837" s="8">
        <f t="shared" si="150"/>
        <v>0</v>
      </c>
      <c r="I837" s="8">
        <f t="shared" si="150"/>
        <v>0</v>
      </c>
      <c r="J837" s="8">
        <f t="shared" si="150"/>
        <v>0</v>
      </c>
      <c r="K837" s="8">
        <f t="shared" si="150"/>
        <v>0</v>
      </c>
      <c r="L837" s="8">
        <f t="shared" si="150"/>
        <v>6.07</v>
      </c>
      <c r="M837" s="8">
        <f t="shared" si="149"/>
        <v>23.93</v>
      </c>
      <c r="N837" s="8">
        <f t="shared" si="150"/>
        <v>18.93</v>
      </c>
      <c r="O837" s="8">
        <f t="shared" si="150"/>
        <v>13.93</v>
      </c>
      <c r="P837" s="8">
        <f t="shared" si="150"/>
        <v>8.93</v>
      </c>
      <c r="Q837" s="8">
        <f t="shared" si="150"/>
        <v>3.9299999999999997</v>
      </c>
      <c r="R837" s="8">
        <f t="shared" si="150"/>
        <v>0</v>
      </c>
      <c r="S837" s="8">
        <f t="shared" si="150"/>
        <v>0</v>
      </c>
      <c r="T837" s="21">
        <f t="shared" si="152"/>
        <v>39</v>
      </c>
      <c r="U837" s="19">
        <f>VLOOKUP($B837,Gas!$B$3:$E$2506,2)</f>
        <v>5.08</v>
      </c>
      <c r="V837" s="44">
        <f t="shared" si="153"/>
        <v>8.6476377952755907</v>
      </c>
      <c r="W837" s="5">
        <f>VLOOKUP($B837,Gas!$B$3:$E$2506,4)</f>
        <v>0.2956614148488908</v>
      </c>
    </row>
    <row r="838" spans="1:23" x14ac:dyDescent="0.2">
      <c r="A838" s="43">
        <f t="shared" si="144"/>
        <v>39</v>
      </c>
      <c r="B838" s="91">
        <v>36972</v>
      </c>
      <c r="C838" s="92">
        <v>44.32</v>
      </c>
      <c r="D838" s="4">
        <f t="shared" si="151"/>
        <v>8.8385844513401476E-3</v>
      </c>
      <c r="E838" s="100">
        <f t="shared" si="146"/>
        <v>1.3569615392378169</v>
      </c>
      <c r="F838" s="2"/>
      <c r="G838" s="8">
        <f t="shared" si="150"/>
        <v>0</v>
      </c>
      <c r="H838" s="8">
        <f t="shared" si="150"/>
        <v>0</v>
      </c>
      <c r="I838" s="8">
        <f t="shared" si="150"/>
        <v>0</v>
      </c>
      <c r="J838" s="8">
        <f t="shared" si="150"/>
        <v>0</v>
      </c>
      <c r="K838" s="8">
        <f t="shared" si="150"/>
        <v>0</v>
      </c>
      <c r="L838" s="8">
        <f t="shared" si="150"/>
        <v>5.68</v>
      </c>
      <c r="M838" s="8">
        <f t="shared" si="149"/>
        <v>24.32</v>
      </c>
      <c r="N838" s="8">
        <f t="shared" si="150"/>
        <v>19.32</v>
      </c>
      <c r="O838" s="8">
        <f t="shared" si="150"/>
        <v>14.32</v>
      </c>
      <c r="P838" s="8">
        <f t="shared" si="150"/>
        <v>9.32</v>
      </c>
      <c r="Q838" s="8">
        <f t="shared" si="150"/>
        <v>4.32</v>
      </c>
      <c r="R838" s="8">
        <f t="shared" si="150"/>
        <v>0</v>
      </c>
      <c r="S838" s="8">
        <f t="shared" si="150"/>
        <v>0</v>
      </c>
      <c r="T838" s="21">
        <f t="shared" si="152"/>
        <v>39</v>
      </c>
      <c r="U838" s="19">
        <f>VLOOKUP($B838,Gas!$B$3:$E$2506,2)</f>
        <v>5.1749999999999998</v>
      </c>
      <c r="V838" s="44">
        <f t="shared" si="153"/>
        <v>8.5642512077294697</v>
      </c>
      <c r="W838" s="5">
        <f>VLOOKUP($B838,Gas!$B$3:$E$2506,4)</f>
        <v>0.31823125667751884</v>
      </c>
    </row>
    <row r="839" spans="1:23" x14ac:dyDescent="0.2">
      <c r="A839" s="43">
        <f t="shared" si="144"/>
        <v>39</v>
      </c>
      <c r="B839" s="91">
        <v>36973</v>
      </c>
      <c r="C839" s="92">
        <v>43.71</v>
      </c>
      <c r="D839" s="4">
        <f t="shared" si="151"/>
        <v>-1.3859133563805186E-2</v>
      </c>
      <c r="E839" s="100">
        <f t="shared" si="146"/>
        <v>1.3517842178820436</v>
      </c>
      <c r="F839" s="2"/>
      <c r="G839" s="8">
        <f t="shared" si="150"/>
        <v>0</v>
      </c>
      <c r="H839" s="8">
        <f t="shared" si="150"/>
        <v>0</v>
      </c>
      <c r="I839" s="8">
        <f t="shared" si="150"/>
        <v>0</v>
      </c>
      <c r="J839" s="8">
        <f t="shared" si="150"/>
        <v>0</v>
      </c>
      <c r="K839" s="8">
        <f t="shared" si="150"/>
        <v>0</v>
      </c>
      <c r="L839" s="8">
        <f t="shared" si="150"/>
        <v>6.2899999999999991</v>
      </c>
      <c r="M839" s="8">
        <f t="shared" si="149"/>
        <v>23.71</v>
      </c>
      <c r="N839" s="8">
        <f t="shared" si="150"/>
        <v>18.71</v>
      </c>
      <c r="O839" s="8">
        <f t="shared" si="150"/>
        <v>13.71</v>
      </c>
      <c r="P839" s="8">
        <f t="shared" si="150"/>
        <v>8.7100000000000009</v>
      </c>
      <c r="Q839" s="8">
        <f t="shared" si="150"/>
        <v>3.7100000000000009</v>
      </c>
      <c r="R839" s="8">
        <f t="shared" si="150"/>
        <v>0</v>
      </c>
      <c r="S839" s="8">
        <f t="shared" si="150"/>
        <v>0</v>
      </c>
      <c r="T839" s="21">
        <f t="shared" si="152"/>
        <v>39</v>
      </c>
      <c r="U839" s="19">
        <f>VLOOKUP($B839,Gas!$B$3:$E$2506,2)</f>
        <v>5.0250000000000004</v>
      </c>
      <c r="V839" s="44">
        <f t="shared" si="153"/>
        <v>8.6985074626865675</v>
      </c>
      <c r="W839" s="5">
        <f>VLOOKUP($B839,Gas!$B$3:$E$2506,4)</f>
        <v>0.32094590751403151</v>
      </c>
    </row>
    <row r="840" spans="1:23" x14ac:dyDescent="0.2">
      <c r="A840" s="43">
        <f t="shared" si="144"/>
        <v>39</v>
      </c>
      <c r="B840" s="91">
        <v>36976</v>
      </c>
      <c r="C840" s="92">
        <v>49.96</v>
      </c>
      <c r="D840" s="4">
        <f t="shared" si="151"/>
        <v>0.13364577638215383</v>
      </c>
      <c r="E840" s="100">
        <f t="shared" si="146"/>
        <v>1.3131500551571578</v>
      </c>
      <c r="F840" s="2"/>
      <c r="G840" s="8">
        <f t="shared" si="150"/>
        <v>0</v>
      </c>
      <c r="H840" s="8">
        <f t="shared" si="150"/>
        <v>0</v>
      </c>
      <c r="I840" s="8">
        <f t="shared" si="150"/>
        <v>0</v>
      </c>
      <c r="J840" s="8">
        <f t="shared" si="150"/>
        <v>0</v>
      </c>
      <c r="K840" s="8">
        <f t="shared" si="150"/>
        <v>0</v>
      </c>
      <c r="L840" s="8">
        <f t="shared" si="150"/>
        <v>3.9999999999999147E-2</v>
      </c>
      <c r="M840" s="8">
        <f t="shared" si="150"/>
        <v>29.96</v>
      </c>
      <c r="N840" s="8">
        <f t="shared" si="150"/>
        <v>24.96</v>
      </c>
      <c r="O840" s="8">
        <f t="shared" si="150"/>
        <v>19.96</v>
      </c>
      <c r="P840" s="8">
        <f t="shared" si="150"/>
        <v>14.96</v>
      </c>
      <c r="Q840" s="8">
        <f t="shared" si="150"/>
        <v>9.9600000000000009</v>
      </c>
      <c r="R840" s="8">
        <f t="shared" si="150"/>
        <v>0</v>
      </c>
      <c r="S840" s="8">
        <f t="shared" si="150"/>
        <v>0</v>
      </c>
      <c r="T840" s="21">
        <f t="shared" si="152"/>
        <v>39</v>
      </c>
      <c r="U840" s="19">
        <f>VLOOKUP($B840,Gas!$B$3:$E$2506,2)</f>
        <v>5.21</v>
      </c>
      <c r="V840" s="44">
        <f t="shared" si="153"/>
        <v>9.589251439539348</v>
      </c>
      <c r="W840" s="5">
        <f>VLOOKUP($B840,Gas!$B$3:$E$2506,4)</f>
        <v>0.32743606403894365</v>
      </c>
    </row>
    <row r="841" spans="1:23" x14ac:dyDescent="0.2">
      <c r="A841" s="43">
        <f t="shared" si="144"/>
        <v>39</v>
      </c>
      <c r="B841" s="91">
        <v>36977</v>
      </c>
      <c r="C841" s="92">
        <v>51.67</v>
      </c>
      <c r="D841" s="4">
        <f t="shared" si="151"/>
        <v>3.365465704171644E-2</v>
      </c>
      <c r="E841" s="100">
        <f t="shared" si="146"/>
        <v>1.2534320478477785</v>
      </c>
      <c r="F841" s="2"/>
      <c r="G841" s="8">
        <f t="shared" si="150"/>
        <v>0</v>
      </c>
      <c r="H841" s="8">
        <f t="shared" si="150"/>
        <v>0</v>
      </c>
      <c r="I841" s="8">
        <f t="shared" si="150"/>
        <v>0</v>
      </c>
      <c r="J841" s="8">
        <f t="shared" si="150"/>
        <v>0</v>
      </c>
      <c r="K841" s="8">
        <f t="shared" si="150"/>
        <v>0</v>
      </c>
      <c r="L841" s="8">
        <f t="shared" si="150"/>
        <v>0</v>
      </c>
      <c r="M841" s="8">
        <f t="shared" si="150"/>
        <v>31.67</v>
      </c>
      <c r="N841" s="8">
        <f t="shared" si="150"/>
        <v>26.67</v>
      </c>
      <c r="O841" s="8">
        <f t="shared" si="150"/>
        <v>21.67</v>
      </c>
      <c r="P841" s="8">
        <f t="shared" si="150"/>
        <v>16.670000000000002</v>
      </c>
      <c r="Q841" s="8">
        <f t="shared" si="150"/>
        <v>11.670000000000002</v>
      </c>
      <c r="R841" s="8">
        <f t="shared" si="150"/>
        <v>1.6700000000000017</v>
      </c>
      <c r="S841" s="8">
        <f t="shared" si="150"/>
        <v>0</v>
      </c>
      <c r="T841" s="21">
        <f t="shared" si="152"/>
        <v>39</v>
      </c>
      <c r="U841" s="19">
        <f>VLOOKUP($B841,Gas!$B$3:$E$2506,2)</f>
        <v>5.2050000000000001</v>
      </c>
      <c r="V841" s="44">
        <f t="shared" si="153"/>
        <v>9.9269932756964465</v>
      </c>
      <c r="W841" s="5">
        <f>VLOOKUP($B841,Gas!$B$3:$E$2506,4)</f>
        <v>0.32574646803621637</v>
      </c>
    </row>
    <row r="842" spans="1:23" x14ac:dyDescent="0.2">
      <c r="A842" s="43">
        <f t="shared" si="144"/>
        <v>39</v>
      </c>
      <c r="B842" s="91">
        <v>36978</v>
      </c>
      <c r="C842" s="92">
        <v>47.69</v>
      </c>
      <c r="D842" s="4">
        <f t="shared" si="151"/>
        <v>-8.0155609988960361E-2</v>
      </c>
      <c r="E842" s="100">
        <f t="shared" si="146"/>
        <v>1.3689621154622607</v>
      </c>
      <c r="F842" s="2"/>
      <c r="G842" s="8">
        <f t="shared" si="150"/>
        <v>0</v>
      </c>
      <c r="H842" s="8">
        <f t="shared" si="150"/>
        <v>0</v>
      </c>
      <c r="I842" s="8">
        <f t="shared" si="150"/>
        <v>0</v>
      </c>
      <c r="J842" s="8">
        <f t="shared" si="150"/>
        <v>0</v>
      </c>
      <c r="K842" s="8">
        <f t="shared" si="150"/>
        <v>0</v>
      </c>
      <c r="L842" s="8">
        <f t="shared" si="150"/>
        <v>2.3100000000000023</v>
      </c>
      <c r="M842" s="8">
        <f t="shared" si="150"/>
        <v>27.689999999999998</v>
      </c>
      <c r="N842" s="8">
        <f t="shared" si="150"/>
        <v>22.689999999999998</v>
      </c>
      <c r="O842" s="8">
        <f t="shared" si="150"/>
        <v>17.689999999999998</v>
      </c>
      <c r="P842" s="8">
        <f t="shared" si="150"/>
        <v>12.689999999999998</v>
      </c>
      <c r="Q842" s="8">
        <f t="shared" si="150"/>
        <v>7.6899999999999977</v>
      </c>
      <c r="R842" s="8">
        <f t="shared" si="150"/>
        <v>0</v>
      </c>
      <c r="S842" s="8">
        <f t="shared" si="150"/>
        <v>0</v>
      </c>
      <c r="T842" s="21">
        <f t="shared" si="152"/>
        <v>39</v>
      </c>
      <c r="U842" s="19">
        <f>VLOOKUP($B842,Gas!$B$3:$E$2506,2)</f>
        <v>5.3949999999999996</v>
      </c>
      <c r="V842" s="44">
        <f t="shared" si="153"/>
        <v>8.839666357738647</v>
      </c>
      <c r="W842" s="5">
        <f>VLOOKUP($B842,Gas!$B$3:$E$2506,4)</f>
        <v>0.3744038793391033</v>
      </c>
    </row>
    <row r="843" spans="1:23" x14ac:dyDescent="0.2">
      <c r="A843" s="43">
        <f t="shared" si="144"/>
        <v>39</v>
      </c>
      <c r="B843" s="91">
        <v>36979</v>
      </c>
      <c r="C843" s="92">
        <v>44.29</v>
      </c>
      <c r="D843" s="4">
        <f t="shared" si="151"/>
        <v>-7.3962814375026095E-2</v>
      </c>
      <c r="E843" s="100">
        <f t="shared" si="146"/>
        <v>1.3040863682349937</v>
      </c>
      <c r="F843" s="2"/>
      <c r="G843" s="8">
        <f t="shared" si="150"/>
        <v>0</v>
      </c>
      <c r="H843" s="8">
        <f t="shared" si="150"/>
        <v>0</v>
      </c>
      <c r="I843" s="8">
        <f t="shared" si="150"/>
        <v>0</v>
      </c>
      <c r="J843" s="8">
        <f t="shared" si="150"/>
        <v>0</v>
      </c>
      <c r="K843" s="8">
        <f t="shared" si="150"/>
        <v>0</v>
      </c>
      <c r="L843" s="8">
        <f t="shared" si="150"/>
        <v>5.7100000000000009</v>
      </c>
      <c r="M843" s="8">
        <f t="shared" si="150"/>
        <v>24.29</v>
      </c>
      <c r="N843" s="8">
        <f t="shared" si="150"/>
        <v>19.29</v>
      </c>
      <c r="O843" s="8">
        <f t="shared" si="150"/>
        <v>14.29</v>
      </c>
      <c r="P843" s="8">
        <f t="shared" si="150"/>
        <v>9.2899999999999991</v>
      </c>
      <c r="Q843" s="8">
        <f t="shared" si="150"/>
        <v>4.2899999999999991</v>
      </c>
      <c r="R843" s="8">
        <f t="shared" si="150"/>
        <v>0</v>
      </c>
      <c r="S843" s="8">
        <f t="shared" si="150"/>
        <v>0</v>
      </c>
      <c r="T843" s="21">
        <f t="shared" si="152"/>
        <v>39</v>
      </c>
      <c r="U843" s="19">
        <f>VLOOKUP($B843,Gas!$B$3:$E$2506,2)</f>
        <v>5.59</v>
      </c>
      <c r="V843" s="44">
        <f t="shared" si="153"/>
        <v>7.9230769230769234</v>
      </c>
      <c r="W843" s="5">
        <f>VLOOKUP($B843,Gas!$B$3:$E$2506,4)</f>
        <v>0.4039090606286414</v>
      </c>
    </row>
    <row r="844" spans="1:23" x14ac:dyDescent="0.2">
      <c r="A844" s="43">
        <f t="shared" si="144"/>
        <v>39</v>
      </c>
      <c r="B844" s="91">
        <v>36980</v>
      </c>
      <c r="C844" s="92">
        <v>43.44</v>
      </c>
      <c r="D844" s="4">
        <f t="shared" si="151"/>
        <v>-1.9378242309426856E-2</v>
      </c>
      <c r="E844" s="100">
        <f t="shared" si="146"/>
        <v>1.2916714268088771</v>
      </c>
      <c r="F844" s="2"/>
      <c r="G844" s="8">
        <f t="shared" ref="G844:S859" si="154">IF(G$1="P",MAX(0,G$2-$C844),IF(G$1="C",MAX(0,$C844-G$2)))</f>
        <v>0</v>
      </c>
      <c r="H844" s="8">
        <f t="shared" si="154"/>
        <v>0</v>
      </c>
      <c r="I844" s="8">
        <f t="shared" si="154"/>
        <v>0</v>
      </c>
      <c r="J844" s="8">
        <f t="shared" si="154"/>
        <v>0</v>
      </c>
      <c r="K844" s="8">
        <f t="shared" si="154"/>
        <v>0</v>
      </c>
      <c r="L844" s="8">
        <f t="shared" si="154"/>
        <v>6.5600000000000023</v>
      </c>
      <c r="M844" s="8">
        <f t="shared" si="150"/>
        <v>23.439999999999998</v>
      </c>
      <c r="N844" s="8">
        <f t="shared" si="154"/>
        <v>18.439999999999998</v>
      </c>
      <c r="O844" s="8">
        <f t="shared" si="154"/>
        <v>13.439999999999998</v>
      </c>
      <c r="P844" s="8">
        <f t="shared" si="154"/>
        <v>8.4399999999999977</v>
      </c>
      <c r="Q844" s="8">
        <f t="shared" si="154"/>
        <v>3.4399999999999977</v>
      </c>
      <c r="R844" s="8">
        <f t="shared" si="154"/>
        <v>0</v>
      </c>
      <c r="S844" s="8">
        <f t="shared" si="154"/>
        <v>0</v>
      </c>
      <c r="T844" s="21">
        <f t="shared" si="152"/>
        <v>39</v>
      </c>
      <c r="U844" s="19">
        <f>VLOOKUP($B844,Gas!$B$3:$E$2506,2)</f>
        <v>5.33</v>
      </c>
      <c r="V844" s="44">
        <f t="shared" si="153"/>
        <v>8.1500938086303929</v>
      </c>
      <c r="W844" s="5">
        <f>VLOOKUP($B844,Gas!$B$3:$E$2506,4)</f>
        <v>0.53584026363930604</v>
      </c>
    </row>
    <row r="845" spans="1:23" x14ac:dyDescent="0.2">
      <c r="A845" s="43">
        <f t="shared" si="144"/>
        <v>40</v>
      </c>
      <c r="B845" s="91">
        <v>36983</v>
      </c>
      <c r="C845" s="92">
        <v>47.65</v>
      </c>
      <c r="D845" s="4">
        <f t="shared" si="151"/>
        <v>9.2501954474531065E-2</v>
      </c>
      <c r="E845" s="100">
        <f t="shared" si="146"/>
        <v>1.1253150045389837</v>
      </c>
      <c r="F845" s="2"/>
      <c r="G845" s="8">
        <f t="shared" si="154"/>
        <v>0</v>
      </c>
      <c r="H845" s="8">
        <f t="shared" si="154"/>
        <v>0</v>
      </c>
      <c r="I845" s="8">
        <f t="shared" si="154"/>
        <v>0</v>
      </c>
      <c r="J845" s="8">
        <f t="shared" si="154"/>
        <v>0</v>
      </c>
      <c r="K845" s="8">
        <f t="shared" si="154"/>
        <v>0</v>
      </c>
      <c r="L845" s="8">
        <f t="shared" si="154"/>
        <v>2.3500000000000014</v>
      </c>
      <c r="M845" s="8">
        <f t="shared" si="150"/>
        <v>27.65</v>
      </c>
      <c r="N845" s="8">
        <f t="shared" si="154"/>
        <v>22.65</v>
      </c>
      <c r="O845" s="8">
        <f t="shared" si="154"/>
        <v>17.649999999999999</v>
      </c>
      <c r="P845" s="8">
        <f t="shared" si="154"/>
        <v>12.649999999999999</v>
      </c>
      <c r="Q845" s="8">
        <f t="shared" si="154"/>
        <v>7.6499999999999986</v>
      </c>
      <c r="R845" s="8">
        <f t="shared" si="154"/>
        <v>0</v>
      </c>
      <c r="S845" s="8">
        <f t="shared" si="154"/>
        <v>0</v>
      </c>
      <c r="T845" s="21">
        <f t="shared" si="152"/>
        <v>40</v>
      </c>
      <c r="U845" s="19">
        <f>VLOOKUP($B845,Gas!$B$3:$E$2506,2)</f>
        <v>5.32</v>
      </c>
      <c r="V845" s="44">
        <f t="shared" si="153"/>
        <v>8.9567669172932316</v>
      </c>
      <c r="W845" s="5">
        <f>VLOOKUP($B845,Gas!$B$3:$E$2506,4)</f>
        <v>0.4923399215600725</v>
      </c>
    </row>
    <row r="846" spans="1:23" x14ac:dyDescent="0.2">
      <c r="A846" s="43">
        <f t="shared" si="144"/>
        <v>40</v>
      </c>
      <c r="B846" s="91">
        <v>36984</v>
      </c>
      <c r="C846" s="92">
        <v>47.13</v>
      </c>
      <c r="D846" s="4">
        <f t="shared" si="151"/>
        <v>-1.0972889164571583E-2</v>
      </c>
      <c r="E846" s="100">
        <f t="shared" si="146"/>
        <v>1.0522592681961402</v>
      </c>
      <c r="F846" s="2"/>
      <c r="G846" s="8">
        <f t="shared" si="154"/>
        <v>0</v>
      </c>
      <c r="H846" s="8">
        <f t="shared" si="154"/>
        <v>0</v>
      </c>
      <c r="I846" s="8">
        <f t="shared" si="154"/>
        <v>0</v>
      </c>
      <c r="J846" s="8">
        <f t="shared" si="154"/>
        <v>0</v>
      </c>
      <c r="K846" s="8">
        <f t="shared" si="154"/>
        <v>0</v>
      </c>
      <c r="L846" s="8">
        <f t="shared" si="154"/>
        <v>2.8699999999999974</v>
      </c>
      <c r="M846" s="8">
        <f t="shared" si="150"/>
        <v>27.130000000000003</v>
      </c>
      <c r="N846" s="8">
        <f t="shared" si="154"/>
        <v>22.130000000000003</v>
      </c>
      <c r="O846" s="8">
        <f t="shared" si="154"/>
        <v>17.130000000000003</v>
      </c>
      <c r="P846" s="8">
        <f t="shared" si="154"/>
        <v>12.130000000000003</v>
      </c>
      <c r="Q846" s="8">
        <f t="shared" si="154"/>
        <v>7.1300000000000026</v>
      </c>
      <c r="R846" s="8">
        <f t="shared" si="154"/>
        <v>0</v>
      </c>
      <c r="S846" s="8">
        <f t="shared" si="154"/>
        <v>0</v>
      </c>
      <c r="T846" s="21">
        <f t="shared" si="152"/>
        <v>40</v>
      </c>
      <c r="U846" s="19">
        <f>VLOOKUP($B846,Gas!$B$3:$E$2506,2)</f>
        <v>5.03</v>
      </c>
      <c r="V846" s="44">
        <f t="shared" si="153"/>
        <v>9.3697813121272358</v>
      </c>
      <c r="W846" s="5">
        <f>VLOOKUP($B846,Gas!$B$3:$E$2506,4)</f>
        <v>0.57008454656744256</v>
      </c>
    </row>
    <row r="847" spans="1:23" x14ac:dyDescent="0.2">
      <c r="A847" s="43">
        <f t="shared" si="144"/>
        <v>40</v>
      </c>
      <c r="B847" s="91">
        <v>36985</v>
      </c>
      <c r="C847" s="92">
        <v>49.2</v>
      </c>
      <c r="D847" s="4">
        <f t="shared" si="151"/>
        <v>4.2983882562622977E-2</v>
      </c>
      <c r="E847" s="100">
        <f t="shared" si="146"/>
        <v>1.0642680005009499</v>
      </c>
      <c r="F847" s="2"/>
      <c r="G847" s="8">
        <f t="shared" si="154"/>
        <v>0</v>
      </c>
      <c r="H847" s="8">
        <f t="shared" si="154"/>
        <v>0</v>
      </c>
      <c r="I847" s="8">
        <f t="shared" si="154"/>
        <v>0</v>
      </c>
      <c r="J847" s="8">
        <f t="shared" si="154"/>
        <v>0</v>
      </c>
      <c r="K847" s="8">
        <f t="shared" si="154"/>
        <v>0</v>
      </c>
      <c r="L847" s="8">
        <f t="shared" si="154"/>
        <v>0.79999999999999716</v>
      </c>
      <c r="M847" s="8">
        <f t="shared" si="150"/>
        <v>29.200000000000003</v>
      </c>
      <c r="N847" s="8">
        <f t="shared" si="154"/>
        <v>24.200000000000003</v>
      </c>
      <c r="O847" s="8">
        <f t="shared" si="154"/>
        <v>19.200000000000003</v>
      </c>
      <c r="P847" s="8">
        <f t="shared" si="154"/>
        <v>14.200000000000003</v>
      </c>
      <c r="Q847" s="8">
        <f t="shared" si="154"/>
        <v>9.2000000000000028</v>
      </c>
      <c r="R847" s="8">
        <f t="shared" si="154"/>
        <v>0</v>
      </c>
      <c r="S847" s="8">
        <f t="shared" si="154"/>
        <v>0</v>
      </c>
      <c r="T847" s="21">
        <f t="shared" si="152"/>
        <v>40</v>
      </c>
      <c r="U847" s="19">
        <f>VLOOKUP($B847,Gas!$B$3:$E$2506,2)</f>
        <v>5.2350000000000003</v>
      </c>
      <c r="V847" s="44">
        <f t="shared" si="153"/>
        <v>9.3982808022922644</v>
      </c>
      <c r="W847" s="5">
        <f>VLOOKUP($B847,Gas!$B$3:$E$2506,4)</f>
        <v>0.6281986910541425</v>
      </c>
    </row>
    <row r="848" spans="1:23" x14ac:dyDescent="0.2">
      <c r="A848" s="43">
        <f t="shared" si="144"/>
        <v>40</v>
      </c>
      <c r="B848" s="91">
        <v>36986</v>
      </c>
      <c r="C848" s="92">
        <v>51.6</v>
      </c>
      <c r="D848" s="4">
        <f t="shared" si="151"/>
        <v>4.7628048989254664E-2</v>
      </c>
      <c r="E848" s="100">
        <f t="shared" si="146"/>
        <v>1.079311744028022</v>
      </c>
      <c r="F848" s="2"/>
      <c r="G848" s="8">
        <f t="shared" si="154"/>
        <v>0</v>
      </c>
      <c r="H848" s="8">
        <f t="shared" si="154"/>
        <v>0</v>
      </c>
      <c r="I848" s="8">
        <f t="shared" si="154"/>
        <v>0</v>
      </c>
      <c r="J848" s="8">
        <f t="shared" si="154"/>
        <v>0</v>
      </c>
      <c r="K848" s="8">
        <f t="shared" si="154"/>
        <v>0</v>
      </c>
      <c r="L848" s="8">
        <f t="shared" si="154"/>
        <v>0</v>
      </c>
      <c r="M848" s="8">
        <f t="shared" si="150"/>
        <v>31.6</v>
      </c>
      <c r="N848" s="8">
        <f t="shared" si="154"/>
        <v>26.6</v>
      </c>
      <c r="O848" s="8">
        <f t="shared" si="154"/>
        <v>21.6</v>
      </c>
      <c r="P848" s="8">
        <f t="shared" si="154"/>
        <v>16.600000000000001</v>
      </c>
      <c r="Q848" s="8">
        <f t="shared" si="154"/>
        <v>11.600000000000001</v>
      </c>
      <c r="R848" s="8">
        <f t="shared" si="154"/>
        <v>1.6000000000000014</v>
      </c>
      <c r="S848" s="8">
        <f t="shared" si="154"/>
        <v>0</v>
      </c>
      <c r="T848" s="21">
        <f t="shared" si="152"/>
        <v>40</v>
      </c>
      <c r="U848" s="19">
        <f>VLOOKUP($B848,Gas!$B$3:$E$2506,2)</f>
        <v>5.2249999999999996</v>
      </c>
      <c r="V848" s="44">
        <f t="shared" si="153"/>
        <v>9.8755980861244037</v>
      </c>
      <c r="W848" s="5">
        <f>VLOOKUP($B848,Gas!$B$3:$E$2506,4)</f>
        <v>0.62836396867979871</v>
      </c>
    </row>
    <row r="849" spans="1:23" x14ac:dyDescent="0.2">
      <c r="A849" s="43">
        <f t="shared" si="144"/>
        <v>40</v>
      </c>
      <c r="B849" s="91">
        <v>36987</v>
      </c>
      <c r="C849" s="92">
        <v>51.34</v>
      </c>
      <c r="D849" s="4">
        <f t="shared" si="151"/>
        <v>-5.0514970445226194E-3</v>
      </c>
      <c r="E849" s="100">
        <f t="shared" si="146"/>
        <v>1.0736060713519595</v>
      </c>
      <c r="F849" s="2"/>
      <c r="G849" s="8">
        <f t="shared" si="154"/>
        <v>0</v>
      </c>
      <c r="H849" s="8">
        <f t="shared" si="154"/>
        <v>0</v>
      </c>
      <c r="I849" s="8">
        <f t="shared" si="154"/>
        <v>0</v>
      </c>
      <c r="J849" s="8">
        <f t="shared" si="154"/>
        <v>0</v>
      </c>
      <c r="K849" s="8">
        <f t="shared" si="154"/>
        <v>0</v>
      </c>
      <c r="L849" s="8">
        <f t="shared" si="154"/>
        <v>0</v>
      </c>
      <c r="M849" s="8">
        <f t="shared" si="150"/>
        <v>31.340000000000003</v>
      </c>
      <c r="N849" s="8">
        <f t="shared" si="154"/>
        <v>26.340000000000003</v>
      </c>
      <c r="O849" s="8">
        <f t="shared" si="154"/>
        <v>21.340000000000003</v>
      </c>
      <c r="P849" s="8">
        <f t="shared" si="154"/>
        <v>16.340000000000003</v>
      </c>
      <c r="Q849" s="8">
        <f t="shared" si="154"/>
        <v>11.340000000000003</v>
      </c>
      <c r="R849" s="8">
        <f t="shared" si="154"/>
        <v>1.3400000000000034</v>
      </c>
      <c r="S849" s="8">
        <f t="shared" si="154"/>
        <v>0</v>
      </c>
      <c r="T849" s="21">
        <f t="shared" si="152"/>
        <v>40</v>
      </c>
      <c r="U849" s="19">
        <f>VLOOKUP($B849,Gas!$B$3:$E$2506,2)</f>
        <v>5.2350000000000003</v>
      </c>
      <c r="V849" s="44">
        <f t="shared" si="153"/>
        <v>9.8070678127984721</v>
      </c>
      <c r="W849" s="5">
        <f>VLOOKUP($B849,Gas!$B$3:$E$2506,4)</f>
        <v>0.62837228129216038</v>
      </c>
    </row>
    <row r="850" spans="1:23" x14ac:dyDescent="0.2">
      <c r="A850" s="43">
        <f t="shared" si="144"/>
        <v>40</v>
      </c>
      <c r="B850" s="91">
        <v>36990</v>
      </c>
      <c r="C850" s="92">
        <v>59.61</v>
      </c>
      <c r="D850" s="4">
        <f t="shared" si="151"/>
        <v>0.14935316978884067</v>
      </c>
      <c r="E850" s="100">
        <f t="shared" si="146"/>
        <v>1.1231124988855421</v>
      </c>
      <c r="F850" s="2"/>
      <c r="G850" s="8">
        <f t="shared" si="154"/>
        <v>0</v>
      </c>
      <c r="H850" s="8">
        <f t="shared" si="154"/>
        <v>0</v>
      </c>
      <c r="I850" s="8">
        <f t="shared" si="154"/>
        <v>0</v>
      </c>
      <c r="J850" s="8">
        <f t="shared" si="154"/>
        <v>0</v>
      </c>
      <c r="K850" s="8">
        <f t="shared" si="154"/>
        <v>0</v>
      </c>
      <c r="L850" s="8">
        <f t="shared" si="154"/>
        <v>0</v>
      </c>
      <c r="M850" s="8">
        <f t="shared" si="154"/>
        <v>39.61</v>
      </c>
      <c r="N850" s="8">
        <f t="shared" si="154"/>
        <v>34.61</v>
      </c>
      <c r="O850" s="8">
        <f t="shared" si="154"/>
        <v>29.61</v>
      </c>
      <c r="P850" s="8">
        <f t="shared" si="154"/>
        <v>24.61</v>
      </c>
      <c r="Q850" s="8">
        <f t="shared" si="154"/>
        <v>19.61</v>
      </c>
      <c r="R850" s="8">
        <f t="shared" si="154"/>
        <v>9.61</v>
      </c>
      <c r="S850" s="8">
        <f t="shared" si="154"/>
        <v>0</v>
      </c>
      <c r="T850" s="21">
        <f t="shared" si="152"/>
        <v>40</v>
      </c>
      <c r="U850" s="19">
        <f>VLOOKUP($B850,Gas!$B$3:$E$2506,2)</f>
        <v>5.3550000000000004</v>
      </c>
      <c r="V850" s="44">
        <f t="shared" si="153"/>
        <v>11.131652661064425</v>
      </c>
      <c r="W850" s="5">
        <f>VLOOKUP($B850,Gas!$B$3:$E$2506,4)</f>
        <v>0.46954236970052904</v>
      </c>
    </row>
    <row r="851" spans="1:23" x14ac:dyDescent="0.2">
      <c r="A851" s="43">
        <f t="shared" si="144"/>
        <v>40</v>
      </c>
      <c r="B851" s="91">
        <v>36991</v>
      </c>
      <c r="C851" s="92">
        <v>70.13</v>
      </c>
      <c r="D851" s="4">
        <f t="shared" si="151"/>
        <v>0.16252731731698383</v>
      </c>
      <c r="E851" s="100">
        <f t="shared" si="146"/>
        <v>1.3383200286913153</v>
      </c>
      <c r="F851" s="2"/>
      <c r="G851" s="8">
        <f t="shared" si="154"/>
        <v>0</v>
      </c>
      <c r="H851" s="8">
        <f t="shared" si="154"/>
        <v>0</v>
      </c>
      <c r="I851" s="8">
        <f t="shared" si="154"/>
        <v>0</v>
      </c>
      <c r="J851" s="8">
        <f t="shared" si="154"/>
        <v>0</v>
      </c>
      <c r="K851" s="8">
        <f t="shared" si="154"/>
        <v>0</v>
      </c>
      <c r="L851" s="8">
        <f t="shared" si="154"/>
        <v>0</v>
      </c>
      <c r="M851" s="8">
        <f t="shared" si="154"/>
        <v>50.129999999999995</v>
      </c>
      <c r="N851" s="8">
        <f t="shared" si="154"/>
        <v>45.129999999999995</v>
      </c>
      <c r="O851" s="8">
        <f t="shared" si="154"/>
        <v>40.129999999999995</v>
      </c>
      <c r="P851" s="8">
        <f t="shared" si="154"/>
        <v>35.129999999999995</v>
      </c>
      <c r="Q851" s="8">
        <f t="shared" si="154"/>
        <v>30.129999999999995</v>
      </c>
      <c r="R851" s="8">
        <f t="shared" si="154"/>
        <v>20.129999999999995</v>
      </c>
      <c r="S851" s="8">
        <f t="shared" si="154"/>
        <v>0</v>
      </c>
      <c r="T851" s="21">
        <f t="shared" si="152"/>
        <v>40</v>
      </c>
      <c r="U851" s="19">
        <f>VLOOKUP($B851,Gas!$B$3:$E$2506,2)</f>
        <v>5.47</v>
      </c>
      <c r="V851" s="44">
        <f t="shared" si="153"/>
        <v>12.820840950639854</v>
      </c>
      <c r="W851" s="5">
        <f>VLOOKUP($B851,Gas!$B$3:$E$2506,4)</f>
        <v>0.4787079439289203</v>
      </c>
    </row>
    <row r="852" spans="1:23" x14ac:dyDescent="0.2">
      <c r="A852" s="43">
        <f t="shared" si="144"/>
        <v>40</v>
      </c>
      <c r="B852" s="91">
        <v>36992</v>
      </c>
      <c r="C852" s="92">
        <v>69.400000000000006</v>
      </c>
      <c r="D852" s="4">
        <f t="shared" si="151"/>
        <v>-1.0463795036060123E-2</v>
      </c>
      <c r="E852" s="100">
        <f t="shared" si="146"/>
        <v>1.2181576963709571</v>
      </c>
      <c r="F852" s="2"/>
      <c r="G852" s="8">
        <f t="shared" si="154"/>
        <v>0</v>
      </c>
      <c r="H852" s="8">
        <f t="shared" si="154"/>
        <v>0</v>
      </c>
      <c r="I852" s="8">
        <f t="shared" si="154"/>
        <v>0</v>
      </c>
      <c r="J852" s="8">
        <f t="shared" si="154"/>
        <v>0</v>
      </c>
      <c r="K852" s="8">
        <f t="shared" si="154"/>
        <v>0</v>
      </c>
      <c r="L852" s="8">
        <f t="shared" si="154"/>
        <v>0</v>
      </c>
      <c r="M852" s="8">
        <f t="shared" si="154"/>
        <v>49.400000000000006</v>
      </c>
      <c r="N852" s="8">
        <f t="shared" si="154"/>
        <v>44.400000000000006</v>
      </c>
      <c r="O852" s="8">
        <f t="shared" si="154"/>
        <v>39.400000000000006</v>
      </c>
      <c r="P852" s="8">
        <f t="shared" si="154"/>
        <v>34.400000000000006</v>
      </c>
      <c r="Q852" s="8">
        <f t="shared" si="154"/>
        <v>29.400000000000006</v>
      </c>
      <c r="R852" s="8">
        <f t="shared" si="154"/>
        <v>19.400000000000006</v>
      </c>
      <c r="S852" s="8">
        <f t="shared" si="154"/>
        <v>0</v>
      </c>
      <c r="T852" s="21">
        <f t="shared" si="152"/>
        <v>40</v>
      </c>
      <c r="U852" s="19">
        <f>VLOOKUP($B852,Gas!$B$3:$E$2506,2)</f>
        <v>5.5449999999999999</v>
      </c>
      <c r="V852" s="44">
        <f t="shared" si="153"/>
        <v>12.515779981965736</v>
      </c>
      <c r="W852" s="5">
        <f>VLOOKUP($B852,Gas!$B$3:$E$2506,4)</f>
        <v>0.48181007229740674</v>
      </c>
    </row>
    <row r="853" spans="1:23" x14ac:dyDescent="0.2">
      <c r="A853" s="43">
        <f t="shared" si="144"/>
        <v>40</v>
      </c>
      <c r="B853" s="91">
        <v>36993</v>
      </c>
      <c r="C853" s="92">
        <v>62.02</v>
      </c>
      <c r="D853" s="4">
        <f t="shared" si="151"/>
        <v>-0.11242995384045591</v>
      </c>
      <c r="E853" s="100">
        <f t="shared" si="146"/>
        <v>1.3263255914190266</v>
      </c>
      <c r="F853" s="2"/>
      <c r="G853" s="8">
        <f t="shared" si="154"/>
        <v>0</v>
      </c>
      <c r="H853" s="8">
        <f t="shared" si="154"/>
        <v>0</v>
      </c>
      <c r="I853" s="8">
        <f t="shared" si="154"/>
        <v>0</v>
      </c>
      <c r="J853" s="8">
        <f t="shared" si="154"/>
        <v>0</v>
      </c>
      <c r="K853" s="8">
        <f t="shared" si="154"/>
        <v>0</v>
      </c>
      <c r="L853" s="8">
        <f t="shared" si="154"/>
        <v>0</v>
      </c>
      <c r="M853" s="8">
        <f t="shared" si="154"/>
        <v>42.02</v>
      </c>
      <c r="N853" s="8">
        <f t="shared" si="154"/>
        <v>37.020000000000003</v>
      </c>
      <c r="O853" s="8">
        <f t="shared" si="154"/>
        <v>32.020000000000003</v>
      </c>
      <c r="P853" s="8">
        <f t="shared" si="154"/>
        <v>27.020000000000003</v>
      </c>
      <c r="Q853" s="8">
        <f t="shared" si="154"/>
        <v>22.020000000000003</v>
      </c>
      <c r="R853" s="8">
        <f t="shared" si="154"/>
        <v>12.020000000000003</v>
      </c>
      <c r="S853" s="8">
        <f t="shared" si="154"/>
        <v>0</v>
      </c>
      <c r="T853" s="21">
        <f t="shared" si="152"/>
        <v>40</v>
      </c>
      <c r="U853" s="19">
        <f>VLOOKUP($B853,Gas!$B$3:$E$2506,2)</f>
        <v>5.47</v>
      </c>
      <c r="V853" s="44">
        <f t="shared" si="153"/>
        <v>11.3382084095064</v>
      </c>
      <c r="W853" s="5">
        <f>VLOOKUP($B853,Gas!$B$3:$E$2506,4)</f>
        <v>0.49344237128740764</v>
      </c>
    </row>
    <row r="854" spans="1:23" x14ac:dyDescent="0.2">
      <c r="A854" s="43">
        <f t="shared" si="144"/>
        <v>40</v>
      </c>
      <c r="B854" s="91">
        <v>36994</v>
      </c>
      <c r="C854" s="92">
        <v>50.32</v>
      </c>
      <c r="D854" s="4">
        <f t="shared" si="151"/>
        <v>-0.20905430128011779</v>
      </c>
      <c r="E854" s="100">
        <f t="shared" si="146"/>
        <v>1.793756287896928</v>
      </c>
      <c r="F854" s="2"/>
      <c r="G854" s="8">
        <f t="shared" ref="G854:S869" si="155">IF(G$1="P",MAX(0,G$2-$C854),IF(G$1="C",MAX(0,$C854-G$2)))</f>
        <v>0</v>
      </c>
      <c r="H854" s="8">
        <f t="shared" si="155"/>
        <v>0</v>
      </c>
      <c r="I854" s="8">
        <f t="shared" si="155"/>
        <v>0</v>
      </c>
      <c r="J854" s="8">
        <f t="shared" si="155"/>
        <v>0</v>
      </c>
      <c r="K854" s="8">
        <f t="shared" si="155"/>
        <v>0</v>
      </c>
      <c r="L854" s="8">
        <f t="shared" si="155"/>
        <v>0</v>
      </c>
      <c r="M854" s="8">
        <f t="shared" si="154"/>
        <v>30.32</v>
      </c>
      <c r="N854" s="8">
        <f t="shared" si="155"/>
        <v>25.32</v>
      </c>
      <c r="O854" s="8">
        <f t="shared" si="155"/>
        <v>20.32</v>
      </c>
      <c r="P854" s="8">
        <f t="shared" si="155"/>
        <v>15.32</v>
      </c>
      <c r="Q854" s="8">
        <f t="shared" si="155"/>
        <v>10.32</v>
      </c>
      <c r="R854" s="8">
        <f t="shared" si="155"/>
        <v>0.32000000000000028</v>
      </c>
      <c r="S854" s="8">
        <f t="shared" si="155"/>
        <v>0</v>
      </c>
      <c r="T854" s="21">
        <f t="shared" si="152"/>
        <v>40</v>
      </c>
      <c r="U854" s="19">
        <f>VLOOKUP($B854,Gas!$B$3:$E$2506,2)</f>
        <v>5.3449999999999998</v>
      </c>
      <c r="V854" s="44">
        <f t="shared" si="153"/>
        <v>9.4144059869036489</v>
      </c>
      <c r="W854" s="5">
        <f>VLOOKUP($B854,Gas!$B$3:$E$2506,4)</f>
        <v>0.35483245087680659</v>
      </c>
    </row>
    <row r="855" spans="1:23" x14ac:dyDescent="0.2">
      <c r="A855" s="43">
        <f t="shared" si="144"/>
        <v>40</v>
      </c>
      <c r="B855" s="91">
        <v>36997</v>
      </c>
      <c r="C855" s="92">
        <v>52.77</v>
      </c>
      <c r="D855" s="4">
        <f t="shared" si="151"/>
        <v>4.7540235025391467E-2</v>
      </c>
      <c r="E855" s="100">
        <f t="shared" si="146"/>
        <v>1.7532160677764566</v>
      </c>
      <c r="F855" s="2"/>
      <c r="G855" s="8">
        <f t="shared" si="155"/>
        <v>0</v>
      </c>
      <c r="H855" s="8">
        <f t="shared" si="155"/>
        <v>0</v>
      </c>
      <c r="I855" s="8">
        <f t="shared" si="155"/>
        <v>0</v>
      </c>
      <c r="J855" s="8">
        <f t="shared" si="155"/>
        <v>0</v>
      </c>
      <c r="K855" s="8">
        <f t="shared" si="155"/>
        <v>0</v>
      </c>
      <c r="L855" s="8">
        <f t="shared" si="155"/>
        <v>0</v>
      </c>
      <c r="M855" s="8">
        <f t="shared" si="154"/>
        <v>32.770000000000003</v>
      </c>
      <c r="N855" s="8">
        <f t="shared" si="155"/>
        <v>27.770000000000003</v>
      </c>
      <c r="O855" s="8">
        <f t="shared" si="155"/>
        <v>22.770000000000003</v>
      </c>
      <c r="P855" s="8">
        <f t="shared" si="155"/>
        <v>17.770000000000003</v>
      </c>
      <c r="Q855" s="8">
        <f t="shared" si="155"/>
        <v>12.770000000000003</v>
      </c>
      <c r="R855" s="8">
        <f t="shared" si="155"/>
        <v>2.7700000000000031</v>
      </c>
      <c r="S855" s="8">
        <f t="shared" si="155"/>
        <v>0</v>
      </c>
      <c r="T855" s="21">
        <f t="shared" si="152"/>
        <v>40</v>
      </c>
      <c r="U855" s="19">
        <f>VLOOKUP($B855,Gas!$B$3:$E$2506,2)</f>
        <v>5.3449999999999998</v>
      </c>
      <c r="V855" s="44">
        <f t="shared" si="153"/>
        <v>9.8727782974742766</v>
      </c>
      <c r="W855" s="5">
        <f>VLOOKUP($B855,Gas!$B$3:$E$2506,4)</f>
        <v>0.27221748545600516</v>
      </c>
    </row>
    <row r="856" spans="1:23" x14ac:dyDescent="0.2">
      <c r="A856" s="43">
        <f t="shared" si="144"/>
        <v>40</v>
      </c>
      <c r="B856" s="91">
        <v>36998</v>
      </c>
      <c r="C856" s="92">
        <v>50.62</v>
      </c>
      <c r="D856" s="4">
        <f t="shared" si="151"/>
        <v>-4.1596092300598617E-2</v>
      </c>
      <c r="E856" s="100">
        <f t="shared" si="146"/>
        <v>1.7700967612093486</v>
      </c>
      <c r="F856" s="2"/>
      <c r="G856" s="8">
        <f t="shared" si="155"/>
        <v>0</v>
      </c>
      <c r="H856" s="8">
        <f t="shared" si="155"/>
        <v>0</v>
      </c>
      <c r="I856" s="8">
        <f t="shared" si="155"/>
        <v>0</v>
      </c>
      <c r="J856" s="8">
        <f t="shared" si="155"/>
        <v>0</v>
      </c>
      <c r="K856" s="8">
        <f t="shared" si="155"/>
        <v>0</v>
      </c>
      <c r="L856" s="8">
        <f t="shared" si="155"/>
        <v>0</v>
      </c>
      <c r="M856" s="8">
        <f t="shared" si="154"/>
        <v>30.619999999999997</v>
      </c>
      <c r="N856" s="8">
        <f t="shared" si="155"/>
        <v>25.619999999999997</v>
      </c>
      <c r="O856" s="8">
        <f t="shared" si="155"/>
        <v>20.619999999999997</v>
      </c>
      <c r="P856" s="8">
        <f t="shared" si="155"/>
        <v>15.619999999999997</v>
      </c>
      <c r="Q856" s="8">
        <f t="shared" si="155"/>
        <v>10.619999999999997</v>
      </c>
      <c r="R856" s="8">
        <f t="shared" si="155"/>
        <v>0.61999999999999744</v>
      </c>
      <c r="S856" s="8">
        <f t="shared" si="155"/>
        <v>0</v>
      </c>
      <c r="T856" s="21">
        <f t="shared" si="152"/>
        <v>40</v>
      </c>
      <c r="U856" s="19">
        <f>VLOOKUP($B856,Gas!$B$3:$E$2506,2)</f>
        <v>5.48</v>
      </c>
      <c r="V856" s="44">
        <f t="shared" si="153"/>
        <v>9.2372262773722618</v>
      </c>
      <c r="W856" s="5">
        <f>VLOOKUP($B856,Gas!$B$3:$E$2506,4)</f>
        <v>0.27946070254598859</v>
      </c>
    </row>
    <row r="857" spans="1:23" x14ac:dyDescent="0.2">
      <c r="A857" s="43">
        <f t="shared" ref="A857:A920" si="156">MONTH(B857)+(YEAR(B857)-1998)*12</f>
        <v>40</v>
      </c>
      <c r="B857" s="91">
        <v>36999</v>
      </c>
      <c r="C857" s="92">
        <v>56.55</v>
      </c>
      <c r="D857" s="4">
        <f t="shared" si="151"/>
        <v>0.11077844744515142</v>
      </c>
      <c r="E857" s="100">
        <f t="shared" si="146"/>
        <v>1.8393293107545661</v>
      </c>
      <c r="F857" s="2"/>
      <c r="G857" s="8">
        <f t="shared" si="155"/>
        <v>0</v>
      </c>
      <c r="H857" s="8">
        <f t="shared" si="155"/>
        <v>0</v>
      </c>
      <c r="I857" s="8">
        <f t="shared" si="155"/>
        <v>0</v>
      </c>
      <c r="J857" s="8">
        <f t="shared" si="155"/>
        <v>0</v>
      </c>
      <c r="K857" s="8">
        <f t="shared" si="155"/>
        <v>0</v>
      </c>
      <c r="L857" s="8">
        <f t="shared" si="155"/>
        <v>0</v>
      </c>
      <c r="M857" s="8">
        <f t="shared" si="154"/>
        <v>36.549999999999997</v>
      </c>
      <c r="N857" s="8">
        <f t="shared" si="155"/>
        <v>31.549999999999997</v>
      </c>
      <c r="O857" s="8">
        <f t="shared" si="155"/>
        <v>26.549999999999997</v>
      </c>
      <c r="P857" s="8">
        <f t="shared" si="155"/>
        <v>21.549999999999997</v>
      </c>
      <c r="Q857" s="8">
        <f t="shared" si="155"/>
        <v>16.549999999999997</v>
      </c>
      <c r="R857" s="8">
        <f t="shared" si="155"/>
        <v>6.5499999999999972</v>
      </c>
      <c r="S857" s="8">
        <f t="shared" si="155"/>
        <v>0</v>
      </c>
      <c r="T857" s="21">
        <f t="shared" si="152"/>
        <v>40</v>
      </c>
      <c r="U857" s="19">
        <f>VLOOKUP($B857,Gas!$B$3:$E$2506,2)</f>
        <v>5.375</v>
      </c>
      <c r="V857" s="44">
        <f t="shared" si="153"/>
        <v>10.52093023255814</v>
      </c>
      <c r="W857" s="5">
        <f>VLOOKUP($B857,Gas!$B$3:$E$2506,4)</f>
        <v>0.30883762190015851</v>
      </c>
    </row>
    <row r="858" spans="1:23" x14ac:dyDescent="0.2">
      <c r="A858" s="43">
        <f t="shared" si="156"/>
        <v>40</v>
      </c>
      <c r="B858" s="91">
        <v>37000</v>
      </c>
      <c r="C858" s="92">
        <v>53.48</v>
      </c>
      <c r="D858" s="4">
        <f t="shared" si="151"/>
        <v>-5.5817450328387017E-2</v>
      </c>
      <c r="E858" s="100">
        <f t="shared" si="146"/>
        <v>1.859288983751374</v>
      </c>
      <c r="F858" s="2"/>
      <c r="G858" s="8">
        <f t="shared" si="155"/>
        <v>0</v>
      </c>
      <c r="H858" s="8">
        <f t="shared" si="155"/>
        <v>0</v>
      </c>
      <c r="I858" s="8">
        <f t="shared" si="155"/>
        <v>0</v>
      </c>
      <c r="J858" s="8">
        <f t="shared" si="155"/>
        <v>0</v>
      </c>
      <c r="K858" s="8">
        <f t="shared" si="155"/>
        <v>0</v>
      </c>
      <c r="L858" s="8">
        <f t="shared" si="155"/>
        <v>0</v>
      </c>
      <c r="M858" s="8">
        <f t="shared" si="154"/>
        <v>33.479999999999997</v>
      </c>
      <c r="N858" s="8">
        <f t="shared" si="155"/>
        <v>28.479999999999997</v>
      </c>
      <c r="O858" s="8">
        <f t="shared" si="155"/>
        <v>23.479999999999997</v>
      </c>
      <c r="P858" s="8">
        <f t="shared" si="155"/>
        <v>18.479999999999997</v>
      </c>
      <c r="Q858" s="8">
        <f t="shared" si="155"/>
        <v>13.479999999999997</v>
      </c>
      <c r="R858" s="8">
        <f t="shared" si="155"/>
        <v>3.4799999999999969</v>
      </c>
      <c r="S858" s="8">
        <f t="shared" si="155"/>
        <v>0</v>
      </c>
      <c r="T858" s="21">
        <f t="shared" si="152"/>
        <v>40</v>
      </c>
      <c r="U858" s="19">
        <f>VLOOKUP($B858,Gas!$B$3:$E$2506,2)</f>
        <v>5.1550000000000002</v>
      </c>
      <c r="V858" s="44">
        <f t="shared" si="153"/>
        <v>10.374393792434528</v>
      </c>
      <c r="W858" s="5">
        <f>VLOOKUP($B858,Gas!$B$3:$E$2506,4)</f>
        <v>0.40049035592356835</v>
      </c>
    </row>
    <row r="859" spans="1:23" x14ac:dyDescent="0.2">
      <c r="A859" s="43">
        <f t="shared" si="156"/>
        <v>40</v>
      </c>
      <c r="B859" s="91">
        <v>37001</v>
      </c>
      <c r="C859" s="92">
        <v>46.86</v>
      </c>
      <c r="D859" s="4">
        <f t="shared" si="151"/>
        <v>-0.13214331915409272</v>
      </c>
      <c r="E859" s="100">
        <f t="shared" si="146"/>
        <v>1.9803277546472902</v>
      </c>
      <c r="F859" s="2"/>
      <c r="G859" s="8">
        <f t="shared" si="155"/>
        <v>0</v>
      </c>
      <c r="H859" s="8">
        <f t="shared" si="155"/>
        <v>0</v>
      </c>
      <c r="I859" s="8">
        <f t="shared" si="155"/>
        <v>0</v>
      </c>
      <c r="J859" s="8">
        <f t="shared" si="155"/>
        <v>0</v>
      </c>
      <c r="K859" s="8">
        <f t="shared" si="155"/>
        <v>0</v>
      </c>
      <c r="L859" s="8">
        <f t="shared" si="155"/>
        <v>3.1400000000000006</v>
      </c>
      <c r="M859" s="8">
        <f t="shared" si="154"/>
        <v>26.86</v>
      </c>
      <c r="N859" s="8">
        <f t="shared" si="155"/>
        <v>21.86</v>
      </c>
      <c r="O859" s="8">
        <f t="shared" si="155"/>
        <v>16.86</v>
      </c>
      <c r="P859" s="8">
        <f t="shared" si="155"/>
        <v>11.86</v>
      </c>
      <c r="Q859" s="8">
        <f t="shared" si="155"/>
        <v>6.8599999999999994</v>
      </c>
      <c r="R859" s="8">
        <f t="shared" si="155"/>
        <v>0</v>
      </c>
      <c r="S859" s="8">
        <f t="shared" si="155"/>
        <v>0</v>
      </c>
      <c r="T859" s="21">
        <f t="shared" si="152"/>
        <v>40</v>
      </c>
      <c r="U859" s="19">
        <f>VLOOKUP($B859,Gas!$B$3:$E$2506,2)</f>
        <v>5.07</v>
      </c>
      <c r="V859" s="44">
        <f t="shared" si="153"/>
        <v>9.2426035502958577</v>
      </c>
      <c r="W859" s="5">
        <f>VLOOKUP($B859,Gas!$B$3:$E$2506,4)</f>
        <v>0.36848739400379826</v>
      </c>
    </row>
    <row r="860" spans="1:23" x14ac:dyDescent="0.2">
      <c r="A860" s="43">
        <f t="shared" si="156"/>
        <v>40</v>
      </c>
      <c r="B860" s="91">
        <v>37004</v>
      </c>
      <c r="C860" s="92">
        <v>62.23</v>
      </c>
      <c r="D860" s="4">
        <f t="shared" si="151"/>
        <v>0.28367276550147685</v>
      </c>
      <c r="E860" s="100">
        <f t="shared" ref="E860:E923" si="157">STDEV(D851:D860)*SQRT(trade_day)</f>
        <v>2.3569851967189872</v>
      </c>
      <c r="F860" s="2"/>
      <c r="G860" s="8">
        <f t="shared" si="155"/>
        <v>0</v>
      </c>
      <c r="H860" s="8">
        <f t="shared" si="155"/>
        <v>0</v>
      </c>
      <c r="I860" s="8">
        <f t="shared" si="155"/>
        <v>0</v>
      </c>
      <c r="J860" s="8">
        <f t="shared" si="155"/>
        <v>0</v>
      </c>
      <c r="K860" s="8">
        <f t="shared" si="155"/>
        <v>0</v>
      </c>
      <c r="L860" s="8">
        <f t="shared" si="155"/>
        <v>0</v>
      </c>
      <c r="M860" s="8">
        <f t="shared" si="155"/>
        <v>42.23</v>
      </c>
      <c r="N860" s="8">
        <f t="shared" si="155"/>
        <v>37.229999999999997</v>
      </c>
      <c r="O860" s="8">
        <f t="shared" si="155"/>
        <v>32.229999999999997</v>
      </c>
      <c r="P860" s="8">
        <f t="shared" si="155"/>
        <v>27.229999999999997</v>
      </c>
      <c r="Q860" s="8">
        <f t="shared" si="155"/>
        <v>22.229999999999997</v>
      </c>
      <c r="R860" s="8">
        <f t="shared" si="155"/>
        <v>12.229999999999997</v>
      </c>
      <c r="S860" s="8">
        <f t="shared" si="155"/>
        <v>0</v>
      </c>
      <c r="T860" s="21">
        <f t="shared" si="152"/>
        <v>40</v>
      </c>
      <c r="U860" s="19">
        <f>VLOOKUP($B860,Gas!$B$3:$E$2506,2)</f>
        <v>5.01</v>
      </c>
      <c r="V860" s="44">
        <f t="shared" si="153"/>
        <v>12.421157684630739</v>
      </c>
      <c r="W860" s="5">
        <f>VLOOKUP($B860,Gas!$B$3:$E$2506,4)</f>
        <v>0.33348469906078071</v>
      </c>
    </row>
    <row r="861" spans="1:23" x14ac:dyDescent="0.2">
      <c r="A861" s="43">
        <f t="shared" si="156"/>
        <v>40</v>
      </c>
      <c r="B861" s="91">
        <v>37005</v>
      </c>
      <c r="C861" s="92">
        <v>52.49</v>
      </c>
      <c r="D861" s="4">
        <f t="shared" si="151"/>
        <v>-0.17021452331691803</v>
      </c>
      <c r="E861" s="100">
        <f t="shared" si="157"/>
        <v>2.3234450917766383</v>
      </c>
      <c r="F861" s="2"/>
      <c r="G861" s="8">
        <f t="shared" si="155"/>
        <v>0</v>
      </c>
      <c r="H861" s="8">
        <f t="shared" si="155"/>
        <v>0</v>
      </c>
      <c r="I861" s="8">
        <f t="shared" si="155"/>
        <v>0</v>
      </c>
      <c r="J861" s="8">
        <f t="shared" si="155"/>
        <v>0</v>
      </c>
      <c r="K861" s="8">
        <f t="shared" si="155"/>
        <v>0</v>
      </c>
      <c r="L861" s="8">
        <f t="shared" si="155"/>
        <v>0</v>
      </c>
      <c r="M861" s="8">
        <f t="shared" si="155"/>
        <v>32.49</v>
      </c>
      <c r="N861" s="8">
        <f t="shared" si="155"/>
        <v>27.490000000000002</v>
      </c>
      <c r="O861" s="8">
        <f t="shared" si="155"/>
        <v>22.490000000000002</v>
      </c>
      <c r="P861" s="8">
        <f t="shared" si="155"/>
        <v>17.490000000000002</v>
      </c>
      <c r="Q861" s="8">
        <f t="shared" si="155"/>
        <v>12.490000000000002</v>
      </c>
      <c r="R861" s="8">
        <f t="shared" si="155"/>
        <v>2.490000000000002</v>
      </c>
      <c r="S861" s="8">
        <f t="shared" si="155"/>
        <v>0</v>
      </c>
      <c r="T861" s="21">
        <f t="shared" si="152"/>
        <v>40</v>
      </c>
      <c r="U861" s="19">
        <f>VLOOKUP($B861,Gas!$B$3:$E$2506,2)</f>
        <v>5.07</v>
      </c>
      <c r="V861" s="44">
        <f t="shared" si="153"/>
        <v>10.353057199211046</v>
      </c>
      <c r="W861" s="5">
        <f>VLOOKUP($B861,Gas!$B$3:$E$2506,4)</f>
        <v>0.35019295334809702</v>
      </c>
    </row>
    <row r="862" spans="1:23" x14ac:dyDescent="0.2">
      <c r="A862" s="43">
        <f t="shared" si="156"/>
        <v>40</v>
      </c>
      <c r="B862" s="91">
        <v>37006</v>
      </c>
      <c r="C862" s="92">
        <v>43.9</v>
      </c>
      <c r="D862" s="4">
        <f t="shared" si="151"/>
        <v>-0.17870835518308281</v>
      </c>
      <c r="E862" s="100">
        <f t="shared" si="157"/>
        <v>2.4357854417074227</v>
      </c>
      <c r="F862" s="2"/>
      <c r="G862" s="8">
        <f t="shared" si="155"/>
        <v>0</v>
      </c>
      <c r="H862" s="8">
        <f t="shared" si="155"/>
        <v>0</v>
      </c>
      <c r="I862" s="8">
        <f t="shared" si="155"/>
        <v>0</v>
      </c>
      <c r="J862" s="8">
        <f t="shared" si="155"/>
        <v>0</v>
      </c>
      <c r="K862" s="8">
        <f t="shared" si="155"/>
        <v>0</v>
      </c>
      <c r="L862" s="8">
        <f t="shared" si="155"/>
        <v>6.1000000000000014</v>
      </c>
      <c r="M862" s="8">
        <f t="shared" si="155"/>
        <v>23.9</v>
      </c>
      <c r="N862" s="8">
        <f t="shared" si="155"/>
        <v>18.899999999999999</v>
      </c>
      <c r="O862" s="8">
        <f t="shared" si="155"/>
        <v>13.899999999999999</v>
      </c>
      <c r="P862" s="8">
        <f t="shared" si="155"/>
        <v>8.8999999999999986</v>
      </c>
      <c r="Q862" s="8">
        <f t="shared" si="155"/>
        <v>3.8999999999999986</v>
      </c>
      <c r="R862" s="8">
        <f t="shared" si="155"/>
        <v>0</v>
      </c>
      <c r="S862" s="8">
        <f t="shared" si="155"/>
        <v>0</v>
      </c>
      <c r="T862" s="21">
        <f t="shared" si="152"/>
        <v>40</v>
      </c>
      <c r="U862" s="19">
        <f>VLOOKUP($B862,Gas!$B$3:$E$2506,2)</f>
        <v>5.12</v>
      </c>
      <c r="V862" s="44">
        <f t="shared" si="153"/>
        <v>8.57421875</v>
      </c>
      <c r="W862" s="5">
        <f>VLOOKUP($B862,Gas!$B$3:$E$2506,4)</f>
        <v>0.36104682926586573</v>
      </c>
    </row>
    <row r="863" spans="1:23" x14ac:dyDescent="0.2">
      <c r="A863" s="43">
        <f t="shared" si="156"/>
        <v>40</v>
      </c>
      <c r="B863" s="91">
        <v>37007</v>
      </c>
      <c r="C863" s="92">
        <v>50.63</v>
      </c>
      <c r="D863" s="4">
        <f t="shared" si="151"/>
        <v>0.14262996590069218</v>
      </c>
      <c r="E863" s="100">
        <f t="shared" si="157"/>
        <v>2.572013751010628</v>
      </c>
      <c r="F863" s="2"/>
      <c r="G863" s="8">
        <f t="shared" si="155"/>
        <v>0</v>
      </c>
      <c r="H863" s="8">
        <f t="shared" si="155"/>
        <v>0</v>
      </c>
      <c r="I863" s="8">
        <f t="shared" si="155"/>
        <v>0</v>
      </c>
      <c r="J863" s="8">
        <f t="shared" si="155"/>
        <v>0</v>
      </c>
      <c r="K863" s="8">
        <f t="shared" si="155"/>
        <v>0</v>
      </c>
      <c r="L863" s="8">
        <f t="shared" si="155"/>
        <v>0</v>
      </c>
      <c r="M863" s="8">
        <f t="shared" si="155"/>
        <v>30.630000000000003</v>
      </c>
      <c r="N863" s="8">
        <f t="shared" si="155"/>
        <v>25.630000000000003</v>
      </c>
      <c r="O863" s="8">
        <f t="shared" si="155"/>
        <v>20.630000000000003</v>
      </c>
      <c r="P863" s="8">
        <f t="shared" si="155"/>
        <v>15.630000000000003</v>
      </c>
      <c r="Q863" s="8">
        <f t="shared" si="155"/>
        <v>10.630000000000003</v>
      </c>
      <c r="R863" s="8">
        <f t="shared" si="155"/>
        <v>0.63000000000000256</v>
      </c>
      <c r="S863" s="8">
        <f t="shared" si="155"/>
        <v>0</v>
      </c>
      <c r="T863" s="21">
        <f t="shared" si="152"/>
        <v>40</v>
      </c>
      <c r="U863" s="19">
        <f>VLOOKUP($B863,Gas!$B$3:$E$2506,2)</f>
        <v>4.9950000000000001</v>
      </c>
      <c r="V863" s="44">
        <f t="shared" si="153"/>
        <v>10.136136136136136</v>
      </c>
      <c r="W863" s="5">
        <f>VLOOKUP($B863,Gas!$B$3:$E$2506,4)</f>
        <v>0.37951500043214548</v>
      </c>
    </row>
    <row r="864" spans="1:23" x14ac:dyDescent="0.2">
      <c r="A864" s="43">
        <f t="shared" si="156"/>
        <v>40</v>
      </c>
      <c r="B864" s="91">
        <v>37008</v>
      </c>
      <c r="C864" s="92">
        <v>57.09</v>
      </c>
      <c r="D864" s="4">
        <f t="shared" si="151"/>
        <v>0.12008468399434995</v>
      </c>
      <c r="E864" s="100">
        <f t="shared" si="157"/>
        <v>2.4232086455370481</v>
      </c>
      <c r="F864" s="2"/>
      <c r="G864" s="8">
        <f t="shared" ref="G864:S879" si="158">IF(G$1="P",MAX(0,G$2-$C864),IF(G$1="C",MAX(0,$C864-G$2)))</f>
        <v>0</v>
      </c>
      <c r="H864" s="8">
        <f t="shared" si="158"/>
        <v>0</v>
      </c>
      <c r="I864" s="8">
        <f t="shared" si="158"/>
        <v>0</v>
      </c>
      <c r="J864" s="8">
        <f t="shared" si="158"/>
        <v>0</v>
      </c>
      <c r="K864" s="8">
        <f t="shared" si="158"/>
        <v>0</v>
      </c>
      <c r="L864" s="8">
        <f t="shared" si="158"/>
        <v>0</v>
      </c>
      <c r="M864" s="8">
        <f t="shared" si="155"/>
        <v>37.090000000000003</v>
      </c>
      <c r="N864" s="8">
        <f t="shared" si="158"/>
        <v>32.090000000000003</v>
      </c>
      <c r="O864" s="8">
        <f t="shared" si="158"/>
        <v>27.090000000000003</v>
      </c>
      <c r="P864" s="8">
        <f t="shared" si="158"/>
        <v>22.090000000000003</v>
      </c>
      <c r="Q864" s="8">
        <f t="shared" si="158"/>
        <v>17.090000000000003</v>
      </c>
      <c r="R864" s="8">
        <f t="shared" si="158"/>
        <v>7.0900000000000034</v>
      </c>
      <c r="S864" s="8">
        <f t="shared" si="158"/>
        <v>0</v>
      </c>
      <c r="T864" s="21">
        <f t="shared" si="152"/>
        <v>40</v>
      </c>
      <c r="U864" s="19">
        <f>VLOOKUP($B864,Gas!$B$3:$E$2506,2)</f>
        <v>4.9249999999999998</v>
      </c>
      <c r="V864" s="44">
        <f t="shared" si="153"/>
        <v>11.591878172588833</v>
      </c>
      <c r="W864" s="5">
        <f>VLOOKUP($B864,Gas!$B$3:$E$2506,4)</f>
        <v>0.31501687280628687</v>
      </c>
    </row>
    <row r="865" spans="1:23" x14ac:dyDescent="0.2">
      <c r="A865" s="43">
        <f t="shared" si="156"/>
        <v>40</v>
      </c>
      <c r="B865" s="91">
        <v>37011</v>
      </c>
      <c r="C865" s="92">
        <v>70.010000000000005</v>
      </c>
      <c r="D865" s="4">
        <f t="shared" si="151"/>
        <v>0.2040091190129385</v>
      </c>
      <c r="E865" s="100">
        <f t="shared" si="157"/>
        <v>2.6052891772813562</v>
      </c>
      <c r="F865" s="2"/>
      <c r="G865" s="8">
        <f t="shared" si="158"/>
        <v>0</v>
      </c>
      <c r="H865" s="8">
        <f t="shared" si="158"/>
        <v>0</v>
      </c>
      <c r="I865" s="8">
        <f t="shared" si="158"/>
        <v>0</v>
      </c>
      <c r="J865" s="8">
        <f t="shared" si="158"/>
        <v>0</v>
      </c>
      <c r="K865" s="8">
        <f t="shared" si="158"/>
        <v>0</v>
      </c>
      <c r="L865" s="8">
        <f t="shared" si="158"/>
        <v>0</v>
      </c>
      <c r="M865" s="8">
        <f t="shared" si="155"/>
        <v>50.010000000000005</v>
      </c>
      <c r="N865" s="8">
        <f t="shared" si="158"/>
        <v>45.010000000000005</v>
      </c>
      <c r="O865" s="8">
        <f t="shared" si="158"/>
        <v>40.010000000000005</v>
      </c>
      <c r="P865" s="8">
        <f t="shared" si="158"/>
        <v>35.010000000000005</v>
      </c>
      <c r="Q865" s="8">
        <f t="shared" si="158"/>
        <v>30.010000000000005</v>
      </c>
      <c r="R865" s="8">
        <f t="shared" si="158"/>
        <v>20.010000000000005</v>
      </c>
      <c r="S865" s="8">
        <f t="shared" si="158"/>
        <v>0</v>
      </c>
      <c r="T865" s="21">
        <f t="shared" si="152"/>
        <v>40</v>
      </c>
      <c r="U865" s="19">
        <f>VLOOKUP($B865,Gas!$B$3:$E$2506,2)</f>
        <v>4.82</v>
      </c>
      <c r="V865" s="44">
        <f t="shared" si="153"/>
        <v>14.524896265560166</v>
      </c>
      <c r="W865" s="5">
        <f>VLOOKUP($B865,Gas!$B$3:$E$2506,4)</f>
        <v>0.23816077738105546</v>
      </c>
    </row>
    <row r="866" spans="1:23" x14ac:dyDescent="0.2">
      <c r="A866" s="43">
        <f t="shared" si="156"/>
        <v>41</v>
      </c>
      <c r="B866" s="91">
        <v>37012</v>
      </c>
      <c r="C866" s="92">
        <v>59.16</v>
      </c>
      <c r="D866" s="4">
        <f t="shared" si="151"/>
        <v>-0.1683924511465073</v>
      </c>
      <c r="E866" s="100">
        <f t="shared" si="157"/>
        <v>2.7715726462655881</v>
      </c>
      <c r="F866" s="2"/>
      <c r="G866" s="8">
        <f t="shared" si="158"/>
        <v>0</v>
      </c>
      <c r="H866" s="8">
        <f t="shared" si="158"/>
        <v>0</v>
      </c>
      <c r="I866" s="8">
        <f t="shared" si="158"/>
        <v>0</v>
      </c>
      <c r="J866" s="8">
        <f t="shared" si="158"/>
        <v>0</v>
      </c>
      <c r="K866" s="8">
        <f t="shared" si="158"/>
        <v>0</v>
      </c>
      <c r="L866" s="8">
        <f t="shared" si="158"/>
        <v>0</v>
      </c>
      <c r="M866" s="8">
        <f t="shared" si="155"/>
        <v>39.159999999999997</v>
      </c>
      <c r="N866" s="8">
        <f t="shared" si="158"/>
        <v>34.159999999999997</v>
      </c>
      <c r="O866" s="8">
        <f t="shared" si="158"/>
        <v>29.159999999999997</v>
      </c>
      <c r="P866" s="8">
        <f t="shared" si="158"/>
        <v>24.159999999999997</v>
      </c>
      <c r="Q866" s="8">
        <f t="shared" si="158"/>
        <v>19.159999999999997</v>
      </c>
      <c r="R866" s="8">
        <f t="shared" si="158"/>
        <v>9.1599999999999966</v>
      </c>
      <c r="S866" s="8">
        <f t="shared" si="158"/>
        <v>0</v>
      </c>
      <c r="T866" s="21">
        <f t="shared" si="152"/>
        <v>41</v>
      </c>
      <c r="U866" s="19">
        <f>VLOOKUP($B866,Gas!$B$3:$E$2506,2)</f>
        <v>4.7300000000000004</v>
      </c>
      <c r="V866" s="44">
        <f t="shared" si="153"/>
        <v>12.507399577167018</v>
      </c>
      <c r="W866" s="5">
        <f>VLOOKUP($B866,Gas!$B$3:$E$2506,4)</f>
        <v>0.24967483599120047</v>
      </c>
    </row>
    <row r="867" spans="1:23" x14ac:dyDescent="0.2">
      <c r="A867" s="43">
        <f t="shared" si="156"/>
        <v>41</v>
      </c>
      <c r="B867" s="91">
        <v>37013</v>
      </c>
      <c r="C867" s="92">
        <v>48.91</v>
      </c>
      <c r="D867" s="4">
        <f t="shared" si="151"/>
        <v>-0.19026376329133318</v>
      </c>
      <c r="E867" s="100">
        <f t="shared" si="157"/>
        <v>2.8905514679888022</v>
      </c>
      <c r="F867" s="2"/>
      <c r="G867" s="8">
        <f t="shared" si="158"/>
        <v>0</v>
      </c>
      <c r="H867" s="8">
        <f t="shared" si="158"/>
        <v>0</v>
      </c>
      <c r="I867" s="8">
        <f t="shared" si="158"/>
        <v>0</v>
      </c>
      <c r="J867" s="8">
        <f t="shared" si="158"/>
        <v>0</v>
      </c>
      <c r="K867" s="8">
        <f t="shared" si="158"/>
        <v>0</v>
      </c>
      <c r="L867" s="8">
        <f t="shared" si="158"/>
        <v>1.0900000000000034</v>
      </c>
      <c r="M867" s="8">
        <f t="shared" si="155"/>
        <v>28.909999999999997</v>
      </c>
      <c r="N867" s="8">
        <f t="shared" si="158"/>
        <v>23.909999999999997</v>
      </c>
      <c r="O867" s="8">
        <f t="shared" si="158"/>
        <v>18.909999999999997</v>
      </c>
      <c r="P867" s="8">
        <f t="shared" si="158"/>
        <v>13.909999999999997</v>
      </c>
      <c r="Q867" s="8">
        <f t="shared" si="158"/>
        <v>8.9099999999999966</v>
      </c>
      <c r="R867" s="8">
        <f t="shared" si="158"/>
        <v>0</v>
      </c>
      <c r="S867" s="8">
        <f t="shared" si="158"/>
        <v>0</v>
      </c>
      <c r="T867" s="21">
        <f t="shared" si="152"/>
        <v>41</v>
      </c>
      <c r="U867" s="19">
        <f>VLOOKUP($B867,Gas!$B$3:$E$2506,2)</f>
        <v>4.55</v>
      </c>
      <c r="V867" s="44">
        <f t="shared" si="153"/>
        <v>10.749450549450549</v>
      </c>
      <c r="W867" s="5">
        <f>VLOOKUP($B867,Gas!$B$3:$E$2506,4)</f>
        <v>0.31493176991950728</v>
      </c>
    </row>
    <row r="868" spans="1:23" x14ac:dyDescent="0.2">
      <c r="A868" s="43">
        <f t="shared" si="156"/>
        <v>41</v>
      </c>
      <c r="B868" s="91">
        <v>37014</v>
      </c>
      <c r="C868" s="92">
        <v>47</v>
      </c>
      <c r="D868" s="4">
        <f t="shared" si="151"/>
        <v>-3.9834272841207115E-2</v>
      </c>
      <c r="E868" s="100">
        <f t="shared" si="157"/>
        <v>2.8853074458617178</v>
      </c>
      <c r="F868" s="2"/>
      <c r="G868" s="8">
        <f t="shared" si="158"/>
        <v>0</v>
      </c>
      <c r="H868" s="8">
        <f t="shared" si="158"/>
        <v>0</v>
      </c>
      <c r="I868" s="8">
        <f t="shared" si="158"/>
        <v>0</v>
      </c>
      <c r="J868" s="8">
        <f t="shared" si="158"/>
        <v>0</v>
      </c>
      <c r="K868" s="8">
        <f t="shared" si="158"/>
        <v>0</v>
      </c>
      <c r="L868" s="8">
        <f t="shared" si="158"/>
        <v>3</v>
      </c>
      <c r="M868" s="8">
        <f t="shared" si="155"/>
        <v>27</v>
      </c>
      <c r="N868" s="8">
        <f t="shared" si="158"/>
        <v>22</v>
      </c>
      <c r="O868" s="8">
        <f t="shared" si="158"/>
        <v>17</v>
      </c>
      <c r="P868" s="8">
        <f t="shared" si="158"/>
        <v>12</v>
      </c>
      <c r="Q868" s="8">
        <f t="shared" si="158"/>
        <v>7</v>
      </c>
      <c r="R868" s="8">
        <f t="shared" si="158"/>
        <v>0</v>
      </c>
      <c r="S868" s="8">
        <f t="shared" si="158"/>
        <v>0</v>
      </c>
      <c r="T868" s="21">
        <f t="shared" si="152"/>
        <v>41</v>
      </c>
      <c r="U868" s="19">
        <f>VLOOKUP($B868,Gas!$B$3:$E$2506,2)</f>
        <v>4.53</v>
      </c>
      <c r="V868" s="44">
        <f t="shared" si="153"/>
        <v>10.375275938189844</v>
      </c>
      <c r="W868" s="5">
        <f>VLOOKUP($B868,Gas!$B$3:$E$2506,4)</f>
        <v>0.31056251549890918</v>
      </c>
    </row>
    <row r="869" spans="1:23" x14ac:dyDescent="0.2">
      <c r="A869" s="43">
        <f t="shared" si="156"/>
        <v>41</v>
      </c>
      <c r="B869" s="91">
        <v>37015</v>
      </c>
      <c r="C869" s="92">
        <v>46.09</v>
      </c>
      <c r="D869" s="4">
        <f t="shared" si="151"/>
        <v>-1.9551594977641636E-2</v>
      </c>
      <c r="E869" s="100">
        <f t="shared" si="157"/>
        <v>2.8100076971993215</v>
      </c>
      <c r="F869" s="2"/>
      <c r="G869" s="8">
        <f t="shared" si="158"/>
        <v>0</v>
      </c>
      <c r="H869" s="8">
        <f t="shared" si="158"/>
        <v>0</v>
      </c>
      <c r="I869" s="8">
        <f t="shared" si="158"/>
        <v>0</v>
      </c>
      <c r="J869" s="8">
        <f t="shared" si="158"/>
        <v>0</v>
      </c>
      <c r="K869" s="8">
        <f t="shared" si="158"/>
        <v>0</v>
      </c>
      <c r="L869" s="8">
        <f t="shared" si="158"/>
        <v>3.9099999999999966</v>
      </c>
      <c r="M869" s="8">
        <f t="shared" si="155"/>
        <v>26.090000000000003</v>
      </c>
      <c r="N869" s="8">
        <f t="shared" si="158"/>
        <v>21.090000000000003</v>
      </c>
      <c r="O869" s="8">
        <f t="shared" si="158"/>
        <v>16.090000000000003</v>
      </c>
      <c r="P869" s="8">
        <f t="shared" si="158"/>
        <v>11.090000000000003</v>
      </c>
      <c r="Q869" s="8">
        <f t="shared" si="158"/>
        <v>6.0900000000000034</v>
      </c>
      <c r="R869" s="8">
        <f t="shared" si="158"/>
        <v>0</v>
      </c>
      <c r="S869" s="8">
        <f t="shared" si="158"/>
        <v>0</v>
      </c>
      <c r="T869" s="21">
        <f t="shared" si="152"/>
        <v>41</v>
      </c>
      <c r="U869" s="19">
        <f>VLOOKUP($B869,Gas!$B$3:$E$2506,2)</f>
        <v>4.4450000000000003</v>
      </c>
      <c r="V869" s="44">
        <f t="shared" si="153"/>
        <v>10.368953880764904</v>
      </c>
      <c r="W869" s="5">
        <f>VLOOKUP($B869,Gas!$B$3:$E$2506,4)</f>
        <v>0.27603390929190874</v>
      </c>
    </row>
    <row r="870" spans="1:23" x14ac:dyDescent="0.2">
      <c r="A870" s="43">
        <f t="shared" si="156"/>
        <v>41</v>
      </c>
      <c r="B870" s="91">
        <v>37018</v>
      </c>
      <c r="C870" s="92">
        <v>42.17</v>
      </c>
      <c r="D870" s="4">
        <f t="shared" si="151"/>
        <v>-8.8886938973948393E-2</v>
      </c>
      <c r="E870" s="100">
        <f t="shared" si="157"/>
        <v>2.3367664528610832</v>
      </c>
      <c r="F870" s="2"/>
      <c r="G870" s="8">
        <f t="shared" si="158"/>
        <v>0</v>
      </c>
      <c r="H870" s="8">
        <f t="shared" si="158"/>
        <v>0</v>
      </c>
      <c r="I870" s="8">
        <f t="shared" si="158"/>
        <v>0</v>
      </c>
      <c r="J870" s="8">
        <f t="shared" si="158"/>
        <v>0</v>
      </c>
      <c r="K870" s="8">
        <f t="shared" si="158"/>
        <v>0</v>
      </c>
      <c r="L870" s="8">
        <f t="shared" si="158"/>
        <v>7.8299999999999983</v>
      </c>
      <c r="M870" s="8">
        <f t="shared" si="158"/>
        <v>22.17</v>
      </c>
      <c r="N870" s="8">
        <f t="shared" si="158"/>
        <v>17.170000000000002</v>
      </c>
      <c r="O870" s="8">
        <f t="shared" si="158"/>
        <v>12.170000000000002</v>
      </c>
      <c r="P870" s="8">
        <f t="shared" si="158"/>
        <v>7.1700000000000017</v>
      </c>
      <c r="Q870" s="8">
        <f t="shared" si="158"/>
        <v>2.1700000000000017</v>
      </c>
      <c r="R870" s="8">
        <f t="shared" si="158"/>
        <v>0</v>
      </c>
      <c r="S870" s="8">
        <f t="shared" si="158"/>
        <v>0</v>
      </c>
      <c r="T870" s="21">
        <f t="shared" si="152"/>
        <v>41</v>
      </c>
      <c r="U870" s="19">
        <f>VLOOKUP($B870,Gas!$B$3:$E$2506,2)</f>
        <v>4.4850000000000003</v>
      </c>
      <c r="V870" s="44">
        <f t="shared" si="153"/>
        <v>9.402452619843924</v>
      </c>
      <c r="W870" s="5">
        <f>VLOOKUP($B870,Gas!$B$3:$E$2506,4)</f>
        <v>0.27814418915578731</v>
      </c>
    </row>
    <row r="871" spans="1:23" x14ac:dyDescent="0.2">
      <c r="A871" s="43">
        <f t="shared" si="156"/>
        <v>41</v>
      </c>
      <c r="B871" s="91">
        <v>37019</v>
      </c>
      <c r="C871" s="92">
        <v>36.14</v>
      </c>
      <c r="D871" s="4">
        <f t="shared" si="151"/>
        <v>-0.15430878259438605</v>
      </c>
      <c r="E871" s="100">
        <f t="shared" si="157"/>
        <v>2.3131747051648115</v>
      </c>
      <c r="F871" s="2"/>
      <c r="G871" s="8">
        <f t="shared" si="158"/>
        <v>0</v>
      </c>
      <c r="H871" s="8">
        <f t="shared" si="158"/>
        <v>0</v>
      </c>
      <c r="I871" s="8">
        <f t="shared" si="158"/>
        <v>0</v>
      </c>
      <c r="J871" s="8">
        <f t="shared" si="158"/>
        <v>0</v>
      </c>
      <c r="K871" s="8">
        <f t="shared" si="158"/>
        <v>3.8599999999999994</v>
      </c>
      <c r="L871" s="8">
        <f t="shared" si="158"/>
        <v>13.86</v>
      </c>
      <c r="M871" s="8">
        <f t="shared" si="158"/>
        <v>16.14</v>
      </c>
      <c r="N871" s="8">
        <f t="shared" si="158"/>
        <v>11.14</v>
      </c>
      <c r="O871" s="8">
        <f t="shared" si="158"/>
        <v>6.1400000000000006</v>
      </c>
      <c r="P871" s="8">
        <f t="shared" si="158"/>
        <v>1.1400000000000006</v>
      </c>
      <c r="Q871" s="8">
        <f t="shared" si="158"/>
        <v>0</v>
      </c>
      <c r="R871" s="8">
        <f t="shared" si="158"/>
        <v>0</v>
      </c>
      <c r="S871" s="8">
        <f t="shared" si="158"/>
        <v>0</v>
      </c>
      <c r="T871" s="21">
        <f t="shared" si="152"/>
        <v>41</v>
      </c>
      <c r="U871" s="19">
        <f>VLOOKUP($B871,Gas!$B$3:$E$2506,2)</f>
        <v>4.3150000000000004</v>
      </c>
      <c r="V871" s="44">
        <f t="shared" si="153"/>
        <v>8.3754345307068352</v>
      </c>
      <c r="W871" s="5">
        <f>VLOOKUP($B871,Gas!$B$3:$E$2506,4)</f>
        <v>0.32392377751807799</v>
      </c>
    </row>
    <row r="872" spans="1:23" x14ac:dyDescent="0.2">
      <c r="A872" s="43">
        <f t="shared" si="156"/>
        <v>41</v>
      </c>
      <c r="B872" s="91">
        <v>37020</v>
      </c>
      <c r="C872" s="92">
        <v>37.83</v>
      </c>
      <c r="D872" s="4">
        <f t="shared" si="151"/>
        <v>4.5702153480855379E-2</v>
      </c>
      <c r="E872" s="100">
        <f t="shared" si="157"/>
        <v>2.2016091845903136</v>
      </c>
      <c r="F872" s="2"/>
      <c r="G872" s="8">
        <f t="shared" si="158"/>
        <v>0</v>
      </c>
      <c r="H872" s="8">
        <f t="shared" si="158"/>
        <v>0</v>
      </c>
      <c r="I872" s="8">
        <f t="shared" si="158"/>
        <v>0</v>
      </c>
      <c r="J872" s="8">
        <f t="shared" si="158"/>
        <v>0</v>
      </c>
      <c r="K872" s="8">
        <f t="shared" si="158"/>
        <v>2.1700000000000017</v>
      </c>
      <c r="L872" s="8">
        <f t="shared" si="158"/>
        <v>12.170000000000002</v>
      </c>
      <c r="M872" s="8">
        <f t="shared" si="158"/>
        <v>17.829999999999998</v>
      </c>
      <c r="N872" s="8">
        <f t="shared" si="158"/>
        <v>12.829999999999998</v>
      </c>
      <c r="O872" s="8">
        <f t="shared" si="158"/>
        <v>7.8299999999999983</v>
      </c>
      <c r="P872" s="8">
        <f t="shared" si="158"/>
        <v>2.8299999999999983</v>
      </c>
      <c r="Q872" s="8">
        <f t="shared" si="158"/>
        <v>0</v>
      </c>
      <c r="R872" s="8">
        <f t="shared" si="158"/>
        <v>0</v>
      </c>
      <c r="S872" s="8">
        <f t="shared" si="158"/>
        <v>0</v>
      </c>
      <c r="T872" s="21">
        <f t="shared" si="152"/>
        <v>41</v>
      </c>
      <c r="U872" s="19">
        <f>VLOOKUP($B872,Gas!$B$3:$E$2506,2)</f>
        <v>4.2300000000000004</v>
      </c>
      <c r="V872" s="44">
        <f t="shared" si="153"/>
        <v>8.9432624113475168</v>
      </c>
      <c r="W872" s="5">
        <f>VLOOKUP($B872,Gas!$B$3:$E$2506,4)</f>
        <v>0.31861254668544942</v>
      </c>
    </row>
    <row r="873" spans="1:23" x14ac:dyDescent="0.2">
      <c r="A873" s="43">
        <f t="shared" si="156"/>
        <v>41</v>
      </c>
      <c r="B873" s="91">
        <v>37021</v>
      </c>
      <c r="C873" s="92">
        <v>42.09</v>
      </c>
      <c r="D873" s="4">
        <f t="shared" si="151"/>
        <v>0.10670774413754142</v>
      </c>
      <c r="E873" s="100">
        <f t="shared" si="157"/>
        <v>2.1365864016610776</v>
      </c>
      <c r="F873" s="2"/>
      <c r="G873" s="8">
        <f t="shared" si="158"/>
        <v>0</v>
      </c>
      <c r="H873" s="8">
        <f t="shared" si="158"/>
        <v>0</v>
      </c>
      <c r="I873" s="8">
        <f t="shared" si="158"/>
        <v>0</v>
      </c>
      <c r="J873" s="8">
        <f t="shared" si="158"/>
        <v>0</v>
      </c>
      <c r="K873" s="8">
        <f t="shared" si="158"/>
        <v>0</v>
      </c>
      <c r="L873" s="8">
        <f t="shared" si="158"/>
        <v>7.9099999999999966</v>
      </c>
      <c r="M873" s="8">
        <f t="shared" si="158"/>
        <v>22.090000000000003</v>
      </c>
      <c r="N873" s="8">
        <f t="shared" si="158"/>
        <v>17.090000000000003</v>
      </c>
      <c r="O873" s="8">
        <f t="shared" si="158"/>
        <v>12.090000000000003</v>
      </c>
      <c r="P873" s="8">
        <f t="shared" si="158"/>
        <v>7.0900000000000034</v>
      </c>
      <c r="Q873" s="8">
        <f t="shared" si="158"/>
        <v>2.0900000000000034</v>
      </c>
      <c r="R873" s="8">
        <f t="shared" si="158"/>
        <v>0</v>
      </c>
      <c r="S873" s="8">
        <f t="shared" si="158"/>
        <v>0</v>
      </c>
      <c r="T873" s="21">
        <f t="shared" si="152"/>
        <v>41</v>
      </c>
      <c r="U873" s="19">
        <f>VLOOKUP($B873,Gas!$B$3:$E$2506,2)</f>
        <v>4.1449999999999996</v>
      </c>
      <c r="V873" s="44">
        <f t="shared" si="153"/>
        <v>10.154402895054284</v>
      </c>
      <c r="W873" s="5">
        <f>VLOOKUP($B873,Gas!$B$3:$E$2506,4)</f>
        <v>0.3083107345966849</v>
      </c>
    </row>
    <row r="874" spans="1:23" x14ac:dyDescent="0.2">
      <c r="A874" s="43">
        <f t="shared" si="156"/>
        <v>41</v>
      </c>
      <c r="B874" s="91">
        <v>37022</v>
      </c>
      <c r="C874" s="92">
        <v>45.17</v>
      </c>
      <c r="D874" s="4">
        <f t="shared" si="151"/>
        <v>7.0622966884033425E-2</v>
      </c>
      <c r="E874" s="100">
        <f t="shared" si="157"/>
        <v>2.0604424083217383</v>
      </c>
      <c r="F874" s="2"/>
      <c r="G874" s="8">
        <f t="shared" ref="G874:S889" si="159">IF(G$1="P",MAX(0,G$2-$C874),IF(G$1="C",MAX(0,$C874-G$2)))</f>
        <v>0</v>
      </c>
      <c r="H874" s="8">
        <f t="shared" si="159"/>
        <v>0</v>
      </c>
      <c r="I874" s="8">
        <f t="shared" si="159"/>
        <v>0</v>
      </c>
      <c r="J874" s="8">
        <f t="shared" si="159"/>
        <v>0</v>
      </c>
      <c r="K874" s="8">
        <f t="shared" si="159"/>
        <v>0</v>
      </c>
      <c r="L874" s="8">
        <f t="shared" si="159"/>
        <v>4.8299999999999983</v>
      </c>
      <c r="M874" s="8">
        <f t="shared" si="158"/>
        <v>25.17</v>
      </c>
      <c r="N874" s="8">
        <f t="shared" si="159"/>
        <v>20.170000000000002</v>
      </c>
      <c r="O874" s="8">
        <f t="shared" si="159"/>
        <v>15.170000000000002</v>
      </c>
      <c r="P874" s="8">
        <f t="shared" si="159"/>
        <v>10.170000000000002</v>
      </c>
      <c r="Q874" s="8">
        <f t="shared" si="159"/>
        <v>5.1700000000000017</v>
      </c>
      <c r="R874" s="8">
        <f t="shared" si="159"/>
        <v>0</v>
      </c>
      <c r="S874" s="8">
        <f t="shared" si="159"/>
        <v>0</v>
      </c>
      <c r="T874" s="21">
        <f t="shared" si="152"/>
        <v>41</v>
      </c>
      <c r="U874" s="19">
        <f>VLOOKUP($B874,Gas!$B$3:$E$2506,2)</f>
        <v>4.165</v>
      </c>
      <c r="V874" s="44">
        <f t="shared" si="153"/>
        <v>10.845138055222089</v>
      </c>
      <c r="W874" s="5">
        <f>VLOOKUP($B874,Gas!$B$3:$E$2506,4)</f>
        <v>0.32904760758964435</v>
      </c>
    </row>
    <row r="875" spans="1:23" x14ac:dyDescent="0.2">
      <c r="A875" s="43">
        <f t="shared" si="156"/>
        <v>41</v>
      </c>
      <c r="B875" s="91">
        <v>37025</v>
      </c>
      <c r="C875" s="92">
        <v>41.27</v>
      </c>
      <c r="D875" s="4">
        <f t="shared" si="151"/>
        <v>-9.0297305902022354E-2</v>
      </c>
      <c r="E875" s="100">
        <f t="shared" si="157"/>
        <v>1.6408196949273899</v>
      </c>
      <c r="F875" s="2"/>
      <c r="G875" s="8">
        <f t="shared" si="159"/>
        <v>0</v>
      </c>
      <c r="H875" s="8">
        <f t="shared" si="159"/>
        <v>0</v>
      </c>
      <c r="I875" s="8">
        <f t="shared" si="159"/>
        <v>0</v>
      </c>
      <c r="J875" s="8">
        <f t="shared" si="159"/>
        <v>0</v>
      </c>
      <c r="K875" s="8">
        <f t="shared" si="159"/>
        <v>0</v>
      </c>
      <c r="L875" s="8">
        <f t="shared" si="159"/>
        <v>8.7299999999999969</v>
      </c>
      <c r="M875" s="8">
        <f t="shared" si="158"/>
        <v>21.270000000000003</v>
      </c>
      <c r="N875" s="8">
        <f t="shared" si="159"/>
        <v>16.270000000000003</v>
      </c>
      <c r="O875" s="8">
        <f t="shared" si="159"/>
        <v>11.270000000000003</v>
      </c>
      <c r="P875" s="8">
        <f t="shared" si="159"/>
        <v>6.2700000000000031</v>
      </c>
      <c r="Q875" s="8">
        <f t="shared" si="159"/>
        <v>1.2700000000000031</v>
      </c>
      <c r="R875" s="8">
        <f t="shared" si="159"/>
        <v>0</v>
      </c>
      <c r="S875" s="8">
        <f t="shared" si="159"/>
        <v>0</v>
      </c>
      <c r="T875" s="21">
        <f t="shared" si="152"/>
        <v>41</v>
      </c>
      <c r="U875" s="19">
        <f>VLOOKUP($B875,Gas!$B$3:$E$2506,2)</f>
        <v>4.25</v>
      </c>
      <c r="V875" s="44">
        <f t="shared" si="153"/>
        <v>9.710588235294118</v>
      </c>
      <c r="W875" s="5">
        <f>VLOOKUP($B875,Gas!$B$3:$E$2506,4)</f>
        <v>0.32542998359290332</v>
      </c>
    </row>
    <row r="876" spans="1:23" x14ac:dyDescent="0.2">
      <c r="A876" s="43">
        <f t="shared" si="156"/>
        <v>41</v>
      </c>
      <c r="B876" s="91">
        <v>37026</v>
      </c>
      <c r="C876" s="92">
        <v>41.26</v>
      </c>
      <c r="D876" s="4">
        <f t="shared" si="151"/>
        <v>-2.4233612138481619E-4</v>
      </c>
      <c r="E876" s="100">
        <f t="shared" si="157"/>
        <v>1.5230866999096466</v>
      </c>
      <c r="F876" s="2"/>
      <c r="G876" s="8">
        <f t="shared" si="159"/>
        <v>0</v>
      </c>
      <c r="H876" s="8">
        <f t="shared" si="159"/>
        <v>0</v>
      </c>
      <c r="I876" s="8">
        <f t="shared" si="159"/>
        <v>0</v>
      </c>
      <c r="J876" s="8">
        <f t="shared" si="159"/>
        <v>0</v>
      </c>
      <c r="K876" s="8">
        <f t="shared" si="159"/>
        <v>0</v>
      </c>
      <c r="L876" s="8">
        <f t="shared" si="159"/>
        <v>8.740000000000002</v>
      </c>
      <c r="M876" s="8">
        <f t="shared" si="158"/>
        <v>21.259999999999998</v>
      </c>
      <c r="N876" s="8">
        <f t="shared" si="159"/>
        <v>16.259999999999998</v>
      </c>
      <c r="O876" s="8">
        <f t="shared" si="159"/>
        <v>11.259999999999998</v>
      </c>
      <c r="P876" s="8">
        <f t="shared" si="159"/>
        <v>6.259999999999998</v>
      </c>
      <c r="Q876" s="8">
        <f t="shared" si="159"/>
        <v>1.259999999999998</v>
      </c>
      <c r="R876" s="8">
        <f t="shared" si="159"/>
        <v>0</v>
      </c>
      <c r="S876" s="8">
        <f t="shared" si="159"/>
        <v>0</v>
      </c>
      <c r="T876" s="21">
        <f t="shared" si="152"/>
        <v>41</v>
      </c>
      <c r="U876" s="19">
        <f>VLOOKUP($B876,Gas!$B$3:$E$2506,2)</f>
        <v>4.2750000000000004</v>
      </c>
      <c r="V876" s="44">
        <f t="shared" si="153"/>
        <v>9.6514619883040922</v>
      </c>
      <c r="W876" s="5">
        <f>VLOOKUP($B876,Gas!$B$3:$E$2506,4)</f>
        <v>0.32074982946546904</v>
      </c>
    </row>
    <row r="877" spans="1:23" x14ac:dyDescent="0.2">
      <c r="A877" s="43">
        <f t="shared" si="156"/>
        <v>41</v>
      </c>
      <c r="B877" s="91">
        <v>37027</v>
      </c>
      <c r="C877" s="92">
        <v>48.58</v>
      </c>
      <c r="D877" s="4">
        <f t="shared" si="151"/>
        <v>0.16331841593092078</v>
      </c>
      <c r="E877" s="100">
        <f t="shared" si="157"/>
        <v>1.5542588386127636</v>
      </c>
      <c r="F877" s="2"/>
      <c r="G877" s="8">
        <f t="shared" si="159"/>
        <v>0</v>
      </c>
      <c r="H877" s="8">
        <f t="shared" si="159"/>
        <v>0</v>
      </c>
      <c r="I877" s="8">
        <f t="shared" si="159"/>
        <v>0</v>
      </c>
      <c r="J877" s="8">
        <f t="shared" si="159"/>
        <v>0</v>
      </c>
      <c r="K877" s="8">
        <f t="shared" si="159"/>
        <v>0</v>
      </c>
      <c r="L877" s="8">
        <f t="shared" si="159"/>
        <v>1.4200000000000017</v>
      </c>
      <c r="M877" s="8">
        <f t="shared" si="158"/>
        <v>28.58</v>
      </c>
      <c r="N877" s="8">
        <f t="shared" si="159"/>
        <v>23.58</v>
      </c>
      <c r="O877" s="8">
        <f t="shared" si="159"/>
        <v>18.579999999999998</v>
      </c>
      <c r="P877" s="8">
        <f t="shared" si="159"/>
        <v>13.579999999999998</v>
      </c>
      <c r="Q877" s="8">
        <f t="shared" si="159"/>
        <v>8.5799999999999983</v>
      </c>
      <c r="R877" s="8">
        <f t="shared" si="159"/>
        <v>0</v>
      </c>
      <c r="S877" s="8">
        <f t="shared" si="159"/>
        <v>0</v>
      </c>
      <c r="T877" s="21">
        <f t="shared" si="152"/>
        <v>41</v>
      </c>
      <c r="U877" s="19">
        <f>VLOOKUP($B877,Gas!$B$3:$E$2506,2)</f>
        <v>4.4550000000000001</v>
      </c>
      <c r="V877" s="44">
        <f t="shared" si="153"/>
        <v>10.904601571268238</v>
      </c>
      <c r="W877" s="5">
        <f>VLOOKUP($B877,Gas!$B$3:$E$2506,4)</f>
        <v>0.42545068383264867</v>
      </c>
    </row>
    <row r="878" spans="1:23" x14ac:dyDescent="0.2">
      <c r="A878" s="43">
        <f t="shared" si="156"/>
        <v>41</v>
      </c>
      <c r="B878" s="91">
        <v>37028</v>
      </c>
      <c r="C878" s="92">
        <v>49.25</v>
      </c>
      <c r="D878" s="4">
        <f t="shared" si="151"/>
        <v>1.3697444044071515E-2</v>
      </c>
      <c r="E878" s="100">
        <f t="shared" si="157"/>
        <v>1.5397754794459177</v>
      </c>
      <c r="F878" s="2"/>
      <c r="G878" s="8">
        <f t="shared" si="159"/>
        <v>0</v>
      </c>
      <c r="H878" s="8">
        <f t="shared" si="159"/>
        <v>0</v>
      </c>
      <c r="I878" s="8">
        <f t="shared" si="159"/>
        <v>0</v>
      </c>
      <c r="J878" s="8">
        <f t="shared" si="159"/>
        <v>0</v>
      </c>
      <c r="K878" s="8">
        <f t="shared" si="159"/>
        <v>0</v>
      </c>
      <c r="L878" s="8">
        <f t="shared" si="159"/>
        <v>0.75</v>
      </c>
      <c r="M878" s="8">
        <f t="shared" si="158"/>
        <v>29.25</v>
      </c>
      <c r="N878" s="8">
        <f t="shared" si="159"/>
        <v>24.25</v>
      </c>
      <c r="O878" s="8">
        <f t="shared" si="159"/>
        <v>19.25</v>
      </c>
      <c r="P878" s="8">
        <f t="shared" si="159"/>
        <v>14.25</v>
      </c>
      <c r="Q878" s="8">
        <f t="shared" si="159"/>
        <v>9.25</v>
      </c>
      <c r="R878" s="8">
        <f t="shared" si="159"/>
        <v>0</v>
      </c>
      <c r="S878" s="8">
        <f t="shared" si="159"/>
        <v>0</v>
      </c>
      <c r="T878" s="21">
        <f t="shared" si="152"/>
        <v>41</v>
      </c>
      <c r="U878" s="19">
        <f>VLOOKUP($B878,Gas!$B$3:$E$2506,2)</f>
        <v>4.47</v>
      </c>
      <c r="V878" s="44">
        <f t="shared" si="153"/>
        <v>11.017897091722595</v>
      </c>
      <c r="W878" s="5">
        <f>VLOOKUP($B878,Gas!$B$3:$E$2506,4)</f>
        <v>0.42614981841320138</v>
      </c>
    </row>
    <row r="879" spans="1:23" x14ac:dyDescent="0.2">
      <c r="A879" s="43">
        <f t="shared" si="156"/>
        <v>41</v>
      </c>
      <c r="B879" s="91">
        <v>37029</v>
      </c>
      <c r="C879" s="92">
        <v>47.47</v>
      </c>
      <c r="D879" s="4">
        <f t="shared" si="151"/>
        <v>-3.6811435054871187E-2</v>
      </c>
      <c r="E879" s="100">
        <f t="shared" si="157"/>
        <v>1.5497056510175393</v>
      </c>
      <c r="F879" s="2"/>
      <c r="G879" s="8">
        <f t="shared" si="159"/>
        <v>0</v>
      </c>
      <c r="H879" s="8">
        <f t="shared" si="159"/>
        <v>0</v>
      </c>
      <c r="I879" s="8">
        <f t="shared" si="159"/>
        <v>0</v>
      </c>
      <c r="J879" s="8">
        <f t="shared" si="159"/>
        <v>0</v>
      </c>
      <c r="K879" s="8">
        <f t="shared" si="159"/>
        <v>0</v>
      </c>
      <c r="L879" s="8">
        <f t="shared" si="159"/>
        <v>2.5300000000000011</v>
      </c>
      <c r="M879" s="8">
        <f t="shared" si="158"/>
        <v>27.47</v>
      </c>
      <c r="N879" s="8">
        <f t="shared" si="159"/>
        <v>22.47</v>
      </c>
      <c r="O879" s="8">
        <f t="shared" si="159"/>
        <v>17.47</v>
      </c>
      <c r="P879" s="8">
        <f t="shared" si="159"/>
        <v>12.469999999999999</v>
      </c>
      <c r="Q879" s="8">
        <f t="shared" si="159"/>
        <v>7.4699999999999989</v>
      </c>
      <c r="R879" s="8">
        <f t="shared" si="159"/>
        <v>0</v>
      </c>
      <c r="S879" s="8">
        <f t="shared" si="159"/>
        <v>0</v>
      </c>
      <c r="T879" s="21">
        <f t="shared" si="152"/>
        <v>41</v>
      </c>
      <c r="U879" s="19">
        <f>VLOOKUP($B879,Gas!$B$3:$E$2506,2)</f>
        <v>4.18</v>
      </c>
      <c r="V879" s="44">
        <f t="shared" si="153"/>
        <v>11.356459330143542</v>
      </c>
      <c r="W879" s="5">
        <f>VLOOKUP($B879,Gas!$B$3:$E$2506,4)</f>
        <v>0.54723849565008331</v>
      </c>
    </row>
    <row r="880" spans="1:23" x14ac:dyDescent="0.2">
      <c r="A880" s="43">
        <f t="shared" si="156"/>
        <v>41</v>
      </c>
      <c r="B880" s="91">
        <v>37032</v>
      </c>
      <c r="C880" s="92">
        <v>26.9</v>
      </c>
      <c r="D880" s="4">
        <f t="shared" si="151"/>
        <v>-0.56797164595543326</v>
      </c>
      <c r="E880" s="100">
        <f t="shared" si="157"/>
        <v>3.2533001411979332</v>
      </c>
      <c r="F880" s="2"/>
      <c r="G880" s="8">
        <f t="shared" si="159"/>
        <v>0</v>
      </c>
      <c r="H880" s="8">
        <f t="shared" si="159"/>
        <v>0</v>
      </c>
      <c r="I880" s="8">
        <f t="shared" si="159"/>
        <v>3.1000000000000014</v>
      </c>
      <c r="J880" s="8">
        <f t="shared" si="159"/>
        <v>8.1000000000000014</v>
      </c>
      <c r="K880" s="8">
        <f t="shared" si="159"/>
        <v>13.100000000000001</v>
      </c>
      <c r="L880" s="8">
        <f t="shared" si="159"/>
        <v>23.1</v>
      </c>
      <c r="M880" s="8">
        <f t="shared" si="159"/>
        <v>6.8999999999999986</v>
      </c>
      <c r="N880" s="8">
        <f t="shared" si="159"/>
        <v>1.8999999999999986</v>
      </c>
      <c r="O880" s="8">
        <f t="shared" si="159"/>
        <v>0</v>
      </c>
      <c r="P880" s="8">
        <f t="shared" si="159"/>
        <v>0</v>
      </c>
      <c r="Q880" s="8">
        <f t="shared" si="159"/>
        <v>0</v>
      </c>
      <c r="R880" s="8">
        <f t="shared" si="159"/>
        <v>0</v>
      </c>
      <c r="S880" s="8">
        <f t="shared" si="159"/>
        <v>0</v>
      </c>
      <c r="T880" s="21">
        <f t="shared" si="152"/>
        <v>41</v>
      </c>
      <c r="U880" s="19">
        <f>VLOOKUP($B880,Gas!$B$3:$E$2506,2)</f>
        <v>4.1500000000000004</v>
      </c>
      <c r="V880" s="44">
        <f t="shared" si="153"/>
        <v>6.4819277108433724</v>
      </c>
      <c r="W880" s="5">
        <f>VLOOKUP($B880,Gas!$B$3:$E$2506,4)</f>
        <v>0.52145476472487706</v>
      </c>
    </row>
    <row r="881" spans="1:23" x14ac:dyDescent="0.2">
      <c r="A881" s="43">
        <f t="shared" si="156"/>
        <v>41</v>
      </c>
      <c r="B881" s="91">
        <v>37033</v>
      </c>
      <c r="C881" s="92">
        <v>31.6</v>
      </c>
      <c r="D881" s="4">
        <f t="shared" si="151"/>
        <v>0.16103083398507301</v>
      </c>
      <c r="E881" s="100">
        <f t="shared" si="157"/>
        <v>3.3397966472083152</v>
      </c>
      <c r="F881" s="2"/>
      <c r="G881" s="8">
        <f t="shared" si="159"/>
        <v>0</v>
      </c>
      <c r="H881" s="8">
        <f t="shared" si="159"/>
        <v>0</v>
      </c>
      <c r="I881" s="8">
        <f t="shared" si="159"/>
        <v>0</v>
      </c>
      <c r="J881" s="8">
        <f t="shared" si="159"/>
        <v>3.3999999999999986</v>
      </c>
      <c r="K881" s="8">
        <f t="shared" si="159"/>
        <v>8.3999999999999986</v>
      </c>
      <c r="L881" s="8">
        <f t="shared" si="159"/>
        <v>18.399999999999999</v>
      </c>
      <c r="M881" s="8">
        <f t="shared" si="159"/>
        <v>11.600000000000001</v>
      </c>
      <c r="N881" s="8">
        <f t="shared" si="159"/>
        <v>6.6000000000000014</v>
      </c>
      <c r="O881" s="8">
        <f t="shared" si="159"/>
        <v>1.6000000000000014</v>
      </c>
      <c r="P881" s="8">
        <f t="shared" si="159"/>
        <v>0</v>
      </c>
      <c r="Q881" s="8">
        <f t="shared" si="159"/>
        <v>0</v>
      </c>
      <c r="R881" s="8">
        <f t="shared" si="159"/>
        <v>0</v>
      </c>
      <c r="S881" s="8">
        <f t="shared" si="159"/>
        <v>0</v>
      </c>
      <c r="T881" s="21">
        <f t="shared" si="152"/>
        <v>41</v>
      </c>
      <c r="U881" s="19">
        <f>VLOOKUP($B881,Gas!$B$3:$E$2506,2)</f>
        <v>4.1500000000000004</v>
      </c>
      <c r="V881" s="44">
        <f t="shared" si="153"/>
        <v>7.6144578313253009</v>
      </c>
      <c r="W881" s="5">
        <f>VLOOKUP($B881,Gas!$B$3:$E$2506,4)</f>
        <v>0.50310620529149153</v>
      </c>
    </row>
    <row r="882" spans="1:23" x14ac:dyDescent="0.2">
      <c r="A882" s="43">
        <f t="shared" si="156"/>
        <v>41</v>
      </c>
      <c r="B882" s="91">
        <v>37034</v>
      </c>
      <c r="C882" s="92">
        <v>28.64</v>
      </c>
      <c r="D882" s="4">
        <f t="shared" si="151"/>
        <v>-9.8352778500421623E-2</v>
      </c>
      <c r="E882" s="100">
        <f t="shared" si="157"/>
        <v>3.346616953001615</v>
      </c>
      <c r="F882" s="2"/>
      <c r="G882" s="8">
        <f t="shared" si="159"/>
        <v>0</v>
      </c>
      <c r="H882" s="8">
        <f t="shared" si="159"/>
        <v>0</v>
      </c>
      <c r="I882" s="8">
        <f t="shared" si="159"/>
        <v>1.3599999999999994</v>
      </c>
      <c r="J882" s="8">
        <f t="shared" si="159"/>
        <v>6.3599999999999994</v>
      </c>
      <c r="K882" s="8">
        <f t="shared" si="159"/>
        <v>11.36</v>
      </c>
      <c r="L882" s="8">
        <f t="shared" si="159"/>
        <v>21.36</v>
      </c>
      <c r="M882" s="8">
        <f t="shared" si="159"/>
        <v>8.64</v>
      </c>
      <c r="N882" s="8">
        <f t="shared" si="159"/>
        <v>3.6400000000000006</v>
      </c>
      <c r="O882" s="8">
        <f t="shared" si="159"/>
        <v>0</v>
      </c>
      <c r="P882" s="8">
        <f t="shared" si="159"/>
        <v>0</v>
      </c>
      <c r="Q882" s="8">
        <f t="shared" si="159"/>
        <v>0</v>
      </c>
      <c r="R882" s="8">
        <f t="shared" si="159"/>
        <v>0</v>
      </c>
      <c r="S882" s="8">
        <f t="shared" si="159"/>
        <v>0</v>
      </c>
      <c r="T882" s="21">
        <f t="shared" si="152"/>
        <v>41</v>
      </c>
      <c r="U882" s="19">
        <f>VLOOKUP($B882,Gas!$B$3:$E$2506,2)</f>
        <v>4.0350000000000001</v>
      </c>
      <c r="V882" s="44">
        <f t="shared" si="153"/>
        <v>7.0978934324659226</v>
      </c>
      <c r="W882" s="5">
        <f>VLOOKUP($B882,Gas!$B$3:$E$2506,4)</f>
        <v>0.52584543333386924</v>
      </c>
    </row>
    <row r="883" spans="1:23" x14ac:dyDescent="0.2">
      <c r="A883" s="43">
        <f t="shared" si="156"/>
        <v>41</v>
      </c>
      <c r="B883" s="91">
        <v>37035</v>
      </c>
      <c r="C883" s="92">
        <v>27.73</v>
      </c>
      <c r="D883" s="4">
        <f t="shared" si="151"/>
        <v>-3.2289482464758143E-2</v>
      </c>
      <c r="E883" s="100">
        <f t="shared" si="157"/>
        <v>3.2625055703866792</v>
      </c>
      <c r="F883" s="2"/>
      <c r="G883" s="8">
        <f t="shared" si="159"/>
        <v>0</v>
      </c>
      <c r="H883" s="8">
        <f t="shared" si="159"/>
        <v>0</v>
      </c>
      <c r="I883" s="8">
        <f t="shared" si="159"/>
        <v>2.2699999999999996</v>
      </c>
      <c r="J883" s="8">
        <f t="shared" si="159"/>
        <v>7.27</v>
      </c>
      <c r="K883" s="8">
        <f t="shared" si="159"/>
        <v>12.27</v>
      </c>
      <c r="L883" s="8">
        <f t="shared" si="159"/>
        <v>22.27</v>
      </c>
      <c r="M883" s="8">
        <f t="shared" si="159"/>
        <v>7.73</v>
      </c>
      <c r="N883" s="8">
        <f t="shared" si="159"/>
        <v>2.7300000000000004</v>
      </c>
      <c r="O883" s="8">
        <f t="shared" si="159"/>
        <v>0</v>
      </c>
      <c r="P883" s="8">
        <f t="shared" si="159"/>
        <v>0</v>
      </c>
      <c r="Q883" s="8">
        <f t="shared" si="159"/>
        <v>0</v>
      </c>
      <c r="R883" s="8">
        <f t="shared" si="159"/>
        <v>0</v>
      </c>
      <c r="S883" s="8">
        <f t="shared" si="159"/>
        <v>0</v>
      </c>
      <c r="T883" s="21">
        <f t="shared" si="152"/>
        <v>41</v>
      </c>
      <c r="U883" s="19">
        <f>VLOOKUP($B883,Gas!$B$3:$E$2506,2)</f>
        <v>4.0949999999999998</v>
      </c>
      <c r="V883" s="44">
        <f t="shared" si="153"/>
        <v>6.7716727716727725</v>
      </c>
      <c r="W883" s="5">
        <f>VLOOKUP($B883,Gas!$B$3:$E$2506,4)</f>
        <v>0.53914824596883004</v>
      </c>
    </row>
    <row r="884" spans="1:23" x14ac:dyDescent="0.2">
      <c r="A884" s="43">
        <f t="shared" si="156"/>
        <v>41</v>
      </c>
      <c r="B884" s="91">
        <v>37036</v>
      </c>
      <c r="C884" s="92">
        <v>26.43</v>
      </c>
      <c r="D884" s="4">
        <f t="shared" si="151"/>
        <v>-4.8015131011488868E-2</v>
      </c>
      <c r="E884" s="100">
        <f t="shared" si="157"/>
        <v>3.2023899856735123</v>
      </c>
      <c r="F884" s="2"/>
      <c r="G884" s="8">
        <f t="shared" ref="G884:S899" si="160">IF(G$1="P",MAX(0,G$2-$C884),IF(G$1="C",MAX(0,$C884-G$2)))</f>
        <v>0</v>
      </c>
      <c r="H884" s="8">
        <f t="shared" si="160"/>
        <v>0</v>
      </c>
      <c r="I884" s="8">
        <f t="shared" si="160"/>
        <v>3.5700000000000003</v>
      </c>
      <c r="J884" s="8">
        <f t="shared" si="160"/>
        <v>8.57</v>
      </c>
      <c r="K884" s="8">
        <f t="shared" si="160"/>
        <v>13.57</v>
      </c>
      <c r="L884" s="8">
        <f t="shared" si="160"/>
        <v>23.57</v>
      </c>
      <c r="M884" s="8">
        <f t="shared" si="159"/>
        <v>6.43</v>
      </c>
      <c r="N884" s="8">
        <f t="shared" si="160"/>
        <v>1.4299999999999997</v>
      </c>
      <c r="O884" s="8">
        <f t="shared" si="160"/>
        <v>0</v>
      </c>
      <c r="P884" s="8">
        <f t="shared" si="160"/>
        <v>0</v>
      </c>
      <c r="Q884" s="8">
        <f t="shared" si="160"/>
        <v>0</v>
      </c>
      <c r="R884" s="8">
        <f t="shared" si="160"/>
        <v>0</v>
      </c>
      <c r="S884" s="8">
        <f t="shared" si="160"/>
        <v>0</v>
      </c>
      <c r="T884" s="21">
        <f t="shared" si="152"/>
        <v>41</v>
      </c>
      <c r="U884" s="19">
        <f>VLOOKUP($B884,Gas!$B$3:$E$2506,2)</f>
        <v>4.125</v>
      </c>
      <c r="V884" s="44">
        <f t="shared" si="153"/>
        <v>6.4072727272727272</v>
      </c>
      <c r="W884" s="5">
        <f>VLOOKUP($B884,Gas!$B$3:$E$2506,4)</f>
        <v>0.54025028597204461</v>
      </c>
    </row>
    <row r="885" spans="1:23" x14ac:dyDescent="0.2">
      <c r="A885" s="43">
        <f t="shared" si="156"/>
        <v>41</v>
      </c>
      <c r="B885" s="91">
        <v>37039</v>
      </c>
      <c r="C885" s="92">
        <v>35.659999999999997</v>
      </c>
      <c r="D885" s="4">
        <f t="shared" si="151"/>
        <v>0.29952988381879642</v>
      </c>
      <c r="E885" s="100">
        <f t="shared" si="157"/>
        <v>3.6413640845925856</v>
      </c>
      <c r="F885" s="2"/>
      <c r="G885" s="8">
        <f t="shared" si="160"/>
        <v>0</v>
      </c>
      <c r="H885" s="8">
        <f t="shared" si="160"/>
        <v>0</v>
      </c>
      <c r="I885" s="8">
        <f t="shared" si="160"/>
        <v>0</v>
      </c>
      <c r="J885" s="8">
        <f t="shared" si="160"/>
        <v>0</v>
      </c>
      <c r="K885" s="8">
        <f t="shared" si="160"/>
        <v>4.3400000000000034</v>
      </c>
      <c r="L885" s="8">
        <f t="shared" si="160"/>
        <v>14.340000000000003</v>
      </c>
      <c r="M885" s="8">
        <f t="shared" si="159"/>
        <v>15.659999999999997</v>
      </c>
      <c r="N885" s="8">
        <f t="shared" si="160"/>
        <v>10.659999999999997</v>
      </c>
      <c r="O885" s="8">
        <f t="shared" si="160"/>
        <v>5.6599999999999966</v>
      </c>
      <c r="P885" s="8">
        <f t="shared" si="160"/>
        <v>0.65999999999999659</v>
      </c>
      <c r="Q885" s="8">
        <f t="shared" si="160"/>
        <v>0</v>
      </c>
      <c r="R885" s="8">
        <f t="shared" si="160"/>
        <v>0</v>
      </c>
      <c r="S885" s="8">
        <f t="shared" si="160"/>
        <v>0</v>
      </c>
      <c r="T885" s="21">
        <f t="shared" si="152"/>
        <v>41</v>
      </c>
      <c r="U885" s="19">
        <f>VLOOKUP($B885,Gas!$B$3:$E$2506,2)</f>
        <v>3.84</v>
      </c>
      <c r="V885" s="44">
        <f t="shared" si="153"/>
        <v>9.2864583333333321</v>
      </c>
      <c r="W885" s="5">
        <f>VLOOKUP($B885,Gas!$B$3:$E$2506,4)</f>
        <v>0.47308736234000892</v>
      </c>
    </row>
    <row r="886" spans="1:23" x14ac:dyDescent="0.2">
      <c r="A886" s="43">
        <f t="shared" si="156"/>
        <v>41</v>
      </c>
      <c r="B886" s="91">
        <v>37040</v>
      </c>
      <c r="C886" s="92">
        <v>35.659999999999997</v>
      </c>
      <c r="D886" s="4">
        <f t="shared" si="151"/>
        <v>0</v>
      </c>
      <c r="E886" s="100">
        <f t="shared" si="157"/>
        <v>3.6413908478316501</v>
      </c>
      <c r="F886" s="2"/>
      <c r="G886" s="8">
        <f t="shared" si="160"/>
        <v>0</v>
      </c>
      <c r="H886" s="8">
        <f t="shared" si="160"/>
        <v>0</v>
      </c>
      <c r="I886" s="8">
        <f t="shared" si="160"/>
        <v>0</v>
      </c>
      <c r="J886" s="8">
        <f t="shared" si="160"/>
        <v>0</v>
      </c>
      <c r="K886" s="8">
        <f t="shared" si="160"/>
        <v>4.3400000000000034</v>
      </c>
      <c r="L886" s="8">
        <f t="shared" si="160"/>
        <v>14.340000000000003</v>
      </c>
      <c r="M886" s="8">
        <f t="shared" si="159"/>
        <v>15.659999999999997</v>
      </c>
      <c r="N886" s="8">
        <f t="shared" si="160"/>
        <v>10.659999999999997</v>
      </c>
      <c r="O886" s="8">
        <f t="shared" si="160"/>
        <v>5.6599999999999966</v>
      </c>
      <c r="P886" s="8">
        <f t="shared" si="160"/>
        <v>0.65999999999999659</v>
      </c>
      <c r="Q886" s="8">
        <f t="shared" si="160"/>
        <v>0</v>
      </c>
      <c r="R886" s="8">
        <f t="shared" si="160"/>
        <v>0</v>
      </c>
      <c r="S886" s="8">
        <f t="shared" si="160"/>
        <v>0</v>
      </c>
      <c r="T886" s="21">
        <f t="shared" si="152"/>
        <v>41</v>
      </c>
      <c r="U886" s="19">
        <f>VLOOKUP($B886,Gas!$B$3:$E$2506,2)</f>
        <v>3.84</v>
      </c>
      <c r="V886" s="44">
        <f t="shared" si="153"/>
        <v>9.2864583333333321</v>
      </c>
      <c r="W886" s="5">
        <f>VLOOKUP($B886,Gas!$B$3:$E$2506,4)</f>
        <v>0.4758715539061667</v>
      </c>
    </row>
    <row r="887" spans="1:23" x14ac:dyDescent="0.2">
      <c r="A887" s="43">
        <f t="shared" si="156"/>
        <v>41</v>
      </c>
      <c r="B887" s="91">
        <v>37041</v>
      </c>
      <c r="C887" s="92">
        <v>34.89</v>
      </c>
      <c r="D887" s="4">
        <f t="shared" si="151"/>
        <v>-2.1829357236311471E-2</v>
      </c>
      <c r="E887" s="100">
        <f t="shared" si="157"/>
        <v>3.5052522259374745</v>
      </c>
      <c r="F887" s="2"/>
      <c r="G887" s="8">
        <f t="shared" si="160"/>
        <v>0</v>
      </c>
      <c r="H887" s="8">
        <f t="shared" si="160"/>
        <v>0</v>
      </c>
      <c r="I887" s="8">
        <f t="shared" si="160"/>
        <v>0</v>
      </c>
      <c r="J887" s="8">
        <f t="shared" si="160"/>
        <v>0.10999999999999943</v>
      </c>
      <c r="K887" s="8">
        <f t="shared" si="160"/>
        <v>5.1099999999999994</v>
      </c>
      <c r="L887" s="8">
        <f t="shared" si="160"/>
        <v>15.11</v>
      </c>
      <c r="M887" s="8">
        <f t="shared" si="159"/>
        <v>14.89</v>
      </c>
      <c r="N887" s="8">
        <f t="shared" si="160"/>
        <v>9.89</v>
      </c>
      <c r="O887" s="8">
        <f t="shared" si="160"/>
        <v>4.8900000000000006</v>
      </c>
      <c r="P887" s="8">
        <f t="shared" si="160"/>
        <v>0</v>
      </c>
      <c r="Q887" s="8">
        <f t="shared" si="160"/>
        <v>0</v>
      </c>
      <c r="R887" s="8">
        <f t="shared" si="160"/>
        <v>0</v>
      </c>
      <c r="S887" s="8">
        <f t="shared" si="160"/>
        <v>0</v>
      </c>
      <c r="T887" s="21">
        <f t="shared" si="152"/>
        <v>41</v>
      </c>
      <c r="U887" s="19">
        <f>VLOOKUP($B887,Gas!$B$3:$E$2506,2)</f>
        <v>3.86</v>
      </c>
      <c r="V887" s="44">
        <f t="shared" si="153"/>
        <v>9.0388601036269431</v>
      </c>
      <c r="W887" s="5">
        <f>VLOOKUP($B887,Gas!$B$3:$E$2506,4)</f>
        <v>0.48032278520818406</v>
      </c>
    </row>
    <row r="888" spans="1:23" x14ac:dyDescent="0.2">
      <c r="A888" s="43">
        <f t="shared" si="156"/>
        <v>41</v>
      </c>
      <c r="B888" s="91">
        <v>37042</v>
      </c>
      <c r="C888" s="92">
        <v>27.27</v>
      </c>
      <c r="D888" s="4">
        <f t="shared" si="151"/>
        <v>-0.24641305834118557</v>
      </c>
      <c r="E888" s="100">
        <f t="shared" si="157"/>
        <v>3.6471855959200954</v>
      </c>
      <c r="F888" s="2"/>
      <c r="G888" s="8">
        <f t="shared" si="160"/>
        <v>0</v>
      </c>
      <c r="H888" s="8">
        <f t="shared" si="160"/>
        <v>0</v>
      </c>
      <c r="I888" s="8">
        <f t="shared" si="160"/>
        <v>2.7300000000000004</v>
      </c>
      <c r="J888" s="8">
        <f t="shared" si="160"/>
        <v>7.73</v>
      </c>
      <c r="K888" s="8">
        <f t="shared" si="160"/>
        <v>12.73</v>
      </c>
      <c r="L888" s="8">
        <f t="shared" si="160"/>
        <v>22.73</v>
      </c>
      <c r="M888" s="8">
        <f t="shared" si="159"/>
        <v>7.27</v>
      </c>
      <c r="N888" s="8">
        <f t="shared" si="160"/>
        <v>2.2699999999999996</v>
      </c>
      <c r="O888" s="8">
        <f t="shared" si="160"/>
        <v>0</v>
      </c>
      <c r="P888" s="8">
        <f t="shared" si="160"/>
        <v>0</v>
      </c>
      <c r="Q888" s="8">
        <f t="shared" si="160"/>
        <v>0</v>
      </c>
      <c r="R888" s="8">
        <f t="shared" si="160"/>
        <v>0</v>
      </c>
      <c r="S888" s="8">
        <f t="shared" si="160"/>
        <v>0</v>
      </c>
      <c r="T888" s="21">
        <f t="shared" si="152"/>
        <v>41</v>
      </c>
      <c r="U888" s="19">
        <f>VLOOKUP($B888,Gas!$B$3:$E$2506,2)</f>
        <v>3.67</v>
      </c>
      <c r="V888" s="44">
        <f t="shared" si="153"/>
        <v>7.430517711171662</v>
      </c>
      <c r="W888" s="5">
        <f>VLOOKUP($B888,Gas!$B$3:$E$2506,4)</f>
        <v>0.54225968628582866</v>
      </c>
    </row>
    <row r="889" spans="1:23" x14ac:dyDescent="0.2">
      <c r="A889" s="43">
        <f t="shared" si="156"/>
        <v>42</v>
      </c>
      <c r="B889" s="91">
        <v>37043</v>
      </c>
      <c r="C889" s="92">
        <v>26.76</v>
      </c>
      <c r="D889" s="4">
        <f t="shared" si="151"/>
        <v>-1.8878961597469386E-2</v>
      </c>
      <c r="E889" s="100">
        <f t="shared" si="157"/>
        <v>3.6513311589608879</v>
      </c>
      <c r="F889" s="2"/>
      <c r="G889" s="8">
        <f t="shared" si="160"/>
        <v>0</v>
      </c>
      <c r="H889" s="8">
        <f t="shared" si="160"/>
        <v>0</v>
      </c>
      <c r="I889" s="8">
        <f t="shared" si="160"/>
        <v>3.2399999999999984</v>
      </c>
      <c r="J889" s="8">
        <f t="shared" si="160"/>
        <v>8.2399999999999984</v>
      </c>
      <c r="K889" s="8">
        <f t="shared" si="160"/>
        <v>13.239999999999998</v>
      </c>
      <c r="L889" s="8">
        <f t="shared" si="160"/>
        <v>23.24</v>
      </c>
      <c r="M889" s="8">
        <f t="shared" si="159"/>
        <v>6.7600000000000016</v>
      </c>
      <c r="N889" s="8">
        <f t="shared" si="160"/>
        <v>1.7600000000000016</v>
      </c>
      <c r="O889" s="8">
        <f t="shared" si="160"/>
        <v>0</v>
      </c>
      <c r="P889" s="8">
        <f t="shared" si="160"/>
        <v>0</v>
      </c>
      <c r="Q889" s="8">
        <f t="shared" si="160"/>
        <v>0</v>
      </c>
      <c r="R889" s="8">
        <f t="shared" si="160"/>
        <v>0</v>
      </c>
      <c r="S889" s="8">
        <f t="shared" si="160"/>
        <v>0</v>
      </c>
      <c r="T889" s="21">
        <f t="shared" si="152"/>
        <v>42</v>
      </c>
      <c r="U889" s="19">
        <f>VLOOKUP($B889,Gas!$B$3:$E$2506,2)</f>
        <v>3.73</v>
      </c>
      <c r="V889" s="44">
        <f t="shared" si="153"/>
        <v>7.1742627345844507</v>
      </c>
      <c r="W889" s="5">
        <f>VLOOKUP($B889,Gas!$B$3:$E$2506,4)</f>
        <v>0.56551923698624862</v>
      </c>
    </row>
    <row r="890" spans="1:23" x14ac:dyDescent="0.2">
      <c r="A890" s="43">
        <f t="shared" si="156"/>
        <v>42</v>
      </c>
      <c r="B890" s="91">
        <v>37046</v>
      </c>
      <c r="C890" s="92">
        <v>28.29</v>
      </c>
      <c r="D890" s="4">
        <f t="shared" si="151"/>
        <v>5.5600150053448011E-2</v>
      </c>
      <c r="E890" s="100">
        <f t="shared" si="157"/>
        <v>2.3157689253694738</v>
      </c>
      <c r="F890" s="2"/>
      <c r="G890" s="8">
        <f t="shared" si="160"/>
        <v>0</v>
      </c>
      <c r="H890" s="8">
        <f t="shared" si="160"/>
        <v>0</v>
      </c>
      <c r="I890" s="8">
        <f t="shared" si="160"/>
        <v>1.7100000000000009</v>
      </c>
      <c r="J890" s="8">
        <f t="shared" si="160"/>
        <v>6.7100000000000009</v>
      </c>
      <c r="K890" s="8">
        <f t="shared" si="160"/>
        <v>11.71</v>
      </c>
      <c r="L890" s="8">
        <f t="shared" si="160"/>
        <v>21.71</v>
      </c>
      <c r="M890" s="8">
        <f t="shared" si="160"/>
        <v>8.2899999999999991</v>
      </c>
      <c r="N890" s="8">
        <f t="shared" si="160"/>
        <v>3.2899999999999991</v>
      </c>
      <c r="O890" s="8">
        <f t="shared" si="160"/>
        <v>0</v>
      </c>
      <c r="P890" s="8">
        <f t="shared" si="160"/>
        <v>0</v>
      </c>
      <c r="Q890" s="8">
        <f t="shared" si="160"/>
        <v>0</v>
      </c>
      <c r="R890" s="8">
        <f t="shared" si="160"/>
        <v>0</v>
      </c>
      <c r="S890" s="8">
        <f t="shared" si="160"/>
        <v>0</v>
      </c>
      <c r="T890" s="21">
        <f t="shared" si="152"/>
        <v>42</v>
      </c>
      <c r="U890" s="19">
        <f>VLOOKUP($B890,Gas!$B$3:$E$2506,2)</f>
        <v>3.7050000000000001</v>
      </c>
      <c r="V890" s="44">
        <f t="shared" si="153"/>
        <v>7.6356275303643724</v>
      </c>
      <c r="W890" s="5">
        <f>VLOOKUP($B890,Gas!$B$3:$E$2506,4)</f>
        <v>0.52728465762485333</v>
      </c>
    </row>
    <row r="891" spans="1:23" x14ac:dyDescent="0.2">
      <c r="A891" s="43">
        <f t="shared" si="156"/>
        <v>42</v>
      </c>
      <c r="B891" s="91">
        <v>37047</v>
      </c>
      <c r="C891" s="92">
        <v>30.94</v>
      </c>
      <c r="D891" s="4">
        <f t="shared" si="151"/>
        <v>8.9541459831444403E-2</v>
      </c>
      <c r="E891" s="100">
        <f t="shared" si="157"/>
        <v>2.2070361799102467</v>
      </c>
      <c r="F891" s="2"/>
      <c r="G891" s="8">
        <f t="shared" si="160"/>
        <v>0</v>
      </c>
      <c r="H891" s="8">
        <f t="shared" si="160"/>
        <v>0</v>
      </c>
      <c r="I891" s="8">
        <f t="shared" si="160"/>
        <v>0</v>
      </c>
      <c r="J891" s="8">
        <f t="shared" si="160"/>
        <v>4.0599999999999987</v>
      </c>
      <c r="K891" s="8">
        <f t="shared" si="160"/>
        <v>9.0599999999999987</v>
      </c>
      <c r="L891" s="8">
        <f t="shared" si="160"/>
        <v>19.059999999999999</v>
      </c>
      <c r="M891" s="8">
        <f t="shared" si="160"/>
        <v>10.940000000000001</v>
      </c>
      <c r="N891" s="8">
        <f t="shared" si="160"/>
        <v>5.9400000000000013</v>
      </c>
      <c r="O891" s="8">
        <f t="shared" si="160"/>
        <v>0.94000000000000128</v>
      </c>
      <c r="P891" s="8">
        <f t="shared" si="160"/>
        <v>0</v>
      </c>
      <c r="Q891" s="8">
        <f t="shared" si="160"/>
        <v>0</v>
      </c>
      <c r="R891" s="8">
        <f t="shared" si="160"/>
        <v>0</v>
      </c>
      <c r="S891" s="8">
        <f t="shared" si="160"/>
        <v>0</v>
      </c>
      <c r="T891" s="21">
        <f t="shared" si="152"/>
        <v>42</v>
      </c>
      <c r="U891" s="19">
        <f>VLOOKUP($B891,Gas!$B$3:$E$2506,2)</f>
        <v>3.9449999999999998</v>
      </c>
      <c r="V891" s="44">
        <f t="shared" si="153"/>
        <v>7.8428390367553869</v>
      </c>
      <c r="W891" s="5">
        <f>VLOOKUP($B891,Gas!$B$3:$E$2506,4)</f>
        <v>0.52320061033710263</v>
      </c>
    </row>
    <row r="892" spans="1:23" x14ac:dyDescent="0.2">
      <c r="A892" s="43">
        <f t="shared" si="156"/>
        <v>42</v>
      </c>
      <c r="B892" s="91">
        <v>37048</v>
      </c>
      <c r="C892" s="92">
        <v>33.549999999999997</v>
      </c>
      <c r="D892" s="4">
        <f t="shared" si="151"/>
        <v>8.0987018272770661E-2</v>
      </c>
      <c r="E892" s="100">
        <f t="shared" si="157"/>
        <v>2.1716784336898622</v>
      </c>
      <c r="F892" s="2"/>
      <c r="G892" s="8">
        <f t="shared" si="160"/>
        <v>0</v>
      </c>
      <c r="H892" s="8">
        <f t="shared" si="160"/>
        <v>0</v>
      </c>
      <c r="I892" s="8">
        <f t="shared" si="160"/>
        <v>0</v>
      </c>
      <c r="J892" s="8">
        <f t="shared" si="160"/>
        <v>1.4500000000000028</v>
      </c>
      <c r="K892" s="8">
        <f t="shared" si="160"/>
        <v>6.4500000000000028</v>
      </c>
      <c r="L892" s="8">
        <f t="shared" si="160"/>
        <v>16.450000000000003</v>
      </c>
      <c r="M892" s="8">
        <f t="shared" si="160"/>
        <v>13.549999999999997</v>
      </c>
      <c r="N892" s="8">
        <f t="shared" si="160"/>
        <v>8.5499999999999972</v>
      </c>
      <c r="O892" s="8">
        <f t="shared" si="160"/>
        <v>3.5499999999999972</v>
      </c>
      <c r="P892" s="8">
        <f t="shared" si="160"/>
        <v>0</v>
      </c>
      <c r="Q892" s="8">
        <f t="shared" si="160"/>
        <v>0</v>
      </c>
      <c r="R892" s="8">
        <f t="shared" si="160"/>
        <v>0</v>
      </c>
      <c r="S892" s="8">
        <f t="shared" si="160"/>
        <v>0</v>
      </c>
      <c r="T892" s="21">
        <f t="shared" si="152"/>
        <v>42</v>
      </c>
      <c r="U892" s="19">
        <f>VLOOKUP($B892,Gas!$B$3:$E$2506,2)</f>
        <v>3.9849999999999999</v>
      </c>
      <c r="V892" s="44">
        <f t="shared" si="153"/>
        <v>8.4190715181932241</v>
      </c>
      <c r="W892" s="5">
        <f>VLOOKUP($B892,Gas!$B$3:$E$2506,4)</f>
        <v>0.52463914293898484</v>
      </c>
    </row>
    <row r="893" spans="1:23" x14ac:dyDescent="0.2">
      <c r="A893" s="43">
        <f t="shared" si="156"/>
        <v>42</v>
      </c>
      <c r="B893" s="91">
        <v>37049</v>
      </c>
      <c r="C893" s="92">
        <v>33.86</v>
      </c>
      <c r="D893" s="4">
        <f t="shared" si="151"/>
        <v>9.1975132872985244E-3</v>
      </c>
      <c r="E893" s="100">
        <f t="shared" si="157"/>
        <v>2.1559973716736645</v>
      </c>
      <c r="F893" s="2"/>
      <c r="G893" s="8">
        <f t="shared" si="160"/>
        <v>0</v>
      </c>
      <c r="H893" s="8">
        <f t="shared" si="160"/>
        <v>0</v>
      </c>
      <c r="I893" s="8">
        <f t="shared" si="160"/>
        <v>0</v>
      </c>
      <c r="J893" s="8">
        <f t="shared" si="160"/>
        <v>1.1400000000000006</v>
      </c>
      <c r="K893" s="8">
        <f t="shared" si="160"/>
        <v>6.1400000000000006</v>
      </c>
      <c r="L893" s="8">
        <f t="shared" si="160"/>
        <v>16.14</v>
      </c>
      <c r="M893" s="8">
        <f t="shared" si="160"/>
        <v>13.86</v>
      </c>
      <c r="N893" s="8">
        <f t="shared" si="160"/>
        <v>8.86</v>
      </c>
      <c r="O893" s="8">
        <f t="shared" si="160"/>
        <v>3.8599999999999994</v>
      </c>
      <c r="P893" s="8">
        <f t="shared" si="160"/>
        <v>0</v>
      </c>
      <c r="Q893" s="8">
        <f t="shared" si="160"/>
        <v>0</v>
      </c>
      <c r="R893" s="8">
        <f t="shared" si="160"/>
        <v>0</v>
      </c>
      <c r="S893" s="8">
        <f t="shared" si="160"/>
        <v>0</v>
      </c>
      <c r="T893" s="21">
        <f t="shared" si="152"/>
        <v>42</v>
      </c>
      <c r="U893" s="19">
        <f>VLOOKUP($B893,Gas!$B$3:$E$2506,2)</f>
        <v>3.75</v>
      </c>
      <c r="V893" s="44">
        <f t="shared" si="153"/>
        <v>9.0293333333333337</v>
      </c>
      <c r="W893" s="5">
        <f>VLOOKUP($B893,Gas!$B$3:$E$2506,4)</f>
        <v>0.65449567075020709</v>
      </c>
    </row>
    <row r="894" spans="1:23" x14ac:dyDescent="0.2">
      <c r="A894" s="43">
        <f t="shared" si="156"/>
        <v>42</v>
      </c>
      <c r="B894" s="91">
        <v>37050</v>
      </c>
      <c r="C894" s="92">
        <v>36.6</v>
      </c>
      <c r="D894" s="4">
        <f t="shared" si="151"/>
        <v>7.7813863702331357E-2</v>
      </c>
      <c r="E894" s="100">
        <f t="shared" si="157"/>
        <v>2.1374948848239455</v>
      </c>
      <c r="F894" s="2"/>
      <c r="G894" s="8">
        <f t="shared" ref="G894:S909" si="161">IF(G$1="P",MAX(0,G$2-$C894),IF(G$1="C",MAX(0,$C894-G$2)))</f>
        <v>0</v>
      </c>
      <c r="H894" s="8">
        <f t="shared" si="161"/>
        <v>0</v>
      </c>
      <c r="I894" s="8">
        <f t="shared" si="161"/>
        <v>0</v>
      </c>
      <c r="J894" s="8">
        <f t="shared" si="161"/>
        <v>0</v>
      </c>
      <c r="K894" s="8">
        <f t="shared" si="161"/>
        <v>3.3999999999999986</v>
      </c>
      <c r="L894" s="8">
        <f t="shared" si="161"/>
        <v>13.399999999999999</v>
      </c>
      <c r="M894" s="8">
        <f t="shared" si="160"/>
        <v>16.600000000000001</v>
      </c>
      <c r="N894" s="8">
        <f t="shared" si="161"/>
        <v>11.600000000000001</v>
      </c>
      <c r="O894" s="8">
        <f t="shared" si="161"/>
        <v>6.6000000000000014</v>
      </c>
      <c r="P894" s="8">
        <f t="shared" si="161"/>
        <v>1.6000000000000014</v>
      </c>
      <c r="Q894" s="8">
        <f t="shared" si="161"/>
        <v>0</v>
      </c>
      <c r="R894" s="8">
        <f t="shared" si="161"/>
        <v>0</v>
      </c>
      <c r="S894" s="8">
        <f t="shared" si="161"/>
        <v>0</v>
      </c>
      <c r="T894" s="21">
        <f t="shared" si="152"/>
        <v>42</v>
      </c>
      <c r="U894" s="19">
        <f>VLOOKUP($B894,Gas!$B$3:$E$2506,2)</f>
        <v>3.68</v>
      </c>
      <c r="V894" s="44">
        <f t="shared" si="153"/>
        <v>9.945652173913043</v>
      </c>
      <c r="W894" s="5">
        <f>VLOOKUP($B894,Gas!$B$3:$E$2506,4)</f>
        <v>0.66158865544546275</v>
      </c>
    </row>
    <row r="895" spans="1:23" x14ac:dyDescent="0.2">
      <c r="A895" s="43">
        <f t="shared" si="156"/>
        <v>42</v>
      </c>
      <c r="B895" s="91">
        <v>37053</v>
      </c>
      <c r="C895" s="92">
        <v>45.7</v>
      </c>
      <c r="D895" s="4">
        <f t="shared" si="151"/>
        <v>0.2220500574928384</v>
      </c>
      <c r="E895" s="100">
        <f t="shared" si="157"/>
        <v>1.889387691742709</v>
      </c>
      <c r="F895" s="2"/>
      <c r="G895" s="8">
        <f t="shared" si="161"/>
        <v>0</v>
      </c>
      <c r="H895" s="8">
        <f t="shared" si="161"/>
        <v>0</v>
      </c>
      <c r="I895" s="8">
        <f t="shared" si="161"/>
        <v>0</v>
      </c>
      <c r="J895" s="8">
        <f t="shared" si="161"/>
        <v>0</v>
      </c>
      <c r="K895" s="8">
        <f t="shared" si="161"/>
        <v>0</v>
      </c>
      <c r="L895" s="8">
        <f t="shared" si="161"/>
        <v>4.2999999999999972</v>
      </c>
      <c r="M895" s="8">
        <f t="shared" si="160"/>
        <v>25.700000000000003</v>
      </c>
      <c r="N895" s="8">
        <f t="shared" si="161"/>
        <v>20.700000000000003</v>
      </c>
      <c r="O895" s="8">
        <f t="shared" si="161"/>
        <v>15.700000000000003</v>
      </c>
      <c r="P895" s="8">
        <f t="shared" si="161"/>
        <v>10.700000000000003</v>
      </c>
      <c r="Q895" s="8">
        <f t="shared" si="161"/>
        <v>5.7000000000000028</v>
      </c>
      <c r="R895" s="8">
        <f t="shared" si="161"/>
        <v>0</v>
      </c>
      <c r="S895" s="8">
        <f t="shared" si="161"/>
        <v>0</v>
      </c>
      <c r="T895" s="21">
        <f t="shared" si="152"/>
        <v>42</v>
      </c>
      <c r="U895" s="19">
        <f>VLOOKUP($B895,Gas!$B$3:$E$2506,2)</f>
        <v>3.625</v>
      </c>
      <c r="V895" s="44">
        <f t="shared" si="153"/>
        <v>12.606896551724139</v>
      </c>
      <c r="W895" s="5">
        <f>VLOOKUP($B895,Gas!$B$3:$E$2506,4)</f>
        <v>0.57952475127311009</v>
      </c>
    </row>
    <row r="896" spans="1:23" x14ac:dyDescent="0.2">
      <c r="A896" s="43">
        <f t="shared" si="156"/>
        <v>42</v>
      </c>
      <c r="B896" s="91">
        <v>37054</v>
      </c>
      <c r="C896" s="92">
        <v>51.16</v>
      </c>
      <c r="D896" s="4">
        <f t="shared" si="151"/>
        <v>0.11285967881048282</v>
      </c>
      <c r="E896" s="100">
        <f t="shared" si="157"/>
        <v>1.9320144678812989</v>
      </c>
      <c r="F896" s="2"/>
      <c r="G896" s="8">
        <f t="shared" si="161"/>
        <v>0</v>
      </c>
      <c r="H896" s="8">
        <f t="shared" si="161"/>
        <v>0</v>
      </c>
      <c r="I896" s="8">
        <f t="shared" si="161"/>
        <v>0</v>
      </c>
      <c r="J896" s="8">
        <f t="shared" si="161"/>
        <v>0</v>
      </c>
      <c r="K896" s="8">
        <f t="shared" si="161"/>
        <v>0</v>
      </c>
      <c r="L896" s="8">
        <f t="shared" si="161"/>
        <v>0</v>
      </c>
      <c r="M896" s="8">
        <f t="shared" si="160"/>
        <v>31.159999999999997</v>
      </c>
      <c r="N896" s="8">
        <f t="shared" si="161"/>
        <v>26.159999999999997</v>
      </c>
      <c r="O896" s="8">
        <f t="shared" si="161"/>
        <v>21.159999999999997</v>
      </c>
      <c r="P896" s="8">
        <f t="shared" si="161"/>
        <v>16.159999999999997</v>
      </c>
      <c r="Q896" s="8">
        <f t="shared" si="161"/>
        <v>11.159999999999997</v>
      </c>
      <c r="R896" s="8">
        <f t="shared" si="161"/>
        <v>1.1599999999999966</v>
      </c>
      <c r="S896" s="8">
        <f t="shared" si="161"/>
        <v>0</v>
      </c>
      <c r="T896" s="21">
        <f t="shared" si="152"/>
        <v>42</v>
      </c>
      <c r="U896" s="19">
        <f>VLOOKUP($B896,Gas!$B$3:$E$2506,2)</f>
        <v>3.86</v>
      </c>
      <c r="V896" s="44">
        <f t="shared" si="153"/>
        <v>13.253886010362693</v>
      </c>
      <c r="W896" s="5">
        <f>VLOOKUP($B896,Gas!$B$3:$E$2506,4)</f>
        <v>0.70037110015154536</v>
      </c>
    </row>
    <row r="897" spans="1:23" x14ac:dyDescent="0.2">
      <c r="A897" s="43">
        <f t="shared" si="156"/>
        <v>42</v>
      </c>
      <c r="B897" s="91">
        <v>37055</v>
      </c>
      <c r="C897" s="92">
        <v>55.67</v>
      </c>
      <c r="D897" s="4">
        <f t="shared" si="151"/>
        <v>8.4483425484774569E-2</v>
      </c>
      <c r="E897" s="100">
        <f t="shared" si="157"/>
        <v>1.9165427812221745</v>
      </c>
      <c r="F897" s="2"/>
      <c r="G897" s="8">
        <f t="shared" si="161"/>
        <v>0</v>
      </c>
      <c r="H897" s="8">
        <f t="shared" si="161"/>
        <v>0</v>
      </c>
      <c r="I897" s="8">
        <f t="shared" si="161"/>
        <v>0</v>
      </c>
      <c r="J897" s="8">
        <f t="shared" si="161"/>
        <v>0</v>
      </c>
      <c r="K897" s="8">
        <f t="shared" si="161"/>
        <v>0</v>
      </c>
      <c r="L897" s="8">
        <f t="shared" si="161"/>
        <v>0</v>
      </c>
      <c r="M897" s="8">
        <f t="shared" si="160"/>
        <v>35.67</v>
      </c>
      <c r="N897" s="8">
        <f t="shared" si="161"/>
        <v>30.67</v>
      </c>
      <c r="O897" s="8">
        <f t="shared" si="161"/>
        <v>25.67</v>
      </c>
      <c r="P897" s="8">
        <f t="shared" si="161"/>
        <v>20.67</v>
      </c>
      <c r="Q897" s="8">
        <f t="shared" si="161"/>
        <v>15.670000000000002</v>
      </c>
      <c r="R897" s="8">
        <f t="shared" si="161"/>
        <v>5.6700000000000017</v>
      </c>
      <c r="S897" s="8">
        <f t="shared" si="161"/>
        <v>0</v>
      </c>
      <c r="T897" s="21">
        <f t="shared" si="152"/>
        <v>42</v>
      </c>
      <c r="U897" s="19">
        <f>VLOOKUP($B897,Gas!$B$3:$E$2506,2)</f>
        <v>3.9950000000000001</v>
      </c>
      <c r="V897" s="44">
        <f t="shared" si="153"/>
        <v>13.934918648310388</v>
      </c>
      <c r="W897" s="5">
        <f>VLOOKUP($B897,Gas!$B$3:$E$2506,4)</f>
        <v>0.72265170320584404</v>
      </c>
    </row>
    <row r="898" spans="1:23" x14ac:dyDescent="0.2">
      <c r="A898" s="43">
        <f t="shared" si="156"/>
        <v>42</v>
      </c>
      <c r="B898" s="91">
        <v>37056</v>
      </c>
      <c r="C898" s="92">
        <v>51.78</v>
      </c>
      <c r="D898" s="4">
        <f t="shared" si="151"/>
        <v>-7.2437427872024798E-2</v>
      </c>
      <c r="E898" s="100">
        <f t="shared" si="157"/>
        <v>1.2635512495777277</v>
      </c>
      <c r="F898" s="2"/>
      <c r="G898" s="8">
        <f t="shared" si="161"/>
        <v>0</v>
      </c>
      <c r="H898" s="8">
        <f t="shared" si="161"/>
        <v>0</v>
      </c>
      <c r="I898" s="8">
        <f t="shared" si="161"/>
        <v>0</v>
      </c>
      <c r="J898" s="8">
        <f t="shared" si="161"/>
        <v>0</v>
      </c>
      <c r="K898" s="8">
        <f t="shared" si="161"/>
        <v>0</v>
      </c>
      <c r="L898" s="8">
        <f t="shared" si="161"/>
        <v>0</v>
      </c>
      <c r="M898" s="8">
        <f t="shared" si="160"/>
        <v>31.78</v>
      </c>
      <c r="N898" s="8">
        <f t="shared" si="161"/>
        <v>26.78</v>
      </c>
      <c r="O898" s="8">
        <f t="shared" si="161"/>
        <v>21.78</v>
      </c>
      <c r="P898" s="8">
        <f t="shared" si="161"/>
        <v>16.78</v>
      </c>
      <c r="Q898" s="8">
        <f t="shared" si="161"/>
        <v>11.780000000000001</v>
      </c>
      <c r="R898" s="8">
        <f t="shared" si="161"/>
        <v>1.7800000000000011</v>
      </c>
      <c r="S898" s="8">
        <f t="shared" si="161"/>
        <v>0</v>
      </c>
      <c r="T898" s="21">
        <f t="shared" si="152"/>
        <v>42</v>
      </c>
      <c r="U898" s="19">
        <f>VLOOKUP($B898,Gas!$B$3:$E$2506,2)</f>
        <v>4.1349999999999998</v>
      </c>
      <c r="V898" s="44">
        <f t="shared" si="153"/>
        <v>12.522370012091899</v>
      </c>
      <c r="W898" s="5">
        <f>VLOOKUP($B898,Gas!$B$3:$E$2506,4)</f>
        <v>0.73788489011791247</v>
      </c>
    </row>
    <row r="899" spans="1:23" x14ac:dyDescent="0.2">
      <c r="A899" s="43">
        <f t="shared" si="156"/>
        <v>42</v>
      </c>
      <c r="B899" s="91">
        <v>37057</v>
      </c>
      <c r="C899" s="92">
        <v>46.89</v>
      </c>
      <c r="D899" s="4">
        <f t="shared" si="151"/>
        <v>-9.9199541221896601E-2</v>
      </c>
      <c r="E899" s="100">
        <f t="shared" si="157"/>
        <v>1.4588408474410328</v>
      </c>
      <c r="F899" s="2"/>
      <c r="G899" s="8">
        <f t="shared" si="161"/>
        <v>0</v>
      </c>
      <c r="H899" s="8">
        <f t="shared" si="161"/>
        <v>0</v>
      </c>
      <c r="I899" s="8">
        <f t="shared" si="161"/>
        <v>0</v>
      </c>
      <c r="J899" s="8">
        <f t="shared" si="161"/>
        <v>0</v>
      </c>
      <c r="K899" s="8">
        <f t="shared" si="161"/>
        <v>0</v>
      </c>
      <c r="L899" s="8">
        <f t="shared" si="161"/>
        <v>3.1099999999999994</v>
      </c>
      <c r="M899" s="8">
        <f t="shared" si="160"/>
        <v>26.89</v>
      </c>
      <c r="N899" s="8">
        <f t="shared" si="161"/>
        <v>21.89</v>
      </c>
      <c r="O899" s="8">
        <f t="shared" si="161"/>
        <v>16.89</v>
      </c>
      <c r="P899" s="8">
        <f t="shared" si="161"/>
        <v>11.89</v>
      </c>
      <c r="Q899" s="8">
        <f t="shared" si="161"/>
        <v>6.8900000000000006</v>
      </c>
      <c r="R899" s="8">
        <f t="shared" si="161"/>
        <v>0</v>
      </c>
      <c r="S899" s="8">
        <f t="shared" si="161"/>
        <v>0</v>
      </c>
      <c r="T899" s="21">
        <f t="shared" si="152"/>
        <v>42</v>
      </c>
      <c r="U899" s="19">
        <f>VLOOKUP($B899,Gas!$B$3:$E$2506,2)</f>
        <v>3.94</v>
      </c>
      <c r="V899" s="44">
        <f t="shared" si="153"/>
        <v>11.901015228426397</v>
      </c>
      <c r="W899" s="5">
        <f>VLOOKUP($B899,Gas!$B$3:$E$2506,4)</f>
        <v>0.72679622353249829</v>
      </c>
    </row>
    <row r="900" spans="1:23" x14ac:dyDescent="0.2">
      <c r="A900" s="43">
        <f t="shared" si="156"/>
        <v>42</v>
      </c>
      <c r="B900" s="91">
        <v>37060</v>
      </c>
      <c r="C900" s="92">
        <v>48.38</v>
      </c>
      <c r="D900" s="4">
        <f t="shared" ref="D900:D963" si="162">LN(C900/C899)</f>
        <v>3.1282072080386331E-2</v>
      </c>
      <c r="E900" s="100">
        <f t="shared" si="157"/>
        <v>1.4641250345501731</v>
      </c>
      <c r="F900" s="2"/>
      <c r="G900" s="8">
        <f t="shared" si="161"/>
        <v>0</v>
      </c>
      <c r="H900" s="8">
        <f t="shared" si="161"/>
        <v>0</v>
      </c>
      <c r="I900" s="8">
        <f t="shared" si="161"/>
        <v>0</v>
      </c>
      <c r="J900" s="8">
        <f t="shared" si="161"/>
        <v>0</v>
      </c>
      <c r="K900" s="8">
        <f t="shared" si="161"/>
        <v>0</v>
      </c>
      <c r="L900" s="8">
        <f t="shared" si="161"/>
        <v>1.6199999999999974</v>
      </c>
      <c r="M900" s="8">
        <f t="shared" si="161"/>
        <v>28.380000000000003</v>
      </c>
      <c r="N900" s="8">
        <f t="shared" si="161"/>
        <v>23.380000000000003</v>
      </c>
      <c r="O900" s="8">
        <f t="shared" si="161"/>
        <v>18.380000000000003</v>
      </c>
      <c r="P900" s="8">
        <f t="shared" si="161"/>
        <v>13.380000000000003</v>
      </c>
      <c r="Q900" s="8">
        <f t="shared" si="161"/>
        <v>8.3800000000000026</v>
      </c>
      <c r="R900" s="8">
        <f t="shared" si="161"/>
        <v>0</v>
      </c>
      <c r="S900" s="8">
        <f t="shared" si="161"/>
        <v>0</v>
      </c>
      <c r="T900" s="21">
        <f t="shared" ref="T900:T958" si="163">A900</f>
        <v>42</v>
      </c>
      <c r="U900" s="19">
        <f>VLOOKUP($B900,Gas!$B$3:$E$2506,2)</f>
        <v>3.87</v>
      </c>
      <c r="V900" s="44">
        <f t="shared" ref="V900:V958" si="164">C900/U900</f>
        <v>12.501291989664082</v>
      </c>
      <c r="W900" s="5">
        <f>VLOOKUP($B900,Gas!$B$3:$E$2506,4)</f>
        <v>0.60219481851831069</v>
      </c>
    </row>
    <row r="901" spans="1:23" x14ac:dyDescent="0.2">
      <c r="A901" s="43">
        <f t="shared" si="156"/>
        <v>42</v>
      </c>
      <c r="B901" s="91">
        <v>37061</v>
      </c>
      <c r="C901" s="92">
        <v>50.47</v>
      </c>
      <c r="D901" s="4">
        <f t="shared" si="162"/>
        <v>4.2292595170289812E-2</v>
      </c>
      <c r="E901" s="100">
        <f t="shared" si="157"/>
        <v>1.4509587123131777</v>
      </c>
      <c r="F901" s="2"/>
      <c r="G901" s="8">
        <f t="shared" si="161"/>
        <v>0</v>
      </c>
      <c r="H901" s="8">
        <f t="shared" si="161"/>
        <v>0</v>
      </c>
      <c r="I901" s="8">
        <f t="shared" si="161"/>
        <v>0</v>
      </c>
      <c r="J901" s="8">
        <f t="shared" si="161"/>
        <v>0</v>
      </c>
      <c r="K901" s="8">
        <f t="shared" si="161"/>
        <v>0</v>
      </c>
      <c r="L901" s="8">
        <f t="shared" si="161"/>
        <v>0</v>
      </c>
      <c r="M901" s="8">
        <f t="shared" si="161"/>
        <v>30.47</v>
      </c>
      <c r="N901" s="8">
        <f t="shared" si="161"/>
        <v>25.47</v>
      </c>
      <c r="O901" s="8">
        <f t="shared" si="161"/>
        <v>20.47</v>
      </c>
      <c r="P901" s="8">
        <f t="shared" si="161"/>
        <v>15.469999999999999</v>
      </c>
      <c r="Q901" s="8">
        <f t="shared" si="161"/>
        <v>10.469999999999999</v>
      </c>
      <c r="R901" s="8">
        <f t="shared" si="161"/>
        <v>0.46999999999999886</v>
      </c>
      <c r="S901" s="8">
        <f t="shared" si="161"/>
        <v>0</v>
      </c>
      <c r="T901" s="21">
        <f t="shared" si="163"/>
        <v>42</v>
      </c>
      <c r="U901" s="19">
        <f>VLOOKUP($B901,Gas!$B$3:$E$2506,2)</f>
        <v>3.895</v>
      </c>
      <c r="V901" s="44">
        <f t="shared" si="164"/>
        <v>12.957637997432606</v>
      </c>
      <c r="W901" s="5">
        <f>VLOOKUP($B901,Gas!$B$3:$E$2506,4)</f>
        <v>0.58691697582764724</v>
      </c>
    </row>
    <row r="902" spans="1:23" x14ac:dyDescent="0.2">
      <c r="A902" s="43">
        <f t="shared" si="156"/>
        <v>42</v>
      </c>
      <c r="B902" s="91">
        <v>37062</v>
      </c>
      <c r="C902" s="92">
        <v>40.520000000000003</v>
      </c>
      <c r="D902" s="4">
        <f t="shared" si="162"/>
        <v>-0.21958342097168826</v>
      </c>
      <c r="E902" s="100">
        <f t="shared" si="157"/>
        <v>1.9566796367462438</v>
      </c>
      <c r="F902" s="2"/>
      <c r="G902" s="8">
        <f t="shared" si="161"/>
        <v>0</v>
      </c>
      <c r="H902" s="8">
        <f t="shared" si="161"/>
        <v>0</v>
      </c>
      <c r="I902" s="8">
        <f t="shared" si="161"/>
        <v>0</v>
      </c>
      <c r="J902" s="8">
        <f t="shared" si="161"/>
        <v>0</v>
      </c>
      <c r="K902" s="8">
        <f t="shared" si="161"/>
        <v>0</v>
      </c>
      <c r="L902" s="8">
        <f t="shared" si="161"/>
        <v>9.4799999999999969</v>
      </c>
      <c r="M902" s="8">
        <f t="shared" si="161"/>
        <v>20.520000000000003</v>
      </c>
      <c r="N902" s="8">
        <f t="shared" si="161"/>
        <v>15.520000000000003</v>
      </c>
      <c r="O902" s="8">
        <f t="shared" si="161"/>
        <v>10.520000000000003</v>
      </c>
      <c r="P902" s="8">
        <f t="shared" si="161"/>
        <v>5.5200000000000031</v>
      </c>
      <c r="Q902" s="8">
        <f t="shared" si="161"/>
        <v>0.52000000000000313</v>
      </c>
      <c r="R902" s="8">
        <f t="shared" si="161"/>
        <v>0</v>
      </c>
      <c r="S902" s="8">
        <f t="shared" si="161"/>
        <v>0</v>
      </c>
      <c r="T902" s="21">
        <f t="shared" si="163"/>
        <v>42</v>
      </c>
      <c r="U902" s="19">
        <f>VLOOKUP($B902,Gas!$B$3:$E$2506,2)</f>
        <v>3.9350000000000001</v>
      </c>
      <c r="V902" s="44">
        <f t="shared" si="164"/>
        <v>10.29733163913596</v>
      </c>
      <c r="W902" s="5">
        <f>VLOOKUP($B902,Gas!$B$3:$E$2506,4)</f>
        <v>0.58508826699198169</v>
      </c>
    </row>
    <row r="903" spans="1:23" x14ac:dyDescent="0.2">
      <c r="A903" s="43">
        <f t="shared" si="156"/>
        <v>42</v>
      </c>
      <c r="B903" s="91">
        <v>37063</v>
      </c>
      <c r="C903" s="92">
        <v>32.479999999999997</v>
      </c>
      <c r="D903" s="4">
        <f t="shared" si="162"/>
        <v>-0.22117116408700563</v>
      </c>
      <c r="E903" s="100">
        <f t="shared" si="157"/>
        <v>2.2976519887309657</v>
      </c>
      <c r="F903" s="2"/>
      <c r="G903" s="8">
        <f t="shared" si="161"/>
        <v>0</v>
      </c>
      <c r="H903" s="8">
        <f t="shared" si="161"/>
        <v>0</v>
      </c>
      <c r="I903" s="8">
        <f t="shared" si="161"/>
        <v>0</v>
      </c>
      <c r="J903" s="8">
        <f t="shared" si="161"/>
        <v>2.5200000000000031</v>
      </c>
      <c r="K903" s="8">
        <f t="shared" si="161"/>
        <v>7.5200000000000031</v>
      </c>
      <c r="L903" s="8">
        <f t="shared" si="161"/>
        <v>17.520000000000003</v>
      </c>
      <c r="M903" s="8">
        <f t="shared" si="161"/>
        <v>12.479999999999997</v>
      </c>
      <c r="N903" s="8">
        <f t="shared" si="161"/>
        <v>7.4799999999999969</v>
      </c>
      <c r="O903" s="8">
        <f t="shared" si="161"/>
        <v>2.4799999999999969</v>
      </c>
      <c r="P903" s="8">
        <f t="shared" si="161"/>
        <v>0</v>
      </c>
      <c r="Q903" s="8">
        <f t="shared" si="161"/>
        <v>0</v>
      </c>
      <c r="R903" s="8">
        <f t="shared" si="161"/>
        <v>0</v>
      </c>
      <c r="S903" s="8">
        <f t="shared" si="161"/>
        <v>0</v>
      </c>
      <c r="T903" s="21">
        <f t="shared" si="163"/>
        <v>42</v>
      </c>
      <c r="U903" s="19">
        <f>VLOOKUP($B903,Gas!$B$3:$E$2506,2)</f>
        <v>3.82</v>
      </c>
      <c r="V903" s="44">
        <f t="shared" si="164"/>
        <v>8.5026178010471192</v>
      </c>
      <c r="W903" s="5">
        <f>VLOOKUP($B903,Gas!$B$3:$E$2506,4)</f>
        <v>0.6278375667218653</v>
      </c>
    </row>
    <row r="904" spans="1:23" x14ac:dyDescent="0.2">
      <c r="A904" s="43">
        <f t="shared" si="156"/>
        <v>42</v>
      </c>
      <c r="B904" s="91">
        <v>37064</v>
      </c>
      <c r="C904" s="92">
        <v>30.69</v>
      </c>
      <c r="D904" s="4">
        <f t="shared" si="162"/>
        <v>-5.6687646661832229E-2</v>
      </c>
      <c r="E904" s="100">
        <f t="shared" si="157"/>
        <v>2.2625052255130953</v>
      </c>
      <c r="F904" s="2"/>
      <c r="G904" s="8">
        <f t="shared" ref="G904:S919" si="165">IF(G$1="P",MAX(0,G$2-$C904),IF(G$1="C",MAX(0,$C904-G$2)))</f>
        <v>0</v>
      </c>
      <c r="H904" s="8">
        <f t="shared" si="165"/>
        <v>0</v>
      </c>
      <c r="I904" s="8">
        <f t="shared" si="165"/>
        <v>0</v>
      </c>
      <c r="J904" s="8">
        <f t="shared" si="165"/>
        <v>4.3099999999999987</v>
      </c>
      <c r="K904" s="8">
        <f t="shared" si="165"/>
        <v>9.3099999999999987</v>
      </c>
      <c r="L904" s="8">
        <f t="shared" si="165"/>
        <v>19.309999999999999</v>
      </c>
      <c r="M904" s="8">
        <f t="shared" si="161"/>
        <v>10.690000000000001</v>
      </c>
      <c r="N904" s="8">
        <f t="shared" si="165"/>
        <v>5.6900000000000013</v>
      </c>
      <c r="O904" s="8">
        <f t="shared" si="165"/>
        <v>0.69000000000000128</v>
      </c>
      <c r="P904" s="8">
        <f t="shared" si="165"/>
        <v>0</v>
      </c>
      <c r="Q904" s="8">
        <f t="shared" si="165"/>
        <v>0</v>
      </c>
      <c r="R904" s="8">
        <f t="shared" si="165"/>
        <v>0</v>
      </c>
      <c r="S904" s="8">
        <f t="shared" si="165"/>
        <v>0</v>
      </c>
      <c r="T904" s="21">
        <f t="shared" si="163"/>
        <v>42</v>
      </c>
      <c r="U904" s="19">
        <f>VLOOKUP($B904,Gas!$B$3:$E$2506,2)</f>
        <v>3.6850000000000001</v>
      </c>
      <c r="V904" s="44">
        <f t="shared" si="164"/>
        <v>8.3283582089552244</v>
      </c>
      <c r="W904" s="5">
        <f>VLOOKUP($B904,Gas!$B$3:$E$2506,4)</f>
        <v>0.53765673048975471</v>
      </c>
    </row>
    <row r="905" spans="1:23" x14ac:dyDescent="0.2">
      <c r="A905" s="43">
        <f t="shared" si="156"/>
        <v>42</v>
      </c>
      <c r="B905" s="91">
        <v>37067</v>
      </c>
      <c r="C905" s="92">
        <v>38.44</v>
      </c>
      <c r="D905" s="4">
        <f t="shared" si="162"/>
        <v>0.2251617154704468</v>
      </c>
      <c r="E905" s="100">
        <f t="shared" si="157"/>
        <v>2.2716958774567124</v>
      </c>
      <c r="F905" s="2"/>
      <c r="G905" s="8">
        <f t="shared" si="165"/>
        <v>0</v>
      </c>
      <c r="H905" s="8">
        <f t="shared" si="165"/>
        <v>0</v>
      </c>
      <c r="I905" s="8">
        <f t="shared" si="165"/>
        <v>0</v>
      </c>
      <c r="J905" s="8">
        <f t="shared" si="165"/>
        <v>0</v>
      </c>
      <c r="K905" s="8">
        <f t="shared" si="165"/>
        <v>1.5600000000000023</v>
      </c>
      <c r="L905" s="8">
        <f t="shared" si="165"/>
        <v>11.560000000000002</v>
      </c>
      <c r="M905" s="8">
        <f t="shared" si="161"/>
        <v>18.439999999999998</v>
      </c>
      <c r="N905" s="8">
        <f t="shared" si="165"/>
        <v>13.439999999999998</v>
      </c>
      <c r="O905" s="8">
        <f t="shared" si="165"/>
        <v>8.4399999999999977</v>
      </c>
      <c r="P905" s="8">
        <f t="shared" si="165"/>
        <v>3.4399999999999977</v>
      </c>
      <c r="Q905" s="8">
        <f t="shared" si="165"/>
        <v>0</v>
      </c>
      <c r="R905" s="8">
        <f t="shared" si="165"/>
        <v>0</v>
      </c>
      <c r="S905" s="8">
        <f t="shared" si="165"/>
        <v>0</v>
      </c>
      <c r="T905" s="21">
        <f t="shared" si="163"/>
        <v>42</v>
      </c>
      <c r="U905" s="19">
        <f>VLOOKUP($B905,Gas!$B$3:$E$2506,2)</f>
        <v>3.6850000000000001</v>
      </c>
      <c r="V905" s="44">
        <f t="shared" si="164"/>
        <v>10.431478968792401</v>
      </c>
      <c r="W905" s="5">
        <f>VLOOKUP($B905,Gas!$B$3:$E$2506,4)</f>
        <v>0.29827981765736866</v>
      </c>
    </row>
    <row r="906" spans="1:23" x14ac:dyDescent="0.2">
      <c r="A906" s="43">
        <f t="shared" si="156"/>
        <v>42</v>
      </c>
      <c r="B906" s="91">
        <v>37068</v>
      </c>
      <c r="C906" s="92">
        <v>39.21</v>
      </c>
      <c r="D906" s="4">
        <f t="shared" si="162"/>
        <v>1.9833232202148547E-2</v>
      </c>
      <c r="E906" s="100">
        <f t="shared" si="157"/>
        <v>2.1689323156879685</v>
      </c>
      <c r="F906" s="2"/>
      <c r="G906" s="8">
        <f t="shared" si="165"/>
        <v>0</v>
      </c>
      <c r="H906" s="8">
        <f t="shared" si="165"/>
        <v>0</v>
      </c>
      <c r="I906" s="8">
        <f t="shared" si="165"/>
        <v>0</v>
      </c>
      <c r="J906" s="8">
        <f t="shared" si="165"/>
        <v>0</v>
      </c>
      <c r="K906" s="8">
        <f t="shared" si="165"/>
        <v>0.78999999999999915</v>
      </c>
      <c r="L906" s="8">
        <f t="shared" si="165"/>
        <v>10.79</v>
      </c>
      <c r="M906" s="8">
        <f t="shared" si="161"/>
        <v>19.21</v>
      </c>
      <c r="N906" s="8">
        <f t="shared" si="165"/>
        <v>14.21</v>
      </c>
      <c r="O906" s="8">
        <f t="shared" si="165"/>
        <v>9.2100000000000009</v>
      </c>
      <c r="P906" s="8">
        <f t="shared" si="165"/>
        <v>4.2100000000000009</v>
      </c>
      <c r="Q906" s="8">
        <f t="shared" si="165"/>
        <v>0</v>
      </c>
      <c r="R906" s="8">
        <f t="shared" si="165"/>
        <v>0</v>
      </c>
      <c r="S906" s="8">
        <f t="shared" si="165"/>
        <v>0</v>
      </c>
      <c r="T906" s="21">
        <f t="shared" si="163"/>
        <v>42</v>
      </c>
      <c r="U906" s="19">
        <f>VLOOKUP($B906,Gas!$B$3:$E$2506,2)</f>
        <v>3.5550000000000002</v>
      </c>
      <c r="V906" s="44">
        <f t="shared" si="164"/>
        <v>11.029535864978902</v>
      </c>
      <c r="W906" s="5">
        <f>VLOOKUP($B906,Gas!$B$3:$E$2506,4)</f>
        <v>0.34231025419752975</v>
      </c>
    </row>
    <row r="907" spans="1:23" x14ac:dyDescent="0.2">
      <c r="A907" s="43">
        <f t="shared" si="156"/>
        <v>42</v>
      </c>
      <c r="B907" s="91">
        <v>37069</v>
      </c>
      <c r="C907" s="92">
        <v>42.96</v>
      </c>
      <c r="D907" s="4">
        <f t="shared" si="162"/>
        <v>9.1337633896368883E-2</v>
      </c>
      <c r="E907" s="100">
        <f t="shared" si="157"/>
        <v>2.1789314529361743</v>
      </c>
      <c r="F907" s="2"/>
      <c r="G907" s="8">
        <f t="shared" si="165"/>
        <v>0</v>
      </c>
      <c r="H907" s="8">
        <f t="shared" si="165"/>
        <v>0</v>
      </c>
      <c r="I907" s="8">
        <f t="shared" si="165"/>
        <v>0</v>
      </c>
      <c r="J907" s="8">
        <f t="shared" si="165"/>
        <v>0</v>
      </c>
      <c r="K907" s="8">
        <f t="shared" si="165"/>
        <v>0</v>
      </c>
      <c r="L907" s="8">
        <f t="shared" si="165"/>
        <v>7.0399999999999991</v>
      </c>
      <c r="M907" s="8">
        <f t="shared" si="161"/>
        <v>22.96</v>
      </c>
      <c r="N907" s="8">
        <f t="shared" si="165"/>
        <v>17.96</v>
      </c>
      <c r="O907" s="8">
        <f t="shared" si="165"/>
        <v>12.96</v>
      </c>
      <c r="P907" s="8">
        <f t="shared" si="165"/>
        <v>7.9600000000000009</v>
      </c>
      <c r="Q907" s="8">
        <f t="shared" si="165"/>
        <v>2.9600000000000009</v>
      </c>
      <c r="R907" s="8">
        <f t="shared" si="165"/>
        <v>0</v>
      </c>
      <c r="S907" s="8">
        <f t="shared" si="165"/>
        <v>0</v>
      </c>
      <c r="T907" s="21">
        <f t="shared" si="163"/>
        <v>42</v>
      </c>
      <c r="U907" s="19">
        <f>VLOOKUP($B907,Gas!$B$3:$E$2506,2)</f>
        <v>3.4449999999999998</v>
      </c>
      <c r="V907" s="44">
        <f t="shared" si="164"/>
        <v>12.470246734397678</v>
      </c>
      <c r="W907" s="5">
        <f>VLOOKUP($B907,Gas!$B$3:$E$2506,4)</f>
        <v>0.36275460837485585</v>
      </c>
    </row>
    <row r="908" spans="1:23" x14ac:dyDescent="0.2">
      <c r="A908" s="43">
        <f t="shared" si="156"/>
        <v>42</v>
      </c>
      <c r="B908" s="91">
        <v>37070</v>
      </c>
      <c r="C908" s="92">
        <v>47.27</v>
      </c>
      <c r="D908" s="4">
        <f t="shared" si="162"/>
        <v>9.5606394604535877E-2</v>
      </c>
      <c r="E908" s="100">
        <f t="shared" si="157"/>
        <v>2.2404036104702794</v>
      </c>
      <c r="F908" s="2"/>
      <c r="G908" s="8">
        <f t="shared" si="165"/>
        <v>0</v>
      </c>
      <c r="H908" s="8">
        <f t="shared" si="165"/>
        <v>0</v>
      </c>
      <c r="I908" s="8">
        <f t="shared" si="165"/>
        <v>0</v>
      </c>
      <c r="J908" s="8">
        <f t="shared" si="165"/>
        <v>0</v>
      </c>
      <c r="K908" s="8">
        <f t="shared" si="165"/>
        <v>0</v>
      </c>
      <c r="L908" s="8">
        <f t="shared" si="165"/>
        <v>2.7299999999999969</v>
      </c>
      <c r="M908" s="8">
        <f t="shared" si="161"/>
        <v>27.270000000000003</v>
      </c>
      <c r="N908" s="8">
        <f t="shared" si="165"/>
        <v>22.270000000000003</v>
      </c>
      <c r="O908" s="8">
        <f t="shared" si="165"/>
        <v>17.270000000000003</v>
      </c>
      <c r="P908" s="8">
        <f t="shared" si="165"/>
        <v>12.270000000000003</v>
      </c>
      <c r="Q908" s="8">
        <f t="shared" si="165"/>
        <v>7.2700000000000031</v>
      </c>
      <c r="R908" s="8">
        <f t="shared" si="165"/>
        <v>0</v>
      </c>
      <c r="S908" s="8">
        <f t="shared" si="165"/>
        <v>0</v>
      </c>
      <c r="T908" s="21">
        <f t="shared" si="163"/>
        <v>42</v>
      </c>
      <c r="U908" s="19">
        <f>VLOOKUP($B908,Gas!$B$3:$E$2506,2)</f>
        <v>3.3849999999999998</v>
      </c>
      <c r="V908" s="44">
        <f t="shared" si="164"/>
        <v>13.964549483013295</v>
      </c>
      <c r="W908" s="5">
        <f>VLOOKUP($B908,Gas!$B$3:$E$2506,4)</f>
        <v>0.35535911613172871</v>
      </c>
    </row>
    <row r="909" spans="1:23" x14ac:dyDescent="0.2">
      <c r="A909" s="43">
        <f t="shared" si="156"/>
        <v>42</v>
      </c>
      <c r="B909" s="91">
        <v>37071</v>
      </c>
      <c r="C909" s="92">
        <v>41.95</v>
      </c>
      <c r="D909" s="4">
        <f t="shared" si="162"/>
        <v>-0.11939741189192982</v>
      </c>
      <c r="E909" s="100">
        <f t="shared" si="157"/>
        <v>2.2651034984699638</v>
      </c>
      <c r="F909" s="2"/>
      <c r="G909" s="8">
        <f t="shared" si="165"/>
        <v>0</v>
      </c>
      <c r="H909" s="8">
        <f t="shared" si="165"/>
        <v>0</v>
      </c>
      <c r="I909" s="8">
        <f t="shared" si="165"/>
        <v>0</v>
      </c>
      <c r="J909" s="8">
        <f t="shared" si="165"/>
        <v>0</v>
      </c>
      <c r="K909" s="8">
        <f t="shared" si="165"/>
        <v>0</v>
      </c>
      <c r="L909" s="8">
        <f t="shared" si="165"/>
        <v>8.0499999999999972</v>
      </c>
      <c r="M909" s="8">
        <f t="shared" si="161"/>
        <v>21.950000000000003</v>
      </c>
      <c r="N909" s="8">
        <f t="shared" si="165"/>
        <v>16.950000000000003</v>
      </c>
      <c r="O909" s="8">
        <f t="shared" si="165"/>
        <v>11.950000000000003</v>
      </c>
      <c r="P909" s="8">
        <f t="shared" si="165"/>
        <v>6.9500000000000028</v>
      </c>
      <c r="Q909" s="8">
        <f t="shared" si="165"/>
        <v>1.9500000000000028</v>
      </c>
      <c r="R909" s="8">
        <f t="shared" si="165"/>
        <v>0</v>
      </c>
      <c r="S909" s="8">
        <f t="shared" si="165"/>
        <v>0</v>
      </c>
      <c r="T909" s="21">
        <f t="shared" si="163"/>
        <v>42</v>
      </c>
      <c r="U909" s="19">
        <f>VLOOKUP($B909,Gas!$B$3:$E$2506,2)</f>
        <v>3.2149999999999999</v>
      </c>
      <c r="V909" s="44">
        <f t="shared" si="164"/>
        <v>13.048211508553656</v>
      </c>
      <c r="W909" s="5">
        <f>VLOOKUP($B909,Gas!$B$3:$E$2506,4)</f>
        <v>0.39457650499754127</v>
      </c>
    </row>
    <row r="910" spans="1:23" x14ac:dyDescent="0.2">
      <c r="A910" s="43">
        <f t="shared" si="156"/>
        <v>43</v>
      </c>
      <c r="B910" s="91">
        <v>37074</v>
      </c>
      <c r="C910" s="92">
        <v>38.75</v>
      </c>
      <c r="D910" s="4">
        <f t="shared" si="162"/>
        <v>-7.9347677113859233E-2</v>
      </c>
      <c r="E910" s="100">
        <f t="shared" si="157"/>
        <v>2.275078613472207</v>
      </c>
      <c r="F910" s="2"/>
      <c r="G910" s="8">
        <f t="shared" si="165"/>
        <v>0</v>
      </c>
      <c r="H910" s="8">
        <f t="shared" si="165"/>
        <v>0</v>
      </c>
      <c r="I910" s="8">
        <f t="shared" si="165"/>
        <v>0</v>
      </c>
      <c r="J910" s="8">
        <f t="shared" si="165"/>
        <v>0</v>
      </c>
      <c r="K910" s="8">
        <f t="shared" si="165"/>
        <v>1.25</v>
      </c>
      <c r="L910" s="8">
        <f t="shared" si="165"/>
        <v>11.25</v>
      </c>
      <c r="M910" s="8">
        <f t="shared" si="165"/>
        <v>18.75</v>
      </c>
      <c r="N910" s="8">
        <f t="shared" si="165"/>
        <v>13.75</v>
      </c>
      <c r="O910" s="8">
        <f t="shared" si="165"/>
        <v>8.75</v>
      </c>
      <c r="P910" s="8">
        <f t="shared" si="165"/>
        <v>3.75</v>
      </c>
      <c r="Q910" s="8">
        <f t="shared" si="165"/>
        <v>0</v>
      </c>
      <c r="R910" s="8">
        <f t="shared" si="165"/>
        <v>0</v>
      </c>
      <c r="S910" s="8">
        <f t="shared" si="165"/>
        <v>0</v>
      </c>
      <c r="T910" s="21">
        <f t="shared" si="163"/>
        <v>43</v>
      </c>
      <c r="U910" s="19">
        <f>VLOOKUP($B910,Gas!$B$3:$E$2506,2)</f>
        <v>2.9950000000000001</v>
      </c>
      <c r="V910" s="44">
        <f t="shared" si="164"/>
        <v>12.938230383973288</v>
      </c>
      <c r="W910" s="5">
        <f>VLOOKUP($B910,Gas!$B$3:$E$2506,4)</f>
        <v>0.491951578669791</v>
      </c>
    </row>
    <row r="911" spans="1:23" x14ac:dyDescent="0.2">
      <c r="A911" s="43">
        <f t="shared" si="156"/>
        <v>43</v>
      </c>
      <c r="B911" s="91">
        <v>37075</v>
      </c>
      <c r="C911" s="92">
        <v>32.15</v>
      </c>
      <c r="D911" s="4">
        <f t="shared" si="162"/>
        <v>-0.18671830511572771</v>
      </c>
      <c r="E911" s="100">
        <f t="shared" si="157"/>
        <v>2.3804748739913633</v>
      </c>
      <c r="F911" s="2"/>
      <c r="G911" s="8">
        <f t="shared" si="165"/>
        <v>0</v>
      </c>
      <c r="H911" s="8">
        <f t="shared" si="165"/>
        <v>0</v>
      </c>
      <c r="I911" s="8">
        <f t="shared" si="165"/>
        <v>0</v>
      </c>
      <c r="J911" s="8">
        <f t="shared" si="165"/>
        <v>2.8500000000000014</v>
      </c>
      <c r="K911" s="8">
        <f t="shared" si="165"/>
        <v>7.8500000000000014</v>
      </c>
      <c r="L911" s="8">
        <f t="shared" si="165"/>
        <v>17.850000000000001</v>
      </c>
      <c r="M911" s="8">
        <f t="shared" si="165"/>
        <v>12.149999999999999</v>
      </c>
      <c r="N911" s="8">
        <f t="shared" si="165"/>
        <v>7.1499999999999986</v>
      </c>
      <c r="O911" s="8">
        <f t="shared" si="165"/>
        <v>2.1499999999999986</v>
      </c>
      <c r="P911" s="8">
        <f t="shared" si="165"/>
        <v>0</v>
      </c>
      <c r="Q911" s="8">
        <f t="shared" si="165"/>
        <v>0</v>
      </c>
      <c r="R911" s="8">
        <f t="shared" si="165"/>
        <v>0</v>
      </c>
      <c r="S911" s="8">
        <f t="shared" si="165"/>
        <v>0</v>
      </c>
      <c r="T911" s="21">
        <f t="shared" si="163"/>
        <v>43</v>
      </c>
      <c r="U911" s="19">
        <f>VLOOKUP($B911,Gas!$B$3:$E$2506,2)</f>
        <v>2.93</v>
      </c>
      <c r="V911" s="44">
        <f t="shared" si="164"/>
        <v>10.972696245733788</v>
      </c>
      <c r="W911" s="5">
        <f>VLOOKUP($B911,Gas!$B$3:$E$2506,4)</f>
        <v>0.47190110825849679</v>
      </c>
    </row>
    <row r="912" spans="1:23" x14ac:dyDescent="0.2">
      <c r="A912" s="43">
        <f t="shared" si="156"/>
        <v>43</v>
      </c>
      <c r="B912" s="91">
        <v>37077</v>
      </c>
      <c r="C912" s="92">
        <v>28.53</v>
      </c>
      <c r="D912" s="4">
        <f t="shared" si="162"/>
        <v>-0.11945628545821967</v>
      </c>
      <c r="E912" s="100">
        <f t="shared" si="157"/>
        <v>2.2241163247535414</v>
      </c>
      <c r="F912" s="2"/>
      <c r="G912" s="8">
        <f t="shared" si="165"/>
        <v>0</v>
      </c>
      <c r="H912" s="8">
        <f t="shared" si="165"/>
        <v>0</v>
      </c>
      <c r="I912" s="8">
        <f t="shared" si="165"/>
        <v>1.4699999999999989</v>
      </c>
      <c r="J912" s="8">
        <f t="shared" si="165"/>
        <v>6.4699999999999989</v>
      </c>
      <c r="K912" s="8">
        <f t="shared" si="165"/>
        <v>11.469999999999999</v>
      </c>
      <c r="L912" s="8">
        <f t="shared" si="165"/>
        <v>21.47</v>
      </c>
      <c r="M912" s="8">
        <f t="shared" si="165"/>
        <v>8.5300000000000011</v>
      </c>
      <c r="N912" s="8">
        <f t="shared" si="165"/>
        <v>3.5300000000000011</v>
      </c>
      <c r="O912" s="8">
        <f t="shared" si="165"/>
        <v>0</v>
      </c>
      <c r="P912" s="8">
        <f t="shared" si="165"/>
        <v>0</v>
      </c>
      <c r="Q912" s="8">
        <f t="shared" si="165"/>
        <v>0</v>
      </c>
      <c r="R912" s="8">
        <f t="shared" si="165"/>
        <v>0</v>
      </c>
      <c r="S912" s="8">
        <f t="shared" si="165"/>
        <v>0</v>
      </c>
      <c r="T912" s="21">
        <f t="shared" si="163"/>
        <v>43</v>
      </c>
      <c r="U912" s="19">
        <f>VLOOKUP($B912,Gas!$B$3:$E$2506,2)</f>
        <v>3</v>
      </c>
      <c r="V912" s="44">
        <f t="shared" si="164"/>
        <v>9.51</v>
      </c>
      <c r="W912" s="5">
        <f>VLOOKUP($B912,Gas!$B$3:$E$2506,4)</f>
        <v>0.53566972293430404</v>
      </c>
    </row>
    <row r="913" spans="1:23" x14ac:dyDescent="0.2">
      <c r="A913" s="43">
        <f t="shared" si="156"/>
        <v>43</v>
      </c>
      <c r="B913" s="91">
        <v>37078</v>
      </c>
      <c r="C913" s="92">
        <v>32.82</v>
      </c>
      <c r="D913" s="4">
        <f t="shared" si="162"/>
        <v>0.14008192043653617</v>
      </c>
      <c r="E913" s="100">
        <f t="shared" si="157"/>
        <v>2.115322513966245</v>
      </c>
      <c r="F913" s="2"/>
      <c r="G913" s="8">
        <f t="shared" si="165"/>
        <v>0</v>
      </c>
      <c r="H913" s="8">
        <f t="shared" si="165"/>
        <v>0</v>
      </c>
      <c r="I913" s="8">
        <f t="shared" si="165"/>
        <v>0</v>
      </c>
      <c r="J913" s="8">
        <f t="shared" si="165"/>
        <v>2.1799999999999997</v>
      </c>
      <c r="K913" s="8">
        <f t="shared" si="165"/>
        <v>7.18</v>
      </c>
      <c r="L913" s="8">
        <f t="shared" si="165"/>
        <v>17.18</v>
      </c>
      <c r="M913" s="8">
        <f t="shared" si="165"/>
        <v>12.82</v>
      </c>
      <c r="N913" s="8">
        <f t="shared" si="165"/>
        <v>7.82</v>
      </c>
      <c r="O913" s="8">
        <f t="shared" si="165"/>
        <v>2.8200000000000003</v>
      </c>
      <c r="P913" s="8">
        <f t="shared" si="165"/>
        <v>0</v>
      </c>
      <c r="Q913" s="8">
        <f t="shared" si="165"/>
        <v>0</v>
      </c>
      <c r="R913" s="8">
        <f t="shared" si="165"/>
        <v>0</v>
      </c>
      <c r="S913" s="8">
        <f t="shared" si="165"/>
        <v>0</v>
      </c>
      <c r="T913" s="21">
        <f t="shared" si="163"/>
        <v>43</v>
      </c>
      <c r="U913" s="19">
        <f>VLOOKUP($B913,Gas!$B$3:$E$2506,2)</f>
        <v>3.1</v>
      </c>
      <c r="V913" s="44">
        <f t="shared" si="164"/>
        <v>10.587096774193547</v>
      </c>
      <c r="W913" s="5">
        <f>VLOOKUP($B913,Gas!$B$3:$E$2506,4)</f>
        <v>0.6113079096462245</v>
      </c>
    </row>
    <row r="914" spans="1:23" x14ac:dyDescent="0.2">
      <c r="A914" s="43">
        <f t="shared" si="156"/>
        <v>43</v>
      </c>
      <c r="B914" s="91">
        <v>37081</v>
      </c>
      <c r="C914" s="92">
        <v>42.7</v>
      </c>
      <c r="D914" s="4">
        <f t="shared" si="162"/>
        <v>0.26316083457263406</v>
      </c>
      <c r="E914" s="100">
        <f t="shared" si="157"/>
        <v>2.4507872528373498</v>
      </c>
      <c r="F914" s="2"/>
      <c r="G914" s="8">
        <f t="shared" ref="G914:S929" si="166">IF(G$1="P",MAX(0,G$2-$C914),IF(G$1="C",MAX(0,$C914-G$2)))</f>
        <v>0</v>
      </c>
      <c r="H914" s="8">
        <f t="shared" si="166"/>
        <v>0</v>
      </c>
      <c r="I914" s="8">
        <f t="shared" si="166"/>
        <v>0</v>
      </c>
      <c r="J914" s="8">
        <f t="shared" si="166"/>
        <v>0</v>
      </c>
      <c r="K914" s="8">
        <f t="shared" si="166"/>
        <v>0</v>
      </c>
      <c r="L914" s="8">
        <f t="shared" si="166"/>
        <v>7.2999999999999972</v>
      </c>
      <c r="M914" s="8">
        <f t="shared" si="165"/>
        <v>22.700000000000003</v>
      </c>
      <c r="N914" s="8">
        <f t="shared" si="166"/>
        <v>17.700000000000003</v>
      </c>
      <c r="O914" s="8">
        <f t="shared" si="166"/>
        <v>12.700000000000003</v>
      </c>
      <c r="P914" s="8">
        <f t="shared" si="166"/>
        <v>7.7000000000000028</v>
      </c>
      <c r="Q914" s="8">
        <f t="shared" si="166"/>
        <v>2.7000000000000028</v>
      </c>
      <c r="R914" s="8">
        <f t="shared" si="166"/>
        <v>0</v>
      </c>
      <c r="S914" s="8">
        <f t="shared" si="166"/>
        <v>0</v>
      </c>
      <c r="T914" s="21">
        <f t="shared" si="163"/>
        <v>43</v>
      </c>
      <c r="U914" s="19">
        <f>VLOOKUP($B914,Gas!$B$3:$E$2506,2)</f>
        <v>2.9950000000000001</v>
      </c>
      <c r="V914" s="44">
        <f t="shared" si="164"/>
        <v>14.257095158597663</v>
      </c>
      <c r="W914" s="5">
        <f>VLOOKUP($B914,Gas!$B$3:$E$2506,4)</f>
        <v>0.56327685240869629</v>
      </c>
    </row>
    <row r="915" spans="1:23" x14ac:dyDescent="0.2">
      <c r="A915" s="43">
        <f t="shared" si="156"/>
        <v>43</v>
      </c>
      <c r="B915" s="91">
        <v>37082</v>
      </c>
      <c r="C915" s="92">
        <v>50.02</v>
      </c>
      <c r="D915" s="4">
        <f t="shared" si="162"/>
        <v>0.15822400521489419</v>
      </c>
      <c r="E915" s="100">
        <f t="shared" si="157"/>
        <v>2.3246222083925372</v>
      </c>
      <c r="F915" s="2"/>
      <c r="G915" s="8">
        <f t="shared" si="166"/>
        <v>0</v>
      </c>
      <c r="H915" s="8">
        <f t="shared" si="166"/>
        <v>0</v>
      </c>
      <c r="I915" s="8">
        <f t="shared" si="166"/>
        <v>0</v>
      </c>
      <c r="J915" s="8">
        <f t="shared" si="166"/>
        <v>0</v>
      </c>
      <c r="K915" s="8">
        <f t="shared" si="166"/>
        <v>0</v>
      </c>
      <c r="L915" s="8">
        <f t="shared" si="166"/>
        <v>0</v>
      </c>
      <c r="M915" s="8">
        <f t="shared" si="165"/>
        <v>30.020000000000003</v>
      </c>
      <c r="N915" s="8">
        <f t="shared" si="166"/>
        <v>25.020000000000003</v>
      </c>
      <c r="O915" s="8">
        <f t="shared" si="166"/>
        <v>20.020000000000003</v>
      </c>
      <c r="P915" s="8">
        <f t="shared" si="166"/>
        <v>15.020000000000003</v>
      </c>
      <c r="Q915" s="8">
        <f t="shared" si="166"/>
        <v>10.020000000000003</v>
      </c>
      <c r="R915" s="8">
        <f t="shared" si="166"/>
        <v>2.0000000000003126E-2</v>
      </c>
      <c r="S915" s="8">
        <f t="shared" si="166"/>
        <v>0</v>
      </c>
      <c r="T915" s="21">
        <f t="shared" si="163"/>
        <v>43</v>
      </c>
      <c r="U915" s="19">
        <f>VLOOKUP($B915,Gas!$B$3:$E$2506,2)</f>
        <v>3.1</v>
      </c>
      <c r="V915" s="44">
        <f t="shared" si="164"/>
        <v>16.135483870967743</v>
      </c>
      <c r="W915" s="5">
        <f>VLOOKUP($B915,Gas!$B$3:$E$2506,4)</f>
        <v>0.6167902136923924</v>
      </c>
    </row>
    <row r="916" spans="1:23" x14ac:dyDescent="0.2">
      <c r="A916" s="43">
        <f t="shared" si="156"/>
        <v>43</v>
      </c>
      <c r="B916" s="91">
        <v>37083</v>
      </c>
      <c r="C916" s="92">
        <v>46.92</v>
      </c>
      <c r="D916" s="4">
        <f t="shared" si="162"/>
        <v>-6.3978901664198257E-2</v>
      </c>
      <c r="E916" s="100">
        <f t="shared" si="157"/>
        <v>2.3684893989909432</v>
      </c>
      <c r="F916" s="2"/>
      <c r="G916" s="8">
        <f t="shared" si="166"/>
        <v>0</v>
      </c>
      <c r="H916" s="8">
        <f t="shared" si="166"/>
        <v>0</v>
      </c>
      <c r="I916" s="8">
        <f t="shared" si="166"/>
        <v>0</v>
      </c>
      <c r="J916" s="8">
        <f t="shared" si="166"/>
        <v>0</v>
      </c>
      <c r="K916" s="8">
        <f t="shared" si="166"/>
        <v>0</v>
      </c>
      <c r="L916" s="8">
        <f t="shared" si="166"/>
        <v>3.0799999999999983</v>
      </c>
      <c r="M916" s="8">
        <f t="shared" si="165"/>
        <v>26.92</v>
      </c>
      <c r="N916" s="8">
        <f t="shared" si="166"/>
        <v>21.92</v>
      </c>
      <c r="O916" s="8">
        <f t="shared" si="166"/>
        <v>16.920000000000002</v>
      </c>
      <c r="P916" s="8">
        <f t="shared" si="166"/>
        <v>11.920000000000002</v>
      </c>
      <c r="Q916" s="8">
        <f t="shared" si="166"/>
        <v>6.9200000000000017</v>
      </c>
      <c r="R916" s="8">
        <f t="shared" si="166"/>
        <v>0</v>
      </c>
      <c r="S916" s="8">
        <f t="shared" si="166"/>
        <v>0</v>
      </c>
      <c r="T916" s="21">
        <f t="shared" si="163"/>
        <v>43</v>
      </c>
      <c r="U916" s="19">
        <f>VLOOKUP($B916,Gas!$B$3:$E$2506,2)</f>
        <v>3.18</v>
      </c>
      <c r="V916" s="44">
        <f t="shared" si="164"/>
        <v>14.754716981132075</v>
      </c>
      <c r="W916" s="5">
        <f>VLOOKUP($B916,Gas!$B$3:$E$2506,4)</f>
        <v>0.44022914159907173</v>
      </c>
    </row>
    <row r="917" spans="1:23" x14ac:dyDescent="0.2">
      <c r="A917" s="43">
        <f t="shared" si="156"/>
        <v>43</v>
      </c>
      <c r="B917" s="91">
        <v>37084</v>
      </c>
      <c r="C917" s="92">
        <v>39.96</v>
      </c>
      <c r="D917" s="4">
        <f t="shared" si="162"/>
        <v>-0.16056507000492196</v>
      </c>
      <c r="E917" s="100">
        <f t="shared" si="157"/>
        <v>2.483767950776389</v>
      </c>
      <c r="F917" s="2"/>
      <c r="G917" s="8">
        <f t="shared" si="166"/>
        <v>0</v>
      </c>
      <c r="H917" s="8">
        <f t="shared" si="166"/>
        <v>0</v>
      </c>
      <c r="I917" s="8">
        <f t="shared" si="166"/>
        <v>0</v>
      </c>
      <c r="J917" s="8">
        <f t="shared" si="166"/>
        <v>0</v>
      </c>
      <c r="K917" s="8">
        <f t="shared" si="166"/>
        <v>3.9999999999999147E-2</v>
      </c>
      <c r="L917" s="8">
        <f t="shared" si="166"/>
        <v>10.039999999999999</v>
      </c>
      <c r="M917" s="8">
        <f t="shared" si="165"/>
        <v>19.96</v>
      </c>
      <c r="N917" s="8">
        <f t="shared" si="166"/>
        <v>14.96</v>
      </c>
      <c r="O917" s="8">
        <f t="shared" si="166"/>
        <v>9.9600000000000009</v>
      </c>
      <c r="P917" s="8">
        <f t="shared" si="166"/>
        <v>4.9600000000000009</v>
      </c>
      <c r="Q917" s="8">
        <f t="shared" si="166"/>
        <v>0</v>
      </c>
      <c r="R917" s="8">
        <f t="shared" si="166"/>
        <v>0</v>
      </c>
      <c r="S917" s="8">
        <f t="shared" si="166"/>
        <v>0</v>
      </c>
      <c r="T917" s="21">
        <f t="shared" si="163"/>
        <v>43</v>
      </c>
      <c r="U917" s="19">
        <f>VLOOKUP($B917,Gas!$B$3:$E$2506,2)</f>
        <v>3.2050000000000001</v>
      </c>
      <c r="V917" s="44">
        <f t="shared" si="164"/>
        <v>12.46801872074883</v>
      </c>
      <c r="W917" s="5">
        <f>VLOOKUP($B917,Gas!$B$3:$E$2506,4)</f>
        <v>0.43844378393756689</v>
      </c>
    </row>
    <row r="918" spans="1:23" x14ac:dyDescent="0.2">
      <c r="A918" s="43">
        <f t="shared" si="156"/>
        <v>43</v>
      </c>
      <c r="B918" s="91">
        <v>37085</v>
      </c>
      <c r="C918" s="92">
        <v>36.200000000000003</v>
      </c>
      <c r="D918" s="4">
        <f t="shared" si="162"/>
        <v>-9.881983494862738E-2</v>
      </c>
      <c r="E918" s="100">
        <f t="shared" si="157"/>
        <v>2.450155410945154</v>
      </c>
      <c r="F918" s="2"/>
      <c r="G918" s="8">
        <f t="shared" si="166"/>
        <v>0</v>
      </c>
      <c r="H918" s="8">
        <f t="shared" si="166"/>
        <v>0</v>
      </c>
      <c r="I918" s="8">
        <f t="shared" si="166"/>
        <v>0</v>
      </c>
      <c r="J918" s="8">
        <f t="shared" si="166"/>
        <v>0</v>
      </c>
      <c r="K918" s="8">
        <f t="shared" si="166"/>
        <v>3.7999999999999972</v>
      </c>
      <c r="L918" s="8">
        <f t="shared" si="166"/>
        <v>13.799999999999997</v>
      </c>
      <c r="M918" s="8">
        <f t="shared" si="165"/>
        <v>16.200000000000003</v>
      </c>
      <c r="N918" s="8">
        <f t="shared" si="166"/>
        <v>11.200000000000003</v>
      </c>
      <c r="O918" s="8">
        <f t="shared" si="166"/>
        <v>6.2000000000000028</v>
      </c>
      <c r="P918" s="8">
        <f t="shared" si="166"/>
        <v>1.2000000000000028</v>
      </c>
      <c r="Q918" s="8">
        <f t="shared" si="166"/>
        <v>0</v>
      </c>
      <c r="R918" s="8">
        <f t="shared" si="166"/>
        <v>0</v>
      </c>
      <c r="S918" s="8">
        <f t="shared" si="166"/>
        <v>0</v>
      </c>
      <c r="T918" s="21">
        <f t="shared" si="163"/>
        <v>43</v>
      </c>
      <c r="U918" s="19">
        <f>VLOOKUP($B918,Gas!$B$3:$E$2506,2)</f>
        <v>3.3</v>
      </c>
      <c r="V918" s="44">
        <f t="shared" si="164"/>
        <v>10.969696969696971</v>
      </c>
      <c r="W918" s="5">
        <f>VLOOKUP($B918,Gas!$B$3:$E$2506,4)</f>
        <v>0.41058876328417393</v>
      </c>
    </row>
    <row r="919" spans="1:23" x14ac:dyDescent="0.2">
      <c r="A919" s="43">
        <f t="shared" si="156"/>
        <v>43</v>
      </c>
      <c r="B919" s="91">
        <v>37088</v>
      </c>
      <c r="C919" s="92">
        <v>44.44</v>
      </c>
      <c r="D919" s="4">
        <f t="shared" si="162"/>
        <v>0.20508084593970369</v>
      </c>
      <c r="E919" s="100">
        <f t="shared" si="157"/>
        <v>2.6389521177151853</v>
      </c>
      <c r="F919" s="2"/>
      <c r="G919" s="8">
        <f t="shared" si="166"/>
        <v>0</v>
      </c>
      <c r="H919" s="8">
        <f t="shared" si="166"/>
        <v>0</v>
      </c>
      <c r="I919" s="8">
        <f t="shared" si="166"/>
        <v>0</v>
      </c>
      <c r="J919" s="8">
        <f t="shared" si="166"/>
        <v>0</v>
      </c>
      <c r="K919" s="8">
        <f t="shared" si="166"/>
        <v>0</v>
      </c>
      <c r="L919" s="8">
        <f t="shared" si="166"/>
        <v>5.5600000000000023</v>
      </c>
      <c r="M919" s="8">
        <f t="shared" si="165"/>
        <v>24.439999999999998</v>
      </c>
      <c r="N919" s="8">
        <f t="shared" si="166"/>
        <v>19.439999999999998</v>
      </c>
      <c r="O919" s="8">
        <f t="shared" si="166"/>
        <v>14.439999999999998</v>
      </c>
      <c r="P919" s="8">
        <f t="shared" si="166"/>
        <v>9.4399999999999977</v>
      </c>
      <c r="Q919" s="8">
        <f t="shared" si="166"/>
        <v>4.4399999999999977</v>
      </c>
      <c r="R919" s="8">
        <f t="shared" si="166"/>
        <v>0</v>
      </c>
      <c r="S919" s="8">
        <f t="shared" si="166"/>
        <v>0</v>
      </c>
      <c r="T919" s="21">
        <f t="shared" si="163"/>
        <v>43</v>
      </c>
      <c r="U919" s="19">
        <f>VLOOKUP($B919,Gas!$B$3:$E$2506,2)</f>
        <v>3.1549999999999998</v>
      </c>
      <c r="V919" s="44">
        <f t="shared" si="164"/>
        <v>14.085578446909667</v>
      </c>
      <c r="W919" s="5">
        <f>VLOOKUP($B919,Gas!$B$3:$E$2506,4)</f>
        <v>0.49026079661961713</v>
      </c>
    </row>
    <row r="920" spans="1:23" x14ac:dyDescent="0.2">
      <c r="A920" s="43">
        <f t="shared" si="156"/>
        <v>43</v>
      </c>
      <c r="B920" s="91">
        <v>37089</v>
      </c>
      <c r="C920" s="92">
        <v>45.02</v>
      </c>
      <c r="D920" s="4">
        <f t="shared" si="162"/>
        <v>1.2966870707157109E-2</v>
      </c>
      <c r="E920" s="100">
        <f t="shared" si="157"/>
        <v>2.5962673351262273</v>
      </c>
      <c r="F920" s="2"/>
      <c r="G920" s="8">
        <f t="shared" si="166"/>
        <v>0</v>
      </c>
      <c r="H920" s="8">
        <f t="shared" si="166"/>
        <v>0</v>
      </c>
      <c r="I920" s="8">
        <f t="shared" si="166"/>
        <v>0</v>
      </c>
      <c r="J920" s="8">
        <f t="shared" si="166"/>
        <v>0</v>
      </c>
      <c r="K920" s="8">
        <f t="shared" si="166"/>
        <v>0</v>
      </c>
      <c r="L920" s="8">
        <f t="shared" si="166"/>
        <v>4.9799999999999969</v>
      </c>
      <c r="M920" s="8">
        <f t="shared" si="166"/>
        <v>25.020000000000003</v>
      </c>
      <c r="N920" s="8">
        <f t="shared" si="166"/>
        <v>20.020000000000003</v>
      </c>
      <c r="O920" s="8">
        <f t="shared" si="166"/>
        <v>15.020000000000003</v>
      </c>
      <c r="P920" s="8">
        <f t="shared" si="166"/>
        <v>10.020000000000003</v>
      </c>
      <c r="Q920" s="8">
        <f t="shared" si="166"/>
        <v>5.0200000000000031</v>
      </c>
      <c r="R920" s="8">
        <f t="shared" si="166"/>
        <v>0</v>
      </c>
      <c r="S920" s="8">
        <f t="shared" si="166"/>
        <v>0</v>
      </c>
      <c r="T920" s="21">
        <f t="shared" si="163"/>
        <v>43</v>
      </c>
      <c r="U920" s="19">
        <f>VLOOKUP($B920,Gas!$B$3:$E$2506,2)</f>
        <v>3.0750000000000002</v>
      </c>
      <c r="V920" s="44">
        <f t="shared" si="164"/>
        <v>14.640650406504065</v>
      </c>
      <c r="W920" s="5">
        <f>VLOOKUP($B920,Gas!$B$3:$E$2506,4)</f>
        <v>0.4662517629910426</v>
      </c>
    </row>
    <row r="921" spans="1:23" x14ac:dyDescent="0.2">
      <c r="A921" s="43">
        <f t="shared" ref="A921:A963" si="167">MONTH(B921)+(YEAR(B921)-1998)*12</f>
        <v>43</v>
      </c>
      <c r="B921" s="91">
        <v>37090</v>
      </c>
      <c r="C921" s="92">
        <v>48.14</v>
      </c>
      <c r="D921" s="4">
        <f t="shared" si="162"/>
        <v>6.7006596876339614E-2</v>
      </c>
      <c r="E921" s="100">
        <f t="shared" si="157"/>
        <v>2.3466272455435337</v>
      </c>
      <c r="F921" s="2"/>
      <c r="G921" s="8">
        <f t="shared" si="166"/>
        <v>0</v>
      </c>
      <c r="H921" s="8">
        <f t="shared" si="166"/>
        <v>0</v>
      </c>
      <c r="I921" s="8">
        <f t="shared" si="166"/>
        <v>0</v>
      </c>
      <c r="J921" s="8">
        <f t="shared" si="166"/>
        <v>0</v>
      </c>
      <c r="K921" s="8">
        <f t="shared" si="166"/>
        <v>0</v>
      </c>
      <c r="L921" s="8">
        <f t="shared" si="166"/>
        <v>1.8599999999999994</v>
      </c>
      <c r="M921" s="8">
        <f t="shared" si="166"/>
        <v>28.14</v>
      </c>
      <c r="N921" s="8">
        <f t="shared" si="166"/>
        <v>23.14</v>
      </c>
      <c r="O921" s="8">
        <f t="shared" si="166"/>
        <v>18.14</v>
      </c>
      <c r="P921" s="8">
        <f t="shared" si="166"/>
        <v>13.14</v>
      </c>
      <c r="Q921" s="8">
        <f t="shared" si="166"/>
        <v>8.14</v>
      </c>
      <c r="R921" s="8">
        <f t="shared" si="166"/>
        <v>0</v>
      </c>
      <c r="S921" s="8">
        <f t="shared" si="166"/>
        <v>0</v>
      </c>
      <c r="T921" s="21">
        <f t="shared" si="163"/>
        <v>43</v>
      </c>
      <c r="U921" s="19">
        <f>VLOOKUP($B921,Gas!$B$3:$E$2506,2)</f>
        <v>3.12</v>
      </c>
      <c r="V921" s="44">
        <f t="shared" si="164"/>
        <v>15.429487179487179</v>
      </c>
      <c r="W921" s="5">
        <f>VLOOKUP($B921,Gas!$B$3:$E$2506,4)</f>
        <v>0.47115633159837939</v>
      </c>
    </row>
    <row r="922" spans="1:23" x14ac:dyDescent="0.2">
      <c r="A922" s="43">
        <f t="shared" si="167"/>
        <v>43</v>
      </c>
      <c r="B922" s="91">
        <v>37091</v>
      </c>
      <c r="C922" s="92">
        <v>49.36</v>
      </c>
      <c r="D922" s="4">
        <f t="shared" si="162"/>
        <v>2.5026947242206565E-2</v>
      </c>
      <c r="E922" s="100">
        <f t="shared" si="157"/>
        <v>2.1784496168106666</v>
      </c>
      <c r="F922" s="2"/>
      <c r="G922" s="8">
        <f t="shared" si="166"/>
        <v>0</v>
      </c>
      <c r="H922" s="8">
        <f t="shared" si="166"/>
        <v>0</v>
      </c>
      <c r="I922" s="8">
        <f t="shared" si="166"/>
        <v>0</v>
      </c>
      <c r="J922" s="8">
        <f t="shared" si="166"/>
        <v>0</v>
      </c>
      <c r="K922" s="8">
        <f t="shared" si="166"/>
        <v>0</v>
      </c>
      <c r="L922" s="8">
        <f t="shared" si="166"/>
        <v>0.64000000000000057</v>
      </c>
      <c r="M922" s="8">
        <f t="shared" si="166"/>
        <v>29.36</v>
      </c>
      <c r="N922" s="8">
        <f t="shared" si="166"/>
        <v>24.36</v>
      </c>
      <c r="O922" s="8">
        <f t="shared" si="166"/>
        <v>19.36</v>
      </c>
      <c r="P922" s="8">
        <f t="shared" si="166"/>
        <v>14.36</v>
      </c>
      <c r="Q922" s="8">
        <f t="shared" si="166"/>
        <v>9.36</v>
      </c>
      <c r="R922" s="8">
        <f t="shared" si="166"/>
        <v>0</v>
      </c>
      <c r="S922" s="8">
        <f t="shared" si="166"/>
        <v>0</v>
      </c>
      <c r="T922" s="21">
        <f t="shared" si="163"/>
        <v>43</v>
      </c>
      <c r="U922" s="19">
        <f>VLOOKUP($B922,Gas!$B$3:$E$2506,2)</f>
        <v>3.145</v>
      </c>
      <c r="V922" s="44">
        <f t="shared" si="164"/>
        <v>15.694753577106518</v>
      </c>
      <c r="W922" s="5">
        <f>VLOOKUP($B922,Gas!$B$3:$E$2506,4)</f>
        <v>0.47081445655564813</v>
      </c>
    </row>
    <row r="923" spans="1:23" x14ac:dyDescent="0.2">
      <c r="A923" s="43">
        <f t="shared" si="167"/>
        <v>43</v>
      </c>
      <c r="B923" s="91">
        <v>37092</v>
      </c>
      <c r="C923" s="92">
        <v>47.31</v>
      </c>
      <c r="D923" s="4">
        <f t="shared" si="162"/>
        <v>-4.2418689954075606E-2</v>
      </c>
      <c r="E923" s="100">
        <f t="shared" si="157"/>
        <v>2.1711343852553742</v>
      </c>
      <c r="F923" s="2"/>
      <c r="G923" s="8">
        <f t="shared" si="166"/>
        <v>0</v>
      </c>
      <c r="H923" s="8">
        <f t="shared" si="166"/>
        <v>0</v>
      </c>
      <c r="I923" s="8">
        <f t="shared" si="166"/>
        <v>0</v>
      </c>
      <c r="J923" s="8">
        <f t="shared" si="166"/>
        <v>0</v>
      </c>
      <c r="K923" s="8">
        <f t="shared" si="166"/>
        <v>0</v>
      </c>
      <c r="L923" s="8">
        <f t="shared" si="166"/>
        <v>2.6899999999999977</v>
      </c>
      <c r="M923" s="8">
        <f t="shared" si="166"/>
        <v>27.310000000000002</v>
      </c>
      <c r="N923" s="8">
        <f t="shared" si="166"/>
        <v>22.310000000000002</v>
      </c>
      <c r="O923" s="8">
        <f t="shared" si="166"/>
        <v>17.310000000000002</v>
      </c>
      <c r="P923" s="8">
        <f t="shared" si="166"/>
        <v>12.310000000000002</v>
      </c>
      <c r="Q923" s="8">
        <f t="shared" si="166"/>
        <v>7.3100000000000023</v>
      </c>
      <c r="R923" s="8">
        <f t="shared" si="166"/>
        <v>0</v>
      </c>
      <c r="S923" s="8">
        <f t="shared" si="166"/>
        <v>0</v>
      </c>
      <c r="T923" s="21">
        <f t="shared" si="163"/>
        <v>43</v>
      </c>
      <c r="U923" s="19">
        <f>VLOOKUP($B923,Gas!$B$3:$E$2506,2)</f>
        <v>3.0249999999999999</v>
      </c>
      <c r="V923" s="44">
        <f t="shared" si="164"/>
        <v>15.639669421487605</v>
      </c>
      <c r="W923" s="5">
        <f>VLOOKUP($B923,Gas!$B$3:$E$2506,4)</f>
        <v>0.49208108155231994</v>
      </c>
    </row>
    <row r="924" spans="1:23" x14ac:dyDescent="0.2">
      <c r="A924" s="43">
        <f t="shared" si="167"/>
        <v>43</v>
      </c>
      <c r="B924" s="91">
        <v>37095</v>
      </c>
      <c r="C924" s="92">
        <v>51.97</v>
      </c>
      <c r="D924" s="4">
        <f t="shared" si="162"/>
        <v>9.3944939377293674E-2</v>
      </c>
      <c r="E924" s="100">
        <f t="shared" ref="E924:E963" si="168">STDEV(D915:D924)*SQRT(trade_day)</f>
        <v>1.816454140644493</v>
      </c>
      <c r="F924" s="2"/>
      <c r="G924" s="8">
        <f t="shared" ref="G924:S939" si="169">IF(G$1="P",MAX(0,G$2-$C924),IF(G$1="C",MAX(0,$C924-G$2)))</f>
        <v>0</v>
      </c>
      <c r="H924" s="8">
        <f t="shared" si="169"/>
        <v>0</v>
      </c>
      <c r="I924" s="8">
        <f t="shared" si="169"/>
        <v>0</v>
      </c>
      <c r="J924" s="8">
        <f t="shared" si="169"/>
        <v>0</v>
      </c>
      <c r="K924" s="8">
        <f t="shared" si="169"/>
        <v>0</v>
      </c>
      <c r="L924" s="8">
        <f t="shared" si="169"/>
        <v>0</v>
      </c>
      <c r="M924" s="8">
        <f t="shared" si="166"/>
        <v>31.97</v>
      </c>
      <c r="N924" s="8">
        <f t="shared" si="169"/>
        <v>26.97</v>
      </c>
      <c r="O924" s="8">
        <f t="shared" si="169"/>
        <v>21.97</v>
      </c>
      <c r="P924" s="8">
        <f t="shared" si="169"/>
        <v>16.97</v>
      </c>
      <c r="Q924" s="8">
        <f t="shared" si="169"/>
        <v>11.969999999999999</v>
      </c>
      <c r="R924" s="8">
        <f t="shared" si="169"/>
        <v>1.9699999999999989</v>
      </c>
      <c r="S924" s="8">
        <f t="shared" si="169"/>
        <v>0</v>
      </c>
      <c r="T924" s="21">
        <f t="shared" si="163"/>
        <v>43</v>
      </c>
      <c r="U924" s="19">
        <f>VLOOKUP($B924,Gas!$B$3:$E$2506,2)</f>
        <v>2.95</v>
      </c>
      <c r="V924" s="44">
        <f t="shared" si="164"/>
        <v>17.616949152542372</v>
      </c>
      <c r="W924" s="5">
        <f>VLOOKUP($B924,Gas!$B$3:$E$2506,4)</f>
        <v>0.39463964023990933</v>
      </c>
    </row>
    <row r="925" spans="1:23" x14ac:dyDescent="0.2">
      <c r="A925" s="43">
        <f t="shared" si="167"/>
        <v>43</v>
      </c>
      <c r="B925" s="91">
        <v>37096</v>
      </c>
      <c r="C925" s="92">
        <v>55.93</v>
      </c>
      <c r="D925" s="4">
        <f t="shared" si="162"/>
        <v>7.343427981314618E-2</v>
      </c>
      <c r="E925" s="100">
        <f t="shared" si="168"/>
        <v>1.6812092185061014</v>
      </c>
      <c r="F925" s="2"/>
      <c r="G925" s="8">
        <f t="shared" si="169"/>
        <v>0</v>
      </c>
      <c r="H925" s="8">
        <f t="shared" si="169"/>
        <v>0</v>
      </c>
      <c r="I925" s="8">
        <f t="shared" si="169"/>
        <v>0</v>
      </c>
      <c r="J925" s="8">
        <f t="shared" si="169"/>
        <v>0</v>
      </c>
      <c r="K925" s="8">
        <f t="shared" si="169"/>
        <v>0</v>
      </c>
      <c r="L925" s="8">
        <f t="shared" si="169"/>
        <v>0</v>
      </c>
      <c r="M925" s="8">
        <f t="shared" si="166"/>
        <v>35.93</v>
      </c>
      <c r="N925" s="8">
        <f t="shared" si="169"/>
        <v>30.93</v>
      </c>
      <c r="O925" s="8">
        <f t="shared" si="169"/>
        <v>25.93</v>
      </c>
      <c r="P925" s="8">
        <f t="shared" si="169"/>
        <v>20.93</v>
      </c>
      <c r="Q925" s="8">
        <f t="shared" si="169"/>
        <v>15.93</v>
      </c>
      <c r="R925" s="8">
        <f t="shared" si="169"/>
        <v>5.93</v>
      </c>
      <c r="S925" s="8">
        <f t="shared" si="169"/>
        <v>0</v>
      </c>
      <c r="T925" s="21">
        <f t="shared" si="163"/>
        <v>43</v>
      </c>
      <c r="U925" s="19">
        <f>VLOOKUP($B925,Gas!$B$3:$E$2506,2)</f>
        <v>3.01</v>
      </c>
      <c r="V925" s="44">
        <f t="shared" si="164"/>
        <v>18.581395348837212</v>
      </c>
      <c r="W925" s="5">
        <f>VLOOKUP($B925,Gas!$B$3:$E$2506,4)</f>
        <v>0.36373121273308284</v>
      </c>
    </row>
    <row r="926" spans="1:23" x14ac:dyDescent="0.2">
      <c r="A926" s="43">
        <f t="shared" si="167"/>
        <v>43</v>
      </c>
      <c r="B926" s="91">
        <v>37097</v>
      </c>
      <c r="C926" s="92">
        <v>50.56</v>
      </c>
      <c r="D926" s="4">
        <f t="shared" si="162"/>
        <v>-0.10094015899489459</v>
      </c>
      <c r="E926" s="100">
        <f t="shared" si="168"/>
        <v>1.7363537292576741</v>
      </c>
      <c r="F926" s="2"/>
      <c r="G926" s="8">
        <f t="shared" si="169"/>
        <v>0</v>
      </c>
      <c r="H926" s="8">
        <f t="shared" si="169"/>
        <v>0</v>
      </c>
      <c r="I926" s="8">
        <f t="shared" si="169"/>
        <v>0</v>
      </c>
      <c r="J926" s="8">
        <f t="shared" si="169"/>
        <v>0</v>
      </c>
      <c r="K926" s="8">
        <f t="shared" si="169"/>
        <v>0</v>
      </c>
      <c r="L926" s="8">
        <f t="shared" si="169"/>
        <v>0</v>
      </c>
      <c r="M926" s="8">
        <f t="shared" si="166"/>
        <v>30.560000000000002</v>
      </c>
      <c r="N926" s="8">
        <f t="shared" si="169"/>
        <v>25.560000000000002</v>
      </c>
      <c r="O926" s="8">
        <f t="shared" si="169"/>
        <v>20.560000000000002</v>
      </c>
      <c r="P926" s="8">
        <f t="shared" si="169"/>
        <v>15.560000000000002</v>
      </c>
      <c r="Q926" s="8">
        <f t="shared" si="169"/>
        <v>10.560000000000002</v>
      </c>
      <c r="R926" s="8">
        <f t="shared" si="169"/>
        <v>0.56000000000000227</v>
      </c>
      <c r="S926" s="8">
        <f t="shared" si="169"/>
        <v>0</v>
      </c>
      <c r="T926" s="21">
        <f t="shared" si="163"/>
        <v>43</v>
      </c>
      <c r="U926" s="19">
        <f>VLOOKUP($B926,Gas!$B$3:$E$2506,2)</f>
        <v>3.01</v>
      </c>
      <c r="V926" s="44">
        <f t="shared" si="164"/>
        <v>16.797342192691033</v>
      </c>
      <c r="W926" s="5">
        <f>VLOOKUP($B926,Gas!$B$3:$E$2506,4)</f>
        <v>0.36373121273308284</v>
      </c>
    </row>
    <row r="927" spans="1:23" x14ac:dyDescent="0.2">
      <c r="A927" s="43">
        <f t="shared" si="167"/>
        <v>43</v>
      </c>
      <c r="B927" s="91">
        <v>37098</v>
      </c>
      <c r="C927" s="92">
        <v>38.97</v>
      </c>
      <c r="D927" s="4">
        <f t="shared" si="162"/>
        <v>-0.26036863048798414</v>
      </c>
      <c r="E927" s="100">
        <f t="shared" si="168"/>
        <v>2.0483277722829203</v>
      </c>
      <c r="F927" s="2"/>
      <c r="G927" s="8">
        <f t="shared" si="169"/>
        <v>0</v>
      </c>
      <c r="H927" s="8">
        <f t="shared" si="169"/>
        <v>0</v>
      </c>
      <c r="I927" s="8">
        <f t="shared" si="169"/>
        <v>0</v>
      </c>
      <c r="J927" s="8">
        <f t="shared" si="169"/>
        <v>0</v>
      </c>
      <c r="K927" s="8">
        <f t="shared" si="169"/>
        <v>1.0300000000000011</v>
      </c>
      <c r="L927" s="8">
        <f t="shared" si="169"/>
        <v>11.030000000000001</v>
      </c>
      <c r="M927" s="8">
        <f t="shared" si="166"/>
        <v>18.97</v>
      </c>
      <c r="N927" s="8">
        <f t="shared" si="169"/>
        <v>13.969999999999999</v>
      </c>
      <c r="O927" s="8">
        <f t="shared" si="169"/>
        <v>8.9699999999999989</v>
      </c>
      <c r="P927" s="8">
        <f t="shared" si="169"/>
        <v>3.9699999999999989</v>
      </c>
      <c r="Q927" s="8">
        <f t="shared" si="169"/>
        <v>0</v>
      </c>
      <c r="R927" s="8">
        <f t="shared" si="169"/>
        <v>0</v>
      </c>
      <c r="S927" s="8">
        <f t="shared" si="169"/>
        <v>0</v>
      </c>
      <c r="T927" s="21">
        <f t="shared" si="163"/>
        <v>43</v>
      </c>
      <c r="U927" s="19">
        <f>VLOOKUP($B927,Gas!$B$3:$E$2506,2)</f>
        <v>3.06</v>
      </c>
      <c r="V927" s="44">
        <f t="shared" si="164"/>
        <v>12.735294117647058</v>
      </c>
      <c r="W927" s="5">
        <f>VLOOKUP($B927,Gas!$B$3:$E$2506,4)</f>
        <v>0.38534955384127728</v>
      </c>
    </row>
    <row r="928" spans="1:23" x14ac:dyDescent="0.2">
      <c r="A928" s="43">
        <f t="shared" si="167"/>
        <v>43</v>
      </c>
      <c r="B928" s="91">
        <v>37099</v>
      </c>
      <c r="C928" s="92">
        <v>36.979999999999997</v>
      </c>
      <c r="D928" s="4">
        <f t="shared" si="162"/>
        <v>-5.2414893391639079E-2</v>
      </c>
      <c r="E928" s="100">
        <f t="shared" si="168"/>
        <v>2.0002967132986584</v>
      </c>
      <c r="F928" s="2"/>
      <c r="G928" s="8">
        <f t="shared" si="169"/>
        <v>0</v>
      </c>
      <c r="H928" s="8">
        <f t="shared" si="169"/>
        <v>0</v>
      </c>
      <c r="I928" s="8">
        <f t="shared" si="169"/>
        <v>0</v>
      </c>
      <c r="J928" s="8">
        <f t="shared" si="169"/>
        <v>0</v>
      </c>
      <c r="K928" s="8">
        <f t="shared" si="169"/>
        <v>3.0200000000000031</v>
      </c>
      <c r="L928" s="8">
        <f t="shared" si="169"/>
        <v>13.020000000000003</v>
      </c>
      <c r="M928" s="8">
        <f t="shared" si="166"/>
        <v>16.979999999999997</v>
      </c>
      <c r="N928" s="8">
        <f t="shared" si="169"/>
        <v>11.979999999999997</v>
      </c>
      <c r="O928" s="8">
        <f t="shared" si="169"/>
        <v>6.9799999999999969</v>
      </c>
      <c r="P928" s="8">
        <f t="shared" si="169"/>
        <v>1.9799999999999969</v>
      </c>
      <c r="Q928" s="8">
        <f t="shared" si="169"/>
        <v>0</v>
      </c>
      <c r="R928" s="8">
        <f t="shared" si="169"/>
        <v>0</v>
      </c>
      <c r="S928" s="8">
        <f t="shared" si="169"/>
        <v>0</v>
      </c>
      <c r="T928" s="21">
        <f t="shared" si="163"/>
        <v>43</v>
      </c>
      <c r="U928" s="19">
        <f>VLOOKUP($B928,Gas!$B$3:$E$2506,2)</f>
        <v>3.2650000000000001</v>
      </c>
      <c r="V928" s="44">
        <f t="shared" si="164"/>
        <v>11.326186830015313</v>
      </c>
      <c r="W928" s="5">
        <f>VLOOKUP($B928,Gas!$B$3:$E$2506,4)</f>
        <v>0.53055158772404598</v>
      </c>
    </row>
    <row r="929" spans="1:23" x14ac:dyDescent="0.2">
      <c r="A929" s="43">
        <f t="shared" si="167"/>
        <v>43</v>
      </c>
      <c r="B929" s="91">
        <v>37102</v>
      </c>
      <c r="C929" s="92">
        <v>44.07</v>
      </c>
      <c r="D929" s="4">
        <f t="shared" si="162"/>
        <v>0.17540205289491692</v>
      </c>
      <c r="E929" s="100">
        <f t="shared" si="168"/>
        <v>1.9205678611564732</v>
      </c>
      <c r="F929" s="2"/>
      <c r="G929" s="8">
        <f t="shared" si="169"/>
        <v>0</v>
      </c>
      <c r="H929" s="8">
        <f t="shared" si="169"/>
        <v>0</v>
      </c>
      <c r="I929" s="8">
        <f t="shared" si="169"/>
        <v>0</v>
      </c>
      <c r="J929" s="8">
        <f t="shared" si="169"/>
        <v>0</v>
      </c>
      <c r="K929" s="8">
        <f t="shared" si="169"/>
        <v>0</v>
      </c>
      <c r="L929" s="8">
        <f t="shared" si="169"/>
        <v>5.93</v>
      </c>
      <c r="M929" s="8">
        <f t="shared" si="166"/>
        <v>24.07</v>
      </c>
      <c r="N929" s="8">
        <f t="shared" si="169"/>
        <v>19.07</v>
      </c>
      <c r="O929" s="8">
        <f t="shared" si="169"/>
        <v>14.07</v>
      </c>
      <c r="P929" s="8">
        <f t="shared" si="169"/>
        <v>9.07</v>
      </c>
      <c r="Q929" s="8">
        <f t="shared" si="169"/>
        <v>4.07</v>
      </c>
      <c r="R929" s="8">
        <f t="shared" si="169"/>
        <v>0</v>
      </c>
      <c r="S929" s="8">
        <f t="shared" si="169"/>
        <v>0</v>
      </c>
      <c r="T929" s="21">
        <f t="shared" si="163"/>
        <v>43</v>
      </c>
      <c r="U929" s="19">
        <f>VLOOKUP($B929,Gas!$B$3:$E$2506,2)</f>
        <v>3.0649999999999999</v>
      </c>
      <c r="V929" s="44">
        <f t="shared" si="164"/>
        <v>14.378466557911908</v>
      </c>
      <c r="W929" s="5">
        <f>VLOOKUP($B929,Gas!$B$3:$E$2506,4)</f>
        <v>0.62039773362908546</v>
      </c>
    </row>
    <row r="930" spans="1:23" x14ac:dyDescent="0.2">
      <c r="A930" s="43">
        <f t="shared" si="167"/>
        <v>43</v>
      </c>
      <c r="B930" s="91">
        <v>37103</v>
      </c>
      <c r="C930" s="92">
        <v>50.67</v>
      </c>
      <c r="D930" s="4">
        <f t="shared" si="162"/>
        <v>0.13955474063392284</v>
      </c>
      <c r="E930" s="100">
        <f t="shared" si="168"/>
        <v>2.0460362902420526</v>
      </c>
      <c r="F930" s="2"/>
      <c r="G930" s="8">
        <f t="shared" si="169"/>
        <v>0</v>
      </c>
      <c r="H930" s="8">
        <f t="shared" si="169"/>
        <v>0</v>
      </c>
      <c r="I930" s="8">
        <f t="shared" si="169"/>
        <v>0</v>
      </c>
      <c r="J930" s="8">
        <f t="shared" si="169"/>
        <v>0</v>
      </c>
      <c r="K930" s="8">
        <f t="shared" si="169"/>
        <v>0</v>
      </c>
      <c r="L930" s="8">
        <f t="shared" si="169"/>
        <v>0</v>
      </c>
      <c r="M930" s="8">
        <f t="shared" si="169"/>
        <v>30.67</v>
      </c>
      <c r="N930" s="8">
        <f t="shared" si="169"/>
        <v>25.67</v>
      </c>
      <c r="O930" s="8">
        <f t="shared" si="169"/>
        <v>20.67</v>
      </c>
      <c r="P930" s="8">
        <f t="shared" si="169"/>
        <v>15.670000000000002</v>
      </c>
      <c r="Q930" s="8">
        <f t="shared" si="169"/>
        <v>10.670000000000002</v>
      </c>
      <c r="R930" s="8">
        <f t="shared" si="169"/>
        <v>0.67000000000000171</v>
      </c>
      <c r="S930" s="8">
        <f t="shared" si="169"/>
        <v>0</v>
      </c>
      <c r="T930" s="21">
        <f t="shared" si="163"/>
        <v>43</v>
      </c>
      <c r="U930" s="19">
        <f>VLOOKUP($B930,Gas!$B$3:$E$2506,2)</f>
        <v>3.27</v>
      </c>
      <c r="V930" s="44">
        <f t="shared" si="164"/>
        <v>15.495412844036698</v>
      </c>
      <c r="W930" s="5">
        <f>VLOOKUP($B930,Gas!$B$3:$E$2506,4)</f>
        <v>0.69786095222767675</v>
      </c>
    </row>
    <row r="931" spans="1:23" x14ac:dyDescent="0.2">
      <c r="A931" s="43">
        <f t="shared" si="167"/>
        <v>44</v>
      </c>
      <c r="B931" s="91">
        <v>37104</v>
      </c>
      <c r="C931" s="92">
        <v>53.67</v>
      </c>
      <c r="D931" s="4">
        <f t="shared" si="162"/>
        <v>5.7520166700919084E-2</v>
      </c>
      <c r="E931" s="100">
        <f t="shared" si="168"/>
        <v>2.0394683344314042</v>
      </c>
      <c r="F931" s="2"/>
      <c r="G931" s="8">
        <f t="shared" si="169"/>
        <v>0</v>
      </c>
      <c r="H931" s="8">
        <f t="shared" si="169"/>
        <v>0</v>
      </c>
      <c r="I931" s="8">
        <f t="shared" si="169"/>
        <v>0</v>
      </c>
      <c r="J931" s="8">
        <f t="shared" si="169"/>
        <v>0</v>
      </c>
      <c r="K931" s="8">
        <f t="shared" si="169"/>
        <v>0</v>
      </c>
      <c r="L931" s="8">
        <f t="shared" si="169"/>
        <v>0</v>
      </c>
      <c r="M931" s="8">
        <f t="shared" si="169"/>
        <v>33.67</v>
      </c>
      <c r="N931" s="8">
        <f t="shared" si="169"/>
        <v>28.67</v>
      </c>
      <c r="O931" s="8">
        <f t="shared" si="169"/>
        <v>23.67</v>
      </c>
      <c r="P931" s="8">
        <f t="shared" si="169"/>
        <v>18.670000000000002</v>
      </c>
      <c r="Q931" s="8">
        <f t="shared" si="169"/>
        <v>13.670000000000002</v>
      </c>
      <c r="R931" s="8">
        <f t="shared" si="169"/>
        <v>3.6700000000000017</v>
      </c>
      <c r="S931" s="8">
        <f t="shared" si="169"/>
        <v>0</v>
      </c>
      <c r="T931" s="21">
        <f t="shared" si="163"/>
        <v>44</v>
      </c>
      <c r="U931" s="19">
        <f>VLOOKUP($B931,Gas!$B$3:$E$2506,2)</f>
        <v>3.32</v>
      </c>
      <c r="V931" s="44">
        <f t="shared" si="164"/>
        <v>16.16566265060241</v>
      </c>
      <c r="W931" s="5">
        <f>VLOOKUP($B931,Gas!$B$3:$E$2506,4)</f>
        <v>0.69479428329565529</v>
      </c>
    </row>
    <row r="932" spans="1:23" x14ac:dyDescent="0.2">
      <c r="A932" s="43">
        <f t="shared" si="167"/>
        <v>44</v>
      </c>
      <c r="B932" s="91">
        <v>37105</v>
      </c>
      <c r="C932" s="92">
        <v>48.76</v>
      </c>
      <c r="D932" s="4">
        <f t="shared" si="162"/>
        <v>-9.5943881575666828E-2</v>
      </c>
      <c r="E932" s="100">
        <f t="shared" si="168"/>
        <v>2.1047954317456639</v>
      </c>
      <c r="F932" s="2"/>
      <c r="G932" s="8">
        <f t="shared" si="169"/>
        <v>0</v>
      </c>
      <c r="H932" s="8">
        <f t="shared" si="169"/>
        <v>0</v>
      </c>
      <c r="I932" s="8">
        <f t="shared" si="169"/>
        <v>0</v>
      </c>
      <c r="J932" s="8">
        <f t="shared" si="169"/>
        <v>0</v>
      </c>
      <c r="K932" s="8">
        <f t="shared" si="169"/>
        <v>0</v>
      </c>
      <c r="L932" s="8">
        <f t="shared" si="169"/>
        <v>1.240000000000002</v>
      </c>
      <c r="M932" s="8">
        <f t="shared" si="169"/>
        <v>28.759999999999998</v>
      </c>
      <c r="N932" s="8">
        <f t="shared" si="169"/>
        <v>23.759999999999998</v>
      </c>
      <c r="O932" s="8">
        <f t="shared" si="169"/>
        <v>18.759999999999998</v>
      </c>
      <c r="P932" s="8">
        <f t="shared" si="169"/>
        <v>13.759999999999998</v>
      </c>
      <c r="Q932" s="8">
        <f t="shared" si="169"/>
        <v>8.759999999999998</v>
      </c>
      <c r="R932" s="8">
        <f t="shared" si="169"/>
        <v>0</v>
      </c>
      <c r="S932" s="8">
        <f t="shared" si="169"/>
        <v>0</v>
      </c>
      <c r="T932" s="21">
        <f t="shared" si="163"/>
        <v>44</v>
      </c>
      <c r="U932" s="19">
        <f>VLOOKUP($B932,Gas!$B$3:$E$2506,2)</f>
        <v>3.26</v>
      </c>
      <c r="V932" s="44">
        <f t="shared" si="164"/>
        <v>14.957055214723926</v>
      </c>
      <c r="W932" s="5">
        <f>VLOOKUP($B932,Gas!$B$3:$E$2506,4)</f>
        <v>0.71579211730517434</v>
      </c>
    </row>
    <row r="933" spans="1:23" x14ac:dyDescent="0.2">
      <c r="A933" s="43">
        <f t="shared" si="167"/>
        <v>44</v>
      </c>
      <c r="B933" s="91">
        <v>37106</v>
      </c>
      <c r="C933" s="92">
        <v>44.81</v>
      </c>
      <c r="D933" s="4">
        <f t="shared" si="162"/>
        <v>-8.4478975815019064E-2</v>
      </c>
      <c r="E933" s="100">
        <f t="shared" si="168"/>
        <v>2.137908261105967</v>
      </c>
      <c r="F933" s="2"/>
      <c r="G933" s="8">
        <f t="shared" si="169"/>
        <v>0</v>
      </c>
      <c r="H933" s="8">
        <f t="shared" si="169"/>
        <v>0</v>
      </c>
      <c r="I933" s="8">
        <f t="shared" si="169"/>
        <v>0</v>
      </c>
      <c r="J933" s="8">
        <f t="shared" si="169"/>
        <v>0</v>
      </c>
      <c r="K933" s="8">
        <f t="shared" si="169"/>
        <v>0</v>
      </c>
      <c r="L933" s="8">
        <f t="shared" si="169"/>
        <v>5.1899999999999977</v>
      </c>
      <c r="M933" s="8">
        <f t="shared" si="169"/>
        <v>24.810000000000002</v>
      </c>
      <c r="N933" s="8">
        <f t="shared" si="169"/>
        <v>19.810000000000002</v>
      </c>
      <c r="O933" s="8">
        <f t="shared" si="169"/>
        <v>14.810000000000002</v>
      </c>
      <c r="P933" s="8">
        <f t="shared" si="169"/>
        <v>9.8100000000000023</v>
      </c>
      <c r="Q933" s="8">
        <f t="shared" si="169"/>
        <v>4.8100000000000023</v>
      </c>
      <c r="R933" s="8">
        <f t="shared" si="169"/>
        <v>0</v>
      </c>
      <c r="S933" s="8">
        <f t="shared" si="169"/>
        <v>0</v>
      </c>
      <c r="T933" s="21">
        <f t="shared" si="163"/>
        <v>44</v>
      </c>
      <c r="U933" s="19">
        <f>VLOOKUP($B933,Gas!$B$3:$E$2506,2)</f>
        <v>3.15</v>
      </c>
      <c r="V933" s="44">
        <f t="shared" si="164"/>
        <v>14.225396825396826</v>
      </c>
      <c r="W933" s="5">
        <f>VLOOKUP($B933,Gas!$B$3:$E$2506,4)</f>
        <v>0.75882067090094141</v>
      </c>
    </row>
    <row r="934" spans="1:23" x14ac:dyDescent="0.2">
      <c r="A934" s="43">
        <f t="shared" si="167"/>
        <v>44</v>
      </c>
      <c r="B934" s="91">
        <v>37109</v>
      </c>
      <c r="C934" s="92">
        <v>42.79</v>
      </c>
      <c r="D934" s="4">
        <f t="shared" si="162"/>
        <v>-4.6126898369326201E-2</v>
      </c>
      <c r="E934" s="100">
        <f t="shared" si="168"/>
        <v>2.0707122996627598</v>
      </c>
      <c r="F934" s="2"/>
      <c r="G934" s="8">
        <f t="shared" ref="G934:S949" si="170">IF(G$1="P",MAX(0,G$2-$C934),IF(G$1="C",MAX(0,$C934-G$2)))</f>
        <v>0</v>
      </c>
      <c r="H934" s="8">
        <f t="shared" si="170"/>
        <v>0</v>
      </c>
      <c r="I934" s="8">
        <f t="shared" si="170"/>
        <v>0</v>
      </c>
      <c r="J934" s="8">
        <f t="shared" si="170"/>
        <v>0</v>
      </c>
      <c r="K934" s="8">
        <f t="shared" si="170"/>
        <v>0</v>
      </c>
      <c r="L934" s="8">
        <f t="shared" si="170"/>
        <v>7.2100000000000009</v>
      </c>
      <c r="M934" s="8">
        <f t="shared" si="169"/>
        <v>22.79</v>
      </c>
      <c r="N934" s="8">
        <f t="shared" si="170"/>
        <v>17.79</v>
      </c>
      <c r="O934" s="8">
        <f t="shared" si="170"/>
        <v>12.79</v>
      </c>
      <c r="P934" s="8">
        <f t="shared" si="170"/>
        <v>7.7899999999999991</v>
      </c>
      <c r="Q934" s="8">
        <f t="shared" si="170"/>
        <v>2.7899999999999991</v>
      </c>
      <c r="R934" s="8">
        <f t="shared" si="170"/>
        <v>0</v>
      </c>
      <c r="S934" s="8">
        <f t="shared" si="170"/>
        <v>0</v>
      </c>
      <c r="T934" s="21">
        <f t="shared" si="163"/>
        <v>44</v>
      </c>
      <c r="U934" s="19">
        <f>VLOOKUP($B934,Gas!$B$3:$E$2506,2)</f>
        <v>3.0550000000000002</v>
      </c>
      <c r="V934" s="44">
        <f t="shared" si="164"/>
        <v>14.006546644844516</v>
      </c>
      <c r="W934" s="5">
        <f>VLOOKUP($B934,Gas!$B$3:$E$2506,4)</f>
        <v>0.65020037115713525</v>
      </c>
    </row>
    <row r="935" spans="1:23" x14ac:dyDescent="0.2">
      <c r="A935" s="43">
        <f t="shared" si="167"/>
        <v>44</v>
      </c>
      <c r="B935" s="91">
        <v>37110</v>
      </c>
      <c r="C935" s="92">
        <v>54.38</v>
      </c>
      <c r="D935" s="4">
        <f t="shared" si="162"/>
        <v>0.23969200877559929</v>
      </c>
      <c r="E935" s="100">
        <f t="shared" si="168"/>
        <v>2.4159247443273646</v>
      </c>
      <c r="F935" s="2"/>
      <c r="G935" s="8">
        <f t="shared" si="170"/>
        <v>0</v>
      </c>
      <c r="H935" s="8">
        <f t="shared" si="170"/>
        <v>0</v>
      </c>
      <c r="I935" s="8">
        <f t="shared" si="170"/>
        <v>0</v>
      </c>
      <c r="J935" s="8">
        <f t="shared" si="170"/>
        <v>0</v>
      </c>
      <c r="K935" s="8">
        <f t="shared" si="170"/>
        <v>0</v>
      </c>
      <c r="L935" s="8">
        <f t="shared" si="170"/>
        <v>0</v>
      </c>
      <c r="M935" s="8">
        <f t="shared" si="169"/>
        <v>34.380000000000003</v>
      </c>
      <c r="N935" s="8">
        <f t="shared" si="170"/>
        <v>29.380000000000003</v>
      </c>
      <c r="O935" s="8">
        <f t="shared" si="170"/>
        <v>24.380000000000003</v>
      </c>
      <c r="P935" s="8">
        <f t="shared" si="170"/>
        <v>19.380000000000003</v>
      </c>
      <c r="Q935" s="8">
        <f t="shared" si="170"/>
        <v>14.380000000000003</v>
      </c>
      <c r="R935" s="8">
        <f t="shared" si="170"/>
        <v>4.3800000000000026</v>
      </c>
      <c r="S935" s="8">
        <f t="shared" si="170"/>
        <v>0</v>
      </c>
      <c r="T935" s="21">
        <f t="shared" si="163"/>
        <v>44</v>
      </c>
      <c r="U935" s="19">
        <f>VLOOKUP($B935,Gas!$B$3:$E$2506,2)</f>
        <v>3.0550000000000002</v>
      </c>
      <c r="V935" s="44">
        <f t="shared" si="164"/>
        <v>17.800327332242226</v>
      </c>
      <c r="W935" s="5">
        <f>VLOOKUP($B935,Gas!$B$3:$E$2506,4)</f>
        <v>0.5278163153511668</v>
      </c>
    </row>
    <row r="936" spans="1:23" x14ac:dyDescent="0.2">
      <c r="A936" s="43">
        <f t="shared" si="167"/>
        <v>44</v>
      </c>
      <c r="B936" s="91">
        <v>37111</v>
      </c>
      <c r="C936" s="92">
        <v>54.37</v>
      </c>
      <c r="D936" s="4">
        <f t="shared" si="162"/>
        <v>-1.8390804649548071E-4</v>
      </c>
      <c r="E936" s="100">
        <f t="shared" si="168"/>
        <v>2.3539753694654477</v>
      </c>
      <c r="F936" s="2"/>
      <c r="G936" s="8">
        <f t="shared" si="170"/>
        <v>0</v>
      </c>
      <c r="H936" s="8">
        <f t="shared" si="170"/>
        <v>0</v>
      </c>
      <c r="I936" s="8">
        <f t="shared" si="170"/>
        <v>0</v>
      </c>
      <c r="J936" s="8">
        <f t="shared" si="170"/>
        <v>0</v>
      </c>
      <c r="K936" s="8">
        <f t="shared" si="170"/>
        <v>0</v>
      </c>
      <c r="L936" s="8">
        <f t="shared" si="170"/>
        <v>0</v>
      </c>
      <c r="M936" s="8">
        <f t="shared" si="169"/>
        <v>34.369999999999997</v>
      </c>
      <c r="N936" s="8">
        <f t="shared" si="170"/>
        <v>29.369999999999997</v>
      </c>
      <c r="O936" s="8">
        <f t="shared" si="170"/>
        <v>24.369999999999997</v>
      </c>
      <c r="P936" s="8">
        <f t="shared" si="170"/>
        <v>19.369999999999997</v>
      </c>
      <c r="Q936" s="8">
        <f t="shared" si="170"/>
        <v>14.369999999999997</v>
      </c>
      <c r="R936" s="8">
        <f t="shared" si="170"/>
        <v>4.3699999999999974</v>
      </c>
      <c r="S936" s="8">
        <f t="shared" si="170"/>
        <v>0</v>
      </c>
      <c r="T936" s="21">
        <f t="shared" si="163"/>
        <v>44</v>
      </c>
      <c r="U936" s="19">
        <f>VLOOKUP($B936,Gas!$B$3:$E$2506,2)</f>
        <v>3.1349999999999998</v>
      </c>
      <c r="V936" s="44">
        <f t="shared" si="164"/>
        <v>17.342902711323763</v>
      </c>
      <c r="W936" s="5">
        <f>VLOOKUP($B936,Gas!$B$3:$E$2506,4)</f>
        <v>0.55105769848547215</v>
      </c>
    </row>
    <row r="937" spans="1:23" x14ac:dyDescent="0.2">
      <c r="A937" s="43">
        <f t="shared" si="167"/>
        <v>44</v>
      </c>
      <c r="B937" s="91">
        <v>37112</v>
      </c>
      <c r="C937" s="92">
        <v>45.31</v>
      </c>
      <c r="D937" s="4">
        <f t="shared" si="162"/>
        <v>-0.18228477247878233</v>
      </c>
      <c r="E937" s="100">
        <f t="shared" si="168"/>
        <v>2.1289983352490971</v>
      </c>
      <c r="F937" s="2"/>
      <c r="G937" s="8">
        <f t="shared" si="170"/>
        <v>0</v>
      </c>
      <c r="H937" s="8">
        <f t="shared" si="170"/>
        <v>0</v>
      </c>
      <c r="I937" s="8">
        <f t="shared" si="170"/>
        <v>0</v>
      </c>
      <c r="J937" s="8">
        <f t="shared" si="170"/>
        <v>0</v>
      </c>
      <c r="K937" s="8">
        <f t="shared" si="170"/>
        <v>0</v>
      </c>
      <c r="L937" s="8">
        <f t="shared" si="170"/>
        <v>4.6899999999999977</v>
      </c>
      <c r="M937" s="8">
        <f t="shared" si="169"/>
        <v>25.310000000000002</v>
      </c>
      <c r="N937" s="8">
        <f t="shared" si="170"/>
        <v>20.310000000000002</v>
      </c>
      <c r="O937" s="8">
        <f t="shared" si="170"/>
        <v>15.310000000000002</v>
      </c>
      <c r="P937" s="8">
        <f t="shared" si="170"/>
        <v>10.310000000000002</v>
      </c>
      <c r="Q937" s="8">
        <f t="shared" si="170"/>
        <v>5.3100000000000023</v>
      </c>
      <c r="R937" s="8">
        <f t="shared" si="170"/>
        <v>0</v>
      </c>
      <c r="S937" s="8">
        <f t="shared" si="170"/>
        <v>0</v>
      </c>
      <c r="T937" s="21">
        <f t="shared" si="163"/>
        <v>44</v>
      </c>
      <c r="U937" s="19">
        <f>VLOOKUP($B937,Gas!$B$3:$E$2506,2)</f>
        <v>3.09</v>
      </c>
      <c r="V937" s="44">
        <f t="shared" si="164"/>
        <v>14.663430420711975</v>
      </c>
      <c r="W937" s="5">
        <f>VLOOKUP($B937,Gas!$B$3:$E$2506,4)</f>
        <v>0.5603057890883415</v>
      </c>
    </row>
    <row r="938" spans="1:23" x14ac:dyDescent="0.2">
      <c r="A938" s="43">
        <f t="shared" si="167"/>
        <v>44</v>
      </c>
      <c r="B938" s="91">
        <v>37113</v>
      </c>
      <c r="C938" s="92">
        <v>42.69</v>
      </c>
      <c r="D938" s="4">
        <f t="shared" si="162"/>
        <v>-5.9563057909176251E-2</v>
      </c>
      <c r="E938" s="100">
        <f t="shared" si="168"/>
        <v>2.1355824383533495</v>
      </c>
      <c r="F938" s="2"/>
      <c r="G938" s="8">
        <f t="shared" si="170"/>
        <v>0</v>
      </c>
      <c r="H938" s="8">
        <f t="shared" si="170"/>
        <v>0</v>
      </c>
      <c r="I938" s="8">
        <f t="shared" si="170"/>
        <v>0</v>
      </c>
      <c r="J938" s="8">
        <f t="shared" si="170"/>
        <v>0</v>
      </c>
      <c r="K938" s="8">
        <f t="shared" si="170"/>
        <v>0</v>
      </c>
      <c r="L938" s="8">
        <f t="shared" si="170"/>
        <v>7.3100000000000023</v>
      </c>
      <c r="M938" s="8">
        <f t="shared" si="169"/>
        <v>22.689999999999998</v>
      </c>
      <c r="N938" s="8">
        <f t="shared" si="170"/>
        <v>17.689999999999998</v>
      </c>
      <c r="O938" s="8">
        <f t="shared" si="170"/>
        <v>12.689999999999998</v>
      </c>
      <c r="P938" s="8">
        <f t="shared" si="170"/>
        <v>7.6899999999999977</v>
      </c>
      <c r="Q938" s="8">
        <f t="shared" si="170"/>
        <v>2.6899999999999977</v>
      </c>
      <c r="R938" s="8">
        <f t="shared" si="170"/>
        <v>0</v>
      </c>
      <c r="S938" s="8">
        <f t="shared" si="170"/>
        <v>0</v>
      </c>
      <c r="T938" s="21">
        <f t="shared" si="163"/>
        <v>44</v>
      </c>
      <c r="U938" s="19">
        <f>VLOOKUP($B938,Gas!$B$3:$E$2506,2)</f>
        <v>3.09</v>
      </c>
      <c r="V938" s="44">
        <f t="shared" si="164"/>
        <v>13.815533980582524</v>
      </c>
      <c r="W938" s="5">
        <f>VLOOKUP($B938,Gas!$B$3:$E$2506,4)</f>
        <v>0.36223949040060321</v>
      </c>
    </row>
    <row r="939" spans="1:23" x14ac:dyDescent="0.2">
      <c r="A939" s="43">
        <f t="shared" si="167"/>
        <v>44</v>
      </c>
      <c r="B939" s="91">
        <v>37116</v>
      </c>
      <c r="C939" s="92">
        <v>37.979999999999997</v>
      </c>
      <c r="D939" s="4">
        <f t="shared" si="162"/>
        <v>-0.11690499538573092</v>
      </c>
      <c r="E939" s="100">
        <f t="shared" si="168"/>
        <v>2.0202896351861237</v>
      </c>
      <c r="F939" s="2"/>
      <c r="G939" s="8">
        <f t="shared" si="170"/>
        <v>0</v>
      </c>
      <c r="H939" s="8">
        <f t="shared" si="170"/>
        <v>0</v>
      </c>
      <c r="I939" s="8">
        <f t="shared" si="170"/>
        <v>0</v>
      </c>
      <c r="J939" s="8">
        <f t="shared" si="170"/>
        <v>0</v>
      </c>
      <c r="K939" s="8">
        <f t="shared" si="170"/>
        <v>2.0200000000000031</v>
      </c>
      <c r="L939" s="8">
        <f t="shared" si="170"/>
        <v>12.020000000000003</v>
      </c>
      <c r="M939" s="8">
        <f t="shared" si="169"/>
        <v>17.979999999999997</v>
      </c>
      <c r="N939" s="8">
        <f t="shared" si="170"/>
        <v>12.979999999999997</v>
      </c>
      <c r="O939" s="8">
        <f t="shared" si="170"/>
        <v>7.9799999999999969</v>
      </c>
      <c r="P939" s="8">
        <f t="shared" si="170"/>
        <v>2.9799999999999969</v>
      </c>
      <c r="Q939" s="8">
        <f t="shared" si="170"/>
        <v>0</v>
      </c>
      <c r="R939" s="8">
        <f t="shared" si="170"/>
        <v>0</v>
      </c>
      <c r="S939" s="8">
        <f t="shared" si="170"/>
        <v>0</v>
      </c>
      <c r="T939" s="21">
        <f t="shared" si="163"/>
        <v>44</v>
      </c>
      <c r="U939" s="19">
        <f>VLOOKUP($B939,Gas!$B$3:$E$2506,2)</f>
        <v>2.98</v>
      </c>
      <c r="V939" s="44">
        <f t="shared" si="164"/>
        <v>12.74496644295302</v>
      </c>
      <c r="W939" s="5">
        <f>VLOOKUP($B939,Gas!$B$3:$E$2506,4)</f>
        <v>0.33824767791060939</v>
      </c>
    </row>
    <row r="940" spans="1:23" x14ac:dyDescent="0.2">
      <c r="A940" s="43">
        <f t="shared" si="167"/>
        <v>44</v>
      </c>
      <c r="B940" s="91">
        <v>37117</v>
      </c>
      <c r="C940" s="92">
        <v>33.950000000000003</v>
      </c>
      <c r="D940" s="4">
        <f t="shared" si="162"/>
        <v>-0.11217085137943451</v>
      </c>
      <c r="E940" s="100">
        <f t="shared" si="168"/>
        <v>1.872456941536276</v>
      </c>
      <c r="F940" s="2"/>
      <c r="G940" s="8">
        <f t="shared" si="170"/>
        <v>0</v>
      </c>
      <c r="H940" s="8">
        <f t="shared" si="170"/>
        <v>0</v>
      </c>
      <c r="I940" s="8">
        <f t="shared" si="170"/>
        <v>0</v>
      </c>
      <c r="J940" s="8">
        <f t="shared" si="170"/>
        <v>1.0499999999999972</v>
      </c>
      <c r="K940" s="8">
        <f t="shared" si="170"/>
        <v>6.0499999999999972</v>
      </c>
      <c r="L940" s="8">
        <f t="shared" si="170"/>
        <v>16.049999999999997</v>
      </c>
      <c r="M940" s="8">
        <f t="shared" si="170"/>
        <v>13.950000000000003</v>
      </c>
      <c r="N940" s="8">
        <f t="shared" si="170"/>
        <v>8.9500000000000028</v>
      </c>
      <c r="O940" s="8">
        <f t="shared" si="170"/>
        <v>3.9500000000000028</v>
      </c>
      <c r="P940" s="8">
        <f t="shared" si="170"/>
        <v>0</v>
      </c>
      <c r="Q940" s="8">
        <f t="shared" si="170"/>
        <v>0</v>
      </c>
      <c r="R940" s="8">
        <f t="shared" si="170"/>
        <v>0</v>
      </c>
      <c r="S940" s="8">
        <f t="shared" si="170"/>
        <v>0</v>
      </c>
      <c r="T940" s="21">
        <f t="shared" si="163"/>
        <v>44</v>
      </c>
      <c r="U940" s="19">
        <f>VLOOKUP($B940,Gas!$B$3:$E$2506,2)</f>
        <v>2.9950000000000001</v>
      </c>
      <c r="V940" s="44">
        <f t="shared" si="164"/>
        <v>11.335559265442404</v>
      </c>
      <c r="W940" s="5">
        <f>VLOOKUP($B940,Gas!$B$3:$E$2506,4)</f>
        <v>0.29713573413952887</v>
      </c>
    </row>
    <row r="941" spans="1:23" x14ac:dyDescent="0.2">
      <c r="A941" s="43">
        <f t="shared" si="167"/>
        <v>44</v>
      </c>
      <c r="B941" s="91">
        <v>37118</v>
      </c>
      <c r="C941" s="92">
        <v>35.18</v>
      </c>
      <c r="D941" s="4">
        <f t="shared" si="162"/>
        <v>3.5588885304706851E-2</v>
      </c>
      <c r="E941" s="100">
        <f t="shared" si="168"/>
        <v>1.8437044975374632</v>
      </c>
      <c r="F941" s="2"/>
      <c r="G941" s="8">
        <f t="shared" si="170"/>
        <v>0</v>
      </c>
      <c r="H941" s="8">
        <f t="shared" si="170"/>
        <v>0</v>
      </c>
      <c r="I941" s="8">
        <f t="shared" si="170"/>
        <v>0</v>
      </c>
      <c r="J941" s="8">
        <f t="shared" si="170"/>
        <v>0</v>
      </c>
      <c r="K941" s="8">
        <f t="shared" si="170"/>
        <v>4.82</v>
      </c>
      <c r="L941" s="8">
        <f t="shared" si="170"/>
        <v>14.82</v>
      </c>
      <c r="M941" s="8">
        <f t="shared" si="170"/>
        <v>15.18</v>
      </c>
      <c r="N941" s="8">
        <f t="shared" si="170"/>
        <v>10.18</v>
      </c>
      <c r="O941" s="8">
        <f t="shared" si="170"/>
        <v>5.18</v>
      </c>
      <c r="P941" s="8">
        <f t="shared" si="170"/>
        <v>0.17999999999999972</v>
      </c>
      <c r="Q941" s="8">
        <f t="shared" si="170"/>
        <v>0</v>
      </c>
      <c r="R941" s="8">
        <f t="shared" si="170"/>
        <v>0</v>
      </c>
      <c r="S941" s="8">
        <f t="shared" si="170"/>
        <v>0</v>
      </c>
      <c r="T941" s="21">
        <f t="shared" si="163"/>
        <v>44</v>
      </c>
      <c r="U941" s="19">
        <f>VLOOKUP($B941,Gas!$B$3:$E$2506,2)</f>
        <v>3.03</v>
      </c>
      <c r="V941" s="44">
        <f t="shared" si="164"/>
        <v>11.610561056105611</v>
      </c>
      <c r="W941" s="5">
        <f>VLOOKUP($B941,Gas!$B$3:$E$2506,4)</f>
        <v>0.30836003830764813</v>
      </c>
    </row>
    <row r="942" spans="1:23" x14ac:dyDescent="0.2">
      <c r="A942" s="43">
        <f t="shared" si="167"/>
        <v>44</v>
      </c>
      <c r="B942" s="91">
        <v>37119</v>
      </c>
      <c r="C942" s="92">
        <v>33.22</v>
      </c>
      <c r="D942" s="4">
        <f t="shared" si="162"/>
        <v>-5.7325635124263273E-2</v>
      </c>
      <c r="E942" s="100">
        <f t="shared" si="168"/>
        <v>1.8224450651033395</v>
      </c>
      <c r="F942" s="2"/>
      <c r="G942" s="8">
        <f t="shared" si="170"/>
        <v>0</v>
      </c>
      <c r="H942" s="8">
        <f t="shared" si="170"/>
        <v>0</v>
      </c>
      <c r="I942" s="8">
        <f t="shared" si="170"/>
        <v>0</v>
      </c>
      <c r="J942" s="8">
        <f t="shared" si="170"/>
        <v>1.7800000000000011</v>
      </c>
      <c r="K942" s="8">
        <f t="shared" si="170"/>
        <v>6.7800000000000011</v>
      </c>
      <c r="L942" s="8">
        <f t="shared" si="170"/>
        <v>16.78</v>
      </c>
      <c r="M942" s="8">
        <f t="shared" si="170"/>
        <v>13.219999999999999</v>
      </c>
      <c r="N942" s="8">
        <f t="shared" si="170"/>
        <v>8.2199999999999989</v>
      </c>
      <c r="O942" s="8">
        <f t="shared" si="170"/>
        <v>3.2199999999999989</v>
      </c>
      <c r="P942" s="8">
        <f t="shared" si="170"/>
        <v>0</v>
      </c>
      <c r="Q942" s="8">
        <f t="shared" si="170"/>
        <v>0</v>
      </c>
      <c r="R942" s="8">
        <f t="shared" si="170"/>
        <v>0</v>
      </c>
      <c r="S942" s="8">
        <f t="shared" si="170"/>
        <v>0</v>
      </c>
      <c r="T942" s="21">
        <f t="shared" si="163"/>
        <v>44</v>
      </c>
      <c r="U942" s="19">
        <f>VLOOKUP($B942,Gas!$B$3:$E$2506,2)</f>
        <v>3.145</v>
      </c>
      <c r="V942" s="44">
        <f t="shared" si="164"/>
        <v>10.562798092209857</v>
      </c>
      <c r="W942" s="5">
        <f>VLOOKUP($B942,Gas!$B$3:$E$2506,4)</f>
        <v>0.38499110575035811</v>
      </c>
    </row>
    <row r="943" spans="1:23" x14ac:dyDescent="0.2">
      <c r="A943" s="43">
        <f t="shared" si="167"/>
        <v>44</v>
      </c>
      <c r="B943" s="91">
        <v>37120</v>
      </c>
      <c r="C943" s="92">
        <v>32.630000000000003</v>
      </c>
      <c r="D943" s="4">
        <f t="shared" si="162"/>
        <v>-1.7919993579919458E-2</v>
      </c>
      <c r="E943" s="100">
        <f t="shared" si="168"/>
        <v>1.8059850082742339</v>
      </c>
      <c r="F943" s="2"/>
      <c r="G943" s="8">
        <f t="shared" si="170"/>
        <v>0</v>
      </c>
      <c r="H943" s="8">
        <f t="shared" si="170"/>
        <v>0</v>
      </c>
      <c r="I943" s="8">
        <f t="shared" si="170"/>
        <v>0</v>
      </c>
      <c r="J943" s="8">
        <f t="shared" si="170"/>
        <v>2.3699999999999974</v>
      </c>
      <c r="K943" s="8">
        <f t="shared" si="170"/>
        <v>7.3699999999999974</v>
      </c>
      <c r="L943" s="8">
        <f t="shared" si="170"/>
        <v>17.369999999999997</v>
      </c>
      <c r="M943" s="8">
        <f t="shared" si="170"/>
        <v>12.630000000000003</v>
      </c>
      <c r="N943" s="8">
        <f t="shared" si="170"/>
        <v>7.6300000000000026</v>
      </c>
      <c r="O943" s="8">
        <f t="shared" si="170"/>
        <v>2.6300000000000026</v>
      </c>
      <c r="P943" s="8">
        <f t="shared" si="170"/>
        <v>0</v>
      </c>
      <c r="Q943" s="8">
        <f t="shared" si="170"/>
        <v>0</v>
      </c>
      <c r="R943" s="8">
        <f t="shared" si="170"/>
        <v>0</v>
      </c>
      <c r="S943" s="8">
        <f t="shared" si="170"/>
        <v>0</v>
      </c>
      <c r="T943" s="21">
        <f t="shared" si="163"/>
        <v>44</v>
      </c>
      <c r="U943" s="19">
        <f>VLOOKUP($B943,Gas!$B$3:$E$2506,2)</f>
        <v>3.44</v>
      </c>
      <c r="V943" s="44">
        <f t="shared" si="164"/>
        <v>9.4854651162790713</v>
      </c>
      <c r="W943" s="5">
        <f>VLOOKUP($B943,Gas!$B$3:$E$2506,4)</f>
        <v>0.6484661459316976</v>
      </c>
    </row>
    <row r="944" spans="1:23" x14ac:dyDescent="0.2">
      <c r="A944" s="43">
        <f t="shared" si="167"/>
        <v>44</v>
      </c>
      <c r="B944" s="91">
        <v>37123</v>
      </c>
      <c r="C944" s="92">
        <v>34.770000000000003</v>
      </c>
      <c r="D944" s="4">
        <f t="shared" si="162"/>
        <v>6.3522835414540846E-2</v>
      </c>
      <c r="E944" s="100">
        <f t="shared" si="168"/>
        <v>1.8639732206611352</v>
      </c>
      <c r="F944" s="2"/>
      <c r="G944" s="8">
        <f t="shared" ref="G944:S959" si="171">IF(G$1="P",MAX(0,G$2-$C944),IF(G$1="C",MAX(0,$C944-G$2)))</f>
        <v>0</v>
      </c>
      <c r="H944" s="8">
        <f t="shared" si="171"/>
        <v>0</v>
      </c>
      <c r="I944" s="8">
        <f t="shared" si="171"/>
        <v>0</v>
      </c>
      <c r="J944" s="8">
        <f t="shared" si="171"/>
        <v>0.22999999999999687</v>
      </c>
      <c r="K944" s="8">
        <f t="shared" si="171"/>
        <v>5.2299999999999969</v>
      </c>
      <c r="L944" s="8">
        <f t="shared" si="171"/>
        <v>15.229999999999997</v>
      </c>
      <c r="M944" s="8">
        <f t="shared" si="170"/>
        <v>14.770000000000003</v>
      </c>
      <c r="N944" s="8">
        <f t="shared" si="171"/>
        <v>9.7700000000000031</v>
      </c>
      <c r="O944" s="8">
        <f t="shared" si="171"/>
        <v>4.7700000000000031</v>
      </c>
      <c r="P944" s="8">
        <f t="shared" si="171"/>
        <v>0</v>
      </c>
      <c r="Q944" s="8">
        <f t="shared" si="171"/>
        <v>0</v>
      </c>
      <c r="R944" s="8">
        <f t="shared" si="171"/>
        <v>0</v>
      </c>
      <c r="S944" s="8">
        <f t="shared" si="171"/>
        <v>0</v>
      </c>
      <c r="T944" s="21">
        <f t="shared" si="163"/>
        <v>44</v>
      </c>
      <c r="U944" s="19">
        <f>VLOOKUP($B944,Gas!$B$3:$E$2506,2)</f>
        <v>3.23</v>
      </c>
      <c r="V944" s="44">
        <f t="shared" si="164"/>
        <v>10.764705882352942</v>
      </c>
      <c r="W944" s="5">
        <f>VLOOKUP($B944,Gas!$B$3:$E$2506,4)</f>
        <v>0.77137069835603744</v>
      </c>
    </row>
    <row r="945" spans="1:24" x14ac:dyDescent="0.2">
      <c r="A945" s="43">
        <f t="shared" si="167"/>
        <v>44</v>
      </c>
      <c r="B945" s="91">
        <v>37124</v>
      </c>
      <c r="C945" s="92">
        <v>33.49</v>
      </c>
      <c r="D945" s="4">
        <f t="shared" si="162"/>
        <v>-3.7508059213656866E-2</v>
      </c>
      <c r="E945" s="100">
        <f t="shared" si="168"/>
        <v>1.176651598725706</v>
      </c>
      <c r="F945" s="2"/>
      <c r="G945" s="8">
        <f t="shared" si="171"/>
        <v>0</v>
      </c>
      <c r="H945" s="8">
        <f t="shared" si="171"/>
        <v>0</v>
      </c>
      <c r="I945" s="8">
        <f t="shared" si="171"/>
        <v>0</v>
      </c>
      <c r="J945" s="8">
        <f t="shared" si="171"/>
        <v>1.509999999999998</v>
      </c>
      <c r="K945" s="8">
        <f t="shared" si="171"/>
        <v>6.509999999999998</v>
      </c>
      <c r="L945" s="8">
        <f t="shared" si="171"/>
        <v>16.509999999999998</v>
      </c>
      <c r="M945" s="8">
        <f t="shared" si="170"/>
        <v>13.490000000000002</v>
      </c>
      <c r="N945" s="8">
        <f t="shared" si="171"/>
        <v>8.490000000000002</v>
      </c>
      <c r="O945" s="8">
        <f t="shared" si="171"/>
        <v>3.490000000000002</v>
      </c>
      <c r="P945" s="8">
        <f t="shared" si="171"/>
        <v>0</v>
      </c>
      <c r="Q945" s="8">
        <f t="shared" si="171"/>
        <v>0</v>
      </c>
      <c r="R945" s="8">
        <f t="shared" si="171"/>
        <v>0</v>
      </c>
      <c r="S945" s="8">
        <f t="shared" si="171"/>
        <v>0</v>
      </c>
      <c r="T945" s="21">
        <f t="shared" si="163"/>
        <v>44</v>
      </c>
      <c r="U945" s="19">
        <f>VLOOKUP($B945,Gas!$B$3:$E$2506,2)</f>
        <v>3.16</v>
      </c>
      <c r="V945" s="44">
        <f t="shared" si="164"/>
        <v>10.598101265822786</v>
      </c>
      <c r="W945" s="5">
        <f>VLOOKUP($B945,Gas!$B$3:$E$2506,4)</f>
        <v>0.74512327815560242</v>
      </c>
    </row>
    <row r="946" spans="1:24" x14ac:dyDescent="0.2">
      <c r="A946" s="43">
        <f t="shared" si="167"/>
        <v>44</v>
      </c>
      <c r="B946" s="91">
        <v>37125</v>
      </c>
      <c r="C946" s="92">
        <v>36.82</v>
      </c>
      <c r="D946" s="4">
        <f t="shared" si="162"/>
        <v>9.4794288998818504E-2</v>
      </c>
      <c r="E946" s="100">
        <f t="shared" si="168"/>
        <v>1.3655919429408674</v>
      </c>
      <c r="F946" s="2"/>
      <c r="G946" s="8">
        <f t="shared" si="171"/>
        <v>0</v>
      </c>
      <c r="H946" s="8">
        <f t="shared" si="171"/>
        <v>0</v>
      </c>
      <c r="I946" s="8">
        <f t="shared" si="171"/>
        <v>0</v>
      </c>
      <c r="J946" s="8">
        <f t="shared" si="171"/>
        <v>0</v>
      </c>
      <c r="K946" s="8">
        <f t="shared" si="171"/>
        <v>3.1799999999999997</v>
      </c>
      <c r="L946" s="8">
        <f t="shared" si="171"/>
        <v>13.18</v>
      </c>
      <c r="M946" s="8">
        <f t="shared" si="170"/>
        <v>16.82</v>
      </c>
      <c r="N946" s="8">
        <f t="shared" si="171"/>
        <v>11.82</v>
      </c>
      <c r="O946" s="8">
        <f t="shared" si="171"/>
        <v>6.82</v>
      </c>
      <c r="P946" s="8">
        <f t="shared" si="171"/>
        <v>1.8200000000000003</v>
      </c>
      <c r="Q946" s="8">
        <f t="shared" si="171"/>
        <v>0</v>
      </c>
      <c r="R946" s="8">
        <f t="shared" si="171"/>
        <v>0</v>
      </c>
      <c r="S946" s="8">
        <f t="shared" si="171"/>
        <v>0</v>
      </c>
      <c r="T946" s="21">
        <f t="shared" si="163"/>
        <v>44</v>
      </c>
      <c r="U946" s="19">
        <f>VLOOKUP($B946,Gas!$B$3:$E$2506,2)</f>
        <v>3.165</v>
      </c>
      <c r="V946" s="44">
        <f t="shared" si="164"/>
        <v>11.63349131121643</v>
      </c>
      <c r="W946" s="5">
        <f>VLOOKUP($B946,Gas!$B$3:$E$2506,4)</f>
        <v>0.74467968403342033</v>
      </c>
    </row>
    <row r="947" spans="1:24" x14ac:dyDescent="0.2">
      <c r="A947" s="43">
        <f t="shared" si="167"/>
        <v>44</v>
      </c>
      <c r="B947" s="91">
        <v>37126</v>
      </c>
      <c r="C947" s="92">
        <v>39.75</v>
      </c>
      <c r="D947" s="4">
        <f t="shared" si="162"/>
        <v>7.6568665295409136E-2</v>
      </c>
      <c r="E947" s="100">
        <f t="shared" si="168"/>
        <v>1.2161817735235094</v>
      </c>
      <c r="F947" s="2"/>
      <c r="G947" s="8">
        <f t="shared" si="171"/>
        <v>0</v>
      </c>
      <c r="H947" s="8">
        <f t="shared" si="171"/>
        <v>0</v>
      </c>
      <c r="I947" s="8">
        <f t="shared" si="171"/>
        <v>0</v>
      </c>
      <c r="J947" s="8">
        <f t="shared" si="171"/>
        <v>0</v>
      </c>
      <c r="K947" s="8">
        <f t="shared" si="171"/>
        <v>0.25</v>
      </c>
      <c r="L947" s="8">
        <f t="shared" si="171"/>
        <v>10.25</v>
      </c>
      <c r="M947" s="8">
        <f t="shared" si="170"/>
        <v>19.75</v>
      </c>
      <c r="N947" s="8">
        <f t="shared" si="171"/>
        <v>14.75</v>
      </c>
      <c r="O947" s="8">
        <f t="shared" si="171"/>
        <v>9.75</v>
      </c>
      <c r="P947" s="8">
        <f t="shared" si="171"/>
        <v>4.75</v>
      </c>
      <c r="Q947" s="8">
        <f t="shared" si="171"/>
        <v>0</v>
      </c>
      <c r="R947" s="8">
        <f t="shared" si="171"/>
        <v>0</v>
      </c>
      <c r="S947" s="8">
        <f t="shared" si="171"/>
        <v>0</v>
      </c>
      <c r="T947" s="21">
        <f t="shared" si="163"/>
        <v>44</v>
      </c>
      <c r="U947" s="19">
        <f>VLOOKUP($B947,Gas!$B$3:$E$2506,2)</f>
        <v>3.19</v>
      </c>
      <c r="V947" s="44">
        <f t="shared" si="164"/>
        <v>12.460815047021944</v>
      </c>
      <c r="W947" s="5">
        <f>VLOOKUP($B947,Gas!$B$3:$E$2506,4)</f>
        <v>0.74361523113847905</v>
      </c>
    </row>
    <row r="948" spans="1:24" x14ac:dyDescent="0.2">
      <c r="A948" s="43">
        <f t="shared" si="167"/>
        <v>44</v>
      </c>
      <c r="B948" s="91">
        <v>37127</v>
      </c>
      <c r="C948" s="92">
        <v>39.47</v>
      </c>
      <c r="D948" s="4">
        <f t="shared" si="162"/>
        <v>-7.0689514255851387E-3</v>
      </c>
      <c r="E948" s="100">
        <f t="shared" si="168"/>
        <v>1.1884708280839997</v>
      </c>
      <c r="F948" s="2"/>
      <c r="G948" s="8">
        <f t="shared" si="171"/>
        <v>0</v>
      </c>
      <c r="H948" s="8">
        <f t="shared" si="171"/>
        <v>0</v>
      </c>
      <c r="I948" s="8">
        <f t="shared" si="171"/>
        <v>0</v>
      </c>
      <c r="J948" s="8">
        <f t="shared" si="171"/>
        <v>0</v>
      </c>
      <c r="K948" s="8">
        <f t="shared" si="171"/>
        <v>0.53000000000000114</v>
      </c>
      <c r="L948" s="8">
        <f t="shared" si="171"/>
        <v>10.530000000000001</v>
      </c>
      <c r="M948" s="8">
        <f t="shared" si="170"/>
        <v>19.47</v>
      </c>
      <c r="N948" s="8">
        <f t="shared" si="171"/>
        <v>14.469999999999999</v>
      </c>
      <c r="O948" s="8">
        <f t="shared" si="171"/>
        <v>9.4699999999999989</v>
      </c>
      <c r="P948" s="8">
        <f t="shared" si="171"/>
        <v>4.4699999999999989</v>
      </c>
      <c r="Q948" s="8">
        <f t="shared" si="171"/>
        <v>0</v>
      </c>
      <c r="R948" s="8">
        <f t="shared" si="171"/>
        <v>0</v>
      </c>
      <c r="S948" s="8">
        <f t="shared" si="171"/>
        <v>0</v>
      </c>
      <c r="T948" s="21">
        <f t="shared" si="163"/>
        <v>44</v>
      </c>
      <c r="U948" s="19">
        <f>VLOOKUP($B948,Gas!$B$3:$E$2506,2)</f>
        <v>2.86</v>
      </c>
      <c r="V948" s="44">
        <f t="shared" si="164"/>
        <v>13.800699300699302</v>
      </c>
      <c r="W948" s="5">
        <f>VLOOKUP($B948,Gas!$B$3:$E$2506,4)</f>
        <v>1.0226068409797864</v>
      </c>
    </row>
    <row r="949" spans="1:24" x14ac:dyDescent="0.2">
      <c r="A949" s="43">
        <f t="shared" si="167"/>
        <v>44</v>
      </c>
      <c r="B949" s="91">
        <v>37130</v>
      </c>
      <c r="C949" s="92">
        <v>35.590000000000003</v>
      </c>
      <c r="D949" s="4">
        <f t="shared" si="162"/>
        <v>-0.10347619015265426</v>
      </c>
      <c r="E949" s="100">
        <f t="shared" si="168"/>
        <v>1.1556840572888489</v>
      </c>
      <c r="F949" s="2"/>
      <c r="G949" s="8">
        <f t="shared" si="171"/>
        <v>0</v>
      </c>
      <c r="H949" s="8">
        <f t="shared" si="171"/>
        <v>0</v>
      </c>
      <c r="I949" s="8">
        <f t="shared" si="171"/>
        <v>0</v>
      </c>
      <c r="J949" s="8">
        <f t="shared" si="171"/>
        <v>0</v>
      </c>
      <c r="K949" s="8">
        <f t="shared" si="171"/>
        <v>4.4099999999999966</v>
      </c>
      <c r="L949" s="8">
        <f t="shared" si="171"/>
        <v>14.409999999999997</v>
      </c>
      <c r="M949" s="8">
        <f t="shared" si="170"/>
        <v>15.590000000000003</v>
      </c>
      <c r="N949" s="8">
        <f t="shared" si="171"/>
        <v>10.590000000000003</v>
      </c>
      <c r="O949" s="8">
        <f t="shared" si="171"/>
        <v>5.5900000000000034</v>
      </c>
      <c r="P949" s="8">
        <f t="shared" si="171"/>
        <v>0.59000000000000341</v>
      </c>
      <c r="Q949" s="8">
        <f t="shared" si="171"/>
        <v>0</v>
      </c>
      <c r="R949" s="8">
        <f t="shared" si="171"/>
        <v>0</v>
      </c>
      <c r="S949" s="8">
        <f t="shared" si="171"/>
        <v>0</v>
      </c>
      <c r="T949" s="21">
        <f t="shared" si="163"/>
        <v>44</v>
      </c>
      <c r="U949" s="19">
        <f>VLOOKUP($B949,Gas!$B$3:$E$2506,2)</f>
        <v>2.77</v>
      </c>
      <c r="V949" s="44">
        <f t="shared" si="164"/>
        <v>12.848375451263539</v>
      </c>
      <c r="W949" s="5">
        <f>VLOOKUP($B949,Gas!$B$3:$E$2506,4)</f>
        <v>0.71954601462434276</v>
      </c>
    </row>
    <row r="950" spans="1:24" x14ac:dyDescent="0.2">
      <c r="A950" s="43">
        <f t="shared" si="167"/>
        <v>44</v>
      </c>
      <c r="B950" s="91">
        <v>37131</v>
      </c>
      <c r="C950" s="92">
        <v>32.71</v>
      </c>
      <c r="D950" s="4">
        <f t="shared" si="162"/>
        <v>-8.4383857971808779E-2</v>
      </c>
      <c r="E950" s="100">
        <f t="shared" si="168"/>
        <v>1.0916874056098407</v>
      </c>
      <c r="F950" s="2"/>
      <c r="G950" s="8">
        <f t="shared" si="171"/>
        <v>0</v>
      </c>
      <c r="H950" s="8">
        <f t="shared" si="171"/>
        <v>0</v>
      </c>
      <c r="I950" s="8">
        <f t="shared" si="171"/>
        <v>0</v>
      </c>
      <c r="J950" s="8">
        <f t="shared" si="171"/>
        <v>2.2899999999999991</v>
      </c>
      <c r="K950" s="8">
        <f t="shared" si="171"/>
        <v>7.2899999999999991</v>
      </c>
      <c r="L950" s="8">
        <f t="shared" si="171"/>
        <v>17.29</v>
      </c>
      <c r="M950" s="8">
        <f t="shared" si="171"/>
        <v>12.71</v>
      </c>
      <c r="N950" s="8">
        <f t="shared" si="171"/>
        <v>7.7100000000000009</v>
      </c>
      <c r="O950" s="8">
        <f t="shared" si="171"/>
        <v>2.7100000000000009</v>
      </c>
      <c r="P950" s="8">
        <f t="shared" si="171"/>
        <v>0</v>
      </c>
      <c r="Q950" s="8">
        <f t="shared" si="171"/>
        <v>0</v>
      </c>
      <c r="R950" s="8">
        <f t="shared" si="171"/>
        <v>0</v>
      </c>
      <c r="S950" s="8">
        <f t="shared" si="171"/>
        <v>0</v>
      </c>
      <c r="T950" s="21">
        <f t="shared" si="163"/>
        <v>44</v>
      </c>
      <c r="U950" s="19">
        <f>VLOOKUP($B950,Gas!$B$3:$E$2506,2)</f>
        <v>2.59</v>
      </c>
      <c r="V950" s="44">
        <f t="shared" si="164"/>
        <v>12.62934362934363</v>
      </c>
      <c r="W950" s="5">
        <f>VLOOKUP($B950,Gas!$B$3:$E$2506,4)</f>
        <v>0.72970503259854513</v>
      </c>
      <c r="X950">
        <f>CORREL(W929:W950,E929:E950)</f>
        <v>-0.47860139943071833</v>
      </c>
    </row>
    <row r="951" spans="1:24" x14ac:dyDescent="0.2">
      <c r="A951" s="43">
        <f t="shared" si="167"/>
        <v>44</v>
      </c>
      <c r="B951" s="91">
        <v>37132</v>
      </c>
      <c r="C951" s="92">
        <v>34.85</v>
      </c>
      <c r="D951" s="4">
        <f t="shared" si="162"/>
        <v>6.3372295656240266E-2</v>
      </c>
      <c r="E951" s="100">
        <f t="shared" si="168"/>
        <v>1.1277210365074111</v>
      </c>
      <c r="F951" s="2"/>
      <c r="G951" s="8">
        <f t="shared" si="171"/>
        <v>0</v>
      </c>
      <c r="H951" s="8">
        <f t="shared" si="171"/>
        <v>0</v>
      </c>
      <c r="I951" s="8">
        <f t="shared" si="171"/>
        <v>0</v>
      </c>
      <c r="J951" s="8">
        <f t="shared" si="171"/>
        <v>0.14999999999999858</v>
      </c>
      <c r="K951" s="8">
        <f t="shared" si="171"/>
        <v>5.1499999999999986</v>
      </c>
      <c r="L951" s="8">
        <f t="shared" si="171"/>
        <v>15.149999999999999</v>
      </c>
      <c r="M951" s="8">
        <f t="shared" si="171"/>
        <v>14.850000000000001</v>
      </c>
      <c r="N951" s="8">
        <f t="shared" si="171"/>
        <v>9.8500000000000014</v>
      </c>
      <c r="O951" s="8">
        <f t="shared" si="171"/>
        <v>4.8500000000000014</v>
      </c>
      <c r="P951" s="8">
        <f t="shared" si="171"/>
        <v>0</v>
      </c>
      <c r="Q951" s="8">
        <f t="shared" si="171"/>
        <v>0</v>
      </c>
      <c r="R951" s="8">
        <f t="shared" si="171"/>
        <v>0</v>
      </c>
      <c r="S951" s="8">
        <f t="shared" si="171"/>
        <v>0</v>
      </c>
      <c r="T951" s="21">
        <f t="shared" si="163"/>
        <v>44</v>
      </c>
      <c r="U951" s="19">
        <f>VLOOKUP($B951,Gas!$B$3:$E$2506,2)</f>
        <v>2.5550000000000002</v>
      </c>
      <c r="V951" s="44">
        <f t="shared" si="164"/>
        <v>13.639921722113503</v>
      </c>
      <c r="W951" s="5">
        <f>VLOOKUP($B951,Gas!$B$3:$E$2506,4)</f>
        <v>0.71753508200671445</v>
      </c>
    </row>
    <row r="952" spans="1:24" x14ac:dyDescent="0.2">
      <c r="A952" s="43">
        <f t="shared" si="167"/>
        <v>44</v>
      </c>
      <c r="B952" s="91">
        <v>37133</v>
      </c>
      <c r="C952" s="92">
        <v>33</v>
      </c>
      <c r="D952" s="4">
        <f t="shared" si="162"/>
        <v>-5.4545575740052671E-2</v>
      </c>
      <c r="E952" s="100">
        <f t="shared" si="168"/>
        <v>1.1239393668233271</v>
      </c>
      <c r="F952" s="2"/>
      <c r="G952" s="8">
        <f t="shared" si="171"/>
        <v>0</v>
      </c>
      <c r="H952" s="8">
        <f t="shared" si="171"/>
        <v>0</v>
      </c>
      <c r="I952" s="8">
        <f t="shared" si="171"/>
        <v>0</v>
      </c>
      <c r="J952" s="8">
        <f t="shared" si="171"/>
        <v>2</v>
      </c>
      <c r="K952" s="8">
        <f t="shared" si="171"/>
        <v>7</v>
      </c>
      <c r="L952" s="8">
        <f t="shared" si="171"/>
        <v>17</v>
      </c>
      <c r="M952" s="8">
        <f t="shared" si="171"/>
        <v>13</v>
      </c>
      <c r="N952" s="8">
        <f t="shared" si="171"/>
        <v>8</v>
      </c>
      <c r="O952" s="8">
        <f t="shared" si="171"/>
        <v>3</v>
      </c>
      <c r="P952" s="8">
        <f t="shared" si="171"/>
        <v>0</v>
      </c>
      <c r="Q952" s="8">
        <f t="shared" si="171"/>
        <v>0</v>
      </c>
      <c r="R952" s="8">
        <f t="shared" si="171"/>
        <v>0</v>
      </c>
      <c r="S952" s="8">
        <f t="shared" si="171"/>
        <v>0</v>
      </c>
      <c r="T952" s="21">
        <f t="shared" si="163"/>
        <v>44</v>
      </c>
      <c r="U952" s="19">
        <f>VLOOKUP($B952,Gas!$B$3:$E$2506,2)</f>
        <v>2.4449999999999998</v>
      </c>
      <c r="V952" s="44">
        <f t="shared" si="164"/>
        <v>13.496932515337424</v>
      </c>
      <c r="W952" s="5">
        <f>VLOOKUP($B952,Gas!$B$3:$E$2506,4)</f>
        <v>0.70842393379115409</v>
      </c>
    </row>
    <row r="953" spans="1:24" x14ac:dyDescent="0.2">
      <c r="A953" s="43">
        <f t="shared" si="167"/>
        <v>44</v>
      </c>
      <c r="B953" s="91">
        <v>37134</v>
      </c>
      <c r="C953" s="92">
        <v>28.93</v>
      </c>
      <c r="D953" s="4">
        <f t="shared" si="162"/>
        <v>-0.13162844247843647</v>
      </c>
      <c r="E953" s="100">
        <f t="shared" si="168"/>
        <v>1.3021081266513765</v>
      </c>
      <c r="F953" s="2"/>
      <c r="G953" s="8">
        <f t="shared" si="171"/>
        <v>0</v>
      </c>
      <c r="H953" s="8">
        <f t="shared" si="171"/>
        <v>0</v>
      </c>
      <c r="I953" s="8">
        <f t="shared" si="171"/>
        <v>1.0700000000000003</v>
      </c>
      <c r="J953" s="8">
        <f t="shared" si="171"/>
        <v>6.07</v>
      </c>
      <c r="K953" s="8">
        <f t="shared" si="171"/>
        <v>11.07</v>
      </c>
      <c r="L953" s="8">
        <f t="shared" si="171"/>
        <v>21.07</v>
      </c>
      <c r="M953" s="8">
        <f t="shared" si="171"/>
        <v>8.93</v>
      </c>
      <c r="N953" s="8">
        <f t="shared" si="171"/>
        <v>3.9299999999999997</v>
      </c>
      <c r="O953" s="8">
        <f t="shared" si="171"/>
        <v>0</v>
      </c>
      <c r="P953" s="8">
        <f t="shared" si="171"/>
        <v>0</v>
      </c>
      <c r="Q953" s="8">
        <f t="shared" si="171"/>
        <v>0</v>
      </c>
      <c r="R953" s="8">
        <f t="shared" si="171"/>
        <v>0</v>
      </c>
      <c r="S953" s="8">
        <f t="shared" si="171"/>
        <v>0</v>
      </c>
      <c r="T953" s="21">
        <f t="shared" si="163"/>
        <v>44</v>
      </c>
      <c r="U953" s="19">
        <f>VLOOKUP($B953,Gas!$B$3:$E$2506,2)</f>
        <v>2.46</v>
      </c>
      <c r="V953" s="44">
        <f t="shared" si="164"/>
        <v>11.760162601626016</v>
      </c>
      <c r="W953" s="5">
        <f>VLOOKUP($B953,Gas!$B$3:$E$2506,4)</f>
        <v>0.73757904591247125</v>
      </c>
    </row>
    <row r="954" spans="1:24" x14ac:dyDescent="0.2">
      <c r="A954" s="43">
        <f t="shared" si="167"/>
        <v>45</v>
      </c>
      <c r="B954" s="1">
        <v>37138</v>
      </c>
      <c r="C954" s="2">
        <v>24.57</v>
      </c>
      <c r="D954" s="4">
        <f t="shared" si="162"/>
        <v>-0.16335293245495594</v>
      </c>
      <c r="E954" s="100">
        <f t="shared" si="168"/>
        <v>1.4247632716221201</v>
      </c>
      <c r="F954" s="2"/>
      <c r="G954" s="8">
        <f t="shared" si="171"/>
        <v>0</v>
      </c>
      <c r="H954" s="8">
        <f t="shared" si="171"/>
        <v>0.42999999999999972</v>
      </c>
      <c r="I954" s="8">
        <f t="shared" si="171"/>
        <v>5.43</v>
      </c>
      <c r="J954" s="8">
        <f t="shared" si="171"/>
        <v>10.43</v>
      </c>
      <c r="K954" s="8">
        <f t="shared" si="171"/>
        <v>15.43</v>
      </c>
      <c r="L954" s="8">
        <f t="shared" si="171"/>
        <v>25.43</v>
      </c>
      <c r="M954" s="8">
        <f t="shared" si="171"/>
        <v>4.57</v>
      </c>
      <c r="N954" s="8">
        <f t="shared" si="171"/>
        <v>0</v>
      </c>
      <c r="O954" s="8">
        <f t="shared" si="171"/>
        <v>0</v>
      </c>
      <c r="P954" s="8">
        <f t="shared" si="171"/>
        <v>0</v>
      </c>
      <c r="Q954" s="8">
        <f t="shared" si="171"/>
        <v>0</v>
      </c>
      <c r="R954" s="8">
        <f t="shared" si="171"/>
        <v>0</v>
      </c>
      <c r="S954" s="8">
        <f t="shared" si="171"/>
        <v>0</v>
      </c>
      <c r="T954" s="21">
        <f t="shared" si="163"/>
        <v>45</v>
      </c>
      <c r="U954" s="19">
        <f>VLOOKUP($B954,Gas!$B$3:$E$2506,2)</f>
        <v>2.15</v>
      </c>
      <c r="V954" s="44">
        <f t="shared" si="164"/>
        <v>11.427906976744186</v>
      </c>
      <c r="W954" s="5">
        <f>VLOOKUP($B954,Gas!$B$3:$E$2506,4)</f>
        <v>0.86374279855346026</v>
      </c>
    </row>
    <row r="955" spans="1:24" x14ac:dyDescent="0.2">
      <c r="A955" s="43">
        <f t="shared" si="167"/>
        <v>45</v>
      </c>
      <c r="B955" s="1">
        <v>37139</v>
      </c>
      <c r="C955" s="2">
        <v>22.39</v>
      </c>
      <c r="D955" s="4">
        <f t="shared" si="162"/>
        <v>-9.2911755922424233E-2</v>
      </c>
      <c r="E955" s="100">
        <f t="shared" si="168"/>
        <v>1.4543941582490449</v>
      </c>
      <c r="F955" s="2"/>
      <c r="G955" s="8">
        <f t="shared" si="171"/>
        <v>0</v>
      </c>
      <c r="H955" s="8">
        <f t="shared" si="171"/>
        <v>2.6099999999999994</v>
      </c>
      <c r="I955" s="8">
        <f t="shared" si="171"/>
        <v>7.6099999999999994</v>
      </c>
      <c r="J955" s="8">
        <f t="shared" si="171"/>
        <v>12.61</v>
      </c>
      <c r="K955" s="8">
        <f t="shared" si="171"/>
        <v>17.61</v>
      </c>
      <c r="L955" s="8">
        <f t="shared" si="171"/>
        <v>27.61</v>
      </c>
      <c r="M955" s="8">
        <f t="shared" si="171"/>
        <v>2.3900000000000006</v>
      </c>
      <c r="N955" s="8">
        <f t="shared" si="171"/>
        <v>0</v>
      </c>
      <c r="O955" s="8">
        <f t="shared" si="171"/>
        <v>0</v>
      </c>
      <c r="P955" s="8">
        <f t="shared" si="171"/>
        <v>0</v>
      </c>
      <c r="Q955" s="8">
        <f t="shared" si="171"/>
        <v>0</v>
      </c>
      <c r="R955" s="8">
        <f t="shared" si="171"/>
        <v>0</v>
      </c>
      <c r="S955" s="8">
        <f t="shared" si="171"/>
        <v>0</v>
      </c>
      <c r="T955" s="21">
        <f t="shared" si="163"/>
        <v>45</v>
      </c>
      <c r="U955" s="19">
        <f>VLOOKUP($B955,Gas!$B$3:$E$2506,2)</f>
        <v>2.2000000000000002</v>
      </c>
      <c r="V955" s="44">
        <f t="shared" si="164"/>
        <v>10.177272727272726</v>
      </c>
      <c r="W955" s="5">
        <f>VLOOKUP($B955,Gas!$B$3:$E$2506,4)</f>
        <v>0.90143792599815453</v>
      </c>
    </row>
    <row r="956" spans="1:24" x14ac:dyDescent="0.2">
      <c r="A956" s="43">
        <f t="shared" si="167"/>
        <v>45</v>
      </c>
      <c r="B956" s="1">
        <v>37140</v>
      </c>
      <c r="C956" s="2">
        <v>20.82</v>
      </c>
      <c r="D956" s="4">
        <f t="shared" si="162"/>
        <v>-7.2700367423840631E-2</v>
      </c>
      <c r="E956" s="100">
        <f t="shared" si="168"/>
        <v>1.2489509870788005</v>
      </c>
      <c r="F956" s="2"/>
      <c r="G956" s="8">
        <f t="shared" si="171"/>
        <v>0</v>
      </c>
      <c r="H956" s="8">
        <f t="shared" si="171"/>
        <v>4.18</v>
      </c>
      <c r="I956" s="8">
        <f t="shared" si="171"/>
        <v>9.18</v>
      </c>
      <c r="J956" s="8">
        <f t="shared" si="171"/>
        <v>14.18</v>
      </c>
      <c r="K956" s="8">
        <f t="shared" si="171"/>
        <v>19.18</v>
      </c>
      <c r="L956" s="8">
        <f t="shared" si="171"/>
        <v>29.18</v>
      </c>
      <c r="M956" s="8">
        <f t="shared" si="171"/>
        <v>0.82000000000000028</v>
      </c>
      <c r="N956" s="8">
        <f t="shared" si="171"/>
        <v>0</v>
      </c>
      <c r="O956" s="8">
        <f t="shared" si="171"/>
        <v>0</v>
      </c>
      <c r="P956" s="8">
        <f t="shared" si="171"/>
        <v>0</v>
      </c>
      <c r="Q956" s="8">
        <f t="shared" si="171"/>
        <v>0</v>
      </c>
      <c r="R956" s="8">
        <f t="shared" si="171"/>
        <v>0</v>
      </c>
      <c r="S956" s="8">
        <f t="shared" si="171"/>
        <v>0</v>
      </c>
      <c r="T956" s="21">
        <f t="shared" si="163"/>
        <v>45</v>
      </c>
      <c r="U956" s="19">
        <f>VLOOKUP($B956,Gas!$B$3:$E$2506,2)</f>
        <v>2.335</v>
      </c>
      <c r="V956" s="44">
        <f t="shared" si="164"/>
        <v>8.9164882226980726</v>
      </c>
      <c r="W956" s="5">
        <f>VLOOKUP($B956,Gas!$B$3:$E$2506,4)</f>
        <v>1.0263221129097495</v>
      </c>
    </row>
    <row r="957" spans="1:24" x14ac:dyDescent="0.2">
      <c r="A957" s="43">
        <f t="shared" si="167"/>
        <v>45</v>
      </c>
      <c r="B957" s="1">
        <v>37141</v>
      </c>
      <c r="C957" s="2">
        <v>22.78</v>
      </c>
      <c r="D957" s="4">
        <f t="shared" si="162"/>
        <v>8.9968894832213209E-2</v>
      </c>
      <c r="E957" s="100">
        <f t="shared" si="168"/>
        <v>1.2898888863041771</v>
      </c>
      <c r="F957" s="2"/>
      <c r="G957" s="8">
        <f t="shared" si="171"/>
        <v>0</v>
      </c>
      <c r="H957" s="8">
        <f t="shared" si="171"/>
        <v>2.2199999999999989</v>
      </c>
      <c r="I957" s="8">
        <f t="shared" si="171"/>
        <v>7.2199999999999989</v>
      </c>
      <c r="J957" s="8">
        <f t="shared" si="171"/>
        <v>12.219999999999999</v>
      </c>
      <c r="K957" s="8">
        <f t="shared" si="171"/>
        <v>17.22</v>
      </c>
      <c r="L957" s="8">
        <f t="shared" si="171"/>
        <v>27.22</v>
      </c>
      <c r="M957" s="8">
        <f t="shared" si="171"/>
        <v>2.7800000000000011</v>
      </c>
      <c r="N957" s="8">
        <f t="shared" si="171"/>
        <v>0</v>
      </c>
      <c r="O957" s="8">
        <f t="shared" si="171"/>
        <v>0</v>
      </c>
      <c r="P957" s="8">
        <f t="shared" si="171"/>
        <v>0</v>
      </c>
      <c r="Q957" s="8">
        <f t="shared" si="171"/>
        <v>0</v>
      </c>
      <c r="R957" s="8">
        <f t="shared" si="171"/>
        <v>0</v>
      </c>
      <c r="S957" s="8">
        <f t="shared" si="171"/>
        <v>0</v>
      </c>
      <c r="T957" s="21">
        <f t="shared" si="163"/>
        <v>45</v>
      </c>
      <c r="U957" s="19">
        <f>VLOOKUP($B957,Gas!$B$3:$E$2506,2)</f>
        <v>2.4</v>
      </c>
      <c r="V957" s="44">
        <f t="shared" si="164"/>
        <v>9.4916666666666671</v>
      </c>
      <c r="W957" s="5">
        <f>VLOOKUP($B957,Gas!$B$3:$E$2506,4)</f>
        <v>0.9978200688288047</v>
      </c>
    </row>
    <row r="958" spans="1:24" x14ac:dyDescent="0.2">
      <c r="A958" s="43">
        <f t="shared" si="167"/>
        <v>45</v>
      </c>
      <c r="B958" s="1">
        <v>37144</v>
      </c>
      <c r="C958" s="2">
        <v>22.08</v>
      </c>
      <c r="D958" s="4">
        <f t="shared" si="162"/>
        <v>-3.1210736610141659E-2</v>
      </c>
      <c r="E958" s="100">
        <f t="shared" si="168"/>
        <v>1.270116589870727</v>
      </c>
      <c r="F958" s="2"/>
      <c r="G958" s="8">
        <f t="shared" si="171"/>
        <v>0</v>
      </c>
      <c r="H958" s="8">
        <f t="shared" si="171"/>
        <v>2.9200000000000017</v>
      </c>
      <c r="I958" s="8">
        <f t="shared" si="171"/>
        <v>7.9200000000000017</v>
      </c>
      <c r="J958" s="8">
        <f t="shared" si="171"/>
        <v>12.920000000000002</v>
      </c>
      <c r="K958" s="8">
        <f t="shared" si="171"/>
        <v>17.920000000000002</v>
      </c>
      <c r="L958" s="8">
        <f t="shared" si="171"/>
        <v>27.92</v>
      </c>
      <c r="M958" s="8">
        <f t="shared" si="171"/>
        <v>2.0799999999999983</v>
      </c>
      <c r="N958" s="8">
        <f t="shared" si="171"/>
        <v>0</v>
      </c>
      <c r="O958" s="8">
        <f t="shared" si="171"/>
        <v>0</v>
      </c>
      <c r="P958" s="8">
        <f t="shared" si="171"/>
        <v>0</v>
      </c>
      <c r="Q958" s="8">
        <f t="shared" si="171"/>
        <v>0</v>
      </c>
      <c r="R958" s="8">
        <f t="shared" si="171"/>
        <v>0</v>
      </c>
      <c r="S958" s="8">
        <f t="shared" si="171"/>
        <v>0</v>
      </c>
      <c r="T958" s="21">
        <f t="shared" si="163"/>
        <v>45</v>
      </c>
      <c r="U958" s="19">
        <f>VLOOKUP($B958,Gas!$B$3:$E$2506,2)</f>
        <v>2.3450000000000002</v>
      </c>
      <c r="V958" s="44">
        <f t="shared" si="164"/>
        <v>9.4157782515991464</v>
      </c>
      <c r="W958" s="5">
        <f>VLOOKUP($B958,Gas!$B$3:$E$2506,4)</f>
        <v>0.97165972644984977</v>
      </c>
    </row>
    <row r="959" spans="1:24" x14ac:dyDescent="0.2">
      <c r="A959" s="43">
        <f t="shared" si="167"/>
        <v>45</v>
      </c>
      <c r="B959" s="1">
        <v>37145</v>
      </c>
      <c r="C959" s="2">
        <v>21.06</v>
      </c>
      <c r="D959" s="4">
        <f t="shared" si="162"/>
        <v>-4.7296714703065158E-2</v>
      </c>
      <c r="E959" s="100">
        <f t="shared" si="168"/>
        <v>1.2451649247277967</v>
      </c>
      <c r="F959" s="2"/>
      <c r="G959" s="8">
        <f t="shared" si="171"/>
        <v>0</v>
      </c>
      <c r="H959" s="8">
        <f t="shared" si="171"/>
        <v>3.9400000000000013</v>
      </c>
      <c r="I959" s="8">
        <f t="shared" si="171"/>
        <v>8.9400000000000013</v>
      </c>
      <c r="J959" s="8">
        <f t="shared" si="171"/>
        <v>13.940000000000001</v>
      </c>
      <c r="K959" s="8">
        <f t="shared" si="171"/>
        <v>18.940000000000001</v>
      </c>
      <c r="L959" s="8">
        <f t="shared" si="171"/>
        <v>28.94</v>
      </c>
      <c r="M959" s="8">
        <f t="shared" si="171"/>
        <v>1.0599999999999987</v>
      </c>
      <c r="N959" s="8">
        <f t="shared" si="171"/>
        <v>0</v>
      </c>
      <c r="O959" s="8">
        <f t="shared" si="171"/>
        <v>0</v>
      </c>
      <c r="P959" s="8">
        <f t="shared" si="171"/>
        <v>0</v>
      </c>
      <c r="Q959" s="8">
        <f t="shared" si="171"/>
        <v>0</v>
      </c>
      <c r="R959" s="8">
        <f t="shared" si="171"/>
        <v>0</v>
      </c>
      <c r="S959" s="8">
        <f t="shared" si="171"/>
        <v>0</v>
      </c>
      <c r="T959" s="21">
        <f>A959</f>
        <v>45</v>
      </c>
      <c r="U959" s="19">
        <f>VLOOKUP($B959,Gas!$B$3:$E$2506,2)</f>
        <v>2.3849999999999998</v>
      </c>
      <c r="V959" s="44">
        <f>C959/U959</f>
        <v>8.8301886792452837</v>
      </c>
      <c r="W959" s="5">
        <f>VLOOKUP($B959,Gas!$B$3:$E$2506,4)</f>
        <v>0.43082369438014834</v>
      </c>
    </row>
    <row r="960" spans="1:24" x14ac:dyDescent="0.2">
      <c r="A960" s="43">
        <f t="shared" si="167"/>
        <v>45</v>
      </c>
      <c r="B960" s="1">
        <v>37146</v>
      </c>
      <c r="C960" s="2">
        <v>21.06</v>
      </c>
      <c r="D960" s="4">
        <f t="shared" si="162"/>
        <v>0</v>
      </c>
      <c r="E960" s="100">
        <f t="shared" si="168"/>
        <v>1.2565168507311624</v>
      </c>
      <c r="F960" s="2"/>
      <c r="G960" s="8">
        <f t="shared" ref="G960:S963" si="172">IF(G$1="P",MAX(0,G$2-$C960),IF(G$1="C",MAX(0,$C960-G$2)))</f>
        <v>0</v>
      </c>
      <c r="H960" s="8">
        <f t="shared" si="172"/>
        <v>3.9400000000000013</v>
      </c>
      <c r="I960" s="8">
        <f t="shared" si="172"/>
        <v>8.9400000000000013</v>
      </c>
      <c r="J960" s="8">
        <f t="shared" si="172"/>
        <v>13.940000000000001</v>
      </c>
      <c r="K960" s="8">
        <f t="shared" si="172"/>
        <v>18.940000000000001</v>
      </c>
      <c r="L960" s="8">
        <f t="shared" si="172"/>
        <v>28.94</v>
      </c>
      <c r="M960" s="8">
        <f t="shared" si="172"/>
        <v>1.0599999999999987</v>
      </c>
      <c r="N960" s="8">
        <f t="shared" si="172"/>
        <v>0</v>
      </c>
      <c r="O960" s="8">
        <f t="shared" si="172"/>
        <v>0</v>
      </c>
      <c r="P960" s="8">
        <f t="shared" si="172"/>
        <v>0</v>
      </c>
      <c r="Q960" s="8">
        <f t="shared" si="172"/>
        <v>0</v>
      </c>
      <c r="R960" s="8">
        <f t="shared" si="172"/>
        <v>0</v>
      </c>
      <c r="S960" s="8">
        <f t="shared" si="172"/>
        <v>0</v>
      </c>
      <c r="T960" s="21">
        <f>A960</f>
        <v>45</v>
      </c>
      <c r="U960" s="19">
        <f>VLOOKUP($B960,Gas!$B$3:$E$2506,2)</f>
        <v>2.44</v>
      </c>
      <c r="V960" s="44">
        <f>C960/U960</f>
        <v>8.6311475409836067</v>
      </c>
      <c r="W960" s="5">
        <f>VLOOKUP($B960,Gas!$B$3:$E$2506,4)</f>
        <v>0.43057978457418911</v>
      </c>
    </row>
    <row r="961" spans="1:37" x14ac:dyDescent="0.2">
      <c r="A961" s="43">
        <f t="shared" si="167"/>
        <v>45</v>
      </c>
      <c r="B961" s="1">
        <v>37147</v>
      </c>
      <c r="C961" s="2">
        <v>21.81</v>
      </c>
      <c r="D961" s="4">
        <f t="shared" si="162"/>
        <v>3.4993073507708264E-2</v>
      </c>
      <c r="E961" s="100">
        <f t="shared" si="168"/>
        <v>1.1956735687912985</v>
      </c>
      <c r="F961" s="2"/>
      <c r="G961" s="8">
        <f t="shared" si="172"/>
        <v>0</v>
      </c>
      <c r="H961" s="8">
        <f t="shared" si="172"/>
        <v>3.1900000000000013</v>
      </c>
      <c r="I961" s="8">
        <f t="shared" si="172"/>
        <v>8.1900000000000013</v>
      </c>
      <c r="J961" s="8">
        <f t="shared" si="172"/>
        <v>13.190000000000001</v>
      </c>
      <c r="K961" s="8">
        <f t="shared" si="172"/>
        <v>18.190000000000001</v>
      </c>
      <c r="L961" s="8">
        <f t="shared" si="172"/>
        <v>28.19</v>
      </c>
      <c r="M961" s="8">
        <f t="shared" si="172"/>
        <v>1.8099999999999987</v>
      </c>
      <c r="N961" s="8">
        <f t="shared" si="172"/>
        <v>0</v>
      </c>
      <c r="O961" s="8">
        <f t="shared" si="172"/>
        <v>0</v>
      </c>
      <c r="P961" s="8">
        <f t="shared" si="172"/>
        <v>0</v>
      </c>
      <c r="Q961" s="8">
        <f t="shared" si="172"/>
        <v>0</v>
      </c>
      <c r="R961" s="8">
        <f t="shared" si="172"/>
        <v>0</v>
      </c>
      <c r="S961" s="8">
        <f t="shared" si="172"/>
        <v>0</v>
      </c>
      <c r="T961" s="21">
        <f>A961</f>
        <v>45</v>
      </c>
      <c r="U961" s="19">
        <f>VLOOKUP($B961,Gas!$B$3:$E$2506,2)</f>
        <v>2.4449999999999998</v>
      </c>
      <c r="V961" s="44">
        <f>C961/U961</f>
        <v>8.920245398773007</v>
      </c>
      <c r="W961" s="5">
        <f>VLOOKUP($B961,Gas!$B$3:$E$2506,4)</f>
        <v>0.42831178256988056</v>
      </c>
    </row>
    <row r="962" spans="1:37" x14ac:dyDescent="0.2">
      <c r="A962" s="43">
        <f t="shared" si="167"/>
        <v>45</v>
      </c>
      <c r="B962" s="1">
        <v>37148</v>
      </c>
      <c r="C962" s="2">
        <v>20.239999999999998</v>
      </c>
      <c r="D962" s="4">
        <f t="shared" si="162"/>
        <v>-7.4707735794272936E-2</v>
      </c>
      <c r="E962" s="100">
        <f t="shared" si="168"/>
        <v>1.2034938289333243</v>
      </c>
      <c r="F962" s="2"/>
      <c r="G962" s="8">
        <f t="shared" si="172"/>
        <v>0</v>
      </c>
      <c r="H962" s="8">
        <f t="shared" si="172"/>
        <v>4.7600000000000016</v>
      </c>
      <c r="I962" s="8">
        <f t="shared" si="172"/>
        <v>9.7600000000000016</v>
      </c>
      <c r="J962" s="8">
        <f t="shared" si="172"/>
        <v>14.760000000000002</v>
      </c>
      <c r="K962" s="8">
        <f t="shared" si="172"/>
        <v>19.760000000000002</v>
      </c>
      <c r="L962" s="8">
        <f t="shared" si="172"/>
        <v>29.76</v>
      </c>
      <c r="M962" s="8">
        <f t="shared" si="172"/>
        <v>0.23999999999999844</v>
      </c>
      <c r="N962" s="8">
        <f t="shared" si="172"/>
        <v>0</v>
      </c>
      <c r="O962" s="8">
        <f t="shared" si="172"/>
        <v>0</v>
      </c>
      <c r="P962" s="8">
        <f t="shared" si="172"/>
        <v>0</v>
      </c>
      <c r="Q962" s="8">
        <f t="shared" si="172"/>
        <v>0</v>
      </c>
      <c r="R962" s="8">
        <f t="shared" si="172"/>
        <v>0</v>
      </c>
      <c r="S962" s="8">
        <f t="shared" si="172"/>
        <v>0</v>
      </c>
      <c r="T962" s="21">
        <f>A962</f>
        <v>45</v>
      </c>
      <c r="U962" s="19">
        <f>VLOOKUP($B962,Gas!$B$3:$E$2506,2)</f>
        <v>2.39</v>
      </c>
      <c r="V962" s="44">
        <f>C962/U962</f>
        <v>8.4686192468619232</v>
      </c>
      <c r="W962" s="5">
        <f>VLOOKUP($B962,Gas!$B$3:$E$2506,4)</f>
        <v>0.4754711816961788</v>
      </c>
    </row>
    <row r="963" spans="1:37" x14ac:dyDescent="0.2">
      <c r="A963" s="43">
        <f t="shared" si="167"/>
        <v>45</v>
      </c>
      <c r="B963" s="1">
        <v>37151</v>
      </c>
      <c r="C963" s="2">
        <v>21.01</v>
      </c>
      <c r="D963" s="4">
        <f t="shared" si="162"/>
        <v>3.7337670437644313E-2</v>
      </c>
      <c r="E963" s="100">
        <f t="shared" si="168"/>
        <v>1.1770385651352873</v>
      </c>
      <c r="F963" s="2"/>
      <c r="G963" s="8">
        <f t="shared" si="172"/>
        <v>0</v>
      </c>
      <c r="H963" s="8">
        <f t="shared" si="172"/>
        <v>3.9899999999999984</v>
      </c>
      <c r="I963" s="8">
        <f t="shared" si="172"/>
        <v>8.9899999999999984</v>
      </c>
      <c r="J963" s="8">
        <f t="shared" si="172"/>
        <v>13.989999999999998</v>
      </c>
      <c r="K963" s="8">
        <f t="shared" si="172"/>
        <v>18.989999999999998</v>
      </c>
      <c r="L963" s="8">
        <f t="shared" si="172"/>
        <v>28.99</v>
      </c>
      <c r="M963" s="8">
        <f t="shared" si="172"/>
        <v>1.0100000000000016</v>
      </c>
      <c r="N963" s="8">
        <f t="shared" si="172"/>
        <v>0</v>
      </c>
      <c r="O963" s="8">
        <f t="shared" si="172"/>
        <v>0</v>
      </c>
      <c r="P963" s="8">
        <f t="shared" si="172"/>
        <v>0</v>
      </c>
      <c r="Q963" s="8">
        <f t="shared" si="172"/>
        <v>0</v>
      </c>
      <c r="R963" s="8">
        <f t="shared" si="172"/>
        <v>0</v>
      </c>
      <c r="S963" s="8">
        <f t="shared" si="172"/>
        <v>0</v>
      </c>
      <c r="T963" s="21">
        <f>A963</f>
        <v>45</v>
      </c>
      <c r="U963" s="19">
        <f>VLOOKUP($B963,Gas!$B$3:$E$2506,2)</f>
        <v>2.4049999999999998</v>
      </c>
      <c r="V963" s="44">
        <f>C963/U963</f>
        <v>8.7359667359667377</v>
      </c>
      <c r="W963" s="5">
        <f>VLOOKUP($B963,Gas!$B$3:$E$2506,4)</f>
        <v>0.27787179966785319</v>
      </c>
    </row>
    <row r="964" spans="1:37" x14ac:dyDescent="0.2">
      <c r="A964" s="43"/>
      <c r="B964" s="1"/>
      <c r="C964" s="2"/>
      <c r="D964" s="2"/>
      <c r="E964" s="2"/>
      <c r="F964" s="2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</row>
    <row r="965" spans="1:37" x14ac:dyDescent="0.2">
      <c r="A965" s="43"/>
      <c r="B965" s="1"/>
      <c r="C965" s="2"/>
      <c r="D965" s="2"/>
      <c r="E965" s="2"/>
      <c r="F965" s="2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</row>
    <row r="966" spans="1:37" x14ac:dyDescent="0.2">
      <c r="A966" s="43"/>
      <c r="B966" s="1"/>
      <c r="C966" s="2"/>
      <c r="D966" s="2"/>
      <c r="E966" s="2"/>
      <c r="F966" s="2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</row>
    <row r="967" spans="1:37" x14ac:dyDescent="0.2">
      <c r="A967" s="43"/>
      <c r="B967" s="1"/>
      <c r="C967" s="2"/>
      <c r="D967" s="2"/>
      <c r="E967" s="2"/>
      <c r="F967" s="2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</row>
    <row r="968" spans="1:37" x14ac:dyDescent="0.2">
      <c r="A968" s="43"/>
      <c r="B968" s="1"/>
      <c r="C968" s="2"/>
      <c r="D968" s="2"/>
      <c r="E968" s="2"/>
      <c r="F968" s="2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</row>
    <row r="969" spans="1:37" x14ac:dyDescent="0.2">
      <c r="A969" s="43"/>
      <c r="B969" s="1"/>
      <c r="C969" s="2"/>
      <c r="D969" s="2"/>
      <c r="E969" s="2"/>
      <c r="F969" s="2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W969" s="45" t="s">
        <v>18</v>
      </c>
      <c r="X969" t="s">
        <v>19</v>
      </c>
    </row>
    <row r="970" spans="1:37" x14ac:dyDescent="0.2">
      <c r="A970" s="43"/>
      <c r="B970" s="1"/>
      <c r="C970" s="2"/>
      <c r="D970" s="2"/>
      <c r="E970" s="2"/>
      <c r="F970" s="2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W970" s="45" t="s">
        <v>17</v>
      </c>
      <c r="X970" t="s">
        <v>20</v>
      </c>
    </row>
    <row r="971" spans="1:37" x14ac:dyDescent="0.2">
      <c r="A971" t="s">
        <v>3</v>
      </c>
      <c r="D971" t="s">
        <v>24</v>
      </c>
      <c r="F971" t="s">
        <v>3</v>
      </c>
      <c r="G971" s="12" t="str">
        <f t="shared" ref="G971:S971" si="173">CONCATENATE(TEXT(G$2,"00"),G$1)</f>
        <v>20P</v>
      </c>
      <c r="H971" s="12" t="str">
        <f t="shared" si="173"/>
        <v>25P</v>
      </c>
      <c r="I971" s="12" t="str">
        <f t="shared" si="173"/>
        <v>30P</v>
      </c>
      <c r="J971" s="12" t="str">
        <f t="shared" si="173"/>
        <v>35P</v>
      </c>
      <c r="K971" s="12" t="str">
        <f t="shared" si="173"/>
        <v>40P</v>
      </c>
      <c r="L971" s="12" t="str">
        <f t="shared" si="173"/>
        <v>50P</v>
      </c>
      <c r="M971" s="12" t="str">
        <f t="shared" si="173"/>
        <v>20C</v>
      </c>
      <c r="N971" s="12" t="str">
        <f t="shared" si="173"/>
        <v>25C</v>
      </c>
      <c r="O971" s="12" t="str">
        <f t="shared" si="173"/>
        <v>30C</v>
      </c>
      <c r="P971" s="12" t="str">
        <f t="shared" si="173"/>
        <v>35C</v>
      </c>
      <c r="Q971" s="12" t="str">
        <f t="shared" si="173"/>
        <v>40C</v>
      </c>
      <c r="R971" s="12" t="str">
        <f t="shared" si="173"/>
        <v>50C</v>
      </c>
      <c r="S971" s="12" t="str">
        <f t="shared" si="173"/>
        <v>100C</v>
      </c>
      <c r="T971" t="s">
        <v>3</v>
      </c>
      <c r="W971" s="45" t="s">
        <v>13</v>
      </c>
      <c r="X971" t="s">
        <v>13</v>
      </c>
      <c r="Y971" s="25" t="s">
        <v>101</v>
      </c>
      <c r="Z971" s="12" t="str">
        <f t="shared" ref="Z971:AK971" si="174">CONCATENATE(TEXT(Z$2,"00"),Z$1)</f>
        <v>20P</v>
      </c>
      <c r="AA971" s="12" t="str">
        <f t="shared" si="174"/>
        <v>25P</v>
      </c>
      <c r="AB971" s="12" t="str">
        <f t="shared" si="174"/>
        <v>30P</v>
      </c>
      <c r="AC971" s="12" t="str">
        <f t="shared" si="174"/>
        <v>35P</v>
      </c>
      <c r="AD971" s="12" t="str">
        <f t="shared" si="174"/>
        <v>40P</v>
      </c>
      <c r="AE971" s="12" t="str">
        <f t="shared" si="174"/>
        <v>50P</v>
      </c>
      <c r="AF971" s="12" t="str">
        <f t="shared" si="174"/>
        <v>20C</v>
      </c>
      <c r="AG971" s="12" t="str">
        <f t="shared" si="174"/>
        <v>25C</v>
      </c>
      <c r="AH971" s="12" t="str">
        <f t="shared" si="174"/>
        <v>30C</v>
      </c>
      <c r="AI971" s="12" t="str">
        <f t="shared" si="174"/>
        <v>35C</v>
      </c>
      <c r="AJ971" s="12" t="str">
        <f t="shared" si="174"/>
        <v>40C</v>
      </c>
      <c r="AK971" s="12" t="str">
        <f t="shared" si="174"/>
        <v>50C</v>
      </c>
    </row>
    <row r="972" spans="1:37" x14ac:dyDescent="0.2">
      <c r="A972">
        <v>1</v>
      </c>
      <c r="B972" s="46"/>
      <c r="C972" s="46">
        <f t="shared" ref="C972:C1015" si="175">SUMIF($A$3:$A$970,$A972,$C$3:$C$970)/COUNTIF($A$3:$A$970,$A972)</f>
        <v>17.812380952380952</v>
      </c>
      <c r="D972" s="42">
        <f ca="1">STDEV(OFFSET($A$2,MATCH($A972,$A$3:$A$970,0),3):OFFSET($A$2,MATCH($A972+1,$A$3:$A$970,0)-1,3))*SQRT(trade_day)</f>
        <v>0.83963242648585978</v>
      </c>
      <c r="E972" s="42">
        <f t="shared" ref="E972:E1015" si="176">SUMIF($A$3:$A$970,$A972,$E$3:$E$970)/COUNTIF($A$3:$A$970,$A972)</f>
        <v>0.96483889155351199</v>
      </c>
      <c r="F972">
        <v>1</v>
      </c>
      <c r="G972" s="10">
        <f t="shared" ref="G972:S981" si="177">SUMIF($A$3:$A$970,$F972,G$3:G$970)/COUNTIF($A$3:$A$970,$F972)</f>
        <v>2.2852380952380957</v>
      </c>
      <c r="H972" s="10">
        <f t="shared" si="177"/>
        <v>7.1876190476190489</v>
      </c>
      <c r="I972" s="10">
        <f t="shared" si="177"/>
        <v>12.187619047619046</v>
      </c>
      <c r="J972" s="10">
        <f t="shared" si="177"/>
        <v>17.187619047619048</v>
      </c>
      <c r="K972" s="10">
        <f t="shared" si="177"/>
        <v>22.187619047619052</v>
      </c>
      <c r="L972" s="10">
        <f t="shared" si="177"/>
        <v>32.187619047619059</v>
      </c>
      <c r="M972" s="10">
        <f t="shared" si="177"/>
        <v>9.7619047619047647E-2</v>
      </c>
      <c r="N972" s="10">
        <f t="shared" si="177"/>
        <v>0</v>
      </c>
      <c r="O972" s="10">
        <f t="shared" si="177"/>
        <v>0</v>
      </c>
      <c r="P972" s="10">
        <f t="shared" si="177"/>
        <v>0</v>
      </c>
      <c r="Q972" s="10">
        <f t="shared" si="177"/>
        <v>0</v>
      </c>
      <c r="R972" s="10">
        <f t="shared" si="177"/>
        <v>0</v>
      </c>
      <c r="S972" s="10">
        <f t="shared" si="177"/>
        <v>0</v>
      </c>
      <c r="T972">
        <v>1</v>
      </c>
      <c r="V972" s="46">
        <f t="shared" ref="V972:V1015" si="178">SUMIF($T$3:$T$970,$T972,$V$3:$V$970)/COUNTIF($T$3:$T$970,$T972)</f>
        <v>8.4844809464062312</v>
      </c>
      <c r="W972" s="42" t="e">
        <f ca="1">CORREL(OFFSET($A$2,MATCH($A972,$A$259:$A$970,0),4):OFFSET($A$2,MATCH($A972+1,$A$259:$A$970,0)-1,4),OFFSET($T$2,MATCH($T972,$T$259:$T$970,0),3):OFFSET($T$2,MATCH($T972+1,$T$259:$T$970,0)-1,3))</f>
        <v>#N/A</v>
      </c>
      <c r="X972" s="42" t="e">
        <f ca="1">CORREL(OFFSET($A$2,MATCH($A972,$A$259:$A$970,0),2):OFFSET($A$2,MATCH($A972+1,$A$259:$A$970,0)-1,2),OFFSET($T$2,MATCH($T972,$T$259:$T$970,0),1):OFFSET($T$2,MATCH($T972+1,$T$259:$T$970,0)-1,1))</f>
        <v>#N/A</v>
      </c>
      <c r="Y972">
        <f>A972</f>
        <v>1</v>
      </c>
      <c r="Z972" s="8">
        <f t="shared" ref="Z972:AK993" si="179">IF(Z$1="P",MAX(0,Z$2-$C972),IF(Z$1="C",MAX(0,$C972-Z$2)))</f>
        <v>2.187619047619048</v>
      </c>
      <c r="AA972" s="8">
        <f t="shared" si="179"/>
        <v>7.187619047619048</v>
      </c>
      <c r="AB972" s="8">
        <f t="shared" si="179"/>
        <v>12.187619047619048</v>
      </c>
      <c r="AC972" s="8">
        <f t="shared" si="179"/>
        <v>17.187619047619048</v>
      </c>
      <c r="AD972" s="8">
        <f t="shared" si="179"/>
        <v>22.187619047619048</v>
      </c>
      <c r="AE972" s="8">
        <f t="shared" si="179"/>
        <v>32.187619047619052</v>
      </c>
      <c r="AF972" s="8">
        <f t="shared" si="179"/>
        <v>0</v>
      </c>
      <c r="AG972" s="8">
        <f t="shared" si="179"/>
        <v>0</v>
      </c>
      <c r="AH972" s="8">
        <f t="shared" si="179"/>
        <v>0</v>
      </c>
      <c r="AI972" s="8">
        <f t="shared" si="179"/>
        <v>0</v>
      </c>
      <c r="AJ972" s="8">
        <f t="shared" si="179"/>
        <v>0</v>
      </c>
      <c r="AK972" s="8">
        <f t="shared" si="179"/>
        <v>0</v>
      </c>
    </row>
    <row r="973" spans="1:37" x14ac:dyDescent="0.2">
      <c r="A973">
        <v>2</v>
      </c>
      <c r="B973" s="46"/>
      <c r="C973" s="46">
        <f t="shared" si="175"/>
        <v>18.065999999999995</v>
      </c>
      <c r="D973" s="42">
        <f ca="1">STDEV(OFFSET($A$2,MATCH($A973,$A$3:$A$970,0),3):OFFSET($A$2,MATCH($A973+1,$A$3:$A$970,0)-1,3))*SQRT(trade_day)</f>
        <v>0.5594830291657098</v>
      </c>
      <c r="E973" s="42">
        <f t="shared" si="176"/>
        <v>0.52824561010428972</v>
      </c>
      <c r="F973">
        <v>2</v>
      </c>
      <c r="G973" s="10">
        <f t="shared" si="177"/>
        <v>1.9499999999999997</v>
      </c>
      <c r="H973" s="10">
        <f t="shared" si="177"/>
        <v>6.9340000000000002</v>
      </c>
      <c r="I973" s="10">
        <f t="shared" si="177"/>
        <v>11.934000000000001</v>
      </c>
      <c r="J973" s="10">
        <f t="shared" si="177"/>
        <v>16.934000000000001</v>
      </c>
      <c r="K973" s="10">
        <f t="shared" si="177"/>
        <v>21.934000000000001</v>
      </c>
      <c r="L973" s="10">
        <f t="shared" si="177"/>
        <v>31.934000000000005</v>
      </c>
      <c r="M973" s="10">
        <f t="shared" si="177"/>
        <v>1.6000000000000014E-2</v>
      </c>
      <c r="N973" s="10">
        <f t="shared" si="177"/>
        <v>0</v>
      </c>
      <c r="O973" s="10">
        <f t="shared" si="177"/>
        <v>0</v>
      </c>
      <c r="P973" s="10">
        <f t="shared" si="177"/>
        <v>0</v>
      </c>
      <c r="Q973" s="10">
        <f t="shared" si="177"/>
        <v>0</v>
      </c>
      <c r="R973" s="10">
        <f t="shared" si="177"/>
        <v>0</v>
      </c>
      <c r="S973" s="10">
        <f t="shared" si="177"/>
        <v>0</v>
      </c>
      <c r="T973">
        <v>2</v>
      </c>
      <c r="V973" s="46">
        <f t="shared" si="178"/>
        <v>8.1543629932050266</v>
      </c>
      <c r="W973" s="42" t="e">
        <f ca="1">CORREL(OFFSET($A$2,MATCH($A973,$A$259:$A$970,0),4):OFFSET($A$2,MATCH($A973+1,$A$259:$A$970,0)-1,4),OFFSET($T$2,MATCH($T973,$T$259:$T$970,0),3):OFFSET($T$2,MATCH($T973+1,$T$259:$T$970,0)-1,3))</f>
        <v>#N/A</v>
      </c>
      <c r="X973" s="42" t="e">
        <f ca="1">CORREL(OFFSET($A$2,MATCH($A973,$A$259:$A$970,0),2):OFFSET($A$2,MATCH($A973+1,$A$259:$A$970,0)-1,2),OFFSET($T$2,MATCH($T973,$T$259:$T$970,0),1):OFFSET($T$2,MATCH($T973+1,$T$259:$T$970,0)-1,1))</f>
        <v>#N/A</v>
      </c>
      <c r="Y973">
        <f t="shared" ref="Y973:Y1015" si="180">A973</f>
        <v>2</v>
      </c>
      <c r="Z973" s="8">
        <f t="shared" si="179"/>
        <v>1.9340000000000046</v>
      </c>
      <c r="AA973" s="8">
        <f t="shared" si="179"/>
        <v>6.9340000000000046</v>
      </c>
      <c r="AB973" s="8">
        <f t="shared" si="179"/>
        <v>11.934000000000005</v>
      </c>
      <c r="AC973" s="8">
        <f t="shared" si="179"/>
        <v>16.934000000000005</v>
      </c>
      <c r="AD973" s="8">
        <f t="shared" si="179"/>
        <v>21.934000000000005</v>
      </c>
      <c r="AE973" s="8">
        <f t="shared" si="179"/>
        <v>31.934000000000005</v>
      </c>
      <c r="AF973" s="8">
        <f t="shared" si="179"/>
        <v>0</v>
      </c>
      <c r="AG973" s="8">
        <f t="shared" si="179"/>
        <v>0</v>
      </c>
      <c r="AH973" s="8">
        <f t="shared" si="179"/>
        <v>0</v>
      </c>
      <c r="AI973" s="8">
        <f t="shared" si="179"/>
        <v>0</v>
      </c>
      <c r="AJ973" s="8">
        <f t="shared" si="179"/>
        <v>0</v>
      </c>
      <c r="AK973" s="8">
        <f t="shared" si="179"/>
        <v>0</v>
      </c>
    </row>
    <row r="974" spans="1:37" x14ac:dyDescent="0.2">
      <c r="A974">
        <v>3</v>
      </c>
      <c r="B974" s="46"/>
      <c r="C974" s="46">
        <f t="shared" si="175"/>
        <v>21.496363636363636</v>
      </c>
      <c r="D974" s="42">
        <f ca="1">STDEV(OFFSET($A$2,MATCH($A974,$A$3:$A$970,0),3):OFFSET($A$2,MATCH($A974+1,$A$3:$A$970,0)-1,3))*SQRT(trade_day)</f>
        <v>2.5986500325749202</v>
      </c>
      <c r="E974" s="42">
        <f t="shared" si="176"/>
        <v>2.3467012432339818</v>
      </c>
      <c r="F974">
        <v>3</v>
      </c>
      <c r="G974" s="18">
        <f t="shared" si="177"/>
        <v>1.0513636363636367</v>
      </c>
      <c r="H974" s="18">
        <f t="shared" si="177"/>
        <v>4.9300000000000006</v>
      </c>
      <c r="I974" s="18">
        <f t="shared" si="177"/>
        <v>9.293636363636363</v>
      </c>
      <c r="J974" s="18">
        <f t="shared" si="177"/>
        <v>13.839090909090912</v>
      </c>
      <c r="K974" s="18">
        <f t="shared" si="177"/>
        <v>18.503636363636364</v>
      </c>
      <c r="L974" s="18">
        <f t="shared" si="177"/>
        <v>28.50363636363636</v>
      </c>
      <c r="M974" s="18">
        <f t="shared" si="177"/>
        <v>2.5477272727272724</v>
      </c>
      <c r="N974" s="18">
        <f t="shared" si="177"/>
        <v>1.4263636363636361</v>
      </c>
      <c r="O974" s="18">
        <f t="shared" si="177"/>
        <v>0.78999999999999981</v>
      </c>
      <c r="P974" s="18">
        <f t="shared" si="177"/>
        <v>0.33545454545454523</v>
      </c>
      <c r="Q974" s="18">
        <f t="shared" si="177"/>
        <v>0</v>
      </c>
      <c r="R974" s="18">
        <f t="shared" si="177"/>
        <v>0</v>
      </c>
      <c r="S974" s="18">
        <f t="shared" si="177"/>
        <v>0</v>
      </c>
      <c r="T974">
        <v>3</v>
      </c>
      <c r="V974" s="46">
        <f t="shared" si="178"/>
        <v>9.6371771754911837</v>
      </c>
      <c r="W974" s="42" t="e">
        <f ca="1">CORREL(OFFSET($A$2,MATCH($A974,$A$259:$A$970,0),4):OFFSET($A$2,MATCH($A974+1,$A$259:$A$970,0)-1,4),OFFSET($T$2,MATCH($T974,$T$259:$T$970,0),3):OFFSET($T$2,MATCH($T974+1,$T$259:$T$970,0)-1,3))</f>
        <v>#N/A</v>
      </c>
      <c r="X974" s="42" t="e">
        <f ca="1">CORREL(OFFSET($A$2,MATCH($A974,$A$259:$A$970,0),2):OFFSET($A$2,MATCH($A974+1,$A$259:$A$970,0)-1,2),OFFSET($T$2,MATCH($T974,$T$259:$T$970,0),1):OFFSET($T$2,MATCH($T974+1,$T$259:$T$970,0)-1,1))</f>
        <v>#N/A</v>
      </c>
      <c r="Y974">
        <f t="shared" si="180"/>
        <v>3</v>
      </c>
      <c r="Z974" s="8">
        <f t="shared" si="179"/>
        <v>0</v>
      </c>
      <c r="AA974" s="8">
        <f t="shared" si="179"/>
        <v>3.5036363636363639</v>
      </c>
      <c r="AB974" s="8">
        <f t="shared" si="179"/>
        <v>8.5036363636363639</v>
      </c>
      <c r="AC974" s="8">
        <f t="shared" si="179"/>
        <v>13.503636363636364</v>
      </c>
      <c r="AD974" s="8">
        <f t="shared" si="179"/>
        <v>18.503636363636364</v>
      </c>
      <c r="AE974" s="8">
        <f t="shared" si="179"/>
        <v>28.503636363636364</v>
      </c>
      <c r="AF974" s="8">
        <f t="shared" si="179"/>
        <v>1.4963636363636361</v>
      </c>
      <c r="AG974" s="8">
        <f t="shared" si="179"/>
        <v>0</v>
      </c>
      <c r="AH974" s="8">
        <f t="shared" si="179"/>
        <v>0</v>
      </c>
      <c r="AI974" s="8">
        <f t="shared" si="179"/>
        <v>0</v>
      </c>
      <c r="AJ974" s="8">
        <f t="shared" si="179"/>
        <v>0</v>
      </c>
      <c r="AK974" s="8">
        <f t="shared" si="179"/>
        <v>0</v>
      </c>
    </row>
    <row r="975" spans="1:37" x14ac:dyDescent="0.2">
      <c r="A975">
        <v>4</v>
      </c>
      <c r="B975" s="46"/>
      <c r="C975" s="46">
        <f t="shared" si="175"/>
        <v>22.539545454545451</v>
      </c>
      <c r="D975" s="42">
        <f ca="1">STDEV(OFFSET($A$2,MATCH($A975,$A$3:$A$970,0),3):OFFSET($A$2,MATCH($A975+1,$A$3:$A$970,0)-1,3))*SQRT(trade_day)</f>
        <v>1.5030901813011319</v>
      </c>
      <c r="E975" s="42">
        <f t="shared" si="176"/>
        <v>1.4487548682121518</v>
      </c>
      <c r="F975">
        <v>4</v>
      </c>
      <c r="G975" s="18">
        <f t="shared" si="177"/>
        <v>1.8181818181817794E-3</v>
      </c>
      <c r="H975" s="18">
        <f t="shared" si="177"/>
        <v>2.6540909090909093</v>
      </c>
      <c r="I975" s="18">
        <f t="shared" si="177"/>
        <v>7.4604545454545441</v>
      </c>
      <c r="J975" s="18">
        <f t="shared" si="177"/>
        <v>12.460454545454546</v>
      </c>
      <c r="K975" s="18">
        <f t="shared" si="177"/>
        <v>17.460454545454549</v>
      </c>
      <c r="L975" s="18">
        <f t="shared" si="177"/>
        <v>27.460454545454546</v>
      </c>
      <c r="M975" s="18">
        <f t="shared" si="177"/>
        <v>2.5413636363636356</v>
      </c>
      <c r="N975" s="18">
        <f t="shared" si="177"/>
        <v>0.19363636363636355</v>
      </c>
      <c r="O975" s="18">
        <f t="shared" si="177"/>
        <v>0</v>
      </c>
      <c r="P975" s="18">
        <f t="shared" si="177"/>
        <v>0</v>
      </c>
      <c r="Q975" s="18">
        <f t="shared" si="177"/>
        <v>0</v>
      </c>
      <c r="R975" s="18">
        <f t="shared" si="177"/>
        <v>0</v>
      </c>
      <c r="S975" s="18">
        <f t="shared" si="177"/>
        <v>0</v>
      </c>
      <c r="T975">
        <v>4</v>
      </c>
      <c r="V975" s="46">
        <f t="shared" si="178"/>
        <v>9.2483655107614542</v>
      </c>
      <c r="W975" s="42" t="e">
        <f ca="1">CORREL(OFFSET($A$2,MATCH($A975,$A$259:$A$970,0),4):OFFSET($A$2,MATCH($A975+1,$A$259:$A$970,0)-1,4),OFFSET($T$2,MATCH($T975,$T$259:$T$970,0),3):OFFSET($T$2,MATCH($T975+1,$T$259:$T$970,0)-1,3))</f>
        <v>#N/A</v>
      </c>
      <c r="X975" s="42" t="e">
        <f ca="1">CORREL(OFFSET($A$2,MATCH($A975,$A$259:$A$970,0),2):OFFSET($A$2,MATCH($A975+1,$A$259:$A$970,0)-1,2),OFFSET($T$2,MATCH($T975,$T$259:$T$970,0),1):OFFSET($T$2,MATCH($T975+1,$T$259:$T$970,0)-1,1))</f>
        <v>#N/A</v>
      </c>
      <c r="Y975">
        <f t="shared" si="180"/>
        <v>4</v>
      </c>
      <c r="Z975" s="8">
        <f t="shared" si="179"/>
        <v>0</v>
      </c>
      <c r="AA975" s="8">
        <f t="shared" si="179"/>
        <v>2.4604545454545494</v>
      </c>
      <c r="AB975" s="8">
        <f t="shared" si="179"/>
        <v>7.4604545454545494</v>
      </c>
      <c r="AC975" s="8">
        <f t="shared" si="179"/>
        <v>12.460454545454549</v>
      </c>
      <c r="AD975" s="8">
        <f t="shared" si="179"/>
        <v>17.460454545454549</v>
      </c>
      <c r="AE975" s="8">
        <f t="shared" si="179"/>
        <v>27.460454545454549</v>
      </c>
      <c r="AF975" s="8">
        <f t="shared" si="179"/>
        <v>2.5395454545454506</v>
      </c>
      <c r="AG975" s="8">
        <f t="shared" si="179"/>
        <v>0</v>
      </c>
      <c r="AH975" s="8">
        <f t="shared" si="179"/>
        <v>0</v>
      </c>
      <c r="AI975" s="8">
        <f t="shared" si="179"/>
        <v>0</v>
      </c>
      <c r="AJ975" s="8">
        <f t="shared" si="179"/>
        <v>0</v>
      </c>
      <c r="AK975" s="8">
        <f t="shared" si="179"/>
        <v>0</v>
      </c>
    </row>
    <row r="976" spans="1:37" x14ac:dyDescent="0.2">
      <c r="A976">
        <v>5</v>
      </c>
      <c r="B976" s="46"/>
      <c r="C976" s="46">
        <f t="shared" si="175"/>
        <v>42.611000000000004</v>
      </c>
      <c r="D976" s="42">
        <f ca="1">STDEV(OFFSET($A$2,MATCH($A976,$A$3:$A$970,0),3):OFFSET($A$2,MATCH($A976+1,$A$3:$A$970,0)-1,3))*SQRT(trade_day)</f>
        <v>5.0318895697985209</v>
      </c>
      <c r="E976" s="42">
        <f t="shared" si="176"/>
        <v>3.2251014667939186</v>
      </c>
      <c r="F976">
        <v>5</v>
      </c>
      <c r="G976" s="18">
        <f t="shared" si="177"/>
        <v>1.3499999999999979E-2</v>
      </c>
      <c r="H976" s="18">
        <f t="shared" si="177"/>
        <v>1.2855000000000001</v>
      </c>
      <c r="I976" s="18">
        <f t="shared" si="177"/>
        <v>3.2855000000000003</v>
      </c>
      <c r="J976" s="18">
        <f t="shared" si="177"/>
        <v>5.4775000000000009</v>
      </c>
      <c r="K976" s="18">
        <f t="shared" si="177"/>
        <v>8.4619999999999997</v>
      </c>
      <c r="L976" s="18">
        <f t="shared" si="177"/>
        <v>15.622499999999997</v>
      </c>
      <c r="M976" s="18">
        <f t="shared" si="177"/>
        <v>22.624500000000001</v>
      </c>
      <c r="N976" s="18">
        <f t="shared" si="177"/>
        <v>18.8965</v>
      </c>
      <c r="O976" s="18">
        <f t="shared" si="177"/>
        <v>15.8965</v>
      </c>
      <c r="P976" s="18">
        <f t="shared" si="177"/>
        <v>13.0885</v>
      </c>
      <c r="Q976" s="18">
        <f t="shared" si="177"/>
        <v>11.072999999999999</v>
      </c>
      <c r="R976" s="18">
        <f t="shared" si="177"/>
        <v>8.2335000000000012</v>
      </c>
      <c r="S976" s="18">
        <f t="shared" si="177"/>
        <v>1.8879994999999994</v>
      </c>
      <c r="T976">
        <v>5</v>
      </c>
      <c r="V976" s="46">
        <f t="shared" si="178"/>
        <v>19.883832835389732</v>
      </c>
      <c r="W976" s="42" t="e">
        <f ca="1">CORREL(OFFSET($A$2,MATCH($A976,$A$259:$A$970,0),4):OFFSET($A$2,MATCH($A976+1,$A$259:$A$970,0)-1,4),OFFSET($T$2,MATCH($T976,$T$259:$T$970,0),3):OFFSET($T$2,MATCH($T976+1,$T$259:$T$970,0)-1,3))</f>
        <v>#N/A</v>
      </c>
      <c r="X976" s="42" t="e">
        <f ca="1">CORREL(OFFSET($A$2,MATCH($A976,$A$259:$A$970,0),2):OFFSET($A$2,MATCH($A976+1,$A$259:$A$970,0)-1,2),OFFSET($T$2,MATCH($T976,$T$259:$T$970,0),1):OFFSET($T$2,MATCH($T976+1,$T$259:$T$970,0)-1,1))</f>
        <v>#N/A</v>
      </c>
      <c r="Y976">
        <f t="shared" si="180"/>
        <v>5</v>
      </c>
      <c r="Z976" s="8">
        <f t="shared" si="179"/>
        <v>0</v>
      </c>
      <c r="AA976" s="8">
        <f t="shared" si="179"/>
        <v>0</v>
      </c>
      <c r="AB976" s="8">
        <f t="shared" si="179"/>
        <v>0</v>
      </c>
      <c r="AC976" s="8">
        <f t="shared" si="179"/>
        <v>0</v>
      </c>
      <c r="AD976" s="8">
        <f t="shared" si="179"/>
        <v>0</v>
      </c>
      <c r="AE976" s="8">
        <f t="shared" si="179"/>
        <v>7.3889999999999958</v>
      </c>
      <c r="AF976" s="8">
        <f t="shared" si="179"/>
        <v>22.611000000000004</v>
      </c>
      <c r="AG976" s="8">
        <f t="shared" si="179"/>
        <v>17.611000000000004</v>
      </c>
      <c r="AH976" s="8">
        <f t="shared" si="179"/>
        <v>12.611000000000004</v>
      </c>
      <c r="AI976" s="8">
        <f t="shared" si="179"/>
        <v>7.6110000000000042</v>
      </c>
      <c r="AJ976" s="8">
        <f t="shared" si="179"/>
        <v>2.6110000000000042</v>
      </c>
      <c r="AK976" s="8">
        <f t="shared" si="179"/>
        <v>0</v>
      </c>
    </row>
    <row r="977" spans="1:37" x14ac:dyDescent="0.2">
      <c r="A977">
        <v>6</v>
      </c>
      <c r="B977" s="46"/>
      <c r="C977" s="46">
        <f t="shared" si="175"/>
        <v>167.99863636363636</v>
      </c>
      <c r="D977" s="42">
        <f ca="1">STDEV(OFFSET($A$2,MATCH($A977,$A$3:$A$970,0),3):OFFSET($A$2,MATCH($A977+1,$A$3:$A$970,0)-1,3))*SQRT(trade_day)</f>
        <v>12.002076580820118</v>
      </c>
      <c r="E977" s="42">
        <f t="shared" si="176"/>
        <v>5.9344780639658063</v>
      </c>
      <c r="F977">
        <v>6</v>
      </c>
      <c r="G977" s="18">
        <f t="shared" si="177"/>
        <v>8.7727272727272709E-2</v>
      </c>
      <c r="H977" s="18">
        <f t="shared" si="177"/>
        <v>0.73090909090909095</v>
      </c>
      <c r="I977" s="18">
        <f t="shared" si="177"/>
        <v>1.6</v>
      </c>
      <c r="J977" s="18">
        <f t="shared" si="177"/>
        <v>3.23</v>
      </c>
      <c r="K977" s="18">
        <f t="shared" si="177"/>
        <v>5.7354545454545454</v>
      </c>
      <c r="L977" s="18">
        <f t="shared" si="177"/>
        <v>11.551363636363636</v>
      </c>
      <c r="M977" s="18">
        <f t="shared" si="177"/>
        <v>148.08636363636364</v>
      </c>
      <c r="N977" s="18">
        <f t="shared" si="177"/>
        <v>143.72954545454544</v>
      </c>
      <c r="O977" s="18">
        <f t="shared" si="177"/>
        <v>139.59863636363636</v>
      </c>
      <c r="P977" s="18">
        <f t="shared" si="177"/>
        <v>136.22863636363635</v>
      </c>
      <c r="Q977" s="18">
        <f t="shared" si="177"/>
        <v>133.73409090909092</v>
      </c>
      <c r="R977" s="18">
        <f t="shared" si="177"/>
        <v>129.54999999999998</v>
      </c>
      <c r="S977" s="18">
        <f t="shared" si="177"/>
        <v>115.077725</v>
      </c>
      <c r="T977">
        <v>6</v>
      </c>
      <c r="V977" s="46">
        <f t="shared" si="178"/>
        <v>72.096759989511241</v>
      </c>
      <c r="W977" s="42" t="e">
        <f ca="1">CORREL(OFFSET($A$2,MATCH($A977,$A$259:$A$970,0),4):OFFSET($A$2,MATCH($A977+1,$A$259:$A$970,0)-1,4),OFFSET($T$2,MATCH($T977,$T$259:$T$970,0),3):OFFSET($T$2,MATCH($T977+1,$T$259:$T$970,0)-1,3))</f>
        <v>#N/A</v>
      </c>
      <c r="X977" s="42" t="e">
        <f ca="1">CORREL(OFFSET($A$2,MATCH($A977,$A$259:$A$970,0),2):OFFSET($A$2,MATCH($A977+1,$A$259:$A$970,0)-1,2),OFFSET($T$2,MATCH($T977,$T$259:$T$970,0),1):OFFSET($T$2,MATCH($T977+1,$T$259:$T$970,0)-1,1))</f>
        <v>#N/A</v>
      </c>
      <c r="Y977">
        <f t="shared" si="180"/>
        <v>6</v>
      </c>
      <c r="Z977" s="8">
        <f t="shared" si="179"/>
        <v>0</v>
      </c>
      <c r="AA977" s="8">
        <f t="shared" si="179"/>
        <v>0</v>
      </c>
      <c r="AB977" s="8">
        <f t="shared" si="179"/>
        <v>0</v>
      </c>
      <c r="AC977" s="8">
        <f t="shared" si="179"/>
        <v>0</v>
      </c>
      <c r="AD977" s="8">
        <f t="shared" si="179"/>
        <v>0</v>
      </c>
      <c r="AE977" s="8">
        <f t="shared" si="179"/>
        <v>0</v>
      </c>
      <c r="AF977" s="8">
        <f t="shared" si="179"/>
        <v>147.99863636363636</v>
      </c>
      <c r="AG977" s="8">
        <f t="shared" si="179"/>
        <v>142.99863636363636</v>
      </c>
      <c r="AH977" s="8">
        <f t="shared" si="179"/>
        <v>137.99863636363636</v>
      </c>
      <c r="AI977" s="8">
        <f t="shared" si="179"/>
        <v>132.99863636363636</v>
      </c>
      <c r="AJ977" s="8">
        <f t="shared" si="179"/>
        <v>127.99863636363636</v>
      </c>
      <c r="AK977" s="8">
        <f t="shared" si="179"/>
        <v>117.99863636363636</v>
      </c>
    </row>
    <row r="978" spans="1:37" x14ac:dyDescent="0.2">
      <c r="A978">
        <v>7</v>
      </c>
      <c r="B978" s="46"/>
      <c r="C978" s="46">
        <f t="shared" si="175"/>
        <v>138.29</v>
      </c>
      <c r="D978" s="42">
        <f ca="1">STDEV(OFFSET($A$2,MATCH($A978,$A$3:$A$970,0),3):OFFSET($A$2,MATCH($A978+1,$A$3:$A$970,0)-1,3))*SQRT(trade_day)</f>
        <v>12.504321697904498</v>
      </c>
      <c r="E978" s="42">
        <f t="shared" si="176"/>
        <v>15.059584390059204</v>
      </c>
      <c r="F978">
        <v>7</v>
      </c>
      <c r="G978" s="11">
        <f t="shared" si="177"/>
        <v>0</v>
      </c>
      <c r="H978" s="11">
        <f t="shared" si="177"/>
        <v>0</v>
      </c>
      <c r="I978" s="11">
        <f t="shared" si="177"/>
        <v>0</v>
      </c>
      <c r="J978" s="11">
        <f t="shared" si="177"/>
        <v>0.17260869565217388</v>
      </c>
      <c r="K978" s="11">
        <f t="shared" si="177"/>
        <v>1.0695652173913042</v>
      </c>
      <c r="L978" s="11">
        <f t="shared" si="177"/>
        <v>4.6534782608695657</v>
      </c>
      <c r="M978" s="11">
        <f t="shared" si="177"/>
        <v>118.29</v>
      </c>
      <c r="N978" s="11">
        <f t="shared" si="177"/>
        <v>113.29</v>
      </c>
      <c r="O978" s="11">
        <f t="shared" si="177"/>
        <v>108.29</v>
      </c>
      <c r="P978" s="11">
        <f t="shared" si="177"/>
        <v>103.46260869565219</v>
      </c>
      <c r="Q978" s="11">
        <f t="shared" si="177"/>
        <v>99.359565217391321</v>
      </c>
      <c r="R978" s="11">
        <f t="shared" si="177"/>
        <v>92.943478260869583</v>
      </c>
      <c r="S978" s="11">
        <f t="shared" si="177"/>
        <v>79.917824347826084</v>
      </c>
      <c r="T978">
        <v>7</v>
      </c>
      <c r="V978" s="46">
        <f t="shared" si="178"/>
        <v>63.715127654646544</v>
      </c>
      <c r="W978" s="42" t="e">
        <f ca="1">CORREL(OFFSET($A$2,MATCH($A978,$A$259:$A$970,0),4):OFFSET($A$2,MATCH($A978+1,$A$259:$A$970,0)-1,4),OFFSET($T$2,MATCH($T978,$T$259:$T$970,0),3):OFFSET($T$2,MATCH($T978+1,$T$259:$T$970,0)-1,3))</f>
        <v>#N/A</v>
      </c>
      <c r="X978" s="42" t="e">
        <f ca="1">CORREL(OFFSET($A$2,MATCH($A978,$A$259:$A$970,0),2):OFFSET($A$2,MATCH($A978+1,$A$259:$A$970,0)-1,2),OFFSET($T$2,MATCH($T978,$T$259:$T$970,0),1):OFFSET($T$2,MATCH($T978+1,$T$259:$T$970,0)-1,1))</f>
        <v>#N/A</v>
      </c>
      <c r="Y978">
        <f t="shared" si="180"/>
        <v>7</v>
      </c>
      <c r="Z978" s="8">
        <f t="shared" si="179"/>
        <v>0</v>
      </c>
      <c r="AA978" s="8">
        <f t="shared" si="179"/>
        <v>0</v>
      </c>
      <c r="AB978" s="8">
        <f t="shared" si="179"/>
        <v>0</v>
      </c>
      <c r="AC978" s="8">
        <f t="shared" si="179"/>
        <v>0</v>
      </c>
      <c r="AD978" s="8">
        <f t="shared" si="179"/>
        <v>0</v>
      </c>
      <c r="AE978" s="8">
        <f t="shared" si="179"/>
        <v>0</v>
      </c>
      <c r="AF978" s="8">
        <f t="shared" si="179"/>
        <v>118.28999999999999</v>
      </c>
      <c r="AG978" s="8">
        <f t="shared" si="179"/>
        <v>113.28999999999999</v>
      </c>
      <c r="AH978" s="8">
        <f t="shared" si="179"/>
        <v>108.28999999999999</v>
      </c>
      <c r="AI978" s="8">
        <f t="shared" si="179"/>
        <v>103.28999999999999</v>
      </c>
      <c r="AJ978" s="8">
        <f t="shared" si="179"/>
        <v>98.289999999999992</v>
      </c>
      <c r="AK978" s="8">
        <f t="shared" si="179"/>
        <v>88.289999999999992</v>
      </c>
    </row>
    <row r="979" spans="1:37" x14ac:dyDescent="0.2">
      <c r="A979">
        <v>8</v>
      </c>
      <c r="B979" s="46"/>
      <c r="C979" s="46">
        <f t="shared" si="175"/>
        <v>40.403333333333336</v>
      </c>
      <c r="D979" s="42">
        <f ca="1">STDEV(OFFSET($A$2,MATCH($A979,$A$3:$A$970,0),3):OFFSET($A$2,MATCH($A979+1,$A$3:$A$970,0)-1,3))*SQRT(trade_day)</f>
        <v>5.1512936009821679</v>
      </c>
      <c r="E979" s="42">
        <f t="shared" si="176"/>
        <v>5.8033663409034304</v>
      </c>
      <c r="F979">
        <v>8</v>
      </c>
      <c r="G979" s="11">
        <f t="shared" si="177"/>
        <v>0</v>
      </c>
      <c r="H979" s="11">
        <f t="shared" si="177"/>
        <v>0</v>
      </c>
      <c r="I979" s="11">
        <f t="shared" si="177"/>
        <v>0.33333333333333331</v>
      </c>
      <c r="J979" s="11">
        <f t="shared" si="177"/>
        <v>2.3771428571428572</v>
      </c>
      <c r="K979" s="11">
        <f t="shared" si="177"/>
        <v>5.0847619047619057</v>
      </c>
      <c r="L979" s="11">
        <f t="shared" si="177"/>
        <v>12.170952380952382</v>
      </c>
      <c r="M979" s="11">
        <f t="shared" si="177"/>
        <v>20.403333333333336</v>
      </c>
      <c r="N979" s="11">
        <f t="shared" si="177"/>
        <v>15.403333333333334</v>
      </c>
      <c r="O979" s="11">
        <f t="shared" si="177"/>
        <v>10.736666666666668</v>
      </c>
      <c r="P979" s="11">
        <f t="shared" si="177"/>
        <v>7.7804761904761897</v>
      </c>
      <c r="Q979" s="11">
        <f t="shared" si="177"/>
        <v>5.4880952380952372</v>
      </c>
      <c r="R979" s="11">
        <f t="shared" si="177"/>
        <v>2.5742857142857138</v>
      </c>
      <c r="S979" s="11">
        <f t="shared" si="177"/>
        <v>0</v>
      </c>
      <c r="T979">
        <v>8</v>
      </c>
      <c r="V979" s="46">
        <f t="shared" si="178"/>
        <v>21.827658176328107</v>
      </c>
      <c r="W979" s="42" t="e">
        <f ca="1">CORREL(OFFSET($A$2,MATCH($A979,$A$259:$A$970,0),4):OFFSET($A$2,MATCH($A979+1,$A$259:$A$970,0)-1,4),OFFSET($T$2,MATCH($T979,$T$259:$T$970,0),3):OFFSET($T$2,MATCH($T979+1,$T$259:$T$970,0)-1,3))</f>
        <v>#N/A</v>
      </c>
      <c r="X979" s="42" t="e">
        <f ca="1">CORREL(OFFSET($A$2,MATCH($A979,$A$259:$A$970,0),2):OFFSET($A$2,MATCH($A979+1,$A$259:$A$970,0)-1,2),OFFSET($T$2,MATCH($T979,$T$259:$T$970,0),1):OFFSET($T$2,MATCH($T979+1,$T$259:$T$970,0)-1,1))</f>
        <v>#N/A</v>
      </c>
      <c r="Y979">
        <f t="shared" si="180"/>
        <v>8</v>
      </c>
      <c r="Z979" s="8">
        <f t="shared" si="179"/>
        <v>0</v>
      </c>
      <c r="AA979" s="8">
        <f t="shared" si="179"/>
        <v>0</v>
      </c>
      <c r="AB979" s="8">
        <f t="shared" si="179"/>
        <v>0</v>
      </c>
      <c r="AC979" s="8">
        <f t="shared" si="179"/>
        <v>0</v>
      </c>
      <c r="AD979" s="8">
        <f t="shared" si="179"/>
        <v>0</v>
      </c>
      <c r="AE979" s="8">
        <f t="shared" si="179"/>
        <v>9.596666666666664</v>
      </c>
      <c r="AF979" s="8">
        <f t="shared" si="179"/>
        <v>20.403333333333336</v>
      </c>
      <c r="AG979" s="8">
        <f t="shared" si="179"/>
        <v>15.403333333333336</v>
      </c>
      <c r="AH979" s="8">
        <f t="shared" si="179"/>
        <v>10.403333333333336</v>
      </c>
      <c r="AI979" s="8">
        <f t="shared" si="179"/>
        <v>5.403333333333336</v>
      </c>
      <c r="AJ979" s="8">
        <f t="shared" si="179"/>
        <v>0.40333333333333599</v>
      </c>
      <c r="AK979" s="8">
        <f t="shared" si="179"/>
        <v>0</v>
      </c>
    </row>
    <row r="980" spans="1:37" x14ac:dyDescent="0.2">
      <c r="A980">
        <v>9</v>
      </c>
      <c r="B980" s="46"/>
      <c r="C980" s="46">
        <f t="shared" si="175"/>
        <v>29.338095238095239</v>
      </c>
      <c r="D980" s="42">
        <f ca="1">STDEV(OFFSET($A$2,MATCH($A980,$A$3:$A$970,0),3):OFFSET($A$2,MATCH($A980+1,$A$3:$A$970,0)-1,3))*SQRT(trade_day)</f>
        <v>4.0612811638559201</v>
      </c>
      <c r="E980" s="42">
        <f t="shared" si="176"/>
        <v>4.5614396591315316</v>
      </c>
      <c r="F980">
        <v>9</v>
      </c>
      <c r="G980" s="18">
        <f t="shared" si="177"/>
        <v>0.27000000000000007</v>
      </c>
      <c r="H980" s="18">
        <f t="shared" si="177"/>
        <v>1.1823809523809525</v>
      </c>
      <c r="I980" s="18">
        <f t="shared" si="177"/>
        <v>3.4047619047619047</v>
      </c>
      <c r="J980" s="18">
        <f t="shared" si="177"/>
        <v>6.7919047619047621</v>
      </c>
      <c r="K980" s="18">
        <f t="shared" si="177"/>
        <v>11.113333333333335</v>
      </c>
      <c r="L980" s="18">
        <f t="shared" si="177"/>
        <v>20.661904761904761</v>
      </c>
      <c r="M980" s="18">
        <f t="shared" si="177"/>
        <v>9.6080952380952365</v>
      </c>
      <c r="N980" s="18">
        <f t="shared" si="177"/>
        <v>5.5204761904761899</v>
      </c>
      <c r="O980" s="18">
        <f t="shared" si="177"/>
        <v>2.7428571428571424</v>
      </c>
      <c r="P980" s="18">
        <f t="shared" si="177"/>
        <v>1.1299999999999999</v>
      </c>
      <c r="Q980" s="18">
        <f t="shared" si="177"/>
        <v>0.45142857142857129</v>
      </c>
      <c r="R980" s="18">
        <f t="shared" si="177"/>
        <v>0</v>
      </c>
      <c r="S980" s="18">
        <f t="shared" si="177"/>
        <v>0</v>
      </c>
      <c r="T980">
        <v>9</v>
      </c>
      <c r="V980" s="46">
        <f t="shared" si="178"/>
        <v>14.8544920011313</v>
      </c>
      <c r="W980" s="42" t="e">
        <f ca="1">CORREL(OFFSET($A$2,MATCH($A980,$A$259:$A$970,0),4):OFFSET($A$2,MATCH($A980+1,$A$259:$A$970,0)-1,4),OFFSET($T$2,MATCH($T980,$T$259:$T$970,0),3):OFFSET($T$2,MATCH($T980+1,$T$259:$T$970,0)-1,3))</f>
        <v>#N/A</v>
      </c>
      <c r="X980" s="42" t="e">
        <f ca="1">CORREL(OFFSET($A$2,MATCH($A980,$A$259:$A$970,0),2):OFFSET($A$2,MATCH($A980+1,$A$259:$A$970,0)-1,2),OFFSET($T$2,MATCH($T980,$T$259:$T$970,0),1):OFFSET($T$2,MATCH($T980+1,$T$259:$T$970,0)-1,1))</f>
        <v>#N/A</v>
      </c>
      <c r="Y980">
        <f t="shared" si="180"/>
        <v>9</v>
      </c>
      <c r="Z980" s="8">
        <f t="shared" si="179"/>
        <v>0</v>
      </c>
      <c r="AA980" s="8">
        <f t="shared" si="179"/>
        <v>0</v>
      </c>
      <c r="AB980" s="8">
        <f t="shared" si="179"/>
        <v>0.66190476190476133</v>
      </c>
      <c r="AC980" s="8">
        <f t="shared" si="179"/>
        <v>5.6619047619047613</v>
      </c>
      <c r="AD980" s="8">
        <f t="shared" si="179"/>
        <v>10.661904761904761</v>
      </c>
      <c r="AE980" s="8">
        <f t="shared" si="179"/>
        <v>20.661904761904761</v>
      </c>
      <c r="AF980" s="8">
        <f t="shared" si="179"/>
        <v>9.3380952380952387</v>
      </c>
      <c r="AG980" s="8">
        <f t="shared" si="179"/>
        <v>4.3380952380952387</v>
      </c>
      <c r="AH980" s="8">
        <f t="shared" si="179"/>
        <v>0</v>
      </c>
      <c r="AI980" s="8">
        <f t="shared" si="179"/>
        <v>0</v>
      </c>
      <c r="AJ980" s="8">
        <f t="shared" si="179"/>
        <v>0</v>
      </c>
      <c r="AK980" s="8">
        <f t="shared" si="179"/>
        <v>0</v>
      </c>
    </row>
    <row r="981" spans="1:37" x14ac:dyDescent="0.2">
      <c r="A981">
        <v>10</v>
      </c>
      <c r="B981" s="46"/>
      <c r="C981" s="46">
        <f t="shared" si="175"/>
        <v>20.644999999999996</v>
      </c>
      <c r="D981" s="42">
        <f ca="1">STDEV(OFFSET($A$2,MATCH($A981,$A$3:$A$970,0),3):OFFSET($A$2,MATCH($A981+1,$A$3:$A$970,0)-1,3))*SQRT(trade_day)</f>
        <v>2.306621785920739</v>
      </c>
      <c r="E981" s="42">
        <f t="shared" si="176"/>
        <v>2.3917857605460711</v>
      </c>
      <c r="F981">
        <v>10</v>
      </c>
      <c r="G981" s="18">
        <f t="shared" si="177"/>
        <v>0.56545454545454554</v>
      </c>
      <c r="H981" s="18">
        <f t="shared" si="177"/>
        <v>4.5209090909090905</v>
      </c>
      <c r="I981" s="18">
        <f t="shared" si="177"/>
        <v>9.3549999999999986</v>
      </c>
      <c r="J981" s="18">
        <f t="shared" si="177"/>
        <v>14.355</v>
      </c>
      <c r="K981" s="18">
        <f t="shared" si="177"/>
        <v>19.354999999999997</v>
      </c>
      <c r="L981" s="18">
        <f t="shared" si="177"/>
        <v>29.355000000000004</v>
      </c>
      <c r="M981" s="18">
        <f t="shared" si="177"/>
        <v>1.2104545454545454</v>
      </c>
      <c r="N981" s="18">
        <f t="shared" si="177"/>
        <v>0.16590909090909084</v>
      </c>
      <c r="O981" s="18">
        <f t="shared" si="177"/>
        <v>0</v>
      </c>
      <c r="P981" s="18">
        <f t="shared" si="177"/>
        <v>0</v>
      </c>
      <c r="Q981" s="18">
        <f t="shared" si="177"/>
        <v>0</v>
      </c>
      <c r="R981" s="18">
        <f t="shared" si="177"/>
        <v>0</v>
      </c>
      <c r="S981" s="18">
        <f t="shared" si="177"/>
        <v>0</v>
      </c>
      <c r="T981">
        <v>10</v>
      </c>
      <c r="V981" s="46">
        <f t="shared" si="178"/>
        <v>10.893282888519742</v>
      </c>
      <c r="W981" s="42" t="e">
        <f ca="1">CORREL(OFFSET($A$2,MATCH($A981,$A$259:$A$970,0),4):OFFSET($A$2,MATCH($A981+1,$A$259:$A$970,0)-1,4),OFFSET($T$2,MATCH($T981,$T$259:$T$970,0),3):OFFSET($T$2,MATCH($T981+1,$T$259:$T$970,0)-1,3))</f>
        <v>#N/A</v>
      </c>
      <c r="X981" s="42" t="e">
        <f ca="1">CORREL(OFFSET($A$2,MATCH($A981,$A$259:$A$970,0),2):OFFSET($A$2,MATCH($A981+1,$A$259:$A$970,0)-1,2),OFFSET($T$2,MATCH($T981,$T$259:$T$970,0),1):OFFSET($T$2,MATCH($T981+1,$T$259:$T$970,0)-1,1))</f>
        <v>#N/A</v>
      </c>
      <c r="Y981">
        <f t="shared" si="180"/>
        <v>10</v>
      </c>
      <c r="Z981" s="8">
        <f t="shared" si="179"/>
        <v>0</v>
      </c>
      <c r="AA981" s="8">
        <f t="shared" si="179"/>
        <v>4.355000000000004</v>
      </c>
      <c r="AB981" s="8">
        <f t="shared" si="179"/>
        <v>9.355000000000004</v>
      </c>
      <c r="AC981" s="8">
        <f t="shared" si="179"/>
        <v>14.355000000000004</v>
      </c>
      <c r="AD981" s="8">
        <f t="shared" si="179"/>
        <v>19.355000000000004</v>
      </c>
      <c r="AE981" s="8">
        <f t="shared" si="179"/>
        <v>29.355000000000004</v>
      </c>
      <c r="AF981" s="8">
        <f t="shared" si="179"/>
        <v>0.64499999999999602</v>
      </c>
      <c r="AG981" s="8">
        <f t="shared" si="179"/>
        <v>0</v>
      </c>
      <c r="AH981" s="8">
        <f t="shared" si="179"/>
        <v>0</v>
      </c>
      <c r="AI981" s="8">
        <f t="shared" si="179"/>
        <v>0</v>
      </c>
      <c r="AJ981" s="8">
        <f t="shared" si="179"/>
        <v>0</v>
      </c>
      <c r="AK981" s="8">
        <f t="shared" si="179"/>
        <v>0</v>
      </c>
    </row>
    <row r="982" spans="1:37" x14ac:dyDescent="0.2">
      <c r="A982">
        <v>11</v>
      </c>
      <c r="B982" s="46"/>
      <c r="C982" s="46">
        <f t="shared" si="175"/>
        <v>21.097000000000001</v>
      </c>
      <c r="D982" s="42">
        <f ca="1">STDEV(OFFSET($A$2,MATCH($A982,$A$3:$A$970,0),3):OFFSET($A$2,MATCH($A982+1,$A$3:$A$970,0)-1,3))*SQRT(trade_day)</f>
        <v>0.94161643805819628</v>
      </c>
      <c r="E982" s="42">
        <f t="shared" si="176"/>
        <v>0.76087968157532304</v>
      </c>
      <c r="F982">
        <v>11</v>
      </c>
      <c r="G982" s="18">
        <f t="shared" ref="G982:S991" si="181">SUMIF($A$3:$A$970,$F982,G$3:G$970)/COUNTIF($A$3:$A$970,$F982)</f>
        <v>0.44600000000000006</v>
      </c>
      <c r="H982" s="18">
        <f t="shared" si="181"/>
        <v>3.903</v>
      </c>
      <c r="I982" s="18">
        <f t="shared" si="181"/>
        <v>8.9030000000000005</v>
      </c>
      <c r="J982" s="18">
        <f t="shared" si="181"/>
        <v>13.903</v>
      </c>
      <c r="K982" s="18">
        <f t="shared" si="181"/>
        <v>18.902999999999999</v>
      </c>
      <c r="L982" s="18">
        <f t="shared" si="181"/>
        <v>28.902999999999999</v>
      </c>
      <c r="M982" s="18">
        <f t="shared" si="181"/>
        <v>1.5429999999999999</v>
      </c>
      <c r="N982" s="18">
        <f t="shared" si="181"/>
        <v>0</v>
      </c>
      <c r="O982" s="18">
        <f t="shared" si="181"/>
        <v>0</v>
      </c>
      <c r="P982" s="18">
        <f t="shared" si="181"/>
        <v>0</v>
      </c>
      <c r="Q982" s="18">
        <f t="shared" si="181"/>
        <v>0</v>
      </c>
      <c r="R982" s="18">
        <f t="shared" si="181"/>
        <v>0</v>
      </c>
      <c r="S982" s="18">
        <f t="shared" si="181"/>
        <v>0</v>
      </c>
      <c r="T982">
        <v>11</v>
      </c>
      <c r="V982" s="46">
        <f t="shared" si="178"/>
        <v>10.077068151359267</v>
      </c>
      <c r="W982" s="42" t="e">
        <f ca="1">CORREL(OFFSET($A$2,MATCH($A982,$A$259:$A$970,0),4):OFFSET($A$2,MATCH($A982+1,$A$259:$A$970,0)-1,4),OFFSET($T$2,MATCH($T982,$T$259:$T$970,0),3):OFFSET($T$2,MATCH($T982+1,$T$259:$T$970,0)-1,3))</f>
        <v>#N/A</v>
      </c>
      <c r="X982" s="42" t="e">
        <f ca="1">CORREL(OFFSET($A$2,MATCH($A982,$A$259:$A$970,0),2):OFFSET($A$2,MATCH($A982+1,$A$259:$A$970,0)-1,2),OFFSET($T$2,MATCH($T982,$T$259:$T$970,0),1):OFFSET($T$2,MATCH($T982+1,$T$259:$T$970,0)-1,1))</f>
        <v>#N/A</v>
      </c>
      <c r="Y982">
        <f t="shared" si="180"/>
        <v>11</v>
      </c>
      <c r="Z982" s="8">
        <f t="shared" si="179"/>
        <v>0</v>
      </c>
      <c r="AA982" s="8">
        <f t="shared" si="179"/>
        <v>3.9029999999999987</v>
      </c>
      <c r="AB982" s="8">
        <f t="shared" si="179"/>
        <v>8.9029999999999987</v>
      </c>
      <c r="AC982" s="8">
        <f t="shared" si="179"/>
        <v>13.902999999999999</v>
      </c>
      <c r="AD982" s="8">
        <f t="shared" si="179"/>
        <v>18.902999999999999</v>
      </c>
      <c r="AE982" s="8">
        <f t="shared" si="179"/>
        <v>28.902999999999999</v>
      </c>
      <c r="AF982" s="8">
        <f t="shared" si="179"/>
        <v>1.0970000000000013</v>
      </c>
      <c r="AG982" s="8">
        <f t="shared" si="179"/>
        <v>0</v>
      </c>
      <c r="AH982" s="8">
        <f t="shared" si="179"/>
        <v>0</v>
      </c>
      <c r="AI982" s="8">
        <f t="shared" si="179"/>
        <v>0</v>
      </c>
      <c r="AJ982" s="8">
        <f t="shared" si="179"/>
        <v>0</v>
      </c>
      <c r="AK982" s="8">
        <f t="shared" si="179"/>
        <v>0</v>
      </c>
    </row>
    <row r="983" spans="1:37" x14ac:dyDescent="0.2">
      <c r="A983">
        <v>12</v>
      </c>
      <c r="B983" s="46"/>
      <c r="C983" s="46">
        <f t="shared" si="175"/>
        <v>18.548636363636362</v>
      </c>
      <c r="D983" s="42">
        <f ca="1">STDEV(OFFSET($A$2,MATCH($A983,$A$3:$A$970,0),3):OFFSET($A$2,MATCH($A983+1,$A$3:$A$970,0)-1,3))*SQRT(trade_day)</f>
        <v>1.3431323577860304</v>
      </c>
      <c r="E983" s="42">
        <f t="shared" si="176"/>
        <v>1.1072952778216547</v>
      </c>
      <c r="F983">
        <v>12</v>
      </c>
      <c r="G983" s="18">
        <f t="shared" si="181"/>
        <v>1.9059090909090906</v>
      </c>
      <c r="H983" s="18">
        <f t="shared" si="181"/>
        <v>6.4790909090909086</v>
      </c>
      <c r="I983" s="18">
        <f t="shared" si="181"/>
        <v>11.451363636363636</v>
      </c>
      <c r="J983" s="18">
        <f t="shared" si="181"/>
        <v>16.451363636363638</v>
      </c>
      <c r="K983" s="18">
        <f t="shared" si="181"/>
        <v>21.451363636363638</v>
      </c>
      <c r="L983" s="18">
        <f t="shared" si="181"/>
        <v>31.451363636363645</v>
      </c>
      <c r="M983" s="18">
        <f t="shared" si="181"/>
        <v>0.45454545454545453</v>
      </c>
      <c r="N983" s="18">
        <f t="shared" si="181"/>
        <v>2.7727272727272701E-2</v>
      </c>
      <c r="O983" s="18">
        <f t="shared" si="181"/>
        <v>0</v>
      </c>
      <c r="P983" s="18">
        <f t="shared" si="181"/>
        <v>0</v>
      </c>
      <c r="Q983" s="18">
        <f t="shared" si="181"/>
        <v>0</v>
      </c>
      <c r="R983" s="18">
        <f t="shared" si="181"/>
        <v>0</v>
      </c>
      <c r="S983" s="18">
        <f t="shared" si="181"/>
        <v>0</v>
      </c>
      <c r="T983">
        <v>12</v>
      </c>
      <c r="V983" s="46">
        <f t="shared" si="178"/>
        <v>11.115751704731908</v>
      </c>
      <c r="W983" s="42" t="e">
        <f ca="1">CORREL(OFFSET($A$2,MATCH($A983,$A$259:$A$970,0),4):OFFSET($A$2,MATCH($A983+1,$A$259:$A$970,0)-1,4),OFFSET($T$2,MATCH($T983,$T$259:$T$970,0),3):OFFSET($T$2,MATCH($T983+1,$T$259:$T$970,0)-1,3))</f>
        <v>#DIV/0!</v>
      </c>
      <c r="X983" s="42">
        <f ca="1">CORREL(OFFSET($A$2,MATCH($A983,$A$259:$A$970,0),2):OFFSET($A$2,MATCH($A983+1,$A$259:$A$970,0)-1,2),OFFSET($T$2,MATCH($T983,$T$259:$T$970,0),1):OFFSET($T$2,MATCH($T983+1,$T$259:$T$970,0)-1,1))</f>
        <v>0.66059180269949158</v>
      </c>
      <c r="Y983">
        <f t="shared" si="180"/>
        <v>12</v>
      </c>
      <c r="Z983" s="8">
        <f t="shared" si="179"/>
        <v>1.451363636363638</v>
      </c>
      <c r="AA983" s="8">
        <f t="shared" si="179"/>
        <v>6.451363636363638</v>
      </c>
      <c r="AB983" s="8">
        <f t="shared" si="179"/>
        <v>11.451363636363638</v>
      </c>
      <c r="AC983" s="8">
        <f t="shared" si="179"/>
        <v>16.451363636363638</v>
      </c>
      <c r="AD983" s="8">
        <f t="shared" si="179"/>
        <v>21.451363636363638</v>
      </c>
      <c r="AE983" s="8">
        <f t="shared" si="179"/>
        <v>31.451363636363638</v>
      </c>
      <c r="AF983" s="8">
        <f t="shared" si="179"/>
        <v>0</v>
      </c>
      <c r="AG983" s="8">
        <f t="shared" si="179"/>
        <v>0</v>
      </c>
      <c r="AH983" s="8">
        <f t="shared" si="179"/>
        <v>0</v>
      </c>
      <c r="AI983" s="8">
        <f t="shared" si="179"/>
        <v>0</v>
      </c>
      <c r="AJ983" s="8">
        <f t="shared" si="179"/>
        <v>0</v>
      </c>
      <c r="AK983" s="8">
        <f t="shared" si="179"/>
        <v>0</v>
      </c>
    </row>
    <row r="984" spans="1:37" x14ac:dyDescent="0.2">
      <c r="A984">
        <v>13</v>
      </c>
      <c r="B984" s="46"/>
      <c r="C984" s="46">
        <f t="shared" si="175"/>
        <v>20.355</v>
      </c>
      <c r="D984" s="42">
        <f ca="1">STDEV(OFFSET($A$2,MATCH($A984,$A$3:$A$970,0),3):OFFSET($A$2,MATCH($A984+1,$A$3:$A$970,0)-1,3))*SQRT(trade_day)</f>
        <v>2.7248754626503744</v>
      </c>
      <c r="E984" s="42">
        <f t="shared" si="176"/>
        <v>2.6512592571824118</v>
      </c>
      <c r="F984">
        <v>13</v>
      </c>
      <c r="G984" s="10">
        <f t="shared" si="181"/>
        <v>1.9065000000000001</v>
      </c>
      <c r="H984" s="10">
        <f t="shared" si="181"/>
        <v>5.6549999999999994</v>
      </c>
      <c r="I984" s="10">
        <f t="shared" si="181"/>
        <v>10.1295</v>
      </c>
      <c r="J984" s="10">
        <f t="shared" si="181"/>
        <v>14.758000000000001</v>
      </c>
      <c r="K984" s="10">
        <f t="shared" si="181"/>
        <v>19.645</v>
      </c>
      <c r="L984" s="10">
        <f t="shared" si="181"/>
        <v>29.645</v>
      </c>
      <c r="M984" s="10">
        <f t="shared" si="181"/>
        <v>2.2615000000000003</v>
      </c>
      <c r="N984" s="10">
        <f t="shared" si="181"/>
        <v>1.01</v>
      </c>
      <c r="O984" s="10">
        <f t="shared" si="181"/>
        <v>0.48449999999999988</v>
      </c>
      <c r="P984" s="10">
        <f t="shared" si="181"/>
        <v>0.11299999999999991</v>
      </c>
      <c r="Q984" s="10">
        <f t="shared" si="181"/>
        <v>0</v>
      </c>
      <c r="R984" s="10">
        <f t="shared" si="181"/>
        <v>0</v>
      </c>
      <c r="S984" s="10">
        <f t="shared" si="181"/>
        <v>0</v>
      </c>
      <c r="T984">
        <v>13</v>
      </c>
      <c r="V984" s="46">
        <f t="shared" si="178"/>
        <v>10.909455048088194</v>
      </c>
      <c r="W984" s="42" t="e">
        <f ca="1">CORREL(OFFSET($A$2,MATCH($A984,$A$259:$A$970,0),4):OFFSET($A$2,MATCH($A984+1,$A$259:$A$970,0)-1,4),OFFSET($T$2,MATCH($T984,$T$259:$T$970,0),3):OFFSET($T$2,MATCH($T984+1,$T$259:$T$970,0)-1,3))</f>
        <v>#DIV/0!</v>
      </c>
      <c r="X984" s="42">
        <f ca="1">CORREL(OFFSET($A$2,MATCH($A984,$A$259:$A$970,0),2):OFFSET($A$2,MATCH($A984+1,$A$259:$A$970,0)-1,2),OFFSET($T$2,MATCH($T984,$T$259:$T$970,0),1):OFFSET($T$2,MATCH($T984+1,$T$259:$T$970,0)-1,1))</f>
        <v>0.39554915335639629</v>
      </c>
      <c r="Y984">
        <f t="shared" si="180"/>
        <v>13</v>
      </c>
      <c r="Z984" s="8">
        <f t="shared" si="179"/>
        <v>0</v>
      </c>
      <c r="AA984" s="8">
        <f t="shared" si="179"/>
        <v>4.6449999999999996</v>
      </c>
      <c r="AB984" s="8">
        <f t="shared" si="179"/>
        <v>9.6449999999999996</v>
      </c>
      <c r="AC984" s="8">
        <f t="shared" si="179"/>
        <v>14.645</v>
      </c>
      <c r="AD984" s="8">
        <f t="shared" si="179"/>
        <v>19.645</v>
      </c>
      <c r="AE984" s="8">
        <f t="shared" si="179"/>
        <v>29.645</v>
      </c>
      <c r="AF984" s="8">
        <f t="shared" si="179"/>
        <v>0.35500000000000043</v>
      </c>
      <c r="AG984" s="8">
        <f t="shared" si="179"/>
        <v>0</v>
      </c>
      <c r="AH984" s="8">
        <f t="shared" si="179"/>
        <v>0</v>
      </c>
      <c r="AI984" s="8">
        <f t="shared" si="179"/>
        <v>0</v>
      </c>
      <c r="AJ984" s="8">
        <f t="shared" si="179"/>
        <v>0</v>
      </c>
      <c r="AK984" s="8">
        <f t="shared" si="179"/>
        <v>0</v>
      </c>
    </row>
    <row r="985" spans="1:37" x14ac:dyDescent="0.2">
      <c r="A985">
        <v>14</v>
      </c>
      <c r="B985" s="46"/>
      <c r="C985" s="46">
        <f t="shared" si="175"/>
        <v>17.685263157894738</v>
      </c>
      <c r="D985" s="42">
        <f ca="1">STDEV(OFFSET($A$2,MATCH($A985,$A$3:$A$970,0),3):OFFSET($A$2,MATCH($A985+1,$A$3:$A$970,0)-1,3))*SQRT(trade_day)</f>
        <v>0.99425106858653034</v>
      </c>
      <c r="E985" s="42">
        <f t="shared" si="176"/>
        <v>0.59101474030097167</v>
      </c>
      <c r="F985">
        <v>14</v>
      </c>
      <c r="G985" s="10">
        <f t="shared" si="181"/>
        <v>2.4478947368421049</v>
      </c>
      <c r="H985" s="10">
        <f t="shared" si="181"/>
        <v>7.3147368421052645</v>
      </c>
      <c r="I985" s="10">
        <f t="shared" si="181"/>
        <v>12.314736842105262</v>
      </c>
      <c r="J985" s="10">
        <f t="shared" si="181"/>
        <v>17.314736842105262</v>
      </c>
      <c r="K985" s="10">
        <f t="shared" si="181"/>
        <v>22.314736842105265</v>
      </c>
      <c r="L985" s="10">
        <f t="shared" si="181"/>
        <v>32.314736842105255</v>
      </c>
      <c r="M985" s="10">
        <f t="shared" si="181"/>
        <v>0.13315789473684217</v>
      </c>
      <c r="N985" s="10">
        <f t="shared" si="181"/>
        <v>0</v>
      </c>
      <c r="O985" s="10">
        <f t="shared" si="181"/>
        <v>0</v>
      </c>
      <c r="P985" s="10">
        <f t="shared" si="181"/>
        <v>0</v>
      </c>
      <c r="Q985" s="10">
        <f t="shared" si="181"/>
        <v>0</v>
      </c>
      <c r="R985" s="10">
        <f t="shared" si="181"/>
        <v>0</v>
      </c>
      <c r="S985" s="10">
        <f t="shared" si="181"/>
        <v>0</v>
      </c>
      <c r="T985">
        <v>14</v>
      </c>
      <c r="V985" s="46">
        <f t="shared" si="178"/>
        <v>9.9296483195119851</v>
      </c>
      <c r="W985" s="42" t="e">
        <f ca="1">CORREL(OFFSET($A$2,MATCH($A985,$A$259:$A$970,0),4):OFFSET($A$2,MATCH($A985+1,$A$259:$A$970,0)-1,4),OFFSET($T$2,MATCH($T985,$T$259:$T$970,0),3):OFFSET($T$2,MATCH($T985+1,$T$259:$T$970,0)-1,3))</f>
        <v>#DIV/0!</v>
      </c>
      <c r="X985" s="42">
        <f ca="1">CORREL(OFFSET($A$2,MATCH($A985,$A$259:$A$970,0),2):OFFSET($A$2,MATCH($A985+1,$A$259:$A$970,0)-1,2),OFFSET($T$2,MATCH($T985,$T$259:$T$970,0),1):OFFSET($T$2,MATCH($T985+1,$T$259:$T$970,0)-1,1))</f>
        <v>0.69267918378191862</v>
      </c>
      <c r="Y985">
        <f t="shared" si="180"/>
        <v>14</v>
      </c>
      <c r="Z985" s="8">
        <f t="shared" si="179"/>
        <v>2.3147368421052619</v>
      </c>
      <c r="AA985" s="8">
        <f t="shared" si="179"/>
        <v>7.3147368421052619</v>
      </c>
      <c r="AB985" s="8">
        <f t="shared" si="179"/>
        <v>12.314736842105262</v>
      </c>
      <c r="AC985" s="8">
        <f t="shared" si="179"/>
        <v>17.314736842105262</v>
      </c>
      <c r="AD985" s="8">
        <f t="shared" si="179"/>
        <v>22.314736842105262</v>
      </c>
      <c r="AE985" s="8">
        <f t="shared" si="179"/>
        <v>32.314736842105262</v>
      </c>
      <c r="AF985" s="8">
        <f t="shared" si="179"/>
        <v>0</v>
      </c>
      <c r="AG985" s="8">
        <f t="shared" si="179"/>
        <v>0</v>
      </c>
      <c r="AH985" s="8">
        <f t="shared" si="179"/>
        <v>0</v>
      </c>
      <c r="AI985" s="8">
        <f t="shared" si="179"/>
        <v>0</v>
      </c>
      <c r="AJ985" s="8">
        <f t="shared" si="179"/>
        <v>0</v>
      </c>
      <c r="AK985" s="8">
        <f t="shared" si="179"/>
        <v>0</v>
      </c>
    </row>
    <row r="986" spans="1:37" x14ac:dyDescent="0.2">
      <c r="A986">
        <v>15</v>
      </c>
      <c r="B986" s="46"/>
      <c r="C986" s="46">
        <f t="shared" si="175"/>
        <v>18.974285714285713</v>
      </c>
      <c r="D986" s="42">
        <f ca="1">STDEV(OFFSET($A$2,MATCH($A986,$A$3:$A$970,0),3):OFFSET($A$2,MATCH($A986+1,$A$3:$A$970,0)-1,3))*SQRT(trade_day)</f>
        <v>0.80391220198033264</v>
      </c>
      <c r="E986" s="42">
        <f t="shared" si="176"/>
        <v>1.0298457192648345</v>
      </c>
      <c r="F986">
        <v>15</v>
      </c>
      <c r="G986" s="18">
        <f t="shared" si="181"/>
        <v>1.2414285714285715</v>
      </c>
      <c r="H986" s="18">
        <f t="shared" si="181"/>
        <v>6.0257142857142849</v>
      </c>
      <c r="I986" s="18">
        <f t="shared" si="181"/>
        <v>11.025714285714288</v>
      </c>
      <c r="J986" s="18">
        <f t="shared" si="181"/>
        <v>16.025714285714287</v>
      </c>
      <c r="K986" s="18">
        <f t="shared" si="181"/>
        <v>21.025714285714287</v>
      </c>
      <c r="L986" s="18">
        <f t="shared" si="181"/>
        <v>31.025714285714283</v>
      </c>
      <c r="M986" s="18">
        <f t="shared" si="181"/>
        <v>0.21571428571428561</v>
      </c>
      <c r="N986" s="18">
        <f t="shared" si="181"/>
        <v>0</v>
      </c>
      <c r="O986" s="18">
        <f t="shared" si="181"/>
        <v>0</v>
      </c>
      <c r="P986" s="18">
        <f t="shared" si="181"/>
        <v>0</v>
      </c>
      <c r="Q986" s="18">
        <f t="shared" si="181"/>
        <v>0</v>
      </c>
      <c r="R986" s="18">
        <f t="shared" si="181"/>
        <v>0</v>
      </c>
      <c r="S986" s="18">
        <f t="shared" si="181"/>
        <v>0</v>
      </c>
      <c r="T986">
        <v>15</v>
      </c>
      <c r="V986" s="46">
        <f t="shared" si="178"/>
        <v>10.718384655446467</v>
      </c>
      <c r="W986" s="42" t="e">
        <f ca="1">CORREL(OFFSET($A$2,MATCH($A986,$A$259:$A$970,0),4):OFFSET($A$2,MATCH($A986+1,$A$259:$A$970,0)-1,4),OFFSET($T$2,MATCH($T986,$T$259:$T$970,0),3):OFFSET($T$2,MATCH($T986+1,$T$259:$T$970,0)-1,3))</f>
        <v>#DIV/0!</v>
      </c>
      <c r="X986" s="42">
        <f ca="1">CORREL(OFFSET($A$2,MATCH($A986,$A$259:$A$970,0),2):OFFSET($A$2,MATCH($A986+1,$A$259:$A$970,0)-1,2),OFFSET($T$2,MATCH($T986,$T$259:$T$970,0),1):OFFSET($T$2,MATCH($T986+1,$T$259:$T$970,0)-1,1))</f>
        <v>0.10490255788864787</v>
      </c>
      <c r="Y986">
        <f t="shared" si="180"/>
        <v>15</v>
      </c>
      <c r="Z986" s="8">
        <f t="shared" si="179"/>
        <v>1.0257142857142867</v>
      </c>
      <c r="AA986" s="8">
        <f t="shared" si="179"/>
        <v>6.0257142857142867</v>
      </c>
      <c r="AB986" s="8">
        <f t="shared" si="179"/>
        <v>11.025714285714287</v>
      </c>
      <c r="AC986" s="8">
        <f t="shared" si="179"/>
        <v>16.025714285714287</v>
      </c>
      <c r="AD986" s="8">
        <f t="shared" si="179"/>
        <v>21.025714285714287</v>
      </c>
      <c r="AE986" s="8">
        <f t="shared" si="179"/>
        <v>31.025714285714287</v>
      </c>
      <c r="AF986" s="8">
        <f t="shared" si="179"/>
        <v>0</v>
      </c>
      <c r="AG986" s="8">
        <f t="shared" si="179"/>
        <v>0</v>
      </c>
      <c r="AH986" s="8">
        <f t="shared" si="179"/>
        <v>0</v>
      </c>
      <c r="AI986" s="8">
        <f t="shared" si="179"/>
        <v>0</v>
      </c>
      <c r="AJ986" s="8">
        <f t="shared" si="179"/>
        <v>0</v>
      </c>
      <c r="AK986" s="8">
        <f t="shared" si="179"/>
        <v>0</v>
      </c>
    </row>
    <row r="987" spans="1:37" x14ac:dyDescent="0.2">
      <c r="A987">
        <v>16</v>
      </c>
      <c r="B987" s="46"/>
      <c r="C987" s="46">
        <f t="shared" si="175"/>
        <v>26.549545454545456</v>
      </c>
      <c r="D987" s="42">
        <f ca="1">STDEV(OFFSET($A$2,MATCH($A987,$A$3:$A$970,0),3):OFFSET($A$2,MATCH($A987+1,$A$3:$A$970,0)-1,3))*SQRT(trade_day)</f>
        <v>1.9495040179554151</v>
      </c>
      <c r="E987" s="42">
        <f t="shared" si="176"/>
        <v>1.693450641956636</v>
      </c>
      <c r="F987">
        <v>16</v>
      </c>
      <c r="G987" s="18">
        <f t="shared" si="181"/>
        <v>0.21954545454545463</v>
      </c>
      <c r="H987" s="18">
        <f t="shared" si="181"/>
        <v>1.2804545454545455</v>
      </c>
      <c r="I987" s="18">
        <f t="shared" si="181"/>
        <v>3.8704545454545456</v>
      </c>
      <c r="J987" s="18">
        <f t="shared" si="181"/>
        <v>8.4504545454545461</v>
      </c>
      <c r="K987" s="18">
        <f t="shared" si="181"/>
        <v>13.450454545454544</v>
      </c>
      <c r="L987" s="18">
        <f t="shared" si="181"/>
        <v>23.450454545454544</v>
      </c>
      <c r="M987" s="18">
        <f t="shared" si="181"/>
        <v>6.7690909090909086</v>
      </c>
      <c r="N987" s="18">
        <f t="shared" si="181"/>
        <v>2.83</v>
      </c>
      <c r="O987" s="18">
        <f t="shared" si="181"/>
        <v>0.41999999999999993</v>
      </c>
      <c r="P987" s="18">
        <f t="shared" si="181"/>
        <v>0</v>
      </c>
      <c r="Q987" s="18">
        <f t="shared" si="181"/>
        <v>0</v>
      </c>
      <c r="R987" s="18">
        <f t="shared" si="181"/>
        <v>0</v>
      </c>
      <c r="S987" s="18">
        <f t="shared" si="181"/>
        <v>0</v>
      </c>
      <c r="T987">
        <v>16</v>
      </c>
      <c r="V987" s="46">
        <f t="shared" si="178"/>
        <v>12.409535540998071</v>
      </c>
      <c r="W987" s="42" t="e">
        <f ca="1">CORREL(OFFSET($A$2,MATCH($A987,$A$259:$A$970,0),4):OFFSET($A$2,MATCH($A987+1,$A$259:$A$970,0)-1,4),OFFSET($T$2,MATCH($T987,$T$259:$T$970,0),3):OFFSET($T$2,MATCH($T987+1,$T$259:$T$970,0)-1,3))</f>
        <v>#DIV/0!</v>
      </c>
      <c r="X987" s="42">
        <f ca="1">CORREL(OFFSET($A$2,MATCH($A987,$A$259:$A$970,0),2):OFFSET($A$2,MATCH($A987+1,$A$259:$A$970,0)-1,2),OFFSET($T$2,MATCH($T987,$T$259:$T$970,0),1):OFFSET($T$2,MATCH($T987+1,$T$259:$T$970,0)-1,1))</f>
        <v>0.59676674505140848</v>
      </c>
      <c r="Y987">
        <f t="shared" si="180"/>
        <v>16</v>
      </c>
      <c r="Z987" s="8">
        <f t="shared" si="179"/>
        <v>0</v>
      </c>
      <c r="AA987" s="8">
        <f t="shared" si="179"/>
        <v>0</v>
      </c>
      <c r="AB987" s="8">
        <f t="shared" si="179"/>
        <v>3.4504545454545443</v>
      </c>
      <c r="AC987" s="8">
        <f t="shared" si="179"/>
        <v>8.4504545454545443</v>
      </c>
      <c r="AD987" s="8">
        <f t="shared" si="179"/>
        <v>13.450454545454544</v>
      </c>
      <c r="AE987" s="8">
        <f t="shared" si="179"/>
        <v>23.450454545454544</v>
      </c>
      <c r="AF987" s="8">
        <f t="shared" si="179"/>
        <v>6.5495454545454557</v>
      </c>
      <c r="AG987" s="8">
        <f t="shared" si="179"/>
        <v>1.5495454545454557</v>
      </c>
      <c r="AH987" s="8">
        <f t="shared" si="179"/>
        <v>0</v>
      </c>
      <c r="AI987" s="8">
        <f t="shared" si="179"/>
        <v>0</v>
      </c>
      <c r="AJ987" s="8">
        <f t="shared" si="179"/>
        <v>0</v>
      </c>
      <c r="AK987" s="8">
        <f t="shared" si="179"/>
        <v>0</v>
      </c>
    </row>
    <row r="988" spans="1:37" x14ac:dyDescent="0.2">
      <c r="A988">
        <v>17</v>
      </c>
      <c r="B988" s="46"/>
      <c r="C988" s="46">
        <f t="shared" si="175"/>
        <v>24.564500000000002</v>
      </c>
      <c r="D988" s="42">
        <f ca="1">STDEV(OFFSET($A$2,MATCH($A988,$A$3:$A$970,0),3):OFFSET($A$2,MATCH($A988+1,$A$3:$A$970,0)-1,3))*SQRT(trade_day)</f>
        <v>1.0838693596510827</v>
      </c>
      <c r="E988" s="42">
        <f t="shared" si="176"/>
        <v>1.219231869659799</v>
      </c>
      <c r="F988">
        <v>17</v>
      </c>
      <c r="G988" s="18">
        <f t="shared" si="181"/>
        <v>0</v>
      </c>
      <c r="H988" s="18">
        <f t="shared" si="181"/>
        <v>0.95699999999999963</v>
      </c>
      <c r="I988" s="18">
        <f t="shared" si="181"/>
        <v>5.4355000000000002</v>
      </c>
      <c r="J988" s="18">
        <f t="shared" si="181"/>
        <v>10.435500000000001</v>
      </c>
      <c r="K988" s="18">
        <f t="shared" si="181"/>
        <v>15.435499999999999</v>
      </c>
      <c r="L988" s="18">
        <f t="shared" si="181"/>
        <v>25.435499999999998</v>
      </c>
      <c r="M988" s="18">
        <f t="shared" si="181"/>
        <v>4.5644999999999998</v>
      </c>
      <c r="N988" s="18">
        <f t="shared" si="181"/>
        <v>0.52149999999999996</v>
      </c>
      <c r="O988" s="18">
        <f t="shared" si="181"/>
        <v>0</v>
      </c>
      <c r="P988" s="18">
        <f t="shared" si="181"/>
        <v>0</v>
      </c>
      <c r="Q988" s="18">
        <f t="shared" si="181"/>
        <v>0</v>
      </c>
      <c r="R988" s="18">
        <f t="shared" si="181"/>
        <v>0</v>
      </c>
      <c r="S988" s="18">
        <f t="shared" si="181"/>
        <v>0</v>
      </c>
      <c r="T988">
        <v>17</v>
      </c>
      <c r="V988" s="46">
        <f t="shared" si="178"/>
        <v>10.876584273823962</v>
      </c>
      <c r="W988" s="42" t="e">
        <f ca="1">CORREL(OFFSET($A$2,MATCH($A988,$A$259:$A$970,0),4):OFFSET($A$2,MATCH($A988+1,$A$259:$A$970,0)-1,4),OFFSET($T$2,MATCH($T988,$T$259:$T$970,0),3):OFFSET($T$2,MATCH($T988+1,$T$259:$T$970,0)-1,3))</f>
        <v>#DIV/0!</v>
      </c>
      <c r="X988" s="42">
        <f ca="1">CORREL(OFFSET($A$2,MATCH($A988,$A$259:$A$970,0),2):OFFSET($A$2,MATCH($A988+1,$A$259:$A$970,0)-1,2),OFFSET($T$2,MATCH($T988,$T$259:$T$970,0),1):OFFSET($T$2,MATCH($T988+1,$T$259:$T$970,0)-1,1))</f>
        <v>-1.711420237991063E-3</v>
      </c>
      <c r="Y988">
        <f t="shared" si="180"/>
        <v>17</v>
      </c>
      <c r="Z988" s="8">
        <f t="shared" si="179"/>
        <v>0</v>
      </c>
      <c r="AA988" s="8">
        <f t="shared" si="179"/>
        <v>0.43549999999999756</v>
      </c>
      <c r="AB988" s="8">
        <f t="shared" si="179"/>
        <v>5.4354999999999976</v>
      </c>
      <c r="AC988" s="8">
        <f t="shared" si="179"/>
        <v>10.435499999999998</v>
      </c>
      <c r="AD988" s="8">
        <f t="shared" si="179"/>
        <v>15.435499999999998</v>
      </c>
      <c r="AE988" s="8">
        <f t="shared" si="179"/>
        <v>25.435499999999998</v>
      </c>
      <c r="AF988" s="8">
        <f t="shared" si="179"/>
        <v>4.5645000000000024</v>
      </c>
      <c r="AG988" s="8">
        <f t="shared" si="179"/>
        <v>0</v>
      </c>
      <c r="AH988" s="8">
        <f t="shared" si="179"/>
        <v>0</v>
      </c>
      <c r="AI988" s="8">
        <f t="shared" si="179"/>
        <v>0</v>
      </c>
      <c r="AJ988" s="8">
        <f t="shared" si="179"/>
        <v>0</v>
      </c>
      <c r="AK988" s="8">
        <f t="shared" si="179"/>
        <v>0</v>
      </c>
    </row>
    <row r="989" spans="1:37" x14ac:dyDescent="0.2">
      <c r="A989">
        <v>18</v>
      </c>
      <c r="B989" s="46"/>
      <c r="C989" s="46">
        <f t="shared" si="175"/>
        <v>42.826363636363645</v>
      </c>
      <c r="D989" s="42">
        <f ca="1">STDEV(OFFSET($A$2,MATCH($A989,$A$3:$A$970,0),3):OFFSET($A$2,MATCH($A989+1,$A$3:$A$970,0)-1,3))*SQRT(trade_day)</f>
        <v>6.9187523753880411</v>
      </c>
      <c r="E989" s="42">
        <f t="shared" si="176"/>
        <v>5.5003189521877154</v>
      </c>
      <c r="F989">
        <v>18</v>
      </c>
      <c r="G989" s="18">
        <f t="shared" si="181"/>
        <v>0</v>
      </c>
      <c r="H989" s="18">
        <f t="shared" si="181"/>
        <v>0.5990909090909089</v>
      </c>
      <c r="I989" s="18">
        <f t="shared" si="181"/>
        <v>2.9054545454545448</v>
      </c>
      <c r="J989" s="18">
        <f t="shared" si="181"/>
        <v>6.503181818181818</v>
      </c>
      <c r="K989" s="18">
        <f t="shared" si="181"/>
        <v>10.139545454545454</v>
      </c>
      <c r="L989" s="18">
        <f t="shared" si="181"/>
        <v>17.852272727272727</v>
      </c>
      <c r="M989" s="18">
        <f t="shared" si="181"/>
        <v>22.826363636363638</v>
      </c>
      <c r="N989" s="18">
        <f t="shared" si="181"/>
        <v>18.425454545454546</v>
      </c>
      <c r="O989" s="18">
        <f t="shared" si="181"/>
        <v>15.731818181818182</v>
      </c>
      <c r="P989" s="18">
        <f t="shared" si="181"/>
        <v>14.329545454545455</v>
      </c>
      <c r="Q989" s="18">
        <f t="shared" si="181"/>
        <v>12.965909090909092</v>
      </c>
      <c r="R989" s="18">
        <f t="shared" si="181"/>
        <v>10.678636363636365</v>
      </c>
      <c r="S989" s="18">
        <f t="shared" si="181"/>
        <v>3.7549990909090907</v>
      </c>
      <c r="T989">
        <v>18</v>
      </c>
      <c r="V989" s="46">
        <f t="shared" si="178"/>
        <v>18.389844725098229</v>
      </c>
      <c r="W989" s="42" t="e">
        <f ca="1">CORREL(OFFSET($A$2,MATCH($A989,$A$259:$A$970,0),4):OFFSET($A$2,MATCH($A989+1,$A$259:$A$970,0)-1,4),OFFSET($T$2,MATCH($T989,$T$259:$T$970,0),3):OFFSET($T$2,MATCH($T989+1,$T$259:$T$970,0)-1,3))</f>
        <v>#DIV/0!</v>
      </c>
      <c r="X989" s="42">
        <f ca="1">CORREL(OFFSET($A$2,MATCH($A989,$A$259:$A$970,0),2):OFFSET($A$2,MATCH($A989+1,$A$259:$A$970,0)-1,2),OFFSET($T$2,MATCH($T989,$T$259:$T$970,0),1):OFFSET($T$2,MATCH($T989+1,$T$259:$T$970,0)-1,1))</f>
        <v>0.84253496361126456</v>
      </c>
      <c r="Y989">
        <f t="shared" si="180"/>
        <v>18</v>
      </c>
      <c r="Z989" s="8">
        <f t="shared" si="179"/>
        <v>0</v>
      </c>
      <c r="AA989" s="8">
        <f t="shared" si="179"/>
        <v>0</v>
      </c>
      <c r="AB989" s="8">
        <f t="shared" si="179"/>
        <v>0</v>
      </c>
      <c r="AC989" s="8">
        <f t="shared" si="179"/>
        <v>0</v>
      </c>
      <c r="AD989" s="8">
        <f t="shared" si="179"/>
        <v>0</v>
      </c>
      <c r="AE989" s="8">
        <f t="shared" si="179"/>
        <v>7.1736363636363549</v>
      </c>
      <c r="AF989" s="8">
        <f t="shared" si="179"/>
        <v>22.826363636363645</v>
      </c>
      <c r="AG989" s="8">
        <f t="shared" si="179"/>
        <v>17.826363636363645</v>
      </c>
      <c r="AH989" s="8">
        <f t="shared" si="179"/>
        <v>12.826363636363645</v>
      </c>
      <c r="AI989" s="8">
        <f t="shared" si="179"/>
        <v>7.8263636363636451</v>
      </c>
      <c r="AJ989" s="8">
        <f t="shared" si="179"/>
        <v>2.8263636363636451</v>
      </c>
      <c r="AK989" s="8">
        <f t="shared" si="179"/>
        <v>0</v>
      </c>
    </row>
    <row r="990" spans="1:37" x14ac:dyDescent="0.2">
      <c r="A990">
        <v>19</v>
      </c>
      <c r="B990" s="46"/>
      <c r="C990" s="46">
        <f t="shared" si="175"/>
        <v>282.77952380952382</v>
      </c>
      <c r="D990" s="42">
        <f ca="1">STDEV(OFFSET($A$2,MATCH($A990,$A$3:$A$970,0),3):OFFSET($A$2,MATCH($A990+1,$A$3:$A$970,0)-1,3))*SQRT(trade_day)</f>
        <v>12.147055250201507</v>
      </c>
      <c r="E990" s="42">
        <f t="shared" si="176"/>
        <v>9.4213924499089519</v>
      </c>
      <c r="F990">
        <v>19</v>
      </c>
      <c r="G990" s="11">
        <f t="shared" si="181"/>
        <v>0</v>
      </c>
      <c r="H990" s="11">
        <f t="shared" si="181"/>
        <v>0.36238095238095236</v>
      </c>
      <c r="I990" s="11">
        <f t="shared" si="181"/>
        <v>1.1385714285714286</v>
      </c>
      <c r="J990" s="11">
        <f t="shared" si="181"/>
        <v>2.5404761904761908</v>
      </c>
      <c r="K990" s="11">
        <f t="shared" si="181"/>
        <v>4.284761904761905</v>
      </c>
      <c r="L990" s="11">
        <f t="shared" si="181"/>
        <v>8.4400000000000013</v>
      </c>
      <c r="M990" s="11">
        <f t="shared" si="181"/>
        <v>262.77952380952382</v>
      </c>
      <c r="N990" s="11">
        <f t="shared" si="181"/>
        <v>258.14190476190475</v>
      </c>
      <c r="O990" s="11">
        <f t="shared" si="181"/>
        <v>253.91809523809522</v>
      </c>
      <c r="P990" s="11">
        <f t="shared" si="181"/>
        <v>250.31999999999996</v>
      </c>
      <c r="Q990" s="11">
        <f t="shared" si="181"/>
        <v>247.06428571428575</v>
      </c>
      <c r="R990" s="11">
        <f t="shared" si="181"/>
        <v>241.21952380952379</v>
      </c>
      <c r="S990" s="11">
        <f t="shared" si="181"/>
        <v>216.74047238095241</v>
      </c>
      <c r="T990">
        <v>19</v>
      </c>
      <c r="V990" s="46">
        <f t="shared" si="178"/>
        <v>112.71501076195402</v>
      </c>
      <c r="W990" s="42" t="e">
        <f ca="1">CORREL(OFFSET($A$2,MATCH($A990,$A$259:$A$970,0),4):OFFSET($A$2,MATCH($A990+1,$A$259:$A$970,0)-1,4),OFFSET($T$2,MATCH($T990,$T$259:$T$970,0),3):OFFSET($T$2,MATCH($T990+1,$T$259:$T$970,0)-1,3))</f>
        <v>#DIV/0!</v>
      </c>
      <c r="X990" s="42">
        <f ca="1">CORREL(OFFSET($A$2,MATCH($A990,$A$259:$A$970,0),2):OFFSET($A$2,MATCH($A990+1,$A$259:$A$970,0)-1,2),OFFSET($T$2,MATCH($T990,$T$259:$T$970,0),1):OFFSET($T$2,MATCH($T990+1,$T$259:$T$970,0)-1,1))</f>
        <v>8.8068301875860976E-3</v>
      </c>
      <c r="Y990">
        <f t="shared" si="180"/>
        <v>19</v>
      </c>
      <c r="Z990" s="8">
        <f t="shared" si="179"/>
        <v>0</v>
      </c>
      <c r="AA990" s="8">
        <f t="shared" si="179"/>
        <v>0</v>
      </c>
      <c r="AB990" s="8">
        <f t="shared" si="179"/>
        <v>0</v>
      </c>
      <c r="AC990" s="8">
        <f t="shared" si="179"/>
        <v>0</v>
      </c>
      <c r="AD990" s="8">
        <f t="shared" si="179"/>
        <v>0</v>
      </c>
      <c r="AE990" s="8">
        <f t="shared" si="179"/>
        <v>0</v>
      </c>
      <c r="AF990" s="8">
        <f t="shared" si="179"/>
        <v>262.77952380952382</v>
      </c>
      <c r="AG990" s="8">
        <f t="shared" si="179"/>
        <v>257.77952380952382</v>
      </c>
      <c r="AH990" s="8">
        <f t="shared" si="179"/>
        <v>252.77952380952382</v>
      </c>
      <c r="AI990" s="8">
        <f t="shared" si="179"/>
        <v>247.77952380952382</v>
      </c>
      <c r="AJ990" s="8">
        <f t="shared" si="179"/>
        <v>242.77952380952382</v>
      </c>
      <c r="AK990" s="8">
        <f t="shared" si="179"/>
        <v>232.77952380952382</v>
      </c>
    </row>
    <row r="991" spans="1:37" x14ac:dyDescent="0.2">
      <c r="A991">
        <v>20</v>
      </c>
      <c r="B991" s="46"/>
      <c r="C991" s="46">
        <f t="shared" si="175"/>
        <v>89.636818181818185</v>
      </c>
      <c r="D991" s="42">
        <f ca="1">STDEV(OFFSET($A$2,MATCH($A991,$A$3:$A$970,0),3):OFFSET($A$2,MATCH($A991+1,$A$3:$A$970,0)-1,3))*SQRT(trade_day)</f>
        <v>10.812010040992547</v>
      </c>
      <c r="E991" s="42">
        <f t="shared" si="176"/>
        <v>13.030655261814239</v>
      </c>
      <c r="F991">
        <v>20</v>
      </c>
      <c r="G991" s="11">
        <f t="shared" si="181"/>
        <v>0</v>
      </c>
      <c r="H991" s="11">
        <f t="shared" si="181"/>
        <v>0</v>
      </c>
      <c r="I991" s="11">
        <f t="shared" si="181"/>
        <v>0</v>
      </c>
      <c r="J991" s="11">
        <f t="shared" si="181"/>
        <v>1.2272727272727414E-2</v>
      </c>
      <c r="K991" s="11">
        <f t="shared" si="181"/>
        <v>0.50909090909090926</v>
      </c>
      <c r="L991" s="11">
        <f t="shared" si="181"/>
        <v>3.0463636363636364</v>
      </c>
      <c r="M991" s="11">
        <f t="shared" si="181"/>
        <v>69.636818181818185</v>
      </c>
      <c r="N991" s="11">
        <f t="shared" si="181"/>
        <v>64.636818181818185</v>
      </c>
      <c r="O991" s="11">
        <f t="shared" si="181"/>
        <v>59.636818181818178</v>
      </c>
      <c r="P991" s="11">
        <f t="shared" si="181"/>
        <v>54.649090909090908</v>
      </c>
      <c r="Q991" s="11">
        <f t="shared" si="181"/>
        <v>50.145909090909093</v>
      </c>
      <c r="R991" s="11">
        <f t="shared" si="181"/>
        <v>42.683181818181829</v>
      </c>
      <c r="S991" s="11">
        <f t="shared" si="181"/>
        <v>30.082270909090912</v>
      </c>
      <c r="T991">
        <v>20</v>
      </c>
      <c r="V991" s="46">
        <f t="shared" si="178"/>
        <v>32.851446569988113</v>
      </c>
      <c r="W991" s="42" t="e">
        <f ca="1">CORREL(OFFSET($A$2,MATCH($A991,$A$259:$A$970,0),4):OFFSET($A$2,MATCH($A991+1,$A$259:$A$970,0)-1,4),OFFSET($T$2,MATCH($T991,$T$259:$T$970,0),3):OFFSET($T$2,MATCH($T991+1,$T$259:$T$970,0)-1,3))</f>
        <v>#DIV/0!</v>
      </c>
      <c r="X991" s="42">
        <f ca="1">CORREL(OFFSET($A$2,MATCH($A991,$A$259:$A$970,0),2):OFFSET($A$2,MATCH($A991+1,$A$259:$A$970,0)-1,2),OFFSET($T$2,MATCH($T991,$T$259:$T$970,0),1):OFFSET($T$2,MATCH($T991+1,$T$259:$T$970,0)-1,1))</f>
        <v>9.8243749949225648E-2</v>
      </c>
      <c r="Y991">
        <f t="shared" si="180"/>
        <v>20</v>
      </c>
      <c r="Z991" s="8">
        <f t="shared" si="179"/>
        <v>0</v>
      </c>
      <c r="AA991" s="8">
        <f t="shared" si="179"/>
        <v>0</v>
      </c>
      <c r="AB991" s="8">
        <f t="shared" si="179"/>
        <v>0</v>
      </c>
      <c r="AC991" s="8">
        <f t="shared" si="179"/>
        <v>0</v>
      </c>
      <c r="AD991" s="8">
        <f t="shared" si="179"/>
        <v>0</v>
      </c>
      <c r="AE991" s="8">
        <f t="shared" si="179"/>
        <v>0</v>
      </c>
      <c r="AF991" s="8">
        <f t="shared" si="179"/>
        <v>69.636818181818185</v>
      </c>
      <c r="AG991" s="8">
        <f t="shared" si="179"/>
        <v>64.636818181818185</v>
      </c>
      <c r="AH991" s="8">
        <f t="shared" si="179"/>
        <v>59.636818181818185</v>
      </c>
      <c r="AI991" s="8">
        <f t="shared" si="179"/>
        <v>54.636818181818185</v>
      </c>
      <c r="AJ991" s="8">
        <f t="shared" si="179"/>
        <v>49.636818181818185</v>
      </c>
      <c r="AK991" s="8">
        <f t="shared" si="179"/>
        <v>39.636818181818185</v>
      </c>
    </row>
    <row r="992" spans="1:37" x14ac:dyDescent="0.2">
      <c r="A992">
        <v>21</v>
      </c>
      <c r="B992" s="46"/>
      <c r="C992" s="46">
        <f t="shared" si="175"/>
        <v>25.190952380952382</v>
      </c>
      <c r="D992" s="42">
        <f ca="1">STDEV(OFFSET($A$2,MATCH($A992,$A$3:$A$970,0),3):OFFSET($A$2,MATCH($A992+1,$A$3:$A$970,0)-1,3))*SQRT(trade_day)</f>
        <v>1.3787505715624626</v>
      </c>
      <c r="E992" s="42">
        <f t="shared" si="176"/>
        <v>1.6495581917570572</v>
      </c>
      <c r="F992">
        <v>21</v>
      </c>
      <c r="G992" s="18">
        <f t="shared" ref="G992:S1001" si="182">SUMIF($A$3:$A$970,$F992,G$3:G$970)/COUNTIF($A$3:$A$970,$F992)</f>
        <v>2.952380952380957E-2</v>
      </c>
      <c r="H992" s="18">
        <f t="shared" si="182"/>
        <v>2.1290476190476193</v>
      </c>
      <c r="I992" s="18">
        <f t="shared" si="182"/>
        <v>5.6371428571428561</v>
      </c>
      <c r="J992" s="18">
        <f t="shared" si="182"/>
        <v>9.9204761904761902</v>
      </c>
      <c r="K992" s="18">
        <f t="shared" si="182"/>
        <v>14.809047619047616</v>
      </c>
      <c r="L992" s="18">
        <f t="shared" si="182"/>
        <v>24.809047619047618</v>
      </c>
      <c r="M992" s="18">
        <f t="shared" si="182"/>
        <v>5.22047619047619</v>
      </c>
      <c r="N992" s="18">
        <f t="shared" si="182"/>
        <v>2.3199999999999998</v>
      </c>
      <c r="O992" s="18">
        <f t="shared" si="182"/>
        <v>0.82809523809523811</v>
      </c>
      <c r="P992" s="18">
        <f t="shared" si="182"/>
        <v>0.11142857142857159</v>
      </c>
      <c r="Q992" s="18">
        <f t="shared" si="182"/>
        <v>0</v>
      </c>
      <c r="R992" s="18">
        <f t="shared" si="182"/>
        <v>0</v>
      </c>
      <c r="S992" s="18">
        <f t="shared" si="182"/>
        <v>0</v>
      </c>
      <c r="T992">
        <v>21</v>
      </c>
      <c r="V992" s="46">
        <f t="shared" si="178"/>
        <v>9.7572763570466847</v>
      </c>
      <c r="W992" s="42" t="e">
        <f ca="1">CORREL(OFFSET($A$2,MATCH($A992,$A$259:$A$970,0),4):OFFSET($A$2,MATCH($A992+1,$A$259:$A$970,0)-1,4),OFFSET($T$2,MATCH($T992,$T$259:$T$970,0),3):OFFSET($T$2,MATCH($T992+1,$T$259:$T$970,0)-1,3))</f>
        <v>#DIV/0!</v>
      </c>
      <c r="X992" s="42">
        <f ca="1">CORREL(OFFSET($A$2,MATCH($A992,$A$259:$A$970,0),2):OFFSET($A$2,MATCH($A992+1,$A$259:$A$970,0)-1,2),OFFSET($T$2,MATCH($T992,$T$259:$T$970,0),1):OFFSET($T$2,MATCH($T992+1,$T$259:$T$970,0)-1,1))</f>
        <v>-9.8009559960253914E-2</v>
      </c>
      <c r="Y992">
        <f t="shared" si="180"/>
        <v>21</v>
      </c>
      <c r="Z992" s="8">
        <f t="shared" si="179"/>
        <v>0</v>
      </c>
      <c r="AA992" s="8">
        <f t="shared" si="179"/>
        <v>0</v>
      </c>
      <c r="AB992" s="8">
        <f t="shared" si="179"/>
        <v>4.8090476190476181</v>
      </c>
      <c r="AC992" s="8">
        <f t="shared" si="179"/>
        <v>9.8090476190476181</v>
      </c>
      <c r="AD992" s="8">
        <f t="shared" si="179"/>
        <v>14.809047619047618</v>
      </c>
      <c r="AE992" s="8">
        <f t="shared" si="179"/>
        <v>24.809047619047618</v>
      </c>
      <c r="AF992" s="8">
        <f t="shared" si="179"/>
        <v>5.1909523809523819</v>
      </c>
      <c r="AG992" s="8">
        <f t="shared" si="179"/>
        <v>0.19095238095238187</v>
      </c>
      <c r="AH992" s="8">
        <f t="shared" si="179"/>
        <v>0</v>
      </c>
      <c r="AI992" s="8">
        <f t="shared" si="179"/>
        <v>0</v>
      </c>
      <c r="AJ992" s="8">
        <f t="shared" si="179"/>
        <v>0</v>
      </c>
      <c r="AK992" s="8">
        <f t="shared" si="179"/>
        <v>0</v>
      </c>
    </row>
    <row r="993" spans="1:37" x14ac:dyDescent="0.2">
      <c r="A993">
        <v>22</v>
      </c>
      <c r="B993" s="46"/>
      <c r="C993" s="46">
        <f t="shared" si="175"/>
        <v>24.365714285714279</v>
      </c>
      <c r="D993" s="42">
        <f ca="1">STDEV(OFFSET($A$2,MATCH($A993,$A$3:$A$970,0),3):OFFSET($A$2,MATCH($A993+1,$A$3:$A$970,0)-1,3))*SQRT(trade_day)</f>
        <v>1.4782581707902818</v>
      </c>
      <c r="E993" s="42">
        <f t="shared" si="176"/>
        <v>1.5054853696802675</v>
      </c>
      <c r="F993">
        <v>22</v>
      </c>
      <c r="G993" s="18">
        <f t="shared" si="182"/>
        <v>9.0476190476191081E-3</v>
      </c>
      <c r="H993" s="18">
        <f t="shared" si="182"/>
        <v>1.5519047619047621</v>
      </c>
      <c r="I993" s="18">
        <f t="shared" si="182"/>
        <v>5.6342857142857143</v>
      </c>
      <c r="J993" s="18">
        <f t="shared" si="182"/>
        <v>10.634285714285712</v>
      </c>
      <c r="K993" s="18">
        <f t="shared" si="182"/>
        <v>15.634285714285717</v>
      </c>
      <c r="L993" s="18">
        <f t="shared" si="182"/>
        <v>25.634285714285717</v>
      </c>
      <c r="M993" s="18">
        <f t="shared" si="182"/>
        <v>4.3747619047619049</v>
      </c>
      <c r="N993" s="18">
        <f t="shared" si="182"/>
        <v>0.91761904761904778</v>
      </c>
      <c r="O993" s="18">
        <f t="shared" si="182"/>
        <v>0</v>
      </c>
      <c r="P993" s="18">
        <f t="shared" si="182"/>
        <v>0</v>
      </c>
      <c r="Q993" s="18">
        <f t="shared" si="182"/>
        <v>0</v>
      </c>
      <c r="R993" s="18">
        <f t="shared" si="182"/>
        <v>0</v>
      </c>
      <c r="S993" s="18">
        <f t="shared" si="182"/>
        <v>0</v>
      </c>
      <c r="T993">
        <v>22</v>
      </c>
      <c r="V993" s="46">
        <f t="shared" si="178"/>
        <v>9.0064433076471033</v>
      </c>
      <c r="W993" s="42" t="e">
        <f ca="1">CORREL(OFFSET($A$2,MATCH($A993,$A$259:$A$970,0),4):OFFSET($A$2,MATCH($A993+1,$A$259:$A$970,0)-1,4),OFFSET($T$2,MATCH($T993,$T$259:$T$970,0),3):OFFSET($T$2,MATCH($T993+1,$T$259:$T$970,0)-1,3))</f>
        <v>#DIV/0!</v>
      </c>
      <c r="X993" s="42">
        <f ca="1">CORREL(OFFSET($A$2,MATCH($A993,$A$259:$A$970,0),2):OFFSET($A$2,MATCH($A993+1,$A$259:$A$970,0)-1,2),OFFSET($T$2,MATCH($T993,$T$259:$T$970,0),1):OFFSET($T$2,MATCH($T993+1,$T$259:$T$970,0)-1,1))</f>
        <v>0.63080201794415935</v>
      </c>
      <c r="Y993">
        <f t="shared" si="180"/>
        <v>22</v>
      </c>
      <c r="Z993" s="8">
        <f t="shared" si="179"/>
        <v>0</v>
      </c>
      <c r="AA993" s="8">
        <f t="shared" si="179"/>
        <v>0.63428571428572056</v>
      </c>
      <c r="AB993" s="8">
        <f t="shared" si="179"/>
        <v>5.6342857142857206</v>
      </c>
      <c r="AC993" s="8">
        <f t="shared" ref="AA993:AK1008" si="183">IF(AC$1="P",MAX(0,AC$2-$C993),IF(AC$1="C",MAX(0,$C993-AC$2)))</f>
        <v>10.634285714285721</v>
      </c>
      <c r="AD993" s="8">
        <f t="shared" si="183"/>
        <v>15.634285714285721</v>
      </c>
      <c r="AE993" s="8">
        <f t="shared" si="183"/>
        <v>25.634285714285721</v>
      </c>
      <c r="AF993" s="8">
        <f t="shared" si="183"/>
        <v>4.3657142857142794</v>
      </c>
      <c r="AG993" s="8">
        <f t="shared" si="183"/>
        <v>0</v>
      </c>
      <c r="AH993" s="8">
        <f t="shared" si="183"/>
        <v>0</v>
      </c>
      <c r="AI993" s="8">
        <f t="shared" si="183"/>
        <v>0</v>
      </c>
      <c r="AJ993" s="8">
        <f t="shared" si="183"/>
        <v>0</v>
      </c>
      <c r="AK993" s="8">
        <f t="shared" si="183"/>
        <v>0</v>
      </c>
    </row>
    <row r="994" spans="1:37" x14ac:dyDescent="0.2">
      <c r="A994">
        <v>23</v>
      </c>
      <c r="B994" s="46"/>
      <c r="C994" s="46">
        <f t="shared" si="175"/>
        <v>22.536666666666672</v>
      </c>
      <c r="D994" s="42">
        <f ca="1">STDEV(OFFSET($A$2,MATCH($A994,$A$3:$A$970,0),3):OFFSET($A$2,MATCH($A994+1,$A$3:$A$970,0)-1,3))*SQRT(trade_day)</f>
        <v>1.5651213298790061</v>
      </c>
      <c r="E994" s="42">
        <f t="shared" si="176"/>
        <v>1.2410922633397903</v>
      </c>
      <c r="F994">
        <v>23</v>
      </c>
      <c r="G994" s="18">
        <f t="shared" si="182"/>
        <v>0.4347619047619049</v>
      </c>
      <c r="H994" s="18">
        <f t="shared" si="182"/>
        <v>3.0566666666666671</v>
      </c>
      <c r="I994" s="18">
        <f t="shared" si="182"/>
        <v>7.4833333333333334</v>
      </c>
      <c r="J994" s="18">
        <f t="shared" si="182"/>
        <v>12.463333333333335</v>
      </c>
      <c r="K994" s="18">
        <f t="shared" si="182"/>
        <v>17.463333333333335</v>
      </c>
      <c r="L994" s="18">
        <f t="shared" si="182"/>
        <v>27.463333333333328</v>
      </c>
      <c r="M994" s="18">
        <f t="shared" si="182"/>
        <v>2.9714285714285711</v>
      </c>
      <c r="N994" s="18">
        <f t="shared" si="182"/>
        <v>0.59333333333333349</v>
      </c>
      <c r="O994" s="18">
        <f t="shared" si="182"/>
        <v>2.000000000000008E-2</v>
      </c>
      <c r="P994" s="18">
        <f t="shared" si="182"/>
        <v>0</v>
      </c>
      <c r="Q994" s="18">
        <f t="shared" si="182"/>
        <v>0</v>
      </c>
      <c r="R994" s="18">
        <f t="shared" si="182"/>
        <v>0</v>
      </c>
      <c r="S994" s="18">
        <f t="shared" si="182"/>
        <v>0</v>
      </c>
      <c r="T994">
        <v>23</v>
      </c>
      <c r="V994" s="46">
        <f t="shared" si="178"/>
        <v>9.5084146835128269</v>
      </c>
      <c r="W994" s="42" t="e">
        <f ca="1">CORREL(OFFSET($A$2,MATCH($A994,$A$259:$A$970,0),4):OFFSET($A$2,MATCH($A994+1,$A$259:$A$970,0)-1,4),OFFSET($T$2,MATCH($T994,$T$259:$T$970,0),3):OFFSET($T$2,MATCH($T994+1,$T$259:$T$970,0)-1,3))</f>
        <v>#DIV/0!</v>
      </c>
      <c r="X994" s="42">
        <f ca="1">CORREL(OFFSET($A$2,MATCH($A994,$A$259:$A$970,0),2):OFFSET($A$2,MATCH($A994+1,$A$259:$A$970,0)-1,2),OFFSET($T$2,MATCH($T994,$T$259:$T$970,0),1):OFFSET($T$2,MATCH($T994+1,$T$259:$T$970,0)-1,1))</f>
        <v>0.5206305665029225</v>
      </c>
      <c r="Y994">
        <f t="shared" si="180"/>
        <v>23</v>
      </c>
      <c r="Z994" s="8">
        <f t="shared" ref="Z994:Z1007" si="184">IF(Z$1="P",MAX(0,Z$2-$C994),IF(Z$1="C",MAX(0,$C994-Z$2)))</f>
        <v>0</v>
      </c>
      <c r="AA994" s="8">
        <f t="shared" si="183"/>
        <v>2.4633333333333276</v>
      </c>
      <c r="AB994" s="8">
        <f t="shared" si="183"/>
        <v>7.4633333333333276</v>
      </c>
      <c r="AC994" s="8">
        <f t="shared" si="183"/>
        <v>12.463333333333328</v>
      </c>
      <c r="AD994" s="8">
        <f t="shared" si="183"/>
        <v>17.463333333333328</v>
      </c>
      <c r="AE994" s="8">
        <f t="shared" si="183"/>
        <v>27.463333333333328</v>
      </c>
      <c r="AF994" s="8">
        <f t="shared" si="183"/>
        <v>2.5366666666666724</v>
      </c>
      <c r="AG994" s="8">
        <f t="shared" si="183"/>
        <v>0</v>
      </c>
      <c r="AH994" s="8">
        <f t="shared" si="183"/>
        <v>0</v>
      </c>
      <c r="AI994" s="8">
        <f t="shared" si="183"/>
        <v>0</v>
      </c>
      <c r="AJ994" s="8">
        <f t="shared" si="183"/>
        <v>0</v>
      </c>
      <c r="AK994" s="8">
        <f t="shared" si="183"/>
        <v>0</v>
      </c>
    </row>
    <row r="995" spans="1:37" x14ac:dyDescent="0.2">
      <c r="A995">
        <v>24</v>
      </c>
      <c r="B995" s="46"/>
      <c r="C995" s="46">
        <f t="shared" si="175"/>
        <v>21.920909090909095</v>
      </c>
      <c r="D995" s="42">
        <f ca="1">STDEV(OFFSET($A$2,MATCH($A995,$A$3:$A$970,0),3):OFFSET($A$2,MATCH($A995+1,$A$3:$A$970,0)-1,3))*SQRT(trade_day)</f>
        <v>1.9228377878343366</v>
      </c>
      <c r="E995" s="42">
        <f t="shared" si="176"/>
        <v>1.9584991926922486</v>
      </c>
      <c r="F995">
        <v>24</v>
      </c>
      <c r="G995" s="18">
        <f t="shared" si="182"/>
        <v>0.46227272727272717</v>
      </c>
      <c r="H995" s="18">
        <f t="shared" si="182"/>
        <v>3.5313636363636358</v>
      </c>
      <c r="I995" s="18">
        <f t="shared" si="182"/>
        <v>8.0790909090909064</v>
      </c>
      <c r="J995" s="18">
        <f t="shared" si="182"/>
        <v>13.079090909090906</v>
      </c>
      <c r="K995" s="18">
        <f t="shared" si="182"/>
        <v>18.079090909090908</v>
      </c>
      <c r="L995" s="18">
        <f t="shared" si="182"/>
        <v>28.079090909090908</v>
      </c>
      <c r="M995" s="18">
        <f t="shared" si="182"/>
        <v>2.3831818181818183</v>
      </c>
      <c r="N995" s="18">
        <f t="shared" si="182"/>
        <v>0.45227272727272738</v>
      </c>
      <c r="O995" s="18">
        <f t="shared" si="182"/>
        <v>0</v>
      </c>
      <c r="P995" s="18">
        <f t="shared" si="182"/>
        <v>0</v>
      </c>
      <c r="Q995" s="18">
        <f t="shared" si="182"/>
        <v>0</v>
      </c>
      <c r="R995" s="18">
        <f t="shared" si="182"/>
        <v>0</v>
      </c>
      <c r="S995" s="18">
        <f t="shared" si="182"/>
        <v>0</v>
      </c>
      <c r="T995">
        <v>24</v>
      </c>
      <c r="V995" s="46">
        <f t="shared" si="178"/>
        <v>9.2963314454830268</v>
      </c>
      <c r="W995" s="42">
        <f ca="1">CORREL(OFFSET($A$2,MATCH($A995,$A$259:$A$970,0),4):OFFSET($A$2,MATCH($A995+1,$A$259:$A$970,0)-1,4),OFFSET($T$2,MATCH($T995,$T$259:$T$970,0),3):OFFSET($T$2,MATCH($T995+1,$T$259:$T$970,0)-1,3))</f>
        <v>-0.545511821413176</v>
      </c>
      <c r="X995" s="42">
        <f ca="1">CORREL(OFFSET($A$2,MATCH($A995,$A$259:$A$970,0),2):OFFSET($A$2,MATCH($A995+1,$A$259:$A$970,0)-1,2),OFFSET($T$2,MATCH($T995,$T$259:$T$970,0),1):OFFSET($T$2,MATCH($T995+1,$T$259:$T$970,0)-1,1))</f>
        <v>0.45230579227486861</v>
      </c>
      <c r="Y995">
        <f t="shared" si="180"/>
        <v>24</v>
      </c>
      <c r="Z995" s="8">
        <f t="shared" si="184"/>
        <v>0</v>
      </c>
      <c r="AA995" s="8">
        <f t="shared" si="183"/>
        <v>3.0790909090909047</v>
      </c>
      <c r="AB995" s="8">
        <f t="shared" si="183"/>
        <v>8.0790909090909047</v>
      </c>
      <c r="AC995" s="8">
        <f t="shared" si="183"/>
        <v>13.079090909090905</v>
      </c>
      <c r="AD995" s="8">
        <f t="shared" si="183"/>
        <v>18.079090909090905</v>
      </c>
      <c r="AE995" s="8">
        <f t="shared" si="183"/>
        <v>28.079090909090905</v>
      </c>
      <c r="AF995" s="8">
        <f t="shared" si="183"/>
        <v>1.9209090909090953</v>
      </c>
      <c r="AG995" s="8">
        <f t="shared" si="183"/>
        <v>0</v>
      </c>
      <c r="AH995" s="8">
        <f t="shared" si="183"/>
        <v>0</v>
      </c>
      <c r="AI995" s="8">
        <f t="shared" si="183"/>
        <v>0</v>
      </c>
      <c r="AJ995" s="8">
        <f t="shared" si="183"/>
        <v>0</v>
      </c>
      <c r="AK995" s="8">
        <f t="shared" si="183"/>
        <v>0</v>
      </c>
    </row>
    <row r="996" spans="1:37" x14ac:dyDescent="0.2">
      <c r="A996">
        <v>25</v>
      </c>
      <c r="B996" s="46"/>
      <c r="C996" s="46">
        <f t="shared" si="175"/>
        <v>25.847894736842104</v>
      </c>
      <c r="D996" s="42">
        <f ca="1">STDEV(OFFSET($A$2,MATCH($A996,$A$3:$A$970,0),3):OFFSET($A$2,MATCH($A996+1,$A$3:$A$970,0)-1,3))*SQRT(trade_day)</f>
        <v>3.0066958257002026</v>
      </c>
      <c r="E996" s="42">
        <f t="shared" si="176"/>
        <v>2.2417887399798841</v>
      </c>
      <c r="F996">
        <v>25</v>
      </c>
      <c r="G996" s="10">
        <f t="shared" si="182"/>
        <v>0.55105263157894735</v>
      </c>
      <c r="H996" s="10">
        <f t="shared" si="182"/>
        <v>2.8889473684210518</v>
      </c>
      <c r="I996" s="10">
        <f t="shared" si="182"/>
        <v>6.3205263157894738</v>
      </c>
      <c r="J996" s="10">
        <f t="shared" si="182"/>
        <v>10.557894736842105</v>
      </c>
      <c r="K996" s="10">
        <f t="shared" si="182"/>
        <v>15.03157894736842</v>
      </c>
      <c r="L996" s="10">
        <f t="shared" si="182"/>
        <v>24.177894736842109</v>
      </c>
      <c r="M996" s="10">
        <f t="shared" si="182"/>
        <v>6.3989473684210534</v>
      </c>
      <c r="N996" s="10">
        <f t="shared" si="182"/>
        <v>3.736842105263158</v>
      </c>
      <c r="O996" s="10">
        <f t="shared" si="182"/>
        <v>2.168421052631579</v>
      </c>
      <c r="P996" s="10">
        <f t="shared" si="182"/>
        <v>1.4057894736842105</v>
      </c>
      <c r="Q996" s="10">
        <f t="shared" si="182"/>
        <v>0.87947368421052641</v>
      </c>
      <c r="R996" s="10">
        <f t="shared" si="182"/>
        <v>2.5789473684210629E-2</v>
      </c>
      <c r="S996" s="10">
        <f t="shared" si="182"/>
        <v>0</v>
      </c>
      <c r="T996">
        <v>25</v>
      </c>
      <c r="V996" s="46">
        <f t="shared" si="178"/>
        <v>10.605552646977797</v>
      </c>
      <c r="W996" s="42">
        <f ca="1">CORREL(OFFSET($A$2,MATCH($A996,$A$259:$A$970,0),4):OFFSET($A$2,MATCH($A996+1,$A$259:$A$970,0)-1,4),OFFSET($T$2,MATCH($T996,$T$259:$T$970,0),3):OFFSET($T$2,MATCH($T996+1,$T$259:$T$970,0)-1,3))</f>
        <v>0.77314335825848857</v>
      </c>
      <c r="X996" s="42">
        <f ca="1">CORREL(OFFSET($A$2,MATCH($A996,$A$259:$A$970,0),2):OFFSET($A$2,MATCH($A996+1,$A$259:$A$970,0)-1,2),OFFSET($T$2,MATCH($T996,$T$259:$T$970,0),1):OFFSET($T$2,MATCH($T996+1,$T$259:$T$970,0)-1,1))</f>
        <v>0.89979047981574511</v>
      </c>
      <c r="Y996">
        <f t="shared" si="180"/>
        <v>25</v>
      </c>
      <c r="Z996" s="8">
        <f t="shared" si="184"/>
        <v>0</v>
      </c>
      <c r="AA996" s="8">
        <f t="shared" si="183"/>
        <v>0</v>
      </c>
      <c r="AB996" s="8">
        <f t="shared" si="183"/>
        <v>4.1521052631578961</v>
      </c>
      <c r="AC996" s="8">
        <f t="shared" si="183"/>
        <v>9.1521052631578961</v>
      </c>
      <c r="AD996" s="8">
        <f t="shared" si="183"/>
        <v>14.152105263157896</v>
      </c>
      <c r="AE996" s="8">
        <f t="shared" si="183"/>
        <v>24.152105263157896</v>
      </c>
      <c r="AF996" s="8">
        <f t="shared" si="183"/>
        <v>5.8478947368421039</v>
      </c>
      <c r="AG996" s="8">
        <f t="shared" si="183"/>
        <v>0.84789473684210392</v>
      </c>
      <c r="AH996" s="8">
        <f t="shared" si="183"/>
        <v>0</v>
      </c>
      <c r="AI996" s="8">
        <f t="shared" si="183"/>
        <v>0</v>
      </c>
      <c r="AJ996" s="8">
        <f t="shared" si="183"/>
        <v>0</v>
      </c>
      <c r="AK996" s="8">
        <f t="shared" si="183"/>
        <v>0</v>
      </c>
    </row>
    <row r="997" spans="1:37" x14ac:dyDescent="0.2">
      <c r="A997">
        <v>26</v>
      </c>
      <c r="B997" s="46"/>
      <c r="C997" s="46">
        <f t="shared" si="175"/>
        <v>25.646499999999996</v>
      </c>
      <c r="D997" s="42">
        <f ca="1">STDEV(OFFSET($A$2,MATCH($A997,$A$3:$A$970,0),3):OFFSET($A$2,MATCH($A997+1,$A$3:$A$970,0)-1,3))*SQRT(trade_day)</f>
        <v>1.1006489488254658</v>
      </c>
      <c r="E997" s="42">
        <f t="shared" si="176"/>
        <v>2.0324997506119735</v>
      </c>
      <c r="F997">
        <v>26</v>
      </c>
      <c r="G997" s="10">
        <f t="shared" si="182"/>
        <v>0</v>
      </c>
      <c r="H997" s="10">
        <f t="shared" si="182"/>
        <v>0.86449999999999994</v>
      </c>
      <c r="I997" s="10">
        <f t="shared" si="182"/>
        <v>4.4495000000000013</v>
      </c>
      <c r="J997" s="10">
        <f t="shared" si="182"/>
        <v>9.3534999999999986</v>
      </c>
      <c r="K997" s="10">
        <f t="shared" si="182"/>
        <v>14.353500000000002</v>
      </c>
      <c r="L997" s="10">
        <f t="shared" si="182"/>
        <v>24.353500000000004</v>
      </c>
      <c r="M997" s="10">
        <f t="shared" si="182"/>
        <v>5.6464999999999996</v>
      </c>
      <c r="N997" s="10">
        <f t="shared" si="182"/>
        <v>1.5109999999999999</v>
      </c>
      <c r="O997" s="10">
        <f t="shared" si="182"/>
        <v>9.6000000000000085E-2</v>
      </c>
      <c r="P997" s="10">
        <f t="shared" si="182"/>
        <v>0</v>
      </c>
      <c r="Q997" s="10">
        <f t="shared" si="182"/>
        <v>0</v>
      </c>
      <c r="R997" s="10">
        <f t="shared" si="182"/>
        <v>0</v>
      </c>
      <c r="S997" s="10">
        <f t="shared" si="182"/>
        <v>0</v>
      </c>
      <c r="T997">
        <v>26</v>
      </c>
      <c r="V997" s="46">
        <f t="shared" si="178"/>
        <v>9.6117239683225915</v>
      </c>
      <c r="W997" s="42">
        <f ca="1">CORREL(OFFSET($A$2,MATCH($A997,$A$259:$A$970,0),4):OFFSET($A$2,MATCH($A997+1,$A$259:$A$970,0)-1,4),OFFSET($T$2,MATCH($T997,$T$259:$T$970,0),3):OFFSET($T$2,MATCH($T997+1,$T$259:$T$970,0)-1,3))</f>
        <v>0.24257496448122987</v>
      </c>
      <c r="X997" s="42">
        <f ca="1">CORREL(OFFSET($A$2,MATCH($A997,$A$259:$A$970,0),2):OFFSET($A$2,MATCH($A997+1,$A$259:$A$970,0)-1,2),OFFSET($T$2,MATCH($T997,$T$259:$T$970,0),1):OFFSET($T$2,MATCH($T997+1,$T$259:$T$970,0)-1,1))</f>
        <v>0.22334922518741757</v>
      </c>
      <c r="Y997">
        <f t="shared" si="180"/>
        <v>26</v>
      </c>
      <c r="Z997" s="8">
        <f t="shared" si="184"/>
        <v>0</v>
      </c>
      <c r="AA997" s="8">
        <f t="shared" si="183"/>
        <v>0</v>
      </c>
      <c r="AB997" s="8">
        <f t="shared" si="183"/>
        <v>4.3535000000000039</v>
      </c>
      <c r="AC997" s="8">
        <f t="shared" si="183"/>
        <v>9.3535000000000039</v>
      </c>
      <c r="AD997" s="8">
        <f t="shared" si="183"/>
        <v>14.353500000000004</v>
      </c>
      <c r="AE997" s="8">
        <f t="shared" si="183"/>
        <v>24.353500000000004</v>
      </c>
      <c r="AF997" s="8">
        <f t="shared" si="183"/>
        <v>5.6464999999999961</v>
      </c>
      <c r="AG997" s="8">
        <f t="shared" si="183"/>
        <v>0.64649999999999608</v>
      </c>
      <c r="AH997" s="8">
        <f t="shared" si="183"/>
        <v>0</v>
      </c>
      <c r="AI997" s="8">
        <f t="shared" si="183"/>
        <v>0</v>
      </c>
      <c r="AJ997" s="8">
        <f t="shared" si="183"/>
        <v>0</v>
      </c>
      <c r="AK997" s="8">
        <f t="shared" si="183"/>
        <v>0</v>
      </c>
    </row>
    <row r="998" spans="1:37" x14ac:dyDescent="0.2">
      <c r="A998">
        <v>27</v>
      </c>
      <c r="B998" s="46"/>
      <c r="C998" s="46">
        <f t="shared" si="175"/>
        <v>28.971304347826095</v>
      </c>
      <c r="D998" s="42">
        <f ca="1">STDEV(OFFSET($A$2,MATCH($A998,$A$3:$A$970,0),3):OFFSET($A$2,MATCH($A998+1,$A$3:$A$970,0)-1,3))*SQRT(trade_day)</f>
        <v>0.81444003368005369</v>
      </c>
      <c r="E998" s="42">
        <f t="shared" si="176"/>
        <v>0.8383492526023516</v>
      </c>
      <c r="F998">
        <v>27</v>
      </c>
      <c r="G998" s="18">
        <f t="shared" si="182"/>
        <v>0</v>
      </c>
      <c r="H998" s="18">
        <f t="shared" si="182"/>
        <v>0.13086956521739138</v>
      </c>
      <c r="I998" s="18">
        <f t="shared" si="182"/>
        <v>1.86</v>
      </c>
      <c r="J998" s="18">
        <f t="shared" si="182"/>
        <v>6.0286956521739139</v>
      </c>
      <c r="K998" s="18">
        <f t="shared" si="182"/>
        <v>11.028695652173912</v>
      </c>
      <c r="L998" s="18">
        <f t="shared" si="182"/>
        <v>21.028695652173912</v>
      </c>
      <c r="M998" s="18">
        <f t="shared" si="182"/>
        <v>8.9713043478260861</v>
      </c>
      <c r="N998" s="18">
        <f t="shared" si="182"/>
        <v>4.1021739130434778</v>
      </c>
      <c r="O998" s="18">
        <f t="shared" si="182"/>
        <v>0.83130434782608731</v>
      </c>
      <c r="P998" s="18">
        <f t="shared" si="182"/>
        <v>0</v>
      </c>
      <c r="Q998" s="18">
        <f t="shared" si="182"/>
        <v>0</v>
      </c>
      <c r="R998" s="18">
        <f t="shared" si="182"/>
        <v>0</v>
      </c>
      <c r="S998" s="18">
        <f t="shared" si="182"/>
        <v>0</v>
      </c>
      <c r="T998">
        <v>27</v>
      </c>
      <c r="V998" s="46">
        <f t="shared" si="178"/>
        <v>10.401330554449316</v>
      </c>
      <c r="W998" s="42">
        <f ca="1">CORREL(OFFSET($A$2,MATCH($A998,$A$259:$A$970,0),4):OFFSET($A$2,MATCH($A998+1,$A$259:$A$970,0)-1,4),OFFSET($T$2,MATCH($T998,$T$259:$T$970,0),3):OFFSET($T$2,MATCH($T998+1,$T$259:$T$970,0)-1,3))</f>
        <v>-1.455711340730244E-2</v>
      </c>
      <c r="X998" s="42">
        <f ca="1">CORREL(OFFSET($A$2,MATCH($A998,$A$259:$A$970,0),2):OFFSET($A$2,MATCH($A998+1,$A$259:$A$970,0)-1,2),OFFSET($T$2,MATCH($T998,$T$259:$T$970,0),1):OFFSET($T$2,MATCH($T998+1,$T$259:$T$970,0)-1,1))</f>
        <v>0.68040497181510806</v>
      </c>
      <c r="Y998">
        <f t="shared" si="180"/>
        <v>27</v>
      </c>
      <c r="Z998" s="8">
        <f t="shared" si="184"/>
        <v>0</v>
      </c>
      <c r="AA998" s="8">
        <f t="shared" si="183"/>
        <v>0</v>
      </c>
      <c r="AB998" s="8">
        <f t="shared" si="183"/>
        <v>1.028695652173905</v>
      </c>
      <c r="AC998" s="8">
        <f t="shared" si="183"/>
        <v>6.028695652173905</v>
      </c>
      <c r="AD998" s="8">
        <f t="shared" si="183"/>
        <v>11.028695652173905</v>
      </c>
      <c r="AE998" s="8">
        <f t="shared" si="183"/>
        <v>21.028695652173905</v>
      </c>
      <c r="AF998" s="8">
        <f t="shared" si="183"/>
        <v>8.971304347826095</v>
      </c>
      <c r="AG998" s="8">
        <f t="shared" si="183"/>
        <v>3.971304347826095</v>
      </c>
      <c r="AH998" s="8">
        <f t="shared" si="183"/>
        <v>0</v>
      </c>
      <c r="AI998" s="8">
        <f t="shared" si="183"/>
        <v>0</v>
      </c>
      <c r="AJ998" s="8">
        <f t="shared" si="183"/>
        <v>0</v>
      </c>
      <c r="AK998" s="8">
        <f t="shared" si="183"/>
        <v>0</v>
      </c>
    </row>
    <row r="999" spans="1:37" x14ac:dyDescent="0.2">
      <c r="A999">
        <v>28</v>
      </c>
      <c r="B999" s="46"/>
      <c r="C999" s="46">
        <f t="shared" si="175"/>
        <v>35.817</v>
      </c>
      <c r="D999" s="42">
        <f ca="1">STDEV(OFFSET($A$2,MATCH($A999,$A$3:$A$970,0),3):OFFSET($A$2,MATCH($A999+1,$A$3:$A$970,0)-1,3))*SQRT(trade_day)</f>
        <v>2.0514182688435931</v>
      </c>
      <c r="E999" s="42">
        <f t="shared" si="176"/>
        <v>1.7606953279499122</v>
      </c>
      <c r="F999">
        <v>28</v>
      </c>
      <c r="G999" s="18">
        <f t="shared" si="182"/>
        <v>0</v>
      </c>
      <c r="H999" s="18">
        <f t="shared" si="182"/>
        <v>0</v>
      </c>
      <c r="I999" s="18">
        <f t="shared" si="182"/>
        <v>1.0500000000000042E-2</v>
      </c>
      <c r="J999" s="18">
        <f t="shared" si="182"/>
        <v>1.7304999999999997</v>
      </c>
      <c r="K999" s="18">
        <f t="shared" si="182"/>
        <v>5.3214999999999995</v>
      </c>
      <c r="L999" s="18">
        <f t="shared" si="182"/>
        <v>14.224500000000001</v>
      </c>
      <c r="M999" s="18">
        <f t="shared" si="182"/>
        <v>15.817000000000002</v>
      </c>
      <c r="N999" s="18">
        <f t="shared" si="182"/>
        <v>10.817000000000002</v>
      </c>
      <c r="O999" s="18">
        <f t="shared" si="182"/>
        <v>5.8274999999999997</v>
      </c>
      <c r="P999" s="18">
        <f t="shared" si="182"/>
        <v>2.5474999999999999</v>
      </c>
      <c r="Q999" s="18">
        <f t="shared" si="182"/>
        <v>1.1384999999999998</v>
      </c>
      <c r="R999" s="18">
        <f t="shared" si="182"/>
        <v>4.1499999999999912E-2</v>
      </c>
      <c r="S999" s="18">
        <f t="shared" si="182"/>
        <v>0</v>
      </c>
      <c r="T999">
        <v>28</v>
      </c>
      <c r="V999" s="46">
        <f t="shared" si="178"/>
        <v>11.839468925815735</v>
      </c>
      <c r="W999" s="42">
        <f ca="1">CORREL(OFFSET($A$2,MATCH($A999,$A$259:$A$970,0),4):OFFSET($A$2,MATCH($A999+1,$A$259:$A$970,0)-1,4),OFFSET($T$2,MATCH($T999,$T$259:$T$970,0),3):OFFSET($T$2,MATCH($T999+1,$T$259:$T$970,0)-1,3))</f>
        <v>-0.42343255957031833</v>
      </c>
      <c r="X999" s="42">
        <f ca="1">CORREL(OFFSET($A$2,MATCH($A999,$A$259:$A$970,0),2):OFFSET($A$2,MATCH($A999+1,$A$259:$A$970,0)-1,2),OFFSET($T$2,MATCH($T999,$T$259:$T$970,0),1):OFFSET($T$2,MATCH($T999+1,$T$259:$T$970,0)-1,1))</f>
        <v>0.84064422617575407</v>
      </c>
      <c r="Y999">
        <f t="shared" si="180"/>
        <v>28</v>
      </c>
      <c r="Z999" s="8">
        <f t="shared" si="184"/>
        <v>0</v>
      </c>
      <c r="AA999" s="8">
        <f t="shared" si="183"/>
        <v>0</v>
      </c>
      <c r="AB999" s="8">
        <f t="shared" si="183"/>
        <v>0</v>
      </c>
      <c r="AC999" s="8">
        <f t="shared" si="183"/>
        <v>0</v>
      </c>
      <c r="AD999" s="8">
        <f t="shared" si="183"/>
        <v>4.1829999999999998</v>
      </c>
      <c r="AE999" s="8">
        <f t="shared" si="183"/>
        <v>14.183</v>
      </c>
      <c r="AF999" s="8">
        <f t="shared" si="183"/>
        <v>15.817</v>
      </c>
      <c r="AG999" s="8">
        <f t="shared" si="183"/>
        <v>10.817</v>
      </c>
      <c r="AH999" s="8">
        <f t="shared" si="183"/>
        <v>5.8170000000000002</v>
      </c>
      <c r="AI999" s="8">
        <f t="shared" si="183"/>
        <v>0.81700000000000017</v>
      </c>
      <c r="AJ999" s="8">
        <f t="shared" si="183"/>
        <v>0</v>
      </c>
      <c r="AK999" s="8">
        <f t="shared" si="183"/>
        <v>0</v>
      </c>
    </row>
    <row r="1000" spans="1:37" x14ac:dyDescent="0.2">
      <c r="A1000">
        <v>29</v>
      </c>
      <c r="B1000" s="46"/>
      <c r="C1000" s="46">
        <f t="shared" si="175"/>
        <v>55.528181818181835</v>
      </c>
      <c r="D1000" s="42">
        <f ca="1">STDEV(OFFSET($A$2,MATCH($A1000,$A$3:$A$970,0),3):OFFSET($A$2,MATCH($A1000+1,$A$3:$A$970,0)-1,3))*SQRT(trade_day)</f>
        <v>5.3691567319833364</v>
      </c>
      <c r="E1000" s="42">
        <f t="shared" si="176"/>
        <v>4.9854578526379889</v>
      </c>
      <c r="F1000">
        <v>29</v>
      </c>
      <c r="G1000" s="18">
        <f t="shared" si="182"/>
        <v>0</v>
      </c>
      <c r="H1000" s="18">
        <f t="shared" si="182"/>
        <v>0</v>
      </c>
      <c r="I1000" s="18">
        <f t="shared" si="182"/>
        <v>0</v>
      </c>
      <c r="J1000" s="18">
        <f t="shared" si="182"/>
        <v>0.60272727272727278</v>
      </c>
      <c r="K1000" s="18">
        <f t="shared" si="182"/>
        <v>1.9663636363636363</v>
      </c>
      <c r="L1000" s="18">
        <f t="shared" si="182"/>
        <v>4.9645454545454548</v>
      </c>
      <c r="M1000" s="18">
        <f t="shared" si="182"/>
        <v>35.528181818181814</v>
      </c>
      <c r="N1000" s="18">
        <f t="shared" si="182"/>
        <v>30.528181818181814</v>
      </c>
      <c r="O1000" s="18">
        <f t="shared" si="182"/>
        <v>25.528181818181817</v>
      </c>
      <c r="P1000" s="18">
        <f t="shared" si="182"/>
        <v>21.130909090909089</v>
      </c>
      <c r="Q1000" s="18">
        <f t="shared" si="182"/>
        <v>17.494545454545452</v>
      </c>
      <c r="R1000" s="18">
        <f t="shared" si="182"/>
        <v>10.492727272727272</v>
      </c>
      <c r="S1000" s="18">
        <f t="shared" si="182"/>
        <v>1.8022722727272729</v>
      </c>
      <c r="T1000">
        <v>29</v>
      </c>
      <c r="V1000" s="46">
        <f t="shared" si="178"/>
        <v>15.975132674176093</v>
      </c>
      <c r="W1000" s="42">
        <f ca="1">CORREL(OFFSET($A$2,MATCH($A1000,$A$259:$A$970,0),4):OFFSET($A$2,MATCH($A1000+1,$A$259:$A$970,0)-1,4),OFFSET($T$2,MATCH($T1000,$T$259:$T$970,0),3):OFFSET($T$2,MATCH($T1000+1,$T$259:$T$970,0)-1,3))</f>
        <v>0.17111771791549946</v>
      </c>
      <c r="X1000" s="42">
        <f ca="1">CORREL(OFFSET($A$2,MATCH($A1000,$A$259:$A$970,0),2):OFFSET($A$2,MATCH($A1000+1,$A$259:$A$970,0)-1,2),OFFSET($T$2,MATCH($T1000,$T$259:$T$970,0),1):OFFSET($T$2,MATCH($T1000+1,$T$259:$T$970,0)-1,1))</f>
        <v>0.37296655288861769</v>
      </c>
      <c r="Y1000">
        <f t="shared" si="180"/>
        <v>29</v>
      </c>
      <c r="Z1000" s="8">
        <f t="shared" si="184"/>
        <v>0</v>
      </c>
      <c r="AA1000" s="8">
        <f t="shared" si="183"/>
        <v>0</v>
      </c>
      <c r="AB1000" s="8">
        <f t="shared" si="183"/>
        <v>0</v>
      </c>
      <c r="AC1000" s="8">
        <f t="shared" si="183"/>
        <v>0</v>
      </c>
      <c r="AD1000" s="8">
        <f t="shared" si="183"/>
        <v>0</v>
      </c>
      <c r="AE1000" s="8">
        <f t="shared" si="183"/>
        <v>0</v>
      </c>
      <c r="AF1000" s="8">
        <f t="shared" si="183"/>
        <v>35.528181818181835</v>
      </c>
      <c r="AG1000" s="8">
        <f t="shared" si="183"/>
        <v>30.528181818181835</v>
      </c>
      <c r="AH1000" s="8">
        <f t="shared" si="183"/>
        <v>25.528181818181835</v>
      </c>
      <c r="AI1000" s="8">
        <f t="shared" si="183"/>
        <v>20.528181818181835</v>
      </c>
      <c r="AJ1000" s="8">
        <f t="shared" si="183"/>
        <v>15.528181818181835</v>
      </c>
      <c r="AK1000" s="8">
        <f t="shared" si="183"/>
        <v>5.5281818181818352</v>
      </c>
    </row>
    <row r="1001" spans="1:37" x14ac:dyDescent="0.2">
      <c r="A1001">
        <v>30</v>
      </c>
      <c r="B1001" s="46"/>
      <c r="C1001" s="46">
        <f t="shared" si="175"/>
        <v>50.883636363636363</v>
      </c>
      <c r="D1001" s="42">
        <f ca="1">STDEV(OFFSET($A$2,MATCH($A1001,$A$3:$A$970,0),3):OFFSET($A$2,MATCH($A1001+1,$A$3:$A$970,0)-1,3))*SQRT(trade_day)</f>
        <v>2.7971852261504067</v>
      </c>
      <c r="E1001" s="42">
        <f t="shared" si="176"/>
        <v>2.8827718666054194</v>
      </c>
      <c r="F1001">
        <v>30</v>
      </c>
      <c r="G1001" s="18">
        <f t="shared" si="182"/>
        <v>0</v>
      </c>
      <c r="H1001" s="18">
        <f t="shared" si="182"/>
        <v>0</v>
      </c>
      <c r="I1001" s="18">
        <f t="shared" si="182"/>
        <v>0</v>
      </c>
      <c r="J1001" s="18">
        <f t="shared" si="182"/>
        <v>0</v>
      </c>
      <c r="K1001" s="18">
        <f t="shared" si="182"/>
        <v>6.272727272727284E-2</v>
      </c>
      <c r="L1001" s="18">
        <f t="shared" si="182"/>
        <v>3.4272727272727277</v>
      </c>
      <c r="M1001" s="18">
        <f t="shared" si="182"/>
        <v>30.883636363636366</v>
      </c>
      <c r="N1001" s="18">
        <f t="shared" si="182"/>
        <v>25.883636363636366</v>
      </c>
      <c r="O1001" s="18">
        <f t="shared" si="182"/>
        <v>20.883636363636366</v>
      </c>
      <c r="P1001" s="18">
        <f t="shared" si="182"/>
        <v>15.883636363636366</v>
      </c>
      <c r="Q1001" s="18">
        <f t="shared" si="182"/>
        <v>10.946363636363637</v>
      </c>
      <c r="R1001" s="18">
        <f t="shared" si="182"/>
        <v>4.3109090909090897</v>
      </c>
      <c r="S1001" s="18">
        <f t="shared" si="182"/>
        <v>0</v>
      </c>
      <c r="T1001">
        <v>30</v>
      </c>
      <c r="V1001" s="46">
        <f t="shared" si="178"/>
        <v>11.842923159679032</v>
      </c>
      <c r="W1001" s="42">
        <f ca="1">CORREL(OFFSET($A$2,MATCH($A1001,$A$259:$A$970,0),4):OFFSET($A$2,MATCH($A1001+1,$A$259:$A$970,0)-1,4),OFFSET($T$2,MATCH($T1001,$T$259:$T$970,0),3):OFFSET($T$2,MATCH($T1001+1,$T$259:$T$970,0)-1,3))</f>
        <v>0.36160806570622561</v>
      </c>
      <c r="X1001" s="42">
        <f ca="1">CORREL(OFFSET($A$2,MATCH($A1001,$A$259:$A$970,0),2):OFFSET($A$2,MATCH($A1001+1,$A$259:$A$970,0)-1,2),OFFSET($T$2,MATCH($T1001,$T$259:$T$970,0),1):OFFSET($T$2,MATCH($T1001+1,$T$259:$T$970,0)-1,1))</f>
        <v>0.6500100335663701</v>
      </c>
      <c r="Y1001">
        <f t="shared" si="180"/>
        <v>30</v>
      </c>
      <c r="Z1001" s="8">
        <f t="shared" si="184"/>
        <v>0</v>
      </c>
      <c r="AA1001" s="8">
        <f t="shared" si="183"/>
        <v>0</v>
      </c>
      <c r="AB1001" s="8">
        <f t="shared" si="183"/>
        <v>0</v>
      </c>
      <c r="AC1001" s="8">
        <f t="shared" si="183"/>
        <v>0</v>
      </c>
      <c r="AD1001" s="8">
        <f t="shared" si="183"/>
        <v>0</v>
      </c>
      <c r="AE1001" s="8">
        <f t="shared" si="183"/>
        <v>0</v>
      </c>
      <c r="AF1001" s="8">
        <f t="shared" si="183"/>
        <v>30.883636363636363</v>
      </c>
      <c r="AG1001" s="8">
        <f t="shared" si="183"/>
        <v>25.883636363636363</v>
      </c>
      <c r="AH1001" s="8">
        <f t="shared" si="183"/>
        <v>20.883636363636363</v>
      </c>
      <c r="AI1001" s="8">
        <f t="shared" si="183"/>
        <v>15.883636363636363</v>
      </c>
      <c r="AJ1001" s="8">
        <f t="shared" si="183"/>
        <v>10.883636363636363</v>
      </c>
      <c r="AK1001" s="8">
        <f t="shared" si="183"/>
        <v>0.88363636363636289</v>
      </c>
    </row>
    <row r="1002" spans="1:37" x14ac:dyDescent="0.2">
      <c r="A1002">
        <v>31</v>
      </c>
      <c r="B1002" s="46"/>
      <c r="C1002" s="46">
        <f t="shared" si="175"/>
        <v>68.725500000000011</v>
      </c>
      <c r="D1002" s="42">
        <f ca="1">STDEV(OFFSET($A$2,MATCH($A1002,$A$3:$A$970,0),3):OFFSET($A$2,MATCH($A1002+1,$A$3:$A$970,0)-1,3))*SQRT(trade_day)</f>
        <v>5.2018000083893865</v>
      </c>
      <c r="E1002" s="42">
        <f t="shared" si="176"/>
        <v>4.6708274803841237</v>
      </c>
      <c r="F1002">
        <v>31</v>
      </c>
      <c r="G1002" s="11">
        <f t="shared" ref="G1002:S1015" si="185">SUMIF($A$3:$A$970,$F1002,G$3:G$970)/COUNTIF($A$3:$A$970,$F1002)</f>
        <v>0</v>
      </c>
      <c r="H1002" s="11">
        <f t="shared" si="185"/>
        <v>0</v>
      </c>
      <c r="I1002" s="11">
        <f t="shared" si="185"/>
        <v>0</v>
      </c>
      <c r="J1002" s="11">
        <f t="shared" si="185"/>
        <v>0</v>
      </c>
      <c r="K1002" s="11">
        <f t="shared" si="185"/>
        <v>0</v>
      </c>
      <c r="L1002" s="11">
        <f t="shared" si="185"/>
        <v>0.90450000000000019</v>
      </c>
      <c r="M1002" s="11">
        <f t="shared" si="185"/>
        <v>48.725499999999997</v>
      </c>
      <c r="N1002" s="11">
        <f t="shared" si="185"/>
        <v>43.72549999999999</v>
      </c>
      <c r="O1002" s="11">
        <f t="shared" si="185"/>
        <v>38.72549999999999</v>
      </c>
      <c r="P1002" s="11">
        <f t="shared" si="185"/>
        <v>33.72549999999999</v>
      </c>
      <c r="Q1002" s="11">
        <f t="shared" si="185"/>
        <v>28.725499999999993</v>
      </c>
      <c r="R1002" s="11">
        <f t="shared" si="185"/>
        <v>19.630000000000003</v>
      </c>
      <c r="S1002" s="11">
        <f t="shared" si="185"/>
        <v>3.5909990000000001</v>
      </c>
      <c r="T1002">
        <v>31</v>
      </c>
      <c r="V1002" s="46">
        <f t="shared" si="178"/>
        <v>16.987744280132802</v>
      </c>
      <c r="W1002" s="42">
        <f ca="1">CORREL(OFFSET($A$2,MATCH($A1002,$A$259:$A$970,0),4):OFFSET($A$2,MATCH($A1002+1,$A$259:$A$970,0)-1,4),OFFSET($T$2,MATCH($T1002,$T$259:$T$970,0),3):OFFSET($T$2,MATCH($T1002+1,$T$259:$T$970,0)-1,3))</f>
        <v>0.39660130047467385</v>
      </c>
      <c r="X1002" s="42">
        <f ca="1">CORREL(OFFSET($A$2,MATCH($A1002,$A$259:$A$970,0),2):OFFSET($A$2,MATCH($A1002+1,$A$259:$A$970,0)-1,2),OFFSET($T$2,MATCH($T1002,$T$259:$T$970,0),1):OFFSET($T$2,MATCH($T1002+1,$T$259:$T$970,0)-1,1))</f>
        <v>0.81008653183903911</v>
      </c>
      <c r="Y1002">
        <f t="shared" si="180"/>
        <v>31</v>
      </c>
      <c r="Z1002" s="8">
        <f t="shared" si="184"/>
        <v>0</v>
      </c>
      <c r="AA1002" s="8">
        <f t="shared" si="183"/>
        <v>0</v>
      </c>
      <c r="AB1002" s="8">
        <f t="shared" si="183"/>
        <v>0</v>
      </c>
      <c r="AC1002" s="8">
        <f t="shared" si="183"/>
        <v>0</v>
      </c>
      <c r="AD1002" s="8">
        <f t="shared" si="183"/>
        <v>0</v>
      </c>
      <c r="AE1002" s="8">
        <f t="shared" si="183"/>
        <v>0</v>
      </c>
      <c r="AF1002" s="8">
        <f t="shared" si="183"/>
        <v>48.725500000000011</v>
      </c>
      <c r="AG1002" s="8">
        <f t="shared" si="183"/>
        <v>43.725500000000011</v>
      </c>
      <c r="AH1002" s="8">
        <f t="shared" si="183"/>
        <v>38.725500000000011</v>
      </c>
      <c r="AI1002" s="8">
        <f t="shared" si="183"/>
        <v>33.725500000000011</v>
      </c>
      <c r="AJ1002" s="8">
        <f t="shared" si="183"/>
        <v>28.725500000000011</v>
      </c>
      <c r="AK1002" s="8">
        <f t="shared" si="183"/>
        <v>18.725500000000011</v>
      </c>
    </row>
    <row r="1003" spans="1:37" x14ac:dyDescent="0.2">
      <c r="A1003">
        <v>32</v>
      </c>
      <c r="B1003" s="46"/>
      <c r="C1003" s="46">
        <f t="shared" si="175"/>
        <v>73.646086956521742</v>
      </c>
      <c r="D1003" s="42">
        <f ca="1">STDEV(OFFSET($A$2,MATCH($A1003,$A$3:$A$970,0),3):OFFSET($A$2,MATCH($A1003+1,$A$3:$A$970,0)-1,3))*SQRT(trade_day)</f>
        <v>3.4178958867371136</v>
      </c>
      <c r="E1003" s="42">
        <f t="shared" si="176"/>
        <v>3.1134710387179281</v>
      </c>
      <c r="F1003">
        <v>32</v>
      </c>
      <c r="G1003" s="11">
        <f t="shared" si="185"/>
        <v>0</v>
      </c>
      <c r="H1003" s="11">
        <f t="shared" si="185"/>
        <v>0</v>
      </c>
      <c r="I1003" s="11">
        <f t="shared" si="185"/>
        <v>0</v>
      </c>
      <c r="J1003" s="11">
        <f t="shared" si="185"/>
        <v>0</v>
      </c>
      <c r="K1003" s="11">
        <f t="shared" si="185"/>
        <v>0</v>
      </c>
      <c r="L1003" s="11">
        <f t="shared" si="185"/>
        <v>0.18521739130434775</v>
      </c>
      <c r="M1003" s="11">
        <f t="shared" si="185"/>
        <v>53.646086956521742</v>
      </c>
      <c r="N1003" s="11">
        <f t="shared" si="185"/>
        <v>48.646086956521742</v>
      </c>
      <c r="O1003" s="11">
        <f t="shared" si="185"/>
        <v>43.646086956521742</v>
      </c>
      <c r="P1003" s="11">
        <f t="shared" si="185"/>
        <v>38.646086956521742</v>
      </c>
      <c r="Q1003" s="11">
        <f t="shared" si="185"/>
        <v>33.646086956521742</v>
      </c>
      <c r="R1003" s="11">
        <f t="shared" si="185"/>
        <v>23.831304347826087</v>
      </c>
      <c r="S1003" s="11">
        <f t="shared" si="185"/>
        <v>1.2552165217391298</v>
      </c>
      <c r="T1003">
        <v>32</v>
      </c>
      <c r="V1003" s="46">
        <f t="shared" si="178"/>
        <v>16.749237200431686</v>
      </c>
      <c r="W1003" s="42">
        <f ca="1">CORREL(OFFSET($A$2,MATCH($A1003,$A$259:$A$970,0),4):OFFSET($A$2,MATCH($A1003+1,$A$259:$A$970,0)-1,4),OFFSET($T$2,MATCH($T1003,$T$259:$T$970,0),3):OFFSET($T$2,MATCH($T1003+1,$T$259:$T$970,0)-1,3))</f>
        <v>0.47189332077661422</v>
      </c>
      <c r="X1003" s="42">
        <f ca="1">CORREL(OFFSET($A$2,MATCH($A1003,$A$259:$A$970,0),2):OFFSET($A$2,MATCH($A1003+1,$A$259:$A$970,0)-1,2),OFFSET($T$2,MATCH($T1003,$T$259:$T$970,0),1):OFFSET($T$2,MATCH($T1003+1,$T$259:$T$970,0)-1,1))</f>
        <v>-0.30976265313481222</v>
      </c>
      <c r="Y1003">
        <f t="shared" si="180"/>
        <v>32</v>
      </c>
      <c r="Z1003" s="8">
        <f t="shared" si="184"/>
        <v>0</v>
      </c>
      <c r="AA1003" s="8">
        <f t="shared" si="183"/>
        <v>0</v>
      </c>
      <c r="AB1003" s="8">
        <f t="shared" si="183"/>
        <v>0</v>
      </c>
      <c r="AC1003" s="8">
        <f t="shared" si="183"/>
        <v>0</v>
      </c>
      <c r="AD1003" s="8">
        <f t="shared" si="183"/>
        <v>0</v>
      </c>
      <c r="AE1003" s="8">
        <f t="shared" si="183"/>
        <v>0</v>
      </c>
      <c r="AF1003" s="8">
        <f t="shared" si="183"/>
        <v>53.646086956521742</v>
      </c>
      <c r="AG1003" s="8">
        <f t="shared" si="183"/>
        <v>48.646086956521742</v>
      </c>
      <c r="AH1003" s="8">
        <f t="shared" si="183"/>
        <v>43.646086956521742</v>
      </c>
      <c r="AI1003" s="8">
        <f t="shared" si="183"/>
        <v>38.646086956521742</v>
      </c>
      <c r="AJ1003" s="8">
        <f t="shared" si="183"/>
        <v>33.646086956521742</v>
      </c>
      <c r="AK1003" s="8">
        <f t="shared" si="183"/>
        <v>23.646086956521742</v>
      </c>
    </row>
    <row r="1004" spans="1:37" x14ac:dyDescent="0.2">
      <c r="A1004">
        <v>33</v>
      </c>
      <c r="B1004" s="46"/>
      <c r="C1004" s="46">
        <f t="shared" si="175"/>
        <v>43.382105263157889</v>
      </c>
      <c r="D1004" s="42">
        <f ca="1">STDEV(OFFSET($A$2,MATCH($A1004,$A$3:$A$970,0),3):OFFSET($A$2,MATCH($A1004+1,$A$3:$A$970,0)-1,3))*SQRT(trade_day)</f>
        <v>3.6857321966854673</v>
      </c>
      <c r="E1004" s="42">
        <f t="shared" si="176"/>
        <v>3.4907183546147622</v>
      </c>
      <c r="F1004">
        <v>33</v>
      </c>
      <c r="G1004" s="18">
        <f t="shared" si="185"/>
        <v>0</v>
      </c>
      <c r="H1004" s="18">
        <f t="shared" si="185"/>
        <v>0</v>
      </c>
      <c r="I1004" s="18">
        <f t="shared" si="185"/>
        <v>0.24210526315789482</v>
      </c>
      <c r="J1004" s="18">
        <f t="shared" si="185"/>
        <v>0.66263157894736857</v>
      </c>
      <c r="K1004" s="18">
        <f t="shared" si="185"/>
        <v>2.8205263157894733</v>
      </c>
      <c r="L1004" s="18">
        <f t="shared" si="185"/>
        <v>11.294736842105261</v>
      </c>
      <c r="M1004" s="18">
        <f t="shared" si="185"/>
        <v>23.382105263157893</v>
      </c>
      <c r="N1004" s="18">
        <f t="shared" si="185"/>
        <v>18.382105263157893</v>
      </c>
      <c r="O1004" s="18">
        <f t="shared" si="185"/>
        <v>13.624210526315791</v>
      </c>
      <c r="P1004" s="18">
        <f t="shared" si="185"/>
        <v>9.0447368421052641</v>
      </c>
      <c r="Q1004" s="18">
        <f t="shared" si="185"/>
        <v>6.2026315789473685</v>
      </c>
      <c r="R1004" s="18">
        <f t="shared" si="185"/>
        <v>4.6768421052631579</v>
      </c>
      <c r="S1004" s="18">
        <f t="shared" si="185"/>
        <v>1.0199994736842102</v>
      </c>
      <c r="T1004">
        <v>33</v>
      </c>
      <c r="V1004" s="46">
        <f t="shared" si="178"/>
        <v>8.7158896329035773</v>
      </c>
      <c r="W1004" s="42">
        <f ca="1">CORREL(OFFSET($A$2,MATCH($A1004,$A$259:$A$970,0),4):OFFSET($A$2,MATCH($A1004+1,$A$259:$A$970,0)-1,4),OFFSET($T$2,MATCH($T1004,$T$259:$T$970,0),3):OFFSET($T$2,MATCH($T1004+1,$T$259:$T$970,0)-1,3))</f>
        <v>-0.5021513130737234</v>
      </c>
      <c r="X1004" s="42">
        <f ca="1">CORREL(OFFSET($A$2,MATCH($A1004,$A$259:$A$970,0),2):OFFSET($A$2,MATCH($A1004+1,$A$259:$A$970,0)-1,2),OFFSET($T$2,MATCH($T1004,$T$259:$T$970,0),1):OFFSET($T$2,MATCH($T1004+1,$T$259:$T$970,0)-1,1))</f>
        <v>0.62864742906607052</v>
      </c>
      <c r="Y1004">
        <f t="shared" si="180"/>
        <v>33</v>
      </c>
      <c r="Z1004" s="8">
        <f t="shared" si="184"/>
        <v>0</v>
      </c>
      <c r="AA1004" s="8">
        <f t="shared" si="183"/>
        <v>0</v>
      </c>
      <c r="AB1004" s="8">
        <f t="shared" si="183"/>
        <v>0</v>
      </c>
      <c r="AC1004" s="8">
        <f t="shared" si="183"/>
        <v>0</v>
      </c>
      <c r="AD1004" s="8">
        <f t="shared" si="183"/>
        <v>0</v>
      </c>
      <c r="AE1004" s="8">
        <f t="shared" si="183"/>
        <v>6.6178947368421106</v>
      </c>
      <c r="AF1004" s="8">
        <f t="shared" si="183"/>
        <v>23.382105263157889</v>
      </c>
      <c r="AG1004" s="8">
        <f t="shared" si="183"/>
        <v>18.382105263157889</v>
      </c>
      <c r="AH1004" s="8">
        <f t="shared" si="183"/>
        <v>13.382105263157889</v>
      </c>
      <c r="AI1004" s="8">
        <f t="shared" si="183"/>
        <v>8.3821052631578894</v>
      </c>
      <c r="AJ1004" s="8">
        <f t="shared" si="183"/>
        <v>3.3821052631578894</v>
      </c>
      <c r="AK1004" s="8">
        <f t="shared" si="183"/>
        <v>0</v>
      </c>
    </row>
    <row r="1005" spans="1:37" x14ac:dyDescent="0.2">
      <c r="A1005">
        <v>34</v>
      </c>
      <c r="B1005" s="46"/>
      <c r="C1005" s="46">
        <f t="shared" si="175"/>
        <v>43.406363636363636</v>
      </c>
      <c r="D1005" s="42">
        <f ca="1">STDEV(OFFSET($A$2,MATCH($A1005,$A$3:$A$970,0),3):OFFSET($A$2,MATCH($A1005+1,$A$3:$A$970,0)-1,3))*SQRT(trade_day)</f>
        <v>1.5410969788905313</v>
      </c>
      <c r="E1005" s="42">
        <f t="shared" si="176"/>
        <v>2.0610700640806163</v>
      </c>
      <c r="F1005">
        <v>34</v>
      </c>
      <c r="G1005" s="18">
        <f t="shared" si="185"/>
        <v>0</v>
      </c>
      <c r="H1005" s="18">
        <f t="shared" si="185"/>
        <v>0</v>
      </c>
      <c r="I1005" s="18">
        <f t="shared" si="185"/>
        <v>0</v>
      </c>
      <c r="J1005" s="18">
        <f t="shared" si="185"/>
        <v>4.5454545454536412E-4</v>
      </c>
      <c r="K1005" s="18">
        <f t="shared" si="185"/>
        <v>0.65409090909090917</v>
      </c>
      <c r="L1005" s="18">
        <f t="shared" si="185"/>
        <v>6.6618181818181821</v>
      </c>
      <c r="M1005" s="18">
        <f t="shared" si="185"/>
        <v>23.406363636363633</v>
      </c>
      <c r="N1005" s="18">
        <f t="shared" si="185"/>
        <v>18.406363636363636</v>
      </c>
      <c r="O1005" s="18">
        <f t="shared" si="185"/>
        <v>13.406363636363636</v>
      </c>
      <c r="P1005" s="18">
        <f t="shared" si="185"/>
        <v>8.4068181818181813</v>
      </c>
      <c r="Q1005" s="18">
        <f t="shared" si="185"/>
        <v>4.0604545454545455</v>
      </c>
      <c r="R1005" s="18">
        <f t="shared" si="185"/>
        <v>6.8181818181818177E-2</v>
      </c>
      <c r="S1005" s="18">
        <f t="shared" si="185"/>
        <v>0</v>
      </c>
      <c r="T1005">
        <v>34</v>
      </c>
      <c r="V1005" s="46">
        <f t="shared" si="178"/>
        <v>8.6273886146296359</v>
      </c>
      <c r="W1005" s="42">
        <f ca="1">CORREL(OFFSET($A$2,MATCH($A1005,$A$259:$A$970,0),4):OFFSET($A$2,MATCH($A1005+1,$A$259:$A$970,0)-1,4),OFFSET($T$2,MATCH($T1005,$T$259:$T$970,0),3):OFFSET($T$2,MATCH($T1005+1,$T$259:$T$970,0)-1,3))</f>
        <v>-0.30231133155760154</v>
      </c>
      <c r="X1005" s="42">
        <f ca="1">CORREL(OFFSET($A$2,MATCH($A1005,$A$259:$A$970,0),2):OFFSET($A$2,MATCH($A1005+1,$A$259:$A$970,0)-1,2),OFFSET($T$2,MATCH($T1005,$T$259:$T$970,0),1):OFFSET($T$2,MATCH($T1005+1,$T$259:$T$970,0)-1,1))</f>
        <v>0.65431927751433205</v>
      </c>
      <c r="Y1005">
        <f t="shared" si="180"/>
        <v>34</v>
      </c>
      <c r="Z1005" s="8">
        <f t="shared" si="184"/>
        <v>0</v>
      </c>
      <c r="AA1005" s="8">
        <f t="shared" si="183"/>
        <v>0</v>
      </c>
      <c r="AB1005" s="8">
        <f t="shared" si="183"/>
        <v>0</v>
      </c>
      <c r="AC1005" s="8">
        <f t="shared" si="183"/>
        <v>0</v>
      </c>
      <c r="AD1005" s="8">
        <f t="shared" si="183"/>
        <v>0</v>
      </c>
      <c r="AE1005" s="8">
        <f t="shared" si="183"/>
        <v>6.5936363636363637</v>
      </c>
      <c r="AF1005" s="8">
        <f t="shared" si="183"/>
        <v>23.406363636363636</v>
      </c>
      <c r="AG1005" s="8">
        <f t="shared" si="183"/>
        <v>18.406363636363636</v>
      </c>
      <c r="AH1005" s="8">
        <f t="shared" si="183"/>
        <v>13.406363636363636</v>
      </c>
      <c r="AI1005" s="8">
        <f t="shared" si="183"/>
        <v>8.4063636363636363</v>
      </c>
      <c r="AJ1005" s="8">
        <f t="shared" si="183"/>
        <v>3.4063636363636363</v>
      </c>
      <c r="AK1005" s="8">
        <f t="shared" si="183"/>
        <v>0</v>
      </c>
    </row>
    <row r="1006" spans="1:37" x14ac:dyDescent="0.2">
      <c r="A1006">
        <v>35</v>
      </c>
      <c r="B1006" s="46"/>
      <c r="C1006" s="46">
        <f t="shared" si="175"/>
        <v>46.902000000000001</v>
      </c>
      <c r="D1006" s="42">
        <f ca="1">STDEV(OFFSET($A$2,MATCH($A1006,$A$3:$A$970,0),3):OFFSET($A$2,MATCH($A1006+1,$A$3:$A$970,0)-1,3))*SQRT(trade_day)</f>
        <v>1.9064715884415022</v>
      </c>
      <c r="E1006" s="42">
        <f t="shared" si="176"/>
        <v>1.3543135494477636</v>
      </c>
      <c r="F1006">
        <v>35</v>
      </c>
      <c r="G1006" s="18">
        <f t="shared" si="185"/>
        <v>0</v>
      </c>
      <c r="H1006" s="18">
        <f t="shared" si="185"/>
        <v>0</v>
      </c>
      <c r="I1006" s="18">
        <f t="shared" si="185"/>
        <v>0</v>
      </c>
      <c r="J1006" s="18">
        <f t="shared" si="185"/>
        <v>0</v>
      </c>
      <c r="K1006" s="18">
        <f t="shared" si="185"/>
        <v>6.9500000000000034E-2</v>
      </c>
      <c r="L1006" s="18">
        <f t="shared" si="185"/>
        <v>4.7619999999999987</v>
      </c>
      <c r="M1006" s="18">
        <f t="shared" si="185"/>
        <v>26.901999999999997</v>
      </c>
      <c r="N1006" s="18">
        <f t="shared" si="185"/>
        <v>21.901999999999997</v>
      </c>
      <c r="O1006" s="18">
        <f t="shared" si="185"/>
        <v>16.901999999999997</v>
      </c>
      <c r="P1006" s="18">
        <f t="shared" si="185"/>
        <v>11.902000000000001</v>
      </c>
      <c r="Q1006" s="18">
        <f t="shared" si="185"/>
        <v>6.9715000000000007</v>
      </c>
      <c r="R1006" s="18">
        <f t="shared" si="185"/>
        <v>1.6640000000000001</v>
      </c>
      <c r="S1006" s="18">
        <f t="shared" si="185"/>
        <v>0</v>
      </c>
      <c r="T1006">
        <v>35</v>
      </c>
      <c r="V1006" s="46">
        <f t="shared" si="178"/>
        <v>8.6762341094094726</v>
      </c>
      <c r="W1006" s="42">
        <f ca="1">CORREL(OFFSET($A$2,MATCH($A1006,$A$259:$A$970,0),4):OFFSET($A$2,MATCH($A1006+1,$A$259:$A$970,0)-1,4),OFFSET($T$2,MATCH($T1006,$T$259:$T$970,0),3):OFFSET($T$2,MATCH($T1006+1,$T$259:$T$970,0)-1,3))</f>
        <v>2.6838322084349279E-2</v>
      </c>
      <c r="X1006" s="42">
        <f ca="1">CORREL(OFFSET($A$2,MATCH($A1006,$A$259:$A$970,0),2):OFFSET($A$2,MATCH($A1006+1,$A$259:$A$970,0)-1,2),OFFSET($T$2,MATCH($T1006,$T$259:$T$970,0),1):OFFSET($T$2,MATCH($T1006+1,$T$259:$T$970,0)-1,1))</f>
        <v>0.84767395480796748</v>
      </c>
      <c r="Y1006">
        <f t="shared" si="180"/>
        <v>35</v>
      </c>
      <c r="Z1006" s="8">
        <f t="shared" si="184"/>
        <v>0</v>
      </c>
      <c r="AA1006" s="8">
        <f t="shared" si="183"/>
        <v>0</v>
      </c>
      <c r="AB1006" s="8">
        <f t="shared" si="183"/>
        <v>0</v>
      </c>
      <c r="AC1006" s="8">
        <f t="shared" si="183"/>
        <v>0</v>
      </c>
      <c r="AD1006" s="8">
        <f t="shared" si="183"/>
        <v>0</v>
      </c>
      <c r="AE1006" s="8">
        <f t="shared" si="183"/>
        <v>3.097999999999999</v>
      </c>
      <c r="AF1006" s="8">
        <f t="shared" si="183"/>
        <v>26.902000000000001</v>
      </c>
      <c r="AG1006" s="8">
        <f t="shared" si="183"/>
        <v>21.902000000000001</v>
      </c>
      <c r="AH1006" s="8">
        <f t="shared" si="183"/>
        <v>16.902000000000001</v>
      </c>
      <c r="AI1006" s="8">
        <f t="shared" si="183"/>
        <v>11.902000000000001</v>
      </c>
      <c r="AJ1006" s="8">
        <f t="shared" si="183"/>
        <v>6.902000000000001</v>
      </c>
      <c r="AK1006" s="8">
        <f t="shared" si="183"/>
        <v>0</v>
      </c>
    </row>
    <row r="1007" spans="1:37" x14ac:dyDescent="0.2">
      <c r="A1007">
        <v>36</v>
      </c>
      <c r="B1007" s="46"/>
      <c r="C1007" s="46">
        <f t="shared" si="175"/>
        <v>79.763499999999993</v>
      </c>
      <c r="D1007" s="42">
        <f ca="1">STDEV(OFFSET($A$2,MATCH($A1007,$A$3:$A$970,0),3):OFFSET($A$2,MATCH($A1007+1,$A$3:$A$970,0)-1,3))*SQRT(trade_day)</f>
        <v>3.9237746710417665</v>
      </c>
      <c r="E1007" s="42">
        <f t="shared" si="176"/>
        <v>3.7802032446961911</v>
      </c>
      <c r="F1007">
        <v>36</v>
      </c>
      <c r="G1007" s="18">
        <f t="shared" si="185"/>
        <v>0</v>
      </c>
      <c r="H1007" s="18">
        <f t="shared" si="185"/>
        <v>0</v>
      </c>
      <c r="I1007" s="18">
        <f t="shared" si="185"/>
        <v>0</v>
      </c>
      <c r="J1007" s="18">
        <f t="shared" si="185"/>
        <v>0</v>
      </c>
      <c r="K1007" s="18">
        <f t="shared" si="185"/>
        <v>0</v>
      </c>
      <c r="L1007" s="18">
        <f t="shared" si="185"/>
        <v>4.0500000000000112E-2</v>
      </c>
      <c r="M1007" s="18">
        <f t="shared" si="185"/>
        <v>59.763500000000008</v>
      </c>
      <c r="N1007" s="18">
        <f t="shared" si="185"/>
        <v>54.763500000000008</v>
      </c>
      <c r="O1007" s="18">
        <f t="shared" si="185"/>
        <v>49.763500000000008</v>
      </c>
      <c r="P1007" s="18">
        <f t="shared" si="185"/>
        <v>44.763500000000008</v>
      </c>
      <c r="Q1007" s="18">
        <f t="shared" si="185"/>
        <v>39.763500000000008</v>
      </c>
      <c r="R1007" s="18">
        <f t="shared" si="185"/>
        <v>29.803999999999995</v>
      </c>
      <c r="S1007" s="18">
        <f t="shared" si="185"/>
        <v>2.2924969999999987</v>
      </c>
      <c r="T1007">
        <v>36</v>
      </c>
      <c r="V1007" s="46">
        <f t="shared" si="178"/>
        <v>9.1226558218614926</v>
      </c>
      <c r="W1007" s="42">
        <f ca="1">CORREL(OFFSET($A$2,MATCH($A1007,$A$259:$A$970,0),4):OFFSET($A$2,MATCH($A1007+1,$A$259:$A$970,0)-1,4),OFFSET($T$2,MATCH($T1007,$T$259:$T$970,0),3):OFFSET($T$2,MATCH($T1007+1,$T$259:$T$970,0)-1,3))</f>
        <v>0.3566793235647796</v>
      </c>
      <c r="X1007" s="42">
        <f ca="1">CORREL(OFFSET($A$2,MATCH($A1007,$A$259:$A$970,0),2):OFFSET($A$2,MATCH($A1007+1,$A$259:$A$970,0)-1,2),OFFSET($T$2,MATCH($T1007,$T$259:$T$970,0),1):OFFSET($T$2,MATCH($T1007+1,$T$259:$T$970,0)-1,1))</f>
        <v>0.7424956155229957</v>
      </c>
      <c r="Y1007">
        <f t="shared" si="180"/>
        <v>36</v>
      </c>
      <c r="Z1007" s="8">
        <f t="shared" si="184"/>
        <v>0</v>
      </c>
      <c r="AA1007" s="8">
        <f t="shared" si="183"/>
        <v>0</v>
      </c>
      <c r="AB1007" s="8">
        <f t="shared" si="183"/>
        <v>0</v>
      </c>
      <c r="AC1007" s="8">
        <f t="shared" si="183"/>
        <v>0</v>
      </c>
      <c r="AD1007" s="8">
        <f t="shared" si="183"/>
        <v>0</v>
      </c>
      <c r="AE1007" s="8">
        <f t="shared" si="183"/>
        <v>0</v>
      </c>
      <c r="AF1007" s="8">
        <f t="shared" si="183"/>
        <v>59.763499999999993</v>
      </c>
      <c r="AG1007" s="8">
        <f t="shared" si="183"/>
        <v>54.763499999999993</v>
      </c>
      <c r="AH1007" s="8">
        <f t="shared" si="183"/>
        <v>49.763499999999993</v>
      </c>
      <c r="AI1007" s="8">
        <f t="shared" si="183"/>
        <v>44.763499999999993</v>
      </c>
      <c r="AJ1007" s="8">
        <f t="shared" si="183"/>
        <v>39.763499999999993</v>
      </c>
      <c r="AK1007" s="8">
        <f t="shared" si="183"/>
        <v>29.763499999999993</v>
      </c>
    </row>
    <row r="1008" spans="1:37" x14ac:dyDescent="0.2">
      <c r="A1008">
        <v>37</v>
      </c>
      <c r="B1008" s="46"/>
      <c r="C1008" s="46">
        <f t="shared" si="175"/>
        <v>60.822499999999991</v>
      </c>
      <c r="D1008" s="42">
        <f ca="1">STDEV(OFFSET($A$2,MATCH($A1008,$A$3:$A$970,0),3):OFFSET($A$2,MATCH($A1008+1,$A$3:$A$970,0)-1,3))*SQRT(trade_day)</f>
        <v>3.0259991388174208</v>
      </c>
      <c r="E1008" s="42">
        <f t="shared" si="176"/>
        <v>3.1398164533994515</v>
      </c>
      <c r="F1008">
        <v>37</v>
      </c>
      <c r="G1008" s="10">
        <f t="shared" si="185"/>
        <v>0</v>
      </c>
      <c r="H1008" s="10">
        <f t="shared" si="185"/>
        <v>0</v>
      </c>
      <c r="I1008" s="10">
        <f t="shared" si="185"/>
        <v>0</v>
      </c>
      <c r="J1008" s="10">
        <f t="shared" si="185"/>
        <v>7.349999999999994E-2</v>
      </c>
      <c r="K1008" s="10">
        <f t="shared" si="185"/>
        <v>0.57049999999999979</v>
      </c>
      <c r="L1008" s="10">
        <f t="shared" si="185"/>
        <v>2.1885000000000003</v>
      </c>
      <c r="M1008" s="10">
        <f t="shared" si="185"/>
        <v>40.822500000000005</v>
      </c>
      <c r="N1008" s="10">
        <f t="shared" si="185"/>
        <v>35.822500000000005</v>
      </c>
      <c r="O1008" s="10">
        <f t="shared" si="185"/>
        <v>30.822500000000002</v>
      </c>
      <c r="P1008" s="10">
        <f t="shared" si="185"/>
        <v>25.896000000000004</v>
      </c>
      <c r="Q1008" s="10">
        <f t="shared" si="185"/>
        <v>21.393000000000001</v>
      </c>
      <c r="R1008" s="10">
        <f t="shared" si="185"/>
        <v>13.011000000000001</v>
      </c>
      <c r="S1008" s="10">
        <f t="shared" si="185"/>
        <v>0.13749949999999983</v>
      </c>
      <c r="T1008">
        <v>37</v>
      </c>
      <c r="V1008" s="46">
        <f t="shared" si="178"/>
        <v>7.1061247951651367</v>
      </c>
      <c r="W1008" s="42">
        <f ca="1">CORREL(OFFSET($A$2,MATCH($A1008,$A$259:$A$970,0),4):OFFSET($A$2,MATCH($A1008+1,$A$259:$A$970,0)-1,4),OFFSET($T$2,MATCH($T1008,$T$259:$T$970,0),3):OFFSET($T$2,MATCH($T1008+1,$T$259:$T$970,0)-1,3))</f>
        <v>0.26054403174029528</v>
      </c>
      <c r="X1008" s="42">
        <f ca="1">CORREL(OFFSET($A$2,MATCH($A1008,$A$259:$A$970,0),2):OFFSET($A$2,MATCH($A1008+1,$A$259:$A$970,0)-1,2),OFFSET($T$2,MATCH($T1008,$T$259:$T$970,0),1):OFFSET($T$2,MATCH($T1008+1,$T$259:$T$970,0)-1,1))</f>
        <v>0.54005851412924188</v>
      </c>
      <c r="Y1008">
        <f t="shared" si="180"/>
        <v>37</v>
      </c>
      <c r="Z1008" s="8">
        <f t="shared" ref="Z1008:Z1015" si="186">IF(Z$1="P",MAX(0,Z$2-$C1008),IF(Z$1="C",MAX(0,$C1008-Z$2)))</f>
        <v>0</v>
      </c>
      <c r="AA1008" s="8">
        <f t="shared" si="183"/>
        <v>0</v>
      </c>
      <c r="AB1008" s="8">
        <f t="shared" si="183"/>
        <v>0</v>
      </c>
      <c r="AC1008" s="8">
        <f t="shared" si="183"/>
        <v>0</v>
      </c>
      <c r="AD1008" s="8">
        <f t="shared" si="183"/>
        <v>0</v>
      </c>
      <c r="AE1008" s="8">
        <f t="shared" si="183"/>
        <v>0</v>
      </c>
      <c r="AF1008" s="8">
        <f t="shared" si="183"/>
        <v>40.822499999999991</v>
      </c>
      <c r="AG1008" s="8">
        <f t="shared" si="183"/>
        <v>35.822499999999991</v>
      </c>
      <c r="AH1008" s="8">
        <f t="shared" si="183"/>
        <v>30.822499999999991</v>
      </c>
      <c r="AI1008" s="8">
        <f t="shared" si="183"/>
        <v>25.822499999999991</v>
      </c>
      <c r="AJ1008" s="8">
        <f t="shared" si="183"/>
        <v>20.822499999999991</v>
      </c>
      <c r="AK1008" s="8">
        <f t="shared" si="183"/>
        <v>10.822499999999991</v>
      </c>
    </row>
    <row r="1009" spans="1:37" x14ac:dyDescent="0.2">
      <c r="A1009">
        <v>38</v>
      </c>
      <c r="B1009" s="46"/>
      <c r="C1009" s="46">
        <f t="shared" si="175"/>
        <v>43.149000000000001</v>
      </c>
      <c r="D1009" s="42">
        <f ca="1">STDEV(OFFSET($A$2,MATCH($A1009,$A$3:$A$970,0),3):OFFSET($A$2,MATCH($A1009+1,$A$3:$A$970,0)-1,3))*SQRT(trade_day)</f>
        <v>2.0038926694303947</v>
      </c>
      <c r="E1009" s="42">
        <f t="shared" si="176"/>
        <v>2.206459184223641</v>
      </c>
      <c r="F1009">
        <v>38</v>
      </c>
      <c r="G1009" s="10">
        <f t="shared" si="185"/>
        <v>0</v>
      </c>
      <c r="H1009" s="10">
        <f t="shared" si="185"/>
        <v>0</v>
      </c>
      <c r="I1009" s="10">
        <f t="shared" si="185"/>
        <v>0</v>
      </c>
      <c r="J1009" s="10">
        <f t="shared" si="185"/>
        <v>7.6000000000000151E-2</v>
      </c>
      <c r="K1009" s="10">
        <f t="shared" si="185"/>
        <v>1.1930000000000003</v>
      </c>
      <c r="L1009" s="10">
        <f t="shared" si="185"/>
        <v>7.411500000000002</v>
      </c>
      <c r="M1009" s="10">
        <f t="shared" si="185"/>
        <v>23.149000000000001</v>
      </c>
      <c r="N1009" s="10">
        <f t="shared" si="185"/>
        <v>18.149000000000001</v>
      </c>
      <c r="O1009" s="10">
        <f t="shared" si="185"/>
        <v>13.148999999999997</v>
      </c>
      <c r="P1009" s="10">
        <f t="shared" si="185"/>
        <v>8.2249999999999979</v>
      </c>
      <c r="Q1009" s="10">
        <f t="shared" si="185"/>
        <v>4.3420000000000005</v>
      </c>
      <c r="R1009" s="10">
        <f t="shared" si="185"/>
        <v>0.5605</v>
      </c>
      <c r="S1009" s="10">
        <f t="shared" si="185"/>
        <v>0</v>
      </c>
      <c r="T1009">
        <v>38</v>
      </c>
      <c r="V1009" s="46">
        <f t="shared" si="178"/>
        <v>7.7557537376619097</v>
      </c>
      <c r="W1009" s="42">
        <f ca="1">CORREL(OFFSET($A$2,MATCH($A1009,$A$259:$A$970,0),4):OFFSET($A$2,MATCH($A1009+1,$A$259:$A$970,0)-1,4),OFFSET($T$2,MATCH($T1009,$T$259:$T$970,0),3):OFFSET($T$2,MATCH($T1009+1,$T$259:$T$970,0)-1,3))</f>
        <v>0.14846605957216513</v>
      </c>
      <c r="X1009" s="42">
        <f ca="1">CORREL(OFFSET($A$2,MATCH($A1009,$A$259:$A$970,0),2):OFFSET($A$2,MATCH($A1009+1,$A$259:$A$970,0)-1,2),OFFSET($T$2,MATCH($T1009,$T$259:$T$970,0),1):OFFSET($T$2,MATCH($T1009+1,$T$259:$T$970,0)-1,1))</f>
        <v>0.16924744752152002</v>
      </c>
      <c r="Y1009">
        <f t="shared" si="180"/>
        <v>38</v>
      </c>
      <c r="Z1009" s="8">
        <f t="shared" si="186"/>
        <v>0</v>
      </c>
      <c r="AA1009" s="8">
        <f t="shared" ref="AA1009:AK1015" si="187">IF(AA$1="P",MAX(0,AA$2-$C1009),IF(AA$1="C",MAX(0,$C1009-AA$2)))</f>
        <v>0</v>
      </c>
      <c r="AB1009" s="8">
        <f t="shared" si="187"/>
        <v>0</v>
      </c>
      <c r="AC1009" s="8">
        <f t="shared" si="187"/>
        <v>0</v>
      </c>
      <c r="AD1009" s="8">
        <f t="shared" si="187"/>
        <v>0</v>
      </c>
      <c r="AE1009" s="8">
        <f t="shared" si="187"/>
        <v>6.8509999999999991</v>
      </c>
      <c r="AF1009" s="8">
        <f t="shared" si="187"/>
        <v>23.149000000000001</v>
      </c>
      <c r="AG1009" s="8">
        <f t="shared" si="187"/>
        <v>18.149000000000001</v>
      </c>
      <c r="AH1009" s="8">
        <f t="shared" si="187"/>
        <v>13.149000000000001</v>
      </c>
      <c r="AI1009" s="8">
        <f t="shared" si="187"/>
        <v>8.1490000000000009</v>
      </c>
      <c r="AJ1009" s="8">
        <f t="shared" si="187"/>
        <v>3.1490000000000009</v>
      </c>
      <c r="AK1009" s="8">
        <f t="shared" si="187"/>
        <v>0</v>
      </c>
    </row>
    <row r="1010" spans="1:37" x14ac:dyDescent="0.2">
      <c r="A1010">
        <v>39</v>
      </c>
      <c r="B1010" s="46"/>
      <c r="C1010" s="46">
        <f t="shared" si="175"/>
        <v>44.57090909090909</v>
      </c>
      <c r="D1010" s="42">
        <f ca="1">STDEV(OFFSET($A$2,MATCH($A1010,$A$3:$A$970,0),3):OFFSET($A$2,MATCH($A1010+1,$A$3:$A$970,0)-1,3))*SQRT(trade_day)</f>
        <v>1.3497579851073866</v>
      </c>
      <c r="E1010" s="42">
        <f t="shared" si="176"/>
        <v>1.3161772372951952</v>
      </c>
      <c r="F1010">
        <v>39</v>
      </c>
      <c r="G1010" s="18">
        <f t="shared" si="185"/>
        <v>0</v>
      </c>
      <c r="H1010" s="18">
        <f t="shared" si="185"/>
        <v>0</v>
      </c>
      <c r="I1010" s="18">
        <f t="shared" si="185"/>
        <v>0</v>
      </c>
      <c r="J1010" s="18">
        <f t="shared" si="185"/>
        <v>2.5909090909090923E-2</v>
      </c>
      <c r="K1010" s="18">
        <f t="shared" si="185"/>
        <v>0.59181818181818191</v>
      </c>
      <c r="L1010" s="18">
        <f t="shared" si="185"/>
        <v>5.9427272727272733</v>
      </c>
      <c r="M1010" s="18">
        <f t="shared" si="185"/>
        <v>24.570909090909087</v>
      </c>
      <c r="N1010" s="18">
        <f t="shared" si="185"/>
        <v>19.57090909090909</v>
      </c>
      <c r="O1010" s="18">
        <f t="shared" si="185"/>
        <v>14.570909090909094</v>
      </c>
      <c r="P1010" s="18">
        <f t="shared" si="185"/>
        <v>9.5968181818181826</v>
      </c>
      <c r="Q1010" s="18">
        <f t="shared" si="185"/>
        <v>5.1627272727272731</v>
      </c>
      <c r="R1010" s="18">
        <f t="shared" si="185"/>
        <v>0.51363636363636356</v>
      </c>
      <c r="S1010" s="18">
        <f t="shared" si="185"/>
        <v>0</v>
      </c>
      <c r="T1010">
        <v>39</v>
      </c>
      <c r="V1010" s="46">
        <f t="shared" si="178"/>
        <v>8.6273117334270424</v>
      </c>
      <c r="W1010" s="42">
        <f ca="1">CORREL(OFFSET($A$2,MATCH($A1010,$A$259:$A$970,0),4):OFFSET($A$2,MATCH($A1010+1,$A$259:$A$970,0)-1,4),OFFSET($T$2,MATCH($T1010,$T$259:$T$970,0),3):OFFSET($T$2,MATCH($T1010+1,$T$259:$T$970,0)-1,3))</f>
        <v>-0.38030468903133596</v>
      </c>
      <c r="X1010" s="42">
        <f ca="1">CORREL(OFFSET($A$2,MATCH($A1010,$A$259:$A$970,0),2):OFFSET($A$2,MATCH($A1010+1,$A$259:$A$970,0)-1,2),OFFSET($T$2,MATCH($T1010,$T$259:$T$970,0),1):OFFSET($T$2,MATCH($T1010+1,$T$259:$T$970,0)-1,1))</f>
        <v>0.79272852790922665</v>
      </c>
      <c r="Y1010">
        <f t="shared" si="180"/>
        <v>39</v>
      </c>
      <c r="Z1010" s="8">
        <f t="shared" si="186"/>
        <v>0</v>
      </c>
      <c r="AA1010" s="8">
        <f t="shared" si="187"/>
        <v>0</v>
      </c>
      <c r="AB1010" s="8">
        <f t="shared" si="187"/>
        <v>0</v>
      </c>
      <c r="AC1010" s="8">
        <f t="shared" si="187"/>
        <v>0</v>
      </c>
      <c r="AD1010" s="8">
        <f t="shared" si="187"/>
        <v>0</v>
      </c>
      <c r="AE1010" s="8">
        <f t="shared" si="187"/>
        <v>5.4290909090909096</v>
      </c>
      <c r="AF1010" s="8">
        <f t="shared" si="187"/>
        <v>24.57090909090909</v>
      </c>
      <c r="AG1010" s="8">
        <f t="shared" si="187"/>
        <v>19.57090909090909</v>
      </c>
      <c r="AH1010" s="8">
        <f t="shared" si="187"/>
        <v>14.57090909090909</v>
      </c>
      <c r="AI1010" s="8">
        <f t="shared" si="187"/>
        <v>9.5709090909090904</v>
      </c>
      <c r="AJ1010" s="8">
        <f t="shared" si="187"/>
        <v>4.5709090909090904</v>
      </c>
      <c r="AK1010" s="8">
        <f t="shared" si="187"/>
        <v>0</v>
      </c>
    </row>
    <row r="1011" spans="1:37" x14ac:dyDescent="0.2">
      <c r="A1011">
        <v>40</v>
      </c>
      <c r="B1011" s="46"/>
      <c r="C1011" s="46">
        <f t="shared" si="175"/>
        <v>55.001428571428569</v>
      </c>
      <c r="D1011" s="42">
        <f ca="1">STDEV(OFFSET($A$2,MATCH($A1011,$A$3:$A$970,0),3):OFFSET($A$2,MATCH($A1011+1,$A$3:$A$970,0)-1,3))*SQRT(trade_day)</f>
        <v>2.1264707468252899</v>
      </c>
      <c r="E1011" s="42">
        <f t="shared" si="176"/>
        <v>1.7196865892405209</v>
      </c>
      <c r="F1011">
        <v>40</v>
      </c>
      <c r="G1011" s="18">
        <f t="shared" si="185"/>
        <v>0</v>
      </c>
      <c r="H1011" s="18">
        <f t="shared" si="185"/>
        <v>0</v>
      </c>
      <c r="I1011" s="18">
        <f t="shared" si="185"/>
        <v>0</v>
      </c>
      <c r="J1011" s="18">
        <f t="shared" si="185"/>
        <v>0</v>
      </c>
      <c r="K1011" s="18">
        <f t="shared" si="185"/>
        <v>0</v>
      </c>
      <c r="L1011" s="18">
        <f t="shared" si="185"/>
        <v>0.72666666666666657</v>
      </c>
      <c r="M1011" s="18">
        <f t="shared" si="185"/>
        <v>35.001428571428576</v>
      </c>
      <c r="N1011" s="18">
        <f t="shared" si="185"/>
        <v>30.001428571428576</v>
      </c>
      <c r="O1011" s="18">
        <f t="shared" si="185"/>
        <v>25.001428571428576</v>
      </c>
      <c r="P1011" s="18">
        <f t="shared" si="185"/>
        <v>20.001428571428576</v>
      </c>
      <c r="Q1011" s="18">
        <f t="shared" si="185"/>
        <v>15.001428571428571</v>
      </c>
      <c r="R1011" s="18">
        <f t="shared" si="185"/>
        <v>5.7280952380952401</v>
      </c>
      <c r="S1011" s="18">
        <f t="shared" si="185"/>
        <v>0</v>
      </c>
      <c r="T1011">
        <v>40</v>
      </c>
      <c r="V1011" s="46">
        <f t="shared" si="178"/>
        <v>10.546555203760837</v>
      </c>
      <c r="W1011" s="42">
        <f ca="1">CORREL(OFFSET($A$2,MATCH($A1011,$A$259:$A$970,0),4):OFFSET($A$2,MATCH($A1011+1,$A$259:$A$970,0)-1,4),OFFSET($T$2,MATCH($T1011,$T$259:$T$970,0),3):OFFSET($T$2,MATCH($T1011+1,$T$259:$T$970,0)-1,3))</f>
        <v>-0.58977613959995356</v>
      </c>
      <c r="X1011" s="42">
        <f ca="1">CORREL(OFFSET($A$2,MATCH($A1011,$A$259:$A$970,0),2):OFFSET($A$2,MATCH($A1011+1,$A$259:$A$970,0)-1,2),OFFSET($T$2,MATCH($T1011,$T$259:$T$970,0),1):OFFSET($T$2,MATCH($T1011+1,$T$259:$T$970,0)-1,1))</f>
        <v>0.57365477026882705</v>
      </c>
      <c r="Y1011">
        <f t="shared" si="180"/>
        <v>40</v>
      </c>
      <c r="Z1011" s="8">
        <f t="shared" si="186"/>
        <v>0</v>
      </c>
      <c r="AA1011" s="8">
        <f t="shared" si="187"/>
        <v>0</v>
      </c>
      <c r="AB1011" s="8">
        <f t="shared" si="187"/>
        <v>0</v>
      </c>
      <c r="AC1011" s="8">
        <f t="shared" si="187"/>
        <v>0</v>
      </c>
      <c r="AD1011" s="8">
        <f t="shared" si="187"/>
        <v>0</v>
      </c>
      <c r="AE1011" s="8">
        <f t="shared" si="187"/>
        <v>0</v>
      </c>
      <c r="AF1011" s="8">
        <f t="shared" si="187"/>
        <v>35.001428571428569</v>
      </c>
      <c r="AG1011" s="8">
        <f t="shared" si="187"/>
        <v>30.001428571428569</v>
      </c>
      <c r="AH1011" s="8">
        <f t="shared" si="187"/>
        <v>25.001428571428569</v>
      </c>
      <c r="AI1011" s="8">
        <f t="shared" si="187"/>
        <v>20.001428571428569</v>
      </c>
      <c r="AJ1011" s="8">
        <f t="shared" si="187"/>
        <v>15.001428571428569</v>
      </c>
      <c r="AK1011" s="8">
        <f t="shared" si="187"/>
        <v>5.0014285714285691</v>
      </c>
    </row>
    <row r="1012" spans="1:37" x14ac:dyDescent="0.2">
      <c r="A1012">
        <v>41</v>
      </c>
      <c r="B1012" s="46"/>
      <c r="C1012" s="46">
        <f t="shared" si="175"/>
        <v>39.442173913043469</v>
      </c>
      <c r="D1012" s="42">
        <f ca="1">STDEV(OFFSET($A$2,MATCH($A1012,$A$3:$A$970,0),3):OFFSET($A$2,MATCH($A1012+1,$A$3:$A$970,0)-1,3))*SQRT(trade_day)</f>
        <v>2.6690074923313549</v>
      </c>
      <c r="E1012" s="42">
        <f t="shared" si="176"/>
        <v>2.6544985576338078</v>
      </c>
      <c r="F1012">
        <v>41</v>
      </c>
      <c r="G1012" s="18">
        <f t="shared" si="185"/>
        <v>0</v>
      </c>
      <c r="H1012" s="18">
        <f t="shared" si="185"/>
        <v>0</v>
      </c>
      <c r="I1012" s="18">
        <f t="shared" si="185"/>
        <v>0.5665217391304348</v>
      </c>
      <c r="J1012" s="18">
        <f t="shared" si="185"/>
        <v>1.8060869565217395</v>
      </c>
      <c r="K1012" s="18">
        <f t="shared" si="185"/>
        <v>3.9673913043478262</v>
      </c>
      <c r="L1012" s="18">
        <f t="shared" si="185"/>
        <v>10.956086956521739</v>
      </c>
      <c r="M1012" s="18">
        <f t="shared" si="185"/>
        <v>19.442173913043476</v>
      </c>
      <c r="N1012" s="18">
        <f t="shared" si="185"/>
        <v>14.442173913043476</v>
      </c>
      <c r="O1012" s="18">
        <f t="shared" si="185"/>
        <v>10.008695652173913</v>
      </c>
      <c r="P1012" s="18">
        <f t="shared" si="185"/>
        <v>6.2482608695652173</v>
      </c>
      <c r="Q1012" s="18">
        <f t="shared" si="185"/>
        <v>3.4095652173913042</v>
      </c>
      <c r="R1012" s="18">
        <f t="shared" si="185"/>
        <v>0.39826086956521722</v>
      </c>
      <c r="S1012" s="18">
        <f t="shared" si="185"/>
        <v>0</v>
      </c>
      <c r="T1012">
        <v>41</v>
      </c>
      <c r="V1012" s="46">
        <f t="shared" si="178"/>
        <v>9.2947085925880408</v>
      </c>
      <c r="W1012" s="42">
        <f ca="1">CORREL(OFFSET($A$2,MATCH($A1012,$A$259:$A$970,0),4):OFFSET($A$2,MATCH($A1012+1,$A$259:$A$970,0)-1,4),OFFSET($T$2,MATCH($T1012,$T$259:$T$970,0),3):OFFSET($T$2,MATCH($T1012+1,$T$259:$T$970,0)-1,3))</f>
        <v>0.83654864767375625</v>
      </c>
      <c r="X1012" s="42">
        <f ca="1">CORREL(OFFSET($A$2,MATCH($A1012,$A$259:$A$970,0),2):OFFSET($A$2,MATCH($A1012+1,$A$259:$A$970,0)-1,2),OFFSET($T$2,MATCH($T1012,$T$259:$T$970,0),1):OFFSET($T$2,MATCH($T1012+1,$T$259:$T$970,0)-1,1))</f>
        <v>7.3292187468627173E-2</v>
      </c>
      <c r="Y1012">
        <f t="shared" si="180"/>
        <v>41</v>
      </c>
      <c r="Z1012" s="8">
        <f t="shared" si="186"/>
        <v>0</v>
      </c>
      <c r="AA1012" s="8">
        <f t="shared" si="187"/>
        <v>0</v>
      </c>
      <c r="AB1012" s="8">
        <f t="shared" si="187"/>
        <v>0</v>
      </c>
      <c r="AC1012" s="8">
        <f t="shared" si="187"/>
        <v>0</v>
      </c>
      <c r="AD1012" s="8">
        <f t="shared" si="187"/>
        <v>0.55782608695653124</v>
      </c>
      <c r="AE1012" s="8">
        <f t="shared" si="187"/>
        <v>10.557826086956531</v>
      </c>
      <c r="AF1012" s="8">
        <f t="shared" si="187"/>
        <v>19.442173913043469</v>
      </c>
      <c r="AG1012" s="8">
        <f t="shared" si="187"/>
        <v>14.442173913043469</v>
      </c>
      <c r="AH1012" s="8">
        <f t="shared" si="187"/>
        <v>9.4421739130434688</v>
      </c>
      <c r="AI1012" s="8">
        <f t="shared" si="187"/>
        <v>4.4421739130434688</v>
      </c>
      <c r="AJ1012" s="8">
        <f t="shared" si="187"/>
        <v>0</v>
      </c>
      <c r="AK1012" s="8">
        <f t="shared" si="187"/>
        <v>0</v>
      </c>
    </row>
    <row r="1013" spans="1:37" x14ac:dyDescent="0.2">
      <c r="A1013">
        <v>42</v>
      </c>
      <c r="B1013" s="46"/>
      <c r="C1013" s="46">
        <f t="shared" si="175"/>
        <v>40.646190476190483</v>
      </c>
      <c r="D1013" s="42">
        <f ca="1">STDEV(OFFSET($A$2,MATCH($A1013,$A$3:$A$970,0),3):OFFSET($A$2,MATCH($A1013+1,$A$3:$A$970,0)-1,3))*SQRT(trade_day)</f>
        <v>1.8892587906646117</v>
      </c>
      <c r="E1013" s="42">
        <f t="shared" si="176"/>
        <v>2.0788872069127513</v>
      </c>
      <c r="F1013">
        <v>42</v>
      </c>
      <c r="G1013" s="18">
        <f t="shared" si="185"/>
        <v>0</v>
      </c>
      <c r="H1013" s="18">
        <f t="shared" si="185"/>
        <v>0</v>
      </c>
      <c r="I1013" s="18">
        <f t="shared" si="185"/>
        <v>0.23571428571428568</v>
      </c>
      <c r="J1013" s="18">
        <f t="shared" si="185"/>
        <v>1.353809523809524</v>
      </c>
      <c r="K1013" s="18">
        <f t="shared" si="185"/>
        <v>3.2942857142857145</v>
      </c>
      <c r="L1013" s="18">
        <f t="shared" si="185"/>
        <v>9.786190476190475</v>
      </c>
      <c r="M1013" s="18">
        <f t="shared" si="185"/>
        <v>20.646190476190469</v>
      </c>
      <c r="N1013" s="18">
        <f t="shared" si="185"/>
        <v>15.646190476190471</v>
      </c>
      <c r="O1013" s="18">
        <f t="shared" si="185"/>
        <v>10.881904761904764</v>
      </c>
      <c r="P1013" s="18">
        <f t="shared" si="185"/>
        <v>7.0000000000000027</v>
      </c>
      <c r="Q1013" s="18">
        <f t="shared" si="185"/>
        <v>3.9404761904761925</v>
      </c>
      <c r="R1013" s="18">
        <f t="shared" si="185"/>
        <v>0.43238095238095231</v>
      </c>
      <c r="S1013" s="18">
        <f t="shared" si="185"/>
        <v>0</v>
      </c>
      <c r="T1013">
        <v>42</v>
      </c>
      <c r="V1013" s="46">
        <f t="shared" si="178"/>
        <v>10.847482522572868</v>
      </c>
      <c r="W1013" s="42">
        <f ca="1">CORREL(OFFSET($A$2,MATCH($A1013,$A$259:$A$970,0),4):OFFSET($A$2,MATCH($A1013+1,$A$259:$A$970,0)-1,4),OFFSET($T$2,MATCH($T1013,$T$259:$T$970,0),3):OFFSET($T$2,MATCH($T1013+1,$T$259:$T$970,0)-1,3))</f>
        <v>2.9856949002097073E-2</v>
      </c>
      <c r="X1013" s="42">
        <f ca="1">CORREL(OFFSET($A$2,MATCH($A1013,$A$259:$A$970,0),2):OFFSET($A$2,MATCH($A1013+1,$A$259:$A$970,0)-1,2),OFFSET($T$2,MATCH($T1013,$T$259:$T$970,0),1):OFFSET($T$2,MATCH($T1013+1,$T$259:$T$970,0)-1,1))</f>
        <v>9.084496133878113E-2</v>
      </c>
      <c r="Y1013">
        <f t="shared" si="180"/>
        <v>42</v>
      </c>
      <c r="Z1013" s="8">
        <f t="shared" si="186"/>
        <v>0</v>
      </c>
      <c r="AA1013" s="8">
        <f t="shared" si="187"/>
        <v>0</v>
      </c>
      <c r="AB1013" s="8">
        <f t="shared" si="187"/>
        <v>0</v>
      </c>
      <c r="AC1013" s="8">
        <f t="shared" si="187"/>
        <v>0</v>
      </c>
      <c r="AD1013" s="8">
        <f t="shared" si="187"/>
        <v>0</v>
      </c>
      <c r="AE1013" s="8">
        <f t="shared" si="187"/>
        <v>9.3538095238095167</v>
      </c>
      <c r="AF1013" s="8">
        <f t="shared" si="187"/>
        <v>20.646190476190483</v>
      </c>
      <c r="AG1013" s="8">
        <f t="shared" si="187"/>
        <v>15.646190476190483</v>
      </c>
      <c r="AH1013" s="8">
        <f t="shared" si="187"/>
        <v>10.646190476190483</v>
      </c>
      <c r="AI1013" s="8">
        <f t="shared" si="187"/>
        <v>5.6461904761904833</v>
      </c>
      <c r="AJ1013" s="8">
        <f t="shared" si="187"/>
        <v>0.64619047619048331</v>
      </c>
      <c r="AK1013" s="8">
        <f t="shared" si="187"/>
        <v>0</v>
      </c>
    </row>
    <row r="1014" spans="1:37" x14ac:dyDescent="0.2">
      <c r="A1014">
        <v>43</v>
      </c>
      <c r="B1014" s="46"/>
      <c r="C1014" s="46">
        <f t="shared" si="175"/>
        <v>43.403333333333336</v>
      </c>
      <c r="D1014" s="42">
        <f ca="1">STDEV(OFFSET($A$2,MATCH($A1014,$A$3:$A$970,0),3):OFFSET($A$2,MATCH($A1014+1,$A$3:$A$970,0)-1,3))*SQRT(trade_day)</f>
        <v>2.2405690410443135</v>
      </c>
      <c r="E1014" s="42">
        <f t="shared" si="176"/>
        <v>2.2025471892364328</v>
      </c>
      <c r="F1014">
        <v>43</v>
      </c>
      <c r="G1014" s="11">
        <f t="shared" si="185"/>
        <v>0</v>
      </c>
      <c r="H1014" s="11">
        <f t="shared" si="185"/>
        <v>0</v>
      </c>
      <c r="I1014" s="11">
        <f t="shared" si="185"/>
        <v>6.9999999999999951E-2</v>
      </c>
      <c r="J1014" s="11">
        <f t="shared" si="185"/>
        <v>0.54761904761904767</v>
      </c>
      <c r="K1014" s="11">
        <f t="shared" si="185"/>
        <v>1.6971428571428571</v>
      </c>
      <c r="L1014" s="11">
        <f t="shared" si="185"/>
        <v>7.0323809523809526</v>
      </c>
      <c r="M1014" s="11">
        <f t="shared" si="185"/>
        <v>23.40333333333334</v>
      </c>
      <c r="N1014" s="11">
        <f t="shared" si="185"/>
        <v>18.40333333333334</v>
      </c>
      <c r="O1014" s="11">
        <f t="shared" si="185"/>
        <v>13.473333333333336</v>
      </c>
      <c r="P1014" s="11">
        <f t="shared" si="185"/>
        <v>8.9509523809523817</v>
      </c>
      <c r="Q1014" s="11">
        <f t="shared" si="185"/>
        <v>5.1004761904761908</v>
      </c>
      <c r="R1014" s="11">
        <f t="shared" si="185"/>
        <v>0.435714285714286</v>
      </c>
      <c r="S1014" s="11">
        <f t="shared" si="185"/>
        <v>0</v>
      </c>
      <c r="T1014">
        <v>43</v>
      </c>
      <c r="V1014" s="46">
        <f t="shared" si="178"/>
        <v>14.048296246677172</v>
      </c>
      <c r="W1014" s="42">
        <f ca="1">CORREL(OFFSET($A$2,MATCH($A1014,$A$259:$A$970,0),4):OFFSET($A$2,MATCH($A1014+1,$A$259:$A$970,0)-1,4),OFFSET($T$2,MATCH($T1014,$T$259:$T$970,0),3):OFFSET($T$2,MATCH($T1014+1,$T$259:$T$970,0)-1,3))</f>
        <v>-0.48268024147029059</v>
      </c>
      <c r="X1014" s="42">
        <f ca="1">CORREL(OFFSET($A$2,MATCH($A1014,$A$259:$A$970,0),2):OFFSET($A$2,MATCH($A1014+1,$A$259:$A$970,0)-1,2),OFFSET($T$2,MATCH($T1014,$T$259:$T$970,0),1):OFFSET($T$2,MATCH($T1014+1,$T$259:$T$970,0)-1,1))</f>
        <v>-0.11105865760278509</v>
      </c>
      <c r="Y1014">
        <f t="shared" si="180"/>
        <v>43</v>
      </c>
      <c r="Z1014" s="8">
        <f t="shared" si="186"/>
        <v>0</v>
      </c>
      <c r="AA1014" s="8">
        <f t="shared" si="187"/>
        <v>0</v>
      </c>
      <c r="AB1014" s="8">
        <f t="shared" si="187"/>
        <v>0</v>
      </c>
      <c r="AC1014" s="8">
        <f t="shared" si="187"/>
        <v>0</v>
      </c>
      <c r="AD1014" s="8">
        <f t="shared" si="187"/>
        <v>0</v>
      </c>
      <c r="AE1014" s="8">
        <f t="shared" si="187"/>
        <v>6.596666666666664</v>
      </c>
      <c r="AF1014" s="8">
        <f t="shared" si="187"/>
        <v>23.403333333333336</v>
      </c>
      <c r="AG1014" s="8">
        <f t="shared" si="187"/>
        <v>18.403333333333336</v>
      </c>
      <c r="AH1014" s="8">
        <f t="shared" si="187"/>
        <v>13.403333333333336</v>
      </c>
      <c r="AI1014" s="8">
        <f t="shared" si="187"/>
        <v>8.403333333333336</v>
      </c>
      <c r="AJ1014" s="8">
        <f t="shared" si="187"/>
        <v>3.403333333333336</v>
      </c>
      <c r="AK1014" s="8">
        <f t="shared" si="187"/>
        <v>0</v>
      </c>
    </row>
    <row r="1015" spans="1:37" x14ac:dyDescent="0.2">
      <c r="A1015">
        <v>44</v>
      </c>
      <c r="B1015" s="46"/>
      <c r="C1015" s="46">
        <f t="shared" si="175"/>
        <v>39.526956521739137</v>
      </c>
      <c r="D1015" s="42">
        <f ca="1">STDEV(OFFSET($A$2,MATCH($A1015,$A$3:$A$970,0),3):OFFSET($A$2,MATCH($A1015+1,$A$3:$A$970,0)-1,3))*SQRT(trade_day)</f>
        <v>1.4922450976653103</v>
      </c>
      <c r="E1015" s="42">
        <f t="shared" si="176"/>
        <v>1.7114893790780221</v>
      </c>
      <c r="F1015">
        <v>44</v>
      </c>
      <c r="G1015" s="11">
        <f t="shared" si="185"/>
        <v>0</v>
      </c>
      <c r="H1015" s="11">
        <f t="shared" si="185"/>
        <v>0</v>
      </c>
      <c r="I1015" s="11">
        <f t="shared" si="185"/>
        <v>4.6521739130434794E-2</v>
      </c>
      <c r="J1015" s="11">
        <f t="shared" si="185"/>
        <v>0.75869565217391255</v>
      </c>
      <c r="K1015" s="11">
        <f t="shared" si="185"/>
        <v>3.3765217391304345</v>
      </c>
      <c r="L1015" s="11">
        <f t="shared" si="185"/>
        <v>11.013043478260869</v>
      </c>
      <c r="M1015" s="11">
        <f t="shared" si="185"/>
        <v>19.52695652173913</v>
      </c>
      <c r="N1015" s="11">
        <f t="shared" si="185"/>
        <v>14.52695652173913</v>
      </c>
      <c r="O1015" s="11">
        <f t="shared" si="185"/>
        <v>9.5734782608695657</v>
      </c>
      <c r="P1015" s="11">
        <f t="shared" si="185"/>
        <v>5.2856521739130429</v>
      </c>
      <c r="Q1015" s="11">
        <f t="shared" si="185"/>
        <v>2.9034782608695653</v>
      </c>
      <c r="R1015" s="11">
        <f t="shared" si="185"/>
        <v>0.54</v>
      </c>
      <c r="S1015" s="11">
        <f t="shared" si="185"/>
        <v>0</v>
      </c>
      <c r="T1015">
        <v>44</v>
      </c>
      <c r="V1015" s="46">
        <f t="shared" si="178"/>
        <v>13.145598020878943</v>
      </c>
      <c r="W1015" s="42">
        <f ca="1">CORREL(OFFSET($A$2,MATCH($A1015,$A$259:$A$970,0),4):OFFSET($A$2,MATCH($A1015+1,$A$259:$A$970,0)-1,4),OFFSET($T$2,MATCH($T1015,$T$259:$T$970,0),3):OFFSET($T$2,MATCH($T1015+1,$T$259:$T$970,0)-1,3))</f>
        <v>-0.4704258988751287</v>
      </c>
      <c r="X1015" s="42">
        <f ca="1">CORREL(OFFSET($A$2,MATCH($A1015,$A$259:$A$970,0),2):OFFSET($A$2,MATCH($A1015+1,$A$259:$A$970,0)-1,2),OFFSET($T$2,MATCH($T1015,$T$259:$T$970,0),1):OFFSET($T$2,MATCH($T1015+1,$T$259:$T$970,0)-1,1))</f>
        <v>0.58600976746885391</v>
      </c>
      <c r="Y1015">
        <f t="shared" si="180"/>
        <v>44</v>
      </c>
      <c r="Z1015" s="8">
        <f t="shared" si="186"/>
        <v>0</v>
      </c>
      <c r="AA1015" s="8">
        <f t="shared" si="187"/>
        <v>0</v>
      </c>
      <c r="AB1015" s="8">
        <f t="shared" si="187"/>
        <v>0</v>
      </c>
      <c r="AC1015" s="8">
        <f t="shared" si="187"/>
        <v>0</v>
      </c>
      <c r="AD1015" s="8">
        <f t="shared" si="187"/>
        <v>0.47304347826086257</v>
      </c>
      <c r="AE1015" s="8">
        <f t="shared" si="187"/>
        <v>10.473043478260863</v>
      </c>
      <c r="AF1015" s="8">
        <f t="shared" si="187"/>
        <v>19.526956521739137</v>
      </c>
      <c r="AG1015" s="8">
        <f t="shared" si="187"/>
        <v>14.526956521739137</v>
      </c>
      <c r="AH1015" s="8">
        <f t="shared" si="187"/>
        <v>9.5269565217391374</v>
      </c>
      <c r="AI1015" s="8">
        <f t="shared" si="187"/>
        <v>4.5269565217391374</v>
      </c>
      <c r="AJ1015" s="8">
        <f t="shared" si="187"/>
        <v>0</v>
      </c>
      <c r="AK1015" s="8">
        <f t="shared" si="187"/>
        <v>0</v>
      </c>
    </row>
    <row r="1016" spans="1:37" x14ac:dyDescent="0.2"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</row>
    <row r="1017" spans="1:37" x14ac:dyDescent="0.2"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</row>
    <row r="1018" spans="1:37" x14ac:dyDescent="0.2"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</row>
    <row r="1019" spans="1:37" x14ac:dyDescent="0.2"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</row>
    <row r="1020" spans="1:37" x14ac:dyDescent="0.2"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</row>
    <row r="1021" spans="1:37" x14ac:dyDescent="0.2"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</row>
    <row r="1022" spans="1:37" x14ac:dyDescent="0.2"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</row>
    <row r="1023" spans="1:37" x14ac:dyDescent="0.2"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</row>
    <row r="1024" spans="1:37" x14ac:dyDescent="0.2"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</row>
    <row r="1025" spans="26:37" x14ac:dyDescent="0.2"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</row>
    <row r="1026" spans="26:37" x14ac:dyDescent="0.2"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</row>
    <row r="1027" spans="26:37" x14ac:dyDescent="0.2"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</row>
    <row r="1028" spans="26:37" x14ac:dyDescent="0.2"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</row>
    <row r="1029" spans="26:37" x14ac:dyDescent="0.2"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</row>
    <row r="1030" spans="26:37" x14ac:dyDescent="0.2"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</row>
    <row r="1031" spans="26:37" x14ac:dyDescent="0.2"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</row>
    <row r="1032" spans="26:37" x14ac:dyDescent="0.2"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</row>
    <row r="1033" spans="26:37" x14ac:dyDescent="0.2"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</row>
    <row r="1034" spans="26:37" x14ac:dyDescent="0.2"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</row>
    <row r="1035" spans="26:37" x14ac:dyDescent="0.2"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</row>
    <row r="1036" spans="26:37" x14ac:dyDescent="0.2"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</row>
    <row r="1037" spans="26:37" x14ac:dyDescent="0.2"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</row>
    <row r="1038" spans="26:37" x14ac:dyDescent="0.2"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</row>
    <row r="1039" spans="26:37" x14ac:dyDescent="0.2"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</row>
    <row r="1040" spans="26:37" x14ac:dyDescent="0.2"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</row>
    <row r="1041" spans="26:37" x14ac:dyDescent="0.2"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</row>
    <row r="1042" spans="26:37" x14ac:dyDescent="0.2"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</row>
    <row r="1043" spans="26:37" x14ac:dyDescent="0.2"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</row>
    <row r="1044" spans="26:37" x14ac:dyDescent="0.2"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</row>
    <row r="1045" spans="26:37" x14ac:dyDescent="0.2"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</row>
    <row r="1046" spans="26:37" x14ac:dyDescent="0.2"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</row>
    <row r="1047" spans="26:37" x14ac:dyDescent="0.2"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</row>
    <row r="1048" spans="26:37" x14ac:dyDescent="0.2"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</row>
    <row r="1049" spans="26:37" x14ac:dyDescent="0.2"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</row>
    <row r="1050" spans="26:37" x14ac:dyDescent="0.2"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</row>
    <row r="1051" spans="26:37" x14ac:dyDescent="0.2"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</row>
    <row r="1052" spans="26:37" x14ac:dyDescent="0.2">
      <c r="Z1052" s="47"/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</row>
    <row r="1053" spans="26:37" x14ac:dyDescent="0.2">
      <c r="Z1053" s="47"/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</row>
    <row r="1054" spans="26:37" x14ac:dyDescent="0.2">
      <c r="Z1054" s="47"/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54"/>
  <sheetViews>
    <sheetView workbookViewId="0">
      <pane xSplit="2" ySplit="2" topLeftCell="C990" activePane="bottomRight" state="frozen"/>
      <selection activeCell="X974" sqref="X974"/>
      <selection pane="topRight" activeCell="X974" sqref="X974"/>
      <selection pane="bottomLeft" activeCell="X974" sqref="X974"/>
      <selection pane="bottomRight" activeCell="H1021" sqref="H1021"/>
    </sheetView>
  </sheetViews>
  <sheetFormatPr defaultRowHeight="12.75" x14ac:dyDescent="0.2"/>
  <cols>
    <col min="2" max="2" width="9.85546875" bestFit="1" customWidth="1"/>
    <col min="23" max="23" width="9.140625" style="42"/>
    <col min="25" max="25" width="11.42578125" bestFit="1" customWidth="1"/>
    <col min="26" max="27" width="5.28515625" bestFit="1" customWidth="1"/>
    <col min="28" max="31" width="6.28515625" bestFit="1" customWidth="1"/>
    <col min="32" max="37" width="7.28515625" bestFit="1" customWidth="1"/>
  </cols>
  <sheetData>
    <row r="1" spans="1:111" x14ac:dyDescent="0.2">
      <c r="B1" t="s">
        <v>4</v>
      </c>
      <c r="C1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U1" t="s">
        <v>14</v>
      </c>
      <c r="W1" s="42" t="s">
        <v>14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111" x14ac:dyDescent="0.2">
      <c r="A2" t="s">
        <v>2</v>
      </c>
      <c r="C2" t="s">
        <v>5</v>
      </c>
      <c r="D2" t="s">
        <v>7</v>
      </c>
      <c r="E2" t="s">
        <v>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20</v>
      </c>
      <c r="N2">
        <v>25</v>
      </c>
      <c r="O2">
        <v>30</v>
      </c>
      <c r="P2">
        <v>35</v>
      </c>
      <c r="Q2">
        <v>40</v>
      </c>
      <c r="R2">
        <v>50</v>
      </c>
      <c r="S2" s="43">
        <v>100.00001</v>
      </c>
      <c r="T2" t="s">
        <v>2</v>
      </c>
      <c r="U2" t="s">
        <v>15</v>
      </c>
      <c r="V2" t="s">
        <v>16</v>
      </c>
      <c r="W2" s="42" t="s">
        <v>17</v>
      </c>
      <c r="X2" s="102">
        <v>36161</v>
      </c>
      <c r="Y2" s="102"/>
      <c r="Z2">
        <v>20</v>
      </c>
      <c r="AA2">
        <v>25</v>
      </c>
      <c r="AB2">
        <v>30</v>
      </c>
      <c r="AC2">
        <v>35</v>
      </c>
      <c r="AD2">
        <v>40</v>
      </c>
      <c r="AE2">
        <v>50</v>
      </c>
      <c r="AF2">
        <v>20</v>
      </c>
      <c r="AG2">
        <v>25</v>
      </c>
      <c r="AH2">
        <v>30</v>
      </c>
      <c r="AI2">
        <v>35</v>
      </c>
      <c r="AJ2">
        <v>40</v>
      </c>
      <c r="AK2">
        <v>50</v>
      </c>
      <c r="AL2" s="102">
        <v>36586</v>
      </c>
      <c r="AM2" s="102">
        <v>36617</v>
      </c>
      <c r="AN2" s="102">
        <v>36647</v>
      </c>
      <c r="AO2" s="102">
        <v>36678</v>
      </c>
      <c r="AP2" s="102">
        <v>36708</v>
      </c>
      <c r="AQ2" s="102">
        <v>36739</v>
      </c>
      <c r="AR2" s="102">
        <v>36770</v>
      </c>
      <c r="AS2" s="102">
        <v>36800</v>
      </c>
      <c r="AT2" s="102">
        <v>36831</v>
      </c>
      <c r="AU2" s="102">
        <v>36861</v>
      </c>
      <c r="AV2" s="102">
        <v>36892</v>
      </c>
      <c r="AW2" s="102">
        <v>36923</v>
      </c>
      <c r="AX2" s="102">
        <v>36951</v>
      </c>
      <c r="AY2" s="102">
        <v>36982</v>
      </c>
      <c r="AZ2" s="102">
        <v>37012</v>
      </c>
      <c r="BA2" s="102">
        <v>37043</v>
      </c>
      <c r="BB2" s="102">
        <v>37073</v>
      </c>
      <c r="BC2" s="102">
        <v>37104</v>
      </c>
      <c r="BD2" s="102">
        <v>37135</v>
      </c>
      <c r="BE2" s="102">
        <v>37165</v>
      </c>
      <c r="BF2" s="102">
        <v>37196</v>
      </c>
      <c r="BG2" s="102">
        <v>37226</v>
      </c>
      <c r="BH2" s="102">
        <v>37257</v>
      </c>
      <c r="BI2" s="102">
        <v>37288</v>
      </c>
      <c r="BJ2" s="102">
        <v>37316</v>
      </c>
      <c r="BK2" s="102">
        <v>37347</v>
      </c>
      <c r="BL2" s="102">
        <v>37377</v>
      </c>
      <c r="BM2" s="102">
        <v>37408</v>
      </c>
      <c r="BN2" s="102">
        <v>37438</v>
      </c>
      <c r="BO2" s="102">
        <v>37469</v>
      </c>
      <c r="BP2" s="102">
        <v>37500</v>
      </c>
      <c r="BQ2" s="102">
        <v>37530</v>
      </c>
      <c r="BR2" s="102">
        <v>37561</v>
      </c>
      <c r="BS2" s="102">
        <v>37591</v>
      </c>
      <c r="BT2" s="102">
        <v>37622</v>
      </c>
      <c r="BU2" s="102">
        <v>37653</v>
      </c>
      <c r="BV2" s="102">
        <v>37681</v>
      </c>
      <c r="BW2" s="102">
        <v>37712</v>
      </c>
      <c r="BX2" s="102">
        <v>37742</v>
      </c>
      <c r="BY2" s="102">
        <v>37773</v>
      </c>
      <c r="BZ2" s="102">
        <v>37803</v>
      </c>
      <c r="CA2" s="102">
        <v>37834</v>
      </c>
      <c r="CB2" s="102">
        <v>37865</v>
      </c>
      <c r="CC2" s="102">
        <v>37895</v>
      </c>
      <c r="CD2" s="102">
        <v>37926</v>
      </c>
      <c r="CE2" s="102">
        <v>37956</v>
      </c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">
      <c r="B3" s="91">
        <v>35765</v>
      </c>
      <c r="C3" s="92">
        <v>19.25</v>
      </c>
      <c r="S3" s="43"/>
    </row>
    <row r="4" spans="1:111" x14ac:dyDescent="0.2">
      <c r="B4" s="91">
        <v>35766</v>
      </c>
      <c r="C4" s="92">
        <v>22.42</v>
      </c>
      <c r="D4" s="4">
        <f t="shared" ref="D4:D67" si="0">LN(C4/C3)</f>
        <v>0.15244235691022068</v>
      </c>
      <c r="G4" s="8">
        <f t="shared" ref="G4:S13" si="1">IF(G$1="P",MAX(0,G$2-$C4),IF(G$1="C",MAX(0,$C4-G$2)))</f>
        <v>0</v>
      </c>
      <c r="H4" s="8">
        <f t="shared" si="1"/>
        <v>2.5799999999999983</v>
      </c>
      <c r="I4" s="8">
        <f t="shared" si="1"/>
        <v>7.5799999999999983</v>
      </c>
      <c r="J4" s="8">
        <f t="shared" si="1"/>
        <v>12.579999999999998</v>
      </c>
      <c r="K4" s="8">
        <f t="shared" si="1"/>
        <v>17.579999999999998</v>
      </c>
      <c r="L4" s="8">
        <f t="shared" si="1"/>
        <v>27.58</v>
      </c>
      <c r="M4" s="8">
        <f t="shared" si="1"/>
        <v>2.4200000000000017</v>
      </c>
      <c r="N4" s="8">
        <f t="shared" si="1"/>
        <v>0</v>
      </c>
      <c r="O4" s="8">
        <f t="shared" si="1"/>
        <v>0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8">
        <f t="shared" si="1"/>
        <v>0</v>
      </c>
      <c r="T4" s="21">
        <f t="shared" ref="T4:T67" si="2">A4</f>
        <v>0</v>
      </c>
      <c r="U4" s="19">
        <f>VLOOKUP($B4,Gas!$B$3:$E$2506,2)</f>
        <v>2.33</v>
      </c>
      <c r="V4" s="44">
        <f t="shared" ref="V4:V67" si="3">C4/U4</f>
        <v>9.6223175965665249</v>
      </c>
    </row>
    <row r="5" spans="1:111" x14ac:dyDescent="0.2">
      <c r="B5" s="91">
        <v>35767</v>
      </c>
      <c r="C5" s="92">
        <v>22.15</v>
      </c>
      <c r="D5" s="4">
        <f t="shared" si="0"/>
        <v>-1.211592115286934E-2</v>
      </c>
      <c r="G5" s="8">
        <f t="shared" si="1"/>
        <v>0</v>
      </c>
      <c r="H5" s="8">
        <f t="shared" si="1"/>
        <v>2.8500000000000014</v>
      </c>
      <c r="I5" s="8">
        <f t="shared" si="1"/>
        <v>7.8500000000000014</v>
      </c>
      <c r="J5" s="8">
        <f t="shared" si="1"/>
        <v>12.850000000000001</v>
      </c>
      <c r="K5" s="8">
        <f t="shared" si="1"/>
        <v>17.850000000000001</v>
      </c>
      <c r="L5" s="8">
        <f t="shared" si="1"/>
        <v>27.85</v>
      </c>
      <c r="M5" s="8">
        <f t="shared" si="1"/>
        <v>2.1499999999999986</v>
      </c>
      <c r="N5" s="8">
        <f t="shared" si="1"/>
        <v>0</v>
      </c>
      <c r="O5" s="8">
        <f t="shared" si="1"/>
        <v>0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8">
        <f t="shared" si="1"/>
        <v>0</v>
      </c>
      <c r="T5" s="21">
        <f t="shared" si="2"/>
        <v>0</v>
      </c>
      <c r="U5" s="19">
        <f>VLOOKUP($B5,Gas!$B$3:$E$2506,2)</f>
        <v>2.65</v>
      </c>
      <c r="V5" s="44">
        <f t="shared" si="3"/>
        <v>8.3584905660377355</v>
      </c>
    </row>
    <row r="6" spans="1:111" x14ac:dyDescent="0.2">
      <c r="B6" s="91">
        <v>35768</v>
      </c>
      <c r="C6" s="92">
        <v>22.87</v>
      </c>
      <c r="D6" s="4">
        <f t="shared" si="0"/>
        <v>3.1988511543545262E-2</v>
      </c>
      <c r="G6" s="8">
        <f t="shared" si="1"/>
        <v>0</v>
      </c>
      <c r="H6" s="8">
        <f t="shared" si="1"/>
        <v>2.129999999999999</v>
      </c>
      <c r="I6" s="8">
        <f t="shared" si="1"/>
        <v>7.129999999999999</v>
      </c>
      <c r="J6" s="8">
        <f t="shared" si="1"/>
        <v>12.129999999999999</v>
      </c>
      <c r="K6" s="8">
        <f t="shared" si="1"/>
        <v>17.13</v>
      </c>
      <c r="L6" s="8">
        <f t="shared" si="1"/>
        <v>27.13</v>
      </c>
      <c r="M6" s="8">
        <f t="shared" si="1"/>
        <v>2.870000000000001</v>
      </c>
      <c r="N6" s="8">
        <f t="shared" si="1"/>
        <v>0</v>
      </c>
      <c r="O6" s="8">
        <f t="shared" si="1"/>
        <v>0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8">
        <f t="shared" si="1"/>
        <v>0</v>
      </c>
      <c r="T6" s="21">
        <f t="shared" si="2"/>
        <v>0</v>
      </c>
      <c r="U6" s="19">
        <f>VLOOKUP($B6,Gas!$B$3:$E$2506,2)</f>
        <v>2.5299999999999998</v>
      </c>
      <c r="V6" s="44">
        <f t="shared" si="3"/>
        <v>9.0395256916996054</v>
      </c>
    </row>
    <row r="7" spans="1:111" x14ac:dyDescent="0.2">
      <c r="B7" s="91">
        <v>35769</v>
      </c>
      <c r="C7" s="92">
        <v>25.1</v>
      </c>
      <c r="D7" s="4">
        <f t="shared" si="0"/>
        <v>9.3041838103048419E-2</v>
      </c>
      <c r="G7" s="8">
        <f t="shared" si="1"/>
        <v>0</v>
      </c>
      <c r="H7" s="8">
        <f t="shared" si="1"/>
        <v>0</v>
      </c>
      <c r="I7" s="8">
        <f t="shared" si="1"/>
        <v>4.8999999999999986</v>
      </c>
      <c r="J7" s="8">
        <f t="shared" si="1"/>
        <v>9.8999999999999986</v>
      </c>
      <c r="K7" s="8">
        <f t="shared" si="1"/>
        <v>14.899999999999999</v>
      </c>
      <c r="L7" s="8">
        <f t="shared" si="1"/>
        <v>24.9</v>
      </c>
      <c r="M7" s="8">
        <f t="shared" si="1"/>
        <v>5.1000000000000014</v>
      </c>
      <c r="N7" s="8">
        <f t="shared" si="1"/>
        <v>0.10000000000000142</v>
      </c>
      <c r="O7" s="8">
        <f t="shared" si="1"/>
        <v>0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8">
        <f t="shared" si="1"/>
        <v>0</v>
      </c>
      <c r="T7" s="21">
        <f t="shared" si="2"/>
        <v>0</v>
      </c>
      <c r="U7" s="19">
        <f>VLOOKUP($B7,Gas!$B$3:$E$2506,2)</f>
        <v>2.5299999999999998</v>
      </c>
      <c r="V7" s="44">
        <f t="shared" si="3"/>
        <v>9.920948616600791</v>
      </c>
    </row>
    <row r="8" spans="1:111" x14ac:dyDescent="0.2">
      <c r="B8" s="91">
        <v>35772</v>
      </c>
      <c r="C8" s="92">
        <v>25.89</v>
      </c>
      <c r="D8" s="4">
        <f t="shared" si="0"/>
        <v>3.0988947625708082E-2</v>
      </c>
      <c r="G8" s="8">
        <f t="shared" si="1"/>
        <v>0</v>
      </c>
      <c r="H8" s="8">
        <f t="shared" si="1"/>
        <v>0</v>
      </c>
      <c r="I8" s="8">
        <f t="shared" si="1"/>
        <v>4.1099999999999994</v>
      </c>
      <c r="J8" s="8">
        <f t="shared" si="1"/>
        <v>9.11</v>
      </c>
      <c r="K8" s="8">
        <f t="shared" si="1"/>
        <v>14.11</v>
      </c>
      <c r="L8" s="8">
        <f t="shared" si="1"/>
        <v>24.11</v>
      </c>
      <c r="M8" s="8">
        <f t="shared" si="1"/>
        <v>5.8900000000000006</v>
      </c>
      <c r="N8" s="8">
        <f t="shared" si="1"/>
        <v>0.89000000000000057</v>
      </c>
      <c r="O8" s="8">
        <f t="shared" si="1"/>
        <v>0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8">
        <f t="shared" si="1"/>
        <v>0</v>
      </c>
      <c r="T8" s="21">
        <f t="shared" si="2"/>
        <v>0</v>
      </c>
      <c r="U8" s="19">
        <f>VLOOKUP($B8,Gas!$B$3:$E$2506,2)</f>
        <v>2.4750000000000001</v>
      </c>
      <c r="V8" s="44">
        <f t="shared" si="3"/>
        <v>10.460606060606061</v>
      </c>
    </row>
    <row r="9" spans="1:111" x14ac:dyDescent="0.2">
      <c r="B9" s="91">
        <v>35773</v>
      </c>
      <c r="C9" s="92">
        <v>23.18</v>
      </c>
      <c r="D9" s="4">
        <f t="shared" si="0"/>
        <v>-0.1105669558518407</v>
      </c>
      <c r="G9" s="8">
        <f t="shared" si="1"/>
        <v>0</v>
      </c>
      <c r="H9" s="8">
        <f t="shared" si="1"/>
        <v>1.8200000000000003</v>
      </c>
      <c r="I9" s="8">
        <f t="shared" si="1"/>
        <v>6.82</v>
      </c>
      <c r="J9" s="8">
        <f t="shared" si="1"/>
        <v>11.82</v>
      </c>
      <c r="K9" s="8">
        <f t="shared" si="1"/>
        <v>16.82</v>
      </c>
      <c r="L9" s="8">
        <f t="shared" si="1"/>
        <v>26.82</v>
      </c>
      <c r="M9" s="8">
        <f t="shared" si="1"/>
        <v>3.1799999999999997</v>
      </c>
      <c r="N9" s="8">
        <f t="shared" si="1"/>
        <v>0</v>
      </c>
      <c r="O9" s="8">
        <f t="shared" si="1"/>
        <v>0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8">
        <f t="shared" si="1"/>
        <v>0</v>
      </c>
      <c r="T9" s="21">
        <f t="shared" si="2"/>
        <v>0</v>
      </c>
      <c r="U9" s="19">
        <f>VLOOKUP($B9,Gas!$B$3:$E$2506,2)</f>
        <v>2.4350000000000001</v>
      </c>
      <c r="V9" s="44">
        <f t="shared" si="3"/>
        <v>9.5195071868583163</v>
      </c>
    </row>
    <row r="10" spans="1:111" x14ac:dyDescent="0.2">
      <c r="B10" s="91">
        <v>35774</v>
      </c>
      <c r="C10" s="92">
        <v>20.059999999999999</v>
      </c>
      <c r="D10" s="4">
        <f t="shared" si="0"/>
        <v>-0.14456205537781622</v>
      </c>
      <c r="G10" s="8">
        <f t="shared" si="1"/>
        <v>0</v>
      </c>
      <c r="H10" s="8">
        <f t="shared" si="1"/>
        <v>4.9400000000000013</v>
      </c>
      <c r="I10" s="8">
        <f t="shared" si="1"/>
        <v>9.9400000000000013</v>
      </c>
      <c r="J10" s="8">
        <f t="shared" si="1"/>
        <v>14.940000000000001</v>
      </c>
      <c r="K10" s="8">
        <f t="shared" si="1"/>
        <v>19.940000000000001</v>
      </c>
      <c r="L10" s="8">
        <f t="shared" si="1"/>
        <v>29.94</v>
      </c>
      <c r="M10" s="8">
        <f t="shared" si="1"/>
        <v>5.9999999999998721E-2</v>
      </c>
      <c r="N10" s="8">
        <f t="shared" si="1"/>
        <v>0</v>
      </c>
      <c r="O10" s="8">
        <f t="shared" si="1"/>
        <v>0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21">
        <f t="shared" si="2"/>
        <v>0</v>
      </c>
      <c r="U10" s="19">
        <f>VLOOKUP($B10,Gas!$B$3:$E$2506,2)</f>
        <v>2.3050000000000002</v>
      </c>
      <c r="V10" s="44">
        <f t="shared" si="3"/>
        <v>8.7028199566160502</v>
      </c>
    </row>
    <row r="11" spans="1:111" x14ac:dyDescent="0.2">
      <c r="B11" s="91">
        <v>35775</v>
      </c>
      <c r="C11" s="92">
        <v>19.88</v>
      </c>
      <c r="D11" s="4">
        <f t="shared" si="0"/>
        <v>-9.0135813053615239E-3</v>
      </c>
      <c r="G11" s="8">
        <f t="shared" si="1"/>
        <v>0.12000000000000099</v>
      </c>
      <c r="H11" s="8">
        <f t="shared" si="1"/>
        <v>5.120000000000001</v>
      </c>
      <c r="I11" s="8">
        <f t="shared" si="1"/>
        <v>10.120000000000001</v>
      </c>
      <c r="J11" s="8">
        <f t="shared" si="1"/>
        <v>15.120000000000001</v>
      </c>
      <c r="K11" s="8">
        <f t="shared" si="1"/>
        <v>20.12</v>
      </c>
      <c r="L11" s="8">
        <f t="shared" si="1"/>
        <v>30.12</v>
      </c>
      <c r="M11" s="8">
        <f t="shared" si="1"/>
        <v>0</v>
      </c>
      <c r="N11" s="8">
        <f t="shared" si="1"/>
        <v>0</v>
      </c>
      <c r="O11" s="8">
        <f t="shared" si="1"/>
        <v>0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8">
        <f t="shared" si="1"/>
        <v>0</v>
      </c>
      <c r="T11" s="21">
        <f t="shared" si="2"/>
        <v>0</v>
      </c>
      <c r="U11" s="19">
        <f>VLOOKUP($B11,Gas!$B$3:$E$2506,2)</f>
        <v>2.46</v>
      </c>
      <c r="V11" s="44">
        <f t="shared" si="3"/>
        <v>8.081300813008129</v>
      </c>
    </row>
    <row r="12" spans="1:111" x14ac:dyDescent="0.2">
      <c r="B12" s="91">
        <v>35776</v>
      </c>
      <c r="C12" s="92">
        <v>21.99</v>
      </c>
      <c r="D12" s="4">
        <f t="shared" si="0"/>
        <v>0.10087360333824184</v>
      </c>
      <c r="E12" s="5"/>
      <c r="G12" s="8">
        <f t="shared" si="1"/>
        <v>0</v>
      </c>
      <c r="H12" s="8">
        <f t="shared" si="1"/>
        <v>3.0100000000000016</v>
      </c>
      <c r="I12" s="8">
        <f t="shared" si="1"/>
        <v>8.0100000000000016</v>
      </c>
      <c r="J12" s="8">
        <f t="shared" si="1"/>
        <v>13.010000000000002</v>
      </c>
      <c r="K12" s="8">
        <f t="shared" si="1"/>
        <v>18.010000000000002</v>
      </c>
      <c r="L12" s="8">
        <f t="shared" si="1"/>
        <v>28.01</v>
      </c>
      <c r="M12" s="8">
        <f t="shared" si="1"/>
        <v>1.9899999999999984</v>
      </c>
      <c r="N12" s="8">
        <f t="shared" si="1"/>
        <v>0</v>
      </c>
      <c r="O12" s="8">
        <f t="shared" si="1"/>
        <v>0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8">
        <f t="shared" si="1"/>
        <v>0</v>
      </c>
      <c r="T12" s="21">
        <f t="shared" si="2"/>
        <v>0</v>
      </c>
      <c r="U12" s="19">
        <f>VLOOKUP($B12,Gas!$B$3:$E$2506,2)</f>
        <v>2.46</v>
      </c>
      <c r="V12" s="44">
        <f t="shared" si="3"/>
        <v>8.9390243902439011</v>
      </c>
    </row>
    <row r="13" spans="1:111" x14ac:dyDescent="0.2">
      <c r="B13" s="91">
        <v>35779</v>
      </c>
      <c r="C13" s="92">
        <v>19.100000000000001</v>
      </c>
      <c r="D13" s="4">
        <f t="shared" si="0"/>
        <v>-0.14089946951408544</v>
      </c>
      <c r="E13" s="100">
        <f t="shared" ref="E13:E76" si="4">STDEV(D4:D13)*SQRT(trade_day)</f>
        <v>1.6436100189190026</v>
      </c>
      <c r="G13" s="8">
        <f t="shared" si="1"/>
        <v>0.89999999999999858</v>
      </c>
      <c r="H13" s="8">
        <f t="shared" si="1"/>
        <v>5.8999999999999986</v>
      </c>
      <c r="I13" s="8">
        <f t="shared" si="1"/>
        <v>10.899999999999999</v>
      </c>
      <c r="J13" s="8">
        <f t="shared" si="1"/>
        <v>15.899999999999999</v>
      </c>
      <c r="K13" s="8">
        <f t="shared" si="1"/>
        <v>20.9</v>
      </c>
      <c r="L13" s="8">
        <f t="shared" si="1"/>
        <v>30.9</v>
      </c>
      <c r="M13" s="8">
        <f t="shared" si="1"/>
        <v>0</v>
      </c>
      <c r="N13" s="8">
        <f t="shared" si="1"/>
        <v>0</v>
      </c>
      <c r="O13" s="8">
        <f t="shared" si="1"/>
        <v>0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8">
        <f t="shared" si="1"/>
        <v>0</v>
      </c>
      <c r="T13" s="21">
        <f t="shared" si="2"/>
        <v>0</v>
      </c>
      <c r="U13" s="19">
        <f>VLOOKUP($B13,Gas!$B$3:$E$2506,2)</f>
        <v>2.2850000000000001</v>
      </c>
      <c r="V13" s="44">
        <f t="shared" si="3"/>
        <v>8.3588621444201312</v>
      </c>
    </row>
    <row r="14" spans="1:111" x14ac:dyDescent="0.2">
      <c r="B14" s="91">
        <v>35780</v>
      </c>
      <c r="C14" s="92">
        <v>19.77</v>
      </c>
      <c r="D14" s="4">
        <f t="shared" si="0"/>
        <v>3.4477302129941226E-2</v>
      </c>
      <c r="E14" s="100">
        <f t="shared" si="4"/>
        <v>1.4300953281032143</v>
      </c>
      <c r="G14" s="8">
        <f t="shared" ref="G14:S23" si="5">IF(G$1="P",MAX(0,G$2-$C14),IF(G$1="C",MAX(0,$C14-G$2)))</f>
        <v>0.23000000000000043</v>
      </c>
      <c r="H14" s="8">
        <f t="shared" si="5"/>
        <v>5.23</v>
      </c>
      <c r="I14" s="8">
        <f t="shared" si="5"/>
        <v>10.23</v>
      </c>
      <c r="J14" s="8">
        <f t="shared" si="5"/>
        <v>15.23</v>
      </c>
      <c r="K14" s="8">
        <f t="shared" si="5"/>
        <v>20.23</v>
      </c>
      <c r="L14" s="8">
        <f t="shared" si="5"/>
        <v>30.23</v>
      </c>
      <c r="M14" s="8">
        <f t="shared" si="5"/>
        <v>0</v>
      </c>
      <c r="N14" s="8">
        <f t="shared" si="5"/>
        <v>0</v>
      </c>
      <c r="O14" s="8">
        <f t="shared" si="5"/>
        <v>0</v>
      </c>
      <c r="P14" s="8">
        <f t="shared" si="5"/>
        <v>0</v>
      </c>
      <c r="Q14" s="8">
        <f t="shared" si="5"/>
        <v>0</v>
      </c>
      <c r="R14" s="8">
        <f t="shared" si="5"/>
        <v>0</v>
      </c>
      <c r="S14" s="8">
        <f t="shared" si="5"/>
        <v>0</v>
      </c>
      <c r="T14" s="21">
        <f t="shared" si="2"/>
        <v>0</v>
      </c>
      <c r="U14" s="19">
        <f>VLOOKUP($B14,Gas!$B$3:$E$2506,2)</f>
        <v>2.29</v>
      </c>
      <c r="V14" s="44">
        <f t="shared" si="3"/>
        <v>8.6331877729257638</v>
      </c>
    </row>
    <row r="15" spans="1:111" x14ac:dyDescent="0.2">
      <c r="B15" s="91">
        <v>35781</v>
      </c>
      <c r="C15" s="92">
        <v>19.309999999999999</v>
      </c>
      <c r="D15" s="4">
        <f t="shared" si="0"/>
        <v>-2.3542540742102481E-2</v>
      </c>
      <c r="E15" s="100">
        <f t="shared" si="4"/>
        <v>1.4311334707640426</v>
      </c>
      <c r="G15" s="8">
        <f t="shared" si="5"/>
        <v>0.69000000000000128</v>
      </c>
      <c r="H15" s="8">
        <f t="shared" si="5"/>
        <v>5.6900000000000013</v>
      </c>
      <c r="I15" s="8">
        <f t="shared" si="5"/>
        <v>10.690000000000001</v>
      </c>
      <c r="J15" s="8">
        <f t="shared" si="5"/>
        <v>15.690000000000001</v>
      </c>
      <c r="K15" s="8">
        <f t="shared" si="5"/>
        <v>20.69</v>
      </c>
      <c r="L15" s="8">
        <f t="shared" si="5"/>
        <v>30.69</v>
      </c>
      <c r="M15" s="8">
        <f t="shared" si="5"/>
        <v>0</v>
      </c>
      <c r="N15" s="8">
        <f t="shared" si="5"/>
        <v>0</v>
      </c>
      <c r="O15" s="8">
        <f t="shared" si="5"/>
        <v>0</v>
      </c>
      <c r="P15" s="8">
        <f t="shared" si="5"/>
        <v>0</v>
      </c>
      <c r="Q15" s="8">
        <f t="shared" si="5"/>
        <v>0</v>
      </c>
      <c r="R15" s="8">
        <f t="shared" si="5"/>
        <v>0</v>
      </c>
      <c r="S15" s="8">
        <f t="shared" si="5"/>
        <v>0</v>
      </c>
      <c r="T15" s="21">
        <f t="shared" si="2"/>
        <v>0</v>
      </c>
      <c r="U15" s="19">
        <f>VLOOKUP($B15,Gas!$B$3:$E$2506,2)</f>
        <v>2.2400000000000002</v>
      </c>
      <c r="V15" s="44">
        <f t="shared" si="3"/>
        <v>8.6205357142857135</v>
      </c>
    </row>
    <row r="16" spans="1:111" x14ac:dyDescent="0.2">
      <c r="B16" s="91">
        <v>35782</v>
      </c>
      <c r="C16" s="92">
        <v>18.48</v>
      </c>
      <c r="D16" s="4">
        <f t="shared" si="0"/>
        <v>-4.3934030226884919E-2</v>
      </c>
      <c r="E16" s="100">
        <f t="shared" si="4"/>
        <v>1.4140183688057908</v>
      </c>
      <c r="G16" s="8">
        <f t="shared" si="5"/>
        <v>1.5199999999999996</v>
      </c>
      <c r="H16" s="8">
        <f t="shared" si="5"/>
        <v>6.52</v>
      </c>
      <c r="I16" s="8">
        <f t="shared" si="5"/>
        <v>11.52</v>
      </c>
      <c r="J16" s="8">
        <f t="shared" si="5"/>
        <v>16.52</v>
      </c>
      <c r="K16" s="8">
        <f t="shared" si="5"/>
        <v>21.52</v>
      </c>
      <c r="L16" s="8">
        <f t="shared" si="5"/>
        <v>31.52</v>
      </c>
      <c r="M16" s="8">
        <f t="shared" si="5"/>
        <v>0</v>
      </c>
      <c r="N16" s="8">
        <f t="shared" si="5"/>
        <v>0</v>
      </c>
      <c r="O16" s="8">
        <f t="shared" si="5"/>
        <v>0</v>
      </c>
      <c r="P16" s="8">
        <f t="shared" si="5"/>
        <v>0</v>
      </c>
      <c r="Q16" s="8">
        <f t="shared" si="5"/>
        <v>0</v>
      </c>
      <c r="R16" s="8">
        <f t="shared" si="5"/>
        <v>0</v>
      </c>
      <c r="S16" s="8">
        <f t="shared" si="5"/>
        <v>0</v>
      </c>
      <c r="T16" s="21">
        <f t="shared" si="2"/>
        <v>0</v>
      </c>
      <c r="U16" s="19">
        <f>VLOOKUP($B16,Gas!$B$3:$E$2506,2)</f>
        <v>2.36</v>
      </c>
      <c r="V16" s="44">
        <f t="shared" si="3"/>
        <v>7.8305084745762716</v>
      </c>
    </row>
    <row r="17" spans="1:22" x14ac:dyDescent="0.2">
      <c r="B17" s="91">
        <v>35783</v>
      </c>
      <c r="C17" s="92">
        <v>17.739999999999998</v>
      </c>
      <c r="D17" s="4">
        <f t="shared" si="0"/>
        <v>-4.0867089332104728E-2</v>
      </c>
      <c r="E17" s="100">
        <f t="shared" si="4"/>
        <v>1.2637259011496307</v>
      </c>
      <c r="G17" s="8">
        <f t="shared" si="5"/>
        <v>2.2600000000000016</v>
      </c>
      <c r="H17" s="8">
        <f t="shared" si="5"/>
        <v>7.2600000000000016</v>
      </c>
      <c r="I17" s="8">
        <f t="shared" si="5"/>
        <v>12.260000000000002</v>
      </c>
      <c r="J17" s="8">
        <f t="shared" si="5"/>
        <v>17.260000000000002</v>
      </c>
      <c r="K17" s="8">
        <f t="shared" si="5"/>
        <v>22.26</v>
      </c>
      <c r="L17" s="8">
        <f t="shared" si="5"/>
        <v>32.260000000000005</v>
      </c>
      <c r="M17" s="8">
        <f t="shared" si="5"/>
        <v>0</v>
      </c>
      <c r="N17" s="8">
        <f t="shared" si="5"/>
        <v>0</v>
      </c>
      <c r="O17" s="8">
        <f t="shared" si="5"/>
        <v>0</v>
      </c>
      <c r="P17" s="8">
        <f t="shared" si="5"/>
        <v>0</v>
      </c>
      <c r="Q17" s="8">
        <f t="shared" si="5"/>
        <v>0</v>
      </c>
      <c r="R17" s="8">
        <f t="shared" si="5"/>
        <v>0</v>
      </c>
      <c r="S17" s="8">
        <f t="shared" si="5"/>
        <v>0</v>
      </c>
      <c r="T17" s="21">
        <f t="shared" si="2"/>
        <v>0</v>
      </c>
      <c r="U17" s="19">
        <f>VLOOKUP($B17,Gas!$B$3:$E$2506,2)</f>
        <v>2.36</v>
      </c>
      <c r="V17" s="44">
        <f t="shared" si="3"/>
        <v>7.5169491525423728</v>
      </c>
    </row>
    <row r="18" spans="1:22" x14ac:dyDescent="0.2">
      <c r="B18" s="91">
        <v>35786</v>
      </c>
      <c r="C18" s="92">
        <v>17.399999999999999</v>
      </c>
      <c r="D18" s="4">
        <f t="shared" si="0"/>
        <v>-1.9351770660950125E-2</v>
      </c>
      <c r="E18" s="100">
        <f t="shared" si="4"/>
        <v>1.2151676062968926</v>
      </c>
      <c r="G18" s="8">
        <f t="shared" si="5"/>
        <v>2.6000000000000014</v>
      </c>
      <c r="H18" s="8">
        <f t="shared" si="5"/>
        <v>7.6000000000000014</v>
      </c>
      <c r="I18" s="8">
        <f t="shared" si="5"/>
        <v>12.600000000000001</v>
      </c>
      <c r="J18" s="8">
        <f t="shared" si="5"/>
        <v>17.600000000000001</v>
      </c>
      <c r="K18" s="8">
        <f t="shared" si="5"/>
        <v>22.6</v>
      </c>
      <c r="L18" s="8">
        <f t="shared" si="5"/>
        <v>32.6</v>
      </c>
      <c r="M18" s="8">
        <f t="shared" si="5"/>
        <v>0</v>
      </c>
      <c r="N18" s="8">
        <f t="shared" si="5"/>
        <v>0</v>
      </c>
      <c r="O18" s="8">
        <f t="shared" si="5"/>
        <v>0</v>
      </c>
      <c r="P18" s="8">
        <f t="shared" si="5"/>
        <v>0</v>
      </c>
      <c r="Q18" s="8">
        <f t="shared" si="5"/>
        <v>0</v>
      </c>
      <c r="R18" s="8">
        <f t="shared" si="5"/>
        <v>0</v>
      </c>
      <c r="S18" s="8">
        <f t="shared" si="5"/>
        <v>0</v>
      </c>
      <c r="T18" s="21">
        <f t="shared" si="2"/>
        <v>0</v>
      </c>
      <c r="U18" s="19">
        <f>VLOOKUP($B18,Gas!$B$3:$E$2506,2)</f>
        <v>2.35</v>
      </c>
      <c r="V18" s="44">
        <f t="shared" si="3"/>
        <v>7.4042553191489349</v>
      </c>
    </row>
    <row r="19" spans="1:22" x14ac:dyDescent="0.2">
      <c r="B19" s="91">
        <v>35787</v>
      </c>
      <c r="C19" s="92">
        <v>16.41</v>
      </c>
      <c r="D19" s="4">
        <f t="shared" si="0"/>
        <v>-5.8579301118483758E-2</v>
      </c>
      <c r="E19" s="100">
        <f t="shared" si="4"/>
        <v>1.1574254682105789</v>
      </c>
      <c r="G19" s="8">
        <f t="shared" si="5"/>
        <v>3.59</v>
      </c>
      <c r="H19" s="8">
        <f t="shared" si="5"/>
        <v>8.59</v>
      </c>
      <c r="I19" s="8">
        <f t="shared" si="5"/>
        <v>13.59</v>
      </c>
      <c r="J19" s="8">
        <f t="shared" si="5"/>
        <v>18.59</v>
      </c>
      <c r="K19" s="8">
        <f t="shared" si="5"/>
        <v>23.59</v>
      </c>
      <c r="L19" s="8">
        <f t="shared" si="5"/>
        <v>33.590000000000003</v>
      </c>
      <c r="M19" s="8">
        <f t="shared" si="5"/>
        <v>0</v>
      </c>
      <c r="N19" s="8">
        <f t="shared" si="5"/>
        <v>0</v>
      </c>
      <c r="O19" s="8">
        <f t="shared" si="5"/>
        <v>0</v>
      </c>
      <c r="P19" s="8">
        <f t="shared" si="5"/>
        <v>0</v>
      </c>
      <c r="Q19" s="8">
        <f t="shared" si="5"/>
        <v>0</v>
      </c>
      <c r="R19" s="8">
        <f t="shared" si="5"/>
        <v>0</v>
      </c>
      <c r="S19" s="8">
        <f t="shared" si="5"/>
        <v>0</v>
      </c>
      <c r="T19" s="21">
        <f t="shared" si="2"/>
        <v>0</v>
      </c>
      <c r="U19" s="19">
        <f>VLOOKUP($B19,Gas!$B$3:$E$2506,2)</f>
        <v>2.35</v>
      </c>
      <c r="V19" s="44">
        <f t="shared" si="3"/>
        <v>6.9829787234042549</v>
      </c>
    </row>
    <row r="20" spans="1:22" x14ac:dyDescent="0.2">
      <c r="B20" s="91">
        <v>35788</v>
      </c>
      <c r="C20" s="92">
        <v>15.5</v>
      </c>
      <c r="D20" s="4">
        <f t="shared" si="0"/>
        <v>-5.7050881176798636E-2</v>
      </c>
      <c r="E20" s="100">
        <f t="shared" si="4"/>
        <v>0.99809348236226114</v>
      </c>
      <c r="G20" s="8">
        <f t="shared" si="5"/>
        <v>4.5</v>
      </c>
      <c r="H20" s="8">
        <f t="shared" si="5"/>
        <v>9.5</v>
      </c>
      <c r="I20" s="8">
        <f t="shared" si="5"/>
        <v>14.5</v>
      </c>
      <c r="J20" s="8">
        <f t="shared" si="5"/>
        <v>19.5</v>
      </c>
      <c r="K20" s="8">
        <f t="shared" si="5"/>
        <v>24.5</v>
      </c>
      <c r="L20" s="8">
        <f t="shared" si="5"/>
        <v>34.5</v>
      </c>
      <c r="M20" s="8">
        <f t="shared" si="5"/>
        <v>0</v>
      </c>
      <c r="N20" s="8">
        <f t="shared" si="5"/>
        <v>0</v>
      </c>
      <c r="O20" s="8">
        <f t="shared" si="5"/>
        <v>0</v>
      </c>
      <c r="P20" s="8">
        <f t="shared" si="5"/>
        <v>0</v>
      </c>
      <c r="Q20" s="8">
        <f t="shared" si="5"/>
        <v>0</v>
      </c>
      <c r="R20" s="8">
        <f t="shared" si="5"/>
        <v>0</v>
      </c>
      <c r="S20" s="8">
        <f t="shared" si="5"/>
        <v>0</v>
      </c>
      <c r="T20" s="21">
        <f t="shared" si="2"/>
        <v>0</v>
      </c>
      <c r="U20" s="19">
        <f>VLOOKUP($B20,Gas!$B$3:$E$2506,2)</f>
        <v>2.35</v>
      </c>
      <c r="V20" s="44">
        <f t="shared" si="3"/>
        <v>6.5957446808510634</v>
      </c>
    </row>
    <row r="21" spans="1:22" x14ac:dyDescent="0.2">
      <c r="B21" s="91">
        <v>35790</v>
      </c>
      <c r="C21" s="92">
        <v>15.5</v>
      </c>
      <c r="D21" s="4">
        <f t="shared" si="0"/>
        <v>0</v>
      </c>
      <c r="E21" s="100">
        <f t="shared" si="4"/>
        <v>1.0033055218523215</v>
      </c>
      <c r="G21" s="8">
        <f t="shared" si="5"/>
        <v>4.5</v>
      </c>
      <c r="H21" s="8">
        <f t="shared" si="5"/>
        <v>9.5</v>
      </c>
      <c r="I21" s="8">
        <f t="shared" si="5"/>
        <v>14.5</v>
      </c>
      <c r="J21" s="8">
        <f t="shared" si="5"/>
        <v>19.5</v>
      </c>
      <c r="K21" s="8">
        <f t="shared" si="5"/>
        <v>24.5</v>
      </c>
      <c r="L21" s="8">
        <f t="shared" si="5"/>
        <v>34.5</v>
      </c>
      <c r="M21" s="8">
        <f t="shared" si="5"/>
        <v>0</v>
      </c>
      <c r="N21" s="8">
        <f t="shared" si="5"/>
        <v>0</v>
      </c>
      <c r="O21" s="8">
        <f t="shared" si="5"/>
        <v>0</v>
      </c>
      <c r="P21" s="8">
        <f t="shared" si="5"/>
        <v>0</v>
      </c>
      <c r="Q21" s="8">
        <f t="shared" si="5"/>
        <v>0</v>
      </c>
      <c r="R21" s="8">
        <f t="shared" si="5"/>
        <v>0</v>
      </c>
      <c r="S21" s="8">
        <f t="shared" si="5"/>
        <v>0</v>
      </c>
      <c r="T21" s="21">
        <f t="shared" si="2"/>
        <v>0</v>
      </c>
      <c r="U21" s="19">
        <f>VLOOKUP($B21,Gas!$B$3:$E$2506,2)</f>
        <v>2.08</v>
      </c>
      <c r="V21" s="44">
        <f t="shared" si="3"/>
        <v>7.4519230769230766</v>
      </c>
    </row>
    <row r="22" spans="1:22" x14ac:dyDescent="0.2">
      <c r="B22" s="91">
        <v>35793</v>
      </c>
      <c r="C22" s="92">
        <v>15.5</v>
      </c>
      <c r="D22" s="4">
        <f t="shared" si="0"/>
        <v>0</v>
      </c>
      <c r="E22" s="100">
        <f t="shared" si="4"/>
        <v>0.74581036617316199</v>
      </c>
      <c r="G22" s="8">
        <f t="shared" si="5"/>
        <v>4.5</v>
      </c>
      <c r="H22" s="8">
        <f t="shared" si="5"/>
        <v>9.5</v>
      </c>
      <c r="I22" s="8">
        <f t="shared" si="5"/>
        <v>14.5</v>
      </c>
      <c r="J22" s="8">
        <f t="shared" si="5"/>
        <v>19.5</v>
      </c>
      <c r="K22" s="8">
        <f t="shared" si="5"/>
        <v>24.5</v>
      </c>
      <c r="L22" s="8">
        <f t="shared" si="5"/>
        <v>34.5</v>
      </c>
      <c r="M22" s="8">
        <f t="shared" si="5"/>
        <v>0</v>
      </c>
      <c r="N22" s="8">
        <f t="shared" si="5"/>
        <v>0</v>
      </c>
      <c r="O22" s="8">
        <f t="shared" si="5"/>
        <v>0</v>
      </c>
      <c r="P22" s="8">
        <f t="shared" si="5"/>
        <v>0</v>
      </c>
      <c r="Q22" s="8">
        <f t="shared" si="5"/>
        <v>0</v>
      </c>
      <c r="R22" s="8">
        <f t="shared" si="5"/>
        <v>0</v>
      </c>
      <c r="S22" s="8">
        <f t="shared" si="5"/>
        <v>0</v>
      </c>
      <c r="T22" s="21">
        <f t="shared" si="2"/>
        <v>0</v>
      </c>
      <c r="U22" s="19">
        <f>VLOOKUP($B22,Gas!$B$3:$E$2506,2)</f>
        <v>2.2149999999999999</v>
      </c>
      <c r="V22" s="44">
        <f t="shared" si="3"/>
        <v>6.9977426636568856</v>
      </c>
    </row>
    <row r="23" spans="1:22" x14ac:dyDescent="0.2">
      <c r="B23" s="91">
        <v>35794</v>
      </c>
      <c r="C23" s="92">
        <v>19.11</v>
      </c>
      <c r="D23" s="4">
        <f t="shared" si="0"/>
        <v>0.20937173432698075</v>
      </c>
      <c r="E23" s="100">
        <f t="shared" si="4"/>
        <v>1.2498953058090314</v>
      </c>
      <c r="G23" s="8">
        <f t="shared" si="5"/>
        <v>0.89000000000000057</v>
      </c>
      <c r="H23" s="8">
        <f t="shared" si="5"/>
        <v>5.8900000000000006</v>
      </c>
      <c r="I23" s="8">
        <f t="shared" si="5"/>
        <v>10.89</v>
      </c>
      <c r="J23" s="8">
        <f t="shared" si="5"/>
        <v>15.89</v>
      </c>
      <c r="K23" s="8">
        <f t="shared" si="5"/>
        <v>20.89</v>
      </c>
      <c r="L23" s="8">
        <f t="shared" si="5"/>
        <v>30.89</v>
      </c>
      <c r="M23" s="8">
        <f t="shared" si="5"/>
        <v>0</v>
      </c>
      <c r="N23" s="8">
        <f t="shared" si="5"/>
        <v>0</v>
      </c>
      <c r="O23" s="8">
        <f t="shared" si="5"/>
        <v>0</v>
      </c>
      <c r="P23" s="8">
        <f t="shared" si="5"/>
        <v>0</v>
      </c>
      <c r="Q23" s="8">
        <f t="shared" si="5"/>
        <v>0</v>
      </c>
      <c r="R23" s="8">
        <f t="shared" si="5"/>
        <v>0</v>
      </c>
      <c r="S23" s="8">
        <f t="shared" si="5"/>
        <v>0</v>
      </c>
      <c r="T23" s="21">
        <f t="shared" si="2"/>
        <v>0</v>
      </c>
      <c r="U23" s="19">
        <f>VLOOKUP($B23,Gas!$B$3:$E$2506,2)</f>
        <v>2.08</v>
      </c>
      <c r="V23" s="44">
        <f t="shared" si="3"/>
        <v>9.1875</v>
      </c>
    </row>
    <row r="24" spans="1:22" x14ac:dyDescent="0.2">
      <c r="B24" s="91">
        <v>35795</v>
      </c>
      <c r="C24" s="92">
        <v>18.71</v>
      </c>
      <c r="D24" s="4">
        <f t="shared" si="0"/>
        <v>-2.1153617966183296E-2</v>
      </c>
      <c r="E24" s="100">
        <f t="shared" si="4"/>
        <v>1.2382302882661564</v>
      </c>
      <c r="G24" s="8">
        <f t="shared" ref="G24:S33" si="6">IF(G$1="P",MAX(0,G$2-$C24),IF(G$1="C",MAX(0,$C24-G$2)))</f>
        <v>1.2899999999999991</v>
      </c>
      <c r="H24" s="8">
        <f t="shared" si="6"/>
        <v>6.2899999999999991</v>
      </c>
      <c r="I24" s="8">
        <f t="shared" si="6"/>
        <v>11.29</v>
      </c>
      <c r="J24" s="8">
        <f t="shared" si="6"/>
        <v>16.29</v>
      </c>
      <c r="K24" s="8">
        <f t="shared" si="6"/>
        <v>21.29</v>
      </c>
      <c r="L24" s="8">
        <f t="shared" si="6"/>
        <v>31.29</v>
      </c>
      <c r="M24" s="8">
        <f t="shared" si="6"/>
        <v>0</v>
      </c>
      <c r="N24" s="8">
        <f t="shared" si="6"/>
        <v>0</v>
      </c>
      <c r="O24" s="8">
        <f t="shared" si="6"/>
        <v>0</v>
      </c>
      <c r="P24" s="8">
        <f t="shared" si="6"/>
        <v>0</v>
      </c>
      <c r="Q24" s="8">
        <f t="shared" si="6"/>
        <v>0</v>
      </c>
      <c r="R24" s="8">
        <f t="shared" si="6"/>
        <v>0</v>
      </c>
      <c r="S24" s="8">
        <f t="shared" si="6"/>
        <v>0</v>
      </c>
      <c r="T24" s="21">
        <f t="shared" si="2"/>
        <v>0</v>
      </c>
      <c r="U24" s="19">
        <f>VLOOKUP($B24,Gas!$B$3:$E$2506,2)</f>
        <v>2.29</v>
      </c>
      <c r="V24" s="44">
        <f t="shared" si="3"/>
        <v>8.1703056768558948</v>
      </c>
    </row>
    <row r="25" spans="1:22" x14ac:dyDescent="0.2">
      <c r="A25" s="43">
        <f t="shared" ref="A25:A88" si="7">MONTH(B25)+(YEAR(B25)-1998)*12</f>
        <v>1</v>
      </c>
      <c r="B25" s="91">
        <v>35797</v>
      </c>
      <c r="C25" s="92">
        <v>18.89</v>
      </c>
      <c r="D25" s="4">
        <f t="shared" si="0"/>
        <v>9.5745412274199915E-3</v>
      </c>
      <c r="E25" s="100">
        <f t="shared" si="4"/>
        <v>1.235903395246488</v>
      </c>
      <c r="G25" s="8">
        <f t="shared" si="6"/>
        <v>1.1099999999999994</v>
      </c>
      <c r="H25" s="8">
        <f t="shared" si="6"/>
        <v>6.1099999999999994</v>
      </c>
      <c r="I25" s="8">
        <f t="shared" si="6"/>
        <v>11.11</v>
      </c>
      <c r="J25" s="8">
        <f t="shared" si="6"/>
        <v>16.11</v>
      </c>
      <c r="K25" s="8">
        <f t="shared" si="6"/>
        <v>21.11</v>
      </c>
      <c r="L25" s="8">
        <f t="shared" si="6"/>
        <v>31.11</v>
      </c>
      <c r="M25" s="8">
        <f t="shared" si="6"/>
        <v>0</v>
      </c>
      <c r="N25" s="8">
        <f t="shared" si="6"/>
        <v>0</v>
      </c>
      <c r="O25" s="8">
        <f t="shared" si="6"/>
        <v>0</v>
      </c>
      <c r="P25" s="8">
        <f t="shared" si="6"/>
        <v>0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21">
        <f t="shared" si="2"/>
        <v>1</v>
      </c>
      <c r="U25" s="19">
        <f>VLOOKUP($B25,Gas!$B$3:$E$2506,2)</f>
        <v>2.27</v>
      </c>
      <c r="V25" s="44">
        <f t="shared" si="3"/>
        <v>8.3215859030837009</v>
      </c>
    </row>
    <row r="26" spans="1:22" x14ac:dyDescent="0.2">
      <c r="A26" s="43">
        <f t="shared" si="7"/>
        <v>1</v>
      </c>
      <c r="B26" s="91">
        <v>35800</v>
      </c>
      <c r="C26" s="92">
        <v>19</v>
      </c>
      <c r="D26" s="4">
        <f t="shared" si="0"/>
        <v>5.8062976530222875E-3</v>
      </c>
      <c r="E26" s="100">
        <f t="shared" si="4"/>
        <v>1.2140762999336407</v>
      </c>
      <c r="G26" s="8">
        <f t="shared" si="6"/>
        <v>1</v>
      </c>
      <c r="H26" s="8">
        <f t="shared" si="6"/>
        <v>6</v>
      </c>
      <c r="I26" s="8">
        <f t="shared" si="6"/>
        <v>11</v>
      </c>
      <c r="J26" s="8">
        <f t="shared" si="6"/>
        <v>16</v>
      </c>
      <c r="K26" s="8">
        <f t="shared" si="6"/>
        <v>21</v>
      </c>
      <c r="L26" s="8">
        <f t="shared" si="6"/>
        <v>31</v>
      </c>
      <c r="M26" s="8">
        <f t="shared" si="6"/>
        <v>0</v>
      </c>
      <c r="N26" s="8">
        <f t="shared" si="6"/>
        <v>0</v>
      </c>
      <c r="O26" s="8">
        <f t="shared" si="6"/>
        <v>0</v>
      </c>
      <c r="P26" s="8">
        <f t="shared" si="6"/>
        <v>0</v>
      </c>
      <c r="Q26" s="8">
        <f t="shared" si="6"/>
        <v>0</v>
      </c>
      <c r="R26" s="8">
        <f t="shared" si="6"/>
        <v>0</v>
      </c>
      <c r="S26" s="8">
        <f t="shared" si="6"/>
        <v>0</v>
      </c>
      <c r="T26" s="21">
        <f t="shared" si="2"/>
        <v>1</v>
      </c>
      <c r="U26" s="19">
        <f>VLOOKUP($B26,Gas!$B$3:$E$2506,2)</f>
        <v>2.1800000000000002</v>
      </c>
      <c r="V26" s="44">
        <f t="shared" si="3"/>
        <v>8.7155963302752291</v>
      </c>
    </row>
    <row r="27" spans="1:22" x14ac:dyDescent="0.2">
      <c r="A27" s="43">
        <f t="shared" si="7"/>
        <v>1</v>
      </c>
      <c r="B27" s="91">
        <v>35801</v>
      </c>
      <c r="C27" s="92">
        <v>16.64</v>
      </c>
      <c r="D27" s="4">
        <f t="shared" si="0"/>
        <v>-0.13262954377337788</v>
      </c>
      <c r="E27" s="100">
        <f t="shared" si="4"/>
        <v>1.3809321282837428</v>
      </c>
      <c r="G27" s="8">
        <f t="shared" si="6"/>
        <v>3.3599999999999994</v>
      </c>
      <c r="H27" s="8">
        <f t="shared" si="6"/>
        <v>8.36</v>
      </c>
      <c r="I27" s="8">
        <f t="shared" si="6"/>
        <v>13.36</v>
      </c>
      <c r="J27" s="8">
        <f t="shared" si="6"/>
        <v>18.36</v>
      </c>
      <c r="K27" s="8">
        <f t="shared" si="6"/>
        <v>23.36</v>
      </c>
      <c r="L27" s="8">
        <f t="shared" si="6"/>
        <v>33.36</v>
      </c>
      <c r="M27" s="8">
        <f t="shared" si="6"/>
        <v>0</v>
      </c>
      <c r="N27" s="8">
        <f t="shared" si="6"/>
        <v>0</v>
      </c>
      <c r="O27" s="8">
        <f t="shared" si="6"/>
        <v>0</v>
      </c>
      <c r="P27" s="8">
        <f t="shared" si="6"/>
        <v>0</v>
      </c>
      <c r="Q27" s="8">
        <f t="shared" si="6"/>
        <v>0</v>
      </c>
      <c r="R27" s="8">
        <f t="shared" si="6"/>
        <v>0</v>
      </c>
      <c r="S27" s="8">
        <f t="shared" si="6"/>
        <v>0</v>
      </c>
      <c r="T27" s="21">
        <f t="shared" si="2"/>
        <v>1</v>
      </c>
      <c r="U27" s="19">
        <f>VLOOKUP($B27,Gas!$B$3:$E$2506,2)</f>
        <v>2.04</v>
      </c>
      <c r="V27" s="44">
        <f t="shared" si="3"/>
        <v>8.1568627450980387</v>
      </c>
    </row>
    <row r="28" spans="1:22" x14ac:dyDescent="0.2">
      <c r="A28" s="43">
        <f t="shared" si="7"/>
        <v>1</v>
      </c>
      <c r="B28" s="91">
        <v>35802</v>
      </c>
      <c r="C28" s="92">
        <v>16.309999999999999</v>
      </c>
      <c r="D28" s="4">
        <f t="shared" si="0"/>
        <v>-2.0031018760140101E-2</v>
      </c>
      <c r="E28" s="100">
        <f t="shared" si="4"/>
        <v>1.381113238709353</v>
      </c>
      <c r="G28" s="8">
        <f t="shared" si="6"/>
        <v>3.6900000000000013</v>
      </c>
      <c r="H28" s="8">
        <f t="shared" si="6"/>
        <v>8.6900000000000013</v>
      </c>
      <c r="I28" s="8">
        <f t="shared" si="6"/>
        <v>13.690000000000001</v>
      </c>
      <c r="J28" s="8">
        <f t="shared" si="6"/>
        <v>18.690000000000001</v>
      </c>
      <c r="K28" s="8">
        <f t="shared" si="6"/>
        <v>23.69</v>
      </c>
      <c r="L28" s="8">
        <f t="shared" si="6"/>
        <v>33.69</v>
      </c>
      <c r="M28" s="8">
        <f t="shared" si="6"/>
        <v>0</v>
      </c>
      <c r="N28" s="8">
        <f t="shared" si="6"/>
        <v>0</v>
      </c>
      <c r="O28" s="8">
        <f t="shared" si="6"/>
        <v>0</v>
      </c>
      <c r="P28" s="8">
        <f t="shared" si="6"/>
        <v>0</v>
      </c>
      <c r="Q28" s="8">
        <f t="shared" si="6"/>
        <v>0</v>
      </c>
      <c r="R28" s="8">
        <f t="shared" si="6"/>
        <v>0</v>
      </c>
      <c r="S28" s="8">
        <f t="shared" si="6"/>
        <v>0</v>
      </c>
      <c r="T28" s="21">
        <f t="shared" si="2"/>
        <v>1</v>
      </c>
      <c r="U28" s="19">
        <f>VLOOKUP($B28,Gas!$B$3:$E$2506,2)</f>
        <v>2.145</v>
      </c>
      <c r="V28" s="44">
        <f t="shared" si="3"/>
        <v>7.6037296037296027</v>
      </c>
    </row>
    <row r="29" spans="1:22" x14ac:dyDescent="0.2">
      <c r="A29" s="43">
        <f t="shared" si="7"/>
        <v>1</v>
      </c>
      <c r="B29" s="91">
        <v>35803</v>
      </c>
      <c r="C29" s="92">
        <v>15.14</v>
      </c>
      <c r="D29" s="4">
        <f t="shared" si="0"/>
        <v>-7.4438168623619627E-2</v>
      </c>
      <c r="E29" s="100">
        <f t="shared" si="4"/>
        <v>1.3998831733962127</v>
      </c>
      <c r="G29" s="8">
        <f t="shared" si="6"/>
        <v>4.8599999999999994</v>
      </c>
      <c r="H29" s="8">
        <f t="shared" si="6"/>
        <v>9.86</v>
      </c>
      <c r="I29" s="8">
        <f t="shared" si="6"/>
        <v>14.86</v>
      </c>
      <c r="J29" s="8">
        <f t="shared" si="6"/>
        <v>19.86</v>
      </c>
      <c r="K29" s="8">
        <f t="shared" si="6"/>
        <v>24.86</v>
      </c>
      <c r="L29" s="8">
        <f t="shared" si="6"/>
        <v>34.86</v>
      </c>
      <c r="M29" s="8">
        <f t="shared" si="6"/>
        <v>0</v>
      </c>
      <c r="N29" s="8">
        <f t="shared" si="6"/>
        <v>0</v>
      </c>
      <c r="O29" s="8">
        <f t="shared" si="6"/>
        <v>0</v>
      </c>
      <c r="P29" s="8">
        <f t="shared" si="6"/>
        <v>0</v>
      </c>
      <c r="Q29" s="8">
        <f t="shared" si="6"/>
        <v>0</v>
      </c>
      <c r="R29" s="8">
        <f t="shared" si="6"/>
        <v>0</v>
      </c>
      <c r="S29" s="8">
        <f t="shared" si="6"/>
        <v>0</v>
      </c>
      <c r="T29" s="21">
        <f t="shared" si="2"/>
        <v>1</v>
      </c>
      <c r="U29" s="19">
        <f>VLOOKUP($B29,Gas!$B$3:$E$2506,2)</f>
        <v>2.1349999999999998</v>
      </c>
      <c r="V29" s="44">
        <f t="shared" si="3"/>
        <v>7.0913348946135839</v>
      </c>
    </row>
    <row r="30" spans="1:22" x14ac:dyDescent="0.2">
      <c r="A30" s="43">
        <f t="shared" si="7"/>
        <v>1</v>
      </c>
      <c r="B30" s="91">
        <v>35804</v>
      </c>
      <c r="C30" s="92">
        <v>15.74</v>
      </c>
      <c r="D30" s="4">
        <f t="shared" si="0"/>
        <v>3.8864994979954499E-2</v>
      </c>
      <c r="E30" s="100">
        <f t="shared" si="4"/>
        <v>1.3887358460279144</v>
      </c>
      <c r="G30" s="8">
        <f t="shared" si="6"/>
        <v>4.26</v>
      </c>
      <c r="H30" s="8">
        <f t="shared" si="6"/>
        <v>9.26</v>
      </c>
      <c r="I30" s="8">
        <f t="shared" si="6"/>
        <v>14.26</v>
      </c>
      <c r="J30" s="8">
        <f t="shared" si="6"/>
        <v>19.259999999999998</v>
      </c>
      <c r="K30" s="8">
        <f t="shared" si="6"/>
        <v>24.259999999999998</v>
      </c>
      <c r="L30" s="8">
        <f t="shared" si="6"/>
        <v>34.26</v>
      </c>
      <c r="M30" s="8">
        <f t="shared" si="6"/>
        <v>0</v>
      </c>
      <c r="N30" s="8">
        <f t="shared" si="6"/>
        <v>0</v>
      </c>
      <c r="O30" s="8">
        <f t="shared" si="6"/>
        <v>0</v>
      </c>
      <c r="P30" s="8">
        <f t="shared" si="6"/>
        <v>0</v>
      </c>
      <c r="Q30" s="8">
        <f t="shared" si="6"/>
        <v>0</v>
      </c>
      <c r="R30" s="8">
        <f t="shared" si="6"/>
        <v>0</v>
      </c>
      <c r="S30" s="8">
        <f t="shared" si="6"/>
        <v>0</v>
      </c>
      <c r="T30" s="21">
        <f t="shared" si="2"/>
        <v>1</v>
      </c>
      <c r="U30" s="19">
        <f>VLOOKUP($B30,Gas!$B$3:$E$2506,2)</f>
        <v>2.1150000000000002</v>
      </c>
      <c r="V30" s="44">
        <f t="shared" si="3"/>
        <v>7.4420803782505907</v>
      </c>
    </row>
    <row r="31" spans="1:22" x14ac:dyDescent="0.2">
      <c r="A31" s="43">
        <f t="shared" si="7"/>
        <v>1</v>
      </c>
      <c r="B31" s="91">
        <v>35807</v>
      </c>
      <c r="C31" s="92">
        <v>19.25</v>
      </c>
      <c r="D31" s="4">
        <f t="shared" si="0"/>
        <v>0.20130581774453607</v>
      </c>
      <c r="E31" s="100">
        <f t="shared" si="4"/>
        <v>1.7101181606012652</v>
      </c>
      <c r="G31" s="8">
        <f t="shared" si="6"/>
        <v>0.75</v>
      </c>
      <c r="H31" s="8">
        <f t="shared" si="6"/>
        <v>5.75</v>
      </c>
      <c r="I31" s="8">
        <f t="shared" si="6"/>
        <v>10.75</v>
      </c>
      <c r="J31" s="8">
        <f t="shared" si="6"/>
        <v>15.75</v>
      </c>
      <c r="K31" s="8">
        <f t="shared" si="6"/>
        <v>20.75</v>
      </c>
      <c r="L31" s="8">
        <f t="shared" si="6"/>
        <v>30.75</v>
      </c>
      <c r="M31" s="8">
        <f t="shared" si="6"/>
        <v>0</v>
      </c>
      <c r="N31" s="8">
        <f t="shared" si="6"/>
        <v>0</v>
      </c>
      <c r="O31" s="8">
        <f t="shared" si="6"/>
        <v>0</v>
      </c>
      <c r="P31" s="8">
        <f t="shared" si="6"/>
        <v>0</v>
      </c>
      <c r="Q31" s="8">
        <f t="shared" si="6"/>
        <v>0</v>
      </c>
      <c r="R31" s="8">
        <f t="shared" si="6"/>
        <v>0</v>
      </c>
      <c r="S31" s="8">
        <f t="shared" si="6"/>
        <v>0</v>
      </c>
      <c r="T31" s="21">
        <f t="shared" si="2"/>
        <v>1</v>
      </c>
      <c r="U31" s="19">
        <f>VLOOKUP($B31,Gas!$B$3:$E$2506,2)</f>
        <v>2.08</v>
      </c>
      <c r="V31" s="44">
        <f t="shared" si="3"/>
        <v>9.2548076923076916</v>
      </c>
    </row>
    <row r="32" spans="1:22" x14ac:dyDescent="0.2">
      <c r="A32" s="43">
        <f t="shared" si="7"/>
        <v>1</v>
      </c>
      <c r="B32" s="91">
        <v>35808</v>
      </c>
      <c r="C32" s="92">
        <v>18.11</v>
      </c>
      <c r="D32" s="4">
        <f t="shared" si="0"/>
        <v>-6.1046788838471283E-2</v>
      </c>
      <c r="E32" s="100">
        <f t="shared" si="4"/>
        <v>1.7581682547066055</v>
      </c>
      <c r="G32" s="8">
        <f t="shared" si="6"/>
        <v>1.8900000000000006</v>
      </c>
      <c r="H32" s="8">
        <f t="shared" si="6"/>
        <v>6.8900000000000006</v>
      </c>
      <c r="I32" s="8">
        <f t="shared" si="6"/>
        <v>11.89</v>
      </c>
      <c r="J32" s="8">
        <f t="shared" si="6"/>
        <v>16.89</v>
      </c>
      <c r="K32" s="8">
        <f t="shared" si="6"/>
        <v>21.89</v>
      </c>
      <c r="L32" s="8">
        <f t="shared" si="6"/>
        <v>31.89</v>
      </c>
      <c r="M32" s="8">
        <f t="shared" si="6"/>
        <v>0</v>
      </c>
      <c r="N32" s="8">
        <f t="shared" si="6"/>
        <v>0</v>
      </c>
      <c r="O32" s="8">
        <f t="shared" si="6"/>
        <v>0</v>
      </c>
      <c r="P32" s="8">
        <f t="shared" si="6"/>
        <v>0</v>
      </c>
      <c r="Q32" s="8">
        <f t="shared" si="6"/>
        <v>0</v>
      </c>
      <c r="R32" s="8">
        <f t="shared" si="6"/>
        <v>0</v>
      </c>
      <c r="S32" s="8">
        <f t="shared" si="6"/>
        <v>0</v>
      </c>
      <c r="T32" s="21">
        <f t="shared" si="2"/>
        <v>1</v>
      </c>
      <c r="U32" s="19">
        <f>VLOOKUP($B32,Gas!$B$3:$E$2506,2)</f>
        <v>1.9950000000000001</v>
      </c>
      <c r="V32" s="44">
        <f t="shared" si="3"/>
        <v>9.0776942355889716</v>
      </c>
    </row>
    <row r="33" spans="1:22" x14ac:dyDescent="0.2">
      <c r="A33" s="43">
        <f t="shared" si="7"/>
        <v>1</v>
      </c>
      <c r="B33" s="91">
        <v>35809</v>
      </c>
      <c r="C33" s="92">
        <v>18.149999999999999</v>
      </c>
      <c r="D33" s="4">
        <f t="shared" si="0"/>
        <v>2.2062888155377058E-3</v>
      </c>
      <c r="E33" s="100">
        <f t="shared" si="4"/>
        <v>1.3905053812809647</v>
      </c>
      <c r="G33" s="8">
        <f t="shared" si="6"/>
        <v>1.8500000000000014</v>
      </c>
      <c r="H33" s="8">
        <f t="shared" si="6"/>
        <v>6.8500000000000014</v>
      </c>
      <c r="I33" s="8">
        <f t="shared" si="6"/>
        <v>11.850000000000001</v>
      </c>
      <c r="J33" s="8">
        <f t="shared" si="6"/>
        <v>16.850000000000001</v>
      </c>
      <c r="K33" s="8">
        <f t="shared" si="6"/>
        <v>21.85</v>
      </c>
      <c r="L33" s="8">
        <f t="shared" si="6"/>
        <v>31.85</v>
      </c>
      <c r="M33" s="8">
        <f t="shared" si="6"/>
        <v>0</v>
      </c>
      <c r="N33" s="8">
        <f t="shared" si="6"/>
        <v>0</v>
      </c>
      <c r="O33" s="8">
        <f t="shared" si="6"/>
        <v>0</v>
      </c>
      <c r="P33" s="8">
        <f t="shared" si="6"/>
        <v>0</v>
      </c>
      <c r="Q33" s="8">
        <f t="shared" si="6"/>
        <v>0</v>
      </c>
      <c r="R33" s="8">
        <f t="shared" si="6"/>
        <v>0</v>
      </c>
      <c r="S33" s="8">
        <f t="shared" si="6"/>
        <v>0</v>
      </c>
      <c r="T33" s="21">
        <f t="shared" si="2"/>
        <v>1</v>
      </c>
      <c r="U33" s="19">
        <f>VLOOKUP($B33,Gas!$B$3:$E$2506,2)</f>
        <v>2.02</v>
      </c>
      <c r="V33" s="44">
        <f t="shared" si="3"/>
        <v>8.9851485148514847</v>
      </c>
    </row>
    <row r="34" spans="1:22" x14ac:dyDescent="0.2">
      <c r="A34" s="43">
        <f t="shared" si="7"/>
        <v>1</v>
      </c>
      <c r="B34" s="91">
        <v>35810</v>
      </c>
      <c r="C34" s="92">
        <v>19.14</v>
      </c>
      <c r="D34" s="4">
        <f t="shared" si="0"/>
        <v>5.310982531394854E-2</v>
      </c>
      <c r="E34" s="100">
        <f t="shared" si="4"/>
        <v>1.416111510875667</v>
      </c>
      <c r="G34" s="8">
        <f t="shared" ref="G34:S43" si="8">IF(G$1="P",MAX(0,G$2-$C34),IF(G$1="C",MAX(0,$C34-G$2)))</f>
        <v>0.85999999999999943</v>
      </c>
      <c r="H34" s="8">
        <f t="shared" si="8"/>
        <v>5.8599999999999994</v>
      </c>
      <c r="I34" s="8">
        <f t="shared" si="8"/>
        <v>10.86</v>
      </c>
      <c r="J34" s="8">
        <f t="shared" si="8"/>
        <v>15.86</v>
      </c>
      <c r="K34" s="8">
        <f t="shared" si="8"/>
        <v>20.86</v>
      </c>
      <c r="L34" s="8">
        <f t="shared" si="8"/>
        <v>30.86</v>
      </c>
      <c r="M34" s="8">
        <f t="shared" si="8"/>
        <v>0</v>
      </c>
      <c r="N34" s="8">
        <f t="shared" si="8"/>
        <v>0</v>
      </c>
      <c r="O34" s="8">
        <f t="shared" si="8"/>
        <v>0</v>
      </c>
      <c r="P34" s="8">
        <f t="shared" si="8"/>
        <v>0</v>
      </c>
      <c r="Q34" s="8">
        <f t="shared" si="8"/>
        <v>0</v>
      </c>
      <c r="R34" s="8">
        <f t="shared" si="8"/>
        <v>0</v>
      </c>
      <c r="S34" s="8">
        <f t="shared" si="8"/>
        <v>0</v>
      </c>
      <c r="T34" s="21">
        <f t="shared" si="2"/>
        <v>1</v>
      </c>
      <c r="U34" s="19">
        <f>VLOOKUP($B34,Gas!$B$3:$E$2506,2)</f>
        <v>2.04</v>
      </c>
      <c r="V34" s="44">
        <f t="shared" si="3"/>
        <v>9.382352941176471</v>
      </c>
    </row>
    <row r="35" spans="1:22" x14ac:dyDescent="0.2">
      <c r="A35" s="43">
        <f t="shared" si="7"/>
        <v>1</v>
      </c>
      <c r="B35" s="91">
        <v>35811</v>
      </c>
      <c r="C35" s="92">
        <v>17.61</v>
      </c>
      <c r="D35" s="4">
        <f t="shared" si="0"/>
        <v>-8.331346351669347E-2</v>
      </c>
      <c r="E35" s="100">
        <f t="shared" si="4"/>
        <v>1.4776309233151501</v>
      </c>
      <c r="G35" s="8">
        <f t="shared" si="8"/>
        <v>2.3900000000000006</v>
      </c>
      <c r="H35" s="8">
        <f t="shared" si="8"/>
        <v>7.3900000000000006</v>
      </c>
      <c r="I35" s="8">
        <f t="shared" si="8"/>
        <v>12.39</v>
      </c>
      <c r="J35" s="8">
        <f t="shared" si="8"/>
        <v>17.39</v>
      </c>
      <c r="K35" s="8">
        <f t="shared" si="8"/>
        <v>22.39</v>
      </c>
      <c r="L35" s="8">
        <f t="shared" si="8"/>
        <v>32.39</v>
      </c>
      <c r="M35" s="8">
        <f t="shared" si="8"/>
        <v>0</v>
      </c>
      <c r="N35" s="8">
        <f t="shared" si="8"/>
        <v>0</v>
      </c>
      <c r="O35" s="8">
        <f t="shared" si="8"/>
        <v>0</v>
      </c>
      <c r="P35" s="8">
        <f t="shared" si="8"/>
        <v>0</v>
      </c>
      <c r="Q35" s="8">
        <f t="shared" si="8"/>
        <v>0</v>
      </c>
      <c r="R35" s="8">
        <f t="shared" si="8"/>
        <v>0</v>
      </c>
      <c r="S35" s="8">
        <f t="shared" si="8"/>
        <v>0</v>
      </c>
      <c r="T35" s="21">
        <f t="shared" si="2"/>
        <v>1</v>
      </c>
      <c r="U35" s="19">
        <f>VLOOKUP($B35,Gas!$B$3:$E$2506,2)</f>
        <v>2.0750000000000002</v>
      </c>
      <c r="V35" s="44">
        <f t="shared" si="3"/>
        <v>8.4867469879518058</v>
      </c>
    </row>
    <row r="36" spans="1:22" x14ac:dyDescent="0.2">
      <c r="A36" s="43">
        <f t="shared" si="7"/>
        <v>1</v>
      </c>
      <c r="B36" s="91">
        <v>35814</v>
      </c>
      <c r="C36" s="92">
        <v>16.989999999999998</v>
      </c>
      <c r="D36" s="4">
        <f t="shared" si="0"/>
        <v>-3.5841986824274141E-2</v>
      </c>
      <c r="E36" s="100">
        <f t="shared" si="4"/>
        <v>1.4822577889836837</v>
      </c>
      <c r="G36" s="8">
        <f t="shared" si="8"/>
        <v>3.0100000000000016</v>
      </c>
      <c r="H36" s="8">
        <f t="shared" si="8"/>
        <v>8.0100000000000016</v>
      </c>
      <c r="I36" s="8">
        <f t="shared" si="8"/>
        <v>13.010000000000002</v>
      </c>
      <c r="J36" s="8">
        <f t="shared" si="8"/>
        <v>18.010000000000002</v>
      </c>
      <c r="K36" s="8">
        <f t="shared" si="8"/>
        <v>23.01</v>
      </c>
      <c r="L36" s="8">
        <f t="shared" si="8"/>
        <v>33.010000000000005</v>
      </c>
      <c r="M36" s="8">
        <f t="shared" si="8"/>
        <v>0</v>
      </c>
      <c r="N36" s="8">
        <f t="shared" si="8"/>
        <v>0</v>
      </c>
      <c r="O36" s="8">
        <f t="shared" si="8"/>
        <v>0</v>
      </c>
      <c r="P36" s="8">
        <f t="shared" si="8"/>
        <v>0</v>
      </c>
      <c r="Q36" s="8">
        <f t="shared" si="8"/>
        <v>0</v>
      </c>
      <c r="R36" s="8">
        <f t="shared" si="8"/>
        <v>0</v>
      </c>
      <c r="S36" s="8">
        <f t="shared" si="8"/>
        <v>0</v>
      </c>
      <c r="T36" s="21">
        <f t="shared" si="2"/>
        <v>1</v>
      </c>
      <c r="U36" s="19">
        <f>VLOOKUP($B36,Gas!$B$3:$E$2506,2)</f>
        <v>2.11</v>
      </c>
      <c r="V36" s="44">
        <f t="shared" si="3"/>
        <v>8.0521327014218009</v>
      </c>
    </row>
    <row r="37" spans="1:22" x14ac:dyDescent="0.2">
      <c r="A37" s="43">
        <f t="shared" si="7"/>
        <v>1</v>
      </c>
      <c r="B37" s="91">
        <v>35815</v>
      </c>
      <c r="C37" s="92">
        <v>17.28</v>
      </c>
      <c r="D37" s="4">
        <f t="shared" si="0"/>
        <v>1.6924827692068961E-2</v>
      </c>
      <c r="E37" s="100">
        <f t="shared" si="4"/>
        <v>1.3218130668742265</v>
      </c>
      <c r="G37" s="8">
        <f t="shared" si="8"/>
        <v>2.7199999999999989</v>
      </c>
      <c r="H37" s="8">
        <f t="shared" si="8"/>
        <v>7.7199999999999989</v>
      </c>
      <c r="I37" s="8">
        <f t="shared" si="8"/>
        <v>12.719999999999999</v>
      </c>
      <c r="J37" s="8">
        <f t="shared" si="8"/>
        <v>17.72</v>
      </c>
      <c r="K37" s="8">
        <f t="shared" si="8"/>
        <v>22.72</v>
      </c>
      <c r="L37" s="8">
        <f t="shared" si="8"/>
        <v>32.72</v>
      </c>
      <c r="M37" s="8">
        <f t="shared" si="8"/>
        <v>0</v>
      </c>
      <c r="N37" s="8">
        <f t="shared" si="8"/>
        <v>0</v>
      </c>
      <c r="O37" s="8">
        <f t="shared" si="8"/>
        <v>0</v>
      </c>
      <c r="P37" s="8">
        <f t="shared" si="8"/>
        <v>0</v>
      </c>
      <c r="Q37" s="8">
        <f t="shared" si="8"/>
        <v>0</v>
      </c>
      <c r="R37" s="8">
        <f t="shared" si="8"/>
        <v>0</v>
      </c>
      <c r="S37" s="8">
        <f t="shared" si="8"/>
        <v>0</v>
      </c>
      <c r="T37" s="21">
        <f t="shared" si="2"/>
        <v>1</v>
      </c>
      <c r="U37" s="19">
        <f>VLOOKUP($B37,Gas!$B$3:$E$2506,2)</f>
        <v>2.1349999999999998</v>
      </c>
      <c r="V37" s="44">
        <f t="shared" si="3"/>
        <v>8.0936768149882923</v>
      </c>
    </row>
    <row r="38" spans="1:22" x14ac:dyDescent="0.2">
      <c r="A38" s="43">
        <f t="shared" si="7"/>
        <v>1</v>
      </c>
      <c r="B38" s="91">
        <v>35816</v>
      </c>
      <c r="C38" s="92">
        <v>19.03</v>
      </c>
      <c r="D38" s="4">
        <f t="shared" si="0"/>
        <v>9.6466917932148552E-2</v>
      </c>
      <c r="E38" s="100">
        <f t="shared" si="4"/>
        <v>1.3901133623310138</v>
      </c>
      <c r="G38" s="8">
        <f t="shared" si="8"/>
        <v>0.96999999999999886</v>
      </c>
      <c r="H38" s="8">
        <f t="shared" si="8"/>
        <v>5.9699999999999989</v>
      </c>
      <c r="I38" s="8">
        <f t="shared" si="8"/>
        <v>10.969999999999999</v>
      </c>
      <c r="J38" s="8">
        <f t="shared" si="8"/>
        <v>15.969999999999999</v>
      </c>
      <c r="K38" s="8">
        <f t="shared" si="8"/>
        <v>20.97</v>
      </c>
      <c r="L38" s="8">
        <f t="shared" si="8"/>
        <v>30.97</v>
      </c>
      <c r="M38" s="8">
        <f t="shared" si="8"/>
        <v>0</v>
      </c>
      <c r="N38" s="8">
        <f t="shared" si="8"/>
        <v>0</v>
      </c>
      <c r="O38" s="8">
        <f t="shared" si="8"/>
        <v>0</v>
      </c>
      <c r="P38" s="8">
        <f t="shared" si="8"/>
        <v>0</v>
      </c>
      <c r="Q38" s="8">
        <f t="shared" si="8"/>
        <v>0</v>
      </c>
      <c r="R38" s="8">
        <f t="shared" si="8"/>
        <v>0</v>
      </c>
      <c r="S38" s="8">
        <f t="shared" si="8"/>
        <v>0</v>
      </c>
      <c r="T38" s="21">
        <f t="shared" si="2"/>
        <v>1</v>
      </c>
      <c r="U38" s="19">
        <f>VLOOKUP($B38,Gas!$B$3:$E$2506,2)</f>
        <v>2.1150000000000002</v>
      </c>
      <c r="V38" s="44">
        <f t="shared" si="3"/>
        <v>8.997635933806146</v>
      </c>
    </row>
    <row r="39" spans="1:22" x14ac:dyDescent="0.2">
      <c r="A39" s="43">
        <f t="shared" si="7"/>
        <v>1</v>
      </c>
      <c r="B39" s="91">
        <v>35817</v>
      </c>
      <c r="C39" s="92">
        <v>17.71</v>
      </c>
      <c r="D39" s="4">
        <f t="shared" si="0"/>
        <v>-7.1887229513315914E-2</v>
      </c>
      <c r="E39" s="100">
        <f t="shared" si="4"/>
        <v>1.3855838858524065</v>
      </c>
      <c r="G39" s="8">
        <f t="shared" si="8"/>
        <v>2.2899999999999991</v>
      </c>
      <c r="H39" s="8">
        <f t="shared" si="8"/>
        <v>7.2899999999999991</v>
      </c>
      <c r="I39" s="8">
        <f t="shared" si="8"/>
        <v>12.29</v>
      </c>
      <c r="J39" s="8">
        <f t="shared" si="8"/>
        <v>17.29</v>
      </c>
      <c r="K39" s="8">
        <f t="shared" si="8"/>
        <v>22.29</v>
      </c>
      <c r="L39" s="8">
        <f t="shared" si="8"/>
        <v>32.29</v>
      </c>
      <c r="M39" s="8">
        <f t="shared" si="8"/>
        <v>0</v>
      </c>
      <c r="N39" s="8">
        <f t="shared" si="8"/>
        <v>0</v>
      </c>
      <c r="O39" s="8">
        <f t="shared" si="8"/>
        <v>0</v>
      </c>
      <c r="P39" s="8">
        <f t="shared" si="8"/>
        <v>0</v>
      </c>
      <c r="Q39" s="8">
        <f t="shared" si="8"/>
        <v>0</v>
      </c>
      <c r="R39" s="8">
        <f t="shared" si="8"/>
        <v>0</v>
      </c>
      <c r="S39" s="8">
        <f t="shared" si="8"/>
        <v>0</v>
      </c>
      <c r="T39" s="21">
        <f t="shared" si="2"/>
        <v>1</v>
      </c>
      <c r="U39" s="19">
        <f>VLOOKUP($B39,Gas!$B$3:$E$2506,2)</f>
        <v>2.0750000000000002</v>
      </c>
      <c r="V39" s="44">
        <f t="shared" si="3"/>
        <v>8.5349397590361438</v>
      </c>
    </row>
    <row r="40" spans="1:22" x14ac:dyDescent="0.2">
      <c r="A40" s="43">
        <f t="shared" si="7"/>
        <v>1</v>
      </c>
      <c r="B40" s="91">
        <v>35818</v>
      </c>
      <c r="C40" s="92">
        <v>17.350000000000001</v>
      </c>
      <c r="D40" s="4">
        <f t="shared" si="0"/>
        <v>-2.0536945401873952E-2</v>
      </c>
      <c r="E40" s="100">
        <f t="shared" si="4"/>
        <v>1.3897988783064703</v>
      </c>
      <c r="G40" s="8">
        <f t="shared" si="8"/>
        <v>2.6499999999999986</v>
      </c>
      <c r="H40" s="8">
        <f t="shared" si="8"/>
        <v>7.6499999999999986</v>
      </c>
      <c r="I40" s="8">
        <f t="shared" si="8"/>
        <v>12.649999999999999</v>
      </c>
      <c r="J40" s="8">
        <f t="shared" si="8"/>
        <v>17.649999999999999</v>
      </c>
      <c r="K40" s="8">
        <f t="shared" si="8"/>
        <v>22.65</v>
      </c>
      <c r="L40" s="8">
        <f t="shared" si="8"/>
        <v>32.65</v>
      </c>
      <c r="M40" s="8">
        <f t="shared" si="8"/>
        <v>0</v>
      </c>
      <c r="N40" s="8">
        <f t="shared" si="8"/>
        <v>0</v>
      </c>
      <c r="O40" s="8">
        <f t="shared" si="8"/>
        <v>0</v>
      </c>
      <c r="P40" s="8">
        <f t="shared" si="8"/>
        <v>0</v>
      </c>
      <c r="Q40" s="8">
        <f t="shared" si="8"/>
        <v>0</v>
      </c>
      <c r="R40" s="8">
        <f t="shared" si="8"/>
        <v>0</v>
      </c>
      <c r="S40" s="8">
        <f t="shared" si="8"/>
        <v>0</v>
      </c>
      <c r="T40" s="21">
        <f t="shared" si="2"/>
        <v>1</v>
      </c>
      <c r="U40" s="19">
        <f>VLOOKUP($B40,Gas!$B$3:$E$2506,2)</f>
        <v>2.09</v>
      </c>
      <c r="V40" s="44">
        <f t="shared" si="3"/>
        <v>8.3014354066985661</v>
      </c>
    </row>
    <row r="41" spans="1:22" x14ac:dyDescent="0.2">
      <c r="A41" s="43">
        <f t="shared" si="7"/>
        <v>1</v>
      </c>
      <c r="B41" s="91">
        <v>35821</v>
      </c>
      <c r="C41" s="92">
        <v>16.940000000000001</v>
      </c>
      <c r="D41" s="4">
        <f t="shared" si="0"/>
        <v>-2.3914817168959834E-2</v>
      </c>
      <c r="E41" s="100">
        <f t="shared" si="4"/>
        <v>0.89594224515781928</v>
      </c>
      <c r="G41" s="8">
        <f t="shared" si="8"/>
        <v>3.0599999999999987</v>
      </c>
      <c r="H41" s="8">
        <f t="shared" si="8"/>
        <v>8.0599999999999987</v>
      </c>
      <c r="I41" s="8">
        <f t="shared" si="8"/>
        <v>13.059999999999999</v>
      </c>
      <c r="J41" s="8">
        <f t="shared" si="8"/>
        <v>18.059999999999999</v>
      </c>
      <c r="K41" s="8">
        <f t="shared" si="8"/>
        <v>23.06</v>
      </c>
      <c r="L41" s="8">
        <f t="shared" si="8"/>
        <v>33.06</v>
      </c>
      <c r="M41" s="8">
        <f t="shared" si="8"/>
        <v>0</v>
      </c>
      <c r="N41" s="8">
        <f t="shared" si="8"/>
        <v>0</v>
      </c>
      <c r="O41" s="8">
        <f t="shared" si="8"/>
        <v>0</v>
      </c>
      <c r="P41" s="8">
        <f t="shared" si="8"/>
        <v>0</v>
      </c>
      <c r="Q41" s="8">
        <f t="shared" si="8"/>
        <v>0</v>
      </c>
      <c r="R41" s="8">
        <f t="shared" si="8"/>
        <v>0</v>
      </c>
      <c r="S41" s="8">
        <f t="shared" si="8"/>
        <v>0</v>
      </c>
      <c r="T41" s="21">
        <f t="shared" si="2"/>
        <v>1</v>
      </c>
      <c r="U41" s="19">
        <f>VLOOKUP($B41,Gas!$B$3:$E$2506,2)</f>
        <v>2.125</v>
      </c>
      <c r="V41" s="44">
        <f t="shared" si="3"/>
        <v>7.9717647058823538</v>
      </c>
    </row>
    <row r="42" spans="1:22" x14ac:dyDescent="0.2">
      <c r="A42" s="43">
        <f t="shared" si="7"/>
        <v>1</v>
      </c>
      <c r="B42" s="91">
        <v>35822</v>
      </c>
      <c r="C42" s="92">
        <v>16.309999999999999</v>
      </c>
      <c r="D42" s="4">
        <f t="shared" si="0"/>
        <v>-3.7899272590985932E-2</v>
      </c>
      <c r="E42" s="100">
        <f t="shared" si="4"/>
        <v>0.86835602870368067</v>
      </c>
      <c r="G42" s="8">
        <f t="shared" si="8"/>
        <v>3.6900000000000013</v>
      </c>
      <c r="H42" s="8">
        <f t="shared" si="8"/>
        <v>8.6900000000000013</v>
      </c>
      <c r="I42" s="8">
        <f t="shared" si="8"/>
        <v>13.690000000000001</v>
      </c>
      <c r="J42" s="8">
        <f t="shared" si="8"/>
        <v>18.690000000000001</v>
      </c>
      <c r="K42" s="8">
        <f t="shared" si="8"/>
        <v>23.69</v>
      </c>
      <c r="L42" s="8">
        <f t="shared" si="8"/>
        <v>33.69</v>
      </c>
      <c r="M42" s="8">
        <f t="shared" si="8"/>
        <v>0</v>
      </c>
      <c r="N42" s="8">
        <f t="shared" si="8"/>
        <v>0</v>
      </c>
      <c r="O42" s="8">
        <f t="shared" si="8"/>
        <v>0</v>
      </c>
      <c r="P42" s="8">
        <f t="shared" si="8"/>
        <v>0</v>
      </c>
      <c r="Q42" s="8">
        <f t="shared" si="8"/>
        <v>0</v>
      </c>
      <c r="R42" s="8">
        <f t="shared" si="8"/>
        <v>0</v>
      </c>
      <c r="S42" s="8">
        <f t="shared" si="8"/>
        <v>0</v>
      </c>
      <c r="T42" s="21">
        <f t="shared" si="2"/>
        <v>1</v>
      </c>
      <c r="U42" s="19">
        <f>VLOOKUP($B42,Gas!$B$3:$E$2506,2)</f>
        <v>2.08</v>
      </c>
      <c r="V42" s="44">
        <f t="shared" si="3"/>
        <v>7.8413461538461533</v>
      </c>
    </row>
    <row r="43" spans="1:22" x14ac:dyDescent="0.2">
      <c r="A43" s="43">
        <f t="shared" si="7"/>
        <v>1</v>
      </c>
      <c r="B43" s="91">
        <v>35823</v>
      </c>
      <c r="C43" s="92">
        <v>16</v>
      </c>
      <c r="D43" s="4">
        <f t="shared" si="0"/>
        <v>-1.9189694393141221E-2</v>
      </c>
      <c r="E43" s="100">
        <f t="shared" si="4"/>
        <v>0.86626826457639028</v>
      </c>
      <c r="G43" s="8">
        <f t="shared" si="8"/>
        <v>4</v>
      </c>
      <c r="H43" s="8">
        <f t="shared" si="8"/>
        <v>9</v>
      </c>
      <c r="I43" s="8">
        <f t="shared" si="8"/>
        <v>14</v>
      </c>
      <c r="J43" s="8">
        <f t="shared" si="8"/>
        <v>19</v>
      </c>
      <c r="K43" s="8">
        <f t="shared" si="8"/>
        <v>24</v>
      </c>
      <c r="L43" s="8">
        <f t="shared" si="8"/>
        <v>34</v>
      </c>
      <c r="M43" s="8">
        <f t="shared" si="8"/>
        <v>0</v>
      </c>
      <c r="N43" s="8">
        <f t="shared" si="8"/>
        <v>0</v>
      </c>
      <c r="O43" s="8">
        <f t="shared" si="8"/>
        <v>0</v>
      </c>
      <c r="P43" s="8">
        <f t="shared" si="8"/>
        <v>0</v>
      </c>
      <c r="Q43" s="8">
        <f t="shared" si="8"/>
        <v>0</v>
      </c>
      <c r="R43" s="8">
        <f t="shared" si="8"/>
        <v>0</v>
      </c>
      <c r="S43" s="8">
        <f t="shared" si="8"/>
        <v>0</v>
      </c>
      <c r="T43" s="21">
        <f t="shared" si="2"/>
        <v>1</v>
      </c>
      <c r="U43" s="19">
        <f>VLOOKUP($B43,Gas!$B$3:$E$2506,2)</f>
        <v>2.06</v>
      </c>
      <c r="V43" s="44">
        <f t="shared" si="3"/>
        <v>7.766990291262136</v>
      </c>
    </row>
    <row r="44" spans="1:22" x14ac:dyDescent="0.2">
      <c r="A44" s="43">
        <f t="shared" si="7"/>
        <v>1</v>
      </c>
      <c r="B44" s="91">
        <v>35824</v>
      </c>
      <c r="C44" s="92">
        <v>15.86</v>
      </c>
      <c r="D44" s="4">
        <f t="shared" si="0"/>
        <v>-8.788506033079348E-3</v>
      </c>
      <c r="E44" s="100">
        <f t="shared" si="4"/>
        <v>0.78753727057825518</v>
      </c>
      <c r="G44" s="8">
        <f t="shared" ref="G44:S53" si="9">IF(G$1="P",MAX(0,G$2-$C44),IF(G$1="C",MAX(0,$C44-G$2)))</f>
        <v>4.1400000000000006</v>
      </c>
      <c r="H44" s="8">
        <f t="shared" si="9"/>
        <v>9.14</v>
      </c>
      <c r="I44" s="8">
        <f t="shared" si="9"/>
        <v>14.14</v>
      </c>
      <c r="J44" s="8">
        <f t="shared" si="9"/>
        <v>19.14</v>
      </c>
      <c r="K44" s="8">
        <f t="shared" si="9"/>
        <v>24.14</v>
      </c>
      <c r="L44" s="8">
        <f t="shared" si="9"/>
        <v>34.14</v>
      </c>
      <c r="M44" s="8">
        <f t="shared" si="9"/>
        <v>0</v>
      </c>
      <c r="N44" s="8">
        <f t="shared" si="9"/>
        <v>0</v>
      </c>
      <c r="O44" s="8">
        <f t="shared" si="9"/>
        <v>0</v>
      </c>
      <c r="P44" s="8">
        <f t="shared" si="9"/>
        <v>0</v>
      </c>
      <c r="Q44" s="8">
        <f t="shared" si="9"/>
        <v>0</v>
      </c>
      <c r="R44" s="8">
        <f t="shared" si="9"/>
        <v>0</v>
      </c>
      <c r="S44" s="8">
        <f t="shared" si="9"/>
        <v>0</v>
      </c>
      <c r="T44" s="21">
        <f t="shared" si="2"/>
        <v>1</v>
      </c>
      <c r="U44" s="19">
        <f>VLOOKUP($B44,Gas!$B$3:$E$2506,2)</f>
        <v>2.0950000000000002</v>
      </c>
      <c r="V44" s="44">
        <f t="shared" si="3"/>
        <v>7.5704057279236263</v>
      </c>
    </row>
    <row r="45" spans="1:22" x14ac:dyDescent="0.2">
      <c r="A45" s="43">
        <f t="shared" si="7"/>
        <v>1</v>
      </c>
      <c r="B45" s="91">
        <v>35825</v>
      </c>
      <c r="C45" s="92">
        <v>15.25</v>
      </c>
      <c r="D45" s="4">
        <f t="shared" si="0"/>
        <v>-3.9220713153281267E-2</v>
      </c>
      <c r="E45" s="100">
        <f t="shared" si="4"/>
        <v>0.71469039345040053</v>
      </c>
      <c r="G45" s="8">
        <f t="shared" si="9"/>
        <v>4.75</v>
      </c>
      <c r="H45" s="8">
        <f t="shared" si="9"/>
        <v>9.75</v>
      </c>
      <c r="I45" s="8">
        <f t="shared" si="9"/>
        <v>14.75</v>
      </c>
      <c r="J45" s="8">
        <f t="shared" si="9"/>
        <v>19.75</v>
      </c>
      <c r="K45" s="8">
        <f t="shared" si="9"/>
        <v>24.75</v>
      </c>
      <c r="L45" s="8">
        <f t="shared" si="9"/>
        <v>34.75</v>
      </c>
      <c r="M45" s="8">
        <f t="shared" si="9"/>
        <v>0</v>
      </c>
      <c r="N45" s="8">
        <f t="shared" si="9"/>
        <v>0</v>
      </c>
      <c r="O45" s="8">
        <f t="shared" si="9"/>
        <v>0</v>
      </c>
      <c r="P45" s="8">
        <f t="shared" si="9"/>
        <v>0</v>
      </c>
      <c r="Q45" s="8">
        <f t="shared" si="9"/>
        <v>0</v>
      </c>
      <c r="R45" s="8">
        <f t="shared" si="9"/>
        <v>0</v>
      </c>
      <c r="S45" s="8">
        <f t="shared" si="9"/>
        <v>0</v>
      </c>
      <c r="T45" s="21">
        <f t="shared" si="2"/>
        <v>1</v>
      </c>
      <c r="U45" s="19">
        <f>VLOOKUP($B45,Gas!$B$3:$E$2506,2)</f>
        <v>2.11</v>
      </c>
      <c r="V45" s="44">
        <f t="shared" si="3"/>
        <v>7.2274881516587683</v>
      </c>
    </row>
    <row r="46" spans="1:22" x14ac:dyDescent="0.2">
      <c r="A46" s="43">
        <f t="shared" si="7"/>
        <v>2</v>
      </c>
      <c r="B46" s="91">
        <v>35828</v>
      </c>
      <c r="C46" s="92">
        <v>15.79</v>
      </c>
      <c r="D46" s="4">
        <f t="shared" si="0"/>
        <v>3.4797325214130009E-2</v>
      </c>
      <c r="E46" s="100">
        <f t="shared" si="4"/>
        <v>0.74252200027120674</v>
      </c>
      <c r="G46" s="8">
        <f t="shared" si="9"/>
        <v>4.2100000000000009</v>
      </c>
      <c r="H46" s="8">
        <f t="shared" si="9"/>
        <v>9.2100000000000009</v>
      </c>
      <c r="I46" s="8">
        <f t="shared" si="9"/>
        <v>14.21</v>
      </c>
      <c r="J46" s="8">
        <f t="shared" si="9"/>
        <v>19.21</v>
      </c>
      <c r="K46" s="8">
        <f t="shared" si="9"/>
        <v>24.21</v>
      </c>
      <c r="L46" s="8">
        <f t="shared" si="9"/>
        <v>34.21</v>
      </c>
      <c r="M46" s="8">
        <f t="shared" si="9"/>
        <v>0</v>
      </c>
      <c r="N46" s="8">
        <f t="shared" si="9"/>
        <v>0</v>
      </c>
      <c r="O46" s="8">
        <f t="shared" si="9"/>
        <v>0</v>
      </c>
      <c r="P46" s="8">
        <f t="shared" si="9"/>
        <v>0</v>
      </c>
      <c r="Q46" s="8">
        <f t="shared" si="9"/>
        <v>0</v>
      </c>
      <c r="R46" s="8">
        <f t="shared" si="9"/>
        <v>0</v>
      </c>
      <c r="S46" s="8">
        <f t="shared" si="9"/>
        <v>0</v>
      </c>
      <c r="T46" s="21">
        <f t="shared" si="2"/>
        <v>2</v>
      </c>
      <c r="U46" s="19">
        <f>VLOOKUP($B46,Gas!$B$3:$E$2506,2)</f>
        <v>2.105</v>
      </c>
      <c r="V46" s="44">
        <f t="shared" si="3"/>
        <v>7.5011876484560567</v>
      </c>
    </row>
    <row r="47" spans="1:22" x14ac:dyDescent="0.2">
      <c r="A47" s="43">
        <f t="shared" si="7"/>
        <v>2</v>
      </c>
      <c r="B47" s="91">
        <v>35829</v>
      </c>
      <c r="C47" s="92">
        <v>16.45</v>
      </c>
      <c r="D47" s="4">
        <f t="shared" si="0"/>
        <v>4.0948648943830143E-2</v>
      </c>
      <c r="E47" s="100">
        <f t="shared" si="4"/>
        <v>0.77339024034528303</v>
      </c>
      <c r="G47" s="8">
        <f t="shared" si="9"/>
        <v>3.5500000000000007</v>
      </c>
      <c r="H47" s="8">
        <f t="shared" si="9"/>
        <v>8.5500000000000007</v>
      </c>
      <c r="I47" s="8">
        <f t="shared" si="9"/>
        <v>13.55</v>
      </c>
      <c r="J47" s="8">
        <f t="shared" si="9"/>
        <v>18.55</v>
      </c>
      <c r="K47" s="8">
        <f t="shared" si="9"/>
        <v>23.55</v>
      </c>
      <c r="L47" s="8">
        <f t="shared" si="9"/>
        <v>33.549999999999997</v>
      </c>
      <c r="M47" s="8">
        <f t="shared" si="9"/>
        <v>0</v>
      </c>
      <c r="N47" s="8">
        <f t="shared" si="9"/>
        <v>0</v>
      </c>
      <c r="O47" s="8">
        <f t="shared" si="9"/>
        <v>0</v>
      </c>
      <c r="P47" s="8">
        <f t="shared" si="9"/>
        <v>0</v>
      </c>
      <c r="Q47" s="8">
        <f t="shared" si="9"/>
        <v>0</v>
      </c>
      <c r="R47" s="8">
        <f t="shared" si="9"/>
        <v>0</v>
      </c>
      <c r="S47" s="8">
        <f t="shared" si="9"/>
        <v>0</v>
      </c>
      <c r="T47" s="21">
        <f t="shared" si="2"/>
        <v>2</v>
      </c>
      <c r="U47" s="19">
        <f>VLOOKUP($B47,Gas!$B$3:$E$2506,2)</f>
        <v>2.2200000000000002</v>
      </c>
      <c r="V47" s="44">
        <f t="shared" si="3"/>
        <v>7.4099099099099091</v>
      </c>
    </row>
    <row r="48" spans="1:22" x14ac:dyDescent="0.2">
      <c r="A48" s="43">
        <f t="shared" si="7"/>
        <v>2</v>
      </c>
      <c r="B48" s="91">
        <v>35830</v>
      </c>
      <c r="C48" s="92">
        <v>17.059999999999999</v>
      </c>
      <c r="D48" s="4">
        <f t="shared" si="0"/>
        <v>3.6411064852152078E-2</v>
      </c>
      <c r="E48" s="100">
        <f t="shared" si="4"/>
        <v>0.59162573189048451</v>
      </c>
      <c r="G48" s="8">
        <f t="shared" si="9"/>
        <v>2.9400000000000013</v>
      </c>
      <c r="H48" s="8">
        <f t="shared" si="9"/>
        <v>7.9400000000000013</v>
      </c>
      <c r="I48" s="8">
        <f t="shared" si="9"/>
        <v>12.940000000000001</v>
      </c>
      <c r="J48" s="8">
        <f t="shared" si="9"/>
        <v>17.940000000000001</v>
      </c>
      <c r="K48" s="8">
        <f t="shared" si="9"/>
        <v>22.94</v>
      </c>
      <c r="L48" s="8">
        <f t="shared" si="9"/>
        <v>32.94</v>
      </c>
      <c r="M48" s="8">
        <f t="shared" si="9"/>
        <v>0</v>
      </c>
      <c r="N48" s="8">
        <f t="shared" si="9"/>
        <v>0</v>
      </c>
      <c r="O48" s="8">
        <f t="shared" si="9"/>
        <v>0</v>
      </c>
      <c r="P48" s="8">
        <f t="shared" si="9"/>
        <v>0</v>
      </c>
      <c r="Q48" s="8">
        <f t="shared" si="9"/>
        <v>0</v>
      </c>
      <c r="R48" s="8">
        <f t="shared" si="9"/>
        <v>0</v>
      </c>
      <c r="S48" s="8">
        <f t="shared" si="9"/>
        <v>0</v>
      </c>
      <c r="T48" s="21">
        <f t="shared" si="2"/>
        <v>2</v>
      </c>
      <c r="U48" s="19">
        <f>VLOOKUP($B48,Gas!$B$3:$E$2506,2)</f>
        <v>2.2599999999999998</v>
      </c>
      <c r="V48" s="44">
        <f t="shared" si="3"/>
        <v>7.5486725663716818</v>
      </c>
    </row>
    <row r="49" spans="1:22" x14ac:dyDescent="0.2">
      <c r="A49" s="43">
        <f t="shared" si="7"/>
        <v>2</v>
      </c>
      <c r="B49" s="91">
        <v>35831</v>
      </c>
      <c r="C49" s="92">
        <v>19.79</v>
      </c>
      <c r="D49" s="4">
        <f t="shared" si="0"/>
        <v>0.14844021755094125</v>
      </c>
      <c r="E49" s="100">
        <f t="shared" si="4"/>
        <v>0.90413471655159683</v>
      </c>
      <c r="G49" s="8">
        <f t="shared" si="9"/>
        <v>0.21000000000000085</v>
      </c>
      <c r="H49" s="8">
        <f t="shared" si="9"/>
        <v>5.2100000000000009</v>
      </c>
      <c r="I49" s="8">
        <f t="shared" si="9"/>
        <v>10.210000000000001</v>
      </c>
      <c r="J49" s="8">
        <f t="shared" si="9"/>
        <v>15.21</v>
      </c>
      <c r="K49" s="8">
        <f t="shared" si="9"/>
        <v>20.21</v>
      </c>
      <c r="L49" s="8">
        <f t="shared" si="9"/>
        <v>30.21</v>
      </c>
      <c r="M49" s="8">
        <f t="shared" si="9"/>
        <v>0</v>
      </c>
      <c r="N49" s="8">
        <f t="shared" si="9"/>
        <v>0</v>
      </c>
      <c r="O49" s="8">
        <f t="shared" si="9"/>
        <v>0</v>
      </c>
      <c r="P49" s="8">
        <f t="shared" si="9"/>
        <v>0</v>
      </c>
      <c r="Q49" s="8">
        <f t="shared" si="9"/>
        <v>0</v>
      </c>
      <c r="R49" s="8">
        <f t="shared" si="9"/>
        <v>0</v>
      </c>
      <c r="S49" s="8">
        <f t="shared" si="9"/>
        <v>0</v>
      </c>
      <c r="T49" s="21">
        <f t="shared" si="2"/>
        <v>2</v>
      </c>
      <c r="U49" s="19">
        <f>VLOOKUP($B49,Gas!$B$3:$E$2506,2)</f>
        <v>2.2149999999999999</v>
      </c>
      <c r="V49" s="44">
        <f t="shared" si="3"/>
        <v>8.9345372460496613</v>
      </c>
    </row>
    <row r="50" spans="1:22" x14ac:dyDescent="0.2">
      <c r="A50" s="43">
        <f t="shared" si="7"/>
        <v>2</v>
      </c>
      <c r="B50" s="91">
        <v>35832</v>
      </c>
      <c r="C50" s="92">
        <v>21.05</v>
      </c>
      <c r="D50" s="4">
        <f t="shared" si="0"/>
        <v>6.1723800513916106E-2</v>
      </c>
      <c r="E50" s="100">
        <f t="shared" si="4"/>
        <v>0.9176200587691774</v>
      </c>
      <c r="G50" s="8">
        <f t="shared" si="9"/>
        <v>0</v>
      </c>
      <c r="H50" s="8">
        <f t="shared" si="9"/>
        <v>3.9499999999999993</v>
      </c>
      <c r="I50" s="8">
        <f t="shared" si="9"/>
        <v>8.9499999999999993</v>
      </c>
      <c r="J50" s="8">
        <f t="shared" si="9"/>
        <v>13.95</v>
      </c>
      <c r="K50" s="8">
        <f t="shared" si="9"/>
        <v>18.95</v>
      </c>
      <c r="L50" s="8">
        <f t="shared" si="9"/>
        <v>28.95</v>
      </c>
      <c r="M50" s="8">
        <f t="shared" si="9"/>
        <v>1.0500000000000007</v>
      </c>
      <c r="N50" s="8">
        <f t="shared" si="9"/>
        <v>0</v>
      </c>
      <c r="O50" s="8">
        <f t="shared" si="9"/>
        <v>0</v>
      </c>
      <c r="P50" s="8">
        <f t="shared" si="9"/>
        <v>0</v>
      </c>
      <c r="Q50" s="8">
        <f t="shared" si="9"/>
        <v>0</v>
      </c>
      <c r="R50" s="8">
        <f t="shared" si="9"/>
        <v>0</v>
      </c>
      <c r="S50" s="8">
        <f t="shared" si="9"/>
        <v>0</v>
      </c>
      <c r="T50" s="21">
        <f t="shared" si="2"/>
        <v>2</v>
      </c>
      <c r="U50" s="19">
        <f>VLOOKUP($B50,Gas!$B$3:$E$2506,2)</f>
        <v>2.3050000000000002</v>
      </c>
      <c r="V50" s="44">
        <f t="shared" si="3"/>
        <v>9.13232104121475</v>
      </c>
    </row>
    <row r="51" spans="1:22" x14ac:dyDescent="0.2">
      <c r="A51" s="43">
        <f t="shared" si="7"/>
        <v>2</v>
      </c>
      <c r="B51" s="91">
        <v>35835</v>
      </c>
      <c r="C51" s="92">
        <v>18.13</v>
      </c>
      <c r="D51" s="4">
        <f t="shared" si="0"/>
        <v>-0.1493325353616308</v>
      </c>
      <c r="E51" s="100">
        <f t="shared" si="4"/>
        <v>1.2395914967394739</v>
      </c>
      <c r="G51" s="8">
        <f t="shared" si="9"/>
        <v>1.870000000000001</v>
      </c>
      <c r="H51" s="8">
        <f t="shared" si="9"/>
        <v>6.870000000000001</v>
      </c>
      <c r="I51" s="8">
        <f t="shared" si="9"/>
        <v>11.870000000000001</v>
      </c>
      <c r="J51" s="8">
        <f t="shared" si="9"/>
        <v>16.87</v>
      </c>
      <c r="K51" s="8">
        <f t="shared" si="9"/>
        <v>21.87</v>
      </c>
      <c r="L51" s="8">
        <f t="shared" si="9"/>
        <v>31.87</v>
      </c>
      <c r="M51" s="8">
        <f t="shared" si="9"/>
        <v>0</v>
      </c>
      <c r="N51" s="8">
        <f t="shared" si="9"/>
        <v>0</v>
      </c>
      <c r="O51" s="8">
        <f t="shared" si="9"/>
        <v>0</v>
      </c>
      <c r="P51" s="8">
        <f t="shared" si="9"/>
        <v>0</v>
      </c>
      <c r="Q51" s="8">
        <f t="shared" si="9"/>
        <v>0</v>
      </c>
      <c r="R51" s="8">
        <f t="shared" si="9"/>
        <v>0</v>
      </c>
      <c r="S51" s="8">
        <f t="shared" si="9"/>
        <v>0</v>
      </c>
      <c r="T51" s="21">
        <f t="shared" si="2"/>
        <v>2</v>
      </c>
      <c r="U51" s="19">
        <f>VLOOKUP($B51,Gas!$B$3:$E$2506,2)</f>
        <v>2.35</v>
      </c>
      <c r="V51" s="44">
        <f t="shared" si="3"/>
        <v>7.7148936170212759</v>
      </c>
    </row>
    <row r="52" spans="1:22" x14ac:dyDescent="0.2">
      <c r="A52" s="43">
        <f t="shared" si="7"/>
        <v>2</v>
      </c>
      <c r="B52" s="91">
        <v>35836</v>
      </c>
      <c r="C52" s="92">
        <v>17.27</v>
      </c>
      <c r="D52" s="4">
        <f t="shared" si="0"/>
        <v>-4.8597132608172423E-2</v>
      </c>
      <c r="E52" s="100">
        <f t="shared" si="4"/>
        <v>1.2514022480528737</v>
      </c>
      <c r="G52" s="8">
        <f t="shared" si="9"/>
        <v>2.7300000000000004</v>
      </c>
      <c r="H52" s="8">
        <f t="shared" si="9"/>
        <v>7.73</v>
      </c>
      <c r="I52" s="8">
        <f t="shared" si="9"/>
        <v>12.73</v>
      </c>
      <c r="J52" s="8">
        <f t="shared" si="9"/>
        <v>17.73</v>
      </c>
      <c r="K52" s="8">
        <f t="shared" si="9"/>
        <v>22.73</v>
      </c>
      <c r="L52" s="8">
        <f t="shared" si="9"/>
        <v>32.730000000000004</v>
      </c>
      <c r="M52" s="8">
        <f t="shared" si="9"/>
        <v>0</v>
      </c>
      <c r="N52" s="8">
        <f t="shared" si="9"/>
        <v>0</v>
      </c>
      <c r="O52" s="8">
        <f t="shared" si="9"/>
        <v>0</v>
      </c>
      <c r="P52" s="8">
        <f t="shared" si="9"/>
        <v>0</v>
      </c>
      <c r="Q52" s="8">
        <f t="shared" si="9"/>
        <v>0</v>
      </c>
      <c r="R52" s="8">
        <f t="shared" si="9"/>
        <v>0</v>
      </c>
      <c r="S52" s="8">
        <f t="shared" si="9"/>
        <v>0</v>
      </c>
      <c r="T52" s="21">
        <f t="shared" si="2"/>
        <v>2</v>
      </c>
      <c r="U52" s="19">
        <f>VLOOKUP($B52,Gas!$B$3:$E$2506,2)</f>
        <v>2.25</v>
      </c>
      <c r="V52" s="44">
        <f t="shared" si="3"/>
        <v>7.6755555555555555</v>
      </c>
    </row>
    <row r="53" spans="1:22" x14ac:dyDescent="0.2">
      <c r="A53" s="43">
        <f t="shared" si="7"/>
        <v>2</v>
      </c>
      <c r="B53" s="91">
        <v>35837</v>
      </c>
      <c r="C53" s="92">
        <v>16.61</v>
      </c>
      <c r="D53" s="4">
        <f t="shared" si="0"/>
        <v>-3.8965968533383723E-2</v>
      </c>
      <c r="E53" s="100">
        <f t="shared" si="4"/>
        <v>1.2661564340494196</v>
      </c>
      <c r="G53" s="8">
        <f t="shared" si="9"/>
        <v>3.3900000000000006</v>
      </c>
      <c r="H53" s="8">
        <f t="shared" si="9"/>
        <v>8.39</v>
      </c>
      <c r="I53" s="8">
        <f t="shared" si="9"/>
        <v>13.39</v>
      </c>
      <c r="J53" s="8">
        <f t="shared" si="9"/>
        <v>18.39</v>
      </c>
      <c r="K53" s="8">
        <f t="shared" si="9"/>
        <v>23.39</v>
      </c>
      <c r="L53" s="8">
        <f t="shared" si="9"/>
        <v>33.39</v>
      </c>
      <c r="M53" s="8">
        <f t="shared" si="9"/>
        <v>0</v>
      </c>
      <c r="N53" s="8">
        <f t="shared" si="9"/>
        <v>0</v>
      </c>
      <c r="O53" s="8">
        <f t="shared" si="9"/>
        <v>0</v>
      </c>
      <c r="P53" s="8">
        <f t="shared" si="9"/>
        <v>0</v>
      </c>
      <c r="Q53" s="8">
        <f t="shared" si="9"/>
        <v>0</v>
      </c>
      <c r="R53" s="8">
        <f t="shared" si="9"/>
        <v>0</v>
      </c>
      <c r="S53" s="8">
        <f t="shared" si="9"/>
        <v>0</v>
      </c>
      <c r="T53" s="21">
        <f t="shared" si="2"/>
        <v>2</v>
      </c>
      <c r="U53" s="19">
        <f>VLOOKUP($B53,Gas!$B$3:$E$2506,2)</f>
        <v>2.1850000000000001</v>
      </c>
      <c r="V53" s="44">
        <f t="shared" si="3"/>
        <v>7.6018306636155604</v>
      </c>
    </row>
    <row r="54" spans="1:22" x14ac:dyDescent="0.2">
      <c r="A54" s="43">
        <f t="shared" si="7"/>
        <v>2</v>
      </c>
      <c r="B54" s="91">
        <v>35838</v>
      </c>
      <c r="C54" s="92">
        <v>16.39</v>
      </c>
      <c r="D54" s="4">
        <f t="shared" si="0"/>
        <v>-1.3333530869465144E-2</v>
      </c>
      <c r="E54" s="100">
        <f t="shared" si="4"/>
        <v>1.2676089384748037</v>
      </c>
      <c r="G54" s="8">
        <f t="shared" ref="G54:S63" si="10">IF(G$1="P",MAX(0,G$2-$C54),IF(G$1="C",MAX(0,$C54-G$2)))</f>
        <v>3.6099999999999994</v>
      </c>
      <c r="H54" s="8">
        <f t="shared" si="10"/>
        <v>8.61</v>
      </c>
      <c r="I54" s="8">
        <f t="shared" si="10"/>
        <v>13.61</v>
      </c>
      <c r="J54" s="8">
        <f t="shared" si="10"/>
        <v>18.61</v>
      </c>
      <c r="K54" s="8">
        <f t="shared" si="10"/>
        <v>23.61</v>
      </c>
      <c r="L54" s="8">
        <f t="shared" si="10"/>
        <v>33.61</v>
      </c>
      <c r="M54" s="8">
        <f t="shared" si="10"/>
        <v>0</v>
      </c>
      <c r="N54" s="8">
        <f t="shared" si="10"/>
        <v>0</v>
      </c>
      <c r="O54" s="8">
        <f t="shared" si="10"/>
        <v>0</v>
      </c>
      <c r="P54" s="8">
        <f t="shared" si="10"/>
        <v>0</v>
      </c>
      <c r="Q54" s="8">
        <f t="shared" si="10"/>
        <v>0</v>
      </c>
      <c r="R54" s="8">
        <f t="shared" si="10"/>
        <v>0</v>
      </c>
      <c r="S54" s="8">
        <f t="shared" si="10"/>
        <v>0</v>
      </c>
      <c r="T54" s="21">
        <f t="shared" si="2"/>
        <v>2</v>
      </c>
      <c r="U54" s="19">
        <f>VLOOKUP($B54,Gas!$B$3:$E$2506,2)</f>
        <v>2.2149999999999999</v>
      </c>
      <c r="V54" s="44">
        <f t="shared" si="3"/>
        <v>7.3995485327313775</v>
      </c>
    </row>
    <row r="55" spans="1:22" x14ac:dyDescent="0.2">
      <c r="A55" s="43">
        <f t="shared" si="7"/>
        <v>2</v>
      </c>
      <c r="B55" s="91">
        <v>35839</v>
      </c>
      <c r="C55" s="92">
        <v>15.75</v>
      </c>
      <c r="D55" s="4">
        <f t="shared" si="0"/>
        <v>-3.9831027484096324E-2</v>
      </c>
      <c r="E55" s="100">
        <f t="shared" si="4"/>
        <v>1.2681809880504729</v>
      </c>
      <c r="G55" s="8">
        <f t="shared" si="10"/>
        <v>4.25</v>
      </c>
      <c r="H55" s="8">
        <f t="shared" si="10"/>
        <v>9.25</v>
      </c>
      <c r="I55" s="8">
        <f t="shared" si="10"/>
        <v>14.25</v>
      </c>
      <c r="J55" s="8">
        <f t="shared" si="10"/>
        <v>19.25</v>
      </c>
      <c r="K55" s="8">
        <f t="shared" si="10"/>
        <v>24.25</v>
      </c>
      <c r="L55" s="8">
        <f t="shared" si="10"/>
        <v>34.25</v>
      </c>
      <c r="M55" s="8">
        <f t="shared" si="10"/>
        <v>0</v>
      </c>
      <c r="N55" s="8">
        <f t="shared" si="10"/>
        <v>0</v>
      </c>
      <c r="O55" s="8">
        <f t="shared" si="10"/>
        <v>0</v>
      </c>
      <c r="P55" s="8">
        <f t="shared" si="10"/>
        <v>0</v>
      </c>
      <c r="Q55" s="8">
        <f t="shared" si="10"/>
        <v>0</v>
      </c>
      <c r="R55" s="8">
        <f t="shared" si="10"/>
        <v>0</v>
      </c>
      <c r="S55" s="8">
        <f t="shared" si="10"/>
        <v>0</v>
      </c>
      <c r="T55" s="21">
        <f t="shared" si="2"/>
        <v>2</v>
      </c>
      <c r="U55" s="19">
        <f>VLOOKUP($B55,Gas!$B$3:$E$2506,2)</f>
        <v>2.1949999999999998</v>
      </c>
      <c r="V55" s="44">
        <f t="shared" si="3"/>
        <v>7.1753986332574033</v>
      </c>
    </row>
    <row r="56" spans="1:22" x14ac:dyDescent="0.2">
      <c r="A56" s="43">
        <f t="shared" si="7"/>
        <v>2</v>
      </c>
      <c r="B56" s="91">
        <v>35842</v>
      </c>
      <c r="C56" s="92">
        <v>15.88</v>
      </c>
      <c r="D56" s="4">
        <f t="shared" si="0"/>
        <v>8.2200905473477411E-3</v>
      </c>
      <c r="E56" s="100">
        <f t="shared" si="4"/>
        <v>1.2567125397433758</v>
      </c>
      <c r="G56" s="8">
        <f t="shared" si="10"/>
        <v>4.1199999999999992</v>
      </c>
      <c r="H56" s="8">
        <f t="shared" si="10"/>
        <v>9.1199999999999992</v>
      </c>
      <c r="I56" s="8">
        <f t="shared" si="10"/>
        <v>14.12</v>
      </c>
      <c r="J56" s="8">
        <f t="shared" si="10"/>
        <v>19.119999999999997</v>
      </c>
      <c r="K56" s="8">
        <f t="shared" si="10"/>
        <v>24.119999999999997</v>
      </c>
      <c r="L56" s="8">
        <f t="shared" si="10"/>
        <v>34.119999999999997</v>
      </c>
      <c r="M56" s="8">
        <f t="shared" si="10"/>
        <v>0</v>
      </c>
      <c r="N56" s="8">
        <f t="shared" si="10"/>
        <v>0</v>
      </c>
      <c r="O56" s="8">
        <f t="shared" si="10"/>
        <v>0</v>
      </c>
      <c r="P56" s="8">
        <f t="shared" si="10"/>
        <v>0</v>
      </c>
      <c r="Q56" s="8">
        <f t="shared" si="10"/>
        <v>0</v>
      </c>
      <c r="R56" s="8">
        <f t="shared" si="10"/>
        <v>0</v>
      </c>
      <c r="S56" s="8">
        <f t="shared" si="10"/>
        <v>0</v>
      </c>
      <c r="T56" s="21">
        <f t="shared" si="2"/>
        <v>2</v>
      </c>
      <c r="U56" s="19">
        <f>VLOOKUP($B56,Gas!$B$3:$E$2506,2)</f>
        <v>2.2200000000000002</v>
      </c>
      <c r="V56" s="44">
        <f t="shared" si="3"/>
        <v>7.1531531531531529</v>
      </c>
    </row>
    <row r="57" spans="1:22" x14ac:dyDescent="0.2">
      <c r="A57" s="43">
        <f t="shared" si="7"/>
        <v>2</v>
      </c>
      <c r="B57" s="91">
        <v>35844</v>
      </c>
      <c r="C57" s="92">
        <v>16.14</v>
      </c>
      <c r="D57" s="4">
        <f t="shared" si="0"/>
        <v>1.6240207022813032E-2</v>
      </c>
      <c r="E57" s="100">
        <f t="shared" si="4"/>
        <v>1.2406286393911388</v>
      </c>
      <c r="G57" s="8">
        <f t="shared" si="10"/>
        <v>3.8599999999999994</v>
      </c>
      <c r="H57" s="8">
        <f t="shared" si="10"/>
        <v>8.86</v>
      </c>
      <c r="I57" s="8">
        <f t="shared" si="10"/>
        <v>13.86</v>
      </c>
      <c r="J57" s="8">
        <f t="shared" si="10"/>
        <v>18.86</v>
      </c>
      <c r="K57" s="8">
        <f t="shared" si="10"/>
        <v>23.86</v>
      </c>
      <c r="L57" s="8">
        <f t="shared" si="10"/>
        <v>33.86</v>
      </c>
      <c r="M57" s="8">
        <f t="shared" si="10"/>
        <v>0</v>
      </c>
      <c r="N57" s="8">
        <f t="shared" si="10"/>
        <v>0</v>
      </c>
      <c r="O57" s="8">
        <f t="shared" si="10"/>
        <v>0</v>
      </c>
      <c r="P57" s="8">
        <f t="shared" si="10"/>
        <v>0</v>
      </c>
      <c r="Q57" s="8">
        <f t="shared" si="10"/>
        <v>0</v>
      </c>
      <c r="R57" s="8">
        <f t="shared" si="10"/>
        <v>0</v>
      </c>
      <c r="S57" s="8">
        <f t="shared" si="10"/>
        <v>0</v>
      </c>
      <c r="T57" s="21">
        <f t="shared" si="2"/>
        <v>2</v>
      </c>
      <c r="U57" s="19">
        <f>VLOOKUP($B57,Gas!$B$3:$E$2506,2)</f>
        <v>2.1749999999999998</v>
      </c>
      <c r="V57" s="44">
        <f t="shared" si="3"/>
        <v>7.4206896551724144</v>
      </c>
    </row>
    <row r="58" spans="1:22" x14ac:dyDescent="0.2">
      <c r="A58" s="43">
        <f t="shared" si="7"/>
        <v>2</v>
      </c>
      <c r="B58" s="91">
        <v>35845</v>
      </c>
      <c r="C58" s="92">
        <v>16.260000000000002</v>
      </c>
      <c r="D58" s="4">
        <f t="shared" si="0"/>
        <v>7.4074412778618176E-3</v>
      </c>
      <c r="E58" s="100">
        <f t="shared" si="4"/>
        <v>1.2241137946972829</v>
      </c>
      <c r="G58" s="8">
        <f t="shared" si="10"/>
        <v>3.7399999999999984</v>
      </c>
      <c r="H58" s="8">
        <f t="shared" si="10"/>
        <v>8.7399999999999984</v>
      </c>
      <c r="I58" s="8">
        <f t="shared" si="10"/>
        <v>13.739999999999998</v>
      </c>
      <c r="J58" s="8">
        <f t="shared" si="10"/>
        <v>18.739999999999998</v>
      </c>
      <c r="K58" s="8">
        <f t="shared" si="10"/>
        <v>23.74</v>
      </c>
      <c r="L58" s="8">
        <f t="shared" si="10"/>
        <v>33.739999999999995</v>
      </c>
      <c r="M58" s="8">
        <f t="shared" si="10"/>
        <v>0</v>
      </c>
      <c r="N58" s="8">
        <f t="shared" si="10"/>
        <v>0</v>
      </c>
      <c r="O58" s="8">
        <f t="shared" si="10"/>
        <v>0</v>
      </c>
      <c r="P58" s="8">
        <f t="shared" si="10"/>
        <v>0</v>
      </c>
      <c r="Q58" s="8">
        <f t="shared" si="10"/>
        <v>0</v>
      </c>
      <c r="R58" s="8">
        <f t="shared" si="10"/>
        <v>0</v>
      </c>
      <c r="S58" s="8">
        <f t="shared" si="10"/>
        <v>0</v>
      </c>
      <c r="T58" s="21">
        <f t="shared" si="2"/>
        <v>2</v>
      </c>
      <c r="U58" s="19">
        <f>VLOOKUP($B58,Gas!$B$3:$E$2506,2)</f>
        <v>2.1800000000000002</v>
      </c>
      <c r="V58" s="44">
        <f t="shared" si="3"/>
        <v>7.4587155963302756</v>
      </c>
    </row>
    <row r="59" spans="1:22" x14ac:dyDescent="0.2">
      <c r="A59" s="43">
        <f t="shared" si="7"/>
        <v>2</v>
      </c>
      <c r="B59" s="91">
        <v>35846</v>
      </c>
      <c r="C59" s="92">
        <v>16.72</v>
      </c>
      <c r="D59" s="4">
        <f t="shared" si="0"/>
        <v>2.7897503536890876E-2</v>
      </c>
      <c r="E59" s="100">
        <f t="shared" si="4"/>
        <v>0.91404454122210521</v>
      </c>
      <c r="G59" s="8">
        <f t="shared" si="10"/>
        <v>3.2800000000000011</v>
      </c>
      <c r="H59" s="8">
        <f t="shared" si="10"/>
        <v>8.2800000000000011</v>
      </c>
      <c r="I59" s="8">
        <f t="shared" si="10"/>
        <v>13.280000000000001</v>
      </c>
      <c r="J59" s="8">
        <f t="shared" si="10"/>
        <v>18.28</v>
      </c>
      <c r="K59" s="8">
        <f t="shared" si="10"/>
        <v>23.28</v>
      </c>
      <c r="L59" s="8">
        <f t="shared" si="10"/>
        <v>33.28</v>
      </c>
      <c r="M59" s="8">
        <f t="shared" si="10"/>
        <v>0</v>
      </c>
      <c r="N59" s="8">
        <f t="shared" si="10"/>
        <v>0</v>
      </c>
      <c r="O59" s="8">
        <f t="shared" si="10"/>
        <v>0</v>
      </c>
      <c r="P59" s="8">
        <f t="shared" si="10"/>
        <v>0</v>
      </c>
      <c r="Q59" s="8">
        <f t="shared" si="10"/>
        <v>0</v>
      </c>
      <c r="R59" s="8">
        <f t="shared" si="10"/>
        <v>0</v>
      </c>
      <c r="S59" s="8">
        <f t="shared" si="10"/>
        <v>0</v>
      </c>
      <c r="T59" s="21">
        <f t="shared" si="2"/>
        <v>2</v>
      </c>
      <c r="U59" s="19">
        <f>VLOOKUP($B59,Gas!$B$3:$E$2506,2)</f>
        <v>2.2200000000000002</v>
      </c>
      <c r="V59" s="44">
        <f t="shared" si="3"/>
        <v>7.5315315315315301</v>
      </c>
    </row>
    <row r="60" spans="1:22" x14ac:dyDescent="0.2">
      <c r="A60" s="43">
        <f t="shared" si="7"/>
        <v>2</v>
      </c>
      <c r="B60" s="91">
        <v>35849</v>
      </c>
      <c r="C60" s="92">
        <v>16.75</v>
      </c>
      <c r="D60" s="4">
        <f t="shared" si="0"/>
        <v>1.7926506145199274E-3</v>
      </c>
      <c r="E60" s="100">
        <f t="shared" si="4"/>
        <v>0.81463806582266085</v>
      </c>
      <c r="G60" s="8">
        <f t="shared" si="10"/>
        <v>3.25</v>
      </c>
      <c r="H60" s="8">
        <f t="shared" si="10"/>
        <v>8.25</v>
      </c>
      <c r="I60" s="8">
        <f t="shared" si="10"/>
        <v>13.25</v>
      </c>
      <c r="J60" s="8">
        <f t="shared" si="10"/>
        <v>18.25</v>
      </c>
      <c r="K60" s="8">
        <f t="shared" si="10"/>
        <v>23.25</v>
      </c>
      <c r="L60" s="8">
        <f t="shared" si="10"/>
        <v>33.25</v>
      </c>
      <c r="M60" s="8">
        <f t="shared" si="10"/>
        <v>0</v>
      </c>
      <c r="N60" s="8">
        <f t="shared" si="10"/>
        <v>0</v>
      </c>
      <c r="O60" s="8">
        <f t="shared" si="10"/>
        <v>0</v>
      </c>
      <c r="P60" s="8">
        <f t="shared" si="10"/>
        <v>0</v>
      </c>
      <c r="Q60" s="8">
        <f t="shared" si="10"/>
        <v>0</v>
      </c>
      <c r="R60" s="8">
        <f t="shared" si="10"/>
        <v>0</v>
      </c>
      <c r="S60" s="8">
        <f t="shared" si="10"/>
        <v>0</v>
      </c>
      <c r="T60" s="21">
        <f t="shared" si="2"/>
        <v>2</v>
      </c>
      <c r="U60" s="19">
        <f>VLOOKUP($B60,Gas!$B$3:$E$2506,2)</f>
        <v>2.19</v>
      </c>
      <c r="V60" s="44">
        <f t="shared" si="3"/>
        <v>7.6484018264840188</v>
      </c>
    </row>
    <row r="61" spans="1:22" x14ac:dyDescent="0.2">
      <c r="A61" s="43">
        <f t="shared" si="7"/>
        <v>2</v>
      </c>
      <c r="B61" s="91">
        <v>35850</v>
      </c>
      <c r="C61" s="92">
        <v>16.5</v>
      </c>
      <c r="D61" s="4">
        <f t="shared" si="0"/>
        <v>-1.5037877364540559E-2</v>
      </c>
      <c r="E61" s="100">
        <f t="shared" si="4"/>
        <v>0.41334073365956531</v>
      </c>
      <c r="G61" s="8">
        <f t="shared" si="10"/>
        <v>3.5</v>
      </c>
      <c r="H61" s="8">
        <f t="shared" si="10"/>
        <v>8.5</v>
      </c>
      <c r="I61" s="8">
        <f t="shared" si="10"/>
        <v>13.5</v>
      </c>
      <c r="J61" s="8">
        <f t="shared" si="10"/>
        <v>18.5</v>
      </c>
      <c r="K61" s="8">
        <f t="shared" si="10"/>
        <v>23.5</v>
      </c>
      <c r="L61" s="8">
        <f t="shared" si="10"/>
        <v>33.5</v>
      </c>
      <c r="M61" s="8">
        <f t="shared" si="10"/>
        <v>0</v>
      </c>
      <c r="N61" s="8">
        <f t="shared" si="10"/>
        <v>0</v>
      </c>
      <c r="O61" s="8">
        <f t="shared" si="10"/>
        <v>0</v>
      </c>
      <c r="P61" s="8">
        <f t="shared" si="10"/>
        <v>0</v>
      </c>
      <c r="Q61" s="8">
        <f t="shared" si="10"/>
        <v>0</v>
      </c>
      <c r="R61" s="8">
        <f t="shared" si="10"/>
        <v>0</v>
      </c>
      <c r="S61" s="8">
        <f t="shared" si="10"/>
        <v>0</v>
      </c>
      <c r="T61" s="21">
        <f t="shared" si="2"/>
        <v>2</v>
      </c>
      <c r="U61" s="19">
        <f>VLOOKUP($B61,Gas!$B$3:$E$2506,2)</f>
        <v>2.19</v>
      </c>
      <c r="V61" s="44">
        <f t="shared" si="3"/>
        <v>7.5342465753424657</v>
      </c>
    </row>
    <row r="62" spans="1:22" x14ac:dyDescent="0.2">
      <c r="A62" s="43">
        <f t="shared" si="7"/>
        <v>2</v>
      </c>
      <c r="B62" s="91">
        <v>35851</v>
      </c>
      <c r="C62" s="92">
        <v>15.55</v>
      </c>
      <c r="D62" s="4">
        <f t="shared" si="0"/>
        <v>-5.9299742281291708E-2</v>
      </c>
      <c r="E62" s="100">
        <f t="shared" si="4"/>
        <v>0.44385590314055878</v>
      </c>
      <c r="G62" s="8">
        <f t="shared" si="10"/>
        <v>4.4499999999999993</v>
      </c>
      <c r="H62" s="8">
        <f t="shared" si="10"/>
        <v>9.4499999999999993</v>
      </c>
      <c r="I62" s="8">
        <f t="shared" si="10"/>
        <v>14.45</v>
      </c>
      <c r="J62" s="8">
        <f t="shared" si="10"/>
        <v>19.45</v>
      </c>
      <c r="K62" s="8">
        <f t="shared" si="10"/>
        <v>24.45</v>
      </c>
      <c r="L62" s="8">
        <f t="shared" si="10"/>
        <v>34.450000000000003</v>
      </c>
      <c r="M62" s="8">
        <f t="shared" si="10"/>
        <v>0</v>
      </c>
      <c r="N62" s="8">
        <f t="shared" si="10"/>
        <v>0</v>
      </c>
      <c r="O62" s="8">
        <f t="shared" si="10"/>
        <v>0</v>
      </c>
      <c r="P62" s="8">
        <f t="shared" si="10"/>
        <v>0</v>
      </c>
      <c r="Q62" s="8">
        <f t="shared" si="10"/>
        <v>0</v>
      </c>
      <c r="R62" s="8">
        <f t="shared" si="10"/>
        <v>0</v>
      </c>
      <c r="S62" s="8">
        <f t="shared" si="10"/>
        <v>0</v>
      </c>
      <c r="T62" s="21">
        <f t="shared" si="2"/>
        <v>2</v>
      </c>
      <c r="U62" s="19">
        <f>VLOOKUP($B62,Gas!$B$3:$E$2506,2)</f>
        <v>2.1850000000000001</v>
      </c>
      <c r="V62" s="44">
        <f t="shared" si="3"/>
        <v>7.1167048054919908</v>
      </c>
    </row>
    <row r="63" spans="1:22" x14ac:dyDescent="0.2">
      <c r="A63" s="43">
        <f t="shared" si="7"/>
        <v>2</v>
      </c>
      <c r="B63" s="91">
        <v>35852</v>
      </c>
      <c r="C63" s="92">
        <v>14.69</v>
      </c>
      <c r="D63" s="4">
        <f t="shared" si="0"/>
        <v>-5.6893648439457274E-2</v>
      </c>
      <c r="E63" s="100">
        <f t="shared" si="4"/>
        <v>0.48311866291897465</v>
      </c>
      <c r="G63" s="8">
        <f t="shared" si="10"/>
        <v>5.3100000000000005</v>
      </c>
      <c r="H63" s="8">
        <f t="shared" si="10"/>
        <v>10.31</v>
      </c>
      <c r="I63" s="8">
        <f t="shared" si="10"/>
        <v>15.31</v>
      </c>
      <c r="J63" s="8">
        <f t="shared" si="10"/>
        <v>20.310000000000002</v>
      </c>
      <c r="K63" s="8">
        <f t="shared" si="10"/>
        <v>25.310000000000002</v>
      </c>
      <c r="L63" s="8">
        <f t="shared" si="10"/>
        <v>35.31</v>
      </c>
      <c r="M63" s="8">
        <f t="shared" si="10"/>
        <v>0</v>
      </c>
      <c r="N63" s="8">
        <f t="shared" si="10"/>
        <v>0</v>
      </c>
      <c r="O63" s="8">
        <f t="shared" si="10"/>
        <v>0</v>
      </c>
      <c r="P63" s="8">
        <f t="shared" si="10"/>
        <v>0</v>
      </c>
      <c r="Q63" s="8">
        <f t="shared" si="10"/>
        <v>0</v>
      </c>
      <c r="R63" s="8">
        <f t="shared" si="10"/>
        <v>0</v>
      </c>
      <c r="S63" s="8">
        <f t="shared" si="10"/>
        <v>0</v>
      </c>
      <c r="T63" s="21">
        <f t="shared" si="2"/>
        <v>2</v>
      </c>
      <c r="U63" s="19">
        <f>VLOOKUP($B63,Gas!$B$3:$E$2506,2)</f>
        <v>2.2050000000000001</v>
      </c>
      <c r="V63" s="44">
        <f t="shared" si="3"/>
        <v>6.662131519274376</v>
      </c>
    </row>
    <row r="64" spans="1:22" x14ac:dyDescent="0.2">
      <c r="A64" s="43">
        <f t="shared" si="7"/>
        <v>2</v>
      </c>
      <c r="B64" s="91">
        <v>35853</v>
      </c>
      <c r="C64" s="92">
        <v>14.53</v>
      </c>
      <c r="D64" s="4">
        <f t="shared" si="0"/>
        <v>-1.0951512603594435E-2</v>
      </c>
      <c r="E64" s="100">
        <f t="shared" si="4"/>
        <v>0.48312169937291272</v>
      </c>
      <c r="G64" s="8">
        <f t="shared" ref="G64:S73" si="11">IF(G$1="P",MAX(0,G$2-$C64),IF(G$1="C",MAX(0,$C64-G$2)))</f>
        <v>5.4700000000000006</v>
      </c>
      <c r="H64" s="8">
        <f t="shared" si="11"/>
        <v>10.47</v>
      </c>
      <c r="I64" s="8">
        <f t="shared" si="11"/>
        <v>15.47</v>
      </c>
      <c r="J64" s="8">
        <f t="shared" si="11"/>
        <v>20.47</v>
      </c>
      <c r="K64" s="8">
        <f t="shared" si="11"/>
        <v>25.47</v>
      </c>
      <c r="L64" s="8">
        <f t="shared" si="11"/>
        <v>35.47</v>
      </c>
      <c r="M64" s="8">
        <f t="shared" si="11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21">
        <f t="shared" si="2"/>
        <v>2</v>
      </c>
      <c r="U64" s="19">
        <f>VLOOKUP($B64,Gas!$B$3:$E$2506,2)</f>
        <v>2.2200000000000002</v>
      </c>
      <c r="V64" s="44">
        <f t="shared" si="3"/>
        <v>6.5450450450450441</v>
      </c>
    </row>
    <row r="65" spans="1:22" x14ac:dyDescent="0.2">
      <c r="A65" s="43">
        <f t="shared" si="7"/>
        <v>3</v>
      </c>
      <c r="B65" s="91">
        <v>35856</v>
      </c>
      <c r="C65" s="92">
        <v>19.239999999999998</v>
      </c>
      <c r="D65" s="4">
        <f t="shared" si="0"/>
        <v>0.28077596765536889</v>
      </c>
      <c r="E65" s="100">
        <f t="shared" si="4"/>
        <v>1.5192851689183213</v>
      </c>
      <c r="G65" s="8">
        <f t="shared" si="11"/>
        <v>0.76000000000000156</v>
      </c>
      <c r="H65" s="8">
        <f t="shared" si="11"/>
        <v>5.7600000000000016</v>
      </c>
      <c r="I65" s="8">
        <f t="shared" si="11"/>
        <v>10.760000000000002</v>
      </c>
      <c r="J65" s="8">
        <f t="shared" si="11"/>
        <v>15.760000000000002</v>
      </c>
      <c r="K65" s="8">
        <f t="shared" si="11"/>
        <v>20.76</v>
      </c>
      <c r="L65" s="8">
        <f t="shared" si="11"/>
        <v>30.76</v>
      </c>
      <c r="M65" s="8">
        <f t="shared" si="11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21">
        <f t="shared" si="2"/>
        <v>3</v>
      </c>
      <c r="U65" s="19">
        <f>VLOOKUP($B65,Gas!$B$3:$E$2506,2)</f>
        <v>2.23</v>
      </c>
      <c r="V65" s="44">
        <f t="shared" si="3"/>
        <v>8.6278026905829588</v>
      </c>
    </row>
    <row r="66" spans="1:22" x14ac:dyDescent="0.2">
      <c r="A66" s="43">
        <f t="shared" si="7"/>
        <v>3</v>
      </c>
      <c r="B66" s="91">
        <v>35857</v>
      </c>
      <c r="C66" s="92">
        <v>18.690000000000001</v>
      </c>
      <c r="D66" s="4">
        <f t="shared" si="0"/>
        <v>-2.9002823770088865E-2</v>
      </c>
      <c r="E66" s="100">
        <f t="shared" si="4"/>
        <v>1.5385894328613399</v>
      </c>
      <c r="G66" s="8">
        <f t="shared" si="11"/>
        <v>1.3099999999999987</v>
      </c>
      <c r="H66" s="8">
        <f t="shared" si="11"/>
        <v>6.3099999999999987</v>
      </c>
      <c r="I66" s="8">
        <f t="shared" si="11"/>
        <v>11.309999999999999</v>
      </c>
      <c r="J66" s="8">
        <f t="shared" si="11"/>
        <v>16.309999999999999</v>
      </c>
      <c r="K66" s="8">
        <f t="shared" si="11"/>
        <v>21.31</v>
      </c>
      <c r="L66" s="8">
        <f t="shared" si="11"/>
        <v>31.31</v>
      </c>
      <c r="M66" s="8">
        <f t="shared" si="11"/>
        <v>0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21">
        <f t="shared" si="2"/>
        <v>3</v>
      </c>
      <c r="U66" s="19">
        <f>VLOOKUP($B66,Gas!$B$3:$E$2506,2)</f>
        <v>2.2749999999999999</v>
      </c>
      <c r="V66" s="44">
        <f t="shared" si="3"/>
        <v>8.2153846153846164</v>
      </c>
    </row>
    <row r="67" spans="1:22" x14ac:dyDescent="0.2">
      <c r="A67" s="43">
        <f t="shared" si="7"/>
        <v>3</v>
      </c>
      <c r="B67" s="91">
        <v>35858</v>
      </c>
      <c r="C67" s="92">
        <v>18.21</v>
      </c>
      <c r="D67" s="4">
        <f t="shared" si="0"/>
        <v>-2.6017727727954913E-2</v>
      </c>
      <c r="E67" s="100">
        <f t="shared" si="4"/>
        <v>1.5530693090216743</v>
      </c>
      <c r="G67" s="8">
        <f t="shared" si="11"/>
        <v>1.7899999999999991</v>
      </c>
      <c r="H67" s="8">
        <f t="shared" si="11"/>
        <v>6.7899999999999991</v>
      </c>
      <c r="I67" s="8">
        <f t="shared" si="11"/>
        <v>11.79</v>
      </c>
      <c r="J67" s="8">
        <f t="shared" si="11"/>
        <v>16.79</v>
      </c>
      <c r="K67" s="8">
        <f t="shared" si="11"/>
        <v>21.79</v>
      </c>
      <c r="L67" s="8">
        <f t="shared" si="11"/>
        <v>31.79</v>
      </c>
      <c r="M67" s="8">
        <f t="shared" si="11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21">
        <f t="shared" si="2"/>
        <v>3</v>
      </c>
      <c r="U67" s="19">
        <f>VLOOKUP($B67,Gas!$B$3:$E$2506,2)</f>
        <v>2.2349999999999999</v>
      </c>
      <c r="V67" s="44">
        <f t="shared" si="3"/>
        <v>8.1476510067114098</v>
      </c>
    </row>
    <row r="68" spans="1:22" x14ac:dyDescent="0.2">
      <c r="A68" s="43">
        <f t="shared" si="7"/>
        <v>3</v>
      </c>
      <c r="B68" s="91">
        <v>35859</v>
      </c>
      <c r="C68" s="92">
        <v>18.48</v>
      </c>
      <c r="D68" s="4">
        <f t="shared" ref="D68:D131" si="12">LN(C68/C67)</f>
        <v>1.4718172474021485E-2</v>
      </c>
      <c r="E68" s="100">
        <f t="shared" si="4"/>
        <v>1.552890192886188</v>
      </c>
      <c r="G68" s="8">
        <f t="shared" si="11"/>
        <v>1.5199999999999996</v>
      </c>
      <c r="H68" s="8">
        <f t="shared" si="11"/>
        <v>6.52</v>
      </c>
      <c r="I68" s="8">
        <f t="shared" si="11"/>
        <v>11.52</v>
      </c>
      <c r="J68" s="8">
        <f t="shared" si="11"/>
        <v>16.52</v>
      </c>
      <c r="K68" s="8">
        <f t="shared" si="11"/>
        <v>21.52</v>
      </c>
      <c r="L68" s="8">
        <f t="shared" si="11"/>
        <v>31.52</v>
      </c>
      <c r="M68" s="8">
        <f t="shared" si="11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21">
        <f t="shared" ref="T68:T131" si="13">A68</f>
        <v>3</v>
      </c>
      <c r="U68" s="19">
        <f>VLOOKUP($B68,Gas!$B$3:$E$2506,2)</f>
        <v>2.19</v>
      </c>
      <c r="V68" s="44">
        <f t="shared" ref="V68:V131" si="14">C68/U68</f>
        <v>8.4383561643835616</v>
      </c>
    </row>
    <row r="69" spans="1:22" x14ac:dyDescent="0.2">
      <c r="A69" s="43">
        <f t="shared" si="7"/>
        <v>3</v>
      </c>
      <c r="B69" s="91">
        <v>35860</v>
      </c>
      <c r="C69" s="92">
        <v>17.86</v>
      </c>
      <c r="D69" s="4">
        <f t="shared" si="12"/>
        <v>-3.4125490765185111E-2</v>
      </c>
      <c r="E69" s="100">
        <f t="shared" si="4"/>
        <v>1.5670388917081666</v>
      </c>
      <c r="G69" s="8">
        <f t="shared" si="11"/>
        <v>2.1400000000000006</v>
      </c>
      <c r="H69" s="8">
        <f t="shared" si="11"/>
        <v>7.1400000000000006</v>
      </c>
      <c r="I69" s="8">
        <f t="shared" si="11"/>
        <v>12.14</v>
      </c>
      <c r="J69" s="8">
        <f t="shared" si="11"/>
        <v>17.14</v>
      </c>
      <c r="K69" s="8">
        <f t="shared" si="11"/>
        <v>22.14</v>
      </c>
      <c r="L69" s="8">
        <f t="shared" si="11"/>
        <v>32.14</v>
      </c>
      <c r="M69" s="8">
        <f t="shared" si="11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21">
        <f t="shared" si="13"/>
        <v>3</v>
      </c>
      <c r="U69" s="19">
        <f>VLOOKUP($B69,Gas!$B$3:$E$2506,2)</f>
        <v>2.1150000000000002</v>
      </c>
      <c r="V69" s="44">
        <f t="shared" si="14"/>
        <v>8.4444444444444429</v>
      </c>
    </row>
    <row r="70" spans="1:22" x14ac:dyDescent="0.2">
      <c r="A70" s="43">
        <f t="shared" si="7"/>
        <v>3</v>
      </c>
      <c r="B70" s="91">
        <v>35863</v>
      </c>
      <c r="C70" s="92">
        <v>18.989999999999998</v>
      </c>
      <c r="D70" s="4">
        <f t="shared" si="12"/>
        <v>6.1348949375841531E-2</v>
      </c>
      <c r="E70" s="100">
        <f t="shared" si="4"/>
        <v>1.5900920152140916</v>
      </c>
      <c r="G70" s="8">
        <f t="shared" si="11"/>
        <v>1.0100000000000016</v>
      </c>
      <c r="H70" s="8">
        <f t="shared" si="11"/>
        <v>6.0100000000000016</v>
      </c>
      <c r="I70" s="8">
        <f t="shared" si="11"/>
        <v>11.010000000000002</v>
      </c>
      <c r="J70" s="8">
        <f t="shared" si="11"/>
        <v>16.010000000000002</v>
      </c>
      <c r="K70" s="8">
        <f t="shared" si="11"/>
        <v>21.01</v>
      </c>
      <c r="L70" s="8">
        <f t="shared" si="11"/>
        <v>31.01</v>
      </c>
      <c r="M70" s="8">
        <f t="shared" si="11"/>
        <v>0</v>
      </c>
      <c r="N70" s="8">
        <f t="shared" si="11"/>
        <v>0</v>
      </c>
      <c r="O70" s="8">
        <f t="shared" si="11"/>
        <v>0</v>
      </c>
      <c r="P70" s="8">
        <f t="shared" si="11"/>
        <v>0</v>
      </c>
      <c r="Q70" s="8">
        <f t="shared" si="11"/>
        <v>0</v>
      </c>
      <c r="R70" s="8">
        <f t="shared" si="11"/>
        <v>0</v>
      </c>
      <c r="S70" s="8">
        <f t="shared" si="11"/>
        <v>0</v>
      </c>
      <c r="T70" s="21">
        <f t="shared" si="13"/>
        <v>3</v>
      </c>
      <c r="U70" s="19">
        <f>VLOOKUP($B70,Gas!$B$3:$E$2506,2)</f>
        <v>2.09</v>
      </c>
      <c r="V70" s="44">
        <f t="shared" si="14"/>
        <v>9.0861244019138763</v>
      </c>
    </row>
    <row r="71" spans="1:22" x14ac:dyDescent="0.2">
      <c r="A71" s="43">
        <f t="shared" si="7"/>
        <v>3</v>
      </c>
      <c r="B71" s="91">
        <v>35864</v>
      </c>
      <c r="C71" s="92">
        <v>28.99</v>
      </c>
      <c r="D71" s="4">
        <f t="shared" si="12"/>
        <v>0.42303841810936965</v>
      </c>
      <c r="E71" s="100">
        <f t="shared" si="4"/>
        <v>2.5796718708092583</v>
      </c>
      <c r="G71" s="8">
        <f t="shared" si="11"/>
        <v>0</v>
      </c>
      <c r="H71" s="8">
        <f t="shared" si="11"/>
        <v>0</v>
      </c>
      <c r="I71" s="8">
        <f t="shared" si="11"/>
        <v>1.0100000000000016</v>
      </c>
      <c r="J71" s="8">
        <f t="shared" si="11"/>
        <v>6.0100000000000016</v>
      </c>
      <c r="K71" s="8">
        <f t="shared" si="11"/>
        <v>11.010000000000002</v>
      </c>
      <c r="L71" s="8">
        <f t="shared" si="11"/>
        <v>21.01</v>
      </c>
      <c r="M71" s="8">
        <f t="shared" si="11"/>
        <v>8.9899999999999984</v>
      </c>
      <c r="N71" s="8">
        <f t="shared" si="11"/>
        <v>3.9899999999999984</v>
      </c>
      <c r="O71" s="8">
        <f t="shared" si="11"/>
        <v>0</v>
      </c>
      <c r="P71" s="8">
        <f t="shared" si="11"/>
        <v>0</v>
      </c>
      <c r="Q71" s="8">
        <f t="shared" si="11"/>
        <v>0</v>
      </c>
      <c r="R71" s="8">
        <f t="shared" si="11"/>
        <v>0</v>
      </c>
      <c r="S71" s="8">
        <f t="shared" si="11"/>
        <v>0</v>
      </c>
      <c r="T71" s="21">
        <f t="shared" si="13"/>
        <v>3</v>
      </c>
      <c r="U71" s="19">
        <f>VLOOKUP($B71,Gas!$B$3:$E$2506,2)</f>
        <v>2.165</v>
      </c>
      <c r="V71" s="44">
        <f t="shared" si="14"/>
        <v>13.390300230946881</v>
      </c>
    </row>
    <row r="72" spans="1:22" x14ac:dyDescent="0.2">
      <c r="A72" s="43">
        <f t="shared" si="7"/>
        <v>3</v>
      </c>
      <c r="B72" s="91">
        <v>35865</v>
      </c>
      <c r="C72" s="92">
        <v>43.53</v>
      </c>
      <c r="D72" s="4">
        <f t="shared" si="12"/>
        <v>0.40649941263064215</v>
      </c>
      <c r="E72" s="100">
        <f t="shared" si="4"/>
        <v>3.0142894724713565</v>
      </c>
      <c r="G72" s="8">
        <f t="shared" si="11"/>
        <v>0</v>
      </c>
      <c r="H72" s="8">
        <f t="shared" si="11"/>
        <v>0</v>
      </c>
      <c r="I72" s="8">
        <f t="shared" si="11"/>
        <v>0</v>
      </c>
      <c r="J72" s="8">
        <f t="shared" si="11"/>
        <v>0</v>
      </c>
      <c r="K72" s="8">
        <f t="shared" si="11"/>
        <v>0</v>
      </c>
      <c r="L72" s="8">
        <f t="shared" si="11"/>
        <v>6.4699999999999989</v>
      </c>
      <c r="M72" s="8">
        <f t="shared" si="11"/>
        <v>23.53</v>
      </c>
      <c r="N72" s="8">
        <f t="shared" si="11"/>
        <v>18.53</v>
      </c>
      <c r="O72" s="8">
        <f t="shared" si="11"/>
        <v>13.530000000000001</v>
      </c>
      <c r="P72" s="8">
        <f t="shared" si="11"/>
        <v>8.5300000000000011</v>
      </c>
      <c r="Q72" s="8">
        <f t="shared" si="11"/>
        <v>3.5300000000000011</v>
      </c>
      <c r="R72" s="8">
        <f t="shared" si="11"/>
        <v>0</v>
      </c>
      <c r="S72" s="8">
        <f t="shared" si="11"/>
        <v>0</v>
      </c>
      <c r="T72" s="21">
        <f t="shared" si="13"/>
        <v>3</v>
      </c>
      <c r="U72" s="19">
        <f>VLOOKUP($B72,Gas!$B$3:$E$2506,2)</f>
        <v>2.23</v>
      </c>
      <c r="V72" s="44">
        <f t="shared" si="14"/>
        <v>19.520179372197312</v>
      </c>
    </row>
    <row r="73" spans="1:22" x14ac:dyDescent="0.2">
      <c r="A73" s="43">
        <f t="shared" si="7"/>
        <v>3</v>
      </c>
      <c r="B73" s="91">
        <v>35866</v>
      </c>
      <c r="C73" s="92">
        <v>46.42</v>
      </c>
      <c r="D73" s="4">
        <f t="shared" si="12"/>
        <v>6.4280045282084919E-2</v>
      </c>
      <c r="E73" s="100">
        <f t="shared" si="4"/>
        <v>2.89431250993636</v>
      </c>
      <c r="G73" s="8">
        <f t="shared" si="11"/>
        <v>0</v>
      </c>
      <c r="H73" s="8">
        <f t="shared" si="11"/>
        <v>0</v>
      </c>
      <c r="I73" s="8">
        <f t="shared" si="11"/>
        <v>0</v>
      </c>
      <c r="J73" s="8">
        <f t="shared" si="11"/>
        <v>0</v>
      </c>
      <c r="K73" s="8">
        <f t="shared" si="11"/>
        <v>0</v>
      </c>
      <c r="L73" s="8">
        <f t="shared" si="11"/>
        <v>3.5799999999999983</v>
      </c>
      <c r="M73" s="8">
        <f t="shared" si="11"/>
        <v>26.42</v>
      </c>
      <c r="N73" s="8">
        <f t="shared" si="11"/>
        <v>21.42</v>
      </c>
      <c r="O73" s="8">
        <f t="shared" si="11"/>
        <v>16.420000000000002</v>
      </c>
      <c r="P73" s="8">
        <f t="shared" si="11"/>
        <v>11.420000000000002</v>
      </c>
      <c r="Q73" s="8">
        <f t="shared" si="11"/>
        <v>6.4200000000000017</v>
      </c>
      <c r="R73" s="8">
        <f t="shared" si="11"/>
        <v>0</v>
      </c>
      <c r="S73" s="8">
        <f t="shared" si="11"/>
        <v>0</v>
      </c>
      <c r="T73" s="21">
        <f t="shared" si="13"/>
        <v>3</v>
      </c>
      <c r="U73" s="19">
        <f>VLOOKUP($B73,Gas!$B$3:$E$2506,2)</f>
        <v>2.25</v>
      </c>
      <c r="V73" s="44">
        <f t="shared" si="14"/>
        <v>20.63111111111111</v>
      </c>
    </row>
    <row r="74" spans="1:22" x14ac:dyDescent="0.2">
      <c r="A74" s="43">
        <f t="shared" si="7"/>
        <v>3</v>
      </c>
      <c r="B74" s="91">
        <v>35867</v>
      </c>
      <c r="C74" s="92">
        <v>34.299999999999997</v>
      </c>
      <c r="D74" s="4">
        <f t="shared" si="12"/>
        <v>-0.30258504667439695</v>
      </c>
      <c r="E74" s="100">
        <f t="shared" si="4"/>
        <v>3.5418723639644387</v>
      </c>
      <c r="G74" s="8">
        <f t="shared" ref="G74:S83" si="15">IF(G$1="P",MAX(0,G$2-$C74),IF(G$1="C",MAX(0,$C74-G$2)))</f>
        <v>0</v>
      </c>
      <c r="H74" s="8">
        <f t="shared" si="15"/>
        <v>0</v>
      </c>
      <c r="I74" s="8">
        <f t="shared" si="15"/>
        <v>0</v>
      </c>
      <c r="J74" s="8">
        <f t="shared" si="15"/>
        <v>0.70000000000000284</v>
      </c>
      <c r="K74" s="8">
        <f t="shared" si="15"/>
        <v>5.7000000000000028</v>
      </c>
      <c r="L74" s="8">
        <f t="shared" si="15"/>
        <v>15.700000000000003</v>
      </c>
      <c r="M74" s="8">
        <f t="shared" si="15"/>
        <v>14.299999999999997</v>
      </c>
      <c r="N74" s="8">
        <f t="shared" si="15"/>
        <v>9.2999999999999972</v>
      </c>
      <c r="O74" s="8">
        <f t="shared" si="15"/>
        <v>4.2999999999999972</v>
      </c>
      <c r="P74" s="8">
        <f t="shared" si="15"/>
        <v>0</v>
      </c>
      <c r="Q74" s="8">
        <f t="shared" si="15"/>
        <v>0</v>
      </c>
      <c r="R74" s="8">
        <f t="shared" si="15"/>
        <v>0</v>
      </c>
      <c r="S74" s="8">
        <f t="shared" si="15"/>
        <v>0</v>
      </c>
      <c r="T74" s="21">
        <f t="shared" si="13"/>
        <v>3</v>
      </c>
      <c r="U74" s="19">
        <f>VLOOKUP($B74,Gas!$B$3:$E$2506,2)</f>
        <v>2.2450000000000001</v>
      </c>
      <c r="V74" s="44">
        <f t="shared" si="14"/>
        <v>15.278396436525611</v>
      </c>
    </row>
    <row r="75" spans="1:22" x14ac:dyDescent="0.2">
      <c r="A75" s="43">
        <f t="shared" si="7"/>
        <v>3</v>
      </c>
      <c r="B75" s="91">
        <v>35870</v>
      </c>
      <c r="C75" s="92">
        <v>20</v>
      </c>
      <c r="D75" s="4">
        <f t="shared" si="12"/>
        <v>-0.53941308061790316</v>
      </c>
      <c r="E75" s="100">
        <f t="shared" si="4"/>
        <v>4.525766509587708</v>
      </c>
      <c r="G75" s="8">
        <f t="shared" si="15"/>
        <v>0</v>
      </c>
      <c r="H75" s="8">
        <f t="shared" si="15"/>
        <v>5</v>
      </c>
      <c r="I75" s="8">
        <f t="shared" si="15"/>
        <v>10</v>
      </c>
      <c r="J75" s="8">
        <f t="shared" si="15"/>
        <v>15</v>
      </c>
      <c r="K75" s="8">
        <f t="shared" si="15"/>
        <v>20</v>
      </c>
      <c r="L75" s="8">
        <f t="shared" si="15"/>
        <v>30</v>
      </c>
      <c r="M75" s="8">
        <f t="shared" si="15"/>
        <v>0</v>
      </c>
      <c r="N75" s="8">
        <f t="shared" si="15"/>
        <v>0</v>
      </c>
      <c r="O75" s="8">
        <f t="shared" si="15"/>
        <v>0</v>
      </c>
      <c r="P75" s="8">
        <f t="shared" si="15"/>
        <v>0</v>
      </c>
      <c r="Q75" s="8">
        <f t="shared" si="15"/>
        <v>0</v>
      </c>
      <c r="R75" s="8">
        <f t="shared" si="15"/>
        <v>0</v>
      </c>
      <c r="S75" s="8">
        <f t="shared" si="15"/>
        <v>0</v>
      </c>
      <c r="T75" s="21">
        <f t="shared" si="13"/>
        <v>3</v>
      </c>
      <c r="U75" s="19">
        <f>VLOOKUP($B75,Gas!$B$3:$E$2506,2)</f>
        <v>2.2050000000000001</v>
      </c>
      <c r="V75" s="44">
        <f t="shared" si="14"/>
        <v>9.0702947845804989</v>
      </c>
    </row>
    <row r="76" spans="1:22" x14ac:dyDescent="0.2">
      <c r="A76" s="43">
        <f t="shared" si="7"/>
        <v>3</v>
      </c>
      <c r="B76" s="91">
        <v>35871</v>
      </c>
      <c r="C76" s="92">
        <v>17.829999999999998</v>
      </c>
      <c r="D76" s="4">
        <f t="shared" si="12"/>
        <v>-0.11484984167894199</v>
      </c>
      <c r="E76" s="100">
        <f t="shared" si="4"/>
        <v>4.5632887695356201</v>
      </c>
      <c r="G76" s="8">
        <f t="shared" si="15"/>
        <v>2.1700000000000017</v>
      </c>
      <c r="H76" s="8">
        <f t="shared" si="15"/>
        <v>7.1700000000000017</v>
      </c>
      <c r="I76" s="8">
        <f t="shared" si="15"/>
        <v>12.170000000000002</v>
      </c>
      <c r="J76" s="8">
        <f t="shared" si="15"/>
        <v>17.170000000000002</v>
      </c>
      <c r="K76" s="8">
        <f t="shared" si="15"/>
        <v>22.17</v>
      </c>
      <c r="L76" s="8">
        <f t="shared" si="15"/>
        <v>32.17</v>
      </c>
      <c r="M76" s="8">
        <f t="shared" si="15"/>
        <v>0</v>
      </c>
      <c r="N76" s="8">
        <f t="shared" si="15"/>
        <v>0</v>
      </c>
      <c r="O76" s="8">
        <f t="shared" si="15"/>
        <v>0</v>
      </c>
      <c r="P76" s="8">
        <f t="shared" si="15"/>
        <v>0</v>
      </c>
      <c r="Q76" s="8">
        <f t="shared" si="15"/>
        <v>0</v>
      </c>
      <c r="R76" s="8">
        <f t="shared" si="15"/>
        <v>0</v>
      </c>
      <c r="S76" s="8">
        <f t="shared" si="15"/>
        <v>0</v>
      </c>
      <c r="T76" s="21">
        <f t="shared" si="13"/>
        <v>3</v>
      </c>
      <c r="U76" s="19">
        <f>VLOOKUP($B76,Gas!$B$3:$E$2506,2)</f>
        <v>2.2000000000000002</v>
      </c>
      <c r="V76" s="44">
        <f t="shared" si="14"/>
        <v>8.1045454545454536</v>
      </c>
    </row>
    <row r="77" spans="1:22" x14ac:dyDescent="0.2">
      <c r="A77" s="43">
        <f t="shared" si="7"/>
        <v>3</v>
      </c>
      <c r="B77" s="91">
        <v>35872</v>
      </c>
      <c r="C77" s="92">
        <v>16.54</v>
      </c>
      <c r="D77" s="4">
        <f t="shared" si="12"/>
        <v>-7.510074227950371E-2</v>
      </c>
      <c r="E77" s="100">
        <f t="shared" ref="E77:E140" si="16">STDEV(D68:D77)*SQRT(trade_day)</f>
        <v>4.5762357788644552</v>
      </c>
      <c r="G77" s="8">
        <f t="shared" si="15"/>
        <v>3.4600000000000009</v>
      </c>
      <c r="H77" s="8">
        <f t="shared" si="15"/>
        <v>8.4600000000000009</v>
      </c>
      <c r="I77" s="8">
        <f t="shared" si="15"/>
        <v>13.46</v>
      </c>
      <c r="J77" s="8">
        <f t="shared" si="15"/>
        <v>18.46</v>
      </c>
      <c r="K77" s="8">
        <f t="shared" si="15"/>
        <v>23.46</v>
      </c>
      <c r="L77" s="8">
        <f t="shared" si="15"/>
        <v>33.46</v>
      </c>
      <c r="M77" s="8">
        <f t="shared" si="15"/>
        <v>0</v>
      </c>
      <c r="N77" s="8">
        <f t="shared" si="15"/>
        <v>0</v>
      </c>
      <c r="O77" s="8">
        <f t="shared" si="15"/>
        <v>0</v>
      </c>
      <c r="P77" s="8">
        <f t="shared" si="15"/>
        <v>0</v>
      </c>
      <c r="Q77" s="8">
        <f t="shared" si="15"/>
        <v>0</v>
      </c>
      <c r="R77" s="8">
        <f t="shared" si="15"/>
        <v>0</v>
      </c>
      <c r="S77" s="8">
        <f t="shared" si="15"/>
        <v>0</v>
      </c>
      <c r="T77" s="21">
        <f t="shared" si="13"/>
        <v>3</v>
      </c>
      <c r="U77" s="19">
        <f>VLOOKUP($B77,Gas!$B$3:$E$2506,2)</f>
        <v>2.2050000000000001</v>
      </c>
      <c r="V77" s="44">
        <f t="shared" si="14"/>
        <v>7.5011337868480723</v>
      </c>
    </row>
    <row r="78" spans="1:22" x14ac:dyDescent="0.2">
      <c r="A78" s="43">
        <f t="shared" si="7"/>
        <v>3</v>
      </c>
      <c r="B78" s="91">
        <v>35873</v>
      </c>
      <c r="C78" s="92">
        <v>16.13</v>
      </c>
      <c r="D78" s="4">
        <f t="shared" si="12"/>
        <v>-2.5100797458427828E-2</v>
      </c>
      <c r="E78" s="100">
        <f t="shared" si="16"/>
        <v>4.5746841418750455</v>
      </c>
      <c r="G78" s="8">
        <f t="shared" si="15"/>
        <v>3.870000000000001</v>
      </c>
      <c r="H78" s="8">
        <f t="shared" si="15"/>
        <v>8.870000000000001</v>
      </c>
      <c r="I78" s="8">
        <f t="shared" si="15"/>
        <v>13.870000000000001</v>
      </c>
      <c r="J78" s="8">
        <f t="shared" si="15"/>
        <v>18.87</v>
      </c>
      <c r="K78" s="8">
        <f t="shared" si="15"/>
        <v>23.87</v>
      </c>
      <c r="L78" s="8">
        <f t="shared" si="15"/>
        <v>33.870000000000005</v>
      </c>
      <c r="M78" s="8">
        <f t="shared" si="15"/>
        <v>0</v>
      </c>
      <c r="N78" s="8">
        <f t="shared" si="15"/>
        <v>0</v>
      </c>
      <c r="O78" s="8">
        <f t="shared" si="15"/>
        <v>0</v>
      </c>
      <c r="P78" s="8">
        <f t="shared" si="15"/>
        <v>0</v>
      </c>
      <c r="Q78" s="8">
        <f t="shared" si="15"/>
        <v>0</v>
      </c>
      <c r="R78" s="8">
        <f t="shared" si="15"/>
        <v>0</v>
      </c>
      <c r="S78" s="8">
        <f t="shared" si="15"/>
        <v>0</v>
      </c>
      <c r="T78" s="21">
        <f t="shared" si="13"/>
        <v>3</v>
      </c>
      <c r="U78" s="19">
        <f>VLOOKUP($B78,Gas!$B$3:$E$2506,2)</f>
        <v>2.2050000000000001</v>
      </c>
      <c r="V78" s="44">
        <f t="shared" si="14"/>
        <v>7.3151927437641717</v>
      </c>
    </row>
    <row r="79" spans="1:22" x14ac:dyDescent="0.2">
      <c r="A79" s="43">
        <f t="shared" si="7"/>
        <v>3</v>
      </c>
      <c r="B79" s="91">
        <v>35874</v>
      </c>
      <c r="C79" s="92">
        <v>16.02</v>
      </c>
      <c r="D79" s="4">
        <f t="shared" si="12"/>
        <v>-6.8429504969043297E-3</v>
      </c>
      <c r="E79" s="100">
        <f t="shared" si="16"/>
        <v>4.5733176408064988</v>
      </c>
      <c r="G79" s="8">
        <f t="shared" si="15"/>
        <v>3.9800000000000004</v>
      </c>
      <c r="H79" s="8">
        <f t="shared" si="15"/>
        <v>8.98</v>
      </c>
      <c r="I79" s="8">
        <f t="shared" si="15"/>
        <v>13.98</v>
      </c>
      <c r="J79" s="8">
        <f t="shared" si="15"/>
        <v>18.98</v>
      </c>
      <c r="K79" s="8">
        <f t="shared" si="15"/>
        <v>23.98</v>
      </c>
      <c r="L79" s="8">
        <f t="shared" si="15"/>
        <v>33.980000000000004</v>
      </c>
      <c r="M79" s="8">
        <f t="shared" si="15"/>
        <v>0</v>
      </c>
      <c r="N79" s="8">
        <f t="shared" si="15"/>
        <v>0</v>
      </c>
      <c r="O79" s="8">
        <f t="shared" si="15"/>
        <v>0</v>
      </c>
      <c r="P79" s="8">
        <f t="shared" si="15"/>
        <v>0</v>
      </c>
      <c r="Q79" s="8">
        <f t="shared" si="15"/>
        <v>0</v>
      </c>
      <c r="R79" s="8">
        <f t="shared" si="15"/>
        <v>0</v>
      </c>
      <c r="S79" s="8">
        <f t="shared" si="15"/>
        <v>0</v>
      </c>
      <c r="T79" s="21">
        <f t="shared" si="13"/>
        <v>3</v>
      </c>
      <c r="U79" s="19">
        <f>VLOOKUP($B79,Gas!$B$3:$E$2506,2)</f>
        <v>2.2349999999999999</v>
      </c>
      <c r="V79" s="44">
        <f t="shared" si="14"/>
        <v>7.1677852348993287</v>
      </c>
    </row>
    <row r="80" spans="1:22" x14ac:dyDescent="0.2">
      <c r="A80" s="43">
        <f t="shared" si="7"/>
        <v>3</v>
      </c>
      <c r="B80" s="91">
        <v>35877</v>
      </c>
      <c r="C80" s="92">
        <v>21.25</v>
      </c>
      <c r="D80" s="4">
        <f t="shared" si="12"/>
        <v>0.28251895373021269</v>
      </c>
      <c r="E80" s="100">
        <f t="shared" si="16"/>
        <v>4.7984935457184781</v>
      </c>
      <c r="G80" s="8">
        <f t="shared" si="15"/>
        <v>0</v>
      </c>
      <c r="H80" s="8">
        <f t="shared" si="15"/>
        <v>3.75</v>
      </c>
      <c r="I80" s="8">
        <f t="shared" si="15"/>
        <v>8.75</v>
      </c>
      <c r="J80" s="8">
        <f t="shared" si="15"/>
        <v>13.75</v>
      </c>
      <c r="K80" s="8">
        <f t="shared" si="15"/>
        <v>18.75</v>
      </c>
      <c r="L80" s="8">
        <f t="shared" si="15"/>
        <v>28.75</v>
      </c>
      <c r="M80" s="8">
        <f t="shared" si="15"/>
        <v>1.25</v>
      </c>
      <c r="N80" s="8">
        <f t="shared" si="15"/>
        <v>0</v>
      </c>
      <c r="O80" s="8">
        <f t="shared" si="15"/>
        <v>0</v>
      </c>
      <c r="P80" s="8">
        <f t="shared" si="15"/>
        <v>0</v>
      </c>
      <c r="Q80" s="8">
        <f t="shared" si="15"/>
        <v>0</v>
      </c>
      <c r="R80" s="8">
        <f t="shared" si="15"/>
        <v>0</v>
      </c>
      <c r="S80" s="8">
        <f t="shared" si="15"/>
        <v>0</v>
      </c>
      <c r="T80" s="21">
        <f t="shared" si="13"/>
        <v>3</v>
      </c>
      <c r="U80" s="19">
        <f>VLOOKUP($B80,Gas!$B$3:$E$2506,2)</f>
        <v>2.2850000000000001</v>
      </c>
      <c r="V80" s="44">
        <f t="shared" si="14"/>
        <v>9.2997811816192559</v>
      </c>
    </row>
    <row r="81" spans="1:22" x14ac:dyDescent="0.2">
      <c r="A81" s="43">
        <f t="shared" si="7"/>
        <v>3</v>
      </c>
      <c r="B81" s="91">
        <v>35878</v>
      </c>
      <c r="C81" s="92">
        <v>18.829999999999998</v>
      </c>
      <c r="D81" s="4">
        <f t="shared" si="12"/>
        <v>-0.12090555270136488</v>
      </c>
      <c r="E81" s="100">
        <f t="shared" si="16"/>
        <v>4.2400906820764126</v>
      </c>
      <c r="G81" s="8">
        <f t="shared" si="15"/>
        <v>1.1700000000000017</v>
      </c>
      <c r="H81" s="8">
        <f t="shared" si="15"/>
        <v>6.1700000000000017</v>
      </c>
      <c r="I81" s="8">
        <f t="shared" si="15"/>
        <v>11.170000000000002</v>
      </c>
      <c r="J81" s="8">
        <f t="shared" si="15"/>
        <v>16.170000000000002</v>
      </c>
      <c r="K81" s="8">
        <f t="shared" si="15"/>
        <v>21.17</v>
      </c>
      <c r="L81" s="8">
        <f t="shared" si="15"/>
        <v>31.17</v>
      </c>
      <c r="M81" s="8">
        <f t="shared" si="15"/>
        <v>0</v>
      </c>
      <c r="N81" s="8">
        <f t="shared" si="15"/>
        <v>0</v>
      </c>
      <c r="O81" s="8">
        <f t="shared" si="15"/>
        <v>0</v>
      </c>
      <c r="P81" s="8">
        <f t="shared" si="15"/>
        <v>0</v>
      </c>
      <c r="Q81" s="8">
        <f t="shared" si="15"/>
        <v>0</v>
      </c>
      <c r="R81" s="8">
        <f t="shared" si="15"/>
        <v>0</v>
      </c>
      <c r="S81" s="8">
        <f t="shared" si="15"/>
        <v>0</v>
      </c>
      <c r="T81" s="21">
        <f t="shared" si="13"/>
        <v>3</v>
      </c>
      <c r="U81" s="19">
        <f>VLOOKUP($B81,Gas!$B$3:$E$2506,2)</f>
        <v>2.3250000000000002</v>
      </c>
      <c r="V81" s="44">
        <f t="shared" si="14"/>
        <v>8.0989247311827945</v>
      </c>
    </row>
    <row r="82" spans="1:22" x14ac:dyDescent="0.2">
      <c r="A82" s="43">
        <f t="shared" si="7"/>
        <v>3</v>
      </c>
      <c r="B82" s="91">
        <v>35879</v>
      </c>
      <c r="C82" s="92">
        <v>17.05</v>
      </c>
      <c r="D82" s="4">
        <f t="shared" si="12"/>
        <v>-9.9301138939535127E-2</v>
      </c>
      <c r="E82" s="100">
        <f t="shared" si="16"/>
        <v>3.4262315729200328</v>
      </c>
      <c r="G82" s="8">
        <f t="shared" si="15"/>
        <v>2.9499999999999993</v>
      </c>
      <c r="H82" s="8">
        <f t="shared" si="15"/>
        <v>7.9499999999999993</v>
      </c>
      <c r="I82" s="8">
        <f t="shared" si="15"/>
        <v>12.95</v>
      </c>
      <c r="J82" s="8">
        <f t="shared" si="15"/>
        <v>17.95</v>
      </c>
      <c r="K82" s="8">
        <f t="shared" si="15"/>
        <v>22.95</v>
      </c>
      <c r="L82" s="8">
        <f t="shared" si="15"/>
        <v>32.950000000000003</v>
      </c>
      <c r="M82" s="8">
        <f t="shared" si="15"/>
        <v>0</v>
      </c>
      <c r="N82" s="8">
        <f t="shared" si="15"/>
        <v>0</v>
      </c>
      <c r="O82" s="8">
        <f t="shared" si="15"/>
        <v>0</v>
      </c>
      <c r="P82" s="8">
        <f t="shared" si="15"/>
        <v>0</v>
      </c>
      <c r="Q82" s="8">
        <f t="shared" si="15"/>
        <v>0</v>
      </c>
      <c r="R82" s="8">
        <f t="shared" si="15"/>
        <v>0</v>
      </c>
      <c r="S82" s="8">
        <f t="shared" si="15"/>
        <v>0</v>
      </c>
      <c r="T82" s="21">
        <f t="shared" si="13"/>
        <v>3</v>
      </c>
      <c r="U82" s="19">
        <f>VLOOKUP($B82,Gas!$B$3:$E$2506,2)</f>
        <v>2.2799999999999998</v>
      </c>
      <c r="V82" s="44">
        <f t="shared" si="14"/>
        <v>7.4780701754385976</v>
      </c>
    </row>
    <row r="83" spans="1:22" x14ac:dyDescent="0.2">
      <c r="A83" s="43">
        <f t="shared" si="7"/>
        <v>3</v>
      </c>
      <c r="B83" s="91">
        <v>35880</v>
      </c>
      <c r="C83" s="92">
        <v>18.559999999999999</v>
      </c>
      <c r="D83" s="4">
        <f t="shared" si="12"/>
        <v>8.4858523628528568E-2</v>
      </c>
      <c r="E83" s="100">
        <f t="shared" si="16"/>
        <v>3.4540258318512165</v>
      </c>
      <c r="G83" s="8">
        <f t="shared" si="15"/>
        <v>1.4400000000000013</v>
      </c>
      <c r="H83" s="8">
        <f t="shared" si="15"/>
        <v>6.4400000000000013</v>
      </c>
      <c r="I83" s="8">
        <f t="shared" si="15"/>
        <v>11.440000000000001</v>
      </c>
      <c r="J83" s="8">
        <f t="shared" si="15"/>
        <v>16.440000000000001</v>
      </c>
      <c r="K83" s="8">
        <f t="shared" si="15"/>
        <v>21.44</v>
      </c>
      <c r="L83" s="8">
        <f t="shared" si="15"/>
        <v>31.44</v>
      </c>
      <c r="M83" s="8">
        <f t="shared" si="15"/>
        <v>0</v>
      </c>
      <c r="N83" s="8">
        <f t="shared" si="15"/>
        <v>0</v>
      </c>
      <c r="O83" s="8">
        <f t="shared" si="15"/>
        <v>0</v>
      </c>
      <c r="P83" s="8">
        <f t="shared" si="15"/>
        <v>0</v>
      </c>
      <c r="Q83" s="8">
        <f t="shared" si="15"/>
        <v>0</v>
      </c>
      <c r="R83" s="8">
        <f t="shared" si="15"/>
        <v>0</v>
      </c>
      <c r="S83" s="8">
        <f t="shared" si="15"/>
        <v>0</v>
      </c>
      <c r="T83" s="21">
        <f t="shared" si="13"/>
        <v>3</v>
      </c>
      <c r="U83" s="19">
        <f>VLOOKUP($B83,Gas!$B$3:$E$2506,2)</f>
        <v>2.3250000000000002</v>
      </c>
      <c r="V83" s="44">
        <f t="shared" si="14"/>
        <v>7.98279569892473</v>
      </c>
    </row>
    <row r="84" spans="1:22" x14ac:dyDescent="0.2">
      <c r="A84" s="43">
        <f t="shared" si="7"/>
        <v>3</v>
      </c>
      <c r="B84" s="91">
        <v>35881</v>
      </c>
      <c r="C84" s="92">
        <v>18.05</v>
      </c>
      <c r="D84" s="4">
        <f t="shared" si="12"/>
        <v>-2.7863042579164506E-2</v>
      </c>
      <c r="E84" s="100">
        <f t="shared" si="16"/>
        <v>3.25546866348036</v>
      </c>
      <c r="G84" s="8">
        <f t="shared" ref="G84:S93" si="17">IF(G$1="P",MAX(0,G$2-$C84),IF(G$1="C",MAX(0,$C84-G$2)))</f>
        <v>1.9499999999999993</v>
      </c>
      <c r="H84" s="8">
        <f t="shared" si="17"/>
        <v>6.9499999999999993</v>
      </c>
      <c r="I84" s="8">
        <f t="shared" si="17"/>
        <v>11.95</v>
      </c>
      <c r="J84" s="8">
        <f t="shared" si="17"/>
        <v>16.95</v>
      </c>
      <c r="K84" s="8">
        <f t="shared" si="17"/>
        <v>21.95</v>
      </c>
      <c r="L84" s="8">
        <f t="shared" si="17"/>
        <v>31.95</v>
      </c>
      <c r="M84" s="8">
        <f t="shared" si="17"/>
        <v>0</v>
      </c>
      <c r="N84" s="8">
        <f t="shared" si="17"/>
        <v>0</v>
      </c>
      <c r="O84" s="8">
        <f t="shared" si="17"/>
        <v>0</v>
      </c>
      <c r="P84" s="8">
        <f t="shared" si="17"/>
        <v>0</v>
      </c>
      <c r="Q84" s="8">
        <f t="shared" si="17"/>
        <v>0</v>
      </c>
      <c r="R84" s="8">
        <f t="shared" si="17"/>
        <v>0</v>
      </c>
      <c r="S84" s="8">
        <f t="shared" si="17"/>
        <v>0</v>
      </c>
      <c r="T84" s="21">
        <f t="shared" si="13"/>
        <v>3</v>
      </c>
      <c r="U84" s="19">
        <f>VLOOKUP($B84,Gas!$B$3:$E$2506,2)</f>
        <v>2.2850000000000001</v>
      </c>
      <c r="V84" s="44">
        <f t="shared" si="14"/>
        <v>7.8993435448577678</v>
      </c>
    </row>
    <row r="85" spans="1:22" x14ac:dyDescent="0.2">
      <c r="A85" s="43">
        <f t="shared" si="7"/>
        <v>3</v>
      </c>
      <c r="B85" s="91">
        <v>35884</v>
      </c>
      <c r="C85" s="92">
        <v>16.97</v>
      </c>
      <c r="D85" s="4">
        <f t="shared" si="12"/>
        <v>-6.1698605532755128E-2</v>
      </c>
      <c r="E85" s="100">
        <f t="shared" si="16"/>
        <v>1.9212870780538365</v>
      </c>
      <c r="G85" s="8">
        <f t="shared" si="17"/>
        <v>3.0300000000000011</v>
      </c>
      <c r="H85" s="8">
        <f t="shared" si="17"/>
        <v>8.0300000000000011</v>
      </c>
      <c r="I85" s="8">
        <f t="shared" si="17"/>
        <v>13.030000000000001</v>
      </c>
      <c r="J85" s="8">
        <f t="shared" si="17"/>
        <v>18.03</v>
      </c>
      <c r="K85" s="8">
        <f t="shared" si="17"/>
        <v>23.03</v>
      </c>
      <c r="L85" s="8">
        <f t="shared" si="17"/>
        <v>33.03</v>
      </c>
      <c r="M85" s="8">
        <f t="shared" si="17"/>
        <v>0</v>
      </c>
      <c r="N85" s="8">
        <f t="shared" si="17"/>
        <v>0</v>
      </c>
      <c r="O85" s="8">
        <f t="shared" si="17"/>
        <v>0</v>
      </c>
      <c r="P85" s="8">
        <f t="shared" si="17"/>
        <v>0</v>
      </c>
      <c r="Q85" s="8">
        <f t="shared" si="17"/>
        <v>0</v>
      </c>
      <c r="R85" s="8">
        <f t="shared" si="17"/>
        <v>0</v>
      </c>
      <c r="S85" s="8">
        <f t="shared" si="17"/>
        <v>0</v>
      </c>
      <c r="T85" s="21">
        <f t="shared" si="13"/>
        <v>3</v>
      </c>
      <c r="U85" s="19">
        <f>VLOOKUP($B85,Gas!$B$3:$E$2506,2)</f>
        <v>2.25</v>
      </c>
      <c r="V85" s="44">
        <f t="shared" si="14"/>
        <v>7.5422222222222217</v>
      </c>
    </row>
    <row r="86" spans="1:22" x14ac:dyDescent="0.2">
      <c r="A86" s="43">
        <f t="shared" si="7"/>
        <v>3</v>
      </c>
      <c r="B86" s="91">
        <v>35885</v>
      </c>
      <c r="C86" s="92">
        <v>17.82</v>
      </c>
      <c r="D86" s="4">
        <f t="shared" si="12"/>
        <v>4.8874342796528462E-2</v>
      </c>
      <c r="E86" s="100">
        <f t="shared" si="16"/>
        <v>1.8617907418401998</v>
      </c>
      <c r="G86" s="8">
        <f t="shared" si="17"/>
        <v>2.1799999999999997</v>
      </c>
      <c r="H86" s="8">
        <f t="shared" si="17"/>
        <v>7.18</v>
      </c>
      <c r="I86" s="8">
        <f t="shared" si="17"/>
        <v>12.18</v>
      </c>
      <c r="J86" s="8">
        <f t="shared" si="17"/>
        <v>17.18</v>
      </c>
      <c r="K86" s="8">
        <f t="shared" si="17"/>
        <v>22.18</v>
      </c>
      <c r="L86" s="8">
        <f t="shared" si="17"/>
        <v>32.18</v>
      </c>
      <c r="M86" s="8">
        <f t="shared" si="17"/>
        <v>0</v>
      </c>
      <c r="N86" s="8">
        <f t="shared" si="17"/>
        <v>0</v>
      </c>
      <c r="O86" s="8">
        <f t="shared" si="17"/>
        <v>0</v>
      </c>
      <c r="P86" s="8">
        <f t="shared" si="17"/>
        <v>0</v>
      </c>
      <c r="Q86" s="8">
        <f t="shared" si="17"/>
        <v>0</v>
      </c>
      <c r="R86" s="8">
        <f t="shared" si="17"/>
        <v>0</v>
      </c>
      <c r="S86" s="8">
        <f t="shared" si="17"/>
        <v>0</v>
      </c>
      <c r="T86" s="21">
        <f t="shared" si="13"/>
        <v>3</v>
      </c>
      <c r="U86" s="19">
        <f>VLOOKUP($B86,Gas!$B$3:$E$2506,2)</f>
        <v>2.2599999999999998</v>
      </c>
      <c r="V86" s="44">
        <f t="shared" si="14"/>
        <v>7.8849557522123899</v>
      </c>
    </row>
    <row r="87" spans="1:22" x14ac:dyDescent="0.2">
      <c r="A87" s="43">
        <f t="shared" si="7"/>
        <v>4</v>
      </c>
      <c r="B87" s="91">
        <v>35886</v>
      </c>
      <c r="C87" s="92">
        <v>18.78</v>
      </c>
      <c r="D87" s="4">
        <f t="shared" si="12"/>
        <v>5.2471051737453575E-2</v>
      </c>
      <c r="E87" s="100">
        <f t="shared" si="16"/>
        <v>1.8279122799374081</v>
      </c>
      <c r="G87" s="8">
        <f t="shared" si="17"/>
        <v>1.2199999999999989</v>
      </c>
      <c r="H87" s="8">
        <f t="shared" si="17"/>
        <v>6.2199999999999989</v>
      </c>
      <c r="I87" s="8">
        <f t="shared" si="17"/>
        <v>11.219999999999999</v>
      </c>
      <c r="J87" s="8">
        <f t="shared" si="17"/>
        <v>16.22</v>
      </c>
      <c r="K87" s="8">
        <f t="shared" si="17"/>
        <v>21.22</v>
      </c>
      <c r="L87" s="8">
        <f t="shared" si="17"/>
        <v>31.22</v>
      </c>
      <c r="M87" s="8">
        <f t="shared" si="17"/>
        <v>0</v>
      </c>
      <c r="N87" s="8">
        <f t="shared" si="17"/>
        <v>0</v>
      </c>
      <c r="O87" s="8">
        <f t="shared" si="17"/>
        <v>0</v>
      </c>
      <c r="P87" s="8">
        <f t="shared" si="17"/>
        <v>0</v>
      </c>
      <c r="Q87" s="8">
        <f t="shared" si="17"/>
        <v>0</v>
      </c>
      <c r="R87" s="8">
        <f t="shared" si="17"/>
        <v>0</v>
      </c>
      <c r="S87" s="8">
        <f t="shared" si="17"/>
        <v>0</v>
      </c>
      <c r="T87" s="21">
        <f t="shared" si="13"/>
        <v>4</v>
      </c>
      <c r="U87" s="19">
        <f>VLOOKUP($B87,Gas!$B$3:$E$2506,2)</f>
        <v>2.31</v>
      </c>
      <c r="V87" s="44">
        <f t="shared" si="14"/>
        <v>8.129870129870131</v>
      </c>
    </row>
    <row r="88" spans="1:22" x14ac:dyDescent="0.2">
      <c r="A88" s="43">
        <f t="shared" si="7"/>
        <v>4</v>
      </c>
      <c r="B88" s="91">
        <v>35887</v>
      </c>
      <c r="C88" s="92">
        <v>17.920000000000002</v>
      </c>
      <c r="D88" s="4">
        <f t="shared" si="12"/>
        <v>-4.6875066233332402E-2</v>
      </c>
      <c r="E88" s="100">
        <f t="shared" si="16"/>
        <v>1.8435955376123221</v>
      </c>
      <c r="G88" s="8">
        <f t="shared" si="17"/>
        <v>2.0799999999999983</v>
      </c>
      <c r="H88" s="8">
        <f t="shared" si="17"/>
        <v>7.0799999999999983</v>
      </c>
      <c r="I88" s="8">
        <f t="shared" si="17"/>
        <v>12.079999999999998</v>
      </c>
      <c r="J88" s="8">
        <f t="shared" si="17"/>
        <v>17.079999999999998</v>
      </c>
      <c r="K88" s="8">
        <f t="shared" si="17"/>
        <v>22.08</v>
      </c>
      <c r="L88" s="8">
        <f t="shared" si="17"/>
        <v>32.08</v>
      </c>
      <c r="M88" s="8">
        <f t="shared" si="17"/>
        <v>0</v>
      </c>
      <c r="N88" s="8">
        <f t="shared" si="17"/>
        <v>0</v>
      </c>
      <c r="O88" s="8">
        <f t="shared" si="17"/>
        <v>0</v>
      </c>
      <c r="P88" s="8">
        <f t="shared" si="17"/>
        <v>0</v>
      </c>
      <c r="Q88" s="8">
        <f t="shared" si="17"/>
        <v>0</v>
      </c>
      <c r="R88" s="8">
        <f t="shared" si="17"/>
        <v>0</v>
      </c>
      <c r="S88" s="8">
        <f t="shared" si="17"/>
        <v>0</v>
      </c>
      <c r="T88" s="21">
        <f t="shared" si="13"/>
        <v>4</v>
      </c>
      <c r="U88" s="19">
        <f>VLOOKUP($B88,Gas!$B$3:$E$2506,2)</f>
        <v>2.46</v>
      </c>
      <c r="V88" s="44">
        <f t="shared" si="14"/>
        <v>7.2845528455284558</v>
      </c>
    </row>
    <row r="89" spans="1:22" x14ac:dyDescent="0.2">
      <c r="A89" s="43">
        <f t="shared" ref="A89:A152" si="18">MONTH(B89)+(YEAR(B89)-1998)*12</f>
        <v>4</v>
      </c>
      <c r="B89" s="91">
        <v>35888</v>
      </c>
      <c r="C89" s="92">
        <v>18.13</v>
      </c>
      <c r="D89" s="4">
        <f t="shared" si="12"/>
        <v>1.1650617219975054E-2</v>
      </c>
      <c r="E89" s="100">
        <f t="shared" si="16"/>
        <v>1.8410736013982321</v>
      </c>
      <c r="G89" s="8">
        <f t="shared" si="17"/>
        <v>1.870000000000001</v>
      </c>
      <c r="H89" s="8">
        <f t="shared" si="17"/>
        <v>6.870000000000001</v>
      </c>
      <c r="I89" s="8">
        <f t="shared" si="17"/>
        <v>11.870000000000001</v>
      </c>
      <c r="J89" s="8">
        <f t="shared" si="17"/>
        <v>16.87</v>
      </c>
      <c r="K89" s="8">
        <f t="shared" si="17"/>
        <v>21.87</v>
      </c>
      <c r="L89" s="8">
        <f t="shared" si="17"/>
        <v>31.87</v>
      </c>
      <c r="M89" s="8">
        <f t="shared" si="17"/>
        <v>0</v>
      </c>
      <c r="N89" s="8">
        <f t="shared" si="17"/>
        <v>0</v>
      </c>
      <c r="O89" s="8">
        <f t="shared" si="17"/>
        <v>0</v>
      </c>
      <c r="P89" s="8">
        <f t="shared" si="17"/>
        <v>0</v>
      </c>
      <c r="Q89" s="8">
        <f t="shared" si="17"/>
        <v>0</v>
      </c>
      <c r="R89" s="8">
        <f t="shared" si="17"/>
        <v>0</v>
      </c>
      <c r="S89" s="8">
        <f t="shared" si="17"/>
        <v>0</v>
      </c>
      <c r="T89" s="21">
        <f t="shared" si="13"/>
        <v>4</v>
      </c>
      <c r="U89" s="19">
        <f>VLOOKUP($B89,Gas!$B$3:$E$2506,2)</f>
        <v>2.4</v>
      </c>
      <c r="V89" s="44">
        <f t="shared" si="14"/>
        <v>7.5541666666666663</v>
      </c>
    </row>
    <row r="90" spans="1:22" x14ac:dyDescent="0.2">
      <c r="A90" s="43">
        <f t="shared" si="18"/>
        <v>4</v>
      </c>
      <c r="B90" s="91">
        <v>35891</v>
      </c>
      <c r="C90" s="92">
        <v>20.65</v>
      </c>
      <c r="D90" s="4">
        <f t="shared" si="12"/>
        <v>0.13014729464028202</v>
      </c>
      <c r="E90" s="100">
        <f t="shared" si="16"/>
        <v>1.2973703173536406</v>
      </c>
      <c r="G90" s="8">
        <f t="shared" si="17"/>
        <v>0</v>
      </c>
      <c r="H90" s="8">
        <f t="shared" si="17"/>
        <v>4.3500000000000014</v>
      </c>
      <c r="I90" s="8">
        <f t="shared" si="17"/>
        <v>9.3500000000000014</v>
      </c>
      <c r="J90" s="8">
        <f t="shared" si="17"/>
        <v>14.350000000000001</v>
      </c>
      <c r="K90" s="8">
        <f t="shared" si="17"/>
        <v>19.350000000000001</v>
      </c>
      <c r="L90" s="8">
        <f t="shared" si="17"/>
        <v>29.35</v>
      </c>
      <c r="M90" s="8">
        <f t="shared" si="17"/>
        <v>0.64999999999999858</v>
      </c>
      <c r="N90" s="8">
        <f t="shared" si="17"/>
        <v>0</v>
      </c>
      <c r="O90" s="8">
        <f t="shared" si="17"/>
        <v>0</v>
      </c>
      <c r="P90" s="8">
        <f t="shared" si="17"/>
        <v>0</v>
      </c>
      <c r="Q90" s="8">
        <f t="shared" si="17"/>
        <v>0</v>
      </c>
      <c r="R90" s="8">
        <f t="shared" si="17"/>
        <v>0</v>
      </c>
      <c r="S90" s="8">
        <f t="shared" si="17"/>
        <v>0</v>
      </c>
      <c r="T90" s="21">
        <f t="shared" si="13"/>
        <v>4</v>
      </c>
      <c r="U90" s="19">
        <f>VLOOKUP($B90,Gas!$B$3:$E$2506,2)</f>
        <v>2.5049999999999999</v>
      </c>
      <c r="V90" s="44">
        <f t="shared" si="14"/>
        <v>8.243512974051896</v>
      </c>
    </row>
    <row r="91" spans="1:22" x14ac:dyDescent="0.2">
      <c r="A91" s="43">
        <f t="shared" si="18"/>
        <v>4</v>
      </c>
      <c r="B91" s="91">
        <v>35892</v>
      </c>
      <c r="C91" s="92">
        <v>22.74</v>
      </c>
      <c r="D91" s="4">
        <f t="shared" si="12"/>
        <v>9.6410168915348204E-2</v>
      </c>
      <c r="E91" s="100">
        <f t="shared" si="16"/>
        <v>1.1994572767209601</v>
      </c>
      <c r="G91" s="8">
        <f t="shared" si="17"/>
        <v>0</v>
      </c>
      <c r="H91" s="8">
        <f t="shared" si="17"/>
        <v>2.2600000000000016</v>
      </c>
      <c r="I91" s="8">
        <f t="shared" si="17"/>
        <v>7.2600000000000016</v>
      </c>
      <c r="J91" s="8">
        <f t="shared" si="17"/>
        <v>12.260000000000002</v>
      </c>
      <c r="K91" s="8">
        <f t="shared" si="17"/>
        <v>17.260000000000002</v>
      </c>
      <c r="L91" s="8">
        <f t="shared" si="17"/>
        <v>27.26</v>
      </c>
      <c r="M91" s="8">
        <f t="shared" si="17"/>
        <v>2.7399999999999984</v>
      </c>
      <c r="N91" s="8">
        <f t="shared" si="17"/>
        <v>0</v>
      </c>
      <c r="O91" s="8">
        <f t="shared" si="17"/>
        <v>0</v>
      </c>
      <c r="P91" s="8">
        <f t="shared" si="17"/>
        <v>0</v>
      </c>
      <c r="Q91" s="8">
        <f t="shared" si="17"/>
        <v>0</v>
      </c>
      <c r="R91" s="8">
        <f t="shared" si="17"/>
        <v>0</v>
      </c>
      <c r="S91" s="8">
        <f t="shared" si="17"/>
        <v>0</v>
      </c>
      <c r="T91" s="21">
        <f t="shared" si="13"/>
        <v>4</v>
      </c>
      <c r="U91" s="19">
        <f>VLOOKUP($B91,Gas!$B$3:$E$2506,2)</f>
        <v>2.5049999999999999</v>
      </c>
      <c r="V91" s="44">
        <f t="shared" si="14"/>
        <v>9.0778443113772447</v>
      </c>
    </row>
    <row r="92" spans="1:22" x14ac:dyDescent="0.2">
      <c r="A92" s="43">
        <f t="shared" si="18"/>
        <v>4</v>
      </c>
      <c r="B92" s="91">
        <v>35893</v>
      </c>
      <c r="C92" s="92">
        <v>20.46</v>
      </c>
      <c r="D92" s="4">
        <f t="shared" si="12"/>
        <v>-0.1056537277989094</v>
      </c>
      <c r="E92" s="100">
        <f t="shared" si="16"/>
        <v>1.217132235491148</v>
      </c>
      <c r="G92" s="8">
        <f t="shared" si="17"/>
        <v>0</v>
      </c>
      <c r="H92" s="8">
        <f t="shared" si="17"/>
        <v>4.5399999999999991</v>
      </c>
      <c r="I92" s="8">
        <f t="shared" si="17"/>
        <v>9.5399999999999991</v>
      </c>
      <c r="J92" s="8">
        <f t="shared" si="17"/>
        <v>14.54</v>
      </c>
      <c r="K92" s="8">
        <f t="shared" si="17"/>
        <v>19.54</v>
      </c>
      <c r="L92" s="8">
        <f t="shared" si="17"/>
        <v>29.54</v>
      </c>
      <c r="M92" s="8">
        <f t="shared" si="17"/>
        <v>0.46000000000000085</v>
      </c>
      <c r="N92" s="8">
        <f t="shared" si="17"/>
        <v>0</v>
      </c>
      <c r="O92" s="8">
        <f t="shared" si="17"/>
        <v>0</v>
      </c>
      <c r="P92" s="8">
        <f t="shared" si="17"/>
        <v>0</v>
      </c>
      <c r="Q92" s="8">
        <f t="shared" si="17"/>
        <v>0</v>
      </c>
      <c r="R92" s="8">
        <f t="shared" si="17"/>
        <v>0</v>
      </c>
      <c r="S92" s="8">
        <f t="shared" si="17"/>
        <v>0</v>
      </c>
      <c r="T92" s="21">
        <f t="shared" si="13"/>
        <v>4</v>
      </c>
      <c r="U92" s="19">
        <f>VLOOKUP($B92,Gas!$B$3:$E$2506,2)</f>
        <v>2.5</v>
      </c>
      <c r="V92" s="44">
        <f t="shared" si="14"/>
        <v>8.1840000000000011</v>
      </c>
    </row>
    <row r="93" spans="1:22" x14ac:dyDescent="0.2">
      <c r="A93" s="43">
        <f t="shared" si="18"/>
        <v>4</v>
      </c>
      <c r="B93" s="91">
        <v>35894</v>
      </c>
      <c r="C93" s="92">
        <v>22.72</v>
      </c>
      <c r="D93" s="4">
        <f t="shared" si="12"/>
        <v>0.10477383332947009</v>
      </c>
      <c r="E93" s="100">
        <f t="shared" si="16"/>
        <v>1.2510164616170698</v>
      </c>
      <c r="G93" s="8">
        <f t="shared" si="17"/>
        <v>0</v>
      </c>
      <c r="H93" s="8">
        <f t="shared" si="17"/>
        <v>2.2800000000000011</v>
      </c>
      <c r="I93" s="8">
        <f t="shared" si="17"/>
        <v>7.2800000000000011</v>
      </c>
      <c r="J93" s="8">
        <f t="shared" si="17"/>
        <v>12.280000000000001</v>
      </c>
      <c r="K93" s="8">
        <f t="shared" si="17"/>
        <v>17.28</v>
      </c>
      <c r="L93" s="8">
        <f t="shared" si="17"/>
        <v>27.28</v>
      </c>
      <c r="M93" s="8">
        <f t="shared" si="17"/>
        <v>2.7199999999999989</v>
      </c>
      <c r="N93" s="8">
        <f t="shared" si="17"/>
        <v>0</v>
      </c>
      <c r="O93" s="8">
        <f t="shared" si="17"/>
        <v>0</v>
      </c>
      <c r="P93" s="8">
        <f t="shared" si="17"/>
        <v>0</v>
      </c>
      <c r="Q93" s="8">
        <f t="shared" si="17"/>
        <v>0</v>
      </c>
      <c r="R93" s="8">
        <f t="shared" si="17"/>
        <v>0</v>
      </c>
      <c r="S93" s="8">
        <f t="shared" si="17"/>
        <v>0</v>
      </c>
      <c r="T93" s="21">
        <f t="shared" si="13"/>
        <v>4</v>
      </c>
      <c r="U93" s="19">
        <f>VLOOKUP($B93,Gas!$B$3:$E$2506,2)</f>
        <v>2.65</v>
      </c>
      <c r="V93" s="44">
        <f t="shared" si="14"/>
        <v>8.5735849056603772</v>
      </c>
    </row>
    <row r="94" spans="1:22" x14ac:dyDescent="0.2">
      <c r="A94" s="43">
        <f t="shared" si="18"/>
        <v>4</v>
      </c>
      <c r="B94" s="91">
        <v>35898</v>
      </c>
      <c r="C94" s="92">
        <v>29.84</v>
      </c>
      <c r="D94" s="4">
        <f t="shared" si="12"/>
        <v>0.27260418148260962</v>
      </c>
      <c r="E94" s="100">
        <f t="shared" si="16"/>
        <v>1.7376312429352554</v>
      </c>
      <c r="G94" s="8">
        <f t="shared" ref="G94:S103" si="19">IF(G$1="P",MAX(0,G$2-$C94),IF(G$1="C",MAX(0,$C94-G$2)))</f>
        <v>0</v>
      </c>
      <c r="H94" s="8">
        <f t="shared" si="19"/>
        <v>0</v>
      </c>
      <c r="I94" s="8">
        <f t="shared" si="19"/>
        <v>0.16000000000000014</v>
      </c>
      <c r="J94" s="8">
        <f t="shared" si="19"/>
        <v>5.16</v>
      </c>
      <c r="K94" s="8">
        <f t="shared" si="19"/>
        <v>10.16</v>
      </c>
      <c r="L94" s="8">
        <f t="shared" si="19"/>
        <v>20.16</v>
      </c>
      <c r="M94" s="8">
        <f t="shared" si="19"/>
        <v>9.84</v>
      </c>
      <c r="N94" s="8">
        <f t="shared" si="19"/>
        <v>4.84</v>
      </c>
      <c r="O94" s="8">
        <f t="shared" si="19"/>
        <v>0</v>
      </c>
      <c r="P94" s="8">
        <f t="shared" si="19"/>
        <v>0</v>
      </c>
      <c r="Q94" s="8">
        <f t="shared" si="19"/>
        <v>0</v>
      </c>
      <c r="R94" s="8">
        <f t="shared" si="19"/>
        <v>0</v>
      </c>
      <c r="S94" s="8">
        <f t="shared" si="19"/>
        <v>0</v>
      </c>
      <c r="T94" s="21">
        <f t="shared" si="13"/>
        <v>4</v>
      </c>
      <c r="U94" s="19">
        <f>VLOOKUP($B94,Gas!$B$3:$E$2506,2)</f>
        <v>2.59</v>
      </c>
      <c r="V94" s="44">
        <f t="shared" si="14"/>
        <v>11.521235521235521</v>
      </c>
    </row>
    <row r="95" spans="1:22" x14ac:dyDescent="0.2">
      <c r="A95" s="43">
        <f t="shared" si="18"/>
        <v>4</v>
      </c>
      <c r="B95" s="91">
        <v>35899</v>
      </c>
      <c r="C95" s="92">
        <v>21.61</v>
      </c>
      <c r="D95" s="4">
        <f t="shared" si="12"/>
        <v>-0.32269360481676557</v>
      </c>
      <c r="E95" s="100">
        <f t="shared" si="16"/>
        <v>2.519095409523127</v>
      </c>
      <c r="G95" s="8">
        <f t="shared" si="19"/>
        <v>0</v>
      </c>
      <c r="H95" s="8">
        <f t="shared" si="19"/>
        <v>3.3900000000000006</v>
      </c>
      <c r="I95" s="8">
        <f t="shared" si="19"/>
        <v>8.39</v>
      </c>
      <c r="J95" s="8">
        <f t="shared" si="19"/>
        <v>13.39</v>
      </c>
      <c r="K95" s="8">
        <f t="shared" si="19"/>
        <v>18.39</v>
      </c>
      <c r="L95" s="8">
        <f t="shared" si="19"/>
        <v>28.39</v>
      </c>
      <c r="M95" s="8">
        <f t="shared" si="19"/>
        <v>1.6099999999999994</v>
      </c>
      <c r="N95" s="8">
        <f t="shared" si="19"/>
        <v>0</v>
      </c>
      <c r="O95" s="8">
        <f t="shared" si="19"/>
        <v>0</v>
      </c>
      <c r="P95" s="8">
        <f t="shared" si="19"/>
        <v>0</v>
      </c>
      <c r="Q95" s="8">
        <f t="shared" si="19"/>
        <v>0</v>
      </c>
      <c r="R95" s="8">
        <f t="shared" si="19"/>
        <v>0</v>
      </c>
      <c r="S95" s="8">
        <f t="shared" si="19"/>
        <v>0</v>
      </c>
      <c r="T95" s="21">
        <f t="shared" si="13"/>
        <v>4</v>
      </c>
      <c r="U95" s="19">
        <f>VLOOKUP($B95,Gas!$B$3:$E$2506,2)</f>
        <v>2.5499999999999998</v>
      </c>
      <c r="V95" s="44">
        <f t="shared" si="14"/>
        <v>8.4745098039215687</v>
      </c>
    </row>
    <row r="96" spans="1:22" x14ac:dyDescent="0.2">
      <c r="A96" s="43">
        <f t="shared" si="18"/>
        <v>4</v>
      </c>
      <c r="B96" s="91">
        <v>35900</v>
      </c>
      <c r="C96" s="92">
        <v>21.97</v>
      </c>
      <c r="D96" s="4">
        <f t="shared" si="12"/>
        <v>1.6521715877724136E-2</v>
      </c>
      <c r="E96" s="100">
        <f t="shared" si="16"/>
        <v>2.5154736788169969</v>
      </c>
      <c r="G96" s="8">
        <f t="shared" si="19"/>
        <v>0</v>
      </c>
      <c r="H96" s="8">
        <f t="shared" si="19"/>
        <v>3.0300000000000011</v>
      </c>
      <c r="I96" s="8">
        <f t="shared" si="19"/>
        <v>8.0300000000000011</v>
      </c>
      <c r="J96" s="8">
        <f t="shared" si="19"/>
        <v>13.030000000000001</v>
      </c>
      <c r="K96" s="8">
        <f t="shared" si="19"/>
        <v>18.03</v>
      </c>
      <c r="L96" s="8">
        <f t="shared" si="19"/>
        <v>28.03</v>
      </c>
      <c r="M96" s="8">
        <f t="shared" si="19"/>
        <v>1.9699999999999989</v>
      </c>
      <c r="N96" s="8">
        <f t="shared" si="19"/>
        <v>0</v>
      </c>
      <c r="O96" s="8">
        <f t="shared" si="19"/>
        <v>0</v>
      </c>
      <c r="P96" s="8">
        <f t="shared" si="19"/>
        <v>0</v>
      </c>
      <c r="Q96" s="8">
        <f t="shared" si="19"/>
        <v>0</v>
      </c>
      <c r="R96" s="8">
        <f t="shared" si="19"/>
        <v>0</v>
      </c>
      <c r="S96" s="8">
        <f t="shared" si="19"/>
        <v>0</v>
      </c>
      <c r="T96" s="21">
        <f t="shared" si="13"/>
        <v>4</v>
      </c>
      <c r="U96" s="19">
        <f>VLOOKUP($B96,Gas!$B$3:$E$2506,2)</f>
        <v>2.415</v>
      </c>
      <c r="V96" s="44">
        <f t="shared" si="14"/>
        <v>9.0973084886128355</v>
      </c>
    </row>
    <row r="97" spans="1:22" x14ac:dyDescent="0.2">
      <c r="A97" s="43">
        <f t="shared" si="18"/>
        <v>4</v>
      </c>
      <c r="B97" s="91">
        <v>35901</v>
      </c>
      <c r="C97" s="92">
        <v>24.04</v>
      </c>
      <c r="D97" s="4">
        <f t="shared" si="12"/>
        <v>9.0041223270487983E-2</v>
      </c>
      <c r="E97" s="100">
        <f t="shared" si="16"/>
        <v>2.5354915643322746</v>
      </c>
      <c r="G97" s="8">
        <f t="shared" si="19"/>
        <v>0</v>
      </c>
      <c r="H97" s="8">
        <f t="shared" si="19"/>
        <v>0.96000000000000085</v>
      </c>
      <c r="I97" s="8">
        <f t="shared" si="19"/>
        <v>5.9600000000000009</v>
      </c>
      <c r="J97" s="8">
        <f t="shared" si="19"/>
        <v>10.96</v>
      </c>
      <c r="K97" s="8">
        <f t="shared" si="19"/>
        <v>15.96</v>
      </c>
      <c r="L97" s="8">
        <f t="shared" si="19"/>
        <v>25.96</v>
      </c>
      <c r="M97" s="8">
        <f t="shared" si="19"/>
        <v>4.0399999999999991</v>
      </c>
      <c r="N97" s="8">
        <f t="shared" si="19"/>
        <v>0</v>
      </c>
      <c r="O97" s="8">
        <f t="shared" si="19"/>
        <v>0</v>
      </c>
      <c r="P97" s="8">
        <f t="shared" si="19"/>
        <v>0</v>
      </c>
      <c r="Q97" s="8">
        <f t="shared" si="19"/>
        <v>0</v>
      </c>
      <c r="R97" s="8">
        <f t="shared" si="19"/>
        <v>0</v>
      </c>
      <c r="S97" s="8">
        <f t="shared" si="19"/>
        <v>0</v>
      </c>
      <c r="T97" s="21">
        <f t="shared" si="13"/>
        <v>4</v>
      </c>
      <c r="U97" s="19">
        <f>VLOOKUP($B97,Gas!$B$3:$E$2506,2)</f>
        <v>2.48</v>
      </c>
      <c r="V97" s="44">
        <f t="shared" si="14"/>
        <v>9.693548387096774</v>
      </c>
    </row>
    <row r="98" spans="1:22" x14ac:dyDescent="0.2">
      <c r="A98" s="43">
        <f t="shared" si="18"/>
        <v>4</v>
      </c>
      <c r="B98" s="91">
        <v>35902</v>
      </c>
      <c r="C98" s="92">
        <v>24.31</v>
      </c>
      <c r="D98" s="4">
        <f t="shared" si="12"/>
        <v>1.1168678661025153E-2</v>
      </c>
      <c r="E98" s="100">
        <f t="shared" si="16"/>
        <v>2.5064244098644357</v>
      </c>
      <c r="G98" s="8">
        <f t="shared" si="19"/>
        <v>0</v>
      </c>
      <c r="H98" s="8">
        <f t="shared" si="19"/>
        <v>0.69000000000000128</v>
      </c>
      <c r="I98" s="8">
        <f t="shared" si="19"/>
        <v>5.6900000000000013</v>
      </c>
      <c r="J98" s="8">
        <f t="shared" si="19"/>
        <v>10.690000000000001</v>
      </c>
      <c r="K98" s="8">
        <f t="shared" si="19"/>
        <v>15.690000000000001</v>
      </c>
      <c r="L98" s="8">
        <f t="shared" si="19"/>
        <v>25.69</v>
      </c>
      <c r="M98" s="8">
        <f t="shared" si="19"/>
        <v>4.3099999999999987</v>
      </c>
      <c r="N98" s="8">
        <f t="shared" si="19"/>
        <v>0</v>
      </c>
      <c r="O98" s="8">
        <f t="shared" si="19"/>
        <v>0</v>
      </c>
      <c r="P98" s="8">
        <f t="shared" si="19"/>
        <v>0</v>
      </c>
      <c r="Q98" s="8">
        <f t="shared" si="19"/>
        <v>0</v>
      </c>
      <c r="R98" s="8">
        <f t="shared" si="19"/>
        <v>0</v>
      </c>
      <c r="S98" s="8">
        <f t="shared" si="19"/>
        <v>0</v>
      </c>
      <c r="T98" s="21">
        <f t="shared" si="13"/>
        <v>4</v>
      </c>
      <c r="U98" s="19">
        <f>VLOOKUP($B98,Gas!$B$3:$E$2506,2)</f>
        <v>2.4750000000000001</v>
      </c>
      <c r="V98" s="44">
        <f t="shared" si="14"/>
        <v>9.8222222222222211</v>
      </c>
    </row>
    <row r="99" spans="1:22" x14ac:dyDescent="0.2">
      <c r="A99" s="43">
        <f t="shared" si="18"/>
        <v>4</v>
      </c>
      <c r="B99" s="91">
        <v>35905</v>
      </c>
      <c r="C99" s="92">
        <v>25</v>
      </c>
      <c r="D99" s="4">
        <f t="shared" si="12"/>
        <v>2.7988036540168716E-2</v>
      </c>
      <c r="E99" s="100">
        <f t="shared" si="16"/>
        <v>2.5043423176758006</v>
      </c>
      <c r="G99" s="8">
        <f t="shared" si="19"/>
        <v>0</v>
      </c>
      <c r="H99" s="8">
        <f t="shared" si="19"/>
        <v>0</v>
      </c>
      <c r="I99" s="8">
        <f t="shared" si="19"/>
        <v>5</v>
      </c>
      <c r="J99" s="8">
        <f t="shared" si="19"/>
        <v>10</v>
      </c>
      <c r="K99" s="8">
        <f t="shared" si="19"/>
        <v>15</v>
      </c>
      <c r="L99" s="8">
        <f t="shared" si="19"/>
        <v>25</v>
      </c>
      <c r="M99" s="8">
        <f t="shared" si="19"/>
        <v>5</v>
      </c>
      <c r="N99" s="8">
        <f t="shared" si="19"/>
        <v>0</v>
      </c>
      <c r="O99" s="8">
        <f t="shared" si="19"/>
        <v>0</v>
      </c>
      <c r="P99" s="8">
        <f t="shared" si="19"/>
        <v>0</v>
      </c>
      <c r="Q99" s="8">
        <f t="shared" si="19"/>
        <v>0</v>
      </c>
      <c r="R99" s="8">
        <f t="shared" si="19"/>
        <v>0</v>
      </c>
      <c r="S99" s="8">
        <f t="shared" si="19"/>
        <v>0</v>
      </c>
      <c r="T99" s="21">
        <f t="shared" si="13"/>
        <v>4</v>
      </c>
      <c r="U99" s="19">
        <f>VLOOKUP($B99,Gas!$B$3:$E$2506,2)</f>
        <v>2.39</v>
      </c>
      <c r="V99" s="44">
        <f t="shared" si="14"/>
        <v>10.460251046025103</v>
      </c>
    </row>
    <row r="100" spans="1:22" x14ac:dyDescent="0.2">
      <c r="A100" s="43">
        <f t="shared" si="18"/>
        <v>4</v>
      </c>
      <c r="B100" s="91">
        <v>35906</v>
      </c>
      <c r="C100" s="92">
        <v>21.23</v>
      </c>
      <c r="D100" s="4">
        <f t="shared" si="12"/>
        <v>-0.16346054915303596</v>
      </c>
      <c r="E100" s="100">
        <f t="shared" si="16"/>
        <v>2.6130573318196322</v>
      </c>
      <c r="G100" s="8">
        <f t="shared" si="19"/>
        <v>0</v>
      </c>
      <c r="H100" s="8">
        <f t="shared" si="19"/>
        <v>3.7699999999999996</v>
      </c>
      <c r="I100" s="8">
        <f t="shared" si="19"/>
        <v>8.77</v>
      </c>
      <c r="J100" s="8">
        <f t="shared" si="19"/>
        <v>13.77</v>
      </c>
      <c r="K100" s="8">
        <f t="shared" si="19"/>
        <v>18.77</v>
      </c>
      <c r="L100" s="8">
        <f t="shared" si="19"/>
        <v>28.77</v>
      </c>
      <c r="M100" s="8">
        <f t="shared" si="19"/>
        <v>1.2300000000000004</v>
      </c>
      <c r="N100" s="8">
        <f t="shared" si="19"/>
        <v>0</v>
      </c>
      <c r="O100" s="8">
        <f t="shared" si="19"/>
        <v>0</v>
      </c>
      <c r="P100" s="8">
        <f t="shared" si="19"/>
        <v>0</v>
      </c>
      <c r="Q100" s="8">
        <f t="shared" si="19"/>
        <v>0</v>
      </c>
      <c r="R100" s="8">
        <f t="shared" si="19"/>
        <v>0</v>
      </c>
      <c r="S100" s="8">
        <f t="shared" si="19"/>
        <v>0</v>
      </c>
      <c r="T100" s="21">
        <f t="shared" si="13"/>
        <v>4</v>
      </c>
      <c r="U100" s="19">
        <f>VLOOKUP($B100,Gas!$B$3:$E$2506,2)</f>
        <v>2.4</v>
      </c>
      <c r="V100" s="44">
        <f t="shared" si="14"/>
        <v>8.8458333333333332</v>
      </c>
    </row>
    <row r="101" spans="1:22" x14ac:dyDescent="0.2">
      <c r="A101" s="43">
        <f t="shared" si="18"/>
        <v>4</v>
      </c>
      <c r="B101" s="91">
        <v>35907</v>
      </c>
      <c r="C101" s="92">
        <v>20.76</v>
      </c>
      <c r="D101" s="4">
        <f t="shared" si="12"/>
        <v>-2.2387217417476825E-2</v>
      </c>
      <c r="E101" s="100">
        <f t="shared" si="16"/>
        <v>2.5618113801739546</v>
      </c>
      <c r="G101" s="8">
        <f t="shared" si="19"/>
        <v>0</v>
      </c>
      <c r="H101" s="8">
        <f t="shared" si="19"/>
        <v>4.2399999999999984</v>
      </c>
      <c r="I101" s="8">
        <f t="shared" si="19"/>
        <v>9.2399999999999984</v>
      </c>
      <c r="J101" s="8">
        <f t="shared" si="19"/>
        <v>14.239999999999998</v>
      </c>
      <c r="K101" s="8">
        <f t="shared" si="19"/>
        <v>19.239999999999998</v>
      </c>
      <c r="L101" s="8">
        <f t="shared" si="19"/>
        <v>29.24</v>
      </c>
      <c r="M101" s="8">
        <f t="shared" si="19"/>
        <v>0.76000000000000156</v>
      </c>
      <c r="N101" s="8">
        <f t="shared" si="19"/>
        <v>0</v>
      </c>
      <c r="O101" s="8">
        <f t="shared" si="19"/>
        <v>0</v>
      </c>
      <c r="P101" s="8">
        <f t="shared" si="19"/>
        <v>0</v>
      </c>
      <c r="Q101" s="8">
        <f t="shared" si="19"/>
        <v>0</v>
      </c>
      <c r="R101" s="8">
        <f t="shared" si="19"/>
        <v>0</v>
      </c>
      <c r="S101" s="8">
        <f t="shared" si="19"/>
        <v>0</v>
      </c>
      <c r="T101" s="21">
        <f t="shared" si="13"/>
        <v>4</v>
      </c>
      <c r="U101" s="19">
        <f>VLOOKUP($B101,Gas!$B$3:$E$2506,2)</f>
        <v>2.4550000000000001</v>
      </c>
      <c r="V101" s="44">
        <f t="shared" si="14"/>
        <v>8.4562118126272914</v>
      </c>
    </row>
    <row r="102" spans="1:22" x14ac:dyDescent="0.2">
      <c r="A102" s="43">
        <f t="shared" si="18"/>
        <v>4</v>
      </c>
      <c r="B102" s="91">
        <v>35908</v>
      </c>
      <c r="C102" s="92">
        <v>18.95</v>
      </c>
      <c r="D102" s="4">
        <f t="shared" si="12"/>
        <v>-9.1224126769252609E-2</v>
      </c>
      <c r="E102" s="100">
        <f t="shared" si="16"/>
        <v>2.5476830508633608</v>
      </c>
      <c r="G102" s="8">
        <f t="shared" si="19"/>
        <v>1.0500000000000007</v>
      </c>
      <c r="H102" s="8">
        <f t="shared" si="19"/>
        <v>6.0500000000000007</v>
      </c>
      <c r="I102" s="8">
        <f t="shared" si="19"/>
        <v>11.05</v>
      </c>
      <c r="J102" s="8">
        <f t="shared" si="19"/>
        <v>16.05</v>
      </c>
      <c r="K102" s="8">
        <f t="shared" si="19"/>
        <v>21.05</v>
      </c>
      <c r="L102" s="8">
        <f t="shared" si="19"/>
        <v>31.05</v>
      </c>
      <c r="M102" s="8">
        <f t="shared" si="19"/>
        <v>0</v>
      </c>
      <c r="N102" s="8">
        <f t="shared" si="19"/>
        <v>0</v>
      </c>
      <c r="O102" s="8">
        <f t="shared" si="19"/>
        <v>0</v>
      </c>
      <c r="P102" s="8">
        <f t="shared" si="19"/>
        <v>0</v>
      </c>
      <c r="Q102" s="8">
        <f t="shared" si="19"/>
        <v>0</v>
      </c>
      <c r="R102" s="8">
        <f t="shared" si="19"/>
        <v>0</v>
      </c>
      <c r="S102" s="8">
        <f t="shared" si="19"/>
        <v>0</v>
      </c>
      <c r="T102" s="21">
        <f t="shared" si="13"/>
        <v>4</v>
      </c>
      <c r="U102" s="19">
        <f>VLOOKUP($B102,Gas!$B$3:$E$2506,2)</f>
        <v>2.5099999999999998</v>
      </c>
      <c r="V102" s="44">
        <f t="shared" si="14"/>
        <v>7.5498007968127494</v>
      </c>
    </row>
    <row r="103" spans="1:22" x14ac:dyDescent="0.2">
      <c r="A103" s="43">
        <f t="shared" si="18"/>
        <v>4</v>
      </c>
      <c r="B103" s="91">
        <v>35909</v>
      </c>
      <c r="C103" s="92">
        <v>17.91</v>
      </c>
      <c r="D103" s="4">
        <f t="shared" si="12"/>
        <v>-5.6444715455814844E-2</v>
      </c>
      <c r="E103" s="100">
        <f t="shared" si="16"/>
        <v>2.4765682678686707</v>
      </c>
      <c r="G103" s="8">
        <f t="shared" si="19"/>
        <v>2.09</v>
      </c>
      <c r="H103" s="8">
        <f t="shared" si="19"/>
        <v>7.09</v>
      </c>
      <c r="I103" s="8">
        <f t="shared" si="19"/>
        <v>12.09</v>
      </c>
      <c r="J103" s="8">
        <f t="shared" si="19"/>
        <v>17.09</v>
      </c>
      <c r="K103" s="8">
        <f t="shared" si="19"/>
        <v>22.09</v>
      </c>
      <c r="L103" s="8">
        <f t="shared" si="19"/>
        <v>32.090000000000003</v>
      </c>
      <c r="M103" s="8">
        <f t="shared" si="19"/>
        <v>0</v>
      </c>
      <c r="N103" s="8">
        <f t="shared" si="19"/>
        <v>0</v>
      </c>
      <c r="O103" s="8">
        <f t="shared" si="19"/>
        <v>0</v>
      </c>
      <c r="P103" s="8">
        <f t="shared" si="19"/>
        <v>0</v>
      </c>
      <c r="Q103" s="8">
        <f t="shared" si="19"/>
        <v>0</v>
      </c>
      <c r="R103" s="8">
        <f t="shared" si="19"/>
        <v>0</v>
      </c>
      <c r="S103" s="8">
        <f t="shared" si="19"/>
        <v>0</v>
      </c>
      <c r="T103" s="21">
        <f t="shared" si="13"/>
        <v>4</v>
      </c>
      <c r="U103" s="19">
        <f>VLOOKUP($B103,Gas!$B$3:$E$2506,2)</f>
        <v>2.335</v>
      </c>
      <c r="V103" s="44">
        <f t="shared" si="14"/>
        <v>7.6702355460385441</v>
      </c>
    </row>
    <row r="104" spans="1:22" x14ac:dyDescent="0.2">
      <c r="A104" s="43">
        <f t="shared" si="18"/>
        <v>4</v>
      </c>
      <c r="B104" s="91">
        <v>35912</v>
      </c>
      <c r="C104" s="92">
        <v>20.69</v>
      </c>
      <c r="D104" s="4">
        <f t="shared" si="12"/>
        <v>0.14429127568483135</v>
      </c>
      <c r="E104" s="100">
        <f t="shared" si="16"/>
        <v>2.1052697616529525</v>
      </c>
      <c r="G104" s="8">
        <f t="shared" ref="G104:S113" si="20">IF(G$1="P",MAX(0,G$2-$C104),IF(G$1="C",MAX(0,$C104-G$2)))</f>
        <v>0</v>
      </c>
      <c r="H104" s="8">
        <f t="shared" si="20"/>
        <v>4.3099999999999987</v>
      </c>
      <c r="I104" s="8">
        <f t="shared" si="20"/>
        <v>9.3099999999999987</v>
      </c>
      <c r="J104" s="8">
        <f t="shared" si="20"/>
        <v>14.309999999999999</v>
      </c>
      <c r="K104" s="8">
        <f t="shared" si="20"/>
        <v>19.309999999999999</v>
      </c>
      <c r="L104" s="8">
        <f t="shared" si="20"/>
        <v>29.31</v>
      </c>
      <c r="M104" s="8">
        <f t="shared" si="20"/>
        <v>0.69000000000000128</v>
      </c>
      <c r="N104" s="8">
        <f t="shared" si="20"/>
        <v>0</v>
      </c>
      <c r="O104" s="8">
        <f t="shared" si="20"/>
        <v>0</v>
      </c>
      <c r="P104" s="8">
        <f t="shared" si="20"/>
        <v>0</v>
      </c>
      <c r="Q104" s="8">
        <f t="shared" si="20"/>
        <v>0</v>
      </c>
      <c r="R104" s="8">
        <f t="shared" si="20"/>
        <v>0</v>
      </c>
      <c r="S104" s="8">
        <f t="shared" si="20"/>
        <v>0</v>
      </c>
      <c r="T104" s="21">
        <f t="shared" si="13"/>
        <v>4</v>
      </c>
      <c r="U104" s="19">
        <f>VLOOKUP($B104,Gas!$B$3:$E$2506,2)</f>
        <v>2.3050000000000002</v>
      </c>
      <c r="V104" s="44">
        <f t="shared" si="14"/>
        <v>8.9761388286334061</v>
      </c>
    </row>
    <row r="105" spans="1:22" x14ac:dyDescent="0.2">
      <c r="A105" s="43">
        <f t="shared" si="18"/>
        <v>4</v>
      </c>
      <c r="B105" s="91">
        <v>35913</v>
      </c>
      <c r="C105" s="92">
        <v>19.95</v>
      </c>
      <c r="D105" s="4">
        <f t="shared" si="12"/>
        <v>-3.6421348421579264E-2</v>
      </c>
      <c r="E105" s="100">
        <f t="shared" si="16"/>
        <v>1.3896891967568716</v>
      </c>
      <c r="G105" s="8">
        <f t="shared" si="20"/>
        <v>5.0000000000000711E-2</v>
      </c>
      <c r="H105" s="8">
        <f t="shared" si="20"/>
        <v>5.0500000000000007</v>
      </c>
      <c r="I105" s="8">
        <f t="shared" si="20"/>
        <v>10.050000000000001</v>
      </c>
      <c r="J105" s="8">
        <f t="shared" si="20"/>
        <v>15.05</v>
      </c>
      <c r="K105" s="8">
        <f t="shared" si="20"/>
        <v>20.05</v>
      </c>
      <c r="L105" s="8">
        <f t="shared" si="20"/>
        <v>30.05</v>
      </c>
      <c r="M105" s="8">
        <f t="shared" si="20"/>
        <v>0</v>
      </c>
      <c r="N105" s="8">
        <f t="shared" si="20"/>
        <v>0</v>
      </c>
      <c r="O105" s="8">
        <f t="shared" si="20"/>
        <v>0</v>
      </c>
      <c r="P105" s="8">
        <f t="shared" si="20"/>
        <v>0</v>
      </c>
      <c r="Q105" s="8">
        <f t="shared" si="20"/>
        <v>0</v>
      </c>
      <c r="R105" s="8">
        <f t="shared" si="20"/>
        <v>0</v>
      </c>
      <c r="S105" s="8">
        <f t="shared" si="20"/>
        <v>0</v>
      </c>
      <c r="T105" s="21">
        <f t="shared" si="13"/>
        <v>4</v>
      </c>
      <c r="U105" s="19">
        <f>VLOOKUP($B105,Gas!$B$3:$E$2506,2)</f>
        <v>2.2799999999999998</v>
      </c>
      <c r="V105" s="44">
        <f t="shared" si="14"/>
        <v>8.75</v>
      </c>
    </row>
    <row r="106" spans="1:22" x14ac:dyDescent="0.2">
      <c r="A106" s="43">
        <f t="shared" si="18"/>
        <v>4</v>
      </c>
      <c r="B106" s="91">
        <v>35914</v>
      </c>
      <c r="C106" s="92">
        <v>21.28</v>
      </c>
      <c r="D106" s="4">
        <f t="shared" si="12"/>
        <v>6.4538521137571164E-2</v>
      </c>
      <c r="E106" s="100">
        <f t="shared" si="16"/>
        <v>1.4332728538129065</v>
      </c>
      <c r="G106" s="8">
        <f t="shared" si="20"/>
        <v>0</v>
      </c>
      <c r="H106" s="8">
        <f t="shared" si="20"/>
        <v>3.7199999999999989</v>
      </c>
      <c r="I106" s="8">
        <f t="shared" si="20"/>
        <v>8.7199999999999989</v>
      </c>
      <c r="J106" s="8">
        <f t="shared" si="20"/>
        <v>13.719999999999999</v>
      </c>
      <c r="K106" s="8">
        <f t="shared" si="20"/>
        <v>18.72</v>
      </c>
      <c r="L106" s="8">
        <f t="shared" si="20"/>
        <v>28.72</v>
      </c>
      <c r="M106" s="8">
        <f t="shared" si="20"/>
        <v>1.2800000000000011</v>
      </c>
      <c r="N106" s="8">
        <f t="shared" si="20"/>
        <v>0</v>
      </c>
      <c r="O106" s="8">
        <f t="shared" si="20"/>
        <v>0</v>
      </c>
      <c r="P106" s="8">
        <f t="shared" si="20"/>
        <v>0</v>
      </c>
      <c r="Q106" s="8">
        <f t="shared" si="20"/>
        <v>0</v>
      </c>
      <c r="R106" s="8">
        <f t="shared" si="20"/>
        <v>0</v>
      </c>
      <c r="S106" s="8">
        <f t="shared" si="20"/>
        <v>0</v>
      </c>
      <c r="T106" s="21">
        <f t="shared" si="13"/>
        <v>4</v>
      </c>
      <c r="U106" s="19">
        <f>VLOOKUP($B106,Gas!$B$3:$E$2506,2)</f>
        <v>2.2650000000000001</v>
      </c>
      <c r="V106" s="44">
        <f t="shared" si="14"/>
        <v>9.3951434878587197</v>
      </c>
    </row>
    <row r="107" spans="1:22" x14ac:dyDescent="0.2">
      <c r="A107" s="43">
        <f t="shared" si="18"/>
        <v>4</v>
      </c>
      <c r="B107" s="91">
        <v>35915</v>
      </c>
      <c r="C107" s="92">
        <v>21.98</v>
      </c>
      <c r="D107" s="4">
        <f t="shared" si="12"/>
        <v>3.2365284502031716E-2</v>
      </c>
      <c r="E107" s="100">
        <f t="shared" si="16"/>
        <v>1.3559857689928065</v>
      </c>
      <c r="G107" s="8">
        <f t="shared" si="20"/>
        <v>0</v>
      </c>
      <c r="H107" s="8">
        <f t="shared" si="20"/>
        <v>3.0199999999999996</v>
      </c>
      <c r="I107" s="8">
        <f t="shared" si="20"/>
        <v>8.02</v>
      </c>
      <c r="J107" s="8">
        <f t="shared" si="20"/>
        <v>13.02</v>
      </c>
      <c r="K107" s="8">
        <f t="shared" si="20"/>
        <v>18.02</v>
      </c>
      <c r="L107" s="8">
        <f t="shared" si="20"/>
        <v>28.02</v>
      </c>
      <c r="M107" s="8">
        <f t="shared" si="20"/>
        <v>1.9800000000000004</v>
      </c>
      <c r="N107" s="8">
        <f t="shared" si="20"/>
        <v>0</v>
      </c>
      <c r="O107" s="8">
        <f t="shared" si="20"/>
        <v>0</v>
      </c>
      <c r="P107" s="8">
        <f t="shared" si="20"/>
        <v>0</v>
      </c>
      <c r="Q107" s="8">
        <f t="shared" si="20"/>
        <v>0</v>
      </c>
      <c r="R107" s="8">
        <f t="shared" si="20"/>
        <v>0</v>
      </c>
      <c r="S107" s="8">
        <f t="shared" si="20"/>
        <v>0</v>
      </c>
      <c r="T107" s="21">
        <f t="shared" si="13"/>
        <v>4</v>
      </c>
      <c r="U107" s="19">
        <f>VLOOKUP($B107,Gas!$B$3:$E$2506,2)</f>
        <v>2.29</v>
      </c>
      <c r="V107" s="44">
        <f t="shared" si="14"/>
        <v>9.5982532751091707</v>
      </c>
    </row>
    <row r="108" spans="1:22" x14ac:dyDescent="0.2">
      <c r="A108" s="43">
        <f t="shared" si="18"/>
        <v>5</v>
      </c>
      <c r="B108" s="91">
        <v>35916</v>
      </c>
      <c r="C108" s="92">
        <v>20.9</v>
      </c>
      <c r="D108" s="4">
        <f t="shared" si="12"/>
        <v>-5.038379000471007E-2</v>
      </c>
      <c r="E108" s="100">
        <f t="shared" si="16"/>
        <v>1.3654992270650352</v>
      </c>
      <c r="G108" s="8">
        <f t="shared" si="20"/>
        <v>0</v>
      </c>
      <c r="H108" s="8">
        <f t="shared" si="20"/>
        <v>4.1000000000000014</v>
      </c>
      <c r="I108" s="8">
        <f t="shared" si="20"/>
        <v>9.1000000000000014</v>
      </c>
      <c r="J108" s="8">
        <f t="shared" si="20"/>
        <v>14.100000000000001</v>
      </c>
      <c r="K108" s="8">
        <f t="shared" si="20"/>
        <v>19.100000000000001</v>
      </c>
      <c r="L108" s="8">
        <f t="shared" si="20"/>
        <v>29.1</v>
      </c>
      <c r="M108" s="8">
        <f t="shared" si="20"/>
        <v>0.89999999999999858</v>
      </c>
      <c r="N108" s="8">
        <f t="shared" si="20"/>
        <v>0</v>
      </c>
      <c r="O108" s="8">
        <f t="shared" si="20"/>
        <v>0</v>
      </c>
      <c r="P108" s="8">
        <f t="shared" si="20"/>
        <v>0</v>
      </c>
      <c r="Q108" s="8">
        <f t="shared" si="20"/>
        <v>0</v>
      </c>
      <c r="R108" s="8">
        <f t="shared" si="20"/>
        <v>0</v>
      </c>
      <c r="S108" s="8">
        <f t="shared" si="20"/>
        <v>0</v>
      </c>
      <c r="T108" s="21">
        <f t="shared" si="13"/>
        <v>5</v>
      </c>
      <c r="U108" s="19">
        <f>VLOOKUP($B108,Gas!$B$3:$E$2506,2)</f>
        <v>2.1749999999999998</v>
      </c>
      <c r="V108" s="44">
        <f t="shared" si="14"/>
        <v>9.6091954022988499</v>
      </c>
    </row>
    <row r="109" spans="1:22" x14ac:dyDescent="0.2">
      <c r="A109" s="43">
        <f t="shared" si="18"/>
        <v>5</v>
      </c>
      <c r="B109" s="91">
        <v>35919</v>
      </c>
      <c r="C109" s="92">
        <v>19.93</v>
      </c>
      <c r="D109" s="4">
        <f t="shared" si="12"/>
        <v>-4.7523024746061911E-2</v>
      </c>
      <c r="E109" s="100">
        <f t="shared" si="16"/>
        <v>1.3514144956027507</v>
      </c>
      <c r="G109" s="8">
        <f t="shared" si="20"/>
        <v>7.0000000000000284E-2</v>
      </c>
      <c r="H109" s="8">
        <f t="shared" si="20"/>
        <v>5.07</v>
      </c>
      <c r="I109" s="8">
        <f t="shared" si="20"/>
        <v>10.07</v>
      </c>
      <c r="J109" s="8">
        <f t="shared" si="20"/>
        <v>15.07</v>
      </c>
      <c r="K109" s="8">
        <f t="shared" si="20"/>
        <v>20.07</v>
      </c>
      <c r="L109" s="8">
        <f t="shared" si="20"/>
        <v>30.07</v>
      </c>
      <c r="M109" s="8">
        <f t="shared" si="20"/>
        <v>0</v>
      </c>
      <c r="N109" s="8">
        <f t="shared" si="20"/>
        <v>0</v>
      </c>
      <c r="O109" s="8">
        <f t="shared" si="20"/>
        <v>0</v>
      </c>
      <c r="P109" s="8">
        <f t="shared" si="20"/>
        <v>0</v>
      </c>
      <c r="Q109" s="8">
        <f t="shared" si="20"/>
        <v>0</v>
      </c>
      <c r="R109" s="8">
        <f t="shared" si="20"/>
        <v>0</v>
      </c>
      <c r="S109" s="8">
        <f t="shared" si="20"/>
        <v>0</v>
      </c>
      <c r="T109" s="21">
        <f t="shared" si="13"/>
        <v>5</v>
      </c>
      <c r="U109" s="19">
        <f>VLOOKUP($B109,Gas!$B$3:$E$2506,2)</f>
        <v>2.1150000000000002</v>
      </c>
      <c r="V109" s="44">
        <f t="shared" si="14"/>
        <v>9.4231678486997623</v>
      </c>
    </row>
    <row r="110" spans="1:22" x14ac:dyDescent="0.2">
      <c r="A110" s="43">
        <f t="shared" si="18"/>
        <v>5</v>
      </c>
      <c r="B110" s="91">
        <v>35920</v>
      </c>
      <c r="C110" s="92">
        <v>18.32</v>
      </c>
      <c r="D110" s="4">
        <f t="shared" si="12"/>
        <v>-8.4232774978719158E-2</v>
      </c>
      <c r="E110" s="100">
        <f t="shared" si="16"/>
        <v>1.1677025916760022</v>
      </c>
      <c r="G110" s="8">
        <f t="shared" si="20"/>
        <v>1.6799999999999997</v>
      </c>
      <c r="H110" s="8">
        <f t="shared" si="20"/>
        <v>6.68</v>
      </c>
      <c r="I110" s="8">
        <f t="shared" si="20"/>
        <v>11.68</v>
      </c>
      <c r="J110" s="8">
        <f t="shared" si="20"/>
        <v>16.68</v>
      </c>
      <c r="K110" s="8">
        <f t="shared" si="20"/>
        <v>21.68</v>
      </c>
      <c r="L110" s="8">
        <f t="shared" si="20"/>
        <v>31.68</v>
      </c>
      <c r="M110" s="8">
        <f t="shared" si="20"/>
        <v>0</v>
      </c>
      <c r="N110" s="8">
        <f t="shared" si="20"/>
        <v>0</v>
      </c>
      <c r="O110" s="8">
        <f t="shared" si="20"/>
        <v>0</v>
      </c>
      <c r="P110" s="8">
        <f t="shared" si="20"/>
        <v>0</v>
      </c>
      <c r="Q110" s="8">
        <f t="shared" si="20"/>
        <v>0</v>
      </c>
      <c r="R110" s="8">
        <f t="shared" si="20"/>
        <v>0</v>
      </c>
      <c r="S110" s="8">
        <f t="shared" si="20"/>
        <v>0</v>
      </c>
      <c r="T110" s="21">
        <f t="shared" si="13"/>
        <v>5</v>
      </c>
      <c r="U110" s="19">
        <f>VLOOKUP($B110,Gas!$B$3:$E$2506,2)</f>
        <v>2.0550000000000002</v>
      </c>
      <c r="V110" s="44">
        <f t="shared" si="14"/>
        <v>8.9148418491484183</v>
      </c>
    </row>
    <row r="111" spans="1:22" x14ac:dyDescent="0.2">
      <c r="A111" s="43">
        <f t="shared" si="18"/>
        <v>5</v>
      </c>
      <c r="B111" s="91">
        <v>35921</v>
      </c>
      <c r="C111" s="92">
        <v>19.73</v>
      </c>
      <c r="D111" s="4">
        <f t="shared" si="12"/>
        <v>7.4146960788539773E-2</v>
      </c>
      <c r="E111" s="100">
        <f t="shared" si="16"/>
        <v>1.2471969302234547</v>
      </c>
      <c r="G111" s="8">
        <f t="shared" si="20"/>
        <v>0.26999999999999957</v>
      </c>
      <c r="H111" s="8">
        <f t="shared" si="20"/>
        <v>5.27</v>
      </c>
      <c r="I111" s="8">
        <f t="shared" si="20"/>
        <v>10.27</v>
      </c>
      <c r="J111" s="8">
        <f t="shared" si="20"/>
        <v>15.27</v>
      </c>
      <c r="K111" s="8">
        <f t="shared" si="20"/>
        <v>20.27</v>
      </c>
      <c r="L111" s="8">
        <f t="shared" si="20"/>
        <v>30.27</v>
      </c>
      <c r="M111" s="8">
        <f t="shared" si="20"/>
        <v>0</v>
      </c>
      <c r="N111" s="8">
        <f t="shared" si="20"/>
        <v>0</v>
      </c>
      <c r="O111" s="8">
        <f t="shared" si="20"/>
        <v>0</v>
      </c>
      <c r="P111" s="8">
        <f t="shared" si="20"/>
        <v>0</v>
      </c>
      <c r="Q111" s="8">
        <f t="shared" si="20"/>
        <v>0</v>
      </c>
      <c r="R111" s="8">
        <f t="shared" si="20"/>
        <v>0</v>
      </c>
      <c r="S111" s="8">
        <f t="shared" si="20"/>
        <v>0</v>
      </c>
      <c r="T111" s="21">
        <f t="shared" si="13"/>
        <v>5</v>
      </c>
      <c r="U111" s="19">
        <f>VLOOKUP($B111,Gas!$B$3:$E$2506,2)</f>
        <v>2.1749999999999998</v>
      </c>
      <c r="V111" s="44">
        <f t="shared" si="14"/>
        <v>9.0712643678160934</v>
      </c>
    </row>
    <row r="112" spans="1:22" x14ac:dyDescent="0.2">
      <c r="A112" s="43">
        <f t="shared" si="18"/>
        <v>5</v>
      </c>
      <c r="B112" s="91">
        <v>35922</v>
      </c>
      <c r="C112" s="92">
        <v>20.67</v>
      </c>
      <c r="D112" s="4">
        <f t="shared" si="12"/>
        <v>4.65430536591529E-2</v>
      </c>
      <c r="E112" s="100">
        <f t="shared" si="16"/>
        <v>1.1707852725827856</v>
      </c>
      <c r="G112" s="8">
        <f t="shared" si="20"/>
        <v>0</v>
      </c>
      <c r="H112" s="8">
        <f t="shared" si="20"/>
        <v>4.3299999999999983</v>
      </c>
      <c r="I112" s="8">
        <f t="shared" si="20"/>
        <v>9.3299999999999983</v>
      </c>
      <c r="J112" s="8">
        <f t="shared" si="20"/>
        <v>14.329999999999998</v>
      </c>
      <c r="K112" s="8">
        <f t="shared" si="20"/>
        <v>19.329999999999998</v>
      </c>
      <c r="L112" s="8">
        <f t="shared" si="20"/>
        <v>29.33</v>
      </c>
      <c r="M112" s="8">
        <f t="shared" si="20"/>
        <v>0.67000000000000171</v>
      </c>
      <c r="N112" s="8">
        <f t="shared" si="20"/>
        <v>0</v>
      </c>
      <c r="O112" s="8">
        <f t="shared" si="20"/>
        <v>0</v>
      </c>
      <c r="P112" s="8">
        <f t="shared" si="20"/>
        <v>0</v>
      </c>
      <c r="Q112" s="8">
        <f t="shared" si="20"/>
        <v>0</v>
      </c>
      <c r="R112" s="8">
        <f t="shared" si="20"/>
        <v>0</v>
      </c>
      <c r="S112" s="8">
        <f t="shared" si="20"/>
        <v>0</v>
      </c>
      <c r="T112" s="21">
        <f t="shared" si="13"/>
        <v>5</v>
      </c>
      <c r="U112" s="19">
        <f>VLOOKUP($B112,Gas!$B$3:$E$2506,2)</f>
        <v>2.1150000000000002</v>
      </c>
      <c r="V112" s="44">
        <f t="shared" si="14"/>
        <v>9.7730496453900706</v>
      </c>
    </row>
    <row r="113" spans="1:22" x14ac:dyDescent="0.2">
      <c r="A113" s="43">
        <f t="shared" si="18"/>
        <v>5</v>
      </c>
      <c r="B113" s="91">
        <v>35923</v>
      </c>
      <c r="C113" s="92">
        <v>20.059999999999999</v>
      </c>
      <c r="D113" s="4">
        <f t="shared" si="12"/>
        <v>-2.9955591159887537E-2</v>
      </c>
      <c r="E113" s="100">
        <f t="shared" si="16"/>
        <v>1.1368507385375526</v>
      </c>
      <c r="G113" s="8">
        <f t="shared" si="20"/>
        <v>0</v>
      </c>
      <c r="H113" s="8">
        <f t="shared" si="20"/>
        <v>4.9400000000000013</v>
      </c>
      <c r="I113" s="8">
        <f t="shared" si="20"/>
        <v>9.9400000000000013</v>
      </c>
      <c r="J113" s="8">
        <f t="shared" si="20"/>
        <v>14.940000000000001</v>
      </c>
      <c r="K113" s="8">
        <f t="shared" si="20"/>
        <v>19.940000000000001</v>
      </c>
      <c r="L113" s="8">
        <f t="shared" si="20"/>
        <v>29.94</v>
      </c>
      <c r="M113" s="8">
        <f t="shared" si="20"/>
        <v>5.9999999999998721E-2</v>
      </c>
      <c r="N113" s="8">
        <f t="shared" si="20"/>
        <v>0</v>
      </c>
      <c r="O113" s="8">
        <f t="shared" si="20"/>
        <v>0</v>
      </c>
      <c r="P113" s="8">
        <f t="shared" si="20"/>
        <v>0</v>
      </c>
      <c r="Q113" s="8">
        <f t="shared" si="20"/>
        <v>0</v>
      </c>
      <c r="R113" s="8">
        <f t="shared" si="20"/>
        <v>0</v>
      </c>
      <c r="S113" s="8">
        <f t="shared" si="20"/>
        <v>0</v>
      </c>
      <c r="T113" s="21">
        <f t="shared" si="13"/>
        <v>5</v>
      </c>
      <c r="U113" s="19">
        <f>VLOOKUP($B113,Gas!$B$3:$E$2506,2)</f>
        <v>2.15</v>
      </c>
      <c r="V113" s="44">
        <f t="shared" si="14"/>
        <v>9.3302325581395351</v>
      </c>
    </row>
    <row r="114" spans="1:22" x14ac:dyDescent="0.2">
      <c r="A114" s="43">
        <f t="shared" si="18"/>
        <v>5</v>
      </c>
      <c r="B114" s="91">
        <v>35926</v>
      </c>
      <c r="C114" s="92">
        <v>19.54</v>
      </c>
      <c r="D114" s="4">
        <f t="shared" si="12"/>
        <v>-2.6264135919152772E-2</v>
      </c>
      <c r="E114" s="100">
        <f t="shared" si="16"/>
        <v>0.87170821951487543</v>
      </c>
      <c r="G114" s="8">
        <f t="shared" ref="G114:S123" si="21">IF(G$1="P",MAX(0,G$2-$C114),IF(G$1="C",MAX(0,$C114-G$2)))</f>
        <v>0.46000000000000085</v>
      </c>
      <c r="H114" s="8">
        <f t="shared" si="21"/>
        <v>5.4600000000000009</v>
      </c>
      <c r="I114" s="8">
        <f t="shared" si="21"/>
        <v>10.46</v>
      </c>
      <c r="J114" s="8">
        <f t="shared" si="21"/>
        <v>15.46</v>
      </c>
      <c r="K114" s="8">
        <f t="shared" si="21"/>
        <v>20.46</v>
      </c>
      <c r="L114" s="8">
        <f t="shared" si="21"/>
        <v>30.46</v>
      </c>
      <c r="M114" s="8">
        <f t="shared" si="21"/>
        <v>0</v>
      </c>
      <c r="N114" s="8">
        <f t="shared" si="21"/>
        <v>0</v>
      </c>
      <c r="O114" s="8">
        <f t="shared" si="21"/>
        <v>0</v>
      </c>
      <c r="P114" s="8">
        <f t="shared" si="21"/>
        <v>0</v>
      </c>
      <c r="Q114" s="8">
        <f t="shared" si="21"/>
        <v>0</v>
      </c>
      <c r="R114" s="8">
        <f t="shared" si="21"/>
        <v>0</v>
      </c>
      <c r="S114" s="8">
        <f t="shared" si="21"/>
        <v>0</v>
      </c>
      <c r="T114" s="21">
        <f t="shared" si="13"/>
        <v>5</v>
      </c>
      <c r="U114" s="19">
        <f>VLOOKUP($B114,Gas!$B$3:$E$2506,2)</f>
        <v>2.11</v>
      </c>
      <c r="V114" s="44">
        <f t="shared" si="14"/>
        <v>9.2606635071090047</v>
      </c>
    </row>
    <row r="115" spans="1:22" x14ac:dyDescent="0.2">
      <c r="A115" s="43">
        <f t="shared" si="18"/>
        <v>5</v>
      </c>
      <c r="B115" s="91">
        <v>35927</v>
      </c>
      <c r="C115" s="92">
        <v>23.27</v>
      </c>
      <c r="D115" s="4">
        <f t="shared" si="12"/>
        <v>0.1747013306995637</v>
      </c>
      <c r="E115" s="100">
        <f t="shared" si="16"/>
        <v>1.2304804580341704</v>
      </c>
      <c r="G115" s="8">
        <f t="shared" si="21"/>
        <v>0</v>
      </c>
      <c r="H115" s="8">
        <f t="shared" si="21"/>
        <v>1.7300000000000004</v>
      </c>
      <c r="I115" s="8">
        <f t="shared" si="21"/>
        <v>6.73</v>
      </c>
      <c r="J115" s="8">
        <f t="shared" si="21"/>
        <v>11.73</v>
      </c>
      <c r="K115" s="8">
        <f t="shared" si="21"/>
        <v>16.73</v>
      </c>
      <c r="L115" s="8">
        <f t="shared" si="21"/>
        <v>26.73</v>
      </c>
      <c r="M115" s="8">
        <f t="shared" si="21"/>
        <v>3.2699999999999996</v>
      </c>
      <c r="N115" s="8">
        <f t="shared" si="21"/>
        <v>0</v>
      </c>
      <c r="O115" s="8">
        <f t="shared" si="21"/>
        <v>0</v>
      </c>
      <c r="P115" s="8">
        <f t="shared" si="21"/>
        <v>0</v>
      </c>
      <c r="Q115" s="8">
        <f t="shared" si="21"/>
        <v>0</v>
      </c>
      <c r="R115" s="8">
        <f t="shared" si="21"/>
        <v>0</v>
      </c>
      <c r="S115" s="8">
        <f t="shared" si="21"/>
        <v>0</v>
      </c>
      <c r="T115" s="21">
        <f t="shared" si="13"/>
        <v>5</v>
      </c>
      <c r="U115" s="19">
        <f>VLOOKUP($B115,Gas!$B$3:$E$2506,2)</f>
        <v>2.1749999999999998</v>
      </c>
      <c r="V115" s="44">
        <f t="shared" si="14"/>
        <v>10.698850574712644</v>
      </c>
    </row>
    <row r="116" spans="1:22" x14ac:dyDescent="0.2">
      <c r="A116" s="43">
        <f t="shared" si="18"/>
        <v>5</v>
      </c>
      <c r="B116" s="91">
        <v>35928</v>
      </c>
      <c r="C116" s="92">
        <v>30.79</v>
      </c>
      <c r="D116" s="4">
        <f t="shared" si="12"/>
        <v>0.28002498462220871</v>
      </c>
      <c r="E116" s="100">
        <f t="shared" si="16"/>
        <v>1.8064550128771666</v>
      </c>
      <c r="G116" s="8">
        <f t="shared" si="21"/>
        <v>0</v>
      </c>
      <c r="H116" s="8">
        <f t="shared" si="21"/>
        <v>0</v>
      </c>
      <c r="I116" s="8">
        <f t="shared" si="21"/>
        <v>0</v>
      </c>
      <c r="J116" s="8">
        <f t="shared" si="21"/>
        <v>4.2100000000000009</v>
      </c>
      <c r="K116" s="8">
        <f t="shared" si="21"/>
        <v>9.2100000000000009</v>
      </c>
      <c r="L116" s="8">
        <f t="shared" si="21"/>
        <v>19.21</v>
      </c>
      <c r="M116" s="8">
        <f t="shared" si="21"/>
        <v>10.79</v>
      </c>
      <c r="N116" s="8">
        <f t="shared" si="21"/>
        <v>5.7899999999999991</v>
      </c>
      <c r="O116" s="8">
        <f t="shared" si="21"/>
        <v>0.78999999999999915</v>
      </c>
      <c r="P116" s="8">
        <f t="shared" si="21"/>
        <v>0</v>
      </c>
      <c r="Q116" s="8">
        <f t="shared" si="21"/>
        <v>0</v>
      </c>
      <c r="R116" s="8">
        <f t="shared" si="21"/>
        <v>0</v>
      </c>
      <c r="S116" s="8">
        <f t="shared" si="21"/>
        <v>0</v>
      </c>
      <c r="T116" s="21">
        <f t="shared" si="13"/>
        <v>5</v>
      </c>
      <c r="U116" s="19">
        <f>VLOOKUP($B116,Gas!$B$3:$E$2506,2)</f>
        <v>2.23</v>
      </c>
      <c r="V116" s="44">
        <f t="shared" si="14"/>
        <v>13.807174887892376</v>
      </c>
    </row>
    <row r="117" spans="1:22" x14ac:dyDescent="0.2">
      <c r="A117" s="43">
        <f t="shared" si="18"/>
        <v>5</v>
      </c>
      <c r="B117" s="91">
        <v>35929</v>
      </c>
      <c r="C117" s="92">
        <v>33.54</v>
      </c>
      <c r="D117" s="4">
        <f t="shared" si="12"/>
        <v>8.5548794458653779E-2</v>
      </c>
      <c r="E117" s="100">
        <f t="shared" si="16"/>
        <v>1.8222153094211893</v>
      </c>
      <c r="G117" s="8">
        <f t="shared" si="21"/>
        <v>0</v>
      </c>
      <c r="H117" s="8">
        <f t="shared" si="21"/>
        <v>0</v>
      </c>
      <c r="I117" s="8">
        <f t="shared" si="21"/>
        <v>0</v>
      </c>
      <c r="J117" s="8">
        <f t="shared" si="21"/>
        <v>1.4600000000000009</v>
      </c>
      <c r="K117" s="8">
        <f t="shared" si="21"/>
        <v>6.4600000000000009</v>
      </c>
      <c r="L117" s="8">
        <f t="shared" si="21"/>
        <v>16.46</v>
      </c>
      <c r="M117" s="8">
        <f t="shared" si="21"/>
        <v>13.54</v>
      </c>
      <c r="N117" s="8">
        <f t="shared" si="21"/>
        <v>8.5399999999999991</v>
      </c>
      <c r="O117" s="8">
        <f t="shared" si="21"/>
        <v>3.5399999999999991</v>
      </c>
      <c r="P117" s="8">
        <f t="shared" si="21"/>
        <v>0</v>
      </c>
      <c r="Q117" s="8">
        <f t="shared" si="21"/>
        <v>0</v>
      </c>
      <c r="R117" s="8">
        <f t="shared" si="21"/>
        <v>0</v>
      </c>
      <c r="S117" s="8">
        <f t="shared" si="21"/>
        <v>0</v>
      </c>
      <c r="T117" s="21">
        <f t="shared" si="13"/>
        <v>5</v>
      </c>
      <c r="U117" s="19">
        <f>VLOOKUP($B117,Gas!$B$3:$E$2506,2)</f>
        <v>2.2349999999999999</v>
      </c>
      <c r="V117" s="44">
        <f t="shared" si="14"/>
        <v>15.006711409395974</v>
      </c>
    </row>
    <row r="118" spans="1:22" x14ac:dyDescent="0.2">
      <c r="A118" s="43">
        <f t="shared" si="18"/>
        <v>5</v>
      </c>
      <c r="B118" s="91">
        <v>35930</v>
      </c>
      <c r="C118" s="92">
        <v>43.06</v>
      </c>
      <c r="D118" s="4">
        <f t="shared" si="12"/>
        <v>0.2498557355411542</v>
      </c>
      <c r="E118" s="100">
        <f t="shared" si="16"/>
        <v>2.007176446978979</v>
      </c>
      <c r="G118" s="8">
        <f t="shared" si="21"/>
        <v>0</v>
      </c>
      <c r="H118" s="8">
        <f t="shared" si="21"/>
        <v>0</v>
      </c>
      <c r="I118" s="8">
        <f t="shared" si="21"/>
        <v>0</v>
      </c>
      <c r="J118" s="8">
        <f t="shared" si="21"/>
        <v>0</v>
      </c>
      <c r="K118" s="8">
        <f t="shared" si="21"/>
        <v>0</v>
      </c>
      <c r="L118" s="8">
        <f t="shared" si="21"/>
        <v>6.9399999999999977</v>
      </c>
      <c r="M118" s="8">
        <f t="shared" si="21"/>
        <v>23.060000000000002</v>
      </c>
      <c r="N118" s="8">
        <f t="shared" si="21"/>
        <v>18.060000000000002</v>
      </c>
      <c r="O118" s="8">
        <f t="shared" si="21"/>
        <v>13.060000000000002</v>
      </c>
      <c r="P118" s="8">
        <f t="shared" si="21"/>
        <v>8.0600000000000023</v>
      </c>
      <c r="Q118" s="8">
        <f t="shared" si="21"/>
        <v>3.0600000000000023</v>
      </c>
      <c r="R118" s="8">
        <f t="shared" si="21"/>
        <v>0</v>
      </c>
      <c r="S118" s="8">
        <f t="shared" si="21"/>
        <v>0</v>
      </c>
      <c r="T118" s="21">
        <f t="shared" si="13"/>
        <v>5</v>
      </c>
      <c r="U118" s="19">
        <f>VLOOKUP($B118,Gas!$B$3:$E$2506,2)</f>
        <v>2.17</v>
      </c>
      <c r="V118" s="44">
        <f t="shared" si="14"/>
        <v>19.843317972350231</v>
      </c>
    </row>
    <row r="119" spans="1:22" x14ac:dyDescent="0.2">
      <c r="A119" s="43">
        <f t="shared" si="18"/>
        <v>5</v>
      </c>
      <c r="B119" s="91">
        <v>35933</v>
      </c>
      <c r="C119" s="92">
        <v>41.28</v>
      </c>
      <c r="D119" s="4">
        <f t="shared" si="12"/>
        <v>-4.2216370762909759E-2</v>
      </c>
      <c r="E119" s="100">
        <f t="shared" si="16"/>
        <v>1.9985345493893758</v>
      </c>
      <c r="G119" s="8">
        <f t="shared" si="21"/>
        <v>0</v>
      </c>
      <c r="H119" s="8">
        <f t="shared" si="21"/>
        <v>0</v>
      </c>
      <c r="I119" s="8">
        <f t="shared" si="21"/>
        <v>0</v>
      </c>
      <c r="J119" s="8">
        <f t="shared" si="21"/>
        <v>0</v>
      </c>
      <c r="K119" s="8">
        <f t="shared" si="21"/>
        <v>0</v>
      </c>
      <c r="L119" s="8">
        <f t="shared" si="21"/>
        <v>8.7199999999999989</v>
      </c>
      <c r="M119" s="8">
        <f t="shared" si="21"/>
        <v>21.28</v>
      </c>
      <c r="N119" s="8">
        <f t="shared" si="21"/>
        <v>16.28</v>
      </c>
      <c r="O119" s="8">
        <f t="shared" si="21"/>
        <v>11.280000000000001</v>
      </c>
      <c r="P119" s="8">
        <f t="shared" si="21"/>
        <v>6.2800000000000011</v>
      </c>
      <c r="Q119" s="8">
        <f t="shared" si="21"/>
        <v>1.2800000000000011</v>
      </c>
      <c r="R119" s="8">
        <f t="shared" si="21"/>
        <v>0</v>
      </c>
      <c r="S119" s="8">
        <f t="shared" si="21"/>
        <v>0</v>
      </c>
      <c r="T119" s="21">
        <f t="shared" si="13"/>
        <v>5</v>
      </c>
      <c r="U119" s="19">
        <f>VLOOKUP($B119,Gas!$B$3:$E$2506,2)</f>
        <v>2.17</v>
      </c>
      <c r="V119" s="44">
        <f t="shared" si="14"/>
        <v>19.023041474654381</v>
      </c>
    </row>
    <row r="120" spans="1:22" x14ac:dyDescent="0.2">
      <c r="A120" s="43">
        <f t="shared" si="18"/>
        <v>5</v>
      </c>
      <c r="B120" s="91">
        <v>35934</v>
      </c>
      <c r="C120" s="92">
        <v>121.6</v>
      </c>
      <c r="D120" s="4">
        <f t="shared" si="12"/>
        <v>1.0803588483587594</v>
      </c>
      <c r="E120" s="100">
        <f t="shared" si="16"/>
        <v>5.2668824519401891</v>
      </c>
      <c r="G120" s="8">
        <f t="shared" si="21"/>
        <v>0</v>
      </c>
      <c r="H120" s="8">
        <f t="shared" si="21"/>
        <v>0</v>
      </c>
      <c r="I120" s="8">
        <f t="shared" si="21"/>
        <v>0</v>
      </c>
      <c r="J120" s="8">
        <f t="shared" si="21"/>
        <v>0</v>
      </c>
      <c r="K120" s="8">
        <f t="shared" si="21"/>
        <v>0</v>
      </c>
      <c r="L120" s="8">
        <f t="shared" si="21"/>
        <v>0</v>
      </c>
      <c r="M120" s="8">
        <f t="shared" si="21"/>
        <v>101.6</v>
      </c>
      <c r="N120" s="8">
        <f t="shared" si="21"/>
        <v>96.6</v>
      </c>
      <c r="O120" s="8">
        <f t="shared" si="21"/>
        <v>91.6</v>
      </c>
      <c r="P120" s="8">
        <f t="shared" si="21"/>
        <v>86.6</v>
      </c>
      <c r="Q120" s="8">
        <f t="shared" si="21"/>
        <v>81.599999999999994</v>
      </c>
      <c r="R120" s="8">
        <f t="shared" si="21"/>
        <v>71.599999999999994</v>
      </c>
      <c r="S120" s="8">
        <f t="shared" si="21"/>
        <v>21.599989999999991</v>
      </c>
      <c r="T120" s="21">
        <f t="shared" si="13"/>
        <v>5</v>
      </c>
      <c r="U120" s="19">
        <f>VLOOKUP($B120,Gas!$B$3:$E$2506,2)</f>
        <v>2.19</v>
      </c>
      <c r="V120" s="44">
        <f t="shared" si="14"/>
        <v>55.525114155251138</v>
      </c>
    </row>
    <row r="121" spans="1:22" x14ac:dyDescent="0.2">
      <c r="A121" s="43">
        <f t="shared" si="18"/>
        <v>5</v>
      </c>
      <c r="B121" s="91">
        <v>35935</v>
      </c>
      <c r="C121" s="92">
        <v>118.71</v>
      </c>
      <c r="D121" s="4">
        <f t="shared" si="12"/>
        <v>-2.4053425466624007E-2</v>
      </c>
      <c r="E121" s="100">
        <f t="shared" si="16"/>
        <v>5.3487587398875638</v>
      </c>
      <c r="G121" s="8">
        <f t="shared" si="21"/>
        <v>0</v>
      </c>
      <c r="H121" s="8">
        <f t="shared" si="21"/>
        <v>0</v>
      </c>
      <c r="I121" s="8">
        <f t="shared" si="21"/>
        <v>0</v>
      </c>
      <c r="J121" s="8">
        <f t="shared" si="21"/>
        <v>0</v>
      </c>
      <c r="K121" s="8">
        <f t="shared" si="21"/>
        <v>0</v>
      </c>
      <c r="L121" s="8">
        <f t="shared" si="21"/>
        <v>0</v>
      </c>
      <c r="M121" s="8">
        <f t="shared" si="21"/>
        <v>98.71</v>
      </c>
      <c r="N121" s="8">
        <f t="shared" si="21"/>
        <v>93.71</v>
      </c>
      <c r="O121" s="8">
        <f t="shared" si="21"/>
        <v>88.71</v>
      </c>
      <c r="P121" s="8">
        <f t="shared" si="21"/>
        <v>83.71</v>
      </c>
      <c r="Q121" s="8">
        <f t="shared" si="21"/>
        <v>78.709999999999994</v>
      </c>
      <c r="R121" s="8">
        <f t="shared" si="21"/>
        <v>68.709999999999994</v>
      </c>
      <c r="S121" s="8">
        <f t="shared" si="21"/>
        <v>18.709989999999991</v>
      </c>
      <c r="T121" s="21">
        <f t="shared" si="13"/>
        <v>5</v>
      </c>
      <c r="U121" s="19">
        <f>VLOOKUP($B121,Gas!$B$3:$E$2506,2)</f>
        <v>2.16</v>
      </c>
      <c r="V121" s="44">
        <f t="shared" si="14"/>
        <v>54.958333333333329</v>
      </c>
    </row>
    <row r="122" spans="1:22" x14ac:dyDescent="0.2">
      <c r="A122" s="43">
        <f t="shared" si="18"/>
        <v>5</v>
      </c>
      <c r="B122" s="91">
        <v>35936</v>
      </c>
      <c r="C122" s="92">
        <v>66.56</v>
      </c>
      <c r="D122" s="4">
        <f t="shared" si="12"/>
        <v>-0.57857974755248931</v>
      </c>
      <c r="E122" s="100">
        <f t="shared" si="16"/>
        <v>6.5570240460679514</v>
      </c>
      <c r="G122" s="8">
        <f t="shared" si="21"/>
        <v>0</v>
      </c>
      <c r="H122" s="8">
        <f t="shared" si="21"/>
        <v>0</v>
      </c>
      <c r="I122" s="8">
        <f t="shared" si="21"/>
        <v>0</v>
      </c>
      <c r="J122" s="8">
        <f t="shared" si="21"/>
        <v>0</v>
      </c>
      <c r="K122" s="8">
        <f t="shared" si="21"/>
        <v>0</v>
      </c>
      <c r="L122" s="8">
        <f t="shared" si="21"/>
        <v>0</v>
      </c>
      <c r="M122" s="8">
        <f t="shared" si="21"/>
        <v>46.56</v>
      </c>
      <c r="N122" s="8">
        <f t="shared" si="21"/>
        <v>41.56</v>
      </c>
      <c r="O122" s="8">
        <f t="shared" si="21"/>
        <v>36.56</v>
      </c>
      <c r="P122" s="8">
        <f t="shared" si="21"/>
        <v>31.560000000000002</v>
      </c>
      <c r="Q122" s="8">
        <f t="shared" si="21"/>
        <v>26.560000000000002</v>
      </c>
      <c r="R122" s="8">
        <f t="shared" si="21"/>
        <v>16.560000000000002</v>
      </c>
      <c r="S122" s="8">
        <f t="shared" si="21"/>
        <v>0</v>
      </c>
      <c r="T122" s="21">
        <f t="shared" si="13"/>
        <v>5</v>
      </c>
      <c r="U122" s="19">
        <f>VLOOKUP($B122,Gas!$B$3:$E$2506,2)</f>
        <v>2.1749999999999998</v>
      </c>
      <c r="V122" s="44">
        <f t="shared" si="14"/>
        <v>30.602298850574716</v>
      </c>
    </row>
    <row r="123" spans="1:22" x14ac:dyDescent="0.2">
      <c r="A123" s="43">
        <f t="shared" si="18"/>
        <v>5</v>
      </c>
      <c r="B123" s="91">
        <v>35937</v>
      </c>
      <c r="C123" s="92">
        <v>39.65</v>
      </c>
      <c r="D123" s="4">
        <f t="shared" si="12"/>
        <v>-0.51801284843209616</v>
      </c>
      <c r="E123" s="100">
        <f t="shared" si="16"/>
        <v>7.2754784610874852</v>
      </c>
      <c r="G123" s="8">
        <f t="shared" si="21"/>
        <v>0</v>
      </c>
      <c r="H123" s="8">
        <f t="shared" si="21"/>
        <v>0</v>
      </c>
      <c r="I123" s="8">
        <f t="shared" si="21"/>
        <v>0</v>
      </c>
      <c r="J123" s="8">
        <f t="shared" si="21"/>
        <v>0</v>
      </c>
      <c r="K123" s="8">
        <f t="shared" si="21"/>
        <v>0.35000000000000142</v>
      </c>
      <c r="L123" s="8">
        <f t="shared" si="21"/>
        <v>10.350000000000001</v>
      </c>
      <c r="M123" s="8">
        <f t="shared" si="21"/>
        <v>19.649999999999999</v>
      </c>
      <c r="N123" s="8">
        <f t="shared" si="21"/>
        <v>14.649999999999999</v>
      </c>
      <c r="O123" s="8">
        <f t="shared" si="21"/>
        <v>9.6499999999999986</v>
      </c>
      <c r="P123" s="8">
        <f t="shared" si="21"/>
        <v>4.6499999999999986</v>
      </c>
      <c r="Q123" s="8">
        <f t="shared" si="21"/>
        <v>0</v>
      </c>
      <c r="R123" s="8">
        <f t="shared" si="21"/>
        <v>0</v>
      </c>
      <c r="S123" s="8">
        <f t="shared" si="21"/>
        <v>0</v>
      </c>
      <c r="T123" s="21">
        <f t="shared" si="13"/>
        <v>5</v>
      </c>
      <c r="U123" s="19">
        <f>VLOOKUP($B123,Gas!$B$3:$E$2506,2)</f>
        <v>2.105</v>
      </c>
      <c r="V123" s="44">
        <f t="shared" si="14"/>
        <v>18.836104513064132</v>
      </c>
    </row>
    <row r="124" spans="1:22" x14ac:dyDescent="0.2">
      <c r="A124" s="43">
        <f t="shared" si="18"/>
        <v>5</v>
      </c>
      <c r="B124" s="91">
        <v>35941</v>
      </c>
      <c r="C124" s="92">
        <v>34.130000000000003</v>
      </c>
      <c r="D124" s="4">
        <f t="shared" si="12"/>
        <v>-0.14991418516224125</v>
      </c>
      <c r="E124" s="100">
        <f t="shared" si="16"/>
        <v>7.345971625778775</v>
      </c>
      <c r="G124" s="8">
        <f t="shared" ref="G124:S133" si="22">IF(G$1="P",MAX(0,G$2-$C124),IF(G$1="C",MAX(0,$C124-G$2)))</f>
        <v>0</v>
      </c>
      <c r="H124" s="8">
        <f t="shared" si="22"/>
        <v>0</v>
      </c>
      <c r="I124" s="8">
        <f t="shared" si="22"/>
        <v>0</v>
      </c>
      <c r="J124" s="8">
        <f t="shared" si="22"/>
        <v>0.86999999999999744</v>
      </c>
      <c r="K124" s="8">
        <f t="shared" si="22"/>
        <v>5.8699999999999974</v>
      </c>
      <c r="L124" s="8">
        <f t="shared" si="22"/>
        <v>15.869999999999997</v>
      </c>
      <c r="M124" s="8">
        <f t="shared" si="22"/>
        <v>14.130000000000003</v>
      </c>
      <c r="N124" s="8">
        <f t="shared" si="22"/>
        <v>9.1300000000000026</v>
      </c>
      <c r="O124" s="8">
        <f t="shared" si="22"/>
        <v>4.1300000000000026</v>
      </c>
      <c r="P124" s="8">
        <f t="shared" si="22"/>
        <v>0</v>
      </c>
      <c r="Q124" s="8">
        <f t="shared" si="22"/>
        <v>0</v>
      </c>
      <c r="R124" s="8">
        <f t="shared" si="22"/>
        <v>0</v>
      </c>
      <c r="S124" s="8">
        <f t="shared" si="22"/>
        <v>0</v>
      </c>
      <c r="T124" s="21">
        <f t="shared" si="13"/>
        <v>5</v>
      </c>
      <c r="U124" s="19">
        <f>VLOOKUP($B124,Gas!$B$3:$E$2506,2)</f>
        <v>2.0099999999999998</v>
      </c>
      <c r="V124" s="44">
        <f t="shared" si="14"/>
        <v>16.980099502487565</v>
      </c>
    </row>
    <row r="125" spans="1:22" x14ac:dyDescent="0.2">
      <c r="A125" s="43">
        <f t="shared" si="18"/>
        <v>5</v>
      </c>
      <c r="B125" s="91">
        <v>35942</v>
      </c>
      <c r="C125" s="92">
        <v>31.31</v>
      </c>
      <c r="D125" s="4">
        <f t="shared" si="12"/>
        <v>-8.6239227580301517E-2</v>
      </c>
      <c r="E125" s="100">
        <f t="shared" si="16"/>
        <v>7.3444847313372721</v>
      </c>
      <c r="G125" s="8">
        <f t="shared" si="22"/>
        <v>0</v>
      </c>
      <c r="H125" s="8">
        <f t="shared" si="22"/>
        <v>0</v>
      </c>
      <c r="I125" s="8">
        <f t="shared" si="22"/>
        <v>0</v>
      </c>
      <c r="J125" s="8">
        <f t="shared" si="22"/>
        <v>3.6900000000000013</v>
      </c>
      <c r="K125" s="8">
        <f t="shared" si="22"/>
        <v>8.6900000000000013</v>
      </c>
      <c r="L125" s="8">
        <f t="shared" si="22"/>
        <v>18.690000000000001</v>
      </c>
      <c r="M125" s="8">
        <f t="shared" si="22"/>
        <v>11.309999999999999</v>
      </c>
      <c r="N125" s="8">
        <f t="shared" si="22"/>
        <v>6.3099999999999987</v>
      </c>
      <c r="O125" s="8">
        <f t="shared" si="22"/>
        <v>1.3099999999999987</v>
      </c>
      <c r="P125" s="8">
        <f t="shared" si="22"/>
        <v>0</v>
      </c>
      <c r="Q125" s="8">
        <f t="shared" si="22"/>
        <v>0</v>
      </c>
      <c r="R125" s="8">
        <f t="shared" si="22"/>
        <v>0</v>
      </c>
      <c r="S125" s="8">
        <f t="shared" si="22"/>
        <v>0</v>
      </c>
      <c r="T125" s="21">
        <f t="shared" si="13"/>
        <v>5</v>
      </c>
      <c r="U125" s="19">
        <f>VLOOKUP($B125,Gas!$B$3:$E$2506,2)</f>
        <v>2.09</v>
      </c>
      <c r="V125" s="44">
        <f t="shared" si="14"/>
        <v>14.98086124401914</v>
      </c>
    </row>
    <row r="126" spans="1:22" x14ac:dyDescent="0.2">
      <c r="A126" s="43">
        <f t="shared" si="18"/>
        <v>5</v>
      </c>
      <c r="B126" s="91">
        <v>35943</v>
      </c>
      <c r="C126" s="92">
        <v>49.6</v>
      </c>
      <c r="D126" s="4">
        <f t="shared" si="12"/>
        <v>0.46005329839256753</v>
      </c>
      <c r="E126" s="100">
        <f t="shared" si="16"/>
        <v>7.5667418282113204</v>
      </c>
      <c r="G126" s="8">
        <f t="shared" si="22"/>
        <v>0</v>
      </c>
      <c r="H126" s="8">
        <f t="shared" si="22"/>
        <v>0</v>
      </c>
      <c r="I126" s="8">
        <f t="shared" si="22"/>
        <v>0</v>
      </c>
      <c r="J126" s="8">
        <f t="shared" si="22"/>
        <v>0</v>
      </c>
      <c r="K126" s="8">
        <f t="shared" si="22"/>
        <v>0</v>
      </c>
      <c r="L126" s="8">
        <f t="shared" si="22"/>
        <v>0.39999999999999858</v>
      </c>
      <c r="M126" s="8">
        <f t="shared" si="22"/>
        <v>29.6</v>
      </c>
      <c r="N126" s="8">
        <f t="shared" si="22"/>
        <v>24.6</v>
      </c>
      <c r="O126" s="8">
        <f t="shared" si="22"/>
        <v>19.600000000000001</v>
      </c>
      <c r="P126" s="8">
        <f t="shared" si="22"/>
        <v>14.600000000000001</v>
      </c>
      <c r="Q126" s="8">
        <f t="shared" si="22"/>
        <v>9.6000000000000014</v>
      </c>
      <c r="R126" s="8">
        <f t="shared" si="22"/>
        <v>0</v>
      </c>
      <c r="S126" s="8">
        <f t="shared" si="22"/>
        <v>0</v>
      </c>
      <c r="T126" s="21">
        <f t="shared" si="13"/>
        <v>5</v>
      </c>
      <c r="U126" s="19">
        <f>VLOOKUP($B126,Gas!$B$3:$E$2506,2)</f>
        <v>2.08</v>
      </c>
      <c r="V126" s="44">
        <f t="shared" si="14"/>
        <v>23.846153846153847</v>
      </c>
    </row>
    <row r="127" spans="1:22" x14ac:dyDescent="0.2">
      <c r="A127" s="43">
        <f t="shared" si="18"/>
        <v>5</v>
      </c>
      <c r="B127" s="91">
        <v>35944</v>
      </c>
      <c r="C127" s="92">
        <v>70.5</v>
      </c>
      <c r="D127" s="4">
        <f t="shared" si="12"/>
        <v>0.35162187608734119</v>
      </c>
      <c r="E127" s="100">
        <f t="shared" si="16"/>
        <v>7.7191465269982595</v>
      </c>
      <c r="G127" s="8">
        <f t="shared" si="22"/>
        <v>0</v>
      </c>
      <c r="H127" s="8">
        <f t="shared" si="22"/>
        <v>0</v>
      </c>
      <c r="I127" s="8">
        <f t="shared" si="22"/>
        <v>0</v>
      </c>
      <c r="J127" s="8">
        <f t="shared" si="22"/>
        <v>0</v>
      </c>
      <c r="K127" s="8">
        <f t="shared" si="22"/>
        <v>0</v>
      </c>
      <c r="L127" s="8">
        <f t="shared" si="22"/>
        <v>0</v>
      </c>
      <c r="M127" s="8">
        <f t="shared" si="22"/>
        <v>50.5</v>
      </c>
      <c r="N127" s="8">
        <f t="shared" si="22"/>
        <v>45.5</v>
      </c>
      <c r="O127" s="8">
        <f t="shared" si="22"/>
        <v>40.5</v>
      </c>
      <c r="P127" s="8">
        <f t="shared" si="22"/>
        <v>35.5</v>
      </c>
      <c r="Q127" s="8">
        <f t="shared" si="22"/>
        <v>30.5</v>
      </c>
      <c r="R127" s="8">
        <f t="shared" si="22"/>
        <v>20.5</v>
      </c>
      <c r="S127" s="8">
        <f t="shared" si="22"/>
        <v>0</v>
      </c>
      <c r="T127" s="21">
        <f t="shared" si="13"/>
        <v>5</v>
      </c>
      <c r="U127" s="19">
        <f>VLOOKUP($B127,Gas!$B$3:$E$2506,2)</f>
        <v>2.085</v>
      </c>
      <c r="V127" s="44">
        <f t="shared" si="14"/>
        <v>33.812949640287769</v>
      </c>
    </row>
    <row r="128" spans="1:22" x14ac:dyDescent="0.2">
      <c r="A128" s="43">
        <f t="shared" si="18"/>
        <v>6</v>
      </c>
      <c r="B128" s="91">
        <v>35947</v>
      </c>
      <c r="C128" s="92">
        <v>37.71</v>
      </c>
      <c r="D128" s="4">
        <f t="shared" si="12"/>
        <v>-0.6256873985479573</v>
      </c>
      <c r="E128" s="100">
        <f t="shared" si="16"/>
        <v>8.3791257231325087</v>
      </c>
      <c r="G128" s="8">
        <f t="shared" si="22"/>
        <v>0</v>
      </c>
      <c r="H128" s="8">
        <f t="shared" si="22"/>
        <v>0</v>
      </c>
      <c r="I128" s="8">
        <f t="shared" si="22"/>
        <v>0</v>
      </c>
      <c r="J128" s="8">
        <f t="shared" si="22"/>
        <v>0</v>
      </c>
      <c r="K128" s="8">
        <f t="shared" si="22"/>
        <v>2.2899999999999991</v>
      </c>
      <c r="L128" s="8">
        <f t="shared" si="22"/>
        <v>12.29</v>
      </c>
      <c r="M128" s="8">
        <f t="shared" si="22"/>
        <v>17.71</v>
      </c>
      <c r="N128" s="8">
        <f t="shared" si="22"/>
        <v>12.71</v>
      </c>
      <c r="O128" s="8">
        <f t="shared" si="22"/>
        <v>7.7100000000000009</v>
      </c>
      <c r="P128" s="8">
        <f t="shared" si="22"/>
        <v>2.7100000000000009</v>
      </c>
      <c r="Q128" s="8">
        <f t="shared" si="22"/>
        <v>0</v>
      </c>
      <c r="R128" s="8">
        <f t="shared" si="22"/>
        <v>0</v>
      </c>
      <c r="S128" s="8">
        <f t="shared" si="22"/>
        <v>0</v>
      </c>
      <c r="T128" s="21">
        <f t="shared" si="13"/>
        <v>6</v>
      </c>
      <c r="U128" s="19">
        <f>VLOOKUP($B128,Gas!$B$3:$E$2506,2)</f>
        <v>2.1150000000000002</v>
      </c>
      <c r="V128" s="44">
        <f t="shared" si="14"/>
        <v>17.829787234042552</v>
      </c>
    </row>
    <row r="129" spans="1:22" x14ac:dyDescent="0.2">
      <c r="A129" s="43">
        <f t="shared" si="18"/>
        <v>6</v>
      </c>
      <c r="B129" s="91">
        <v>35948</v>
      </c>
      <c r="C129" s="92">
        <v>29.57</v>
      </c>
      <c r="D129" s="4">
        <f t="shared" si="12"/>
        <v>-0.24316497740587986</v>
      </c>
      <c r="E129" s="100">
        <f t="shared" si="16"/>
        <v>8.4582765785477996</v>
      </c>
      <c r="G129" s="8">
        <f t="shared" si="22"/>
        <v>0</v>
      </c>
      <c r="H129" s="8">
        <f t="shared" si="22"/>
        <v>0</v>
      </c>
      <c r="I129" s="8">
        <f t="shared" si="22"/>
        <v>0.42999999999999972</v>
      </c>
      <c r="J129" s="8">
        <f t="shared" si="22"/>
        <v>5.43</v>
      </c>
      <c r="K129" s="8">
        <f t="shared" si="22"/>
        <v>10.43</v>
      </c>
      <c r="L129" s="8">
        <f t="shared" si="22"/>
        <v>20.43</v>
      </c>
      <c r="M129" s="8">
        <f t="shared" si="22"/>
        <v>9.57</v>
      </c>
      <c r="N129" s="8">
        <f t="shared" si="22"/>
        <v>4.57</v>
      </c>
      <c r="O129" s="8">
        <f t="shared" si="22"/>
        <v>0</v>
      </c>
      <c r="P129" s="8">
        <f t="shared" si="22"/>
        <v>0</v>
      </c>
      <c r="Q129" s="8">
        <f t="shared" si="22"/>
        <v>0</v>
      </c>
      <c r="R129" s="8">
        <f t="shared" si="22"/>
        <v>0</v>
      </c>
      <c r="S129" s="8">
        <f t="shared" si="22"/>
        <v>0</v>
      </c>
      <c r="T129" s="21">
        <f t="shared" si="13"/>
        <v>6</v>
      </c>
      <c r="U129" s="19">
        <f>VLOOKUP($B129,Gas!$B$3:$E$2506,2)</f>
        <v>2.165</v>
      </c>
      <c r="V129" s="44">
        <f t="shared" si="14"/>
        <v>13.658198614318707</v>
      </c>
    </row>
    <row r="130" spans="1:22" x14ac:dyDescent="0.2">
      <c r="A130" s="43">
        <f t="shared" si="18"/>
        <v>6</v>
      </c>
      <c r="B130" s="91">
        <v>35949</v>
      </c>
      <c r="C130" s="92">
        <v>31.18</v>
      </c>
      <c r="D130" s="4">
        <f t="shared" si="12"/>
        <v>5.3016529765244562E-2</v>
      </c>
      <c r="E130" s="100">
        <f t="shared" si="16"/>
        <v>5.8620064100858347</v>
      </c>
      <c r="G130" s="8">
        <f t="shared" si="22"/>
        <v>0</v>
      </c>
      <c r="H130" s="8">
        <f t="shared" si="22"/>
        <v>0</v>
      </c>
      <c r="I130" s="8">
        <f t="shared" si="22"/>
        <v>0</v>
      </c>
      <c r="J130" s="8">
        <f t="shared" si="22"/>
        <v>3.8200000000000003</v>
      </c>
      <c r="K130" s="8">
        <f t="shared" si="22"/>
        <v>8.82</v>
      </c>
      <c r="L130" s="8">
        <f t="shared" si="22"/>
        <v>18.82</v>
      </c>
      <c r="M130" s="8">
        <f t="shared" si="22"/>
        <v>11.18</v>
      </c>
      <c r="N130" s="8">
        <f t="shared" si="22"/>
        <v>6.18</v>
      </c>
      <c r="O130" s="8">
        <f t="shared" si="22"/>
        <v>1.1799999999999997</v>
      </c>
      <c r="P130" s="8">
        <f t="shared" si="22"/>
        <v>0</v>
      </c>
      <c r="Q130" s="8">
        <f t="shared" si="22"/>
        <v>0</v>
      </c>
      <c r="R130" s="8">
        <f t="shared" si="22"/>
        <v>0</v>
      </c>
      <c r="S130" s="8">
        <f t="shared" si="22"/>
        <v>0</v>
      </c>
      <c r="T130" s="21">
        <f t="shared" si="13"/>
        <v>6</v>
      </c>
      <c r="U130" s="19">
        <f>VLOOKUP($B130,Gas!$B$3:$E$2506,2)</f>
        <v>2.19</v>
      </c>
      <c r="V130" s="44">
        <f t="shared" si="14"/>
        <v>14.237442922374429</v>
      </c>
    </row>
    <row r="131" spans="1:22" x14ac:dyDescent="0.2">
      <c r="A131" s="43">
        <f t="shared" si="18"/>
        <v>6</v>
      </c>
      <c r="B131" s="91">
        <v>35950</v>
      </c>
      <c r="C131" s="92">
        <v>30.26</v>
      </c>
      <c r="D131" s="4">
        <f t="shared" si="12"/>
        <v>-2.9950155269420513E-2</v>
      </c>
      <c r="E131" s="100">
        <f t="shared" si="16"/>
        <v>5.8589490289222317</v>
      </c>
      <c r="G131" s="8">
        <f t="shared" si="22"/>
        <v>0</v>
      </c>
      <c r="H131" s="8">
        <f t="shared" si="22"/>
        <v>0</v>
      </c>
      <c r="I131" s="8">
        <f t="shared" si="22"/>
        <v>0</v>
      </c>
      <c r="J131" s="8">
        <f t="shared" si="22"/>
        <v>4.7399999999999984</v>
      </c>
      <c r="K131" s="8">
        <f t="shared" si="22"/>
        <v>9.7399999999999984</v>
      </c>
      <c r="L131" s="8">
        <f t="shared" si="22"/>
        <v>19.739999999999998</v>
      </c>
      <c r="M131" s="8">
        <f t="shared" si="22"/>
        <v>10.260000000000002</v>
      </c>
      <c r="N131" s="8">
        <f t="shared" si="22"/>
        <v>5.2600000000000016</v>
      </c>
      <c r="O131" s="8">
        <f t="shared" si="22"/>
        <v>0.26000000000000156</v>
      </c>
      <c r="P131" s="8">
        <f t="shared" si="22"/>
        <v>0</v>
      </c>
      <c r="Q131" s="8">
        <f t="shared" si="22"/>
        <v>0</v>
      </c>
      <c r="R131" s="8">
        <f t="shared" si="22"/>
        <v>0</v>
      </c>
      <c r="S131" s="8">
        <f t="shared" si="22"/>
        <v>0</v>
      </c>
      <c r="T131" s="21">
        <f t="shared" si="13"/>
        <v>6</v>
      </c>
      <c r="U131" s="19">
        <f>VLOOKUP($B131,Gas!$B$3:$E$2506,2)</f>
        <v>2.12</v>
      </c>
      <c r="V131" s="44">
        <f t="shared" si="14"/>
        <v>14.273584905660377</v>
      </c>
    </row>
    <row r="132" spans="1:22" x14ac:dyDescent="0.2">
      <c r="A132" s="43">
        <f t="shared" si="18"/>
        <v>6</v>
      </c>
      <c r="B132" s="91">
        <v>35951</v>
      </c>
      <c r="C132" s="92">
        <v>26.39</v>
      </c>
      <c r="D132" s="4">
        <f t="shared" ref="D132:D195" si="23">LN(C132/C131)</f>
        <v>-0.1368415578449772</v>
      </c>
      <c r="E132" s="100">
        <f t="shared" si="16"/>
        <v>5.3255114823106178</v>
      </c>
      <c r="G132" s="8">
        <f t="shared" si="22"/>
        <v>0</v>
      </c>
      <c r="H132" s="8">
        <f t="shared" si="22"/>
        <v>0</v>
      </c>
      <c r="I132" s="8">
        <f t="shared" si="22"/>
        <v>3.6099999999999994</v>
      </c>
      <c r="J132" s="8">
        <f t="shared" si="22"/>
        <v>8.61</v>
      </c>
      <c r="K132" s="8">
        <f t="shared" si="22"/>
        <v>13.61</v>
      </c>
      <c r="L132" s="8">
        <f t="shared" si="22"/>
        <v>23.61</v>
      </c>
      <c r="M132" s="8">
        <f t="shared" si="22"/>
        <v>6.3900000000000006</v>
      </c>
      <c r="N132" s="8">
        <f t="shared" si="22"/>
        <v>1.3900000000000006</v>
      </c>
      <c r="O132" s="8">
        <f t="shared" si="22"/>
        <v>0</v>
      </c>
      <c r="P132" s="8">
        <f t="shared" si="22"/>
        <v>0</v>
      </c>
      <c r="Q132" s="8">
        <f t="shared" si="22"/>
        <v>0</v>
      </c>
      <c r="R132" s="8">
        <f t="shared" si="22"/>
        <v>0</v>
      </c>
      <c r="S132" s="8">
        <f t="shared" si="22"/>
        <v>0</v>
      </c>
      <c r="T132" s="21">
        <f t="shared" ref="T132:T195" si="24">A132</f>
        <v>6</v>
      </c>
      <c r="U132" s="19">
        <f>VLOOKUP($B132,Gas!$B$3:$E$2506,2)</f>
        <v>2.0350000000000001</v>
      </c>
      <c r="V132" s="44">
        <f t="shared" ref="V132:V195" si="25">C132/U132</f>
        <v>12.968058968058967</v>
      </c>
    </row>
    <row r="133" spans="1:22" x14ac:dyDescent="0.2">
      <c r="A133" s="43">
        <f t="shared" si="18"/>
        <v>6</v>
      </c>
      <c r="B133" s="91">
        <v>35954</v>
      </c>
      <c r="C133" s="92">
        <v>19.62</v>
      </c>
      <c r="D133" s="4">
        <f t="shared" si="23"/>
        <v>-0.2964356963780157</v>
      </c>
      <c r="E133" s="100">
        <f t="shared" si="16"/>
        <v>4.9346361180424498</v>
      </c>
      <c r="G133" s="8">
        <f t="shared" si="22"/>
        <v>0.37999999999999901</v>
      </c>
      <c r="H133" s="8">
        <f t="shared" si="22"/>
        <v>5.379999999999999</v>
      </c>
      <c r="I133" s="8">
        <f t="shared" si="22"/>
        <v>10.379999999999999</v>
      </c>
      <c r="J133" s="8">
        <f t="shared" si="22"/>
        <v>15.379999999999999</v>
      </c>
      <c r="K133" s="8">
        <f t="shared" si="22"/>
        <v>20.38</v>
      </c>
      <c r="L133" s="8">
        <f t="shared" si="22"/>
        <v>30.38</v>
      </c>
      <c r="M133" s="8">
        <f t="shared" si="22"/>
        <v>0</v>
      </c>
      <c r="N133" s="8">
        <f t="shared" si="22"/>
        <v>0</v>
      </c>
      <c r="O133" s="8">
        <f t="shared" si="22"/>
        <v>0</v>
      </c>
      <c r="P133" s="8">
        <f t="shared" si="22"/>
        <v>0</v>
      </c>
      <c r="Q133" s="8">
        <f t="shared" si="22"/>
        <v>0</v>
      </c>
      <c r="R133" s="8">
        <f t="shared" si="22"/>
        <v>0</v>
      </c>
      <c r="S133" s="8">
        <f t="shared" si="22"/>
        <v>0</v>
      </c>
      <c r="T133" s="21">
        <f t="shared" si="24"/>
        <v>6</v>
      </c>
      <c r="U133" s="19">
        <f>VLOOKUP($B133,Gas!$B$3:$E$2506,2)</f>
        <v>2.0099999999999998</v>
      </c>
      <c r="V133" s="44">
        <f t="shared" si="25"/>
        <v>9.7611940298507474</v>
      </c>
    </row>
    <row r="134" spans="1:22" x14ac:dyDescent="0.2">
      <c r="A134" s="43">
        <f t="shared" si="18"/>
        <v>6</v>
      </c>
      <c r="B134" s="91">
        <v>35955</v>
      </c>
      <c r="C134" s="92">
        <v>17.25</v>
      </c>
      <c r="D134" s="4">
        <f t="shared" si="23"/>
        <v>-0.12873731065984828</v>
      </c>
      <c r="E134" s="100">
        <f t="shared" si="16"/>
        <v>4.9262808781524106</v>
      </c>
      <c r="G134" s="8">
        <f t="shared" ref="G134:S143" si="26">IF(G$1="P",MAX(0,G$2-$C134),IF(G$1="C",MAX(0,$C134-G$2)))</f>
        <v>2.75</v>
      </c>
      <c r="H134" s="8">
        <f t="shared" si="26"/>
        <v>7.75</v>
      </c>
      <c r="I134" s="8">
        <f t="shared" si="26"/>
        <v>12.75</v>
      </c>
      <c r="J134" s="8">
        <f t="shared" si="26"/>
        <v>17.75</v>
      </c>
      <c r="K134" s="8">
        <f t="shared" si="26"/>
        <v>22.75</v>
      </c>
      <c r="L134" s="8">
        <f t="shared" si="26"/>
        <v>32.75</v>
      </c>
      <c r="M134" s="8">
        <f t="shared" si="26"/>
        <v>0</v>
      </c>
      <c r="N134" s="8">
        <f t="shared" si="26"/>
        <v>0</v>
      </c>
      <c r="O134" s="8">
        <f t="shared" si="26"/>
        <v>0</v>
      </c>
      <c r="P134" s="8">
        <f t="shared" si="26"/>
        <v>0</v>
      </c>
      <c r="Q134" s="8">
        <f t="shared" si="26"/>
        <v>0</v>
      </c>
      <c r="R134" s="8">
        <f t="shared" si="26"/>
        <v>0</v>
      </c>
      <c r="S134" s="8">
        <f t="shared" si="26"/>
        <v>0</v>
      </c>
      <c r="T134" s="21">
        <f t="shared" si="24"/>
        <v>6</v>
      </c>
      <c r="U134" s="19">
        <f>VLOOKUP($B134,Gas!$B$3:$E$2506,2)</f>
        <v>2</v>
      </c>
      <c r="V134" s="44">
        <f t="shared" si="25"/>
        <v>8.625</v>
      </c>
    </row>
    <row r="135" spans="1:22" x14ac:dyDescent="0.2">
      <c r="A135" s="43">
        <f t="shared" si="18"/>
        <v>6</v>
      </c>
      <c r="B135" s="91">
        <v>35956</v>
      </c>
      <c r="C135" s="92">
        <v>19.440000000000001</v>
      </c>
      <c r="D135" s="4">
        <f t="shared" si="23"/>
        <v>0.11952065555492423</v>
      </c>
      <c r="E135" s="100">
        <f t="shared" si="16"/>
        <v>5.0120734263111038</v>
      </c>
      <c r="G135" s="8">
        <f t="shared" si="26"/>
        <v>0.55999999999999872</v>
      </c>
      <c r="H135" s="8">
        <f t="shared" si="26"/>
        <v>5.5599999999999987</v>
      </c>
      <c r="I135" s="8">
        <f t="shared" si="26"/>
        <v>10.559999999999999</v>
      </c>
      <c r="J135" s="8">
        <f t="shared" si="26"/>
        <v>15.559999999999999</v>
      </c>
      <c r="K135" s="8">
        <f t="shared" si="26"/>
        <v>20.56</v>
      </c>
      <c r="L135" s="8">
        <f t="shared" si="26"/>
        <v>30.56</v>
      </c>
      <c r="M135" s="8">
        <f t="shared" si="26"/>
        <v>0</v>
      </c>
      <c r="N135" s="8">
        <f t="shared" si="26"/>
        <v>0</v>
      </c>
      <c r="O135" s="8">
        <f t="shared" si="26"/>
        <v>0</v>
      </c>
      <c r="P135" s="8">
        <f t="shared" si="26"/>
        <v>0</v>
      </c>
      <c r="Q135" s="8">
        <f t="shared" si="26"/>
        <v>0</v>
      </c>
      <c r="R135" s="8">
        <f t="shared" si="26"/>
        <v>0</v>
      </c>
      <c r="S135" s="8">
        <f t="shared" si="26"/>
        <v>0</v>
      </c>
      <c r="T135" s="21">
        <f t="shared" si="24"/>
        <v>6</v>
      </c>
      <c r="U135" s="19">
        <f>VLOOKUP($B135,Gas!$B$3:$E$2506,2)</f>
        <v>2.0049999999999999</v>
      </c>
      <c r="V135" s="44">
        <f t="shared" si="25"/>
        <v>9.6957605985037425</v>
      </c>
    </row>
    <row r="136" spans="1:22" x14ac:dyDescent="0.2">
      <c r="A136" s="43">
        <f t="shared" si="18"/>
        <v>6</v>
      </c>
      <c r="B136" s="91">
        <v>35957</v>
      </c>
      <c r="C136" s="92">
        <v>30.5</v>
      </c>
      <c r="D136" s="4">
        <f t="shared" si="23"/>
        <v>0.45039388458107288</v>
      </c>
      <c r="E136" s="100">
        <f t="shared" si="16"/>
        <v>4.9850532709472617</v>
      </c>
      <c r="G136" s="8">
        <f t="shared" si="26"/>
        <v>0</v>
      </c>
      <c r="H136" s="8">
        <f t="shared" si="26"/>
        <v>0</v>
      </c>
      <c r="I136" s="8">
        <f t="shared" si="26"/>
        <v>0</v>
      </c>
      <c r="J136" s="8">
        <f t="shared" si="26"/>
        <v>4.5</v>
      </c>
      <c r="K136" s="8">
        <f t="shared" si="26"/>
        <v>9.5</v>
      </c>
      <c r="L136" s="8">
        <f t="shared" si="26"/>
        <v>19.5</v>
      </c>
      <c r="M136" s="8">
        <f t="shared" si="26"/>
        <v>10.5</v>
      </c>
      <c r="N136" s="8">
        <f t="shared" si="26"/>
        <v>5.5</v>
      </c>
      <c r="O136" s="8">
        <f t="shared" si="26"/>
        <v>0.5</v>
      </c>
      <c r="P136" s="8">
        <f t="shared" si="26"/>
        <v>0</v>
      </c>
      <c r="Q136" s="8">
        <f t="shared" si="26"/>
        <v>0</v>
      </c>
      <c r="R136" s="8">
        <f t="shared" si="26"/>
        <v>0</v>
      </c>
      <c r="S136" s="8">
        <f t="shared" si="26"/>
        <v>0</v>
      </c>
      <c r="T136" s="21">
        <f t="shared" si="24"/>
        <v>6</v>
      </c>
      <c r="U136" s="19">
        <f>VLOOKUP($B136,Gas!$B$3:$E$2506,2)</f>
        <v>1.97</v>
      </c>
      <c r="V136" s="44">
        <f t="shared" si="25"/>
        <v>15.482233502538071</v>
      </c>
    </row>
    <row r="137" spans="1:22" x14ac:dyDescent="0.2">
      <c r="A137" s="43">
        <f t="shared" si="18"/>
        <v>6</v>
      </c>
      <c r="B137" s="91">
        <v>35958</v>
      </c>
      <c r="C137" s="92">
        <v>39.979999999999997</v>
      </c>
      <c r="D137" s="4">
        <f t="shared" si="23"/>
        <v>0.27065264545888795</v>
      </c>
      <c r="E137" s="100">
        <f t="shared" si="16"/>
        <v>4.8181140916538583</v>
      </c>
      <c r="G137" s="8">
        <f t="shared" si="26"/>
        <v>0</v>
      </c>
      <c r="H137" s="8">
        <f t="shared" si="26"/>
        <v>0</v>
      </c>
      <c r="I137" s="8">
        <f t="shared" si="26"/>
        <v>0</v>
      </c>
      <c r="J137" s="8">
        <f t="shared" si="26"/>
        <v>0</v>
      </c>
      <c r="K137" s="8">
        <f t="shared" si="26"/>
        <v>2.0000000000003126E-2</v>
      </c>
      <c r="L137" s="8">
        <f t="shared" si="26"/>
        <v>10.020000000000003</v>
      </c>
      <c r="M137" s="8">
        <f t="shared" si="26"/>
        <v>19.979999999999997</v>
      </c>
      <c r="N137" s="8">
        <f t="shared" si="26"/>
        <v>14.979999999999997</v>
      </c>
      <c r="O137" s="8">
        <f t="shared" si="26"/>
        <v>9.9799999999999969</v>
      </c>
      <c r="P137" s="8">
        <f t="shared" si="26"/>
        <v>4.9799999999999969</v>
      </c>
      <c r="Q137" s="8">
        <f t="shared" si="26"/>
        <v>0</v>
      </c>
      <c r="R137" s="8">
        <f t="shared" si="26"/>
        <v>0</v>
      </c>
      <c r="S137" s="8">
        <f t="shared" si="26"/>
        <v>0</v>
      </c>
      <c r="T137" s="21">
        <f t="shared" si="24"/>
        <v>6</v>
      </c>
      <c r="U137" s="19">
        <f>VLOOKUP($B137,Gas!$B$3:$E$2506,2)</f>
        <v>1.99</v>
      </c>
      <c r="V137" s="44">
        <f t="shared" si="25"/>
        <v>20.090452261306531</v>
      </c>
    </row>
    <row r="138" spans="1:22" x14ac:dyDescent="0.2">
      <c r="A138" s="43">
        <f t="shared" si="18"/>
        <v>6</v>
      </c>
      <c r="B138" s="91">
        <v>35961</v>
      </c>
      <c r="C138" s="92">
        <v>34.79</v>
      </c>
      <c r="D138" s="4">
        <f t="shared" si="23"/>
        <v>-0.13904933990840329</v>
      </c>
      <c r="E138" s="100">
        <f t="shared" si="16"/>
        <v>3.7084282791700174</v>
      </c>
      <c r="G138" s="8">
        <f t="shared" si="26"/>
        <v>0</v>
      </c>
      <c r="H138" s="8">
        <f t="shared" si="26"/>
        <v>0</v>
      </c>
      <c r="I138" s="8">
        <f t="shared" si="26"/>
        <v>0</v>
      </c>
      <c r="J138" s="8">
        <f t="shared" si="26"/>
        <v>0.21000000000000085</v>
      </c>
      <c r="K138" s="8">
        <f t="shared" si="26"/>
        <v>5.2100000000000009</v>
      </c>
      <c r="L138" s="8">
        <f t="shared" si="26"/>
        <v>15.21</v>
      </c>
      <c r="M138" s="8">
        <f t="shared" si="26"/>
        <v>14.79</v>
      </c>
      <c r="N138" s="8">
        <f t="shared" si="26"/>
        <v>9.7899999999999991</v>
      </c>
      <c r="O138" s="8">
        <f t="shared" si="26"/>
        <v>4.7899999999999991</v>
      </c>
      <c r="P138" s="8">
        <f t="shared" si="26"/>
        <v>0</v>
      </c>
      <c r="Q138" s="8">
        <f t="shared" si="26"/>
        <v>0</v>
      </c>
      <c r="R138" s="8">
        <f t="shared" si="26"/>
        <v>0</v>
      </c>
      <c r="S138" s="8">
        <f t="shared" si="26"/>
        <v>0</v>
      </c>
      <c r="T138" s="21">
        <f t="shared" si="24"/>
        <v>6</v>
      </c>
      <c r="U138" s="19">
        <f>VLOOKUP($B138,Gas!$B$3:$E$2506,2)</f>
        <v>2.0049999999999999</v>
      </c>
      <c r="V138" s="44">
        <f t="shared" si="25"/>
        <v>17.351620947630924</v>
      </c>
    </row>
    <row r="139" spans="1:22" x14ac:dyDescent="0.2">
      <c r="A139" s="43">
        <f t="shared" si="18"/>
        <v>6</v>
      </c>
      <c r="B139" s="91">
        <v>35962</v>
      </c>
      <c r="C139" s="92">
        <v>28.09</v>
      </c>
      <c r="D139" s="4">
        <f t="shared" si="23"/>
        <v>-0.21391634804769827</v>
      </c>
      <c r="E139" s="100">
        <f t="shared" si="16"/>
        <v>3.6594806890880922</v>
      </c>
      <c r="G139" s="8">
        <f t="shared" si="26"/>
        <v>0</v>
      </c>
      <c r="H139" s="8">
        <f t="shared" si="26"/>
        <v>0</v>
      </c>
      <c r="I139" s="8">
        <f t="shared" si="26"/>
        <v>1.9100000000000001</v>
      </c>
      <c r="J139" s="8">
        <f t="shared" si="26"/>
        <v>6.91</v>
      </c>
      <c r="K139" s="8">
        <f t="shared" si="26"/>
        <v>11.91</v>
      </c>
      <c r="L139" s="8">
        <f t="shared" si="26"/>
        <v>21.91</v>
      </c>
      <c r="M139" s="8">
        <f t="shared" si="26"/>
        <v>8.09</v>
      </c>
      <c r="N139" s="8">
        <f t="shared" si="26"/>
        <v>3.09</v>
      </c>
      <c r="O139" s="8">
        <f t="shared" si="26"/>
        <v>0</v>
      </c>
      <c r="P139" s="8">
        <f t="shared" si="26"/>
        <v>0</v>
      </c>
      <c r="Q139" s="8">
        <f t="shared" si="26"/>
        <v>0</v>
      </c>
      <c r="R139" s="8">
        <f t="shared" si="26"/>
        <v>0</v>
      </c>
      <c r="S139" s="8">
        <f t="shared" si="26"/>
        <v>0</v>
      </c>
      <c r="T139" s="21">
        <f t="shared" si="24"/>
        <v>6</v>
      </c>
      <c r="U139" s="19">
        <f>VLOOKUP($B139,Gas!$B$3:$E$2506,2)</f>
        <v>2.085</v>
      </c>
      <c r="V139" s="44">
        <f t="shared" si="25"/>
        <v>13.47242206235012</v>
      </c>
    </row>
    <row r="140" spans="1:22" x14ac:dyDescent="0.2">
      <c r="A140" s="43">
        <f t="shared" si="18"/>
        <v>6</v>
      </c>
      <c r="B140" s="91">
        <v>35963</v>
      </c>
      <c r="C140" s="92">
        <v>44.17</v>
      </c>
      <c r="D140" s="4">
        <f t="shared" si="23"/>
        <v>0.45263218449228282</v>
      </c>
      <c r="E140" s="100">
        <f t="shared" si="16"/>
        <v>4.3214723063533995</v>
      </c>
      <c r="G140" s="8">
        <f t="shared" si="26"/>
        <v>0</v>
      </c>
      <c r="H140" s="8">
        <f t="shared" si="26"/>
        <v>0</v>
      </c>
      <c r="I140" s="8">
        <f t="shared" si="26"/>
        <v>0</v>
      </c>
      <c r="J140" s="8">
        <f t="shared" si="26"/>
        <v>0</v>
      </c>
      <c r="K140" s="8">
        <f t="shared" si="26"/>
        <v>0</v>
      </c>
      <c r="L140" s="8">
        <f t="shared" si="26"/>
        <v>5.8299999999999983</v>
      </c>
      <c r="M140" s="8">
        <f t="shared" si="26"/>
        <v>24.17</v>
      </c>
      <c r="N140" s="8">
        <f t="shared" si="26"/>
        <v>19.170000000000002</v>
      </c>
      <c r="O140" s="8">
        <f t="shared" si="26"/>
        <v>14.170000000000002</v>
      </c>
      <c r="P140" s="8">
        <f t="shared" si="26"/>
        <v>9.1700000000000017</v>
      </c>
      <c r="Q140" s="8">
        <f t="shared" si="26"/>
        <v>4.1700000000000017</v>
      </c>
      <c r="R140" s="8">
        <f t="shared" si="26"/>
        <v>0</v>
      </c>
      <c r="S140" s="8">
        <f t="shared" si="26"/>
        <v>0</v>
      </c>
      <c r="T140" s="21">
        <f t="shared" si="24"/>
        <v>6</v>
      </c>
      <c r="U140" s="19">
        <f>VLOOKUP($B140,Gas!$B$3:$E$2506,2)</f>
        <v>2.09</v>
      </c>
      <c r="V140" s="44">
        <f t="shared" si="25"/>
        <v>21.133971291866033</v>
      </c>
    </row>
    <row r="141" spans="1:22" x14ac:dyDescent="0.2">
      <c r="A141" s="43">
        <f t="shared" si="18"/>
        <v>6</v>
      </c>
      <c r="B141" s="91">
        <v>35964</v>
      </c>
      <c r="C141" s="92">
        <v>95.12</v>
      </c>
      <c r="D141" s="4">
        <f t="shared" si="23"/>
        <v>0.76709342677409131</v>
      </c>
      <c r="E141" s="100">
        <f t="shared" ref="E141:E204" si="27">STDEV(D132:D141)*SQRT(trade_day)</f>
        <v>5.6292756156308661</v>
      </c>
      <c r="G141" s="8">
        <f t="shared" si="26"/>
        <v>0</v>
      </c>
      <c r="H141" s="8">
        <f t="shared" si="26"/>
        <v>0</v>
      </c>
      <c r="I141" s="8">
        <f t="shared" si="26"/>
        <v>0</v>
      </c>
      <c r="J141" s="8">
        <f t="shared" si="26"/>
        <v>0</v>
      </c>
      <c r="K141" s="8">
        <f t="shared" si="26"/>
        <v>0</v>
      </c>
      <c r="L141" s="8">
        <f t="shared" si="26"/>
        <v>0</v>
      </c>
      <c r="M141" s="8">
        <f t="shared" si="26"/>
        <v>75.12</v>
      </c>
      <c r="N141" s="8">
        <f t="shared" si="26"/>
        <v>70.12</v>
      </c>
      <c r="O141" s="8">
        <f t="shared" si="26"/>
        <v>65.12</v>
      </c>
      <c r="P141" s="8">
        <f t="shared" si="26"/>
        <v>60.120000000000005</v>
      </c>
      <c r="Q141" s="8">
        <f t="shared" si="26"/>
        <v>55.120000000000005</v>
      </c>
      <c r="R141" s="8">
        <f t="shared" si="26"/>
        <v>45.120000000000005</v>
      </c>
      <c r="S141" s="8">
        <f t="shared" si="26"/>
        <v>0</v>
      </c>
      <c r="T141" s="21">
        <f t="shared" si="24"/>
        <v>6</v>
      </c>
      <c r="U141" s="19">
        <f>VLOOKUP($B141,Gas!$B$3:$E$2506,2)</f>
        <v>2.0249999999999999</v>
      </c>
      <c r="V141" s="44">
        <f t="shared" si="25"/>
        <v>46.972839506172846</v>
      </c>
    </row>
    <row r="142" spans="1:22" x14ac:dyDescent="0.2">
      <c r="A142" s="43">
        <f t="shared" si="18"/>
        <v>6</v>
      </c>
      <c r="B142" s="91">
        <v>35965</v>
      </c>
      <c r="C142" s="92">
        <v>53.67</v>
      </c>
      <c r="D142" s="4">
        <f t="shared" si="23"/>
        <v>-0.57228506619378905</v>
      </c>
      <c r="E142" s="100">
        <f t="shared" si="27"/>
        <v>6.5199736814528855</v>
      </c>
      <c r="G142" s="8">
        <f t="shared" si="26"/>
        <v>0</v>
      </c>
      <c r="H142" s="8">
        <f t="shared" si="26"/>
        <v>0</v>
      </c>
      <c r="I142" s="8">
        <f t="shared" si="26"/>
        <v>0</v>
      </c>
      <c r="J142" s="8">
        <f t="shared" si="26"/>
        <v>0</v>
      </c>
      <c r="K142" s="8">
        <f t="shared" si="26"/>
        <v>0</v>
      </c>
      <c r="L142" s="8">
        <f t="shared" si="26"/>
        <v>0</v>
      </c>
      <c r="M142" s="8">
        <f t="shared" si="26"/>
        <v>33.67</v>
      </c>
      <c r="N142" s="8">
        <f t="shared" si="26"/>
        <v>28.67</v>
      </c>
      <c r="O142" s="8">
        <f t="shared" si="26"/>
        <v>23.67</v>
      </c>
      <c r="P142" s="8">
        <f t="shared" si="26"/>
        <v>18.670000000000002</v>
      </c>
      <c r="Q142" s="8">
        <f t="shared" si="26"/>
        <v>13.670000000000002</v>
      </c>
      <c r="R142" s="8">
        <f t="shared" si="26"/>
        <v>3.6700000000000017</v>
      </c>
      <c r="S142" s="8">
        <f t="shared" si="26"/>
        <v>0</v>
      </c>
      <c r="T142" s="21">
        <f t="shared" si="24"/>
        <v>6</v>
      </c>
      <c r="U142" s="19">
        <f>VLOOKUP($B142,Gas!$B$3:$E$2506,2)</f>
        <v>2.15</v>
      </c>
      <c r="V142" s="44">
        <f t="shared" si="25"/>
        <v>24.962790697674421</v>
      </c>
    </row>
    <row r="143" spans="1:22" x14ac:dyDescent="0.2">
      <c r="A143" s="43">
        <f t="shared" si="18"/>
        <v>6</v>
      </c>
      <c r="B143" s="91">
        <v>35968</v>
      </c>
      <c r="C143" s="92">
        <v>97.63</v>
      </c>
      <c r="D143" s="4">
        <f t="shared" si="23"/>
        <v>0.5983306370488426</v>
      </c>
      <c r="E143" s="100">
        <f t="shared" si="27"/>
        <v>6.6528887046537726</v>
      </c>
      <c r="G143" s="8">
        <f t="shared" si="26"/>
        <v>0</v>
      </c>
      <c r="H143" s="8">
        <f t="shared" si="26"/>
        <v>0</v>
      </c>
      <c r="I143" s="8">
        <f t="shared" si="26"/>
        <v>0</v>
      </c>
      <c r="J143" s="8">
        <f t="shared" si="26"/>
        <v>0</v>
      </c>
      <c r="K143" s="8">
        <f t="shared" si="26"/>
        <v>0</v>
      </c>
      <c r="L143" s="8">
        <f t="shared" si="26"/>
        <v>0</v>
      </c>
      <c r="M143" s="8">
        <f t="shared" si="26"/>
        <v>77.63</v>
      </c>
      <c r="N143" s="8">
        <f t="shared" si="26"/>
        <v>72.63</v>
      </c>
      <c r="O143" s="8">
        <f t="shared" si="26"/>
        <v>67.63</v>
      </c>
      <c r="P143" s="8">
        <f t="shared" si="26"/>
        <v>62.629999999999995</v>
      </c>
      <c r="Q143" s="8">
        <f t="shared" si="26"/>
        <v>57.629999999999995</v>
      </c>
      <c r="R143" s="8">
        <f t="shared" si="26"/>
        <v>47.629999999999995</v>
      </c>
      <c r="S143" s="8">
        <f t="shared" si="26"/>
        <v>0</v>
      </c>
      <c r="T143" s="21">
        <f t="shared" si="24"/>
        <v>6</v>
      </c>
      <c r="U143" s="19">
        <f>VLOOKUP($B143,Gas!$B$3:$E$2506,2)</f>
        <v>2.1949999999999998</v>
      </c>
      <c r="V143" s="44">
        <f t="shared" si="25"/>
        <v>44.478359908883832</v>
      </c>
    </row>
    <row r="144" spans="1:22" x14ac:dyDescent="0.2">
      <c r="A144" s="43">
        <f t="shared" si="18"/>
        <v>6</v>
      </c>
      <c r="B144" s="91">
        <v>35969</v>
      </c>
      <c r="C144" s="92">
        <v>164.81</v>
      </c>
      <c r="D144" s="4">
        <f t="shared" si="23"/>
        <v>0.52360847200850857</v>
      </c>
      <c r="E144" s="100">
        <f t="shared" si="27"/>
        <v>6.6647393543899822</v>
      </c>
      <c r="G144" s="8">
        <f t="shared" ref="G144:S153" si="28">IF(G$1="P",MAX(0,G$2-$C144),IF(G$1="C",MAX(0,$C144-G$2)))</f>
        <v>0</v>
      </c>
      <c r="H144" s="8">
        <f t="shared" si="28"/>
        <v>0</v>
      </c>
      <c r="I144" s="8">
        <f t="shared" si="28"/>
        <v>0</v>
      </c>
      <c r="J144" s="8">
        <f t="shared" si="28"/>
        <v>0</v>
      </c>
      <c r="K144" s="8">
        <f t="shared" si="28"/>
        <v>0</v>
      </c>
      <c r="L144" s="8">
        <f t="shared" si="28"/>
        <v>0</v>
      </c>
      <c r="M144" s="8">
        <f t="shared" si="28"/>
        <v>144.81</v>
      </c>
      <c r="N144" s="8">
        <f t="shared" si="28"/>
        <v>139.81</v>
      </c>
      <c r="O144" s="8">
        <f t="shared" si="28"/>
        <v>134.81</v>
      </c>
      <c r="P144" s="8">
        <f t="shared" si="28"/>
        <v>129.81</v>
      </c>
      <c r="Q144" s="8">
        <f t="shared" si="28"/>
        <v>124.81</v>
      </c>
      <c r="R144" s="8">
        <f t="shared" si="28"/>
        <v>114.81</v>
      </c>
      <c r="S144" s="8">
        <f t="shared" si="28"/>
        <v>64.809989999999999</v>
      </c>
      <c r="T144" s="21">
        <f t="shared" si="24"/>
        <v>6</v>
      </c>
      <c r="U144" s="19">
        <f>VLOOKUP($B144,Gas!$B$3:$E$2506,2)</f>
        <v>2.3450000000000002</v>
      </c>
      <c r="V144" s="44">
        <f t="shared" si="25"/>
        <v>70.281449893390189</v>
      </c>
    </row>
    <row r="145" spans="1:22" x14ac:dyDescent="0.2">
      <c r="A145" s="43">
        <f t="shared" si="18"/>
        <v>6</v>
      </c>
      <c r="B145" s="91">
        <v>35970</v>
      </c>
      <c r="C145" s="92">
        <v>298.75</v>
      </c>
      <c r="D145" s="4">
        <f t="shared" si="23"/>
        <v>0.59481380799963168</v>
      </c>
      <c r="E145" s="100">
        <f t="shared" si="27"/>
        <v>6.8747876886622192</v>
      </c>
      <c r="G145" s="8">
        <f t="shared" si="28"/>
        <v>0</v>
      </c>
      <c r="H145" s="8">
        <f t="shared" si="28"/>
        <v>0</v>
      </c>
      <c r="I145" s="8">
        <f t="shared" si="28"/>
        <v>0</v>
      </c>
      <c r="J145" s="8">
        <f t="shared" si="28"/>
        <v>0</v>
      </c>
      <c r="K145" s="8">
        <f t="shared" si="28"/>
        <v>0</v>
      </c>
      <c r="L145" s="8">
        <f t="shared" si="28"/>
        <v>0</v>
      </c>
      <c r="M145" s="8">
        <f t="shared" si="28"/>
        <v>278.75</v>
      </c>
      <c r="N145" s="8">
        <f t="shared" si="28"/>
        <v>273.75</v>
      </c>
      <c r="O145" s="8">
        <f t="shared" si="28"/>
        <v>268.75</v>
      </c>
      <c r="P145" s="8">
        <f t="shared" si="28"/>
        <v>263.75</v>
      </c>
      <c r="Q145" s="8">
        <f t="shared" si="28"/>
        <v>258.75</v>
      </c>
      <c r="R145" s="8">
        <f t="shared" si="28"/>
        <v>248.75</v>
      </c>
      <c r="S145" s="8">
        <f t="shared" si="28"/>
        <v>198.74999</v>
      </c>
      <c r="T145" s="21">
        <f t="shared" si="24"/>
        <v>6</v>
      </c>
      <c r="U145" s="19">
        <f>VLOOKUP($B145,Gas!$B$3:$E$2506,2)</f>
        <v>2.37</v>
      </c>
      <c r="V145" s="44">
        <f t="shared" si="25"/>
        <v>126.0548523206751</v>
      </c>
    </row>
    <row r="146" spans="1:22" x14ac:dyDescent="0.2">
      <c r="A146" s="43">
        <f t="shared" si="18"/>
        <v>6</v>
      </c>
      <c r="B146" s="91">
        <v>35971</v>
      </c>
      <c r="C146" s="92">
        <v>400</v>
      </c>
      <c r="D146" s="4">
        <f t="shared" si="23"/>
        <v>0.29185744386226153</v>
      </c>
      <c r="E146" s="100">
        <f t="shared" si="27"/>
        <v>6.806661671823659</v>
      </c>
      <c r="G146" s="8">
        <f t="shared" si="28"/>
        <v>0</v>
      </c>
      <c r="H146" s="8">
        <f t="shared" si="28"/>
        <v>0</v>
      </c>
      <c r="I146" s="8">
        <f t="shared" si="28"/>
        <v>0</v>
      </c>
      <c r="J146" s="8">
        <f t="shared" si="28"/>
        <v>0</v>
      </c>
      <c r="K146" s="8">
        <f t="shared" si="28"/>
        <v>0</v>
      </c>
      <c r="L146" s="8">
        <f t="shared" si="28"/>
        <v>0</v>
      </c>
      <c r="M146" s="8">
        <f t="shared" si="28"/>
        <v>380</v>
      </c>
      <c r="N146" s="8">
        <f t="shared" si="28"/>
        <v>375</v>
      </c>
      <c r="O146" s="8">
        <f t="shared" si="28"/>
        <v>370</v>
      </c>
      <c r="P146" s="8">
        <f t="shared" si="28"/>
        <v>365</v>
      </c>
      <c r="Q146" s="8">
        <f t="shared" si="28"/>
        <v>360</v>
      </c>
      <c r="R146" s="8">
        <f t="shared" si="28"/>
        <v>350</v>
      </c>
      <c r="S146" s="8">
        <f t="shared" si="28"/>
        <v>299.99999000000003</v>
      </c>
      <c r="T146" s="21">
        <f t="shared" si="24"/>
        <v>6</v>
      </c>
      <c r="U146" s="19">
        <f>VLOOKUP($B146,Gas!$B$3:$E$2506,2)</f>
        <v>2.4049999999999998</v>
      </c>
      <c r="V146" s="44">
        <f t="shared" si="25"/>
        <v>166.32016632016632</v>
      </c>
    </row>
    <row r="147" spans="1:22" x14ac:dyDescent="0.2">
      <c r="A147" s="43">
        <f t="shared" si="18"/>
        <v>6</v>
      </c>
      <c r="B147" s="91">
        <v>35972</v>
      </c>
      <c r="C147" s="92">
        <v>1816.67</v>
      </c>
      <c r="D147" s="4">
        <f t="shared" si="23"/>
        <v>1.5132958867419002</v>
      </c>
      <c r="E147" s="100">
        <f t="shared" si="27"/>
        <v>9.2656038415872448</v>
      </c>
      <c r="G147" s="8">
        <f t="shared" si="28"/>
        <v>0</v>
      </c>
      <c r="H147" s="8">
        <f t="shared" si="28"/>
        <v>0</v>
      </c>
      <c r="I147" s="8">
        <f t="shared" si="28"/>
        <v>0</v>
      </c>
      <c r="J147" s="8">
        <f t="shared" si="28"/>
        <v>0</v>
      </c>
      <c r="K147" s="8">
        <f t="shared" si="28"/>
        <v>0</v>
      </c>
      <c r="L147" s="8">
        <f t="shared" si="28"/>
        <v>0</v>
      </c>
      <c r="M147" s="8">
        <f t="shared" si="28"/>
        <v>1796.67</v>
      </c>
      <c r="N147" s="8">
        <f t="shared" si="28"/>
        <v>1791.67</v>
      </c>
      <c r="O147" s="8">
        <f t="shared" si="28"/>
        <v>1786.67</v>
      </c>
      <c r="P147" s="8">
        <f t="shared" si="28"/>
        <v>1781.67</v>
      </c>
      <c r="Q147" s="8">
        <f t="shared" si="28"/>
        <v>1776.67</v>
      </c>
      <c r="R147" s="8">
        <f t="shared" si="28"/>
        <v>1766.67</v>
      </c>
      <c r="S147" s="8">
        <f t="shared" si="28"/>
        <v>1716.6699900000001</v>
      </c>
      <c r="T147" s="21">
        <f t="shared" si="24"/>
        <v>6</v>
      </c>
      <c r="U147" s="19">
        <f>VLOOKUP($B147,Gas!$B$3:$E$2506,2)</f>
        <v>2.38</v>
      </c>
      <c r="V147" s="44">
        <f t="shared" si="25"/>
        <v>763.30672268907574</v>
      </c>
    </row>
    <row r="148" spans="1:22" x14ac:dyDescent="0.2">
      <c r="A148" s="43">
        <f t="shared" si="18"/>
        <v>6</v>
      </c>
      <c r="B148" s="91">
        <v>35975</v>
      </c>
      <c r="C148" s="92">
        <v>1621.4301</v>
      </c>
      <c r="D148" s="4">
        <f t="shared" si="23"/>
        <v>-0.11369661726481345</v>
      </c>
      <c r="E148" s="100">
        <f t="shared" si="27"/>
        <v>9.2268143642383276</v>
      </c>
      <c r="G148" s="8">
        <f t="shared" si="28"/>
        <v>0</v>
      </c>
      <c r="H148" s="8">
        <f t="shared" si="28"/>
        <v>0</v>
      </c>
      <c r="I148" s="8">
        <f t="shared" si="28"/>
        <v>0</v>
      </c>
      <c r="J148" s="8">
        <f t="shared" si="28"/>
        <v>0</v>
      </c>
      <c r="K148" s="8">
        <f t="shared" si="28"/>
        <v>0</v>
      </c>
      <c r="L148" s="8">
        <f t="shared" si="28"/>
        <v>0</v>
      </c>
      <c r="M148" s="8">
        <f t="shared" si="28"/>
        <v>1601.4301</v>
      </c>
      <c r="N148" s="8">
        <f t="shared" si="28"/>
        <v>1596.4301</v>
      </c>
      <c r="O148" s="8">
        <f t="shared" si="28"/>
        <v>1591.4301</v>
      </c>
      <c r="P148" s="8">
        <f t="shared" si="28"/>
        <v>1586.4301</v>
      </c>
      <c r="Q148" s="8">
        <f t="shared" si="28"/>
        <v>1581.4301</v>
      </c>
      <c r="R148" s="8">
        <f t="shared" si="28"/>
        <v>1571.4301</v>
      </c>
      <c r="S148" s="8">
        <f t="shared" si="28"/>
        <v>1521.4300900000001</v>
      </c>
      <c r="T148" s="21">
        <f t="shared" si="24"/>
        <v>6</v>
      </c>
      <c r="U148" s="19">
        <f>VLOOKUP($B148,Gas!$B$3:$E$2506,2)</f>
        <v>2.4049999999999998</v>
      </c>
      <c r="V148" s="44">
        <f t="shared" si="25"/>
        <v>674.19130977130988</v>
      </c>
    </row>
    <row r="149" spans="1:22" x14ac:dyDescent="0.2">
      <c r="A149" s="43">
        <f t="shared" si="18"/>
        <v>6</v>
      </c>
      <c r="B149" s="91">
        <v>35976</v>
      </c>
      <c r="C149" s="92">
        <v>73.239999999999995</v>
      </c>
      <c r="D149" s="4">
        <f t="shared" si="23"/>
        <v>-3.0973220967787589</v>
      </c>
      <c r="E149" s="100">
        <f t="shared" si="27"/>
        <v>19.717817869958438</v>
      </c>
      <c r="G149" s="8">
        <f t="shared" si="28"/>
        <v>0</v>
      </c>
      <c r="H149" s="8">
        <f t="shared" si="28"/>
        <v>0</v>
      </c>
      <c r="I149" s="8">
        <f t="shared" si="28"/>
        <v>0</v>
      </c>
      <c r="J149" s="8">
        <f t="shared" si="28"/>
        <v>0</v>
      </c>
      <c r="K149" s="8">
        <f t="shared" si="28"/>
        <v>0</v>
      </c>
      <c r="L149" s="8">
        <f t="shared" si="28"/>
        <v>0</v>
      </c>
      <c r="M149" s="8">
        <f t="shared" si="28"/>
        <v>53.239999999999995</v>
      </c>
      <c r="N149" s="8">
        <f t="shared" si="28"/>
        <v>48.239999999999995</v>
      </c>
      <c r="O149" s="8">
        <f t="shared" si="28"/>
        <v>43.239999999999995</v>
      </c>
      <c r="P149" s="8">
        <f t="shared" si="28"/>
        <v>38.239999999999995</v>
      </c>
      <c r="Q149" s="8">
        <f t="shared" si="28"/>
        <v>33.239999999999995</v>
      </c>
      <c r="R149" s="8">
        <f t="shared" si="28"/>
        <v>23.239999999999995</v>
      </c>
      <c r="S149" s="8">
        <f t="shared" si="28"/>
        <v>0</v>
      </c>
      <c r="T149" s="21">
        <f t="shared" si="24"/>
        <v>6</v>
      </c>
      <c r="U149" s="19">
        <f>VLOOKUP($B149,Gas!$B$3:$E$2506,2)</f>
        <v>2.38</v>
      </c>
      <c r="V149" s="44">
        <f t="shared" si="25"/>
        <v>30.77310924369748</v>
      </c>
    </row>
    <row r="150" spans="1:22" x14ac:dyDescent="0.2">
      <c r="A150" s="43">
        <f t="shared" si="18"/>
        <v>7</v>
      </c>
      <c r="B150" s="91">
        <v>35977</v>
      </c>
      <c r="C150" s="92">
        <v>51.28</v>
      </c>
      <c r="D150" s="4">
        <f t="shared" si="23"/>
        <v>-0.35644090719389521</v>
      </c>
      <c r="E150" s="100">
        <f t="shared" si="27"/>
        <v>19.726117830114131</v>
      </c>
      <c r="G150" s="8">
        <f t="shared" si="28"/>
        <v>0</v>
      </c>
      <c r="H150" s="8">
        <f t="shared" si="28"/>
        <v>0</v>
      </c>
      <c r="I150" s="8">
        <f t="shared" si="28"/>
        <v>0</v>
      </c>
      <c r="J150" s="8">
        <f t="shared" si="28"/>
        <v>0</v>
      </c>
      <c r="K150" s="8">
        <f t="shared" si="28"/>
        <v>0</v>
      </c>
      <c r="L150" s="8">
        <f t="shared" si="28"/>
        <v>0</v>
      </c>
      <c r="M150" s="8">
        <f t="shared" si="28"/>
        <v>31.28</v>
      </c>
      <c r="N150" s="8">
        <f t="shared" si="28"/>
        <v>26.28</v>
      </c>
      <c r="O150" s="8">
        <f t="shared" si="28"/>
        <v>21.28</v>
      </c>
      <c r="P150" s="8">
        <f t="shared" si="28"/>
        <v>16.28</v>
      </c>
      <c r="Q150" s="8">
        <f t="shared" si="28"/>
        <v>11.280000000000001</v>
      </c>
      <c r="R150" s="8">
        <f t="shared" si="28"/>
        <v>1.2800000000000011</v>
      </c>
      <c r="S150" s="8">
        <f t="shared" si="28"/>
        <v>0</v>
      </c>
      <c r="T150" s="21">
        <f t="shared" si="24"/>
        <v>7</v>
      </c>
      <c r="U150" s="19">
        <f>VLOOKUP($B150,Gas!$B$3:$E$2506,2)</f>
        <v>2.3650000000000002</v>
      </c>
      <c r="V150" s="44">
        <f t="shared" si="25"/>
        <v>21.68287526427061</v>
      </c>
    </row>
    <row r="151" spans="1:22" x14ac:dyDescent="0.2">
      <c r="A151" s="43">
        <f t="shared" si="18"/>
        <v>7</v>
      </c>
      <c r="B151" s="91">
        <v>35978</v>
      </c>
      <c r="C151" s="92">
        <v>29.71</v>
      </c>
      <c r="D151" s="4">
        <f t="shared" si="23"/>
        <v>-0.54581712313789832</v>
      </c>
      <c r="E151" s="100">
        <f t="shared" si="27"/>
        <v>19.425507552376754</v>
      </c>
      <c r="G151" s="8">
        <f t="shared" si="28"/>
        <v>0</v>
      </c>
      <c r="H151" s="8">
        <f t="shared" si="28"/>
        <v>0</v>
      </c>
      <c r="I151" s="8">
        <f t="shared" si="28"/>
        <v>0.28999999999999915</v>
      </c>
      <c r="J151" s="8">
        <f t="shared" si="28"/>
        <v>5.2899999999999991</v>
      </c>
      <c r="K151" s="8">
        <f t="shared" si="28"/>
        <v>10.29</v>
      </c>
      <c r="L151" s="8">
        <f t="shared" si="28"/>
        <v>20.29</v>
      </c>
      <c r="M151" s="8">
        <f t="shared" si="28"/>
        <v>9.7100000000000009</v>
      </c>
      <c r="N151" s="8">
        <f t="shared" si="28"/>
        <v>4.7100000000000009</v>
      </c>
      <c r="O151" s="8">
        <f t="shared" si="28"/>
        <v>0</v>
      </c>
      <c r="P151" s="8">
        <f t="shared" si="28"/>
        <v>0</v>
      </c>
      <c r="Q151" s="8">
        <f t="shared" si="28"/>
        <v>0</v>
      </c>
      <c r="R151" s="8">
        <f t="shared" si="28"/>
        <v>0</v>
      </c>
      <c r="S151" s="8">
        <f t="shared" si="28"/>
        <v>0</v>
      </c>
      <c r="T151" s="21">
        <f t="shared" si="24"/>
        <v>7</v>
      </c>
      <c r="U151" s="19">
        <f>VLOOKUP($B151,Gas!$B$3:$E$2506,2)</f>
        <v>2.4649999999999999</v>
      </c>
      <c r="V151" s="44">
        <f t="shared" si="25"/>
        <v>12.052738336713997</v>
      </c>
    </row>
    <row r="152" spans="1:22" x14ac:dyDescent="0.2">
      <c r="A152" s="43">
        <f t="shared" si="18"/>
        <v>7</v>
      </c>
      <c r="B152" s="91">
        <v>35982</v>
      </c>
      <c r="C152" s="92">
        <v>70.63</v>
      </c>
      <c r="D152" s="4">
        <f t="shared" si="23"/>
        <v>0.86597129394631456</v>
      </c>
      <c r="E152" s="100">
        <f t="shared" si="27"/>
        <v>19.815031698816238</v>
      </c>
      <c r="G152" s="8">
        <f t="shared" si="28"/>
        <v>0</v>
      </c>
      <c r="H152" s="8">
        <f t="shared" si="28"/>
        <v>0</v>
      </c>
      <c r="I152" s="8">
        <f t="shared" si="28"/>
        <v>0</v>
      </c>
      <c r="J152" s="8">
        <f t="shared" si="28"/>
        <v>0</v>
      </c>
      <c r="K152" s="8">
        <f t="shared" si="28"/>
        <v>0</v>
      </c>
      <c r="L152" s="8">
        <f t="shared" si="28"/>
        <v>0</v>
      </c>
      <c r="M152" s="8">
        <f t="shared" si="28"/>
        <v>50.629999999999995</v>
      </c>
      <c r="N152" s="8">
        <f t="shared" si="28"/>
        <v>45.629999999999995</v>
      </c>
      <c r="O152" s="8">
        <f t="shared" si="28"/>
        <v>40.629999999999995</v>
      </c>
      <c r="P152" s="8">
        <f t="shared" si="28"/>
        <v>35.629999999999995</v>
      </c>
      <c r="Q152" s="8">
        <f t="shared" si="28"/>
        <v>30.629999999999995</v>
      </c>
      <c r="R152" s="8">
        <f t="shared" si="28"/>
        <v>20.629999999999995</v>
      </c>
      <c r="S152" s="8">
        <f t="shared" si="28"/>
        <v>0</v>
      </c>
      <c r="T152" s="21">
        <f t="shared" si="24"/>
        <v>7</v>
      </c>
      <c r="U152" s="19">
        <f>VLOOKUP($B152,Gas!$B$3:$E$2506,2)</f>
        <v>2.36</v>
      </c>
      <c r="V152" s="44">
        <f t="shared" si="25"/>
        <v>29.927966101694913</v>
      </c>
    </row>
    <row r="153" spans="1:22" x14ac:dyDescent="0.2">
      <c r="A153" s="43">
        <f t="shared" ref="A153:A216" si="29">MONTH(B153)+(YEAR(B153)-1998)*12</f>
        <v>7</v>
      </c>
      <c r="B153" s="91">
        <v>35983</v>
      </c>
      <c r="C153" s="92">
        <v>63.93</v>
      </c>
      <c r="D153" s="4">
        <f t="shared" si="23"/>
        <v>-9.9666248642195324E-2</v>
      </c>
      <c r="E153" s="100">
        <f t="shared" si="27"/>
        <v>19.562169606015271</v>
      </c>
      <c r="G153" s="8">
        <f t="shared" si="28"/>
        <v>0</v>
      </c>
      <c r="H153" s="8">
        <f t="shared" si="28"/>
        <v>0</v>
      </c>
      <c r="I153" s="8">
        <f t="shared" si="28"/>
        <v>0</v>
      </c>
      <c r="J153" s="8">
        <f t="shared" si="28"/>
        <v>0</v>
      </c>
      <c r="K153" s="8">
        <f t="shared" si="28"/>
        <v>0</v>
      </c>
      <c r="L153" s="8">
        <f t="shared" si="28"/>
        <v>0</v>
      </c>
      <c r="M153" s="8">
        <f t="shared" si="28"/>
        <v>43.93</v>
      </c>
      <c r="N153" s="8">
        <f t="shared" si="28"/>
        <v>38.93</v>
      </c>
      <c r="O153" s="8">
        <f t="shared" si="28"/>
        <v>33.93</v>
      </c>
      <c r="P153" s="8">
        <f t="shared" si="28"/>
        <v>28.93</v>
      </c>
      <c r="Q153" s="8">
        <f t="shared" si="28"/>
        <v>23.93</v>
      </c>
      <c r="R153" s="8">
        <f t="shared" si="28"/>
        <v>13.93</v>
      </c>
      <c r="S153" s="8">
        <f t="shared" si="28"/>
        <v>0</v>
      </c>
      <c r="T153" s="21">
        <f t="shared" si="24"/>
        <v>7</v>
      </c>
      <c r="U153" s="19">
        <f>VLOOKUP($B153,Gas!$B$3:$E$2506,2)</f>
        <v>2.37</v>
      </c>
      <c r="V153" s="44">
        <f t="shared" si="25"/>
        <v>26.974683544303797</v>
      </c>
    </row>
    <row r="154" spans="1:22" x14ac:dyDescent="0.2">
      <c r="A154" s="43">
        <f t="shared" si="29"/>
        <v>7</v>
      </c>
      <c r="B154" s="91">
        <v>35984</v>
      </c>
      <c r="C154" s="92">
        <v>57.64</v>
      </c>
      <c r="D154" s="4">
        <f t="shared" si="23"/>
        <v>-0.10357196364731412</v>
      </c>
      <c r="E154" s="100">
        <f t="shared" si="27"/>
        <v>19.307843764594072</v>
      </c>
      <c r="G154" s="8">
        <f t="shared" ref="G154:S163" si="30">IF(G$1="P",MAX(0,G$2-$C154),IF(G$1="C",MAX(0,$C154-G$2)))</f>
        <v>0</v>
      </c>
      <c r="H154" s="8">
        <f t="shared" si="30"/>
        <v>0</v>
      </c>
      <c r="I154" s="8">
        <f t="shared" si="30"/>
        <v>0</v>
      </c>
      <c r="J154" s="8">
        <f t="shared" si="30"/>
        <v>0</v>
      </c>
      <c r="K154" s="8">
        <f t="shared" si="30"/>
        <v>0</v>
      </c>
      <c r="L154" s="8">
        <f t="shared" si="30"/>
        <v>0</v>
      </c>
      <c r="M154" s="8">
        <f t="shared" si="30"/>
        <v>37.64</v>
      </c>
      <c r="N154" s="8">
        <f t="shared" si="30"/>
        <v>32.64</v>
      </c>
      <c r="O154" s="8">
        <f t="shared" si="30"/>
        <v>27.64</v>
      </c>
      <c r="P154" s="8">
        <f t="shared" si="30"/>
        <v>22.64</v>
      </c>
      <c r="Q154" s="8">
        <f t="shared" si="30"/>
        <v>17.64</v>
      </c>
      <c r="R154" s="8">
        <f t="shared" si="30"/>
        <v>7.6400000000000006</v>
      </c>
      <c r="S154" s="8">
        <f t="shared" si="30"/>
        <v>0</v>
      </c>
      <c r="T154" s="21">
        <f t="shared" si="24"/>
        <v>7</v>
      </c>
      <c r="U154" s="19">
        <f>VLOOKUP($B154,Gas!$B$3:$E$2506,2)</f>
        <v>2.34</v>
      </c>
      <c r="V154" s="44">
        <f t="shared" si="25"/>
        <v>24.632478632478634</v>
      </c>
    </row>
    <row r="155" spans="1:22" x14ac:dyDescent="0.2">
      <c r="A155" s="43">
        <f t="shared" si="29"/>
        <v>7</v>
      </c>
      <c r="B155" s="91">
        <v>35985</v>
      </c>
      <c r="C155" s="92">
        <v>52.32</v>
      </c>
      <c r="D155" s="4">
        <f t="shared" si="23"/>
        <v>-9.6838063982378139E-2</v>
      </c>
      <c r="E155" s="100">
        <f t="shared" si="27"/>
        <v>18.917181475741852</v>
      </c>
      <c r="G155" s="8">
        <f t="shared" si="30"/>
        <v>0</v>
      </c>
      <c r="H155" s="8">
        <f t="shared" si="30"/>
        <v>0</v>
      </c>
      <c r="I155" s="8">
        <f t="shared" si="30"/>
        <v>0</v>
      </c>
      <c r="J155" s="8">
        <f t="shared" si="30"/>
        <v>0</v>
      </c>
      <c r="K155" s="8">
        <f t="shared" si="30"/>
        <v>0</v>
      </c>
      <c r="L155" s="8">
        <f t="shared" si="30"/>
        <v>0</v>
      </c>
      <c r="M155" s="8">
        <f t="shared" si="30"/>
        <v>32.32</v>
      </c>
      <c r="N155" s="8">
        <f t="shared" si="30"/>
        <v>27.32</v>
      </c>
      <c r="O155" s="8">
        <f t="shared" si="30"/>
        <v>22.32</v>
      </c>
      <c r="P155" s="8">
        <f t="shared" si="30"/>
        <v>17.32</v>
      </c>
      <c r="Q155" s="8">
        <f t="shared" si="30"/>
        <v>12.32</v>
      </c>
      <c r="R155" s="8">
        <f t="shared" si="30"/>
        <v>2.3200000000000003</v>
      </c>
      <c r="S155" s="8">
        <f t="shared" si="30"/>
        <v>0</v>
      </c>
      <c r="T155" s="21">
        <f t="shared" si="24"/>
        <v>7</v>
      </c>
      <c r="U155" s="19">
        <f>VLOOKUP($B155,Gas!$B$3:$E$2506,2)</f>
        <v>2.38</v>
      </c>
      <c r="V155" s="44">
        <f t="shared" si="25"/>
        <v>21.983193277310924</v>
      </c>
    </row>
    <row r="156" spans="1:22" x14ac:dyDescent="0.2">
      <c r="A156" s="43">
        <f t="shared" si="29"/>
        <v>7</v>
      </c>
      <c r="B156" s="91">
        <v>35986</v>
      </c>
      <c r="C156" s="92">
        <v>41.81</v>
      </c>
      <c r="D156" s="4">
        <f t="shared" si="23"/>
        <v>-0.22424316178046952</v>
      </c>
      <c r="E156" s="100">
        <f t="shared" si="27"/>
        <v>18.739134924578241</v>
      </c>
      <c r="G156" s="8">
        <f t="shared" si="30"/>
        <v>0</v>
      </c>
      <c r="H156" s="8">
        <f t="shared" si="30"/>
        <v>0</v>
      </c>
      <c r="I156" s="8">
        <f t="shared" si="30"/>
        <v>0</v>
      </c>
      <c r="J156" s="8">
        <f t="shared" si="30"/>
        <v>0</v>
      </c>
      <c r="K156" s="8">
        <f t="shared" si="30"/>
        <v>0</v>
      </c>
      <c r="L156" s="8">
        <f t="shared" si="30"/>
        <v>8.1899999999999977</v>
      </c>
      <c r="M156" s="8">
        <f t="shared" si="30"/>
        <v>21.810000000000002</v>
      </c>
      <c r="N156" s="8">
        <f t="shared" si="30"/>
        <v>16.810000000000002</v>
      </c>
      <c r="O156" s="8">
        <f t="shared" si="30"/>
        <v>11.810000000000002</v>
      </c>
      <c r="P156" s="8">
        <f t="shared" si="30"/>
        <v>6.8100000000000023</v>
      </c>
      <c r="Q156" s="8">
        <f t="shared" si="30"/>
        <v>1.8100000000000023</v>
      </c>
      <c r="R156" s="8">
        <f t="shared" si="30"/>
        <v>0</v>
      </c>
      <c r="S156" s="8">
        <f t="shared" si="30"/>
        <v>0</v>
      </c>
      <c r="T156" s="21">
        <f t="shared" si="24"/>
        <v>7</v>
      </c>
      <c r="U156" s="19">
        <f>VLOOKUP($B156,Gas!$B$3:$E$2506,2)</f>
        <v>2.37</v>
      </c>
      <c r="V156" s="44">
        <f t="shared" si="25"/>
        <v>17.641350210970465</v>
      </c>
    </row>
    <row r="157" spans="1:22" x14ac:dyDescent="0.2">
      <c r="A157" s="43">
        <f t="shared" si="29"/>
        <v>7</v>
      </c>
      <c r="B157" s="91">
        <v>35989</v>
      </c>
      <c r="C157" s="92">
        <v>116.58</v>
      </c>
      <c r="D157" s="4">
        <f t="shared" si="23"/>
        <v>1.0254421872489299</v>
      </c>
      <c r="E157" s="100">
        <f t="shared" si="27"/>
        <v>17.605954391823246</v>
      </c>
      <c r="G157" s="8">
        <f t="shared" si="30"/>
        <v>0</v>
      </c>
      <c r="H157" s="8">
        <f t="shared" si="30"/>
        <v>0</v>
      </c>
      <c r="I157" s="8">
        <f t="shared" si="30"/>
        <v>0</v>
      </c>
      <c r="J157" s="8">
        <f t="shared" si="30"/>
        <v>0</v>
      </c>
      <c r="K157" s="8">
        <f t="shared" si="30"/>
        <v>0</v>
      </c>
      <c r="L157" s="8">
        <f t="shared" si="30"/>
        <v>0</v>
      </c>
      <c r="M157" s="8">
        <f t="shared" si="30"/>
        <v>96.58</v>
      </c>
      <c r="N157" s="8">
        <f t="shared" si="30"/>
        <v>91.58</v>
      </c>
      <c r="O157" s="8">
        <f t="shared" si="30"/>
        <v>86.58</v>
      </c>
      <c r="P157" s="8">
        <f t="shared" si="30"/>
        <v>81.58</v>
      </c>
      <c r="Q157" s="8">
        <f t="shared" si="30"/>
        <v>76.58</v>
      </c>
      <c r="R157" s="8">
        <f t="shared" si="30"/>
        <v>66.58</v>
      </c>
      <c r="S157" s="8">
        <f t="shared" si="30"/>
        <v>16.579989999999995</v>
      </c>
      <c r="T157" s="21">
        <f t="shared" si="24"/>
        <v>7</v>
      </c>
      <c r="U157" s="19">
        <f>VLOOKUP($B157,Gas!$B$3:$E$2506,2)</f>
        <v>2.3149999999999999</v>
      </c>
      <c r="V157" s="44">
        <f t="shared" si="25"/>
        <v>50.358531317494602</v>
      </c>
    </row>
    <row r="158" spans="1:22" x14ac:dyDescent="0.2">
      <c r="A158" s="43">
        <f t="shared" si="29"/>
        <v>7</v>
      </c>
      <c r="B158" s="91">
        <v>35990</v>
      </c>
      <c r="C158" s="92">
        <v>88.97</v>
      </c>
      <c r="D158" s="4">
        <f t="shared" si="23"/>
        <v>-0.27027849836072776</v>
      </c>
      <c r="E158" s="100">
        <f t="shared" si="27"/>
        <v>17.583592374396833</v>
      </c>
      <c r="G158" s="8">
        <f t="shared" si="30"/>
        <v>0</v>
      </c>
      <c r="H158" s="8">
        <f t="shared" si="30"/>
        <v>0</v>
      </c>
      <c r="I158" s="8">
        <f t="shared" si="30"/>
        <v>0</v>
      </c>
      <c r="J158" s="8">
        <f t="shared" si="30"/>
        <v>0</v>
      </c>
      <c r="K158" s="8">
        <f t="shared" si="30"/>
        <v>0</v>
      </c>
      <c r="L158" s="8">
        <f t="shared" si="30"/>
        <v>0</v>
      </c>
      <c r="M158" s="8">
        <f t="shared" si="30"/>
        <v>68.97</v>
      </c>
      <c r="N158" s="8">
        <f t="shared" si="30"/>
        <v>63.97</v>
      </c>
      <c r="O158" s="8">
        <f t="shared" si="30"/>
        <v>58.97</v>
      </c>
      <c r="P158" s="8">
        <f t="shared" si="30"/>
        <v>53.97</v>
      </c>
      <c r="Q158" s="8">
        <f t="shared" si="30"/>
        <v>48.97</v>
      </c>
      <c r="R158" s="8">
        <f t="shared" si="30"/>
        <v>38.97</v>
      </c>
      <c r="S158" s="8">
        <f t="shared" si="30"/>
        <v>0</v>
      </c>
      <c r="T158" s="21">
        <f t="shared" si="24"/>
        <v>7</v>
      </c>
      <c r="U158" s="19">
        <f>VLOOKUP($B158,Gas!$B$3:$E$2506,2)</f>
        <v>2.2749999999999999</v>
      </c>
      <c r="V158" s="44">
        <f t="shared" si="25"/>
        <v>39.107692307692311</v>
      </c>
    </row>
    <row r="159" spans="1:22" x14ac:dyDescent="0.2">
      <c r="A159" s="43">
        <f t="shared" si="29"/>
        <v>7</v>
      </c>
      <c r="B159" s="91">
        <v>35991</v>
      </c>
      <c r="C159" s="92">
        <v>70.239999999999995</v>
      </c>
      <c r="D159" s="4">
        <f t="shared" si="23"/>
        <v>-0.23638128492981478</v>
      </c>
      <c r="E159" s="100">
        <f t="shared" si="27"/>
        <v>8.2250957244302647</v>
      </c>
      <c r="G159" s="8">
        <f t="shared" si="30"/>
        <v>0</v>
      </c>
      <c r="H159" s="8">
        <f t="shared" si="30"/>
        <v>0</v>
      </c>
      <c r="I159" s="8">
        <f t="shared" si="30"/>
        <v>0</v>
      </c>
      <c r="J159" s="8">
        <f t="shared" si="30"/>
        <v>0</v>
      </c>
      <c r="K159" s="8">
        <f t="shared" si="30"/>
        <v>0</v>
      </c>
      <c r="L159" s="8">
        <f t="shared" si="30"/>
        <v>0</v>
      </c>
      <c r="M159" s="8">
        <f t="shared" si="30"/>
        <v>50.239999999999995</v>
      </c>
      <c r="N159" s="8">
        <f t="shared" si="30"/>
        <v>45.239999999999995</v>
      </c>
      <c r="O159" s="8">
        <f t="shared" si="30"/>
        <v>40.239999999999995</v>
      </c>
      <c r="P159" s="8">
        <f t="shared" si="30"/>
        <v>35.239999999999995</v>
      </c>
      <c r="Q159" s="8">
        <f t="shared" si="30"/>
        <v>30.239999999999995</v>
      </c>
      <c r="R159" s="8">
        <f t="shared" si="30"/>
        <v>20.239999999999995</v>
      </c>
      <c r="S159" s="8">
        <f t="shared" si="30"/>
        <v>0</v>
      </c>
      <c r="T159" s="21">
        <f t="shared" si="24"/>
        <v>7</v>
      </c>
      <c r="U159" s="19">
        <f>VLOOKUP($B159,Gas!$B$3:$E$2506,2)</f>
        <v>2.2349999999999999</v>
      </c>
      <c r="V159" s="44">
        <f t="shared" si="25"/>
        <v>31.427293064876956</v>
      </c>
    </row>
    <row r="160" spans="1:22" x14ac:dyDescent="0.2">
      <c r="A160" s="43">
        <f t="shared" si="29"/>
        <v>7</v>
      </c>
      <c r="B160" s="91">
        <v>35992</v>
      </c>
      <c r="C160" s="92">
        <v>48.62</v>
      </c>
      <c r="D160" s="4">
        <f t="shared" si="23"/>
        <v>-0.36788298043888396</v>
      </c>
      <c r="E160" s="100">
        <f t="shared" si="27"/>
        <v>8.2388951408004836</v>
      </c>
      <c r="G160" s="8">
        <f t="shared" si="30"/>
        <v>0</v>
      </c>
      <c r="H160" s="8">
        <f t="shared" si="30"/>
        <v>0</v>
      </c>
      <c r="I160" s="8">
        <f t="shared" si="30"/>
        <v>0</v>
      </c>
      <c r="J160" s="8">
        <f t="shared" si="30"/>
        <v>0</v>
      </c>
      <c r="K160" s="8">
        <f t="shared" si="30"/>
        <v>0</v>
      </c>
      <c r="L160" s="8">
        <f t="shared" si="30"/>
        <v>1.3800000000000026</v>
      </c>
      <c r="M160" s="8">
        <f t="shared" si="30"/>
        <v>28.619999999999997</v>
      </c>
      <c r="N160" s="8">
        <f t="shared" si="30"/>
        <v>23.619999999999997</v>
      </c>
      <c r="O160" s="8">
        <f t="shared" si="30"/>
        <v>18.619999999999997</v>
      </c>
      <c r="P160" s="8">
        <f t="shared" si="30"/>
        <v>13.619999999999997</v>
      </c>
      <c r="Q160" s="8">
        <f t="shared" si="30"/>
        <v>8.6199999999999974</v>
      </c>
      <c r="R160" s="8">
        <f t="shared" si="30"/>
        <v>0</v>
      </c>
      <c r="S160" s="8">
        <f t="shared" si="30"/>
        <v>0</v>
      </c>
      <c r="T160" s="21">
        <f t="shared" si="24"/>
        <v>7</v>
      </c>
      <c r="U160" s="19">
        <f>VLOOKUP($B160,Gas!$B$3:$E$2506,2)</f>
        <v>2.2149999999999999</v>
      </c>
      <c r="V160" s="44">
        <f t="shared" si="25"/>
        <v>21.950338600451467</v>
      </c>
    </row>
    <row r="161" spans="1:22" x14ac:dyDescent="0.2">
      <c r="A161" s="43">
        <f t="shared" si="29"/>
        <v>7</v>
      </c>
      <c r="B161" s="91">
        <v>35993</v>
      </c>
      <c r="C161" s="92">
        <v>36.090000000000003</v>
      </c>
      <c r="D161" s="4">
        <f t="shared" si="23"/>
        <v>-0.29801915023327991</v>
      </c>
      <c r="E161" s="100">
        <f t="shared" si="27"/>
        <v>7.8723437939364569</v>
      </c>
      <c r="G161" s="8">
        <f t="shared" si="30"/>
        <v>0</v>
      </c>
      <c r="H161" s="8">
        <f t="shared" si="30"/>
        <v>0</v>
      </c>
      <c r="I161" s="8">
        <f t="shared" si="30"/>
        <v>0</v>
      </c>
      <c r="J161" s="8">
        <f t="shared" si="30"/>
        <v>0</v>
      </c>
      <c r="K161" s="8">
        <f t="shared" si="30"/>
        <v>3.9099999999999966</v>
      </c>
      <c r="L161" s="8">
        <f t="shared" si="30"/>
        <v>13.909999999999997</v>
      </c>
      <c r="M161" s="8">
        <f t="shared" si="30"/>
        <v>16.090000000000003</v>
      </c>
      <c r="N161" s="8">
        <f t="shared" si="30"/>
        <v>11.090000000000003</v>
      </c>
      <c r="O161" s="8">
        <f t="shared" si="30"/>
        <v>6.0900000000000034</v>
      </c>
      <c r="P161" s="8">
        <f t="shared" si="30"/>
        <v>1.0900000000000034</v>
      </c>
      <c r="Q161" s="8">
        <f t="shared" si="30"/>
        <v>0</v>
      </c>
      <c r="R161" s="8">
        <f t="shared" si="30"/>
        <v>0</v>
      </c>
      <c r="S161" s="8">
        <f t="shared" si="30"/>
        <v>0</v>
      </c>
      <c r="T161" s="21">
        <f t="shared" si="24"/>
        <v>7</v>
      </c>
      <c r="U161" s="19">
        <f>VLOOKUP($B161,Gas!$B$3:$E$2506,2)</f>
        <v>2.145</v>
      </c>
      <c r="V161" s="44">
        <f t="shared" si="25"/>
        <v>16.825174825174827</v>
      </c>
    </row>
    <row r="162" spans="1:22" x14ac:dyDescent="0.2">
      <c r="A162" s="43">
        <f t="shared" si="29"/>
        <v>7</v>
      </c>
      <c r="B162" s="91">
        <v>35996</v>
      </c>
      <c r="C162" s="92">
        <v>343.06</v>
      </c>
      <c r="D162" s="4">
        <f t="shared" si="23"/>
        <v>2.2518895403269816</v>
      </c>
      <c r="E162" s="100">
        <f t="shared" si="27"/>
        <v>13.23522115105056</v>
      </c>
      <c r="G162" s="8">
        <f t="shared" si="30"/>
        <v>0</v>
      </c>
      <c r="H162" s="8">
        <f t="shared" si="30"/>
        <v>0</v>
      </c>
      <c r="I162" s="8">
        <f t="shared" si="30"/>
        <v>0</v>
      </c>
      <c r="J162" s="8">
        <f t="shared" si="30"/>
        <v>0</v>
      </c>
      <c r="K162" s="8">
        <f t="shared" si="30"/>
        <v>0</v>
      </c>
      <c r="L162" s="8">
        <f t="shared" si="30"/>
        <v>0</v>
      </c>
      <c r="M162" s="8">
        <f t="shared" si="30"/>
        <v>323.06</v>
      </c>
      <c r="N162" s="8">
        <f t="shared" si="30"/>
        <v>318.06</v>
      </c>
      <c r="O162" s="8">
        <f t="shared" si="30"/>
        <v>313.06</v>
      </c>
      <c r="P162" s="8">
        <f t="shared" si="30"/>
        <v>308.06</v>
      </c>
      <c r="Q162" s="8">
        <f t="shared" si="30"/>
        <v>303.06</v>
      </c>
      <c r="R162" s="8">
        <f t="shared" si="30"/>
        <v>293.06</v>
      </c>
      <c r="S162" s="8">
        <f t="shared" si="30"/>
        <v>243.05999</v>
      </c>
      <c r="T162" s="21">
        <f t="shared" si="24"/>
        <v>7</v>
      </c>
      <c r="U162" s="19">
        <f>VLOOKUP($B162,Gas!$B$3:$E$2506,2)</f>
        <v>2.1549999999999998</v>
      </c>
      <c r="V162" s="44">
        <f t="shared" si="25"/>
        <v>159.19257540603249</v>
      </c>
    </row>
    <row r="163" spans="1:22" x14ac:dyDescent="0.2">
      <c r="A163" s="43">
        <f t="shared" si="29"/>
        <v>7</v>
      </c>
      <c r="B163" s="91">
        <v>35997</v>
      </c>
      <c r="C163" s="92">
        <v>1343</v>
      </c>
      <c r="D163" s="4">
        <f t="shared" si="23"/>
        <v>1.3647558375415585</v>
      </c>
      <c r="E163" s="100">
        <f t="shared" si="27"/>
        <v>14.415887728607235</v>
      </c>
      <c r="G163" s="8">
        <f t="shared" si="30"/>
        <v>0</v>
      </c>
      <c r="H163" s="8">
        <f t="shared" si="30"/>
        <v>0</v>
      </c>
      <c r="I163" s="8">
        <f t="shared" si="30"/>
        <v>0</v>
      </c>
      <c r="J163" s="8">
        <f t="shared" si="30"/>
        <v>0</v>
      </c>
      <c r="K163" s="8">
        <f t="shared" si="30"/>
        <v>0</v>
      </c>
      <c r="L163" s="8">
        <f t="shared" si="30"/>
        <v>0</v>
      </c>
      <c r="M163" s="8">
        <f t="shared" si="30"/>
        <v>1323</v>
      </c>
      <c r="N163" s="8">
        <f t="shared" si="30"/>
        <v>1318</v>
      </c>
      <c r="O163" s="8">
        <f t="shared" si="30"/>
        <v>1313</v>
      </c>
      <c r="P163" s="8">
        <f t="shared" si="30"/>
        <v>1308</v>
      </c>
      <c r="Q163" s="8">
        <f t="shared" si="30"/>
        <v>1303</v>
      </c>
      <c r="R163" s="8">
        <f t="shared" si="30"/>
        <v>1293</v>
      </c>
      <c r="S163" s="8">
        <f t="shared" si="30"/>
        <v>1242.99999</v>
      </c>
      <c r="T163" s="21">
        <f t="shared" si="24"/>
        <v>7</v>
      </c>
      <c r="U163" s="19">
        <f>VLOOKUP($B163,Gas!$B$3:$E$2506,2)</f>
        <v>2.1800000000000002</v>
      </c>
      <c r="V163" s="44">
        <f t="shared" si="25"/>
        <v>616.05504587155963</v>
      </c>
    </row>
    <row r="164" spans="1:22" x14ac:dyDescent="0.2">
      <c r="A164" s="43">
        <f t="shared" si="29"/>
        <v>7</v>
      </c>
      <c r="B164" s="91">
        <v>35998</v>
      </c>
      <c r="C164" s="92">
        <v>420</v>
      </c>
      <c r="D164" s="4">
        <f t="shared" si="23"/>
        <v>-1.1624064852458236</v>
      </c>
      <c r="E164" s="100">
        <f t="shared" si="27"/>
        <v>16.119857776361147</v>
      </c>
      <c r="G164" s="8">
        <f t="shared" ref="G164:S173" si="31">IF(G$1="P",MAX(0,G$2-$C164),IF(G$1="C",MAX(0,$C164-G$2)))</f>
        <v>0</v>
      </c>
      <c r="H164" s="8">
        <f t="shared" si="31"/>
        <v>0</v>
      </c>
      <c r="I164" s="8">
        <f t="shared" si="31"/>
        <v>0</v>
      </c>
      <c r="J164" s="8">
        <f t="shared" si="31"/>
        <v>0</v>
      </c>
      <c r="K164" s="8">
        <f t="shared" si="31"/>
        <v>0</v>
      </c>
      <c r="L164" s="8">
        <f t="shared" si="31"/>
        <v>0</v>
      </c>
      <c r="M164" s="8">
        <f t="shared" si="31"/>
        <v>400</v>
      </c>
      <c r="N164" s="8">
        <f t="shared" si="31"/>
        <v>395</v>
      </c>
      <c r="O164" s="8">
        <f t="shared" si="31"/>
        <v>390</v>
      </c>
      <c r="P164" s="8">
        <f t="shared" si="31"/>
        <v>385</v>
      </c>
      <c r="Q164" s="8">
        <f t="shared" si="31"/>
        <v>380</v>
      </c>
      <c r="R164" s="8">
        <f t="shared" si="31"/>
        <v>370</v>
      </c>
      <c r="S164" s="8">
        <f t="shared" si="31"/>
        <v>319.99999000000003</v>
      </c>
      <c r="T164" s="21">
        <f t="shared" si="24"/>
        <v>7</v>
      </c>
      <c r="U164" s="19">
        <f>VLOOKUP($B164,Gas!$B$3:$E$2506,2)</f>
        <v>2.0699999999999998</v>
      </c>
      <c r="V164" s="44">
        <f t="shared" si="25"/>
        <v>202.89855072463769</v>
      </c>
    </row>
    <row r="165" spans="1:22" x14ac:dyDescent="0.2">
      <c r="A165" s="43">
        <f t="shared" si="29"/>
        <v>7</v>
      </c>
      <c r="B165" s="91">
        <v>35999</v>
      </c>
      <c r="C165" s="92">
        <v>72.77</v>
      </c>
      <c r="D165" s="4">
        <f t="shared" si="23"/>
        <v>-1.7529509289184189</v>
      </c>
      <c r="E165" s="100">
        <f t="shared" si="27"/>
        <v>18.857360995178176</v>
      </c>
      <c r="G165" s="8">
        <f t="shared" si="31"/>
        <v>0</v>
      </c>
      <c r="H165" s="8">
        <f t="shared" si="31"/>
        <v>0</v>
      </c>
      <c r="I165" s="8">
        <f t="shared" si="31"/>
        <v>0</v>
      </c>
      <c r="J165" s="8">
        <f t="shared" si="31"/>
        <v>0</v>
      </c>
      <c r="K165" s="8">
        <f t="shared" si="31"/>
        <v>0</v>
      </c>
      <c r="L165" s="8">
        <f t="shared" si="31"/>
        <v>0</v>
      </c>
      <c r="M165" s="8">
        <f t="shared" si="31"/>
        <v>52.769999999999996</v>
      </c>
      <c r="N165" s="8">
        <f t="shared" si="31"/>
        <v>47.769999999999996</v>
      </c>
      <c r="O165" s="8">
        <f t="shared" si="31"/>
        <v>42.769999999999996</v>
      </c>
      <c r="P165" s="8">
        <f t="shared" si="31"/>
        <v>37.769999999999996</v>
      </c>
      <c r="Q165" s="8">
        <f t="shared" si="31"/>
        <v>32.769999999999996</v>
      </c>
      <c r="R165" s="8">
        <f t="shared" si="31"/>
        <v>22.769999999999996</v>
      </c>
      <c r="S165" s="8">
        <f t="shared" si="31"/>
        <v>0</v>
      </c>
      <c r="T165" s="21">
        <f t="shared" si="24"/>
        <v>7</v>
      </c>
      <c r="U165" s="19">
        <f>VLOOKUP($B165,Gas!$B$3:$E$2506,2)</f>
        <v>2.0049999999999999</v>
      </c>
      <c r="V165" s="44">
        <f t="shared" si="25"/>
        <v>36.294264339152122</v>
      </c>
    </row>
    <row r="166" spans="1:22" x14ac:dyDescent="0.2">
      <c r="A166" s="43">
        <f t="shared" si="29"/>
        <v>7</v>
      </c>
      <c r="B166" s="91">
        <v>36000</v>
      </c>
      <c r="C166" s="92">
        <v>31.78</v>
      </c>
      <c r="D166" s="4">
        <f t="shared" si="23"/>
        <v>-0.82846662125042503</v>
      </c>
      <c r="E166" s="100">
        <f t="shared" si="27"/>
        <v>19.322579865258167</v>
      </c>
      <c r="G166" s="8">
        <f t="shared" si="31"/>
        <v>0</v>
      </c>
      <c r="H166" s="8">
        <f t="shared" si="31"/>
        <v>0</v>
      </c>
      <c r="I166" s="8">
        <f t="shared" si="31"/>
        <v>0</v>
      </c>
      <c r="J166" s="8">
        <f t="shared" si="31"/>
        <v>3.2199999999999989</v>
      </c>
      <c r="K166" s="8">
        <f t="shared" si="31"/>
        <v>8.2199999999999989</v>
      </c>
      <c r="L166" s="8">
        <f t="shared" si="31"/>
        <v>18.22</v>
      </c>
      <c r="M166" s="8">
        <f t="shared" si="31"/>
        <v>11.780000000000001</v>
      </c>
      <c r="N166" s="8">
        <f t="shared" si="31"/>
        <v>6.7800000000000011</v>
      </c>
      <c r="O166" s="8">
        <f t="shared" si="31"/>
        <v>1.7800000000000011</v>
      </c>
      <c r="P166" s="8">
        <f t="shared" si="31"/>
        <v>0</v>
      </c>
      <c r="Q166" s="8">
        <f t="shared" si="31"/>
        <v>0</v>
      </c>
      <c r="R166" s="8">
        <f t="shared" si="31"/>
        <v>0</v>
      </c>
      <c r="S166" s="8">
        <f t="shared" si="31"/>
        <v>0</v>
      </c>
      <c r="T166" s="21">
        <f t="shared" si="24"/>
        <v>7</v>
      </c>
      <c r="U166" s="19">
        <f>VLOOKUP($B166,Gas!$B$3:$E$2506,2)</f>
        <v>1.9850000000000001</v>
      </c>
      <c r="V166" s="44">
        <f t="shared" si="25"/>
        <v>16.010075566750629</v>
      </c>
    </row>
    <row r="167" spans="1:22" x14ac:dyDescent="0.2">
      <c r="A167" s="43">
        <f t="shared" si="29"/>
        <v>7</v>
      </c>
      <c r="B167" s="91">
        <v>36003</v>
      </c>
      <c r="C167" s="92">
        <v>47.29</v>
      </c>
      <c r="D167" s="4">
        <f t="shared" si="23"/>
        <v>0.39746169554721444</v>
      </c>
      <c r="E167" s="100">
        <f t="shared" si="27"/>
        <v>18.614206565872976</v>
      </c>
      <c r="G167" s="8">
        <f t="shared" si="31"/>
        <v>0</v>
      </c>
      <c r="H167" s="8">
        <f t="shared" si="31"/>
        <v>0</v>
      </c>
      <c r="I167" s="8">
        <f t="shared" si="31"/>
        <v>0</v>
      </c>
      <c r="J167" s="8">
        <f t="shared" si="31"/>
        <v>0</v>
      </c>
      <c r="K167" s="8">
        <f t="shared" si="31"/>
        <v>0</v>
      </c>
      <c r="L167" s="8">
        <f t="shared" si="31"/>
        <v>2.7100000000000009</v>
      </c>
      <c r="M167" s="8">
        <f t="shared" si="31"/>
        <v>27.29</v>
      </c>
      <c r="N167" s="8">
        <f t="shared" si="31"/>
        <v>22.29</v>
      </c>
      <c r="O167" s="8">
        <f t="shared" si="31"/>
        <v>17.29</v>
      </c>
      <c r="P167" s="8">
        <f t="shared" si="31"/>
        <v>12.29</v>
      </c>
      <c r="Q167" s="8">
        <f t="shared" si="31"/>
        <v>7.2899999999999991</v>
      </c>
      <c r="R167" s="8">
        <f t="shared" si="31"/>
        <v>0</v>
      </c>
      <c r="S167" s="8">
        <f t="shared" si="31"/>
        <v>0</v>
      </c>
      <c r="T167" s="21">
        <f t="shared" si="24"/>
        <v>7</v>
      </c>
      <c r="U167" s="19">
        <f>VLOOKUP($B167,Gas!$B$3:$E$2506,2)</f>
        <v>1.9650000000000001</v>
      </c>
      <c r="V167" s="44">
        <f t="shared" si="25"/>
        <v>24.066157760814249</v>
      </c>
    </row>
    <row r="168" spans="1:22" x14ac:dyDescent="0.2">
      <c r="A168" s="43">
        <f t="shared" si="29"/>
        <v>7</v>
      </c>
      <c r="B168" s="91">
        <v>36004</v>
      </c>
      <c r="C168" s="92">
        <v>37.520000000000003</v>
      </c>
      <c r="D168" s="4">
        <f t="shared" si="23"/>
        <v>-0.23142473251776041</v>
      </c>
      <c r="E168" s="100">
        <f t="shared" si="27"/>
        <v>18.604778406395351</v>
      </c>
      <c r="G168" s="8">
        <f t="shared" si="31"/>
        <v>0</v>
      </c>
      <c r="H168" s="8">
        <f t="shared" si="31"/>
        <v>0</v>
      </c>
      <c r="I168" s="8">
        <f t="shared" si="31"/>
        <v>0</v>
      </c>
      <c r="J168" s="8">
        <f t="shared" si="31"/>
        <v>0</v>
      </c>
      <c r="K168" s="8">
        <f t="shared" si="31"/>
        <v>2.4799999999999969</v>
      </c>
      <c r="L168" s="8">
        <f t="shared" si="31"/>
        <v>12.479999999999997</v>
      </c>
      <c r="M168" s="8">
        <f t="shared" si="31"/>
        <v>17.520000000000003</v>
      </c>
      <c r="N168" s="8">
        <f t="shared" si="31"/>
        <v>12.520000000000003</v>
      </c>
      <c r="O168" s="8">
        <f t="shared" si="31"/>
        <v>7.5200000000000031</v>
      </c>
      <c r="P168" s="8">
        <f t="shared" si="31"/>
        <v>2.5200000000000031</v>
      </c>
      <c r="Q168" s="8">
        <f t="shared" si="31"/>
        <v>0</v>
      </c>
      <c r="R168" s="8">
        <f t="shared" si="31"/>
        <v>0</v>
      </c>
      <c r="S168" s="8">
        <f t="shared" si="31"/>
        <v>0</v>
      </c>
      <c r="T168" s="21">
        <f t="shared" si="24"/>
        <v>7</v>
      </c>
      <c r="U168" s="19">
        <f>VLOOKUP($B168,Gas!$B$3:$E$2506,2)</f>
        <v>2.0049999999999999</v>
      </c>
      <c r="V168" s="44">
        <f t="shared" si="25"/>
        <v>18.713216957605987</v>
      </c>
    </row>
    <row r="169" spans="1:22" x14ac:dyDescent="0.2">
      <c r="A169" s="43">
        <f t="shared" si="29"/>
        <v>7</v>
      </c>
      <c r="B169" s="91">
        <v>36005</v>
      </c>
      <c r="C169" s="92">
        <v>44.52</v>
      </c>
      <c r="D169" s="4">
        <f t="shared" si="23"/>
        <v>0.17106440226932015</v>
      </c>
      <c r="E169" s="100">
        <f t="shared" si="27"/>
        <v>18.625032103151391</v>
      </c>
      <c r="G169" s="8">
        <f t="shared" si="31"/>
        <v>0</v>
      </c>
      <c r="H169" s="8">
        <f t="shared" si="31"/>
        <v>0</v>
      </c>
      <c r="I169" s="8">
        <f t="shared" si="31"/>
        <v>0</v>
      </c>
      <c r="J169" s="8">
        <f t="shared" si="31"/>
        <v>0</v>
      </c>
      <c r="K169" s="8">
        <f t="shared" si="31"/>
        <v>0</v>
      </c>
      <c r="L169" s="8">
        <f t="shared" si="31"/>
        <v>5.4799999999999969</v>
      </c>
      <c r="M169" s="8">
        <f t="shared" si="31"/>
        <v>24.520000000000003</v>
      </c>
      <c r="N169" s="8">
        <f t="shared" si="31"/>
        <v>19.520000000000003</v>
      </c>
      <c r="O169" s="8">
        <f t="shared" si="31"/>
        <v>14.520000000000003</v>
      </c>
      <c r="P169" s="8">
        <f t="shared" si="31"/>
        <v>9.5200000000000031</v>
      </c>
      <c r="Q169" s="8">
        <f t="shared" si="31"/>
        <v>4.5200000000000031</v>
      </c>
      <c r="R169" s="8">
        <f t="shared" si="31"/>
        <v>0</v>
      </c>
      <c r="S169" s="8">
        <f t="shared" si="31"/>
        <v>0</v>
      </c>
      <c r="T169" s="21">
        <f t="shared" si="24"/>
        <v>7</v>
      </c>
      <c r="U169" s="19">
        <f>VLOOKUP($B169,Gas!$B$3:$E$2506,2)</f>
        <v>1.9550000000000001</v>
      </c>
      <c r="V169" s="44">
        <f t="shared" si="25"/>
        <v>22.772378516624041</v>
      </c>
    </row>
    <row r="170" spans="1:22" x14ac:dyDescent="0.2">
      <c r="A170" s="43">
        <f t="shared" si="29"/>
        <v>7</v>
      </c>
      <c r="B170" s="91">
        <v>36006</v>
      </c>
      <c r="C170" s="92">
        <v>40.22</v>
      </c>
      <c r="D170" s="4">
        <f t="shared" si="23"/>
        <v>-0.10157414206283817</v>
      </c>
      <c r="E170" s="100">
        <f t="shared" si="27"/>
        <v>18.544450502442036</v>
      </c>
      <c r="G170" s="8">
        <f t="shared" si="31"/>
        <v>0</v>
      </c>
      <c r="H170" s="8">
        <f t="shared" si="31"/>
        <v>0</v>
      </c>
      <c r="I170" s="8">
        <f t="shared" si="31"/>
        <v>0</v>
      </c>
      <c r="J170" s="8">
        <f t="shared" si="31"/>
        <v>0</v>
      </c>
      <c r="K170" s="8">
        <f t="shared" si="31"/>
        <v>0</v>
      </c>
      <c r="L170" s="8">
        <f t="shared" si="31"/>
        <v>9.7800000000000011</v>
      </c>
      <c r="M170" s="8">
        <f t="shared" si="31"/>
        <v>20.22</v>
      </c>
      <c r="N170" s="8">
        <f t="shared" si="31"/>
        <v>15.219999999999999</v>
      </c>
      <c r="O170" s="8">
        <f t="shared" si="31"/>
        <v>10.219999999999999</v>
      </c>
      <c r="P170" s="8">
        <f t="shared" si="31"/>
        <v>5.2199999999999989</v>
      </c>
      <c r="Q170" s="8">
        <f t="shared" si="31"/>
        <v>0.21999999999999886</v>
      </c>
      <c r="R170" s="8">
        <f t="shared" si="31"/>
        <v>0</v>
      </c>
      <c r="S170" s="8">
        <f t="shared" si="31"/>
        <v>0</v>
      </c>
      <c r="T170" s="21">
        <f t="shared" si="24"/>
        <v>7</v>
      </c>
      <c r="U170" s="19">
        <f>VLOOKUP($B170,Gas!$B$3:$E$2506,2)</f>
        <v>1.99</v>
      </c>
      <c r="V170" s="44">
        <f t="shared" si="25"/>
        <v>20.211055276381909</v>
      </c>
    </row>
    <row r="171" spans="1:22" x14ac:dyDescent="0.2">
      <c r="A171" s="43">
        <f t="shared" si="29"/>
        <v>7</v>
      </c>
      <c r="B171" s="91">
        <v>36007</v>
      </c>
      <c r="C171" s="92">
        <v>33.15</v>
      </c>
      <c r="D171" s="4">
        <f t="shared" si="23"/>
        <v>-0.19332166771263448</v>
      </c>
      <c r="E171" s="100">
        <f t="shared" si="27"/>
        <v>18.508040672539551</v>
      </c>
      <c r="G171" s="8">
        <f t="shared" si="31"/>
        <v>0</v>
      </c>
      <c r="H171" s="8">
        <f t="shared" si="31"/>
        <v>0</v>
      </c>
      <c r="I171" s="8">
        <f t="shared" si="31"/>
        <v>0</v>
      </c>
      <c r="J171" s="8">
        <f t="shared" si="31"/>
        <v>1.8500000000000014</v>
      </c>
      <c r="K171" s="8">
        <f t="shared" si="31"/>
        <v>6.8500000000000014</v>
      </c>
      <c r="L171" s="8">
        <f t="shared" si="31"/>
        <v>16.850000000000001</v>
      </c>
      <c r="M171" s="8">
        <f t="shared" si="31"/>
        <v>13.149999999999999</v>
      </c>
      <c r="N171" s="8">
        <f t="shared" si="31"/>
        <v>8.1499999999999986</v>
      </c>
      <c r="O171" s="8">
        <f t="shared" si="31"/>
        <v>3.1499999999999986</v>
      </c>
      <c r="P171" s="8">
        <f t="shared" si="31"/>
        <v>0</v>
      </c>
      <c r="Q171" s="8">
        <f t="shared" si="31"/>
        <v>0</v>
      </c>
      <c r="R171" s="8">
        <f t="shared" si="31"/>
        <v>0</v>
      </c>
      <c r="S171" s="8">
        <f t="shared" si="31"/>
        <v>0</v>
      </c>
      <c r="T171" s="21">
        <f t="shared" si="24"/>
        <v>7</v>
      </c>
      <c r="U171" s="19">
        <f>VLOOKUP($B171,Gas!$B$3:$E$2506,2)</f>
        <v>1.9850000000000001</v>
      </c>
      <c r="V171" s="44">
        <f t="shared" si="25"/>
        <v>16.700251889168765</v>
      </c>
    </row>
    <row r="172" spans="1:22" x14ac:dyDescent="0.2">
      <c r="A172" s="43">
        <f t="shared" si="29"/>
        <v>8</v>
      </c>
      <c r="B172" s="91">
        <v>36010</v>
      </c>
      <c r="C172" s="92">
        <v>39.68</v>
      </c>
      <c r="D172" s="4">
        <f t="shared" si="23"/>
        <v>0.1798045657848005</v>
      </c>
      <c r="E172" s="100">
        <f t="shared" si="27"/>
        <v>13.772423908738714</v>
      </c>
      <c r="G172" s="8">
        <f t="shared" si="31"/>
        <v>0</v>
      </c>
      <c r="H172" s="8">
        <f t="shared" si="31"/>
        <v>0</v>
      </c>
      <c r="I172" s="8">
        <f t="shared" si="31"/>
        <v>0</v>
      </c>
      <c r="J172" s="8">
        <f t="shared" si="31"/>
        <v>0</v>
      </c>
      <c r="K172" s="8">
        <f t="shared" si="31"/>
        <v>0.32000000000000028</v>
      </c>
      <c r="L172" s="8">
        <f t="shared" si="31"/>
        <v>10.32</v>
      </c>
      <c r="M172" s="8">
        <f t="shared" si="31"/>
        <v>19.68</v>
      </c>
      <c r="N172" s="8">
        <f t="shared" si="31"/>
        <v>14.68</v>
      </c>
      <c r="O172" s="8">
        <f t="shared" si="31"/>
        <v>9.68</v>
      </c>
      <c r="P172" s="8">
        <f t="shared" si="31"/>
        <v>4.68</v>
      </c>
      <c r="Q172" s="8">
        <f t="shared" si="31"/>
        <v>0</v>
      </c>
      <c r="R172" s="8">
        <f t="shared" si="31"/>
        <v>0</v>
      </c>
      <c r="S172" s="8">
        <f t="shared" si="31"/>
        <v>0</v>
      </c>
      <c r="T172" s="21">
        <f t="shared" si="24"/>
        <v>8</v>
      </c>
      <c r="U172" s="19">
        <f>VLOOKUP($B172,Gas!$B$3:$E$2506,2)</f>
        <v>1.845</v>
      </c>
      <c r="V172" s="44">
        <f t="shared" si="25"/>
        <v>21.506775067750677</v>
      </c>
    </row>
    <row r="173" spans="1:22" x14ac:dyDescent="0.2">
      <c r="A173" s="43">
        <f t="shared" si="29"/>
        <v>8</v>
      </c>
      <c r="B173" s="91">
        <v>36011</v>
      </c>
      <c r="C173" s="92">
        <v>28.32</v>
      </c>
      <c r="D173" s="4">
        <f t="shared" si="23"/>
        <v>-0.33727901359115298</v>
      </c>
      <c r="E173" s="100">
        <f t="shared" si="27"/>
        <v>10.614058471621437</v>
      </c>
      <c r="G173" s="8">
        <f t="shared" si="31"/>
        <v>0</v>
      </c>
      <c r="H173" s="8">
        <f t="shared" si="31"/>
        <v>0</v>
      </c>
      <c r="I173" s="8">
        <f t="shared" si="31"/>
        <v>1.6799999999999997</v>
      </c>
      <c r="J173" s="8">
        <f t="shared" si="31"/>
        <v>6.68</v>
      </c>
      <c r="K173" s="8">
        <f t="shared" si="31"/>
        <v>11.68</v>
      </c>
      <c r="L173" s="8">
        <f t="shared" si="31"/>
        <v>21.68</v>
      </c>
      <c r="M173" s="8">
        <f t="shared" si="31"/>
        <v>8.32</v>
      </c>
      <c r="N173" s="8">
        <f t="shared" si="31"/>
        <v>3.3200000000000003</v>
      </c>
      <c r="O173" s="8">
        <f t="shared" si="31"/>
        <v>0</v>
      </c>
      <c r="P173" s="8">
        <f t="shared" si="31"/>
        <v>0</v>
      </c>
      <c r="Q173" s="8">
        <f t="shared" si="31"/>
        <v>0</v>
      </c>
      <c r="R173" s="8">
        <f t="shared" si="31"/>
        <v>0</v>
      </c>
      <c r="S173" s="8">
        <f t="shared" si="31"/>
        <v>0</v>
      </c>
      <c r="T173" s="21">
        <f t="shared" si="24"/>
        <v>8</v>
      </c>
      <c r="U173" s="19">
        <f>VLOOKUP($B173,Gas!$B$3:$E$2506,2)</f>
        <v>1.825</v>
      </c>
      <c r="V173" s="44">
        <f t="shared" si="25"/>
        <v>15.517808219178082</v>
      </c>
    </row>
    <row r="174" spans="1:22" x14ac:dyDescent="0.2">
      <c r="A174" s="43">
        <f t="shared" si="29"/>
        <v>8</v>
      </c>
      <c r="B174" s="91">
        <v>36012</v>
      </c>
      <c r="C174" s="92">
        <v>27.11</v>
      </c>
      <c r="D174" s="4">
        <f t="shared" si="23"/>
        <v>-4.3665605314944872E-2</v>
      </c>
      <c r="E174" s="100">
        <f t="shared" si="27"/>
        <v>9.7819579905510441</v>
      </c>
      <c r="G174" s="8">
        <f t="shared" ref="G174:S183" si="32">IF(G$1="P",MAX(0,G$2-$C174),IF(G$1="C",MAX(0,$C174-G$2)))</f>
        <v>0</v>
      </c>
      <c r="H174" s="8">
        <f t="shared" si="32"/>
        <v>0</v>
      </c>
      <c r="I174" s="8">
        <f t="shared" si="32"/>
        <v>2.8900000000000006</v>
      </c>
      <c r="J174" s="8">
        <f t="shared" si="32"/>
        <v>7.8900000000000006</v>
      </c>
      <c r="K174" s="8">
        <f t="shared" si="32"/>
        <v>12.89</v>
      </c>
      <c r="L174" s="8">
        <f t="shared" si="32"/>
        <v>22.89</v>
      </c>
      <c r="M174" s="8">
        <f t="shared" si="32"/>
        <v>7.1099999999999994</v>
      </c>
      <c r="N174" s="8">
        <f t="shared" si="32"/>
        <v>2.1099999999999994</v>
      </c>
      <c r="O174" s="8">
        <f t="shared" si="32"/>
        <v>0</v>
      </c>
      <c r="P174" s="8">
        <f t="shared" si="32"/>
        <v>0</v>
      </c>
      <c r="Q174" s="8">
        <f t="shared" si="32"/>
        <v>0</v>
      </c>
      <c r="R174" s="8">
        <f t="shared" si="32"/>
        <v>0</v>
      </c>
      <c r="S174" s="8">
        <f t="shared" si="32"/>
        <v>0</v>
      </c>
      <c r="T174" s="21">
        <f t="shared" si="24"/>
        <v>8</v>
      </c>
      <c r="U174" s="19">
        <f>VLOOKUP($B174,Gas!$B$3:$E$2506,2)</f>
        <v>1.9</v>
      </c>
      <c r="V174" s="44">
        <f t="shared" si="25"/>
        <v>14.268421052631579</v>
      </c>
    </row>
    <row r="175" spans="1:22" x14ac:dyDescent="0.2">
      <c r="A175" s="43">
        <f t="shared" si="29"/>
        <v>8</v>
      </c>
      <c r="B175" s="91">
        <v>36013</v>
      </c>
      <c r="C175" s="92">
        <v>27.78</v>
      </c>
      <c r="D175" s="4">
        <f t="shared" si="23"/>
        <v>2.4413673815623548E-2</v>
      </c>
      <c r="E175" s="100">
        <f t="shared" si="27"/>
        <v>5.3507496815210986</v>
      </c>
      <c r="G175" s="8">
        <f t="shared" si="32"/>
        <v>0</v>
      </c>
      <c r="H175" s="8">
        <f t="shared" si="32"/>
        <v>0</v>
      </c>
      <c r="I175" s="8">
        <f t="shared" si="32"/>
        <v>2.2199999999999989</v>
      </c>
      <c r="J175" s="8">
        <f t="shared" si="32"/>
        <v>7.2199999999999989</v>
      </c>
      <c r="K175" s="8">
        <f t="shared" si="32"/>
        <v>12.219999999999999</v>
      </c>
      <c r="L175" s="8">
        <f t="shared" si="32"/>
        <v>22.22</v>
      </c>
      <c r="M175" s="8">
        <f t="shared" si="32"/>
        <v>7.7800000000000011</v>
      </c>
      <c r="N175" s="8">
        <f t="shared" si="32"/>
        <v>2.7800000000000011</v>
      </c>
      <c r="O175" s="8">
        <f t="shared" si="32"/>
        <v>0</v>
      </c>
      <c r="P175" s="8">
        <f t="shared" si="32"/>
        <v>0</v>
      </c>
      <c r="Q175" s="8">
        <f t="shared" si="32"/>
        <v>0</v>
      </c>
      <c r="R175" s="8">
        <f t="shared" si="32"/>
        <v>0</v>
      </c>
      <c r="S175" s="8">
        <f t="shared" si="32"/>
        <v>0</v>
      </c>
      <c r="T175" s="21">
        <f t="shared" si="24"/>
        <v>8</v>
      </c>
      <c r="U175" s="19">
        <f>VLOOKUP($B175,Gas!$B$3:$E$2506,2)</f>
        <v>1.91</v>
      </c>
      <c r="V175" s="44">
        <f t="shared" si="25"/>
        <v>14.544502617801049</v>
      </c>
    </row>
    <row r="176" spans="1:22" x14ac:dyDescent="0.2">
      <c r="A176" s="43">
        <f t="shared" si="29"/>
        <v>8</v>
      </c>
      <c r="B176" s="91">
        <v>36014</v>
      </c>
      <c r="C176" s="92">
        <v>26.68</v>
      </c>
      <c r="D176" s="4">
        <f t="shared" si="23"/>
        <v>-4.0402116278774824E-2</v>
      </c>
      <c r="E176" s="100">
        <f t="shared" si="27"/>
        <v>3.4787005255058059</v>
      </c>
      <c r="G176" s="8">
        <f t="shared" si="32"/>
        <v>0</v>
      </c>
      <c r="H176" s="8">
        <f t="shared" si="32"/>
        <v>0</v>
      </c>
      <c r="I176" s="8">
        <f t="shared" si="32"/>
        <v>3.3200000000000003</v>
      </c>
      <c r="J176" s="8">
        <f t="shared" si="32"/>
        <v>8.32</v>
      </c>
      <c r="K176" s="8">
        <f t="shared" si="32"/>
        <v>13.32</v>
      </c>
      <c r="L176" s="8">
        <f t="shared" si="32"/>
        <v>23.32</v>
      </c>
      <c r="M176" s="8">
        <f t="shared" si="32"/>
        <v>6.68</v>
      </c>
      <c r="N176" s="8">
        <f t="shared" si="32"/>
        <v>1.6799999999999997</v>
      </c>
      <c r="O176" s="8">
        <f t="shared" si="32"/>
        <v>0</v>
      </c>
      <c r="P176" s="8">
        <f t="shared" si="32"/>
        <v>0</v>
      </c>
      <c r="Q176" s="8">
        <f t="shared" si="32"/>
        <v>0</v>
      </c>
      <c r="R176" s="8">
        <f t="shared" si="32"/>
        <v>0</v>
      </c>
      <c r="S176" s="8">
        <f t="shared" si="32"/>
        <v>0</v>
      </c>
      <c r="T176" s="21">
        <f t="shared" si="24"/>
        <v>8</v>
      </c>
      <c r="U176" s="19">
        <f>VLOOKUP($B176,Gas!$B$3:$E$2506,2)</f>
        <v>1.845</v>
      </c>
      <c r="V176" s="44">
        <f t="shared" si="25"/>
        <v>14.46070460704607</v>
      </c>
    </row>
    <row r="177" spans="1:22" x14ac:dyDescent="0.2">
      <c r="A177" s="43">
        <f t="shared" si="29"/>
        <v>8</v>
      </c>
      <c r="B177" s="91">
        <v>36017</v>
      </c>
      <c r="C177" s="92">
        <v>48.92</v>
      </c>
      <c r="D177" s="4">
        <f t="shared" si="23"/>
        <v>0.60627208977154867</v>
      </c>
      <c r="E177" s="100">
        <f t="shared" si="27"/>
        <v>4.2432425998784913</v>
      </c>
      <c r="G177" s="8">
        <f t="shared" si="32"/>
        <v>0</v>
      </c>
      <c r="H177" s="8">
        <f t="shared" si="32"/>
        <v>0</v>
      </c>
      <c r="I177" s="8">
        <f t="shared" si="32"/>
        <v>0</v>
      </c>
      <c r="J177" s="8">
        <f t="shared" si="32"/>
        <v>0</v>
      </c>
      <c r="K177" s="8">
        <f t="shared" si="32"/>
        <v>0</v>
      </c>
      <c r="L177" s="8">
        <f t="shared" si="32"/>
        <v>1.0799999999999983</v>
      </c>
      <c r="M177" s="8">
        <f t="shared" si="32"/>
        <v>28.92</v>
      </c>
      <c r="N177" s="8">
        <f t="shared" si="32"/>
        <v>23.92</v>
      </c>
      <c r="O177" s="8">
        <f t="shared" si="32"/>
        <v>18.920000000000002</v>
      </c>
      <c r="P177" s="8">
        <f t="shared" si="32"/>
        <v>13.920000000000002</v>
      </c>
      <c r="Q177" s="8">
        <f t="shared" si="32"/>
        <v>8.9200000000000017</v>
      </c>
      <c r="R177" s="8">
        <f t="shared" si="32"/>
        <v>0</v>
      </c>
      <c r="S177" s="8">
        <f t="shared" si="32"/>
        <v>0</v>
      </c>
      <c r="T177" s="21">
        <f t="shared" si="24"/>
        <v>8</v>
      </c>
      <c r="U177" s="19">
        <f>VLOOKUP($B177,Gas!$B$3:$E$2506,2)</f>
        <v>1.8149999999999999</v>
      </c>
      <c r="V177" s="44">
        <f t="shared" si="25"/>
        <v>26.953168044077138</v>
      </c>
    </row>
    <row r="178" spans="1:22" x14ac:dyDescent="0.2">
      <c r="A178" s="43">
        <f t="shared" si="29"/>
        <v>8</v>
      </c>
      <c r="B178" s="91">
        <v>36018</v>
      </c>
      <c r="C178" s="92">
        <v>31.97</v>
      </c>
      <c r="D178" s="4">
        <f t="shared" si="23"/>
        <v>-0.42538834774722167</v>
      </c>
      <c r="E178" s="100">
        <f t="shared" si="27"/>
        <v>4.6342148957816338</v>
      </c>
      <c r="G178" s="8">
        <f t="shared" si="32"/>
        <v>0</v>
      </c>
      <c r="H178" s="8">
        <f t="shared" si="32"/>
        <v>0</v>
      </c>
      <c r="I178" s="8">
        <f t="shared" si="32"/>
        <v>0</v>
      </c>
      <c r="J178" s="8">
        <f t="shared" si="32"/>
        <v>3.0300000000000011</v>
      </c>
      <c r="K178" s="8">
        <f t="shared" si="32"/>
        <v>8.0300000000000011</v>
      </c>
      <c r="L178" s="8">
        <f t="shared" si="32"/>
        <v>18.03</v>
      </c>
      <c r="M178" s="8">
        <f t="shared" si="32"/>
        <v>11.969999999999999</v>
      </c>
      <c r="N178" s="8">
        <f t="shared" si="32"/>
        <v>6.9699999999999989</v>
      </c>
      <c r="O178" s="8">
        <f t="shared" si="32"/>
        <v>1.9699999999999989</v>
      </c>
      <c r="P178" s="8">
        <f t="shared" si="32"/>
        <v>0</v>
      </c>
      <c r="Q178" s="8">
        <f t="shared" si="32"/>
        <v>0</v>
      </c>
      <c r="R178" s="8">
        <f t="shared" si="32"/>
        <v>0</v>
      </c>
      <c r="S178" s="8">
        <f t="shared" si="32"/>
        <v>0</v>
      </c>
      <c r="T178" s="21">
        <f t="shared" si="24"/>
        <v>8</v>
      </c>
      <c r="U178" s="19">
        <f>VLOOKUP($B178,Gas!$B$3:$E$2506,2)</f>
        <v>1.855</v>
      </c>
      <c r="V178" s="44">
        <f t="shared" si="25"/>
        <v>17.234501347708896</v>
      </c>
    </row>
    <row r="179" spans="1:22" x14ac:dyDescent="0.2">
      <c r="A179" s="43">
        <f t="shared" si="29"/>
        <v>8</v>
      </c>
      <c r="B179" s="91">
        <v>36019</v>
      </c>
      <c r="C179" s="92">
        <v>31.21</v>
      </c>
      <c r="D179" s="4">
        <f t="shared" si="23"/>
        <v>-2.4059406789062005E-2</v>
      </c>
      <c r="E179" s="100">
        <f t="shared" si="27"/>
        <v>4.5166226270855283</v>
      </c>
      <c r="G179" s="8">
        <f t="shared" si="32"/>
        <v>0</v>
      </c>
      <c r="H179" s="8">
        <f t="shared" si="32"/>
        <v>0</v>
      </c>
      <c r="I179" s="8">
        <f t="shared" si="32"/>
        <v>0</v>
      </c>
      <c r="J179" s="8">
        <f t="shared" si="32"/>
        <v>3.7899999999999991</v>
      </c>
      <c r="K179" s="8">
        <f t="shared" si="32"/>
        <v>8.7899999999999991</v>
      </c>
      <c r="L179" s="8">
        <f t="shared" si="32"/>
        <v>18.79</v>
      </c>
      <c r="M179" s="8">
        <f t="shared" si="32"/>
        <v>11.21</v>
      </c>
      <c r="N179" s="8">
        <f t="shared" si="32"/>
        <v>6.2100000000000009</v>
      </c>
      <c r="O179" s="8">
        <f t="shared" si="32"/>
        <v>1.2100000000000009</v>
      </c>
      <c r="P179" s="8">
        <f t="shared" si="32"/>
        <v>0</v>
      </c>
      <c r="Q179" s="8">
        <f t="shared" si="32"/>
        <v>0</v>
      </c>
      <c r="R179" s="8">
        <f t="shared" si="32"/>
        <v>0</v>
      </c>
      <c r="S179" s="8">
        <f t="shared" si="32"/>
        <v>0</v>
      </c>
      <c r="T179" s="21">
        <f t="shared" si="24"/>
        <v>8</v>
      </c>
      <c r="U179" s="19">
        <f>VLOOKUP($B179,Gas!$B$3:$E$2506,2)</f>
        <v>1.87</v>
      </c>
      <c r="V179" s="44">
        <f t="shared" si="25"/>
        <v>16.689839572192511</v>
      </c>
    </row>
    <row r="180" spans="1:22" x14ac:dyDescent="0.2">
      <c r="A180" s="43">
        <f t="shared" si="29"/>
        <v>8</v>
      </c>
      <c r="B180" s="91">
        <v>36020</v>
      </c>
      <c r="C180" s="92">
        <v>28.41</v>
      </c>
      <c r="D180" s="4">
        <f t="shared" si="23"/>
        <v>-9.3997360416591472E-2</v>
      </c>
      <c r="E180" s="100">
        <f t="shared" si="27"/>
        <v>4.513702562409228</v>
      </c>
      <c r="G180" s="8">
        <f t="shared" si="32"/>
        <v>0</v>
      </c>
      <c r="H180" s="8">
        <f t="shared" si="32"/>
        <v>0</v>
      </c>
      <c r="I180" s="8">
        <f t="shared" si="32"/>
        <v>1.5899999999999999</v>
      </c>
      <c r="J180" s="8">
        <f t="shared" si="32"/>
        <v>6.59</v>
      </c>
      <c r="K180" s="8">
        <f t="shared" si="32"/>
        <v>11.59</v>
      </c>
      <c r="L180" s="8">
        <f t="shared" si="32"/>
        <v>21.59</v>
      </c>
      <c r="M180" s="8">
        <f t="shared" si="32"/>
        <v>8.41</v>
      </c>
      <c r="N180" s="8">
        <f t="shared" si="32"/>
        <v>3.41</v>
      </c>
      <c r="O180" s="8">
        <f t="shared" si="32"/>
        <v>0</v>
      </c>
      <c r="P180" s="8">
        <f t="shared" si="32"/>
        <v>0</v>
      </c>
      <c r="Q180" s="8">
        <f t="shared" si="32"/>
        <v>0</v>
      </c>
      <c r="R180" s="8">
        <f t="shared" si="32"/>
        <v>0</v>
      </c>
      <c r="S180" s="8">
        <f t="shared" si="32"/>
        <v>0</v>
      </c>
      <c r="T180" s="21">
        <f t="shared" si="24"/>
        <v>8</v>
      </c>
      <c r="U180" s="19">
        <f>VLOOKUP($B180,Gas!$B$3:$E$2506,2)</f>
        <v>1.835</v>
      </c>
      <c r="V180" s="44">
        <f t="shared" si="25"/>
        <v>15.482288828337875</v>
      </c>
    </row>
    <row r="181" spans="1:22" x14ac:dyDescent="0.2">
      <c r="A181" s="43">
        <f t="shared" si="29"/>
        <v>8</v>
      </c>
      <c r="B181" s="91">
        <v>36021</v>
      </c>
      <c r="C181" s="92">
        <v>25.44</v>
      </c>
      <c r="D181" s="4">
        <f t="shared" si="23"/>
        <v>-0.11041845739417515</v>
      </c>
      <c r="E181" s="100">
        <f t="shared" si="27"/>
        <v>4.4514101372099262</v>
      </c>
      <c r="G181" s="8">
        <f t="shared" si="32"/>
        <v>0</v>
      </c>
      <c r="H181" s="8">
        <f t="shared" si="32"/>
        <v>0</v>
      </c>
      <c r="I181" s="8">
        <f t="shared" si="32"/>
        <v>4.5599999999999987</v>
      </c>
      <c r="J181" s="8">
        <f t="shared" si="32"/>
        <v>9.5599999999999987</v>
      </c>
      <c r="K181" s="8">
        <f t="shared" si="32"/>
        <v>14.559999999999999</v>
      </c>
      <c r="L181" s="8">
        <f t="shared" si="32"/>
        <v>24.56</v>
      </c>
      <c r="M181" s="8">
        <f t="shared" si="32"/>
        <v>5.4400000000000013</v>
      </c>
      <c r="N181" s="8">
        <f t="shared" si="32"/>
        <v>0.44000000000000128</v>
      </c>
      <c r="O181" s="8">
        <f t="shared" si="32"/>
        <v>0</v>
      </c>
      <c r="P181" s="8">
        <f t="shared" si="32"/>
        <v>0</v>
      </c>
      <c r="Q181" s="8">
        <f t="shared" si="32"/>
        <v>0</v>
      </c>
      <c r="R181" s="8">
        <f t="shared" si="32"/>
        <v>0</v>
      </c>
      <c r="S181" s="8">
        <f t="shared" si="32"/>
        <v>0</v>
      </c>
      <c r="T181" s="21">
        <f t="shared" si="24"/>
        <v>8</v>
      </c>
      <c r="U181" s="19">
        <f>VLOOKUP($B181,Gas!$B$3:$E$2506,2)</f>
        <v>1.825</v>
      </c>
      <c r="V181" s="44">
        <f t="shared" si="25"/>
        <v>13.939726027397262</v>
      </c>
    </row>
    <row r="182" spans="1:22" x14ac:dyDescent="0.2">
      <c r="A182" s="43">
        <f t="shared" si="29"/>
        <v>8</v>
      </c>
      <c r="B182" s="91">
        <v>36024</v>
      </c>
      <c r="C182" s="92">
        <v>44.55</v>
      </c>
      <c r="D182" s="4">
        <f t="shared" si="23"/>
        <v>0.56028941544489674</v>
      </c>
      <c r="E182" s="100">
        <f t="shared" si="27"/>
        <v>5.2720540559172058</v>
      </c>
      <c r="G182" s="8">
        <f t="shared" si="32"/>
        <v>0</v>
      </c>
      <c r="H182" s="8">
        <f t="shared" si="32"/>
        <v>0</v>
      </c>
      <c r="I182" s="8">
        <f t="shared" si="32"/>
        <v>0</v>
      </c>
      <c r="J182" s="8">
        <f t="shared" si="32"/>
        <v>0</v>
      </c>
      <c r="K182" s="8">
        <f t="shared" si="32"/>
        <v>0</v>
      </c>
      <c r="L182" s="8">
        <f t="shared" si="32"/>
        <v>5.4500000000000028</v>
      </c>
      <c r="M182" s="8">
        <f t="shared" si="32"/>
        <v>24.549999999999997</v>
      </c>
      <c r="N182" s="8">
        <f t="shared" si="32"/>
        <v>19.549999999999997</v>
      </c>
      <c r="O182" s="8">
        <f t="shared" si="32"/>
        <v>14.549999999999997</v>
      </c>
      <c r="P182" s="8">
        <f t="shared" si="32"/>
        <v>9.5499999999999972</v>
      </c>
      <c r="Q182" s="8">
        <f t="shared" si="32"/>
        <v>4.5499999999999972</v>
      </c>
      <c r="R182" s="8">
        <f t="shared" si="32"/>
        <v>0</v>
      </c>
      <c r="S182" s="8">
        <f t="shared" si="32"/>
        <v>0</v>
      </c>
      <c r="T182" s="21">
        <f t="shared" si="24"/>
        <v>8</v>
      </c>
      <c r="U182" s="19">
        <f>VLOOKUP($B182,Gas!$B$3:$E$2506,2)</f>
        <v>1.825</v>
      </c>
      <c r="V182" s="44">
        <f t="shared" si="25"/>
        <v>24.410958904109588</v>
      </c>
    </row>
    <row r="183" spans="1:22" x14ac:dyDescent="0.2">
      <c r="A183" s="43">
        <f t="shared" si="29"/>
        <v>8</v>
      </c>
      <c r="B183" s="91">
        <v>36025</v>
      </c>
      <c r="C183" s="92">
        <v>68.209999999999994</v>
      </c>
      <c r="D183" s="4">
        <f t="shared" si="23"/>
        <v>0.42597902774980956</v>
      </c>
      <c r="E183" s="100">
        <f t="shared" si="27"/>
        <v>5.2503358737997257</v>
      </c>
      <c r="G183" s="8">
        <f t="shared" si="32"/>
        <v>0</v>
      </c>
      <c r="H183" s="8">
        <f t="shared" si="32"/>
        <v>0</v>
      </c>
      <c r="I183" s="8">
        <f t="shared" si="32"/>
        <v>0</v>
      </c>
      <c r="J183" s="8">
        <f t="shared" si="32"/>
        <v>0</v>
      </c>
      <c r="K183" s="8">
        <f t="shared" si="32"/>
        <v>0</v>
      </c>
      <c r="L183" s="8">
        <f t="shared" si="32"/>
        <v>0</v>
      </c>
      <c r="M183" s="8">
        <f t="shared" si="32"/>
        <v>48.209999999999994</v>
      </c>
      <c r="N183" s="8">
        <f t="shared" si="32"/>
        <v>43.209999999999994</v>
      </c>
      <c r="O183" s="8">
        <f t="shared" si="32"/>
        <v>38.209999999999994</v>
      </c>
      <c r="P183" s="8">
        <f t="shared" si="32"/>
        <v>33.209999999999994</v>
      </c>
      <c r="Q183" s="8">
        <f t="shared" si="32"/>
        <v>28.209999999999994</v>
      </c>
      <c r="R183" s="8">
        <f t="shared" si="32"/>
        <v>18.209999999999994</v>
      </c>
      <c r="S183" s="8">
        <f t="shared" si="32"/>
        <v>0</v>
      </c>
      <c r="T183" s="21">
        <f t="shared" si="24"/>
        <v>8</v>
      </c>
      <c r="U183" s="19">
        <f>VLOOKUP($B183,Gas!$B$3:$E$2506,2)</f>
        <v>1.895</v>
      </c>
      <c r="V183" s="44">
        <f t="shared" si="25"/>
        <v>35.994722955145114</v>
      </c>
    </row>
    <row r="184" spans="1:22" x14ac:dyDescent="0.2">
      <c r="A184" s="43">
        <f t="shared" si="29"/>
        <v>8</v>
      </c>
      <c r="B184" s="91">
        <v>36026</v>
      </c>
      <c r="C184" s="92">
        <v>34.81</v>
      </c>
      <c r="D184" s="4">
        <f t="shared" si="23"/>
        <v>-0.67268647984328034</v>
      </c>
      <c r="E184" s="100">
        <f t="shared" si="27"/>
        <v>6.4850156464469766</v>
      </c>
      <c r="G184" s="8">
        <f t="shared" ref="G184:S193" si="33">IF(G$1="P",MAX(0,G$2-$C184),IF(G$1="C",MAX(0,$C184-G$2)))</f>
        <v>0</v>
      </c>
      <c r="H184" s="8">
        <f t="shared" si="33"/>
        <v>0</v>
      </c>
      <c r="I184" s="8">
        <f t="shared" si="33"/>
        <v>0</v>
      </c>
      <c r="J184" s="8">
        <f t="shared" si="33"/>
        <v>0.18999999999999773</v>
      </c>
      <c r="K184" s="8">
        <f t="shared" si="33"/>
        <v>5.1899999999999977</v>
      </c>
      <c r="L184" s="8">
        <f t="shared" si="33"/>
        <v>15.189999999999998</v>
      </c>
      <c r="M184" s="8">
        <f t="shared" si="33"/>
        <v>14.810000000000002</v>
      </c>
      <c r="N184" s="8">
        <f t="shared" si="33"/>
        <v>9.8100000000000023</v>
      </c>
      <c r="O184" s="8">
        <f t="shared" si="33"/>
        <v>4.8100000000000023</v>
      </c>
      <c r="P184" s="8">
        <f t="shared" si="33"/>
        <v>0</v>
      </c>
      <c r="Q184" s="8">
        <f t="shared" si="33"/>
        <v>0</v>
      </c>
      <c r="R184" s="8">
        <f t="shared" si="33"/>
        <v>0</v>
      </c>
      <c r="S184" s="8">
        <f t="shared" si="33"/>
        <v>0</v>
      </c>
      <c r="T184" s="21">
        <f t="shared" si="24"/>
        <v>8</v>
      </c>
      <c r="U184" s="19">
        <f>VLOOKUP($B184,Gas!$B$3:$E$2506,2)</f>
        <v>1.94</v>
      </c>
      <c r="V184" s="44">
        <f t="shared" si="25"/>
        <v>17.943298969072167</v>
      </c>
    </row>
    <row r="185" spans="1:22" x14ac:dyDescent="0.2">
      <c r="A185" s="43">
        <f t="shared" si="29"/>
        <v>8</v>
      </c>
      <c r="B185" s="91">
        <v>36027</v>
      </c>
      <c r="C185" s="92">
        <v>29.47</v>
      </c>
      <c r="D185" s="4">
        <f t="shared" si="23"/>
        <v>-0.16653190507374424</v>
      </c>
      <c r="E185" s="100">
        <f t="shared" si="27"/>
        <v>6.5553913116572335</v>
      </c>
      <c r="G185" s="8">
        <f t="shared" si="33"/>
        <v>0</v>
      </c>
      <c r="H185" s="8">
        <f t="shared" si="33"/>
        <v>0</v>
      </c>
      <c r="I185" s="8">
        <f t="shared" si="33"/>
        <v>0.53000000000000114</v>
      </c>
      <c r="J185" s="8">
        <f t="shared" si="33"/>
        <v>5.5300000000000011</v>
      </c>
      <c r="K185" s="8">
        <f t="shared" si="33"/>
        <v>10.530000000000001</v>
      </c>
      <c r="L185" s="8">
        <f t="shared" si="33"/>
        <v>20.53</v>
      </c>
      <c r="M185" s="8">
        <f t="shared" si="33"/>
        <v>9.4699999999999989</v>
      </c>
      <c r="N185" s="8">
        <f t="shared" si="33"/>
        <v>4.4699999999999989</v>
      </c>
      <c r="O185" s="8">
        <f t="shared" si="33"/>
        <v>0</v>
      </c>
      <c r="P185" s="8">
        <f t="shared" si="33"/>
        <v>0</v>
      </c>
      <c r="Q185" s="8">
        <f t="shared" si="33"/>
        <v>0</v>
      </c>
      <c r="R185" s="8">
        <f t="shared" si="33"/>
        <v>0</v>
      </c>
      <c r="S185" s="8">
        <f t="shared" si="33"/>
        <v>0</v>
      </c>
      <c r="T185" s="21">
        <f t="shared" si="24"/>
        <v>8</v>
      </c>
      <c r="U185" s="19">
        <f>VLOOKUP($B185,Gas!$B$3:$E$2506,2)</f>
        <v>1.96</v>
      </c>
      <c r="V185" s="44">
        <f t="shared" si="25"/>
        <v>15.035714285714285</v>
      </c>
    </row>
    <row r="186" spans="1:22" x14ac:dyDescent="0.2">
      <c r="A186" s="43">
        <f t="shared" si="29"/>
        <v>8</v>
      </c>
      <c r="B186" s="91">
        <v>36028</v>
      </c>
      <c r="C186" s="92">
        <v>26.67</v>
      </c>
      <c r="D186" s="4">
        <f t="shared" si="23"/>
        <v>-9.9833458555680307E-2</v>
      </c>
      <c r="E186" s="100">
        <f t="shared" si="27"/>
        <v>6.5737625153498467</v>
      </c>
      <c r="G186" s="8">
        <f t="shared" si="33"/>
        <v>0</v>
      </c>
      <c r="H186" s="8">
        <f t="shared" si="33"/>
        <v>0</v>
      </c>
      <c r="I186" s="8">
        <f t="shared" si="33"/>
        <v>3.3299999999999983</v>
      </c>
      <c r="J186" s="8">
        <f t="shared" si="33"/>
        <v>8.3299999999999983</v>
      </c>
      <c r="K186" s="8">
        <f t="shared" si="33"/>
        <v>13.329999999999998</v>
      </c>
      <c r="L186" s="8">
        <f t="shared" si="33"/>
        <v>23.33</v>
      </c>
      <c r="M186" s="8">
        <f t="shared" si="33"/>
        <v>6.6700000000000017</v>
      </c>
      <c r="N186" s="8">
        <f t="shared" si="33"/>
        <v>1.6700000000000017</v>
      </c>
      <c r="O186" s="8">
        <f t="shared" si="33"/>
        <v>0</v>
      </c>
      <c r="P186" s="8">
        <f t="shared" si="33"/>
        <v>0</v>
      </c>
      <c r="Q186" s="8">
        <f t="shared" si="33"/>
        <v>0</v>
      </c>
      <c r="R186" s="8">
        <f t="shared" si="33"/>
        <v>0</v>
      </c>
      <c r="S186" s="8">
        <f t="shared" si="33"/>
        <v>0</v>
      </c>
      <c r="T186" s="21">
        <f t="shared" si="24"/>
        <v>8</v>
      </c>
      <c r="U186" s="19">
        <f>VLOOKUP($B186,Gas!$B$3:$E$2506,2)</f>
        <v>1.895</v>
      </c>
      <c r="V186" s="44">
        <f t="shared" si="25"/>
        <v>14.073878627968339</v>
      </c>
    </row>
    <row r="187" spans="1:22" x14ac:dyDescent="0.2">
      <c r="A187" s="43">
        <f t="shared" si="29"/>
        <v>8</v>
      </c>
      <c r="B187" s="91">
        <v>36031</v>
      </c>
      <c r="C187" s="92">
        <v>26.36</v>
      </c>
      <c r="D187" s="4">
        <f t="shared" si="23"/>
        <v>-1.1691628559616566E-2</v>
      </c>
      <c r="E187" s="100">
        <f t="shared" si="27"/>
        <v>5.6520726992663306</v>
      </c>
      <c r="G187" s="8">
        <f t="shared" si="33"/>
        <v>0</v>
      </c>
      <c r="H187" s="8">
        <f t="shared" si="33"/>
        <v>0</v>
      </c>
      <c r="I187" s="8">
        <f t="shared" si="33"/>
        <v>3.6400000000000006</v>
      </c>
      <c r="J187" s="8">
        <f t="shared" si="33"/>
        <v>8.64</v>
      </c>
      <c r="K187" s="8">
        <f t="shared" si="33"/>
        <v>13.64</v>
      </c>
      <c r="L187" s="8">
        <f t="shared" si="33"/>
        <v>23.64</v>
      </c>
      <c r="M187" s="8">
        <f t="shared" si="33"/>
        <v>6.3599999999999994</v>
      </c>
      <c r="N187" s="8">
        <f t="shared" si="33"/>
        <v>1.3599999999999994</v>
      </c>
      <c r="O187" s="8">
        <f t="shared" si="33"/>
        <v>0</v>
      </c>
      <c r="P187" s="8">
        <f t="shared" si="33"/>
        <v>0</v>
      </c>
      <c r="Q187" s="8">
        <f t="shared" si="33"/>
        <v>0</v>
      </c>
      <c r="R187" s="8">
        <f t="shared" si="33"/>
        <v>0</v>
      </c>
      <c r="S187" s="8">
        <f t="shared" si="33"/>
        <v>0</v>
      </c>
      <c r="T187" s="21">
        <f t="shared" si="24"/>
        <v>8</v>
      </c>
      <c r="U187" s="19">
        <f>VLOOKUP($B187,Gas!$B$3:$E$2506,2)</f>
        <v>1.925</v>
      </c>
      <c r="V187" s="44">
        <f t="shared" si="25"/>
        <v>13.693506493506494</v>
      </c>
    </row>
    <row r="188" spans="1:22" x14ac:dyDescent="0.2">
      <c r="A188" s="43">
        <f t="shared" si="29"/>
        <v>8</v>
      </c>
      <c r="B188" s="91">
        <v>36032</v>
      </c>
      <c r="C188" s="92">
        <v>55.66</v>
      </c>
      <c r="D188" s="4">
        <f t="shared" si="23"/>
        <v>0.74741404646343823</v>
      </c>
      <c r="E188" s="100">
        <f t="shared" si="27"/>
        <v>6.5303077432292298</v>
      </c>
      <c r="G188" s="8">
        <f t="shared" si="33"/>
        <v>0</v>
      </c>
      <c r="H188" s="8">
        <f t="shared" si="33"/>
        <v>0</v>
      </c>
      <c r="I188" s="8">
        <f t="shared" si="33"/>
        <v>0</v>
      </c>
      <c r="J188" s="8">
        <f t="shared" si="33"/>
        <v>0</v>
      </c>
      <c r="K188" s="8">
        <f t="shared" si="33"/>
        <v>0</v>
      </c>
      <c r="L188" s="8">
        <f t="shared" si="33"/>
        <v>0</v>
      </c>
      <c r="M188" s="8">
        <f t="shared" si="33"/>
        <v>35.659999999999997</v>
      </c>
      <c r="N188" s="8">
        <f t="shared" si="33"/>
        <v>30.659999999999997</v>
      </c>
      <c r="O188" s="8">
        <f t="shared" si="33"/>
        <v>25.659999999999997</v>
      </c>
      <c r="P188" s="8">
        <f t="shared" si="33"/>
        <v>20.659999999999997</v>
      </c>
      <c r="Q188" s="8">
        <f t="shared" si="33"/>
        <v>15.659999999999997</v>
      </c>
      <c r="R188" s="8">
        <f t="shared" si="33"/>
        <v>5.6599999999999966</v>
      </c>
      <c r="S188" s="8">
        <f t="shared" si="33"/>
        <v>0</v>
      </c>
      <c r="T188" s="21">
        <f t="shared" si="24"/>
        <v>8</v>
      </c>
      <c r="U188" s="19">
        <f>VLOOKUP($B188,Gas!$B$3:$E$2506,2)</f>
        <v>1.895</v>
      </c>
      <c r="V188" s="44">
        <f t="shared" si="25"/>
        <v>29.372031662269126</v>
      </c>
    </row>
    <row r="189" spans="1:22" x14ac:dyDescent="0.2">
      <c r="A189" s="43">
        <f t="shared" si="29"/>
        <v>8</v>
      </c>
      <c r="B189" s="91">
        <v>36033</v>
      </c>
      <c r="C189" s="92">
        <v>96.55</v>
      </c>
      <c r="D189" s="4">
        <f t="shared" si="23"/>
        <v>0.55079925277677877</v>
      </c>
      <c r="E189" s="100">
        <f t="shared" si="27"/>
        <v>6.9546629907873019</v>
      </c>
      <c r="G189" s="8">
        <f t="shared" si="33"/>
        <v>0</v>
      </c>
      <c r="H189" s="8">
        <f t="shared" si="33"/>
        <v>0</v>
      </c>
      <c r="I189" s="8">
        <f t="shared" si="33"/>
        <v>0</v>
      </c>
      <c r="J189" s="8">
        <f t="shared" si="33"/>
        <v>0</v>
      </c>
      <c r="K189" s="8">
        <f t="shared" si="33"/>
        <v>0</v>
      </c>
      <c r="L189" s="8">
        <f t="shared" si="33"/>
        <v>0</v>
      </c>
      <c r="M189" s="8">
        <f t="shared" si="33"/>
        <v>76.55</v>
      </c>
      <c r="N189" s="8">
        <f t="shared" si="33"/>
        <v>71.55</v>
      </c>
      <c r="O189" s="8">
        <f t="shared" si="33"/>
        <v>66.55</v>
      </c>
      <c r="P189" s="8">
        <f t="shared" si="33"/>
        <v>61.55</v>
      </c>
      <c r="Q189" s="8">
        <f t="shared" si="33"/>
        <v>56.55</v>
      </c>
      <c r="R189" s="8">
        <f t="shared" si="33"/>
        <v>46.55</v>
      </c>
      <c r="S189" s="8">
        <f t="shared" si="33"/>
        <v>0</v>
      </c>
      <c r="T189" s="21">
        <f t="shared" si="24"/>
        <v>8</v>
      </c>
      <c r="U189" s="19">
        <f>VLOOKUP($B189,Gas!$B$3:$E$2506,2)</f>
        <v>1.88</v>
      </c>
      <c r="V189" s="44">
        <f t="shared" si="25"/>
        <v>51.356382978723403</v>
      </c>
    </row>
    <row r="190" spans="1:22" x14ac:dyDescent="0.2">
      <c r="A190" s="43">
        <f t="shared" si="29"/>
        <v>8</v>
      </c>
      <c r="B190" s="91">
        <v>36034</v>
      </c>
      <c r="C190" s="92">
        <v>49.13</v>
      </c>
      <c r="D190" s="4">
        <f t="shared" si="23"/>
        <v>-0.67559116269396657</v>
      </c>
      <c r="E190" s="100">
        <f t="shared" si="27"/>
        <v>7.9692957855891615</v>
      </c>
      <c r="G190" s="8">
        <f t="shared" si="33"/>
        <v>0</v>
      </c>
      <c r="H190" s="8">
        <f t="shared" si="33"/>
        <v>0</v>
      </c>
      <c r="I190" s="8">
        <f t="shared" si="33"/>
        <v>0</v>
      </c>
      <c r="J190" s="8">
        <f t="shared" si="33"/>
        <v>0</v>
      </c>
      <c r="K190" s="8">
        <f t="shared" si="33"/>
        <v>0</v>
      </c>
      <c r="L190" s="8">
        <f t="shared" si="33"/>
        <v>0.86999999999999744</v>
      </c>
      <c r="M190" s="8">
        <f t="shared" si="33"/>
        <v>29.130000000000003</v>
      </c>
      <c r="N190" s="8">
        <f t="shared" si="33"/>
        <v>24.130000000000003</v>
      </c>
      <c r="O190" s="8">
        <f t="shared" si="33"/>
        <v>19.130000000000003</v>
      </c>
      <c r="P190" s="8">
        <f t="shared" si="33"/>
        <v>14.130000000000003</v>
      </c>
      <c r="Q190" s="8">
        <f t="shared" si="33"/>
        <v>9.1300000000000026</v>
      </c>
      <c r="R190" s="8">
        <f t="shared" si="33"/>
        <v>0</v>
      </c>
      <c r="S190" s="8">
        <f t="shared" si="33"/>
        <v>0</v>
      </c>
      <c r="T190" s="21">
        <f t="shared" si="24"/>
        <v>8</v>
      </c>
      <c r="U190" s="19">
        <f>VLOOKUP($B190,Gas!$B$3:$E$2506,2)</f>
        <v>1.83</v>
      </c>
      <c r="V190" s="44">
        <f t="shared" si="25"/>
        <v>26.846994535519126</v>
      </c>
    </row>
    <row r="191" spans="1:22" x14ac:dyDescent="0.2">
      <c r="A191" s="43">
        <f t="shared" si="29"/>
        <v>8</v>
      </c>
      <c r="B191" s="91">
        <v>36035</v>
      </c>
      <c r="C191" s="92">
        <v>41.64</v>
      </c>
      <c r="D191" s="4">
        <f t="shared" si="23"/>
        <v>-0.16540860243378874</v>
      </c>
      <c r="E191" s="100">
        <f t="shared" si="27"/>
        <v>8.0056189042807802</v>
      </c>
      <c r="G191" s="8">
        <f t="shared" si="33"/>
        <v>0</v>
      </c>
      <c r="H191" s="8">
        <f t="shared" si="33"/>
        <v>0</v>
      </c>
      <c r="I191" s="8">
        <f t="shared" si="33"/>
        <v>0</v>
      </c>
      <c r="J191" s="8">
        <f t="shared" si="33"/>
        <v>0</v>
      </c>
      <c r="K191" s="8">
        <f t="shared" si="33"/>
        <v>0</v>
      </c>
      <c r="L191" s="8">
        <f t="shared" si="33"/>
        <v>8.36</v>
      </c>
      <c r="M191" s="8">
        <f t="shared" si="33"/>
        <v>21.64</v>
      </c>
      <c r="N191" s="8">
        <f t="shared" si="33"/>
        <v>16.64</v>
      </c>
      <c r="O191" s="8">
        <f t="shared" si="33"/>
        <v>11.64</v>
      </c>
      <c r="P191" s="8">
        <f t="shared" si="33"/>
        <v>6.6400000000000006</v>
      </c>
      <c r="Q191" s="8">
        <f t="shared" si="33"/>
        <v>1.6400000000000006</v>
      </c>
      <c r="R191" s="8">
        <f t="shared" si="33"/>
        <v>0</v>
      </c>
      <c r="S191" s="8">
        <f t="shared" si="33"/>
        <v>0</v>
      </c>
      <c r="T191" s="21">
        <f t="shared" si="24"/>
        <v>8</v>
      </c>
      <c r="U191" s="19">
        <f>VLOOKUP($B191,Gas!$B$3:$E$2506,2)</f>
        <v>1.75</v>
      </c>
      <c r="V191" s="44">
        <f t="shared" si="25"/>
        <v>23.794285714285714</v>
      </c>
    </row>
    <row r="192" spans="1:22" x14ac:dyDescent="0.2">
      <c r="A192" s="43">
        <f t="shared" si="29"/>
        <v>8</v>
      </c>
      <c r="B192" s="91">
        <v>36038</v>
      </c>
      <c r="C192" s="92">
        <v>40.31</v>
      </c>
      <c r="D192" s="4">
        <f t="shared" si="23"/>
        <v>-3.2461666617693702E-2</v>
      </c>
      <c r="E192" s="100">
        <f t="shared" si="27"/>
        <v>7.486369146854857</v>
      </c>
      <c r="G192" s="8">
        <f t="shared" si="33"/>
        <v>0</v>
      </c>
      <c r="H192" s="8">
        <f t="shared" si="33"/>
        <v>0</v>
      </c>
      <c r="I192" s="8">
        <f t="shared" si="33"/>
        <v>0</v>
      </c>
      <c r="J192" s="8">
        <f t="shared" si="33"/>
        <v>0</v>
      </c>
      <c r="K192" s="8">
        <f t="shared" si="33"/>
        <v>0</v>
      </c>
      <c r="L192" s="8">
        <f t="shared" si="33"/>
        <v>9.6899999999999977</v>
      </c>
      <c r="M192" s="8">
        <f t="shared" si="33"/>
        <v>20.310000000000002</v>
      </c>
      <c r="N192" s="8">
        <f t="shared" si="33"/>
        <v>15.310000000000002</v>
      </c>
      <c r="O192" s="8">
        <f t="shared" si="33"/>
        <v>10.310000000000002</v>
      </c>
      <c r="P192" s="8">
        <f t="shared" si="33"/>
        <v>5.3100000000000023</v>
      </c>
      <c r="Q192" s="8">
        <f t="shared" si="33"/>
        <v>0.31000000000000227</v>
      </c>
      <c r="R192" s="8">
        <f t="shared" si="33"/>
        <v>0</v>
      </c>
      <c r="S192" s="8">
        <f t="shared" si="33"/>
        <v>0</v>
      </c>
      <c r="T192" s="21">
        <f t="shared" si="24"/>
        <v>8</v>
      </c>
      <c r="U192" s="19">
        <f>VLOOKUP($B192,Gas!$B$3:$E$2506,2)</f>
        <v>1.64</v>
      </c>
      <c r="V192" s="44">
        <f t="shared" si="25"/>
        <v>24.579268292682929</v>
      </c>
    </row>
    <row r="193" spans="1:22" x14ac:dyDescent="0.2">
      <c r="A193" s="43">
        <f t="shared" si="29"/>
        <v>9</v>
      </c>
      <c r="B193" s="91">
        <v>36039</v>
      </c>
      <c r="C193" s="92">
        <v>34.229999999999997</v>
      </c>
      <c r="D193" s="4">
        <f t="shared" si="23"/>
        <v>-0.16349712458698062</v>
      </c>
      <c r="E193" s="100">
        <f t="shared" si="27"/>
        <v>7.1031682809023593</v>
      </c>
      <c r="G193" s="8">
        <f t="shared" si="33"/>
        <v>0</v>
      </c>
      <c r="H193" s="8">
        <f t="shared" si="33"/>
        <v>0</v>
      </c>
      <c r="I193" s="8">
        <f t="shared" si="33"/>
        <v>0</v>
      </c>
      <c r="J193" s="8">
        <f t="shared" si="33"/>
        <v>0.77000000000000313</v>
      </c>
      <c r="K193" s="8">
        <f t="shared" si="33"/>
        <v>5.7700000000000031</v>
      </c>
      <c r="L193" s="8">
        <f t="shared" si="33"/>
        <v>15.770000000000003</v>
      </c>
      <c r="M193" s="8">
        <f t="shared" si="33"/>
        <v>14.229999999999997</v>
      </c>
      <c r="N193" s="8">
        <f t="shared" si="33"/>
        <v>9.2299999999999969</v>
      </c>
      <c r="O193" s="8">
        <f t="shared" si="33"/>
        <v>4.2299999999999969</v>
      </c>
      <c r="P193" s="8">
        <f t="shared" si="33"/>
        <v>0</v>
      </c>
      <c r="Q193" s="8">
        <f t="shared" si="33"/>
        <v>0</v>
      </c>
      <c r="R193" s="8">
        <f t="shared" si="33"/>
        <v>0</v>
      </c>
      <c r="S193" s="8">
        <f t="shared" si="33"/>
        <v>0</v>
      </c>
      <c r="T193" s="21">
        <f t="shared" si="24"/>
        <v>9</v>
      </c>
      <c r="U193" s="19">
        <f>VLOOKUP($B193,Gas!$B$3:$E$2506,2)</f>
        <v>1.57</v>
      </c>
      <c r="V193" s="44">
        <f t="shared" si="25"/>
        <v>21.802547770700635</v>
      </c>
    </row>
    <row r="194" spans="1:22" x14ac:dyDescent="0.2">
      <c r="A194" s="43">
        <f t="shared" si="29"/>
        <v>9</v>
      </c>
      <c r="B194" s="91">
        <v>36040</v>
      </c>
      <c r="C194" s="92">
        <v>32.21</v>
      </c>
      <c r="D194" s="4">
        <f t="shared" si="23"/>
        <v>-6.0825489198986442E-2</v>
      </c>
      <c r="E194" s="100">
        <f t="shared" si="27"/>
        <v>6.268327551886455</v>
      </c>
      <c r="G194" s="8">
        <f t="shared" ref="G194:S203" si="34">IF(G$1="P",MAX(0,G$2-$C194),IF(G$1="C",MAX(0,$C194-G$2)))</f>
        <v>0</v>
      </c>
      <c r="H194" s="8">
        <f t="shared" si="34"/>
        <v>0</v>
      </c>
      <c r="I194" s="8">
        <f t="shared" si="34"/>
        <v>0</v>
      </c>
      <c r="J194" s="8">
        <f t="shared" si="34"/>
        <v>2.7899999999999991</v>
      </c>
      <c r="K194" s="8">
        <f t="shared" si="34"/>
        <v>7.7899999999999991</v>
      </c>
      <c r="L194" s="8">
        <f t="shared" si="34"/>
        <v>17.79</v>
      </c>
      <c r="M194" s="8">
        <f t="shared" si="34"/>
        <v>12.21</v>
      </c>
      <c r="N194" s="8">
        <f t="shared" si="34"/>
        <v>7.2100000000000009</v>
      </c>
      <c r="O194" s="8">
        <f t="shared" si="34"/>
        <v>2.2100000000000009</v>
      </c>
      <c r="P194" s="8">
        <f t="shared" si="34"/>
        <v>0</v>
      </c>
      <c r="Q194" s="8">
        <f t="shared" si="34"/>
        <v>0</v>
      </c>
      <c r="R194" s="8">
        <f t="shared" si="34"/>
        <v>0</v>
      </c>
      <c r="S194" s="8">
        <f t="shared" si="34"/>
        <v>0</v>
      </c>
      <c r="T194" s="21">
        <f t="shared" si="24"/>
        <v>9</v>
      </c>
      <c r="U194" s="19">
        <f>VLOOKUP($B194,Gas!$B$3:$E$2506,2)</f>
        <v>1.84</v>
      </c>
      <c r="V194" s="44">
        <f t="shared" si="25"/>
        <v>17.505434782608695</v>
      </c>
    </row>
    <row r="195" spans="1:22" x14ac:dyDescent="0.2">
      <c r="A195" s="43">
        <f t="shared" si="29"/>
        <v>9</v>
      </c>
      <c r="B195" s="91">
        <v>36041</v>
      </c>
      <c r="C195" s="92">
        <v>24.72</v>
      </c>
      <c r="D195" s="4">
        <f t="shared" si="23"/>
        <v>-0.26466433075361745</v>
      </c>
      <c r="E195" s="100">
        <f t="shared" si="27"/>
        <v>6.3559623502747495</v>
      </c>
      <c r="G195" s="8">
        <f t="shared" si="34"/>
        <v>0</v>
      </c>
      <c r="H195" s="8">
        <f t="shared" si="34"/>
        <v>0.28000000000000114</v>
      </c>
      <c r="I195" s="8">
        <f t="shared" si="34"/>
        <v>5.2800000000000011</v>
      </c>
      <c r="J195" s="8">
        <f t="shared" si="34"/>
        <v>10.280000000000001</v>
      </c>
      <c r="K195" s="8">
        <f t="shared" si="34"/>
        <v>15.280000000000001</v>
      </c>
      <c r="L195" s="8">
        <f t="shared" si="34"/>
        <v>25.28</v>
      </c>
      <c r="M195" s="8">
        <f t="shared" si="34"/>
        <v>4.7199999999999989</v>
      </c>
      <c r="N195" s="8">
        <f t="shared" si="34"/>
        <v>0</v>
      </c>
      <c r="O195" s="8">
        <f t="shared" si="34"/>
        <v>0</v>
      </c>
      <c r="P195" s="8">
        <f t="shared" si="34"/>
        <v>0</v>
      </c>
      <c r="Q195" s="8">
        <f t="shared" si="34"/>
        <v>0</v>
      </c>
      <c r="R195" s="8">
        <f t="shared" si="34"/>
        <v>0</v>
      </c>
      <c r="S195" s="8">
        <f t="shared" si="34"/>
        <v>0</v>
      </c>
      <c r="T195" s="21">
        <f t="shared" si="24"/>
        <v>9</v>
      </c>
      <c r="U195" s="19">
        <f>VLOOKUP($B195,Gas!$B$3:$E$2506,2)</f>
        <v>1.72</v>
      </c>
      <c r="V195" s="44">
        <f t="shared" si="25"/>
        <v>14.372093023255813</v>
      </c>
    </row>
    <row r="196" spans="1:22" x14ac:dyDescent="0.2">
      <c r="A196" s="43">
        <f t="shared" si="29"/>
        <v>9</v>
      </c>
      <c r="B196" s="91">
        <v>36042</v>
      </c>
      <c r="C196" s="92">
        <v>24.8</v>
      </c>
      <c r="D196" s="4">
        <f t="shared" ref="D196:D259" si="35">LN(C196/C195)</f>
        <v>3.23102058144654E-3</v>
      </c>
      <c r="E196" s="100">
        <f t="shared" si="27"/>
        <v>6.3397811118173921</v>
      </c>
      <c r="G196" s="8">
        <f t="shared" si="34"/>
        <v>0</v>
      </c>
      <c r="H196" s="8">
        <f t="shared" si="34"/>
        <v>0.19999999999999929</v>
      </c>
      <c r="I196" s="8">
        <f t="shared" si="34"/>
        <v>5.1999999999999993</v>
      </c>
      <c r="J196" s="8">
        <f t="shared" si="34"/>
        <v>10.199999999999999</v>
      </c>
      <c r="K196" s="8">
        <f t="shared" si="34"/>
        <v>15.2</v>
      </c>
      <c r="L196" s="8">
        <f t="shared" si="34"/>
        <v>25.2</v>
      </c>
      <c r="M196" s="8">
        <f t="shared" si="34"/>
        <v>4.8000000000000007</v>
      </c>
      <c r="N196" s="8">
        <f t="shared" si="34"/>
        <v>0</v>
      </c>
      <c r="O196" s="8">
        <f t="shared" si="34"/>
        <v>0</v>
      </c>
      <c r="P196" s="8">
        <f t="shared" si="34"/>
        <v>0</v>
      </c>
      <c r="Q196" s="8">
        <f t="shared" si="34"/>
        <v>0</v>
      </c>
      <c r="R196" s="8">
        <f t="shared" si="34"/>
        <v>0</v>
      </c>
      <c r="S196" s="8">
        <f t="shared" si="34"/>
        <v>0</v>
      </c>
      <c r="T196" s="21">
        <f t="shared" ref="T196:T259" si="36">A196</f>
        <v>9</v>
      </c>
      <c r="U196" s="19">
        <f>VLOOKUP($B196,Gas!$B$3:$E$2506,2)</f>
        <v>1.6850000000000001</v>
      </c>
      <c r="V196" s="44">
        <f t="shared" ref="V196:V259" si="37">C196/U196</f>
        <v>14.718100890207715</v>
      </c>
    </row>
    <row r="197" spans="1:22" x14ac:dyDescent="0.2">
      <c r="A197" s="43">
        <f t="shared" si="29"/>
        <v>9</v>
      </c>
      <c r="B197" s="91">
        <v>36046</v>
      </c>
      <c r="C197" s="92">
        <v>40.71</v>
      </c>
      <c r="D197" s="4">
        <f t="shared" si="35"/>
        <v>0.49563010934395102</v>
      </c>
      <c r="E197" s="100">
        <f t="shared" si="27"/>
        <v>6.8192796141914958</v>
      </c>
      <c r="G197" s="8">
        <f t="shared" si="34"/>
        <v>0</v>
      </c>
      <c r="H197" s="8">
        <f t="shared" si="34"/>
        <v>0</v>
      </c>
      <c r="I197" s="8">
        <f t="shared" si="34"/>
        <v>0</v>
      </c>
      <c r="J197" s="8">
        <f t="shared" si="34"/>
        <v>0</v>
      </c>
      <c r="K197" s="8">
        <f t="shared" si="34"/>
        <v>0</v>
      </c>
      <c r="L197" s="8">
        <f t="shared" si="34"/>
        <v>9.2899999999999991</v>
      </c>
      <c r="M197" s="8">
        <f t="shared" si="34"/>
        <v>20.71</v>
      </c>
      <c r="N197" s="8">
        <f t="shared" si="34"/>
        <v>15.71</v>
      </c>
      <c r="O197" s="8">
        <f t="shared" si="34"/>
        <v>10.71</v>
      </c>
      <c r="P197" s="8">
        <f t="shared" si="34"/>
        <v>5.7100000000000009</v>
      </c>
      <c r="Q197" s="8">
        <f t="shared" si="34"/>
        <v>0.71000000000000085</v>
      </c>
      <c r="R197" s="8">
        <f t="shared" si="34"/>
        <v>0</v>
      </c>
      <c r="S197" s="8">
        <f t="shared" si="34"/>
        <v>0</v>
      </c>
      <c r="T197" s="21">
        <f t="shared" si="36"/>
        <v>9</v>
      </c>
      <c r="U197" s="19">
        <f>VLOOKUP($B197,Gas!$B$3:$E$2506,2)</f>
        <v>1.69</v>
      </c>
      <c r="V197" s="44">
        <f t="shared" si="37"/>
        <v>24.088757396449704</v>
      </c>
    </row>
    <row r="198" spans="1:22" x14ac:dyDescent="0.2">
      <c r="A198" s="43">
        <f t="shared" si="29"/>
        <v>9</v>
      </c>
      <c r="B198" s="91">
        <v>36047</v>
      </c>
      <c r="C198" s="92">
        <v>18.350000000000001</v>
      </c>
      <c r="D198" s="4">
        <f t="shared" si="35"/>
        <v>-0.79684418801430812</v>
      </c>
      <c r="E198" s="100">
        <f t="shared" si="27"/>
        <v>6.7622054388445063</v>
      </c>
      <c r="G198" s="8">
        <f t="shared" si="34"/>
        <v>1.6499999999999986</v>
      </c>
      <c r="H198" s="8">
        <f t="shared" si="34"/>
        <v>6.6499999999999986</v>
      </c>
      <c r="I198" s="8">
        <f t="shared" si="34"/>
        <v>11.649999999999999</v>
      </c>
      <c r="J198" s="8">
        <f t="shared" si="34"/>
        <v>16.649999999999999</v>
      </c>
      <c r="K198" s="8">
        <f t="shared" si="34"/>
        <v>21.65</v>
      </c>
      <c r="L198" s="8">
        <f t="shared" si="34"/>
        <v>31.65</v>
      </c>
      <c r="M198" s="8">
        <f t="shared" si="34"/>
        <v>0</v>
      </c>
      <c r="N198" s="8">
        <f t="shared" si="34"/>
        <v>0</v>
      </c>
      <c r="O198" s="8">
        <f t="shared" si="34"/>
        <v>0</v>
      </c>
      <c r="P198" s="8">
        <f t="shared" si="34"/>
        <v>0</v>
      </c>
      <c r="Q198" s="8">
        <f t="shared" si="34"/>
        <v>0</v>
      </c>
      <c r="R198" s="8">
        <f t="shared" si="34"/>
        <v>0</v>
      </c>
      <c r="S198" s="8">
        <f t="shared" si="34"/>
        <v>0</v>
      </c>
      <c r="T198" s="21">
        <f t="shared" si="36"/>
        <v>9</v>
      </c>
      <c r="U198" s="19">
        <f>VLOOKUP($B198,Gas!$B$3:$E$2506,2)</f>
        <v>1.7949999999999999</v>
      </c>
      <c r="V198" s="44">
        <f t="shared" si="37"/>
        <v>10.222841225626743</v>
      </c>
    </row>
    <row r="199" spans="1:22" x14ac:dyDescent="0.2">
      <c r="A199" s="43">
        <f t="shared" si="29"/>
        <v>9</v>
      </c>
      <c r="B199" s="91">
        <v>36048</v>
      </c>
      <c r="C199" s="92">
        <v>16.95</v>
      </c>
      <c r="D199" s="4">
        <f t="shared" si="35"/>
        <v>-7.9361740674120149E-2</v>
      </c>
      <c r="E199" s="100">
        <f t="shared" si="27"/>
        <v>5.6997709602364495</v>
      </c>
      <c r="G199" s="8">
        <f t="shared" si="34"/>
        <v>3.0500000000000007</v>
      </c>
      <c r="H199" s="8">
        <f t="shared" si="34"/>
        <v>8.0500000000000007</v>
      </c>
      <c r="I199" s="8">
        <f t="shared" si="34"/>
        <v>13.05</v>
      </c>
      <c r="J199" s="8">
        <f t="shared" si="34"/>
        <v>18.05</v>
      </c>
      <c r="K199" s="8">
        <f t="shared" si="34"/>
        <v>23.05</v>
      </c>
      <c r="L199" s="8">
        <f t="shared" si="34"/>
        <v>33.049999999999997</v>
      </c>
      <c r="M199" s="8">
        <f t="shared" si="34"/>
        <v>0</v>
      </c>
      <c r="N199" s="8">
        <f t="shared" si="34"/>
        <v>0</v>
      </c>
      <c r="O199" s="8">
        <f t="shared" si="34"/>
        <v>0</v>
      </c>
      <c r="P199" s="8">
        <f t="shared" si="34"/>
        <v>0</v>
      </c>
      <c r="Q199" s="8">
        <f t="shared" si="34"/>
        <v>0</v>
      </c>
      <c r="R199" s="8">
        <f t="shared" si="34"/>
        <v>0</v>
      </c>
      <c r="S199" s="8">
        <f t="shared" si="34"/>
        <v>0</v>
      </c>
      <c r="T199" s="21">
        <f t="shared" si="36"/>
        <v>9</v>
      </c>
      <c r="U199" s="19">
        <f>VLOOKUP($B199,Gas!$B$3:$E$2506,2)</f>
        <v>1.7749999999999999</v>
      </c>
      <c r="V199" s="44">
        <f t="shared" si="37"/>
        <v>9.5492957746478879</v>
      </c>
    </row>
    <row r="200" spans="1:22" x14ac:dyDescent="0.2">
      <c r="A200" s="43">
        <f t="shared" si="29"/>
        <v>9</v>
      </c>
      <c r="B200" s="91">
        <v>36049</v>
      </c>
      <c r="C200" s="92">
        <v>22.98</v>
      </c>
      <c r="D200" s="4">
        <f t="shared" si="35"/>
        <v>0.3043564385941504</v>
      </c>
      <c r="E200" s="100">
        <f t="shared" si="27"/>
        <v>5.4024349607150484</v>
      </c>
      <c r="G200" s="8">
        <f t="shared" si="34"/>
        <v>0</v>
      </c>
      <c r="H200" s="8">
        <f t="shared" si="34"/>
        <v>2.0199999999999996</v>
      </c>
      <c r="I200" s="8">
        <f t="shared" si="34"/>
        <v>7.02</v>
      </c>
      <c r="J200" s="8">
        <f t="shared" si="34"/>
        <v>12.02</v>
      </c>
      <c r="K200" s="8">
        <f t="shared" si="34"/>
        <v>17.02</v>
      </c>
      <c r="L200" s="8">
        <f t="shared" si="34"/>
        <v>27.02</v>
      </c>
      <c r="M200" s="8">
        <f t="shared" si="34"/>
        <v>2.9800000000000004</v>
      </c>
      <c r="N200" s="8">
        <f t="shared" si="34"/>
        <v>0</v>
      </c>
      <c r="O200" s="8">
        <f t="shared" si="34"/>
        <v>0</v>
      </c>
      <c r="P200" s="8">
        <f t="shared" si="34"/>
        <v>0</v>
      </c>
      <c r="Q200" s="8">
        <f t="shared" si="34"/>
        <v>0</v>
      </c>
      <c r="R200" s="8">
        <f t="shared" si="34"/>
        <v>0</v>
      </c>
      <c r="S200" s="8">
        <f t="shared" si="34"/>
        <v>0</v>
      </c>
      <c r="T200" s="21">
        <f t="shared" si="36"/>
        <v>9</v>
      </c>
      <c r="U200" s="19">
        <f>VLOOKUP($B200,Gas!$B$3:$E$2506,2)</f>
        <v>1.87</v>
      </c>
      <c r="V200" s="44">
        <f t="shared" si="37"/>
        <v>12.288770053475936</v>
      </c>
    </row>
    <row r="201" spans="1:22" x14ac:dyDescent="0.2">
      <c r="A201" s="43">
        <f t="shared" si="29"/>
        <v>9</v>
      </c>
      <c r="B201" s="91">
        <v>36052</v>
      </c>
      <c r="C201" s="92">
        <v>29.2</v>
      </c>
      <c r="D201" s="4">
        <f t="shared" si="35"/>
        <v>0.23954443685362631</v>
      </c>
      <c r="E201" s="100">
        <f t="shared" si="27"/>
        <v>5.5923313468173896</v>
      </c>
      <c r="G201" s="8">
        <f t="shared" si="34"/>
        <v>0</v>
      </c>
      <c r="H201" s="8">
        <f t="shared" si="34"/>
        <v>0</v>
      </c>
      <c r="I201" s="8">
        <f t="shared" si="34"/>
        <v>0.80000000000000071</v>
      </c>
      <c r="J201" s="8">
        <f t="shared" si="34"/>
        <v>5.8000000000000007</v>
      </c>
      <c r="K201" s="8">
        <f t="shared" si="34"/>
        <v>10.8</v>
      </c>
      <c r="L201" s="8">
        <f t="shared" si="34"/>
        <v>20.8</v>
      </c>
      <c r="M201" s="8">
        <f t="shared" si="34"/>
        <v>9.1999999999999993</v>
      </c>
      <c r="N201" s="8">
        <f t="shared" si="34"/>
        <v>4.1999999999999993</v>
      </c>
      <c r="O201" s="8">
        <f t="shared" si="34"/>
        <v>0</v>
      </c>
      <c r="P201" s="8">
        <f t="shared" si="34"/>
        <v>0</v>
      </c>
      <c r="Q201" s="8">
        <f t="shared" si="34"/>
        <v>0</v>
      </c>
      <c r="R201" s="8">
        <f t="shared" si="34"/>
        <v>0</v>
      </c>
      <c r="S201" s="8">
        <f t="shared" si="34"/>
        <v>0</v>
      </c>
      <c r="T201" s="21">
        <f t="shared" si="36"/>
        <v>9</v>
      </c>
      <c r="U201" s="19">
        <f>VLOOKUP($B201,Gas!$B$3:$E$2506,2)</f>
        <v>1.845</v>
      </c>
      <c r="V201" s="44">
        <f t="shared" si="37"/>
        <v>15.826558265582655</v>
      </c>
    </row>
    <row r="202" spans="1:22" x14ac:dyDescent="0.2">
      <c r="A202" s="43">
        <f t="shared" si="29"/>
        <v>9</v>
      </c>
      <c r="B202" s="91">
        <v>36053</v>
      </c>
      <c r="C202" s="92">
        <v>40.68</v>
      </c>
      <c r="D202" s="4">
        <f t="shared" si="35"/>
        <v>0.3315678619061232</v>
      </c>
      <c r="E202" s="100">
        <f t="shared" si="27"/>
        <v>5.8862837880846968</v>
      </c>
      <c r="G202" s="8">
        <f t="shared" si="34"/>
        <v>0</v>
      </c>
      <c r="H202" s="8">
        <f t="shared" si="34"/>
        <v>0</v>
      </c>
      <c r="I202" s="8">
        <f t="shared" si="34"/>
        <v>0</v>
      </c>
      <c r="J202" s="8">
        <f t="shared" si="34"/>
        <v>0</v>
      </c>
      <c r="K202" s="8">
        <f t="shared" si="34"/>
        <v>0</v>
      </c>
      <c r="L202" s="8">
        <f t="shared" si="34"/>
        <v>9.32</v>
      </c>
      <c r="M202" s="8">
        <f t="shared" si="34"/>
        <v>20.68</v>
      </c>
      <c r="N202" s="8">
        <f t="shared" si="34"/>
        <v>15.68</v>
      </c>
      <c r="O202" s="8">
        <f t="shared" si="34"/>
        <v>10.68</v>
      </c>
      <c r="P202" s="8">
        <f t="shared" si="34"/>
        <v>5.68</v>
      </c>
      <c r="Q202" s="8">
        <f t="shared" si="34"/>
        <v>0.67999999999999972</v>
      </c>
      <c r="R202" s="8">
        <f t="shared" si="34"/>
        <v>0</v>
      </c>
      <c r="S202" s="8">
        <f t="shared" si="34"/>
        <v>0</v>
      </c>
      <c r="T202" s="21">
        <f t="shared" si="36"/>
        <v>9</v>
      </c>
      <c r="U202" s="19">
        <f>VLOOKUP($B202,Gas!$B$3:$E$2506,2)</f>
        <v>1.83</v>
      </c>
      <c r="V202" s="44">
        <f t="shared" si="37"/>
        <v>22.229508196721312</v>
      </c>
    </row>
    <row r="203" spans="1:22" x14ac:dyDescent="0.2">
      <c r="A203" s="43">
        <f t="shared" si="29"/>
        <v>9</v>
      </c>
      <c r="B203" s="91">
        <v>36054</v>
      </c>
      <c r="C203" s="92">
        <v>40.340000000000003</v>
      </c>
      <c r="D203" s="4">
        <f t="shared" si="35"/>
        <v>-8.3930386542934027E-3</v>
      </c>
      <c r="E203" s="100">
        <f t="shared" si="27"/>
        <v>5.8166191368629141</v>
      </c>
      <c r="G203" s="8">
        <f t="shared" si="34"/>
        <v>0</v>
      </c>
      <c r="H203" s="8">
        <f t="shared" si="34"/>
        <v>0</v>
      </c>
      <c r="I203" s="8">
        <f t="shared" si="34"/>
        <v>0</v>
      </c>
      <c r="J203" s="8">
        <f t="shared" si="34"/>
        <v>0</v>
      </c>
      <c r="K203" s="8">
        <f t="shared" si="34"/>
        <v>0</v>
      </c>
      <c r="L203" s="8">
        <f t="shared" si="34"/>
        <v>9.6599999999999966</v>
      </c>
      <c r="M203" s="8">
        <f t="shared" si="34"/>
        <v>20.340000000000003</v>
      </c>
      <c r="N203" s="8">
        <f t="shared" si="34"/>
        <v>15.340000000000003</v>
      </c>
      <c r="O203" s="8">
        <f t="shared" si="34"/>
        <v>10.340000000000003</v>
      </c>
      <c r="P203" s="8">
        <f t="shared" si="34"/>
        <v>5.3400000000000034</v>
      </c>
      <c r="Q203" s="8">
        <f t="shared" si="34"/>
        <v>0.34000000000000341</v>
      </c>
      <c r="R203" s="8">
        <f t="shared" si="34"/>
        <v>0</v>
      </c>
      <c r="S203" s="8">
        <f t="shared" si="34"/>
        <v>0</v>
      </c>
      <c r="T203" s="21">
        <f t="shared" si="36"/>
        <v>9</v>
      </c>
      <c r="U203" s="19">
        <f>VLOOKUP($B203,Gas!$B$3:$E$2506,2)</f>
        <v>1.9350000000000001</v>
      </c>
      <c r="V203" s="44">
        <f t="shared" si="37"/>
        <v>20.847545219638246</v>
      </c>
    </row>
    <row r="204" spans="1:22" x14ac:dyDescent="0.2">
      <c r="A204" s="43">
        <f t="shared" si="29"/>
        <v>9</v>
      </c>
      <c r="B204" s="91">
        <v>36055</v>
      </c>
      <c r="C204" s="92">
        <v>42.1</v>
      </c>
      <c r="D204" s="4">
        <f t="shared" si="35"/>
        <v>4.2704208162269976E-2</v>
      </c>
      <c r="E204" s="100">
        <f t="shared" si="27"/>
        <v>5.8014399509791454</v>
      </c>
      <c r="G204" s="8">
        <f t="shared" ref="G204:S213" si="38">IF(G$1="P",MAX(0,G$2-$C204),IF(G$1="C",MAX(0,$C204-G$2)))</f>
        <v>0</v>
      </c>
      <c r="H204" s="8">
        <f t="shared" si="38"/>
        <v>0</v>
      </c>
      <c r="I204" s="8">
        <f t="shared" si="38"/>
        <v>0</v>
      </c>
      <c r="J204" s="8">
        <f t="shared" si="38"/>
        <v>0</v>
      </c>
      <c r="K204" s="8">
        <f t="shared" si="38"/>
        <v>0</v>
      </c>
      <c r="L204" s="8">
        <f t="shared" si="38"/>
        <v>7.8999999999999986</v>
      </c>
      <c r="M204" s="8">
        <f t="shared" si="38"/>
        <v>22.1</v>
      </c>
      <c r="N204" s="8">
        <f t="shared" si="38"/>
        <v>17.100000000000001</v>
      </c>
      <c r="O204" s="8">
        <f t="shared" si="38"/>
        <v>12.100000000000001</v>
      </c>
      <c r="P204" s="8">
        <f t="shared" si="38"/>
        <v>7.1000000000000014</v>
      </c>
      <c r="Q204" s="8">
        <f t="shared" si="38"/>
        <v>2.1000000000000014</v>
      </c>
      <c r="R204" s="8">
        <f t="shared" si="38"/>
        <v>0</v>
      </c>
      <c r="S204" s="8">
        <f t="shared" si="38"/>
        <v>0</v>
      </c>
      <c r="T204" s="21">
        <f t="shared" si="36"/>
        <v>9</v>
      </c>
      <c r="U204" s="19">
        <f>VLOOKUP($B204,Gas!$B$3:$E$2506,2)</f>
        <v>2.12</v>
      </c>
      <c r="V204" s="44">
        <f t="shared" si="37"/>
        <v>19.858490566037734</v>
      </c>
    </row>
    <row r="205" spans="1:22" x14ac:dyDescent="0.2">
      <c r="A205" s="43">
        <f t="shared" si="29"/>
        <v>9</v>
      </c>
      <c r="B205" s="91">
        <v>36056</v>
      </c>
      <c r="C205" s="92">
        <v>42.32</v>
      </c>
      <c r="D205" s="4">
        <f t="shared" si="35"/>
        <v>5.2120468617081811E-3</v>
      </c>
      <c r="E205" s="100">
        <f t="shared" ref="E205:E268" si="39">STDEV(D196:D205)*SQRT(trade_day)</f>
        <v>5.577447216317112</v>
      </c>
      <c r="G205" s="8">
        <f t="shared" si="38"/>
        <v>0</v>
      </c>
      <c r="H205" s="8">
        <f t="shared" si="38"/>
        <v>0</v>
      </c>
      <c r="I205" s="8">
        <f t="shared" si="38"/>
        <v>0</v>
      </c>
      <c r="J205" s="8">
        <f t="shared" si="38"/>
        <v>0</v>
      </c>
      <c r="K205" s="8">
        <f t="shared" si="38"/>
        <v>0</v>
      </c>
      <c r="L205" s="8">
        <f t="shared" si="38"/>
        <v>7.68</v>
      </c>
      <c r="M205" s="8">
        <f t="shared" si="38"/>
        <v>22.32</v>
      </c>
      <c r="N205" s="8">
        <f t="shared" si="38"/>
        <v>17.32</v>
      </c>
      <c r="O205" s="8">
        <f t="shared" si="38"/>
        <v>12.32</v>
      </c>
      <c r="P205" s="8">
        <f t="shared" si="38"/>
        <v>7.32</v>
      </c>
      <c r="Q205" s="8">
        <f t="shared" si="38"/>
        <v>2.3200000000000003</v>
      </c>
      <c r="R205" s="8">
        <f t="shared" si="38"/>
        <v>0</v>
      </c>
      <c r="S205" s="8">
        <f t="shared" si="38"/>
        <v>0</v>
      </c>
      <c r="T205" s="21">
        <f t="shared" si="36"/>
        <v>9</v>
      </c>
      <c r="U205" s="19">
        <f>VLOOKUP($B205,Gas!$B$3:$E$2506,2)</f>
        <v>2.1150000000000002</v>
      </c>
      <c r="V205" s="44">
        <f t="shared" si="37"/>
        <v>20.009456264775412</v>
      </c>
    </row>
    <row r="206" spans="1:22" x14ac:dyDescent="0.2">
      <c r="A206" s="43">
        <f t="shared" si="29"/>
        <v>9</v>
      </c>
      <c r="B206" s="91">
        <v>36059</v>
      </c>
      <c r="C206" s="92">
        <v>36.1</v>
      </c>
      <c r="D206" s="4">
        <f t="shared" si="35"/>
        <v>-0.15896692221120873</v>
      </c>
      <c r="E206" s="100">
        <f t="shared" si="39"/>
        <v>5.6763527666299787</v>
      </c>
      <c r="G206" s="8">
        <f t="shared" si="38"/>
        <v>0</v>
      </c>
      <c r="H206" s="8">
        <f t="shared" si="38"/>
        <v>0</v>
      </c>
      <c r="I206" s="8">
        <f t="shared" si="38"/>
        <v>0</v>
      </c>
      <c r="J206" s="8">
        <f t="shared" si="38"/>
        <v>0</v>
      </c>
      <c r="K206" s="8">
        <f t="shared" si="38"/>
        <v>3.8999999999999986</v>
      </c>
      <c r="L206" s="8">
        <f t="shared" si="38"/>
        <v>13.899999999999999</v>
      </c>
      <c r="M206" s="8">
        <f t="shared" si="38"/>
        <v>16.100000000000001</v>
      </c>
      <c r="N206" s="8">
        <f t="shared" si="38"/>
        <v>11.100000000000001</v>
      </c>
      <c r="O206" s="8">
        <f t="shared" si="38"/>
        <v>6.1000000000000014</v>
      </c>
      <c r="P206" s="8">
        <f t="shared" si="38"/>
        <v>1.1000000000000014</v>
      </c>
      <c r="Q206" s="8">
        <f t="shared" si="38"/>
        <v>0</v>
      </c>
      <c r="R206" s="8">
        <f t="shared" si="38"/>
        <v>0</v>
      </c>
      <c r="S206" s="8">
        <f t="shared" si="38"/>
        <v>0</v>
      </c>
      <c r="T206" s="21">
        <f t="shared" si="36"/>
        <v>9</v>
      </c>
      <c r="U206" s="19">
        <f>VLOOKUP($B206,Gas!$B$3:$E$2506,2)</f>
        <v>2.2450000000000001</v>
      </c>
      <c r="V206" s="44">
        <f t="shared" si="37"/>
        <v>16.080178173719375</v>
      </c>
    </row>
    <row r="207" spans="1:22" x14ac:dyDescent="0.2">
      <c r="A207" s="43">
        <f t="shared" si="29"/>
        <v>9</v>
      </c>
      <c r="B207" s="91">
        <v>36060</v>
      </c>
      <c r="C207" s="92">
        <v>32.130000000000003</v>
      </c>
      <c r="D207" s="4">
        <f t="shared" si="35"/>
        <v>-0.11650269221106806</v>
      </c>
      <c r="E207" s="100">
        <f t="shared" si="39"/>
        <v>5.1000361580187832</v>
      </c>
      <c r="G207" s="8">
        <f t="shared" si="38"/>
        <v>0</v>
      </c>
      <c r="H207" s="8">
        <f t="shared" si="38"/>
        <v>0</v>
      </c>
      <c r="I207" s="8">
        <f t="shared" si="38"/>
        <v>0</v>
      </c>
      <c r="J207" s="8">
        <f t="shared" si="38"/>
        <v>2.8699999999999974</v>
      </c>
      <c r="K207" s="8">
        <f t="shared" si="38"/>
        <v>7.8699999999999974</v>
      </c>
      <c r="L207" s="8">
        <f t="shared" si="38"/>
        <v>17.869999999999997</v>
      </c>
      <c r="M207" s="8">
        <f t="shared" si="38"/>
        <v>12.130000000000003</v>
      </c>
      <c r="N207" s="8">
        <f t="shared" si="38"/>
        <v>7.1300000000000026</v>
      </c>
      <c r="O207" s="8">
        <f t="shared" si="38"/>
        <v>2.1300000000000026</v>
      </c>
      <c r="P207" s="8">
        <f t="shared" si="38"/>
        <v>0</v>
      </c>
      <c r="Q207" s="8">
        <f t="shared" si="38"/>
        <v>0</v>
      </c>
      <c r="R207" s="8">
        <f t="shared" si="38"/>
        <v>0</v>
      </c>
      <c r="S207" s="8">
        <f t="shared" si="38"/>
        <v>0</v>
      </c>
      <c r="T207" s="21">
        <f t="shared" si="36"/>
        <v>9</v>
      </c>
      <c r="U207" s="19">
        <f>VLOOKUP($B207,Gas!$B$3:$E$2506,2)</f>
        <v>2.17</v>
      </c>
      <c r="V207" s="44">
        <f t="shared" si="37"/>
        <v>14.806451612903228</v>
      </c>
    </row>
    <row r="208" spans="1:22" x14ac:dyDescent="0.2">
      <c r="A208" s="43">
        <f t="shared" si="29"/>
        <v>9</v>
      </c>
      <c r="B208" s="91">
        <v>36061</v>
      </c>
      <c r="C208" s="92">
        <v>24.13</v>
      </c>
      <c r="D208" s="4">
        <f t="shared" si="35"/>
        <v>-0.28633429349082684</v>
      </c>
      <c r="E208" s="100">
        <f t="shared" si="39"/>
        <v>3.2553535929225141</v>
      </c>
      <c r="G208" s="8">
        <f t="shared" si="38"/>
        <v>0</v>
      </c>
      <c r="H208" s="8">
        <f t="shared" si="38"/>
        <v>0.87000000000000099</v>
      </c>
      <c r="I208" s="8">
        <f t="shared" si="38"/>
        <v>5.870000000000001</v>
      </c>
      <c r="J208" s="8">
        <f t="shared" si="38"/>
        <v>10.870000000000001</v>
      </c>
      <c r="K208" s="8">
        <f t="shared" si="38"/>
        <v>15.870000000000001</v>
      </c>
      <c r="L208" s="8">
        <f t="shared" si="38"/>
        <v>25.87</v>
      </c>
      <c r="M208" s="8">
        <f t="shared" si="38"/>
        <v>4.129999999999999</v>
      </c>
      <c r="N208" s="8">
        <f t="shared" si="38"/>
        <v>0</v>
      </c>
      <c r="O208" s="8">
        <f t="shared" si="38"/>
        <v>0</v>
      </c>
      <c r="P208" s="8">
        <f t="shared" si="38"/>
        <v>0</v>
      </c>
      <c r="Q208" s="8">
        <f t="shared" si="38"/>
        <v>0</v>
      </c>
      <c r="R208" s="8">
        <f t="shared" si="38"/>
        <v>0</v>
      </c>
      <c r="S208" s="8">
        <f t="shared" si="38"/>
        <v>0</v>
      </c>
      <c r="T208" s="21">
        <f t="shared" si="36"/>
        <v>9</v>
      </c>
      <c r="U208" s="19">
        <f>VLOOKUP($B208,Gas!$B$3:$E$2506,2)</f>
        <v>2.2850000000000001</v>
      </c>
      <c r="V208" s="44">
        <f t="shared" si="37"/>
        <v>10.560175054704594</v>
      </c>
    </row>
    <row r="209" spans="1:25" x14ac:dyDescent="0.2">
      <c r="A209" s="43">
        <f t="shared" si="29"/>
        <v>9</v>
      </c>
      <c r="B209" s="91">
        <v>36062</v>
      </c>
      <c r="C209" s="92">
        <v>23.25</v>
      </c>
      <c r="D209" s="4">
        <f t="shared" si="35"/>
        <v>-3.7150747603575021E-2</v>
      </c>
      <c r="E209" s="100">
        <f t="shared" si="39"/>
        <v>3.2235926811197437</v>
      </c>
      <c r="G209" s="8">
        <f t="shared" si="38"/>
        <v>0</v>
      </c>
      <c r="H209" s="8">
        <f t="shared" si="38"/>
        <v>1.75</v>
      </c>
      <c r="I209" s="8">
        <f t="shared" si="38"/>
        <v>6.75</v>
      </c>
      <c r="J209" s="8">
        <f t="shared" si="38"/>
        <v>11.75</v>
      </c>
      <c r="K209" s="8">
        <f t="shared" si="38"/>
        <v>16.75</v>
      </c>
      <c r="L209" s="8">
        <f t="shared" si="38"/>
        <v>26.75</v>
      </c>
      <c r="M209" s="8">
        <f t="shared" si="38"/>
        <v>3.25</v>
      </c>
      <c r="N209" s="8">
        <f t="shared" si="38"/>
        <v>0</v>
      </c>
      <c r="O209" s="8">
        <f t="shared" si="38"/>
        <v>0</v>
      </c>
      <c r="P209" s="8">
        <f t="shared" si="38"/>
        <v>0</v>
      </c>
      <c r="Q209" s="8">
        <f t="shared" si="38"/>
        <v>0</v>
      </c>
      <c r="R209" s="8">
        <f t="shared" si="38"/>
        <v>0</v>
      </c>
      <c r="S209" s="8">
        <f t="shared" si="38"/>
        <v>0</v>
      </c>
      <c r="T209" s="21">
        <f t="shared" si="36"/>
        <v>9</v>
      </c>
      <c r="U209" s="19">
        <f>VLOOKUP($B209,Gas!$B$3:$E$2506,2)</f>
        <v>2.1850000000000001</v>
      </c>
      <c r="V209" s="44">
        <f t="shared" si="37"/>
        <v>10.640732265446225</v>
      </c>
    </row>
    <row r="210" spans="1:25" x14ac:dyDescent="0.2">
      <c r="A210" s="43">
        <f t="shared" si="29"/>
        <v>9</v>
      </c>
      <c r="B210" s="91">
        <v>36063</v>
      </c>
      <c r="C210" s="92">
        <v>25.23</v>
      </c>
      <c r="D210" s="4">
        <f t="shared" si="35"/>
        <v>8.1728630619601089E-2</v>
      </c>
      <c r="E210" s="100">
        <f t="shared" si="39"/>
        <v>2.8735283349537846</v>
      </c>
      <c r="G210" s="8">
        <f t="shared" si="38"/>
        <v>0</v>
      </c>
      <c r="H210" s="8">
        <f t="shared" si="38"/>
        <v>0</v>
      </c>
      <c r="I210" s="8">
        <f t="shared" si="38"/>
        <v>4.7699999999999996</v>
      </c>
      <c r="J210" s="8">
        <f t="shared" si="38"/>
        <v>9.77</v>
      </c>
      <c r="K210" s="8">
        <f t="shared" si="38"/>
        <v>14.77</v>
      </c>
      <c r="L210" s="8">
        <f t="shared" si="38"/>
        <v>24.77</v>
      </c>
      <c r="M210" s="8">
        <f t="shared" si="38"/>
        <v>5.23</v>
      </c>
      <c r="N210" s="8">
        <f t="shared" si="38"/>
        <v>0.23000000000000043</v>
      </c>
      <c r="O210" s="8">
        <f t="shared" si="38"/>
        <v>0</v>
      </c>
      <c r="P210" s="8">
        <f t="shared" si="38"/>
        <v>0</v>
      </c>
      <c r="Q210" s="8">
        <f t="shared" si="38"/>
        <v>0</v>
      </c>
      <c r="R210" s="8">
        <f t="shared" si="38"/>
        <v>0</v>
      </c>
      <c r="S210" s="8">
        <f t="shared" si="38"/>
        <v>0</v>
      </c>
      <c r="T210" s="21">
        <f t="shared" si="36"/>
        <v>9</v>
      </c>
      <c r="U210" s="19">
        <f>VLOOKUP($B210,Gas!$B$3:$E$2506,2)</f>
        <v>2.165</v>
      </c>
      <c r="V210" s="44">
        <f t="shared" si="37"/>
        <v>11.653579676674365</v>
      </c>
    </row>
    <row r="211" spans="1:25" x14ac:dyDescent="0.2">
      <c r="A211" s="43">
        <f t="shared" si="29"/>
        <v>9</v>
      </c>
      <c r="B211" s="91">
        <v>36066</v>
      </c>
      <c r="C211" s="92">
        <v>38.71</v>
      </c>
      <c r="D211" s="4">
        <f t="shared" si="35"/>
        <v>0.42806420193659028</v>
      </c>
      <c r="E211" s="100">
        <f t="shared" si="39"/>
        <v>3.3995076843016401</v>
      </c>
      <c r="G211" s="8">
        <f t="shared" si="38"/>
        <v>0</v>
      </c>
      <c r="H211" s="8">
        <f t="shared" si="38"/>
        <v>0</v>
      </c>
      <c r="I211" s="8">
        <f t="shared" si="38"/>
        <v>0</v>
      </c>
      <c r="J211" s="8">
        <f t="shared" si="38"/>
        <v>0</v>
      </c>
      <c r="K211" s="8">
        <f t="shared" si="38"/>
        <v>1.2899999999999991</v>
      </c>
      <c r="L211" s="8">
        <f t="shared" si="38"/>
        <v>11.29</v>
      </c>
      <c r="M211" s="8">
        <f t="shared" si="38"/>
        <v>18.71</v>
      </c>
      <c r="N211" s="8">
        <f t="shared" si="38"/>
        <v>13.71</v>
      </c>
      <c r="O211" s="8">
        <f t="shared" si="38"/>
        <v>8.7100000000000009</v>
      </c>
      <c r="P211" s="8">
        <f t="shared" si="38"/>
        <v>3.7100000000000009</v>
      </c>
      <c r="Q211" s="8">
        <f t="shared" si="38"/>
        <v>0</v>
      </c>
      <c r="R211" s="8">
        <f t="shared" si="38"/>
        <v>0</v>
      </c>
      <c r="S211" s="8">
        <f t="shared" si="38"/>
        <v>0</v>
      </c>
      <c r="T211" s="21">
        <f t="shared" si="36"/>
        <v>9</v>
      </c>
      <c r="U211" s="19">
        <f>VLOOKUP($B211,Gas!$B$3:$E$2506,2)</f>
        <v>2.3849999999999998</v>
      </c>
      <c r="V211" s="44">
        <f t="shared" si="37"/>
        <v>16.230607966457026</v>
      </c>
    </row>
    <row r="212" spans="1:25" x14ac:dyDescent="0.2">
      <c r="A212" s="43">
        <f t="shared" si="29"/>
        <v>9</v>
      </c>
      <c r="B212" s="91">
        <v>36067</v>
      </c>
      <c r="C212" s="92">
        <v>48.6</v>
      </c>
      <c r="D212" s="4">
        <f t="shared" si="35"/>
        <v>0.22752556631689141</v>
      </c>
      <c r="E212" s="100">
        <f t="shared" si="39"/>
        <v>3.1739134605298069</v>
      </c>
      <c r="G212" s="8">
        <f t="shared" si="38"/>
        <v>0</v>
      </c>
      <c r="H212" s="8">
        <f t="shared" si="38"/>
        <v>0</v>
      </c>
      <c r="I212" s="8">
        <f t="shared" si="38"/>
        <v>0</v>
      </c>
      <c r="J212" s="8">
        <f t="shared" si="38"/>
        <v>0</v>
      </c>
      <c r="K212" s="8">
        <f t="shared" si="38"/>
        <v>0</v>
      </c>
      <c r="L212" s="8">
        <f t="shared" si="38"/>
        <v>1.3999999999999986</v>
      </c>
      <c r="M212" s="8">
        <f t="shared" si="38"/>
        <v>28.6</v>
      </c>
      <c r="N212" s="8">
        <f t="shared" si="38"/>
        <v>23.6</v>
      </c>
      <c r="O212" s="8">
        <f t="shared" si="38"/>
        <v>18.600000000000001</v>
      </c>
      <c r="P212" s="8">
        <f t="shared" si="38"/>
        <v>13.600000000000001</v>
      </c>
      <c r="Q212" s="8">
        <f t="shared" si="38"/>
        <v>8.6000000000000014</v>
      </c>
      <c r="R212" s="8">
        <f t="shared" si="38"/>
        <v>0</v>
      </c>
      <c r="S212" s="8">
        <f t="shared" si="38"/>
        <v>0</v>
      </c>
      <c r="T212" s="21">
        <f t="shared" si="36"/>
        <v>9</v>
      </c>
      <c r="U212" s="19">
        <f>VLOOKUP($B212,Gas!$B$3:$E$2506,2)</f>
        <v>2.2349999999999999</v>
      </c>
      <c r="V212" s="44">
        <f t="shared" si="37"/>
        <v>21.744966442953022</v>
      </c>
    </row>
    <row r="213" spans="1:25" x14ac:dyDescent="0.2">
      <c r="A213" s="43">
        <f t="shared" si="29"/>
        <v>9</v>
      </c>
      <c r="B213" s="91">
        <v>36068</v>
      </c>
      <c r="C213" s="92">
        <v>54</v>
      </c>
      <c r="D213" s="4">
        <f t="shared" si="35"/>
        <v>0.10536051565782635</v>
      </c>
      <c r="E213" s="100">
        <f t="shared" si="39"/>
        <v>3.1987129045246259</v>
      </c>
      <c r="G213" s="8">
        <f t="shared" si="38"/>
        <v>0</v>
      </c>
      <c r="H213" s="8">
        <f t="shared" si="38"/>
        <v>0</v>
      </c>
      <c r="I213" s="8">
        <f t="shared" si="38"/>
        <v>0</v>
      </c>
      <c r="J213" s="8">
        <f t="shared" si="38"/>
        <v>0</v>
      </c>
      <c r="K213" s="8">
        <f t="shared" si="38"/>
        <v>0</v>
      </c>
      <c r="L213" s="8">
        <f t="shared" si="38"/>
        <v>0</v>
      </c>
      <c r="M213" s="8">
        <f t="shared" si="38"/>
        <v>34</v>
      </c>
      <c r="N213" s="8">
        <f t="shared" si="38"/>
        <v>29</v>
      </c>
      <c r="O213" s="8">
        <f t="shared" si="38"/>
        <v>24</v>
      </c>
      <c r="P213" s="8">
        <f t="shared" si="38"/>
        <v>19</v>
      </c>
      <c r="Q213" s="8">
        <f t="shared" si="38"/>
        <v>14</v>
      </c>
      <c r="R213" s="8">
        <f t="shared" si="38"/>
        <v>4</v>
      </c>
      <c r="S213" s="8">
        <f t="shared" si="38"/>
        <v>0</v>
      </c>
      <c r="T213" s="21">
        <f t="shared" si="36"/>
        <v>9</v>
      </c>
      <c r="U213" s="19">
        <f>VLOOKUP($B213,Gas!$B$3:$E$2506,2)</f>
        <v>2.17</v>
      </c>
      <c r="V213" s="44">
        <f t="shared" si="37"/>
        <v>24.88479262672811</v>
      </c>
    </row>
    <row r="214" spans="1:25" x14ac:dyDescent="0.2">
      <c r="A214" s="43">
        <f t="shared" si="29"/>
        <v>10</v>
      </c>
      <c r="B214" s="91">
        <v>36069</v>
      </c>
      <c r="C214" s="92">
        <v>27.49</v>
      </c>
      <c r="D214" s="4">
        <f t="shared" si="35"/>
        <v>-0.67516174438712018</v>
      </c>
      <c r="E214" s="100">
        <f t="shared" si="39"/>
        <v>4.7513210181460179</v>
      </c>
      <c r="G214" s="8">
        <f t="shared" ref="G214:S223" si="40">IF(G$1="P",MAX(0,G$2-$C214),IF(G$1="C",MAX(0,$C214-G$2)))</f>
        <v>0</v>
      </c>
      <c r="H214" s="8">
        <f t="shared" si="40"/>
        <v>0</v>
      </c>
      <c r="I214" s="8">
        <f t="shared" si="40"/>
        <v>2.5100000000000016</v>
      </c>
      <c r="J214" s="8">
        <f t="shared" si="40"/>
        <v>7.5100000000000016</v>
      </c>
      <c r="K214" s="8">
        <f t="shared" si="40"/>
        <v>12.510000000000002</v>
      </c>
      <c r="L214" s="8">
        <f t="shared" si="40"/>
        <v>22.51</v>
      </c>
      <c r="M214" s="8">
        <f t="shared" si="40"/>
        <v>7.4899999999999984</v>
      </c>
      <c r="N214" s="8">
        <f t="shared" si="40"/>
        <v>2.4899999999999984</v>
      </c>
      <c r="O214" s="8">
        <f t="shared" si="40"/>
        <v>0</v>
      </c>
      <c r="P214" s="8">
        <f t="shared" si="40"/>
        <v>0</v>
      </c>
      <c r="Q214" s="8">
        <f t="shared" si="40"/>
        <v>0</v>
      </c>
      <c r="R214" s="8">
        <f t="shared" si="40"/>
        <v>0</v>
      </c>
      <c r="S214" s="8">
        <f t="shared" si="40"/>
        <v>0</v>
      </c>
      <c r="T214" s="21">
        <f t="shared" si="36"/>
        <v>10</v>
      </c>
      <c r="U214" s="19">
        <f>VLOOKUP($B214,Gas!$B$3:$E$2506,2)</f>
        <v>2.1749999999999998</v>
      </c>
      <c r="V214" s="44">
        <f t="shared" si="37"/>
        <v>12.639080459770115</v>
      </c>
    </row>
    <row r="215" spans="1:25" x14ac:dyDescent="0.2">
      <c r="A215" s="43">
        <f t="shared" si="29"/>
        <v>10</v>
      </c>
      <c r="B215" s="91">
        <v>36070</v>
      </c>
      <c r="C215" s="92">
        <v>24.07</v>
      </c>
      <c r="D215" s="4">
        <f t="shared" si="35"/>
        <v>-0.13285605038217363</v>
      </c>
      <c r="E215" s="100">
        <f t="shared" si="39"/>
        <v>4.7628466882087315</v>
      </c>
      <c r="G215" s="8">
        <f t="shared" si="40"/>
        <v>0</v>
      </c>
      <c r="H215" s="8">
        <f t="shared" si="40"/>
        <v>0.92999999999999972</v>
      </c>
      <c r="I215" s="8">
        <f t="shared" si="40"/>
        <v>5.93</v>
      </c>
      <c r="J215" s="8">
        <f t="shared" si="40"/>
        <v>10.93</v>
      </c>
      <c r="K215" s="8">
        <f t="shared" si="40"/>
        <v>15.93</v>
      </c>
      <c r="L215" s="8">
        <f t="shared" si="40"/>
        <v>25.93</v>
      </c>
      <c r="M215" s="8">
        <f t="shared" si="40"/>
        <v>4.07</v>
      </c>
      <c r="N215" s="8">
        <f t="shared" si="40"/>
        <v>0</v>
      </c>
      <c r="O215" s="8">
        <f t="shared" si="40"/>
        <v>0</v>
      </c>
      <c r="P215" s="8">
        <f t="shared" si="40"/>
        <v>0</v>
      </c>
      <c r="Q215" s="8">
        <f t="shared" si="40"/>
        <v>0</v>
      </c>
      <c r="R215" s="8">
        <f t="shared" si="40"/>
        <v>0</v>
      </c>
      <c r="S215" s="8">
        <f t="shared" si="40"/>
        <v>0</v>
      </c>
      <c r="T215" s="21">
        <f t="shared" si="36"/>
        <v>10</v>
      </c>
      <c r="U215" s="19">
        <f>VLOOKUP($B215,Gas!$B$3:$E$2506,2)</f>
        <v>2.3250000000000002</v>
      </c>
      <c r="V215" s="44">
        <f t="shared" si="37"/>
        <v>10.35268817204301</v>
      </c>
    </row>
    <row r="216" spans="1:25" x14ac:dyDescent="0.2">
      <c r="A216" s="43">
        <f t="shared" si="29"/>
        <v>10</v>
      </c>
      <c r="B216" s="91">
        <v>36073</v>
      </c>
      <c r="C216" s="92">
        <v>28.09</v>
      </c>
      <c r="D216" s="4">
        <f t="shared" si="35"/>
        <v>0.15444738932117166</v>
      </c>
      <c r="E216" s="100">
        <f t="shared" si="39"/>
        <v>4.8327060034247964</v>
      </c>
      <c r="G216" s="8">
        <f t="shared" si="40"/>
        <v>0</v>
      </c>
      <c r="H216" s="8">
        <f t="shared" si="40"/>
        <v>0</v>
      </c>
      <c r="I216" s="8">
        <f t="shared" si="40"/>
        <v>1.9100000000000001</v>
      </c>
      <c r="J216" s="8">
        <f t="shared" si="40"/>
        <v>6.91</v>
      </c>
      <c r="K216" s="8">
        <f t="shared" si="40"/>
        <v>11.91</v>
      </c>
      <c r="L216" s="8">
        <f t="shared" si="40"/>
        <v>21.91</v>
      </c>
      <c r="M216" s="8">
        <f t="shared" si="40"/>
        <v>8.09</v>
      </c>
      <c r="N216" s="8">
        <f t="shared" si="40"/>
        <v>3.09</v>
      </c>
      <c r="O216" s="8">
        <f t="shared" si="40"/>
        <v>0</v>
      </c>
      <c r="P216" s="8">
        <f t="shared" si="40"/>
        <v>0</v>
      </c>
      <c r="Q216" s="8">
        <f t="shared" si="40"/>
        <v>0</v>
      </c>
      <c r="R216" s="8">
        <f t="shared" si="40"/>
        <v>0</v>
      </c>
      <c r="S216" s="8">
        <f t="shared" si="40"/>
        <v>0</v>
      </c>
      <c r="T216" s="21">
        <f t="shared" si="36"/>
        <v>10</v>
      </c>
      <c r="U216" s="19">
        <f>VLOOKUP($B216,Gas!$B$3:$E$2506,2)</f>
        <v>2.125</v>
      </c>
      <c r="V216" s="44">
        <f t="shared" si="37"/>
        <v>13.218823529411765</v>
      </c>
    </row>
    <row r="217" spans="1:25" x14ac:dyDescent="0.2">
      <c r="A217" s="43">
        <f t="shared" ref="A217:A280" si="41">MONTH(B217)+(YEAR(B217)-1998)*12</f>
        <v>10</v>
      </c>
      <c r="B217" s="91">
        <v>36074</v>
      </c>
      <c r="C217" s="92">
        <v>21.65</v>
      </c>
      <c r="D217" s="4">
        <f t="shared" si="35"/>
        <v>-0.26040818666765353</v>
      </c>
      <c r="E217" s="100">
        <f t="shared" si="39"/>
        <v>4.960202143211923</v>
      </c>
      <c r="G217" s="8">
        <f t="shared" si="40"/>
        <v>0</v>
      </c>
      <c r="H217" s="8">
        <f t="shared" si="40"/>
        <v>3.3500000000000014</v>
      </c>
      <c r="I217" s="8">
        <f t="shared" si="40"/>
        <v>8.3500000000000014</v>
      </c>
      <c r="J217" s="8">
        <f t="shared" si="40"/>
        <v>13.350000000000001</v>
      </c>
      <c r="K217" s="8">
        <f t="shared" si="40"/>
        <v>18.350000000000001</v>
      </c>
      <c r="L217" s="8">
        <f t="shared" si="40"/>
        <v>28.35</v>
      </c>
      <c r="M217" s="8">
        <f t="shared" si="40"/>
        <v>1.6499999999999986</v>
      </c>
      <c r="N217" s="8">
        <f t="shared" si="40"/>
        <v>0</v>
      </c>
      <c r="O217" s="8">
        <f t="shared" si="40"/>
        <v>0</v>
      </c>
      <c r="P217" s="8">
        <f t="shared" si="40"/>
        <v>0</v>
      </c>
      <c r="Q217" s="8">
        <f t="shared" si="40"/>
        <v>0</v>
      </c>
      <c r="R217" s="8">
        <f t="shared" si="40"/>
        <v>0</v>
      </c>
      <c r="S217" s="8">
        <f t="shared" si="40"/>
        <v>0</v>
      </c>
      <c r="T217" s="21">
        <f t="shared" si="36"/>
        <v>10</v>
      </c>
      <c r="U217" s="19">
        <f>VLOOKUP($B217,Gas!$B$3:$E$2506,2)</f>
        <v>2.0699999999999998</v>
      </c>
      <c r="V217" s="44">
        <f t="shared" si="37"/>
        <v>10.458937198067632</v>
      </c>
    </row>
    <row r="218" spans="1:25" x14ac:dyDescent="0.2">
      <c r="A218" s="43">
        <f t="shared" si="41"/>
        <v>10</v>
      </c>
      <c r="B218" s="91">
        <v>36075</v>
      </c>
      <c r="C218" s="92">
        <v>24.77</v>
      </c>
      <c r="D218" s="4">
        <f t="shared" si="35"/>
        <v>0.13462778905276931</v>
      </c>
      <c r="E218" s="100">
        <f t="shared" si="39"/>
        <v>4.8229315565892366</v>
      </c>
      <c r="G218" s="8">
        <f t="shared" si="40"/>
        <v>0</v>
      </c>
      <c r="H218" s="8">
        <f t="shared" si="40"/>
        <v>0.23000000000000043</v>
      </c>
      <c r="I218" s="8">
        <f t="shared" si="40"/>
        <v>5.23</v>
      </c>
      <c r="J218" s="8">
        <f t="shared" si="40"/>
        <v>10.23</v>
      </c>
      <c r="K218" s="8">
        <f t="shared" si="40"/>
        <v>15.23</v>
      </c>
      <c r="L218" s="8">
        <f t="shared" si="40"/>
        <v>25.23</v>
      </c>
      <c r="M218" s="8">
        <f t="shared" si="40"/>
        <v>4.7699999999999996</v>
      </c>
      <c r="N218" s="8">
        <f t="shared" si="40"/>
        <v>0</v>
      </c>
      <c r="O218" s="8">
        <f t="shared" si="40"/>
        <v>0</v>
      </c>
      <c r="P218" s="8">
        <f t="shared" si="40"/>
        <v>0</v>
      </c>
      <c r="Q218" s="8">
        <f t="shared" si="40"/>
        <v>0</v>
      </c>
      <c r="R218" s="8">
        <f t="shared" si="40"/>
        <v>0</v>
      </c>
      <c r="S218" s="8">
        <f t="shared" si="40"/>
        <v>0</v>
      </c>
      <c r="T218" s="21">
        <f t="shared" si="36"/>
        <v>10</v>
      </c>
      <c r="U218" s="19">
        <f>VLOOKUP($B218,Gas!$B$3:$E$2506,2)</f>
        <v>1.9950000000000001</v>
      </c>
      <c r="V218" s="44">
        <f t="shared" si="37"/>
        <v>12.416040100250626</v>
      </c>
      <c r="X218" s="42"/>
      <c r="Y218" s="101">
        <f>STDEV($D$217:$D319)*SQRT(trade_day)</f>
        <v>2.0330924500427803</v>
      </c>
    </row>
    <row r="219" spans="1:25" x14ac:dyDescent="0.2">
      <c r="A219" s="43">
        <f t="shared" si="41"/>
        <v>10</v>
      </c>
      <c r="B219" s="91">
        <v>36076</v>
      </c>
      <c r="C219" s="92">
        <v>23.93</v>
      </c>
      <c r="D219" s="4">
        <f t="shared" si="35"/>
        <v>-3.4500341580986221E-2</v>
      </c>
      <c r="E219" s="100">
        <f t="shared" si="39"/>
        <v>4.8223426583154394</v>
      </c>
      <c r="G219" s="8">
        <f t="shared" si="40"/>
        <v>0</v>
      </c>
      <c r="H219" s="8">
        <f t="shared" si="40"/>
        <v>1.0700000000000003</v>
      </c>
      <c r="I219" s="8">
        <f t="shared" si="40"/>
        <v>6.07</v>
      </c>
      <c r="J219" s="8">
        <f t="shared" si="40"/>
        <v>11.07</v>
      </c>
      <c r="K219" s="8">
        <f t="shared" si="40"/>
        <v>16.07</v>
      </c>
      <c r="L219" s="8">
        <f t="shared" si="40"/>
        <v>26.07</v>
      </c>
      <c r="M219" s="8">
        <f t="shared" si="40"/>
        <v>3.9299999999999997</v>
      </c>
      <c r="N219" s="8">
        <f t="shared" si="40"/>
        <v>0</v>
      </c>
      <c r="O219" s="8">
        <f t="shared" si="40"/>
        <v>0</v>
      </c>
      <c r="P219" s="8">
        <f t="shared" si="40"/>
        <v>0</v>
      </c>
      <c r="Q219" s="8">
        <f t="shared" si="40"/>
        <v>0</v>
      </c>
      <c r="R219" s="8">
        <f t="shared" si="40"/>
        <v>0</v>
      </c>
      <c r="S219" s="8">
        <f t="shared" si="40"/>
        <v>0</v>
      </c>
      <c r="T219" s="21">
        <f t="shared" si="36"/>
        <v>10</v>
      </c>
      <c r="U219" s="19">
        <f>VLOOKUP($B219,Gas!$B$3:$E$2506,2)</f>
        <v>2.0449999999999999</v>
      </c>
      <c r="V219" s="44">
        <f t="shared" si="37"/>
        <v>11.701711491442543</v>
      </c>
    </row>
    <row r="220" spans="1:25" x14ac:dyDescent="0.2">
      <c r="A220" s="43">
        <f t="shared" si="41"/>
        <v>10</v>
      </c>
      <c r="B220" s="91">
        <v>36077</v>
      </c>
      <c r="C220" s="92">
        <v>19.95</v>
      </c>
      <c r="D220" s="4">
        <f t="shared" si="35"/>
        <v>-0.18190375858440952</v>
      </c>
      <c r="E220" s="100">
        <f t="shared" si="39"/>
        <v>4.882391220675065</v>
      </c>
      <c r="G220" s="8">
        <f t="shared" si="40"/>
        <v>5.0000000000000711E-2</v>
      </c>
      <c r="H220" s="8">
        <f t="shared" si="40"/>
        <v>5.0500000000000007</v>
      </c>
      <c r="I220" s="8">
        <f t="shared" si="40"/>
        <v>10.050000000000001</v>
      </c>
      <c r="J220" s="8">
        <f t="shared" si="40"/>
        <v>15.05</v>
      </c>
      <c r="K220" s="8">
        <f t="shared" si="40"/>
        <v>20.05</v>
      </c>
      <c r="L220" s="8">
        <f t="shared" si="40"/>
        <v>30.05</v>
      </c>
      <c r="M220" s="8">
        <f t="shared" si="40"/>
        <v>0</v>
      </c>
      <c r="N220" s="8">
        <f t="shared" si="40"/>
        <v>0</v>
      </c>
      <c r="O220" s="8">
        <f t="shared" si="40"/>
        <v>0</v>
      </c>
      <c r="P220" s="8">
        <f t="shared" si="40"/>
        <v>0</v>
      </c>
      <c r="Q220" s="8">
        <f t="shared" si="40"/>
        <v>0</v>
      </c>
      <c r="R220" s="8">
        <f t="shared" si="40"/>
        <v>0</v>
      </c>
      <c r="S220" s="8">
        <f t="shared" si="40"/>
        <v>0</v>
      </c>
      <c r="T220" s="21">
        <f t="shared" si="36"/>
        <v>10</v>
      </c>
      <c r="U220" s="19">
        <f>VLOOKUP($B220,Gas!$B$3:$E$2506,2)</f>
        <v>2.0249999999999999</v>
      </c>
      <c r="V220" s="44">
        <f t="shared" si="37"/>
        <v>9.8518518518518512</v>
      </c>
    </row>
    <row r="221" spans="1:25" x14ac:dyDescent="0.2">
      <c r="A221" s="43">
        <f t="shared" si="41"/>
        <v>10</v>
      </c>
      <c r="B221" s="91">
        <v>36080</v>
      </c>
      <c r="C221" s="92">
        <v>19.91</v>
      </c>
      <c r="D221" s="4">
        <f t="shared" si="35"/>
        <v>-2.007025259767451E-3</v>
      </c>
      <c r="E221" s="100">
        <f t="shared" si="39"/>
        <v>4.2039372554205006</v>
      </c>
      <c r="G221" s="8">
        <f t="shared" si="40"/>
        <v>8.9999999999999858E-2</v>
      </c>
      <c r="H221" s="8">
        <f t="shared" si="40"/>
        <v>5.09</v>
      </c>
      <c r="I221" s="8">
        <f t="shared" si="40"/>
        <v>10.09</v>
      </c>
      <c r="J221" s="8">
        <f t="shared" si="40"/>
        <v>15.09</v>
      </c>
      <c r="K221" s="8">
        <f t="shared" si="40"/>
        <v>20.09</v>
      </c>
      <c r="L221" s="8">
        <f t="shared" si="40"/>
        <v>30.09</v>
      </c>
      <c r="M221" s="8">
        <f t="shared" si="40"/>
        <v>0</v>
      </c>
      <c r="N221" s="8">
        <f t="shared" si="40"/>
        <v>0</v>
      </c>
      <c r="O221" s="8">
        <f t="shared" si="40"/>
        <v>0</v>
      </c>
      <c r="P221" s="8">
        <f t="shared" si="40"/>
        <v>0</v>
      </c>
      <c r="Q221" s="8">
        <f t="shared" si="40"/>
        <v>0</v>
      </c>
      <c r="R221" s="8">
        <f t="shared" si="40"/>
        <v>0</v>
      </c>
      <c r="S221" s="8">
        <f t="shared" si="40"/>
        <v>0</v>
      </c>
      <c r="T221" s="21">
        <f t="shared" si="36"/>
        <v>10</v>
      </c>
      <c r="U221" s="19">
        <f>VLOOKUP($B221,Gas!$B$3:$E$2506,2)</f>
        <v>1.7949999999999999</v>
      </c>
      <c r="V221" s="44">
        <f t="shared" si="37"/>
        <v>11.091922005571032</v>
      </c>
    </row>
    <row r="222" spans="1:25" x14ac:dyDescent="0.2">
      <c r="A222" s="43">
        <f t="shared" si="41"/>
        <v>10</v>
      </c>
      <c r="B222" s="91">
        <v>36081</v>
      </c>
      <c r="C222" s="92">
        <v>17.5</v>
      </c>
      <c r="D222" s="4">
        <f t="shared" si="35"/>
        <v>-0.12902123714663655</v>
      </c>
      <c r="E222" s="100">
        <f t="shared" si="39"/>
        <v>3.8765152827871816</v>
      </c>
      <c r="G222" s="8">
        <f t="shared" si="40"/>
        <v>2.5</v>
      </c>
      <c r="H222" s="8">
        <f t="shared" si="40"/>
        <v>7.5</v>
      </c>
      <c r="I222" s="8">
        <f t="shared" si="40"/>
        <v>12.5</v>
      </c>
      <c r="J222" s="8">
        <f t="shared" si="40"/>
        <v>17.5</v>
      </c>
      <c r="K222" s="8">
        <f t="shared" si="40"/>
        <v>22.5</v>
      </c>
      <c r="L222" s="8">
        <f t="shared" si="40"/>
        <v>32.5</v>
      </c>
      <c r="M222" s="8">
        <f t="shared" si="40"/>
        <v>0</v>
      </c>
      <c r="N222" s="8">
        <f t="shared" si="40"/>
        <v>0</v>
      </c>
      <c r="O222" s="8">
        <f t="shared" si="40"/>
        <v>0</v>
      </c>
      <c r="P222" s="8">
        <f t="shared" si="40"/>
        <v>0</v>
      </c>
      <c r="Q222" s="8">
        <f t="shared" si="40"/>
        <v>0</v>
      </c>
      <c r="R222" s="8">
        <f t="shared" si="40"/>
        <v>0</v>
      </c>
      <c r="S222" s="8">
        <f t="shared" si="40"/>
        <v>0</v>
      </c>
      <c r="T222" s="21">
        <f t="shared" si="36"/>
        <v>10</v>
      </c>
      <c r="U222" s="19">
        <f>VLOOKUP($B222,Gas!$B$3:$E$2506,2)</f>
        <v>1.7350000000000001</v>
      </c>
      <c r="V222" s="44">
        <f t="shared" si="37"/>
        <v>10.086455331412104</v>
      </c>
    </row>
    <row r="223" spans="1:25" x14ac:dyDescent="0.2">
      <c r="A223" s="43">
        <f t="shared" si="41"/>
        <v>10</v>
      </c>
      <c r="B223" s="91">
        <v>36082</v>
      </c>
      <c r="C223" s="92">
        <v>17.309999999999999</v>
      </c>
      <c r="D223" s="4">
        <f t="shared" si="35"/>
        <v>-1.0916511741350528E-2</v>
      </c>
      <c r="E223" s="100">
        <f t="shared" si="39"/>
        <v>3.7449894152198269</v>
      </c>
      <c r="G223" s="8">
        <f t="shared" si="40"/>
        <v>2.6900000000000013</v>
      </c>
      <c r="H223" s="8">
        <f t="shared" si="40"/>
        <v>7.6900000000000013</v>
      </c>
      <c r="I223" s="8">
        <f t="shared" si="40"/>
        <v>12.690000000000001</v>
      </c>
      <c r="J223" s="8">
        <f t="shared" si="40"/>
        <v>17.690000000000001</v>
      </c>
      <c r="K223" s="8">
        <f t="shared" si="40"/>
        <v>22.69</v>
      </c>
      <c r="L223" s="8">
        <f t="shared" si="40"/>
        <v>32.69</v>
      </c>
      <c r="M223" s="8">
        <f t="shared" si="40"/>
        <v>0</v>
      </c>
      <c r="N223" s="8">
        <f t="shared" si="40"/>
        <v>0</v>
      </c>
      <c r="O223" s="8">
        <f t="shared" si="40"/>
        <v>0</v>
      </c>
      <c r="P223" s="8">
        <f t="shared" si="40"/>
        <v>0</v>
      </c>
      <c r="Q223" s="8">
        <f t="shared" si="40"/>
        <v>0</v>
      </c>
      <c r="R223" s="8">
        <f t="shared" si="40"/>
        <v>0</v>
      </c>
      <c r="S223" s="8">
        <f t="shared" si="40"/>
        <v>0</v>
      </c>
      <c r="T223" s="21">
        <f t="shared" si="36"/>
        <v>10</v>
      </c>
      <c r="U223" s="19">
        <f>VLOOKUP($B223,Gas!$B$3:$E$2506,2)</f>
        <v>1.675</v>
      </c>
      <c r="V223" s="44">
        <f t="shared" si="37"/>
        <v>10.334328358208953</v>
      </c>
    </row>
    <row r="224" spans="1:25" x14ac:dyDescent="0.2">
      <c r="A224" s="43">
        <f t="shared" si="41"/>
        <v>10</v>
      </c>
      <c r="B224" s="91">
        <v>36083</v>
      </c>
      <c r="C224" s="92">
        <v>18.53</v>
      </c>
      <c r="D224" s="4">
        <f t="shared" si="35"/>
        <v>6.8106671109150738E-2</v>
      </c>
      <c r="E224" s="100">
        <f t="shared" si="39"/>
        <v>2.1574910650322496</v>
      </c>
      <c r="G224" s="8">
        <f t="shared" ref="G224:S233" si="42">IF(G$1="P",MAX(0,G$2-$C224),IF(G$1="C",MAX(0,$C224-G$2)))</f>
        <v>1.4699999999999989</v>
      </c>
      <c r="H224" s="8">
        <f t="shared" si="42"/>
        <v>6.4699999999999989</v>
      </c>
      <c r="I224" s="8">
        <f t="shared" si="42"/>
        <v>11.469999999999999</v>
      </c>
      <c r="J224" s="8">
        <f t="shared" si="42"/>
        <v>16.47</v>
      </c>
      <c r="K224" s="8">
        <f t="shared" si="42"/>
        <v>21.47</v>
      </c>
      <c r="L224" s="8">
        <f t="shared" si="42"/>
        <v>31.47</v>
      </c>
      <c r="M224" s="8">
        <f t="shared" si="42"/>
        <v>0</v>
      </c>
      <c r="N224" s="8">
        <f t="shared" si="42"/>
        <v>0</v>
      </c>
      <c r="O224" s="8">
        <f t="shared" si="42"/>
        <v>0</v>
      </c>
      <c r="P224" s="8">
        <f t="shared" si="42"/>
        <v>0</v>
      </c>
      <c r="Q224" s="8">
        <f t="shared" si="42"/>
        <v>0</v>
      </c>
      <c r="R224" s="8">
        <f t="shared" si="42"/>
        <v>0</v>
      </c>
      <c r="S224" s="8">
        <f t="shared" si="42"/>
        <v>0</v>
      </c>
      <c r="T224" s="21">
        <f t="shared" si="36"/>
        <v>10</v>
      </c>
      <c r="U224" s="19">
        <f>VLOOKUP($B224,Gas!$B$3:$E$2506,2)</f>
        <v>1.7949999999999999</v>
      </c>
      <c r="V224" s="44">
        <f t="shared" si="37"/>
        <v>10.323119777158775</v>
      </c>
    </row>
    <row r="225" spans="1:22" x14ac:dyDescent="0.2">
      <c r="A225" s="43">
        <f t="shared" si="41"/>
        <v>10</v>
      </c>
      <c r="B225" s="91">
        <v>36084</v>
      </c>
      <c r="C225" s="92">
        <v>23.2</v>
      </c>
      <c r="D225" s="4">
        <f t="shared" si="35"/>
        <v>0.2247612383749957</v>
      </c>
      <c r="E225" s="100">
        <f t="shared" si="39"/>
        <v>2.448699180578688</v>
      </c>
      <c r="G225" s="8">
        <f t="shared" si="42"/>
        <v>0</v>
      </c>
      <c r="H225" s="8">
        <f t="shared" si="42"/>
        <v>1.8000000000000007</v>
      </c>
      <c r="I225" s="8">
        <f t="shared" si="42"/>
        <v>6.8000000000000007</v>
      </c>
      <c r="J225" s="8">
        <f t="shared" si="42"/>
        <v>11.8</v>
      </c>
      <c r="K225" s="8">
        <f t="shared" si="42"/>
        <v>16.8</v>
      </c>
      <c r="L225" s="8">
        <f t="shared" si="42"/>
        <v>26.8</v>
      </c>
      <c r="M225" s="8">
        <f t="shared" si="42"/>
        <v>3.1999999999999993</v>
      </c>
      <c r="N225" s="8">
        <f t="shared" si="42"/>
        <v>0</v>
      </c>
      <c r="O225" s="8">
        <f t="shared" si="42"/>
        <v>0</v>
      </c>
      <c r="P225" s="8">
        <f t="shared" si="42"/>
        <v>0</v>
      </c>
      <c r="Q225" s="8">
        <f t="shared" si="42"/>
        <v>0</v>
      </c>
      <c r="R225" s="8">
        <f t="shared" si="42"/>
        <v>0</v>
      </c>
      <c r="S225" s="8">
        <f t="shared" si="42"/>
        <v>0</v>
      </c>
      <c r="T225" s="21">
        <f t="shared" si="36"/>
        <v>10</v>
      </c>
      <c r="U225" s="19">
        <f>VLOOKUP($B225,Gas!$B$3:$E$2506,2)</f>
        <v>1.75</v>
      </c>
      <c r="V225" s="44">
        <f t="shared" si="37"/>
        <v>13.257142857142856</v>
      </c>
    </row>
    <row r="226" spans="1:22" x14ac:dyDescent="0.2">
      <c r="A226" s="43">
        <f t="shared" si="41"/>
        <v>10</v>
      </c>
      <c r="B226" s="91">
        <v>36087</v>
      </c>
      <c r="C226" s="92">
        <v>20.309999999999999</v>
      </c>
      <c r="D226" s="4">
        <f t="shared" si="35"/>
        <v>-0.13303890307997096</v>
      </c>
      <c r="E226" s="100">
        <f t="shared" si="39"/>
        <v>2.3530382881336296</v>
      </c>
      <c r="G226" s="8">
        <f t="shared" si="42"/>
        <v>0</v>
      </c>
      <c r="H226" s="8">
        <f t="shared" si="42"/>
        <v>4.6900000000000013</v>
      </c>
      <c r="I226" s="8">
        <f t="shared" si="42"/>
        <v>9.6900000000000013</v>
      </c>
      <c r="J226" s="8">
        <f t="shared" si="42"/>
        <v>14.690000000000001</v>
      </c>
      <c r="K226" s="8">
        <f t="shared" si="42"/>
        <v>19.690000000000001</v>
      </c>
      <c r="L226" s="8">
        <f t="shared" si="42"/>
        <v>29.69</v>
      </c>
      <c r="M226" s="8">
        <f t="shared" si="42"/>
        <v>0.30999999999999872</v>
      </c>
      <c r="N226" s="8">
        <f t="shared" si="42"/>
        <v>0</v>
      </c>
      <c r="O226" s="8">
        <f t="shared" si="42"/>
        <v>0</v>
      </c>
      <c r="P226" s="8">
        <f t="shared" si="42"/>
        <v>0</v>
      </c>
      <c r="Q226" s="8">
        <f t="shared" si="42"/>
        <v>0</v>
      </c>
      <c r="R226" s="8">
        <f t="shared" si="42"/>
        <v>0</v>
      </c>
      <c r="S226" s="8">
        <f t="shared" si="42"/>
        <v>0</v>
      </c>
      <c r="T226" s="21">
        <f t="shared" si="36"/>
        <v>10</v>
      </c>
      <c r="U226" s="19">
        <f>VLOOKUP($B226,Gas!$B$3:$E$2506,2)</f>
        <v>1.63</v>
      </c>
      <c r="V226" s="44">
        <f t="shared" si="37"/>
        <v>12.460122699386503</v>
      </c>
    </row>
    <row r="227" spans="1:22" x14ac:dyDescent="0.2">
      <c r="A227" s="43">
        <f t="shared" si="41"/>
        <v>10</v>
      </c>
      <c r="B227" s="91">
        <v>36088</v>
      </c>
      <c r="C227" s="92">
        <v>19.100000000000001</v>
      </c>
      <c r="D227" s="4">
        <f t="shared" si="35"/>
        <v>-6.1425040539709035E-2</v>
      </c>
      <c r="E227" s="100">
        <f t="shared" si="39"/>
        <v>2.0016080395071478</v>
      </c>
      <c r="G227" s="8">
        <f t="shared" si="42"/>
        <v>0.89999999999999858</v>
      </c>
      <c r="H227" s="8">
        <f t="shared" si="42"/>
        <v>5.8999999999999986</v>
      </c>
      <c r="I227" s="8">
        <f t="shared" si="42"/>
        <v>10.899999999999999</v>
      </c>
      <c r="J227" s="8">
        <f t="shared" si="42"/>
        <v>15.899999999999999</v>
      </c>
      <c r="K227" s="8">
        <f t="shared" si="42"/>
        <v>20.9</v>
      </c>
      <c r="L227" s="8">
        <f t="shared" si="42"/>
        <v>30.9</v>
      </c>
      <c r="M227" s="8">
        <f t="shared" si="42"/>
        <v>0</v>
      </c>
      <c r="N227" s="8">
        <f t="shared" si="42"/>
        <v>0</v>
      </c>
      <c r="O227" s="8">
        <f t="shared" si="42"/>
        <v>0</v>
      </c>
      <c r="P227" s="8">
        <f t="shared" si="42"/>
        <v>0</v>
      </c>
      <c r="Q227" s="8">
        <f t="shared" si="42"/>
        <v>0</v>
      </c>
      <c r="R227" s="8">
        <f t="shared" si="42"/>
        <v>0</v>
      </c>
      <c r="S227" s="8">
        <f t="shared" si="42"/>
        <v>0</v>
      </c>
      <c r="T227" s="21">
        <f t="shared" si="36"/>
        <v>10</v>
      </c>
      <c r="U227" s="19">
        <f>VLOOKUP($B227,Gas!$B$3:$E$2506,2)</f>
        <v>1.7450000000000001</v>
      </c>
      <c r="V227" s="44">
        <f t="shared" si="37"/>
        <v>10.945558739255015</v>
      </c>
    </row>
    <row r="228" spans="1:22" x14ac:dyDescent="0.2">
      <c r="A228" s="43">
        <f t="shared" si="41"/>
        <v>10</v>
      </c>
      <c r="B228" s="91">
        <v>36089</v>
      </c>
      <c r="C228" s="92">
        <v>19.739999999999998</v>
      </c>
      <c r="D228" s="4">
        <f t="shared" si="35"/>
        <v>3.2958698952751199E-2</v>
      </c>
      <c r="E228" s="100">
        <f t="shared" si="39"/>
        <v>1.8530114314284636</v>
      </c>
      <c r="G228" s="8">
        <f t="shared" si="42"/>
        <v>0.26000000000000156</v>
      </c>
      <c r="H228" s="8">
        <f t="shared" si="42"/>
        <v>5.2600000000000016</v>
      </c>
      <c r="I228" s="8">
        <f t="shared" si="42"/>
        <v>10.260000000000002</v>
      </c>
      <c r="J228" s="8">
        <f t="shared" si="42"/>
        <v>15.260000000000002</v>
      </c>
      <c r="K228" s="8">
        <f t="shared" si="42"/>
        <v>20.260000000000002</v>
      </c>
      <c r="L228" s="8">
        <f t="shared" si="42"/>
        <v>30.26</v>
      </c>
      <c r="M228" s="8">
        <f t="shared" si="42"/>
        <v>0</v>
      </c>
      <c r="N228" s="8">
        <f t="shared" si="42"/>
        <v>0</v>
      </c>
      <c r="O228" s="8">
        <f t="shared" si="42"/>
        <v>0</v>
      </c>
      <c r="P228" s="8">
        <f t="shared" si="42"/>
        <v>0</v>
      </c>
      <c r="Q228" s="8">
        <f t="shared" si="42"/>
        <v>0</v>
      </c>
      <c r="R228" s="8">
        <f t="shared" si="42"/>
        <v>0</v>
      </c>
      <c r="S228" s="8">
        <f t="shared" si="42"/>
        <v>0</v>
      </c>
      <c r="T228" s="21">
        <f t="shared" si="36"/>
        <v>10</v>
      </c>
      <c r="U228" s="19">
        <f>VLOOKUP($B228,Gas!$B$3:$E$2506,2)</f>
        <v>1.95</v>
      </c>
      <c r="V228" s="44">
        <f t="shared" si="37"/>
        <v>10.123076923076923</v>
      </c>
    </row>
    <row r="229" spans="1:22" x14ac:dyDescent="0.2">
      <c r="A229" s="43">
        <f t="shared" si="41"/>
        <v>10</v>
      </c>
      <c r="B229" s="91">
        <v>36090</v>
      </c>
      <c r="C229" s="92">
        <v>19.190000000000001</v>
      </c>
      <c r="D229" s="4">
        <f t="shared" si="35"/>
        <v>-2.8257723985726818E-2</v>
      </c>
      <c r="E229" s="100">
        <f t="shared" si="39"/>
        <v>1.8521697121171241</v>
      </c>
      <c r="G229" s="8">
        <f t="shared" si="42"/>
        <v>0.80999999999999872</v>
      </c>
      <c r="H229" s="8">
        <f t="shared" si="42"/>
        <v>5.8099999999999987</v>
      </c>
      <c r="I229" s="8">
        <f t="shared" si="42"/>
        <v>10.809999999999999</v>
      </c>
      <c r="J229" s="8">
        <f t="shared" si="42"/>
        <v>15.809999999999999</v>
      </c>
      <c r="K229" s="8">
        <f t="shared" si="42"/>
        <v>20.81</v>
      </c>
      <c r="L229" s="8">
        <f t="shared" si="42"/>
        <v>30.81</v>
      </c>
      <c r="M229" s="8">
        <f t="shared" si="42"/>
        <v>0</v>
      </c>
      <c r="N229" s="8">
        <f t="shared" si="42"/>
        <v>0</v>
      </c>
      <c r="O229" s="8">
        <f t="shared" si="42"/>
        <v>0</v>
      </c>
      <c r="P229" s="8">
        <f t="shared" si="42"/>
        <v>0</v>
      </c>
      <c r="Q229" s="8">
        <f t="shared" si="42"/>
        <v>0</v>
      </c>
      <c r="R229" s="8">
        <f t="shared" si="42"/>
        <v>0</v>
      </c>
      <c r="S229" s="8">
        <f t="shared" si="42"/>
        <v>0</v>
      </c>
      <c r="T229" s="21">
        <f t="shared" si="36"/>
        <v>10</v>
      </c>
      <c r="U229" s="19">
        <f>VLOOKUP($B229,Gas!$B$3:$E$2506,2)</f>
        <v>2.0299999999999998</v>
      </c>
      <c r="V229" s="44">
        <f t="shared" si="37"/>
        <v>9.4532019704433505</v>
      </c>
    </row>
    <row r="230" spans="1:22" x14ac:dyDescent="0.2">
      <c r="A230" s="43">
        <f t="shared" si="41"/>
        <v>10</v>
      </c>
      <c r="B230" s="91">
        <v>36091</v>
      </c>
      <c r="C230" s="92">
        <v>17.87</v>
      </c>
      <c r="D230" s="4">
        <f t="shared" si="35"/>
        <v>-7.1265980848271834E-2</v>
      </c>
      <c r="E230" s="100">
        <f t="shared" si="39"/>
        <v>1.6595638824183918</v>
      </c>
      <c r="G230" s="8">
        <f t="shared" si="42"/>
        <v>2.129999999999999</v>
      </c>
      <c r="H230" s="8">
        <f t="shared" si="42"/>
        <v>7.129999999999999</v>
      </c>
      <c r="I230" s="8">
        <f t="shared" si="42"/>
        <v>12.129999999999999</v>
      </c>
      <c r="J230" s="8">
        <f t="shared" si="42"/>
        <v>17.13</v>
      </c>
      <c r="K230" s="8">
        <f t="shared" si="42"/>
        <v>22.13</v>
      </c>
      <c r="L230" s="8">
        <f t="shared" si="42"/>
        <v>32.129999999999995</v>
      </c>
      <c r="M230" s="8">
        <f t="shared" si="42"/>
        <v>0</v>
      </c>
      <c r="N230" s="8">
        <f t="shared" si="42"/>
        <v>0</v>
      </c>
      <c r="O230" s="8">
        <f t="shared" si="42"/>
        <v>0</v>
      </c>
      <c r="P230" s="8">
        <f t="shared" si="42"/>
        <v>0</v>
      </c>
      <c r="Q230" s="8">
        <f t="shared" si="42"/>
        <v>0</v>
      </c>
      <c r="R230" s="8">
        <f t="shared" si="42"/>
        <v>0</v>
      </c>
      <c r="S230" s="8">
        <f t="shared" si="42"/>
        <v>0</v>
      </c>
      <c r="T230" s="21">
        <f t="shared" si="36"/>
        <v>10</v>
      </c>
      <c r="U230" s="19">
        <f>VLOOKUP($B230,Gas!$B$3:$E$2506,2)</f>
        <v>1.95</v>
      </c>
      <c r="V230" s="44">
        <f t="shared" si="37"/>
        <v>9.1641025641025653</v>
      </c>
    </row>
    <row r="231" spans="1:22" x14ac:dyDescent="0.2">
      <c r="A231" s="43">
        <f t="shared" si="41"/>
        <v>10</v>
      </c>
      <c r="B231" s="91">
        <v>36094</v>
      </c>
      <c r="C231" s="92">
        <v>17.98</v>
      </c>
      <c r="D231" s="4">
        <f t="shared" si="35"/>
        <v>6.1366998721374246E-3</v>
      </c>
      <c r="E231" s="100">
        <f t="shared" si="39"/>
        <v>1.6612897874176533</v>
      </c>
      <c r="G231" s="8">
        <f t="shared" si="42"/>
        <v>2.0199999999999996</v>
      </c>
      <c r="H231" s="8">
        <f t="shared" si="42"/>
        <v>7.02</v>
      </c>
      <c r="I231" s="8">
        <f t="shared" si="42"/>
        <v>12.02</v>
      </c>
      <c r="J231" s="8">
        <f t="shared" si="42"/>
        <v>17.02</v>
      </c>
      <c r="K231" s="8">
        <f t="shared" si="42"/>
        <v>22.02</v>
      </c>
      <c r="L231" s="8">
        <f t="shared" si="42"/>
        <v>32.019999999999996</v>
      </c>
      <c r="M231" s="8">
        <f t="shared" si="42"/>
        <v>0</v>
      </c>
      <c r="N231" s="8">
        <f t="shared" si="42"/>
        <v>0</v>
      </c>
      <c r="O231" s="8">
        <f t="shared" si="42"/>
        <v>0</v>
      </c>
      <c r="P231" s="8">
        <f t="shared" si="42"/>
        <v>0</v>
      </c>
      <c r="Q231" s="8">
        <f t="shared" si="42"/>
        <v>0</v>
      </c>
      <c r="R231" s="8">
        <f t="shared" si="42"/>
        <v>0</v>
      </c>
      <c r="S231" s="8">
        <f t="shared" si="42"/>
        <v>0</v>
      </c>
      <c r="T231" s="21">
        <f t="shared" si="36"/>
        <v>10</v>
      </c>
      <c r="U231" s="19">
        <f>VLOOKUP($B231,Gas!$B$3:$E$2506,2)</f>
        <v>1.845</v>
      </c>
      <c r="V231" s="44">
        <f t="shared" si="37"/>
        <v>9.7452574525745259</v>
      </c>
    </row>
    <row r="232" spans="1:22" x14ac:dyDescent="0.2">
      <c r="A232" s="43">
        <f t="shared" si="41"/>
        <v>10</v>
      </c>
      <c r="B232" s="91">
        <v>36095</v>
      </c>
      <c r="C232" s="92">
        <v>17.23</v>
      </c>
      <c r="D232" s="4">
        <f t="shared" si="35"/>
        <v>-4.2607978503635957E-2</v>
      </c>
      <c r="E232" s="100">
        <f t="shared" si="39"/>
        <v>1.5414659835569393</v>
      </c>
      <c r="G232" s="8">
        <f t="shared" si="42"/>
        <v>2.7699999999999996</v>
      </c>
      <c r="H232" s="8">
        <f t="shared" si="42"/>
        <v>7.77</v>
      </c>
      <c r="I232" s="8">
        <f t="shared" si="42"/>
        <v>12.77</v>
      </c>
      <c r="J232" s="8">
        <f t="shared" si="42"/>
        <v>17.77</v>
      </c>
      <c r="K232" s="8">
        <f t="shared" si="42"/>
        <v>22.77</v>
      </c>
      <c r="L232" s="8">
        <f t="shared" si="42"/>
        <v>32.769999999999996</v>
      </c>
      <c r="M232" s="8">
        <f t="shared" si="42"/>
        <v>0</v>
      </c>
      <c r="N232" s="8">
        <f t="shared" si="42"/>
        <v>0</v>
      </c>
      <c r="O232" s="8">
        <f t="shared" si="42"/>
        <v>0</v>
      </c>
      <c r="P232" s="8">
        <f t="shared" si="42"/>
        <v>0</v>
      </c>
      <c r="Q232" s="8">
        <f t="shared" si="42"/>
        <v>0</v>
      </c>
      <c r="R232" s="8">
        <f t="shared" si="42"/>
        <v>0</v>
      </c>
      <c r="S232" s="8">
        <f t="shared" si="42"/>
        <v>0</v>
      </c>
      <c r="T232" s="21">
        <f t="shared" si="36"/>
        <v>10</v>
      </c>
      <c r="U232" s="19">
        <f>VLOOKUP($B232,Gas!$B$3:$E$2506,2)</f>
        <v>1.9</v>
      </c>
      <c r="V232" s="44">
        <f t="shared" si="37"/>
        <v>9.0684210526315798</v>
      </c>
    </row>
    <row r="233" spans="1:22" x14ac:dyDescent="0.2">
      <c r="A233" s="43">
        <f t="shared" si="41"/>
        <v>10</v>
      </c>
      <c r="B233" s="91">
        <v>36096</v>
      </c>
      <c r="C233" s="92">
        <v>18.38</v>
      </c>
      <c r="D233" s="4">
        <f t="shared" si="35"/>
        <v>6.4611066387702615E-2</v>
      </c>
      <c r="E233" s="100">
        <f t="shared" si="39"/>
        <v>1.5746258540650266</v>
      </c>
      <c r="G233" s="8">
        <f t="shared" si="42"/>
        <v>1.620000000000001</v>
      </c>
      <c r="H233" s="8">
        <f t="shared" si="42"/>
        <v>6.620000000000001</v>
      </c>
      <c r="I233" s="8">
        <f t="shared" si="42"/>
        <v>11.620000000000001</v>
      </c>
      <c r="J233" s="8">
        <f t="shared" si="42"/>
        <v>16.62</v>
      </c>
      <c r="K233" s="8">
        <f t="shared" si="42"/>
        <v>21.62</v>
      </c>
      <c r="L233" s="8">
        <f t="shared" si="42"/>
        <v>31.62</v>
      </c>
      <c r="M233" s="8">
        <f t="shared" si="42"/>
        <v>0</v>
      </c>
      <c r="N233" s="8">
        <f t="shared" si="42"/>
        <v>0</v>
      </c>
      <c r="O233" s="8">
        <f t="shared" si="42"/>
        <v>0</v>
      </c>
      <c r="P233" s="8">
        <f t="shared" si="42"/>
        <v>0</v>
      </c>
      <c r="Q233" s="8">
        <f t="shared" si="42"/>
        <v>0</v>
      </c>
      <c r="R233" s="8">
        <f t="shared" si="42"/>
        <v>0</v>
      </c>
      <c r="S233" s="8">
        <f t="shared" si="42"/>
        <v>0</v>
      </c>
      <c r="T233" s="21">
        <f t="shared" si="36"/>
        <v>10</v>
      </c>
      <c r="U233" s="19">
        <f>VLOOKUP($B233,Gas!$B$3:$E$2506,2)</f>
        <v>1.84</v>
      </c>
      <c r="V233" s="44">
        <f t="shared" si="37"/>
        <v>9.9891304347826075</v>
      </c>
    </row>
    <row r="234" spans="1:22" x14ac:dyDescent="0.2">
      <c r="A234" s="43">
        <f t="shared" si="41"/>
        <v>10</v>
      </c>
      <c r="B234" s="91">
        <v>36097</v>
      </c>
      <c r="C234" s="92">
        <v>19.690000000000001</v>
      </c>
      <c r="D234" s="4">
        <f t="shared" si="35"/>
        <v>6.8847775723493307E-2</v>
      </c>
      <c r="E234" s="100">
        <f t="shared" si="39"/>
        <v>1.5754419964815125</v>
      </c>
      <c r="G234" s="8">
        <f t="shared" ref="G234:S243" si="43">IF(G$1="P",MAX(0,G$2-$C234),IF(G$1="C",MAX(0,$C234-G$2)))</f>
        <v>0.30999999999999872</v>
      </c>
      <c r="H234" s="8">
        <f t="shared" si="43"/>
        <v>5.3099999999999987</v>
      </c>
      <c r="I234" s="8">
        <f t="shared" si="43"/>
        <v>10.309999999999999</v>
      </c>
      <c r="J234" s="8">
        <f t="shared" si="43"/>
        <v>15.309999999999999</v>
      </c>
      <c r="K234" s="8">
        <f t="shared" si="43"/>
        <v>20.309999999999999</v>
      </c>
      <c r="L234" s="8">
        <f t="shared" si="43"/>
        <v>30.31</v>
      </c>
      <c r="M234" s="8">
        <f t="shared" si="43"/>
        <v>0</v>
      </c>
      <c r="N234" s="8">
        <f t="shared" si="43"/>
        <v>0</v>
      </c>
      <c r="O234" s="8">
        <f t="shared" si="43"/>
        <v>0</v>
      </c>
      <c r="P234" s="8">
        <f t="shared" si="43"/>
        <v>0</v>
      </c>
      <c r="Q234" s="8">
        <f t="shared" si="43"/>
        <v>0</v>
      </c>
      <c r="R234" s="8">
        <f t="shared" si="43"/>
        <v>0</v>
      </c>
      <c r="S234" s="8">
        <f t="shared" si="43"/>
        <v>0</v>
      </c>
      <c r="T234" s="21">
        <f t="shared" si="36"/>
        <v>10</v>
      </c>
      <c r="U234" s="19">
        <f>VLOOKUP($B234,Gas!$B$3:$E$2506,2)</f>
        <v>1.69</v>
      </c>
      <c r="V234" s="44">
        <f t="shared" si="37"/>
        <v>11.650887573964498</v>
      </c>
    </row>
    <row r="235" spans="1:22" x14ac:dyDescent="0.2">
      <c r="A235" s="43">
        <f t="shared" si="41"/>
        <v>10</v>
      </c>
      <c r="B235" s="91">
        <v>36098</v>
      </c>
      <c r="C235" s="92">
        <v>20.39</v>
      </c>
      <c r="D235" s="4">
        <f t="shared" si="35"/>
        <v>3.4933691935329511E-2</v>
      </c>
      <c r="E235" s="100">
        <f t="shared" si="39"/>
        <v>1.0375878593338876</v>
      </c>
      <c r="G235" s="8">
        <f t="shared" si="43"/>
        <v>0</v>
      </c>
      <c r="H235" s="8">
        <f t="shared" si="43"/>
        <v>4.6099999999999994</v>
      </c>
      <c r="I235" s="8">
        <f t="shared" si="43"/>
        <v>9.61</v>
      </c>
      <c r="J235" s="8">
        <f t="shared" si="43"/>
        <v>14.61</v>
      </c>
      <c r="K235" s="8">
        <f t="shared" si="43"/>
        <v>19.61</v>
      </c>
      <c r="L235" s="8">
        <f t="shared" si="43"/>
        <v>29.61</v>
      </c>
      <c r="M235" s="8">
        <f t="shared" si="43"/>
        <v>0.39000000000000057</v>
      </c>
      <c r="N235" s="8">
        <f t="shared" si="43"/>
        <v>0</v>
      </c>
      <c r="O235" s="8">
        <f t="shared" si="43"/>
        <v>0</v>
      </c>
      <c r="P235" s="8">
        <f t="shared" si="43"/>
        <v>0</v>
      </c>
      <c r="Q235" s="8">
        <f t="shared" si="43"/>
        <v>0</v>
      </c>
      <c r="R235" s="8">
        <f t="shared" si="43"/>
        <v>0</v>
      </c>
      <c r="S235" s="8">
        <f t="shared" si="43"/>
        <v>0</v>
      </c>
      <c r="T235" s="21">
        <f t="shared" si="36"/>
        <v>10</v>
      </c>
      <c r="U235" s="19">
        <f>VLOOKUP($B235,Gas!$B$3:$E$2506,2)</f>
        <v>1.72</v>
      </c>
      <c r="V235" s="44">
        <f t="shared" si="37"/>
        <v>11.854651162790699</v>
      </c>
    </row>
    <row r="236" spans="1:22" x14ac:dyDescent="0.2">
      <c r="A236" s="43">
        <f t="shared" si="41"/>
        <v>11</v>
      </c>
      <c r="B236" s="91">
        <v>36101</v>
      </c>
      <c r="C236" s="92">
        <v>21.63</v>
      </c>
      <c r="D236" s="4">
        <f t="shared" si="35"/>
        <v>5.903665537860351E-2</v>
      </c>
      <c r="E236" s="100">
        <f t="shared" si="39"/>
        <v>0.84678394510178678</v>
      </c>
      <c r="G236" s="8">
        <f t="shared" si="43"/>
        <v>0</v>
      </c>
      <c r="H236" s="8">
        <f t="shared" si="43"/>
        <v>3.370000000000001</v>
      </c>
      <c r="I236" s="8">
        <f t="shared" si="43"/>
        <v>8.370000000000001</v>
      </c>
      <c r="J236" s="8">
        <f t="shared" si="43"/>
        <v>13.370000000000001</v>
      </c>
      <c r="K236" s="8">
        <f t="shared" si="43"/>
        <v>18.37</v>
      </c>
      <c r="L236" s="8">
        <f t="shared" si="43"/>
        <v>28.37</v>
      </c>
      <c r="M236" s="8">
        <f t="shared" si="43"/>
        <v>1.629999999999999</v>
      </c>
      <c r="N236" s="8">
        <f t="shared" si="43"/>
        <v>0</v>
      </c>
      <c r="O236" s="8">
        <f t="shared" si="43"/>
        <v>0</v>
      </c>
      <c r="P236" s="8">
        <f t="shared" si="43"/>
        <v>0</v>
      </c>
      <c r="Q236" s="8">
        <f t="shared" si="43"/>
        <v>0</v>
      </c>
      <c r="R236" s="8">
        <f t="shared" si="43"/>
        <v>0</v>
      </c>
      <c r="S236" s="8">
        <f t="shared" si="43"/>
        <v>0</v>
      </c>
      <c r="T236" s="21">
        <f t="shared" si="36"/>
        <v>11</v>
      </c>
      <c r="U236" s="19">
        <f>VLOOKUP($B236,Gas!$B$3:$E$2506,2)</f>
        <v>1.7549999999999999</v>
      </c>
      <c r="V236" s="44">
        <f t="shared" si="37"/>
        <v>12.324786324786325</v>
      </c>
    </row>
    <row r="237" spans="1:22" x14ac:dyDescent="0.2">
      <c r="A237" s="43">
        <f t="shared" si="41"/>
        <v>11</v>
      </c>
      <c r="B237" s="91">
        <v>36102</v>
      </c>
      <c r="C237" s="92">
        <v>21.32</v>
      </c>
      <c r="D237" s="4">
        <f t="shared" si="35"/>
        <v>-1.4435640667323564E-2</v>
      </c>
      <c r="E237" s="100">
        <f t="shared" si="39"/>
        <v>0.77165653526589217</v>
      </c>
      <c r="G237" s="8">
        <f t="shared" si="43"/>
        <v>0</v>
      </c>
      <c r="H237" s="8">
        <f t="shared" si="43"/>
        <v>3.6799999999999997</v>
      </c>
      <c r="I237" s="8">
        <f t="shared" si="43"/>
        <v>8.68</v>
      </c>
      <c r="J237" s="8">
        <f t="shared" si="43"/>
        <v>13.68</v>
      </c>
      <c r="K237" s="8">
        <f t="shared" si="43"/>
        <v>18.68</v>
      </c>
      <c r="L237" s="8">
        <f t="shared" si="43"/>
        <v>28.68</v>
      </c>
      <c r="M237" s="8">
        <f t="shared" si="43"/>
        <v>1.3200000000000003</v>
      </c>
      <c r="N237" s="8">
        <f t="shared" si="43"/>
        <v>0</v>
      </c>
      <c r="O237" s="8">
        <f t="shared" si="43"/>
        <v>0</v>
      </c>
      <c r="P237" s="8">
        <f t="shared" si="43"/>
        <v>0</v>
      </c>
      <c r="Q237" s="8">
        <f t="shared" si="43"/>
        <v>0</v>
      </c>
      <c r="R237" s="8">
        <f t="shared" si="43"/>
        <v>0</v>
      </c>
      <c r="S237" s="8">
        <f t="shared" si="43"/>
        <v>0</v>
      </c>
      <c r="T237" s="21">
        <f t="shared" si="36"/>
        <v>11</v>
      </c>
      <c r="U237" s="19">
        <f>VLOOKUP($B237,Gas!$B$3:$E$2506,2)</f>
        <v>1.8</v>
      </c>
      <c r="V237" s="44">
        <f t="shared" si="37"/>
        <v>11.844444444444445</v>
      </c>
    </row>
    <row r="238" spans="1:22" x14ac:dyDescent="0.2">
      <c r="A238" s="43">
        <f t="shared" si="41"/>
        <v>11</v>
      </c>
      <c r="B238" s="91">
        <v>36103</v>
      </c>
      <c r="C238" s="92">
        <v>22.18</v>
      </c>
      <c r="D238" s="4">
        <f t="shared" si="35"/>
        <v>3.9545382624577102E-2</v>
      </c>
      <c r="E238" s="100">
        <f t="shared" si="39"/>
        <v>0.7775443783289574</v>
      </c>
      <c r="G238" s="8">
        <f t="shared" si="43"/>
        <v>0</v>
      </c>
      <c r="H238" s="8">
        <f t="shared" si="43"/>
        <v>2.8200000000000003</v>
      </c>
      <c r="I238" s="8">
        <f t="shared" si="43"/>
        <v>7.82</v>
      </c>
      <c r="J238" s="8">
        <f t="shared" si="43"/>
        <v>12.82</v>
      </c>
      <c r="K238" s="8">
        <f t="shared" si="43"/>
        <v>17.82</v>
      </c>
      <c r="L238" s="8">
        <f t="shared" si="43"/>
        <v>27.82</v>
      </c>
      <c r="M238" s="8">
        <f t="shared" si="43"/>
        <v>2.1799999999999997</v>
      </c>
      <c r="N238" s="8">
        <f t="shared" si="43"/>
        <v>0</v>
      </c>
      <c r="O238" s="8">
        <f t="shared" si="43"/>
        <v>0</v>
      </c>
      <c r="P238" s="8">
        <f t="shared" si="43"/>
        <v>0</v>
      </c>
      <c r="Q238" s="8">
        <f t="shared" si="43"/>
        <v>0</v>
      </c>
      <c r="R238" s="8">
        <f t="shared" si="43"/>
        <v>0</v>
      </c>
      <c r="S238" s="8">
        <f t="shared" si="43"/>
        <v>0</v>
      </c>
      <c r="T238" s="21">
        <f t="shared" si="36"/>
        <v>11</v>
      </c>
      <c r="U238" s="19">
        <f>VLOOKUP($B238,Gas!$B$3:$E$2506,2)</f>
        <v>2.08</v>
      </c>
      <c r="V238" s="44">
        <f t="shared" si="37"/>
        <v>10.663461538461538</v>
      </c>
    </row>
    <row r="239" spans="1:22" x14ac:dyDescent="0.2">
      <c r="A239" s="43">
        <f t="shared" si="41"/>
        <v>11</v>
      </c>
      <c r="B239" s="91">
        <v>36104</v>
      </c>
      <c r="C239" s="92">
        <v>23.5</v>
      </c>
      <c r="D239" s="4">
        <f t="shared" si="35"/>
        <v>5.7809439227892265E-2</v>
      </c>
      <c r="E239" s="100">
        <f t="shared" si="39"/>
        <v>0.77390181355755472</v>
      </c>
      <c r="G239" s="8">
        <f t="shared" si="43"/>
        <v>0</v>
      </c>
      <c r="H239" s="8">
        <f t="shared" si="43"/>
        <v>1.5</v>
      </c>
      <c r="I239" s="8">
        <f t="shared" si="43"/>
        <v>6.5</v>
      </c>
      <c r="J239" s="8">
        <f t="shared" si="43"/>
        <v>11.5</v>
      </c>
      <c r="K239" s="8">
        <f t="shared" si="43"/>
        <v>16.5</v>
      </c>
      <c r="L239" s="8">
        <f t="shared" si="43"/>
        <v>26.5</v>
      </c>
      <c r="M239" s="8">
        <f t="shared" si="43"/>
        <v>3.5</v>
      </c>
      <c r="N239" s="8">
        <f t="shared" si="43"/>
        <v>0</v>
      </c>
      <c r="O239" s="8">
        <f t="shared" si="43"/>
        <v>0</v>
      </c>
      <c r="P239" s="8">
        <f t="shared" si="43"/>
        <v>0</v>
      </c>
      <c r="Q239" s="8">
        <f t="shared" si="43"/>
        <v>0</v>
      </c>
      <c r="R239" s="8">
        <f t="shared" si="43"/>
        <v>0</v>
      </c>
      <c r="S239" s="8">
        <f t="shared" si="43"/>
        <v>0</v>
      </c>
      <c r="T239" s="21">
        <f t="shared" si="36"/>
        <v>11</v>
      </c>
      <c r="U239" s="19">
        <f>VLOOKUP($B239,Gas!$B$3:$E$2506,2)</f>
        <v>2.11</v>
      </c>
      <c r="V239" s="44">
        <f t="shared" si="37"/>
        <v>11.13744075829384</v>
      </c>
    </row>
    <row r="240" spans="1:22" x14ac:dyDescent="0.2">
      <c r="A240" s="43">
        <f t="shared" si="41"/>
        <v>11</v>
      </c>
      <c r="B240" s="91">
        <v>36105</v>
      </c>
      <c r="C240" s="92">
        <v>22.08</v>
      </c>
      <c r="D240" s="4">
        <f t="shared" si="35"/>
        <v>-6.232819974121874E-2</v>
      </c>
      <c r="E240" s="100">
        <f t="shared" si="39"/>
        <v>0.74530124268220854</v>
      </c>
      <c r="G240" s="8">
        <f t="shared" si="43"/>
        <v>0</v>
      </c>
      <c r="H240" s="8">
        <f t="shared" si="43"/>
        <v>2.9200000000000017</v>
      </c>
      <c r="I240" s="8">
        <f t="shared" si="43"/>
        <v>7.9200000000000017</v>
      </c>
      <c r="J240" s="8">
        <f t="shared" si="43"/>
        <v>12.920000000000002</v>
      </c>
      <c r="K240" s="8">
        <f t="shared" si="43"/>
        <v>17.920000000000002</v>
      </c>
      <c r="L240" s="8">
        <f t="shared" si="43"/>
        <v>27.92</v>
      </c>
      <c r="M240" s="8">
        <f t="shared" si="43"/>
        <v>2.0799999999999983</v>
      </c>
      <c r="N240" s="8">
        <f t="shared" si="43"/>
        <v>0</v>
      </c>
      <c r="O240" s="8">
        <f t="shared" si="43"/>
        <v>0</v>
      </c>
      <c r="P240" s="8">
        <f t="shared" si="43"/>
        <v>0</v>
      </c>
      <c r="Q240" s="8">
        <f t="shared" si="43"/>
        <v>0</v>
      </c>
      <c r="R240" s="8">
        <f t="shared" si="43"/>
        <v>0</v>
      </c>
      <c r="S240" s="8">
        <f t="shared" si="43"/>
        <v>0</v>
      </c>
      <c r="T240" s="21">
        <f t="shared" si="36"/>
        <v>11</v>
      </c>
      <c r="U240" s="19">
        <f>VLOOKUP($B240,Gas!$B$3:$E$2506,2)</f>
        <v>2.25</v>
      </c>
      <c r="V240" s="44">
        <f t="shared" si="37"/>
        <v>9.8133333333333326</v>
      </c>
    </row>
    <row r="241" spans="1:22" x14ac:dyDescent="0.2">
      <c r="A241" s="43">
        <f t="shared" si="41"/>
        <v>11</v>
      </c>
      <c r="B241" s="91">
        <v>36108</v>
      </c>
      <c r="C241" s="92">
        <v>22.27</v>
      </c>
      <c r="D241" s="4">
        <f t="shared" si="35"/>
        <v>8.5682598603816513E-3</v>
      </c>
      <c r="E241" s="100">
        <f t="shared" si="39"/>
        <v>0.74403830366049328</v>
      </c>
      <c r="G241" s="8">
        <f t="shared" si="43"/>
        <v>0</v>
      </c>
      <c r="H241" s="8">
        <f t="shared" si="43"/>
        <v>2.7300000000000004</v>
      </c>
      <c r="I241" s="8">
        <f t="shared" si="43"/>
        <v>7.73</v>
      </c>
      <c r="J241" s="8">
        <f t="shared" si="43"/>
        <v>12.73</v>
      </c>
      <c r="K241" s="8">
        <f t="shared" si="43"/>
        <v>17.73</v>
      </c>
      <c r="L241" s="8">
        <f t="shared" si="43"/>
        <v>27.73</v>
      </c>
      <c r="M241" s="8">
        <f t="shared" si="43"/>
        <v>2.2699999999999996</v>
      </c>
      <c r="N241" s="8">
        <f t="shared" si="43"/>
        <v>0</v>
      </c>
      <c r="O241" s="8">
        <f t="shared" si="43"/>
        <v>0</v>
      </c>
      <c r="P241" s="8">
        <f t="shared" si="43"/>
        <v>0</v>
      </c>
      <c r="Q241" s="8">
        <f t="shared" si="43"/>
        <v>0</v>
      </c>
      <c r="R241" s="8">
        <f t="shared" si="43"/>
        <v>0</v>
      </c>
      <c r="S241" s="8">
        <f t="shared" si="43"/>
        <v>0</v>
      </c>
      <c r="T241" s="21">
        <f t="shared" si="36"/>
        <v>11</v>
      </c>
      <c r="U241" s="19">
        <f>VLOOKUP($B241,Gas!$B$3:$E$2506,2)</f>
        <v>2.25</v>
      </c>
      <c r="V241" s="44">
        <f t="shared" si="37"/>
        <v>9.8977777777777778</v>
      </c>
    </row>
    <row r="242" spans="1:22" x14ac:dyDescent="0.2">
      <c r="A242" s="43">
        <f t="shared" si="41"/>
        <v>11</v>
      </c>
      <c r="B242" s="91">
        <v>36109</v>
      </c>
      <c r="C242" s="92">
        <v>19.079999999999998</v>
      </c>
      <c r="D242" s="4">
        <f t="shared" si="35"/>
        <v>-0.15459981524913588</v>
      </c>
      <c r="E242" s="100">
        <f t="shared" si="39"/>
        <v>1.1248901992209561</v>
      </c>
      <c r="G242" s="8">
        <f t="shared" si="43"/>
        <v>0.92000000000000171</v>
      </c>
      <c r="H242" s="8">
        <f t="shared" si="43"/>
        <v>5.9200000000000017</v>
      </c>
      <c r="I242" s="8">
        <f t="shared" si="43"/>
        <v>10.920000000000002</v>
      </c>
      <c r="J242" s="8">
        <f t="shared" si="43"/>
        <v>15.920000000000002</v>
      </c>
      <c r="K242" s="8">
        <f t="shared" si="43"/>
        <v>20.92</v>
      </c>
      <c r="L242" s="8">
        <f t="shared" si="43"/>
        <v>30.92</v>
      </c>
      <c r="M242" s="8">
        <f t="shared" si="43"/>
        <v>0</v>
      </c>
      <c r="N242" s="8">
        <f t="shared" si="43"/>
        <v>0</v>
      </c>
      <c r="O242" s="8">
        <f t="shared" si="43"/>
        <v>0</v>
      </c>
      <c r="P242" s="8">
        <f t="shared" si="43"/>
        <v>0</v>
      </c>
      <c r="Q242" s="8">
        <f t="shared" si="43"/>
        <v>0</v>
      </c>
      <c r="R242" s="8">
        <f t="shared" si="43"/>
        <v>0</v>
      </c>
      <c r="S242" s="8">
        <f t="shared" si="43"/>
        <v>0</v>
      </c>
      <c r="T242" s="21">
        <f t="shared" si="36"/>
        <v>11</v>
      </c>
      <c r="U242" s="19">
        <f>VLOOKUP($B242,Gas!$B$3:$E$2506,2)</f>
        <v>2.27</v>
      </c>
      <c r="V242" s="44">
        <f t="shared" si="37"/>
        <v>8.4052863436123335</v>
      </c>
    </row>
    <row r="243" spans="1:22" x14ac:dyDescent="0.2">
      <c r="A243" s="43">
        <f t="shared" si="41"/>
        <v>11</v>
      </c>
      <c r="B243" s="91">
        <v>36110</v>
      </c>
      <c r="C243" s="92">
        <v>21.57</v>
      </c>
      <c r="D243" s="4">
        <f t="shared" si="35"/>
        <v>0.12266279438092456</v>
      </c>
      <c r="E243" s="100">
        <f t="shared" si="39"/>
        <v>1.2349545022135258</v>
      </c>
      <c r="G243" s="8">
        <f t="shared" si="43"/>
        <v>0</v>
      </c>
      <c r="H243" s="8">
        <f t="shared" si="43"/>
        <v>3.4299999999999997</v>
      </c>
      <c r="I243" s="8">
        <f t="shared" si="43"/>
        <v>8.43</v>
      </c>
      <c r="J243" s="8">
        <f t="shared" si="43"/>
        <v>13.43</v>
      </c>
      <c r="K243" s="8">
        <f t="shared" si="43"/>
        <v>18.43</v>
      </c>
      <c r="L243" s="8">
        <f t="shared" si="43"/>
        <v>28.43</v>
      </c>
      <c r="M243" s="8">
        <f t="shared" si="43"/>
        <v>1.5700000000000003</v>
      </c>
      <c r="N243" s="8">
        <f t="shared" si="43"/>
        <v>0</v>
      </c>
      <c r="O243" s="8">
        <f t="shared" si="43"/>
        <v>0</v>
      </c>
      <c r="P243" s="8">
        <f t="shared" si="43"/>
        <v>0</v>
      </c>
      <c r="Q243" s="8">
        <f t="shared" si="43"/>
        <v>0</v>
      </c>
      <c r="R243" s="8">
        <f t="shared" si="43"/>
        <v>0</v>
      </c>
      <c r="S243" s="8">
        <f t="shared" si="43"/>
        <v>0</v>
      </c>
      <c r="T243" s="21">
        <f t="shared" si="36"/>
        <v>11</v>
      </c>
      <c r="U243" s="19">
        <f>VLOOKUP($B243,Gas!$B$3:$E$2506,2)</f>
        <v>2.2749999999999999</v>
      </c>
      <c r="V243" s="44">
        <f t="shared" si="37"/>
        <v>9.4813186813186814</v>
      </c>
    </row>
    <row r="244" spans="1:22" x14ac:dyDescent="0.2">
      <c r="A244" s="43">
        <f t="shared" si="41"/>
        <v>11</v>
      </c>
      <c r="B244" s="91">
        <v>36111</v>
      </c>
      <c r="C244" s="92">
        <v>23.79</v>
      </c>
      <c r="D244" s="4">
        <f t="shared" si="35"/>
        <v>9.7961863913801295E-2</v>
      </c>
      <c r="E244" s="100">
        <f t="shared" si="39"/>
        <v>1.2774096643734383</v>
      </c>
      <c r="G244" s="8">
        <f t="shared" ref="G244:S253" si="44">IF(G$1="P",MAX(0,G$2-$C244),IF(G$1="C",MAX(0,$C244-G$2)))</f>
        <v>0</v>
      </c>
      <c r="H244" s="8">
        <f t="shared" si="44"/>
        <v>1.2100000000000009</v>
      </c>
      <c r="I244" s="8">
        <f t="shared" si="44"/>
        <v>6.2100000000000009</v>
      </c>
      <c r="J244" s="8">
        <f t="shared" si="44"/>
        <v>11.21</v>
      </c>
      <c r="K244" s="8">
        <f t="shared" si="44"/>
        <v>16.21</v>
      </c>
      <c r="L244" s="8">
        <f t="shared" si="44"/>
        <v>26.21</v>
      </c>
      <c r="M244" s="8">
        <f t="shared" si="44"/>
        <v>3.7899999999999991</v>
      </c>
      <c r="N244" s="8">
        <f t="shared" si="44"/>
        <v>0</v>
      </c>
      <c r="O244" s="8">
        <f t="shared" si="44"/>
        <v>0</v>
      </c>
      <c r="P244" s="8">
        <f t="shared" si="44"/>
        <v>0</v>
      </c>
      <c r="Q244" s="8">
        <f t="shared" si="44"/>
        <v>0</v>
      </c>
      <c r="R244" s="8">
        <f t="shared" si="44"/>
        <v>0</v>
      </c>
      <c r="S244" s="8">
        <f t="shared" si="44"/>
        <v>0</v>
      </c>
      <c r="T244" s="21">
        <f t="shared" si="36"/>
        <v>11</v>
      </c>
      <c r="U244" s="19">
        <f>VLOOKUP($B244,Gas!$B$3:$E$2506,2)</f>
        <v>2.335</v>
      </c>
      <c r="V244" s="44">
        <f t="shared" si="37"/>
        <v>10.188436830835117</v>
      </c>
    </row>
    <row r="245" spans="1:22" x14ac:dyDescent="0.2">
      <c r="A245" s="43">
        <f t="shared" si="41"/>
        <v>11</v>
      </c>
      <c r="B245" s="91">
        <v>36112</v>
      </c>
      <c r="C245" s="92">
        <v>22.82</v>
      </c>
      <c r="D245" s="4">
        <f t="shared" si="35"/>
        <v>-4.1627979880936729E-2</v>
      </c>
      <c r="E245" s="100">
        <f t="shared" si="39"/>
        <v>1.3077405137231131</v>
      </c>
      <c r="G245" s="8">
        <f t="shared" si="44"/>
        <v>0</v>
      </c>
      <c r="H245" s="8">
        <f t="shared" si="44"/>
        <v>2.1799999999999997</v>
      </c>
      <c r="I245" s="8">
        <f t="shared" si="44"/>
        <v>7.18</v>
      </c>
      <c r="J245" s="8">
        <f t="shared" si="44"/>
        <v>12.18</v>
      </c>
      <c r="K245" s="8">
        <f t="shared" si="44"/>
        <v>17.18</v>
      </c>
      <c r="L245" s="8">
        <f t="shared" si="44"/>
        <v>27.18</v>
      </c>
      <c r="M245" s="8">
        <f t="shared" si="44"/>
        <v>2.8200000000000003</v>
      </c>
      <c r="N245" s="8">
        <f t="shared" si="44"/>
        <v>0</v>
      </c>
      <c r="O245" s="8">
        <f t="shared" si="44"/>
        <v>0</v>
      </c>
      <c r="P245" s="8">
        <f t="shared" si="44"/>
        <v>0</v>
      </c>
      <c r="Q245" s="8">
        <f t="shared" si="44"/>
        <v>0</v>
      </c>
      <c r="R245" s="8">
        <f t="shared" si="44"/>
        <v>0</v>
      </c>
      <c r="S245" s="8">
        <f t="shared" si="44"/>
        <v>0</v>
      </c>
      <c r="T245" s="21">
        <f t="shared" si="36"/>
        <v>11</v>
      </c>
      <c r="U245" s="19">
        <f>VLOOKUP($B245,Gas!$B$3:$E$2506,2)</f>
        <v>2.23</v>
      </c>
      <c r="V245" s="44">
        <f t="shared" si="37"/>
        <v>10.233183856502242</v>
      </c>
    </row>
    <row r="246" spans="1:22" x14ac:dyDescent="0.2">
      <c r="A246" s="43">
        <f t="shared" si="41"/>
        <v>11</v>
      </c>
      <c r="B246" s="91">
        <v>36115</v>
      </c>
      <c r="C246" s="92">
        <v>23.03</v>
      </c>
      <c r="D246" s="4">
        <f t="shared" si="35"/>
        <v>9.1603693986641952E-3</v>
      </c>
      <c r="E246" s="100">
        <f t="shared" si="39"/>
        <v>1.2806208572535214</v>
      </c>
      <c r="G246" s="8">
        <f t="shared" si="44"/>
        <v>0</v>
      </c>
      <c r="H246" s="8">
        <f t="shared" si="44"/>
        <v>1.9699999999999989</v>
      </c>
      <c r="I246" s="8">
        <f t="shared" si="44"/>
        <v>6.9699999999999989</v>
      </c>
      <c r="J246" s="8">
        <f t="shared" si="44"/>
        <v>11.969999999999999</v>
      </c>
      <c r="K246" s="8">
        <f t="shared" si="44"/>
        <v>16.97</v>
      </c>
      <c r="L246" s="8">
        <f t="shared" si="44"/>
        <v>26.97</v>
      </c>
      <c r="M246" s="8">
        <f t="shared" si="44"/>
        <v>3.0300000000000011</v>
      </c>
      <c r="N246" s="8">
        <f t="shared" si="44"/>
        <v>0</v>
      </c>
      <c r="O246" s="8">
        <f t="shared" si="44"/>
        <v>0</v>
      </c>
      <c r="P246" s="8">
        <f t="shared" si="44"/>
        <v>0</v>
      </c>
      <c r="Q246" s="8">
        <f t="shared" si="44"/>
        <v>0</v>
      </c>
      <c r="R246" s="8">
        <f t="shared" si="44"/>
        <v>0</v>
      </c>
      <c r="S246" s="8">
        <f t="shared" si="44"/>
        <v>0</v>
      </c>
      <c r="T246" s="21">
        <f t="shared" si="36"/>
        <v>11</v>
      </c>
      <c r="U246" s="19">
        <f>VLOOKUP($B246,Gas!$B$3:$E$2506,2)</f>
        <v>2.23</v>
      </c>
      <c r="V246" s="44">
        <f t="shared" si="37"/>
        <v>10.327354260089686</v>
      </c>
    </row>
    <row r="247" spans="1:22" x14ac:dyDescent="0.2">
      <c r="A247" s="43">
        <f t="shared" si="41"/>
        <v>11</v>
      </c>
      <c r="B247" s="91">
        <v>36116</v>
      </c>
      <c r="C247" s="92">
        <v>19.170000000000002</v>
      </c>
      <c r="D247" s="4">
        <f t="shared" si="35"/>
        <v>-0.1834511567750407</v>
      </c>
      <c r="E247" s="100">
        <f t="shared" si="39"/>
        <v>1.596427941905912</v>
      </c>
      <c r="G247" s="8">
        <f t="shared" si="44"/>
        <v>0.82999999999999829</v>
      </c>
      <c r="H247" s="8">
        <f t="shared" si="44"/>
        <v>5.8299999999999983</v>
      </c>
      <c r="I247" s="8">
        <f t="shared" si="44"/>
        <v>10.829999999999998</v>
      </c>
      <c r="J247" s="8">
        <f t="shared" si="44"/>
        <v>15.829999999999998</v>
      </c>
      <c r="K247" s="8">
        <f t="shared" si="44"/>
        <v>20.83</v>
      </c>
      <c r="L247" s="8">
        <f t="shared" si="44"/>
        <v>30.83</v>
      </c>
      <c r="M247" s="8">
        <f t="shared" si="44"/>
        <v>0</v>
      </c>
      <c r="N247" s="8">
        <f t="shared" si="44"/>
        <v>0</v>
      </c>
      <c r="O247" s="8">
        <f t="shared" si="44"/>
        <v>0</v>
      </c>
      <c r="P247" s="8">
        <f t="shared" si="44"/>
        <v>0</v>
      </c>
      <c r="Q247" s="8">
        <f t="shared" si="44"/>
        <v>0</v>
      </c>
      <c r="R247" s="8">
        <f t="shared" si="44"/>
        <v>0</v>
      </c>
      <c r="S247" s="8">
        <f t="shared" si="44"/>
        <v>0</v>
      </c>
      <c r="T247" s="21">
        <f t="shared" si="36"/>
        <v>11</v>
      </c>
      <c r="U247" s="19">
        <f>VLOOKUP($B247,Gas!$B$3:$E$2506,2)</f>
        <v>2.1949999999999998</v>
      </c>
      <c r="V247" s="44">
        <f t="shared" si="37"/>
        <v>8.7334851936218687</v>
      </c>
    </row>
    <row r="248" spans="1:22" x14ac:dyDescent="0.2">
      <c r="A248" s="43">
        <f t="shared" si="41"/>
        <v>11</v>
      </c>
      <c r="B248" s="91">
        <v>36117</v>
      </c>
      <c r="C248" s="92">
        <v>18.920000000000002</v>
      </c>
      <c r="D248" s="4">
        <f t="shared" si="35"/>
        <v>-1.3126993433820913E-2</v>
      </c>
      <c r="E248" s="100">
        <f t="shared" si="39"/>
        <v>1.5719785513922873</v>
      </c>
      <c r="G248" s="8">
        <f t="shared" si="44"/>
        <v>1.0799999999999983</v>
      </c>
      <c r="H248" s="8">
        <f t="shared" si="44"/>
        <v>6.0799999999999983</v>
      </c>
      <c r="I248" s="8">
        <f t="shared" si="44"/>
        <v>11.079999999999998</v>
      </c>
      <c r="J248" s="8">
        <f t="shared" si="44"/>
        <v>16.079999999999998</v>
      </c>
      <c r="K248" s="8">
        <f t="shared" si="44"/>
        <v>21.08</v>
      </c>
      <c r="L248" s="8">
        <f t="shared" si="44"/>
        <v>31.08</v>
      </c>
      <c r="M248" s="8">
        <f t="shared" si="44"/>
        <v>0</v>
      </c>
      <c r="N248" s="8">
        <f t="shared" si="44"/>
        <v>0</v>
      </c>
      <c r="O248" s="8">
        <f t="shared" si="44"/>
        <v>0</v>
      </c>
      <c r="P248" s="8">
        <f t="shared" si="44"/>
        <v>0</v>
      </c>
      <c r="Q248" s="8">
        <f t="shared" si="44"/>
        <v>0</v>
      </c>
      <c r="R248" s="8">
        <f t="shared" si="44"/>
        <v>0</v>
      </c>
      <c r="S248" s="8">
        <f t="shared" si="44"/>
        <v>0</v>
      </c>
      <c r="T248" s="21">
        <f t="shared" si="36"/>
        <v>11</v>
      </c>
      <c r="U248" s="19">
        <f>VLOOKUP($B248,Gas!$B$3:$E$2506,2)</f>
        <v>2.125</v>
      </c>
      <c r="V248" s="44">
        <f t="shared" si="37"/>
        <v>8.9035294117647066</v>
      </c>
    </row>
    <row r="249" spans="1:22" x14ac:dyDescent="0.2">
      <c r="A249" s="43">
        <f t="shared" si="41"/>
        <v>11</v>
      </c>
      <c r="B249" s="91">
        <v>36118</v>
      </c>
      <c r="C249" s="92">
        <v>19.29</v>
      </c>
      <c r="D249" s="4">
        <f t="shared" si="35"/>
        <v>1.936726329390533E-2</v>
      </c>
      <c r="E249" s="100">
        <f t="shared" si="39"/>
        <v>1.533182369976136</v>
      </c>
      <c r="G249" s="8">
        <f t="shared" si="44"/>
        <v>0.71000000000000085</v>
      </c>
      <c r="H249" s="8">
        <f t="shared" si="44"/>
        <v>5.7100000000000009</v>
      </c>
      <c r="I249" s="8">
        <f t="shared" si="44"/>
        <v>10.71</v>
      </c>
      <c r="J249" s="8">
        <f t="shared" si="44"/>
        <v>15.71</v>
      </c>
      <c r="K249" s="8">
        <f t="shared" si="44"/>
        <v>20.71</v>
      </c>
      <c r="L249" s="8">
        <f t="shared" si="44"/>
        <v>30.71</v>
      </c>
      <c r="M249" s="8">
        <f t="shared" si="44"/>
        <v>0</v>
      </c>
      <c r="N249" s="8">
        <f t="shared" si="44"/>
        <v>0</v>
      </c>
      <c r="O249" s="8">
        <f t="shared" si="44"/>
        <v>0</v>
      </c>
      <c r="P249" s="8">
        <f t="shared" si="44"/>
        <v>0</v>
      </c>
      <c r="Q249" s="8">
        <f t="shared" si="44"/>
        <v>0</v>
      </c>
      <c r="R249" s="8">
        <f t="shared" si="44"/>
        <v>0</v>
      </c>
      <c r="S249" s="8">
        <f t="shared" si="44"/>
        <v>0</v>
      </c>
      <c r="T249" s="21">
        <f t="shared" si="36"/>
        <v>11</v>
      </c>
      <c r="U249" s="19">
        <f>VLOOKUP($B249,Gas!$B$3:$E$2506,2)</f>
        <v>2.1</v>
      </c>
      <c r="V249" s="44">
        <f t="shared" si="37"/>
        <v>9.1857142857142851</v>
      </c>
    </row>
    <row r="250" spans="1:22" x14ac:dyDescent="0.2">
      <c r="A250" s="43">
        <f t="shared" si="41"/>
        <v>11</v>
      </c>
      <c r="B250" s="91">
        <v>36119</v>
      </c>
      <c r="C250" s="92">
        <v>20.75</v>
      </c>
      <c r="D250" s="4">
        <f t="shared" si="35"/>
        <v>7.2959419759069541E-2</v>
      </c>
      <c r="E250" s="100">
        <f t="shared" si="39"/>
        <v>1.5773822896701177</v>
      </c>
      <c r="G250" s="8">
        <f t="shared" si="44"/>
        <v>0</v>
      </c>
      <c r="H250" s="8">
        <f t="shared" si="44"/>
        <v>4.25</v>
      </c>
      <c r="I250" s="8">
        <f t="shared" si="44"/>
        <v>9.25</v>
      </c>
      <c r="J250" s="8">
        <f t="shared" si="44"/>
        <v>14.25</v>
      </c>
      <c r="K250" s="8">
        <f t="shared" si="44"/>
        <v>19.25</v>
      </c>
      <c r="L250" s="8">
        <f t="shared" si="44"/>
        <v>29.25</v>
      </c>
      <c r="M250" s="8">
        <f t="shared" si="44"/>
        <v>0.75</v>
      </c>
      <c r="N250" s="8">
        <f t="shared" si="44"/>
        <v>0</v>
      </c>
      <c r="O250" s="8">
        <f t="shared" si="44"/>
        <v>0</v>
      </c>
      <c r="P250" s="8">
        <f t="shared" si="44"/>
        <v>0</v>
      </c>
      <c r="Q250" s="8">
        <f t="shared" si="44"/>
        <v>0</v>
      </c>
      <c r="R250" s="8">
        <f t="shared" si="44"/>
        <v>0</v>
      </c>
      <c r="S250" s="8">
        <f t="shared" si="44"/>
        <v>0</v>
      </c>
      <c r="T250" s="21">
        <f t="shared" si="36"/>
        <v>11</v>
      </c>
      <c r="U250" s="19">
        <f>VLOOKUP($B250,Gas!$B$3:$E$2506,2)</f>
        <v>2.1150000000000002</v>
      </c>
      <c r="V250" s="44">
        <f t="shared" si="37"/>
        <v>9.8108747044917255</v>
      </c>
    </row>
    <row r="251" spans="1:22" x14ac:dyDescent="0.2">
      <c r="A251" s="43">
        <f t="shared" si="41"/>
        <v>11</v>
      </c>
      <c r="B251" s="91">
        <v>36122</v>
      </c>
      <c r="C251" s="92">
        <v>19.39</v>
      </c>
      <c r="D251" s="4">
        <f t="shared" si="35"/>
        <v>-6.7788777422146826E-2</v>
      </c>
      <c r="E251" s="100">
        <f t="shared" si="39"/>
        <v>1.6034941745283429</v>
      </c>
      <c r="G251" s="8">
        <f t="shared" si="44"/>
        <v>0.60999999999999943</v>
      </c>
      <c r="H251" s="8">
        <f t="shared" si="44"/>
        <v>5.6099999999999994</v>
      </c>
      <c r="I251" s="8">
        <f t="shared" si="44"/>
        <v>10.61</v>
      </c>
      <c r="J251" s="8">
        <f t="shared" si="44"/>
        <v>15.61</v>
      </c>
      <c r="K251" s="8">
        <f t="shared" si="44"/>
        <v>20.61</v>
      </c>
      <c r="L251" s="8">
        <f t="shared" si="44"/>
        <v>30.61</v>
      </c>
      <c r="M251" s="8">
        <f t="shared" si="44"/>
        <v>0</v>
      </c>
      <c r="N251" s="8">
        <f t="shared" si="44"/>
        <v>0</v>
      </c>
      <c r="O251" s="8">
        <f t="shared" si="44"/>
        <v>0</v>
      </c>
      <c r="P251" s="8">
        <f t="shared" si="44"/>
        <v>0</v>
      </c>
      <c r="Q251" s="8">
        <f t="shared" si="44"/>
        <v>0</v>
      </c>
      <c r="R251" s="8">
        <f t="shared" si="44"/>
        <v>0</v>
      </c>
      <c r="S251" s="8">
        <f t="shared" si="44"/>
        <v>0</v>
      </c>
      <c r="T251" s="21">
        <f t="shared" si="36"/>
        <v>11</v>
      </c>
      <c r="U251" s="19">
        <f>VLOOKUP($B251,Gas!$B$3:$E$2506,2)</f>
        <v>2.0950000000000002</v>
      </c>
      <c r="V251" s="44">
        <f t="shared" si="37"/>
        <v>9.2553699284009543</v>
      </c>
    </row>
    <row r="252" spans="1:22" x14ac:dyDescent="0.2">
      <c r="A252" s="43">
        <f t="shared" si="41"/>
        <v>11</v>
      </c>
      <c r="B252" s="91">
        <v>36123</v>
      </c>
      <c r="C252" s="92">
        <v>16.14</v>
      </c>
      <c r="D252" s="4">
        <f t="shared" si="35"/>
        <v>-0.18345680641275774</v>
      </c>
      <c r="E252" s="100">
        <f t="shared" si="39"/>
        <v>1.6785886282021381</v>
      </c>
      <c r="G252" s="8">
        <f t="shared" si="44"/>
        <v>3.8599999999999994</v>
      </c>
      <c r="H252" s="8">
        <f t="shared" si="44"/>
        <v>8.86</v>
      </c>
      <c r="I252" s="8">
        <f t="shared" si="44"/>
        <v>13.86</v>
      </c>
      <c r="J252" s="8">
        <f t="shared" si="44"/>
        <v>18.86</v>
      </c>
      <c r="K252" s="8">
        <f t="shared" si="44"/>
        <v>23.86</v>
      </c>
      <c r="L252" s="8">
        <f t="shared" si="44"/>
        <v>33.86</v>
      </c>
      <c r="M252" s="8">
        <f t="shared" si="44"/>
        <v>0</v>
      </c>
      <c r="N252" s="8">
        <f t="shared" si="44"/>
        <v>0</v>
      </c>
      <c r="O252" s="8">
        <f t="shared" si="44"/>
        <v>0</v>
      </c>
      <c r="P252" s="8">
        <f t="shared" si="44"/>
        <v>0</v>
      </c>
      <c r="Q252" s="8">
        <f t="shared" si="44"/>
        <v>0</v>
      </c>
      <c r="R252" s="8">
        <f t="shared" si="44"/>
        <v>0</v>
      </c>
      <c r="S252" s="8">
        <f t="shared" si="44"/>
        <v>0</v>
      </c>
      <c r="T252" s="21">
        <f t="shared" si="36"/>
        <v>11</v>
      </c>
      <c r="U252" s="19">
        <f>VLOOKUP($B252,Gas!$B$3:$E$2506,2)</f>
        <v>2.0350000000000001</v>
      </c>
      <c r="V252" s="44">
        <f t="shared" si="37"/>
        <v>7.9312039312039309</v>
      </c>
    </row>
    <row r="253" spans="1:22" x14ac:dyDescent="0.2">
      <c r="A253" s="43">
        <f t="shared" si="41"/>
        <v>11</v>
      </c>
      <c r="B253" s="91">
        <v>36124</v>
      </c>
      <c r="C253" s="92">
        <v>15.91</v>
      </c>
      <c r="D253" s="4">
        <f t="shared" si="35"/>
        <v>-1.4352820492107267E-2</v>
      </c>
      <c r="E253" s="100">
        <f t="shared" si="39"/>
        <v>1.4919471612574922</v>
      </c>
      <c r="G253" s="8">
        <f t="shared" si="44"/>
        <v>4.09</v>
      </c>
      <c r="H253" s="8">
        <f t="shared" si="44"/>
        <v>9.09</v>
      </c>
      <c r="I253" s="8">
        <f t="shared" si="44"/>
        <v>14.09</v>
      </c>
      <c r="J253" s="8">
        <f t="shared" si="44"/>
        <v>19.09</v>
      </c>
      <c r="K253" s="8">
        <f t="shared" si="44"/>
        <v>24.09</v>
      </c>
      <c r="L253" s="8">
        <f t="shared" si="44"/>
        <v>34.090000000000003</v>
      </c>
      <c r="M253" s="8">
        <f t="shared" si="44"/>
        <v>0</v>
      </c>
      <c r="N253" s="8">
        <f t="shared" si="44"/>
        <v>0</v>
      </c>
      <c r="O253" s="8">
        <f t="shared" si="44"/>
        <v>0</v>
      </c>
      <c r="P253" s="8">
        <f t="shared" si="44"/>
        <v>0</v>
      </c>
      <c r="Q253" s="8">
        <f t="shared" si="44"/>
        <v>0</v>
      </c>
      <c r="R253" s="8">
        <f t="shared" si="44"/>
        <v>0</v>
      </c>
      <c r="S253" s="8">
        <f t="shared" si="44"/>
        <v>0</v>
      </c>
      <c r="T253" s="21">
        <f t="shared" si="36"/>
        <v>11</v>
      </c>
      <c r="U253" s="19">
        <f>VLOOKUP($B253,Gas!$B$3:$E$2506,2)</f>
        <v>2.0150000000000001</v>
      </c>
      <c r="V253" s="44">
        <f t="shared" si="37"/>
        <v>7.8957816377171213</v>
      </c>
    </row>
    <row r="254" spans="1:22" x14ac:dyDescent="0.2">
      <c r="A254" s="43">
        <f t="shared" si="41"/>
        <v>11</v>
      </c>
      <c r="B254" s="91">
        <v>36129</v>
      </c>
      <c r="C254" s="92">
        <v>18.329999999999998</v>
      </c>
      <c r="D254" s="4">
        <f t="shared" si="35"/>
        <v>0.14159121950191803</v>
      </c>
      <c r="E254" s="100">
        <f t="shared" si="39"/>
        <v>1.6077035938131174</v>
      </c>
      <c r="G254" s="8">
        <f t="shared" ref="G254:S263" si="45">IF(G$1="P",MAX(0,G$2-$C254),IF(G$1="C",MAX(0,$C254-G$2)))</f>
        <v>1.6700000000000017</v>
      </c>
      <c r="H254" s="8">
        <f t="shared" si="45"/>
        <v>6.6700000000000017</v>
      </c>
      <c r="I254" s="8">
        <f t="shared" si="45"/>
        <v>11.670000000000002</v>
      </c>
      <c r="J254" s="8">
        <f t="shared" si="45"/>
        <v>16.670000000000002</v>
      </c>
      <c r="K254" s="8">
        <f t="shared" si="45"/>
        <v>21.67</v>
      </c>
      <c r="L254" s="8">
        <f t="shared" si="45"/>
        <v>31.67</v>
      </c>
      <c r="M254" s="8">
        <f t="shared" si="45"/>
        <v>0</v>
      </c>
      <c r="N254" s="8">
        <f t="shared" si="45"/>
        <v>0</v>
      </c>
      <c r="O254" s="8">
        <f t="shared" si="45"/>
        <v>0</v>
      </c>
      <c r="P254" s="8">
        <f t="shared" si="45"/>
        <v>0</v>
      </c>
      <c r="Q254" s="8">
        <f t="shared" si="45"/>
        <v>0</v>
      </c>
      <c r="R254" s="8">
        <f t="shared" si="45"/>
        <v>0</v>
      </c>
      <c r="S254" s="8">
        <f t="shared" si="45"/>
        <v>0</v>
      </c>
      <c r="T254" s="21">
        <f t="shared" si="36"/>
        <v>11</v>
      </c>
      <c r="U254" s="19">
        <f>VLOOKUP($B254,Gas!$B$3:$E$2506,2)</f>
        <v>1.87</v>
      </c>
      <c r="V254" s="44">
        <f t="shared" si="37"/>
        <v>9.8021390374331538</v>
      </c>
    </row>
    <row r="255" spans="1:22" x14ac:dyDescent="0.2">
      <c r="A255" s="43">
        <f t="shared" si="41"/>
        <v>12</v>
      </c>
      <c r="B255" s="91">
        <v>36130</v>
      </c>
      <c r="C255" s="92">
        <v>16.77</v>
      </c>
      <c r="D255" s="4">
        <f t="shared" si="35"/>
        <v>-8.8947486016496061E-2</v>
      </c>
      <c r="E255" s="100">
        <f t="shared" si="39"/>
        <v>1.6375536957988035</v>
      </c>
      <c r="G255" s="8">
        <f t="shared" si="45"/>
        <v>3.2300000000000004</v>
      </c>
      <c r="H255" s="8">
        <f t="shared" si="45"/>
        <v>8.23</v>
      </c>
      <c r="I255" s="8">
        <f t="shared" si="45"/>
        <v>13.23</v>
      </c>
      <c r="J255" s="8">
        <f t="shared" si="45"/>
        <v>18.23</v>
      </c>
      <c r="K255" s="8">
        <f t="shared" si="45"/>
        <v>23.23</v>
      </c>
      <c r="L255" s="8">
        <f t="shared" si="45"/>
        <v>33.230000000000004</v>
      </c>
      <c r="M255" s="8">
        <f t="shared" si="45"/>
        <v>0</v>
      </c>
      <c r="N255" s="8">
        <f t="shared" si="45"/>
        <v>0</v>
      </c>
      <c r="O255" s="8">
        <f t="shared" si="45"/>
        <v>0</v>
      </c>
      <c r="P255" s="8">
        <f t="shared" si="45"/>
        <v>0</v>
      </c>
      <c r="Q255" s="8">
        <f t="shared" si="45"/>
        <v>0</v>
      </c>
      <c r="R255" s="8">
        <f t="shared" si="45"/>
        <v>0</v>
      </c>
      <c r="S255" s="8">
        <f t="shared" si="45"/>
        <v>0</v>
      </c>
      <c r="T255" s="21">
        <f t="shared" si="36"/>
        <v>12</v>
      </c>
      <c r="U255" s="19">
        <f>VLOOKUP($B255,Gas!$B$3:$E$2506,2)</f>
        <v>1.645</v>
      </c>
      <c r="V255" s="44">
        <f t="shared" si="37"/>
        <v>10.194528875379939</v>
      </c>
    </row>
    <row r="256" spans="1:22" x14ac:dyDescent="0.2">
      <c r="A256" s="43">
        <f t="shared" si="41"/>
        <v>12</v>
      </c>
      <c r="B256" s="91">
        <v>36131</v>
      </c>
      <c r="C256" s="92">
        <v>17.13</v>
      </c>
      <c r="D256" s="4">
        <f t="shared" si="35"/>
        <v>2.1239736500910978E-2</v>
      </c>
      <c r="E256" s="100">
        <f t="shared" si="39"/>
        <v>1.6468301061877129</v>
      </c>
      <c r="G256" s="8">
        <f t="shared" si="45"/>
        <v>2.870000000000001</v>
      </c>
      <c r="H256" s="8">
        <f t="shared" si="45"/>
        <v>7.870000000000001</v>
      </c>
      <c r="I256" s="8">
        <f t="shared" si="45"/>
        <v>12.870000000000001</v>
      </c>
      <c r="J256" s="8">
        <f t="shared" si="45"/>
        <v>17.87</v>
      </c>
      <c r="K256" s="8">
        <f t="shared" si="45"/>
        <v>22.87</v>
      </c>
      <c r="L256" s="8">
        <f t="shared" si="45"/>
        <v>32.870000000000005</v>
      </c>
      <c r="M256" s="8">
        <f t="shared" si="45"/>
        <v>0</v>
      </c>
      <c r="N256" s="8">
        <f t="shared" si="45"/>
        <v>0</v>
      </c>
      <c r="O256" s="8">
        <f t="shared" si="45"/>
        <v>0</v>
      </c>
      <c r="P256" s="8">
        <f t="shared" si="45"/>
        <v>0</v>
      </c>
      <c r="Q256" s="8">
        <f t="shared" si="45"/>
        <v>0</v>
      </c>
      <c r="R256" s="8">
        <f t="shared" si="45"/>
        <v>0</v>
      </c>
      <c r="S256" s="8">
        <f t="shared" si="45"/>
        <v>0</v>
      </c>
      <c r="T256" s="21">
        <f t="shared" si="36"/>
        <v>12</v>
      </c>
      <c r="U256" s="19">
        <f>VLOOKUP($B256,Gas!$B$3:$E$2506,2)</f>
        <v>1.395</v>
      </c>
      <c r="V256" s="44">
        <f t="shared" si="37"/>
        <v>12.279569892473118</v>
      </c>
    </row>
    <row r="257" spans="1:23" x14ac:dyDescent="0.2">
      <c r="A257" s="43">
        <f t="shared" si="41"/>
        <v>12</v>
      </c>
      <c r="B257" s="91">
        <v>36132</v>
      </c>
      <c r="C257" s="92">
        <v>17.61</v>
      </c>
      <c r="D257" s="4">
        <f t="shared" si="35"/>
        <v>2.763561017208634E-2</v>
      </c>
      <c r="E257" s="100">
        <f t="shared" si="39"/>
        <v>1.4218760516392237</v>
      </c>
      <c r="G257" s="8">
        <f t="shared" si="45"/>
        <v>2.3900000000000006</v>
      </c>
      <c r="H257" s="8">
        <f t="shared" si="45"/>
        <v>7.3900000000000006</v>
      </c>
      <c r="I257" s="8">
        <f t="shared" si="45"/>
        <v>12.39</v>
      </c>
      <c r="J257" s="8">
        <f t="shared" si="45"/>
        <v>17.39</v>
      </c>
      <c r="K257" s="8">
        <f t="shared" si="45"/>
        <v>22.39</v>
      </c>
      <c r="L257" s="8">
        <f t="shared" si="45"/>
        <v>32.39</v>
      </c>
      <c r="M257" s="8">
        <f t="shared" si="45"/>
        <v>0</v>
      </c>
      <c r="N257" s="8">
        <f t="shared" si="45"/>
        <v>0</v>
      </c>
      <c r="O257" s="8">
        <f t="shared" si="45"/>
        <v>0</v>
      </c>
      <c r="P257" s="8">
        <f t="shared" si="45"/>
        <v>0</v>
      </c>
      <c r="Q257" s="8">
        <f t="shared" si="45"/>
        <v>0</v>
      </c>
      <c r="R257" s="8">
        <f t="shared" si="45"/>
        <v>0</v>
      </c>
      <c r="S257" s="8">
        <f t="shared" si="45"/>
        <v>0</v>
      </c>
      <c r="T257" s="21">
        <f t="shared" si="36"/>
        <v>12</v>
      </c>
      <c r="U257" s="19">
        <f>VLOOKUP($B257,Gas!$B$3:$E$2506,2)</f>
        <v>1.375</v>
      </c>
      <c r="V257" s="44">
        <f t="shared" si="37"/>
        <v>12.807272727272727</v>
      </c>
    </row>
    <row r="258" spans="1:23" x14ac:dyDescent="0.2">
      <c r="A258" s="43">
        <f t="shared" si="41"/>
        <v>12</v>
      </c>
      <c r="B258" s="91">
        <v>36133</v>
      </c>
      <c r="C258" s="92">
        <v>17.440000000000001</v>
      </c>
      <c r="D258" s="4">
        <f t="shared" si="35"/>
        <v>-9.7005040272810979E-3</v>
      </c>
      <c r="E258" s="100">
        <f t="shared" si="39"/>
        <v>1.4216687162610731</v>
      </c>
      <c r="G258" s="8">
        <f t="shared" si="45"/>
        <v>2.5599999999999987</v>
      </c>
      <c r="H258" s="8">
        <f t="shared" si="45"/>
        <v>7.5599999999999987</v>
      </c>
      <c r="I258" s="8">
        <f t="shared" si="45"/>
        <v>12.559999999999999</v>
      </c>
      <c r="J258" s="8">
        <f t="shared" si="45"/>
        <v>17.559999999999999</v>
      </c>
      <c r="K258" s="8">
        <f t="shared" si="45"/>
        <v>22.56</v>
      </c>
      <c r="L258" s="8">
        <f t="shared" si="45"/>
        <v>32.56</v>
      </c>
      <c r="M258" s="8">
        <f t="shared" si="45"/>
        <v>0</v>
      </c>
      <c r="N258" s="8">
        <f t="shared" si="45"/>
        <v>0</v>
      </c>
      <c r="O258" s="8">
        <f t="shared" si="45"/>
        <v>0</v>
      </c>
      <c r="P258" s="8">
        <f t="shared" si="45"/>
        <v>0</v>
      </c>
      <c r="Q258" s="8">
        <f t="shared" si="45"/>
        <v>0</v>
      </c>
      <c r="R258" s="8">
        <f t="shared" si="45"/>
        <v>0</v>
      </c>
      <c r="S258" s="8">
        <f t="shared" si="45"/>
        <v>0</v>
      </c>
      <c r="T258" s="21">
        <f t="shared" si="36"/>
        <v>12</v>
      </c>
      <c r="U258" s="19">
        <f>VLOOKUP($B258,Gas!$B$3:$E$2506,2)</f>
        <v>1.1850000000000001</v>
      </c>
      <c r="V258" s="44">
        <f t="shared" si="37"/>
        <v>14.717299578059071</v>
      </c>
    </row>
    <row r="259" spans="1:23" x14ac:dyDescent="0.2">
      <c r="A259" s="43">
        <f t="shared" si="41"/>
        <v>12</v>
      </c>
      <c r="B259" s="91">
        <v>36136</v>
      </c>
      <c r="C259" s="92">
        <v>18.61</v>
      </c>
      <c r="D259" s="4">
        <f t="shared" si="35"/>
        <v>6.4932652173325695E-2</v>
      </c>
      <c r="E259" s="100">
        <f t="shared" si="39"/>
        <v>1.4637939347975715</v>
      </c>
      <c r="F259" s="2"/>
      <c r="G259" s="8">
        <f t="shared" si="45"/>
        <v>1.3900000000000006</v>
      </c>
      <c r="H259" s="8">
        <f t="shared" si="45"/>
        <v>6.3900000000000006</v>
      </c>
      <c r="I259" s="8">
        <f t="shared" si="45"/>
        <v>11.39</v>
      </c>
      <c r="J259" s="8">
        <f t="shared" si="45"/>
        <v>16.39</v>
      </c>
      <c r="K259" s="8">
        <f t="shared" si="45"/>
        <v>21.39</v>
      </c>
      <c r="L259" s="8">
        <f t="shared" si="45"/>
        <v>31.39</v>
      </c>
      <c r="M259" s="8">
        <f t="shared" si="45"/>
        <v>0</v>
      </c>
      <c r="N259" s="8">
        <f t="shared" si="45"/>
        <v>0</v>
      </c>
      <c r="O259" s="8">
        <f t="shared" si="45"/>
        <v>0</v>
      </c>
      <c r="P259" s="8">
        <f t="shared" si="45"/>
        <v>0</v>
      </c>
      <c r="Q259" s="8">
        <f t="shared" si="45"/>
        <v>0</v>
      </c>
      <c r="R259" s="8">
        <f t="shared" si="45"/>
        <v>0</v>
      </c>
      <c r="S259" s="8">
        <f t="shared" si="45"/>
        <v>0</v>
      </c>
      <c r="T259" s="21">
        <f t="shared" si="36"/>
        <v>12</v>
      </c>
      <c r="U259" s="19">
        <f>VLOOKUP($B259,Gas!$B$3:$E$2506,2)</f>
        <v>1.01</v>
      </c>
      <c r="V259" s="44">
        <f t="shared" si="37"/>
        <v>18.425742574257423</v>
      </c>
      <c r="W259" s="5"/>
    </row>
    <row r="260" spans="1:23" x14ac:dyDescent="0.2">
      <c r="A260" s="43">
        <f t="shared" si="41"/>
        <v>12</v>
      </c>
      <c r="B260" s="91">
        <v>36137</v>
      </c>
      <c r="C260" s="92">
        <v>17.34</v>
      </c>
      <c r="D260" s="4">
        <f t="shared" ref="D260:D323" si="46">LN(C260/C259)</f>
        <v>-7.0683099301763599E-2</v>
      </c>
      <c r="E260" s="100">
        <f t="shared" si="39"/>
        <v>1.4309635577731152</v>
      </c>
      <c r="F260" s="2"/>
      <c r="G260" s="8">
        <f t="shared" si="45"/>
        <v>2.66</v>
      </c>
      <c r="H260" s="8">
        <f t="shared" si="45"/>
        <v>7.66</v>
      </c>
      <c r="I260" s="8">
        <f t="shared" si="45"/>
        <v>12.66</v>
      </c>
      <c r="J260" s="8">
        <f t="shared" si="45"/>
        <v>17.66</v>
      </c>
      <c r="K260" s="8">
        <f t="shared" si="45"/>
        <v>22.66</v>
      </c>
      <c r="L260" s="8">
        <f t="shared" si="45"/>
        <v>32.659999999999997</v>
      </c>
      <c r="M260" s="8">
        <f t="shared" si="45"/>
        <v>0</v>
      </c>
      <c r="N260" s="8">
        <f t="shared" si="45"/>
        <v>0</v>
      </c>
      <c r="O260" s="8">
        <f t="shared" si="45"/>
        <v>0</v>
      </c>
      <c r="P260" s="8">
        <f t="shared" si="45"/>
        <v>0</v>
      </c>
      <c r="Q260" s="8">
        <f t="shared" si="45"/>
        <v>0</v>
      </c>
      <c r="R260" s="8">
        <f t="shared" si="45"/>
        <v>0</v>
      </c>
      <c r="S260" s="8">
        <f t="shared" si="45"/>
        <v>0</v>
      </c>
      <c r="T260" s="21">
        <f t="shared" ref="T260:T323" si="47">A260</f>
        <v>12</v>
      </c>
      <c r="U260" s="19">
        <f>VLOOKUP($B260,Gas!$B$3:$E$2506,2)</f>
        <v>1.55</v>
      </c>
      <c r="V260" s="44">
        <f t="shared" ref="V260:V323" si="48">C260/U260</f>
        <v>11.187096774193549</v>
      </c>
      <c r="W260" s="5"/>
    </row>
    <row r="261" spans="1:23" x14ac:dyDescent="0.2">
      <c r="A261" s="43">
        <f t="shared" si="41"/>
        <v>12</v>
      </c>
      <c r="B261" s="91">
        <v>36138</v>
      </c>
      <c r="C261" s="92">
        <v>18.45</v>
      </c>
      <c r="D261" s="4">
        <f t="shared" si="46"/>
        <v>6.2048399134140383E-2</v>
      </c>
      <c r="E261" s="100">
        <f t="shared" si="39"/>
        <v>1.4524548032009519</v>
      </c>
      <c r="F261" s="2"/>
      <c r="G261" s="8">
        <f t="shared" si="45"/>
        <v>1.5500000000000007</v>
      </c>
      <c r="H261" s="8">
        <f t="shared" si="45"/>
        <v>6.5500000000000007</v>
      </c>
      <c r="I261" s="8">
        <f t="shared" si="45"/>
        <v>11.55</v>
      </c>
      <c r="J261" s="8">
        <f t="shared" si="45"/>
        <v>16.55</v>
      </c>
      <c r="K261" s="8">
        <f t="shared" si="45"/>
        <v>21.55</v>
      </c>
      <c r="L261" s="8">
        <f t="shared" si="45"/>
        <v>31.55</v>
      </c>
      <c r="M261" s="8">
        <f t="shared" si="45"/>
        <v>0</v>
      </c>
      <c r="N261" s="8">
        <f t="shared" si="45"/>
        <v>0</v>
      </c>
      <c r="O261" s="8">
        <f t="shared" si="45"/>
        <v>0</v>
      </c>
      <c r="P261" s="8">
        <f t="shared" si="45"/>
        <v>0</v>
      </c>
      <c r="Q261" s="8">
        <f t="shared" si="45"/>
        <v>0</v>
      </c>
      <c r="R261" s="8">
        <f t="shared" si="45"/>
        <v>0</v>
      </c>
      <c r="S261" s="8">
        <f t="shared" si="45"/>
        <v>0</v>
      </c>
      <c r="T261" s="21">
        <f t="shared" si="47"/>
        <v>12</v>
      </c>
      <c r="U261" s="19">
        <f>VLOOKUP($B261,Gas!$B$3:$E$2506,2)</f>
        <v>1.7949999999999999</v>
      </c>
      <c r="V261" s="44">
        <f t="shared" si="48"/>
        <v>10.278551532033426</v>
      </c>
      <c r="W261" s="5"/>
    </row>
    <row r="262" spans="1:23" x14ac:dyDescent="0.2">
      <c r="A262" s="43">
        <f t="shared" si="41"/>
        <v>12</v>
      </c>
      <c r="B262" s="91">
        <v>36139</v>
      </c>
      <c r="C262" s="92">
        <v>17.13</v>
      </c>
      <c r="D262" s="4">
        <f t="shared" si="46"/>
        <v>-7.4233058150507639E-2</v>
      </c>
      <c r="E262" s="100">
        <f t="shared" si="39"/>
        <v>1.151004344994931</v>
      </c>
      <c r="F262" s="2"/>
      <c r="G262" s="8">
        <f t="shared" si="45"/>
        <v>2.870000000000001</v>
      </c>
      <c r="H262" s="8">
        <f t="shared" si="45"/>
        <v>7.870000000000001</v>
      </c>
      <c r="I262" s="8">
        <f t="shared" si="45"/>
        <v>12.870000000000001</v>
      </c>
      <c r="J262" s="8">
        <f t="shared" si="45"/>
        <v>17.87</v>
      </c>
      <c r="K262" s="8">
        <f t="shared" si="45"/>
        <v>22.87</v>
      </c>
      <c r="L262" s="8">
        <f t="shared" si="45"/>
        <v>32.870000000000005</v>
      </c>
      <c r="M262" s="8">
        <f t="shared" si="45"/>
        <v>0</v>
      </c>
      <c r="N262" s="8">
        <f t="shared" si="45"/>
        <v>0</v>
      </c>
      <c r="O262" s="8">
        <f t="shared" si="45"/>
        <v>0</v>
      </c>
      <c r="P262" s="8">
        <f t="shared" si="45"/>
        <v>0</v>
      </c>
      <c r="Q262" s="8">
        <f t="shared" si="45"/>
        <v>0</v>
      </c>
      <c r="R262" s="8">
        <f t="shared" si="45"/>
        <v>0</v>
      </c>
      <c r="S262" s="8">
        <f t="shared" si="45"/>
        <v>0</v>
      </c>
      <c r="T262" s="21">
        <f t="shared" si="47"/>
        <v>12</v>
      </c>
      <c r="U262" s="19">
        <f>VLOOKUP($B262,Gas!$B$3:$E$2506,2)</f>
        <v>1.64</v>
      </c>
      <c r="V262" s="44">
        <f t="shared" si="48"/>
        <v>10.445121951219512</v>
      </c>
      <c r="W262" s="5"/>
    </row>
    <row r="263" spans="1:23" x14ac:dyDescent="0.2">
      <c r="A263" s="43">
        <f t="shared" si="41"/>
        <v>12</v>
      </c>
      <c r="B263" s="91">
        <v>36140</v>
      </c>
      <c r="C263" s="92">
        <v>16.72</v>
      </c>
      <c r="D263" s="4">
        <f t="shared" si="46"/>
        <v>-2.4225704679473027E-2</v>
      </c>
      <c r="E263" s="100">
        <f t="shared" si="39"/>
        <v>1.1568861204835743</v>
      </c>
      <c r="F263" s="2"/>
      <c r="G263" s="8">
        <f t="shared" si="45"/>
        <v>3.2800000000000011</v>
      </c>
      <c r="H263" s="8">
        <f t="shared" si="45"/>
        <v>8.2800000000000011</v>
      </c>
      <c r="I263" s="8">
        <f t="shared" si="45"/>
        <v>13.280000000000001</v>
      </c>
      <c r="J263" s="8">
        <f t="shared" si="45"/>
        <v>18.28</v>
      </c>
      <c r="K263" s="8">
        <f t="shared" si="45"/>
        <v>23.28</v>
      </c>
      <c r="L263" s="8">
        <f t="shared" si="45"/>
        <v>33.28</v>
      </c>
      <c r="M263" s="8">
        <f t="shared" si="45"/>
        <v>0</v>
      </c>
      <c r="N263" s="8">
        <f t="shared" si="45"/>
        <v>0</v>
      </c>
      <c r="O263" s="8">
        <f t="shared" si="45"/>
        <v>0</v>
      </c>
      <c r="P263" s="8">
        <f t="shared" si="45"/>
        <v>0</v>
      </c>
      <c r="Q263" s="8">
        <f t="shared" si="45"/>
        <v>0</v>
      </c>
      <c r="R263" s="8">
        <f t="shared" si="45"/>
        <v>0</v>
      </c>
      <c r="S263" s="8">
        <f t="shared" si="45"/>
        <v>0</v>
      </c>
      <c r="T263" s="21">
        <f t="shared" si="47"/>
        <v>12</v>
      </c>
      <c r="U263" s="19">
        <f>VLOOKUP($B263,Gas!$B$3:$E$2506,2)</f>
        <v>1.575</v>
      </c>
      <c r="V263" s="44">
        <f t="shared" si="48"/>
        <v>10.615873015873015</v>
      </c>
      <c r="W263" s="5"/>
    </row>
    <row r="264" spans="1:23" x14ac:dyDescent="0.2">
      <c r="A264" s="43">
        <f t="shared" si="41"/>
        <v>12</v>
      </c>
      <c r="B264" s="91">
        <v>36143</v>
      </c>
      <c r="C264" s="92">
        <v>17.510000000000002</v>
      </c>
      <c r="D264" s="4">
        <f t="shared" si="46"/>
        <v>4.6166538641205138E-2</v>
      </c>
      <c r="E264" s="100">
        <f t="shared" si="39"/>
        <v>0.91745847631281863</v>
      </c>
      <c r="F264" s="2"/>
      <c r="G264" s="8">
        <f t="shared" ref="G264:S273" si="49">IF(G$1="P",MAX(0,G$2-$C264),IF(G$1="C",MAX(0,$C264-G$2)))</f>
        <v>2.4899999999999984</v>
      </c>
      <c r="H264" s="8">
        <f t="shared" si="49"/>
        <v>7.4899999999999984</v>
      </c>
      <c r="I264" s="8">
        <f t="shared" si="49"/>
        <v>12.489999999999998</v>
      </c>
      <c r="J264" s="8">
        <f t="shared" si="49"/>
        <v>17.489999999999998</v>
      </c>
      <c r="K264" s="8">
        <f t="shared" si="49"/>
        <v>22.49</v>
      </c>
      <c r="L264" s="8">
        <f t="shared" si="49"/>
        <v>32.489999999999995</v>
      </c>
      <c r="M264" s="8">
        <f t="shared" si="49"/>
        <v>0</v>
      </c>
      <c r="N264" s="8">
        <f t="shared" si="49"/>
        <v>0</v>
      </c>
      <c r="O264" s="8">
        <f t="shared" si="49"/>
        <v>0</v>
      </c>
      <c r="P264" s="8">
        <f t="shared" si="49"/>
        <v>0</v>
      </c>
      <c r="Q264" s="8">
        <f t="shared" si="49"/>
        <v>0</v>
      </c>
      <c r="R264" s="8">
        <f t="shared" si="49"/>
        <v>0</v>
      </c>
      <c r="S264" s="8">
        <f t="shared" si="49"/>
        <v>0</v>
      </c>
      <c r="T264" s="21">
        <f t="shared" si="47"/>
        <v>12</v>
      </c>
      <c r="U264" s="19">
        <f>VLOOKUP($B264,Gas!$B$3:$E$2506,2)</f>
        <v>1.53</v>
      </c>
      <c r="V264" s="44">
        <f t="shared" si="48"/>
        <v>11.444444444444445</v>
      </c>
      <c r="W264" s="5"/>
    </row>
    <row r="265" spans="1:23" x14ac:dyDescent="0.2">
      <c r="A265" s="43">
        <f t="shared" si="41"/>
        <v>12</v>
      </c>
      <c r="B265" s="91">
        <v>36144</v>
      </c>
      <c r="C265" s="92">
        <v>17.8</v>
      </c>
      <c r="D265" s="4">
        <f t="shared" si="46"/>
        <v>1.6426311000278998E-2</v>
      </c>
      <c r="E265" s="100">
        <f t="shared" si="39"/>
        <v>0.7908261056198973</v>
      </c>
      <c r="F265" s="2"/>
      <c r="G265" s="8">
        <f t="shared" si="49"/>
        <v>2.1999999999999993</v>
      </c>
      <c r="H265" s="8">
        <f t="shared" si="49"/>
        <v>7.1999999999999993</v>
      </c>
      <c r="I265" s="8">
        <f t="shared" si="49"/>
        <v>12.2</v>
      </c>
      <c r="J265" s="8">
        <f t="shared" si="49"/>
        <v>17.2</v>
      </c>
      <c r="K265" s="8">
        <f t="shared" si="49"/>
        <v>22.2</v>
      </c>
      <c r="L265" s="8">
        <f t="shared" si="49"/>
        <v>32.200000000000003</v>
      </c>
      <c r="M265" s="8">
        <f t="shared" si="49"/>
        <v>0</v>
      </c>
      <c r="N265" s="8">
        <f t="shared" si="49"/>
        <v>0</v>
      </c>
      <c r="O265" s="8">
        <f t="shared" si="49"/>
        <v>0</v>
      </c>
      <c r="P265" s="8">
        <f t="shared" si="49"/>
        <v>0</v>
      </c>
      <c r="Q265" s="8">
        <f t="shared" si="49"/>
        <v>0</v>
      </c>
      <c r="R265" s="8">
        <f t="shared" si="49"/>
        <v>0</v>
      </c>
      <c r="S265" s="8">
        <f t="shared" si="49"/>
        <v>0</v>
      </c>
      <c r="T265" s="21">
        <f t="shared" si="47"/>
        <v>12</v>
      </c>
      <c r="U265" s="19">
        <f>VLOOKUP($B265,Gas!$B$3:$E$2506,2)</f>
        <v>1.81</v>
      </c>
      <c r="V265" s="44">
        <f t="shared" si="48"/>
        <v>9.8342541436464082</v>
      </c>
      <c r="W265" s="5"/>
    </row>
    <row r="266" spans="1:23" x14ac:dyDescent="0.2">
      <c r="A266" s="43">
        <f t="shared" si="41"/>
        <v>12</v>
      </c>
      <c r="B266" s="91">
        <v>36145</v>
      </c>
      <c r="C266" s="92">
        <v>20.22</v>
      </c>
      <c r="D266" s="4">
        <f t="shared" si="46"/>
        <v>0.12747375629428573</v>
      </c>
      <c r="E266" s="100">
        <f t="shared" si="39"/>
        <v>0.99886078403582412</v>
      </c>
      <c r="F266" s="2"/>
      <c r="G266" s="8">
        <f t="shared" si="49"/>
        <v>0</v>
      </c>
      <c r="H266" s="8">
        <f t="shared" si="49"/>
        <v>4.7800000000000011</v>
      </c>
      <c r="I266" s="8">
        <f t="shared" si="49"/>
        <v>9.7800000000000011</v>
      </c>
      <c r="J266" s="8">
        <f t="shared" si="49"/>
        <v>14.780000000000001</v>
      </c>
      <c r="K266" s="8">
        <f t="shared" si="49"/>
        <v>19.78</v>
      </c>
      <c r="L266" s="8">
        <f t="shared" si="49"/>
        <v>29.78</v>
      </c>
      <c r="M266" s="8">
        <f t="shared" si="49"/>
        <v>0.21999999999999886</v>
      </c>
      <c r="N266" s="8">
        <f t="shared" si="49"/>
        <v>0</v>
      </c>
      <c r="O266" s="8">
        <f t="shared" si="49"/>
        <v>0</v>
      </c>
      <c r="P266" s="8">
        <f t="shared" si="49"/>
        <v>0</v>
      </c>
      <c r="Q266" s="8">
        <f t="shared" si="49"/>
        <v>0</v>
      </c>
      <c r="R266" s="8">
        <f t="shared" si="49"/>
        <v>0</v>
      </c>
      <c r="S266" s="8">
        <f t="shared" si="49"/>
        <v>0</v>
      </c>
      <c r="T266" s="21">
        <f t="shared" si="47"/>
        <v>12</v>
      </c>
      <c r="U266" s="19">
        <f>VLOOKUP($B266,Gas!$B$3:$E$2506,2)</f>
        <v>1.855</v>
      </c>
      <c r="V266" s="44">
        <f t="shared" si="48"/>
        <v>10.900269541778975</v>
      </c>
      <c r="W266" s="5"/>
    </row>
    <row r="267" spans="1:23" x14ac:dyDescent="0.2">
      <c r="A267" s="43">
        <f t="shared" si="41"/>
        <v>12</v>
      </c>
      <c r="B267" s="91">
        <v>36146</v>
      </c>
      <c r="C267" s="92">
        <v>20.57</v>
      </c>
      <c r="D267" s="4">
        <f t="shared" si="46"/>
        <v>1.7161490072540503E-2</v>
      </c>
      <c r="E267" s="100">
        <f t="shared" si="39"/>
        <v>0.99701289621692923</v>
      </c>
      <c r="F267" s="2"/>
      <c r="G267" s="8">
        <f t="shared" si="49"/>
        <v>0</v>
      </c>
      <c r="H267" s="8">
        <f t="shared" si="49"/>
        <v>4.43</v>
      </c>
      <c r="I267" s="8">
        <f t="shared" si="49"/>
        <v>9.43</v>
      </c>
      <c r="J267" s="8">
        <f t="shared" si="49"/>
        <v>14.43</v>
      </c>
      <c r="K267" s="8">
        <f t="shared" si="49"/>
        <v>19.43</v>
      </c>
      <c r="L267" s="8">
        <f t="shared" si="49"/>
        <v>29.43</v>
      </c>
      <c r="M267" s="8">
        <f t="shared" si="49"/>
        <v>0.57000000000000028</v>
      </c>
      <c r="N267" s="8">
        <f t="shared" si="49"/>
        <v>0</v>
      </c>
      <c r="O267" s="8">
        <f t="shared" si="49"/>
        <v>0</v>
      </c>
      <c r="P267" s="8">
        <f t="shared" si="49"/>
        <v>0</v>
      </c>
      <c r="Q267" s="8">
        <f t="shared" si="49"/>
        <v>0</v>
      </c>
      <c r="R267" s="8">
        <f t="shared" si="49"/>
        <v>0</v>
      </c>
      <c r="S267" s="8">
        <f t="shared" si="49"/>
        <v>0</v>
      </c>
      <c r="T267" s="21">
        <f t="shared" si="47"/>
        <v>12</v>
      </c>
      <c r="U267" s="19">
        <f>VLOOKUP($B267,Gas!$B$3:$E$2506,2)</f>
        <v>1.9650000000000001</v>
      </c>
      <c r="V267" s="44">
        <f t="shared" si="48"/>
        <v>10.468193384223918</v>
      </c>
      <c r="W267" s="5">
        <f>VLOOKUP($B267,Gas!$B$3:$E$2506,4)</f>
        <v>2.8726919308637635</v>
      </c>
    </row>
    <row r="268" spans="1:23" x14ac:dyDescent="0.2">
      <c r="A268" s="43">
        <f t="shared" si="41"/>
        <v>12</v>
      </c>
      <c r="B268" s="91">
        <v>36147</v>
      </c>
      <c r="C268" s="92">
        <v>19.59</v>
      </c>
      <c r="D268" s="4">
        <f t="shared" si="46"/>
        <v>-4.8814471708416393E-2</v>
      </c>
      <c r="E268" s="100">
        <f t="shared" si="39"/>
        <v>1.0426517291983766</v>
      </c>
      <c r="F268" s="2"/>
      <c r="G268" s="8">
        <f t="shared" si="49"/>
        <v>0.41000000000000014</v>
      </c>
      <c r="H268" s="8">
        <f t="shared" si="49"/>
        <v>5.41</v>
      </c>
      <c r="I268" s="8">
        <f t="shared" si="49"/>
        <v>10.41</v>
      </c>
      <c r="J268" s="8">
        <f t="shared" si="49"/>
        <v>15.41</v>
      </c>
      <c r="K268" s="8">
        <f t="shared" si="49"/>
        <v>20.41</v>
      </c>
      <c r="L268" s="8">
        <f t="shared" si="49"/>
        <v>30.41</v>
      </c>
      <c r="M268" s="8">
        <f t="shared" si="49"/>
        <v>0</v>
      </c>
      <c r="N268" s="8">
        <f t="shared" si="49"/>
        <v>0</v>
      </c>
      <c r="O268" s="8">
        <f t="shared" si="49"/>
        <v>0</v>
      </c>
      <c r="P268" s="8">
        <f t="shared" si="49"/>
        <v>0</v>
      </c>
      <c r="Q268" s="8">
        <f t="shared" si="49"/>
        <v>0</v>
      </c>
      <c r="R268" s="8">
        <f t="shared" si="49"/>
        <v>0</v>
      </c>
      <c r="S268" s="8">
        <f t="shared" si="49"/>
        <v>0</v>
      </c>
      <c r="T268" s="21">
        <f t="shared" si="47"/>
        <v>12</v>
      </c>
      <c r="U268" s="19">
        <f>VLOOKUP($B268,Gas!$B$3:$E$2506,2)</f>
        <v>1.99</v>
      </c>
      <c r="V268" s="44">
        <f t="shared" si="48"/>
        <v>9.8442211055276374</v>
      </c>
      <c r="W268" s="5">
        <f>VLOOKUP($B268,Gas!$B$3:$E$2506,4)</f>
        <v>1.5369768488532498</v>
      </c>
    </row>
    <row r="269" spans="1:23" x14ac:dyDescent="0.2">
      <c r="A269" s="43">
        <f t="shared" si="41"/>
        <v>12</v>
      </c>
      <c r="B269" s="91">
        <v>36150</v>
      </c>
      <c r="C269" s="92">
        <v>19.96</v>
      </c>
      <c r="D269" s="4">
        <f t="shared" si="46"/>
        <v>1.8711038926868588E-2</v>
      </c>
      <c r="E269" s="100">
        <f t="shared" ref="E269:E300" si="50">STDEV(D260:D269)*SQRT(trade_day)</f>
        <v>1.0018219935783088</v>
      </c>
      <c r="F269" s="5"/>
      <c r="G269" s="8">
        <f t="shared" si="49"/>
        <v>3.9999999999999147E-2</v>
      </c>
      <c r="H269" s="8">
        <f t="shared" si="49"/>
        <v>5.0399999999999991</v>
      </c>
      <c r="I269" s="8">
        <f t="shared" si="49"/>
        <v>10.039999999999999</v>
      </c>
      <c r="J269" s="8">
        <f t="shared" si="49"/>
        <v>15.04</v>
      </c>
      <c r="K269" s="8">
        <f t="shared" si="49"/>
        <v>20.04</v>
      </c>
      <c r="L269" s="8">
        <f t="shared" si="49"/>
        <v>30.04</v>
      </c>
      <c r="M269" s="8">
        <f t="shared" si="49"/>
        <v>0</v>
      </c>
      <c r="N269" s="8">
        <f t="shared" si="49"/>
        <v>0</v>
      </c>
      <c r="O269" s="8">
        <f t="shared" si="49"/>
        <v>0</v>
      </c>
      <c r="P269" s="8">
        <f t="shared" si="49"/>
        <v>0</v>
      </c>
      <c r="Q269" s="8">
        <f t="shared" si="49"/>
        <v>0</v>
      </c>
      <c r="R269" s="8">
        <f t="shared" si="49"/>
        <v>0</v>
      </c>
      <c r="S269" s="8">
        <f t="shared" si="49"/>
        <v>0</v>
      </c>
      <c r="T269" s="21">
        <f t="shared" si="47"/>
        <v>12</v>
      </c>
      <c r="U269" s="19">
        <f>VLOOKUP($B269,Gas!$B$3:$E$2506,2)</f>
        <v>2.0099999999999998</v>
      </c>
      <c r="V269" s="44">
        <f t="shared" si="48"/>
        <v>9.93034825870647</v>
      </c>
      <c r="W269" s="5">
        <f>VLOOKUP($B269,Gas!$B$3:$E$2506,4)</f>
        <v>1.0525661771871515</v>
      </c>
    </row>
    <row r="270" spans="1:23" x14ac:dyDescent="0.2">
      <c r="A270" s="43">
        <f t="shared" si="41"/>
        <v>12</v>
      </c>
      <c r="B270" s="91">
        <v>36151</v>
      </c>
      <c r="C270" s="92">
        <v>24.52</v>
      </c>
      <c r="D270" s="4">
        <f t="shared" si="46"/>
        <v>0.20575884018469273</v>
      </c>
      <c r="E270" s="100">
        <f t="shared" si="50"/>
        <v>1.3118898166680177</v>
      </c>
      <c r="F270" s="5"/>
      <c r="G270" s="8">
        <f t="shared" si="49"/>
        <v>0</v>
      </c>
      <c r="H270" s="8">
        <f t="shared" si="49"/>
        <v>0.48000000000000043</v>
      </c>
      <c r="I270" s="8">
        <f t="shared" si="49"/>
        <v>5.48</v>
      </c>
      <c r="J270" s="8">
        <f t="shared" si="49"/>
        <v>10.48</v>
      </c>
      <c r="K270" s="8">
        <f t="shared" si="49"/>
        <v>15.48</v>
      </c>
      <c r="L270" s="8">
        <f t="shared" si="49"/>
        <v>25.48</v>
      </c>
      <c r="M270" s="8">
        <f t="shared" si="49"/>
        <v>4.5199999999999996</v>
      </c>
      <c r="N270" s="8">
        <f t="shared" si="49"/>
        <v>0</v>
      </c>
      <c r="O270" s="8">
        <f t="shared" si="49"/>
        <v>0</v>
      </c>
      <c r="P270" s="8">
        <f t="shared" si="49"/>
        <v>0</v>
      </c>
      <c r="Q270" s="8">
        <f t="shared" si="49"/>
        <v>0</v>
      </c>
      <c r="R270" s="8">
        <f t="shared" si="49"/>
        <v>0</v>
      </c>
      <c r="S270" s="8">
        <f t="shared" si="49"/>
        <v>0</v>
      </c>
      <c r="T270" s="21">
        <f t="shared" si="47"/>
        <v>12</v>
      </c>
      <c r="U270" s="19">
        <f>VLOOKUP($B270,Gas!$B$3:$E$2506,2)</f>
        <v>2.0449999999999999</v>
      </c>
      <c r="V270" s="44">
        <f t="shared" si="48"/>
        <v>11.990220048899756</v>
      </c>
      <c r="W270" s="5">
        <f>VLOOKUP($B270,Gas!$B$3:$E$2506,4)</f>
        <v>0.99284368009699264</v>
      </c>
    </row>
    <row r="271" spans="1:23" x14ac:dyDescent="0.2">
      <c r="A271" s="43">
        <f t="shared" si="41"/>
        <v>12</v>
      </c>
      <c r="B271" s="91">
        <v>36152</v>
      </c>
      <c r="C271" s="92">
        <v>25.87</v>
      </c>
      <c r="D271" s="4">
        <f t="shared" si="46"/>
        <v>5.3594885129927113E-2</v>
      </c>
      <c r="E271" s="100">
        <f t="shared" si="50"/>
        <v>1.3076592836225569</v>
      </c>
      <c r="F271" s="5"/>
      <c r="G271" s="8">
        <f t="shared" si="49"/>
        <v>0</v>
      </c>
      <c r="H271" s="8">
        <f t="shared" si="49"/>
        <v>0</v>
      </c>
      <c r="I271" s="8">
        <f t="shared" si="49"/>
        <v>4.129999999999999</v>
      </c>
      <c r="J271" s="8">
        <f t="shared" si="49"/>
        <v>9.129999999999999</v>
      </c>
      <c r="K271" s="8">
        <f t="shared" si="49"/>
        <v>14.129999999999999</v>
      </c>
      <c r="L271" s="8">
        <f t="shared" si="49"/>
        <v>24.13</v>
      </c>
      <c r="M271" s="8">
        <f t="shared" si="49"/>
        <v>5.870000000000001</v>
      </c>
      <c r="N271" s="8">
        <f t="shared" si="49"/>
        <v>0.87000000000000099</v>
      </c>
      <c r="O271" s="8">
        <f t="shared" si="49"/>
        <v>0</v>
      </c>
      <c r="P271" s="8">
        <f t="shared" si="49"/>
        <v>0</v>
      </c>
      <c r="Q271" s="8">
        <f t="shared" si="49"/>
        <v>0</v>
      </c>
      <c r="R271" s="8">
        <f t="shared" si="49"/>
        <v>0</v>
      </c>
      <c r="S271" s="8">
        <f t="shared" si="49"/>
        <v>0</v>
      </c>
      <c r="T271" s="21">
        <f t="shared" si="47"/>
        <v>12</v>
      </c>
      <c r="U271" s="19">
        <f>VLOOKUP($B271,Gas!$B$3:$E$2506,2)</f>
        <v>1.9450000000000001</v>
      </c>
      <c r="V271" s="44">
        <f t="shared" si="48"/>
        <v>13.300771208226221</v>
      </c>
      <c r="W271" s="5">
        <f>VLOOKUP($B271,Gas!$B$3:$E$2506,4)</f>
        <v>1.0933747853500821</v>
      </c>
    </row>
    <row r="272" spans="1:23" x14ac:dyDescent="0.2">
      <c r="A272" s="43">
        <f t="shared" si="41"/>
        <v>12</v>
      </c>
      <c r="B272" s="91">
        <v>36155</v>
      </c>
      <c r="C272" s="109">
        <v>25.87</v>
      </c>
      <c r="D272" s="4">
        <f t="shared" si="46"/>
        <v>0</v>
      </c>
      <c r="E272" s="100">
        <f t="shared" si="50"/>
        <v>1.1841426006549296</v>
      </c>
      <c r="F272" s="5"/>
      <c r="G272" s="8">
        <f t="shared" si="49"/>
        <v>0</v>
      </c>
      <c r="H272" s="8">
        <f t="shared" si="49"/>
        <v>0</v>
      </c>
      <c r="I272" s="8">
        <f t="shared" si="49"/>
        <v>4.129999999999999</v>
      </c>
      <c r="J272" s="8">
        <f t="shared" si="49"/>
        <v>9.129999999999999</v>
      </c>
      <c r="K272" s="8">
        <f t="shared" si="49"/>
        <v>14.129999999999999</v>
      </c>
      <c r="L272" s="8">
        <f t="shared" si="49"/>
        <v>24.13</v>
      </c>
      <c r="M272" s="8">
        <f t="shared" si="49"/>
        <v>5.870000000000001</v>
      </c>
      <c r="N272" s="8">
        <f t="shared" si="49"/>
        <v>0.87000000000000099</v>
      </c>
      <c r="O272" s="8">
        <f t="shared" si="49"/>
        <v>0</v>
      </c>
      <c r="P272" s="8">
        <f t="shared" si="49"/>
        <v>0</v>
      </c>
      <c r="Q272" s="8">
        <f t="shared" si="49"/>
        <v>0</v>
      </c>
      <c r="R272" s="8">
        <f t="shared" si="49"/>
        <v>0</v>
      </c>
      <c r="S272" s="8">
        <f t="shared" si="49"/>
        <v>0</v>
      </c>
      <c r="T272" s="21">
        <f t="shared" si="47"/>
        <v>12</v>
      </c>
      <c r="U272" s="19">
        <f>VLOOKUP($B272,Gas!$B$3:$E$2506,2)</f>
        <v>1.865</v>
      </c>
      <c r="V272" s="44">
        <f t="shared" si="48"/>
        <v>13.871313672922252</v>
      </c>
      <c r="W272" s="5">
        <f>VLOOKUP($B272,Gas!$B$3:$E$2506,4)</f>
        <v>0.57495995536174327</v>
      </c>
    </row>
    <row r="273" spans="1:23" x14ac:dyDescent="0.2">
      <c r="A273" s="43">
        <f t="shared" si="41"/>
        <v>12</v>
      </c>
      <c r="B273" s="91">
        <v>36157</v>
      </c>
      <c r="C273" s="92">
        <v>19.5</v>
      </c>
      <c r="D273" s="4">
        <f t="shared" si="46"/>
        <v>-0.28266953062823674</v>
      </c>
      <c r="E273" s="100">
        <f t="shared" si="50"/>
        <v>2.0029399432732506</v>
      </c>
      <c r="F273" s="5"/>
      <c r="G273" s="8">
        <f t="shared" si="49"/>
        <v>0.5</v>
      </c>
      <c r="H273" s="8">
        <f t="shared" si="49"/>
        <v>5.5</v>
      </c>
      <c r="I273" s="8">
        <f t="shared" si="49"/>
        <v>10.5</v>
      </c>
      <c r="J273" s="8">
        <f t="shared" si="49"/>
        <v>15.5</v>
      </c>
      <c r="K273" s="8">
        <f t="shared" si="49"/>
        <v>20.5</v>
      </c>
      <c r="L273" s="8">
        <f t="shared" si="49"/>
        <v>30.5</v>
      </c>
      <c r="M273" s="8">
        <f t="shared" si="49"/>
        <v>0</v>
      </c>
      <c r="N273" s="8">
        <f t="shared" si="49"/>
        <v>0</v>
      </c>
      <c r="O273" s="8">
        <f t="shared" si="49"/>
        <v>0</v>
      </c>
      <c r="P273" s="8">
        <f t="shared" si="49"/>
        <v>0</v>
      </c>
      <c r="Q273" s="8">
        <f t="shared" si="49"/>
        <v>0</v>
      </c>
      <c r="R273" s="8">
        <f t="shared" si="49"/>
        <v>0</v>
      </c>
      <c r="S273" s="8">
        <f t="shared" si="49"/>
        <v>0</v>
      </c>
      <c r="T273" s="21">
        <f t="shared" si="47"/>
        <v>12</v>
      </c>
      <c r="U273" s="19">
        <f>VLOOKUP($B273,Gas!$B$3:$E$2506,2)</f>
        <v>1.865</v>
      </c>
      <c r="V273" s="44">
        <f t="shared" si="48"/>
        <v>10.455764075067025</v>
      </c>
      <c r="W273" s="5">
        <f>VLOOKUP($B273,Gas!$B$3:$E$2506,4)</f>
        <v>0.41540000840451763</v>
      </c>
    </row>
    <row r="274" spans="1:23" x14ac:dyDescent="0.2">
      <c r="A274" s="43">
        <f t="shared" si="41"/>
        <v>12</v>
      </c>
      <c r="B274" s="91">
        <v>36158</v>
      </c>
      <c r="C274" s="92">
        <v>16.829999999999998</v>
      </c>
      <c r="D274" s="4">
        <f t="shared" si="46"/>
        <v>-0.14725145736698661</v>
      </c>
      <c r="E274" s="100">
        <f t="shared" si="50"/>
        <v>2.1485404185860384</v>
      </c>
      <c r="F274" s="5"/>
      <c r="G274" s="8">
        <f t="shared" ref="G274:S283" si="51">IF(G$1="P",MAX(0,G$2-$C274),IF(G$1="C",MAX(0,$C274-G$2)))</f>
        <v>3.1700000000000017</v>
      </c>
      <c r="H274" s="8">
        <f t="shared" si="51"/>
        <v>8.1700000000000017</v>
      </c>
      <c r="I274" s="8">
        <f t="shared" si="51"/>
        <v>13.170000000000002</v>
      </c>
      <c r="J274" s="8">
        <f t="shared" si="51"/>
        <v>18.170000000000002</v>
      </c>
      <c r="K274" s="8">
        <f t="shared" si="51"/>
        <v>23.17</v>
      </c>
      <c r="L274" s="8">
        <f t="shared" si="51"/>
        <v>33.17</v>
      </c>
      <c r="M274" s="8">
        <f t="shared" si="51"/>
        <v>0</v>
      </c>
      <c r="N274" s="8">
        <f t="shared" si="51"/>
        <v>0</v>
      </c>
      <c r="O274" s="8">
        <f t="shared" si="51"/>
        <v>0</v>
      </c>
      <c r="P274" s="8">
        <f t="shared" si="51"/>
        <v>0</v>
      </c>
      <c r="Q274" s="8">
        <f t="shared" si="51"/>
        <v>0</v>
      </c>
      <c r="R274" s="8">
        <f t="shared" si="51"/>
        <v>0</v>
      </c>
      <c r="S274" s="8">
        <f t="shared" si="51"/>
        <v>0</v>
      </c>
      <c r="T274" s="21">
        <f t="shared" si="47"/>
        <v>12</v>
      </c>
      <c r="U274" s="19">
        <f>VLOOKUP($B274,Gas!$B$3:$E$2506,2)</f>
        <v>1.7849999999999999</v>
      </c>
      <c r="V274" s="44">
        <f t="shared" si="48"/>
        <v>9.4285714285714288</v>
      </c>
      <c r="W274" s="5">
        <f>VLOOKUP($B274,Gas!$B$3:$E$2506,4)</f>
        <v>0.45427680171508911</v>
      </c>
    </row>
    <row r="275" spans="1:23" x14ac:dyDescent="0.2">
      <c r="A275" s="43">
        <f t="shared" si="41"/>
        <v>12</v>
      </c>
      <c r="B275" s="91">
        <v>36159</v>
      </c>
      <c r="C275" s="92">
        <v>17.04</v>
      </c>
      <c r="D275" s="4">
        <f t="shared" si="46"/>
        <v>1.240051319845501E-2</v>
      </c>
      <c r="E275" s="100">
        <f t="shared" si="50"/>
        <v>2.1475733731109243</v>
      </c>
      <c r="F275" s="5"/>
      <c r="G275" s="8">
        <f t="shared" si="51"/>
        <v>2.9600000000000009</v>
      </c>
      <c r="H275" s="8">
        <f t="shared" si="51"/>
        <v>7.9600000000000009</v>
      </c>
      <c r="I275" s="8">
        <f t="shared" si="51"/>
        <v>12.96</v>
      </c>
      <c r="J275" s="8">
        <f t="shared" si="51"/>
        <v>17.96</v>
      </c>
      <c r="K275" s="8">
        <f t="shared" si="51"/>
        <v>22.96</v>
      </c>
      <c r="L275" s="8">
        <f t="shared" si="51"/>
        <v>32.96</v>
      </c>
      <c r="M275" s="8">
        <f t="shared" si="51"/>
        <v>0</v>
      </c>
      <c r="N275" s="8">
        <f t="shared" si="51"/>
        <v>0</v>
      </c>
      <c r="O275" s="8">
        <f t="shared" si="51"/>
        <v>0</v>
      </c>
      <c r="P275" s="8">
        <f t="shared" si="51"/>
        <v>0</v>
      </c>
      <c r="Q275" s="8">
        <f t="shared" si="51"/>
        <v>0</v>
      </c>
      <c r="R275" s="8">
        <f t="shared" si="51"/>
        <v>0</v>
      </c>
      <c r="S275" s="8">
        <f t="shared" si="51"/>
        <v>0</v>
      </c>
      <c r="T275" s="21">
        <f t="shared" si="47"/>
        <v>12</v>
      </c>
      <c r="U275" s="19">
        <f>VLOOKUP($B275,Gas!$B$3:$E$2506,2)</f>
        <v>1.81</v>
      </c>
      <c r="V275" s="44">
        <f t="shared" si="48"/>
        <v>9.4143646408839778</v>
      </c>
      <c r="W275" s="5">
        <f>VLOOKUP($B275,Gas!$B$3:$E$2506,4)</f>
        <v>0.47625713188262342</v>
      </c>
    </row>
    <row r="276" spans="1:23" x14ac:dyDescent="0.2">
      <c r="A276" s="43">
        <f t="shared" si="41"/>
        <v>12</v>
      </c>
      <c r="B276" s="91">
        <v>36160</v>
      </c>
      <c r="C276" s="92">
        <v>18.47</v>
      </c>
      <c r="D276" s="4">
        <f t="shared" si="46"/>
        <v>8.0584272809978943E-2</v>
      </c>
      <c r="E276" s="100">
        <f t="shared" si="50"/>
        <v>2.0793279519100629</v>
      </c>
      <c r="F276" s="5"/>
      <c r="G276" s="8">
        <f t="shared" si="51"/>
        <v>1.5300000000000011</v>
      </c>
      <c r="H276" s="8">
        <f t="shared" si="51"/>
        <v>6.5300000000000011</v>
      </c>
      <c r="I276" s="8">
        <f t="shared" si="51"/>
        <v>11.530000000000001</v>
      </c>
      <c r="J276" s="8">
        <f t="shared" si="51"/>
        <v>16.53</v>
      </c>
      <c r="K276" s="8">
        <f t="shared" si="51"/>
        <v>21.53</v>
      </c>
      <c r="L276" s="8">
        <f t="shared" si="51"/>
        <v>31.53</v>
      </c>
      <c r="M276" s="8">
        <f t="shared" si="51"/>
        <v>0</v>
      </c>
      <c r="N276" s="8">
        <f t="shared" si="51"/>
        <v>0</v>
      </c>
      <c r="O276" s="8">
        <f t="shared" si="51"/>
        <v>0</v>
      </c>
      <c r="P276" s="8">
        <f t="shared" si="51"/>
        <v>0</v>
      </c>
      <c r="Q276" s="8">
        <f t="shared" si="51"/>
        <v>0</v>
      </c>
      <c r="R276" s="8">
        <f t="shared" si="51"/>
        <v>0</v>
      </c>
      <c r="S276" s="8">
        <f t="shared" si="51"/>
        <v>0</v>
      </c>
      <c r="T276" s="21">
        <f t="shared" si="47"/>
        <v>12</v>
      </c>
      <c r="U276" s="19">
        <f>VLOOKUP($B276,Gas!$B$3:$E$2506,2)</f>
        <v>1.835</v>
      </c>
      <c r="V276" s="44">
        <f t="shared" si="48"/>
        <v>10.065395095367847</v>
      </c>
      <c r="W276" s="5">
        <f>VLOOKUP($B276,Gas!$B$3:$E$2506,4)</f>
        <v>0.49532884722683002</v>
      </c>
    </row>
    <row r="277" spans="1:23" x14ac:dyDescent="0.2">
      <c r="A277" s="43">
        <f t="shared" si="41"/>
        <v>13</v>
      </c>
      <c r="B277" s="91">
        <v>36162</v>
      </c>
      <c r="C277" s="109">
        <v>18.47</v>
      </c>
      <c r="D277" s="4">
        <f t="shared" si="46"/>
        <v>0</v>
      </c>
      <c r="E277" s="100">
        <f t="shared" si="50"/>
        <v>2.0750843030855561</v>
      </c>
      <c r="F277" s="5"/>
      <c r="G277" s="8">
        <f t="shared" si="51"/>
        <v>1.5300000000000011</v>
      </c>
      <c r="H277" s="8">
        <f t="shared" si="51"/>
        <v>6.5300000000000011</v>
      </c>
      <c r="I277" s="8">
        <f t="shared" si="51"/>
        <v>11.530000000000001</v>
      </c>
      <c r="J277" s="8">
        <f t="shared" si="51"/>
        <v>16.53</v>
      </c>
      <c r="K277" s="8">
        <f t="shared" si="51"/>
        <v>21.53</v>
      </c>
      <c r="L277" s="8">
        <f t="shared" si="51"/>
        <v>31.53</v>
      </c>
      <c r="M277" s="8">
        <f t="shared" si="51"/>
        <v>0</v>
      </c>
      <c r="N277" s="8">
        <f t="shared" si="51"/>
        <v>0</v>
      </c>
      <c r="O277" s="8">
        <f t="shared" si="51"/>
        <v>0</v>
      </c>
      <c r="P277" s="8">
        <f t="shared" si="51"/>
        <v>0</v>
      </c>
      <c r="Q277" s="8">
        <f t="shared" si="51"/>
        <v>0</v>
      </c>
      <c r="R277" s="8">
        <f t="shared" si="51"/>
        <v>0</v>
      </c>
      <c r="S277" s="8">
        <f t="shared" si="51"/>
        <v>0</v>
      </c>
      <c r="T277" s="21">
        <f t="shared" si="47"/>
        <v>13</v>
      </c>
      <c r="U277" s="19">
        <f>VLOOKUP($B277,Gas!$B$3:$E$2506,2)</f>
        <v>1.875</v>
      </c>
      <c r="V277" s="44">
        <f t="shared" si="48"/>
        <v>9.8506666666666653</v>
      </c>
      <c r="W277" s="5">
        <f>VLOOKUP($B277,Gas!$B$3:$E$2506,4)</f>
        <v>0.42235674533605061</v>
      </c>
    </row>
    <row r="278" spans="1:23" x14ac:dyDescent="0.2">
      <c r="A278" s="43">
        <f t="shared" si="41"/>
        <v>13</v>
      </c>
      <c r="B278" s="91">
        <v>36164</v>
      </c>
      <c r="C278" s="92">
        <v>26.43</v>
      </c>
      <c r="D278" s="4">
        <f t="shared" si="46"/>
        <v>0.35835193440504937</v>
      </c>
      <c r="E278" s="100">
        <f t="shared" si="50"/>
        <v>2.7549910269163913</v>
      </c>
      <c r="F278" s="5"/>
      <c r="G278" s="8">
        <f t="shared" si="51"/>
        <v>0</v>
      </c>
      <c r="H278" s="8">
        <f t="shared" si="51"/>
        <v>0</v>
      </c>
      <c r="I278" s="8">
        <f t="shared" si="51"/>
        <v>3.5700000000000003</v>
      </c>
      <c r="J278" s="8">
        <f t="shared" si="51"/>
        <v>8.57</v>
      </c>
      <c r="K278" s="8">
        <f t="shared" si="51"/>
        <v>13.57</v>
      </c>
      <c r="L278" s="8">
        <f t="shared" si="51"/>
        <v>23.57</v>
      </c>
      <c r="M278" s="8">
        <f t="shared" si="51"/>
        <v>6.43</v>
      </c>
      <c r="N278" s="8">
        <f t="shared" si="51"/>
        <v>1.4299999999999997</v>
      </c>
      <c r="O278" s="8">
        <f t="shared" si="51"/>
        <v>0</v>
      </c>
      <c r="P278" s="8">
        <f t="shared" si="51"/>
        <v>0</v>
      </c>
      <c r="Q278" s="8">
        <f t="shared" si="51"/>
        <v>0</v>
      </c>
      <c r="R278" s="8">
        <f t="shared" si="51"/>
        <v>0</v>
      </c>
      <c r="S278" s="8">
        <f t="shared" si="51"/>
        <v>0</v>
      </c>
      <c r="T278" s="21">
        <f t="shared" si="47"/>
        <v>13</v>
      </c>
      <c r="U278" s="19">
        <f>VLOOKUP($B278,Gas!$B$3:$E$2506,2)</f>
        <v>1.875</v>
      </c>
      <c r="V278" s="44">
        <f t="shared" si="48"/>
        <v>14.096</v>
      </c>
      <c r="W278" s="5">
        <f>VLOOKUP($B278,Gas!$B$3:$E$2506,4)</f>
        <v>0.33492476184081837</v>
      </c>
    </row>
    <row r="279" spans="1:23" x14ac:dyDescent="0.2">
      <c r="A279" s="43">
        <f t="shared" si="41"/>
        <v>13</v>
      </c>
      <c r="B279" s="91">
        <v>36165</v>
      </c>
      <c r="C279" s="92">
        <v>43.9</v>
      </c>
      <c r="D279" s="4">
        <f t="shared" si="46"/>
        <v>0.50741459146492784</v>
      </c>
      <c r="E279" s="100">
        <f t="shared" si="50"/>
        <v>3.6408333600473126</v>
      </c>
      <c r="F279" s="5"/>
      <c r="G279" s="8">
        <f t="shared" si="51"/>
        <v>0</v>
      </c>
      <c r="H279" s="8">
        <f t="shared" si="51"/>
        <v>0</v>
      </c>
      <c r="I279" s="8">
        <f t="shared" si="51"/>
        <v>0</v>
      </c>
      <c r="J279" s="8">
        <f t="shared" si="51"/>
        <v>0</v>
      </c>
      <c r="K279" s="8">
        <f t="shared" si="51"/>
        <v>0</v>
      </c>
      <c r="L279" s="8">
        <f t="shared" si="51"/>
        <v>6.1000000000000014</v>
      </c>
      <c r="M279" s="8">
        <f t="shared" si="51"/>
        <v>23.9</v>
      </c>
      <c r="N279" s="8">
        <f t="shared" si="51"/>
        <v>18.899999999999999</v>
      </c>
      <c r="O279" s="8">
        <f t="shared" si="51"/>
        <v>13.899999999999999</v>
      </c>
      <c r="P279" s="8">
        <f t="shared" si="51"/>
        <v>8.8999999999999986</v>
      </c>
      <c r="Q279" s="8">
        <f t="shared" si="51"/>
        <v>3.8999999999999986</v>
      </c>
      <c r="R279" s="8">
        <f t="shared" si="51"/>
        <v>0</v>
      </c>
      <c r="S279" s="8">
        <f t="shared" si="51"/>
        <v>0</v>
      </c>
      <c r="T279" s="21">
        <f t="shared" si="47"/>
        <v>13</v>
      </c>
      <c r="U279" s="19">
        <f>VLOOKUP($B279,Gas!$B$3:$E$2506,2)</f>
        <v>2.1</v>
      </c>
      <c r="V279" s="44">
        <f t="shared" si="48"/>
        <v>20.904761904761902</v>
      </c>
      <c r="W279" s="5">
        <f>VLOOKUP($B279,Gas!$B$3:$E$2506,4)</f>
        <v>0.75897478838984678</v>
      </c>
    </row>
    <row r="280" spans="1:23" x14ac:dyDescent="0.2">
      <c r="A280" s="43">
        <f t="shared" si="41"/>
        <v>13</v>
      </c>
      <c r="B280" s="91">
        <v>36166</v>
      </c>
      <c r="C280" s="92">
        <v>36.11</v>
      </c>
      <c r="D280" s="4">
        <f t="shared" si="46"/>
        <v>-0.19534448479175931</v>
      </c>
      <c r="E280" s="100">
        <f t="shared" si="50"/>
        <v>3.8011952077304385</v>
      </c>
      <c r="F280" s="5"/>
      <c r="G280" s="8">
        <f t="shared" si="51"/>
        <v>0</v>
      </c>
      <c r="H280" s="8">
        <f t="shared" si="51"/>
        <v>0</v>
      </c>
      <c r="I280" s="8">
        <f t="shared" si="51"/>
        <v>0</v>
      </c>
      <c r="J280" s="8">
        <f t="shared" si="51"/>
        <v>0</v>
      </c>
      <c r="K280" s="8">
        <f t="shared" si="51"/>
        <v>3.8900000000000006</v>
      </c>
      <c r="L280" s="8">
        <f t="shared" si="51"/>
        <v>13.89</v>
      </c>
      <c r="M280" s="8">
        <f t="shared" si="51"/>
        <v>16.11</v>
      </c>
      <c r="N280" s="8">
        <f t="shared" si="51"/>
        <v>11.11</v>
      </c>
      <c r="O280" s="8">
        <f t="shared" si="51"/>
        <v>6.1099999999999994</v>
      </c>
      <c r="P280" s="8">
        <f t="shared" si="51"/>
        <v>1.1099999999999994</v>
      </c>
      <c r="Q280" s="8">
        <f t="shared" si="51"/>
        <v>0</v>
      </c>
      <c r="R280" s="8">
        <f t="shared" si="51"/>
        <v>0</v>
      </c>
      <c r="S280" s="8">
        <f t="shared" si="51"/>
        <v>0</v>
      </c>
      <c r="T280" s="21">
        <f t="shared" si="47"/>
        <v>13</v>
      </c>
      <c r="U280" s="19">
        <f>VLOOKUP($B280,Gas!$B$3:$E$2506,2)</f>
        <v>2.04</v>
      </c>
      <c r="V280" s="44">
        <f t="shared" si="48"/>
        <v>17.700980392156861</v>
      </c>
      <c r="W280" s="5">
        <f>VLOOKUP($B280,Gas!$B$3:$E$2506,4)</f>
        <v>0.79662799016949193</v>
      </c>
    </row>
    <row r="281" spans="1:23" x14ac:dyDescent="0.2">
      <c r="A281" s="43">
        <f t="shared" ref="A281:A344" si="52">MONTH(B281)+(YEAR(B281)-1998)*12</f>
        <v>13</v>
      </c>
      <c r="B281" s="91">
        <v>36167</v>
      </c>
      <c r="C281" s="92">
        <v>27.62</v>
      </c>
      <c r="D281" s="4">
        <f t="shared" si="46"/>
        <v>-0.26802968730822024</v>
      </c>
      <c r="E281" s="100">
        <f t="shared" si="50"/>
        <v>4.0950147868204789</v>
      </c>
      <c r="F281" s="5"/>
      <c r="G281" s="8">
        <f t="shared" si="51"/>
        <v>0</v>
      </c>
      <c r="H281" s="8">
        <f t="shared" si="51"/>
        <v>0</v>
      </c>
      <c r="I281" s="8">
        <f t="shared" si="51"/>
        <v>2.379999999999999</v>
      </c>
      <c r="J281" s="8">
        <f t="shared" si="51"/>
        <v>7.379999999999999</v>
      </c>
      <c r="K281" s="8">
        <f t="shared" si="51"/>
        <v>12.379999999999999</v>
      </c>
      <c r="L281" s="8">
        <f t="shared" si="51"/>
        <v>22.38</v>
      </c>
      <c r="M281" s="8">
        <f t="shared" si="51"/>
        <v>7.620000000000001</v>
      </c>
      <c r="N281" s="8">
        <f t="shared" si="51"/>
        <v>2.620000000000001</v>
      </c>
      <c r="O281" s="8">
        <f t="shared" si="51"/>
        <v>0</v>
      </c>
      <c r="P281" s="8">
        <f t="shared" si="51"/>
        <v>0</v>
      </c>
      <c r="Q281" s="8">
        <f t="shared" si="51"/>
        <v>0</v>
      </c>
      <c r="R281" s="8">
        <f t="shared" si="51"/>
        <v>0</v>
      </c>
      <c r="S281" s="8">
        <f t="shared" si="51"/>
        <v>0</v>
      </c>
      <c r="T281" s="21">
        <f t="shared" si="47"/>
        <v>13</v>
      </c>
      <c r="U281" s="19">
        <f>VLOOKUP($B281,Gas!$B$3:$E$2506,2)</f>
        <v>2.0350000000000001</v>
      </c>
      <c r="V281" s="44">
        <f t="shared" si="48"/>
        <v>13.572481572481571</v>
      </c>
      <c r="W281" s="5">
        <f>VLOOKUP($B281,Gas!$B$3:$E$2506,4)</f>
        <v>0.79788544084668267</v>
      </c>
    </row>
    <row r="282" spans="1:23" x14ac:dyDescent="0.2">
      <c r="A282" s="43">
        <f t="shared" si="52"/>
        <v>13</v>
      </c>
      <c r="B282" s="91">
        <v>36168</v>
      </c>
      <c r="C282" s="92">
        <v>20.9</v>
      </c>
      <c r="D282" s="4">
        <f t="shared" si="46"/>
        <v>-0.2787909890103808</v>
      </c>
      <c r="E282" s="100">
        <f t="shared" si="50"/>
        <v>4.3374690226577473</v>
      </c>
      <c r="F282" s="5"/>
      <c r="G282" s="8">
        <f t="shared" si="51"/>
        <v>0</v>
      </c>
      <c r="H282" s="8">
        <f t="shared" si="51"/>
        <v>4.1000000000000014</v>
      </c>
      <c r="I282" s="8">
        <f t="shared" si="51"/>
        <v>9.1000000000000014</v>
      </c>
      <c r="J282" s="8">
        <f t="shared" si="51"/>
        <v>14.100000000000001</v>
      </c>
      <c r="K282" s="8">
        <f t="shared" si="51"/>
        <v>19.100000000000001</v>
      </c>
      <c r="L282" s="8">
        <f t="shared" si="51"/>
        <v>29.1</v>
      </c>
      <c r="M282" s="8">
        <f t="shared" si="51"/>
        <v>0.89999999999999858</v>
      </c>
      <c r="N282" s="8">
        <f t="shared" si="51"/>
        <v>0</v>
      </c>
      <c r="O282" s="8">
        <f t="shared" si="51"/>
        <v>0</v>
      </c>
      <c r="P282" s="8">
        <f t="shared" si="51"/>
        <v>0</v>
      </c>
      <c r="Q282" s="8">
        <f t="shared" si="51"/>
        <v>0</v>
      </c>
      <c r="R282" s="8">
        <f t="shared" si="51"/>
        <v>0</v>
      </c>
      <c r="S282" s="8">
        <f t="shared" si="51"/>
        <v>0</v>
      </c>
      <c r="T282" s="21">
        <f t="shared" si="47"/>
        <v>13</v>
      </c>
      <c r="U282" s="19">
        <f>VLOOKUP($B282,Gas!$B$3:$E$2506,2)</f>
        <v>1.895</v>
      </c>
      <c r="V282" s="44">
        <f t="shared" si="48"/>
        <v>11.029023746701846</v>
      </c>
      <c r="W282" s="5">
        <f>VLOOKUP($B282,Gas!$B$3:$E$2506,4)</f>
        <v>0.88377844881916956</v>
      </c>
    </row>
    <row r="283" spans="1:23" x14ac:dyDescent="0.2">
      <c r="A283" s="43">
        <f t="shared" si="52"/>
        <v>13</v>
      </c>
      <c r="B283" s="91">
        <v>36171</v>
      </c>
      <c r="C283" s="92">
        <v>28.37</v>
      </c>
      <c r="D283" s="4">
        <f t="shared" si="46"/>
        <v>0.30558308984999477</v>
      </c>
      <c r="E283" s="100">
        <f t="shared" si="50"/>
        <v>4.3501748142553209</v>
      </c>
      <c r="F283" s="5"/>
      <c r="G283" s="8">
        <f t="shared" si="51"/>
        <v>0</v>
      </c>
      <c r="H283" s="8">
        <f t="shared" si="51"/>
        <v>0</v>
      </c>
      <c r="I283" s="8">
        <f t="shared" si="51"/>
        <v>1.629999999999999</v>
      </c>
      <c r="J283" s="8">
        <f t="shared" si="51"/>
        <v>6.629999999999999</v>
      </c>
      <c r="K283" s="8">
        <f t="shared" si="51"/>
        <v>11.629999999999999</v>
      </c>
      <c r="L283" s="8">
        <f t="shared" si="51"/>
        <v>21.63</v>
      </c>
      <c r="M283" s="8">
        <f t="shared" si="51"/>
        <v>8.370000000000001</v>
      </c>
      <c r="N283" s="8">
        <f t="shared" si="51"/>
        <v>3.370000000000001</v>
      </c>
      <c r="O283" s="8">
        <f t="shared" si="51"/>
        <v>0</v>
      </c>
      <c r="P283" s="8">
        <f t="shared" si="51"/>
        <v>0</v>
      </c>
      <c r="Q283" s="8">
        <f t="shared" si="51"/>
        <v>0</v>
      </c>
      <c r="R283" s="8">
        <f t="shared" si="51"/>
        <v>0</v>
      </c>
      <c r="S283" s="8">
        <f t="shared" si="51"/>
        <v>0</v>
      </c>
      <c r="T283" s="21">
        <f t="shared" si="47"/>
        <v>13</v>
      </c>
      <c r="U283" s="19">
        <f>VLOOKUP($B283,Gas!$B$3:$E$2506,2)</f>
        <v>1.875</v>
      </c>
      <c r="V283" s="44">
        <f t="shared" si="48"/>
        <v>15.130666666666666</v>
      </c>
      <c r="W283" s="5">
        <f>VLOOKUP($B283,Gas!$B$3:$E$2506,4)</f>
        <v>0.8750984735847317</v>
      </c>
    </row>
    <row r="284" spans="1:23" x14ac:dyDescent="0.2">
      <c r="A284" s="43">
        <f t="shared" si="52"/>
        <v>13</v>
      </c>
      <c r="B284" s="91">
        <v>36172</v>
      </c>
      <c r="C284" s="92">
        <v>20.97</v>
      </c>
      <c r="D284" s="4">
        <f t="shared" si="46"/>
        <v>-0.30223940390693149</v>
      </c>
      <c r="E284" s="100">
        <f t="shared" si="50"/>
        <v>4.5951358328806489</v>
      </c>
      <c r="F284" s="5"/>
      <c r="G284" s="8">
        <f t="shared" ref="G284:S293" si="53">IF(G$1="P",MAX(0,G$2-$C284),IF(G$1="C",MAX(0,$C284-G$2)))</f>
        <v>0</v>
      </c>
      <c r="H284" s="8">
        <f t="shared" si="53"/>
        <v>4.0300000000000011</v>
      </c>
      <c r="I284" s="8">
        <f t="shared" si="53"/>
        <v>9.0300000000000011</v>
      </c>
      <c r="J284" s="8">
        <f t="shared" si="53"/>
        <v>14.030000000000001</v>
      </c>
      <c r="K284" s="8">
        <f t="shared" si="53"/>
        <v>19.03</v>
      </c>
      <c r="L284" s="8">
        <f t="shared" si="53"/>
        <v>29.03</v>
      </c>
      <c r="M284" s="8">
        <f t="shared" si="53"/>
        <v>0.96999999999999886</v>
      </c>
      <c r="N284" s="8">
        <f t="shared" si="53"/>
        <v>0</v>
      </c>
      <c r="O284" s="8">
        <f t="shared" si="53"/>
        <v>0</v>
      </c>
      <c r="P284" s="8">
        <f t="shared" si="53"/>
        <v>0</v>
      </c>
      <c r="Q284" s="8">
        <f t="shared" si="53"/>
        <v>0</v>
      </c>
      <c r="R284" s="8">
        <f t="shared" si="53"/>
        <v>0</v>
      </c>
      <c r="S284" s="8">
        <f t="shared" si="53"/>
        <v>0</v>
      </c>
      <c r="T284" s="21">
        <f t="shared" si="47"/>
        <v>13</v>
      </c>
      <c r="U284" s="19">
        <f>VLOOKUP($B284,Gas!$B$3:$E$2506,2)</f>
        <v>1.82</v>
      </c>
      <c r="V284" s="44">
        <f t="shared" si="48"/>
        <v>11.52197802197802</v>
      </c>
      <c r="W284" s="5">
        <f>VLOOKUP($B284,Gas!$B$3:$E$2506,4)</f>
        <v>0.89339255649612082</v>
      </c>
    </row>
    <row r="285" spans="1:23" x14ac:dyDescent="0.2">
      <c r="A285" s="43">
        <f t="shared" si="52"/>
        <v>13</v>
      </c>
      <c r="B285" s="91">
        <v>36173</v>
      </c>
      <c r="C285" s="92">
        <v>17.93</v>
      </c>
      <c r="D285" s="4">
        <f t="shared" si="46"/>
        <v>-0.15661755729678706</v>
      </c>
      <c r="E285" s="100">
        <f t="shared" si="50"/>
        <v>4.6818290545414261</v>
      </c>
      <c r="F285" s="5"/>
      <c r="G285" s="8">
        <f t="shared" si="53"/>
        <v>2.0700000000000003</v>
      </c>
      <c r="H285" s="8">
        <f t="shared" si="53"/>
        <v>7.07</v>
      </c>
      <c r="I285" s="8">
        <f t="shared" si="53"/>
        <v>12.07</v>
      </c>
      <c r="J285" s="8">
        <f t="shared" si="53"/>
        <v>17.07</v>
      </c>
      <c r="K285" s="8">
        <f t="shared" si="53"/>
        <v>22.07</v>
      </c>
      <c r="L285" s="8">
        <f t="shared" si="53"/>
        <v>32.07</v>
      </c>
      <c r="M285" s="8">
        <f t="shared" si="53"/>
        <v>0</v>
      </c>
      <c r="N285" s="8">
        <f t="shared" si="53"/>
        <v>0</v>
      </c>
      <c r="O285" s="8">
        <f t="shared" si="53"/>
        <v>0</v>
      </c>
      <c r="P285" s="8">
        <f t="shared" si="53"/>
        <v>0</v>
      </c>
      <c r="Q285" s="8">
        <f t="shared" si="53"/>
        <v>0</v>
      </c>
      <c r="R285" s="8">
        <f t="shared" si="53"/>
        <v>0</v>
      </c>
      <c r="S285" s="8">
        <f t="shared" si="53"/>
        <v>0</v>
      </c>
      <c r="T285" s="21">
        <f t="shared" si="47"/>
        <v>13</v>
      </c>
      <c r="U285" s="19">
        <f>VLOOKUP($B285,Gas!$B$3:$E$2506,2)</f>
        <v>1.82</v>
      </c>
      <c r="V285" s="44">
        <f t="shared" si="48"/>
        <v>9.8516483516483504</v>
      </c>
      <c r="W285" s="5">
        <f>VLOOKUP($B285,Gas!$B$3:$E$2506,4)</f>
        <v>0.89339255649612082</v>
      </c>
    </row>
    <row r="286" spans="1:23" x14ac:dyDescent="0.2">
      <c r="A286" s="43">
        <f t="shared" si="52"/>
        <v>13</v>
      </c>
      <c r="B286" s="91">
        <v>36174</v>
      </c>
      <c r="C286" s="92">
        <v>16.989999999999998</v>
      </c>
      <c r="D286" s="4">
        <f t="shared" si="46"/>
        <v>-5.3850351933200889E-2</v>
      </c>
      <c r="E286" s="100">
        <f t="shared" si="50"/>
        <v>4.6698514966794624</v>
      </c>
      <c r="F286" s="5"/>
      <c r="G286" s="8">
        <f t="shared" si="53"/>
        <v>3.0100000000000016</v>
      </c>
      <c r="H286" s="8">
        <f t="shared" si="53"/>
        <v>8.0100000000000016</v>
      </c>
      <c r="I286" s="8">
        <f t="shared" si="53"/>
        <v>13.010000000000002</v>
      </c>
      <c r="J286" s="8">
        <f t="shared" si="53"/>
        <v>18.010000000000002</v>
      </c>
      <c r="K286" s="8">
        <f t="shared" si="53"/>
        <v>23.01</v>
      </c>
      <c r="L286" s="8">
        <f t="shared" si="53"/>
        <v>33.010000000000005</v>
      </c>
      <c r="M286" s="8">
        <f t="shared" si="53"/>
        <v>0</v>
      </c>
      <c r="N286" s="8">
        <f t="shared" si="53"/>
        <v>0</v>
      </c>
      <c r="O286" s="8">
        <f t="shared" si="53"/>
        <v>0</v>
      </c>
      <c r="P286" s="8">
        <f t="shared" si="53"/>
        <v>0</v>
      </c>
      <c r="Q286" s="8">
        <f t="shared" si="53"/>
        <v>0</v>
      </c>
      <c r="R286" s="8">
        <f t="shared" si="53"/>
        <v>0</v>
      </c>
      <c r="S286" s="8">
        <f t="shared" si="53"/>
        <v>0</v>
      </c>
      <c r="T286" s="21">
        <f t="shared" si="47"/>
        <v>13</v>
      </c>
      <c r="U286" s="19">
        <f>VLOOKUP($B286,Gas!$B$3:$E$2506,2)</f>
        <v>1.865</v>
      </c>
      <c r="V286" s="44">
        <f t="shared" si="48"/>
        <v>9.1099195710455749</v>
      </c>
      <c r="W286" s="5">
        <f>VLOOKUP($B286,Gas!$B$3:$E$2506,4)</f>
        <v>0.90874794300967465</v>
      </c>
    </row>
    <row r="287" spans="1:23" x14ac:dyDescent="0.2">
      <c r="A287" s="43">
        <f t="shared" si="52"/>
        <v>13</v>
      </c>
      <c r="B287" s="91">
        <v>36175</v>
      </c>
      <c r="C287" s="92">
        <v>19.11</v>
      </c>
      <c r="D287" s="4">
        <f t="shared" si="46"/>
        <v>0.11758682256834116</v>
      </c>
      <c r="E287" s="100">
        <f t="shared" si="50"/>
        <v>4.7125090636640685</v>
      </c>
      <c r="F287" s="5"/>
      <c r="G287" s="8">
        <f t="shared" si="53"/>
        <v>0.89000000000000057</v>
      </c>
      <c r="H287" s="8">
        <f t="shared" si="53"/>
        <v>5.8900000000000006</v>
      </c>
      <c r="I287" s="8">
        <f t="shared" si="53"/>
        <v>10.89</v>
      </c>
      <c r="J287" s="8">
        <f t="shared" si="53"/>
        <v>15.89</v>
      </c>
      <c r="K287" s="8">
        <f t="shared" si="53"/>
        <v>20.89</v>
      </c>
      <c r="L287" s="8">
        <f t="shared" si="53"/>
        <v>30.89</v>
      </c>
      <c r="M287" s="8">
        <f t="shared" si="53"/>
        <v>0</v>
      </c>
      <c r="N287" s="8">
        <f t="shared" si="53"/>
        <v>0</v>
      </c>
      <c r="O287" s="8">
        <f t="shared" si="53"/>
        <v>0</v>
      </c>
      <c r="P287" s="8">
        <f t="shared" si="53"/>
        <v>0</v>
      </c>
      <c r="Q287" s="8">
        <f t="shared" si="53"/>
        <v>0</v>
      </c>
      <c r="R287" s="8">
        <f t="shared" si="53"/>
        <v>0</v>
      </c>
      <c r="S287" s="8">
        <f t="shared" si="53"/>
        <v>0</v>
      </c>
      <c r="T287" s="21">
        <f t="shared" si="47"/>
        <v>13</v>
      </c>
      <c r="U287" s="19">
        <f>VLOOKUP($B287,Gas!$B$3:$E$2506,2)</f>
        <v>1.78</v>
      </c>
      <c r="V287" s="44">
        <f t="shared" si="48"/>
        <v>10.735955056179774</v>
      </c>
      <c r="W287" s="5">
        <f>VLOOKUP($B287,Gas!$B$3:$E$2506,4)</f>
        <v>0.53147962755537148</v>
      </c>
    </row>
    <row r="288" spans="1:23" x14ac:dyDescent="0.2">
      <c r="A288" s="43">
        <f t="shared" si="52"/>
        <v>13</v>
      </c>
      <c r="B288" s="91">
        <v>36179</v>
      </c>
      <c r="C288" s="109">
        <v>19.11</v>
      </c>
      <c r="D288" s="4">
        <f t="shared" si="46"/>
        <v>0</v>
      </c>
      <c r="E288" s="100">
        <f t="shared" si="50"/>
        <v>4.2838921749731824</v>
      </c>
      <c r="F288" s="5"/>
      <c r="G288" s="8">
        <f t="shared" si="53"/>
        <v>0.89000000000000057</v>
      </c>
      <c r="H288" s="8">
        <f t="shared" si="53"/>
        <v>5.8900000000000006</v>
      </c>
      <c r="I288" s="8">
        <f t="shared" si="53"/>
        <v>10.89</v>
      </c>
      <c r="J288" s="8">
        <f t="shared" si="53"/>
        <v>15.89</v>
      </c>
      <c r="K288" s="8">
        <f t="shared" si="53"/>
        <v>20.89</v>
      </c>
      <c r="L288" s="8">
        <f t="shared" si="53"/>
        <v>30.89</v>
      </c>
      <c r="M288" s="8">
        <f t="shared" si="53"/>
        <v>0</v>
      </c>
      <c r="N288" s="8">
        <f t="shared" si="53"/>
        <v>0</v>
      </c>
      <c r="O288" s="8">
        <f t="shared" si="53"/>
        <v>0</v>
      </c>
      <c r="P288" s="8">
        <f t="shared" si="53"/>
        <v>0</v>
      </c>
      <c r="Q288" s="8">
        <f t="shared" si="53"/>
        <v>0</v>
      </c>
      <c r="R288" s="8">
        <f t="shared" si="53"/>
        <v>0</v>
      </c>
      <c r="S288" s="8">
        <f t="shared" si="53"/>
        <v>0</v>
      </c>
      <c r="T288" s="21">
        <f t="shared" si="47"/>
        <v>13</v>
      </c>
      <c r="U288" s="19">
        <f>VLOOKUP($B288,Gas!$B$3:$E$2506,2)</f>
        <v>1.7949999999999999</v>
      </c>
      <c r="V288" s="44">
        <f t="shared" si="48"/>
        <v>10.64623955431755</v>
      </c>
      <c r="W288" s="5">
        <f>VLOOKUP($B288,Gas!$B$3:$E$2506,4)</f>
        <v>0.37886120520317512</v>
      </c>
    </row>
    <row r="289" spans="1:23" x14ac:dyDescent="0.2">
      <c r="A289" s="43">
        <f t="shared" si="52"/>
        <v>13</v>
      </c>
      <c r="B289" s="91">
        <v>36180</v>
      </c>
      <c r="C289" s="92">
        <v>15.93</v>
      </c>
      <c r="D289" s="4">
        <f t="shared" si="46"/>
        <v>-0.18200763433022449</v>
      </c>
      <c r="E289" s="100">
        <f t="shared" si="50"/>
        <v>3.0915431328429079</v>
      </c>
      <c r="F289" s="5"/>
      <c r="G289" s="8">
        <f t="shared" si="53"/>
        <v>4.07</v>
      </c>
      <c r="H289" s="8">
        <f t="shared" si="53"/>
        <v>9.07</v>
      </c>
      <c r="I289" s="8">
        <f t="shared" si="53"/>
        <v>14.07</v>
      </c>
      <c r="J289" s="8">
        <f t="shared" si="53"/>
        <v>19.07</v>
      </c>
      <c r="K289" s="8">
        <f t="shared" si="53"/>
        <v>24.07</v>
      </c>
      <c r="L289" s="8">
        <f t="shared" si="53"/>
        <v>34.07</v>
      </c>
      <c r="M289" s="8">
        <f t="shared" si="53"/>
        <v>0</v>
      </c>
      <c r="N289" s="8">
        <f t="shared" si="53"/>
        <v>0</v>
      </c>
      <c r="O289" s="8">
        <f t="shared" si="53"/>
        <v>0</v>
      </c>
      <c r="P289" s="8">
        <f t="shared" si="53"/>
        <v>0</v>
      </c>
      <c r="Q289" s="8">
        <f t="shared" si="53"/>
        <v>0</v>
      </c>
      <c r="R289" s="8">
        <f t="shared" si="53"/>
        <v>0</v>
      </c>
      <c r="S289" s="8">
        <f t="shared" si="53"/>
        <v>0</v>
      </c>
      <c r="T289" s="21">
        <f t="shared" si="47"/>
        <v>13</v>
      </c>
      <c r="U289" s="19">
        <f>VLOOKUP($B289,Gas!$B$3:$E$2506,2)</f>
        <v>1.77</v>
      </c>
      <c r="V289" s="44">
        <f t="shared" si="48"/>
        <v>9</v>
      </c>
      <c r="W289" s="5">
        <f>VLOOKUP($B289,Gas!$B$3:$E$2506,4)</f>
        <v>0.38177929103191638</v>
      </c>
    </row>
    <row r="290" spans="1:23" x14ac:dyDescent="0.2">
      <c r="A290" s="43">
        <f t="shared" si="52"/>
        <v>13</v>
      </c>
      <c r="B290" s="91">
        <v>36181</v>
      </c>
      <c r="C290" s="92">
        <v>17.22</v>
      </c>
      <c r="D290" s="4">
        <f t="shared" si="46"/>
        <v>7.7867375077627546E-2</v>
      </c>
      <c r="E290" s="100">
        <f t="shared" si="50"/>
        <v>3.1618644282643658</v>
      </c>
      <c r="F290" s="5"/>
      <c r="G290" s="8">
        <f t="shared" si="53"/>
        <v>2.7800000000000011</v>
      </c>
      <c r="H290" s="8">
        <f t="shared" si="53"/>
        <v>7.7800000000000011</v>
      </c>
      <c r="I290" s="8">
        <f t="shared" si="53"/>
        <v>12.780000000000001</v>
      </c>
      <c r="J290" s="8">
        <f t="shared" si="53"/>
        <v>17.78</v>
      </c>
      <c r="K290" s="8">
        <f t="shared" si="53"/>
        <v>22.78</v>
      </c>
      <c r="L290" s="8">
        <f t="shared" si="53"/>
        <v>32.78</v>
      </c>
      <c r="M290" s="8">
        <f t="shared" si="53"/>
        <v>0</v>
      </c>
      <c r="N290" s="8">
        <f t="shared" si="53"/>
        <v>0</v>
      </c>
      <c r="O290" s="8">
        <f t="shared" si="53"/>
        <v>0</v>
      </c>
      <c r="P290" s="8">
        <f t="shared" si="53"/>
        <v>0</v>
      </c>
      <c r="Q290" s="8">
        <f t="shared" si="53"/>
        <v>0</v>
      </c>
      <c r="R290" s="8">
        <f t="shared" si="53"/>
        <v>0</v>
      </c>
      <c r="S290" s="8">
        <f t="shared" si="53"/>
        <v>0</v>
      </c>
      <c r="T290" s="21">
        <f t="shared" si="47"/>
        <v>13</v>
      </c>
      <c r="U290" s="19">
        <f>VLOOKUP($B290,Gas!$B$3:$E$2506,2)</f>
        <v>1.8</v>
      </c>
      <c r="V290" s="44">
        <f t="shared" si="48"/>
        <v>9.5666666666666664</v>
      </c>
      <c r="W290" s="5">
        <f>VLOOKUP($B290,Gas!$B$3:$E$2506,4)</f>
        <v>0.40487303353154225</v>
      </c>
    </row>
    <row r="291" spans="1:23" x14ac:dyDescent="0.2">
      <c r="A291" s="43">
        <f t="shared" si="52"/>
        <v>13</v>
      </c>
      <c r="B291" s="91">
        <v>36182</v>
      </c>
      <c r="C291" s="92">
        <v>16.57</v>
      </c>
      <c r="D291" s="4">
        <f t="shared" si="46"/>
        <v>-3.8477667561113107E-2</v>
      </c>
      <c r="E291" s="100">
        <f t="shared" si="50"/>
        <v>2.9733711799085594</v>
      </c>
      <c r="F291" s="5"/>
      <c r="G291" s="8">
        <f t="shared" si="53"/>
        <v>3.4299999999999997</v>
      </c>
      <c r="H291" s="8">
        <f t="shared" si="53"/>
        <v>8.43</v>
      </c>
      <c r="I291" s="8">
        <f t="shared" si="53"/>
        <v>13.43</v>
      </c>
      <c r="J291" s="8">
        <f t="shared" si="53"/>
        <v>18.43</v>
      </c>
      <c r="K291" s="8">
        <f t="shared" si="53"/>
        <v>23.43</v>
      </c>
      <c r="L291" s="8">
        <f t="shared" si="53"/>
        <v>33.43</v>
      </c>
      <c r="M291" s="8">
        <f t="shared" si="53"/>
        <v>0</v>
      </c>
      <c r="N291" s="8">
        <f t="shared" si="53"/>
        <v>0</v>
      </c>
      <c r="O291" s="8">
        <f t="shared" si="53"/>
        <v>0</v>
      </c>
      <c r="P291" s="8">
        <f t="shared" si="53"/>
        <v>0</v>
      </c>
      <c r="Q291" s="8">
        <f t="shared" si="53"/>
        <v>0</v>
      </c>
      <c r="R291" s="8">
        <f t="shared" si="53"/>
        <v>0</v>
      </c>
      <c r="S291" s="8">
        <f t="shared" si="53"/>
        <v>0</v>
      </c>
      <c r="T291" s="21">
        <f t="shared" si="47"/>
        <v>13</v>
      </c>
      <c r="U291" s="19">
        <f>VLOOKUP($B291,Gas!$B$3:$E$2506,2)</f>
        <v>1.845</v>
      </c>
      <c r="V291" s="44">
        <f t="shared" si="48"/>
        <v>8.9810298102981037</v>
      </c>
      <c r="W291" s="5">
        <f>VLOOKUP($B291,Gas!$B$3:$E$2506,4)</f>
        <v>0.39837884296182946</v>
      </c>
    </row>
    <row r="292" spans="1:23" x14ac:dyDescent="0.2">
      <c r="A292" s="43">
        <f t="shared" si="52"/>
        <v>13</v>
      </c>
      <c r="B292" s="91">
        <v>36185</v>
      </c>
      <c r="C292" s="92">
        <v>18.489999999999998</v>
      </c>
      <c r="D292" s="4">
        <f t="shared" si="46"/>
        <v>0.10963621396056182</v>
      </c>
      <c r="E292" s="100">
        <f t="shared" si="50"/>
        <v>2.7747617846924251</v>
      </c>
      <c r="F292" s="5"/>
      <c r="G292" s="8">
        <f t="shared" si="53"/>
        <v>1.5100000000000016</v>
      </c>
      <c r="H292" s="8">
        <f t="shared" si="53"/>
        <v>6.5100000000000016</v>
      </c>
      <c r="I292" s="8">
        <f t="shared" si="53"/>
        <v>11.510000000000002</v>
      </c>
      <c r="J292" s="8">
        <f t="shared" si="53"/>
        <v>16.510000000000002</v>
      </c>
      <c r="K292" s="8">
        <f t="shared" si="53"/>
        <v>21.51</v>
      </c>
      <c r="L292" s="8">
        <f t="shared" si="53"/>
        <v>31.51</v>
      </c>
      <c r="M292" s="8">
        <f t="shared" si="53"/>
        <v>0</v>
      </c>
      <c r="N292" s="8">
        <f t="shared" si="53"/>
        <v>0</v>
      </c>
      <c r="O292" s="8">
        <f t="shared" si="53"/>
        <v>0</v>
      </c>
      <c r="P292" s="8">
        <f t="shared" si="53"/>
        <v>0</v>
      </c>
      <c r="Q292" s="8">
        <f t="shared" si="53"/>
        <v>0</v>
      </c>
      <c r="R292" s="8">
        <f t="shared" si="53"/>
        <v>0</v>
      </c>
      <c r="S292" s="8">
        <f t="shared" si="53"/>
        <v>0</v>
      </c>
      <c r="T292" s="21">
        <f t="shared" si="47"/>
        <v>13</v>
      </c>
      <c r="U292" s="19">
        <f>VLOOKUP($B292,Gas!$B$3:$E$2506,2)</f>
        <v>1.81</v>
      </c>
      <c r="V292" s="44">
        <f t="shared" si="48"/>
        <v>10.215469613259668</v>
      </c>
      <c r="W292" s="5">
        <f>VLOOKUP($B292,Gas!$B$3:$E$2506,4)</f>
        <v>0.24649774387373116</v>
      </c>
    </row>
    <row r="293" spans="1:23" x14ac:dyDescent="0.2">
      <c r="A293" s="43">
        <f t="shared" si="52"/>
        <v>13</v>
      </c>
      <c r="B293" s="91">
        <v>36186</v>
      </c>
      <c r="C293" s="92">
        <v>16.68</v>
      </c>
      <c r="D293" s="4">
        <f t="shared" si="46"/>
        <v>-0.10301964846843269</v>
      </c>
      <c r="E293" s="100">
        <f t="shared" si="50"/>
        <v>2.158310688145221</v>
      </c>
      <c r="F293" s="5"/>
      <c r="G293" s="8">
        <f t="shared" si="53"/>
        <v>3.3200000000000003</v>
      </c>
      <c r="H293" s="8">
        <f t="shared" si="53"/>
        <v>8.32</v>
      </c>
      <c r="I293" s="8">
        <f t="shared" si="53"/>
        <v>13.32</v>
      </c>
      <c r="J293" s="8">
        <f t="shared" si="53"/>
        <v>18.32</v>
      </c>
      <c r="K293" s="8">
        <f t="shared" si="53"/>
        <v>23.32</v>
      </c>
      <c r="L293" s="8">
        <f t="shared" si="53"/>
        <v>33.32</v>
      </c>
      <c r="M293" s="8">
        <f t="shared" si="53"/>
        <v>0</v>
      </c>
      <c r="N293" s="8">
        <f t="shared" si="53"/>
        <v>0</v>
      </c>
      <c r="O293" s="8">
        <f t="shared" si="53"/>
        <v>0</v>
      </c>
      <c r="P293" s="8">
        <f t="shared" si="53"/>
        <v>0</v>
      </c>
      <c r="Q293" s="8">
        <f t="shared" si="53"/>
        <v>0</v>
      </c>
      <c r="R293" s="8">
        <f t="shared" si="53"/>
        <v>0</v>
      </c>
      <c r="S293" s="8">
        <f t="shared" si="53"/>
        <v>0</v>
      </c>
      <c r="T293" s="21">
        <f t="shared" si="47"/>
        <v>13</v>
      </c>
      <c r="U293" s="19">
        <f>VLOOKUP($B293,Gas!$B$3:$E$2506,2)</f>
        <v>1.75</v>
      </c>
      <c r="V293" s="44">
        <f t="shared" si="48"/>
        <v>9.531428571428572</v>
      </c>
      <c r="W293" s="5">
        <f>VLOOKUP($B293,Gas!$B$3:$E$2506,4)</f>
        <v>0.3201758944109922</v>
      </c>
    </row>
    <row r="294" spans="1:23" x14ac:dyDescent="0.2">
      <c r="A294" s="43">
        <f t="shared" si="52"/>
        <v>13</v>
      </c>
      <c r="B294" s="91">
        <v>36187</v>
      </c>
      <c r="C294" s="92">
        <v>15.86</v>
      </c>
      <c r="D294" s="4">
        <f t="shared" si="46"/>
        <v>-5.0410180723898801E-2</v>
      </c>
      <c r="E294" s="100">
        <f t="shared" si="50"/>
        <v>1.6608240500939477</v>
      </c>
      <c r="F294" s="5"/>
      <c r="G294" s="8">
        <f t="shared" ref="G294:S303" si="54">IF(G$1="P",MAX(0,G$2-$C294),IF(G$1="C",MAX(0,$C294-G$2)))</f>
        <v>4.1400000000000006</v>
      </c>
      <c r="H294" s="8">
        <f t="shared" si="54"/>
        <v>9.14</v>
      </c>
      <c r="I294" s="8">
        <f t="shared" si="54"/>
        <v>14.14</v>
      </c>
      <c r="J294" s="8">
        <f t="shared" si="54"/>
        <v>19.14</v>
      </c>
      <c r="K294" s="8">
        <f t="shared" si="54"/>
        <v>24.14</v>
      </c>
      <c r="L294" s="8">
        <f t="shared" si="54"/>
        <v>34.14</v>
      </c>
      <c r="M294" s="8">
        <f t="shared" si="54"/>
        <v>0</v>
      </c>
      <c r="N294" s="8">
        <f t="shared" si="54"/>
        <v>0</v>
      </c>
      <c r="O294" s="8">
        <f t="shared" si="54"/>
        <v>0</v>
      </c>
      <c r="P294" s="8">
        <f t="shared" si="54"/>
        <v>0</v>
      </c>
      <c r="Q294" s="8">
        <f t="shared" si="54"/>
        <v>0</v>
      </c>
      <c r="R294" s="8">
        <f t="shared" si="54"/>
        <v>0</v>
      </c>
      <c r="S294" s="8">
        <f t="shared" si="54"/>
        <v>0</v>
      </c>
      <c r="T294" s="21">
        <f t="shared" si="47"/>
        <v>13</v>
      </c>
      <c r="U294" s="19">
        <f>VLOOKUP($B294,Gas!$B$3:$E$2506,2)</f>
        <v>1.72</v>
      </c>
      <c r="V294" s="44">
        <f t="shared" si="48"/>
        <v>9.220930232558139</v>
      </c>
      <c r="W294" s="5">
        <f>VLOOKUP($B294,Gas!$B$3:$E$2506,4)</f>
        <v>0.33145894166063727</v>
      </c>
    </row>
    <row r="295" spans="1:23" x14ac:dyDescent="0.2">
      <c r="A295" s="43">
        <f t="shared" si="52"/>
        <v>13</v>
      </c>
      <c r="B295" s="91">
        <v>36188</v>
      </c>
      <c r="C295" s="92">
        <v>15.41</v>
      </c>
      <c r="D295" s="4">
        <f t="shared" si="46"/>
        <v>-2.8783566874677452E-2</v>
      </c>
      <c r="E295" s="100">
        <f t="shared" si="50"/>
        <v>1.5009812967564091</v>
      </c>
      <c r="F295" s="5"/>
      <c r="G295" s="8">
        <f t="shared" si="54"/>
        <v>4.59</v>
      </c>
      <c r="H295" s="8">
        <f t="shared" si="54"/>
        <v>9.59</v>
      </c>
      <c r="I295" s="8">
        <f t="shared" si="54"/>
        <v>14.59</v>
      </c>
      <c r="J295" s="8">
        <f t="shared" si="54"/>
        <v>19.59</v>
      </c>
      <c r="K295" s="8">
        <f t="shared" si="54"/>
        <v>24.59</v>
      </c>
      <c r="L295" s="8">
        <f t="shared" si="54"/>
        <v>34.590000000000003</v>
      </c>
      <c r="M295" s="8">
        <f t="shared" si="54"/>
        <v>0</v>
      </c>
      <c r="N295" s="8">
        <f t="shared" si="54"/>
        <v>0</v>
      </c>
      <c r="O295" s="8">
        <f t="shared" si="54"/>
        <v>0</v>
      </c>
      <c r="P295" s="8">
        <f t="shared" si="54"/>
        <v>0</v>
      </c>
      <c r="Q295" s="8">
        <f t="shared" si="54"/>
        <v>0</v>
      </c>
      <c r="R295" s="8">
        <f t="shared" si="54"/>
        <v>0</v>
      </c>
      <c r="S295" s="8">
        <f t="shared" si="54"/>
        <v>0</v>
      </c>
      <c r="T295" s="21">
        <f t="shared" si="47"/>
        <v>13</v>
      </c>
      <c r="U295" s="19">
        <f>VLOOKUP($B295,Gas!$B$3:$E$2506,2)</f>
        <v>1.75</v>
      </c>
      <c r="V295" s="44">
        <f t="shared" si="48"/>
        <v>8.805714285714286</v>
      </c>
      <c r="W295" s="5">
        <f>VLOOKUP($B295,Gas!$B$3:$E$2506,4)</f>
        <v>0.35604001289511783</v>
      </c>
    </row>
    <row r="296" spans="1:23" x14ac:dyDescent="0.2">
      <c r="A296" s="43">
        <f t="shared" si="52"/>
        <v>13</v>
      </c>
      <c r="B296" s="91">
        <v>36189</v>
      </c>
      <c r="C296" s="92">
        <v>14.95</v>
      </c>
      <c r="D296" s="4">
        <f t="shared" si="46"/>
        <v>-3.0305349495329037E-2</v>
      </c>
      <c r="E296" s="100">
        <f t="shared" si="50"/>
        <v>1.4886827754008636</v>
      </c>
      <c r="F296" s="5"/>
      <c r="G296" s="8">
        <f t="shared" si="54"/>
        <v>5.0500000000000007</v>
      </c>
      <c r="H296" s="8">
        <f t="shared" si="54"/>
        <v>10.050000000000001</v>
      </c>
      <c r="I296" s="8">
        <f t="shared" si="54"/>
        <v>15.05</v>
      </c>
      <c r="J296" s="8">
        <f t="shared" si="54"/>
        <v>20.05</v>
      </c>
      <c r="K296" s="8">
        <f t="shared" si="54"/>
        <v>25.05</v>
      </c>
      <c r="L296" s="8">
        <f t="shared" si="54"/>
        <v>35.049999999999997</v>
      </c>
      <c r="M296" s="8">
        <f t="shared" si="54"/>
        <v>0</v>
      </c>
      <c r="N296" s="8">
        <f t="shared" si="54"/>
        <v>0</v>
      </c>
      <c r="O296" s="8">
        <f t="shared" si="54"/>
        <v>0</v>
      </c>
      <c r="P296" s="8">
        <f t="shared" si="54"/>
        <v>0</v>
      </c>
      <c r="Q296" s="8">
        <f t="shared" si="54"/>
        <v>0</v>
      </c>
      <c r="R296" s="8">
        <f t="shared" si="54"/>
        <v>0</v>
      </c>
      <c r="S296" s="8">
        <f t="shared" si="54"/>
        <v>0</v>
      </c>
      <c r="T296" s="21">
        <f t="shared" si="47"/>
        <v>13</v>
      </c>
      <c r="U296" s="19">
        <f>VLOOKUP($B296,Gas!$B$3:$E$2506,2)</f>
        <v>1.8049999999999999</v>
      </c>
      <c r="V296" s="44">
        <f t="shared" si="48"/>
        <v>8.2825484764542932</v>
      </c>
      <c r="W296" s="5">
        <f>VLOOKUP($B296,Gas!$B$3:$E$2506,4)</f>
        <v>0.40998635113941989</v>
      </c>
    </row>
    <row r="297" spans="1:23" x14ac:dyDescent="0.2">
      <c r="A297" s="43">
        <f t="shared" si="52"/>
        <v>14</v>
      </c>
      <c r="B297" s="91">
        <v>36192</v>
      </c>
      <c r="C297" s="92">
        <v>16.34</v>
      </c>
      <c r="D297" s="4">
        <f t="shared" si="46"/>
        <v>8.8904789595161418E-2</v>
      </c>
      <c r="E297" s="100">
        <f t="shared" si="50"/>
        <v>1.424426988626424</v>
      </c>
      <c r="F297" s="5"/>
      <c r="G297" s="8">
        <f t="shared" si="54"/>
        <v>3.66</v>
      </c>
      <c r="H297" s="8">
        <f t="shared" si="54"/>
        <v>8.66</v>
      </c>
      <c r="I297" s="8">
        <f t="shared" si="54"/>
        <v>13.66</v>
      </c>
      <c r="J297" s="8">
        <f t="shared" si="54"/>
        <v>18.66</v>
      </c>
      <c r="K297" s="8">
        <f t="shared" si="54"/>
        <v>23.66</v>
      </c>
      <c r="L297" s="8">
        <f t="shared" si="54"/>
        <v>33.659999999999997</v>
      </c>
      <c r="M297" s="8">
        <f t="shared" si="54"/>
        <v>0</v>
      </c>
      <c r="N297" s="8">
        <f t="shared" si="54"/>
        <v>0</v>
      </c>
      <c r="O297" s="8">
        <f t="shared" si="54"/>
        <v>0</v>
      </c>
      <c r="P297" s="8">
        <f t="shared" si="54"/>
        <v>0</v>
      </c>
      <c r="Q297" s="8">
        <f t="shared" si="54"/>
        <v>0</v>
      </c>
      <c r="R297" s="8">
        <f t="shared" si="54"/>
        <v>0</v>
      </c>
      <c r="S297" s="8">
        <f t="shared" si="54"/>
        <v>0</v>
      </c>
      <c r="T297" s="21">
        <f t="shared" si="47"/>
        <v>14</v>
      </c>
      <c r="U297" s="19">
        <f>VLOOKUP($B297,Gas!$B$3:$E$2506,2)</f>
        <v>1.8049999999999999</v>
      </c>
      <c r="V297" s="44">
        <f t="shared" si="48"/>
        <v>9.0526315789473681</v>
      </c>
      <c r="W297" s="5">
        <f>VLOOKUP($B297,Gas!$B$3:$E$2506,4)</f>
        <v>0.35295855861605935</v>
      </c>
    </row>
    <row r="298" spans="1:23" x14ac:dyDescent="0.2">
      <c r="A298" s="43">
        <f t="shared" si="52"/>
        <v>14</v>
      </c>
      <c r="B298" s="91">
        <v>36193</v>
      </c>
      <c r="C298" s="92">
        <v>16.53</v>
      </c>
      <c r="D298" s="4">
        <f t="shared" si="46"/>
        <v>1.1560822401076006E-2</v>
      </c>
      <c r="E298" s="100">
        <f t="shared" si="50"/>
        <v>1.4291225274983381</v>
      </c>
      <c r="F298" s="5"/>
      <c r="G298" s="8">
        <f t="shared" si="54"/>
        <v>3.4699999999999989</v>
      </c>
      <c r="H298" s="8">
        <f t="shared" si="54"/>
        <v>8.4699999999999989</v>
      </c>
      <c r="I298" s="8">
        <f t="shared" si="54"/>
        <v>13.469999999999999</v>
      </c>
      <c r="J298" s="8">
        <f t="shared" si="54"/>
        <v>18.47</v>
      </c>
      <c r="K298" s="8">
        <f t="shared" si="54"/>
        <v>23.47</v>
      </c>
      <c r="L298" s="8">
        <f t="shared" si="54"/>
        <v>33.47</v>
      </c>
      <c r="M298" s="8">
        <f t="shared" si="54"/>
        <v>0</v>
      </c>
      <c r="N298" s="8">
        <f t="shared" si="54"/>
        <v>0</v>
      </c>
      <c r="O298" s="8">
        <f t="shared" si="54"/>
        <v>0</v>
      </c>
      <c r="P298" s="8">
        <f t="shared" si="54"/>
        <v>0</v>
      </c>
      <c r="Q298" s="8">
        <f t="shared" si="54"/>
        <v>0</v>
      </c>
      <c r="R298" s="8">
        <f t="shared" si="54"/>
        <v>0</v>
      </c>
      <c r="S298" s="8">
        <f t="shared" si="54"/>
        <v>0</v>
      </c>
      <c r="T298" s="21">
        <f t="shared" si="47"/>
        <v>14</v>
      </c>
      <c r="U298" s="19">
        <f>VLOOKUP($B298,Gas!$B$3:$E$2506,2)</f>
        <v>1.7450000000000001</v>
      </c>
      <c r="V298" s="44">
        <f t="shared" si="48"/>
        <v>9.4727793696275064</v>
      </c>
      <c r="W298" s="5">
        <f>VLOOKUP($B298,Gas!$B$3:$E$2506,4)</f>
        <v>0.39060995734895176</v>
      </c>
    </row>
    <row r="299" spans="1:23" x14ac:dyDescent="0.2">
      <c r="A299" s="43">
        <f t="shared" si="52"/>
        <v>14</v>
      </c>
      <c r="B299" s="91">
        <v>36194</v>
      </c>
      <c r="C299" s="92">
        <v>16.75</v>
      </c>
      <c r="D299" s="4">
        <f t="shared" si="46"/>
        <v>1.3221346438142626E-2</v>
      </c>
      <c r="E299" s="100">
        <f t="shared" si="50"/>
        <v>1.0855832246123254</v>
      </c>
      <c r="F299" s="5"/>
      <c r="G299" s="8">
        <f t="shared" si="54"/>
        <v>3.25</v>
      </c>
      <c r="H299" s="8">
        <f t="shared" si="54"/>
        <v>8.25</v>
      </c>
      <c r="I299" s="8">
        <f t="shared" si="54"/>
        <v>13.25</v>
      </c>
      <c r="J299" s="8">
        <f t="shared" si="54"/>
        <v>18.25</v>
      </c>
      <c r="K299" s="8">
        <f t="shared" si="54"/>
        <v>23.25</v>
      </c>
      <c r="L299" s="8">
        <f t="shared" si="54"/>
        <v>33.25</v>
      </c>
      <c r="M299" s="8">
        <f t="shared" si="54"/>
        <v>0</v>
      </c>
      <c r="N299" s="8">
        <f t="shared" si="54"/>
        <v>0</v>
      </c>
      <c r="O299" s="8">
        <f t="shared" si="54"/>
        <v>0</v>
      </c>
      <c r="P299" s="8">
        <f t="shared" si="54"/>
        <v>0</v>
      </c>
      <c r="Q299" s="8">
        <f t="shared" si="54"/>
        <v>0</v>
      </c>
      <c r="R299" s="8">
        <f t="shared" si="54"/>
        <v>0</v>
      </c>
      <c r="S299" s="8">
        <f t="shared" si="54"/>
        <v>0</v>
      </c>
      <c r="T299" s="21">
        <f t="shared" si="47"/>
        <v>14</v>
      </c>
      <c r="U299" s="19">
        <f>VLOOKUP($B299,Gas!$B$3:$E$2506,2)</f>
        <v>1.77</v>
      </c>
      <c r="V299" s="44">
        <f t="shared" si="48"/>
        <v>9.463276836158192</v>
      </c>
      <c r="W299" s="5">
        <f>VLOOKUP($B299,Gas!$B$3:$E$2506,4)</f>
        <v>0.40519335579458221</v>
      </c>
    </row>
    <row r="300" spans="1:23" x14ac:dyDescent="0.2">
      <c r="A300" s="43">
        <f t="shared" si="52"/>
        <v>14</v>
      </c>
      <c r="B300" s="91">
        <v>36195</v>
      </c>
      <c r="C300" s="92">
        <v>17.3</v>
      </c>
      <c r="D300" s="4">
        <f t="shared" si="46"/>
        <v>3.2308243232657831E-2</v>
      </c>
      <c r="E300" s="100">
        <f t="shared" si="50"/>
        <v>1.0227409389985929</v>
      </c>
      <c r="F300" s="5"/>
      <c r="G300" s="8">
        <f t="shared" si="54"/>
        <v>2.6999999999999993</v>
      </c>
      <c r="H300" s="8">
        <f t="shared" si="54"/>
        <v>7.6999999999999993</v>
      </c>
      <c r="I300" s="8">
        <f t="shared" si="54"/>
        <v>12.7</v>
      </c>
      <c r="J300" s="8">
        <f t="shared" si="54"/>
        <v>17.7</v>
      </c>
      <c r="K300" s="8">
        <f t="shared" si="54"/>
        <v>22.7</v>
      </c>
      <c r="L300" s="8">
        <f t="shared" si="54"/>
        <v>32.700000000000003</v>
      </c>
      <c r="M300" s="8">
        <f t="shared" si="54"/>
        <v>0</v>
      </c>
      <c r="N300" s="8">
        <f t="shared" si="54"/>
        <v>0</v>
      </c>
      <c r="O300" s="8">
        <f t="shared" si="54"/>
        <v>0</v>
      </c>
      <c r="P300" s="8">
        <f t="shared" si="54"/>
        <v>0</v>
      </c>
      <c r="Q300" s="8">
        <f t="shared" si="54"/>
        <v>0</v>
      </c>
      <c r="R300" s="8">
        <f t="shared" si="54"/>
        <v>0</v>
      </c>
      <c r="S300" s="8">
        <f t="shared" si="54"/>
        <v>0</v>
      </c>
      <c r="T300" s="21">
        <f t="shared" si="47"/>
        <v>14</v>
      </c>
      <c r="U300" s="19">
        <f>VLOOKUP($B300,Gas!$B$3:$E$2506,2)</f>
        <v>1.8</v>
      </c>
      <c r="V300" s="44">
        <f t="shared" si="48"/>
        <v>9.6111111111111107</v>
      </c>
      <c r="W300" s="5">
        <f>VLOOKUP($B300,Gas!$B$3:$E$2506,4)</f>
        <v>0.42135333095950811</v>
      </c>
    </row>
    <row r="301" spans="1:23" x14ac:dyDescent="0.2">
      <c r="A301" s="43">
        <f t="shared" si="52"/>
        <v>14</v>
      </c>
      <c r="B301" s="91">
        <v>36196</v>
      </c>
      <c r="C301" s="92">
        <v>17.03</v>
      </c>
      <c r="D301" s="4">
        <f t="shared" si="46"/>
        <v>-1.5730006829136313E-2</v>
      </c>
      <c r="E301" s="100">
        <f>STDEV(D301,D292:D300)*SQRT(trade_day)</f>
        <v>1.0048498303100128</v>
      </c>
      <c r="F301" s="5"/>
      <c r="G301" s="8">
        <f t="shared" si="54"/>
        <v>2.9699999999999989</v>
      </c>
      <c r="H301" s="8">
        <f t="shared" si="54"/>
        <v>7.9699999999999989</v>
      </c>
      <c r="I301" s="8">
        <f t="shared" si="54"/>
        <v>12.969999999999999</v>
      </c>
      <c r="J301" s="8">
        <f t="shared" si="54"/>
        <v>17.97</v>
      </c>
      <c r="K301" s="8">
        <f t="shared" si="54"/>
        <v>22.97</v>
      </c>
      <c r="L301" s="8">
        <f t="shared" si="54"/>
        <v>32.97</v>
      </c>
      <c r="M301" s="8">
        <f t="shared" si="54"/>
        <v>0</v>
      </c>
      <c r="N301" s="8">
        <f t="shared" si="54"/>
        <v>0</v>
      </c>
      <c r="O301" s="8">
        <f t="shared" si="54"/>
        <v>0</v>
      </c>
      <c r="P301" s="8">
        <f t="shared" si="54"/>
        <v>0</v>
      </c>
      <c r="Q301" s="8">
        <f t="shared" si="54"/>
        <v>0</v>
      </c>
      <c r="R301" s="8">
        <f t="shared" si="54"/>
        <v>0</v>
      </c>
      <c r="S301" s="8">
        <f t="shared" si="54"/>
        <v>0</v>
      </c>
      <c r="T301" s="21">
        <f t="shared" si="47"/>
        <v>14</v>
      </c>
      <c r="U301" s="19">
        <f>VLOOKUP($B301,Gas!$B$3:$E$2506,2)</f>
        <v>1.7849999999999999</v>
      </c>
      <c r="V301" s="44">
        <f t="shared" si="48"/>
        <v>9.5406162464986011</v>
      </c>
      <c r="W301" s="5">
        <f>VLOOKUP($B301,Gas!$B$3:$E$2506,4)</f>
        <v>0.36445025309423867</v>
      </c>
    </row>
    <row r="302" spans="1:23" x14ac:dyDescent="0.2">
      <c r="A302" s="43">
        <f t="shared" si="52"/>
        <v>14</v>
      </c>
      <c r="B302" s="91">
        <v>36199</v>
      </c>
      <c r="C302" s="92">
        <v>16.2</v>
      </c>
      <c r="D302" s="4">
        <f t="shared" si="46"/>
        <v>-4.99652524362586E-2</v>
      </c>
      <c r="E302" s="100">
        <f>STDEV(D301:D302,D293:D300)*SQRT(trade_day)</f>
        <v>0.83588378721341705</v>
      </c>
      <c r="F302" s="5"/>
      <c r="G302" s="8">
        <f t="shared" si="54"/>
        <v>3.8000000000000007</v>
      </c>
      <c r="H302" s="8">
        <f t="shared" si="54"/>
        <v>8.8000000000000007</v>
      </c>
      <c r="I302" s="8">
        <f t="shared" si="54"/>
        <v>13.8</v>
      </c>
      <c r="J302" s="8">
        <f t="shared" si="54"/>
        <v>18.8</v>
      </c>
      <c r="K302" s="8">
        <f t="shared" si="54"/>
        <v>23.8</v>
      </c>
      <c r="L302" s="8">
        <f t="shared" si="54"/>
        <v>33.799999999999997</v>
      </c>
      <c r="M302" s="8">
        <f t="shared" si="54"/>
        <v>0</v>
      </c>
      <c r="N302" s="8">
        <f t="shared" si="54"/>
        <v>0</v>
      </c>
      <c r="O302" s="8">
        <f t="shared" si="54"/>
        <v>0</v>
      </c>
      <c r="P302" s="8">
        <f t="shared" si="54"/>
        <v>0</v>
      </c>
      <c r="Q302" s="8">
        <f t="shared" si="54"/>
        <v>0</v>
      </c>
      <c r="R302" s="8">
        <f t="shared" si="54"/>
        <v>0</v>
      </c>
      <c r="S302" s="8">
        <f t="shared" si="54"/>
        <v>0</v>
      </c>
      <c r="T302" s="21">
        <f t="shared" si="47"/>
        <v>14</v>
      </c>
      <c r="U302" s="19">
        <f>VLOOKUP($B302,Gas!$B$3:$E$2506,2)</f>
        <v>1.8049999999999999</v>
      </c>
      <c r="V302" s="44">
        <f t="shared" si="48"/>
        <v>8.9750692520775619</v>
      </c>
      <c r="W302" s="5">
        <f>VLOOKUP($B302,Gas!$B$3:$E$2506,4)</f>
        <v>0.27633698963286091</v>
      </c>
    </row>
    <row r="303" spans="1:23" x14ac:dyDescent="0.2">
      <c r="A303" s="43">
        <f t="shared" si="52"/>
        <v>14</v>
      </c>
      <c r="B303" s="91">
        <v>36200</v>
      </c>
      <c r="C303" s="92">
        <v>14.85</v>
      </c>
      <c r="D303" s="4">
        <f t="shared" si="46"/>
        <v>-8.701137698962981E-2</v>
      </c>
      <c r="E303" s="100">
        <f>STDEV(D301:D303,D294:D300)*SQRT(trade_day)</f>
        <v>0.79072550344538928</v>
      </c>
      <c r="F303" s="5"/>
      <c r="G303" s="8">
        <f t="shared" si="54"/>
        <v>5.15</v>
      </c>
      <c r="H303" s="8">
        <f t="shared" si="54"/>
        <v>10.15</v>
      </c>
      <c r="I303" s="8">
        <f t="shared" si="54"/>
        <v>15.15</v>
      </c>
      <c r="J303" s="8">
        <f t="shared" si="54"/>
        <v>20.149999999999999</v>
      </c>
      <c r="K303" s="8">
        <f t="shared" si="54"/>
        <v>25.15</v>
      </c>
      <c r="L303" s="8">
        <f t="shared" si="54"/>
        <v>35.15</v>
      </c>
      <c r="M303" s="8">
        <f t="shared" si="54"/>
        <v>0</v>
      </c>
      <c r="N303" s="8">
        <f t="shared" si="54"/>
        <v>0</v>
      </c>
      <c r="O303" s="8">
        <f t="shared" si="54"/>
        <v>0</v>
      </c>
      <c r="P303" s="8">
        <f t="shared" si="54"/>
        <v>0</v>
      </c>
      <c r="Q303" s="8">
        <f t="shared" si="54"/>
        <v>0</v>
      </c>
      <c r="R303" s="8">
        <f t="shared" si="54"/>
        <v>0</v>
      </c>
      <c r="S303" s="8">
        <f t="shared" si="54"/>
        <v>0</v>
      </c>
      <c r="T303" s="21">
        <f t="shared" si="47"/>
        <v>14</v>
      </c>
      <c r="U303" s="19">
        <f>VLOOKUP($B303,Gas!$B$3:$E$2506,2)</f>
        <v>1.8049999999999999</v>
      </c>
      <c r="V303" s="44">
        <f t="shared" si="48"/>
        <v>8.2271468144044331</v>
      </c>
      <c r="W303" s="5">
        <f>VLOOKUP($B303,Gas!$B$3:$E$2506,4)</f>
        <v>0.27386202903968659</v>
      </c>
    </row>
    <row r="304" spans="1:23" x14ac:dyDescent="0.2">
      <c r="A304" s="43">
        <f t="shared" si="52"/>
        <v>14</v>
      </c>
      <c r="B304" s="91">
        <v>36201</v>
      </c>
      <c r="C304" s="92">
        <v>13.58</v>
      </c>
      <c r="D304" s="4">
        <f t="shared" si="46"/>
        <v>-8.9401743118158475E-2</v>
      </c>
      <c r="E304" s="100">
        <f>STDEV(D301:D304,D295:D300)*SQRT(trade_day)</f>
        <v>0.86445375661178703</v>
      </c>
      <c r="F304" s="5"/>
      <c r="G304" s="8">
        <f t="shared" ref="G304:S313" si="55">IF(G$1="P",MAX(0,G$2-$C304),IF(G$1="C",MAX(0,$C304-G$2)))</f>
        <v>6.42</v>
      </c>
      <c r="H304" s="8">
        <f t="shared" si="55"/>
        <v>11.42</v>
      </c>
      <c r="I304" s="8">
        <f t="shared" si="55"/>
        <v>16.420000000000002</v>
      </c>
      <c r="J304" s="8">
        <f t="shared" si="55"/>
        <v>21.42</v>
      </c>
      <c r="K304" s="8">
        <f t="shared" si="55"/>
        <v>26.42</v>
      </c>
      <c r="L304" s="8">
        <f t="shared" si="55"/>
        <v>36.42</v>
      </c>
      <c r="M304" s="8">
        <f t="shared" si="55"/>
        <v>0</v>
      </c>
      <c r="N304" s="8">
        <f t="shared" si="55"/>
        <v>0</v>
      </c>
      <c r="O304" s="8">
        <f t="shared" si="55"/>
        <v>0</v>
      </c>
      <c r="P304" s="8">
        <f t="shared" si="55"/>
        <v>0</v>
      </c>
      <c r="Q304" s="8">
        <f t="shared" si="55"/>
        <v>0</v>
      </c>
      <c r="R304" s="8">
        <f t="shared" si="55"/>
        <v>0</v>
      </c>
      <c r="S304" s="8">
        <f t="shared" si="55"/>
        <v>0</v>
      </c>
      <c r="T304" s="21">
        <f t="shared" si="47"/>
        <v>14</v>
      </c>
      <c r="U304" s="19">
        <f>VLOOKUP($B304,Gas!$B$3:$E$2506,2)</f>
        <v>1.825</v>
      </c>
      <c r="V304" s="44">
        <f t="shared" si="48"/>
        <v>7.441095890410959</v>
      </c>
      <c r="W304" s="5">
        <f>VLOOKUP($B304,Gas!$B$3:$E$2506,4)</f>
        <v>0.28271241559362109</v>
      </c>
    </row>
    <row r="305" spans="1:23" x14ac:dyDescent="0.2">
      <c r="A305" s="43">
        <f t="shared" si="52"/>
        <v>14</v>
      </c>
      <c r="B305" s="91">
        <v>36202</v>
      </c>
      <c r="C305" s="92">
        <v>13.89</v>
      </c>
      <c r="D305" s="4">
        <f t="shared" si="46"/>
        <v>2.2571034635702467E-2</v>
      </c>
      <c r="E305" s="100">
        <f>STDEV(D301:D305,D296:D300)*SQRT(trade_day)</f>
        <v>0.88055202722445991</v>
      </c>
      <c r="F305" s="5"/>
      <c r="G305" s="8">
        <f t="shared" si="55"/>
        <v>6.1099999999999994</v>
      </c>
      <c r="H305" s="8">
        <f t="shared" si="55"/>
        <v>11.11</v>
      </c>
      <c r="I305" s="8">
        <f t="shared" si="55"/>
        <v>16.11</v>
      </c>
      <c r="J305" s="8">
        <f t="shared" si="55"/>
        <v>21.11</v>
      </c>
      <c r="K305" s="8">
        <f t="shared" si="55"/>
        <v>26.11</v>
      </c>
      <c r="L305" s="8">
        <f t="shared" si="55"/>
        <v>36.11</v>
      </c>
      <c r="M305" s="8">
        <f t="shared" si="55"/>
        <v>0</v>
      </c>
      <c r="N305" s="8">
        <f t="shared" si="55"/>
        <v>0</v>
      </c>
      <c r="O305" s="8">
        <f t="shared" si="55"/>
        <v>0</v>
      </c>
      <c r="P305" s="8">
        <f t="shared" si="55"/>
        <v>0</v>
      </c>
      <c r="Q305" s="8">
        <f t="shared" si="55"/>
        <v>0</v>
      </c>
      <c r="R305" s="8">
        <f t="shared" si="55"/>
        <v>0</v>
      </c>
      <c r="S305" s="8">
        <f t="shared" si="55"/>
        <v>0</v>
      </c>
      <c r="T305" s="21">
        <f t="shared" si="47"/>
        <v>14</v>
      </c>
      <c r="U305" s="19">
        <f>VLOOKUP($B305,Gas!$B$3:$E$2506,2)</f>
        <v>1.81</v>
      </c>
      <c r="V305" s="44">
        <f t="shared" si="48"/>
        <v>7.6740331491712706</v>
      </c>
      <c r="W305" s="5">
        <f>VLOOKUP($B305,Gas!$B$3:$E$2506,4)</f>
        <v>0.28555594816616736</v>
      </c>
    </row>
    <row r="306" spans="1:23" x14ac:dyDescent="0.2">
      <c r="A306" s="43">
        <f t="shared" si="52"/>
        <v>14</v>
      </c>
      <c r="B306" s="91">
        <v>36203</v>
      </c>
      <c r="C306" s="92">
        <v>15.88</v>
      </c>
      <c r="D306" s="4">
        <f t="shared" si="46"/>
        <v>0.13389129905273719</v>
      </c>
      <c r="E306" s="100">
        <f>STDEV(D301:D306,D297:D300)*SQRT(trade_day)</f>
        <v>1.1259080443728466</v>
      </c>
      <c r="F306" s="5"/>
      <c r="G306" s="8">
        <f t="shared" si="55"/>
        <v>4.1199999999999992</v>
      </c>
      <c r="H306" s="8">
        <f t="shared" si="55"/>
        <v>9.1199999999999992</v>
      </c>
      <c r="I306" s="8">
        <f t="shared" si="55"/>
        <v>14.12</v>
      </c>
      <c r="J306" s="8">
        <f t="shared" si="55"/>
        <v>19.119999999999997</v>
      </c>
      <c r="K306" s="8">
        <f t="shared" si="55"/>
        <v>24.119999999999997</v>
      </c>
      <c r="L306" s="8">
        <f t="shared" si="55"/>
        <v>34.119999999999997</v>
      </c>
      <c r="M306" s="8">
        <f t="shared" si="55"/>
        <v>0</v>
      </c>
      <c r="N306" s="8">
        <f t="shared" si="55"/>
        <v>0</v>
      </c>
      <c r="O306" s="8">
        <f t="shared" si="55"/>
        <v>0</v>
      </c>
      <c r="P306" s="8">
        <f t="shared" si="55"/>
        <v>0</v>
      </c>
      <c r="Q306" s="8">
        <f t="shared" si="55"/>
        <v>0</v>
      </c>
      <c r="R306" s="8">
        <f t="shared" si="55"/>
        <v>0</v>
      </c>
      <c r="S306" s="8">
        <f t="shared" si="55"/>
        <v>0</v>
      </c>
      <c r="T306" s="21">
        <f t="shared" si="47"/>
        <v>14</v>
      </c>
      <c r="U306" s="19">
        <f>VLOOKUP($B306,Gas!$B$3:$E$2506,2)</f>
        <v>1.78</v>
      </c>
      <c r="V306" s="44">
        <f t="shared" si="48"/>
        <v>8.9213483146067425</v>
      </c>
      <c r="W306" s="5">
        <f>VLOOKUP($B306,Gas!$B$3:$E$2506,4)</f>
        <v>0.21202311861005876</v>
      </c>
    </row>
    <row r="307" spans="1:23" x14ac:dyDescent="0.2">
      <c r="A307" s="43">
        <f t="shared" si="52"/>
        <v>14</v>
      </c>
      <c r="B307" s="91">
        <v>36207</v>
      </c>
      <c r="C307" s="92">
        <v>17.37</v>
      </c>
      <c r="D307" s="4">
        <f t="shared" si="46"/>
        <v>8.9684124434023904E-2</v>
      </c>
      <c r="E307" s="100">
        <f>STDEV(D301:D307,D298:D300)*SQRT(trade_day)</f>
        <v>1.1275070172744606</v>
      </c>
      <c r="F307" s="5"/>
      <c r="G307" s="8">
        <f t="shared" si="55"/>
        <v>2.629999999999999</v>
      </c>
      <c r="H307" s="8">
        <f t="shared" si="55"/>
        <v>7.629999999999999</v>
      </c>
      <c r="I307" s="8">
        <f t="shared" si="55"/>
        <v>12.629999999999999</v>
      </c>
      <c r="J307" s="8">
        <f t="shared" si="55"/>
        <v>17.63</v>
      </c>
      <c r="K307" s="8">
        <f t="shared" si="55"/>
        <v>22.63</v>
      </c>
      <c r="L307" s="8">
        <f t="shared" si="55"/>
        <v>32.629999999999995</v>
      </c>
      <c r="M307" s="8">
        <f t="shared" si="55"/>
        <v>0</v>
      </c>
      <c r="N307" s="8">
        <f t="shared" si="55"/>
        <v>0</v>
      </c>
      <c r="O307" s="8">
        <f t="shared" si="55"/>
        <v>0</v>
      </c>
      <c r="P307" s="8">
        <f t="shared" si="55"/>
        <v>0</v>
      </c>
      <c r="Q307" s="8">
        <f t="shared" si="55"/>
        <v>0</v>
      </c>
      <c r="R307" s="8">
        <f t="shared" si="55"/>
        <v>0</v>
      </c>
      <c r="S307" s="8">
        <f t="shared" si="55"/>
        <v>0</v>
      </c>
      <c r="T307" s="21">
        <f t="shared" si="47"/>
        <v>14</v>
      </c>
      <c r="U307" s="19">
        <f>VLOOKUP($B307,Gas!$B$3:$E$2506,2)</f>
        <v>1.8149999999999999</v>
      </c>
      <c r="V307" s="44">
        <f t="shared" si="48"/>
        <v>9.5702479338842981</v>
      </c>
      <c r="W307" s="5">
        <f>VLOOKUP($B307,Gas!$B$3:$E$2506,4)</f>
        <v>0.18511923251851833</v>
      </c>
    </row>
    <row r="308" spans="1:23" x14ac:dyDescent="0.2">
      <c r="A308" s="43">
        <f t="shared" si="52"/>
        <v>14</v>
      </c>
      <c r="B308" s="91">
        <v>36208</v>
      </c>
      <c r="C308" s="92">
        <v>18.45</v>
      </c>
      <c r="D308" s="4">
        <f t="shared" si="46"/>
        <v>6.0319790233522623E-2</v>
      </c>
      <c r="E308" s="100">
        <f>STDEV(D301:D308,D299:D300)*SQRT(trade_day)</f>
        <v>1.1599420845864685</v>
      </c>
      <c r="F308" s="5"/>
      <c r="G308" s="8">
        <f t="shared" si="55"/>
        <v>1.5500000000000007</v>
      </c>
      <c r="H308" s="8">
        <f t="shared" si="55"/>
        <v>6.5500000000000007</v>
      </c>
      <c r="I308" s="8">
        <f t="shared" si="55"/>
        <v>11.55</v>
      </c>
      <c r="J308" s="8">
        <f t="shared" si="55"/>
        <v>16.55</v>
      </c>
      <c r="K308" s="8">
        <f t="shared" si="55"/>
        <v>21.55</v>
      </c>
      <c r="L308" s="8">
        <f t="shared" si="55"/>
        <v>31.55</v>
      </c>
      <c r="M308" s="8">
        <f t="shared" si="55"/>
        <v>0</v>
      </c>
      <c r="N308" s="8">
        <f t="shared" si="55"/>
        <v>0</v>
      </c>
      <c r="O308" s="8">
        <f t="shared" si="55"/>
        <v>0</v>
      </c>
      <c r="P308" s="8">
        <f t="shared" si="55"/>
        <v>0</v>
      </c>
      <c r="Q308" s="8">
        <f t="shared" si="55"/>
        <v>0</v>
      </c>
      <c r="R308" s="8">
        <f t="shared" si="55"/>
        <v>0</v>
      </c>
      <c r="S308" s="8">
        <f t="shared" si="55"/>
        <v>0</v>
      </c>
      <c r="T308" s="21">
        <f t="shared" si="47"/>
        <v>14</v>
      </c>
      <c r="U308" s="19">
        <f>VLOOKUP($B308,Gas!$B$3:$E$2506,2)</f>
        <v>1.7949999999999999</v>
      </c>
      <c r="V308" s="44">
        <f t="shared" si="48"/>
        <v>10.278551532033426</v>
      </c>
      <c r="W308" s="5">
        <f>VLOOKUP($B308,Gas!$B$3:$E$2506,4)</f>
        <v>0.19810858419743246</v>
      </c>
    </row>
    <row r="309" spans="1:23" x14ac:dyDescent="0.2">
      <c r="A309" s="43">
        <f t="shared" si="52"/>
        <v>14</v>
      </c>
      <c r="B309" s="91">
        <v>36209</v>
      </c>
      <c r="C309" s="92">
        <v>19.850000000000001</v>
      </c>
      <c r="D309" s="4">
        <f t="shared" si="46"/>
        <v>7.3139636646663397E-2</v>
      </c>
      <c r="E309" s="100">
        <f>STDEV(D301:D309,D300)*SQRT(trade_day)</f>
        <v>1.2011047182912427</v>
      </c>
      <c r="F309" s="5"/>
      <c r="G309" s="8">
        <f t="shared" si="55"/>
        <v>0.14999999999999858</v>
      </c>
      <c r="H309" s="8">
        <f t="shared" si="55"/>
        <v>5.1499999999999986</v>
      </c>
      <c r="I309" s="8">
        <f t="shared" si="55"/>
        <v>10.149999999999999</v>
      </c>
      <c r="J309" s="8">
        <f t="shared" si="55"/>
        <v>15.149999999999999</v>
      </c>
      <c r="K309" s="8">
        <f t="shared" si="55"/>
        <v>20.149999999999999</v>
      </c>
      <c r="L309" s="8">
        <f t="shared" si="55"/>
        <v>30.15</v>
      </c>
      <c r="M309" s="8">
        <f t="shared" si="55"/>
        <v>0</v>
      </c>
      <c r="N309" s="8">
        <f t="shared" si="55"/>
        <v>0</v>
      </c>
      <c r="O309" s="8">
        <f t="shared" si="55"/>
        <v>0</v>
      </c>
      <c r="P309" s="8">
        <f t="shared" si="55"/>
        <v>0</v>
      </c>
      <c r="Q309" s="8">
        <f t="shared" si="55"/>
        <v>0</v>
      </c>
      <c r="R309" s="8">
        <f t="shared" si="55"/>
        <v>0</v>
      </c>
      <c r="S309" s="8">
        <f t="shared" si="55"/>
        <v>0</v>
      </c>
      <c r="T309" s="21">
        <f t="shared" si="47"/>
        <v>14</v>
      </c>
      <c r="U309" s="19">
        <f>VLOOKUP($B309,Gas!$B$3:$E$2506,2)</f>
        <v>1.79</v>
      </c>
      <c r="V309" s="44">
        <f t="shared" si="48"/>
        <v>11.089385474860336</v>
      </c>
      <c r="W309" s="5">
        <f>VLOOKUP($B309,Gas!$B$3:$E$2506,4)</f>
        <v>0.19850771626410424</v>
      </c>
    </row>
    <row r="310" spans="1:23" x14ac:dyDescent="0.2">
      <c r="A310" s="43">
        <f t="shared" si="52"/>
        <v>14</v>
      </c>
      <c r="B310" s="91">
        <v>36210</v>
      </c>
      <c r="C310" s="92">
        <v>19.16</v>
      </c>
      <c r="D310" s="4">
        <f t="shared" si="46"/>
        <v>-3.5379234590484955E-2</v>
      </c>
      <c r="E310" s="100">
        <f t="shared" ref="E310:E373" si="56">STDEV(D301:D310)*SQRT(trade_day)</f>
        <v>1.2245627832113188</v>
      </c>
      <c r="F310" s="5"/>
      <c r="G310" s="8">
        <f t="shared" si="55"/>
        <v>0.83999999999999986</v>
      </c>
      <c r="H310" s="8">
        <f t="shared" si="55"/>
        <v>5.84</v>
      </c>
      <c r="I310" s="8">
        <f t="shared" si="55"/>
        <v>10.84</v>
      </c>
      <c r="J310" s="8">
        <f t="shared" si="55"/>
        <v>15.84</v>
      </c>
      <c r="K310" s="8">
        <f t="shared" si="55"/>
        <v>20.84</v>
      </c>
      <c r="L310" s="8">
        <f t="shared" si="55"/>
        <v>30.84</v>
      </c>
      <c r="M310" s="8">
        <f t="shared" si="55"/>
        <v>0</v>
      </c>
      <c r="N310" s="8">
        <f t="shared" si="55"/>
        <v>0</v>
      </c>
      <c r="O310" s="8">
        <f t="shared" si="55"/>
        <v>0</v>
      </c>
      <c r="P310" s="8">
        <f t="shared" si="55"/>
        <v>0</v>
      </c>
      <c r="Q310" s="8">
        <f t="shared" si="55"/>
        <v>0</v>
      </c>
      <c r="R310" s="8">
        <f t="shared" si="55"/>
        <v>0</v>
      </c>
      <c r="S310" s="8">
        <f t="shared" si="55"/>
        <v>0</v>
      </c>
      <c r="T310" s="21">
        <f t="shared" si="47"/>
        <v>14</v>
      </c>
      <c r="U310" s="19">
        <f>VLOOKUP($B310,Gas!$B$3:$E$2506,2)</f>
        <v>1.8049999999999999</v>
      </c>
      <c r="V310" s="44">
        <f t="shared" si="48"/>
        <v>10.614958448753463</v>
      </c>
      <c r="W310" s="5">
        <f>VLOOKUP($B310,Gas!$B$3:$E$2506,4)</f>
        <v>0.20618430299178839</v>
      </c>
    </row>
    <row r="311" spans="1:23" x14ac:dyDescent="0.2">
      <c r="A311" s="43">
        <f t="shared" si="52"/>
        <v>14</v>
      </c>
      <c r="B311" s="91">
        <v>36213</v>
      </c>
      <c r="C311" s="92">
        <v>22.69</v>
      </c>
      <c r="D311" s="4">
        <f t="shared" si="46"/>
        <v>0.16909952624903593</v>
      </c>
      <c r="E311" s="100">
        <f t="shared" si="56"/>
        <v>1.4447228773384402</v>
      </c>
      <c r="F311" s="5"/>
      <c r="G311" s="8">
        <f t="shared" si="55"/>
        <v>0</v>
      </c>
      <c r="H311" s="8">
        <f t="shared" si="55"/>
        <v>2.3099999999999987</v>
      </c>
      <c r="I311" s="8">
        <f t="shared" si="55"/>
        <v>7.3099999999999987</v>
      </c>
      <c r="J311" s="8">
        <f t="shared" si="55"/>
        <v>12.309999999999999</v>
      </c>
      <c r="K311" s="8">
        <f t="shared" si="55"/>
        <v>17.309999999999999</v>
      </c>
      <c r="L311" s="8">
        <f t="shared" si="55"/>
        <v>27.31</v>
      </c>
      <c r="M311" s="8">
        <f t="shared" si="55"/>
        <v>2.6900000000000013</v>
      </c>
      <c r="N311" s="8">
        <f t="shared" si="55"/>
        <v>0</v>
      </c>
      <c r="O311" s="8">
        <f t="shared" si="55"/>
        <v>0</v>
      </c>
      <c r="P311" s="8">
        <f t="shared" si="55"/>
        <v>0</v>
      </c>
      <c r="Q311" s="8">
        <f t="shared" si="55"/>
        <v>0</v>
      </c>
      <c r="R311" s="8">
        <f t="shared" si="55"/>
        <v>0</v>
      </c>
      <c r="S311" s="8">
        <f t="shared" si="55"/>
        <v>0</v>
      </c>
      <c r="T311" s="21">
        <f t="shared" si="47"/>
        <v>14</v>
      </c>
      <c r="U311" s="19">
        <f>VLOOKUP($B311,Gas!$B$3:$E$2506,2)</f>
        <v>1.7849999999999999</v>
      </c>
      <c r="V311" s="44">
        <f t="shared" si="48"/>
        <v>12.711484593837536</v>
      </c>
      <c r="W311" s="5">
        <f>VLOOKUP($B311,Gas!$B$3:$E$2506,4)</f>
        <v>0.16881702204215399</v>
      </c>
    </row>
    <row r="312" spans="1:23" x14ac:dyDescent="0.2">
      <c r="A312" s="43">
        <f t="shared" si="52"/>
        <v>14</v>
      </c>
      <c r="B312" s="91">
        <v>36214</v>
      </c>
      <c r="C312" s="92">
        <v>25.08</v>
      </c>
      <c r="D312" s="4">
        <f t="shared" si="46"/>
        <v>0.10014641697296946</v>
      </c>
      <c r="E312" s="100">
        <f t="shared" si="56"/>
        <v>1.4122937921588656</v>
      </c>
      <c r="F312" s="5"/>
      <c r="G312" s="8">
        <f t="shared" si="55"/>
        <v>0</v>
      </c>
      <c r="H312" s="8">
        <f t="shared" si="55"/>
        <v>0</v>
      </c>
      <c r="I312" s="8">
        <f t="shared" si="55"/>
        <v>4.9200000000000017</v>
      </c>
      <c r="J312" s="8">
        <f t="shared" si="55"/>
        <v>9.9200000000000017</v>
      </c>
      <c r="K312" s="8">
        <f t="shared" si="55"/>
        <v>14.920000000000002</v>
      </c>
      <c r="L312" s="8">
        <f t="shared" si="55"/>
        <v>24.92</v>
      </c>
      <c r="M312" s="8">
        <f t="shared" si="55"/>
        <v>5.0799999999999983</v>
      </c>
      <c r="N312" s="8">
        <f t="shared" si="55"/>
        <v>7.9999999999998295E-2</v>
      </c>
      <c r="O312" s="8">
        <f t="shared" si="55"/>
        <v>0</v>
      </c>
      <c r="P312" s="8">
        <f t="shared" si="55"/>
        <v>0</v>
      </c>
      <c r="Q312" s="8">
        <f t="shared" si="55"/>
        <v>0</v>
      </c>
      <c r="R312" s="8">
        <f t="shared" si="55"/>
        <v>0</v>
      </c>
      <c r="S312" s="8">
        <f t="shared" si="55"/>
        <v>0</v>
      </c>
      <c r="T312" s="21">
        <f t="shared" si="47"/>
        <v>14</v>
      </c>
      <c r="U312" s="19">
        <f>VLOOKUP($B312,Gas!$B$3:$E$2506,2)</f>
        <v>1.78</v>
      </c>
      <c r="V312" s="44">
        <f t="shared" si="48"/>
        <v>14.089887640449437</v>
      </c>
      <c r="W312" s="5">
        <f>VLOOKUP($B312,Gas!$B$3:$E$2506,4)</f>
        <v>0.10924892086142539</v>
      </c>
    </row>
    <row r="313" spans="1:23" x14ac:dyDescent="0.2">
      <c r="A313" s="43">
        <f t="shared" si="52"/>
        <v>14</v>
      </c>
      <c r="B313" s="91">
        <v>36215</v>
      </c>
      <c r="C313" s="92">
        <v>19.829999999999998</v>
      </c>
      <c r="D313" s="4">
        <f t="shared" si="46"/>
        <v>-0.23487477323301542</v>
      </c>
      <c r="E313" s="100">
        <f t="shared" si="56"/>
        <v>1.9013043461243941</v>
      </c>
      <c r="F313" s="5"/>
      <c r="G313" s="8">
        <f t="shared" si="55"/>
        <v>0.17000000000000171</v>
      </c>
      <c r="H313" s="8">
        <f t="shared" si="55"/>
        <v>5.1700000000000017</v>
      </c>
      <c r="I313" s="8">
        <f t="shared" si="55"/>
        <v>10.170000000000002</v>
      </c>
      <c r="J313" s="8">
        <f t="shared" si="55"/>
        <v>15.170000000000002</v>
      </c>
      <c r="K313" s="8">
        <f t="shared" si="55"/>
        <v>20.170000000000002</v>
      </c>
      <c r="L313" s="8">
        <f t="shared" si="55"/>
        <v>30.17</v>
      </c>
      <c r="M313" s="8">
        <f t="shared" si="55"/>
        <v>0</v>
      </c>
      <c r="N313" s="8">
        <f t="shared" si="55"/>
        <v>0</v>
      </c>
      <c r="O313" s="8">
        <f t="shared" si="55"/>
        <v>0</v>
      </c>
      <c r="P313" s="8">
        <f t="shared" si="55"/>
        <v>0</v>
      </c>
      <c r="Q313" s="8">
        <f t="shared" si="55"/>
        <v>0</v>
      </c>
      <c r="R313" s="8">
        <f t="shared" si="55"/>
        <v>0</v>
      </c>
      <c r="S313" s="8">
        <f t="shared" si="55"/>
        <v>0</v>
      </c>
      <c r="T313" s="21">
        <f t="shared" si="47"/>
        <v>14</v>
      </c>
      <c r="U313" s="19">
        <f>VLOOKUP($B313,Gas!$B$3:$E$2506,2)</f>
        <v>1.7350000000000001</v>
      </c>
      <c r="V313" s="44">
        <f t="shared" si="48"/>
        <v>11.429394812680114</v>
      </c>
      <c r="W313" s="5">
        <f>VLOOKUP($B313,Gas!$B$3:$E$2506,4)</f>
        <v>0.17838967198222311</v>
      </c>
    </row>
    <row r="314" spans="1:23" x14ac:dyDescent="0.2">
      <c r="A314" s="43">
        <f t="shared" si="52"/>
        <v>14</v>
      </c>
      <c r="B314" s="91">
        <v>36216</v>
      </c>
      <c r="C314" s="92">
        <v>16.649999999999999</v>
      </c>
      <c r="D314" s="4">
        <f t="shared" si="46"/>
        <v>-0.17478572610525178</v>
      </c>
      <c r="E314" s="100">
        <f t="shared" si="56"/>
        <v>2.0876979234735531</v>
      </c>
      <c r="F314" s="5"/>
      <c r="G314" s="8">
        <f t="shared" ref="G314:S323" si="57">IF(G$1="P",MAX(0,G$2-$C314),IF(G$1="C",MAX(0,$C314-G$2)))</f>
        <v>3.3500000000000014</v>
      </c>
      <c r="H314" s="8">
        <f t="shared" si="57"/>
        <v>8.3500000000000014</v>
      </c>
      <c r="I314" s="8">
        <f t="shared" si="57"/>
        <v>13.350000000000001</v>
      </c>
      <c r="J314" s="8">
        <f t="shared" si="57"/>
        <v>18.350000000000001</v>
      </c>
      <c r="K314" s="8">
        <f t="shared" si="57"/>
        <v>23.35</v>
      </c>
      <c r="L314" s="8">
        <f t="shared" si="57"/>
        <v>33.35</v>
      </c>
      <c r="M314" s="8">
        <f t="shared" si="57"/>
        <v>0</v>
      </c>
      <c r="N314" s="8">
        <f t="shared" si="57"/>
        <v>0</v>
      </c>
      <c r="O314" s="8">
        <f t="shared" si="57"/>
        <v>0</v>
      </c>
      <c r="P314" s="8">
        <f t="shared" si="57"/>
        <v>0</v>
      </c>
      <c r="Q314" s="8">
        <f t="shared" si="57"/>
        <v>0</v>
      </c>
      <c r="R314" s="8">
        <f t="shared" si="57"/>
        <v>0</v>
      </c>
      <c r="S314" s="8">
        <f t="shared" si="57"/>
        <v>0</v>
      </c>
      <c r="T314" s="21">
        <f t="shared" si="47"/>
        <v>14</v>
      </c>
      <c r="U314" s="19">
        <f>VLOOKUP($B314,Gas!$B$3:$E$2506,2)</f>
        <v>1.73</v>
      </c>
      <c r="V314" s="44">
        <f t="shared" si="48"/>
        <v>9.6242774566473983</v>
      </c>
      <c r="W314" s="5">
        <f>VLOOKUP($B314,Gas!$B$3:$E$2506,4)</f>
        <v>0.17627156752811221</v>
      </c>
    </row>
    <row r="315" spans="1:23" x14ac:dyDescent="0.2">
      <c r="A315" s="43">
        <f t="shared" si="52"/>
        <v>14</v>
      </c>
      <c r="B315" s="91">
        <v>36217</v>
      </c>
      <c r="C315" s="92">
        <v>16.62</v>
      </c>
      <c r="D315" s="4">
        <f t="shared" si="46"/>
        <v>-1.8034269991505714E-3</v>
      </c>
      <c r="E315" s="100">
        <f t="shared" si="56"/>
        <v>2.0905430290648006</v>
      </c>
      <c r="F315" s="5"/>
      <c r="G315" s="8">
        <f t="shared" si="57"/>
        <v>3.379999999999999</v>
      </c>
      <c r="H315" s="8">
        <f t="shared" si="57"/>
        <v>8.379999999999999</v>
      </c>
      <c r="I315" s="8">
        <f t="shared" si="57"/>
        <v>13.379999999999999</v>
      </c>
      <c r="J315" s="8">
        <f t="shared" si="57"/>
        <v>18.38</v>
      </c>
      <c r="K315" s="8">
        <f t="shared" si="57"/>
        <v>23.38</v>
      </c>
      <c r="L315" s="8">
        <f t="shared" si="57"/>
        <v>33.379999999999995</v>
      </c>
      <c r="M315" s="8">
        <f t="shared" si="57"/>
        <v>0</v>
      </c>
      <c r="N315" s="8">
        <f t="shared" si="57"/>
        <v>0</v>
      </c>
      <c r="O315" s="8">
        <f t="shared" si="57"/>
        <v>0</v>
      </c>
      <c r="P315" s="8">
        <f t="shared" si="57"/>
        <v>0</v>
      </c>
      <c r="Q315" s="8">
        <f t="shared" si="57"/>
        <v>0</v>
      </c>
      <c r="R315" s="8">
        <f t="shared" si="57"/>
        <v>0</v>
      </c>
      <c r="S315" s="8">
        <f t="shared" si="57"/>
        <v>0</v>
      </c>
      <c r="T315" s="21">
        <f t="shared" si="47"/>
        <v>14</v>
      </c>
      <c r="U315" s="19">
        <f>VLOOKUP($B315,Gas!$B$3:$E$2506,2)</f>
        <v>1.6950000000000001</v>
      </c>
      <c r="V315" s="44">
        <f t="shared" si="48"/>
        <v>9.8053097345132745</v>
      </c>
      <c r="W315" s="5">
        <f>VLOOKUP($B315,Gas!$B$3:$E$2506,4)</f>
        <v>0.19587661335167952</v>
      </c>
    </row>
    <row r="316" spans="1:23" x14ac:dyDescent="0.2">
      <c r="A316" s="43">
        <f t="shared" si="52"/>
        <v>15</v>
      </c>
      <c r="B316" s="91">
        <v>36220</v>
      </c>
      <c r="C316" s="92">
        <v>19.190000000000001</v>
      </c>
      <c r="D316" s="4">
        <f t="shared" si="46"/>
        <v>0.14378252059230645</v>
      </c>
      <c r="E316" s="100">
        <f t="shared" si="56"/>
        <v>2.1063073519618492</v>
      </c>
      <c r="F316" s="5"/>
      <c r="G316" s="8">
        <f t="shared" si="57"/>
        <v>0.80999999999999872</v>
      </c>
      <c r="H316" s="8">
        <f t="shared" si="57"/>
        <v>5.8099999999999987</v>
      </c>
      <c r="I316" s="8">
        <f t="shared" si="57"/>
        <v>10.809999999999999</v>
      </c>
      <c r="J316" s="8">
        <f t="shared" si="57"/>
        <v>15.809999999999999</v>
      </c>
      <c r="K316" s="8">
        <f t="shared" si="57"/>
        <v>20.81</v>
      </c>
      <c r="L316" s="8">
        <f t="shared" si="57"/>
        <v>30.81</v>
      </c>
      <c r="M316" s="8">
        <f t="shared" si="57"/>
        <v>0</v>
      </c>
      <c r="N316" s="8">
        <f t="shared" si="57"/>
        <v>0</v>
      </c>
      <c r="O316" s="8">
        <f t="shared" si="57"/>
        <v>0</v>
      </c>
      <c r="P316" s="8">
        <f t="shared" si="57"/>
        <v>0</v>
      </c>
      <c r="Q316" s="8">
        <f t="shared" si="57"/>
        <v>0</v>
      </c>
      <c r="R316" s="8">
        <f t="shared" si="57"/>
        <v>0</v>
      </c>
      <c r="S316" s="8">
        <f t="shared" si="57"/>
        <v>0</v>
      </c>
      <c r="T316" s="21">
        <f t="shared" si="47"/>
        <v>15</v>
      </c>
      <c r="U316" s="19">
        <f>VLOOKUP($B316,Gas!$B$3:$E$2506,2)</f>
        <v>1.615</v>
      </c>
      <c r="V316" s="44">
        <f t="shared" si="48"/>
        <v>11.882352941176471</v>
      </c>
      <c r="W316" s="5">
        <f>VLOOKUP($B316,Gas!$B$3:$E$2506,4)</f>
        <v>0.2423464677939762</v>
      </c>
    </row>
    <row r="317" spans="1:23" x14ac:dyDescent="0.2">
      <c r="A317" s="43">
        <f t="shared" si="52"/>
        <v>15</v>
      </c>
      <c r="B317" s="91">
        <v>36221</v>
      </c>
      <c r="C317" s="92">
        <v>17.79</v>
      </c>
      <c r="D317" s="4">
        <f t="shared" si="46"/>
        <v>-7.5752808341864819E-2</v>
      </c>
      <c r="E317" s="100">
        <f t="shared" si="56"/>
        <v>2.114354437213799</v>
      </c>
      <c r="F317" s="5"/>
      <c r="G317" s="8">
        <f t="shared" si="57"/>
        <v>2.2100000000000009</v>
      </c>
      <c r="H317" s="8">
        <f t="shared" si="57"/>
        <v>7.2100000000000009</v>
      </c>
      <c r="I317" s="8">
        <f t="shared" si="57"/>
        <v>12.21</v>
      </c>
      <c r="J317" s="8">
        <f t="shared" si="57"/>
        <v>17.21</v>
      </c>
      <c r="K317" s="8">
        <f t="shared" si="57"/>
        <v>22.21</v>
      </c>
      <c r="L317" s="8">
        <f t="shared" si="57"/>
        <v>32.21</v>
      </c>
      <c r="M317" s="8">
        <f t="shared" si="57"/>
        <v>0</v>
      </c>
      <c r="N317" s="8">
        <f t="shared" si="57"/>
        <v>0</v>
      </c>
      <c r="O317" s="8">
        <f t="shared" si="57"/>
        <v>0</v>
      </c>
      <c r="P317" s="8">
        <f t="shared" si="57"/>
        <v>0</v>
      </c>
      <c r="Q317" s="8">
        <f t="shared" si="57"/>
        <v>0</v>
      </c>
      <c r="R317" s="8">
        <f t="shared" si="57"/>
        <v>0</v>
      </c>
      <c r="S317" s="8">
        <f t="shared" si="57"/>
        <v>0</v>
      </c>
      <c r="T317" s="21">
        <f t="shared" si="47"/>
        <v>15</v>
      </c>
      <c r="U317" s="19">
        <f>VLOOKUP($B317,Gas!$B$3:$E$2506,2)</f>
        <v>1.65</v>
      </c>
      <c r="V317" s="44">
        <f t="shared" si="48"/>
        <v>10.781818181818181</v>
      </c>
      <c r="W317" s="5">
        <f>VLOOKUP($B317,Gas!$B$3:$E$2506,4)</f>
        <v>0.31213634880741603</v>
      </c>
    </row>
    <row r="318" spans="1:23" x14ac:dyDescent="0.2">
      <c r="A318" s="43">
        <f t="shared" si="52"/>
        <v>15</v>
      </c>
      <c r="B318" s="91">
        <v>36222</v>
      </c>
      <c r="C318" s="92">
        <v>18.059999999999999</v>
      </c>
      <c r="D318" s="4">
        <f t="shared" si="46"/>
        <v>1.5063046311095542E-2</v>
      </c>
      <c r="E318" s="100">
        <f t="shared" si="56"/>
        <v>2.0919001449985557</v>
      </c>
      <c r="F318" s="5"/>
      <c r="G318" s="8">
        <f t="shared" si="57"/>
        <v>1.9400000000000013</v>
      </c>
      <c r="H318" s="8">
        <f t="shared" si="57"/>
        <v>6.9400000000000013</v>
      </c>
      <c r="I318" s="8">
        <f t="shared" si="57"/>
        <v>11.940000000000001</v>
      </c>
      <c r="J318" s="8">
        <f t="shared" si="57"/>
        <v>16.940000000000001</v>
      </c>
      <c r="K318" s="8">
        <f t="shared" si="57"/>
        <v>21.94</v>
      </c>
      <c r="L318" s="8">
        <f t="shared" si="57"/>
        <v>31.94</v>
      </c>
      <c r="M318" s="8">
        <f t="shared" si="57"/>
        <v>0</v>
      </c>
      <c r="N318" s="8">
        <f t="shared" si="57"/>
        <v>0</v>
      </c>
      <c r="O318" s="8">
        <f t="shared" si="57"/>
        <v>0</v>
      </c>
      <c r="P318" s="8">
        <f t="shared" si="57"/>
        <v>0</v>
      </c>
      <c r="Q318" s="8">
        <f t="shared" si="57"/>
        <v>0</v>
      </c>
      <c r="R318" s="8">
        <f t="shared" si="57"/>
        <v>0</v>
      </c>
      <c r="S318" s="8">
        <f t="shared" si="57"/>
        <v>0</v>
      </c>
      <c r="T318" s="21">
        <f t="shared" si="47"/>
        <v>15</v>
      </c>
      <c r="U318" s="19">
        <f>VLOOKUP($B318,Gas!$B$3:$E$2506,2)</f>
        <v>1.675</v>
      </c>
      <c r="V318" s="44">
        <f t="shared" si="48"/>
        <v>10.782089552238805</v>
      </c>
      <c r="W318" s="5">
        <f>VLOOKUP($B318,Gas!$B$3:$E$2506,4)</f>
        <v>0.33952251297503977</v>
      </c>
    </row>
    <row r="319" spans="1:23" x14ac:dyDescent="0.2">
      <c r="A319" s="43">
        <f t="shared" si="52"/>
        <v>15</v>
      </c>
      <c r="B319" s="91">
        <v>36223</v>
      </c>
      <c r="C319" s="92">
        <v>19.77</v>
      </c>
      <c r="D319" s="4">
        <f t="shared" si="46"/>
        <v>9.0466089193686192E-2</v>
      </c>
      <c r="E319" s="100">
        <f t="shared" si="56"/>
        <v>2.1109265038344294</v>
      </c>
      <c r="F319" s="5"/>
      <c r="G319" s="8">
        <f t="shared" si="57"/>
        <v>0.23000000000000043</v>
      </c>
      <c r="H319" s="8">
        <f t="shared" si="57"/>
        <v>5.23</v>
      </c>
      <c r="I319" s="8">
        <f t="shared" si="57"/>
        <v>10.23</v>
      </c>
      <c r="J319" s="8">
        <f t="shared" si="57"/>
        <v>15.23</v>
      </c>
      <c r="K319" s="8">
        <f t="shared" si="57"/>
        <v>20.23</v>
      </c>
      <c r="L319" s="8">
        <f t="shared" si="57"/>
        <v>30.23</v>
      </c>
      <c r="M319" s="8">
        <f t="shared" si="57"/>
        <v>0</v>
      </c>
      <c r="N319" s="8">
        <f t="shared" si="57"/>
        <v>0</v>
      </c>
      <c r="O319" s="8">
        <f t="shared" si="57"/>
        <v>0</v>
      </c>
      <c r="P319" s="8">
        <f t="shared" si="57"/>
        <v>0</v>
      </c>
      <c r="Q319" s="8">
        <f t="shared" si="57"/>
        <v>0</v>
      </c>
      <c r="R319" s="8">
        <f t="shared" si="57"/>
        <v>0</v>
      </c>
      <c r="S319" s="8">
        <f t="shared" si="57"/>
        <v>0</v>
      </c>
      <c r="T319" s="21">
        <f t="shared" si="47"/>
        <v>15</v>
      </c>
      <c r="U319" s="19">
        <f>VLOOKUP($B319,Gas!$B$3:$E$2506,2)</f>
        <v>1.67</v>
      </c>
      <c r="V319" s="44">
        <f t="shared" si="48"/>
        <v>11.838323353293413</v>
      </c>
      <c r="W319" s="5">
        <f>VLOOKUP($B319,Gas!$B$3:$E$2506,4)</f>
        <v>0.337726840915963</v>
      </c>
    </row>
    <row r="320" spans="1:23" x14ac:dyDescent="0.2">
      <c r="A320" s="43">
        <f t="shared" si="52"/>
        <v>15</v>
      </c>
      <c r="B320" s="91">
        <v>36224</v>
      </c>
      <c r="C320" s="92">
        <v>20.440000000000001</v>
      </c>
      <c r="D320" s="4">
        <f t="shared" si="46"/>
        <v>3.3328128152978247E-2</v>
      </c>
      <c r="E320" s="100">
        <f t="shared" si="56"/>
        <v>2.1072552067634391</v>
      </c>
      <c r="F320" s="5"/>
      <c r="G320" s="8">
        <f t="shared" si="57"/>
        <v>0</v>
      </c>
      <c r="H320" s="8">
        <f t="shared" si="57"/>
        <v>4.5599999999999987</v>
      </c>
      <c r="I320" s="8">
        <f t="shared" si="57"/>
        <v>9.5599999999999987</v>
      </c>
      <c r="J320" s="8">
        <f t="shared" si="57"/>
        <v>14.559999999999999</v>
      </c>
      <c r="K320" s="8">
        <f t="shared" si="57"/>
        <v>19.559999999999999</v>
      </c>
      <c r="L320" s="8">
        <f t="shared" si="57"/>
        <v>29.56</v>
      </c>
      <c r="M320" s="8">
        <f t="shared" si="57"/>
        <v>0.44000000000000128</v>
      </c>
      <c r="N320" s="8">
        <f t="shared" si="57"/>
        <v>0</v>
      </c>
      <c r="O320" s="8">
        <f t="shared" si="57"/>
        <v>0</v>
      </c>
      <c r="P320" s="8">
        <f t="shared" si="57"/>
        <v>0</v>
      </c>
      <c r="Q320" s="8">
        <f t="shared" si="57"/>
        <v>0</v>
      </c>
      <c r="R320" s="8">
        <f t="shared" si="57"/>
        <v>0</v>
      </c>
      <c r="S320" s="8">
        <f t="shared" si="57"/>
        <v>0</v>
      </c>
      <c r="T320" s="21">
        <f t="shared" si="47"/>
        <v>15</v>
      </c>
      <c r="U320" s="19">
        <f>VLOOKUP($B320,Gas!$B$3:$E$2506,2)</f>
        <v>1.7150000000000001</v>
      </c>
      <c r="V320" s="44">
        <f t="shared" si="48"/>
        <v>11.918367346938776</v>
      </c>
      <c r="W320" s="5">
        <f>VLOOKUP($B320,Gas!$B$3:$E$2506,4)</f>
        <v>0.39342925032760767</v>
      </c>
    </row>
    <row r="321" spans="1:23" x14ac:dyDescent="0.2">
      <c r="A321" s="43">
        <f t="shared" si="52"/>
        <v>15</v>
      </c>
      <c r="B321" s="91">
        <v>36227</v>
      </c>
      <c r="C321" s="92">
        <v>22.56</v>
      </c>
      <c r="D321" s="4">
        <f t="shared" si="46"/>
        <v>9.8684661294354409E-2</v>
      </c>
      <c r="E321" s="100">
        <f t="shared" si="56"/>
        <v>1.9819869462715163</v>
      </c>
      <c r="F321" s="5"/>
      <c r="G321" s="8">
        <f t="shared" si="57"/>
        <v>0</v>
      </c>
      <c r="H321" s="8">
        <f t="shared" si="57"/>
        <v>2.4400000000000013</v>
      </c>
      <c r="I321" s="8">
        <f t="shared" si="57"/>
        <v>7.4400000000000013</v>
      </c>
      <c r="J321" s="8">
        <f t="shared" si="57"/>
        <v>12.440000000000001</v>
      </c>
      <c r="K321" s="8">
        <f t="shared" si="57"/>
        <v>17.440000000000001</v>
      </c>
      <c r="L321" s="8">
        <f t="shared" si="57"/>
        <v>27.44</v>
      </c>
      <c r="M321" s="8">
        <f t="shared" si="57"/>
        <v>2.5599999999999987</v>
      </c>
      <c r="N321" s="8">
        <f t="shared" si="57"/>
        <v>0</v>
      </c>
      <c r="O321" s="8">
        <f t="shared" si="57"/>
        <v>0</v>
      </c>
      <c r="P321" s="8">
        <f t="shared" si="57"/>
        <v>0</v>
      </c>
      <c r="Q321" s="8">
        <f t="shared" si="57"/>
        <v>0</v>
      </c>
      <c r="R321" s="8">
        <f t="shared" si="57"/>
        <v>0</v>
      </c>
      <c r="S321" s="8">
        <f t="shared" si="57"/>
        <v>0</v>
      </c>
      <c r="T321" s="21">
        <f t="shared" si="47"/>
        <v>15</v>
      </c>
      <c r="U321" s="19">
        <f>VLOOKUP($B321,Gas!$B$3:$E$2506,2)</f>
        <v>1.73</v>
      </c>
      <c r="V321" s="44">
        <f t="shared" si="48"/>
        <v>13.040462427745664</v>
      </c>
      <c r="W321" s="5">
        <f>VLOOKUP($B321,Gas!$B$3:$E$2506,4)</f>
        <v>0.34338023800969458</v>
      </c>
    </row>
    <row r="322" spans="1:23" x14ac:dyDescent="0.2">
      <c r="A322" s="43">
        <f t="shared" si="52"/>
        <v>15</v>
      </c>
      <c r="B322" s="91">
        <v>36228</v>
      </c>
      <c r="C322" s="92">
        <v>20.13</v>
      </c>
      <c r="D322" s="4">
        <f t="shared" si="46"/>
        <v>-0.11396718697815805</v>
      </c>
      <c r="E322" s="100">
        <f t="shared" si="56"/>
        <v>1.9688300152563563</v>
      </c>
      <c r="F322" s="5"/>
      <c r="G322" s="8">
        <f t="shared" si="57"/>
        <v>0</v>
      </c>
      <c r="H322" s="8">
        <f t="shared" si="57"/>
        <v>4.870000000000001</v>
      </c>
      <c r="I322" s="8">
        <f t="shared" si="57"/>
        <v>9.870000000000001</v>
      </c>
      <c r="J322" s="8">
        <f t="shared" si="57"/>
        <v>14.870000000000001</v>
      </c>
      <c r="K322" s="8">
        <f t="shared" si="57"/>
        <v>19.87</v>
      </c>
      <c r="L322" s="8">
        <f t="shared" si="57"/>
        <v>29.87</v>
      </c>
      <c r="M322" s="8">
        <f t="shared" si="57"/>
        <v>0.12999999999999901</v>
      </c>
      <c r="N322" s="8">
        <f t="shared" si="57"/>
        <v>0</v>
      </c>
      <c r="O322" s="8">
        <f t="shared" si="57"/>
        <v>0</v>
      </c>
      <c r="P322" s="8">
        <f t="shared" si="57"/>
        <v>0</v>
      </c>
      <c r="Q322" s="8">
        <f t="shared" si="57"/>
        <v>0</v>
      </c>
      <c r="R322" s="8">
        <f t="shared" si="57"/>
        <v>0</v>
      </c>
      <c r="S322" s="8">
        <f t="shared" si="57"/>
        <v>0</v>
      </c>
      <c r="T322" s="21">
        <f t="shared" si="47"/>
        <v>15</v>
      </c>
      <c r="U322" s="19">
        <f>VLOOKUP($B322,Gas!$B$3:$E$2506,2)</f>
        <v>1.875</v>
      </c>
      <c r="V322" s="44">
        <f t="shared" si="48"/>
        <v>10.735999999999999</v>
      </c>
      <c r="W322" s="5">
        <f>VLOOKUP($B322,Gas!$B$3:$E$2506,4)</f>
        <v>0.5701045449884522</v>
      </c>
    </row>
    <row r="323" spans="1:23" x14ac:dyDescent="0.2">
      <c r="A323" s="43">
        <f t="shared" si="52"/>
        <v>15</v>
      </c>
      <c r="B323" s="91">
        <v>36229</v>
      </c>
      <c r="C323" s="92">
        <v>20.07</v>
      </c>
      <c r="D323" s="4">
        <f t="shared" si="46"/>
        <v>-2.9850768434532852E-3</v>
      </c>
      <c r="E323" s="100">
        <f t="shared" si="56"/>
        <v>1.5741717092671679</v>
      </c>
      <c r="F323" s="5"/>
      <c r="G323" s="8">
        <f t="shared" si="57"/>
        <v>0</v>
      </c>
      <c r="H323" s="8">
        <f t="shared" si="57"/>
        <v>4.93</v>
      </c>
      <c r="I323" s="8">
        <f t="shared" si="57"/>
        <v>9.93</v>
      </c>
      <c r="J323" s="8">
        <f t="shared" si="57"/>
        <v>14.93</v>
      </c>
      <c r="K323" s="8">
        <f t="shared" si="57"/>
        <v>19.93</v>
      </c>
      <c r="L323" s="8">
        <f t="shared" si="57"/>
        <v>29.93</v>
      </c>
      <c r="M323" s="8">
        <f t="shared" si="57"/>
        <v>7.0000000000000284E-2</v>
      </c>
      <c r="N323" s="8">
        <f t="shared" si="57"/>
        <v>0</v>
      </c>
      <c r="O323" s="8">
        <f t="shared" si="57"/>
        <v>0</v>
      </c>
      <c r="P323" s="8">
        <f t="shared" si="57"/>
        <v>0</v>
      </c>
      <c r="Q323" s="8">
        <f t="shared" si="57"/>
        <v>0</v>
      </c>
      <c r="R323" s="8">
        <f t="shared" si="57"/>
        <v>0</v>
      </c>
      <c r="S323" s="8">
        <f t="shared" si="57"/>
        <v>0</v>
      </c>
      <c r="T323" s="21">
        <f t="shared" si="47"/>
        <v>15</v>
      </c>
      <c r="U323" s="19">
        <f>VLOOKUP($B323,Gas!$B$3:$E$2506,2)</f>
        <v>1.845</v>
      </c>
      <c r="V323" s="44">
        <f t="shared" si="48"/>
        <v>10.878048780487806</v>
      </c>
      <c r="W323" s="5">
        <f>VLOOKUP($B323,Gas!$B$3:$E$2506,4)</f>
        <v>0.59099208200650077</v>
      </c>
    </row>
    <row r="324" spans="1:23" x14ac:dyDescent="0.2">
      <c r="A324" s="43">
        <f t="shared" si="52"/>
        <v>15</v>
      </c>
      <c r="B324" s="91">
        <v>36230</v>
      </c>
      <c r="C324" s="92">
        <v>25.08</v>
      </c>
      <c r="D324" s="4">
        <f t="shared" ref="D324:D387" si="58">LN(C324/C323)</f>
        <v>0.22284455295647315</v>
      </c>
      <c r="E324" s="100">
        <f t="shared" si="56"/>
        <v>1.5947007853240129</v>
      </c>
      <c r="F324" s="5"/>
      <c r="G324" s="8">
        <f t="shared" ref="G324:S333" si="59">IF(G$1="P",MAX(0,G$2-$C324),IF(G$1="C",MAX(0,$C324-G$2)))</f>
        <v>0</v>
      </c>
      <c r="H324" s="8">
        <f t="shared" si="59"/>
        <v>0</v>
      </c>
      <c r="I324" s="8">
        <f t="shared" si="59"/>
        <v>4.9200000000000017</v>
      </c>
      <c r="J324" s="8">
        <f t="shared" si="59"/>
        <v>9.9200000000000017</v>
      </c>
      <c r="K324" s="8">
        <f t="shared" si="59"/>
        <v>14.920000000000002</v>
      </c>
      <c r="L324" s="8">
        <f t="shared" si="59"/>
        <v>24.92</v>
      </c>
      <c r="M324" s="8">
        <f t="shared" si="59"/>
        <v>5.0799999999999983</v>
      </c>
      <c r="N324" s="8">
        <f t="shared" si="59"/>
        <v>7.9999999999998295E-2</v>
      </c>
      <c r="O324" s="8">
        <f t="shared" si="59"/>
        <v>0</v>
      </c>
      <c r="P324" s="8">
        <f t="shared" si="59"/>
        <v>0</v>
      </c>
      <c r="Q324" s="8">
        <f t="shared" si="59"/>
        <v>0</v>
      </c>
      <c r="R324" s="8">
        <f t="shared" si="59"/>
        <v>0</v>
      </c>
      <c r="S324" s="8">
        <f t="shared" si="59"/>
        <v>0</v>
      </c>
      <c r="T324" s="21">
        <f t="shared" ref="T324:T387" si="60">A324</f>
        <v>15</v>
      </c>
      <c r="U324" s="19">
        <f>VLOOKUP($B324,Gas!$B$3:$E$2506,2)</f>
        <v>1.94</v>
      </c>
      <c r="V324" s="44">
        <f t="shared" ref="V324:V387" si="61">C324/U324</f>
        <v>12.927835051546392</v>
      </c>
      <c r="W324" s="5">
        <f>VLOOKUP($B324,Gas!$B$3:$E$2506,4)</f>
        <v>0.54689899313672874</v>
      </c>
    </row>
    <row r="325" spans="1:23" x14ac:dyDescent="0.2">
      <c r="A325" s="43">
        <f t="shared" si="52"/>
        <v>15</v>
      </c>
      <c r="B325" s="91">
        <v>36231</v>
      </c>
      <c r="C325" s="92">
        <v>25.38</v>
      </c>
      <c r="D325" s="4">
        <f t="shared" si="58"/>
        <v>1.1890746521521773E-2</v>
      </c>
      <c r="E325" s="100">
        <f t="shared" si="56"/>
        <v>1.5859446316016956</v>
      </c>
      <c r="F325" s="5"/>
      <c r="G325" s="8">
        <f t="shared" si="59"/>
        <v>0</v>
      </c>
      <c r="H325" s="8">
        <f t="shared" si="59"/>
        <v>0</v>
      </c>
      <c r="I325" s="8">
        <f t="shared" si="59"/>
        <v>4.620000000000001</v>
      </c>
      <c r="J325" s="8">
        <f t="shared" si="59"/>
        <v>9.620000000000001</v>
      </c>
      <c r="K325" s="8">
        <f t="shared" si="59"/>
        <v>14.620000000000001</v>
      </c>
      <c r="L325" s="8">
        <f t="shared" si="59"/>
        <v>24.62</v>
      </c>
      <c r="M325" s="8">
        <f t="shared" si="59"/>
        <v>5.379999999999999</v>
      </c>
      <c r="N325" s="8">
        <f t="shared" si="59"/>
        <v>0.37999999999999901</v>
      </c>
      <c r="O325" s="8">
        <f t="shared" si="59"/>
        <v>0</v>
      </c>
      <c r="P325" s="8">
        <f t="shared" si="59"/>
        <v>0</v>
      </c>
      <c r="Q325" s="8">
        <f t="shared" si="59"/>
        <v>0</v>
      </c>
      <c r="R325" s="8">
        <f t="shared" si="59"/>
        <v>0</v>
      </c>
      <c r="S325" s="8">
        <f t="shared" si="59"/>
        <v>0</v>
      </c>
      <c r="T325" s="21">
        <f t="shared" si="60"/>
        <v>15</v>
      </c>
      <c r="U325" s="19">
        <f>VLOOKUP($B325,Gas!$B$3:$E$2506,2)</f>
        <v>1.87</v>
      </c>
      <c r="V325" s="44">
        <f t="shared" si="61"/>
        <v>13.572192513368982</v>
      </c>
      <c r="W325" s="5">
        <f>VLOOKUP($B325,Gas!$B$3:$E$2506,4)</f>
        <v>0.63877577399084606</v>
      </c>
    </row>
    <row r="326" spans="1:23" x14ac:dyDescent="0.2">
      <c r="A326" s="43">
        <f t="shared" si="52"/>
        <v>15</v>
      </c>
      <c r="B326" s="91">
        <v>36234</v>
      </c>
      <c r="C326" s="92">
        <v>23.88</v>
      </c>
      <c r="D326" s="4">
        <f t="shared" si="58"/>
        <v>-6.0920173761840238E-2</v>
      </c>
      <c r="E326" s="100">
        <f t="shared" si="56"/>
        <v>1.5521296924464811</v>
      </c>
      <c r="F326" s="5"/>
      <c r="G326" s="8">
        <f t="shared" si="59"/>
        <v>0</v>
      </c>
      <c r="H326" s="8">
        <f t="shared" si="59"/>
        <v>1.120000000000001</v>
      </c>
      <c r="I326" s="8">
        <f t="shared" si="59"/>
        <v>6.120000000000001</v>
      </c>
      <c r="J326" s="8">
        <f t="shared" si="59"/>
        <v>11.120000000000001</v>
      </c>
      <c r="K326" s="8">
        <f t="shared" si="59"/>
        <v>16.12</v>
      </c>
      <c r="L326" s="8">
        <f t="shared" si="59"/>
        <v>26.12</v>
      </c>
      <c r="M326" s="8">
        <f t="shared" si="59"/>
        <v>3.879999999999999</v>
      </c>
      <c r="N326" s="8">
        <f t="shared" si="59"/>
        <v>0</v>
      </c>
      <c r="O326" s="8">
        <f t="shared" si="59"/>
        <v>0</v>
      </c>
      <c r="P326" s="8">
        <f t="shared" si="59"/>
        <v>0</v>
      </c>
      <c r="Q326" s="8">
        <f t="shared" si="59"/>
        <v>0</v>
      </c>
      <c r="R326" s="8">
        <f t="shared" si="59"/>
        <v>0</v>
      </c>
      <c r="S326" s="8">
        <f t="shared" si="59"/>
        <v>0</v>
      </c>
      <c r="T326" s="21">
        <f t="shared" si="60"/>
        <v>15</v>
      </c>
      <c r="U326" s="19">
        <f>VLOOKUP($B326,Gas!$B$3:$E$2506,2)</f>
        <v>1.8149999999999999</v>
      </c>
      <c r="V326" s="44">
        <f t="shared" si="61"/>
        <v>13.15702479338843</v>
      </c>
      <c r="W326" s="5">
        <f>VLOOKUP($B326,Gas!$B$3:$E$2506,4)</f>
        <v>0.67563254698784314</v>
      </c>
    </row>
    <row r="327" spans="1:23" x14ac:dyDescent="0.2">
      <c r="A327" s="43">
        <f t="shared" si="52"/>
        <v>15</v>
      </c>
      <c r="B327" s="91">
        <v>36235</v>
      </c>
      <c r="C327" s="92">
        <v>19.829999999999998</v>
      </c>
      <c r="D327" s="4">
        <f t="shared" si="58"/>
        <v>-0.1858453459926967</v>
      </c>
      <c r="E327" s="100">
        <f t="shared" si="56"/>
        <v>1.8191129948127931</v>
      </c>
      <c r="F327" s="5"/>
      <c r="G327" s="8">
        <f t="shared" si="59"/>
        <v>0.17000000000000171</v>
      </c>
      <c r="H327" s="8">
        <f t="shared" si="59"/>
        <v>5.1700000000000017</v>
      </c>
      <c r="I327" s="8">
        <f t="shared" si="59"/>
        <v>10.170000000000002</v>
      </c>
      <c r="J327" s="8">
        <f t="shared" si="59"/>
        <v>15.170000000000002</v>
      </c>
      <c r="K327" s="8">
        <f t="shared" si="59"/>
        <v>20.170000000000002</v>
      </c>
      <c r="L327" s="8">
        <f t="shared" si="59"/>
        <v>30.17</v>
      </c>
      <c r="M327" s="8">
        <f t="shared" si="59"/>
        <v>0</v>
      </c>
      <c r="N327" s="8">
        <f t="shared" si="59"/>
        <v>0</v>
      </c>
      <c r="O327" s="8">
        <f t="shared" si="59"/>
        <v>0</v>
      </c>
      <c r="P327" s="8">
        <f t="shared" si="59"/>
        <v>0</v>
      </c>
      <c r="Q327" s="8">
        <f t="shared" si="59"/>
        <v>0</v>
      </c>
      <c r="R327" s="8">
        <f t="shared" si="59"/>
        <v>0</v>
      </c>
      <c r="S327" s="8">
        <f t="shared" si="59"/>
        <v>0</v>
      </c>
      <c r="T327" s="21">
        <f t="shared" si="60"/>
        <v>15</v>
      </c>
      <c r="U327" s="19">
        <f>VLOOKUP($B327,Gas!$B$3:$E$2506,2)</f>
        <v>1.75</v>
      </c>
      <c r="V327" s="44">
        <f t="shared" si="61"/>
        <v>11.331428571428571</v>
      </c>
      <c r="W327" s="5">
        <f>VLOOKUP($B327,Gas!$B$3:$E$2506,4)</f>
        <v>0.72099505292681187</v>
      </c>
    </row>
    <row r="328" spans="1:23" x14ac:dyDescent="0.2">
      <c r="A328" s="43">
        <f t="shared" si="52"/>
        <v>15</v>
      </c>
      <c r="B328" s="91">
        <v>36236</v>
      </c>
      <c r="C328" s="92">
        <v>17.55</v>
      </c>
      <c r="D328" s="4">
        <f t="shared" si="58"/>
        <v>-0.12214199261982968</v>
      </c>
      <c r="E328" s="100">
        <f t="shared" si="56"/>
        <v>1.9359065085336762</v>
      </c>
      <c r="F328" s="5"/>
      <c r="G328" s="8">
        <f t="shared" si="59"/>
        <v>2.4499999999999993</v>
      </c>
      <c r="H328" s="8">
        <f t="shared" si="59"/>
        <v>7.4499999999999993</v>
      </c>
      <c r="I328" s="8">
        <f t="shared" si="59"/>
        <v>12.45</v>
      </c>
      <c r="J328" s="8">
        <f t="shared" si="59"/>
        <v>17.45</v>
      </c>
      <c r="K328" s="8">
        <f t="shared" si="59"/>
        <v>22.45</v>
      </c>
      <c r="L328" s="8">
        <f t="shared" si="59"/>
        <v>32.450000000000003</v>
      </c>
      <c r="M328" s="8">
        <f t="shared" si="59"/>
        <v>0</v>
      </c>
      <c r="N328" s="8">
        <f t="shared" si="59"/>
        <v>0</v>
      </c>
      <c r="O328" s="8">
        <f t="shared" si="59"/>
        <v>0</v>
      </c>
      <c r="P328" s="8">
        <f t="shared" si="59"/>
        <v>0</v>
      </c>
      <c r="Q328" s="8">
        <f t="shared" si="59"/>
        <v>0</v>
      </c>
      <c r="R328" s="8">
        <f t="shared" si="59"/>
        <v>0</v>
      </c>
      <c r="S328" s="8">
        <f t="shared" si="59"/>
        <v>0</v>
      </c>
      <c r="T328" s="21">
        <f t="shared" si="60"/>
        <v>15</v>
      </c>
      <c r="U328" s="19">
        <f>VLOOKUP($B328,Gas!$B$3:$E$2506,2)</f>
        <v>1.7450000000000001</v>
      </c>
      <c r="V328" s="44">
        <f t="shared" si="61"/>
        <v>10.057306590257879</v>
      </c>
      <c r="W328" s="5">
        <f>VLOOKUP($B328,Gas!$B$3:$E$2506,4)</f>
        <v>0.72138716236419487</v>
      </c>
    </row>
    <row r="329" spans="1:23" x14ac:dyDescent="0.2">
      <c r="A329" s="43">
        <f t="shared" si="52"/>
        <v>15</v>
      </c>
      <c r="B329" s="91">
        <v>36237</v>
      </c>
      <c r="C329" s="92">
        <v>17.53</v>
      </c>
      <c r="D329" s="4">
        <f t="shared" si="58"/>
        <v>-1.1402509787316452E-3</v>
      </c>
      <c r="E329" s="100">
        <f t="shared" si="56"/>
        <v>1.8661577832699883</v>
      </c>
      <c r="F329" s="5"/>
      <c r="G329" s="8">
        <f t="shared" si="59"/>
        <v>2.4699999999999989</v>
      </c>
      <c r="H329" s="8">
        <f t="shared" si="59"/>
        <v>7.4699999999999989</v>
      </c>
      <c r="I329" s="8">
        <f t="shared" si="59"/>
        <v>12.469999999999999</v>
      </c>
      <c r="J329" s="8">
        <f t="shared" si="59"/>
        <v>17.47</v>
      </c>
      <c r="K329" s="8">
        <f t="shared" si="59"/>
        <v>22.47</v>
      </c>
      <c r="L329" s="8">
        <f t="shared" si="59"/>
        <v>32.47</v>
      </c>
      <c r="M329" s="8">
        <f t="shared" si="59"/>
        <v>0</v>
      </c>
      <c r="N329" s="8">
        <f t="shared" si="59"/>
        <v>0</v>
      </c>
      <c r="O329" s="8">
        <f t="shared" si="59"/>
        <v>0</v>
      </c>
      <c r="P329" s="8">
        <f t="shared" si="59"/>
        <v>0</v>
      </c>
      <c r="Q329" s="8">
        <f t="shared" si="59"/>
        <v>0</v>
      </c>
      <c r="R329" s="8">
        <f t="shared" si="59"/>
        <v>0</v>
      </c>
      <c r="S329" s="8">
        <f t="shared" si="59"/>
        <v>0</v>
      </c>
      <c r="T329" s="21">
        <f t="shared" si="60"/>
        <v>15</v>
      </c>
      <c r="U329" s="19">
        <f>VLOOKUP($B329,Gas!$B$3:$E$2506,2)</f>
        <v>1.75</v>
      </c>
      <c r="V329" s="44">
        <f t="shared" si="61"/>
        <v>10.017142857142858</v>
      </c>
      <c r="W329" s="5">
        <f>VLOOKUP($B329,Gas!$B$3:$E$2506,4)</f>
        <v>0.72145540030980437</v>
      </c>
    </row>
    <row r="330" spans="1:23" x14ac:dyDescent="0.2">
      <c r="A330" s="43">
        <f t="shared" si="52"/>
        <v>15</v>
      </c>
      <c r="B330" s="91">
        <v>36238</v>
      </c>
      <c r="C330" s="92">
        <v>17.66</v>
      </c>
      <c r="D330" s="4">
        <f t="shared" si="58"/>
        <v>7.388496242670857E-3</v>
      </c>
      <c r="E330" s="100">
        <f t="shared" si="56"/>
        <v>1.8531077237633817</v>
      </c>
      <c r="F330" s="5"/>
      <c r="G330" s="8">
        <f t="shared" si="59"/>
        <v>2.34</v>
      </c>
      <c r="H330" s="8">
        <f t="shared" si="59"/>
        <v>7.34</v>
      </c>
      <c r="I330" s="8">
        <f t="shared" si="59"/>
        <v>12.34</v>
      </c>
      <c r="J330" s="8">
        <f t="shared" si="59"/>
        <v>17.34</v>
      </c>
      <c r="K330" s="8">
        <f t="shared" si="59"/>
        <v>22.34</v>
      </c>
      <c r="L330" s="8">
        <f t="shared" si="59"/>
        <v>32.340000000000003</v>
      </c>
      <c r="M330" s="8">
        <f t="shared" si="59"/>
        <v>0</v>
      </c>
      <c r="N330" s="8">
        <f t="shared" si="59"/>
        <v>0</v>
      </c>
      <c r="O330" s="8">
        <f t="shared" si="59"/>
        <v>0</v>
      </c>
      <c r="P330" s="8">
        <f t="shared" si="59"/>
        <v>0</v>
      </c>
      <c r="Q330" s="8">
        <f t="shared" si="59"/>
        <v>0</v>
      </c>
      <c r="R330" s="8">
        <f t="shared" si="59"/>
        <v>0</v>
      </c>
      <c r="S330" s="8">
        <f t="shared" si="59"/>
        <v>0</v>
      </c>
      <c r="T330" s="21">
        <f t="shared" si="60"/>
        <v>15</v>
      </c>
      <c r="U330" s="19">
        <f>VLOOKUP($B330,Gas!$B$3:$E$2506,2)</f>
        <v>1.7549999999999999</v>
      </c>
      <c r="V330" s="44">
        <f t="shared" si="61"/>
        <v>10.062678062678064</v>
      </c>
      <c r="W330" s="5">
        <f>VLOOKUP($B330,Gas!$B$3:$E$2506,4)</f>
        <v>0.49081159196914032</v>
      </c>
    </row>
    <row r="331" spans="1:23" x14ac:dyDescent="0.2">
      <c r="A331" s="43">
        <f t="shared" si="52"/>
        <v>15</v>
      </c>
      <c r="B331" s="91">
        <v>36241</v>
      </c>
      <c r="C331" s="92">
        <v>18.63</v>
      </c>
      <c r="D331" s="4">
        <f t="shared" si="58"/>
        <v>5.3470989437683067E-2</v>
      </c>
      <c r="E331" s="100">
        <f t="shared" si="56"/>
        <v>1.7889970939629118</v>
      </c>
      <c r="F331" s="5"/>
      <c r="G331" s="8">
        <f t="shared" si="59"/>
        <v>1.370000000000001</v>
      </c>
      <c r="H331" s="8">
        <f t="shared" si="59"/>
        <v>6.370000000000001</v>
      </c>
      <c r="I331" s="8">
        <f t="shared" si="59"/>
        <v>11.370000000000001</v>
      </c>
      <c r="J331" s="8">
        <f t="shared" si="59"/>
        <v>16.37</v>
      </c>
      <c r="K331" s="8">
        <f t="shared" si="59"/>
        <v>21.37</v>
      </c>
      <c r="L331" s="8">
        <f t="shared" si="59"/>
        <v>31.37</v>
      </c>
      <c r="M331" s="8">
        <f t="shared" si="59"/>
        <v>0</v>
      </c>
      <c r="N331" s="8">
        <f t="shared" si="59"/>
        <v>0</v>
      </c>
      <c r="O331" s="8">
        <f t="shared" si="59"/>
        <v>0</v>
      </c>
      <c r="P331" s="8">
        <f t="shared" si="59"/>
        <v>0</v>
      </c>
      <c r="Q331" s="8">
        <f t="shared" si="59"/>
        <v>0</v>
      </c>
      <c r="R331" s="8">
        <f t="shared" si="59"/>
        <v>0</v>
      </c>
      <c r="S331" s="8">
        <f t="shared" si="59"/>
        <v>0</v>
      </c>
      <c r="T331" s="21">
        <f t="shared" si="60"/>
        <v>15</v>
      </c>
      <c r="U331" s="19">
        <f>VLOOKUP($B331,Gas!$B$3:$E$2506,2)</f>
        <v>1.7250000000000001</v>
      </c>
      <c r="V331" s="44">
        <f t="shared" si="61"/>
        <v>10.799999999999999</v>
      </c>
      <c r="W331" s="5">
        <f>VLOOKUP($B331,Gas!$B$3:$E$2506,4)</f>
        <v>0.27697434095924861</v>
      </c>
    </row>
    <row r="332" spans="1:23" x14ac:dyDescent="0.2">
      <c r="A332" s="43">
        <f t="shared" si="52"/>
        <v>15</v>
      </c>
      <c r="B332" s="91">
        <v>36242</v>
      </c>
      <c r="C332" s="92">
        <v>19.600000000000001</v>
      </c>
      <c r="D332" s="4">
        <f t="shared" si="58"/>
        <v>5.0756381622974675E-2</v>
      </c>
      <c r="E332" s="100">
        <f t="shared" si="56"/>
        <v>1.7352431605520169</v>
      </c>
      <c r="F332" s="5"/>
      <c r="G332" s="8">
        <f t="shared" si="59"/>
        <v>0.39999999999999858</v>
      </c>
      <c r="H332" s="8">
        <f t="shared" si="59"/>
        <v>5.3999999999999986</v>
      </c>
      <c r="I332" s="8">
        <f t="shared" si="59"/>
        <v>10.399999999999999</v>
      </c>
      <c r="J332" s="8">
        <f t="shared" si="59"/>
        <v>15.399999999999999</v>
      </c>
      <c r="K332" s="8">
        <f t="shared" si="59"/>
        <v>20.399999999999999</v>
      </c>
      <c r="L332" s="8">
        <f t="shared" si="59"/>
        <v>30.4</v>
      </c>
      <c r="M332" s="8">
        <f t="shared" si="59"/>
        <v>0</v>
      </c>
      <c r="N332" s="8">
        <f t="shared" si="59"/>
        <v>0</v>
      </c>
      <c r="O332" s="8">
        <f t="shared" si="59"/>
        <v>0</v>
      </c>
      <c r="P332" s="8">
        <f t="shared" si="59"/>
        <v>0</v>
      </c>
      <c r="Q332" s="8">
        <f t="shared" si="59"/>
        <v>0</v>
      </c>
      <c r="R332" s="8">
        <f t="shared" si="59"/>
        <v>0</v>
      </c>
      <c r="S332" s="8">
        <f t="shared" si="59"/>
        <v>0</v>
      </c>
      <c r="T332" s="21">
        <f t="shared" si="60"/>
        <v>15</v>
      </c>
      <c r="U332" s="19">
        <f>VLOOKUP($B332,Gas!$B$3:$E$2506,2)</f>
        <v>1.75</v>
      </c>
      <c r="V332" s="44">
        <f t="shared" si="61"/>
        <v>11.200000000000001</v>
      </c>
      <c r="W332" s="5">
        <f>VLOOKUP($B332,Gas!$B$3:$E$2506,4)</f>
        <v>0.26456251151565757</v>
      </c>
    </row>
    <row r="333" spans="1:23" x14ac:dyDescent="0.2">
      <c r="A333" s="43">
        <f t="shared" si="52"/>
        <v>15</v>
      </c>
      <c r="B333" s="91">
        <v>36243</v>
      </c>
      <c r="C333" s="92">
        <v>19.88</v>
      </c>
      <c r="D333" s="4">
        <f t="shared" si="58"/>
        <v>1.4184634991956381E-2</v>
      </c>
      <c r="E333" s="100">
        <f t="shared" si="56"/>
        <v>1.7372784779580106</v>
      </c>
      <c r="F333" s="5"/>
      <c r="G333" s="8">
        <f t="shared" si="59"/>
        <v>0.12000000000000099</v>
      </c>
      <c r="H333" s="8">
        <f t="shared" si="59"/>
        <v>5.120000000000001</v>
      </c>
      <c r="I333" s="8">
        <f t="shared" si="59"/>
        <v>10.120000000000001</v>
      </c>
      <c r="J333" s="8">
        <f t="shared" si="59"/>
        <v>15.120000000000001</v>
      </c>
      <c r="K333" s="8">
        <f t="shared" si="59"/>
        <v>20.12</v>
      </c>
      <c r="L333" s="8">
        <f t="shared" si="59"/>
        <v>30.12</v>
      </c>
      <c r="M333" s="8">
        <f t="shared" si="59"/>
        <v>0</v>
      </c>
      <c r="N333" s="8">
        <f t="shared" si="59"/>
        <v>0</v>
      </c>
      <c r="O333" s="8">
        <f t="shared" si="59"/>
        <v>0</v>
      </c>
      <c r="P333" s="8">
        <f t="shared" si="59"/>
        <v>0</v>
      </c>
      <c r="Q333" s="8">
        <f t="shared" si="59"/>
        <v>0</v>
      </c>
      <c r="R333" s="8">
        <f t="shared" si="59"/>
        <v>0</v>
      </c>
      <c r="S333" s="8">
        <f t="shared" si="59"/>
        <v>0</v>
      </c>
      <c r="T333" s="21">
        <f t="shared" si="60"/>
        <v>15</v>
      </c>
      <c r="U333" s="19">
        <f>VLOOKUP($B333,Gas!$B$3:$E$2506,2)</f>
        <v>1.8049999999999999</v>
      </c>
      <c r="V333" s="44">
        <f t="shared" si="61"/>
        <v>11.013850415512465</v>
      </c>
      <c r="W333" s="5">
        <f>VLOOKUP($B333,Gas!$B$3:$E$2506,4)</f>
        <v>0.33778513234194113</v>
      </c>
    </row>
    <row r="334" spans="1:23" x14ac:dyDescent="0.2">
      <c r="A334" s="43">
        <f t="shared" si="52"/>
        <v>15</v>
      </c>
      <c r="B334" s="91">
        <v>36244</v>
      </c>
      <c r="C334" s="92">
        <v>19.43</v>
      </c>
      <c r="D334" s="4">
        <f t="shared" si="58"/>
        <v>-2.2895937839079211E-2</v>
      </c>
      <c r="E334" s="100">
        <f t="shared" si="56"/>
        <v>1.2134788127441904</v>
      </c>
      <c r="F334" s="5"/>
      <c r="G334" s="8">
        <f t="shared" ref="G334:S343" si="62">IF(G$1="P",MAX(0,G$2-$C334),IF(G$1="C",MAX(0,$C334-G$2)))</f>
        <v>0.57000000000000028</v>
      </c>
      <c r="H334" s="8">
        <f t="shared" si="62"/>
        <v>5.57</v>
      </c>
      <c r="I334" s="8">
        <f t="shared" si="62"/>
        <v>10.57</v>
      </c>
      <c r="J334" s="8">
        <f t="shared" si="62"/>
        <v>15.57</v>
      </c>
      <c r="K334" s="8">
        <f t="shared" si="62"/>
        <v>20.57</v>
      </c>
      <c r="L334" s="8">
        <f t="shared" si="62"/>
        <v>30.57</v>
      </c>
      <c r="M334" s="8">
        <f t="shared" si="62"/>
        <v>0</v>
      </c>
      <c r="N334" s="8">
        <f t="shared" si="62"/>
        <v>0</v>
      </c>
      <c r="O334" s="8">
        <f t="shared" si="62"/>
        <v>0</v>
      </c>
      <c r="P334" s="8">
        <f t="shared" si="62"/>
        <v>0</v>
      </c>
      <c r="Q334" s="8">
        <f t="shared" si="62"/>
        <v>0</v>
      </c>
      <c r="R334" s="8">
        <f t="shared" si="62"/>
        <v>0</v>
      </c>
      <c r="S334" s="8">
        <f t="shared" si="62"/>
        <v>0</v>
      </c>
      <c r="T334" s="21">
        <f t="shared" si="60"/>
        <v>15</v>
      </c>
      <c r="U334" s="19">
        <f>VLOOKUP($B334,Gas!$B$3:$E$2506,2)</f>
        <v>1.78</v>
      </c>
      <c r="V334" s="44">
        <f t="shared" si="61"/>
        <v>10.915730337078651</v>
      </c>
      <c r="W334" s="5">
        <f>VLOOKUP($B334,Gas!$B$3:$E$2506,4)</f>
        <v>0.34723759632250351</v>
      </c>
    </row>
    <row r="335" spans="1:23" x14ac:dyDescent="0.2">
      <c r="A335" s="43">
        <f t="shared" si="52"/>
        <v>15</v>
      </c>
      <c r="B335" s="91">
        <v>36245</v>
      </c>
      <c r="C335" s="92">
        <v>18.43</v>
      </c>
      <c r="D335" s="4">
        <f t="shared" si="58"/>
        <v>-5.2838491707616772E-2</v>
      </c>
      <c r="E335" s="100">
        <f t="shared" si="56"/>
        <v>1.2011357982307909</v>
      </c>
      <c r="F335" s="5"/>
      <c r="G335" s="8">
        <f t="shared" si="62"/>
        <v>1.5700000000000003</v>
      </c>
      <c r="H335" s="8">
        <f t="shared" si="62"/>
        <v>6.57</v>
      </c>
      <c r="I335" s="8">
        <f t="shared" si="62"/>
        <v>11.57</v>
      </c>
      <c r="J335" s="8">
        <f t="shared" si="62"/>
        <v>16.57</v>
      </c>
      <c r="K335" s="8">
        <f t="shared" si="62"/>
        <v>21.57</v>
      </c>
      <c r="L335" s="8">
        <f t="shared" si="62"/>
        <v>31.57</v>
      </c>
      <c r="M335" s="8">
        <f t="shared" si="62"/>
        <v>0</v>
      </c>
      <c r="N335" s="8">
        <f t="shared" si="62"/>
        <v>0</v>
      </c>
      <c r="O335" s="8">
        <f t="shared" si="62"/>
        <v>0</v>
      </c>
      <c r="P335" s="8">
        <f t="shared" si="62"/>
        <v>0</v>
      </c>
      <c r="Q335" s="8">
        <f t="shared" si="62"/>
        <v>0</v>
      </c>
      <c r="R335" s="8">
        <f t="shared" si="62"/>
        <v>0</v>
      </c>
      <c r="S335" s="8">
        <f t="shared" si="62"/>
        <v>0</v>
      </c>
      <c r="T335" s="21">
        <f t="shared" si="60"/>
        <v>15</v>
      </c>
      <c r="U335" s="19">
        <f>VLOOKUP($B335,Gas!$B$3:$E$2506,2)</f>
        <v>1.8049999999999999</v>
      </c>
      <c r="V335" s="44">
        <f t="shared" si="61"/>
        <v>10.210526315789474</v>
      </c>
      <c r="W335" s="5">
        <f>VLOOKUP($B335,Gas!$B$3:$E$2506,4)</f>
        <v>0.2686574136186789</v>
      </c>
    </row>
    <row r="336" spans="1:23" x14ac:dyDescent="0.2">
      <c r="A336" s="43">
        <f t="shared" si="52"/>
        <v>15</v>
      </c>
      <c r="B336" s="91">
        <v>36248</v>
      </c>
      <c r="C336" s="92">
        <v>20.5</v>
      </c>
      <c r="D336" s="4">
        <f t="shared" si="58"/>
        <v>0.10644511446263051</v>
      </c>
      <c r="E336" s="100">
        <f t="shared" si="56"/>
        <v>1.3689729101588231</v>
      </c>
      <c r="F336" s="5"/>
      <c r="G336" s="8">
        <f t="shared" si="62"/>
        <v>0</v>
      </c>
      <c r="H336" s="8">
        <f t="shared" si="62"/>
        <v>4.5</v>
      </c>
      <c r="I336" s="8">
        <f t="shared" si="62"/>
        <v>9.5</v>
      </c>
      <c r="J336" s="8">
        <f t="shared" si="62"/>
        <v>14.5</v>
      </c>
      <c r="K336" s="8">
        <f t="shared" si="62"/>
        <v>19.5</v>
      </c>
      <c r="L336" s="8">
        <f t="shared" si="62"/>
        <v>29.5</v>
      </c>
      <c r="M336" s="8">
        <f t="shared" si="62"/>
        <v>0.5</v>
      </c>
      <c r="N336" s="8">
        <f t="shared" si="62"/>
        <v>0</v>
      </c>
      <c r="O336" s="8">
        <f t="shared" si="62"/>
        <v>0</v>
      </c>
      <c r="P336" s="8">
        <f t="shared" si="62"/>
        <v>0</v>
      </c>
      <c r="Q336" s="8">
        <f t="shared" si="62"/>
        <v>0</v>
      </c>
      <c r="R336" s="8">
        <f t="shared" si="62"/>
        <v>0</v>
      </c>
      <c r="S336" s="8">
        <f t="shared" si="62"/>
        <v>0</v>
      </c>
      <c r="T336" s="21">
        <f t="shared" si="60"/>
        <v>15</v>
      </c>
      <c r="U336" s="19">
        <f>VLOOKUP($B336,Gas!$B$3:$E$2506,2)</f>
        <v>1.835</v>
      </c>
      <c r="V336" s="44">
        <f t="shared" si="61"/>
        <v>11.1716621253406</v>
      </c>
      <c r="W336" s="5">
        <f>VLOOKUP($B336,Gas!$B$3:$E$2506,4)</f>
        <v>0.27933410818781973</v>
      </c>
    </row>
    <row r="337" spans="1:23" x14ac:dyDescent="0.2">
      <c r="A337" s="43">
        <f t="shared" si="52"/>
        <v>15</v>
      </c>
      <c r="B337" s="91">
        <v>36249</v>
      </c>
      <c r="C337" s="92">
        <v>19.54</v>
      </c>
      <c r="D337" s="4">
        <f t="shared" si="58"/>
        <v>-4.7961239529725856E-2</v>
      </c>
      <c r="E337" s="100">
        <f t="shared" si="56"/>
        <v>1.0211157606358321</v>
      </c>
      <c r="F337" s="5"/>
      <c r="G337" s="8">
        <f t="shared" si="62"/>
        <v>0.46000000000000085</v>
      </c>
      <c r="H337" s="8">
        <f t="shared" si="62"/>
        <v>5.4600000000000009</v>
      </c>
      <c r="I337" s="8">
        <f t="shared" si="62"/>
        <v>10.46</v>
      </c>
      <c r="J337" s="8">
        <f t="shared" si="62"/>
        <v>15.46</v>
      </c>
      <c r="K337" s="8">
        <f t="shared" si="62"/>
        <v>20.46</v>
      </c>
      <c r="L337" s="8">
        <f t="shared" si="62"/>
        <v>30.46</v>
      </c>
      <c r="M337" s="8">
        <f t="shared" si="62"/>
        <v>0</v>
      </c>
      <c r="N337" s="8">
        <f t="shared" si="62"/>
        <v>0</v>
      </c>
      <c r="O337" s="8">
        <f t="shared" si="62"/>
        <v>0</v>
      </c>
      <c r="P337" s="8">
        <f t="shared" si="62"/>
        <v>0</v>
      </c>
      <c r="Q337" s="8">
        <f t="shared" si="62"/>
        <v>0</v>
      </c>
      <c r="R337" s="8">
        <f t="shared" si="62"/>
        <v>0</v>
      </c>
      <c r="S337" s="8">
        <f t="shared" si="62"/>
        <v>0</v>
      </c>
      <c r="T337" s="21">
        <f t="shared" si="60"/>
        <v>15</v>
      </c>
      <c r="U337" s="19">
        <f>VLOOKUP($B337,Gas!$B$3:$E$2506,2)</f>
        <v>1.8049999999999999</v>
      </c>
      <c r="V337" s="44">
        <f t="shared" si="61"/>
        <v>10.825484764542937</v>
      </c>
      <c r="W337" s="5">
        <f>VLOOKUP($B337,Gas!$B$3:$E$2506,4)</f>
        <v>0.27697388350668312</v>
      </c>
    </row>
    <row r="338" spans="1:23" x14ac:dyDescent="0.2">
      <c r="A338" s="43">
        <f t="shared" si="52"/>
        <v>15</v>
      </c>
      <c r="B338" s="91">
        <v>36250</v>
      </c>
      <c r="C338" s="92">
        <v>19.46</v>
      </c>
      <c r="D338" s="4">
        <f t="shared" si="58"/>
        <v>-4.1025698567775781E-3</v>
      </c>
      <c r="E338" s="100">
        <f t="shared" si="56"/>
        <v>0.77439974613225027</v>
      </c>
      <c r="F338" s="5"/>
      <c r="G338" s="8">
        <f t="shared" si="62"/>
        <v>0.53999999999999915</v>
      </c>
      <c r="H338" s="8">
        <f t="shared" si="62"/>
        <v>5.5399999999999991</v>
      </c>
      <c r="I338" s="8">
        <f t="shared" si="62"/>
        <v>10.54</v>
      </c>
      <c r="J338" s="8">
        <f t="shared" si="62"/>
        <v>15.54</v>
      </c>
      <c r="K338" s="8">
        <f t="shared" si="62"/>
        <v>20.54</v>
      </c>
      <c r="L338" s="8">
        <f t="shared" si="62"/>
        <v>30.54</v>
      </c>
      <c r="M338" s="8">
        <f t="shared" si="62"/>
        <v>0</v>
      </c>
      <c r="N338" s="8">
        <f t="shared" si="62"/>
        <v>0</v>
      </c>
      <c r="O338" s="8">
        <f t="shared" si="62"/>
        <v>0</v>
      </c>
      <c r="P338" s="8">
        <f t="shared" si="62"/>
        <v>0</v>
      </c>
      <c r="Q338" s="8">
        <f t="shared" si="62"/>
        <v>0</v>
      </c>
      <c r="R338" s="8">
        <f t="shared" si="62"/>
        <v>0</v>
      </c>
      <c r="S338" s="8">
        <f t="shared" si="62"/>
        <v>0</v>
      </c>
      <c r="T338" s="21">
        <f t="shared" si="60"/>
        <v>15</v>
      </c>
      <c r="U338" s="19">
        <f>VLOOKUP($B338,Gas!$B$3:$E$2506,2)</f>
        <v>1.885</v>
      </c>
      <c r="V338" s="44">
        <f t="shared" si="61"/>
        <v>10.323607427055704</v>
      </c>
      <c r="W338" s="5">
        <f>VLOOKUP($B338,Gas!$B$3:$E$2506,4)</f>
        <v>0.35974202243644199</v>
      </c>
    </row>
    <row r="339" spans="1:23" x14ac:dyDescent="0.2">
      <c r="A339" s="43">
        <f t="shared" si="52"/>
        <v>16</v>
      </c>
      <c r="B339" s="91">
        <v>36251</v>
      </c>
      <c r="C339" s="92">
        <v>17.86</v>
      </c>
      <c r="D339" s="4">
        <f t="shared" si="58"/>
        <v>-8.5797501309506155E-2</v>
      </c>
      <c r="E339" s="100">
        <f t="shared" si="56"/>
        <v>0.91258765667443265</v>
      </c>
      <c r="F339" s="5"/>
      <c r="G339" s="8">
        <f t="shared" si="62"/>
        <v>2.1400000000000006</v>
      </c>
      <c r="H339" s="8">
        <f t="shared" si="62"/>
        <v>7.1400000000000006</v>
      </c>
      <c r="I339" s="8">
        <f t="shared" si="62"/>
        <v>12.14</v>
      </c>
      <c r="J339" s="8">
        <f t="shared" si="62"/>
        <v>17.14</v>
      </c>
      <c r="K339" s="8">
        <f t="shared" si="62"/>
        <v>22.14</v>
      </c>
      <c r="L339" s="8">
        <f t="shared" si="62"/>
        <v>32.14</v>
      </c>
      <c r="M339" s="8">
        <f t="shared" si="62"/>
        <v>0</v>
      </c>
      <c r="N339" s="8">
        <f t="shared" si="62"/>
        <v>0</v>
      </c>
      <c r="O339" s="8">
        <f t="shared" si="62"/>
        <v>0</v>
      </c>
      <c r="P339" s="8">
        <f t="shared" si="62"/>
        <v>0</v>
      </c>
      <c r="Q339" s="8">
        <f t="shared" si="62"/>
        <v>0</v>
      </c>
      <c r="R339" s="8">
        <f t="shared" si="62"/>
        <v>0</v>
      </c>
      <c r="S339" s="8">
        <f t="shared" si="62"/>
        <v>0</v>
      </c>
      <c r="T339" s="21">
        <f t="shared" si="60"/>
        <v>16</v>
      </c>
      <c r="U339" s="19">
        <f>VLOOKUP($B339,Gas!$B$3:$E$2506,2)</f>
        <v>1.9950000000000001</v>
      </c>
      <c r="V339" s="44">
        <f t="shared" si="61"/>
        <v>8.9523809523809508</v>
      </c>
      <c r="W339" s="5">
        <f>VLOOKUP($B339,Gas!$B$3:$E$2506,4)</f>
        <v>0.45389407555640621</v>
      </c>
    </row>
    <row r="340" spans="1:23" x14ac:dyDescent="0.2">
      <c r="A340" s="43">
        <f t="shared" si="52"/>
        <v>16</v>
      </c>
      <c r="B340" s="91">
        <v>36255</v>
      </c>
      <c r="C340" s="92">
        <v>21.19</v>
      </c>
      <c r="D340" s="4">
        <f t="shared" si="58"/>
        <v>0.17096579683185473</v>
      </c>
      <c r="E340" s="100">
        <f t="shared" si="56"/>
        <v>1.2457729139374332</v>
      </c>
      <c r="F340" s="5"/>
      <c r="G340" s="8">
        <f t="shared" si="62"/>
        <v>0</v>
      </c>
      <c r="H340" s="8">
        <f t="shared" si="62"/>
        <v>3.8099999999999987</v>
      </c>
      <c r="I340" s="8">
        <f t="shared" si="62"/>
        <v>8.8099999999999987</v>
      </c>
      <c r="J340" s="8">
        <f t="shared" si="62"/>
        <v>13.809999999999999</v>
      </c>
      <c r="K340" s="8">
        <f t="shared" si="62"/>
        <v>18.809999999999999</v>
      </c>
      <c r="L340" s="8">
        <f t="shared" si="62"/>
        <v>28.81</v>
      </c>
      <c r="M340" s="8">
        <f t="shared" si="62"/>
        <v>1.1900000000000013</v>
      </c>
      <c r="N340" s="8">
        <f t="shared" si="62"/>
        <v>0</v>
      </c>
      <c r="O340" s="8">
        <f t="shared" si="62"/>
        <v>0</v>
      </c>
      <c r="P340" s="8">
        <f t="shared" si="62"/>
        <v>0</v>
      </c>
      <c r="Q340" s="8">
        <f t="shared" si="62"/>
        <v>0</v>
      </c>
      <c r="R340" s="8">
        <f t="shared" si="62"/>
        <v>0</v>
      </c>
      <c r="S340" s="8">
        <f t="shared" si="62"/>
        <v>0</v>
      </c>
      <c r="T340" s="21">
        <f t="shared" si="60"/>
        <v>16</v>
      </c>
      <c r="U340" s="19">
        <f>VLOOKUP($B340,Gas!$B$3:$E$2506,2)</f>
        <v>1.94</v>
      </c>
      <c r="V340" s="44">
        <f t="shared" si="61"/>
        <v>10.922680412371134</v>
      </c>
      <c r="W340" s="5">
        <f>VLOOKUP($B340,Gas!$B$3:$E$2506,4)</f>
        <v>0.48925108888949864</v>
      </c>
    </row>
    <row r="341" spans="1:23" x14ac:dyDescent="0.2">
      <c r="A341" s="43">
        <f t="shared" si="52"/>
        <v>16</v>
      </c>
      <c r="B341" s="91">
        <v>36256</v>
      </c>
      <c r="C341" s="92">
        <v>21.25</v>
      </c>
      <c r="D341" s="4">
        <f t="shared" si="58"/>
        <v>2.8275230902181686E-3</v>
      </c>
      <c r="E341" s="100">
        <f t="shared" si="56"/>
        <v>1.2316238242534625</v>
      </c>
      <c r="F341" s="5"/>
      <c r="G341" s="8">
        <f t="shared" si="62"/>
        <v>0</v>
      </c>
      <c r="H341" s="8">
        <f t="shared" si="62"/>
        <v>3.75</v>
      </c>
      <c r="I341" s="8">
        <f t="shared" si="62"/>
        <v>8.75</v>
      </c>
      <c r="J341" s="8">
        <f t="shared" si="62"/>
        <v>13.75</v>
      </c>
      <c r="K341" s="8">
        <f t="shared" si="62"/>
        <v>18.75</v>
      </c>
      <c r="L341" s="8">
        <f t="shared" si="62"/>
        <v>28.75</v>
      </c>
      <c r="M341" s="8">
        <f t="shared" si="62"/>
        <v>1.25</v>
      </c>
      <c r="N341" s="8">
        <f t="shared" si="62"/>
        <v>0</v>
      </c>
      <c r="O341" s="8">
        <f t="shared" si="62"/>
        <v>0</v>
      </c>
      <c r="P341" s="8">
        <f t="shared" si="62"/>
        <v>0</v>
      </c>
      <c r="Q341" s="8">
        <f t="shared" si="62"/>
        <v>0</v>
      </c>
      <c r="R341" s="8">
        <f t="shared" si="62"/>
        <v>0</v>
      </c>
      <c r="S341" s="8">
        <f t="shared" si="62"/>
        <v>0</v>
      </c>
      <c r="T341" s="21">
        <f t="shared" si="60"/>
        <v>16</v>
      </c>
      <c r="U341" s="19">
        <f>VLOOKUP($B341,Gas!$B$3:$E$2506,2)</f>
        <v>2.0350000000000001</v>
      </c>
      <c r="V341" s="44">
        <f t="shared" si="61"/>
        <v>10.442260442260441</v>
      </c>
      <c r="W341" s="5">
        <f>VLOOKUP($B341,Gas!$B$3:$E$2506,4)</f>
        <v>0.54656699468546244</v>
      </c>
    </row>
    <row r="342" spans="1:23" x14ac:dyDescent="0.2">
      <c r="A342" s="43">
        <f t="shared" si="52"/>
        <v>16</v>
      </c>
      <c r="B342" s="91">
        <v>36257</v>
      </c>
      <c r="C342" s="92">
        <v>26.39</v>
      </c>
      <c r="D342" s="4">
        <f t="shared" si="58"/>
        <v>0.21662825514480682</v>
      </c>
      <c r="E342" s="100">
        <f t="shared" si="56"/>
        <v>1.5972488177096453</v>
      </c>
      <c r="F342" s="5"/>
      <c r="G342" s="8">
        <f t="shared" si="62"/>
        <v>0</v>
      </c>
      <c r="H342" s="8">
        <f t="shared" si="62"/>
        <v>0</v>
      </c>
      <c r="I342" s="8">
        <f t="shared" si="62"/>
        <v>3.6099999999999994</v>
      </c>
      <c r="J342" s="8">
        <f t="shared" si="62"/>
        <v>8.61</v>
      </c>
      <c r="K342" s="8">
        <f t="shared" si="62"/>
        <v>13.61</v>
      </c>
      <c r="L342" s="8">
        <f t="shared" si="62"/>
        <v>23.61</v>
      </c>
      <c r="M342" s="8">
        <f t="shared" si="62"/>
        <v>6.3900000000000006</v>
      </c>
      <c r="N342" s="8">
        <f t="shared" si="62"/>
        <v>1.3900000000000006</v>
      </c>
      <c r="O342" s="8">
        <f t="shared" si="62"/>
        <v>0</v>
      </c>
      <c r="P342" s="8">
        <f t="shared" si="62"/>
        <v>0</v>
      </c>
      <c r="Q342" s="8">
        <f t="shared" si="62"/>
        <v>0</v>
      </c>
      <c r="R342" s="8">
        <f t="shared" si="62"/>
        <v>0</v>
      </c>
      <c r="S342" s="8">
        <f t="shared" si="62"/>
        <v>0</v>
      </c>
      <c r="T342" s="21">
        <f t="shared" si="60"/>
        <v>16</v>
      </c>
      <c r="U342" s="19">
        <f>VLOOKUP($B342,Gas!$B$3:$E$2506,2)</f>
        <v>1.98</v>
      </c>
      <c r="V342" s="44">
        <f t="shared" si="61"/>
        <v>13.328282828282829</v>
      </c>
      <c r="W342" s="5">
        <f>VLOOKUP($B342,Gas!$B$3:$E$2506,4)</f>
        <v>0.59086952208556842</v>
      </c>
    </row>
    <row r="343" spans="1:23" x14ac:dyDescent="0.2">
      <c r="A343" s="43">
        <f t="shared" si="52"/>
        <v>16</v>
      </c>
      <c r="B343" s="91">
        <v>36258</v>
      </c>
      <c r="C343" s="92">
        <v>26.63</v>
      </c>
      <c r="D343" s="4">
        <f t="shared" si="58"/>
        <v>9.0532493106081687E-3</v>
      </c>
      <c r="E343" s="100">
        <f t="shared" si="56"/>
        <v>1.5988427454709222</v>
      </c>
      <c r="F343" s="5"/>
      <c r="G343" s="8">
        <f t="shared" si="62"/>
        <v>0</v>
      </c>
      <c r="H343" s="8">
        <f t="shared" si="62"/>
        <v>0</v>
      </c>
      <c r="I343" s="8">
        <f t="shared" si="62"/>
        <v>3.370000000000001</v>
      </c>
      <c r="J343" s="8">
        <f t="shared" si="62"/>
        <v>8.370000000000001</v>
      </c>
      <c r="K343" s="8">
        <f t="shared" si="62"/>
        <v>13.370000000000001</v>
      </c>
      <c r="L343" s="8">
        <f t="shared" si="62"/>
        <v>23.37</v>
      </c>
      <c r="M343" s="8">
        <f t="shared" si="62"/>
        <v>6.629999999999999</v>
      </c>
      <c r="N343" s="8">
        <f t="shared" si="62"/>
        <v>1.629999999999999</v>
      </c>
      <c r="O343" s="8">
        <f t="shared" si="62"/>
        <v>0</v>
      </c>
      <c r="P343" s="8">
        <f t="shared" si="62"/>
        <v>0</v>
      </c>
      <c r="Q343" s="8">
        <f t="shared" si="62"/>
        <v>0</v>
      </c>
      <c r="R343" s="8">
        <f t="shared" si="62"/>
        <v>0</v>
      </c>
      <c r="S343" s="8">
        <f t="shared" si="62"/>
        <v>0</v>
      </c>
      <c r="T343" s="21">
        <f t="shared" si="60"/>
        <v>16</v>
      </c>
      <c r="U343" s="19">
        <f>VLOOKUP($B343,Gas!$B$3:$E$2506,2)</f>
        <v>2.0350000000000001</v>
      </c>
      <c r="V343" s="44">
        <f t="shared" si="61"/>
        <v>13.085995085995085</v>
      </c>
      <c r="W343" s="5">
        <f>VLOOKUP($B343,Gas!$B$3:$E$2506,4)</f>
        <v>0.59968816723591989</v>
      </c>
    </row>
    <row r="344" spans="1:23" x14ac:dyDescent="0.2">
      <c r="A344" s="43">
        <f t="shared" si="52"/>
        <v>16</v>
      </c>
      <c r="B344" s="91">
        <v>36259</v>
      </c>
      <c r="C344" s="92">
        <v>29.65</v>
      </c>
      <c r="D344" s="4">
        <f t="shared" si="58"/>
        <v>0.10742372561789355</v>
      </c>
      <c r="E344" s="100">
        <f t="shared" si="56"/>
        <v>1.6135272407769563</v>
      </c>
      <c r="F344" s="5"/>
      <c r="G344" s="8">
        <f t="shared" ref="G344:S353" si="63">IF(G$1="P",MAX(0,G$2-$C344),IF(G$1="C",MAX(0,$C344-G$2)))</f>
        <v>0</v>
      </c>
      <c r="H344" s="8">
        <f t="shared" si="63"/>
        <v>0</v>
      </c>
      <c r="I344" s="8">
        <f t="shared" si="63"/>
        <v>0.35000000000000142</v>
      </c>
      <c r="J344" s="8">
        <f t="shared" si="63"/>
        <v>5.3500000000000014</v>
      </c>
      <c r="K344" s="8">
        <f t="shared" si="63"/>
        <v>10.350000000000001</v>
      </c>
      <c r="L344" s="8">
        <f t="shared" si="63"/>
        <v>20.350000000000001</v>
      </c>
      <c r="M344" s="8">
        <f t="shared" si="63"/>
        <v>9.6499999999999986</v>
      </c>
      <c r="N344" s="8">
        <f t="shared" si="63"/>
        <v>4.6499999999999986</v>
      </c>
      <c r="O344" s="8">
        <f t="shared" si="63"/>
        <v>0</v>
      </c>
      <c r="P344" s="8">
        <f t="shared" si="63"/>
        <v>0</v>
      </c>
      <c r="Q344" s="8">
        <f t="shared" si="63"/>
        <v>0</v>
      </c>
      <c r="R344" s="8">
        <f t="shared" si="63"/>
        <v>0</v>
      </c>
      <c r="S344" s="8">
        <f t="shared" si="63"/>
        <v>0</v>
      </c>
      <c r="T344" s="21">
        <f t="shared" si="60"/>
        <v>16</v>
      </c>
      <c r="U344" s="19">
        <f>VLOOKUP($B344,Gas!$B$3:$E$2506,2)</f>
        <v>2.0699999999999998</v>
      </c>
      <c r="V344" s="44">
        <f t="shared" si="61"/>
        <v>14.323671497584542</v>
      </c>
      <c r="W344" s="5">
        <f>VLOOKUP($B344,Gas!$B$3:$E$2506,4)</f>
        <v>0.5724487166458132</v>
      </c>
    </row>
    <row r="345" spans="1:23" x14ac:dyDescent="0.2">
      <c r="A345" s="43">
        <f t="shared" ref="A345:A408" si="64">MONTH(B345)+(YEAR(B345)-1998)*12</f>
        <v>16</v>
      </c>
      <c r="B345" s="91">
        <v>36262</v>
      </c>
      <c r="C345" s="92">
        <v>31.7</v>
      </c>
      <c r="D345" s="4">
        <f t="shared" si="58"/>
        <v>6.6854555439500585E-2</v>
      </c>
      <c r="E345" s="100">
        <f t="shared" si="56"/>
        <v>1.5261826209017642</v>
      </c>
      <c r="F345" s="5"/>
      <c r="G345" s="8">
        <f t="shared" si="63"/>
        <v>0</v>
      </c>
      <c r="H345" s="8">
        <f t="shared" si="63"/>
        <v>0</v>
      </c>
      <c r="I345" s="8">
        <f t="shared" si="63"/>
        <v>0</v>
      </c>
      <c r="J345" s="8">
        <f t="shared" si="63"/>
        <v>3.3000000000000007</v>
      </c>
      <c r="K345" s="8">
        <f t="shared" si="63"/>
        <v>8.3000000000000007</v>
      </c>
      <c r="L345" s="8">
        <f t="shared" si="63"/>
        <v>18.3</v>
      </c>
      <c r="M345" s="8">
        <f t="shared" si="63"/>
        <v>11.7</v>
      </c>
      <c r="N345" s="8">
        <f t="shared" si="63"/>
        <v>6.6999999999999993</v>
      </c>
      <c r="O345" s="8">
        <f t="shared" si="63"/>
        <v>1.6999999999999993</v>
      </c>
      <c r="P345" s="8">
        <f t="shared" si="63"/>
        <v>0</v>
      </c>
      <c r="Q345" s="8">
        <f t="shared" si="63"/>
        <v>0</v>
      </c>
      <c r="R345" s="8">
        <f t="shared" si="63"/>
        <v>0</v>
      </c>
      <c r="S345" s="8">
        <f t="shared" si="63"/>
        <v>0</v>
      </c>
      <c r="T345" s="21">
        <f t="shared" si="60"/>
        <v>16</v>
      </c>
      <c r="U345" s="19">
        <f>VLOOKUP($B345,Gas!$B$3:$E$2506,2)</f>
        <v>2.105</v>
      </c>
      <c r="V345" s="44">
        <f t="shared" si="61"/>
        <v>15.05938242280285</v>
      </c>
      <c r="W345" s="5">
        <f>VLOOKUP($B345,Gas!$B$3:$E$2506,4)</f>
        <v>0.38698343426694948</v>
      </c>
    </row>
    <row r="346" spans="1:23" x14ac:dyDescent="0.2">
      <c r="A346" s="43">
        <f t="shared" si="64"/>
        <v>16</v>
      </c>
      <c r="B346" s="91">
        <v>36263</v>
      </c>
      <c r="C346" s="92">
        <v>25.06</v>
      </c>
      <c r="D346" s="4">
        <f t="shared" si="58"/>
        <v>-0.23504373141531271</v>
      </c>
      <c r="E346" s="100">
        <f t="shared" si="56"/>
        <v>2.0625384391242627</v>
      </c>
      <c r="F346" s="5"/>
      <c r="G346" s="8">
        <f t="shared" si="63"/>
        <v>0</v>
      </c>
      <c r="H346" s="8">
        <f t="shared" si="63"/>
        <v>0</v>
      </c>
      <c r="I346" s="8">
        <f t="shared" si="63"/>
        <v>4.9400000000000013</v>
      </c>
      <c r="J346" s="8">
        <f t="shared" si="63"/>
        <v>9.9400000000000013</v>
      </c>
      <c r="K346" s="8">
        <f t="shared" si="63"/>
        <v>14.940000000000001</v>
      </c>
      <c r="L346" s="8">
        <f t="shared" si="63"/>
        <v>24.94</v>
      </c>
      <c r="M346" s="8">
        <f t="shared" si="63"/>
        <v>5.0599999999999987</v>
      </c>
      <c r="N346" s="8">
        <f t="shared" si="63"/>
        <v>5.9999999999998721E-2</v>
      </c>
      <c r="O346" s="8">
        <f t="shared" si="63"/>
        <v>0</v>
      </c>
      <c r="P346" s="8">
        <f t="shared" si="63"/>
        <v>0</v>
      </c>
      <c r="Q346" s="8">
        <f t="shared" si="63"/>
        <v>0</v>
      </c>
      <c r="R346" s="8">
        <f t="shared" si="63"/>
        <v>0</v>
      </c>
      <c r="S346" s="8">
        <f t="shared" si="63"/>
        <v>0</v>
      </c>
      <c r="T346" s="21">
        <f t="shared" si="60"/>
        <v>16</v>
      </c>
      <c r="U346" s="19">
        <f>VLOOKUP($B346,Gas!$B$3:$E$2506,2)</f>
        <v>2.06</v>
      </c>
      <c r="V346" s="44">
        <f t="shared" si="61"/>
        <v>12.16504854368932</v>
      </c>
      <c r="W346" s="5">
        <f>VLOOKUP($B346,Gas!$B$3:$E$2506,4)</f>
        <v>0.42556784772156014</v>
      </c>
    </row>
    <row r="347" spans="1:23" x14ac:dyDescent="0.2">
      <c r="A347" s="43">
        <f t="shared" si="64"/>
        <v>16</v>
      </c>
      <c r="B347" s="91">
        <v>36264</v>
      </c>
      <c r="C347" s="92">
        <v>27.37</v>
      </c>
      <c r="D347" s="4">
        <f t="shared" si="58"/>
        <v>8.81745735846656E-2</v>
      </c>
      <c r="E347" s="100">
        <f t="shared" si="56"/>
        <v>2.0500609025433243</v>
      </c>
      <c r="F347" s="5"/>
      <c r="G347" s="8">
        <f t="shared" si="63"/>
        <v>0</v>
      </c>
      <c r="H347" s="8">
        <f t="shared" si="63"/>
        <v>0</v>
      </c>
      <c r="I347" s="8">
        <f t="shared" si="63"/>
        <v>2.629999999999999</v>
      </c>
      <c r="J347" s="8">
        <f t="shared" si="63"/>
        <v>7.629999999999999</v>
      </c>
      <c r="K347" s="8">
        <f t="shared" si="63"/>
        <v>12.629999999999999</v>
      </c>
      <c r="L347" s="8">
        <f t="shared" si="63"/>
        <v>22.63</v>
      </c>
      <c r="M347" s="8">
        <f t="shared" si="63"/>
        <v>7.370000000000001</v>
      </c>
      <c r="N347" s="8">
        <f t="shared" si="63"/>
        <v>2.370000000000001</v>
      </c>
      <c r="O347" s="8">
        <f t="shared" si="63"/>
        <v>0</v>
      </c>
      <c r="P347" s="8">
        <f t="shared" si="63"/>
        <v>0</v>
      </c>
      <c r="Q347" s="8">
        <f t="shared" si="63"/>
        <v>0</v>
      </c>
      <c r="R347" s="8">
        <f t="shared" si="63"/>
        <v>0</v>
      </c>
      <c r="S347" s="8">
        <f t="shared" si="63"/>
        <v>0</v>
      </c>
      <c r="T347" s="21">
        <f t="shared" si="60"/>
        <v>16</v>
      </c>
      <c r="U347" s="19">
        <f>VLOOKUP($B347,Gas!$B$3:$E$2506,2)</f>
        <v>2.14</v>
      </c>
      <c r="V347" s="44">
        <f t="shared" si="61"/>
        <v>12.789719626168225</v>
      </c>
      <c r="W347" s="5">
        <f>VLOOKUP($B347,Gas!$B$3:$E$2506,4)</f>
        <v>0.46426699170993402</v>
      </c>
    </row>
    <row r="348" spans="1:23" x14ac:dyDescent="0.2">
      <c r="A348" s="43">
        <f t="shared" si="64"/>
        <v>16</v>
      </c>
      <c r="B348" s="91">
        <v>36265</v>
      </c>
      <c r="C348" s="92">
        <v>25.11</v>
      </c>
      <c r="D348" s="4">
        <f t="shared" si="58"/>
        <v>-8.6181349883094088E-2</v>
      </c>
      <c r="E348" s="100">
        <f t="shared" si="56"/>
        <v>2.1315587398884741</v>
      </c>
      <c r="F348" s="5"/>
      <c r="G348" s="8">
        <f t="shared" si="63"/>
        <v>0</v>
      </c>
      <c r="H348" s="8">
        <f t="shared" si="63"/>
        <v>0</v>
      </c>
      <c r="I348" s="8">
        <f t="shared" si="63"/>
        <v>4.8900000000000006</v>
      </c>
      <c r="J348" s="8">
        <f t="shared" si="63"/>
        <v>9.89</v>
      </c>
      <c r="K348" s="8">
        <f t="shared" si="63"/>
        <v>14.89</v>
      </c>
      <c r="L348" s="8">
        <f t="shared" si="63"/>
        <v>24.89</v>
      </c>
      <c r="M348" s="8">
        <f t="shared" si="63"/>
        <v>5.1099999999999994</v>
      </c>
      <c r="N348" s="8">
        <f t="shared" si="63"/>
        <v>0.10999999999999943</v>
      </c>
      <c r="O348" s="8">
        <f t="shared" si="63"/>
        <v>0</v>
      </c>
      <c r="P348" s="8">
        <f t="shared" si="63"/>
        <v>0</v>
      </c>
      <c r="Q348" s="8">
        <f t="shared" si="63"/>
        <v>0</v>
      </c>
      <c r="R348" s="8">
        <f t="shared" si="63"/>
        <v>0</v>
      </c>
      <c r="S348" s="8">
        <f t="shared" si="63"/>
        <v>0</v>
      </c>
      <c r="T348" s="21">
        <f t="shared" si="60"/>
        <v>16</v>
      </c>
      <c r="U348" s="19">
        <f>VLOOKUP($B348,Gas!$B$3:$E$2506,2)</f>
        <v>2.12</v>
      </c>
      <c r="V348" s="44">
        <f t="shared" si="61"/>
        <v>11.844339622641508</v>
      </c>
      <c r="W348" s="5">
        <f>VLOOKUP($B348,Gas!$B$3:$E$2506,4)</f>
        <v>0.47564137707892823</v>
      </c>
    </row>
    <row r="349" spans="1:23" x14ac:dyDescent="0.2">
      <c r="A349" s="43">
        <f t="shared" si="64"/>
        <v>16</v>
      </c>
      <c r="B349" s="91">
        <v>36266</v>
      </c>
      <c r="C349" s="92">
        <v>29.39</v>
      </c>
      <c r="D349" s="4">
        <f t="shared" si="58"/>
        <v>0.15738830726133235</v>
      </c>
      <c r="E349" s="100">
        <f t="shared" si="56"/>
        <v>2.1256738128054518</v>
      </c>
      <c r="F349" s="5"/>
      <c r="G349" s="8">
        <f t="shared" si="63"/>
        <v>0</v>
      </c>
      <c r="H349" s="8">
        <f t="shared" si="63"/>
        <v>0</v>
      </c>
      <c r="I349" s="8">
        <f t="shared" si="63"/>
        <v>0.60999999999999943</v>
      </c>
      <c r="J349" s="8">
        <f t="shared" si="63"/>
        <v>5.6099999999999994</v>
      </c>
      <c r="K349" s="8">
        <f t="shared" si="63"/>
        <v>10.61</v>
      </c>
      <c r="L349" s="8">
        <f t="shared" si="63"/>
        <v>20.61</v>
      </c>
      <c r="M349" s="8">
        <f t="shared" si="63"/>
        <v>9.39</v>
      </c>
      <c r="N349" s="8">
        <f t="shared" si="63"/>
        <v>4.3900000000000006</v>
      </c>
      <c r="O349" s="8">
        <f t="shared" si="63"/>
        <v>0</v>
      </c>
      <c r="P349" s="8">
        <f t="shared" si="63"/>
        <v>0</v>
      </c>
      <c r="Q349" s="8">
        <f t="shared" si="63"/>
        <v>0</v>
      </c>
      <c r="R349" s="8">
        <f t="shared" si="63"/>
        <v>0</v>
      </c>
      <c r="S349" s="8">
        <f t="shared" si="63"/>
        <v>0</v>
      </c>
      <c r="T349" s="21">
        <f t="shared" si="60"/>
        <v>16</v>
      </c>
      <c r="U349" s="19">
        <f>VLOOKUP($B349,Gas!$B$3:$E$2506,2)</f>
        <v>2.14</v>
      </c>
      <c r="V349" s="44">
        <f t="shared" si="61"/>
        <v>13.733644859813083</v>
      </c>
      <c r="W349" s="5">
        <f>VLOOKUP($B349,Gas!$B$3:$E$2506,4)</f>
        <v>0.39847219878791451</v>
      </c>
    </row>
    <row r="350" spans="1:23" x14ac:dyDescent="0.2">
      <c r="A350" s="43">
        <f t="shared" si="64"/>
        <v>16</v>
      </c>
      <c r="B350" s="91">
        <v>36269</v>
      </c>
      <c r="C350" s="92">
        <v>31.42</v>
      </c>
      <c r="D350" s="4">
        <f t="shared" si="58"/>
        <v>6.6790152396649052E-2</v>
      </c>
      <c r="E350" s="100">
        <f t="shared" si="56"/>
        <v>2.0220297983044961</v>
      </c>
      <c r="F350" s="5"/>
      <c r="G350" s="8">
        <f t="shared" si="63"/>
        <v>0</v>
      </c>
      <c r="H350" s="8">
        <f t="shared" si="63"/>
        <v>0</v>
      </c>
      <c r="I350" s="8">
        <f t="shared" si="63"/>
        <v>0</v>
      </c>
      <c r="J350" s="8">
        <f t="shared" si="63"/>
        <v>3.5799999999999983</v>
      </c>
      <c r="K350" s="8">
        <f t="shared" si="63"/>
        <v>8.5799999999999983</v>
      </c>
      <c r="L350" s="8">
        <f t="shared" si="63"/>
        <v>18.579999999999998</v>
      </c>
      <c r="M350" s="8">
        <f t="shared" si="63"/>
        <v>11.420000000000002</v>
      </c>
      <c r="N350" s="8">
        <f t="shared" si="63"/>
        <v>6.4200000000000017</v>
      </c>
      <c r="O350" s="8">
        <f t="shared" si="63"/>
        <v>1.4200000000000017</v>
      </c>
      <c r="P350" s="8">
        <f t="shared" si="63"/>
        <v>0</v>
      </c>
      <c r="Q350" s="8">
        <f t="shared" si="63"/>
        <v>0</v>
      </c>
      <c r="R350" s="8">
        <f t="shared" si="63"/>
        <v>0</v>
      </c>
      <c r="S350" s="8">
        <f t="shared" si="63"/>
        <v>0</v>
      </c>
      <c r="T350" s="21">
        <f t="shared" si="60"/>
        <v>16</v>
      </c>
      <c r="U350" s="19">
        <f>VLOOKUP($B350,Gas!$B$3:$E$2506,2)</f>
        <v>2.15</v>
      </c>
      <c r="V350" s="44">
        <f t="shared" si="61"/>
        <v>14.613953488372095</v>
      </c>
      <c r="W350" s="5">
        <f>VLOOKUP($B350,Gas!$B$3:$E$2506,4)</f>
        <v>0.30234304407066848</v>
      </c>
    </row>
    <row r="351" spans="1:23" x14ac:dyDescent="0.2">
      <c r="A351" s="43">
        <f t="shared" si="64"/>
        <v>16</v>
      </c>
      <c r="B351" s="91">
        <v>36270</v>
      </c>
      <c r="C351" s="92">
        <v>26.09</v>
      </c>
      <c r="D351" s="4">
        <f t="shared" si="58"/>
        <v>-0.18589253367883815</v>
      </c>
      <c r="E351" s="100">
        <f t="shared" si="56"/>
        <v>2.3156725532702147</v>
      </c>
      <c r="F351" s="5"/>
      <c r="G351" s="8">
        <f t="shared" si="63"/>
        <v>0</v>
      </c>
      <c r="H351" s="8">
        <f t="shared" si="63"/>
        <v>0</v>
      </c>
      <c r="I351" s="8">
        <f t="shared" si="63"/>
        <v>3.91</v>
      </c>
      <c r="J351" s="8">
        <f t="shared" si="63"/>
        <v>8.91</v>
      </c>
      <c r="K351" s="8">
        <f t="shared" si="63"/>
        <v>13.91</v>
      </c>
      <c r="L351" s="8">
        <f t="shared" si="63"/>
        <v>23.91</v>
      </c>
      <c r="M351" s="8">
        <f t="shared" si="63"/>
        <v>6.09</v>
      </c>
      <c r="N351" s="8">
        <f t="shared" si="63"/>
        <v>1.0899999999999999</v>
      </c>
      <c r="O351" s="8">
        <f t="shared" si="63"/>
        <v>0</v>
      </c>
      <c r="P351" s="8">
        <f t="shared" si="63"/>
        <v>0</v>
      </c>
      <c r="Q351" s="8">
        <f t="shared" si="63"/>
        <v>0</v>
      </c>
      <c r="R351" s="8">
        <f t="shared" si="63"/>
        <v>0</v>
      </c>
      <c r="S351" s="8">
        <f t="shared" si="63"/>
        <v>0</v>
      </c>
      <c r="T351" s="21">
        <f t="shared" si="60"/>
        <v>16</v>
      </c>
      <c r="U351" s="19">
        <f>VLOOKUP($B351,Gas!$B$3:$E$2506,2)</f>
        <v>2.1150000000000002</v>
      </c>
      <c r="V351" s="44">
        <f t="shared" si="61"/>
        <v>12.335697399527186</v>
      </c>
      <c r="W351" s="5">
        <f>VLOOKUP($B351,Gas!$B$3:$E$2506,4)</f>
        <v>0.31092676595014013</v>
      </c>
    </row>
    <row r="352" spans="1:23" x14ac:dyDescent="0.2">
      <c r="A352" s="43">
        <f t="shared" si="64"/>
        <v>16</v>
      </c>
      <c r="B352" s="91">
        <v>36271</v>
      </c>
      <c r="C352" s="92">
        <v>30.76</v>
      </c>
      <c r="D352" s="4">
        <f t="shared" si="58"/>
        <v>0.16466304548880628</v>
      </c>
      <c r="E352" s="100">
        <f t="shared" si="56"/>
        <v>2.2053778911569397</v>
      </c>
      <c r="F352" s="5"/>
      <c r="G352" s="8">
        <f t="shared" si="63"/>
        <v>0</v>
      </c>
      <c r="H352" s="8">
        <f t="shared" si="63"/>
        <v>0</v>
      </c>
      <c r="I352" s="8">
        <f t="shared" si="63"/>
        <v>0</v>
      </c>
      <c r="J352" s="8">
        <f t="shared" si="63"/>
        <v>4.2399999999999984</v>
      </c>
      <c r="K352" s="8">
        <f t="shared" si="63"/>
        <v>9.2399999999999984</v>
      </c>
      <c r="L352" s="8">
        <f t="shared" si="63"/>
        <v>19.239999999999998</v>
      </c>
      <c r="M352" s="8">
        <f t="shared" si="63"/>
        <v>10.760000000000002</v>
      </c>
      <c r="N352" s="8">
        <f t="shared" si="63"/>
        <v>5.7600000000000016</v>
      </c>
      <c r="O352" s="8">
        <f t="shared" si="63"/>
        <v>0.76000000000000156</v>
      </c>
      <c r="P352" s="8">
        <f t="shared" si="63"/>
        <v>0</v>
      </c>
      <c r="Q352" s="8">
        <f t="shared" si="63"/>
        <v>0</v>
      </c>
      <c r="R352" s="8">
        <f t="shared" si="63"/>
        <v>0</v>
      </c>
      <c r="S352" s="8">
        <f t="shared" si="63"/>
        <v>0</v>
      </c>
      <c r="T352" s="21">
        <f t="shared" si="60"/>
        <v>16</v>
      </c>
      <c r="U352" s="19">
        <f>VLOOKUP($B352,Gas!$B$3:$E$2506,2)</f>
        <v>2.1800000000000002</v>
      </c>
      <c r="V352" s="44">
        <f t="shared" si="61"/>
        <v>14.110091743119266</v>
      </c>
      <c r="W352" s="5">
        <f>VLOOKUP($B352,Gas!$B$3:$E$2506,4)</f>
        <v>0.35910435026794196</v>
      </c>
    </row>
    <row r="353" spans="1:23" x14ac:dyDescent="0.2">
      <c r="A353" s="43">
        <f t="shared" si="64"/>
        <v>16</v>
      </c>
      <c r="B353" s="91">
        <v>36272</v>
      </c>
      <c r="C353" s="92">
        <v>31.57</v>
      </c>
      <c r="D353" s="4">
        <f t="shared" si="58"/>
        <v>2.5992157932457082E-2</v>
      </c>
      <c r="E353" s="100">
        <f t="shared" si="56"/>
        <v>2.2056664881844745</v>
      </c>
      <c r="F353" s="5"/>
      <c r="G353" s="8">
        <f t="shared" si="63"/>
        <v>0</v>
      </c>
      <c r="H353" s="8">
        <f t="shared" si="63"/>
        <v>0</v>
      </c>
      <c r="I353" s="8">
        <f t="shared" si="63"/>
        <v>0</v>
      </c>
      <c r="J353" s="8">
        <f t="shared" si="63"/>
        <v>3.4299999999999997</v>
      </c>
      <c r="K353" s="8">
        <f t="shared" si="63"/>
        <v>8.43</v>
      </c>
      <c r="L353" s="8">
        <f t="shared" si="63"/>
        <v>18.43</v>
      </c>
      <c r="M353" s="8">
        <f t="shared" si="63"/>
        <v>11.57</v>
      </c>
      <c r="N353" s="8">
        <f t="shared" si="63"/>
        <v>6.57</v>
      </c>
      <c r="O353" s="8">
        <f t="shared" si="63"/>
        <v>1.5700000000000003</v>
      </c>
      <c r="P353" s="8">
        <f t="shared" si="63"/>
        <v>0</v>
      </c>
      <c r="Q353" s="8">
        <f t="shared" si="63"/>
        <v>0</v>
      </c>
      <c r="R353" s="8">
        <f t="shared" si="63"/>
        <v>0</v>
      </c>
      <c r="S353" s="8">
        <f t="shared" si="63"/>
        <v>0</v>
      </c>
      <c r="T353" s="21">
        <f t="shared" si="60"/>
        <v>16</v>
      </c>
      <c r="U353" s="19">
        <f>VLOOKUP($B353,Gas!$B$3:$E$2506,2)</f>
        <v>2.1749999999999998</v>
      </c>
      <c r="V353" s="44">
        <f t="shared" si="61"/>
        <v>14.514942528735633</v>
      </c>
      <c r="W353" s="5">
        <f>VLOOKUP($B353,Gas!$B$3:$E$2506,4)</f>
        <v>0.36027826515660055</v>
      </c>
    </row>
    <row r="354" spans="1:23" x14ac:dyDescent="0.2">
      <c r="A354" s="43">
        <f t="shared" si="64"/>
        <v>16</v>
      </c>
      <c r="B354" s="91">
        <v>36273</v>
      </c>
      <c r="C354" s="92">
        <v>34.33</v>
      </c>
      <c r="D354" s="4">
        <f t="shared" si="58"/>
        <v>8.381230489970036E-2</v>
      </c>
      <c r="E354" s="100">
        <f t="shared" si="56"/>
        <v>2.181813779575942</v>
      </c>
      <c r="F354" s="5"/>
      <c r="G354" s="8">
        <f t="shared" ref="G354:S363" si="65">IF(G$1="P",MAX(0,G$2-$C354),IF(G$1="C",MAX(0,$C354-G$2)))</f>
        <v>0</v>
      </c>
      <c r="H354" s="8">
        <f t="shared" si="65"/>
        <v>0</v>
      </c>
      <c r="I354" s="8">
        <f t="shared" si="65"/>
        <v>0</v>
      </c>
      <c r="J354" s="8">
        <f t="shared" si="65"/>
        <v>0.67000000000000171</v>
      </c>
      <c r="K354" s="8">
        <f t="shared" si="65"/>
        <v>5.6700000000000017</v>
      </c>
      <c r="L354" s="8">
        <f t="shared" si="65"/>
        <v>15.670000000000002</v>
      </c>
      <c r="M354" s="8">
        <f t="shared" si="65"/>
        <v>14.329999999999998</v>
      </c>
      <c r="N354" s="8">
        <f t="shared" si="65"/>
        <v>9.3299999999999983</v>
      </c>
      <c r="O354" s="8">
        <f t="shared" si="65"/>
        <v>4.3299999999999983</v>
      </c>
      <c r="P354" s="8">
        <f t="shared" si="65"/>
        <v>0</v>
      </c>
      <c r="Q354" s="8">
        <f t="shared" si="65"/>
        <v>0</v>
      </c>
      <c r="R354" s="8">
        <f t="shared" si="65"/>
        <v>0</v>
      </c>
      <c r="S354" s="8">
        <f t="shared" si="65"/>
        <v>0</v>
      </c>
      <c r="T354" s="21">
        <f t="shared" si="60"/>
        <v>16</v>
      </c>
      <c r="U354" s="19">
        <f>VLOOKUP($B354,Gas!$B$3:$E$2506,2)</f>
        <v>2.25</v>
      </c>
      <c r="V354" s="44">
        <f t="shared" si="61"/>
        <v>15.257777777777777</v>
      </c>
      <c r="W354" s="5">
        <f>VLOOKUP($B354,Gas!$B$3:$E$2506,4)</f>
        <v>0.36089737040514464</v>
      </c>
    </row>
    <row r="355" spans="1:23" x14ac:dyDescent="0.2">
      <c r="A355" s="43">
        <f t="shared" si="64"/>
        <v>16</v>
      </c>
      <c r="B355" s="91">
        <v>36276</v>
      </c>
      <c r="C355" s="92">
        <v>34.04</v>
      </c>
      <c r="D355" s="4">
        <f t="shared" si="58"/>
        <v>-8.4833037644272535E-3</v>
      </c>
      <c r="E355" s="100">
        <f t="shared" si="56"/>
        <v>2.1641930124242945</v>
      </c>
      <c r="F355" s="5"/>
      <c r="G355" s="8">
        <f t="shared" si="65"/>
        <v>0</v>
      </c>
      <c r="H355" s="8">
        <f t="shared" si="65"/>
        <v>0</v>
      </c>
      <c r="I355" s="8">
        <f t="shared" si="65"/>
        <v>0</v>
      </c>
      <c r="J355" s="8">
        <f t="shared" si="65"/>
        <v>0.96000000000000085</v>
      </c>
      <c r="K355" s="8">
        <f t="shared" si="65"/>
        <v>5.9600000000000009</v>
      </c>
      <c r="L355" s="8">
        <f t="shared" si="65"/>
        <v>15.96</v>
      </c>
      <c r="M355" s="8">
        <f t="shared" si="65"/>
        <v>14.04</v>
      </c>
      <c r="N355" s="8">
        <f t="shared" si="65"/>
        <v>9.0399999999999991</v>
      </c>
      <c r="O355" s="8">
        <f t="shared" si="65"/>
        <v>4.0399999999999991</v>
      </c>
      <c r="P355" s="8">
        <f t="shared" si="65"/>
        <v>0</v>
      </c>
      <c r="Q355" s="8">
        <f t="shared" si="65"/>
        <v>0</v>
      </c>
      <c r="R355" s="8">
        <f t="shared" si="65"/>
        <v>0</v>
      </c>
      <c r="S355" s="8">
        <f t="shared" si="65"/>
        <v>0</v>
      </c>
      <c r="T355" s="21">
        <f t="shared" si="60"/>
        <v>16</v>
      </c>
      <c r="U355" s="19">
        <f>VLOOKUP($B355,Gas!$B$3:$E$2506,2)</f>
        <v>2.2349999999999999</v>
      </c>
      <c r="V355" s="44">
        <f t="shared" si="61"/>
        <v>15.230425055928412</v>
      </c>
      <c r="W355" s="5">
        <f>VLOOKUP($B355,Gas!$B$3:$E$2506,4)</f>
        <v>0.29992479984808612</v>
      </c>
    </row>
    <row r="356" spans="1:23" x14ac:dyDescent="0.2">
      <c r="A356" s="43">
        <f t="shared" si="64"/>
        <v>16</v>
      </c>
      <c r="B356" s="91">
        <v>36277</v>
      </c>
      <c r="C356" s="92">
        <v>29.02</v>
      </c>
      <c r="D356" s="4">
        <f t="shared" si="58"/>
        <v>-0.15955105624913157</v>
      </c>
      <c r="E356" s="100">
        <f t="shared" si="56"/>
        <v>1.9520650584197257</v>
      </c>
      <c r="F356" s="5"/>
      <c r="G356" s="8">
        <f t="shared" si="65"/>
        <v>0</v>
      </c>
      <c r="H356" s="8">
        <f t="shared" si="65"/>
        <v>0</v>
      </c>
      <c r="I356" s="8">
        <f t="shared" si="65"/>
        <v>0.98000000000000043</v>
      </c>
      <c r="J356" s="8">
        <f t="shared" si="65"/>
        <v>5.98</v>
      </c>
      <c r="K356" s="8">
        <f t="shared" si="65"/>
        <v>10.98</v>
      </c>
      <c r="L356" s="8">
        <f t="shared" si="65"/>
        <v>20.98</v>
      </c>
      <c r="M356" s="8">
        <f t="shared" si="65"/>
        <v>9.02</v>
      </c>
      <c r="N356" s="8">
        <f t="shared" si="65"/>
        <v>4.0199999999999996</v>
      </c>
      <c r="O356" s="8">
        <f t="shared" si="65"/>
        <v>0</v>
      </c>
      <c r="P356" s="8">
        <f t="shared" si="65"/>
        <v>0</v>
      </c>
      <c r="Q356" s="8">
        <f t="shared" si="65"/>
        <v>0</v>
      </c>
      <c r="R356" s="8">
        <f t="shared" si="65"/>
        <v>0</v>
      </c>
      <c r="S356" s="8">
        <f t="shared" si="65"/>
        <v>0</v>
      </c>
      <c r="T356" s="21">
        <f t="shared" si="60"/>
        <v>16</v>
      </c>
      <c r="U356" s="19">
        <f>VLOOKUP($B356,Gas!$B$3:$E$2506,2)</f>
        <v>2.23</v>
      </c>
      <c r="V356" s="44">
        <f t="shared" si="61"/>
        <v>13.013452914798206</v>
      </c>
      <c r="W356" s="5">
        <f>VLOOKUP($B356,Gas!$B$3:$E$2506,4)</f>
        <v>0.30251479804205383</v>
      </c>
    </row>
    <row r="357" spans="1:23" x14ac:dyDescent="0.2">
      <c r="A357" s="43">
        <f t="shared" si="64"/>
        <v>16</v>
      </c>
      <c r="B357" s="91">
        <v>36278</v>
      </c>
      <c r="C357" s="92">
        <v>27.79</v>
      </c>
      <c r="D357" s="4">
        <f t="shared" si="58"/>
        <v>-4.3309003701629475E-2</v>
      </c>
      <c r="E357" s="100">
        <f t="shared" si="56"/>
        <v>1.9250559915549621</v>
      </c>
      <c r="F357" s="5"/>
      <c r="G357" s="8">
        <f t="shared" si="65"/>
        <v>0</v>
      </c>
      <c r="H357" s="8">
        <f t="shared" si="65"/>
        <v>0</v>
      </c>
      <c r="I357" s="8">
        <f t="shared" si="65"/>
        <v>2.2100000000000009</v>
      </c>
      <c r="J357" s="8">
        <f t="shared" si="65"/>
        <v>7.2100000000000009</v>
      </c>
      <c r="K357" s="8">
        <f t="shared" si="65"/>
        <v>12.21</v>
      </c>
      <c r="L357" s="8">
        <f t="shared" si="65"/>
        <v>22.21</v>
      </c>
      <c r="M357" s="8">
        <f t="shared" si="65"/>
        <v>7.7899999999999991</v>
      </c>
      <c r="N357" s="8">
        <f t="shared" si="65"/>
        <v>2.7899999999999991</v>
      </c>
      <c r="O357" s="8">
        <f t="shared" si="65"/>
        <v>0</v>
      </c>
      <c r="P357" s="8">
        <f t="shared" si="65"/>
        <v>0</v>
      </c>
      <c r="Q357" s="8">
        <f t="shared" si="65"/>
        <v>0</v>
      </c>
      <c r="R357" s="8">
        <f t="shared" si="65"/>
        <v>0</v>
      </c>
      <c r="S357" s="8">
        <f t="shared" si="65"/>
        <v>0</v>
      </c>
      <c r="T357" s="21">
        <f t="shared" si="60"/>
        <v>16</v>
      </c>
      <c r="U357" s="19">
        <f>VLOOKUP($B357,Gas!$B$3:$E$2506,2)</f>
        <v>2.33</v>
      </c>
      <c r="V357" s="44">
        <f t="shared" si="61"/>
        <v>11.927038626609441</v>
      </c>
      <c r="W357" s="5">
        <f>VLOOKUP($B357,Gas!$B$3:$E$2506,4)</f>
        <v>0.38568465567503235</v>
      </c>
    </row>
    <row r="358" spans="1:23" x14ac:dyDescent="0.2">
      <c r="A358" s="43">
        <f t="shared" si="64"/>
        <v>16</v>
      </c>
      <c r="B358" s="91">
        <v>36279</v>
      </c>
      <c r="C358" s="92">
        <v>30.01</v>
      </c>
      <c r="D358" s="4">
        <f t="shared" si="58"/>
        <v>7.6854415697863568E-2</v>
      </c>
      <c r="E358" s="100">
        <f t="shared" si="56"/>
        <v>1.8910241594130828</v>
      </c>
      <c r="F358" s="5"/>
      <c r="G358" s="8">
        <f t="shared" si="65"/>
        <v>0</v>
      </c>
      <c r="H358" s="8">
        <f t="shared" si="65"/>
        <v>0</v>
      </c>
      <c r="I358" s="8">
        <f t="shared" si="65"/>
        <v>0</v>
      </c>
      <c r="J358" s="8">
        <f t="shared" si="65"/>
        <v>4.9899999999999984</v>
      </c>
      <c r="K358" s="8">
        <f t="shared" si="65"/>
        <v>9.9899999999999984</v>
      </c>
      <c r="L358" s="8">
        <f t="shared" si="65"/>
        <v>19.989999999999998</v>
      </c>
      <c r="M358" s="8">
        <f t="shared" si="65"/>
        <v>10.010000000000002</v>
      </c>
      <c r="N358" s="8">
        <f t="shared" si="65"/>
        <v>5.0100000000000016</v>
      </c>
      <c r="O358" s="8">
        <f t="shared" si="65"/>
        <v>1.0000000000001563E-2</v>
      </c>
      <c r="P358" s="8">
        <f t="shared" si="65"/>
        <v>0</v>
      </c>
      <c r="Q358" s="8">
        <f t="shared" si="65"/>
        <v>0</v>
      </c>
      <c r="R358" s="8">
        <f t="shared" si="65"/>
        <v>0</v>
      </c>
      <c r="S358" s="8">
        <f t="shared" si="65"/>
        <v>0</v>
      </c>
      <c r="T358" s="21">
        <f t="shared" si="60"/>
        <v>16</v>
      </c>
      <c r="U358" s="19">
        <f>VLOOKUP($B358,Gas!$B$3:$E$2506,2)</f>
        <v>2.31</v>
      </c>
      <c r="V358" s="44">
        <f t="shared" si="61"/>
        <v>12.991341991341992</v>
      </c>
      <c r="W358" s="5">
        <f>VLOOKUP($B358,Gas!$B$3:$E$2506,4)</f>
        <v>0.39634219489780409</v>
      </c>
    </row>
    <row r="359" spans="1:23" x14ac:dyDescent="0.2">
      <c r="A359" s="43">
        <f t="shared" si="64"/>
        <v>16</v>
      </c>
      <c r="B359" s="91">
        <v>36280</v>
      </c>
      <c r="C359" s="92">
        <v>26.32</v>
      </c>
      <c r="D359" s="4">
        <f t="shared" si="58"/>
        <v>-0.13120155299515937</v>
      </c>
      <c r="E359" s="100">
        <f t="shared" si="56"/>
        <v>1.8494625909519034</v>
      </c>
      <c r="F359" s="5"/>
      <c r="G359" s="8">
        <f t="shared" si="65"/>
        <v>0</v>
      </c>
      <c r="H359" s="8">
        <f t="shared" si="65"/>
        <v>0</v>
      </c>
      <c r="I359" s="8">
        <f t="shared" si="65"/>
        <v>3.6799999999999997</v>
      </c>
      <c r="J359" s="8">
        <f t="shared" si="65"/>
        <v>8.68</v>
      </c>
      <c r="K359" s="8">
        <f t="shared" si="65"/>
        <v>13.68</v>
      </c>
      <c r="L359" s="8">
        <f t="shared" si="65"/>
        <v>23.68</v>
      </c>
      <c r="M359" s="8">
        <f t="shared" si="65"/>
        <v>6.32</v>
      </c>
      <c r="N359" s="8">
        <f t="shared" si="65"/>
        <v>1.3200000000000003</v>
      </c>
      <c r="O359" s="8">
        <f t="shared" si="65"/>
        <v>0</v>
      </c>
      <c r="P359" s="8">
        <f t="shared" si="65"/>
        <v>0</v>
      </c>
      <c r="Q359" s="8">
        <f t="shared" si="65"/>
        <v>0</v>
      </c>
      <c r="R359" s="8">
        <f t="shared" si="65"/>
        <v>0</v>
      </c>
      <c r="S359" s="8">
        <f t="shared" si="65"/>
        <v>0</v>
      </c>
      <c r="T359" s="21">
        <f t="shared" si="60"/>
        <v>16</v>
      </c>
      <c r="U359" s="19">
        <f>VLOOKUP($B359,Gas!$B$3:$E$2506,2)</f>
        <v>2.34</v>
      </c>
      <c r="V359" s="44">
        <f t="shared" si="61"/>
        <v>11.247863247863249</v>
      </c>
      <c r="W359" s="5">
        <f>VLOOKUP($B359,Gas!$B$3:$E$2506,4)</f>
        <v>0.3638137129108896</v>
      </c>
    </row>
    <row r="360" spans="1:23" x14ac:dyDescent="0.2">
      <c r="A360" s="43">
        <f t="shared" si="64"/>
        <v>17</v>
      </c>
      <c r="B360" s="91">
        <v>36283</v>
      </c>
      <c r="C360" s="92">
        <v>27.04</v>
      </c>
      <c r="D360" s="4">
        <f t="shared" si="58"/>
        <v>2.6988144717646757E-2</v>
      </c>
      <c r="E360" s="100">
        <f t="shared" si="56"/>
        <v>1.8132935715009948</v>
      </c>
      <c r="F360" s="5"/>
      <c r="G360" s="8">
        <f t="shared" si="65"/>
        <v>0</v>
      </c>
      <c r="H360" s="8">
        <f t="shared" si="65"/>
        <v>0</v>
      </c>
      <c r="I360" s="8">
        <f t="shared" si="65"/>
        <v>2.9600000000000009</v>
      </c>
      <c r="J360" s="8">
        <f t="shared" si="65"/>
        <v>7.9600000000000009</v>
      </c>
      <c r="K360" s="8">
        <f t="shared" si="65"/>
        <v>12.96</v>
      </c>
      <c r="L360" s="8">
        <f t="shared" si="65"/>
        <v>22.96</v>
      </c>
      <c r="M360" s="8">
        <f t="shared" si="65"/>
        <v>7.0399999999999991</v>
      </c>
      <c r="N360" s="8">
        <f t="shared" si="65"/>
        <v>2.0399999999999991</v>
      </c>
      <c r="O360" s="8">
        <f t="shared" si="65"/>
        <v>0</v>
      </c>
      <c r="P360" s="8">
        <f t="shared" si="65"/>
        <v>0</v>
      </c>
      <c r="Q360" s="8">
        <f t="shared" si="65"/>
        <v>0</v>
      </c>
      <c r="R360" s="8">
        <f t="shared" si="65"/>
        <v>0</v>
      </c>
      <c r="S360" s="8">
        <f t="shared" si="65"/>
        <v>0</v>
      </c>
      <c r="T360" s="21">
        <f t="shared" si="60"/>
        <v>17</v>
      </c>
      <c r="U360" s="19">
        <f>VLOOKUP($B360,Gas!$B$3:$E$2506,2)</f>
        <v>2.27</v>
      </c>
      <c r="V360" s="44">
        <f t="shared" si="61"/>
        <v>11.911894273127754</v>
      </c>
      <c r="W360" s="5">
        <f>VLOOKUP($B360,Gas!$B$3:$E$2506,4)</f>
        <v>0.3562524818239885</v>
      </c>
    </row>
    <row r="361" spans="1:23" x14ac:dyDescent="0.2">
      <c r="A361" s="43">
        <f t="shared" si="64"/>
        <v>17</v>
      </c>
      <c r="B361" s="91">
        <v>36284</v>
      </c>
      <c r="C361" s="92">
        <v>26.33</v>
      </c>
      <c r="D361" s="4">
        <f t="shared" si="58"/>
        <v>-2.6608277666545319E-2</v>
      </c>
      <c r="E361" s="100">
        <f t="shared" si="56"/>
        <v>1.5524766356473612</v>
      </c>
      <c r="F361" s="5"/>
      <c r="G361" s="8">
        <f t="shared" si="65"/>
        <v>0</v>
      </c>
      <c r="H361" s="8">
        <f t="shared" si="65"/>
        <v>0</v>
      </c>
      <c r="I361" s="8">
        <f t="shared" si="65"/>
        <v>3.6700000000000017</v>
      </c>
      <c r="J361" s="8">
        <f t="shared" si="65"/>
        <v>8.6700000000000017</v>
      </c>
      <c r="K361" s="8">
        <f t="shared" si="65"/>
        <v>13.670000000000002</v>
      </c>
      <c r="L361" s="8">
        <f t="shared" si="65"/>
        <v>23.67</v>
      </c>
      <c r="M361" s="8">
        <f t="shared" si="65"/>
        <v>6.3299999999999983</v>
      </c>
      <c r="N361" s="8">
        <f t="shared" si="65"/>
        <v>1.3299999999999983</v>
      </c>
      <c r="O361" s="8">
        <f t="shared" si="65"/>
        <v>0</v>
      </c>
      <c r="P361" s="8">
        <f t="shared" si="65"/>
        <v>0</v>
      </c>
      <c r="Q361" s="8">
        <f t="shared" si="65"/>
        <v>0</v>
      </c>
      <c r="R361" s="8">
        <f t="shared" si="65"/>
        <v>0</v>
      </c>
      <c r="S361" s="8">
        <f t="shared" si="65"/>
        <v>0</v>
      </c>
      <c r="T361" s="21">
        <f t="shared" si="60"/>
        <v>17</v>
      </c>
      <c r="U361" s="19">
        <f>VLOOKUP($B361,Gas!$B$3:$E$2506,2)</f>
        <v>2.2200000000000002</v>
      </c>
      <c r="V361" s="44">
        <f t="shared" si="61"/>
        <v>11.860360360360358</v>
      </c>
      <c r="W361" s="5">
        <f>VLOOKUP($B361,Gas!$B$3:$E$2506,4)</f>
        <v>0.38125238806302419</v>
      </c>
    </row>
    <row r="362" spans="1:23" x14ac:dyDescent="0.2">
      <c r="A362" s="43">
        <f t="shared" si="64"/>
        <v>17</v>
      </c>
      <c r="B362" s="91">
        <v>36285</v>
      </c>
      <c r="C362" s="92">
        <v>26</v>
      </c>
      <c r="D362" s="4">
        <f t="shared" si="58"/>
        <v>-1.2612435486735889E-2</v>
      </c>
      <c r="E362" s="100">
        <f t="shared" si="56"/>
        <v>1.2582369342470956</v>
      </c>
      <c r="F362" s="5"/>
      <c r="G362" s="8">
        <f t="shared" si="65"/>
        <v>0</v>
      </c>
      <c r="H362" s="8">
        <f t="shared" si="65"/>
        <v>0</v>
      </c>
      <c r="I362" s="8">
        <f t="shared" si="65"/>
        <v>4</v>
      </c>
      <c r="J362" s="8">
        <f t="shared" si="65"/>
        <v>9</v>
      </c>
      <c r="K362" s="8">
        <f t="shared" si="65"/>
        <v>14</v>
      </c>
      <c r="L362" s="8">
        <f t="shared" si="65"/>
        <v>24</v>
      </c>
      <c r="M362" s="8">
        <f t="shared" si="65"/>
        <v>6</v>
      </c>
      <c r="N362" s="8">
        <f t="shared" si="65"/>
        <v>1</v>
      </c>
      <c r="O362" s="8">
        <f t="shared" si="65"/>
        <v>0</v>
      </c>
      <c r="P362" s="8">
        <f t="shared" si="65"/>
        <v>0</v>
      </c>
      <c r="Q362" s="8">
        <f t="shared" si="65"/>
        <v>0</v>
      </c>
      <c r="R362" s="8">
        <f t="shared" si="65"/>
        <v>0</v>
      </c>
      <c r="S362" s="8">
        <f t="shared" si="65"/>
        <v>0</v>
      </c>
      <c r="T362" s="21">
        <f t="shared" si="60"/>
        <v>17</v>
      </c>
      <c r="U362" s="19">
        <f>VLOOKUP($B362,Gas!$B$3:$E$2506,2)</f>
        <v>2.3149999999999999</v>
      </c>
      <c r="V362" s="44">
        <f t="shared" si="61"/>
        <v>11.23110151187905</v>
      </c>
      <c r="W362" s="5">
        <f>VLOOKUP($B362,Gas!$B$3:$E$2506,4)</f>
        <v>0.46014074389902371</v>
      </c>
    </row>
    <row r="363" spans="1:23" x14ac:dyDescent="0.2">
      <c r="A363" s="43">
        <f t="shared" si="64"/>
        <v>17</v>
      </c>
      <c r="B363" s="91">
        <v>36286</v>
      </c>
      <c r="C363" s="92">
        <v>26.7</v>
      </c>
      <c r="D363" s="4">
        <f t="shared" si="58"/>
        <v>2.6567027384721706E-2</v>
      </c>
      <c r="E363" s="100">
        <f t="shared" si="56"/>
        <v>1.2587833351006184</v>
      </c>
      <c r="F363" s="5"/>
      <c r="G363" s="8">
        <f t="shared" si="65"/>
        <v>0</v>
      </c>
      <c r="H363" s="8">
        <f t="shared" si="65"/>
        <v>0</v>
      </c>
      <c r="I363" s="8">
        <f t="shared" si="65"/>
        <v>3.3000000000000007</v>
      </c>
      <c r="J363" s="8">
        <f t="shared" si="65"/>
        <v>8.3000000000000007</v>
      </c>
      <c r="K363" s="8">
        <f t="shared" si="65"/>
        <v>13.3</v>
      </c>
      <c r="L363" s="8">
        <f t="shared" si="65"/>
        <v>23.3</v>
      </c>
      <c r="M363" s="8">
        <f t="shared" si="65"/>
        <v>6.6999999999999993</v>
      </c>
      <c r="N363" s="8">
        <f t="shared" si="65"/>
        <v>1.6999999999999993</v>
      </c>
      <c r="O363" s="8">
        <f t="shared" si="65"/>
        <v>0</v>
      </c>
      <c r="P363" s="8">
        <f t="shared" si="65"/>
        <v>0</v>
      </c>
      <c r="Q363" s="8">
        <f t="shared" si="65"/>
        <v>0</v>
      </c>
      <c r="R363" s="8">
        <f t="shared" si="65"/>
        <v>0</v>
      </c>
      <c r="S363" s="8">
        <f t="shared" si="65"/>
        <v>0</v>
      </c>
      <c r="T363" s="21">
        <f t="shared" si="60"/>
        <v>17</v>
      </c>
      <c r="U363" s="19">
        <f>VLOOKUP($B363,Gas!$B$3:$E$2506,2)</f>
        <v>2.3650000000000002</v>
      </c>
      <c r="V363" s="44">
        <f t="shared" si="61"/>
        <v>11.289640591966172</v>
      </c>
      <c r="W363" s="5">
        <f>VLOOKUP($B363,Gas!$B$3:$E$2506,4)</f>
        <v>0.47148720294229735</v>
      </c>
    </row>
    <row r="364" spans="1:23" x14ac:dyDescent="0.2">
      <c r="A364" s="43">
        <f t="shared" si="64"/>
        <v>17</v>
      </c>
      <c r="B364" s="91">
        <v>36287</v>
      </c>
      <c r="C364" s="92">
        <v>28.07</v>
      </c>
      <c r="D364" s="4">
        <f t="shared" si="58"/>
        <v>5.0037824967587248E-2</v>
      </c>
      <c r="E364" s="100">
        <f t="shared" si="56"/>
        <v>1.1934630615923523</v>
      </c>
      <c r="F364" s="5"/>
      <c r="G364" s="8">
        <f t="shared" ref="G364:S373" si="66">IF(G$1="P",MAX(0,G$2-$C364),IF(G$1="C",MAX(0,$C364-G$2)))</f>
        <v>0</v>
      </c>
      <c r="H364" s="8">
        <f t="shared" si="66"/>
        <v>0</v>
      </c>
      <c r="I364" s="8">
        <f t="shared" si="66"/>
        <v>1.9299999999999997</v>
      </c>
      <c r="J364" s="8">
        <f t="shared" si="66"/>
        <v>6.93</v>
      </c>
      <c r="K364" s="8">
        <f t="shared" si="66"/>
        <v>11.93</v>
      </c>
      <c r="L364" s="8">
        <f t="shared" si="66"/>
        <v>21.93</v>
      </c>
      <c r="M364" s="8">
        <f t="shared" si="66"/>
        <v>8.07</v>
      </c>
      <c r="N364" s="8">
        <f t="shared" si="66"/>
        <v>3.0700000000000003</v>
      </c>
      <c r="O364" s="8">
        <f t="shared" si="66"/>
        <v>0</v>
      </c>
      <c r="P364" s="8">
        <f t="shared" si="66"/>
        <v>0</v>
      </c>
      <c r="Q364" s="8">
        <f t="shared" si="66"/>
        <v>0</v>
      </c>
      <c r="R364" s="8">
        <f t="shared" si="66"/>
        <v>0</v>
      </c>
      <c r="S364" s="8">
        <f t="shared" si="66"/>
        <v>0</v>
      </c>
      <c r="T364" s="21">
        <f t="shared" si="60"/>
        <v>17</v>
      </c>
      <c r="U364" s="19">
        <f>VLOOKUP($B364,Gas!$B$3:$E$2506,2)</f>
        <v>2.335</v>
      </c>
      <c r="V364" s="44">
        <f t="shared" si="61"/>
        <v>12.021413276231264</v>
      </c>
      <c r="W364" s="5">
        <f>VLOOKUP($B364,Gas!$B$3:$E$2506,4)</f>
        <v>0.48278781500533341</v>
      </c>
    </row>
    <row r="365" spans="1:23" x14ac:dyDescent="0.2">
      <c r="A365" s="43">
        <f t="shared" si="64"/>
        <v>17</v>
      </c>
      <c r="B365" s="91">
        <v>36290</v>
      </c>
      <c r="C365" s="92">
        <v>28.77</v>
      </c>
      <c r="D365" s="4">
        <f t="shared" si="58"/>
        <v>2.4631787189665421E-2</v>
      </c>
      <c r="E365" s="100">
        <f t="shared" si="56"/>
        <v>1.2137542612850063</v>
      </c>
      <c r="F365" s="5"/>
      <c r="G365" s="8">
        <f t="shared" si="66"/>
        <v>0</v>
      </c>
      <c r="H365" s="8">
        <f t="shared" si="66"/>
        <v>0</v>
      </c>
      <c r="I365" s="8">
        <f t="shared" si="66"/>
        <v>1.2300000000000004</v>
      </c>
      <c r="J365" s="8">
        <f t="shared" si="66"/>
        <v>6.23</v>
      </c>
      <c r="K365" s="8">
        <f t="shared" si="66"/>
        <v>11.23</v>
      </c>
      <c r="L365" s="8">
        <f t="shared" si="66"/>
        <v>21.23</v>
      </c>
      <c r="M365" s="8">
        <f t="shared" si="66"/>
        <v>8.77</v>
      </c>
      <c r="N365" s="8">
        <f t="shared" si="66"/>
        <v>3.7699999999999996</v>
      </c>
      <c r="O365" s="8">
        <f t="shared" si="66"/>
        <v>0</v>
      </c>
      <c r="P365" s="8">
        <f t="shared" si="66"/>
        <v>0</v>
      </c>
      <c r="Q365" s="8">
        <f t="shared" si="66"/>
        <v>0</v>
      </c>
      <c r="R365" s="8">
        <f t="shared" si="66"/>
        <v>0</v>
      </c>
      <c r="S365" s="8">
        <f t="shared" si="66"/>
        <v>0</v>
      </c>
      <c r="T365" s="21">
        <f t="shared" si="60"/>
        <v>17</v>
      </c>
      <c r="U365" s="19">
        <f>VLOOKUP($B365,Gas!$B$3:$E$2506,2)</f>
        <v>2.2549999999999999</v>
      </c>
      <c r="V365" s="44">
        <f t="shared" si="61"/>
        <v>12.758314855875831</v>
      </c>
      <c r="W365" s="5">
        <f>VLOOKUP($B365,Gas!$B$3:$E$2506,4)</f>
        <v>0.44452175901982033</v>
      </c>
    </row>
    <row r="366" spans="1:23" x14ac:dyDescent="0.2">
      <c r="A366" s="43">
        <f t="shared" si="64"/>
        <v>17</v>
      </c>
      <c r="B366" s="91">
        <v>36291</v>
      </c>
      <c r="C366" s="92">
        <v>31.09</v>
      </c>
      <c r="D366" s="4">
        <f t="shared" si="58"/>
        <v>7.7553046507205806E-2</v>
      </c>
      <c r="E366" s="100">
        <f t="shared" si="56"/>
        <v>0.99927207983313571</v>
      </c>
      <c r="F366" s="5"/>
      <c r="G366" s="8">
        <f t="shared" si="66"/>
        <v>0</v>
      </c>
      <c r="H366" s="8">
        <f t="shared" si="66"/>
        <v>0</v>
      </c>
      <c r="I366" s="8">
        <f t="shared" si="66"/>
        <v>0</v>
      </c>
      <c r="J366" s="8">
        <f t="shared" si="66"/>
        <v>3.91</v>
      </c>
      <c r="K366" s="8">
        <f t="shared" si="66"/>
        <v>8.91</v>
      </c>
      <c r="L366" s="8">
        <f t="shared" si="66"/>
        <v>18.91</v>
      </c>
      <c r="M366" s="8">
        <f t="shared" si="66"/>
        <v>11.09</v>
      </c>
      <c r="N366" s="8">
        <f t="shared" si="66"/>
        <v>6.09</v>
      </c>
      <c r="O366" s="8">
        <f t="shared" si="66"/>
        <v>1.0899999999999999</v>
      </c>
      <c r="P366" s="8">
        <f t="shared" si="66"/>
        <v>0</v>
      </c>
      <c r="Q366" s="8">
        <f t="shared" si="66"/>
        <v>0</v>
      </c>
      <c r="R366" s="8">
        <f t="shared" si="66"/>
        <v>0</v>
      </c>
      <c r="S366" s="8">
        <f t="shared" si="66"/>
        <v>0</v>
      </c>
      <c r="T366" s="21">
        <f t="shared" si="60"/>
        <v>17</v>
      </c>
      <c r="U366" s="19">
        <f>VLOOKUP($B366,Gas!$B$3:$E$2506,2)</f>
        <v>2.2599999999999998</v>
      </c>
      <c r="V366" s="44">
        <f t="shared" si="61"/>
        <v>13.756637168141594</v>
      </c>
      <c r="W366" s="5">
        <f>VLOOKUP($B366,Gas!$B$3:$E$2506,4)</f>
        <v>0.40726310965811452</v>
      </c>
    </row>
    <row r="367" spans="1:23" x14ac:dyDescent="0.2">
      <c r="A367" s="43">
        <f t="shared" si="64"/>
        <v>17</v>
      </c>
      <c r="B367" s="91">
        <v>36292</v>
      </c>
      <c r="C367" s="92">
        <v>27.32</v>
      </c>
      <c r="D367" s="4">
        <f t="shared" si="58"/>
        <v>-0.12926718936807313</v>
      </c>
      <c r="E367" s="100">
        <f t="shared" si="56"/>
        <v>1.1928908035210106</v>
      </c>
      <c r="F367" s="5"/>
      <c r="G367" s="8">
        <f t="shared" si="66"/>
        <v>0</v>
      </c>
      <c r="H367" s="8">
        <f t="shared" si="66"/>
        <v>0</v>
      </c>
      <c r="I367" s="8">
        <f t="shared" si="66"/>
        <v>2.6799999999999997</v>
      </c>
      <c r="J367" s="8">
        <f t="shared" si="66"/>
        <v>7.68</v>
      </c>
      <c r="K367" s="8">
        <f t="shared" si="66"/>
        <v>12.68</v>
      </c>
      <c r="L367" s="8">
        <f t="shared" si="66"/>
        <v>22.68</v>
      </c>
      <c r="M367" s="8">
        <f t="shared" si="66"/>
        <v>7.32</v>
      </c>
      <c r="N367" s="8">
        <f t="shared" si="66"/>
        <v>2.3200000000000003</v>
      </c>
      <c r="O367" s="8">
        <f t="shared" si="66"/>
        <v>0</v>
      </c>
      <c r="P367" s="8">
        <f t="shared" si="66"/>
        <v>0</v>
      </c>
      <c r="Q367" s="8">
        <f t="shared" si="66"/>
        <v>0</v>
      </c>
      <c r="R367" s="8">
        <f t="shared" si="66"/>
        <v>0</v>
      </c>
      <c r="S367" s="8">
        <f t="shared" si="66"/>
        <v>0</v>
      </c>
      <c r="T367" s="21">
        <f t="shared" si="60"/>
        <v>17</v>
      </c>
      <c r="U367" s="19">
        <f>VLOOKUP($B367,Gas!$B$3:$E$2506,2)</f>
        <v>2.29</v>
      </c>
      <c r="V367" s="44">
        <f t="shared" si="61"/>
        <v>11.930131004366812</v>
      </c>
      <c r="W367" s="5">
        <f>VLOOKUP($B367,Gas!$B$3:$E$2506,4)</f>
        <v>0.41555110380799803</v>
      </c>
    </row>
    <row r="368" spans="1:23" x14ac:dyDescent="0.2">
      <c r="A368" s="43">
        <f t="shared" si="64"/>
        <v>17</v>
      </c>
      <c r="B368" s="91">
        <v>36293</v>
      </c>
      <c r="C368" s="92">
        <v>24.44</v>
      </c>
      <c r="D368" s="4">
        <f t="shared" si="58"/>
        <v>-0.11139790039919474</v>
      </c>
      <c r="E368" s="100">
        <f t="shared" si="56"/>
        <v>1.2195669839009666</v>
      </c>
      <c r="F368" s="5"/>
      <c r="G368" s="8">
        <f t="shared" si="66"/>
        <v>0</v>
      </c>
      <c r="H368" s="8">
        <f t="shared" si="66"/>
        <v>0.55999999999999872</v>
      </c>
      <c r="I368" s="8">
        <f t="shared" si="66"/>
        <v>5.5599999999999987</v>
      </c>
      <c r="J368" s="8">
        <f t="shared" si="66"/>
        <v>10.559999999999999</v>
      </c>
      <c r="K368" s="8">
        <f t="shared" si="66"/>
        <v>15.559999999999999</v>
      </c>
      <c r="L368" s="8">
        <f t="shared" si="66"/>
        <v>25.56</v>
      </c>
      <c r="M368" s="8">
        <f t="shared" si="66"/>
        <v>4.4400000000000013</v>
      </c>
      <c r="N368" s="8">
        <f t="shared" si="66"/>
        <v>0</v>
      </c>
      <c r="O368" s="8">
        <f t="shared" si="66"/>
        <v>0</v>
      </c>
      <c r="P368" s="8">
        <f t="shared" si="66"/>
        <v>0</v>
      </c>
      <c r="Q368" s="8">
        <f t="shared" si="66"/>
        <v>0</v>
      </c>
      <c r="R368" s="8">
        <f t="shared" si="66"/>
        <v>0</v>
      </c>
      <c r="S368" s="8">
        <f t="shared" si="66"/>
        <v>0</v>
      </c>
      <c r="T368" s="21">
        <f t="shared" si="60"/>
        <v>17</v>
      </c>
      <c r="U368" s="19">
        <f>VLOOKUP($B368,Gas!$B$3:$E$2506,2)</f>
        <v>2.19</v>
      </c>
      <c r="V368" s="44">
        <f t="shared" si="61"/>
        <v>11.159817351598175</v>
      </c>
      <c r="W368" s="5">
        <f>VLOOKUP($B368,Gas!$B$3:$E$2506,4)</f>
        <v>0.49862583673796418</v>
      </c>
    </row>
    <row r="369" spans="1:23" x14ac:dyDescent="0.2">
      <c r="A369" s="43">
        <f t="shared" si="64"/>
        <v>17</v>
      </c>
      <c r="B369" s="91">
        <v>36294</v>
      </c>
      <c r="C369" s="92">
        <v>23.4</v>
      </c>
      <c r="D369" s="4">
        <f t="shared" si="58"/>
        <v>-4.3485111939738891E-2</v>
      </c>
      <c r="E369" s="100">
        <f t="shared" si="56"/>
        <v>1.0678881656628756</v>
      </c>
      <c r="F369" s="5"/>
      <c r="G369" s="8">
        <f t="shared" si="66"/>
        <v>0</v>
      </c>
      <c r="H369" s="8">
        <f t="shared" si="66"/>
        <v>1.6000000000000014</v>
      </c>
      <c r="I369" s="8">
        <f t="shared" si="66"/>
        <v>6.6000000000000014</v>
      </c>
      <c r="J369" s="8">
        <f t="shared" si="66"/>
        <v>11.600000000000001</v>
      </c>
      <c r="K369" s="8">
        <f t="shared" si="66"/>
        <v>16.600000000000001</v>
      </c>
      <c r="L369" s="8">
        <f t="shared" si="66"/>
        <v>26.6</v>
      </c>
      <c r="M369" s="8">
        <f t="shared" si="66"/>
        <v>3.3999999999999986</v>
      </c>
      <c r="N369" s="8">
        <f t="shared" si="66"/>
        <v>0</v>
      </c>
      <c r="O369" s="8">
        <f t="shared" si="66"/>
        <v>0</v>
      </c>
      <c r="P369" s="8">
        <f t="shared" si="66"/>
        <v>0</v>
      </c>
      <c r="Q369" s="8">
        <f t="shared" si="66"/>
        <v>0</v>
      </c>
      <c r="R369" s="8">
        <f t="shared" si="66"/>
        <v>0</v>
      </c>
      <c r="S369" s="8">
        <f t="shared" si="66"/>
        <v>0</v>
      </c>
      <c r="T369" s="21">
        <f t="shared" si="60"/>
        <v>17</v>
      </c>
      <c r="U369" s="19">
        <f>VLOOKUP($B369,Gas!$B$3:$E$2506,2)</f>
        <v>2.21</v>
      </c>
      <c r="V369" s="44">
        <f t="shared" si="61"/>
        <v>10.588235294117647</v>
      </c>
      <c r="W369" s="5">
        <f>VLOOKUP($B369,Gas!$B$3:$E$2506,4)</f>
        <v>0.48682535052882053</v>
      </c>
    </row>
    <row r="370" spans="1:23" x14ac:dyDescent="0.2">
      <c r="A370" s="43">
        <f t="shared" si="64"/>
        <v>17</v>
      </c>
      <c r="B370" s="91">
        <v>36297</v>
      </c>
      <c r="C370" s="92">
        <v>26.27</v>
      </c>
      <c r="D370" s="4">
        <f t="shared" si="58"/>
        <v>0.11569158133379276</v>
      </c>
      <c r="E370" s="100">
        <f t="shared" si="56"/>
        <v>1.2361386905602387</v>
      </c>
      <c r="F370" s="5"/>
      <c r="G370" s="8">
        <f t="shared" si="66"/>
        <v>0</v>
      </c>
      <c r="H370" s="8">
        <f t="shared" si="66"/>
        <v>0</v>
      </c>
      <c r="I370" s="8">
        <f t="shared" si="66"/>
        <v>3.7300000000000004</v>
      </c>
      <c r="J370" s="8">
        <f t="shared" si="66"/>
        <v>8.73</v>
      </c>
      <c r="K370" s="8">
        <f t="shared" si="66"/>
        <v>13.73</v>
      </c>
      <c r="L370" s="8">
        <f t="shared" si="66"/>
        <v>23.73</v>
      </c>
      <c r="M370" s="8">
        <f t="shared" si="66"/>
        <v>6.27</v>
      </c>
      <c r="N370" s="8">
        <f t="shared" si="66"/>
        <v>1.2699999999999996</v>
      </c>
      <c r="O370" s="8">
        <f t="shared" si="66"/>
        <v>0</v>
      </c>
      <c r="P370" s="8">
        <f t="shared" si="66"/>
        <v>0</v>
      </c>
      <c r="Q370" s="8">
        <f t="shared" si="66"/>
        <v>0</v>
      </c>
      <c r="R370" s="8">
        <f t="shared" si="66"/>
        <v>0</v>
      </c>
      <c r="S370" s="8">
        <f t="shared" si="66"/>
        <v>0</v>
      </c>
      <c r="T370" s="21">
        <f t="shared" si="60"/>
        <v>17</v>
      </c>
      <c r="U370" s="19">
        <f>VLOOKUP($B370,Gas!$B$3:$E$2506,2)</f>
        <v>2.2749999999999999</v>
      </c>
      <c r="V370" s="44">
        <f t="shared" si="61"/>
        <v>11.547252747252747</v>
      </c>
      <c r="W370" s="5">
        <f>VLOOKUP($B370,Gas!$B$3:$E$2506,4)</f>
        <v>0.41481997465615661</v>
      </c>
    </row>
    <row r="371" spans="1:23" x14ac:dyDescent="0.2">
      <c r="A371" s="43">
        <f t="shared" si="64"/>
        <v>17</v>
      </c>
      <c r="B371" s="91">
        <v>36298</v>
      </c>
      <c r="C371" s="92">
        <v>24.66</v>
      </c>
      <c r="D371" s="4">
        <f t="shared" si="58"/>
        <v>-6.3245105961250256E-2</v>
      </c>
      <c r="E371" s="100">
        <f t="shared" si="56"/>
        <v>1.2688077441801568</v>
      </c>
      <c r="F371" s="5"/>
      <c r="G371" s="8">
        <f t="shared" si="66"/>
        <v>0</v>
      </c>
      <c r="H371" s="8">
        <f t="shared" si="66"/>
        <v>0.33999999999999986</v>
      </c>
      <c r="I371" s="8">
        <f t="shared" si="66"/>
        <v>5.34</v>
      </c>
      <c r="J371" s="8">
        <f t="shared" si="66"/>
        <v>10.34</v>
      </c>
      <c r="K371" s="8">
        <f t="shared" si="66"/>
        <v>15.34</v>
      </c>
      <c r="L371" s="8">
        <f t="shared" si="66"/>
        <v>25.34</v>
      </c>
      <c r="M371" s="8">
        <f t="shared" si="66"/>
        <v>4.66</v>
      </c>
      <c r="N371" s="8">
        <f t="shared" si="66"/>
        <v>0</v>
      </c>
      <c r="O371" s="8">
        <f t="shared" si="66"/>
        <v>0</v>
      </c>
      <c r="P371" s="8">
        <f t="shared" si="66"/>
        <v>0</v>
      </c>
      <c r="Q371" s="8">
        <f t="shared" si="66"/>
        <v>0</v>
      </c>
      <c r="R371" s="8">
        <f t="shared" si="66"/>
        <v>0</v>
      </c>
      <c r="S371" s="8">
        <f t="shared" si="66"/>
        <v>0</v>
      </c>
      <c r="T371" s="21">
        <f t="shared" si="60"/>
        <v>17</v>
      </c>
      <c r="U371" s="19">
        <f>VLOOKUP($B371,Gas!$B$3:$E$2506,2)</f>
        <v>2.3050000000000002</v>
      </c>
      <c r="V371" s="44">
        <f t="shared" si="61"/>
        <v>10.698481561822126</v>
      </c>
      <c r="W371" s="5">
        <f>VLOOKUP($B371,Gas!$B$3:$E$2506,4)</f>
        <v>0.36130930633581676</v>
      </c>
    </row>
    <row r="372" spans="1:23" x14ac:dyDescent="0.2">
      <c r="A372" s="43">
        <f t="shared" si="64"/>
        <v>17</v>
      </c>
      <c r="B372" s="91">
        <v>36299</v>
      </c>
      <c r="C372" s="92">
        <v>26.49</v>
      </c>
      <c r="D372" s="4">
        <f t="shared" si="58"/>
        <v>7.1584805547780059E-2</v>
      </c>
      <c r="E372" s="100">
        <f t="shared" si="56"/>
        <v>1.3261813843645551</v>
      </c>
      <c r="F372" s="5"/>
      <c r="G372" s="8">
        <f t="shared" si="66"/>
        <v>0</v>
      </c>
      <c r="H372" s="8">
        <f t="shared" si="66"/>
        <v>0</v>
      </c>
      <c r="I372" s="8">
        <f t="shared" si="66"/>
        <v>3.5100000000000016</v>
      </c>
      <c r="J372" s="8">
        <f t="shared" si="66"/>
        <v>8.5100000000000016</v>
      </c>
      <c r="K372" s="8">
        <f t="shared" si="66"/>
        <v>13.510000000000002</v>
      </c>
      <c r="L372" s="8">
        <f t="shared" si="66"/>
        <v>23.51</v>
      </c>
      <c r="M372" s="8">
        <f t="shared" si="66"/>
        <v>6.4899999999999984</v>
      </c>
      <c r="N372" s="8">
        <f t="shared" si="66"/>
        <v>1.4899999999999984</v>
      </c>
      <c r="O372" s="8">
        <f t="shared" si="66"/>
        <v>0</v>
      </c>
      <c r="P372" s="8">
        <f t="shared" si="66"/>
        <v>0</v>
      </c>
      <c r="Q372" s="8">
        <f t="shared" si="66"/>
        <v>0</v>
      </c>
      <c r="R372" s="8">
        <f t="shared" si="66"/>
        <v>0</v>
      </c>
      <c r="S372" s="8">
        <f t="shared" si="66"/>
        <v>0</v>
      </c>
      <c r="T372" s="21">
        <f t="shared" si="60"/>
        <v>17</v>
      </c>
      <c r="U372" s="19">
        <f>VLOOKUP($B372,Gas!$B$3:$E$2506,2)</f>
        <v>2.2949999999999999</v>
      </c>
      <c r="V372" s="44">
        <f t="shared" si="61"/>
        <v>11.542483660130719</v>
      </c>
      <c r="W372" s="5">
        <f>VLOOKUP($B372,Gas!$B$3:$E$2506,4)</f>
        <v>0.36332877804308755</v>
      </c>
    </row>
    <row r="373" spans="1:23" x14ac:dyDescent="0.2">
      <c r="A373" s="43">
        <f t="shared" si="64"/>
        <v>17</v>
      </c>
      <c r="B373" s="91">
        <v>36300</v>
      </c>
      <c r="C373" s="92">
        <v>24.85</v>
      </c>
      <c r="D373" s="4">
        <f t="shared" si="58"/>
        <v>-6.3909550741340526E-2</v>
      </c>
      <c r="E373" s="100">
        <f t="shared" si="56"/>
        <v>1.3561908493584724</v>
      </c>
      <c r="F373" s="5"/>
      <c r="G373" s="8">
        <f t="shared" si="66"/>
        <v>0</v>
      </c>
      <c r="H373" s="8">
        <f t="shared" si="66"/>
        <v>0.14999999999999858</v>
      </c>
      <c r="I373" s="8">
        <f t="shared" si="66"/>
        <v>5.1499999999999986</v>
      </c>
      <c r="J373" s="8">
        <f t="shared" si="66"/>
        <v>10.149999999999999</v>
      </c>
      <c r="K373" s="8">
        <f t="shared" si="66"/>
        <v>15.149999999999999</v>
      </c>
      <c r="L373" s="8">
        <f t="shared" si="66"/>
        <v>25.15</v>
      </c>
      <c r="M373" s="8">
        <f t="shared" si="66"/>
        <v>4.8500000000000014</v>
      </c>
      <c r="N373" s="8">
        <f t="shared" si="66"/>
        <v>0</v>
      </c>
      <c r="O373" s="8">
        <f t="shared" si="66"/>
        <v>0</v>
      </c>
      <c r="P373" s="8">
        <f t="shared" si="66"/>
        <v>0</v>
      </c>
      <c r="Q373" s="8">
        <f t="shared" si="66"/>
        <v>0</v>
      </c>
      <c r="R373" s="8">
        <f t="shared" si="66"/>
        <v>0</v>
      </c>
      <c r="S373" s="8">
        <f t="shared" si="66"/>
        <v>0</v>
      </c>
      <c r="T373" s="21">
        <f t="shared" si="60"/>
        <v>17</v>
      </c>
      <c r="U373" s="19">
        <f>VLOOKUP($B373,Gas!$B$3:$E$2506,2)</f>
        <v>2.2599999999999998</v>
      </c>
      <c r="V373" s="44">
        <f t="shared" si="61"/>
        <v>10.995575221238941</v>
      </c>
      <c r="W373" s="5">
        <f>VLOOKUP($B373,Gas!$B$3:$E$2506,4)</f>
        <v>0.37791530045713123</v>
      </c>
    </row>
    <row r="374" spans="1:23" x14ac:dyDescent="0.2">
      <c r="A374" s="43">
        <f t="shared" si="64"/>
        <v>17</v>
      </c>
      <c r="B374" s="91">
        <v>36301</v>
      </c>
      <c r="C374" s="92">
        <v>23.76</v>
      </c>
      <c r="D374" s="4">
        <f t="shared" si="58"/>
        <v>-4.4854258048193575E-2</v>
      </c>
      <c r="E374" s="100">
        <f t="shared" ref="E374:E437" si="67">STDEV(D365:D374)*SQRT(trade_day)</f>
        <v>1.3276759088348729</v>
      </c>
      <c r="F374" s="5"/>
      <c r="G374" s="8">
        <f t="shared" ref="G374:S383" si="68">IF(G$1="P",MAX(0,G$2-$C374),IF(G$1="C",MAX(0,$C374-G$2)))</f>
        <v>0</v>
      </c>
      <c r="H374" s="8">
        <f t="shared" si="68"/>
        <v>1.2399999999999984</v>
      </c>
      <c r="I374" s="8">
        <f t="shared" si="68"/>
        <v>6.2399999999999984</v>
      </c>
      <c r="J374" s="8">
        <f t="shared" si="68"/>
        <v>11.239999999999998</v>
      </c>
      <c r="K374" s="8">
        <f t="shared" si="68"/>
        <v>16.239999999999998</v>
      </c>
      <c r="L374" s="8">
        <f t="shared" si="68"/>
        <v>26.24</v>
      </c>
      <c r="M374" s="8">
        <f t="shared" si="68"/>
        <v>3.7600000000000016</v>
      </c>
      <c r="N374" s="8">
        <f t="shared" si="68"/>
        <v>0</v>
      </c>
      <c r="O374" s="8">
        <f t="shared" si="68"/>
        <v>0</v>
      </c>
      <c r="P374" s="8">
        <f t="shared" si="68"/>
        <v>0</v>
      </c>
      <c r="Q374" s="8">
        <f t="shared" si="68"/>
        <v>0</v>
      </c>
      <c r="R374" s="8">
        <f t="shared" si="68"/>
        <v>0</v>
      </c>
      <c r="S374" s="8">
        <f t="shared" si="68"/>
        <v>0</v>
      </c>
      <c r="T374" s="21">
        <f t="shared" si="60"/>
        <v>17</v>
      </c>
      <c r="U374" s="19">
        <f>VLOOKUP($B374,Gas!$B$3:$E$2506,2)</f>
        <v>2.2599999999999998</v>
      </c>
      <c r="V374" s="44">
        <f t="shared" si="61"/>
        <v>10.513274336283187</v>
      </c>
      <c r="W374" s="5">
        <f>VLOOKUP($B374,Gas!$B$3:$E$2506,4)</f>
        <v>0.37767833261134565</v>
      </c>
    </row>
    <row r="375" spans="1:23" x14ac:dyDescent="0.2">
      <c r="A375" s="43">
        <f t="shared" si="64"/>
        <v>17</v>
      </c>
      <c r="B375" s="91">
        <v>36304</v>
      </c>
      <c r="C375" s="92">
        <v>20.149999999999999</v>
      </c>
      <c r="D375" s="4">
        <f t="shared" si="58"/>
        <v>-0.1647992061017523</v>
      </c>
      <c r="E375" s="100">
        <f t="shared" si="67"/>
        <v>1.4917004945036623</v>
      </c>
      <c r="F375" s="5"/>
      <c r="G375" s="8">
        <f t="shared" si="68"/>
        <v>0</v>
      </c>
      <c r="H375" s="8">
        <f t="shared" si="68"/>
        <v>4.8500000000000014</v>
      </c>
      <c r="I375" s="8">
        <f t="shared" si="68"/>
        <v>9.8500000000000014</v>
      </c>
      <c r="J375" s="8">
        <f t="shared" si="68"/>
        <v>14.850000000000001</v>
      </c>
      <c r="K375" s="8">
        <f t="shared" si="68"/>
        <v>19.850000000000001</v>
      </c>
      <c r="L375" s="8">
        <f t="shared" si="68"/>
        <v>29.85</v>
      </c>
      <c r="M375" s="8">
        <f t="shared" si="68"/>
        <v>0.14999999999999858</v>
      </c>
      <c r="N375" s="8">
        <f t="shared" si="68"/>
        <v>0</v>
      </c>
      <c r="O375" s="8">
        <f t="shared" si="68"/>
        <v>0</v>
      </c>
      <c r="P375" s="8">
        <f t="shared" si="68"/>
        <v>0</v>
      </c>
      <c r="Q375" s="8">
        <f t="shared" si="68"/>
        <v>0</v>
      </c>
      <c r="R375" s="8">
        <f t="shared" si="68"/>
        <v>0</v>
      </c>
      <c r="S375" s="8">
        <f t="shared" si="68"/>
        <v>0</v>
      </c>
      <c r="T375" s="21">
        <f t="shared" si="60"/>
        <v>17</v>
      </c>
      <c r="U375" s="19">
        <f>VLOOKUP($B375,Gas!$B$3:$E$2506,2)</f>
        <v>2.2200000000000002</v>
      </c>
      <c r="V375" s="44">
        <f t="shared" si="61"/>
        <v>9.076576576576576</v>
      </c>
      <c r="W375" s="5">
        <f>VLOOKUP($B375,Gas!$B$3:$E$2506,4)</f>
        <v>0.25344330258438774</v>
      </c>
    </row>
    <row r="376" spans="1:23" x14ac:dyDescent="0.2">
      <c r="A376" s="43">
        <f t="shared" si="64"/>
        <v>17</v>
      </c>
      <c r="B376" s="91">
        <v>36305</v>
      </c>
      <c r="C376" s="92">
        <v>19.21</v>
      </c>
      <c r="D376" s="4">
        <f t="shared" si="58"/>
        <v>-4.7773311612226567E-2</v>
      </c>
      <c r="E376" s="100">
        <f t="shared" si="67"/>
        <v>1.3527421788374574</v>
      </c>
      <c r="F376" s="5"/>
      <c r="G376" s="8">
        <f t="shared" si="68"/>
        <v>0.78999999999999915</v>
      </c>
      <c r="H376" s="8">
        <f t="shared" si="68"/>
        <v>5.7899999999999991</v>
      </c>
      <c r="I376" s="8">
        <f t="shared" si="68"/>
        <v>10.79</v>
      </c>
      <c r="J376" s="8">
        <f t="shared" si="68"/>
        <v>15.79</v>
      </c>
      <c r="K376" s="8">
        <f t="shared" si="68"/>
        <v>20.79</v>
      </c>
      <c r="L376" s="8">
        <f t="shared" si="68"/>
        <v>30.79</v>
      </c>
      <c r="M376" s="8">
        <f t="shared" si="68"/>
        <v>0</v>
      </c>
      <c r="N376" s="8">
        <f t="shared" si="68"/>
        <v>0</v>
      </c>
      <c r="O376" s="8">
        <f t="shared" si="68"/>
        <v>0</v>
      </c>
      <c r="P376" s="8">
        <f t="shared" si="68"/>
        <v>0</v>
      </c>
      <c r="Q376" s="8">
        <f t="shared" si="68"/>
        <v>0</v>
      </c>
      <c r="R376" s="8">
        <f t="shared" si="68"/>
        <v>0</v>
      </c>
      <c r="S376" s="8">
        <f t="shared" si="68"/>
        <v>0</v>
      </c>
      <c r="T376" s="21">
        <f t="shared" si="60"/>
        <v>17</v>
      </c>
      <c r="U376" s="19">
        <f>VLOOKUP($B376,Gas!$B$3:$E$2506,2)</f>
        <v>2.1949999999999998</v>
      </c>
      <c r="V376" s="44">
        <f t="shared" si="61"/>
        <v>8.7517084282460154</v>
      </c>
      <c r="W376" s="5">
        <f>VLOOKUP($B376,Gas!$B$3:$E$2506,4)</f>
        <v>0.17390425235645726</v>
      </c>
    </row>
    <row r="377" spans="1:23" x14ac:dyDescent="0.2">
      <c r="A377" s="43">
        <f t="shared" si="64"/>
        <v>17</v>
      </c>
      <c r="B377" s="91">
        <v>36306</v>
      </c>
      <c r="C377" s="92">
        <v>21.76</v>
      </c>
      <c r="D377" s="4">
        <f t="shared" si="58"/>
        <v>0.12464244520727659</v>
      </c>
      <c r="E377" s="100">
        <f t="shared" si="67"/>
        <v>1.5157026085696053</v>
      </c>
      <c r="F377" s="5"/>
      <c r="G377" s="8">
        <f t="shared" si="68"/>
        <v>0</v>
      </c>
      <c r="H377" s="8">
        <f t="shared" si="68"/>
        <v>3.2399999999999984</v>
      </c>
      <c r="I377" s="8">
        <f t="shared" si="68"/>
        <v>8.2399999999999984</v>
      </c>
      <c r="J377" s="8">
        <f t="shared" si="68"/>
        <v>13.239999999999998</v>
      </c>
      <c r="K377" s="8">
        <f t="shared" si="68"/>
        <v>18.239999999999998</v>
      </c>
      <c r="L377" s="8">
        <f t="shared" si="68"/>
        <v>28.24</v>
      </c>
      <c r="M377" s="8">
        <f t="shared" si="68"/>
        <v>1.7600000000000016</v>
      </c>
      <c r="N377" s="8">
        <f t="shared" si="68"/>
        <v>0</v>
      </c>
      <c r="O377" s="8">
        <f t="shared" si="68"/>
        <v>0</v>
      </c>
      <c r="P377" s="8">
        <f t="shared" si="68"/>
        <v>0</v>
      </c>
      <c r="Q377" s="8">
        <f t="shared" si="68"/>
        <v>0</v>
      </c>
      <c r="R377" s="8">
        <f t="shared" si="68"/>
        <v>0</v>
      </c>
      <c r="S377" s="8">
        <f t="shared" si="68"/>
        <v>0</v>
      </c>
      <c r="T377" s="21">
        <f t="shared" si="60"/>
        <v>17</v>
      </c>
      <c r="U377" s="19">
        <f>VLOOKUP($B377,Gas!$B$3:$E$2506,2)</f>
        <v>2.1749999999999998</v>
      </c>
      <c r="V377" s="44">
        <f t="shared" si="61"/>
        <v>10.004597701149427</v>
      </c>
      <c r="W377" s="5">
        <f>VLOOKUP($B377,Gas!$B$3:$E$2506,4)</f>
        <v>0.17505150380553963</v>
      </c>
    </row>
    <row r="378" spans="1:23" x14ac:dyDescent="0.2">
      <c r="A378" s="43">
        <f t="shared" si="64"/>
        <v>17</v>
      </c>
      <c r="B378" s="91">
        <v>36307</v>
      </c>
      <c r="C378" s="92">
        <v>20.47</v>
      </c>
      <c r="D378" s="4">
        <f t="shared" si="58"/>
        <v>-6.111302231454388E-2</v>
      </c>
      <c r="E378" s="100">
        <f t="shared" si="67"/>
        <v>1.453593548760874</v>
      </c>
      <c r="F378" s="5"/>
      <c r="G378" s="8">
        <f t="shared" si="68"/>
        <v>0</v>
      </c>
      <c r="H378" s="8">
        <f t="shared" si="68"/>
        <v>4.5300000000000011</v>
      </c>
      <c r="I378" s="8">
        <f t="shared" si="68"/>
        <v>9.5300000000000011</v>
      </c>
      <c r="J378" s="8">
        <f t="shared" si="68"/>
        <v>14.530000000000001</v>
      </c>
      <c r="K378" s="8">
        <f t="shared" si="68"/>
        <v>19.53</v>
      </c>
      <c r="L378" s="8">
        <f t="shared" si="68"/>
        <v>29.53</v>
      </c>
      <c r="M378" s="8">
        <f t="shared" si="68"/>
        <v>0.46999999999999886</v>
      </c>
      <c r="N378" s="8">
        <f t="shared" si="68"/>
        <v>0</v>
      </c>
      <c r="O378" s="8">
        <f t="shared" si="68"/>
        <v>0</v>
      </c>
      <c r="P378" s="8">
        <f t="shared" si="68"/>
        <v>0</v>
      </c>
      <c r="Q378" s="8">
        <f t="shared" si="68"/>
        <v>0</v>
      </c>
      <c r="R378" s="8">
        <f t="shared" si="68"/>
        <v>0</v>
      </c>
      <c r="S378" s="8">
        <f t="shared" si="68"/>
        <v>0</v>
      </c>
      <c r="T378" s="21">
        <f t="shared" si="60"/>
        <v>17</v>
      </c>
      <c r="U378" s="19">
        <f>VLOOKUP($B378,Gas!$B$3:$E$2506,2)</f>
        <v>2.2149999999999999</v>
      </c>
      <c r="V378" s="44">
        <f t="shared" si="61"/>
        <v>9.2415349887133189</v>
      </c>
      <c r="W378" s="5">
        <f>VLOOKUP($B378,Gas!$B$3:$E$2506,4)</f>
        <v>0.22228209162758336</v>
      </c>
    </row>
    <row r="379" spans="1:23" x14ac:dyDescent="0.2">
      <c r="A379" s="43">
        <f t="shared" si="64"/>
        <v>17</v>
      </c>
      <c r="B379" s="91">
        <v>36308</v>
      </c>
      <c r="C379" s="92">
        <v>20.63</v>
      </c>
      <c r="D379" s="4">
        <f t="shared" si="58"/>
        <v>7.7859274099622939E-3</v>
      </c>
      <c r="E379" s="100">
        <f t="shared" si="67"/>
        <v>1.4509584337953843</v>
      </c>
      <c r="F379" s="5"/>
      <c r="G379" s="8">
        <f t="shared" si="68"/>
        <v>0</v>
      </c>
      <c r="H379" s="8">
        <f t="shared" si="68"/>
        <v>4.370000000000001</v>
      </c>
      <c r="I379" s="8">
        <f t="shared" si="68"/>
        <v>9.370000000000001</v>
      </c>
      <c r="J379" s="8">
        <f t="shared" si="68"/>
        <v>14.370000000000001</v>
      </c>
      <c r="K379" s="8">
        <f t="shared" si="68"/>
        <v>19.37</v>
      </c>
      <c r="L379" s="8">
        <f t="shared" si="68"/>
        <v>29.37</v>
      </c>
      <c r="M379" s="8">
        <f t="shared" si="68"/>
        <v>0.62999999999999901</v>
      </c>
      <c r="N379" s="8">
        <f t="shared" si="68"/>
        <v>0</v>
      </c>
      <c r="O379" s="8">
        <f t="shared" si="68"/>
        <v>0</v>
      </c>
      <c r="P379" s="8">
        <f t="shared" si="68"/>
        <v>0</v>
      </c>
      <c r="Q379" s="8">
        <f t="shared" si="68"/>
        <v>0</v>
      </c>
      <c r="R379" s="8">
        <f t="shared" si="68"/>
        <v>0</v>
      </c>
      <c r="S379" s="8">
        <f t="shared" si="68"/>
        <v>0</v>
      </c>
      <c r="T379" s="21">
        <f t="shared" si="60"/>
        <v>17</v>
      </c>
      <c r="U379" s="19">
        <f>VLOOKUP($B379,Gas!$B$3:$E$2506,2)</f>
        <v>2.2599999999999998</v>
      </c>
      <c r="V379" s="44">
        <f t="shared" si="61"/>
        <v>9.1283185840707972</v>
      </c>
      <c r="W379" s="5">
        <f>VLOOKUP($B379,Gas!$B$3:$E$2506,4)</f>
        <v>0.24530534890995256</v>
      </c>
    </row>
    <row r="380" spans="1:23" x14ac:dyDescent="0.2">
      <c r="A380" s="43">
        <f t="shared" si="64"/>
        <v>18</v>
      </c>
      <c r="B380" s="91">
        <v>36312</v>
      </c>
      <c r="C380" s="92">
        <v>27.13</v>
      </c>
      <c r="D380" s="4">
        <f t="shared" si="58"/>
        <v>0.27389379958767995</v>
      </c>
      <c r="E380" s="100">
        <f t="shared" si="67"/>
        <v>1.9643131446356981</v>
      </c>
      <c r="F380" s="5"/>
      <c r="G380" s="8">
        <f t="shared" si="68"/>
        <v>0</v>
      </c>
      <c r="H380" s="8">
        <f t="shared" si="68"/>
        <v>0</v>
      </c>
      <c r="I380" s="8">
        <f t="shared" si="68"/>
        <v>2.870000000000001</v>
      </c>
      <c r="J380" s="8">
        <f t="shared" si="68"/>
        <v>7.870000000000001</v>
      </c>
      <c r="K380" s="8">
        <f t="shared" si="68"/>
        <v>12.870000000000001</v>
      </c>
      <c r="L380" s="8">
        <f t="shared" si="68"/>
        <v>22.87</v>
      </c>
      <c r="M380" s="8">
        <f t="shared" si="68"/>
        <v>7.129999999999999</v>
      </c>
      <c r="N380" s="8">
        <f t="shared" si="68"/>
        <v>2.129999999999999</v>
      </c>
      <c r="O380" s="8">
        <f t="shared" si="68"/>
        <v>0</v>
      </c>
      <c r="P380" s="8">
        <f t="shared" si="68"/>
        <v>0</v>
      </c>
      <c r="Q380" s="8">
        <f t="shared" si="68"/>
        <v>0</v>
      </c>
      <c r="R380" s="8">
        <f t="shared" si="68"/>
        <v>0</v>
      </c>
      <c r="S380" s="8">
        <f t="shared" si="68"/>
        <v>0</v>
      </c>
      <c r="T380" s="21">
        <f t="shared" si="60"/>
        <v>18</v>
      </c>
      <c r="U380" s="19">
        <f>VLOOKUP($B380,Gas!$B$3:$E$2506,2)</f>
        <v>2.2749999999999999</v>
      </c>
      <c r="V380" s="44">
        <f t="shared" si="61"/>
        <v>11.925274725274726</v>
      </c>
      <c r="W380" s="5">
        <f>VLOOKUP($B380,Gas!$B$3:$E$2506,4)</f>
        <v>0.24387273769275833</v>
      </c>
    </row>
    <row r="381" spans="1:23" x14ac:dyDescent="0.2">
      <c r="A381" s="43">
        <f t="shared" si="64"/>
        <v>18</v>
      </c>
      <c r="B381" s="91">
        <v>36313</v>
      </c>
      <c r="C381" s="92">
        <v>24.78</v>
      </c>
      <c r="D381" s="4">
        <f t="shared" si="58"/>
        <v>-9.0603250469843924E-2</v>
      </c>
      <c r="E381" s="100">
        <f t="shared" si="67"/>
        <v>1.994557556194716</v>
      </c>
      <c r="F381" s="5"/>
      <c r="G381" s="8">
        <f t="shared" si="68"/>
        <v>0</v>
      </c>
      <c r="H381" s="8">
        <f t="shared" si="68"/>
        <v>0.21999999999999886</v>
      </c>
      <c r="I381" s="8">
        <f t="shared" si="68"/>
        <v>5.2199999999999989</v>
      </c>
      <c r="J381" s="8">
        <f t="shared" si="68"/>
        <v>10.219999999999999</v>
      </c>
      <c r="K381" s="8">
        <f t="shared" si="68"/>
        <v>15.219999999999999</v>
      </c>
      <c r="L381" s="8">
        <f t="shared" si="68"/>
        <v>25.22</v>
      </c>
      <c r="M381" s="8">
        <f t="shared" si="68"/>
        <v>4.7800000000000011</v>
      </c>
      <c r="N381" s="8">
        <f t="shared" si="68"/>
        <v>0</v>
      </c>
      <c r="O381" s="8">
        <f t="shared" si="68"/>
        <v>0</v>
      </c>
      <c r="P381" s="8">
        <f t="shared" si="68"/>
        <v>0</v>
      </c>
      <c r="Q381" s="8">
        <f t="shared" si="68"/>
        <v>0</v>
      </c>
      <c r="R381" s="8">
        <f t="shared" si="68"/>
        <v>0</v>
      </c>
      <c r="S381" s="8">
        <f t="shared" si="68"/>
        <v>0</v>
      </c>
      <c r="T381" s="21">
        <f t="shared" si="60"/>
        <v>18</v>
      </c>
      <c r="U381" s="19">
        <f>VLOOKUP($B381,Gas!$B$3:$E$2506,2)</f>
        <v>2.3450000000000002</v>
      </c>
      <c r="V381" s="44">
        <f t="shared" si="61"/>
        <v>10.567164179104477</v>
      </c>
      <c r="W381" s="5">
        <f>VLOOKUP($B381,Gas!$B$3:$E$2506,4)</f>
        <v>0.29492432338949298</v>
      </c>
    </row>
    <row r="382" spans="1:23" x14ac:dyDescent="0.2">
      <c r="A382" s="43">
        <f t="shared" si="64"/>
        <v>18</v>
      </c>
      <c r="B382" s="91">
        <v>36314</v>
      </c>
      <c r="C382" s="92">
        <v>25.41</v>
      </c>
      <c r="D382" s="4">
        <f t="shared" si="58"/>
        <v>2.5105921131076261E-2</v>
      </c>
      <c r="E382" s="100">
        <f t="shared" si="67"/>
        <v>1.9618045396113131</v>
      </c>
      <c r="F382" s="5"/>
      <c r="G382" s="8">
        <f t="shared" si="68"/>
        <v>0</v>
      </c>
      <c r="H382" s="8">
        <f t="shared" si="68"/>
        <v>0</v>
      </c>
      <c r="I382" s="8">
        <f t="shared" si="68"/>
        <v>4.59</v>
      </c>
      <c r="J382" s="8">
        <f t="shared" si="68"/>
        <v>9.59</v>
      </c>
      <c r="K382" s="8">
        <f t="shared" si="68"/>
        <v>14.59</v>
      </c>
      <c r="L382" s="8">
        <f t="shared" si="68"/>
        <v>24.59</v>
      </c>
      <c r="M382" s="8">
        <f t="shared" si="68"/>
        <v>5.41</v>
      </c>
      <c r="N382" s="8">
        <f t="shared" si="68"/>
        <v>0.41000000000000014</v>
      </c>
      <c r="O382" s="8">
        <f t="shared" si="68"/>
        <v>0</v>
      </c>
      <c r="P382" s="8">
        <f t="shared" si="68"/>
        <v>0</v>
      </c>
      <c r="Q382" s="8">
        <f t="shared" si="68"/>
        <v>0</v>
      </c>
      <c r="R382" s="8">
        <f t="shared" si="68"/>
        <v>0</v>
      </c>
      <c r="S382" s="8">
        <f t="shared" si="68"/>
        <v>0</v>
      </c>
      <c r="T382" s="21">
        <f t="shared" si="60"/>
        <v>18</v>
      </c>
      <c r="U382" s="19">
        <f>VLOOKUP($B382,Gas!$B$3:$E$2506,2)</f>
        <v>2.35</v>
      </c>
      <c r="V382" s="44">
        <f t="shared" si="61"/>
        <v>10.812765957446809</v>
      </c>
      <c r="W382" s="5">
        <f>VLOOKUP($B382,Gas!$B$3:$E$2506,4)</f>
        <v>0.29359766666207848</v>
      </c>
    </row>
    <row r="383" spans="1:23" x14ac:dyDescent="0.2">
      <c r="A383" s="43">
        <f t="shared" si="64"/>
        <v>18</v>
      </c>
      <c r="B383" s="91">
        <v>36315</v>
      </c>
      <c r="C383" s="92">
        <v>25.25</v>
      </c>
      <c r="D383" s="4">
        <f t="shared" si="58"/>
        <v>-6.3166416107038525E-3</v>
      </c>
      <c r="E383" s="100">
        <f t="shared" si="67"/>
        <v>1.9340200224738302</v>
      </c>
      <c r="F383" s="5"/>
      <c r="G383" s="8">
        <f t="shared" si="68"/>
        <v>0</v>
      </c>
      <c r="H383" s="8">
        <f t="shared" si="68"/>
        <v>0</v>
      </c>
      <c r="I383" s="8">
        <f t="shared" si="68"/>
        <v>4.75</v>
      </c>
      <c r="J383" s="8">
        <f t="shared" si="68"/>
        <v>9.75</v>
      </c>
      <c r="K383" s="8">
        <f t="shared" si="68"/>
        <v>14.75</v>
      </c>
      <c r="L383" s="8">
        <f t="shared" si="68"/>
        <v>24.75</v>
      </c>
      <c r="M383" s="8">
        <f t="shared" si="68"/>
        <v>5.25</v>
      </c>
      <c r="N383" s="8">
        <f t="shared" si="68"/>
        <v>0.25</v>
      </c>
      <c r="O383" s="8">
        <f t="shared" si="68"/>
        <v>0</v>
      </c>
      <c r="P383" s="8">
        <f t="shared" si="68"/>
        <v>0</v>
      </c>
      <c r="Q383" s="8">
        <f t="shared" si="68"/>
        <v>0</v>
      </c>
      <c r="R383" s="8">
        <f t="shared" si="68"/>
        <v>0</v>
      </c>
      <c r="S383" s="8">
        <f t="shared" si="68"/>
        <v>0</v>
      </c>
      <c r="T383" s="21">
        <f t="shared" si="60"/>
        <v>18</v>
      </c>
      <c r="U383" s="19">
        <f>VLOOKUP($B383,Gas!$B$3:$E$2506,2)</f>
        <v>2.36</v>
      </c>
      <c r="V383" s="44">
        <f t="shared" si="61"/>
        <v>10.699152542372882</v>
      </c>
      <c r="W383" s="5">
        <f>VLOOKUP($B383,Gas!$B$3:$E$2506,4)</f>
        <v>0.27121631374857708</v>
      </c>
    </row>
    <row r="384" spans="1:23" x14ac:dyDescent="0.2">
      <c r="A384" s="43">
        <f t="shared" si="64"/>
        <v>18</v>
      </c>
      <c r="B384" s="91">
        <v>36318</v>
      </c>
      <c r="C384" s="92">
        <v>66.56</v>
      </c>
      <c r="D384" s="4">
        <f t="shared" si="58"/>
        <v>0.96927764079158441</v>
      </c>
      <c r="E384" s="100">
        <f t="shared" si="67"/>
        <v>5.1802447398893863</v>
      </c>
      <c r="F384" s="5"/>
      <c r="G384" s="8">
        <f t="shared" ref="G384:S393" si="69">IF(G$1="P",MAX(0,G$2-$C384),IF(G$1="C",MAX(0,$C384-G$2)))</f>
        <v>0</v>
      </c>
      <c r="H384" s="8">
        <f t="shared" si="69"/>
        <v>0</v>
      </c>
      <c r="I384" s="8">
        <f t="shared" si="69"/>
        <v>0</v>
      </c>
      <c r="J384" s="8">
        <f t="shared" si="69"/>
        <v>0</v>
      </c>
      <c r="K384" s="8">
        <f t="shared" si="69"/>
        <v>0</v>
      </c>
      <c r="L384" s="8">
        <f t="shared" si="69"/>
        <v>0</v>
      </c>
      <c r="M384" s="8">
        <f t="shared" si="69"/>
        <v>46.56</v>
      </c>
      <c r="N384" s="8">
        <f t="shared" si="69"/>
        <v>41.56</v>
      </c>
      <c r="O384" s="8">
        <f t="shared" si="69"/>
        <v>36.56</v>
      </c>
      <c r="P384" s="8">
        <f t="shared" si="69"/>
        <v>31.560000000000002</v>
      </c>
      <c r="Q384" s="8">
        <f t="shared" si="69"/>
        <v>26.560000000000002</v>
      </c>
      <c r="R384" s="8">
        <f t="shared" si="69"/>
        <v>16.560000000000002</v>
      </c>
      <c r="S384" s="8">
        <f t="shared" si="69"/>
        <v>0</v>
      </c>
      <c r="T384" s="21">
        <f t="shared" si="60"/>
        <v>18</v>
      </c>
      <c r="U384" s="19">
        <f>VLOOKUP($B384,Gas!$B$3:$E$2506,2)</f>
        <v>2.3199999999999998</v>
      </c>
      <c r="V384" s="44">
        <f t="shared" si="61"/>
        <v>28.689655172413797</v>
      </c>
      <c r="W384" s="5">
        <f>VLOOKUP($B384,Gas!$B$3:$E$2506,4)</f>
        <v>0.26581633163671736</v>
      </c>
    </row>
    <row r="385" spans="1:23" x14ac:dyDescent="0.2">
      <c r="A385" s="43">
        <f t="shared" si="64"/>
        <v>18</v>
      </c>
      <c r="B385" s="91">
        <v>36319</v>
      </c>
      <c r="C385" s="92">
        <v>235</v>
      </c>
      <c r="D385" s="4">
        <f t="shared" si="58"/>
        <v>1.2614817176312059</v>
      </c>
      <c r="E385" s="100">
        <f t="shared" si="67"/>
        <v>7.5147351851968933</v>
      </c>
      <c r="F385" s="5"/>
      <c r="G385" s="8">
        <f t="shared" si="69"/>
        <v>0</v>
      </c>
      <c r="H385" s="8">
        <f t="shared" si="69"/>
        <v>0</v>
      </c>
      <c r="I385" s="8">
        <f t="shared" si="69"/>
        <v>0</v>
      </c>
      <c r="J385" s="8">
        <f t="shared" si="69"/>
        <v>0</v>
      </c>
      <c r="K385" s="8">
        <f t="shared" si="69"/>
        <v>0</v>
      </c>
      <c r="L385" s="8">
        <f t="shared" si="69"/>
        <v>0</v>
      </c>
      <c r="M385" s="8">
        <f t="shared" si="69"/>
        <v>215</v>
      </c>
      <c r="N385" s="8">
        <f t="shared" si="69"/>
        <v>210</v>
      </c>
      <c r="O385" s="8">
        <f t="shared" si="69"/>
        <v>205</v>
      </c>
      <c r="P385" s="8">
        <f t="shared" si="69"/>
        <v>200</v>
      </c>
      <c r="Q385" s="8">
        <f t="shared" si="69"/>
        <v>195</v>
      </c>
      <c r="R385" s="8">
        <f t="shared" si="69"/>
        <v>185</v>
      </c>
      <c r="S385" s="8">
        <f t="shared" si="69"/>
        <v>134.99999</v>
      </c>
      <c r="T385" s="21">
        <f t="shared" si="60"/>
        <v>18</v>
      </c>
      <c r="U385" s="19">
        <f>VLOOKUP($B385,Gas!$B$3:$E$2506,2)</f>
        <v>2.415</v>
      </c>
      <c r="V385" s="44">
        <f t="shared" si="61"/>
        <v>97.308488612836442</v>
      </c>
      <c r="W385" s="5">
        <f>VLOOKUP($B385,Gas!$B$3:$E$2506,4)</f>
        <v>0.32520593940948561</v>
      </c>
    </row>
    <row r="386" spans="1:23" x14ac:dyDescent="0.2">
      <c r="A386" s="43">
        <f t="shared" si="64"/>
        <v>18</v>
      </c>
      <c r="B386" s="91">
        <v>36320</v>
      </c>
      <c r="C386" s="92">
        <v>129.32</v>
      </c>
      <c r="D386" s="4">
        <f t="shared" si="58"/>
        <v>-0.59729556128692674</v>
      </c>
      <c r="E386" s="100">
        <f t="shared" si="67"/>
        <v>8.5427263926680528</v>
      </c>
      <c r="F386" s="5"/>
      <c r="G386" s="8">
        <f t="shared" si="69"/>
        <v>0</v>
      </c>
      <c r="H386" s="8">
        <f t="shared" si="69"/>
        <v>0</v>
      </c>
      <c r="I386" s="8">
        <f t="shared" si="69"/>
        <v>0</v>
      </c>
      <c r="J386" s="8">
        <f t="shared" si="69"/>
        <v>0</v>
      </c>
      <c r="K386" s="8">
        <f t="shared" si="69"/>
        <v>0</v>
      </c>
      <c r="L386" s="8">
        <f t="shared" si="69"/>
        <v>0</v>
      </c>
      <c r="M386" s="8">
        <f t="shared" si="69"/>
        <v>109.32</v>
      </c>
      <c r="N386" s="8">
        <f t="shared" si="69"/>
        <v>104.32</v>
      </c>
      <c r="O386" s="8">
        <f t="shared" si="69"/>
        <v>99.32</v>
      </c>
      <c r="P386" s="8">
        <f t="shared" si="69"/>
        <v>94.32</v>
      </c>
      <c r="Q386" s="8">
        <f t="shared" si="69"/>
        <v>89.32</v>
      </c>
      <c r="R386" s="8">
        <f t="shared" si="69"/>
        <v>79.319999999999993</v>
      </c>
      <c r="S386" s="8">
        <f t="shared" si="69"/>
        <v>29.31998999999999</v>
      </c>
      <c r="T386" s="21">
        <f t="shared" si="60"/>
        <v>18</v>
      </c>
      <c r="U386" s="19">
        <f>VLOOKUP($B386,Gas!$B$3:$E$2506,2)</f>
        <v>2.38</v>
      </c>
      <c r="V386" s="44">
        <f t="shared" si="61"/>
        <v>54.336134453781511</v>
      </c>
      <c r="W386" s="5">
        <f>VLOOKUP($B386,Gas!$B$3:$E$2506,4)</f>
        <v>0.35067815206785047</v>
      </c>
    </row>
    <row r="387" spans="1:23" x14ac:dyDescent="0.2">
      <c r="A387" s="43">
        <f t="shared" si="64"/>
        <v>18</v>
      </c>
      <c r="B387" s="91">
        <v>36321</v>
      </c>
      <c r="C387" s="92">
        <v>82.01</v>
      </c>
      <c r="D387" s="4">
        <f t="shared" si="58"/>
        <v>-0.45544876180891236</v>
      </c>
      <c r="E387" s="100">
        <f t="shared" si="67"/>
        <v>9.1388851003224154</v>
      </c>
      <c r="F387" s="5"/>
      <c r="G387" s="8">
        <f t="shared" si="69"/>
        <v>0</v>
      </c>
      <c r="H387" s="8">
        <f t="shared" si="69"/>
        <v>0</v>
      </c>
      <c r="I387" s="8">
        <f t="shared" si="69"/>
        <v>0</v>
      </c>
      <c r="J387" s="8">
        <f t="shared" si="69"/>
        <v>0</v>
      </c>
      <c r="K387" s="8">
        <f t="shared" si="69"/>
        <v>0</v>
      </c>
      <c r="L387" s="8">
        <f t="shared" si="69"/>
        <v>0</v>
      </c>
      <c r="M387" s="8">
        <f t="shared" si="69"/>
        <v>62.010000000000005</v>
      </c>
      <c r="N387" s="8">
        <f t="shared" si="69"/>
        <v>57.010000000000005</v>
      </c>
      <c r="O387" s="8">
        <f t="shared" si="69"/>
        <v>52.010000000000005</v>
      </c>
      <c r="P387" s="8">
        <f t="shared" si="69"/>
        <v>47.010000000000005</v>
      </c>
      <c r="Q387" s="8">
        <f t="shared" si="69"/>
        <v>42.010000000000005</v>
      </c>
      <c r="R387" s="8">
        <f t="shared" si="69"/>
        <v>32.010000000000005</v>
      </c>
      <c r="S387" s="8">
        <f t="shared" si="69"/>
        <v>0</v>
      </c>
      <c r="T387" s="21">
        <f t="shared" si="60"/>
        <v>18</v>
      </c>
      <c r="U387" s="19">
        <f>VLOOKUP($B387,Gas!$B$3:$E$2506,2)</f>
        <v>2.375</v>
      </c>
      <c r="V387" s="44">
        <f t="shared" si="61"/>
        <v>34.530526315789473</v>
      </c>
      <c r="W387" s="5">
        <f>VLOOKUP($B387,Gas!$B$3:$E$2506,4)</f>
        <v>0.35248696593191414</v>
      </c>
    </row>
    <row r="388" spans="1:23" x14ac:dyDescent="0.2">
      <c r="A388" s="43">
        <f t="shared" si="64"/>
        <v>18</v>
      </c>
      <c r="B388" s="91">
        <v>36322</v>
      </c>
      <c r="C388" s="92">
        <v>39.46</v>
      </c>
      <c r="D388" s="4">
        <f t="shared" ref="D388:D451" si="70">LN(C388/C387)</f>
        <v>-0.73155369045385066</v>
      </c>
      <c r="E388" s="100">
        <f t="shared" si="67"/>
        <v>10.09824338003876</v>
      </c>
      <c r="F388" s="5"/>
      <c r="G388" s="8">
        <f t="shared" si="69"/>
        <v>0</v>
      </c>
      <c r="H388" s="8">
        <f t="shared" si="69"/>
        <v>0</v>
      </c>
      <c r="I388" s="8">
        <f t="shared" si="69"/>
        <v>0</v>
      </c>
      <c r="J388" s="8">
        <f t="shared" si="69"/>
        <v>0</v>
      </c>
      <c r="K388" s="8">
        <f t="shared" si="69"/>
        <v>0.53999999999999915</v>
      </c>
      <c r="L388" s="8">
        <f t="shared" si="69"/>
        <v>10.54</v>
      </c>
      <c r="M388" s="8">
        <f t="shared" si="69"/>
        <v>19.46</v>
      </c>
      <c r="N388" s="8">
        <f t="shared" si="69"/>
        <v>14.46</v>
      </c>
      <c r="O388" s="8">
        <f t="shared" si="69"/>
        <v>9.4600000000000009</v>
      </c>
      <c r="P388" s="8">
        <f t="shared" si="69"/>
        <v>4.4600000000000009</v>
      </c>
      <c r="Q388" s="8">
        <f t="shared" si="69"/>
        <v>0</v>
      </c>
      <c r="R388" s="8">
        <f t="shared" si="69"/>
        <v>0</v>
      </c>
      <c r="S388" s="8">
        <f t="shared" si="69"/>
        <v>0</v>
      </c>
      <c r="T388" s="21">
        <f t="shared" ref="T388:T451" si="71">A388</f>
        <v>18</v>
      </c>
      <c r="U388" s="19">
        <f>VLOOKUP($B388,Gas!$B$3:$E$2506,2)</f>
        <v>2.37</v>
      </c>
      <c r="V388" s="44">
        <f t="shared" ref="V388:V451" si="72">C388/U388</f>
        <v>16.649789029535864</v>
      </c>
      <c r="W388" s="5">
        <f>VLOOKUP($B388,Gas!$B$3:$E$2506,4)</f>
        <v>0.34285098700895955</v>
      </c>
    </row>
    <row r="389" spans="1:23" x14ac:dyDescent="0.2">
      <c r="A389" s="43">
        <f t="shared" si="64"/>
        <v>18</v>
      </c>
      <c r="B389" s="91">
        <v>36325</v>
      </c>
      <c r="C389" s="92">
        <v>29.77</v>
      </c>
      <c r="D389" s="4">
        <f t="shared" si="70"/>
        <v>-0.28178632556678429</v>
      </c>
      <c r="E389" s="100">
        <f t="shared" si="67"/>
        <v>10.247020195798882</v>
      </c>
      <c r="F389" s="5"/>
      <c r="G389" s="8">
        <f t="shared" si="69"/>
        <v>0</v>
      </c>
      <c r="H389" s="8">
        <f t="shared" si="69"/>
        <v>0</v>
      </c>
      <c r="I389" s="8">
        <f t="shared" si="69"/>
        <v>0.23000000000000043</v>
      </c>
      <c r="J389" s="8">
        <f t="shared" si="69"/>
        <v>5.23</v>
      </c>
      <c r="K389" s="8">
        <f t="shared" si="69"/>
        <v>10.23</v>
      </c>
      <c r="L389" s="8">
        <f t="shared" si="69"/>
        <v>20.23</v>
      </c>
      <c r="M389" s="8">
        <f t="shared" si="69"/>
        <v>9.77</v>
      </c>
      <c r="N389" s="8">
        <f t="shared" si="69"/>
        <v>4.7699999999999996</v>
      </c>
      <c r="O389" s="8">
        <f t="shared" si="69"/>
        <v>0</v>
      </c>
      <c r="P389" s="8">
        <f t="shared" si="69"/>
        <v>0</v>
      </c>
      <c r="Q389" s="8">
        <f t="shared" si="69"/>
        <v>0</v>
      </c>
      <c r="R389" s="8">
        <f t="shared" si="69"/>
        <v>0</v>
      </c>
      <c r="S389" s="8">
        <f t="shared" si="69"/>
        <v>0</v>
      </c>
      <c r="T389" s="21">
        <f t="shared" si="71"/>
        <v>18</v>
      </c>
      <c r="U389" s="19">
        <f>VLOOKUP($B389,Gas!$B$3:$E$2506,2)</f>
        <v>2.3050000000000002</v>
      </c>
      <c r="V389" s="44">
        <f t="shared" si="72"/>
        <v>12.915401301518438</v>
      </c>
      <c r="W389" s="5">
        <f>VLOOKUP($B389,Gas!$B$3:$E$2506,4)</f>
        <v>0.33953050775504856</v>
      </c>
    </row>
    <row r="390" spans="1:23" x14ac:dyDescent="0.2">
      <c r="A390" s="43">
        <f t="shared" si="64"/>
        <v>18</v>
      </c>
      <c r="B390" s="91">
        <v>36326</v>
      </c>
      <c r="C390" s="92">
        <v>21.06</v>
      </c>
      <c r="D390" s="4">
        <f t="shared" si="70"/>
        <v>-0.3461256683218556</v>
      </c>
      <c r="E390" s="100">
        <f t="shared" si="67"/>
        <v>10.317020731736788</v>
      </c>
      <c r="F390" s="5"/>
      <c r="G390" s="8">
        <f t="shared" si="69"/>
        <v>0</v>
      </c>
      <c r="H390" s="8">
        <f t="shared" si="69"/>
        <v>3.9400000000000013</v>
      </c>
      <c r="I390" s="8">
        <f t="shared" si="69"/>
        <v>8.9400000000000013</v>
      </c>
      <c r="J390" s="8">
        <f t="shared" si="69"/>
        <v>13.940000000000001</v>
      </c>
      <c r="K390" s="8">
        <f t="shared" si="69"/>
        <v>18.940000000000001</v>
      </c>
      <c r="L390" s="8">
        <f t="shared" si="69"/>
        <v>28.94</v>
      </c>
      <c r="M390" s="8">
        <f t="shared" si="69"/>
        <v>1.0599999999999987</v>
      </c>
      <c r="N390" s="8">
        <f t="shared" si="69"/>
        <v>0</v>
      </c>
      <c r="O390" s="8">
        <f t="shared" si="69"/>
        <v>0</v>
      </c>
      <c r="P390" s="8">
        <f t="shared" si="69"/>
        <v>0</v>
      </c>
      <c r="Q390" s="8">
        <f t="shared" si="69"/>
        <v>0</v>
      </c>
      <c r="R390" s="8">
        <f t="shared" si="69"/>
        <v>0</v>
      </c>
      <c r="S390" s="8">
        <f t="shared" si="69"/>
        <v>0</v>
      </c>
      <c r="T390" s="21">
        <f t="shared" si="71"/>
        <v>18</v>
      </c>
      <c r="U390" s="19">
        <f>VLOOKUP($B390,Gas!$B$3:$E$2506,2)</f>
        <v>2.2999999999999998</v>
      </c>
      <c r="V390" s="44">
        <f t="shared" si="72"/>
        <v>9.1565217391304348</v>
      </c>
      <c r="W390" s="5">
        <f>VLOOKUP($B390,Gas!$B$3:$E$2506,4)</f>
        <v>0.32491876505113054</v>
      </c>
    </row>
    <row r="391" spans="1:23" x14ac:dyDescent="0.2">
      <c r="A391" s="43">
        <f t="shared" si="64"/>
        <v>18</v>
      </c>
      <c r="B391" s="91">
        <v>36327</v>
      </c>
      <c r="C391" s="92">
        <v>17.579999999999998</v>
      </c>
      <c r="D391" s="4">
        <f t="shared" si="70"/>
        <v>-0.18061361444879856</v>
      </c>
      <c r="E391" s="100">
        <f t="shared" si="67"/>
        <v>10.342624664314753</v>
      </c>
      <c r="F391" s="5"/>
      <c r="G391" s="8">
        <f t="shared" si="69"/>
        <v>2.4200000000000017</v>
      </c>
      <c r="H391" s="8">
        <f t="shared" si="69"/>
        <v>7.4200000000000017</v>
      </c>
      <c r="I391" s="8">
        <f t="shared" si="69"/>
        <v>12.420000000000002</v>
      </c>
      <c r="J391" s="8">
        <f t="shared" si="69"/>
        <v>17.420000000000002</v>
      </c>
      <c r="K391" s="8">
        <f t="shared" si="69"/>
        <v>22.42</v>
      </c>
      <c r="L391" s="8">
        <f t="shared" si="69"/>
        <v>32.42</v>
      </c>
      <c r="M391" s="8">
        <f t="shared" si="69"/>
        <v>0</v>
      </c>
      <c r="N391" s="8">
        <f t="shared" si="69"/>
        <v>0</v>
      </c>
      <c r="O391" s="8">
        <f t="shared" si="69"/>
        <v>0</v>
      </c>
      <c r="P391" s="8">
        <f t="shared" si="69"/>
        <v>0</v>
      </c>
      <c r="Q391" s="8">
        <f t="shared" si="69"/>
        <v>0</v>
      </c>
      <c r="R391" s="8">
        <f t="shared" si="69"/>
        <v>0</v>
      </c>
      <c r="S391" s="8">
        <f t="shared" si="69"/>
        <v>0</v>
      </c>
      <c r="T391" s="21">
        <f t="shared" si="71"/>
        <v>18</v>
      </c>
      <c r="U391" s="19">
        <f>VLOOKUP($B391,Gas!$B$3:$E$2506,2)</f>
        <v>2.2799999999999998</v>
      </c>
      <c r="V391" s="44">
        <f t="shared" si="72"/>
        <v>7.7105263157894735</v>
      </c>
      <c r="W391" s="5">
        <f>VLOOKUP($B391,Gas!$B$3:$E$2506,4)</f>
        <v>0.32824226507220261</v>
      </c>
    </row>
    <row r="392" spans="1:23" x14ac:dyDescent="0.2">
      <c r="A392" s="43">
        <f t="shared" si="64"/>
        <v>18</v>
      </c>
      <c r="B392" s="91">
        <v>36328</v>
      </c>
      <c r="C392" s="92">
        <v>18.03</v>
      </c>
      <c r="D392" s="4">
        <f t="shared" si="70"/>
        <v>2.5275144958195227E-2</v>
      </c>
      <c r="E392" s="100">
        <f t="shared" si="67"/>
        <v>10.342651711027822</v>
      </c>
      <c r="F392" s="5"/>
      <c r="G392" s="8">
        <f t="shared" si="69"/>
        <v>1.9699999999999989</v>
      </c>
      <c r="H392" s="8">
        <f t="shared" si="69"/>
        <v>6.9699999999999989</v>
      </c>
      <c r="I392" s="8">
        <f t="shared" si="69"/>
        <v>11.969999999999999</v>
      </c>
      <c r="J392" s="8">
        <f t="shared" si="69"/>
        <v>16.97</v>
      </c>
      <c r="K392" s="8">
        <f t="shared" si="69"/>
        <v>21.97</v>
      </c>
      <c r="L392" s="8">
        <f t="shared" si="69"/>
        <v>31.97</v>
      </c>
      <c r="M392" s="8">
        <f t="shared" si="69"/>
        <v>0</v>
      </c>
      <c r="N392" s="8">
        <f t="shared" si="69"/>
        <v>0</v>
      </c>
      <c r="O392" s="8">
        <f t="shared" si="69"/>
        <v>0</v>
      </c>
      <c r="P392" s="8">
        <f t="shared" si="69"/>
        <v>0</v>
      </c>
      <c r="Q392" s="8">
        <f t="shared" si="69"/>
        <v>0</v>
      </c>
      <c r="R392" s="8">
        <f t="shared" si="69"/>
        <v>0</v>
      </c>
      <c r="S392" s="8">
        <f t="shared" si="69"/>
        <v>0</v>
      </c>
      <c r="T392" s="21">
        <f t="shared" si="71"/>
        <v>18</v>
      </c>
      <c r="U392" s="19">
        <f>VLOOKUP($B392,Gas!$B$3:$E$2506,2)</f>
        <v>2.2749999999999999</v>
      </c>
      <c r="V392" s="44">
        <f t="shared" si="72"/>
        <v>7.9252747252747264</v>
      </c>
      <c r="W392" s="5">
        <f>VLOOKUP($B392,Gas!$B$3:$E$2506,4)</f>
        <v>0.32803842660508903</v>
      </c>
    </row>
    <row r="393" spans="1:23" x14ac:dyDescent="0.2">
      <c r="A393" s="43">
        <f t="shared" si="64"/>
        <v>18</v>
      </c>
      <c r="B393" s="91">
        <v>36329</v>
      </c>
      <c r="C393" s="92">
        <v>17.3</v>
      </c>
      <c r="D393" s="4">
        <f t="shared" si="70"/>
        <v>-4.133053571149272E-2</v>
      </c>
      <c r="E393" s="100">
        <f t="shared" si="67"/>
        <v>10.341500832884048</v>
      </c>
      <c r="F393" s="5"/>
      <c r="G393" s="8">
        <f t="shared" si="69"/>
        <v>2.6999999999999993</v>
      </c>
      <c r="H393" s="8">
        <f t="shared" si="69"/>
        <v>7.6999999999999993</v>
      </c>
      <c r="I393" s="8">
        <f t="shared" si="69"/>
        <v>12.7</v>
      </c>
      <c r="J393" s="8">
        <f t="shared" si="69"/>
        <v>17.7</v>
      </c>
      <c r="K393" s="8">
        <f t="shared" si="69"/>
        <v>22.7</v>
      </c>
      <c r="L393" s="8">
        <f t="shared" si="69"/>
        <v>32.700000000000003</v>
      </c>
      <c r="M393" s="8">
        <f t="shared" si="69"/>
        <v>0</v>
      </c>
      <c r="N393" s="8">
        <f t="shared" si="69"/>
        <v>0</v>
      </c>
      <c r="O393" s="8">
        <f t="shared" si="69"/>
        <v>0</v>
      </c>
      <c r="P393" s="8">
        <f t="shared" si="69"/>
        <v>0</v>
      </c>
      <c r="Q393" s="8">
        <f t="shared" si="69"/>
        <v>0</v>
      </c>
      <c r="R393" s="8">
        <f t="shared" si="69"/>
        <v>0</v>
      </c>
      <c r="S393" s="8">
        <f t="shared" si="69"/>
        <v>0</v>
      </c>
      <c r="T393" s="21">
        <f t="shared" si="71"/>
        <v>18</v>
      </c>
      <c r="U393" s="19">
        <f>VLOOKUP($B393,Gas!$B$3:$E$2506,2)</f>
        <v>2.2400000000000002</v>
      </c>
      <c r="V393" s="44">
        <f t="shared" si="72"/>
        <v>7.7232142857142856</v>
      </c>
      <c r="W393" s="5">
        <f>VLOOKUP($B393,Gas!$B$3:$E$2506,4)</f>
        <v>0.17506305623242352</v>
      </c>
    </row>
    <row r="394" spans="1:23" x14ac:dyDescent="0.2">
      <c r="A394" s="43">
        <f t="shared" si="64"/>
        <v>18</v>
      </c>
      <c r="B394" s="91">
        <v>36332</v>
      </c>
      <c r="C394" s="92">
        <v>21.28</v>
      </c>
      <c r="D394" s="4">
        <f t="shared" si="70"/>
        <v>0.20706116296971042</v>
      </c>
      <c r="E394" s="100">
        <f t="shared" si="67"/>
        <v>8.8783679044981856</v>
      </c>
      <c r="F394" s="5"/>
      <c r="G394" s="8">
        <f t="shared" ref="G394:S403" si="73">IF(G$1="P",MAX(0,G$2-$C394),IF(G$1="C",MAX(0,$C394-G$2)))</f>
        <v>0</v>
      </c>
      <c r="H394" s="8">
        <f t="shared" si="73"/>
        <v>3.7199999999999989</v>
      </c>
      <c r="I394" s="8">
        <f t="shared" si="73"/>
        <v>8.7199999999999989</v>
      </c>
      <c r="J394" s="8">
        <f t="shared" si="73"/>
        <v>13.719999999999999</v>
      </c>
      <c r="K394" s="8">
        <f t="shared" si="73"/>
        <v>18.72</v>
      </c>
      <c r="L394" s="8">
        <f t="shared" si="73"/>
        <v>28.72</v>
      </c>
      <c r="M394" s="8">
        <f t="shared" si="73"/>
        <v>1.2800000000000011</v>
      </c>
      <c r="N394" s="8">
        <f t="shared" si="73"/>
        <v>0</v>
      </c>
      <c r="O394" s="8">
        <f t="shared" si="73"/>
        <v>0</v>
      </c>
      <c r="P394" s="8">
        <f t="shared" si="73"/>
        <v>0</v>
      </c>
      <c r="Q394" s="8">
        <f t="shared" si="73"/>
        <v>0</v>
      </c>
      <c r="R394" s="8">
        <f t="shared" si="73"/>
        <v>0</v>
      </c>
      <c r="S394" s="8">
        <f t="shared" si="73"/>
        <v>0</v>
      </c>
      <c r="T394" s="21">
        <f t="shared" si="71"/>
        <v>18</v>
      </c>
      <c r="U394" s="19">
        <f>VLOOKUP($B394,Gas!$B$3:$E$2506,2)</f>
        <v>2.2349999999999999</v>
      </c>
      <c r="V394" s="44">
        <f t="shared" si="72"/>
        <v>9.5212527964205833</v>
      </c>
      <c r="W394" s="5">
        <f>VLOOKUP($B394,Gas!$B$3:$E$2506,4)</f>
        <v>0.17562894473388915</v>
      </c>
    </row>
    <row r="395" spans="1:23" x14ac:dyDescent="0.2">
      <c r="A395" s="43">
        <f t="shared" si="64"/>
        <v>18</v>
      </c>
      <c r="B395" s="91">
        <v>36333</v>
      </c>
      <c r="C395" s="92">
        <v>25.73</v>
      </c>
      <c r="D395" s="4">
        <f t="shared" si="70"/>
        <v>0.18988996182020904</v>
      </c>
      <c r="E395" s="100">
        <f t="shared" si="67"/>
        <v>5.0640651882080725</v>
      </c>
      <c r="F395" s="5"/>
      <c r="G395" s="8">
        <f t="shared" si="73"/>
        <v>0</v>
      </c>
      <c r="H395" s="8">
        <f t="shared" si="73"/>
        <v>0</v>
      </c>
      <c r="I395" s="8">
        <f t="shared" si="73"/>
        <v>4.2699999999999996</v>
      </c>
      <c r="J395" s="8">
        <f t="shared" si="73"/>
        <v>9.27</v>
      </c>
      <c r="K395" s="8">
        <f t="shared" si="73"/>
        <v>14.27</v>
      </c>
      <c r="L395" s="8">
        <f t="shared" si="73"/>
        <v>24.27</v>
      </c>
      <c r="M395" s="8">
        <f t="shared" si="73"/>
        <v>5.73</v>
      </c>
      <c r="N395" s="8">
        <f t="shared" si="73"/>
        <v>0.73000000000000043</v>
      </c>
      <c r="O395" s="8">
        <f t="shared" si="73"/>
        <v>0</v>
      </c>
      <c r="P395" s="8">
        <f t="shared" si="73"/>
        <v>0</v>
      </c>
      <c r="Q395" s="8">
        <f t="shared" si="73"/>
        <v>0</v>
      </c>
      <c r="R395" s="8">
        <f t="shared" si="73"/>
        <v>0</v>
      </c>
      <c r="S395" s="8">
        <f t="shared" si="73"/>
        <v>0</v>
      </c>
      <c r="T395" s="21">
        <f t="shared" si="71"/>
        <v>18</v>
      </c>
      <c r="U395" s="19">
        <f>VLOOKUP($B395,Gas!$B$3:$E$2506,2)</f>
        <v>2.2149999999999999</v>
      </c>
      <c r="V395" s="44">
        <f t="shared" si="72"/>
        <v>11.616252821670431</v>
      </c>
      <c r="W395" s="5">
        <f>VLOOKUP($B395,Gas!$B$3:$E$2506,4)</f>
        <v>0.10136559995416977</v>
      </c>
    </row>
    <row r="396" spans="1:23" x14ac:dyDescent="0.2">
      <c r="A396" s="43">
        <f t="shared" si="64"/>
        <v>18</v>
      </c>
      <c r="B396" s="91">
        <v>36334</v>
      </c>
      <c r="C396" s="92">
        <v>27.83</v>
      </c>
      <c r="D396" s="4">
        <f t="shared" si="70"/>
        <v>7.8456949244146451E-2</v>
      </c>
      <c r="E396" s="100">
        <f t="shared" si="67"/>
        <v>4.7896988677195278</v>
      </c>
      <c r="F396" s="5"/>
      <c r="G396" s="8">
        <f t="shared" si="73"/>
        <v>0</v>
      </c>
      <c r="H396" s="8">
        <f t="shared" si="73"/>
        <v>0</v>
      </c>
      <c r="I396" s="8">
        <f t="shared" si="73"/>
        <v>2.1700000000000017</v>
      </c>
      <c r="J396" s="8">
        <f t="shared" si="73"/>
        <v>7.1700000000000017</v>
      </c>
      <c r="K396" s="8">
        <f t="shared" si="73"/>
        <v>12.170000000000002</v>
      </c>
      <c r="L396" s="8">
        <f t="shared" si="73"/>
        <v>22.17</v>
      </c>
      <c r="M396" s="8">
        <f t="shared" si="73"/>
        <v>7.8299999999999983</v>
      </c>
      <c r="N396" s="8">
        <f t="shared" si="73"/>
        <v>2.8299999999999983</v>
      </c>
      <c r="O396" s="8">
        <f t="shared" si="73"/>
        <v>0</v>
      </c>
      <c r="P396" s="8">
        <f t="shared" si="73"/>
        <v>0</v>
      </c>
      <c r="Q396" s="8">
        <f t="shared" si="73"/>
        <v>0</v>
      </c>
      <c r="R396" s="8">
        <f t="shared" si="73"/>
        <v>0</v>
      </c>
      <c r="S396" s="8">
        <f t="shared" si="73"/>
        <v>0</v>
      </c>
      <c r="T396" s="21">
        <f t="shared" si="71"/>
        <v>18</v>
      </c>
      <c r="U396" s="19">
        <f>VLOOKUP($B396,Gas!$B$3:$E$2506,2)</f>
        <v>2.2200000000000002</v>
      </c>
      <c r="V396" s="44">
        <f t="shared" si="72"/>
        <v>12.536036036036034</v>
      </c>
      <c r="W396" s="5">
        <f>VLOOKUP($B396,Gas!$B$3:$E$2506,4)</f>
        <v>0.10577791953603644</v>
      </c>
    </row>
    <row r="397" spans="1:23" x14ac:dyDescent="0.2">
      <c r="A397" s="43">
        <f t="shared" si="64"/>
        <v>18</v>
      </c>
      <c r="B397" s="91">
        <v>36335</v>
      </c>
      <c r="C397" s="92">
        <v>28.32</v>
      </c>
      <c r="D397" s="4">
        <f t="shared" si="70"/>
        <v>1.7453693287719601E-2</v>
      </c>
      <c r="E397" s="100">
        <f t="shared" si="67"/>
        <v>4.5389773499923027</v>
      </c>
      <c r="F397" s="5"/>
      <c r="G397" s="8">
        <f t="shared" si="73"/>
        <v>0</v>
      </c>
      <c r="H397" s="8">
        <f t="shared" si="73"/>
        <v>0</v>
      </c>
      <c r="I397" s="8">
        <f t="shared" si="73"/>
        <v>1.6799999999999997</v>
      </c>
      <c r="J397" s="8">
        <f t="shared" si="73"/>
        <v>6.68</v>
      </c>
      <c r="K397" s="8">
        <f t="shared" si="73"/>
        <v>11.68</v>
      </c>
      <c r="L397" s="8">
        <f t="shared" si="73"/>
        <v>21.68</v>
      </c>
      <c r="M397" s="8">
        <f t="shared" si="73"/>
        <v>8.32</v>
      </c>
      <c r="N397" s="8">
        <f t="shared" si="73"/>
        <v>3.3200000000000003</v>
      </c>
      <c r="O397" s="8">
        <f t="shared" si="73"/>
        <v>0</v>
      </c>
      <c r="P397" s="8">
        <f t="shared" si="73"/>
        <v>0</v>
      </c>
      <c r="Q397" s="8">
        <f t="shared" si="73"/>
        <v>0</v>
      </c>
      <c r="R397" s="8">
        <f t="shared" si="73"/>
        <v>0</v>
      </c>
      <c r="S397" s="8">
        <f t="shared" si="73"/>
        <v>0</v>
      </c>
      <c r="T397" s="21">
        <f t="shared" si="71"/>
        <v>18</v>
      </c>
      <c r="U397" s="19">
        <f>VLOOKUP($B397,Gas!$B$3:$E$2506,2)</f>
        <v>2.2450000000000001</v>
      </c>
      <c r="V397" s="44">
        <f t="shared" si="72"/>
        <v>12.614699331848552</v>
      </c>
      <c r="W397" s="5">
        <f>VLOOKUP($B397,Gas!$B$3:$E$2506,4)</f>
        <v>0.13848823315337161</v>
      </c>
    </row>
    <row r="398" spans="1:23" x14ac:dyDescent="0.2">
      <c r="A398" s="43">
        <f t="shared" si="64"/>
        <v>18</v>
      </c>
      <c r="B398" s="91">
        <v>36336</v>
      </c>
      <c r="C398" s="92">
        <v>27.43</v>
      </c>
      <c r="D398" s="4">
        <f t="shared" si="70"/>
        <v>-3.1930963876007155E-2</v>
      </c>
      <c r="E398" s="100">
        <f t="shared" si="67"/>
        <v>2.9219614915237448</v>
      </c>
      <c r="F398" s="5"/>
      <c r="G398" s="8">
        <f t="shared" si="73"/>
        <v>0</v>
      </c>
      <c r="H398" s="8">
        <f t="shared" si="73"/>
        <v>0</v>
      </c>
      <c r="I398" s="8">
        <f t="shared" si="73"/>
        <v>2.5700000000000003</v>
      </c>
      <c r="J398" s="8">
        <f t="shared" si="73"/>
        <v>7.57</v>
      </c>
      <c r="K398" s="8">
        <f t="shared" si="73"/>
        <v>12.57</v>
      </c>
      <c r="L398" s="8">
        <f t="shared" si="73"/>
        <v>22.57</v>
      </c>
      <c r="M398" s="8">
        <f t="shared" si="73"/>
        <v>7.43</v>
      </c>
      <c r="N398" s="8">
        <f t="shared" si="73"/>
        <v>2.4299999999999997</v>
      </c>
      <c r="O398" s="8">
        <f t="shared" si="73"/>
        <v>0</v>
      </c>
      <c r="P398" s="8">
        <f t="shared" si="73"/>
        <v>0</v>
      </c>
      <c r="Q398" s="8">
        <f t="shared" si="73"/>
        <v>0</v>
      </c>
      <c r="R398" s="8">
        <f t="shared" si="73"/>
        <v>0</v>
      </c>
      <c r="S398" s="8">
        <f t="shared" si="73"/>
        <v>0</v>
      </c>
      <c r="T398" s="21">
        <f t="shared" si="71"/>
        <v>18</v>
      </c>
      <c r="U398" s="19">
        <f>VLOOKUP($B398,Gas!$B$3:$E$2506,2)</f>
        <v>2.2549999999999999</v>
      </c>
      <c r="V398" s="44">
        <f t="shared" si="72"/>
        <v>12.164079822616408</v>
      </c>
      <c r="W398" s="5">
        <f>VLOOKUP($B398,Gas!$B$3:$E$2506,4)</f>
        <v>0.14500586651790678</v>
      </c>
    </row>
    <row r="399" spans="1:23" x14ac:dyDescent="0.2">
      <c r="A399" s="43">
        <f t="shared" si="64"/>
        <v>18</v>
      </c>
      <c r="B399" s="91">
        <v>36339</v>
      </c>
      <c r="C399" s="92">
        <v>66.59</v>
      </c>
      <c r="D399" s="4">
        <f t="shared" si="70"/>
        <v>0.88691711117301919</v>
      </c>
      <c r="E399" s="100">
        <f t="shared" si="67"/>
        <v>5.1720252472119181</v>
      </c>
      <c r="F399" s="5"/>
      <c r="G399" s="8">
        <f t="shared" si="73"/>
        <v>0</v>
      </c>
      <c r="H399" s="8">
        <f t="shared" si="73"/>
        <v>0</v>
      </c>
      <c r="I399" s="8">
        <f t="shared" si="73"/>
        <v>0</v>
      </c>
      <c r="J399" s="8">
        <f t="shared" si="73"/>
        <v>0</v>
      </c>
      <c r="K399" s="8">
        <f t="shared" si="73"/>
        <v>0</v>
      </c>
      <c r="L399" s="8">
        <f t="shared" si="73"/>
        <v>0</v>
      </c>
      <c r="M399" s="8">
        <f t="shared" si="73"/>
        <v>46.59</v>
      </c>
      <c r="N399" s="8">
        <f t="shared" si="73"/>
        <v>41.59</v>
      </c>
      <c r="O399" s="8">
        <f t="shared" si="73"/>
        <v>36.590000000000003</v>
      </c>
      <c r="P399" s="8">
        <f t="shared" si="73"/>
        <v>31.590000000000003</v>
      </c>
      <c r="Q399" s="8">
        <f t="shared" si="73"/>
        <v>26.590000000000003</v>
      </c>
      <c r="R399" s="8">
        <f t="shared" si="73"/>
        <v>16.590000000000003</v>
      </c>
      <c r="S399" s="8">
        <f t="shared" si="73"/>
        <v>0</v>
      </c>
      <c r="T399" s="21">
        <f t="shared" si="71"/>
        <v>18</v>
      </c>
      <c r="U399" s="19">
        <f>VLOOKUP($B399,Gas!$B$3:$E$2506,2)</f>
        <v>2.27</v>
      </c>
      <c r="V399" s="44">
        <f t="shared" si="72"/>
        <v>29.334801762114537</v>
      </c>
      <c r="W399" s="5">
        <f>VLOOKUP($B399,Gas!$B$3:$E$2506,4)</f>
        <v>0.10313693092844146</v>
      </c>
    </row>
    <row r="400" spans="1:23" x14ac:dyDescent="0.2">
      <c r="A400" s="43">
        <f t="shared" si="64"/>
        <v>18</v>
      </c>
      <c r="B400" s="91">
        <v>36340</v>
      </c>
      <c r="C400" s="92">
        <v>31</v>
      </c>
      <c r="D400" s="4">
        <f t="shared" si="70"/>
        <v>-0.76456721163738484</v>
      </c>
      <c r="E400" s="100">
        <f t="shared" si="67"/>
        <v>6.4066343220961519</v>
      </c>
      <c r="F400" s="5"/>
      <c r="G400" s="8">
        <f t="shared" si="73"/>
        <v>0</v>
      </c>
      <c r="H400" s="8">
        <f t="shared" si="73"/>
        <v>0</v>
      </c>
      <c r="I400" s="8">
        <f t="shared" si="73"/>
        <v>0</v>
      </c>
      <c r="J400" s="8">
        <f t="shared" si="73"/>
        <v>4</v>
      </c>
      <c r="K400" s="8">
        <f t="shared" si="73"/>
        <v>9</v>
      </c>
      <c r="L400" s="8">
        <f t="shared" si="73"/>
        <v>19</v>
      </c>
      <c r="M400" s="8">
        <f t="shared" si="73"/>
        <v>11</v>
      </c>
      <c r="N400" s="8">
        <f t="shared" si="73"/>
        <v>6</v>
      </c>
      <c r="O400" s="8">
        <f t="shared" si="73"/>
        <v>1</v>
      </c>
      <c r="P400" s="8">
        <f t="shared" si="73"/>
        <v>0</v>
      </c>
      <c r="Q400" s="8">
        <f t="shared" si="73"/>
        <v>0</v>
      </c>
      <c r="R400" s="8">
        <f t="shared" si="73"/>
        <v>0</v>
      </c>
      <c r="S400" s="8">
        <f t="shared" si="73"/>
        <v>0</v>
      </c>
      <c r="T400" s="21">
        <f t="shared" si="71"/>
        <v>18</v>
      </c>
      <c r="U400" s="19">
        <f>VLOOKUP($B400,Gas!$B$3:$E$2506,2)</f>
        <v>2.25</v>
      </c>
      <c r="V400" s="44">
        <f t="shared" si="72"/>
        <v>13.777777777777779</v>
      </c>
      <c r="W400" s="5">
        <f>VLOOKUP($B400,Gas!$B$3:$E$2506,4)</f>
        <v>0.11894201751987998</v>
      </c>
    </row>
    <row r="401" spans="1:23" x14ac:dyDescent="0.2">
      <c r="A401" s="43">
        <f t="shared" si="64"/>
        <v>18</v>
      </c>
      <c r="B401" s="91">
        <v>36341</v>
      </c>
      <c r="C401" s="92">
        <v>27.66</v>
      </c>
      <c r="D401" s="4">
        <f t="shared" si="70"/>
        <v>-0.11399987824853414</v>
      </c>
      <c r="E401" s="100">
        <f t="shared" si="67"/>
        <v>6.3517252812304186</v>
      </c>
      <c r="F401" s="5"/>
      <c r="G401" s="8">
        <f t="shared" si="73"/>
        <v>0</v>
      </c>
      <c r="H401" s="8">
        <f t="shared" si="73"/>
        <v>0</v>
      </c>
      <c r="I401" s="8">
        <f t="shared" si="73"/>
        <v>2.34</v>
      </c>
      <c r="J401" s="8">
        <f t="shared" si="73"/>
        <v>7.34</v>
      </c>
      <c r="K401" s="8">
        <f t="shared" si="73"/>
        <v>12.34</v>
      </c>
      <c r="L401" s="8">
        <f t="shared" si="73"/>
        <v>22.34</v>
      </c>
      <c r="M401" s="8">
        <f t="shared" si="73"/>
        <v>7.66</v>
      </c>
      <c r="N401" s="8">
        <f t="shared" si="73"/>
        <v>2.66</v>
      </c>
      <c r="O401" s="8">
        <f t="shared" si="73"/>
        <v>0</v>
      </c>
      <c r="P401" s="8">
        <f t="shared" si="73"/>
        <v>0</v>
      </c>
      <c r="Q401" s="8">
        <f t="shared" si="73"/>
        <v>0</v>
      </c>
      <c r="R401" s="8">
        <f t="shared" si="73"/>
        <v>0</v>
      </c>
      <c r="S401" s="8">
        <f t="shared" si="73"/>
        <v>0</v>
      </c>
      <c r="T401" s="21">
        <f t="shared" si="71"/>
        <v>18</v>
      </c>
      <c r="U401" s="19">
        <f>VLOOKUP($B401,Gas!$B$3:$E$2506,2)</f>
        <v>2.3149999999999999</v>
      </c>
      <c r="V401" s="44">
        <f t="shared" si="72"/>
        <v>11.948164146868251</v>
      </c>
      <c r="W401" s="5">
        <f>VLOOKUP($B401,Gas!$B$3:$E$2506,4)</f>
        <v>0.20544214925556911</v>
      </c>
    </row>
    <row r="402" spans="1:23" x14ac:dyDescent="0.2">
      <c r="A402" s="43">
        <f t="shared" si="64"/>
        <v>19</v>
      </c>
      <c r="B402" s="91">
        <v>36342</v>
      </c>
      <c r="C402" s="92">
        <v>31.4</v>
      </c>
      <c r="D402" s="4">
        <f t="shared" si="70"/>
        <v>0.1268205666775955</v>
      </c>
      <c r="E402" s="100">
        <f t="shared" si="67"/>
        <v>6.3631049987037853</v>
      </c>
      <c r="F402" s="5"/>
      <c r="G402" s="8">
        <f t="shared" si="73"/>
        <v>0</v>
      </c>
      <c r="H402" s="8">
        <f t="shared" si="73"/>
        <v>0</v>
      </c>
      <c r="I402" s="8">
        <f t="shared" si="73"/>
        <v>0</v>
      </c>
      <c r="J402" s="8">
        <f t="shared" si="73"/>
        <v>3.6000000000000014</v>
      </c>
      <c r="K402" s="8">
        <f t="shared" si="73"/>
        <v>8.6000000000000014</v>
      </c>
      <c r="L402" s="8">
        <f t="shared" si="73"/>
        <v>18.600000000000001</v>
      </c>
      <c r="M402" s="8">
        <f t="shared" si="73"/>
        <v>11.399999999999999</v>
      </c>
      <c r="N402" s="8">
        <f t="shared" si="73"/>
        <v>6.3999999999999986</v>
      </c>
      <c r="O402" s="8">
        <f t="shared" si="73"/>
        <v>1.3999999999999986</v>
      </c>
      <c r="P402" s="8">
        <f t="shared" si="73"/>
        <v>0</v>
      </c>
      <c r="Q402" s="8">
        <f t="shared" si="73"/>
        <v>0</v>
      </c>
      <c r="R402" s="8">
        <f t="shared" si="73"/>
        <v>0</v>
      </c>
      <c r="S402" s="8">
        <f t="shared" si="73"/>
        <v>0</v>
      </c>
      <c r="T402" s="21">
        <f t="shared" si="71"/>
        <v>19</v>
      </c>
      <c r="U402" s="19">
        <f>VLOOKUP($B402,Gas!$B$3:$E$2506,2)</f>
        <v>2.3149999999999999</v>
      </c>
      <c r="V402" s="44">
        <f t="shared" si="72"/>
        <v>13.563714902807774</v>
      </c>
      <c r="W402" s="5">
        <f>VLOOKUP($B402,Gas!$B$3:$E$2506,4)</f>
        <v>0.20544214925556911</v>
      </c>
    </row>
    <row r="403" spans="1:23" x14ac:dyDescent="0.2">
      <c r="A403" s="43">
        <f t="shared" si="64"/>
        <v>19</v>
      </c>
      <c r="B403" s="91">
        <v>36343</v>
      </c>
      <c r="C403" s="92">
        <v>32.119999999999997</v>
      </c>
      <c r="D403" s="4">
        <f t="shared" si="70"/>
        <v>2.2670996164353235E-2</v>
      </c>
      <c r="E403" s="100">
        <f t="shared" si="67"/>
        <v>6.3440757413658631</v>
      </c>
      <c r="F403" s="5"/>
      <c r="G403" s="8">
        <f t="shared" si="73"/>
        <v>0</v>
      </c>
      <c r="H403" s="8">
        <f t="shared" si="73"/>
        <v>0</v>
      </c>
      <c r="I403" s="8">
        <f t="shared" si="73"/>
        <v>0</v>
      </c>
      <c r="J403" s="8">
        <f t="shared" si="73"/>
        <v>2.8800000000000026</v>
      </c>
      <c r="K403" s="8">
        <f t="shared" si="73"/>
        <v>7.8800000000000026</v>
      </c>
      <c r="L403" s="8">
        <f t="shared" si="73"/>
        <v>17.880000000000003</v>
      </c>
      <c r="M403" s="8">
        <f t="shared" si="73"/>
        <v>12.119999999999997</v>
      </c>
      <c r="N403" s="8">
        <f t="shared" si="73"/>
        <v>7.1199999999999974</v>
      </c>
      <c r="O403" s="8">
        <f t="shared" si="73"/>
        <v>2.1199999999999974</v>
      </c>
      <c r="P403" s="8">
        <f t="shared" si="73"/>
        <v>0</v>
      </c>
      <c r="Q403" s="8">
        <f t="shared" si="73"/>
        <v>0</v>
      </c>
      <c r="R403" s="8">
        <f t="shared" si="73"/>
        <v>0</v>
      </c>
      <c r="S403" s="8">
        <f t="shared" si="73"/>
        <v>0</v>
      </c>
      <c r="T403" s="21">
        <f t="shared" si="71"/>
        <v>19</v>
      </c>
      <c r="U403" s="19">
        <f>VLOOKUP($B403,Gas!$B$3:$E$2506,2)</f>
        <v>2.2850000000000001</v>
      </c>
      <c r="V403" s="44">
        <f t="shared" si="72"/>
        <v>14.056892778993433</v>
      </c>
      <c r="W403" s="5">
        <f>VLOOKUP($B403,Gas!$B$3:$E$2506,4)</f>
        <v>0.21660937226019622</v>
      </c>
    </row>
    <row r="404" spans="1:23" x14ac:dyDescent="0.2">
      <c r="A404" s="43">
        <f t="shared" si="64"/>
        <v>19</v>
      </c>
      <c r="B404" s="91">
        <v>36347</v>
      </c>
      <c r="C404" s="92">
        <v>166.13</v>
      </c>
      <c r="D404" s="4">
        <f t="shared" si="70"/>
        <v>1.6432917253198265</v>
      </c>
      <c r="E404" s="100">
        <f t="shared" si="67"/>
        <v>10.168606749418434</v>
      </c>
      <c r="F404" s="5"/>
      <c r="G404" s="8">
        <f t="shared" ref="G404:S413" si="74">IF(G$1="P",MAX(0,G$2-$C404),IF(G$1="C",MAX(0,$C404-G$2)))</f>
        <v>0</v>
      </c>
      <c r="H404" s="8">
        <f t="shared" si="74"/>
        <v>0</v>
      </c>
      <c r="I404" s="8">
        <f t="shared" si="74"/>
        <v>0</v>
      </c>
      <c r="J404" s="8">
        <f t="shared" si="74"/>
        <v>0</v>
      </c>
      <c r="K404" s="8">
        <f t="shared" si="74"/>
        <v>0</v>
      </c>
      <c r="L404" s="8">
        <f t="shared" si="74"/>
        <v>0</v>
      </c>
      <c r="M404" s="8">
        <f t="shared" si="74"/>
        <v>146.13</v>
      </c>
      <c r="N404" s="8">
        <f t="shared" si="74"/>
        <v>141.13</v>
      </c>
      <c r="O404" s="8">
        <f t="shared" si="74"/>
        <v>136.13</v>
      </c>
      <c r="P404" s="8">
        <f t="shared" si="74"/>
        <v>131.13</v>
      </c>
      <c r="Q404" s="8">
        <f t="shared" si="74"/>
        <v>126.13</v>
      </c>
      <c r="R404" s="8">
        <f t="shared" si="74"/>
        <v>116.13</v>
      </c>
      <c r="S404" s="8">
        <f t="shared" si="74"/>
        <v>66.129989999999992</v>
      </c>
      <c r="T404" s="21">
        <f t="shared" si="71"/>
        <v>19</v>
      </c>
      <c r="U404" s="19">
        <f>VLOOKUP($B404,Gas!$B$3:$E$2506,2)</f>
        <v>2.2650000000000001</v>
      </c>
      <c r="V404" s="44">
        <f t="shared" si="72"/>
        <v>73.346578366445911</v>
      </c>
      <c r="W404" s="5">
        <f>VLOOKUP($B404,Gas!$B$3:$E$2506,4)</f>
        <v>0.21467330024298625</v>
      </c>
    </row>
    <row r="405" spans="1:23" x14ac:dyDescent="0.2">
      <c r="A405" s="43">
        <f t="shared" si="64"/>
        <v>19</v>
      </c>
      <c r="B405" s="91">
        <v>36348</v>
      </c>
      <c r="C405" s="92">
        <v>92.21</v>
      </c>
      <c r="D405" s="4">
        <f t="shared" si="70"/>
        <v>-0.58870202984733755</v>
      </c>
      <c r="E405" s="100">
        <f t="shared" si="67"/>
        <v>10.919291513196331</v>
      </c>
      <c r="F405" s="2"/>
      <c r="G405" s="8">
        <f t="shared" si="74"/>
        <v>0</v>
      </c>
      <c r="H405" s="8">
        <f t="shared" si="74"/>
        <v>0</v>
      </c>
      <c r="I405" s="8">
        <f t="shared" si="74"/>
        <v>0</v>
      </c>
      <c r="J405" s="8">
        <f t="shared" si="74"/>
        <v>0</v>
      </c>
      <c r="K405" s="8">
        <f t="shared" si="74"/>
        <v>0</v>
      </c>
      <c r="L405" s="8">
        <f t="shared" si="74"/>
        <v>0</v>
      </c>
      <c r="M405" s="8">
        <f t="shared" si="74"/>
        <v>72.209999999999994</v>
      </c>
      <c r="N405" s="8">
        <f t="shared" si="74"/>
        <v>67.209999999999994</v>
      </c>
      <c r="O405" s="8">
        <f t="shared" si="74"/>
        <v>62.209999999999994</v>
      </c>
      <c r="P405" s="8">
        <f t="shared" si="74"/>
        <v>57.209999999999994</v>
      </c>
      <c r="Q405" s="8">
        <f t="shared" si="74"/>
        <v>52.209999999999994</v>
      </c>
      <c r="R405" s="8">
        <f t="shared" si="74"/>
        <v>42.209999999999994</v>
      </c>
      <c r="S405" s="8">
        <f t="shared" si="74"/>
        <v>0</v>
      </c>
      <c r="T405" s="21">
        <f t="shared" si="71"/>
        <v>19</v>
      </c>
      <c r="U405" s="19">
        <f>VLOOKUP($B405,Gas!$B$3:$E$2506,2)</f>
        <v>2.2799999999999998</v>
      </c>
      <c r="V405" s="44">
        <f t="shared" si="72"/>
        <v>40.442982456140349</v>
      </c>
      <c r="W405" s="5">
        <f>VLOOKUP($B405,Gas!$B$3:$E$2506,4)</f>
        <v>0.21861599332892065</v>
      </c>
    </row>
    <row r="406" spans="1:23" x14ac:dyDescent="0.2">
      <c r="A406" s="43">
        <f t="shared" si="64"/>
        <v>19</v>
      </c>
      <c r="B406" s="91">
        <v>36349</v>
      </c>
      <c r="C406" s="92">
        <v>42.84</v>
      </c>
      <c r="D406" s="4">
        <f t="shared" si="70"/>
        <v>-0.7665963389715017</v>
      </c>
      <c r="E406" s="100">
        <f t="shared" si="67"/>
        <v>11.806475837121473</v>
      </c>
      <c r="F406" s="2"/>
      <c r="G406" s="8">
        <f t="shared" si="74"/>
        <v>0</v>
      </c>
      <c r="H406" s="8">
        <f t="shared" si="74"/>
        <v>0</v>
      </c>
      <c r="I406" s="8">
        <f t="shared" si="74"/>
        <v>0</v>
      </c>
      <c r="J406" s="8">
        <f t="shared" si="74"/>
        <v>0</v>
      </c>
      <c r="K406" s="8">
        <f t="shared" si="74"/>
        <v>0</v>
      </c>
      <c r="L406" s="8">
        <f t="shared" si="74"/>
        <v>7.1599999999999966</v>
      </c>
      <c r="M406" s="8">
        <f t="shared" si="74"/>
        <v>22.840000000000003</v>
      </c>
      <c r="N406" s="8">
        <f t="shared" si="74"/>
        <v>17.840000000000003</v>
      </c>
      <c r="O406" s="8">
        <f t="shared" si="74"/>
        <v>12.840000000000003</v>
      </c>
      <c r="P406" s="8">
        <f t="shared" si="74"/>
        <v>7.8400000000000034</v>
      </c>
      <c r="Q406" s="8">
        <f t="shared" si="74"/>
        <v>2.8400000000000034</v>
      </c>
      <c r="R406" s="8">
        <f t="shared" si="74"/>
        <v>0</v>
      </c>
      <c r="S406" s="8">
        <f t="shared" si="74"/>
        <v>0</v>
      </c>
      <c r="T406" s="21">
        <f t="shared" si="71"/>
        <v>19</v>
      </c>
      <c r="U406" s="19">
        <f>VLOOKUP($B406,Gas!$B$3:$E$2506,2)</f>
        <v>2.1949999999999998</v>
      </c>
      <c r="V406" s="44">
        <f t="shared" si="72"/>
        <v>19.517084282460139</v>
      </c>
      <c r="W406" s="5">
        <f>VLOOKUP($B406,Gas!$B$3:$E$2506,4)</f>
        <v>0.31911631978133864</v>
      </c>
    </row>
    <row r="407" spans="1:23" x14ac:dyDescent="0.2">
      <c r="A407" s="43">
        <f t="shared" si="64"/>
        <v>19</v>
      </c>
      <c r="B407" s="91">
        <v>36350</v>
      </c>
      <c r="C407" s="92">
        <v>31.95</v>
      </c>
      <c r="D407" s="4">
        <f t="shared" si="70"/>
        <v>-0.29330006475600434</v>
      </c>
      <c r="E407" s="100">
        <f t="shared" si="67"/>
        <v>11.926879180027624</v>
      </c>
      <c r="F407" s="2"/>
      <c r="G407" s="8">
        <f t="shared" si="74"/>
        <v>0</v>
      </c>
      <c r="H407" s="8">
        <f t="shared" si="74"/>
        <v>0</v>
      </c>
      <c r="I407" s="8">
        <f t="shared" si="74"/>
        <v>0</v>
      </c>
      <c r="J407" s="8">
        <f t="shared" si="74"/>
        <v>3.0500000000000007</v>
      </c>
      <c r="K407" s="8">
        <f t="shared" si="74"/>
        <v>8.0500000000000007</v>
      </c>
      <c r="L407" s="8">
        <f t="shared" si="74"/>
        <v>18.05</v>
      </c>
      <c r="M407" s="8">
        <f t="shared" si="74"/>
        <v>11.95</v>
      </c>
      <c r="N407" s="8">
        <f t="shared" si="74"/>
        <v>6.9499999999999993</v>
      </c>
      <c r="O407" s="8">
        <f t="shared" si="74"/>
        <v>1.9499999999999993</v>
      </c>
      <c r="P407" s="8">
        <f t="shared" si="74"/>
        <v>0</v>
      </c>
      <c r="Q407" s="8">
        <f t="shared" si="74"/>
        <v>0</v>
      </c>
      <c r="R407" s="8">
        <f t="shared" si="74"/>
        <v>0</v>
      </c>
      <c r="S407" s="8">
        <f t="shared" si="74"/>
        <v>0</v>
      </c>
      <c r="T407" s="21">
        <f t="shared" si="71"/>
        <v>19</v>
      </c>
      <c r="U407" s="19">
        <f>VLOOKUP($B407,Gas!$B$3:$E$2506,2)</f>
        <v>2.19</v>
      </c>
      <c r="V407" s="44">
        <f t="shared" si="72"/>
        <v>14.58904109589041</v>
      </c>
      <c r="W407" s="5">
        <f>VLOOKUP($B407,Gas!$B$3:$E$2506,4)</f>
        <v>0.31699397462741319</v>
      </c>
    </row>
    <row r="408" spans="1:23" x14ac:dyDescent="0.2">
      <c r="A408" s="43">
        <f t="shared" si="64"/>
        <v>19</v>
      </c>
      <c r="B408" s="91">
        <v>36353</v>
      </c>
      <c r="C408" s="92">
        <v>23.86</v>
      </c>
      <c r="D408" s="4">
        <f t="shared" si="70"/>
        <v>-0.29196876415377371</v>
      </c>
      <c r="E408" s="100">
        <f t="shared" si="67"/>
        <v>12.023995237909146</v>
      </c>
      <c r="F408" s="2"/>
      <c r="G408" s="8">
        <f t="shared" si="74"/>
        <v>0</v>
      </c>
      <c r="H408" s="8">
        <f t="shared" si="74"/>
        <v>1.1400000000000006</v>
      </c>
      <c r="I408" s="8">
        <f t="shared" si="74"/>
        <v>6.1400000000000006</v>
      </c>
      <c r="J408" s="8">
        <f t="shared" si="74"/>
        <v>11.14</v>
      </c>
      <c r="K408" s="8">
        <f t="shared" si="74"/>
        <v>16.14</v>
      </c>
      <c r="L408" s="8">
        <f t="shared" si="74"/>
        <v>26.14</v>
      </c>
      <c r="M408" s="8">
        <f t="shared" si="74"/>
        <v>3.8599999999999994</v>
      </c>
      <c r="N408" s="8">
        <f t="shared" si="74"/>
        <v>0</v>
      </c>
      <c r="O408" s="8">
        <f t="shared" si="74"/>
        <v>0</v>
      </c>
      <c r="P408" s="8">
        <f t="shared" si="74"/>
        <v>0</v>
      </c>
      <c r="Q408" s="8">
        <f t="shared" si="74"/>
        <v>0</v>
      </c>
      <c r="R408" s="8">
        <f t="shared" si="74"/>
        <v>0</v>
      </c>
      <c r="S408" s="8">
        <f t="shared" si="74"/>
        <v>0</v>
      </c>
      <c r="T408" s="21">
        <f t="shared" si="71"/>
        <v>19</v>
      </c>
      <c r="U408" s="19">
        <f>VLOOKUP($B408,Gas!$B$3:$E$2506,2)</f>
        <v>2.15</v>
      </c>
      <c r="V408" s="44">
        <f t="shared" si="72"/>
        <v>11.097674418604651</v>
      </c>
      <c r="W408" s="5">
        <f>VLOOKUP($B408,Gas!$B$3:$E$2506,4)</f>
        <v>0.24978909114667172</v>
      </c>
    </row>
    <row r="409" spans="1:23" x14ac:dyDescent="0.2">
      <c r="A409" s="43">
        <f t="shared" ref="A409:A472" si="75">MONTH(B409)+(YEAR(B409)-1998)*12</f>
        <v>19</v>
      </c>
      <c r="B409" s="91">
        <v>36354</v>
      </c>
      <c r="C409" s="92">
        <v>20.21</v>
      </c>
      <c r="D409" s="4">
        <f t="shared" si="70"/>
        <v>-0.16602588525424034</v>
      </c>
      <c r="E409" s="100">
        <f t="shared" si="67"/>
        <v>10.936004708213076</v>
      </c>
      <c r="F409" s="2"/>
      <c r="G409" s="8">
        <f t="shared" si="74"/>
        <v>0</v>
      </c>
      <c r="H409" s="8">
        <f t="shared" si="74"/>
        <v>4.7899999999999991</v>
      </c>
      <c r="I409" s="8">
        <f t="shared" si="74"/>
        <v>9.7899999999999991</v>
      </c>
      <c r="J409" s="8">
        <f t="shared" si="74"/>
        <v>14.79</v>
      </c>
      <c r="K409" s="8">
        <f t="shared" si="74"/>
        <v>19.79</v>
      </c>
      <c r="L409" s="8">
        <f t="shared" si="74"/>
        <v>29.79</v>
      </c>
      <c r="M409" s="8">
        <f t="shared" si="74"/>
        <v>0.21000000000000085</v>
      </c>
      <c r="N409" s="8">
        <f t="shared" si="74"/>
        <v>0</v>
      </c>
      <c r="O409" s="8">
        <f t="shared" si="74"/>
        <v>0</v>
      </c>
      <c r="P409" s="8">
        <f t="shared" si="74"/>
        <v>0</v>
      </c>
      <c r="Q409" s="8">
        <f t="shared" si="74"/>
        <v>0</v>
      </c>
      <c r="R409" s="8">
        <f t="shared" si="74"/>
        <v>0</v>
      </c>
      <c r="S409" s="8">
        <f t="shared" si="74"/>
        <v>0</v>
      </c>
      <c r="T409" s="21">
        <f t="shared" si="71"/>
        <v>19</v>
      </c>
      <c r="U409" s="19">
        <f>VLOOKUP($B409,Gas!$B$3:$E$2506,2)</f>
        <v>2.1150000000000002</v>
      </c>
      <c r="V409" s="44">
        <f t="shared" si="72"/>
        <v>9.5555555555555554</v>
      </c>
      <c r="W409" s="5">
        <f>VLOOKUP($B409,Gas!$B$3:$E$2506,4)</f>
        <v>0.25726442267415517</v>
      </c>
    </row>
    <row r="410" spans="1:23" x14ac:dyDescent="0.2">
      <c r="A410" s="43">
        <f t="shared" si="75"/>
        <v>19</v>
      </c>
      <c r="B410" s="91">
        <v>36355</v>
      </c>
      <c r="C410" s="92">
        <v>21.16</v>
      </c>
      <c r="D410" s="4">
        <f t="shared" si="70"/>
        <v>4.593507557456894E-2</v>
      </c>
      <c r="E410" s="100">
        <f t="shared" si="67"/>
        <v>10.342205352562141</v>
      </c>
      <c r="F410" s="2"/>
      <c r="G410" s="8">
        <f t="shared" si="74"/>
        <v>0</v>
      </c>
      <c r="H410" s="8">
        <f t="shared" si="74"/>
        <v>3.84</v>
      </c>
      <c r="I410" s="8">
        <f t="shared" si="74"/>
        <v>8.84</v>
      </c>
      <c r="J410" s="8">
        <f t="shared" si="74"/>
        <v>13.84</v>
      </c>
      <c r="K410" s="8">
        <f t="shared" si="74"/>
        <v>18.84</v>
      </c>
      <c r="L410" s="8">
        <f t="shared" si="74"/>
        <v>28.84</v>
      </c>
      <c r="M410" s="8">
        <f t="shared" si="74"/>
        <v>1.1600000000000001</v>
      </c>
      <c r="N410" s="8">
        <f t="shared" si="74"/>
        <v>0</v>
      </c>
      <c r="O410" s="8">
        <f t="shared" si="74"/>
        <v>0</v>
      </c>
      <c r="P410" s="8">
        <f t="shared" si="74"/>
        <v>0</v>
      </c>
      <c r="Q410" s="8">
        <f t="shared" si="74"/>
        <v>0</v>
      </c>
      <c r="R410" s="8">
        <f t="shared" si="74"/>
        <v>0</v>
      </c>
      <c r="S410" s="8">
        <f t="shared" si="74"/>
        <v>0</v>
      </c>
      <c r="T410" s="21">
        <f t="shared" si="71"/>
        <v>19</v>
      </c>
      <c r="U410" s="19">
        <f>VLOOKUP($B410,Gas!$B$3:$E$2506,2)</f>
        <v>2.1349999999999998</v>
      </c>
      <c r="V410" s="44">
        <f t="shared" si="72"/>
        <v>9.9110070257611245</v>
      </c>
      <c r="W410" s="5">
        <f>VLOOKUP($B410,Gas!$B$3:$E$2506,4)</f>
        <v>0.27321985884778177</v>
      </c>
    </row>
    <row r="411" spans="1:23" x14ac:dyDescent="0.2">
      <c r="A411" s="43">
        <f t="shared" si="75"/>
        <v>19</v>
      </c>
      <c r="B411" s="91">
        <v>36356</v>
      </c>
      <c r="C411" s="92">
        <v>29.15</v>
      </c>
      <c r="D411" s="4">
        <f t="shared" si="70"/>
        <v>0.32034230580640277</v>
      </c>
      <c r="E411" s="100">
        <f t="shared" si="67"/>
        <v>10.48084810588432</v>
      </c>
      <c r="F411" s="2"/>
      <c r="G411" s="8">
        <f t="shared" si="74"/>
        <v>0</v>
      </c>
      <c r="H411" s="8">
        <f t="shared" si="74"/>
        <v>0</v>
      </c>
      <c r="I411" s="8">
        <f t="shared" si="74"/>
        <v>0.85000000000000142</v>
      </c>
      <c r="J411" s="8">
        <f t="shared" si="74"/>
        <v>5.8500000000000014</v>
      </c>
      <c r="K411" s="8">
        <f t="shared" si="74"/>
        <v>10.850000000000001</v>
      </c>
      <c r="L411" s="8">
        <f t="shared" si="74"/>
        <v>20.85</v>
      </c>
      <c r="M411" s="8">
        <f t="shared" si="74"/>
        <v>9.1499999999999986</v>
      </c>
      <c r="N411" s="8">
        <f t="shared" si="74"/>
        <v>4.1499999999999986</v>
      </c>
      <c r="O411" s="8">
        <f t="shared" si="74"/>
        <v>0</v>
      </c>
      <c r="P411" s="8">
        <f t="shared" si="74"/>
        <v>0</v>
      </c>
      <c r="Q411" s="8">
        <f t="shared" si="74"/>
        <v>0</v>
      </c>
      <c r="R411" s="8">
        <f t="shared" si="74"/>
        <v>0</v>
      </c>
      <c r="S411" s="8">
        <f t="shared" si="74"/>
        <v>0</v>
      </c>
      <c r="T411" s="21">
        <f t="shared" si="71"/>
        <v>19</v>
      </c>
      <c r="U411" s="19">
        <f>VLOOKUP($B411,Gas!$B$3:$E$2506,2)</f>
        <v>2.15</v>
      </c>
      <c r="V411" s="44">
        <f t="shared" si="72"/>
        <v>13.55813953488372</v>
      </c>
      <c r="W411" s="5">
        <f>VLOOKUP($B411,Gas!$B$3:$E$2506,4)</f>
        <v>0.2824797383969313</v>
      </c>
    </row>
    <row r="412" spans="1:23" x14ac:dyDescent="0.2">
      <c r="A412" s="43">
        <f t="shared" si="75"/>
        <v>19</v>
      </c>
      <c r="B412" s="91">
        <v>36357</v>
      </c>
      <c r="C412" s="92">
        <v>46.26</v>
      </c>
      <c r="D412" s="4">
        <f t="shared" si="70"/>
        <v>0.46182274400679169</v>
      </c>
      <c r="E412" s="100">
        <f t="shared" si="67"/>
        <v>10.719910300193403</v>
      </c>
      <c r="F412" s="2"/>
      <c r="G412" s="8">
        <f t="shared" si="74"/>
        <v>0</v>
      </c>
      <c r="H412" s="8">
        <f t="shared" si="74"/>
        <v>0</v>
      </c>
      <c r="I412" s="8">
        <f t="shared" si="74"/>
        <v>0</v>
      </c>
      <c r="J412" s="8">
        <f t="shared" si="74"/>
        <v>0</v>
      </c>
      <c r="K412" s="8">
        <f t="shared" si="74"/>
        <v>0</v>
      </c>
      <c r="L412" s="8">
        <f t="shared" si="74"/>
        <v>3.740000000000002</v>
      </c>
      <c r="M412" s="8">
        <f t="shared" si="74"/>
        <v>26.259999999999998</v>
      </c>
      <c r="N412" s="8">
        <f t="shared" si="74"/>
        <v>21.259999999999998</v>
      </c>
      <c r="O412" s="8">
        <f t="shared" si="74"/>
        <v>16.259999999999998</v>
      </c>
      <c r="P412" s="8">
        <f t="shared" si="74"/>
        <v>11.259999999999998</v>
      </c>
      <c r="Q412" s="8">
        <f t="shared" si="74"/>
        <v>6.259999999999998</v>
      </c>
      <c r="R412" s="8">
        <f t="shared" si="74"/>
        <v>0</v>
      </c>
      <c r="S412" s="8">
        <f t="shared" si="74"/>
        <v>0</v>
      </c>
      <c r="T412" s="21">
        <f t="shared" si="71"/>
        <v>19</v>
      </c>
      <c r="U412" s="19">
        <f>VLOOKUP($B412,Gas!$B$3:$E$2506,2)</f>
        <v>2.13</v>
      </c>
      <c r="V412" s="44">
        <f t="shared" si="72"/>
        <v>21.718309859154928</v>
      </c>
      <c r="W412" s="5">
        <f>VLOOKUP($B412,Gas!$B$3:$E$2506,4)</f>
        <v>0.28112793960802024</v>
      </c>
    </row>
    <row r="413" spans="1:23" x14ac:dyDescent="0.2">
      <c r="A413" s="43">
        <f t="shared" si="75"/>
        <v>19</v>
      </c>
      <c r="B413" s="91">
        <v>36360</v>
      </c>
      <c r="C413" s="92">
        <v>99.55</v>
      </c>
      <c r="D413" s="4">
        <f t="shared" si="70"/>
        <v>0.76638237370691209</v>
      </c>
      <c r="E413" s="100">
        <f t="shared" si="67"/>
        <v>11.317240215426809</v>
      </c>
      <c r="F413" s="2"/>
      <c r="G413" s="8">
        <f t="shared" si="74"/>
        <v>0</v>
      </c>
      <c r="H413" s="8">
        <f t="shared" si="74"/>
        <v>0</v>
      </c>
      <c r="I413" s="8">
        <f t="shared" si="74"/>
        <v>0</v>
      </c>
      <c r="J413" s="8">
        <f t="shared" si="74"/>
        <v>0</v>
      </c>
      <c r="K413" s="8">
        <f t="shared" si="74"/>
        <v>0</v>
      </c>
      <c r="L413" s="8">
        <f t="shared" si="74"/>
        <v>0</v>
      </c>
      <c r="M413" s="8">
        <f t="shared" si="74"/>
        <v>79.55</v>
      </c>
      <c r="N413" s="8">
        <f t="shared" si="74"/>
        <v>74.55</v>
      </c>
      <c r="O413" s="8">
        <f t="shared" si="74"/>
        <v>69.55</v>
      </c>
      <c r="P413" s="8">
        <f t="shared" si="74"/>
        <v>64.55</v>
      </c>
      <c r="Q413" s="8">
        <f t="shared" si="74"/>
        <v>59.55</v>
      </c>
      <c r="R413" s="8">
        <f t="shared" si="74"/>
        <v>49.55</v>
      </c>
      <c r="S413" s="8">
        <f t="shared" si="74"/>
        <v>0</v>
      </c>
      <c r="T413" s="21">
        <f t="shared" si="71"/>
        <v>19</v>
      </c>
      <c r="U413" s="19">
        <f>VLOOKUP($B413,Gas!$B$3:$E$2506,2)</f>
        <v>2.1749999999999998</v>
      </c>
      <c r="V413" s="44">
        <f t="shared" si="72"/>
        <v>45.770114942528735</v>
      </c>
      <c r="W413" s="5">
        <f>VLOOKUP($B413,Gas!$B$3:$E$2506,4)</f>
        <v>0.22663534543852135</v>
      </c>
    </row>
    <row r="414" spans="1:23" x14ac:dyDescent="0.2">
      <c r="A414" s="43">
        <f t="shared" si="75"/>
        <v>19</v>
      </c>
      <c r="B414" s="91">
        <v>36361</v>
      </c>
      <c r="C414" s="92">
        <v>73.22</v>
      </c>
      <c r="D414" s="4">
        <f t="shared" si="70"/>
        <v>-0.30719142281811518</v>
      </c>
      <c r="E414" s="100">
        <f t="shared" si="67"/>
        <v>7.5749362204400157</v>
      </c>
      <c r="F414" s="2"/>
      <c r="G414" s="8">
        <f t="shared" ref="G414:S423" si="76">IF(G$1="P",MAX(0,G$2-$C414),IF(G$1="C",MAX(0,$C414-G$2)))</f>
        <v>0</v>
      </c>
      <c r="H414" s="8">
        <f t="shared" si="76"/>
        <v>0</v>
      </c>
      <c r="I414" s="8">
        <f t="shared" si="76"/>
        <v>0</v>
      </c>
      <c r="J414" s="8">
        <f t="shared" si="76"/>
        <v>0</v>
      </c>
      <c r="K414" s="8">
        <f t="shared" si="76"/>
        <v>0</v>
      </c>
      <c r="L414" s="8">
        <f t="shared" si="76"/>
        <v>0</v>
      </c>
      <c r="M414" s="8">
        <f t="shared" si="76"/>
        <v>53.22</v>
      </c>
      <c r="N414" s="8">
        <f t="shared" si="76"/>
        <v>48.22</v>
      </c>
      <c r="O414" s="8">
        <f t="shared" si="76"/>
        <v>43.22</v>
      </c>
      <c r="P414" s="8">
        <f t="shared" si="76"/>
        <v>38.22</v>
      </c>
      <c r="Q414" s="8">
        <f t="shared" si="76"/>
        <v>33.22</v>
      </c>
      <c r="R414" s="8">
        <f t="shared" si="76"/>
        <v>23.22</v>
      </c>
      <c r="S414" s="8">
        <f t="shared" si="76"/>
        <v>0</v>
      </c>
      <c r="T414" s="21">
        <f t="shared" si="71"/>
        <v>19</v>
      </c>
      <c r="U414" s="19">
        <f>VLOOKUP($B414,Gas!$B$3:$E$2506,2)</f>
        <v>2.1850000000000001</v>
      </c>
      <c r="V414" s="44">
        <f t="shared" si="72"/>
        <v>33.51029748283753</v>
      </c>
      <c r="W414" s="5">
        <f>VLOOKUP($B414,Gas!$B$3:$E$2506,4)</f>
        <v>0.19383027028522021</v>
      </c>
    </row>
    <row r="415" spans="1:23" x14ac:dyDescent="0.2">
      <c r="A415" s="43">
        <f t="shared" si="75"/>
        <v>19</v>
      </c>
      <c r="B415" s="91">
        <v>36362</v>
      </c>
      <c r="C415" s="92">
        <v>67.89</v>
      </c>
      <c r="D415" s="4">
        <f t="shared" si="70"/>
        <v>-7.5579859378534384E-2</v>
      </c>
      <c r="E415" s="100">
        <f t="shared" si="67"/>
        <v>7.0367308511583717</v>
      </c>
      <c r="F415" s="2"/>
      <c r="G415" s="8">
        <f t="shared" si="76"/>
        <v>0</v>
      </c>
      <c r="H415" s="8">
        <f t="shared" si="76"/>
        <v>0</v>
      </c>
      <c r="I415" s="8">
        <f t="shared" si="76"/>
        <v>0</v>
      </c>
      <c r="J415" s="8">
        <f t="shared" si="76"/>
        <v>0</v>
      </c>
      <c r="K415" s="8">
        <f t="shared" si="76"/>
        <v>0</v>
      </c>
      <c r="L415" s="8">
        <f t="shared" si="76"/>
        <v>0</v>
      </c>
      <c r="M415" s="8">
        <f t="shared" si="76"/>
        <v>47.89</v>
      </c>
      <c r="N415" s="8">
        <f t="shared" si="76"/>
        <v>42.89</v>
      </c>
      <c r="O415" s="8">
        <f t="shared" si="76"/>
        <v>37.89</v>
      </c>
      <c r="P415" s="8">
        <f t="shared" si="76"/>
        <v>32.89</v>
      </c>
      <c r="Q415" s="8">
        <f t="shared" si="76"/>
        <v>27.89</v>
      </c>
      <c r="R415" s="8">
        <f t="shared" si="76"/>
        <v>17.89</v>
      </c>
      <c r="S415" s="8">
        <f t="shared" si="76"/>
        <v>0</v>
      </c>
      <c r="T415" s="21">
        <f t="shared" si="71"/>
        <v>19</v>
      </c>
      <c r="U415" s="19">
        <f>VLOOKUP($B415,Gas!$B$3:$E$2506,2)</f>
        <v>2.23</v>
      </c>
      <c r="V415" s="44">
        <f t="shared" si="72"/>
        <v>30.443946188340806</v>
      </c>
      <c r="W415" s="5">
        <f>VLOOKUP($B415,Gas!$B$3:$E$2506,4)</f>
        <v>0.2237604128128603</v>
      </c>
    </row>
    <row r="416" spans="1:23" x14ac:dyDescent="0.2">
      <c r="A416" s="43">
        <f t="shared" si="75"/>
        <v>19</v>
      </c>
      <c r="B416" s="91">
        <v>36363</v>
      </c>
      <c r="C416" s="92">
        <v>158.01</v>
      </c>
      <c r="D416" s="4">
        <f t="shared" si="70"/>
        <v>0.84476957384985196</v>
      </c>
      <c r="E416" s="100">
        <f t="shared" si="67"/>
        <v>6.9672849492749185</v>
      </c>
      <c r="F416" s="2"/>
      <c r="G416" s="8">
        <f t="shared" si="76"/>
        <v>0</v>
      </c>
      <c r="H416" s="8">
        <f t="shared" si="76"/>
        <v>0</v>
      </c>
      <c r="I416" s="8">
        <f t="shared" si="76"/>
        <v>0</v>
      </c>
      <c r="J416" s="8">
        <f t="shared" si="76"/>
        <v>0</v>
      </c>
      <c r="K416" s="8">
        <f t="shared" si="76"/>
        <v>0</v>
      </c>
      <c r="L416" s="8">
        <f t="shared" si="76"/>
        <v>0</v>
      </c>
      <c r="M416" s="8">
        <f t="shared" si="76"/>
        <v>138.01</v>
      </c>
      <c r="N416" s="8">
        <f t="shared" si="76"/>
        <v>133.01</v>
      </c>
      <c r="O416" s="8">
        <f t="shared" si="76"/>
        <v>128.01</v>
      </c>
      <c r="P416" s="8">
        <f t="shared" si="76"/>
        <v>123.00999999999999</v>
      </c>
      <c r="Q416" s="8">
        <f t="shared" si="76"/>
        <v>118.00999999999999</v>
      </c>
      <c r="R416" s="8">
        <f t="shared" si="76"/>
        <v>108.00999999999999</v>
      </c>
      <c r="S416" s="8">
        <f t="shared" si="76"/>
        <v>58.009989999999988</v>
      </c>
      <c r="T416" s="21">
        <f t="shared" si="71"/>
        <v>19</v>
      </c>
      <c r="U416" s="19">
        <f>VLOOKUP($B416,Gas!$B$3:$E$2506,2)</f>
        <v>2.2450000000000001</v>
      </c>
      <c r="V416" s="44">
        <f t="shared" si="72"/>
        <v>70.383073496659236</v>
      </c>
      <c r="W416" s="5">
        <f>VLOOKUP($B416,Gas!$B$3:$E$2506,4)</f>
        <v>0.2229855614491614</v>
      </c>
    </row>
    <row r="417" spans="1:23" x14ac:dyDescent="0.2">
      <c r="A417" s="43">
        <f t="shared" si="75"/>
        <v>19</v>
      </c>
      <c r="B417" s="91">
        <v>36364</v>
      </c>
      <c r="C417" s="92">
        <v>407.11</v>
      </c>
      <c r="D417" s="4">
        <f t="shared" si="70"/>
        <v>0.94642509703302757</v>
      </c>
      <c r="E417" s="100">
        <f t="shared" si="67"/>
        <v>7.6010588241913393</v>
      </c>
      <c r="F417" s="2"/>
      <c r="G417" s="8">
        <f t="shared" si="76"/>
        <v>0</v>
      </c>
      <c r="H417" s="8">
        <f t="shared" si="76"/>
        <v>0</v>
      </c>
      <c r="I417" s="8">
        <f t="shared" si="76"/>
        <v>0</v>
      </c>
      <c r="J417" s="8">
        <f t="shared" si="76"/>
        <v>0</v>
      </c>
      <c r="K417" s="8">
        <f t="shared" si="76"/>
        <v>0</v>
      </c>
      <c r="L417" s="8">
        <f t="shared" si="76"/>
        <v>0</v>
      </c>
      <c r="M417" s="8">
        <f t="shared" si="76"/>
        <v>387.11</v>
      </c>
      <c r="N417" s="8">
        <f t="shared" si="76"/>
        <v>382.11</v>
      </c>
      <c r="O417" s="8">
        <f t="shared" si="76"/>
        <v>377.11</v>
      </c>
      <c r="P417" s="8">
        <f t="shared" si="76"/>
        <v>372.11</v>
      </c>
      <c r="Q417" s="8">
        <f t="shared" si="76"/>
        <v>367.11</v>
      </c>
      <c r="R417" s="8">
        <f t="shared" si="76"/>
        <v>357.11</v>
      </c>
      <c r="S417" s="8">
        <f t="shared" si="76"/>
        <v>307.10999000000004</v>
      </c>
      <c r="T417" s="21">
        <f t="shared" si="71"/>
        <v>19</v>
      </c>
      <c r="U417" s="19">
        <f>VLOOKUP($B417,Gas!$B$3:$E$2506,2)</f>
        <v>2.3149999999999999</v>
      </c>
      <c r="V417" s="44">
        <f t="shared" si="72"/>
        <v>175.85745140388769</v>
      </c>
      <c r="W417" s="5">
        <f>VLOOKUP($B417,Gas!$B$3:$E$2506,4)</f>
        <v>0.2269432948680892</v>
      </c>
    </row>
    <row r="418" spans="1:23" x14ac:dyDescent="0.2">
      <c r="A418" s="43">
        <f t="shared" si="75"/>
        <v>19</v>
      </c>
      <c r="B418" s="91">
        <v>36367</v>
      </c>
      <c r="C418" s="92">
        <v>497.13</v>
      </c>
      <c r="D418" s="4">
        <f t="shared" si="70"/>
        <v>0.19976814211337698</v>
      </c>
      <c r="E418" s="100">
        <f t="shared" si="67"/>
        <v>6.9923273545692064</v>
      </c>
      <c r="F418" s="2"/>
      <c r="G418" s="8">
        <f t="shared" si="76"/>
        <v>0</v>
      </c>
      <c r="H418" s="8">
        <f t="shared" si="76"/>
        <v>0</v>
      </c>
      <c r="I418" s="8">
        <f t="shared" si="76"/>
        <v>0</v>
      </c>
      <c r="J418" s="8">
        <f t="shared" si="76"/>
        <v>0</v>
      </c>
      <c r="K418" s="8">
        <f t="shared" si="76"/>
        <v>0</v>
      </c>
      <c r="L418" s="8">
        <f t="shared" si="76"/>
        <v>0</v>
      </c>
      <c r="M418" s="8">
        <f t="shared" si="76"/>
        <v>477.13</v>
      </c>
      <c r="N418" s="8">
        <f t="shared" si="76"/>
        <v>472.13</v>
      </c>
      <c r="O418" s="8">
        <f t="shared" si="76"/>
        <v>467.13</v>
      </c>
      <c r="P418" s="8">
        <f t="shared" si="76"/>
        <v>462.13</v>
      </c>
      <c r="Q418" s="8">
        <f t="shared" si="76"/>
        <v>457.13</v>
      </c>
      <c r="R418" s="8">
        <f t="shared" si="76"/>
        <v>447.13</v>
      </c>
      <c r="S418" s="8">
        <f t="shared" si="76"/>
        <v>397.12999000000002</v>
      </c>
      <c r="T418" s="21">
        <f t="shared" si="71"/>
        <v>19</v>
      </c>
      <c r="U418" s="19">
        <f>VLOOKUP($B418,Gas!$B$3:$E$2506,2)</f>
        <v>2.4300000000000002</v>
      </c>
      <c r="V418" s="44">
        <f t="shared" si="72"/>
        <v>204.58024691358023</v>
      </c>
      <c r="W418" s="5">
        <f>VLOOKUP($B418,Gas!$B$3:$E$2506,4)</f>
        <v>0.31685518321682926</v>
      </c>
    </row>
    <row r="419" spans="1:23" x14ac:dyDescent="0.2">
      <c r="A419" s="43">
        <f t="shared" si="75"/>
        <v>19</v>
      </c>
      <c r="B419" s="91">
        <v>36368</v>
      </c>
      <c r="C419" s="92">
        <v>568</v>
      </c>
      <c r="D419" s="4">
        <f t="shared" si="70"/>
        <v>0.13326985741133926</v>
      </c>
      <c r="E419" s="100">
        <f t="shared" si="67"/>
        <v>6.5819669464585759</v>
      </c>
      <c r="F419" s="2"/>
      <c r="G419" s="8">
        <f t="shared" si="76"/>
        <v>0</v>
      </c>
      <c r="H419" s="8">
        <f t="shared" si="76"/>
        <v>0</v>
      </c>
      <c r="I419" s="8">
        <f t="shared" si="76"/>
        <v>0</v>
      </c>
      <c r="J419" s="8">
        <f t="shared" si="76"/>
        <v>0</v>
      </c>
      <c r="K419" s="8">
        <f t="shared" si="76"/>
        <v>0</v>
      </c>
      <c r="L419" s="8">
        <f t="shared" si="76"/>
        <v>0</v>
      </c>
      <c r="M419" s="8">
        <f t="shared" si="76"/>
        <v>548</v>
      </c>
      <c r="N419" s="8">
        <f t="shared" si="76"/>
        <v>543</v>
      </c>
      <c r="O419" s="8">
        <f t="shared" si="76"/>
        <v>538</v>
      </c>
      <c r="P419" s="8">
        <f t="shared" si="76"/>
        <v>533</v>
      </c>
      <c r="Q419" s="8">
        <f t="shared" si="76"/>
        <v>528</v>
      </c>
      <c r="R419" s="8">
        <f t="shared" si="76"/>
        <v>518</v>
      </c>
      <c r="S419" s="8">
        <f t="shared" si="76"/>
        <v>467.99999000000003</v>
      </c>
      <c r="T419" s="21">
        <f t="shared" si="71"/>
        <v>19</v>
      </c>
      <c r="U419" s="19">
        <f>VLOOKUP($B419,Gas!$B$3:$E$2506,2)</f>
        <v>2.54</v>
      </c>
      <c r="V419" s="44">
        <f t="shared" si="72"/>
        <v>223.62204724409449</v>
      </c>
      <c r="W419" s="5">
        <f>VLOOKUP($B419,Gas!$B$3:$E$2506,4)</f>
        <v>0.36738970641589447</v>
      </c>
    </row>
    <row r="420" spans="1:23" x14ac:dyDescent="0.2">
      <c r="A420" s="43">
        <f t="shared" si="75"/>
        <v>19</v>
      </c>
      <c r="B420" s="91">
        <v>36369</v>
      </c>
      <c r="C420" s="92">
        <v>170.5</v>
      </c>
      <c r="D420" s="4">
        <f t="shared" si="70"/>
        <v>-1.2033861219975799</v>
      </c>
      <c r="E420" s="100">
        <f t="shared" si="67"/>
        <v>10.114735214137793</v>
      </c>
      <c r="F420" s="2"/>
      <c r="G420" s="8">
        <f t="shared" si="76"/>
        <v>0</v>
      </c>
      <c r="H420" s="8">
        <f t="shared" si="76"/>
        <v>0</v>
      </c>
      <c r="I420" s="8">
        <f t="shared" si="76"/>
        <v>0</v>
      </c>
      <c r="J420" s="8">
        <f t="shared" si="76"/>
        <v>0</v>
      </c>
      <c r="K420" s="8">
        <f t="shared" si="76"/>
        <v>0</v>
      </c>
      <c r="L420" s="8">
        <f t="shared" si="76"/>
        <v>0</v>
      </c>
      <c r="M420" s="8">
        <f t="shared" si="76"/>
        <v>150.5</v>
      </c>
      <c r="N420" s="8">
        <f t="shared" si="76"/>
        <v>145.5</v>
      </c>
      <c r="O420" s="8">
        <f t="shared" si="76"/>
        <v>140.5</v>
      </c>
      <c r="P420" s="8">
        <f t="shared" si="76"/>
        <v>135.5</v>
      </c>
      <c r="Q420" s="8">
        <f t="shared" si="76"/>
        <v>130.5</v>
      </c>
      <c r="R420" s="8">
        <f t="shared" si="76"/>
        <v>120.5</v>
      </c>
      <c r="S420" s="8">
        <f t="shared" si="76"/>
        <v>70.499989999999997</v>
      </c>
      <c r="T420" s="21">
        <f t="shared" si="71"/>
        <v>19</v>
      </c>
      <c r="U420" s="19">
        <f>VLOOKUP($B420,Gas!$B$3:$E$2506,2)</f>
        <v>2.5449999999999999</v>
      </c>
      <c r="V420" s="44">
        <f t="shared" si="72"/>
        <v>66.994106090373279</v>
      </c>
      <c r="W420" s="5">
        <f>VLOOKUP($B420,Gas!$B$3:$E$2506,4)</f>
        <v>0.36420019493987404</v>
      </c>
    </row>
    <row r="421" spans="1:23" x14ac:dyDescent="0.2">
      <c r="A421" s="43">
        <f t="shared" si="75"/>
        <v>19</v>
      </c>
      <c r="B421" s="91">
        <v>36370</v>
      </c>
      <c r="C421" s="92">
        <v>1689.78</v>
      </c>
      <c r="D421" s="4">
        <f t="shared" si="70"/>
        <v>2.2936183252049265</v>
      </c>
      <c r="E421" s="100">
        <f t="shared" si="67"/>
        <v>14.556662053652298</v>
      </c>
      <c r="F421" s="2"/>
      <c r="G421" s="8">
        <f t="shared" si="76"/>
        <v>0</v>
      </c>
      <c r="H421" s="8">
        <f t="shared" si="76"/>
        <v>0</v>
      </c>
      <c r="I421" s="8">
        <f t="shared" si="76"/>
        <v>0</v>
      </c>
      <c r="J421" s="8">
        <f t="shared" si="76"/>
        <v>0</v>
      </c>
      <c r="K421" s="8">
        <f t="shared" si="76"/>
        <v>0</v>
      </c>
      <c r="L421" s="8">
        <f t="shared" si="76"/>
        <v>0</v>
      </c>
      <c r="M421" s="8">
        <f t="shared" si="76"/>
        <v>1669.78</v>
      </c>
      <c r="N421" s="8">
        <f t="shared" si="76"/>
        <v>1664.78</v>
      </c>
      <c r="O421" s="8">
        <f t="shared" si="76"/>
        <v>1659.78</v>
      </c>
      <c r="P421" s="8">
        <f t="shared" si="76"/>
        <v>1654.78</v>
      </c>
      <c r="Q421" s="8">
        <f t="shared" si="76"/>
        <v>1649.78</v>
      </c>
      <c r="R421" s="8">
        <f t="shared" si="76"/>
        <v>1639.78</v>
      </c>
      <c r="S421" s="8">
        <f t="shared" si="76"/>
        <v>1589.77999</v>
      </c>
      <c r="T421" s="21">
        <f t="shared" si="71"/>
        <v>19</v>
      </c>
      <c r="U421" s="19">
        <f>VLOOKUP($B421,Gas!$B$3:$E$2506,2)</f>
        <v>2.5750000000000002</v>
      </c>
      <c r="V421" s="44">
        <f t="shared" si="72"/>
        <v>656.22524271844657</v>
      </c>
      <c r="W421" s="5">
        <f>VLOOKUP($B421,Gas!$B$3:$E$2506,4)</f>
        <v>0.35031609586340029</v>
      </c>
    </row>
    <row r="422" spans="1:23" x14ac:dyDescent="0.2">
      <c r="A422" s="43">
        <f t="shared" si="75"/>
        <v>19</v>
      </c>
      <c r="B422" s="91">
        <v>36371</v>
      </c>
      <c r="C422" s="92">
        <v>1765.38</v>
      </c>
      <c r="D422" s="4">
        <f t="shared" si="70"/>
        <v>4.3767621716153837E-2</v>
      </c>
      <c r="E422" s="100">
        <f t="shared" si="67"/>
        <v>14.661818710856521</v>
      </c>
      <c r="F422" s="2"/>
      <c r="G422" s="8">
        <f t="shared" si="76"/>
        <v>0</v>
      </c>
      <c r="H422" s="8">
        <f t="shared" si="76"/>
        <v>0</v>
      </c>
      <c r="I422" s="8">
        <f t="shared" si="76"/>
        <v>0</v>
      </c>
      <c r="J422" s="8">
        <f t="shared" si="76"/>
        <v>0</v>
      </c>
      <c r="K422" s="8">
        <f t="shared" si="76"/>
        <v>0</v>
      </c>
      <c r="L422" s="8">
        <f t="shared" si="76"/>
        <v>0</v>
      </c>
      <c r="M422" s="8">
        <f t="shared" si="76"/>
        <v>1745.38</v>
      </c>
      <c r="N422" s="8">
        <f t="shared" si="76"/>
        <v>1740.38</v>
      </c>
      <c r="O422" s="8">
        <f t="shared" si="76"/>
        <v>1735.38</v>
      </c>
      <c r="P422" s="8">
        <f t="shared" si="76"/>
        <v>1730.38</v>
      </c>
      <c r="Q422" s="8">
        <f t="shared" si="76"/>
        <v>1725.38</v>
      </c>
      <c r="R422" s="8">
        <f t="shared" si="76"/>
        <v>1715.38</v>
      </c>
      <c r="S422" s="8">
        <f t="shared" si="76"/>
        <v>1665.3799900000001</v>
      </c>
      <c r="T422" s="21">
        <f t="shared" si="71"/>
        <v>19</v>
      </c>
      <c r="U422" s="19">
        <f>VLOOKUP($B422,Gas!$B$3:$E$2506,2)</f>
        <v>2.665</v>
      </c>
      <c r="V422" s="44">
        <f t="shared" si="72"/>
        <v>662.43151969981238</v>
      </c>
      <c r="W422" s="5">
        <f>VLOOKUP($B422,Gas!$B$3:$E$2506,4)</f>
        <v>0.35408786449407748</v>
      </c>
    </row>
    <row r="423" spans="1:23" x14ac:dyDescent="0.2">
      <c r="A423" s="43">
        <f t="shared" si="75"/>
        <v>20</v>
      </c>
      <c r="B423" s="91">
        <v>36374</v>
      </c>
      <c r="C423" s="92">
        <v>277.44</v>
      </c>
      <c r="D423" s="4">
        <f t="shared" si="70"/>
        <v>-1.850516550052475</v>
      </c>
      <c r="E423" s="100">
        <f t="shared" si="67"/>
        <v>18.102487765585337</v>
      </c>
      <c r="F423" s="2"/>
      <c r="G423" s="8">
        <f t="shared" si="76"/>
        <v>0</v>
      </c>
      <c r="H423" s="8">
        <f t="shared" si="76"/>
        <v>0</v>
      </c>
      <c r="I423" s="8">
        <f t="shared" si="76"/>
        <v>0</v>
      </c>
      <c r="J423" s="8">
        <f t="shared" si="76"/>
        <v>0</v>
      </c>
      <c r="K423" s="8">
        <f t="shared" si="76"/>
        <v>0</v>
      </c>
      <c r="L423" s="8">
        <f t="shared" si="76"/>
        <v>0</v>
      </c>
      <c r="M423" s="8">
        <f t="shared" si="76"/>
        <v>257.44</v>
      </c>
      <c r="N423" s="8">
        <f t="shared" si="76"/>
        <v>252.44</v>
      </c>
      <c r="O423" s="8">
        <f t="shared" si="76"/>
        <v>247.44</v>
      </c>
      <c r="P423" s="8">
        <f t="shared" si="76"/>
        <v>242.44</v>
      </c>
      <c r="Q423" s="8">
        <f t="shared" si="76"/>
        <v>237.44</v>
      </c>
      <c r="R423" s="8">
        <f t="shared" si="76"/>
        <v>227.44</v>
      </c>
      <c r="S423" s="8">
        <f t="shared" si="76"/>
        <v>177.43998999999999</v>
      </c>
      <c r="T423" s="21">
        <f t="shared" si="71"/>
        <v>20</v>
      </c>
      <c r="U423" s="19">
        <f>VLOOKUP($B423,Gas!$B$3:$E$2506,2)</f>
        <v>2.57</v>
      </c>
      <c r="V423" s="44">
        <f t="shared" si="72"/>
        <v>107.95330739299611</v>
      </c>
      <c r="W423" s="5">
        <f>VLOOKUP($B423,Gas!$B$3:$E$2506,4)</f>
        <v>0.51527663297420045</v>
      </c>
    </row>
    <row r="424" spans="1:23" x14ac:dyDescent="0.2">
      <c r="A424" s="43">
        <f t="shared" si="75"/>
        <v>20</v>
      </c>
      <c r="B424" s="91">
        <v>36375</v>
      </c>
      <c r="C424" s="92">
        <v>41.09</v>
      </c>
      <c r="D424" s="4">
        <f t="shared" si="70"/>
        <v>-1.9098399106968587</v>
      </c>
      <c r="E424" s="100">
        <f t="shared" si="67"/>
        <v>20.697558349336706</v>
      </c>
      <c r="F424" s="2"/>
      <c r="G424" s="8">
        <f t="shared" ref="G424:S433" si="77">IF(G$1="P",MAX(0,G$2-$C424),IF(G$1="C",MAX(0,$C424-G$2)))</f>
        <v>0</v>
      </c>
      <c r="H424" s="8">
        <f t="shared" si="77"/>
        <v>0</v>
      </c>
      <c r="I424" s="8">
        <f t="shared" si="77"/>
        <v>0</v>
      </c>
      <c r="J424" s="8">
        <f t="shared" si="77"/>
        <v>0</v>
      </c>
      <c r="K424" s="8">
        <f t="shared" si="77"/>
        <v>0</v>
      </c>
      <c r="L424" s="8">
        <f t="shared" si="77"/>
        <v>8.9099999999999966</v>
      </c>
      <c r="M424" s="8">
        <f t="shared" si="77"/>
        <v>21.090000000000003</v>
      </c>
      <c r="N424" s="8">
        <f t="shared" si="77"/>
        <v>16.090000000000003</v>
      </c>
      <c r="O424" s="8">
        <f t="shared" si="77"/>
        <v>11.090000000000003</v>
      </c>
      <c r="P424" s="8">
        <f t="shared" si="77"/>
        <v>6.0900000000000034</v>
      </c>
      <c r="Q424" s="8">
        <f t="shared" si="77"/>
        <v>1.0900000000000034</v>
      </c>
      <c r="R424" s="8">
        <f t="shared" si="77"/>
        <v>0</v>
      </c>
      <c r="S424" s="8">
        <f t="shared" si="77"/>
        <v>0</v>
      </c>
      <c r="T424" s="21">
        <f t="shared" si="71"/>
        <v>20</v>
      </c>
      <c r="U424" s="19">
        <f>VLOOKUP($B424,Gas!$B$3:$E$2506,2)</f>
        <v>2.5150000000000001</v>
      </c>
      <c r="V424" s="44">
        <f t="shared" si="72"/>
        <v>16.337972166998014</v>
      </c>
      <c r="W424" s="5">
        <f>VLOOKUP($B424,Gas!$B$3:$E$2506,4)</f>
        <v>0.47817962492087684</v>
      </c>
    </row>
    <row r="425" spans="1:23" x14ac:dyDescent="0.2">
      <c r="A425" s="43">
        <f t="shared" si="75"/>
        <v>20</v>
      </c>
      <c r="B425" s="91">
        <v>36376</v>
      </c>
      <c r="C425" s="92">
        <v>40.93</v>
      </c>
      <c r="D425" s="4">
        <f t="shared" si="70"/>
        <v>-3.9014923910068817E-3</v>
      </c>
      <c r="E425" s="100">
        <f t="shared" si="67"/>
        <v>20.698947960043828</v>
      </c>
      <c r="F425" s="2"/>
      <c r="G425" s="8">
        <f t="shared" si="77"/>
        <v>0</v>
      </c>
      <c r="H425" s="8">
        <f t="shared" si="77"/>
        <v>0</v>
      </c>
      <c r="I425" s="8">
        <f t="shared" si="77"/>
        <v>0</v>
      </c>
      <c r="J425" s="8">
        <f t="shared" si="77"/>
        <v>0</v>
      </c>
      <c r="K425" s="8">
        <f t="shared" si="77"/>
        <v>0</v>
      </c>
      <c r="L425" s="8">
        <f t="shared" si="77"/>
        <v>9.07</v>
      </c>
      <c r="M425" s="8">
        <f t="shared" si="77"/>
        <v>20.93</v>
      </c>
      <c r="N425" s="8">
        <f t="shared" si="77"/>
        <v>15.93</v>
      </c>
      <c r="O425" s="8">
        <f t="shared" si="77"/>
        <v>10.93</v>
      </c>
      <c r="P425" s="8">
        <f t="shared" si="77"/>
        <v>5.93</v>
      </c>
      <c r="Q425" s="8">
        <f t="shared" si="77"/>
        <v>0.92999999999999972</v>
      </c>
      <c r="R425" s="8">
        <f t="shared" si="77"/>
        <v>0</v>
      </c>
      <c r="S425" s="8">
        <f t="shared" si="77"/>
        <v>0</v>
      </c>
      <c r="T425" s="21">
        <f t="shared" si="71"/>
        <v>20</v>
      </c>
      <c r="U425" s="19">
        <f>VLOOKUP($B425,Gas!$B$3:$E$2506,2)</f>
        <v>2.6</v>
      </c>
      <c r="V425" s="44">
        <f t="shared" si="72"/>
        <v>15.742307692307692</v>
      </c>
      <c r="W425" s="5">
        <f>VLOOKUP($B425,Gas!$B$3:$E$2506,4)</f>
        <v>0.50961934348071403</v>
      </c>
    </row>
    <row r="426" spans="1:23" x14ac:dyDescent="0.2">
      <c r="A426" s="43">
        <f t="shared" si="75"/>
        <v>20</v>
      </c>
      <c r="B426" s="91">
        <v>36377</v>
      </c>
      <c r="C426" s="92">
        <v>37.65</v>
      </c>
      <c r="D426" s="4">
        <f t="shared" si="70"/>
        <v>-8.3530336258409082E-2</v>
      </c>
      <c r="E426" s="100">
        <f t="shared" si="67"/>
        <v>20.095114811231422</v>
      </c>
      <c r="F426" s="2"/>
      <c r="G426" s="8">
        <f t="shared" si="77"/>
        <v>0</v>
      </c>
      <c r="H426" s="8">
        <f t="shared" si="77"/>
        <v>0</v>
      </c>
      <c r="I426" s="8">
        <f t="shared" si="77"/>
        <v>0</v>
      </c>
      <c r="J426" s="8">
        <f t="shared" si="77"/>
        <v>0</v>
      </c>
      <c r="K426" s="8">
        <f t="shared" si="77"/>
        <v>2.3500000000000014</v>
      </c>
      <c r="L426" s="8">
        <f t="shared" si="77"/>
        <v>12.350000000000001</v>
      </c>
      <c r="M426" s="8">
        <f t="shared" si="77"/>
        <v>17.649999999999999</v>
      </c>
      <c r="N426" s="8">
        <f t="shared" si="77"/>
        <v>12.649999999999999</v>
      </c>
      <c r="O426" s="8">
        <f t="shared" si="77"/>
        <v>7.6499999999999986</v>
      </c>
      <c r="P426" s="8">
        <f t="shared" si="77"/>
        <v>2.6499999999999986</v>
      </c>
      <c r="Q426" s="8">
        <f t="shared" si="77"/>
        <v>0</v>
      </c>
      <c r="R426" s="8">
        <f t="shared" si="77"/>
        <v>0</v>
      </c>
      <c r="S426" s="8">
        <f t="shared" si="77"/>
        <v>0</v>
      </c>
      <c r="T426" s="21">
        <f t="shared" si="71"/>
        <v>20</v>
      </c>
      <c r="U426" s="19">
        <f>VLOOKUP($B426,Gas!$B$3:$E$2506,2)</f>
        <v>2.6349999999999998</v>
      </c>
      <c r="V426" s="44">
        <f t="shared" si="72"/>
        <v>14.288425047438331</v>
      </c>
      <c r="W426" s="5">
        <f>VLOOKUP($B426,Gas!$B$3:$E$2506,4)</f>
        <v>0.50882623360496504</v>
      </c>
    </row>
    <row r="427" spans="1:23" x14ac:dyDescent="0.2">
      <c r="A427" s="43">
        <f t="shared" si="75"/>
        <v>20</v>
      </c>
      <c r="B427" s="91">
        <v>36378</v>
      </c>
      <c r="C427" s="92">
        <v>43.34</v>
      </c>
      <c r="D427" s="4">
        <f t="shared" si="70"/>
        <v>0.14074304186231046</v>
      </c>
      <c r="E427" s="100">
        <f t="shared" si="67"/>
        <v>19.268097376270145</v>
      </c>
      <c r="F427" s="2"/>
      <c r="G427" s="8">
        <f t="shared" si="77"/>
        <v>0</v>
      </c>
      <c r="H427" s="8">
        <f t="shared" si="77"/>
        <v>0</v>
      </c>
      <c r="I427" s="8">
        <f t="shared" si="77"/>
        <v>0</v>
      </c>
      <c r="J427" s="8">
        <f t="shared" si="77"/>
        <v>0</v>
      </c>
      <c r="K427" s="8">
        <f t="shared" si="77"/>
        <v>0</v>
      </c>
      <c r="L427" s="8">
        <f t="shared" si="77"/>
        <v>6.6599999999999966</v>
      </c>
      <c r="M427" s="8">
        <f t="shared" si="77"/>
        <v>23.340000000000003</v>
      </c>
      <c r="N427" s="8">
        <f t="shared" si="77"/>
        <v>18.340000000000003</v>
      </c>
      <c r="O427" s="8">
        <f t="shared" si="77"/>
        <v>13.340000000000003</v>
      </c>
      <c r="P427" s="8">
        <f t="shared" si="77"/>
        <v>8.3400000000000034</v>
      </c>
      <c r="Q427" s="8">
        <f t="shared" si="77"/>
        <v>3.3400000000000034</v>
      </c>
      <c r="R427" s="8">
        <f t="shared" si="77"/>
        <v>0</v>
      </c>
      <c r="S427" s="8">
        <f t="shared" si="77"/>
        <v>0</v>
      </c>
      <c r="T427" s="21">
        <f t="shared" si="71"/>
        <v>20</v>
      </c>
      <c r="U427" s="19">
        <f>VLOOKUP($B427,Gas!$B$3:$E$2506,2)</f>
        <v>2.6549999999999998</v>
      </c>
      <c r="V427" s="44">
        <f t="shared" si="72"/>
        <v>16.32391713747646</v>
      </c>
      <c r="W427" s="5">
        <f>VLOOKUP($B427,Gas!$B$3:$E$2506,4)</f>
        <v>0.44764033537799908</v>
      </c>
    </row>
    <row r="428" spans="1:23" x14ac:dyDescent="0.2">
      <c r="A428" s="43">
        <f t="shared" si="75"/>
        <v>20</v>
      </c>
      <c r="B428" s="91">
        <v>36381</v>
      </c>
      <c r="C428" s="92">
        <v>46.31</v>
      </c>
      <c r="D428" s="4">
        <f t="shared" si="70"/>
        <v>6.6281924384447535E-2</v>
      </c>
      <c r="E428" s="100">
        <f t="shared" si="67"/>
        <v>19.197979390345854</v>
      </c>
      <c r="F428" s="2"/>
      <c r="G428" s="8">
        <f t="shared" si="77"/>
        <v>0</v>
      </c>
      <c r="H428" s="8">
        <f t="shared" si="77"/>
        <v>0</v>
      </c>
      <c r="I428" s="8">
        <f t="shared" si="77"/>
        <v>0</v>
      </c>
      <c r="J428" s="8">
        <f t="shared" si="77"/>
        <v>0</v>
      </c>
      <c r="K428" s="8">
        <f t="shared" si="77"/>
        <v>0</v>
      </c>
      <c r="L428" s="8">
        <f t="shared" si="77"/>
        <v>3.6899999999999977</v>
      </c>
      <c r="M428" s="8">
        <f t="shared" si="77"/>
        <v>26.310000000000002</v>
      </c>
      <c r="N428" s="8">
        <f t="shared" si="77"/>
        <v>21.310000000000002</v>
      </c>
      <c r="O428" s="8">
        <f t="shared" si="77"/>
        <v>16.310000000000002</v>
      </c>
      <c r="P428" s="8">
        <f t="shared" si="77"/>
        <v>11.310000000000002</v>
      </c>
      <c r="Q428" s="8">
        <f t="shared" si="77"/>
        <v>6.3100000000000023</v>
      </c>
      <c r="R428" s="8">
        <f t="shared" si="77"/>
        <v>0</v>
      </c>
      <c r="S428" s="8">
        <f t="shared" si="77"/>
        <v>0</v>
      </c>
      <c r="T428" s="21">
        <f t="shared" si="71"/>
        <v>20</v>
      </c>
      <c r="U428" s="19">
        <f>VLOOKUP($B428,Gas!$B$3:$E$2506,2)</f>
        <v>2.6850000000000001</v>
      </c>
      <c r="V428" s="44">
        <f t="shared" si="72"/>
        <v>17.247672253258845</v>
      </c>
      <c r="W428" s="5">
        <f>VLOOKUP($B428,Gas!$B$3:$E$2506,4)</f>
        <v>0.3995445359301793</v>
      </c>
    </row>
    <row r="429" spans="1:23" x14ac:dyDescent="0.2">
      <c r="A429" s="43">
        <f t="shared" si="75"/>
        <v>20</v>
      </c>
      <c r="B429" s="91">
        <v>36382</v>
      </c>
      <c r="C429" s="92">
        <v>42.68</v>
      </c>
      <c r="D429" s="4">
        <f t="shared" si="70"/>
        <v>-8.1627494059108019E-2</v>
      </c>
      <c r="E429" s="100">
        <f t="shared" si="67"/>
        <v>19.112619058922466</v>
      </c>
      <c r="F429" s="2"/>
      <c r="G429" s="8">
        <f t="shared" si="77"/>
        <v>0</v>
      </c>
      <c r="H429" s="8">
        <f t="shared" si="77"/>
        <v>0</v>
      </c>
      <c r="I429" s="8">
        <f t="shared" si="77"/>
        <v>0</v>
      </c>
      <c r="J429" s="8">
        <f t="shared" si="77"/>
        <v>0</v>
      </c>
      <c r="K429" s="8">
        <f t="shared" si="77"/>
        <v>0</v>
      </c>
      <c r="L429" s="8">
        <f t="shared" si="77"/>
        <v>7.32</v>
      </c>
      <c r="M429" s="8">
        <f t="shared" si="77"/>
        <v>22.68</v>
      </c>
      <c r="N429" s="8">
        <f t="shared" si="77"/>
        <v>17.68</v>
      </c>
      <c r="O429" s="8">
        <f t="shared" si="77"/>
        <v>12.68</v>
      </c>
      <c r="P429" s="8">
        <f t="shared" si="77"/>
        <v>7.68</v>
      </c>
      <c r="Q429" s="8">
        <f t="shared" si="77"/>
        <v>2.6799999999999997</v>
      </c>
      <c r="R429" s="8">
        <f t="shared" si="77"/>
        <v>0</v>
      </c>
      <c r="S429" s="8">
        <f t="shared" si="77"/>
        <v>0</v>
      </c>
      <c r="T429" s="21">
        <f t="shared" si="71"/>
        <v>20</v>
      </c>
      <c r="U429" s="19">
        <f>VLOOKUP($B429,Gas!$B$3:$E$2506,2)</f>
        <v>2.72</v>
      </c>
      <c r="V429" s="44">
        <f t="shared" si="72"/>
        <v>15.691176470588234</v>
      </c>
      <c r="W429" s="5">
        <f>VLOOKUP($B429,Gas!$B$3:$E$2506,4)</f>
        <v>0.26619845175847479</v>
      </c>
    </row>
    <row r="430" spans="1:23" x14ac:dyDescent="0.2">
      <c r="A430" s="43">
        <f t="shared" si="75"/>
        <v>20</v>
      </c>
      <c r="B430" s="91">
        <v>36383</v>
      </c>
      <c r="C430" s="92">
        <v>57.48</v>
      </c>
      <c r="D430" s="4">
        <f t="shared" si="70"/>
        <v>0.29770663477727149</v>
      </c>
      <c r="E430" s="100">
        <f t="shared" si="67"/>
        <v>18.516333324233397</v>
      </c>
      <c r="F430" s="2"/>
      <c r="G430" s="8">
        <f t="shared" si="77"/>
        <v>0</v>
      </c>
      <c r="H430" s="8">
        <f t="shared" si="77"/>
        <v>0</v>
      </c>
      <c r="I430" s="8">
        <f t="shared" si="77"/>
        <v>0</v>
      </c>
      <c r="J430" s="8">
        <f t="shared" si="77"/>
        <v>0</v>
      </c>
      <c r="K430" s="8">
        <f t="shared" si="77"/>
        <v>0</v>
      </c>
      <c r="L430" s="8">
        <f t="shared" si="77"/>
        <v>0</v>
      </c>
      <c r="M430" s="8">
        <f t="shared" si="77"/>
        <v>37.479999999999997</v>
      </c>
      <c r="N430" s="8">
        <f t="shared" si="77"/>
        <v>32.479999999999997</v>
      </c>
      <c r="O430" s="8">
        <f t="shared" si="77"/>
        <v>27.479999999999997</v>
      </c>
      <c r="P430" s="8">
        <f t="shared" si="77"/>
        <v>22.479999999999997</v>
      </c>
      <c r="Q430" s="8">
        <f t="shared" si="77"/>
        <v>17.479999999999997</v>
      </c>
      <c r="R430" s="8">
        <f t="shared" si="77"/>
        <v>7.4799999999999969</v>
      </c>
      <c r="S430" s="8">
        <f t="shared" si="77"/>
        <v>0</v>
      </c>
      <c r="T430" s="21">
        <f t="shared" si="71"/>
        <v>20</v>
      </c>
      <c r="U430" s="19">
        <f>VLOOKUP($B430,Gas!$B$3:$E$2506,2)</f>
        <v>2.77</v>
      </c>
      <c r="V430" s="44">
        <f t="shared" si="72"/>
        <v>20.750902527075812</v>
      </c>
      <c r="W430" s="5">
        <f>VLOOKUP($B430,Gas!$B$3:$E$2506,4)</f>
        <v>0.27560498167879705</v>
      </c>
    </row>
    <row r="431" spans="1:23" x14ac:dyDescent="0.2">
      <c r="A431" s="43">
        <f t="shared" si="75"/>
        <v>20</v>
      </c>
      <c r="B431" s="91">
        <v>36384</v>
      </c>
      <c r="C431" s="92">
        <v>64.569999999999993</v>
      </c>
      <c r="D431" s="4">
        <f t="shared" si="70"/>
        <v>0.11631284542755142</v>
      </c>
      <c r="E431" s="100">
        <f t="shared" si="67"/>
        <v>13.068268664200504</v>
      </c>
      <c r="F431" s="2"/>
      <c r="G431" s="8">
        <f t="shared" si="77"/>
        <v>0</v>
      </c>
      <c r="H431" s="8">
        <f t="shared" si="77"/>
        <v>0</v>
      </c>
      <c r="I431" s="8">
        <f t="shared" si="77"/>
        <v>0</v>
      </c>
      <c r="J431" s="8">
        <f t="shared" si="77"/>
        <v>0</v>
      </c>
      <c r="K431" s="8">
        <f t="shared" si="77"/>
        <v>0</v>
      </c>
      <c r="L431" s="8">
        <f t="shared" si="77"/>
        <v>0</v>
      </c>
      <c r="M431" s="8">
        <f t="shared" si="77"/>
        <v>44.569999999999993</v>
      </c>
      <c r="N431" s="8">
        <f t="shared" si="77"/>
        <v>39.569999999999993</v>
      </c>
      <c r="O431" s="8">
        <f t="shared" si="77"/>
        <v>34.569999999999993</v>
      </c>
      <c r="P431" s="8">
        <f t="shared" si="77"/>
        <v>29.569999999999993</v>
      </c>
      <c r="Q431" s="8">
        <f t="shared" si="77"/>
        <v>24.569999999999993</v>
      </c>
      <c r="R431" s="8">
        <f t="shared" si="77"/>
        <v>14.569999999999993</v>
      </c>
      <c r="S431" s="8">
        <f t="shared" si="77"/>
        <v>0</v>
      </c>
      <c r="T431" s="21">
        <f t="shared" si="71"/>
        <v>20</v>
      </c>
      <c r="U431" s="19">
        <f>VLOOKUP($B431,Gas!$B$3:$E$2506,2)</f>
        <v>2.7850000000000001</v>
      </c>
      <c r="V431" s="44">
        <f t="shared" si="72"/>
        <v>23.184919210053856</v>
      </c>
      <c r="W431" s="5">
        <f>VLOOKUP($B431,Gas!$B$3:$E$2506,4)</f>
        <v>0.27155090405539845</v>
      </c>
    </row>
    <row r="432" spans="1:23" x14ac:dyDescent="0.2">
      <c r="A432" s="43">
        <f t="shared" si="75"/>
        <v>20</v>
      </c>
      <c r="B432" s="91">
        <v>36385</v>
      </c>
      <c r="C432" s="92">
        <v>227.26</v>
      </c>
      <c r="D432" s="4">
        <f t="shared" si="70"/>
        <v>1.2583448298514874</v>
      </c>
      <c r="E432" s="100">
        <f t="shared" si="67"/>
        <v>15.252582870122408</v>
      </c>
      <c r="F432" s="2"/>
      <c r="G432" s="8">
        <f t="shared" si="77"/>
        <v>0</v>
      </c>
      <c r="H432" s="8">
        <f t="shared" si="77"/>
        <v>0</v>
      </c>
      <c r="I432" s="8">
        <f t="shared" si="77"/>
        <v>0</v>
      </c>
      <c r="J432" s="8">
        <f t="shared" si="77"/>
        <v>0</v>
      </c>
      <c r="K432" s="8">
        <f t="shared" si="77"/>
        <v>0</v>
      </c>
      <c r="L432" s="8">
        <f t="shared" si="77"/>
        <v>0</v>
      </c>
      <c r="M432" s="8">
        <f t="shared" si="77"/>
        <v>207.26</v>
      </c>
      <c r="N432" s="8">
        <f t="shared" si="77"/>
        <v>202.26</v>
      </c>
      <c r="O432" s="8">
        <f t="shared" si="77"/>
        <v>197.26</v>
      </c>
      <c r="P432" s="8">
        <f t="shared" si="77"/>
        <v>192.26</v>
      </c>
      <c r="Q432" s="8">
        <f t="shared" si="77"/>
        <v>187.26</v>
      </c>
      <c r="R432" s="8">
        <f t="shared" si="77"/>
        <v>177.26</v>
      </c>
      <c r="S432" s="8">
        <f t="shared" si="77"/>
        <v>127.25998999999999</v>
      </c>
      <c r="T432" s="21">
        <f t="shared" si="71"/>
        <v>20</v>
      </c>
      <c r="U432" s="19">
        <f>VLOOKUP($B432,Gas!$B$3:$E$2506,2)</f>
        <v>2.75</v>
      </c>
      <c r="V432" s="44">
        <f t="shared" si="72"/>
        <v>82.64</v>
      </c>
      <c r="W432" s="5">
        <f>VLOOKUP($B432,Gas!$B$3:$E$2506,4)</f>
        <v>0.23465620344710511</v>
      </c>
    </row>
    <row r="433" spans="1:23" x14ac:dyDescent="0.2">
      <c r="A433" s="43">
        <f t="shared" si="75"/>
        <v>20</v>
      </c>
      <c r="B433" s="91">
        <v>36388</v>
      </c>
      <c r="C433" s="92">
        <v>224.72</v>
      </c>
      <c r="D433" s="4">
        <f t="shared" si="70"/>
        <v>-1.1239553693874745E-2</v>
      </c>
      <c r="E433" s="100">
        <f t="shared" si="67"/>
        <v>12.209536788785028</v>
      </c>
      <c r="F433" s="2"/>
      <c r="G433" s="8">
        <f t="shared" si="77"/>
        <v>0</v>
      </c>
      <c r="H433" s="8">
        <f t="shared" si="77"/>
        <v>0</v>
      </c>
      <c r="I433" s="8">
        <f t="shared" si="77"/>
        <v>0</v>
      </c>
      <c r="J433" s="8">
        <f t="shared" si="77"/>
        <v>0</v>
      </c>
      <c r="K433" s="8">
        <f t="shared" si="77"/>
        <v>0</v>
      </c>
      <c r="L433" s="8">
        <f t="shared" si="77"/>
        <v>0</v>
      </c>
      <c r="M433" s="8">
        <f t="shared" si="77"/>
        <v>204.72</v>
      </c>
      <c r="N433" s="8">
        <f t="shared" si="77"/>
        <v>199.72</v>
      </c>
      <c r="O433" s="8">
        <f t="shared" si="77"/>
        <v>194.72</v>
      </c>
      <c r="P433" s="8">
        <f t="shared" si="77"/>
        <v>189.72</v>
      </c>
      <c r="Q433" s="8">
        <f t="shared" si="77"/>
        <v>184.72</v>
      </c>
      <c r="R433" s="8">
        <f t="shared" si="77"/>
        <v>174.72</v>
      </c>
      <c r="S433" s="8">
        <f t="shared" si="77"/>
        <v>124.71999</v>
      </c>
      <c r="T433" s="21">
        <f t="shared" si="71"/>
        <v>20</v>
      </c>
      <c r="U433" s="19">
        <f>VLOOKUP($B433,Gas!$B$3:$E$2506,2)</f>
        <v>2.71</v>
      </c>
      <c r="V433" s="44">
        <f t="shared" si="72"/>
        <v>82.922509225092256</v>
      </c>
      <c r="W433" s="5">
        <f>VLOOKUP($B433,Gas!$B$3:$E$2506,4)</f>
        <v>0.20012589345818796</v>
      </c>
    </row>
    <row r="434" spans="1:23" x14ac:dyDescent="0.2">
      <c r="A434" s="43">
        <f t="shared" si="75"/>
        <v>20</v>
      </c>
      <c r="B434" s="91">
        <v>36389</v>
      </c>
      <c r="C434" s="92">
        <v>128.08000000000001</v>
      </c>
      <c r="D434" s="4">
        <f t="shared" si="70"/>
        <v>-0.56220011410752879</v>
      </c>
      <c r="E434" s="100">
        <f t="shared" si="67"/>
        <v>7.2846689407159824</v>
      </c>
      <c r="F434" s="2"/>
      <c r="G434" s="8">
        <f t="shared" ref="G434:S443" si="78">IF(G$1="P",MAX(0,G$2-$C434),IF(G$1="C",MAX(0,$C434-G$2)))</f>
        <v>0</v>
      </c>
      <c r="H434" s="8">
        <f t="shared" si="78"/>
        <v>0</v>
      </c>
      <c r="I434" s="8">
        <f t="shared" si="78"/>
        <v>0</v>
      </c>
      <c r="J434" s="8">
        <f t="shared" si="78"/>
        <v>0</v>
      </c>
      <c r="K434" s="8">
        <f t="shared" si="78"/>
        <v>0</v>
      </c>
      <c r="L434" s="8">
        <f t="shared" si="78"/>
        <v>0</v>
      </c>
      <c r="M434" s="8">
        <f t="shared" si="78"/>
        <v>108.08000000000001</v>
      </c>
      <c r="N434" s="8">
        <f t="shared" si="78"/>
        <v>103.08000000000001</v>
      </c>
      <c r="O434" s="8">
        <f t="shared" si="78"/>
        <v>98.080000000000013</v>
      </c>
      <c r="P434" s="8">
        <f t="shared" si="78"/>
        <v>93.080000000000013</v>
      </c>
      <c r="Q434" s="8">
        <f t="shared" si="78"/>
        <v>88.080000000000013</v>
      </c>
      <c r="R434" s="8">
        <f t="shared" si="78"/>
        <v>78.080000000000013</v>
      </c>
      <c r="S434" s="8">
        <f t="shared" si="78"/>
        <v>28.079990000000009</v>
      </c>
      <c r="T434" s="21">
        <f t="shared" si="71"/>
        <v>20</v>
      </c>
      <c r="U434" s="19">
        <f>VLOOKUP($B434,Gas!$B$3:$E$2506,2)</f>
        <v>2.73</v>
      </c>
      <c r="V434" s="44">
        <f t="shared" si="72"/>
        <v>46.91575091575092</v>
      </c>
      <c r="W434" s="5">
        <f>VLOOKUP($B434,Gas!$B$3:$E$2506,4)</f>
        <v>0.19418443283678488</v>
      </c>
    </row>
    <row r="435" spans="1:23" x14ac:dyDescent="0.2">
      <c r="A435" s="43">
        <f t="shared" si="75"/>
        <v>20</v>
      </c>
      <c r="B435" s="91">
        <v>36390</v>
      </c>
      <c r="C435" s="92">
        <v>60.95</v>
      </c>
      <c r="D435" s="4">
        <f t="shared" si="70"/>
        <v>-0.74260121276117874</v>
      </c>
      <c r="E435" s="100">
        <f t="shared" si="67"/>
        <v>8.4577843431614124</v>
      </c>
      <c r="F435" s="2"/>
      <c r="G435" s="8">
        <f t="shared" si="78"/>
        <v>0</v>
      </c>
      <c r="H435" s="8">
        <f t="shared" si="78"/>
        <v>0</v>
      </c>
      <c r="I435" s="8">
        <f t="shared" si="78"/>
        <v>0</v>
      </c>
      <c r="J435" s="8">
        <f t="shared" si="78"/>
        <v>0</v>
      </c>
      <c r="K435" s="8">
        <f t="shared" si="78"/>
        <v>0</v>
      </c>
      <c r="L435" s="8">
        <f t="shared" si="78"/>
        <v>0</v>
      </c>
      <c r="M435" s="8">
        <f t="shared" si="78"/>
        <v>40.950000000000003</v>
      </c>
      <c r="N435" s="8">
        <f t="shared" si="78"/>
        <v>35.950000000000003</v>
      </c>
      <c r="O435" s="8">
        <f t="shared" si="78"/>
        <v>30.950000000000003</v>
      </c>
      <c r="P435" s="8">
        <f t="shared" si="78"/>
        <v>25.950000000000003</v>
      </c>
      <c r="Q435" s="8">
        <f t="shared" si="78"/>
        <v>20.950000000000003</v>
      </c>
      <c r="R435" s="8">
        <f t="shared" si="78"/>
        <v>10.950000000000003</v>
      </c>
      <c r="S435" s="8">
        <f t="shared" si="78"/>
        <v>0</v>
      </c>
      <c r="T435" s="21">
        <f t="shared" si="71"/>
        <v>20</v>
      </c>
      <c r="U435" s="19">
        <f>VLOOKUP($B435,Gas!$B$3:$E$2506,2)</f>
        <v>2.7</v>
      </c>
      <c r="V435" s="44">
        <f t="shared" si="72"/>
        <v>22.574074074074073</v>
      </c>
      <c r="W435" s="5">
        <f>VLOOKUP($B435,Gas!$B$3:$E$2506,4)</f>
        <v>0.20893509430590004</v>
      </c>
    </row>
    <row r="436" spans="1:23" x14ac:dyDescent="0.2">
      <c r="A436" s="43">
        <f t="shared" si="75"/>
        <v>20</v>
      </c>
      <c r="B436" s="91">
        <v>36391</v>
      </c>
      <c r="C436" s="92">
        <v>42.12</v>
      </c>
      <c r="D436" s="4">
        <f t="shared" si="70"/>
        <v>-0.36953116866150587</v>
      </c>
      <c r="E436" s="100">
        <f t="shared" si="67"/>
        <v>8.6913128122151715</v>
      </c>
      <c r="F436" s="2"/>
      <c r="G436" s="8">
        <f t="shared" si="78"/>
        <v>0</v>
      </c>
      <c r="H436" s="8">
        <f t="shared" si="78"/>
        <v>0</v>
      </c>
      <c r="I436" s="8">
        <f t="shared" si="78"/>
        <v>0</v>
      </c>
      <c r="J436" s="8">
        <f t="shared" si="78"/>
        <v>0</v>
      </c>
      <c r="K436" s="8">
        <f t="shared" si="78"/>
        <v>0</v>
      </c>
      <c r="L436" s="8">
        <f t="shared" si="78"/>
        <v>7.8800000000000026</v>
      </c>
      <c r="M436" s="8">
        <f t="shared" si="78"/>
        <v>22.119999999999997</v>
      </c>
      <c r="N436" s="8">
        <f t="shared" si="78"/>
        <v>17.119999999999997</v>
      </c>
      <c r="O436" s="8">
        <f t="shared" si="78"/>
        <v>12.119999999999997</v>
      </c>
      <c r="P436" s="8">
        <f t="shared" si="78"/>
        <v>7.1199999999999974</v>
      </c>
      <c r="Q436" s="8">
        <f t="shared" si="78"/>
        <v>2.1199999999999974</v>
      </c>
      <c r="R436" s="8">
        <f t="shared" si="78"/>
        <v>0</v>
      </c>
      <c r="S436" s="8">
        <f t="shared" si="78"/>
        <v>0</v>
      </c>
      <c r="T436" s="21">
        <f t="shared" si="71"/>
        <v>20</v>
      </c>
      <c r="U436" s="19">
        <f>VLOOKUP($B436,Gas!$B$3:$E$2506,2)</f>
        <v>2.7450000000000001</v>
      </c>
      <c r="V436" s="44">
        <f t="shared" si="72"/>
        <v>15.344262295081966</v>
      </c>
      <c r="W436" s="5">
        <f>VLOOKUP($B436,Gas!$B$3:$E$2506,4)</f>
        <v>0.22995523165349355</v>
      </c>
    </row>
    <row r="437" spans="1:23" x14ac:dyDescent="0.2">
      <c r="A437" s="43">
        <f t="shared" si="75"/>
        <v>20</v>
      </c>
      <c r="B437" s="91">
        <v>36392</v>
      </c>
      <c r="C437" s="92">
        <v>40.340000000000003</v>
      </c>
      <c r="D437" s="4">
        <f t="shared" si="70"/>
        <v>-4.3179154739708868E-2</v>
      </c>
      <c r="E437" s="100">
        <f t="shared" si="67"/>
        <v>8.6637831692717828</v>
      </c>
      <c r="F437" s="2"/>
      <c r="G437" s="8">
        <f t="shared" si="78"/>
        <v>0</v>
      </c>
      <c r="H437" s="8">
        <f t="shared" si="78"/>
        <v>0</v>
      </c>
      <c r="I437" s="8">
        <f t="shared" si="78"/>
        <v>0</v>
      </c>
      <c r="J437" s="8">
        <f t="shared" si="78"/>
        <v>0</v>
      </c>
      <c r="K437" s="8">
        <f t="shared" si="78"/>
        <v>0</v>
      </c>
      <c r="L437" s="8">
        <f t="shared" si="78"/>
        <v>9.6599999999999966</v>
      </c>
      <c r="M437" s="8">
        <f t="shared" si="78"/>
        <v>20.340000000000003</v>
      </c>
      <c r="N437" s="8">
        <f t="shared" si="78"/>
        <v>15.340000000000003</v>
      </c>
      <c r="O437" s="8">
        <f t="shared" si="78"/>
        <v>10.340000000000003</v>
      </c>
      <c r="P437" s="8">
        <f t="shared" si="78"/>
        <v>5.3400000000000034</v>
      </c>
      <c r="Q437" s="8">
        <f t="shared" si="78"/>
        <v>0.34000000000000341</v>
      </c>
      <c r="R437" s="8">
        <f t="shared" si="78"/>
        <v>0</v>
      </c>
      <c r="S437" s="8">
        <f t="shared" si="78"/>
        <v>0</v>
      </c>
      <c r="T437" s="21">
        <f t="shared" si="71"/>
        <v>20</v>
      </c>
      <c r="U437" s="19">
        <f>VLOOKUP($B437,Gas!$B$3:$E$2506,2)</f>
        <v>2.87</v>
      </c>
      <c r="V437" s="44">
        <f t="shared" si="72"/>
        <v>14.055749128919862</v>
      </c>
      <c r="W437" s="5">
        <f>VLOOKUP($B437,Gas!$B$3:$E$2506,4)</f>
        <v>0.3417504252875917</v>
      </c>
    </row>
    <row r="438" spans="1:23" x14ac:dyDescent="0.2">
      <c r="A438" s="43">
        <f t="shared" si="75"/>
        <v>20</v>
      </c>
      <c r="B438" s="91">
        <v>36395</v>
      </c>
      <c r="C438" s="92">
        <v>44.99</v>
      </c>
      <c r="D438" s="4">
        <f t="shared" si="70"/>
        <v>0.10909671032701519</v>
      </c>
      <c r="E438" s="100">
        <f t="shared" ref="E438:E501" si="79">STDEV(D429:D438)*SQRT(trade_day)</f>
        <v>8.6765019946578725</v>
      </c>
      <c r="F438" s="2"/>
      <c r="G438" s="8">
        <f t="shared" si="78"/>
        <v>0</v>
      </c>
      <c r="H438" s="8">
        <f t="shared" si="78"/>
        <v>0</v>
      </c>
      <c r="I438" s="8">
        <f t="shared" si="78"/>
        <v>0</v>
      </c>
      <c r="J438" s="8">
        <f t="shared" si="78"/>
        <v>0</v>
      </c>
      <c r="K438" s="8">
        <f t="shared" si="78"/>
        <v>0</v>
      </c>
      <c r="L438" s="8">
        <f t="shared" si="78"/>
        <v>5.009999999999998</v>
      </c>
      <c r="M438" s="8">
        <f t="shared" si="78"/>
        <v>24.990000000000002</v>
      </c>
      <c r="N438" s="8">
        <f t="shared" si="78"/>
        <v>19.990000000000002</v>
      </c>
      <c r="O438" s="8">
        <f t="shared" si="78"/>
        <v>14.990000000000002</v>
      </c>
      <c r="P438" s="8">
        <f t="shared" si="78"/>
        <v>9.990000000000002</v>
      </c>
      <c r="Q438" s="8">
        <f t="shared" si="78"/>
        <v>4.990000000000002</v>
      </c>
      <c r="R438" s="8">
        <f t="shared" si="78"/>
        <v>0</v>
      </c>
      <c r="S438" s="8">
        <f t="shared" si="78"/>
        <v>0</v>
      </c>
      <c r="T438" s="21">
        <f t="shared" si="71"/>
        <v>20</v>
      </c>
      <c r="U438" s="19">
        <f>VLOOKUP($B438,Gas!$B$3:$E$2506,2)</f>
        <v>2.96</v>
      </c>
      <c r="V438" s="44">
        <f t="shared" si="72"/>
        <v>15.199324324324325</v>
      </c>
      <c r="W438" s="5">
        <f>VLOOKUP($B438,Gas!$B$3:$E$2506,4)</f>
        <v>0.35221827558470414</v>
      </c>
    </row>
    <row r="439" spans="1:23" x14ac:dyDescent="0.2">
      <c r="A439" s="43">
        <f t="shared" si="75"/>
        <v>20</v>
      </c>
      <c r="B439" s="91">
        <v>36396</v>
      </c>
      <c r="C439" s="92">
        <v>40</v>
      </c>
      <c r="D439" s="4">
        <f t="shared" si="70"/>
        <v>-0.11756078873914463</v>
      </c>
      <c r="E439" s="100">
        <f t="shared" si="79"/>
        <v>8.6874131117771629</v>
      </c>
      <c r="F439" s="2"/>
      <c r="G439" s="8">
        <f t="shared" si="78"/>
        <v>0</v>
      </c>
      <c r="H439" s="8">
        <f t="shared" si="78"/>
        <v>0</v>
      </c>
      <c r="I439" s="8">
        <f t="shared" si="78"/>
        <v>0</v>
      </c>
      <c r="J439" s="8">
        <f t="shared" si="78"/>
        <v>0</v>
      </c>
      <c r="K439" s="8">
        <f t="shared" si="78"/>
        <v>0</v>
      </c>
      <c r="L439" s="8">
        <f t="shared" si="78"/>
        <v>10</v>
      </c>
      <c r="M439" s="8">
        <f t="shared" si="78"/>
        <v>20</v>
      </c>
      <c r="N439" s="8">
        <f t="shared" si="78"/>
        <v>15</v>
      </c>
      <c r="O439" s="8">
        <f t="shared" si="78"/>
        <v>10</v>
      </c>
      <c r="P439" s="8">
        <f t="shared" si="78"/>
        <v>5</v>
      </c>
      <c r="Q439" s="8">
        <f t="shared" si="78"/>
        <v>0</v>
      </c>
      <c r="R439" s="8">
        <f t="shared" si="78"/>
        <v>0</v>
      </c>
      <c r="S439" s="8">
        <f t="shared" si="78"/>
        <v>0</v>
      </c>
      <c r="T439" s="21">
        <f t="shared" si="71"/>
        <v>20</v>
      </c>
      <c r="U439" s="19">
        <f>VLOOKUP($B439,Gas!$B$3:$E$2506,2)</f>
        <v>2.95</v>
      </c>
      <c r="V439" s="44">
        <f t="shared" si="72"/>
        <v>13.559322033898304</v>
      </c>
      <c r="W439" s="5">
        <f>VLOOKUP($B439,Gas!$B$3:$E$2506,4)</f>
        <v>0.32950658680505601</v>
      </c>
    </row>
    <row r="440" spans="1:23" x14ac:dyDescent="0.2">
      <c r="A440" s="43">
        <f t="shared" si="75"/>
        <v>20</v>
      </c>
      <c r="B440" s="91">
        <v>36397</v>
      </c>
      <c r="C440" s="92">
        <v>28</v>
      </c>
      <c r="D440" s="4">
        <f t="shared" si="70"/>
        <v>-0.35667494393873245</v>
      </c>
      <c r="E440" s="100">
        <f t="shared" si="79"/>
        <v>8.6670513865665235</v>
      </c>
      <c r="F440" s="2"/>
      <c r="G440" s="8">
        <f t="shared" si="78"/>
        <v>0</v>
      </c>
      <c r="H440" s="8">
        <f t="shared" si="78"/>
        <v>0</v>
      </c>
      <c r="I440" s="8">
        <f t="shared" si="78"/>
        <v>2</v>
      </c>
      <c r="J440" s="8">
        <f t="shared" si="78"/>
        <v>7</v>
      </c>
      <c r="K440" s="8">
        <f t="shared" si="78"/>
        <v>12</v>
      </c>
      <c r="L440" s="8">
        <f t="shared" si="78"/>
        <v>22</v>
      </c>
      <c r="M440" s="8">
        <f t="shared" si="78"/>
        <v>8</v>
      </c>
      <c r="N440" s="8">
        <f t="shared" si="78"/>
        <v>3</v>
      </c>
      <c r="O440" s="8">
        <f t="shared" si="78"/>
        <v>0</v>
      </c>
      <c r="P440" s="8">
        <f t="shared" si="78"/>
        <v>0</v>
      </c>
      <c r="Q440" s="8">
        <f t="shared" si="78"/>
        <v>0</v>
      </c>
      <c r="R440" s="8">
        <f t="shared" si="78"/>
        <v>0</v>
      </c>
      <c r="S440" s="8">
        <f t="shared" si="78"/>
        <v>0</v>
      </c>
      <c r="T440" s="21">
        <f t="shared" si="71"/>
        <v>20</v>
      </c>
      <c r="U440" s="19">
        <f>VLOOKUP($B440,Gas!$B$3:$E$2506,2)</f>
        <v>3.02</v>
      </c>
      <c r="V440" s="44">
        <f t="shared" si="72"/>
        <v>9.2715231788079464</v>
      </c>
      <c r="W440" s="5">
        <f>VLOOKUP($B440,Gas!$B$3:$E$2506,4)</f>
        <v>0.33542144805192264</v>
      </c>
    </row>
    <row r="441" spans="1:23" x14ac:dyDescent="0.2">
      <c r="A441" s="43">
        <f t="shared" si="75"/>
        <v>20</v>
      </c>
      <c r="B441" s="91">
        <v>36398</v>
      </c>
      <c r="C441" s="92">
        <v>29.6</v>
      </c>
      <c r="D441" s="4">
        <f t="shared" si="70"/>
        <v>5.5569851154810786E-2</v>
      </c>
      <c r="E441" s="100">
        <f t="shared" si="79"/>
        <v>8.6356701502977629</v>
      </c>
      <c r="F441" s="2"/>
      <c r="G441" s="8">
        <f t="shared" si="78"/>
        <v>0</v>
      </c>
      <c r="H441" s="8">
        <f t="shared" si="78"/>
        <v>0</v>
      </c>
      <c r="I441" s="8">
        <f t="shared" si="78"/>
        <v>0.39999999999999858</v>
      </c>
      <c r="J441" s="8">
        <f t="shared" si="78"/>
        <v>5.3999999999999986</v>
      </c>
      <c r="K441" s="8">
        <f t="shared" si="78"/>
        <v>10.399999999999999</v>
      </c>
      <c r="L441" s="8">
        <f t="shared" si="78"/>
        <v>20.399999999999999</v>
      </c>
      <c r="M441" s="8">
        <f t="shared" si="78"/>
        <v>9.6000000000000014</v>
      </c>
      <c r="N441" s="8">
        <f t="shared" si="78"/>
        <v>4.6000000000000014</v>
      </c>
      <c r="O441" s="8">
        <f t="shared" si="78"/>
        <v>0</v>
      </c>
      <c r="P441" s="8">
        <f t="shared" si="78"/>
        <v>0</v>
      </c>
      <c r="Q441" s="8">
        <f t="shared" si="78"/>
        <v>0</v>
      </c>
      <c r="R441" s="8">
        <f t="shared" si="78"/>
        <v>0</v>
      </c>
      <c r="S441" s="8">
        <f t="shared" si="78"/>
        <v>0</v>
      </c>
      <c r="T441" s="21">
        <f t="shared" si="71"/>
        <v>20</v>
      </c>
      <c r="U441" s="19">
        <f>VLOOKUP($B441,Gas!$B$3:$E$2506,2)</f>
        <v>3.08</v>
      </c>
      <c r="V441" s="44">
        <f t="shared" si="72"/>
        <v>9.6103896103896105</v>
      </c>
      <c r="W441" s="5">
        <f>VLOOKUP($B441,Gas!$B$3:$E$2506,4)</f>
        <v>0.33068288908599619</v>
      </c>
    </row>
    <row r="442" spans="1:23" x14ac:dyDescent="0.2">
      <c r="A442" s="43">
        <f t="shared" si="75"/>
        <v>20</v>
      </c>
      <c r="B442" s="91">
        <v>36399</v>
      </c>
      <c r="C442" s="92">
        <v>36.22</v>
      </c>
      <c r="D442" s="4">
        <f t="shared" si="70"/>
        <v>0.20183709112525264</v>
      </c>
      <c r="E442" s="100">
        <f t="shared" si="79"/>
        <v>4.9034238673512895</v>
      </c>
      <c r="F442" s="2"/>
      <c r="G442" s="8">
        <f t="shared" si="78"/>
        <v>0</v>
      </c>
      <c r="H442" s="8">
        <f t="shared" si="78"/>
        <v>0</v>
      </c>
      <c r="I442" s="8">
        <f t="shared" si="78"/>
        <v>0</v>
      </c>
      <c r="J442" s="8">
        <f t="shared" si="78"/>
        <v>0</v>
      </c>
      <c r="K442" s="8">
        <f t="shared" si="78"/>
        <v>3.7800000000000011</v>
      </c>
      <c r="L442" s="8">
        <f t="shared" si="78"/>
        <v>13.780000000000001</v>
      </c>
      <c r="M442" s="8">
        <f t="shared" si="78"/>
        <v>16.22</v>
      </c>
      <c r="N442" s="8">
        <f t="shared" si="78"/>
        <v>11.219999999999999</v>
      </c>
      <c r="O442" s="8">
        <f t="shared" si="78"/>
        <v>6.2199999999999989</v>
      </c>
      <c r="P442" s="8">
        <f t="shared" si="78"/>
        <v>1.2199999999999989</v>
      </c>
      <c r="Q442" s="8">
        <f t="shared" si="78"/>
        <v>0</v>
      </c>
      <c r="R442" s="8">
        <f t="shared" si="78"/>
        <v>0</v>
      </c>
      <c r="S442" s="8">
        <f t="shared" si="78"/>
        <v>0</v>
      </c>
      <c r="T442" s="21">
        <f t="shared" si="71"/>
        <v>20</v>
      </c>
      <c r="U442" s="19">
        <f>VLOOKUP($B442,Gas!$B$3:$E$2506,2)</f>
        <v>2.9849999999999999</v>
      </c>
      <c r="V442" s="44">
        <f t="shared" si="72"/>
        <v>12.134003350083752</v>
      </c>
      <c r="W442" s="5">
        <f>VLOOKUP($B442,Gas!$B$3:$E$2506,4)</f>
        <v>0.42550322930446383</v>
      </c>
    </row>
    <row r="443" spans="1:23" x14ac:dyDescent="0.2">
      <c r="A443" s="43">
        <f t="shared" si="75"/>
        <v>20</v>
      </c>
      <c r="B443" s="91">
        <v>36402</v>
      </c>
      <c r="C443" s="92">
        <v>37.840000000000003</v>
      </c>
      <c r="D443" s="4">
        <f t="shared" si="70"/>
        <v>4.3755291728410244E-2</v>
      </c>
      <c r="E443" s="100">
        <f t="shared" si="79"/>
        <v>4.9644669065231497</v>
      </c>
      <c r="F443" s="2"/>
      <c r="G443" s="8">
        <f t="shared" si="78"/>
        <v>0</v>
      </c>
      <c r="H443" s="8">
        <f t="shared" si="78"/>
        <v>0</v>
      </c>
      <c r="I443" s="8">
        <f t="shared" si="78"/>
        <v>0</v>
      </c>
      <c r="J443" s="8">
        <f t="shared" si="78"/>
        <v>0</v>
      </c>
      <c r="K443" s="8">
        <f t="shared" si="78"/>
        <v>2.1599999999999966</v>
      </c>
      <c r="L443" s="8">
        <f t="shared" si="78"/>
        <v>12.159999999999997</v>
      </c>
      <c r="M443" s="8">
        <f t="shared" si="78"/>
        <v>17.840000000000003</v>
      </c>
      <c r="N443" s="8">
        <f t="shared" si="78"/>
        <v>12.840000000000003</v>
      </c>
      <c r="O443" s="8">
        <f t="shared" si="78"/>
        <v>7.8400000000000034</v>
      </c>
      <c r="P443" s="8">
        <f t="shared" si="78"/>
        <v>2.8400000000000034</v>
      </c>
      <c r="Q443" s="8">
        <f t="shared" si="78"/>
        <v>0</v>
      </c>
      <c r="R443" s="8">
        <f t="shared" si="78"/>
        <v>0</v>
      </c>
      <c r="S443" s="8">
        <f t="shared" si="78"/>
        <v>0</v>
      </c>
      <c r="T443" s="21">
        <f t="shared" si="71"/>
        <v>20</v>
      </c>
      <c r="U443" s="19">
        <f>VLOOKUP($B443,Gas!$B$3:$E$2506,2)</f>
        <v>2.87</v>
      </c>
      <c r="V443" s="44">
        <f t="shared" si="72"/>
        <v>13.184668989547038</v>
      </c>
      <c r="W443" s="5">
        <f>VLOOKUP($B443,Gas!$B$3:$E$2506,4)</f>
        <v>0.42371799910658337</v>
      </c>
    </row>
    <row r="444" spans="1:23" x14ac:dyDescent="0.2">
      <c r="A444" s="43">
        <f t="shared" si="75"/>
        <v>20</v>
      </c>
      <c r="B444" s="91">
        <v>36403</v>
      </c>
      <c r="C444" s="92">
        <v>30.78</v>
      </c>
      <c r="D444" s="4">
        <f t="shared" si="70"/>
        <v>-0.20650161577294443</v>
      </c>
      <c r="E444" s="100">
        <f t="shared" si="79"/>
        <v>4.4966342329575992</v>
      </c>
      <c r="F444" s="2"/>
      <c r="G444" s="8">
        <f t="shared" ref="G444:S453" si="80">IF(G$1="P",MAX(0,G$2-$C444),IF(G$1="C",MAX(0,$C444-G$2)))</f>
        <v>0</v>
      </c>
      <c r="H444" s="8">
        <f t="shared" si="80"/>
        <v>0</v>
      </c>
      <c r="I444" s="8">
        <f t="shared" si="80"/>
        <v>0</v>
      </c>
      <c r="J444" s="8">
        <f t="shared" si="80"/>
        <v>4.2199999999999989</v>
      </c>
      <c r="K444" s="8">
        <f t="shared" si="80"/>
        <v>9.2199999999999989</v>
      </c>
      <c r="L444" s="8">
        <f t="shared" si="80"/>
        <v>19.22</v>
      </c>
      <c r="M444" s="8">
        <f t="shared" si="80"/>
        <v>10.780000000000001</v>
      </c>
      <c r="N444" s="8">
        <f t="shared" si="80"/>
        <v>5.7800000000000011</v>
      </c>
      <c r="O444" s="8">
        <f t="shared" si="80"/>
        <v>0.78000000000000114</v>
      </c>
      <c r="P444" s="8">
        <f t="shared" si="80"/>
        <v>0</v>
      </c>
      <c r="Q444" s="8">
        <f t="shared" si="80"/>
        <v>0</v>
      </c>
      <c r="R444" s="8">
        <f t="shared" si="80"/>
        <v>0</v>
      </c>
      <c r="S444" s="8">
        <f t="shared" si="80"/>
        <v>0</v>
      </c>
      <c r="T444" s="21">
        <f t="shared" si="71"/>
        <v>20</v>
      </c>
      <c r="U444" s="19">
        <f>VLOOKUP($B444,Gas!$B$3:$E$2506,2)</f>
        <v>2.8450000000000002</v>
      </c>
      <c r="V444" s="44">
        <f t="shared" si="72"/>
        <v>10.818980667838312</v>
      </c>
      <c r="W444" s="5">
        <f>VLOOKUP($B444,Gas!$B$3:$E$2506,4)</f>
        <v>0.37095449753893356</v>
      </c>
    </row>
    <row r="445" spans="1:23" x14ac:dyDescent="0.2">
      <c r="A445" s="43">
        <f t="shared" si="75"/>
        <v>21</v>
      </c>
      <c r="B445" s="91">
        <v>36404</v>
      </c>
      <c r="C445" s="92">
        <v>28.36</v>
      </c>
      <c r="D445" s="4">
        <f t="shared" si="70"/>
        <v>-8.1885426746806475E-2</v>
      </c>
      <c r="E445" s="100">
        <f t="shared" si="79"/>
        <v>3.01805865880192</v>
      </c>
      <c r="F445" s="2"/>
      <c r="G445" s="8">
        <f t="shared" si="80"/>
        <v>0</v>
      </c>
      <c r="H445" s="8">
        <f t="shared" si="80"/>
        <v>0</v>
      </c>
      <c r="I445" s="8">
        <f t="shared" si="80"/>
        <v>1.6400000000000006</v>
      </c>
      <c r="J445" s="8">
        <f t="shared" si="80"/>
        <v>6.6400000000000006</v>
      </c>
      <c r="K445" s="8">
        <f t="shared" si="80"/>
        <v>11.64</v>
      </c>
      <c r="L445" s="8">
        <f t="shared" si="80"/>
        <v>21.64</v>
      </c>
      <c r="M445" s="8">
        <f t="shared" si="80"/>
        <v>8.36</v>
      </c>
      <c r="N445" s="8">
        <f t="shared" si="80"/>
        <v>3.3599999999999994</v>
      </c>
      <c r="O445" s="8">
        <f t="shared" si="80"/>
        <v>0</v>
      </c>
      <c r="P445" s="8">
        <f t="shared" si="80"/>
        <v>0</v>
      </c>
      <c r="Q445" s="8">
        <f t="shared" si="80"/>
        <v>0</v>
      </c>
      <c r="R445" s="8">
        <f t="shared" si="80"/>
        <v>0</v>
      </c>
      <c r="S445" s="8">
        <f t="shared" si="80"/>
        <v>0</v>
      </c>
      <c r="T445" s="21">
        <f t="shared" si="71"/>
        <v>21</v>
      </c>
      <c r="U445" s="19">
        <f>VLOOKUP($B445,Gas!$B$3:$E$2506,2)</f>
        <v>2.875</v>
      </c>
      <c r="V445" s="44">
        <f t="shared" si="72"/>
        <v>9.8643478260869557</v>
      </c>
      <c r="W445" s="5">
        <f>VLOOKUP($B445,Gas!$B$3:$E$2506,4)</f>
        <v>0.38078194887053274</v>
      </c>
    </row>
    <row r="446" spans="1:23" x14ac:dyDescent="0.2">
      <c r="A446" s="43">
        <f t="shared" si="75"/>
        <v>21</v>
      </c>
      <c r="B446" s="91">
        <v>36405</v>
      </c>
      <c r="C446" s="92">
        <v>24.82</v>
      </c>
      <c r="D446" s="4">
        <f t="shared" si="70"/>
        <v>-0.13332992188746551</v>
      </c>
      <c r="E446" s="100">
        <f t="shared" si="79"/>
        <v>2.5803702621352556</v>
      </c>
      <c r="F446" s="2"/>
      <c r="G446" s="8">
        <f t="shared" si="80"/>
        <v>0</v>
      </c>
      <c r="H446" s="8">
        <f t="shared" si="80"/>
        <v>0.17999999999999972</v>
      </c>
      <c r="I446" s="8">
        <f t="shared" si="80"/>
        <v>5.18</v>
      </c>
      <c r="J446" s="8">
        <f t="shared" si="80"/>
        <v>10.18</v>
      </c>
      <c r="K446" s="8">
        <f t="shared" si="80"/>
        <v>15.18</v>
      </c>
      <c r="L446" s="8">
        <f t="shared" si="80"/>
        <v>25.18</v>
      </c>
      <c r="M446" s="8">
        <f t="shared" si="80"/>
        <v>4.82</v>
      </c>
      <c r="N446" s="8">
        <f t="shared" si="80"/>
        <v>0</v>
      </c>
      <c r="O446" s="8">
        <f t="shared" si="80"/>
        <v>0</v>
      </c>
      <c r="P446" s="8">
        <f t="shared" si="80"/>
        <v>0</v>
      </c>
      <c r="Q446" s="8">
        <f t="shared" si="80"/>
        <v>0</v>
      </c>
      <c r="R446" s="8">
        <f t="shared" si="80"/>
        <v>0</v>
      </c>
      <c r="S446" s="8">
        <f t="shared" si="80"/>
        <v>0</v>
      </c>
      <c r="T446" s="21">
        <f t="shared" si="71"/>
        <v>21</v>
      </c>
      <c r="U446" s="19">
        <f>VLOOKUP($B446,Gas!$B$3:$E$2506,2)</f>
        <v>2.7149999999999999</v>
      </c>
      <c r="V446" s="44">
        <f t="shared" si="72"/>
        <v>9.1418047882136282</v>
      </c>
      <c r="W446" s="5">
        <f>VLOOKUP($B446,Gas!$B$3:$E$2506,4)</f>
        <v>0.50113700555029095</v>
      </c>
    </row>
    <row r="447" spans="1:23" x14ac:dyDescent="0.2">
      <c r="A447" s="43">
        <f t="shared" si="75"/>
        <v>21</v>
      </c>
      <c r="B447" s="91">
        <v>36406</v>
      </c>
      <c r="C447" s="92">
        <v>29.88</v>
      </c>
      <c r="D447" s="4">
        <f t="shared" si="70"/>
        <v>0.18553958048815536</v>
      </c>
      <c r="E447" s="100">
        <f t="shared" si="79"/>
        <v>2.8442001603084019</v>
      </c>
      <c r="F447" s="2"/>
      <c r="G447" s="8">
        <f t="shared" si="80"/>
        <v>0</v>
      </c>
      <c r="H447" s="8">
        <f t="shared" si="80"/>
        <v>0</v>
      </c>
      <c r="I447" s="8">
        <f t="shared" si="80"/>
        <v>0.12000000000000099</v>
      </c>
      <c r="J447" s="8">
        <f t="shared" si="80"/>
        <v>5.120000000000001</v>
      </c>
      <c r="K447" s="8">
        <f t="shared" si="80"/>
        <v>10.120000000000001</v>
      </c>
      <c r="L447" s="8">
        <f t="shared" si="80"/>
        <v>20.12</v>
      </c>
      <c r="M447" s="8">
        <f t="shared" si="80"/>
        <v>9.879999999999999</v>
      </c>
      <c r="N447" s="8">
        <f t="shared" si="80"/>
        <v>4.879999999999999</v>
      </c>
      <c r="O447" s="8">
        <f t="shared" si="80"/>
        <v>0</v>
      </c>
      <c r="P447" s="8">
        <f t="shared" si="80"/>
        <v>0</v>
      </c>
      <c r="Q447" s="8">
        <f t="shared" si="80"/>
        <v>0</v>
      </c>
      <c r="R447" s="8">
        <f t="shared" si="80"/>
        <v>0</v>
      </c>
      <c r="S447" s="8">
        <f t="shared" si="80"/>
        <v>0</v>
      </c>
      <c r="T447" s="21">
        <f t="shared" si="71"/>
        <v>21</v>
      </c>
      <c r="U447" s="19">
        <f>VLOOKUP($B447,Gas!$B$3:$E$2506,2)</f>
        <v>2.56</v>
      </c>
      <c r="V447" s="44">
        <f t="shared" si="72"/>
        <v>11.671875</v>
      </c>
      <c r="W447" s="5">
        <f>VLOOKUP($B447,Gas!$B$3:$E$2506,4)</f>
        <v>0.5827077455739027</v>
      </c>
    </row>
    <row r="448" spans="1:23" x14ac:dyDescent="0.2">
      <c r="A448" s="43">
        <f t="shared" si="75"/>
        <v>21</v>
      </c>
      <c r="B448" s="91">
        <v>36410</v>
      </c>
      <c r="C448" s="92">
        <v>24.78</v>
      </c>
      <c r="D448" s="4">
        <f t="shared" si="70"/>
        <v>-0.18715248406362006</v>
      </c>
      <c r="E448" s="100">
        <f t="shared" si="79"/>
        <v>2.8273692085505355</v>
      </c>
      <c r="F448" s="2"/>
      <c r="G448" s="8">
        <f t="shared" si="80"/>
        <v>0</v>
      </c>
      <c r="H448" s="8">
        <f t="shared" si="80"/>
        <v>0.21999999999999886</v>
      </c>
      <c r="I448" s="8">
        <f t="shared" si="80"/>
        <v>5.2199999999999989</v>
      </c>
      <c r="J448" s="8">
        <f t="shared" si="80"/>
        <v>10.219999999999999</v>
      </c>
      <c r="K448" s="8">
        <f t="shared" si="80"/>
        <v>15.219999999999999</v>
      </c>
      <c r="L448" s="8">
        <f t="shared" si="80"/>
        <v>25.22</v>
      </c>
      <c r="M448" s="8">
        <f t="shared" si="80"/>
        <v>4.7800000000000011</v>
      </c>
      <c r="N448" s="8">
        <f t="shared" si="80"/>
        <v>0</v>
      </c>
      <c r="O448" s="8">
        <f t="shared" si="80"/>
        <v>0</v>
      </c>
      <c r="P448" s="8">
        <f t="shared" si="80"/>
        <v>0</v>
      </c>
      <c r="Q448" s="8">
        <f t="shared" si="80"/>
        <v>0</v>
      </c>
      <c r="R448" s="8">
        <f t="shared" si="80"/>
        <v>0</v>
      </c>
      <c r="S448" s="8">
        <f t="shared" si="80"/>
        <v>0</v>
      </c>
      <c r="T448" s="21">
        <f t="shared" si="71"/>
        <v>21</v>
      </c>
      <c r="U448" s="19">
        <f>VLOOKUP($B448,Gas!$B$3:$E$2506,2)</f>
        <v>2.4649999999999999</v>
      </c>
      <c r="V448" s="44">
        <f t="shared" si="72"/>
        <v>10.052738336713997</v>
      </c>
      <c r="W448" s="5">
        <f>VLOOKUP($B448,Gas!$B$3:$E$2506,4)</f>
        <v>0.49480523348516342</v>
      </c>
    </row>
    <row r="449" spans="1:23" x14ac:dyDescent="0.2">
      <c r="A449" s="43">
        <f t="shared" si="75"/>
        <v>21</v>
      </c>
      <c r="B449" s="91">
        <v>36411</v>
      </c>
      <c r="C449" s="92">
        <v>26.9</v>
      </c>
      <c r="D449" s="4">
        <f t="shared" si="70"/>
        <v>8.2089410406796834E-2</v>
      </c>
      <c r="E449" s="100">
        <f t="shared" si="79"/>
        <v>2.8893055746209861</v>
      </c>
      <c r="F449" s="2"/>
      <c r="G449" s="8">
        <f t="shared" si="80"/>
        <v>0</v>
      </c>
      <c r="H449" s="8">
        <f t="shared" si="80"/>
        <v>0</v>
      </c>
      <c r="I449" s="8">
        <f t="shared" si="80"/>
        <v>3.1000000000000014</v>
      </c>
      <c r="J449" s="8">
        <f t="shared" si="80"/>
        <v>8.1000000000000014</v>
      </c>
      <c r="K449" s="8">
        <f t="shared" si="80"/>
        <v>13.100000000000001</v>
      </c>
      <c r="L449" s="8">
        <f t="shared" si="80"/>
        <v>23.1</v>
      </c>
      <c r="M449" s="8">
        <f t="shared" si="80"/>
        <v>6.8999999999999986</v>
      </c>
      <c r="N449" s="8">
        <f t="shared" si="80"/>
        <v>1.8999999999999986</v>
      </c>
      <c r="O449" s="8">
        <f t="shared" si="80"/>
        <v>0</v>
      </c>
      <c r="P449" s="8">
        <f t="shared" si="80"/>
        <v>0</v>
      </c>
      <c r="Q449" s="8">
        <f t="shared" si="80"/>
        <v>0</v>
      </c>
      <c r="R449" s="8">
        <f t="shared" si="80"/>
        <v>0</v>
      </c>
      <c r="S449" s="8">
        <f t="shared" si="80"/>
        <v>0</v>
      </c>
      <c r="T449" s="21">
        <f t="shared" si="71"/>
        <v>21</v>
      </c>
      <c r="U449" s="19">
        <f>VLOOKUP($B449,Gas!$B$3:$E$2506,2)</f>
        <v>2.5649999999999999</v>
      </c>
      <c r="V449" s="44">
        <f t="shared" si="72"/>
        <v>10.487329434697855</v>
      </c>
      <c r="W449" s="5">
        <f>VLOOKUP($B449,Gas!$B$3:$E$2506,4)</f>
        <v>0.59297516881301859</v>
      </c>
    </row>
    <row r="450" spans="1:23" x14ac:dyDescent="0.2">
      <c r="A450" s="43">
        <f t="shared" si="75"/>
        <v>21</v>
      </c>
      <c r="B450" s="91">
        <v>36412</v>
      </c>
      <c r="C450" s="92">
        <v>29.62</v>
      </c>
      <c r="D450" s="4">
        <f t="shared" si="70"/>
        <v>9.6323522231859318E-2</v>
      </c>
      <c r="E450" s="100">
        <f t="shared" si="79"/>
        <v>2.3453102191108997</v>
      </c>
      <c r="F450" s="2"/>
      <c r="G450" s="8">
        <f t="shared" si="80"/>
        <v>0</v>
      </c>
      <c r="H450" s="8">
        <f t="shared" si="80"/>
        <v>0</v>
      </c>
      <c r="I450" s="8">
        <f t="shared" si="80"/>
        <v>0.37999999999999901</v>
      </c>
      <c r="J450" s="8">
        <f t="shared" si="80"/>
        <v>5.379999999999999</v>
      </c>
      <c r="K450" s="8">
        <f t="shared" si="80"/>
        <v>10.379999999999999</v>
      </c>
      <c r="L450" s="8">
        <f t="shared" si="80"/>
        <v>20.38</v>
      </c>
      <c r="M450" s="8">
        <f t="shared" si="80"/>
        <v>9.620000000000001</v>
      </c>
      <c r="N450" s="8">
        <f t="shared" si="80"/>
        <v>4.620000000000001</v>
      </c>
      <c r="O450" s="8">
        <f t="shared" si="80"/>
        <v>0</v>
      </c>
      <c r="P450" s="8">
        <f t="shared" si="80"/>
        <v>0</v>
      </c>
      <c r="Q450" s="8">
        <f t="shared" si="80"/>
        <v>0</v>
      </c>
      <c r="R450" s="8">
        <f t="shared" si="80"/>
        <v>0</v>
      </c>
      <c r="S450" s="8">
        <f t="shared" si="80"/>
        <v>0</v>
      </c>
      <c r="T450" s="21">
        <f t="shared" si="71"/>
        <v>21</v>
      </c>
      <c r="U450" s="19">
        <f>VLOOKUP($B450,Gas!$B$3:$E$2506,2)</f>
        <v>2.665</v>
      </c>
      <c r="V450" s="44">
        <f t="shared" si="72"/>
        <v>11.114446529080675</v>
      </c>
      <c r="W450" s="5">
        <f>VLOOKUP($B450,Gas!$B$3:$E$2506,4)</f>
        <v>0.66322141745400298</v>
      </c>
    </row>
    <row r="451" spans="1:23" x14ac:dyDescent="0.2">
      <c r="A451" s="43">
        <f t="shared" si="75"/>
        <v>21</v>
      </c>
      <c r="B451" s="91">
        <v>36413</v>
      </c>
      <c r="C451" s="92">
        <v>22.05</v>
      </c>
      <c r="D451" s="4">
        <f t="shared" si="70"/>
        <v>-0.29513720694679774</v>
      </c>
      <c r="E451" s="100">
        <f t="shared" si="79"/>
        <v>2.7572169141045317</v>
      </c>
      <c r="F451" s="2"/>
      <c r="G451" s="8">
        <f t="shared" si="80"/>
        <v>0</v>
      </c>
      <c r="H451" s="8">
        <f t="shared" si="80"/>
        <v>2.9499999999999993</v>
      </c>
      <c r="I451" s="8">
        <f t="shared" si="80"/>
        <v>7.9499999999999993</v>
      </c>
      <c r="J451" s="8">
        <f t="shared" si="80"/>
        <v>12.95</v>
      </c>
      <c r="K451" s="8">
        <f t="shared" si="80"/>
        <v>17.95</v>
      </c>
      <c r="L451" s="8">
        <f t="shared" si="80"/>
        <v>27.95</v>
      </c>
      <c r="M451" s="8">
        <f t="shared" si="80"/>
        <v>2.0500000000000007</v>
      </c>
      <c r="N451" s="8">
        <f t="shared" si="80"/>
        <v>0</v>
      </c>
      <c r="O451" s="8">
        <f t="shared" si="80"/>
        <v>0</v>
      </c>
      <c r="P451" s="8">
        <f t="shared" si="80"/>
        <v>0</v>
      </c>
      <c r="Q451" s="8">
        <f t="shared" si="80"/>
        <v>0</v>
      </c>
      <c r="R451" s="8">
        <f t="shared" si="80"/>
        <v>0</v>
      </c>
      <c r="S451" s="8">
        <f t="shared" si="80"/>
        <v>0</v>
      </c>
      <c r="T451" s="21">
        <f t="shared" si="71"/>
        <v>21</v>
      </c>
      <c r="U451" s="19">
        <f>VLOOKUP($B451,Gas!$B$3:$E$2506,2)</f>
        <v>2.75</v>
      </c>
      <c r="V451" s="44">
        <f t="shared" si="72"/>
        <v>8.0181818181818176</v>
      </c>
      <c r="W451" s="5">
        <f>VLOOKUP($B451,Gas!$B$3:$E$2506,4)</f>
        <v>0.70308731980925854</v>
      </c>
    </row>
    <row r="452" spans="1:23" x14ac:dyDescent="0.2">
      <c r="A452" s="43">
        <f t="shared" si="75"/>
        <v>21</v>
      </c>
      <c r="B452" s="91">
        <v>36416</v>
      </c>
      <c r="C452" s="92">
        <v>18.28</v>
      </c>
      <c r="D452" s="4">
        <f t="shared" ref="D452:D515" si="81">LN(C452/C451)</f>
        <v>-0.18750503586685108</v>
      </c>
      <c r="E452" s="100">
        <f t="shared" si="79"/>
        <v>2.5276951974317328</v>
      </c>
      <c r="F452" s="2"/>
      <c r="G452" s="8">
        <f t="shared" si="80"/>
        <v>1.7199999999999989</v>
      </c>
      <c r="H452" s="8">
        <f t="shared" si="80"/>
        <v>6.7199999999999989</v>
      </c>
      <c r="I452" s="8">
        <f t="shared" si="80"/>
        <v>11.719999999999999</v>
      </c>
      <c r="J452" s="8">
        <f t="shared" si="80"/>
        <v>16.72</v>
      </c>
      <c r="K452" s="8">
        <f t="shared" si="80"/>
        <v>21.72</v>
      </c>
      <c r="L452" s="8">
        <f t="shared" si="80"/>
        <v>31.72</v>
      </c>
      <c r="M452" s="8">
        <f t="shared" si="80"/>
        <v>0</v>
      </c>
      <c r="N452" s="8">
        <f t="shared" si="80"/>
        <v>0</v>
      </c>
      <c r="O452" s="8">
        <f t="shared" si="80"/>
        <v>0</v>
      </c>
      <c r="P452" s="8">
        <f t="shared" si="80"/>
        <v>0</v>
      </c>
      <c r="Q452" s="8">
        <f t="shared" si="80"/>
        <v>0</v>
      </c>
      <c r="R452" s="8">
        <f t="shared" si="80"/>
        <v>0</v>
      </c>
      <c r="S452" s="8">
        <f t="shared" si="80"/>
        <v>0</v>
      </c>
      <c r="T452" s="21">
        <f t="shared" ref="T452:T515" si="82">A452</f>
        <v>21</v>
      </c>
      <c r="U452" s="19">
        <f>VLOOKUP($B452,Gas!$B$3:$E$2506,2)</f>
        <v>2.84</v>
      </c>
      <c r="V452" s="44">
        <f t="shared" ref="V452:V515" si="83">C452/U452</f>
        <v>6.4366197183098599</v>
      </c>
      <c r="W452" s="5">
        <f>VLOOKUP($B452,Gas!$B$3:$E$2506,4)</f>
        <v>0.46882062858830897</v>
      </c>
    </row>
    <row r="453" spans="1:23" x14ac:dyDescent="0.2">
      <c r="A453" s="43">
        <f t="shared" si="75"/>
        <v>21</v>
      </c>
      <c r="B453" s="91">
        <v>36417</v>
      </c>
      <c r="C453" s="92">
        <v>16.739999999999998</v>
      </c>
      <c r="D453" s="4">
        <f t="shared" si="81"/>
        <v>-8.8006500964674869E-2</v>
      </c>
      <c r="E453" s="100">
        <f t="shared" si="79"/>
        <v>2.4499852883427566</v>
      </c>
      <c r="F453" s="2"/>
      <c r="G453" s="8">
        <f t="shared" si="80"/>
        <v>3.2600000000000016</v>
      </c>
      <c r="H453" s="8">
        <f t="shared" si="80"/>
        <v>8.2600000000000016</v>
      </c>
      <c r="I453" s="8">
        <f t="shared" si="80"/>
        <v>13.260000000000002</v>
      </c>
      <c r="J453" s="8">
        <f t="shared" si="80"/>
        <v>18.260000000000002</v>
      </c>
      <c r="K453" s="8">
        <f t="shared" si="80"/>
        <v>23.26</v>
      </c>
      <c r="L453" s="8">
        <f t="shared" si="80"/>
        <v>33.260000000000005</v>
      </c>
      <c r="M453" s="8">
        <f t="shared" si="80"/>
        <v>0</v>
      </c>
      <c r="N453" s="8">
        <f t="shared" si="80"/>
        <v>0</v>
      </c>
      <c r="O453" s="8">
        <f t="shared" si="80"/>
        <v>0</v>
      </c>
      <c r="P453" s="8">
        <f t="shared" si="80"/>
        <v>0</v>
      </c>
      <c r="Q453" s="8">
        <f t="shared" si="80"/>
        <v>0</v>
      </c>
      <c r="R453" s="8">
        <f t="shared" si="80"/>
        <v>0</v>
      </c>
      <c r="S453" s="8">
        <f t="shared" si="80"/>
        <v>0</v>
      </c>
      <c r="T453" s="21">
        <f t="shared" si="82"/>
        <v>21</v>
      </c>
      <c r="U453" s="19">
        <f>VLOOKUP($B453,Gas!$B$3:$E$2506,2)</f>
        <v>2.8050000000000002</v>
      </c>
      <c r="V453" s="44">
        <f t="shared" si="83"/>
        <v>5.9679144385026728</v>
      </c>
      <c r="W453" s="5">
        <f>VLOOKUP($B453,Gas!$B$3:$E$2506,4)</f>
        <v>0.37949671245866629</v>
      </c>
    </row>
    <row r="454" spans="1:23" x14ac:dyDescent="0.2">
      <c r="A454" s="43">
        <f t="shared" si="75"/>
        <v>21</v>
      </c>
      <c r="B454" s="91">
        <v>36418</v>
      </c>
      <c r="C454" s="92">
        <v>16</v>
      </c>
      <c r="D454" s="4">
        <f t="shared" si="81"/>
        <v>-4.5212342821547916E-2</v>
      </c>
      <c r="E454" s="100">
        <f t="shared" si="79"/>
        <v>2.3522779717344817</v>
      </c>
      <c r="F454" s="2"/>
      <c r="G454" s="8">
        <f t="shared" ref="G454:S463" si="84">IF(G$1="P",MAX(0,G$2-$C454),IF(G$1="C",MAX(0,$C454-G$2)))</f>
        <v>4</v>
      </c>
      <c r="H454" s="8">
        <f t="shared" si="84"/>
        <v>9</v>
      </c>
      <c r="I454" s="8">
        <f t="shared" si="84"/>
        <v>14</v>
      </c>
      <c r="J454" s="8">
        <f t="shared" si="84"/>
        <v>19</v>
      </c>
      <c r="K454" s="8">
        <f t="shared" si="84"/>
        <v>24</v>
      </c>
      <c r="L454" s="8">
        <f t="shared" si="84"/>
        <v>34</v>
      </c>
      <c r="M454" s="8">
        <f t="shared" si="84"/>
        <v>0</v>
      </c>
      <c r="N454" s="8">
        <f t="shared" si="84"/>
        <v>0</v>
      </c>
      <c r="O454" s="8">
        <f t="shared" si="84"/>
        <v>0</v>
      </c>
      <c r="P454" s="8">
        <f t="shared" si="84"/>
        <v>0</v>
      </c>
      <c r="Q454" s="8">
        <f t="shared" si="84"/>
        <v>0</v>
      </c>
      <c r="R454" s="8">
        <f t="shared" si="84"/>
        <v>0</v>
      </c>
      <c r="S454" s="8">
        <f t="shared" si="84"/>
        <v>0</v>
      </c>
      <c r="T454" s="21">
        <f t="shared" si="82"/>
        <v>21</v>
      </c>
      <c r="U454" s="19">
        <f>VLOOKUP($B454,Gas!$B$3:$E$2506,2)</f>
        <v>2.645</v>
      </c>
      <c r="V454" s="44">
        <f t="shared" si="83"/>
        <v>6.0491493383742911</v>
      </c>
      <c r="W454" s="5">
        <f>VLOOKUP($B454,Gas!$B$3:$E$2506,4)</f>
        <v>0.57574233988252999</v>
      </c>
    </row>
    <row r="455" spans="1:23" x14ac:dyDescent="0.2">
      <c r="A455" s="43">
        <f t="shared" si="75"/>
        <v>21</v>
      </c>
      <c r="B455" s="91">
        <v>36419</v>
      </c>
      <c r="C455" s="92">
        <v>17.03</v>
      </c>
      <c r="D455" s="4">
        <f t="shared" si="81"/>
        <v>6.238777243481574E-2</v>
      </c>
      <c r="E455" s="100">
        <f t="shared" si="79"/>
        <v>2.4334478575572085</v>
      </c>
      <c r="F455" s="2"/>
      <c r="G455" s="8">
        <f t="shared" si="84"/>
        <v>2.9699999999999989</v>
      </c>
      <c r="H455" s="8">
        <f t="shared" si="84"/>
        <v>7.9699999999999989</v>
      </c>
      <c r="I455" s="8">
        <f t="shared" si="84"/>
        <v>12.969999999999999</v>
      </c>
      <c r="J455" s="8">
        <f t="shared" si="84"/>
        <v>17.97</v>
      </c>
      <c r="K455" s="8">
        <f t="shared" si="84"/>
        <v>22.97</v>
      </c>
      <c r="L455" s="8">
        <f t="shared" si="84"/>
        <v>32.97</v>
      </c>
      <c r="M455" s="8">
        <f t="shared" si="84"/>
        <v>0</v>
      </c>
      <c r="N455" s="8">
        <f t="shared" si="84"/>
        <v>0</v>
      </c>
      <c r="O455" s="8">
        <f t="shared" si="84"/>
        <v>0</v>
      </c>
      <c r="P455" s="8">
        <f t="shared" si="84"/>
        <v>0</v>
      </c>
      <c r="Q455" s="8">
        <f t="shared" si="84"/>
        <v>0</v>
      </c>
      <c r="R455" s="8">
        <f t="shared" si="84"/>
        <v>0</v>
      </c>
      <c r="S455" s="8">
        <f t="shared" si="84"/>
        <v>0</v>
      </c>
      <c r="T455" s="21">
        <f t="shared" si="82"/>
        <v>21</v>
      </c>
      <c r="U455" s="19">
        <f>VLOOKUP($B455,Gas!$B$3:$E$2506,2)</f>
        <v>2.5299999999999998</v>
      </c>
      <c r="V455" s="44">
        <f t="shared" si="83"/>
        <v>6.7312252964426884</v>
      </c>
      <c r="W455" s="5">
        <f>VLOOKUP($B455,Gas!$B$3:$E$2506,4)</f>
        <v>0.65499104839497146</v>
      </c>
    </row>
    <row r="456" spans="1:23" x14ac:dyDescent="0.2">
      <c r="A456" s="43">
        <f t="shared" si="75"/>
        <v>21</v>
      </c>
      <c r="B456" s="91">
        <v>36420</v>
      </c>
      <c r="C456" s="92">
        <v>18.850000000000001</v>
      </c>
      <c r="D456" s="4">
        <f t="shared" si="81"/>
        <v>0.10153641921942282</v>
      </c>
      <c r="E456" s="100">
        <f t="shared" si="79"/>
        <v>2.4952907818236962</v>
      </c>
      <c r="F456" s="2"/>
      <c r="G456" s="8">
        <f t="shared" si="84"/>
        <v>1.1499999999999986</v>
      </c>
      <c r="H456" s="8">
        <f t="shared" si="84"/>
        <v>6.1499999999999986</v>
      </c>
      <c r="I456" s="8">
        <f t="shared" si="84"/>
        <v>11.149999999999999</v>
      </c>
      <c r="J456" s="8">
        <f t="shared" si="84"/>
        <v>16.149999999999999</v>
      </c>
      <c r="K456" s="8">
        <f t="shared" si="84"/>
        <v>21.15</v>
      </c>
      <c r="L456" s="8">
        <f t="shared" si="84"/>
        <v>31.15</v>
      </c>
      <c r="M456" s="8">
        <f t="shared" si="84"/>
        <v>0</v>
      </c>
      <c r="N456" s="8">
        <f t="shared" si="84"/>
        <v>0</v>
      </c>
      <c r="O456" s="8">
        <f t="shared" si="84"/>
        <v>0</v>
      </c>
      <c r="P456" s="8">
        <f t="shared" si="84"/>
        <v>0</v>
      </c>
      <c r="Q456" s="8">
        <f t="shared" si="84"/>
        <v>0</v>
      </c>
      <c r="R456" s="8">
        <f t="shared" si="84"/>
        <v>0</v>
      </c>
      <c r="S456" s="8">
        <f t="shared" si="84"/>
        <v>0</v>
      </c>
      <c r="T456" s="21">
        <f t="shared" si="82"/>
        <v>21</v>
      </c>
      <c r="U456" s="19">
        <f>VLOOKUP($B456,Gas!$B$3:$E$2506,2)</f>
        <v>2.4849999999999999</v>
      </c>
      <c r="V456" s="44">
        <f t="shared" si="83"/>
        <v>7.585513078470826</v>
      </c>
      <c r="W456" s="5">
        <f>VLOOKUP($B456,Gas!$B$3:$E$2506,4)</f>
        <v>0.6667518403364241</v>
      </c>
    </row>
    <row r="457" spans="1:23" x14ac:dyDescent="0.2">
      <c r="A457" s="43">
        <f t="shared" si="75"/>
        <v>21</v>
      </c>
      <c r="B457" s="91">
        <v>36423</v>
      </c>
      <c r="C457" s="92">
        <v>17.690000000000001</v>
      </c>
      <c r="D457" s="4">
        <f t="shared" si="81"/>
        <v>-6.3513405722325861E-2</v>
      </c>
      <c r="E457" s="100">
        <f t="shared" si="79"/>
        <v>2.1975661111438498</v>
      </c>
      <c r="F457" s="2"/>
      <c r="G457" s="8">
        <f t="shared" si="84"/>
        <v>2.3099999999999987</v>
      </c>
      <c r="H457" s="8">
        <f t="shared" si="84"/>
        <v>7.3099999999999987</v>
      </c>
      <c r="I457" s="8">
        <f t="shared" si="84"/>
        <v>12.309999999999999</v>
      </c>
      <c r="J457" s="8">
        <f t="shared" si="84"/>
        <v>17.309999999999999</v>
      </c>
      <c r="K457" s="8">
        <f t="shared" si="84"/>
        <v>22.31</v>
      </c>
      <c r="L457" s="8">
        <f t="shared" si="84"/>
        <v>32.31</v>
      </c>
      <c r="M457" s="8">
        <f t="shared" si="84"/>
        <v>0</v>
      </c>
      <c r="N457" s="8">
        <f t="shared" si="84"/>
        <v>0</v>
      </c>
      <c r="O457" s="8">
        <f t="shared" si="84"/>
        <v>0</v>
      </c>
      <c r="P457" s="8">
        <f t="shared" si="84"/>
        <v>0</v>
      </c>
      <c r="Q457" s="8">
        <f t="shared" si="84"/>
        <v>0</v>
      </c>
      <c r="R457" s="8">
        <f t="shared" si="84"/>
        <v>0</v>
      </c>
      <c r="S457" s="8">
        <f t="shared" si="84"/>
        <v>0</v>
      </c>
      <c r="T457" s="21">
        <f t="shared" si="82"/>
        <v>21</v>
      </c>
      <c r="U457" s="19">
        <f>VLOOKUP($B457,Gas!$B$3:$E$2506,2)</f>
        <v>2.46</v>
      </c>
      <c r="V457" s="44">
        <f t="shared" si="83"/>
        <v>7.191056910569106</v>
      </c>
      <c r="W457" s="5">
        <f>VLOOKUP($B457,Gas!$B$3:$E$2506,4)</f>
        <v>0.48494364299705428</v>
      </c>
    </row>
    <row r="458" spans="1:23" x14ac:dyDescent="0.2">
      <c r="A458" s="43">
        <f t="shared" si="75"/>
        <v>21</v>
      </c>
      <c r="B458" s="91">
        <v>36424</v>
      </c>
      <c r="C458" s="92">
        <v>16.75</v>
      </c>
      <c r="D458" s="4">
        <f t="shared" si="81"/>
        <v>-5.4601249900618563E-2</v>
      </c>
      <c r="E458" s="100">
        <f t="shared" si="79"/>
        <v>2.0679387809306169</v>
      </c>
      <c r="F458" s="2"/>
      <c r="G458" s="8">
        <f t="shared" si="84"/>
        <v>3.25</v>
      </c>
      <c r="H458" s="8">
        <f t="shared" si="84"/>
        <v>8.25</v>
      </c>
      <c r="I458" s="8">
        <f t="shared" si="84"/>
        <v>13.25</v>
      </c>
      <c r="J458" s="8">
        <f t="shared" si="84"/>
        <v>18.25</v>
      </c>
      <c r="K458" s="8">
        <f t="shared" si="84"/>
        <v>23.25</v>
      </c>
      <c r="L458" s="8">
        <f t="shared" si="84"/>
        <v>33.25</v>
      </c>
      <c r="M458" s="8">
        <f t="shared" si="84"/>
        <v>0</v>
      </c>
      <c r="N458" s="8">
        <f t="shared" si="84"/>
        <v>0</v>
      </c>
      <c r="O458" s="8">
        <f t="shared" si="84"/>
        <v>0</v>
      </c>
      <c r="P458" s="8">
        <f t="shared" si="84"/>
        <v>0</v>
      </c>
      <c r="Q458" s="8">
        <f t="shared" si="84"/>
        <v>0</v>
      </c>
      <c r="R458" s="8">
        <f t="shared" si="84"/>
        <v>0</v>
      </c>
      <c r="S458" s="8">
        <f t="shared" si="84"/>
        <v>0</v>
      </c>
      <c r="T458" s="21">
        <f t="shared" si="82"/>
        <v>21</v>
      </c>
      <c r="U458" s="19">
        <f>VLOOKUP($B458,Gas!$B$3:$E$2506,2)</f>
        <v>2.4950000000000001</v>
      </c>
      <c r="V458" s="44">
        <f t="shared" si="83"/>
        <v>6.7134268537074142</v>
      </c>
      <c r="W458" s="5">
        <f>VLOOKUP($B458,Gas!$B$3:$E$2506,4)</f>
        <v>0.42841914549099358</v>
      </c>
    </row>
    <row r="459" spans="1:23" x14ac:dyDescent="0.2">
      <c r="A459" s="43">
        <f t="shared" si="75"/>
        <v>21</v>
      </c>
      <c r="B459" s="91">
        <v>36425</v>
      </c>
      <c r="C459" s="92">
        <v>16.25</v>
      </c>
      <c r="D459" s="4">
        <f t="shared" si="81"/>
        <v>-3.0305349495328922E-2</v>
      </c>
      <c r="E459" s="100">
        <f t="shared" si="79"/>
        <v>1.9583312615307553</v>
      </c>
      <c r="F459" s="2"/>
      <c r="G459" s="8">
        <f t="shared" si="84"/>
        <v>3.75</v>
      </c>
      <c r="H459" s="8">
        <f t="shared" si="84"/>
        <v>8.75</v>
      </c>
      <c r="I459" s="8">
        <f t="shared" si="84"/>
        <v>13.75</v>
      </c>
      <c r="J459" s="8">
        <f t="shared" si="84"/>
        <v>18.75</v>
      </c>
      <c r="K459" s="8">
        <f t="shared" si="84"/>
        <v>23.75</v>
      </c>
      <c r="L459" s="8">
        <f t="shared" si="84"/>
        <v>33.75</v>
      </c>
      <c r="M459" s="8">
        <f t="shared" si="84"/>
        <v>0</v>
      </c>
      <c r="N459" s="8">
        <f t="shared" si="84"/>
        <v>0</v>
      </c>
      <c r="O459" s="8">
        <f t="shared" si="84"/>
        <v>0</v>
      </c>
      <c r="P459" s="8">
        <f t="shared" si="84"/>
        <v>0</v>
      </c>
      <c r="Q459" s="8">
        <f t="shared" si="84"/>
        <v>0</v>
      </c>
      <c r="R459" s="8">
        <f t="shared" si="84"/>
        <v>0</v>
      </c>
      <c r="S459" s="8">
        <f t="shared" si="84"/>
        <v>0</v>
      </c>
      <c r="T459" s="21">
        <f t="shared" si="82"/>
        <v>21</v>
      </c>
      <c r="U459" s="19">
        <f>VLOOKUP($B459,Gas!$B$3:$E$2506,2)</f>
        <v>2.3050000000000002</v>
      </c>
      <c r="V459" s="44">
        <f t="shared" si="83"/>
        <v>7.049891540130151</v>
      </c>
      <c r="W459" s="5">
        <f>VLOOKUP($B459,Gas!$B$3:$E$2506,4)</f>
        <v>0.57387436028883609</v>
      </c>
    </row>
    <row r="460" spans="1:23" x14ac:dyDescent="0.2">
      <c r="A460" s="43">
        <f t="shared" si="75"/>
        <v>21</v>
      </c>
      <c r="B460" s="91">
        <v>36426</v>
      </c>
      <c r="C460" s="92">
        <v>17.489999999999998</v>
      </c>
      <c r="D460" s="4">
        <f t="shared" si="81"/>
        <v>7.3536380254764097E-2</v>
      </c>
      <c r="E460" s="100">
        <f t="shared" si="79"/>
        <v>1.913711959847592</v>
      </c>
      <c r="F460" s="2"/>
      <c r="G460" s="8">
        <f t="shared" si="84"/>
        <v>2.5100000000000016</v>
      </c>
      <c r="H460" s="8">
        <f t="shared" si="84"/>
        <v>7.5100000000000016</v>
      </c>
      <c r="I460" s="8">
        <f t="shared" si="84"/>
        <v>12.510000000000002</v>
      </c>
      <c r="J460" s="8">
        <f t="shared" si="84"/>
        <v>17.510000000000002</v>
      </c>
      <c r="K460" s="8">
        <f t="shared" si="84"/>
        <v>22.51</v>
      </c>
      <c r="L460" s="8">
        <f t="shared" si="84"/>
        <v>32.510000000000005</v>
      </c>
      <c r="M460" s="8">
        <f t="shared" si="84"/>
        <v>0</v>
      </c>
      <c r="N460" s="8">
        <f t="shared" si="84"/>
        <v>0</v>
      </c>
      <c r="O460" s="8">
        <f t="shared" si="84"/>
        <v>0</v>
      </c>
      <c r="P460" s="8">
        <f t="shared" si="84"/>
        <v>0</v>
      </c>
      <c r="Q460" s="8">
        <f t="shared" si="84"/>
        <v>0</v>
      </c>
      <c r="R460" s="8">
        <f t="shared" si="84"/>
        <v>0</v>
      </c>
      <c r="S460" s="8">
        <f t="shared" si="84"/>
        <v>0</v>
      </c>
      <c r="T460" s="21">
        <f t="shared" si="82"/>
        <v>21</v>
      </c>
      <c r="U460" s="19">
        <f>VLOOKUP($B460,Gas!$B$3:$E$2506,2)</f>
        <v>2.2949999999999999</v>
      </c>
      <c r="V460" s="44">
        <f t="shared" si="83"/>
        <v>7.6209150326797381</v>
      </c>
      <c r="W460" s="5">
        <f>VLOOKUP($B460,Gas!$B$3:$E$2506,4)</f>
        <v>0.56803254926070212</v>
      </c>
    </row>
    <row r="461" spans="1:23" x14ac:dyDescent="0.2">
      <c r="A461" s="43">
        <f t="shared" si="75"/>
        <v>21</v>
      </c>
      <c r="B461" s="91">
        <v>36427</v>
      </c>
      <c r="C461" s="92">
        <v>16.84</v>
      </c>
      <c r="D461" s="4">
        <f t="shared" si="81"/>
        <v>-3.78722802163299E-2</v>
      </c>
      <c r="E461" s="100">
        <f t="shared" si="79"/>
        <v>1.36074803434564</v>
      </c>
      <c r="F461" s="2"/>
      <c r="G461" s="8">
        <f t="shared" si="84"/>
        <v>3.16</v>
      </c>
      <c r="H461" s="8">
        <f t="shared" si="84"/>
        <v>8.16</v>
      </c>
      <c r="I461" s="8">
        <f t="shared" si="84"/>
        <v>13.16</v>
      </c>
      <c r="J461" s="8">
        <f t="shared" si="84"/>
        <v>18.16</v>
      </c>
      <c r="K461" s="8">
        <f t="shared" si="84"/>
        <v>23.16</v>
      </c>
      <c r="L461" s="8">
        <f t="shared" si="84"/>
        <v>33.159999999999997</v>
      </c>
      <c r="M461" s="8">
        <f t="shared" si="84"/>
        <v>0</v>
      </c>
      <c r="N461" s="8">
        <f t="shared" si="84"/>
        <v>0</v>
      </c>
      <c r="O461" s="8">
        <f t="shared" si="84"/>
        <v>0</v>
      </c>
      <c r="P461" s="8">
        <f t="shared" si="84"/>
        <v>0</v>
      </c>
      <c r="Q461" s="8">
        <f t="shared" si="84"/>
        <v>0</v>
      </c>
      <c r="R461" s="8">
        <f t="shared" si="84"/>
        <v>0</v>
      </c>
      <c r="S461" s="8">
        <f t="shared" si="84"/>
        <v>0</v>
      </c>
      <c r="T461" s="21">
        <f t="shared" si="82"/>
        <v>21</v>
      </c>
      <c r="U461" s="19">
        <f>VLOOKUP($B461,Gas!$B$3:$E$2506,2)</f>
        <v>2.4700000000000002</v>
      </c>
      <c r="V461" s="44">
        <f t="shared" si="83"/>
        <v>6.8178137651821853</v>
      </c>
      <c r="W461" s="5">
        <f>VLOOKUP($B461,Gas!$B$3:$E$2506,4)</f>
        <v>0.80866846311651019</v>
      </c>
    </row>
    <row r="462" spans="1:23" x14ac:dyDescent="0.2">
      <c r="A462" s="43">
        <f t="shared" si="75"/>
        <v>21</v>
      </c>
      <c r="B462" s="91">
        <v>36430</v>
      </c>
      <c r="C462" s="92">
        <v>20.94</v>
      </c>
      <c r="D462" s="4">
        <f t="shared" si="81"/>
        <v>0.21790419662821015</v>
      </c>
      <c r="E462" s="100">
        <f t="shared" si="79"/>
        <v>1.5311884340603545</v>
      </c>
      <c r="F462" s="2"/>
      <c r="G462" s="8">
        <f t="shared" si="84"/>
        <v>0</v>
      </c>
      <c r="H462" s="8">
        <f t="shared" si="84"/>
        <v>4.0599999999999987</v>
      </c>
      <c r="I462" s="8">
        <f t="shared" si="84"/>
        <v>9.0599999999999987</v>
      </c>
      <c r="J462" s="8">
        <f t="shared" si="84"/>
        <v>14.059999999999999</v>
      </c>
      <c r="K462" s="8">
        <f t="shared" si="84"/>
        <v>19.059999999999999</v>
      </c>
      <c r="L462" s="8">
        <f t="shared" si="84"/>
        <v>29.06</v>
      </c>
      <c r="M462" s="8">
        <f t="shared" si="84"/>
        <v>0.94000000000000128</v>
      </c>
      <c r="N462" s="8">
        <f t="shared" si="84"/>
        <v>0</v>
      </c>
      <c r="O462" s="8">
        <f t="shared" si="84"/>
        <v>0</v>
      </c>
      <c r="P462" s="8">
        <f t="shared" si="84"/>
        <v>0</v>
      </c>
      <c r="Q462" s="8">
        <f t="shared" si="84"/>
        <v>0</v>
      </c>
      <c r="R462" s="8">
        <f t="shared" si="84"/>
        <v>0</v>
      </c>
      <c r="S462" s="8">
        <f t="shared" si="84"/>
        <v>0</v>
      </c>
      <c r="T462" s="21">
        <f t="shared" si="82"/>
        <v>21</v>
      </c>
      <c r="U462" s="19">
        <f>VLOOKUP($B462,Gas!$B$3:$E$2506,2)</f>
        <v>2.57</v>
      </c>
      <c r="V462" s="44">
        <f t="shared" si="83"/>
        <v>8.1478599221789896</v>
      </c>
      <c r="W462" s="5">
        <f>VLOOKUP($B462,Gas!$B$3:$E$2506,4)</f>
        <v>0.73874563848196617</v>
      </c>
    </row>
    <row r="463" spans="1:23" x14ac:dyDescent="0.2">
      <c r="A463" s="43">
        <f t="shared" si="75"/>
        <v>21</v>
      </c>
      <c r="B463" s="91">
        <v>36431</v>
      </c>
      <c r="C463" s="92">
        <v>19.399999999999999</v>
      </c>
      <c r="D463" s="4">
        <f t="shared" si="81"/>
        <v>-7.638813937310851E-2</v>
      </c>
      <c r="E463" s="100">
        <f t="shared" si="79"/>
        <v>1.5107411204860324</v>
      </c>
      <c r="F463" s="2"/>
      <c r="G463" s="8">
        <f t="shared" si="84"/>
        <v>0.60000000000000142</v>
      </c>
      <c r="H463" s="8">
        <f t="shared" si="84"/>
        <v>5.6000000000000014</v>
      </c>
      <c r="I463" s="8">
        <f t="shared" si="84"/>
        <v>10.600000000000001</v>
      </c>
      <c r="J463" s="8">
        <f t="shared" si="84"/>
        <v>15.600000000000001</v>
      </c>
      <c r="K463" s="8">
        <f t="shared" si="84"/>
        <v>20.6</v>
      </c>
      <c r="L463" s="8">
        <f t="shared" si="84"/>
        <v>30.6</v>
      </c>
      <c r="M463" s="8">
        <f t="shared" si="84"/>
        <v>0</v>
      </c>
      <c r="N463" s="8">
        <f t="shared" si="84"/>
        <v>0</v>
      </c>
      <c r="O463" s="8">
        <f t="shared" si="84"/>
        <v>0</v>
      </c>
      <c r="P463" s="8">
        <f t="shared" si="84"/>
        <v>0</v>
      </c>
      <c r="Q463" s="8">
        <f t="shared" si="84"/>
        <v>0</v>
      </c>
      <c r="R463" s="8">
        <f t="shared" si="84"/>
        <v>0</v>
      </c>
      <c r="S463" s="8">
        <f t="shared" si="84"/>
        <v>0</v>
      </c>
      <c r="T463" s="21">
        <f t="shared" si="82"/>
        <v>21</v>
      </c>
      <c r="U463" s="19">
        <f>VLOOKUP($B463,Gas!$B$3:$E$2506,2)</f>
        <v>2.5</v>
      </c>
      <c r="V463" s="44">
        <f t="shared" si="83"/>
        <v>7.76</v>
      </c>
      <c r="W463" s="5">
        <f>VLOOKUP($B463,Gas!$B$3:$E$2506,4)</f>
        <v>0.75898542901137178</v>
      </c>
    </row>
    <row r="464" spans="1:23" x14ac:dyDescent="0.2">
      <c r="A464" s="43">
        <f t="shared" si="75"/>
        <v>21</v>
      </c>
      <c r="B464" s="91">
        <v>36432</v>
      </c>
      <c r="C464" s="92">
        <v>21.46</v>
      </c>
      <c r="D464" s="4">
        <f t="shared" si="81"/>
        <v>0.10091767113327002</v>
      </c>
      <c r="E464" s="100">
        <f t="shared" si="79"/>
        <v>1.5262426593257346</v>
      </c>
      <c r="F464" s="2"/>
      <c r="G464" s="8">
        <f t="shared" ref="G464:S473" si="85">IF(G$1="P",MAX(0,G$2-$C464),IF(G$1="C",MAX(0,$C464-G$2)))</f>
        <v>0</v>
      </c>
      <c r="H464" s="8">
        <f t="shared" si="85"/>
        <v>3.5399999999999991</v>
      </c>
      <c r="I464" s="8">
        <f t="shared" si="85"/>
        <v>8.5399999999999991</v>
      </c>
      <c r="J464" s="8">
        <f t="shared" si="85"/>
        <v>13.54</v>
      </c>
      <c r="K464" s="8">
        <f t="shared" si="85"/>
        <v>18.54</v>
      </c>
      <c r="L464" s="8">
        <f t="shared" si="85"/>
        <v>28.54</v>
      </c>
      <c r="M464" s="8">
        <f t="shared" si="85"/>
        <v>1.4600000000000009</v>
      </c>
      <c r="N464" s="8">
        <f t="shared" si="85"/>
        <v>0</v>
      </c>
      <c r="O464" s="8">
        <f t="shared" si="85"/>
        <v>0</v>
      </c>
      <c r="P464" s="8">
        <f t="shared" si="85"/>
        <v>0</v>
      </c>
      <c r="Q464" s="8">
        <f t="shared" si="85"/>
        <v>0</v>
      </c>
      <c r="R464" s="8">
        <f t="shared" si="85"/>
        <v>0</v>
      </c>
      <c r="S464" s="8">
        <f t="shared" si="85"/>
        <v>0</v>
      </c>
      <c r="T464" s="21">
        <f t="shared" si="82"/>
        <v>21</v>
      </c>
      <c r="U464" s="19">
        <f>VLOOKUP($B464,Gas!$B$3:$E$2506,2)</f>
        <v>2.5249999999999999</v>
      </c>
      <c r="V464" s="44">
        <f t="shared" si="83"/>
        <v>8.4990099009900995</v>
      </c>
      <c r="W464" s="5">
        <f>VLOOKUP($B464,Gas!$B$3:$E$2506,4)</f>
        <v>0.76050702758538313</v>
      </c>
    </row>
    <row r="465" spans="1:23" x14ac:dyDescent="0.2">
      <c r="A465" s="43">
        <f t="shared" si="75"/>
        <v>21</v>
      </c>
      <c r="B465" s="91">
        <v>36433</v>
      </c>
      <c r="C465" s="92">
        <v>21.71</v>
      </c>
      <c r="D465" s="4">
        <f t="shared" si="81"/>
        <v>1.1582246687648005E-2</v>
      </c>
      <c r="E465" s="100">
        <f t="shared" si="79"/>
        <v>1.5168142297782261</v>
      </c>
      <c r="F465" s="2"/>
      <c r="G465" s="8">
        <f t="shared" si="85"/>
        <v>0</v>
      </c>
      <c r="H465" s="8">
        <f t="shared" si="85"/>
        <v>3.2899999999999991</v>
      </c>
      <c r="I465" s="8">
        <f t="shared" si="85"/>
        <v>8.2899999999999991</v>
      </c>
      <c r="J465" s="8">
        <f t="shared" si="85"/>
        <v>13.29</v>
      </c>
      <c r="K465" s="8">
        <f t="shared" si="85"/>
        <v>18.29</v>
      </c>
      <c r="L465" s="8">
        <f t="shared" si="85"/>
        <v>28.29</v>
      </c>
      <c r="M465" s="8">
        <f t="shared" si="85"/>
        <v>1.7100000000000009</v>
      </c>
      <c r="N465" s="8">
        <f t="shared" si="85"/>
        <v>0</v>
      </c>
      <c r="O465" s="8">
        <f t="shared" si="85"/>
        <v>0</v>
      </c>
      <c r="P465" s="8">
        <f t="shared" si="85"/>
        <v>0</v>
      </c>
      <c r="Q465" s="8">
        <f t="shared" si="85"/>
        <v>0</v>
      </c>
      <c r="R465" s="8">
        <f t="shared" si="85"/>
        <v>0</v>
      </c>
      <c r="S465" s="8">
        <f t="shared" si="85"/>
        <v>0</v>
      </c>
      <c r="T465" s="21">
        <f t="shared" si="82"/>
        <v>21</v>
      </c>
      <c r="U465" s="19">
        <f>VLOOKUP($B465,Gas!$B$3:$E$2506,2)</f>
        <v>2.5550000000000002</v>
      </c>
      <c r="V465" s="44">
        <f t="shared" si="83"/>
        <v>8.4970645792563602</v>
      </c>
      <c r="W465" s="5">
        <f>VLOOKUP($B465,Gas!$B$3:$E$2506,4)</f>
        <v>0.76221016678944786</v>
      </c>
    </row>
    <row r="466" spans="1:23" x14ac:dyDescent="0.2">
      <c r="A466" s="43">
        <f t="shared" si="75"/>
        <v>22</v>
      </c>
      <c r="B466" s="91">
        <v>36434</v>
      </c>
      <c r="C466" s="92">
        <v>17.75</v>
      </c>
      <c r="D466" s="4">
        <f t="shared" si="81"/>
        <v>-0.20138746796877577</v>
      </c>
      <c r="E466" s="100">
        <f t="shared" si="79"/>
        <v>1.8151129871588401</v>
      </c>
      <c r="F466" s="2"/>
      <c r="G466" s="8">
        <f t="shared" si="85"/>
        <v>2.25</v>
      </c>
      <c r="H466" s="8">
        <f t="shared" si="85"/>
        <v>7.25</v>
      </c>
      <c r="I466" s="8">
        <f t="shared" si="85"/>
        <v>12.25</v>
      </c>
      <c r="J466" s="8">
        <f t="shared" si="85"/>
        <v>17.25</v>
      </c>
      <c r="K466" s="8">
        <f t="shared" si="85"/>
        <v>22.25</v>
      </c>
      <c r="L466" s="8">
        <f t="shared" si="85"/>
        <v>32.25</v>
      </c>
      <c r="M466" s="8">
        <f t="shared" si="85"/>
        <v>0</v>
      </c>
      <c r="N466" s="8">
        <f t="shared" si="85"/>
        <v>0</v>
      </c>
      <c r="O466" s="8">
        <f t="shared" si="85"/>
        <v>0</v>
      </c>
      <c r="P466" s="8">
        <f t="shared" si="85"/>
        <v>0</v>
      </c>
      <c r="Q466" s="8">
        <f t="shared" si="85"/>
        <v>0</v>
      </c>
      <c r="R466" s="8">
        <f t="shared" si="85"/>
        <v>0</v>
      </c>
      <c r="S466" s="8">
        <f t="shared" si="85"/>
        <v>0</v>
      </c>
      <c r="T466" s="21">
        <f t="shared" si="82"/>
        <v>22</v>
      </c>
      <c r="U466" s="19">
        <f>VLOOKUP($B466,Gas!$B$3:$E$2506,2)</f>
        <v>2.35</v>
      </c>
      <c r="V466" s="44">
        <f t="shared" si="83"/>
        <v>7.5531914893617023</v>
      </c>
      <c r="W466" s="5">
        <f>VLOOKUP($B466,Gas!$B$3:$E$2506,4)</f>
        <v>0.92078538331002446</v>
      </c>
    </row>
    <row r="467" spans="1:23" x14ac:dyDescent="0.2">
      <c r="A467" s="43">
        <f t="shared" si="75"/>
        <v>22</v>
      </c>
      <c r="B467" s="91">
        <v>36437</v>
      </c>
      <c r="C467" s="92">
        <v>16.489999999999998</v>
      </c>
      <c r="D467" s="4">
        <f t="shared" si="81"/>
        <v>-7.3631379349917384E-2</v>
      </c>
      <c r="E467" s="100">
        <f t="shared" si="79"/>
        <v>1.824696185636804</v>
      </c>
      <c r="F467" s="2"/>
      <c r="G467" s="8">
        <f t="shared" si="85"/>
        <v>3.5100000000000016</v>
      </c>
      <c r="H467" s="8">
        <f t="shared" si="85"/>
        <v>8.5100000000000016</v>
      </c>
      <c r="I467" s="8">
        <f t="shared" si="85"/>
        <v>13.510000000000002</v>
      </c>
      <c r="J467" s="8">
        <f t="shared" si="85"/>
        <v>18.510000000000002</v>
      </c>
      <c r="K467" s="8">
        <f t="shared" si="85"/>
        <v>23.51</v>
      </c>
      <c r="L467" s="8">
        <f t="shared" si="85"/>
        <v>33.510000000000005</v>
      </c>
      <c r="M467" s="8">
        <f t="shared" si="85"/>
        <v>0</v>
      </c>
      <c r="N467" s="8">
        <f t="shared" si="85"/>
        <v>0</v>
      </c>
      <c r="O467" s="8">
        <f t="shared" si="85"/>
        <v>0</v>
      </c>
      <c r="P467" s="8">
        <f t="shared" si="85"/>
        <v>0</v>
      </c>
      <c r="Q467" s="8">
        <f t="shared" si="85"/>
        <v>0</v>
      </c>
      <c r="R467" s="8">
        <f t="shared" si="85"/>
        <v>0</v>
      </c>
      <c r="S467" s="8">
        <f t="shared" si="85"/>
        <v>0</v>
      </c>
      <c r="T467" s="21">
        <f t="shared" si="82"/>
        <v>22</v>
      </c>
      <c r="U467" s="19">
        <f>VLOOKUP($B467,Gas!$B$3:$E$2506,2)</f>
        <v>2.35</v>
      </c>
      <c r="V467" s="44">
        <f t="shared" si="83"/>
        <v>7.0170212765957434</v>
      </c>
      <c r="W467" s="5">
        <f>VLOOKUP($B467,Gas!$B$3:$E$2506,4)</f>
        <v>0.6149086510593621</v>
      </c>
    </row>
    <row r="468" spans="1:23" x14ac:dyDescent="0.2">
      <c r="A468" s="43">
        <f t="shared" si="75"/>
        <v>22</v>
      </c>
      <c r="B468" s="91">
        <v>36438</v>
      </c>
      <c r="C468" s="92">
        <v>18.239999999999998</v>
      </c>
      <c r="D468" s="4">
        <f t="shared" si="81"/>
        <v>0.10086284807467785</v>
      </c>
      <c r="E468" s="100">
        <f t="shared" si="79"/>
        <v>1.8769198899411492</v>
      </c>
      <c r="F468" s="2"/>
      <c r="G468" s="8">
        <f t="shared" si="85"/>
        <v>1.7600000000000016</v>
      </c>
      <c r="H468" s="8">
        <f t="shared" si="85"/>
        <v>6.7600000000000016</v>
      </c>
      <c r="I468" s="8">
        <f t="shared" si="85"/>
        <v>11.760000000000002</v>
      </c>
      <c r="J468" s="8">
        <f t="shared" si="85"/>
        <v>16.760000000000002</v>
      </c>
      <c r="K468" s="8">
        <f t="shared" si="85"/>
        <v>21.76</v>
      </c>
      <c r="L468" s="8">
        <f t="shared" si="85"/>
        <v>31.76</v>
      </c>
      <c r="M468" s="8">
        <f t="shared" si="85"/>
        <v>0</v>
      </c>
      <c r="N468" s="8">
        <f t="shared" si="85"/>
        <v>0</v>
      </c>
      <c r="O468" s="8">
        <f t="shared" si="85"/>
        <v>0</v>
      </c>
      <c r="P468" s="8">
        <f t="shared" si="85"/>
        <v>0</v>
      </c>
      <c r="Q468" s="8">
        <f t="shared" si="85"/>
        <v>0</v>
      </c>
      <c r="R468" s="8">
        <f t="shared" si="85"/>
        <v>0</v>
      </c>
      <c r="S468" s="8">
        <f t="shared" si="85"/>
        <v>0</v>
      </c>
      <c r="T468" s="21">
        <f t="shared" si="82"/>
        <v>22</v>
      </c>
      <c r="U468" s="19">
        <f>VLOOKUP($B468,Gas!$B$3:$E$2506,2)</f>
        <v>2.4849999999999999</v>
      </c>
      <c r="V468" s="44">
        <f t="shared" si="83"/>
        <v>7.3400402414486923</v>
      </c>
      <c r="W468" s="5">
        <f>VLOOKUP($B468,Gas!$B$3:$E$2506,4)</f>
        <v>0.66801149798717019</v>
      </c>
    </row>
    <row r="469" spans="1:23" x14ac:dyDescent="0.2">
      <c r="A469" s="43">
        <f t="shared" si="75"/>
        <v>22</v>
      </c>
      <c r="B469" s="91">
        <v>36439</v>
      </c>
      <c r="C469" s="92">
        <v>19.77</v>
      </c>
      <c r="D469" s="4">
        <f t="shared" si="81"/>
        <v>8.0548652536340359E-2</v>
      </c>
      <c r="E469" s="100">
        <f t="shared" si="79"/>
        <v>1.8949733265833035</v>
      </c>
      <c r="F469" s="2"/>
      <c r="G469" s="8">
        <f t="shared" si="85"/>
        <v>0.23000000000000043</v>
      </c>
      <c r="H469" s="8">
        <f t="shared" si="85"/>
        <v>5.23</v>
      </c>
      <c r="I469" s="8">
        <f t="shared" si="85"/>
        <v>10.23</v>
      </c>
      <c r="J469" s="8">
        <f t="shared" si="85"/>
        <v>15.23</v>
      </c>
      <c r="K469" s="8">
        <f t="shared" si="85"/>
        <v>20.23</v>
      </c>
      <c r="L469" s="8">
        <f t="shared" si="85"/>
        <v>30.23</v>
      </c>
      <c r="M469" s="8">
        <f t="shared" si="85"/>
        <v>0</v>
      </c>
      <c r="N469" s="8">
        <f t="shared" si="85"/>
        <v>0</v>
      </c>
      <c r="O469" s="8">
        <f t="shared" si="85"/>
        <v>0</v>
      </c>
      <c r="P469" s="8">
        <f t="shared" si="85"/>
        <v>0</v>
      </c>
      <c r="Q469" s="8">
        <f t="shared" si="85"/>
        <v>0</v>
      </c>
      <c r="R469" s="8">
        <f t="shared" si="85"/>
        <v>0</v>
      </c>
      <c r="S469" s="8">
        <f t="shared" si="85"/>
        <v>0</v>
      </c>
      <c r="T469" s="21">
        <f t="shared" si="82"/>
        <v>22</v>
      </c>
      <c r="U469" s="19">
        <f>VLOOKUP($B469,Gas!$B$3:$E$2506,2)</f>
        <v>2.4500000000000002</v>
      </c>
      <c r="V469" s="44">
        <f t="shared" si="83"/>
        <v>8.0693877551020403</v>
      </c>
      <c r="W469" s="5">
        <f>VLOOKUP($B469,Gas!$B$3:$E$2506,4)</f>
        <v>0.67060695831714812</v>
      </c>
    </row>
    <row r="470" spans="1:23" x14ac:dyDescent="0.2">
      <c r="A470" s="43">
        <f t="shared" si="75"/>
        <v>22</v>
      </c>
      <c r="B470" s="91">
        <v>36440</v>
      </c>
      <c r="C470" s="92">
        <v>16.38</v>
      </c>
      <c r="D470" s="4">
        <f t="shared" si="81"/>
        <v>-0.18810455875760221</v>
      </c>
      <c r="E470" s="100">
        <f t="shared" si="79"/>
        <v>2.1256601521471437</v>
      </c>
      <c r="F470" s="2"/>
      <c r="G470" s="8">
        <f t="shared" si="85"/>
        <v>3.620000000000001</v>
      </c>
      <c r="H470" s="8">
        <f t="shared" si="85"/>
        <v>8.620000000000001</v>
      </c>
      <c r="I470" s="8">
        <f t="shared" si="85"/>
        <v>13.620000000000001</v>
      </c>
      <c r="J470" s="8">
        <f t="shared" si="85"/>
        <v>18.62</v>
      </c>
      <c r="K470" s="8">
        <f t="shared" si="85"/>
        <v>23.62</v>
      </c>
      <c r="L470" s="8">
        <f t="shared" si="85"/>
        <v>33.620000000000005</v>
      </c>
      <c r="M470" s="8">
        <f t="shared" si="85"/>
        <v>0</v>
      </c>
      <c r="N470" s="8">
        <f t="shared" si="85"/>
        <v>0</v>
      </c>
      <c r="O470" s="8">
        <f t="shared" si="85"/>
        <v>0</v>
      </c>
      <c r="P470" s="8">
        <f t="shared" si="85"/>
        <v>0</v>
      </c>
      <c r="Q470" s="8">
        <f t="shared" si="85"/>
        <v>0</v>
      </c>
      <c r="R470" s="8">
        <f t="shared" si="85"/>
        <v>0</v>
      </c>
      <c r="S470" s="8">
        <f t="shared" si="85"/>
        <v>0</v>
      </c>
      <c r="T470" s="21">
        <f t="shared" si="82"/>
        <v>22</v>
      </c>
      <c r="U470" s="19">
        <f>VLOOKUP($B470,Gas!$B$3:$E$2506,2)</f>
        <v>2.4649999999999999</v>
      </c>
      <c r="V470" s="44">
        <f t="shared" si="83"/>
        <v>6.6450304259634887</v>
      </c>
      <c r="W470" s="5">
        <f>VLOOKUP($B470,Gas!$B$3:$E$2506,4)</f>
        <v>0.67338022840330647</v>
      </c>
    </row>
    <row r="471" spans="1:23" x14ac:dyDescent="0.2">
      <c r="A471" s="43">
        <f t="shared" si="75"/>
        <v>22</v>
      </c>
      <c r="B471" s="91">
        <v>36441</v>
      </c>
      <c r="C471" s="92">
        <v>18.440000000000001</v>
      </c>
      <c r="D471" s="4">
        <f t="shared" si="81"/>
        <v>0.11846113970352459</v>
      </c>
      <c r="E471" s="100">
        <f t="shared" si="79"/>
        <v>2.2039632085079091</v>
      </c>
      <c r="F471" s="2"/>
      <c r="G471" s="8">
        <f t="shared" si="85"/>
        <v>1.5599999999999987</v>
      </c>
      <c r="H471" s="8">
        <f t="shared" si="85"/>
        <v>6.5599999999999987</v>
      </c>
      <c r="I471" s="8">
        <f t="shared" si="85"/>
        <v>11.559999999999999</v>
      </c>
      <c r="J471" s="8">
        <f t="shared" si="85"/>
        <v>16.559999999999999</v>
      </c>
      <c r="K471" s="8">
        <f t="shared" si="85"/>
        <v>21.56</v>
      </c>
      <c r="L471" s="8">
        <f t="shared" si="85"/>
        <v>31.56</v>
      </c>
      <c r="M471" s="8">
        <f t="shared" si="85"/>
        <v>0</v>
      </c>
      <c r="N471" s="8">
        <f t="shared" si="85"/>
        <v>0</v>
      </c>
      <c r="O471" s="8">
        <f t="shared" si="85"/>
        <v>0</v>
      </c>
      <c r="P471" s="8">
        <f t="shared" si="85"/>
        <v>0</v>
      </c>
      <c r="Q471" s="8">
        <f t="shared" si="85"/>
        <v>0</v>
      </c>
      <c r="R471" s="8">
        <f t="shared" si="85"/>
        <v>0</v>
      </c>
      <c r="S471" s="8">
        <f t="shared" si="85"/>
        <v>0</v>
      </c>
      <c r="T471" s="21">
        <f t="shared" si="82"/>
        <v>22</v>
      </c>
      <c r="U471" s="19">
        <f>VLOOKUP($B471,Gas!$B$3:$E$2506,2)</f>
        <v>2.4900000000000002</v>
      </c>
      <c r="V471" s="44">
        <f t="shared" si="83"/>
        <v>7.4056224899598391</v>
      </c>
      <c r="W471" s="5">
        <f>VLOOKUP($B471,Gas!$B$3:$E$2506,4)</f>
        <v>0.65850950975226952</v>
      </c>
    </row>
    <row r="472" spans="1:23" x14ac:dyDescent="0.2">
      <c r="A472" s="43">
        <f t="shared" si="75"/>
        <v>22</v>
      </c>
      <c r="B472" s="91">
        <v>36444</v>
      </c>
      <c r="C472" s="92">
        <v>20.04</v>
      </c>
      <c r="D472" s="4">
        <f t="shared" si="81"/>
        <v>8.3208058088216089E-2</v>
      </c>
      <c r="E472" s="100">
        <f t="shared" si="79"/>
        <v>1.9360650196481157</v>
      </c>
      <c r="F472" s="2"/>
      <c r="G472" s="8">
        <f t="shared" si="85"/>
        <v>0</v>
      </c>
      <c r="H472" s="8">
        <f t="shared" si="85"/>
        <v>4.9600000000000009</v>
      </c>
      <c r="I472" s="8">
        <f t="shared" si="85"/>
        <v>9.9600000000000009</v>
      </c>
      <c r="J472" s="8">
        <f t="shared" si="85"/>
        <v>14.96</v>
      </c>
      <c r="K472" s="8">
        <f t="shared" si="85"/>
        <v>19.96</v>
      </c>
      <c r="L472" s="8">
        <f t="shared" si="85"/>
        <v>29.96</v>
      </c>
      <c r="M472" s="8">
        <f t="shared" si="85"/>
        <v>3.9999999999999147E-2</v>
      </c>
      <c r="N472" s="8">
        <f t="shared" si="85"/>
        <v>0</v>
      </c>
      <c r="O472" s="8">
        <f t="shared" si="85"/>
        <v>0</v>
      </c>
      <c r="P472" s="8">
        <f t="shared" si="85"/>
        <v>0</v>
      </c>
      <c r="Q472" s="8">
        <f t="shared" si="85"/>
        <v>0</v>
      </c>
      <c r="R472" s="8">
        <f t="shared" si="85"/>
        <v>0</v>
      </c>
      <c r="S472" s="8">
        <f t="shared" si="85"/>
        <v>0</v>
      </c>
      <c r="T472" s="21">
        <f t="shared" si="82"/>
        <v>22</v>
      </c>
      <c r="U472" s="19">
        <f>VLOOKUP($B472,Gas!$B$3:$E$2506,2)</f>
        <v>2.355</v>
      </c>
      <c r="V472" s="44">
        <f t="shared" si="83"/>
        <v>8.5095541401273884</v>
      </c>
      <c r="W472" s="5">
        <f>VLOOKUP($B472,Gas!$B$3:$E$2506,4)</f>
        <v>0.51607184468272482</v>
      </c>
    </row>
    <row r="473" spans="1:23" x14ac:dyDescent="0.2">
      <c r="A473" s="43">
        <f t="shared" ref="A473:A536" si="86">MONTH(B473)+(YEAR(B473)-1998)*12</f>
        <v>22</v>
      </c>
      <c r="B473" s="91">
        <v>36445</v>
      </c>
      <c r="C473" s="92">
        <v>20.14</v>
      </c>
      <c r="D473" s="4">
        <f t="shared" si="81"/>
        <v>4.9776110737522064E-3</v>
      </c>
      <c r="E473" s="100">
        <f t="shared" si="79"/>
        <v>1.8943116912979823</v>
      </c>
      <c r="F473" s="2"/>
      <c r="G473" s="8">
        <f t="shared" si="85"/>
        <v>0</v>
      </c>
      <c r="H473" s="8">
        <f t="shared" si="85"/>
        <v>4.8599999999999994</v>
      </c>
      <c r="I473" s="8">
        <f t="shared" si="85"/>
        <v>9.86</v>
      </c>
      <c r="J473" s="8">
        <f t="shared" si="85"/>
        <v>14.86</v>
      </c>
      <c r="K473" s="8">
        <f t="shared" si="85"/>
        <v>19.86</v>
      </c>
      <c r="L473" s="8">
        <f t="shared" si="85"/>
        <v>29.86</v>
      </c>
      <c r="M473" s="8">
        <f t="shared" si="85"/>
        <v>0.14000000000000057</v>
      </c>
      <c r="N473" s="8">
        <f t="shared" si="85"/>
        <v>0</v>
      </c>
      <c r="O473" s="8">
        <f t="shared" si="85"/>
        <v>0</v>
      </c>
      <c r="P473" s="8">
        <f t="shared" si="85"/>
        <v>0</v>
      </c>
      <c r="Q473" s="8">
        <f t="shared" si="85"/>
        <v>0</v>
      </c>
      <c r="R473" s="8">
        <f t="shared" si="85"/>
        <v>0</v>
      </c>
      <c r="S473" s="8">
        <f t="shared" si="85"/>
        <v>0</v>
      </c>
      <c r="T473" s="21">
        <f t="shared" si="82"/>
        <v>22</v>
      </c>
      <c r="U473" s="19">
        <f>VLOOKUP($B473,Gas!$B$3:$E$2506,2)</f>
        <v>2.52</v>
      </c>
      <c r="V473" s="44">
        <f t="shared" si="83"/>
        <v>7.9920634920634921</v>
      </c>
      <c r="W473" s="5">
        <f>VLOOKUP($B473,Gas!$B$3:$E$2506,4)</f>
        <v>0.65767974472735302</v>
      </c>
    </row>
    <row r="474" spans="1:23" x14ac:dyDescent="0.2">
      <c r="A474" s="43">
        <f t="shared" si="86"/>
        <v>22</v>
      </c>
      <c r="B474" s="91">
        <v>36446</v>
      </c>
      <c r="C474" s="92">
        <v>27.21</v>
      </c>
      <c r="D474" s="4">
        <f t="shared" si="81"/>
        <v>0.30087666550473874</v>
      </c>
      <c r="E474" s="100">
        <f t="shared" si="79"/>
        <v>2.380650879314357</v>
      </c>
      <c r="F474" s="2"/>
      <c r="G474" s="8">
        <f t="shared" ref="G474:S483" si="87">IF(G$1="P",MAX(0,G$2-$C474),IF(G$1="C",MAX(0,$C474-G$2)))</f>
        <v>0</v>
      </c>
      <c r="H474" s="8">
        <f t="shared" si="87"/>
        <v>0</v>
      </c>
      <c r="I474" s="8">
        <f t="shared" si="87"/>
        <v>2.7899999999999991</v>
      </c>
      <c r="J474" s="8">
        <f t="shared" si="87"/>
        <v>7.7899999999999991</v>
      </c>
      <c r="K474" s="8">
        <f t="shared" si="87"/>
        <v>12.79</v>
      </c>
      <c r="L474" s="8">
        <f t="shared" si="87"/>
        <v>22.79</v>
      </c>
      <c r="M474" s="8">
        <f t="shared" si="87"/>
        <v>7.2100000000000009</v>
      </c>
      <c r="N474" s="8">
        <f t="shared" si="87"/>
        <v>2.2100000000000009</v>
      </c>
      <c r="O474" s="8">
        <f t="shared" si="87"/>
        <v>0</v>
      </c>
      <c r="P474" s="8">
        <f t="shared" si="87"/>
        <v>0</v>
      </c>
      <c r="Q474" s="8">
        <f t="shared" si="87"/>
        <v>0</v>
      </c>
      <c r="R474" s="8">
        <f t="shared" si="87"/>
        <v>0</v>
      </c>
      <c r="S474" s="8">
        <f t="shared" si="87"/>
        <v>0</v>
      </c>
      <c r="T474" s="21">
        <f t="shared" si="82"/>
        <v>22</v>
      </c>
      <c r="U474" s="19">
        <f>VLOOKUP($B474,Gas!$B$3:$E$2506,2)</f>
        <v>2.6549999999999998</v>
      </c>
      <c r="V474" s="44">
        <f t="shared" si="83"/>
        <v>10.248587570621471</v>
      </c>
      <c r="W474" s="5">
        <f>VLOOKUP($B474,Gas!$B$3:$E$2506,4)</f>
        <v>0.70878863355591382</v>
      </c>
    </row>
    <row r="475" spans="1:23" x14ac:dyDescent="0.2">
      <c r="A475" s="43">
        <f t="shared" si="86"/>
        <v>22</v>
      </c>
      <c r="B475" s="91">
        <v>36447</v>
      </c>
      <c r="C475" s="92">
        <v>22.86</v>
      </c>
      <c r="D475" s="4">
        <f t="shared" si="81"/>
        <v>-0.17419589442849037</v>
      </c>
      <c r="E475" s="100">
        <f t="shared" si="79"/>
        <v>2.5798857409609552</v>
      </c>
      <c r="F475" s="2"/>
      <c r="G475" s="8">
        <f t="shared" si="87"/>
        <v>0</v>
      </c>
      <c r="H475" s="8">
        <f t="shared" si="87"/>
        <v>2.1400000000000006</v>
      </c>
      <c r="I475" s="8">
        <f t="shared" si="87"/>
        <v>7.1400000000000006</v>
      </c>
      <c r="J475" s="8">
        <f t="shared" si="87"/>
        <v>12.14</v>
      </c>
      <c r="K475" s="8">
        <f t="shared" si="87"/>
        <v>17.14</v>
      </c>
      <c r="L475" s="8">
        <f t="shared" si="87"/>
        <v>27.14</v>
      </c>
      <c r="M475" s="8">
        <f t="shared" si="87"/>
        <v>2.8599999999999994</v>
      </c>
      <c r="N475" s="8">
        <f t="shared" si="87"/>
        <v>0</v>
      </c>
      <c r="O475" s="8">
        <f t="shared" si="87"/>
        <v>0</v>
      </c>
      <c r="P475" s="8">
        <f t="shared" si="87"/>
        <v>0</v>
      </c>
      <c r="Q475" s="8">
        <f t="shared" si="87"/>
        <v>0</v>
      </c>
      <c r="R475" s="8">
        <f t="shared" si="87"/>
        <v>0</v>
      </c>
      <c r="S475" s="8">
        <f t="shared" si="87"/>
        <v>0</v>
      </c>
      <c r="T475" s="21">
        <f t="shared" si="82"/>
        <v>22</v>
      </c>
      <c r="U475" s="19">
        <f>VLOOKUP($B475,Gas!$B$3:$E$2506,2)</f>
        <v>2.81</v>
      </c>
      <c r="V475" s="44">
        <f t="shared" si="83"/>
        <v>8.135231316725978</v>
      </c>
      <c r="W475" s="5">
        <f>VLOOKUP($B475,Gas!$B$3:$E$2506,4)</f>
        <v>0.75081889648491629</v>
      </c>
    </row>
    <row r="476" spans="1:23" x14ac:dyDescent="0.2">
      <c r="A476" s="43">
        <f t="shared" si="86"/>
        <v>22</v>
      </c>
      <c r="B476" s="91">
        <v>36448</v>
      </c>
      <c r="C476" s="92">
        <v>23.3</v>
      </c>
      <c r="D476" s="4">
        <f t="shared" si="81"/>
        <v>1.9064702204990347E-2</v>
      </c>
      <c r="E476" s="100">
        <f t="shared" si="79"/>
        <v>2.3110847194799011</v>
      </c>
      <c r="F476" s="2"/>
      <c r="G476" s="8">
        <f t="shared" si="87"/>
        <v>0</v>
      </c>
      <c r="H476" s="8">
        <f t="shared" si="87"/>
        <v>1.6999999999999993</v>
      </c>
      <c r="I476" s="8">
        <f t="shared" si="87"/>
        <v>6.6999999999999993</v>
      </c>
      <c r="J476" s="8">
        <f t="shared" si="87"/>
        <v>11.7</v>
      </c>
      <c r="K476" s="8">
        <f t="shared" si="87"/>
        <v>16.7</v>
      </c>
      <c r="L476" s="8">
        <f t="shared" si="87"/>
        <v>26.7</v>
      </c>
      <c r="M476" s="8">
        <f t="shared" si="87"/>
        <v>3.3000000000000007</v>
      </c>
      <c r="N476" s="8">
        <f t="shared" si="87"/>
        <v>0</v>
      </c>
      <c r="O476" s="8">
        <f t="shared" si="87"/>
        <v>0</v>
      </c>
      <c r="P476" s="8">
        <f t="shared" si="87"/>
        <v>0</v>
      </c>
      <c r="Q476" s="8">
        <f t="shared" si="87"/>
        <v>0</v>
      </c>
      <c r="R476" s="8">
        <f t="shared" si="87"/>
        <v>0</v>
      </c>
      <c r="S476" s="8">
        <f t="shared" si="87"/>
        <v>0</v>
      </c>
      <c r="T476" s="21">
        <f t="shared" si="82"/>
        <v>22</v>
      </c>
      <c r="U476" s="19">
        <f>VLOOKUP($B476,Gas!$B$3:$E$2506,2)</f>
        <v>2.7050000000000001</v>
      </c>
      <c r="V476" s="44">
        <f t="shared" si="83"/>
        <v>8.6136783733826245</v>
      </c>
      <c r="W476" s="5">
        <f>VLOOKUP($B476,Gas!$B$3:$E$2506,4)</f>
        <v>0.7722929013362807</v>
      </c>
    </row>
    <row r="477" spans="1:23" x14ac:dyDescent="0.2">
      <c r="A477" s="43">
        <f t="shared" si="86"/>
        <v>22</v>
      </c>
      <c r="B477" s="91">
        <v>36451</v>
      </c>
      <c r="C477" s="92">
        <v>25.79</v>
      </c>
      <c r="D477" s="4">
        <f t="shared" si="81"/>
        <v>0.10153345932159845</v>
      </c>
      <c r="E477" s="100">
        <f t="shared" si="79"/>
        <v>2.2642628193610475</v>
      </c>
      <c r="F477" s="2"/>
      <c r="G477" s="8">
        <f t="shared" si="87"/>
        <v>0</v>
      </c>
      <c r="H477" s="8">
        <f t="shared" si="87"/>
        <v>0</v>
      </c>
      <c r="I477" s="8">
        <f t="shared" si="87"/>
        <v>4.2100000000000009</v>
      </c>
      <c r="J477" s="8">
        <f t="shared" si="87"/>
        <v>9.2100000000000009</v>
      </c>
      <c r="K477" s="8">
        <f t="shared" si="87"/>
        <v>14.21</v>
      </c>
      <c r="L477" s="8">
        <f t="shared" si="87"/>
        <v>24.21</v>
      </c>
      <c r="M477" s="8">
        <f t="shared" si="87"/>
        <v>5.7899999999999991</v>
      </c>
      <c r="N477" s="8">
        <f t="shared" si="87"/>
        <v>0.78999999999999915</v>
      </c>
      <c r="O477" s="8">
        <f t="shared" si="87"/>
        <v>0</v>
      </c>
      <c r="P477" s="8">
        <f t="shared" si="87"/>
        <v>0</v>
      </c>
      <c r="Q477" s="8">
        <f t="shared" si="87"/>
        <v>0</v>
      </c>
      <c r="R477" s="8">
        <f t="shared" si="87"/>
        <v>0</v>
      </c>
      <c r="S477" s="8">
        <f t="shared" si="87"/>
        <v>0</v>
      </c>
      <c r="T477" s="21">
        <f t="shared" si="82"/>
        <v>22</v>
      </c>
      <c r="U477" s="19">
        <f>VLOOKUP($B477,Gas!$B$3:$E$2506,2)</f>
        <v>2.67</v>
      </c>
      <c r="V477" s="44">
        <f t="shared" si="83"/>
        <v>9.6591760299625467</v>
      </c>
      <c r="W477" s="5">
        <f>VLOOKUP($B477,Gas!$B$3:$E$2506,4)</f>
        <v>0.77391330727178764</v>
      </c>
    </row>
    <row r="478" spans="1:23" x14ac:dyDescent="0.2">
      <c r="A478" s="43">
        <f t="shared" si="86"/>
        <v>22</v>
      </c>
      <c r="B478" s="91">
        <v>36452</v>
      </c>
      <c r="C478" s="92">
        <v>21.24</v>
      </c>
      <c r="D478" s="4">
        <f t="shared" si="81"/>
        <v>-0.19410062351951543</v>
      </c>
      <c r="E478" s="100">
        <f t="shared" si="79"/>
        <v>2.5262662066834221</v>
      </c>
      <c r="F478" s="2"/>
      <c r="G478" s="8">
        <f t="shared" si="87"/>
        <v>0</v>
      </c>
      <c r="H478" s="8">
        <f t="shared" si="87"/>
        <v>3.7600000000000016</v>
      </c>
      <c r="I478" s="8">
        <f t="shared" si="87"/>
        <v>8.7600000000000016</v>
      </c>
      <c r="J478" s="8">
        <f t="shared" si="87"/>
        <v>13.760000000000002</v>
      </c>
      <c r="K478" s="8">
        <f t="shared" si="87"/>
        <v>18.760000000000002</v>
      </c>
      <c r="L478" s="8">
        <f t="shared" si="87"/>
        <v>28.76</v>
      </c>
      <c r="M478" s="8">
        <f t="shared" si="87"/>
        <v>1.2399999999999984</v>
      </c>
      <c r="N478" s="8">
        <f t="shared" si="87"/>
        <v>0</v>
      </c>
      <c r="O478" s="8">
        <f t="shared" si="87"/>
        <v>0</v>
      </c>
      <c r="P478" s="8">
        <f t="shared" si="87"/>
        <v>0</v>
      </c>
      <c r="Q478" s="8">
        <f t="shared" si="87"/>
        <v>0</v>
      </c>
      <c r="R478" s="8">
        <f t="shared" si="87"/>
        <v>0</v>
      </c>
      <c r="S478" s="8">
        <f t="shared" si="87"/>
        <v>0</v>
      </c>
      <c r="T478" s="21">
        <f t="shared" si="82"/>
        <v>22</v>
      </c>
      <c r="U478" s="19">
        <f>VLOOKUP($B478,Gas!$B$3:$E$2506,2)</f>
        <v>2.8149999999999999</v>
      </c>
      <c r="V478" s="44">
        <f t="shared" si="83"/>
        <v>7.5452930728241556</v>
      </c>
      <c r="W478" s="5">
        <f>VLOOKUP($B478,Gas!$B$3:$E$2506,4)</f>
        <v>0.69065278289451304</v>
      </c>
    </row>
    <row r="479" spans="1:23" x14ac:dyDescent="0.2">
      <c r="A479" s="43">
        <f t="shared" si="86"/>
        <v>22</v>
      </c>
      <c r="B479" s="91">
        <v>36453</v>
      </c>
      <c r="C479" s="92">
        <v>19.559999999999999</v>
      </c>
      <c r="D479" s="4">
        <f t="shared" si="81"/>
        <v>-8.2399531767066742E-2</v>
      </c>
      <c r="E479" s="100">
        <f t="shared" si="79"/>
        <v>2.5405682803787579</v>
      </c>
      <c r="F479" s="2"/>
      <c r="G479" s="8">
        <f t="shared" si="87"/>
        <v>0.44000000000000128</v>
      </c>
      <c r="H479" s="8">
        <f t="shared" si="87"/>
        <v>5.4400000000000013</v>
      </c>
      <c r="I479" s="8">
        <f t="shared" si="87"/>
        <v>10.440000000000001</v>
      </c>
      <c r="J479" s="8">
        <f t="shared" si="87"/>
        <v>15.440000000000001</v>
      </c>
      <c r="K479" s="8">
        <f t="shared" si="87"/>
        <v>20.440000000000001</v>
      </c>
      <c r="L479" s="8">
        <f t="shared" si="87"/>
        <v>30.44</v>
      </c>
      <c r="M479" s="8">
        <f t="shared" si="87"/>
        <v>0</v>
      </c>
      <c r="N479" s="8">
        <f t="shared" si="87"/>
        <v>0</v>
      </c>
      <c r="O479" s="8">
        <f t="shared" si="87"/>
        <v>0</v>
      </c>
      <c r="P479" s="8">
        <f t="shared" si="87"/>
        <v>0</v>
      </c>
      <c r="Q479" s="8">
        <f t="shared" si="87"/>
        <v>0</v>
      </c>
      <c r="R479" s="8">
        <f t="shared" si="87"/>
        <v>0</v>
      </c>
      <c r="S479" s="8">
        <f t="shared" si="87"/>
        <v>0</v>
      </c>
      <c r="T479" s="21">
        <f t="shared" si="82"/>
        <v>22</v>
      </c>
      <c r="U479" s="19">
        <f>VLOOKUP($B479,Gas!$B$3:$E$2506,2)</f>
        <v>2.89</v>
      </c>
      <c r="V479" s="44">
        <f t="shared" si="83"/>
        <v>6.7681660899653968</v>
      </c>
      <c r="W479" s="5">
        <f>VLOOKUP($B479,Gas!$B$3:$E$2506,4)</f>
        <v>0.68131046671917217</v>
      </c>
    </row>
    <row r="480" spans="1:23" x14ac:dyDescent="0.2">
      <c r="A480" s="43">
        <f t="shared" si="86"/>
        <v>22</v>
      </c>
      <c r="B480" s="91">
        <v>36454</v>
      </c>
      <c r="C480" s="92">
        <v>20.29</v>
      </c>
      <c r="D480" s="4">
        <f t="shared" si="81"/>
        <v>3.6641489231052073E-2</v>
      </c>
      <c r="E480" s="100">
        <f t="shared" si="79"/>
        <v>2.319900292500773</v>
      </c>
      <c r="F480" s="2"/>
      <c r="G480" s="8">
        <f t="shared" si="87"/>
        <v>0</v>
      </c>
      <c r="H480" s="8">
        <f t="shared" si="87"/>
        <v>4.7100000000000009</v>
      </c>
      <c r="I480" s="8">
        <f t="shared" si="87"/>
        <v>9.7100000000000009</v>
      </c>
      <c r="J480" s="8">
        <f t="shared" si="87"/>
        <v>14.71</v>
      </c>
      <c r="K480" s="8">
        <f t="shared" si="87"/>
        <v>19.71</v>
      </c>
      <c r="L480" s="8">
        <f t="shared" si="87"/>
        <v>29.71</v>
      </c>
      <c r="M480" s="8">
        <f t="shared" si="87"/>
        <v>0.28999999999999915</v>
      </c>
      <c r="N480" s="8">
        <f t="shared" si="87"/>
        <v>0</v>
      </c>
      <c r="O480" s="8">
        <f t="shared" si="87"/>
        <v>0</v>
      </c>
      <c r="P480" s="8">
        <f t="shared" si="87"/>
        <v>0</v>
      </c>
      <c r="Q480" s="8">
        <f t="shared" si="87"/>
        <v>0</v>
      </c>
      <c r="R480" s="8">
        <f t="shared" si="87"/>
        <v>0</v>
      </c>
      <c r="S480" s="8">
        <f t="shared" si="87"/>
        <v>0</v>
      </c>
      <c r="T480" s="21">
        <f t="shared" si="82"/>
        <v>22</v>
      </c>
      <c r="U480" s="19">
        <f>VLOOKUP($B480,Gas!$B$3:$E$2506,2)</f>
        <v>2.9</v>
      </c>
      <c r="V480" s="44">
        <f t="shared" si="83"/>
        <v>6.9965517241379311</v>
      </c>
      <c r="W480" s="5">
        <f>VLOOKUP($B480,Gas!$B$3:$E$2506,4)</f>
        <v>0.6774096241380666</v>
      </c>
    </row>
    <row r="481" spans="1:23" x14ac:dyDescent="0.2">
      <c r="A481" s="43">
        <f t="shared" si="86"/>
        <v>22</v>
      </c>
      <c r="B481" s="91">
        <v>36455</v>
      </c>
      <c r="C481" s="92">
        <v>22.29</v>
      </c>
      <c r="D481" s="4">
        <f t="shared" si="81"/>
        <v>9.4009993560054142E-2</v>
      </c>
      <c r="E481" s="100">
        <f t="shared" si="79"/>
        <v>2.2945686698329446</v>
      </c>
      <c r="F481" s="2"/>
      <c r="G481" s="8">
        <f t="shared" si="87"/>
        <v>0</v>
      </c>
      <c r="H481" s="8">
        <f t="shared" si="87"/>
        <v>2.7100000000000009</v>
      </c>
      <c r="I481" s="8">
        <f t="shared" si="87"/>
        <v>7.7100000000000009</v>
      </c>
      <c r="J481" s="8">
        <f t="shared" si="87"/>
        <v>12.71</v>
      </c>
      <c r="K481" s="8">
        <f t="shared" si="87"/>
        <v>17.71</v>
      </c>
      <c r="L481" s="8">
        <f t="shared" si="87"/>
        <v>27.71</v>
      </c>
      <c r="M481" s="8">
        <f t="shared" si="87"/>
        <v>2.2899999999999991</v>
      </c>
      <c r="N481" s="8">
        <f t="shared" si="87"/>
        <v>0</v>
      </c>
      <c r="O481" s="8">
        <f t="shared" si="87"/>
        <v>0</v>
      </c>
      <c r="P481" s="8">
        <f t="shared" si="87"/>
        <v>0</v>
      </c>
      <c r="Q481" s="8">
        <f t="shared" si="87"/>
        <v>0</v>
      </c>
      <c r="R481" s="8">
        <f t="shared" si="87"/>
        <v>0</v>
      </c>
      <c r="S481" s="8">
        <f t="shared" si="87"/>
        <v>0</v>
      </c>
      <c r="T481" s="21">
        <f t="shared" si="82"/>
        <v>22</v>
      </c>
      <c r="U481" s="19">
        <f>VLOOKUP($B481,Gas!$B$3:$E$2506,2)</f>
        <v>2.9950000000000001</v>
      </c>
      <c r="V481" s="44">
        <f t="shared" si="83"/>
        <v>7.4424040066777959</v>
      </c>
      <c r="W481" s="5">
        <f>VLOOKUP($B481,Gas!$B$3:$E$2506,4)</f>
        <v>0.60815474133203595</v>
      </c>
    </row>
    <row r="482" spans="1:23" x14ac:dyDescent="0.2">
      <c r="A482" s="43">
        <f t="shared" si="86"/>
        <v>22</v>
      </c>
      <c r="B482" s="91">
        <v>36458</v>
      </c>
      <c r="C482" s="92">
        <v>24.52</v>
      </c>
      <c r="D482" s="4">
        <f t="shared" si="81"/>
        <v>9.5350963670233171E-2</v>
      </c>
      <c r="E482" s="100">
        <f t="shared" si="79"/>
        <v>2.3047934130252297</v>
      </c>
      <c r="F482" s="2"/>
      <c r="G482" s="8">
        <f t="shared" si="87"/>
        <v>0</v>
      </c>
      <c r="H482" s="8">
        <f t="shared" si="87"/>
        <v>0.48000000000000043</v>
      </c>
      <c r="I482" s="8">
        <f t="shared" si="87"/>
        <v>5.48</v>
      </c>
      <c r="J482" s="8">
        <f t="shared" si="87"/>
        <v>10.48</v>
      </c>
      <c r="K482" s="8">
        <f t="shared" si="87"/>
        <v>15.48</v>
      </c>
      <c r="L482" s="8">
        <f t="shared" si="87"/>
        <v>25.48</v>
      </c>
      <c r="M482" s="8">
        <f t="shared" si="87"/>
        <v>4.5199999999999996</v>
      </c>
      <c r="N482" s="8">
        <f t="shared" si="87"/>
        <v>0</v>
      </c>
      <c r="O482" s="8">
        <f t="shared" si="87"/>
        <v>0</v>
      </c>
      <c r="P482" s="8">
        <f t="shared" si="87"/>
        <v>0</v>
      </c>
      <c r="Q482" s="8">
        <f t="shared" si="87"/>
        <v>0</v>
      </c>
      <c r="R482" s="8">
        <f t="shared" si="87"/>
        <v>0</v>
      </c>
      <c r="S482" s="8">
        <f t="shared" si="87"/>
        <v>0</v>
      </c>
      <c r="T482" s="21">
        <f t="shared" si="82"/>
        <v>22</v>
      </c>
      <c r="U482" s="19">
        <f>VLOOKUP($B482,Gas!$B$3:$E$2506,2)</f>
        <v>3.0049999999999999</v>
      </c>
      <c r="V482" s="44">
        <f t="shared" si="83"/>
        <v>8.1597337770382694</v>
      </c>
      <c r="W482" s="5">
        <f>VLOOKUP($B482,Gas!$B$3:$E$2506,4)</f>
        <v>0.3828174234622635</v>
      </c>
    </row>
    <row r="483" spans="1:23" x14ac:dyDescent="0.2">
      <c r="A483" s="43">
        <f t="shared" si="86"/>
        <v>22</v>
      </c>
      <c r="B483" s="91">
        <v>36459</v>
      </c>
      <c r="C483" s="92">
        <v>26.57</v>
      </c>
      <c r="D483" s="4">
        <f t="shared" si="81"/>
        <v>8.0293648703711501E-2</v>
      </c>
      <c r="E483" s="100">
        <f t="shared" si="79"/>
        <v>2.3217003109565044</v>
      </c>
      <c r="F483" s="2"/>
      <c r="G483" s="8">
        <f t="shared" si="87"/>
        <v>0</v>
      </c>
      <c r="H483" s="8">
        <f t="shared" si="87"/>
        <v>0</v>
      </c>
      <c r="I483" s="8">
        <f t="shared" si="87"/>
        <v>3.4299999999999997</v>
      </c>
      <c r="J483" s="8">
        <f t="shared" si="87"/>
        <v>8.43</v>
      </c>
      <c r="K483" s="8">
        <f t="shared" si="87"/>
        <v>13.43</v>
      </c>
      <c r="L483" s="8">
        <f t="shared" si="87"/>
        <v>23.43</v>
      </c>
      <c r="M483" s="8">
        <f t="shared" si="87"/>
        <v>6.57</v>
      </c>
      <c r="N483" s="8">
        <f t="shared" si="87"/>
        <v>1.5700000000000003</v>
      </c>
      <c r="O483" s="8">
        <f t="shared" si="87"/>
        <v>0</v>
      </c>
      <c r="P483" s="8">
        <f t="shared" si="87"/>
        <v>0</v>
      </c>
      <c r="Q483" s="8">
        <f t="shared" si="87"/>
        <v>0</v>
      </c>
      <c r="R483" s="8">
        <f t="shared" si="87"/>
        <v>0</v>
      </c>
      <c r="S483" s="8">
        <f t="shared" si="87"/>
        <v>0</v>
      </c>
      <c r="T483" s="21">
        <f t="shared" si="82"/>
        <v>22</v>
      </c>
      <c r="U483" s="19">
        <f>VLOOKUP($B483,Gas!$B$3:$E$2506,2)</f>
        <v>2.9750000000000001</v>
      </c>
      <c r="V483" s="44">
        <f t="shared" si="83"/>
        <v>8.9310924369747902</v>
      </c>
      <c r="W483" s="5">
        <f>VLOOKUP($B483,Gas!$B$3:$E$2506,4)</f>
        <v>0.37572120926133523</v>
      </c>
    </row>
    <row r="484" spans="1:23" x14ac:dyDescent="0.2">
      <c r="A484" s="43">
        <f t="shared" si="86"/>
        <v>22</v>
      </c>
      <c r="B484" s="91">
        <v>36460</v>
      </c>
      <c r="C484" s="92">
        <v>23.62</v>
      </c>
      <c r="D484" s="4">
        <f t="shared" si="81"/>
        <v>-0.11768894900250582</v>
      </c>
      <c r="E484" s="100">
        <f t="shared" si="79"/>
        <v>1.8487948806095518</v>
      </c>
      <c r="F484" s="2"/>
      <c r="G484" s="8">
        <f t="shared" ref="G484:S493" si="88">IF(G$1="P",MAX(0,G$2-$C484),IF(G$1="C",MAX(0,$C484-G$2)))</f>
        <v>0</v>
      </c>
      <c r="H484" s="8">
        <f t="shared" si="88"/>
        <v>1.379999999999999</v>
      </c>
      <c r="I484" s="8">
        <f t="shared" si="88"/>
        <v>6.379999999999999</v>
      </c>
      <c r="J484" s="8">
        <f t="shared" si="88"/>
        <v>11.379999999999999</v>
      </c>
      <c r="K484" s="8">
        <f t="shared" si="88"/>
        <v>16.38</v>
      </c>
      <c r="L484" s="8">
        <f t="shared" si="88"/>
        <v>26.38</v>
      </c>
      <c r="M484" s="8">
        <f t="shared" si="88"/>
        <v>3.620000000000001</v>
      </c>
      <c r="N484" s="8">
        <f t="shared" si="88"/>
        <v>0</v>
      </c>
      <c r="O484" s="8">
        <f t="shared" si="88"/>
        <v>0</v>
      </c>
      <c r="P484" s="8">
        <f t="shared" si="88"/>
        <v>0</v>
      </c>
      <c r="Q484" s="8">
        <f t="shared" si="88"/>
        <v>0</v>
      </c>
      <c r="R484" s="8">
        <f t="shared" si="88"/>
        <v>0</v>
      </c>
      <c r="S484" s="8">
        <f t="shared" si="88"/>
        <v>0</v>
      </c>
      <c r="T484" s="21">
        <f t="shared" si="82"/>
        <v>22</v>
      </c>
      <c r="U484" s="19">
        <f>VLOOKUP($B484,Gas!$B$3:$E$2506,2)</f>
        <v>2.9649999999999999</v>
      </c>
      <c r="V484" s="44">
        <f t="shared" si="83"/>
        <v>7.9662731871838117</v>
      </c>
      <c r="W484" s="5">
        <f>VLOOKUP($B484,Gas!$B$3:$E$2506,4)</f>
        <v>0.38017658690839934</v>
      </c>
    </row>
    <row r="485" spans="1:23" x14ac:dyDescent="0.2">
      <c r="A485" s="43">
        <f t="shared" si="86"/>
        <v>22</v>
      </c>
      <c r="B485" s="91">
        <v>36461</v>
      </c>
      <c r="C485" s="92">
        <v>22.9</v>
      </c>
      <c r="D485" s="4">
        <f t="shared" si="81"/>
        <v>-3.0956900209022434E-2</v>
      </c>
      <c r="E485" s="100">
        <f t="shared" si="79"/>
        <v>1.6301440613280556</v>
      </c>
      <c r="F485" s="2"/>
      <c r="G485" s="8">
        <f t="shared" si="88"/>
        <v>0</v>
      </c>
      <c r="H485" s="8">
        <f t="shared" si="88"/>
        <v>2.1000000000000014</v>
      </c>
      <c r="I485" s="8">
        <f t="shared" si="88"/>
        <v>7.1000000000000014</v>
      </c>
      <c r="J485" s="8">
        <f t="shared" si="88"/>
        <v>12.100000000000001</v>
      </c>
      <c r="K485" s="8">
        <f t="shared" si="88"/>
        <v>17.100000000000001</v>
      </c>
      <c r="L485" s="8">
        <f t="shared" si="88"/>
        <v>27.1</v>
      </c>
      <c r="M485" s="8">
        <f t="shared" si="88"/>
        <v>2.8999999999999986</v>
      </c>
      <c r="N485" s="8">
        <f t="shared" si="88"/>
        <v>0</v>
      </c>
      <c r="O485" s="8">
        <f t="shared" si="88"/>
        <v>0</v>
      </c>
      <c r="P485" s="8">
        <f t="shared" si="88"/>
        <v>0</v>
      </c>
      <c r="Q485" s="8">
        <f t="shared" si="88"/>
        <v>0</v>
      </c>
      <c r="R485" s="8">
        <f t="shared" si="88"/>
        <v>0</v>
      </c>
      <c r="S485" s="8">
        <f t="shared" si="88"/>
        <v>0</v>
      </c>
      <c r="T485" s="21">
        <f t="shared" si="82"/>
        <v>22</v>
      </c>
      <c r="U485" s="19">
        <f>VLOOKUP($B485,Gas!$B$3:$E$2506,2)</f>
        <v>3.02</v>
      </c>
      <c r="V485" s="44">
        <f t="shared" si="83"/>
        <v>7.5827814569536418</v>
      </c>
      <c r="W485" s="5">
        <f>VLOOKUP($B485,Gas!$B$3:$E$2506,4)</f>
        <v>0.37582060448387261</v>
      </c>
    </row>
    <row r="486" spans="1:23" x14ac:dyDescent="0.2">
      <c r="A486" s="43">
        <f t="shared" si="86"/>
        <v>22</v>
      </c>
      <c r="B486" s="91">
        <v>36462</v>
      </c>
      <c r="C486" s="92">
        <v>22.58</v>
      </c>
      <c r="D486" s="4">
        <f t="shared" si="81"/>
        <v>-1.4072351838677994E-2</v>
      </c>
      <c r="E486" s="100">
        <f t="shared" si="79"/>
        <v>1.6278961879192564</v>
      </c>
      <c r="F486" s="2"/>
      <c r="G486" s="8">
        <f t="shared" si="88"/>
        <v>0</v>
      </c>
      <c r="H486" s="8">
        <f t="shared" si="88"/>
        <v>2.4200000000000017</v>
      </c>
      <c r="I486" s="8">
        <f t="shared" si="88"/>
        <v>7.4200000000000017</v>
      </c>
      <c r="J486" s="8">
        <f t="shared" si="88"/>
        <v>12.420000000000002</v>
      </c>
      <c r="K486" s="8">
        <f t="shared" si="88"/>
        <v>17.420000000000002</v>
      </c>
      <c r="L486" s="8">
        <f t="shared" si="88"/>
        <v>27.42</v>
      </c>
      <c r="M486" s="8">
        <f t="shared" si="88"/>
        <v>2.5799999999999983</v>
      </c>
      <c r="N486" s="8">
        <f t="shared" si="88"/>
        <v>0</v>
      </c>
      <c r="O486" s="8">
        <f t="shared" si="88"/>
        <v>0</v>
      </c>
      <c r="P486" s="8">
        <f t="shared" si="88"/>
        <v>0</v>
      </c>
      <c r="Q486" s="8">
        <f t="shared" si="88"/>
        <v>0</v>
      </c>
      <c r="R486" s="8">
        <f t="shared" si="88"/>
        <v>0</v>
      </c>
      <c r="S486" s="8">
        <f t="shared" si="88"/>
        <v>0</v>
      </c>
      <c r="T486" s="21">
        <f t="shared" si="82"/>
        <v>22</v>
      </c>
      <c r="U486" s="19">
        <f>VLOOKUP($B486,Gas!$B$3:$E$2506,2)</f>
        <v>2.9950000000000001</v>
      </c>
      <c r="V486" s="44">
        <f t="shared" si="83"/>
        <v>7.5392320534223698</v>
      </c>
      <c r="W486" s="5">
        <f>VLOOKUP($B486,Gas!$B$3:$E$2506,4)</f>
        <v>0.27672376855956404</v>
      </c>
    </row>
    <row r="487" spans="1:23" x14ac:dyDescent="0.2">
      <c r="A487" s="43">
        <f t="shared" si="86"/>
        <v>23</v>
      </c>
      <c r="B487" s="91">
        <v>36465</v>
      </c>
      <c r="C487" s="92">
        <v>24.14</v>
      </c>
      <c r="D487" s="4">
        <f t="shared" si="81"/>
        <v>6.6805656947869649E-2</v>
      </c>
      <c r="E487" s="100">
        <f t="shared" si="79"/>
        <v>1.5742457942199268</v>
      </c>
      <c r="F487" s="2"/>
      <c r="G487" s="8">
        <f t="shared" si="88"/>
        <v>0</v>
      </c>
      <c r="H487" s="8">
        <f t="shared" si="88"/>
        <v>0.85999999999999943</v>
      </c>
      <c r="I487" s="8">
        <f t="shared" si="88"/>
        <v>5.8599999999999994</v>
      </c>
      <c r="J487" s="8">
        <f t="shared" si="88"/>
        <v>10.86</v>
      </c>
      <c r="K487" s="8">
        <f t="shared" si="88"/>
        <v>15.86</v>
      </c>
      <c r="L487" s="8">
        <f t="shared" si="88"/>
        <v>25.86</v>
      </c>
      <c r="M487" s="8">
        <f t="shared" si="88"/>
        <v>4.1400000000000006</v>
      </c>
      <c r="N487" s="8">
        <f t="shared" si="88"/>
        <v>0</v>
      </c>
      <c r="O487" s="8">
        <f t="shared" si="88"/>
        <v>0</v>
      </c>
      <c r="P487" s="8">
        <f t="shared" si="88"/>
        <v>0</v>
      </c>
      <c r="Q487" s="8">
        <f t="shared" si="88"/>
        <v>0</v>
      </c>
      <c r="R487" s="8">
        <f t="shared" si="88"/>
        <v>0</v>
      </c>
      <c r="S487" s="8">
        <f t="shared" si="88"/>
        <v>0</v>
      </c>
      <c r="T487" s="21">
        <f t="shared" si="82"/>
        <v>23</v>
      </c>
      <c r="U487" s="19">
        <f>VLOOKUP($B487,Gas!$B$3:$E$2506,2)</f>
        <v>2.7949999999999999</v>
      </c>
      <c r="V487" s="44">
        <f t="shared" si="83"/>
        <v>8.636851520572451</v>
      </c>
      <c r="W487" s="5">
        <f>VLOOKUP($B487,Gas!$B$3:$E$2506,4)</f>
        <v>0.47786188176711603</v>
      </c>
    </row>
    <row r="488" spans="1:23" x14ac:dyDescent="0.2">
      <c r="A488" s="43">
        <f t="shared" si="86"/>
        <v>23</v>
      </c>
      <c r="B488" s="91">
        <v>36466</v>
      </c>
      <c r="C488" s="92">
        <v>23.2</v>
      </c>
      <c r="D488" s="4">
        <f t="shared" si="81"/>
        <v>-3.9717936997121263E-2</v>
      </c>
      <c r="E488" s="100">
        <f t="shared" si="79"/>
        <v>1.2108021493794443</v>
      </c>
      <c r="F488" s="2"/>
      <c r="G488" s="8">
        <f t="shared" si="88"/>
        <v>0</v>
      </c>
      <c r="H488" s="8">
        <f t="shared" si="88"/>
        <v>1.8000000000000007</v>
      </c>
      <c r="I488" s="8">
        <f t="shared" si="88"/>
        <v>6.8000000000000007</v>
      </c>
      <c r="J488" s="8">
        <f t="shared" si="88"/>
        <v>11.8</v>
      </c>
      <c r="K488" s="8">
        <f t="shared" si="88"/>
        <v>16.8</v>
      </c>
      <c r="L488" s="8">
        <f t="shared" si="88"/>
        <v>26.8</v>
      </c>
      <c r="M488" s="8">
        <f t="shared" si="88"/>
        <v>3.1999999999999993</v>
      </c>
      <c r="N488" s="8">
        <f t="shared" si="88"/>
        <v>0</v>
      </c>
      <c r="O488" s="8">
        <f t="shared" si="88"/>
        <v>0</v>
      </c>
      <c r="P488" s="8">
        <f t="shared" si="88"/>
        <v>0</v>
      </c>
      <c r="Q488" s="8">
        <f t="shared" si="88"/>
        <v>0</v>
      </c>
      <c r="R488" s="8">
        <f t="shared" si="88"/>
        <v>0</v>
      </c>
      <c r="S488" s="8">
        <f t="shared" si="88"/>
        <v>0</v>
      </c>
      <c r="T488" s="21">
        <f t="shared" si="82"/>
        <v>23</v>
      </c>
      <c r="U488" s="19">
        <f>VLOOKUP($B488,Gas!$B$3:$E$2506,2)</f>
        <v>2.73</v>
      </c>
      <c r="V488" s="44">
        <f t="shared" si="83"/>
        <v>8.4981684981684982</v>
      </c>
      <c r="W488" s="5">
        <f>VLOOKUP($B488,Gas!$B$3:$E$2506,4)</f>
        <v>0.48204808472789906</v>
      </c>
    </row>
    <row r="489" spans="1:23" x14ac:dyDescent="0.2">
      <c r="A489" s="43">
        <f t="shared" si="86"/>
        <v>23</v>
      </c>
      <c r="B489" s="91">
        <v>36467</v>
      </c>
      <c r="C489" s="92">
        <v>26.8</v>
      </c>
      <c r="D489" s="4">
        <f t="shared" si="81"/>
        <v>0.14424960884454671</v>
      </c>
      <c r="E489" s="100">
        <f t="shared" si="79"/>
        <v>1.2655444985444382</v>
      </c>
      <c r="F489" s="2"/>
      <c r="G489" s="8">
        <f t="shared" si="88"/>
        <v>0</v>
      </c>
      <c r="H489" s="8">
        <f t="shared" si="88"/>
        <v>0</v>
      </c>
      <c r="I489" s="8">
        <f t="shared" si="88"/>
        <v>3.1999999999999993</v>
      </c>
      <c r="J489" s="8">
        <f t="shared" si="88"/>
        <v>8.1999999999999993</v>
      </c>
      <c r="K489" s="8">
        <f t="shared" si="88"/>
        <v>13.2</v>
      </c>
      <c r="L489" s="8">
        <f t="shared" si="88"/>
        <v>23.2</v>
      </c>
      <c r="M489" s="8">
        <f t="shared" si="88"/>
        <v>6.8000000000000007</v>
      </c>
      <c r="N489" s="8">
        <f t="shared" si="88"/>
        <v>1.8000000000000007</v>
      </c>
      <c r="O489" s="8">
        <f t="shared" si="88"/>
        <v>0</v>
      </c>
      <c r="P489" s="8">
        <f t="shared" si="88"/>
        <v>0</v>
      </c>
      <c r="Q489" s="8">
        <f t="shared" si="88"/>
        <v>0</v>
      </c>
      <c r="R489" s="8">
        <f t="shared" si="88"/>
        <v>0</v>
      </c>
      <c r="S489" s="8">
        <f t="shared" si="88"/>
        <v>0</v>
      </c>
      <c r="T489" s="21">
        <f t="shared" si="82"/>
        <v>23</v>
      </c>
      <c r="U489" s="19">
        <f>VLOOKUP($B489,Gas!$B$3:$E$2506,2)</f>
        <v>2.8149999999999999</v>
      </c>
      <c r="V489" s="44">
        <f t="shared" si="83"/>
        <v>9.5204262877442272</v>
      </c>
      <c r="W489" s="5">
        <f>VLOOKUP($B489,Gas!$B$3:$E$2506,4)</f>
        <v>0.53902835243137637</v>
      </c>
    </row>
    <row r="490" spans="1:23" x14ac:dyDescent="0.2">
      <c r="A490" s="43">
        <f t="shared" si="86"/>
        <v>23</v>
      </c>
      <c r="B490" s="91">
        <v>36468</v>
      </c>
      <c r="C490" s="92">
        <v>29.96</v>
      </c>
      <c r="D490" s="4">
        <f t="shared" si="81"/>
        <v>0.11146127113220779</v>
      </c>
      <c r="E490" s="100">
        <f t="shared" si="79"/>
        <v>1.3277648532038706</v>
      </c>
      <c r="F490" s="2"/>
      <c r="G490" s="8">
        <f t="shared" si="88"/>
        <v>0</v>
      </c>
      <c r="H490" s="8">
        <f t="shared" si="88"/>
        <v>0</v>
      </c>
      <c r="I490" s="8">
        <f t="shared" si="88"/>
        <v>3.9999999999999147E-2</v>
      </c>
      <c r="J490" s="8">
        <f t="shared" si="88"/>
        <v>5.0399999999999991</v>
      </c>
      <c r="K490" s="8">
        <f t="shared" si="88"/>
        <v>10.039999999999999</v>
      </c>
      <c r="L490" s="8">
        <f t="shared" si="88"/>
        <v>20.04</v>
      </c>
      <c r="M490" s="8">
        <f t="shared" si="88"/>
        <v>9.9600000000000009</v>
      </c>
      <c r="N490" s="8">
        <f t="shared" si="88"/>
        <v>4.9600000000000009</v>
      </c>
      <c r="O490" s="8">
        <f t="shared" si="88"/>
        <v>0</v>
      </c>
      <c r="P490" s="8">
        <f t="shared" si="88"/>
        <v>0</v>
      </c>
      <c r="Q490" s="8">
        <f t="shared" si="88"/>
        <v>0</v>
      </c>
      <c r="R490" s="8">
        <f t="shared" si="88"/>
        <v>0</v>
      </c>
      <c r="S490" s="8">
        <f t="shared" si="88"/>
        <v>0</v>
      </c>
      <c r="T490" s="21">
        <f t="shared" si="82"/>
        <v>23</v>
      </c>
      <c r="U490" s="19">
        <f>VLOOKUP($B490,Gas!$B$3:$E$2506,2)</f>
        <v>2.835</v>
      </c>
      <c r="V490" s="44">
        <f t="shared" si="83"/>
        <v>10.567901234567902</v>
      </c>
      <c r="W490" s="5">
        <f>VLOOKUP($B490,Gas!$B$3:$E$2506,4)</f>
        <v>0.54417982241296314</v>
      </c>
    </row>
    <row r="491" spans="1:23" x14ac:dyDescent="0.2">
      <c r="A491" s="43">
        <f t="shared" si="86"/>
        <v>23</v>
      </c>
      <c r="B491" s="91">
        <v>36469</v>
      </c>
      <c r="C491" s="92">
        <v>23.7</v>
      </c>
      <c r="D491" s="4">
        <f t="shared" si="81"/>
        <v>-0.23438811050793332</v>
      </c>
      <c r="E491" s="100">
        <f t="shared" si="79"/>
        <v>1.8587597829906952</v>
      </c>
      <c r="F491" s="2"/>
      <c r="G491" s="8">
        <f t="shared" si="88"/>
        <v>0</v>
      </c>
      <c r="H491" s="8">
        <f t="shared" si="88"/>
        <v>1.3000000000000007</v>
      </c>
      <c r="I491" s="8">
        <f t="shared" si="88"/>
        <v>6.3000000000000007</v>
      </c>
      <c r="J491" s="8">
        <f t="shared" si="88"/>
        <v>11.3</v>
      </c>
      <c r="K491" s="8">
        <f t="shared" si="88"/>
        <v>16.3</v>
      </c>
      <c r="L491" s="8">
        <f t="shared" si="88"/>
        <v>26.3</v>
      </c>
      <c r="M491" s="8">
        <f t="shared" si="88"/>
        <v>3.6999999999999993</v>
      </c>
      <c r="N491" s="8">
        <f t="shared" si="88"/>
        <v>0</v>
      </c>
      <c r="O491" s="8">
        <f t="shared" si="88"/>
        <v>0</v>
      </c>
      <c r="P491" s="8">
        <f t="shared" si="88"/>
        <v>0</v>
      </c>
      <c r="Q491" s="8">
        <f t="shared" si="88"/>
        <v>0</v>
      </c>
      <c r="R491" s="8">
        <f t="shared" si="88"/>
        <v>0</v>
      </c>
      <c r="S491" s="8">
        <f t="shared" si="88"/>
        <v>0</v>
      </c>
      <c r="T491" s="21">
        <f t="shared" si="82"/>
        <v>23</v>
      </c>
      <c r="U491" s="19">
        <f>VLOOKUP($B491,Gas!$B$3:$E$2506,2)</f>
        <v>2.74</v>
      </c>
      <c r="V491" s="44">
        <f t="shared" si="83"/>
        <v>8.649635036496349</v>
      </c>
      <c r="W491" s="5">
        <f>VLOOKUP($B491,Gas!$B$3:$E$2506,4)</f>
        <v>0.57048827103647692</v>
      </c>
    </row>
    <row r="492" spans="1:23" x14ac:dyDescent="0.2">
      <c r="A492" s="43">
        <f t="shared" si="86"/>
        <v>23</v>
      </c>
      <c r="B492" s="91">
        <v>36472</v>
      </c>
      <c r="C492" s="92">
        <v>21.92</v>
      </c>
      <c r="D492" s="4">
        <f t="shared" si="81"/>
        <v>-7.8075586061270588E-2</v>
      </c>
      <c r="E492" s="100">
        <f t="shared" si="79"/>
        <v>1.8295671085996505</v>
      </c>
      <c r="F492" s="2"/>
      <c r="G492" s="8">
        <f t="shared" si="88"/>
        <v>0</v>
      </c>
      <c r="H492" s="8">
        <f t="shared" si="88"/>
        <v>3.0799999999999983</v>
      </c>
      <c r="I492" s="8">
        <f t="shared" si="88"/>
        <v>8.0799999999999983</v>
      </c>
      <c r="J492" s="8">
        <f t="shared" si="88"/>
        <v>13.079999999999998</v>
      </c>
      <c r="K492" s="8">
        <f t="shared" si="88"/>
        <v>18.079999999999998</v>
      </c>
      <c r="L492" s="8">
        <f t="shared" si="88"/>
        <v>28.08</v>
      </c>
      <c r="M492" s="8">
        <f t="shared" si="88"/>
        <v>1.9200000000000017</v>
      </c>
      <c r="N492" s="8">
        <f t="shared" si="88"/>
        <v>0</v>
      </c>
      <c r="O492" s="8">
        <f t="shared" si="88"/>
        <v>0</v>
      </c>
      <c r="P492" s="8">
        <f t="shared" si="88"/>
        <v>0</v>
      </c>
      <c r="Q492" s="8">
        <f t="shared" si="88"/>
        <v>0</v>
      </c>
      <c r="R492" s="8">
        <f t="shared" si="88"/>
        <v>0</v>
      </c>
      <c r="S492" s="8">
        <f t="shared" si="88"/>
        <v>0</v>
      </c>
      <c r="T492" s="21">
        <f t="shared" si="82"/>
        <v>23</v>
      </c>
      <c r="U492" s="19">
        <f>VLOOKUP($B492,Gas!$B$3:$E$2506,2)</f>
        <v>2.625</v>
      </c>
      <c r="V492" s="44">
        <f t="shared" si="83"/>
        <v>8.3504761904761917</v>
      </c>
      <c r="W492" s="5">
        <f>VLOOKUP($B492,Gas!$B$3:$E$2506,4)</f>
        <v>0.58309153712342976</v>
      </c>
    </row>
    <row r="493" spans="1:23" x14ac:dyDescent="0.2">
      <c r="A493" s="43">
        <f t="shared" si="86"/>
        <v>23</v>
      </c>
      <c r="B493" s="91">
        <v>36473</v>
      </c>
      <c r="C493" s="92">
        <v>18.45</v>
      </c>
      <c r="D493" s="4">
        <f t="shared" si="81"/>
        <v>-0.17233509159327876</v>
      </c>
      <c r="E493" s="100">
        <f t="shared" si="79"/>
        <v>1.9127506469042099</v>
      </c>
      <c r="F493" s="2"/>
      <c r="G493" s="8">
        <f t="shared" si="88"/>
        <v>1.5500000000000007</v>
      </c>
      <c r="H493" s="8">
        <f t="shared" si="88"/>
        <v>6.5500000000000007</v>
      </c>
      <c r="I493" s="8">
        <f t="shared" si="88"/>
        <v>11.55</v>
      </c>
      <c r="J493" s="8">
        <f t="shared" si="88"/>
        <v>16.55</v>
      </c>
      <c r="K493" s="8">
        <f t="shared" si="88"/>
        <v>21.55</v>
      </c>
      <c r="L493" s="8">
        <f t="shared" si="88"/>
        <v>31.55</v>
      </c>
      <c r="M493" s="8">
        <f t="shared" si="88"/>
        <v>0</v>
      </c>
      <c r="N493" s="8">
        <f t="shared" si="88"/>
        <v>0</v>
      </c>
      <c r="O493" s="8">
        <f t="shared" si="88"/>
        <v>0</v>
      </c>
      <c r="P493" s="8">
        <f t="shared" si="88"/>
        <v>0</v>
      </c>
      <c r="Q493" s="8">
        <f t="shared" si="88"/>
        <v>0</v>
      </c>
      <c r="R493" s="8">
        <f t="shared" si="88"/>
        <v>0</v>
      </c>
      <c r="S493" s="8">
        <f t="shared" si="88"/>
        <v>0</v>
      </c>
      <c r="T493" s="21">
        <f t="shared" si="82"/>
        <v>23</v>
      </c>
      <c r="U493" s="19">
        <f>VLOOKUP($B493,Gas!$B$3:$E$2506,2)</f>
        <v>2.59</v>
      </c>
      <c r="V493" s="44">
        <f t="shared" si="83"/>
        <v>7.1235521235521233</v>
      </c>
      <c r="W493" s="5">
        <f>VLOOKUP($B493,Gas!$B$3:$E$2506,4)</f>
        <v>0.41526212316175137</v>
      </c>
    </row>
    <row r="494" spans="1:23" x14ac:dyDescent="0.2">
      <c r="A494" s="43">
        <f t="shared" si="86"/>
        <v>23</v>
      </c>
      <c r="B494" s="91">
        <v>36474</v>
      </c>
      <c r="C494" s="92">
        <v>18.39</v>
      </c>
      <c r="D494" s="4">
        <f t="shared" si="81"/>
        <v>-3.257331870306399E-3</v>
      </c>
      <c r="E494" s="100">
        <f t="shared" si="79"/>
        <v>1.8627016397245422</v>
      </c>
      <c r="F494" s="2"/>
      <c r="G494" s="8">
        <f t="shared" ref="G494:S503" si="89">IF(G$1="P",MAX(0,G$2-$C494),IF(G$1="C",MAX(0,$C494-G$2)))</f>
        <v>1.6099999999999994</v>
      </c>
      <c r="H494" s="8">
        <f t="shared" si="89"/>
        <v>6.6099999999999994</v>
      </c>
      <c r="I494" s="8">
        <f t="shared" si="89"/>
        <v>11.61</v>
      </c>
      <c r="J494" s="8">
        <f t="shared" si="89"/>
        <v>16.61</v>
      </c>
      <c r="K494" s="8">
        <f t="shared" si="89"/>
        <v>21.61</v>
      </c>
      <c r="L494" s="8">
        <f t="shared" si="89"/>
        <v>31.61</v>
      </c>
      <c r="M494" s="8">
        <f t="shared" si="89"/>
        <v>0</v>
      </c>
      <c r="N494" s="8">
        <f t="shared" si="89"/>
        <v>0</v>
      </c>
      <c r="O494" s="8">
        <f t="shared" si="89"/>
        <v>0</v>
      </c>
      <c r="P494" s="8">
        <f t="shared" si="89"/>
        <v>0</v>
      </c>
      <c r="Q494" s="8">
        <f t="shared" si="89"/>
        <v>0</v>
      </c>
      <c r="R494" s="8">
        <f t="shared" si="89"/>
        <v>0</v>
      </c>
      <c r="S494" s="8">
        <f t="shared" si="89"/>
        <v>0</v>
      </c>
      <c r="T494" s="21">
        <f t="shared" si="82"/>
        <v>23</v>
      </c>
      <c r="U494" s="19">
        <f>VLOOKUP($B494,Gas!$B$3:$E$2506,2)</f>
        <v>2.44</v>
      </c>
      <c r="V494" s="44">
        <f t="shared" si="83"/>
        <v>7.5368852459016393</v>
      </c>
      <c r="W494" s="5">
        <f>VLOOKUP($B494,Gas!$B$3:$E$2506,4)</f>
        <v>0.5177833955053317</v>
      </c>
    </row>
    <row r="495" spans="1:23" x14ac:dyDescent="0.2">
      <c r="A495" s="43">
        <f t="shared" si="86"/>
        <v>23</v>
      </c>
      <c r="B495" s="91">
        <v>36475</v>
      </c>
      <c r="C495" s="92">
        <v>18.239999999999998</v>
      </c>
      <c r="D495" s="4">
        <f t="shared" si="81"/>
        <v>-8.1900539700444797E-3</v>
      </c>
      <c r="E495" s="100">
        <f t="shared" si="79"/>
        <v>1.8641666951790736</v>
      </c>
      <c r="F495" s="2"/>
      <c r="G495" s="8">
        <f t="shared" si="89"/>
        <v>1.7600000000000016</v>
      </c>
      <c r="H495" s="8">
        <f t="shared" si="89"/>
        <v>6.7600000000000016</v>
      </c>
      <c r="I495" s="8">
        <f t="shared" si="89"/>
        <v>11.760000000000002</v>
      </c>
      <c r="J495" s="8">
        <f t="shared" si="89"/>
        <v>16.760000000000002</v>
      </c>
      <c r="K495" s="8">
        <f t="shared" si="89"/>
        <v>21.76</v>
      </c>
      <c r="L495" s="8">
        <f t="shared" si="89"/>
        <v>31.76</v>
      </c>
      <c r="M495" s="8">
        <f t="shared" si="89"/>
        <v>0</v>
      </c>
      <c r="N495" s="8">
        <f t="shared" si="89"/>
        <v>0</v>
      </c>
      <c r="O495" s="8">
        <f t="shared" si="89"/>
        <v>0</v>
      </c>
      <c r="P495" s="8">
        <f t="shared" si="89"/>
        <v>0</v>
      </c>
      <c r="Q495" s="8">
        <f t="shared" si="89"/>
        <v>0</v>
      </c>
      <c r="R495" s="8">
        <f t="shared" si="89"/>
        <v>0</v>
      </c>
      <c r="S495" s="8">
        <f t="shared" si="89"/>
        <v>0</v>
      </c>
      <c r="T495" s="21">
        <f t="shared" si="82"/>
        <v>23</v>
      </c>
      <c r="U495" s="19">
        <f>VLOOKUP($B495,Gas!$B$3:$E$2506,2)</f>
        <v>2.395</v>
      </c>
      <c r="V495" s="44">
        <f t="shared" si="83"/>
        <v>7.6158663883089766</v>
      </c>
      <c r="W495" s="5">
        <f>VLOOKUP($B495,Gas!$B$3:$E$2506,4)</f>
        <v>0.50324191182234057</v>
      </c>
    </row>
    <row r="496" spans="1:23" x14ac:dyDescent="0.2">
      <c r="A496" s="43">
        <f t="shared" si="86"/>
        <v>23</v>
      </c>
      <c r="B496" s="91">
        <v>36476</v>
      </c>
      <c r="C496" s="92">
        <v>17.93</v>
      </c>
      <c r="D496" s="4">
        <f t="shared" si="81"/>
        <v>-1.7141697029143747E-2</v>
      </c>
      <c r="E496" s="100">
        <f t="shared" si="79"/>
        <v>1.8638328638084374</v>
      </c>
      <c r="F496" s="2"/>
      <c r="G496" s="8">
        <f t="shared" si="89"/>
        <v>2.0700000000000003</v>
      </c>
      <c r="H496" s="8">
        <f t="shared" si="89"/>
        <v>7.07</v>
      </c>
      <c r="I496" s="8">
        <f t="shared" si="89"/>
        <v>12.07</v>
      </c>
      <c r="J496" s="8">
        <f t="shared" si="89"/>
        <v>17.07</v>
      </c>
      <c r="K496" s="8">
        <f t="shared" si="89"/>
        <v>22.07</v>
      </c>
      <c r="L496" s="8">
        <f t="shared" si="89"/>
        <v>32.07</v>
      </c>
      <c r="M496" s="8">
        <f t="shared" si="89"/>
        <v>0</v>
      </c>
      <c r="N496" s="8">
        <f t="shared" si="89"/>
        <v>0</v>
      </c>
      <c r="O496" s="8">
        <f t="shared" si="89"/>
        <v>0</v>
      </c>
      <c r="P496" s="8">
        <f t="shared" si="89"/>
        <v>0</v>
      </c>
      <c r="Q496" s="8">
        <f t="shared" si="89"/>
        <v>0</v>
      </c>
      <c r="R496" s="8">
        <f t="shared" si="89"/>
        <v>0</v>
      </c>
      <c r="S496" s="8">
        <f t="shared" si="89"/>
        <v>0</v>
      </c>
      <c r="T496" s="21">
        <f t="shared" si="82"/>
        <v>23</v>
      </c>
      <c r="U496" s="19">
        <f>VLOOKUP($B496,Gas!$B$3:$E$2506,2)</f>
        <v>2.395</v>
      </c>
      <c r="V496" s="44">
        <f t="shared" si="83"/>
        <v>7.4864300626304798</v>
      </c>
      <c r="W496" s="5">
        <f>VLOOKUP($B496,Gas!$B$3:$E$2506,4)</f>
        <v>0.50796636416225149</v>
      </c>
    </row>
    <row r="497" spans="1:23" x14ac:dyDescent="0.2">
      <c r="A497" s="43">
        <f t="shared" si="86"/>
        <v>23</v>
      </c>
      <c r="B497" s="91">
        <v>36479</v>
      </c>
      <c r="C497" s="92">
        <v>19.78</v>
      </c>
      <c r="D497" s="4">
        <f t="shared" si="81"/>
        <v>9.8196038577524611E-2</v>
      </c>
      <c r="E497" s="100">
        <f t="shared" si="79"/>
        <v>1.9118636459237621</v>
      </c>
      <c r="F497" s="2"/>
      <c r="G497" s="8">
        <f t="shared" si="89"/>
        <v>0.21999999999999886</v>
      </c>
      <c r="H497" s="8">
        <f t="shared" si="89"/>
        <v>5.2199999999999989</v>
      </c>
      <c r="I497" s="8">
        <f t="shared" si="89"/>
        <v>10.219999999999999</v>
      </c>
      <c r="J497" s="8">
        <f t="shared" si="89"/>
        <v>15.219999999999999</v>
      </c>
      <c r="K497" s="8">
        <f t="shared" si="89"/>
        <v>20.22</v>
      </c>
      <c r="L497" s="8">
        <f t="shared" si="89"/>
        <v>30.22</v>
      </c>
      <c r="M497" s="8">
        <f t="shared" si="89"/>
        <v>0</v>
      </c>
      <c r="N497" s="8">
        <f t="shared" si="89"/>
        <v>0</v>
      </c>
      <c r="O497" s="8">
        <f t="shared" si="89"/>
        <v>0</v>
      </c>
      <c r="P497" s="8">
        <f t="shared" si="89"/>
        <v>0</v>
      </c>
      <c r="Q497" s="8">
        <f t="shared" si="89"/>
        <v>0</v>
      </c>
      <c r="R497" s="8">
        <f t="shared" si="89"/>
        <v>0</v>
      </c>
      <c r="S497" s="8">
        <f t="shared" si="89"/>
        <v>0</v>
      </c>
      <c r="T497" s="21">
        <f t="shared" si="82"/>
        <v>23</v>
      </c>
      <c r="U497" s="19">
        <f>VLOOKUP($B497,Gas!$B$3:$E$2506,2)</f>
        <v>2.1349999999999998</v>
      </c>
      <c r="V497" s="44">
        <f t="shared" si="83"/>
        <v>9.2646370023419227</v>
      </c>
      <c r="W497" s="5">
        <f>VLOOKUP($B497,Gas!$B$3:$E$2506,4)</f>
        <v>0.72346114855524735</v>
      </c>
    </row>
    <row r="498" spans="1:23" x14ac:dyDescent="0.2">
      <c r="A498" s="43">
        <f t="shared" si="86"/>
        <v>23</v>
      </c>
      <c r="B498" s="91">
        <v>36480</v>
      </c>
      <c r="C498" s="92">
        <v>22.29</v>
      </c>
      <c r="D498" s="4">
        <f t="shared" si="81"/>
        <v>0.11946682120321127</v>
      </c>
      <c r="E498" s="100">
        <f t="shared" si="79"/>
        <v>2.0282088920845087</v>
      </c>
      <c r="F498" s="2"/>
      <c r="G498" s="8">
        <f t="shared" si="89"/>
        <v>0</v>
      </c>
      <c r="H498" s="8">
        <f t="shared" si="89"/>
        <v>2.7100000000000009</v>
      </c>
      <c r="I498" s="8">
        <f t="shared" si="89"/>
        <v>7.7100000000000009</v>
      </c>
      <c r="J498" s="8">
        <f t="shared" si="89"/>
        <v>12.71</v>
      </c>
      <c r="K498" s="8">
        <f t="shared" si="89"/>
        <v>17.71</v>
      </c>
      <c r="L498" s="8">
        <f t="shared" si="89"/>
        <v>27.71</v>
      </c>
      <c r="M498" s="8">
        <f t="shared" si="89"/>
        <v>2.2899999999999991</v>
      </c>
      <c r="N498" s="8">
        <f t="shared" si="89"/>
        <v>0</v>
      </c>
      <c r="O498" s="8">
        <f t="shared" si="89"/>
        <v>0</v>
      </c>
      <c r="P498" s="8">
        <f t="shared" si="89"/>
        <v>0</v>
      </c>
      <c r="Q498" s="8">
        <f t="shared" si="89"/>
        <v>0</v>
      </c>
      <c r="R498" s="8">
        <f t="shared" si="89"/>
        <v>0</v>
      </c>
      <c r="S498" s="8">
        <f t="shared" si="89"/>
        <v>0</v>
      </c>
      <c r="T498" s="21">
        <f t="shared" si="82"/>
        <v>23</v>
      </c>
      <c r="U498" s="19">
        <f>VLOOKUP($B498,Gas!$B$3:$E$2506,2)</f>
        <v>2.31</v>
      </c>
      <c r="V498" s="44">
        <f t="shared" si="83"/>
        <v>9.649350649350648</v>
      </c>
      <c r="W498" s="5">
        <f>VLOOKUP($B498,Gas!$B$3:$E$2506,4)</f>
        <v>0.94165309091785698</v>
      </c>
    </row>
    <row r="499" spans="1:23" x14ac:dyDescent="0.2">
      <c r="A499" s="43">
        <f t="shared" si="86"/>
        <v>23</v>
      </c>
      <c r="B499" s="91">
        <v>36481</v>
      </c>
      <c r="C499" s="92">
        <v>21.04</v>
      </c>
      <c r="D499" s="4">
        <f t="shared" si="81"/>
        <v>-5.7712759528268431E-2</v>
      </c>
      <c r="E499" s="100">
        <f t="shared" si="79"/>
        <v>1.8627816010090055</v>
      </c>
      <c r="F499" s="2"/>
      <c r="G499" s="8">
        <f t="shared" si="89"/>
        <v>0</v>
      </c>
      <c r="H499" s="8">
        <f t="shared" si="89"/>
        <v>3.9600000000000009</v>
      </c>
      <c r="I499" s="8">
        <f t="shared" si="89"/>
        <v>8.9600000000000009</v>
      </c>
      <c r="J499" s="8">
        <f t="shared" si="89"/>
        <v>13.96</v>
      </c>
      <c r="K499" s="8">
        <f t="shared" si="89"/>
        <v>18.96</v>
      </c>
      <c r="L499" s="8">
        <f t="shared" si="89"/>
        <v>28.96</v>
      </c>
      <c r="M499" s="8">
        <f t="shared" si="89"/>
        <v>1.0399999999999991</v>
      </c>
      <c r="N499" s="8">
        <f t="shared" si="89"/>
        <v>0</v>
      </c>
      <c r="O499" s="8">
        <f t="shared" si="89"/>
        <v>0</v>
      </c>
      <c r="P499" s="8">
        <f t="shared" si="89"/>
        <v>0</v>
      </c>
      <c r="Q499" s="8">
        <f t="shared" si="89"/>
        <v>0</v>
      </c>
      <c r="R499" s="8">
        <f t="shared" si="89"/>
        <v>0</v>
      </c>
      <c r="S499" s="8">
        <f t="shared" si="89"/>
        <v>0</v>
      </c>
      <c r="T499" s="21">
        <f t="shared" si="82"/>
        <v>23</v>
      </c>
      <c r="U499" s="19">
        <f>VLOOKUP($B499,Gas!$B$3:$E$2506,2)</f>
        <v>2.23</v>
      </c>
      <c r="V499" s="44">
        <f t="shared" si="83"/>
        <v>9.4349775784753351</v>
      </c>
      <c r="W499" s="5">
        <f>VLOOKUP($B499,Gas!$B$3:$E$2506,4)</f>
        <v>0.9463129212234993</v>
      </c>
    </row>
    <row r="500" spans="1:23" x14ac:dyDescent="0.2">
      <c r="A500" s="43">
        <f t="shared" si="86"/>
        <v>23</v>
      </c>
      <c r="B500" s="91">
        <v>36482</v>
      </c>
      <c r="C500" s="92">
        <v>24.07</v>
      </c>
      <c r="D500" s="4">
        <f t="shared" si="81"/>
        <v>0.13454086392547152</v>
      </c>
      <c r="E500" s="100">
        <f t="shared" si="79"/>
        <v>1.9123843226353332</v>
      </c>
      <c r="F500" s="2"/>
      <c r="G500" s="8">
        <f t="shared" si="89"/>
        <v>0</v>
      </c>
      <c r="H500" s="8">
        <f t="shared" si="89"/>
        <v>0.92999999999999972</v>
      </c>
      <c r="I500" s="8">
        <f t="shared" si="89"/>
        <v>5.93</v>
      </c>
      <c r="J500" s="8">
        <f t="shared" si="89"/>
        <v>10.93</v>
      </c>
      <c r="K500" s="8">
        <f t="shared" si="89"/>
        <v>15.93</v>
      </c>
      <c r="L500" s="8">
        <f t="shared" si="89"/>
        <v>25.93</v>
      </c>
      <c r="M500" s="8">
        <f t="shared" si="89"/>
        <v>4.07</v>
      </c>
      <c r="N500" s="8">
        <f t="shared" si="89"/>
        <v>0</v>
      </c>
      <c r="O500" s="8">
        <f t="shared" si="89"/>
        <v>0</v>
      </c>
      <c r="P500" s="8">
        <f t="shared" si="89"/>
        <v>0</v>
      </c>
      <c r="Q500" s="8">
        <f t="shared" si="89"/>
        <v>0</v>
      </c>
      <c r="R500" s="8">
        <f t="shared" si="89"/>
        <v>0</v>
      </c>
      <c r="S500" s="8">
        <f t="shared" si="89"/>
        <v>0</v>
      </c>
      <c r="T500" s="21">
        <f t="shared" si="82"/>
        <v>23</v>
      </c>
      <c r="U500" s="19">
        <f>VLOOKUP($B500,Gas!$B$3:$E$2506,2)</f>
        <v>2.2400000000000002</v>
      </c>
      <c r="V500" s="44">
        <f t="shared" si="83"/>
        <v>10.745535714285714</v>
      </c>
      <c r="W500" s="5">
        <f>VLOOKUP($B500,Gas!$B$3:$E$2506,4)</f>
        <v>0.94981957194187006</v>
      </c>
    </row>
    <row r="501" spans="1:23" x14ac:dyDescent="0.2">
      <c r="A501" s="43">
        <f t="shared" si="86"/>
        <v>23</v>
      </c>
      <c r="B501" s="91">
        <v>36483</v>
      </c>
      <c r="C501" s="92">
        <v>24.11</v>
      </c>
      <c r="D501" s="4">
        <f t="shared" si="81"/>
        <v>1.6604403980990355E-3</v>
      </c>
      <c r="E501" s="100">
        <f t="shared" si="79"/>
        <v>1.5045009796265867</v>
      </c>
      <c r="F501" s="2"/>
      <c r="G501" s="8">
        <f t="shared" si="89"/>
        <v>0</v>
      </c>
      <c r="H501" s="8">
        <f t="shared" si="89"/>
        <v>0.89000000000000057</v>
      </c>
      <c r="I501" s="8">
        <f t="shared" si="89"/>
        <v>5.8900000000000006</v>
      </c>
      <c r="J501" s="8">
        <f t="shared" si="89"/>
        <v>10.89</v>
      </c>
      <c r="K501" s="8">
        <f t="shared" si="89"/>
        <v>15.89</v>
      </c>
      <c r="L501" s="8">
        <f t="shared" si="89"/>
        <v>25.89</v>
      </c>
      <c r="M501" s="8">
        <f t="shared" si="89"/>
        <v>4.1099999999999994</v>
      </c>
      <c r="N501" s="8">
        <f t="shared" si="89"/>
        <v>0</v>
      </c>
      <c r="O501" s="8">
        <f t="shared" si="89"/>
        <v>0</v>
      </c>
      <c r="P501" s="8">
        <f t="shared" si="89"/>
        <v>0</v>
      </c>
      <c r="Q501" s="8">
        <f t="shared" si="89"/>
        <v>0</v>
      </c>
      <c r="R501" s="8">
        <f t="shared" si="89"/>
        <v>0</v>
      </c>
      <c r="S501" s="8">
        <f t="shared" si="89"/>
        <v>0</v>
      </c>
      <c r="T501" s="21">
        <f t="shared" si="82"/>
        <v>23</v>
      </c>
      <c r="U501" s="19">
        <f>VLOOKUP($B501,Gas!$B$3:$E$2506,2)</f>
        <v>2.2200000000000002</v>
      </c>
      <c r="V501" s="44">
        <f t="shared" si="83"/>
        <v>10.860360360360358</v>
      </c>
      <c r="W501" s="5">
        <f>VLOOKUP($B501,Gas!$B$3:$E$2506,4)</f>
        <v>0.9506640207368745</v>
      </c>
    </row>
    <row r="502" spans="1:23" x14ac:dyDescent="0.2">
      <c r="A502" s="43">
        <f t="shared" si="86"/>
        <v>23</v>
      </c>
      <c r="B502" s="91">
        <v>36486</v>
      </c>
      <c r="C502" s="92">
        <v>19.77</v>
      </c>
      <c r="D502" s="4">
        <f t="shared" si="81"/>
        <v>-0.19846105501055417</v>
      </c>
      <c r="E502" s="100">
        <f t="shared" ref="E502:E565" si="90">STDEV(D493:D502)*SQRT(trade_day)</f>
        <v>1.7774945222862344</v>
      </c>
      <c r="F502" s="2"/>
      <c r="G502" s="8">
        <f t="shared" si="89"/>
        <v>0.23000000000000043</v>
      </c>
      <c r="H502" s="8">
        <f t="shared" si="89"/>
        <v>5.23</v>
      </c>
      <c r="I502" s="8">
        <f t="shared" si="89"/>
        <v>10.23</v>
      </c>
      <c r="J502" s="8">
        <f t="shared" si="89"/>
        <v>15.23</v>
      </c>
      <c r="K502" s="8">
        <f t="shared" si="89"/>
        <v>20.23</v>
      </c>
      <c r="L502" s="8">
        <f t="shared" si="89"/>
        <v>30.23</v>
      </c>
      <c r="M502" s="8">
        <f t="shared" si="89"/>
        <v>0</v>
      </c>
      <c r="N502" s="8">
        <f t="shared" si="89"/>
        <v>0</v>
      </c>
      <c r="O502" s="8">
        <f t="shared" si="89"/>
        <v>0</v>
      </c>
      <c r="P502" s="8">
        <f t="shared" si="89"/>
        <v>0</v>
      </c>
      <c r="Q502" s="8">
        <f t="shared" si="89"/>
        <v>0</v>
      </c>
      <c r="R502" s="8">
        <f t="shared" si="89"/>
        <v>0</v>
      </c>
      <c r="S502" s="8">
        <f t="shared" si="89"/>
        <v>0</v>
      </c>
      <c r="T502" s="21">
        <f t="shared" si="82"/>
        <v>23</v>
      </c>
      <c r="U502" s="19">
        <f>VLOOKUP($B502,Gas!$B$3:$E$2506,2)</f>
        <v>2.15</v>
      </c>
      <c r="V502" s="44">
        <f t="shared" si="83"/>
        <v>9.195348837209302</v>
      </c>
      <c r="W502" s="5">
        <f>VLOOKUP($B502,Gas!$B$3:$E$2506,4)</f>
        <v>0.91440196356332759</v>
      </c>
    </row>
    <row r="503" spans="1:23" x14ac:dyDescent="0.2">
      <c r="A503" s="43">
        <f t="shared" si="86"/>
        <v>23</v>
      </c>
      <c r="B503" s="91">
        <v>36487</v>
      </c>
      <c r="C503" s="92">
        <v>15.89</v>
      </c>
      <c r="D503" s="4">
        <f t="shared" si="81"/>
        <v>-0.21847565663390084</v>
      </c>
      <c r="E503" s="100">
        <f t="shared" si="90"/>
        <v>1.9047324406285673</v>
      </c>
      <c r="F503" s="2"/>
      <c r="G503" s="8">
        <f t="shared" si="89"/>
        <v>4.1099999999999994</v>
      </c>
      <c r="H503" s="8">
        <f t="shared" si="89"/>
        <v>9.11</v>
      </c>
      <c r="I503" s="8">
        <f t="shared" si="89"/>
        <v>14.11</v>
      </c>
      <c r="J503" s="8">
        <f t="shared" si="89"/>
        <v>19.11</v>
      </c>
      <c r="K503" s="8">
        <f t="shared" si="89"/>
        <v>24.11</v>
      </c>
      <c r="L503" s="8">
        <f t="shared" si="89"/>
        <v>34.11</v>
      </c>
      <c r="M503" s="8">
        <f t="shared" si="89"/>
        <v>0</v>
      </c>
      <c r="N503" s="8">
        <f t="shared" si="89"/>
        <v>0</v>
      </c>
      <c r="O503" s="8">
        <f t="shared" si="89"/>
        <v>0</v>
      </c>
      <c r="P503" s="8">
        <f t="shared" si="89"/>
        <v>0</v>
      </c>
      <c r="Q503" s="8">
        <f t="shared" si="89"/>
        <v>0</v>
      </c>
      <c r="R503" s="8">
        <f t="shared" si="89"/>
        <v>0</v>
      </c>
      <c r="S503" s="8">
        <f t="shared" si="89"/>
        <v>0</v>
      </c>
      <c r="T503" s="21">
        <f t="shared" si="82"/>
        <v>23</v>
      </c>
      <c r="U503" s="19">
        <f>VLOOKUP($B503,Gas!$B$3:$E$2506,2)</f>
        <v>2.0350000000000001</v>
      </c>
      <c r="V503" s="44">
        <f t="shared" si="83"/>
        <v>7.8083538083538082</v>
      </c>
      <c r="W503" s="5">
        <f>VLOOKUP($B503,Gas!$B$3:$E$2506,4)</f>
        <v>0.67898054056708013</v>
      </c>
    </row>
    <row r="504" spans="1:23" x14ac:dyDescent="0.2">
      <c r="A504" s="43">
        <f t="shared" si="86"/>
        <v>23</v>
      </c>
      <c r="B504" s="91">
        <v>36488</v>
      </c>
      <c r="C504" s="92">
        <v>15.08</v>
      </c>
      <c r="D504" s="4">
        <f t="shared" si="81"/>
        <v>-5.2320617968814612E-2</v>
      </c>
      <c r="E504" s="100">
        <f t="shared" si="90"/>
        <v>1.9121581807633476</v>
      </c>
      <c r="F504" s="2"/>
      <c r="G504" s="8">
        <f t="shared" ref="G504:S513" si="91">IF(G$1="P",MAX(0,G$2-$C504),IF(G$1="C",MAX(0,$C504-G$2)))</f>
        <v>4.92</v>
      </c>
      <c r="H504" s="8">
        <f t="shared" si="91"/>
        <v>9.92</v>
      </c>
      <c r="I504" s="8">
        <f t="shared" si="91"/>
        <v>14.92</v>
      </c>
      <c r="J504" s="8">
        <f t="shared" si="91"/>
        <v>19.920000000000002</v>
      </c>
      <c r="K504" s="8">
        <f t="shared" si="91"/>
        <v>24.92</v>
      </c>
      <c r="L504" s="8">
        <f t="shared" si="91"/>
        <v>34.92</v>
      </c>
      <c r="M504" s="8">
        <f t="shared" si="91"/>
        <v>0</v>
      </c>
      <c r="N504" s="8">
        <f t="shared" si="91"/>
        <v>0</v>
      </c>
      <c r="O504" s="8">
        <f t="shared" si="91"/>
        <v>0</v>
      </c>
      <c r="P504" s="8">
        <f t="shared" si="91"/>
        <v>0</v>
      </c>
      <c r="Q504" s="8">
        <f t="shared" si="91"/>
        <v>0</v>
      </c>
      <c r="R504" s="8">
        <f t="shared" si="91"/>
        <v>0</v>
      </c>
      <c r="S504" s="8">
        <f t="shared" si="91"/>
        <v>0</v>
      </c>
      <c r="T504" s="21">
        <f t="shared" si="82"/>
        <v>23</v>
      </c>
      <c r="U504" s="19">
        <f>VLOOKUP($B504,Gas!$B$3:$E$2506,2)</f>
        <v>1.99</v>
      </c>
      <c r="V504" s="44">
        <f t="shared" si="83"/>
        <v>7.5778894472361813</v>
      </c>
      <c r="W504" s="5">
        <f>VLOOKUP($B504,Gas!$B$3:$E$2506,4)</f>
        <v>0.68597720774202331</v>
      </c>
    </row>
    <row r="505" spans="1:23" x14ac:dyDescent="0.2">
      <c r="A505" s="43">
        <f t="shared" si="86"/>
        <v>23</v>
      </c>
      <c r="B505" s="91">
        <v>36493</v>
      </c>
      <c r="C505" s="92">
        <v>21.15</v>
      </c>
      <c r="D505" s="4">
        <f t="shared" si="81"/>
        <v>0.33827054291247682</v>
      </c>
      <c r="E505" s="100">
        <f t="shared" si="90"/>
        <v>2.6232672404482815</v>
      </c>
      <c r="F505" s="2"/>
      <c r="G505" s="8">
        <f t="shared" si="91"/>
        <v>0</v>
      </c>
      <c r="H505" s="8">
        <f t="shared" si="91"/>
        <v>3.8500000000000014</v>
      </c>
      <c r="I505" s="8">
        <f t="shared" si="91"/>
        <v>8.8500000000000014</v>
      </c>
      <c r="J505" s="8">
        <f t="shared" si="91"/>
        <v>13.850000000000001</v>
      </c>
      <c r="K505" s="8">
        <f t="shared" si="91"/>
        <v>18.850000000000001</v>
      </c>
      <c r="L505" s="8">
        <f t="shared" si="91"/>
        <v>28.85</v>
      </c>
      <c r="M505" s="8">
        <f t="shared" si="91"/>
        <v>1.1499999999999986</v>
      </c>
      <c r="N505" s="8">
        <f t="shared" si="91"/>
        <v>0</v>
      </c>
      <c r="O505" s="8">
        <f t="shared" si="91"/>
        <v>0</v>
      </c>
      <c r="P505" s="8">
        <f t="shared" si="91"/>
        <v>0</v>
      </c>
      <c r="Q505" s="8">
        <f t="shared" si="91"/>
        <v>0</v>
      </c>
      <c r="R505" s="8">
        <f t="shared" si="91"/>
        <v>0</v>
      </c>
      <c r="S505" s="8">
        <f t="shared" si="91"/>
        <v>0</v>
      </c>
      <c r="T505" s="21">
        <f t="shared" si="82"/>
        <v>23</v>
      </c>
      <c r="U505" s="19">
        <f>VLOOKUP($B505,Gas!$B$3:$E$2506,2)</f>
        <v>1.9350000000000001</v>
      </c>
      <c r="V505" s="44">
        <f t="shared" si="83"/>
        <v>10.930232558139533</v>
      </c>
      <c r="W505" s="5">
        <f>VLOOKUP($B505,Gas!$B$3:$E$2506,4)</f>
        <v>0.373844168426958</v>
      </c>
    </row>
    <row r="506" spans="1:23" x14ac:dyDescent="0.2">
      <c r="A506" s="43">
        <f t="shared" si="86"/>
        <v>23</v>
      </c>
      <c r="B506" s="91">
        <v>36494</v>
      </c>
      <c r="C506" s="92">
        <v>23.31</v>
      </c>
      <c r="D506" s="4">
        <f t="shared" si="81"/>
        <v>9.7242547555378714E-2</v>
      </c>
      <c r="E506" s="100">
        <f t="shared" si="90"/>
        <v>2.64681526804593</v>
      </c>
      <c r="F506" s="2"/>
      <c r="G506" s="8">
        <f t="shared" si="91"/>
        <v>0</v>
      </c>
      <c r="H506" s="8">
        <f t="shared" si="91"/>
        <v>1.6900000000000013</v>
      </c>
      <c r="I506" s="8">
        <f t="shared" si="91"/>
        <v>6.6900000000000013</v>
      </c>
      <c r="J506" s="8">
        <f t="shared" si="91"/>
        <v>11.690000000000001</v>
      </c>
      <c r="K506" s="8">
        <f t="shared" si="91"/>
        <v>16.690000000000001</v>
      </c>
      <c r="L506" s="8">
        <f t="shared" si="91"/>
        <v>26.69</v>
      </c>
      <c r="M506" s="8">
        <f t="shared" si="91"/>
        <v>3.3099999999999987</v>
      </c>
      <c r="N506" s="8">
        <f t="shared" si="91"/>
        <v>0</v>
      </c>
      <c r="O506" s="8">
        <f t="shared" si="91"/>
        <v>0</v>
      </c>
      <c r="P506" s="8">
        <f t="shared" si="91"/>
        <v>0</v>
      </c>
      <c r="Q506" s="8">
        <f t="shared" si="91"/>
        <v>0</v>
      </c>
      <c r="R506" s="8">
        <f t="shared" si="91"/>
        <v>0</v>
      </c>
      <c r="S506" s="8">
        <f t="shared" si="91"/>
        <v>0</v>
      </c>
      <c r="T506" s="21">
        <f t="shared" si="82"/>
        <v>23</v>
      </c>
      <c r="U506" s="19">
        <f>VLOOKUP($B506,Gas!$B$3:$E$2506,2)</f>
        <v>2.2050000000000001</v>
      </c>
      <c r="V506" s="44">
        <f t="shared" si="83"/>
        <v>10.571428571428571</v>
      </c>
      <c r="W506" s="5">
        <f>VLOOKUP($B506,Gas!$B$3:$E$2506,4)</f>
        <v>0.9295420359131048</v>
      </c>
    </row>
    <row r="507" spans="1:23" x14ac:dyDescent="0.2">
      <c r="A507" s="43">
        <f t="shared" si="86"/>
        <v>24</v>
      </c>
      <c r="B507" s="91">
        <v>36495</v>
      </c>
      <c r="C507" s="92">
        <v>26.28</v>
      </c>
      <c r="D507" s="4">
        <f t="shared" si="81"/>
        <v>0.11992574056874417</v>
      </c>
      <c r="E507" s="100">
        <f t="shared" si="90"/>
        <v>2.6653893588645654</v>
      </c>
      <c r="F507" s="2"/>
      <c r="G507" s="8">
        <f t="shared" si="91"/>
        <v>0</v>
      </c>
      <c r="H507" s="8">
        <f t="shared" si="91"/>
        <v>0</v>
      </c>
      <c r="I507" s="8">
        <f t="shared" si="91"/>
        <v>3.7199999999999989</v>
      </c>
      <c r="J507" s="8">
        <f t="shared" si="91"/>
        <v>8.7199999999999989</v>
      </c>
      <c r="K507" s="8">
        <f t="shared" si="91"/>
        <v>13.719999999999999</v>
      </c>
      <c r="L507" s="8">
        <f t="shared" si="91"/>
        <v>23.72</v>
      </c>
      <c r="M507" s="8">
        <f t="shared" si="91"/>
        <v>6.2800000000000011</v>
      </c>
      <c r="N507" s="8">
        <f t="shared" si="91"/>
        <v>1.2800000000000011</v>
      </c>
      <c r="O507" s="8">
        <f t="shared" si="91"/>
        <v>0</v>
      </c>
      <c r="P507" s="8">
        <f t="shared" si="91"/>
        <v>0</v>
      </c>
      <c r="Q507" s="8">
        <f t="shared" si="91"/>
        <v>0</v>
      </c>
      <c r="R507" s="8">
        <f t="shared" si="91"/>
        <v>0</v>
      </c>
      <c r="S507" s="8">
        <f t="shared" si="91"/>
        <v>0</v>
      </c>
      <c r="T507" s="21">
        <f t="shared" si="82"/>
        <v>24</v>
      </c>
      <c r="U507" s="19">
        <f>VLOOKUP($B507,Gas!$B$3:$E$2506,2)</f>
        <v>2.2149999999999999</v>
      </c>
      <c r="V507" s="44">
        <f t="shared" si="83"/>
        <v>11.864559819413094</v>
      </c>
      <c r="W507" s="5">
        <f>VLOOKUP($B507,Gas!$B$3:$E$2506,4)</f>
        <v>0.92944534195663198</v>
      </c>
    </row>
    <row r="508" spans="1:23" x14ac:dyDescent="0.2">
      <c r="A508" s="43">
        <f t="shared" si="86"/>
        <v>24</v>
      </c>
      <c r="B508" s="91">
        <v>36496</v>
      </c>
      <c r="C508" s="92">
        <v>23.35</v>
      </c>
      <c r="D508" s="4">
        <f t="shared" si="81"/>
        <v>-0.11821120950150339</v>
      </c>
      <c r="E508" s="100">
        <f t="shared" si="90"/>
        <v>2.7044917262864736</v>
      </c>
      <c r="F508" s="2"/>
      <c r="G508" s="8">
        <f t="shared" si="91"/>
        <v>0</v>
      </c>
      <c r="H508" s="8">
        <f t="shared" si="91"/>
        <v>1.6499999999999986</v>
      </c>
      <c r="I508" s="8">
        <f t="shared" si="91"/>
        <v>6.6499999999999986</v>
      </c>
      <c r="J508" s="8">
        <f t="shared" si="91"/>
        <v>11.649999999999999</v>
      </c>
      <c r="K508" s="8">
        <f t="shared" si="91"/>
        <v>16.649999999999999</v>
      </c>
      <c r="L508" s="8">
        <f t="shared" si="91"/>
        <v>26.65</v>
      </c>
      <c r="M508" s="8">
        <f t="shared" si="91"/>
        <v>3.3500000000000014</v>
      </c>
      <c r="N508" s="8">
        <f t="shared" si="91"/>
        <v>0</v>
      </c>
      <c r="O508" s="8">
        <f t="shared" si="91"/>
        <v>0</v>
      </c>
      <c r="P508" s="8">
        <f t="shared" si="91"/>
        <v>0</v>
      </c>
      <c r="Q508" s="8">
        <f t="shared" si="91"/>
        <v>0</v>
      </c>
      <c r="R508" s="8">
        <f t="shared" si="91"/>
        <v>0</v>
      </c>
      <c r="S508" s="8">
        <f t="shared" si="91"/>
        <v>0</v>
      </c>
      <c r="T508" s="21">
        <f t="shared" si="82"/>
        <v>24</v>
      </c>
      <c r="U508" s="19">
        <f>VLOOKUP($B508,Gas!$B$3:$E$2506,2)</f>
        <v>2.17</v>
      </c>
      <c r="V508" s="44">
        <f t="shared" si="83"/>
        <v>10.760368663594472</v>
      </c>
      <c r="W508" s="5">
        <f>VLOOKUP($B508,Gas!$B$3:$E$2506,4)</f>
        <v>0.94032130936398439</v>
      </c>
    </row>
    <row r="509" spans="1:23" x14ac:dyDescent="0.2">
      <c r="A509" s="43">
        <f t="shared" si="86"/>
        <v>24</v>
      </c>
      <c r="B509" s="91">
        <v>36497</v>
      </c>
      <c r="C509" s="92">
        <v>17.53</v>
      </c>
      <c r="D509" s="4">
        <f t="shared" si="81"/>
        <v>-0.28668328518176317</v>
      </c>
      <c r="E509" s="100">
        <f t="shared" si="90"/>
        <v>3.0689088360938763</v>
      </c>
      <c r="F509" s="2"/>
      <c r="G509" s="8">
        <f t="shared" si="91"/>
        <v>2.4699999999999989</v>
      </c>
      <c r="H509" s="8">
        <f t="shared" si="91"/>
        <v>7.4699999999999989</v>
      </c>
      <c r="I509" s="8">
        <f t="shared" si="91"/>
        <v>12.469999999999999</v>
      </c>
      <c r="J509" s="8">
        <f t="shared" si="91"/>
        <v>17.47</v>
      </c>
      <c r="K509" s="8">
        <f t="shared" si="91"/>
        <v>22.47</v>
      </c>
      <c r="L509" s="8">
        <f t="shared" si="91"/>
        <v>32.47</v>
      </c>
      <c r="M509" s="8">
        <f t="shared" si="91"/>
        <v>0</v>
      </c>
      <c r="N509" s="8">
        <f t="shared" si="91"/>
        <v>0</v>
      </c>
      <c r="O509" s="8">
        <f t="shared" si="91"/>
        <v>0</v>
      </c>
      <c r="P509" s="8">
        <f t="shared" si="91"/>
        <v>0</v>
      </c>
      <c r="Q509" s="8">
        <f t="shared" si="91"/>
        <v>0</v>
      </c>
      <c r="R509" s="8">
        <f t="shared" si="91"/>
        <v>0</v>
      </c>
      <c r="S509" s="8">
        <f t="shared" si="91"/>
        <v>0</v>
      </c>
      <c r="T509" s="21">
        <f t="shared" si="82"/>
        <v>24</v>
      </c>
      <c r="U509" s="19">
        <f>VLOOKUP($B509,Gas!$B$3:$E$2506,2)</f>
        <v>2.1749999999999998</v>
      </c>
      <c r="V509" s="44">
        <f t="shared" si="83"/>
        <v>8.0597701149425305</v>
      </c>
      <c r="W509" s="5">
        <f>VLOOKUP($B509,Gas!$B$3:$E$2506,4)</f>
        <v>0.86270418174015773</v>
      </c>
    </row>
    <row r="510" spans="1:23" x14ac:dyDescent="0.2">
      <c r="A510" s="43">
        <f t="shared" si="86"/>
        <v>24</v>
      </c>
      <c r="B510" s="91">
        <v>36500</v>
      </c>
      <c r="C510" s="92">
        <v>16.77</v>
      </c>
      <c r="D510" s="4">
        <f t="shared" si="81"/>
        <v>-4.4322123098025766E-2</v>
      </c>
      <c r="E510" s="100">
        <f t="shared" si="90"/>
        <v>2.9495307750208228</v>
      </c>
      <c r="F510" s="2"/>
      <c r="G510" s="8">
        <f t="shared" si="91"/>
        <v>3.2300000000000004</v>
      </c>
      <c r="H510" s="8">
        <f t="shared" si="91"/>
        <v>8.23</v>
      </c>
      <c r="I510" s="8">
        <f t="shared" si="91"/>
        <v>13.23</v>
      </c>
      <c r="J510" s="8">
        <f t="shared" si="91"/>
        <v>18.23</v>
      </c>
      <c r="K510" s="8">
        <f t="shared" si="91"/>
        <v>23.23</v>
      </c>
      <c r="L510" s="8">
        <f t="shared" si="91"/>
        <v>33.230000000000004</v>
      </c>
      <c r="M510" s="8">
        <f t="shared" si="91"/>
        <v>0</v>
      </c>
      <c r="N510" s="8">
        <f t="shared" si="91"/>
        <v>0</v>
      </c>
      <c r="O510" s="8">
        <f t="shared" si="91"/>
        <v>0</v>
      </c>
      <c r="P510" s="8">
        <f t="shared" si="91"/>
        <v>0</v>
      </c>
      <c r="Q510" s="8">
        <f t="shared" si="91"/>
        <v>0</v>
      </c>
      <c r="R510" s="8">
        <f t="shared" si="91"/>
        <v>0</v>
      </c>
      <c r="S510" s="8">
        <f t="shared" si="91"/>
        <v>0</v>
      </c>
      <c r="T510" s="21">
        <f t="shared" si="82"/>
        <v>24</v>
      </c>
      <c r="U510" s="19">
        <f>VLOOKUP($B510,Gas!$B$3:$E$2506,2)</f>
        <v>2.17</v>
      </c>
      <c r="V510" s="44">
        <f t="shared" si="83"/>
        <v>7.7281105990783407</v>
      </c>
      <c r="W510" s="5">
        <f>VLOOKUP($B510,Gas!$B$3:$E$2506,4)</f>
        <v>0.81056074424531088</v>
      </c>
    </row>
    <row r="511" spans="1:23" x14ac:dyDescent="0.2">
      <c r="A511" s="43">
        <f t="shared" si="86"/>
        <v>24</v>
      </c>
      <c r="B511" s="91">
        <v>36501</v>
      </c>
      <c r="C511" s="92">
        <v>18.3</v>
      </c>
      <c r="D511" s="4">
        <f t="shared" si="81"/>
        <v>8.7309484012257813E-2</v>
      </c>
      <c r="E511" s="100">
        <f t="shared" si="90"/>
        <v>3.0104781674735408</v>
      </c>
      <c r="F511" s="2"/>
      <c r="G511" s="8">
        <f t="shared" si="91"/>
        <v>1.6999999999999993</v>
      </c>
      <c r="H511" s="8">
        <f t="shared" si="91"/>
        <v>6.6999999999999993</v>
      </c>
      <c r="I511" s="8">
        <f t="shared" si="91"/>
        <v>11.7</v>
      </c>
      <c r="J511" s="8">
        <f t="shared" si="91"/>
        <v>16.7</v>
      </c>
      <c r="K511" s="8">
        <f t="shared" si="91"/>
        <v>21.7</v>
      </c>
      <c r="L511" s="8">
        <f t="shared" si="91"/>
        <v>31.7</v>
      </c>
      <c r="M511" s="8">
        <f t="shared" si="91"/>
        <v>0</v>
      </c>
      <c r="N511" s="8">
        <f t="shared" si="91"/>
        <v>0</v>
      </c>
      <c r="O511" s="8">
        <f t="shared" si="91"/>
        <v>0</v>
      </c>
      <c r="P511" s="8">
        <f t="shared" si="91"/>
        <v>0</v>
      </c>
      <c r="Q511" s="8">
        <f t="shared" si="91"/>
        <v>0</v>
      </c>
      <c r="R511" s="8">
        <f t="shared" si="91"/>
        <v>0</v>
      </c>
      <c r="S511" s="8">
        <f t="shared" si="91"/>
        <v>0</v>
      </c>
      <c r="T511" s="21">
        <f t="shared" si="82"/>
        <v>24</v>
      </c>
      <c r="U511" s="19">
        <f>VLOOKUP($B511,Gas!$B$3:$E$2506,2)</f>
        <v>2.1800000000000002</v>
      </c>
      <c r="V511" s="44">
        <f t="shared" si="83"/>
        <v>8.3944954128440372</v>
      </c>
      <c r="W511" s="5">
        <f>VLOOKUP($B511,Gas!$B$3:$E$2506,4)</f>
        <v>0.80839707269474248</v>
      </c>
    </row>
    <row r="512" spans="1:23" x14ac:dyDescent="0.2">
      <c r="A512" s="43">
        <f t="shared" si="86"/>
        <v>24</v>
      </c>
      <c r="B512" s="91">
        <v>36502</v>
      </c>
      <c r="C512" s="92">
        <v>22.78</v>
      </c>
      <c r="D512" s="4">
        <f t="shared" si="81"/>
        <v>0.21898189817166075</v>
      </c>
      <c r="E512" s="100">
        <f t="shared" si="90"/>
        <v>3.0751133700318531</v>
      </c>
      <c r="F512" s="2"/>
      <c r="G512" s="8">
        <f t="shared" si="91"/>
        <v>0</v>
      </c>
      <c r="H512" s="8">
        <f t="shared" si="91"/>
        <v>2.2199999999999989</v>
      </c>
      <c r="I512" s="8">
        <f t="shared" si="91"/>
        <v>7.2199999999999989</v>
      </c>
      <c r="J512" s="8">
        <f t="shared" si="91"/>
        <v>12.219999999999999</v>
      </c>
      <c r="K512" s="8">
        <f t="shared" si="91"/>
        <v>17.22</v>
      </c>
      <c r="L512" s="8">
        <f t="shared" si="91"/>
        <v>27.22</v>
      </c>
      <c r="M512" s="8">
        <f t="shared" si="91"/>
        <v>2.7800000000000011</v>
      </c>
      <c r="N512" s="8">
        <f t="shared" si="91"/>
        <v>0</v>
      </c>
      <c r="O512" s="8">
        <f t="shared" si="91"/>
        <v>0</v>
      </c>
      <c r="P512" s="8">
        <f t="shared" si="91"/>
        <v>0</v>
      </c>
      <c r="Q512" s="8">
        <f t="shared" si="91"/>
        <v>0</v>
      </c>
      <c r="R512" s="8">
        <f t="shared" si="91"/>
        <v>0</v>
      </c>
      <c r="S512" s="8">
        <f t="shared" si="91"/>
        <v>0</v>
      </c>
      <c r="T512" s="21">
        <f t="shared" si="82"/>
        <v>24</v>
      </c>
      <c r="U512" s="19">
        <f>VLOOKUP($B512,Gas!$B$3:$E$2506,2)</f>
        <v>2.165</v>
      </c>
      <c r="V512" s="44">
        <f t="shared" si="83"/>
        <v>10.521939953810623</v>
      </c>
      <c r="W512" s="5">
        <f>VLOOKUP($B512,Gas!$B$3:$E$2506,4)</f>
        <v>0.81358616166063491</v>
      </c>
    </row>
    <row r="513" spans="1:23" x14ac:dyDescent="0.2">
      <c r="A513" s="43">
        <f t="shared" si="86"/>
        <v>24</v>
      </c>
      <c r="B513" s="91">
        <v>36503</v>
      </c>
      <c r="C513" s="92">
        <v>20.45</v>
      </c>
      <c r="D513" s="4">
        <f t="shared" si="81"/>
        <v>-0.10790007553022547</v>
      </c>
      <c r="E513" s="100">
        <f t="shared" si="90"/>
        <v>2.8866629301897198</v>
      </c>
      <c r="F513" s="2"/>
      <c r="G513" s="8">
        <f t="shared" si="91"/>
        <v>0</v>
      </c>
      <c r="H513" s="8">
        <f t="shared" si="91"/>
        <v>4.5500000000000007</v>
      </c>
      <c r="I513" s="8">
        <f t="shared" si="91"/>
        <v>9.5500000000000007</v>
      </c>
      <c r="J513" s="8">
        <f t="shared" si="91"/>
        <v>14.55</v>
      </c>
      <c r="K513" s="8">
        <f t="shared" si="91"/>
        <v>19.55</v>
      </c>
      <c r="L513" s="8">
        <f t="shared" si="91"/>
        <v>29.55</v>
      </c>
      <c r="M513" s="8">
        <f t="shared" si="91"/>
        <v>0.44999999999999929</v>
      </c>
      <c r="N513" s="8">
        <f t="shared" si="91"/>
        <v>0</v>
      </c>
      <c r="O513" s="8">
        <f t="shared" si="91"/>
        <v>0</v>
      </c>
      <c r="P513" s="8">
        <f t="shared" si="91"/>
        <v>0</v>
      </c>
      <c r="Q513" s="8">
        <f t="shared" si="91"/>
        <v>0</v>
      </c>
      <c r="R513" s="8">
        <f t="shared" si="91"/>
        <v>0</v>
      </c>
      <c r="S513" s="8">
        <f t="shared" si="91"/>
        <v>0</v>
      </c>
      <c r="T513" s="21">
        <f t="shared" si="82"/>
        <v>24</v>
      </c>
      <c r="U513" s="19">
        <f>VLOOKUP($B513,Gas!$B$3:$E$2506,2)</f>
        <v>2.23</v>
      </c>
      <c r="V513" s="44">
        <f t="shared" si="83"/>
        <v>9.1704035874439462</v>
      </c>
      <c r="W513" s="5">
        <f>VLOOKUP($B513,Gas!$B$3:$E$2506,4)</f>
        <v>0.81664785373283055</v>
      </c>
    </row>
    <row r="514" spans="1:23" x14ac:dyDescent="0.2">
      <c r="A514" s="43">
        <f t="shared" si="86"/>
        <v>24</v>
      </c>
      <c r="B514" s="91">
        <v>36504</v>
      </c>
      <c r="C514" s="92">
        <v>18.100000000000001</v>
      </c>
      <c r="D514" s="4">
        <f t="shared" si="81"/>
        <v>-0.1220709442170306</v>
      </c>
      <c r="E514" s="100">
        <f t="shared" si="90"/>
        <v>2.958877806287409</v>
      </c>
      <c r="F514" s="2"/>
      <c r="G514" s="8">
        <f t="shared" ref="G514:S523" si="92">IF(G$1="P",MAX(0,G$2-$C514),IF(G$1="C",MAX(0,$C514-G$2)))</f>
        <v>1.8999999999999986</v>
      </c>
      <c r="H514" s="8">
        <f t="shared" si="92"/>
        <v>6.8999999999999986</v>
      </c>
      <c r="I514" s="8">
        <f t="shared" si="92"/>
        <v>11.899999999999999</v>
      </c>
      <c r="J514" s="8">
        <f t="shared" si="92"/>
        <v>16.899999999999999</v>
      </c>
      <c r="K514" s="8">
        <f t="shared" si="92"/>
        <v>21.9</v>
      </c>
      <c r="L514" s="8">
        <f t="shared" si="92"/>
        <v>31.9</v>
      </c>
      <c r="M514" s="8">
        <f t="shared" si="92"/>
        <v>0</v>
      </c>
      <c r="N514" s="8">
        <f t="shared" si="92"/>
        <v>0</v>
      </c>
      <c r="O514" s="8">
        <f t="shared" si="92"/>
        <v>0</v>
      </c>
      <c r="P514" s="8">
        <f t="shared" si="92"/>
        <v>0</v>
      </c>
      <c r="Q514" s="8">
        <f t="shared" si="92"/>
        <v>0</v>
      </c>
      <c r="R514" s="8">
        <f t="shared" si="92"/>
        <v>0</v>
      </c>
      <c r="S514" s="8">
        <f t="shared" si="92"/>
        <v>0</v>
      </c>
      <c r="T514" s="21">
        <f t="shared" si="82"/>
        <v>24</v>
      </c>
      <c r="U514" s="19">
        <f>VLOOKUP($B514,Gas!$B$3:$E$2506,2)</f>
        <v>2.2050000000000001</v>
      </c>
      <c r="V514" s="44">
        <f t="shared" si="83"/>
        <v>8.208616780045352</v>
      </c>
      <c r="W514" s="5">
        <f>VLOOKUP($B514,Gas!$B$3:$E$2506,4)</f>
        <v>0.24855388480196769</v>
      </c>
    </row>
    <row r="515" spans="1:23" x14ac:dyDescent="0.2">
      <c r="A515" s="43">
        <f t="shared" si="86"/>
        <v>24</v>
      </c>
      <c r="B515" s="91">
        <v>36507</v>
      </c>
      <c r="C515" s="92">
        <v>18.66</v>
      </c>
      <c r="D515" s="4">
        <f t="shared" si="81"/>
        <v>3.0470257147417586E-2</v>
      </c>
      <c r="E515" s="100">
        <f t="shared" si="90"/>
        <v>2.3772252124210165</v>
      </c>
      <c r="F515" s="2"/>
      <c r="G515" s="8">
        <f t="shared" si="92"/>
        <v>1.3399999999999999</v>
      </c>
      <c r="H515" s="8">
        <f t="shared" si="92"/>
        <v>6.34</v>
      </c>
      <c r="I515" s="8">
        <f t="shared" si="92"/>
        <v>11.34</v>
      </c>
      <c r="J515" s="8">
        <f t="shared" si="92"/>
        <v>16.34</v>
      </c>
      <c r="K515" s="8">
        <f t="shared" si="92"/>
        <v>21.34</v>
      </c>
      <c r="L515" s="8">
        <f t="shared" si="92"/>
        <v>31.34</v>
      </c>
      <c r="M515" s="8">
        <f t="shared" si="92"/>
        <v>0</v>
      </c>
      <c r="N515" s="8">
        <f t="shared" si="92"/>
        <v>0</v>
      </c>
      <c r="O515" s="8">
        <f t="shared" si="92"/>
        <v>0</v>
      </c>
      <c r="P515" s="8">
        <f t="shared" si="92"/>
        <v>0</v>
      </c>
      <c r="Q515" s="8">
        <f t="shared" si="92"/>
        <v>0</v>
      </c>
      <c r="R515" s="8">
        <f t="shared" si="92"/>
        <v>0</v>
      </c>
      <c r="S515" s="8">
        <f t="shared" si="92"/>
        <v>0</v>
      </c>
      <c r="T515" s="21">
        <f t="shared" si="82"/>
        <v>24</v>
      </c>
      <c r="U515" s="19">
        <f>VLOOKUP($B515,Gas!$B$3:$E$2506,2)</f>
        <v>2.2549999999999999</v>
      </c>
      <c r="V515" s="44">
        <f t="shared" si="83"/>
        <v>8.2749445676274949</v>
      </c>
      <c r="W515" s="5">
        <f>VLOOKUP($B515,Gas!$B$3:$E$2506,4)</f>
        <v>0.24237760394822661</v>
      </c>
    </row>
    <row r="516" spans="1:23" x14ac:dyDescent="0.2">
      <c r="A516" s="43">
        <f t="shared" si="86"/>
        <v>24</v>
      </c>
      <c r="B516" s="91">
        <v>36508</v>
      </c>
      <c r="C516" s="92">
        <v>17.829999999999998</v>
      </c>
      <c r="D516" s="4">
        <f t="shared" ref="D516:D579" si="93">LN(C516/C515)</f>
        <v>-4.5499763544148801E-2</v>
      </c>
      <c r="E516" s="100">
        <f t="shared" si="90"/>
        <v>2.3000232683995812</v>
      </c>
      <c r="F516" s="2"/>
      <c r="G516" s="8">
        <f t="shared" si="92"/>
        <v>2.1700000000000017</v>
      </c>
      <c r="H516" s="8">
        <f t="shared" si="92"/>
        <v>7.1700000000000017</v>
      </c>
      <c r="I516" s="8">
        <f t="shared" si="92"/>
        <v>12.170000000000002</v>
      </c>
      <c r="J516" s="8">
        <f t="shared" si="92"/>
        <v>17.170000000000002</v>
      </c>
      <c r="K516" s="8">
        <f t="shared" si="92"/>
        <v>22.17</v>
      </c>
      <c r="L516" s="8">
        <f t="shared" si="92"/>
        <v>32.17</v>
      </c>
      <c r="M516" s="8">
        <f t="shared" si="92"/>
        <v>0</v>
      </c>
      <c r="N516" s="8">
        <f t="shared" si="92"/>
        <v>0</v>
      </c>
      <c r="O516" s="8">
        <f t="shared" si="92"/>
        <v>0</v>
      </c>
      <c r="P516" s="8">
        <f t="shared" si="92"/>
        <v>0</v>
      </c>
      <c r="Q516" s="8">
        <f t="shared" si="92"/>
        <v>0</v>
      </c>
      <c r="R516" s="8">
        <f t="shared" si="92"/>
        <v>0</v>
      </c>
      <c r="S516" s="8">
        <f t="shared" si="92"/>
        <v>0</v>
      </c>
      <c r="T516" s="21">
        <f t="shared" ref="T516:T579" si="94">A516</f>
        <v>24</v>
      </c>
      <c r="U516" s="19">
        <f>VLOOKUP($B516,Gas!$B$3:$E$2506,2)</f>
        <v>2.35</v>
      </c>
      <c r="V516" s="44">
        <f t="shared" ref="V516:V579" si="95">C516/U516</f>
        <v>7.5872340425531908</v>
      </c>
      <c r="W516" s="5">
        <f>VLOOKUP($B516,Gas!$B$3:$E$2506,4)</f>
        <v>0.32730591741516663</v>
      </c>
    </row>
    <row r="517" spans="1:23" x14ac:dyDescent="0.2">
      <c r="A517" s="43">
        <f t="shared" si="86"/>
        <v>24</v>
      </c>
      <c r="B517" s="91">
        <v>36509</v>
      </c>
      <c r="C517" s="92">
        <v>18.72</v>
      </c>
      <c r="D517" s="4">
        <f t="shared" si="93"/>
        <v>4.8710039174396966E-2</v>
      </c>
      <c r="E517" s="100">
        <f t="shared" si="90"/>
        <v>2.1991791929860556</v>
      </c>
      <c r="F517" s="2"/>
      <c r="G517" s="8">
        <f t="shared" si="92"/>
        <v>1.2800000000000011</v>
      </c>
      <c r="H517" s="8">
        <f t="shared" si="92"/>
        <v>6.2800000000000011</v>
      </c>
      <c r="I517" s="8">
        <f t="shared" si="92"/>
        <v>11.280000000000001</v>
      </c>
      <c r="J517" s="8">
        <f t="shared" si="92"/>
        <v>16.28</v>
      </c>
      <c r="K517" s="8">
        <f t="shared" si="92"/>
        <v>21.28</v>
      </c>
      <c r="L517" s="8">
        <f t="shared" si="92"/>
        <v>31.28</v>
      </c>
      <c r="M517" s="8">
        <f t="shared" si="92"/>
        <v>0</v>
      </c>
      <c r="N517" s="8">
        <f t="shared" si="92"/>
        <v>0</v>
      </c>
      <c r="O517" s="8">
        <f t="shared" si="92"/>
        <v>0</v>
      </c>
      <c r="P517" s="8">
        <f t="shared" si="92"/>
        <v>0</v>
      </c>
      <c r="Q517" s="8">
        <f t="shared" si="92"/>
        <v>0</v>
      </c>
      <c r="R517" s="8">
        <f t="shared" si="92"/>
        <v>0</v>
      </c>
      <c r="S517" s="8">
        <f t="shared" si="92"/>
        <v>0</v>
      </c>
      <c r="T517" s="21">
        <f t="shared" si="94"/>
        <v>24</v>
      </c>
      <c r="U517" s="19">
        <f>VLOOKUP($B517,Gas!$B$3:$E$2506,2)</f>
        <v>2.4849999999999999</v>
      </c>
      <c r="V517" s="44">
        <f t="shared" si="95"/>
        <v>7.5331991951710258</v>
      </c>
      <c r="W517" s="5">
        <f>VLOOKUP($B517,Gas!$B$3:$E$2506,4)</f>
        <v>0.43000785930010277</v>
      </c>
    </row>
    <row r="518" spans="1:23" x14ac:dyDescent="0.2">
      <c r="A518" s="43">
        <f t="shared" si="86"/>
        <v>24</v>
      </c>
      <c r="B518" s="91">
        <v>36510</v>
      </c>
      <c r="C518" s="92">
        <v>23.95</v>
      </c>
      <c r="D518" s="4">
        <f t="shared" si="93"/>
        <v>0.24637585280747834</v>
      </c>
      <c r="E518" s="100">
        <f t="shared" si="90"/>
        <v>2.5401199631201639</v>
      </c>
      <c r="F518" s="2"/>
      <c r="G518" s="8">
        <f t="shared" si="92"/>
        <v>0</v>
      </c>
      <c r="H518" s="8">
        <f t="shared" si="92"/>
        <v>1.0500000000000007</v>
      </c>
      <c r="I518" s="8">
        <f t="shared" si="92"/>
        <v>6.0500000000000007</v>
      </c>
      <c r="J518" s="8">
        <f t="shared" si="92"/>
        <v>11.05</v>
      </c>
      <c r="K518" s="8">
        <f t="shared" si="92"/>
        <v>16.05</v>
      </c>
      <c r="L518" s="8">
        <f t="shared" si="92"/>
        <v>26.05</v>
      </c>
      <c r="M518" s="8">
        <f t="shared" si="92"/>
        <v>3.9499999999999993</v>
      </c>
      <c r="N518" s="8">
        <f t="shared" si="92"/>
        <v>0</v>
      </c>
      <c r="O518" s="8">
        <f t="shared" si="92"/>
        <v>0</v>
      </c>
      <c r="P518" s="8">
        <f t="shared" si="92"/>
        <v>0</v>
      </c>
      <c r="Q518" s="8">
        <f t="shared" si="92"/>
        <v>0</v>
      </c>
      <c r="R518" s="8">
        <f t="shared" si="92"/>
        <v>0</v>
      </c>
      <c r="S518" s="8">
        <f t="shared" si="92"/>
        <v>0</v>
      </c>
      <c r="T518" s="21">
        <f t="shared" si="94"/>
        <v>24</v>
      </c>
      <c r="U518" s="19">
        <f>VLOOKUP($B518,Gas!$B$3:$E$2506,2)</f>
        <v>2.5649999999999999</v>
      </c>
      <c r="V518" s="44">
        <f t="shared" si="95"/>
        <v>9.3372319688109169</v>
      </c>
      <c r="W518" s="5">
        <f>VLOOKUP($B518,Gas!$B$3:$E$2506,4)</f>
        <v>0.43210677854337232</v>
      </c>
    </row>
    <row r="519" spans="1:23" x14ac:dyDescent="0.2">
      <c r="A519" s="43">
        <f t="shared" si="86"/>
        <v>24</v>
      </c>
      <c r="B519" s="91">
        <v>36511</v>
      </c>
      <c r="C519" s="92">
        <v>25.64</v>
      </c>
      <c r="D519" s="4">
        <f t="shared" si="93"/>
        <v>6.818530819554515E-2</v>
      </c>
      <c r="E519" s="100">
        <f t="shared" si="90"/>
        <v>1.9744732028708449</v>
      </c>
      <c r="F519" s="2"/>
      <c r="G519" s="8">
        <f t="shared" si="92"/>
        <v>0</v>
      </c>
      <c r="H519" s="8">
        <f t="shared" si="92"/>
        <v>0</v>
      </c>
      <c r="I519" s="8">
        <f t="shared" si="92"/>
        <v>4.3599999999999994</v>
      </c>
      <c r="J519" s="8">
        <f t="shared" si="92"/>
        <v>9.36</v>
      </c>
      <c r="K519" s="8">
        <f t="shared" si="92"/>
        <v>14.36</v>
      </c>
      <c r="L519" s="8">
        <f t="shared" si="92"/>
        <v>24.36</v>
      </c>
      <c r="M519" s="8">
        <f t="shared" si="92"/>
        <v>5.6400000000000006</v>
      </c>
      <c r="N519" s="8">
        <f t="shared" si="92"/>
        <v>0.64000000000000057</v>
      </c>
      <c r="O519" s="8">
        <f t="shared" si="92"/>
        <v>0</v>
      </c>
      <c r="P519" s="8">
        <f t="shared" si="92"/>
        <v>0</v>
      </c>
      <c r="Q519" s="8">
        <f t="shared" si="92"/>
        <v>0</v>
      </c>
      <c r="R519" s="8">
        <f t="shared" si="92"/>
        <v>0</v>
      </c>
      <c r="S519" s="8">
        <f t="shared" si="92"/>
        <v>0</v>
      </c>
      <c r="T519" s="21">
        <f t="shared" si="94"/>
        <v>24</v>
      </c>
      <c r="U519" s="19">
        <f>VLOOKUP($B519,Gas!$B$3:$E$2506,2)</f>
        <v>2.5299999999999998</v>
      </c>
      <c r="V519" s="44">
        <f t="shared" si="95"/>
        <v>10.134387351778658</v>
      </c>
      <c r="W519" s="5">
        <f>VLOOKUP($B519,Gas!$B$3:$E$2506,4)</f>
        <v>0.46585783473024178</v>
      </c>
    </row>
    <row r="520" spans="1:23" x14ac:dyDescent="0.2">
      <c r="A520" s="43">
        <f t="shared" si="86"/>
        <v>24</v>
      </c>
      <c r="B520" s="91">
        <v>36514</v>
      </c>
      <c r="C520" s="92">
        <v>25.79</v>
      </c>
      <c r="D520" s="4">
        <f t="shared" si="93"/>
        <v>5.8331878407839903E-3</v>
      </c>
      <c r="E520" s="100">
        <f t="shared" si="90"/>
        <v>1.9318342534890103</v>
      </c>
      <c r="F520" s="2"/>
      <c r="G520" s="8">
        <f t="shared" si="92"/>
        <v>0</v>
      </c>
      <c r="H520" s="8">
        <f t="shared" si="92"/>
        <v>0</v>
      </c>
      <c r="I520" s="8">
        <f t="shared" si="92"/>
        <v>4.2100000000000009</v>
      </c>
      <c r="J520" s="8">
        <f t="shared" si="92"/>
        <v>9.2100000000000009</v>
      </c>
      <c r="K520" s="8">
        <f t="shared" si="92"/>
        <v>14.21</v>
      </c>
      <c r="L520" s="8">
        <f t="shared" si="92"/>
        <v>24.21</v>
      </c>
      <c r="M520" s="8">
        <f t="shared" si="92"/>
        <v>5.7899999999999991</v>
      </c>
      <c r="N520" s="8">
        <f t="shared" si="92"/>
        <v>0.78999999999999915</v>
      </c>
      <c r="O520" s="8">
        <f t="shared" si="92"/>
        <v>0</v>
      </c>
      <c r="P520" s="8">
        <f t="shared" si="92"/>
        <v>0</v>
      </c>
      <c r="Q520" s="8">
        <f t="shared" si="92"/>
        <v>0</v>
      </c>
      <c r="R520" s="8">
        <f t="shared" si="92"/>
        <v>0</v>
      </c>
      <c r="S520" s="8">
        <f t="shared" si="92"/>
        <v>0</v>
      </c>
      <c r="T520" s="21">
        <f t="shared" si="94"/>
        <v>24</v>
      </c>
      <c r="U520" s="19">
        <f>VLOOKUP($B520,Gas!$B$3:$E$2506,2)</f>
        <v>2.5649999999999999</v>
      </c>
      <c r="V520" s="44">
        <f t="shared" si="95"/>
        <v>10.05458089668616</v>
      </c>
      <c r="W520" s="5">
        <f>VLOOKUP($B520,Gas!$B$3:$E$2506,4)</f>
        <v>0.42338957470255573</v>
      </c>
    </row>
    <row r="521" spans="1:23" x14ac:dyDescent="0.2">
      <c r="A521" s="43">
        <f t="shared" si="86"/>
        <v>24</v>
      </c>
      <c r="B521" s="91">
        <v>36515</v>
      </c>
      <c r="C521" s="92">
        <v>29.33</v>
      </c>
      <c r="D521" s="4">
        <f t="shared" si="93"/>
        <v>0.12862406309610627</v>
      </c>
      <c r="E521" s="100">
        <f t="shared" si="90"/>
        <v>1.9688237004272819</v>
      </c>
      <c r="F521" s="2"/>
      <c r="G521" s="8">
        <f t="shared" si="92"/>
        <v>0</v>
      </c>
      <c r="H521" s="8">
        <f t="shared" si="92"/>
        <v>0</v>
      </c>
      <c r="I521" s="8">
        <f t="shared" si="92"/>
        <v>0.67000000000000171</v>
      </c>
      <c r="J521" s="8">
        <f t="shared" si="92"/>
        <v>5.6700000000000017</v>
      </c>
      <c r="K521" s="8">
        <f t="shared" si="92"/>
        <v>10.670000000000002</v>
      </c>
      <c r="L521" s="8">
        <f t="shared" si="92"/>
        <v>20.67</v>
      </c>
      <c r="M521" s="8">
        <f t="shared" si="92"/>
        <v>9.3299999999999983</v>
      </c>
      <c r="N521" s="8">
        <f t="shared" si="92"/>
        <v>4.3299999999999983</v>
      </c>
      <c r="O521" s="8">
        <f t="shared" si="92"/>
        <v>0</v>
      </c>
      <c r="P521" s="8">
        <f t="shared" si="92"/>
        <v>0</v>
      </c>
      <c r="Q521" s="8">
        <f t="shared" si="92"/>
        <v>0</v>
      </c>
      <c r="R521" s="8">
        <f t="shared" si="92"/>
        <v>0</v>
      </c>
      <c r="S521" s="8">
        <f t="shared" si="92"/>
        <v>0</v>
      </c>
      <c r="T521" s="21">
        <f t="shared" si="94"/>
        <v>24</v>
      </c>
      <c r="U521" s="19">
        <f>VLOOKUP($B521,Gas!$B$3:$E$2506,2)</f>
        <v>2.67</v>
      </c>
      <c r="V521" s="44">
        <f t="shared" si="95"/>
        <v>10.985018726591759</v>
      </c>
      <c r="W521" s="5">
        <f>VLOOKUP($B521,Gas!$B$3:$E$2506,4)</f>
        <v>0.4485182502668138</v>
      </c>
    </row>
    <row r="522" spans="1:23" x14ac:dyDescent="0.2">
      <c r="A522" s="43">
        <f t="shared" si="86"/>
        <v>24</v>
      </c>
      <c r="B522" s="91">
        <v>36516</v>
      </c>
      <c r="C522" s="92">
        <v>30.72</v>
      </c>
      <c r="D522" s="4">
        <f t="shared" si="93"/>
        <v>4.6303025290111703E-2</v>
      </c>
      <c r="E522" s="100">
        <f t="shared" si="90"/>
        <v>1.7243804580579869</v>
      </c>
      <c r="F522" s="2"/>
      <c r="G522" s="8">
        <f t="shared" si="92"/>
        <v>0</v>
      </c>
      <c r="H522" s="8">
        <f t="shared" si="92"/>
        <v>0</v>
      </c>
      <c r="I522" s="8">
        <f t="shared" si="92"/>
        <v>0</v>
      </c>
      <c r="J522" s="8">
        <f t="shared" si="92"/>
        <v>4.2800000000000011</v>
      </c>
      <c r="K522" s="8">
        <f t="shared" si="92"/>
        <v>9.2800000000000011</v>
      </c>
      <c r="L522" s="8">
        <f t="shared" si="92"/>
        <v>19.28</v>
      </c>
      <c r="M522" s="8">
        <f t="shared" si="92"/>
        <v>10.719999999999999</v>
      </c>
      <c r="N522" s="8">
        <f t="shared" si="92"/>
        <v>5.7199999999999989</v>
      </c>
      <c r="O522" s="8">
        <f t="shared" si="92"/>
        <v>0.71999999999999886</v>
      </c>
      <c r="P522" s="8">
        <f t="shared" si="92"/>
        <v>0</v>
      </c>
      <c r="Q522" s="8">
        <f t="shared" si="92"/>
        <v>0</v>
      </c>
      <c r="R522" s="8">
        <f t="shared" si="92"/>
        <v>0</v>
      </c>
      <c r="S522" s="8">
        <f t="shared" si="92"/>
        <v>0</v>
      </c>
      <c r="T522" s="21">
        <f t="shared" si="94"/>
        <v>24</v>
      </c>
      <c r="U522" s="19">
        <f>VLOOKUP($B522,Gas!$B$3:$E$2506,2)</f>
        <v>2.5950000000000002</v>
      </c>
      <c r="V522" s="44">
        <f t="shared" si="95"/>
        <v>11.83815028901734</v>
      </c>
      <c r="W522" s="5">
        <f>VLOOKUP($B522,Gas!$B$3:$E$2506,4)</f>
        <v>0.51945993896138321</v>
      </c>
    </row>
    <row r="523" spans="1:23" x14ac:dyDescent="0.2">
      <c r="A523" s="43">
        <f t="shared" si="86"/>
        <v>24</v>
      </c>
      <c r="B523" s="91">
        <v>36517</v>
      </c>
      <c r="C523" s="92">
        <v>18.8</v>
      </c>
      <c r="D523" s="4">
        <f t="shared" si="93"/>
        <v>-0.49105703844356779</v>
      </c>
      <c r="E523" s="100">
        <f t="shared" si="90"/>
        <v>3.0946835582943213</v>
      </c>
      <c r="F523" s="2"/>
      <c r="G523" s="8">
        <f t="shared" si="92"/>
        <v>1.1999999999999993</v>
      </c>
      <c r="H523" s="8">
        <f t="shared" si="92"/>
        <v>6.1999999999999993</v>
      </c>
      <c r="I523" s="8">
        <f t="shared" si="92"/>
        <v>11.2</v>
      </c>
      <c r="J523" s="8">
        <f t="shared" si="92"/>
        <v>16.2</v>
      </c>
      <c r="K523" s="8">
        <f t="shared" si="92"/>
        <v>21.2</v>
      </c>
      <c r="L523" s="8">
        <f t="shared" si="92"/>
        <v>31.2</v>
      </c>
      <c r="M523" s="8">
        <f t="shared" si="92"/>
        <v>0</v>
      </c>
      <c r="N523" s="8">
        <f t="shared" si="92"/>
        <v>0</v>
      </c>
      <c r="O523" s="8">
        <f t="shared" si="92"/>
        <v>0</v>
      </c>
      <c r="P523" s="8">
        <f t="shared" si="92"/>
        <v>0</v>
      </c>
      <c r="Q523" s="8">
        <f t="shared" si="92"/>
        <v>0</v>
      </c>
      <c r="R523" s="8">
        <f t="shared" si="92"/>
        <v>0</v>
      </c>
      <c r="S523" s="8">
        <f t="shared" si="92"/>
        <v>0</v>
      </c>
      <c r="T523" s="21">
        <f t="shared" si="94"/>
        <v>24</v>
      </c>
      <c r="U523" s="19">
        <f>VLOOKUP($B523,Gas!$B$3:$E$2506,2)</f>
        <v>2.4500000000000002</v>
      </c>
      <c r="V523" s="44">
        <f t="shared" si="95"/>
        <v>7.6734693877551017</v>
      </c>
      <c r="W523" s="5">
        <f>VLOOKUP($B523,Gas!$B$3:$E$2506,4)</f>
        <v>0.6752827182495803</v>
      </c>
    </row>
    <row r="524" spans="1:23" x14ac:dyDescent="0.2">
      <c r="A524" s="43">
        <f t="shared" si="86"/>
        <v>24</v>
      </c>
      <c r="B524" s="91">
        <v>36521</v>
      </c>
      <c r="C524" s="92">
        <v>17.260000000000002</v>
      </c>
      <c r="D524" s="4">
        <f t="shared" si="93"/>
        <v>-8.5465184180621545E-2</v>
      </c>
      <c r="E524" s="100">
        <f t="shared" si="90"/>
        <v>3.0625845620061551</v>
      </c>
      <c r="F524" s="2"/>
      <c r="G524" s="8">
        <f t="shared" ref="G524:S533" si="96">IF(G$1="P",MAX(0,G$2-$C524),IF(G$1="C",MAX(0,$C524-G$2)))</f>
        <v>2.7399999999999984</v>
      </c>
      <c r="H524" s="8">
        <f t="shared" si="96"/>
        <v>7.7399999999999984</v>
      </c>
      <c r="I524" s="8">
        <f t="shared" si="96"/>
        <v>12.739999999999998</v>
      </c>
      <c r="J524" s="8">
        <f t="shared" si="96"/>
        <v>17.739999999999998</v>
      </c>
      <c r="K524" s="8">
        <f t="shared" si="96"/>
        <v>22.74</v>
      </c>
      <c r="L524" s="8">
        <f t="shared" si="96"/>
        <v>32.739999999999995</v>
      </c>
      <c r="M524" s="8">
        <f t="shared" si="96"/>
        <v>0</v>
      </c>
      <c r="N524" s="8">
        <f t="shared" si="96"/>
        <v>0</v>
      </c>
      <c r="O524" s="8">
        <f t="shared" si="96"/>
        <v>0</v>
      </c>
      <c r="P524" s="8">
        <f t="shared" si="96"/>
        <v>0</v>
      </c>
      <c r="Q524" s="8">
        <f t="shared" si="96"/>
        <v>0</v>
      </c>
      <c r="R524" s="8">
        <f t="shared" si="96"/>
        <v>0</v>
      </c>
      <c r="S524" s="8">
        <f t="shared" si="96"/>
        <v>0</v>
      </c>
      <c r="T524" s="21">
        <f t="shared" si="94"/>
        <v>24</v>
      </c>
      <c r="U524" s="19">
        <f>VLOOKUP($B524,Gas!$B$3:$E$2506,2)</f>
        <v>2.4249999999999998</v>
      </c>
      <c r="V524" s="44">
        <f t="shared" si="95"/>
        <v>7.1175257731958776</v>
      </c>
      <c r="W524" s="5">
        <f>VLOOKUP($B524,Gas!$B$3:$E$2506,4)</f>
        <v>0.48674042817056062</v>
      </c>
    </row>
    <row r="525" spans="1:23" x14ac:dyDescent="0.2">
      <c r="A525" s="43">
        <f t="shared" si="86"/>
        <v>24</v>
      </c>
      <c r="B525" s="91">
        <v>36522</v>
      </c>
      <c r="C525" s="92">
        <v>17.350000000000001</v>
      </c>
      <c r="D525" s="4">
        <f t="shared" si="93"/>
        <v>5.2008207375862925E-3</v>
      </c>
      <c r="E525" s="100">
        <f t="shared" si="90"/>
        <v>3.0571131385286279</v>
      </c>
      <c r="F525" s="2"/>
      <c r="G525" s="8">
        <f t="shared" si="96"/>
        <v>2.6499999999999986</v>
      </c>
      <c r="H525" s="8">
        <f t="shared" si="96"/>
        <v>7.6499999999999986</v>
      </c>
      <c r="I525" s="8">
        <f t="shared" si="96"/>
        <v>12.649999999999999</v>
      </c>
      <c r="J525" s="8">
        <f t="shared" si="96"/>
        <v>17.649999999999999</v>
      </c>
      <c r="K525" s="8">
        <f t="shared" si="96"/>
        <v>22.65</v>
      </c>
      <c r="L525" s="8">
        <f t="shared" si="96"/>
        <v>32.65</v>
      </c>
      <c r="M525" s="8">
        <f t="shared" si="96"/>
        <v>0</v>
      </c>
      <c r="N525" s="8">
        <f t="shared" si="96"/>
        <v>0</v>
      </c>
      <c r="O525" s="8">
        <f t="shared" si="96"/>
        <v>0</v>
      </c>
      <c r="P525" s="8">
        <f t="shared" si="96"/>
        <v>0</v>
      </c>
      <c r="Q525" s="8">
        <f t="shared" si="96"/>
        <v>0</v>
      </c>
      <c r="R525" s="8">
        <f t="shared" si="96"/>
        <v>0</v>
      </c>
      <c r="S525" s="8">
        <f t="shared" si="96"/>
        <v>0</v>
      </c>
      <c r="T525" s="21">
        <f t="shared" si="94"/>
        <v>24</v>
      </c>
      <c r="U525" s="19">
        <f>VLOOKUP($B525,Gas!$B$3:$E$2506,2)</f>
        <v>2.36</v>
      </c>
      <c r="V525" s="44">
        <f t="shared" si="95"/>
        <v>7.3516949152542379</v>
      </c>
      <c r="W525" s="5">
        <f>VLOOKUP($B525,Gas!$B$3:$E$2506,4)</f>
        <v>0.48820776439970254</v>
      </c>
    </row>
    <row r="526" spans="1:23" x14ac:dyDescent="0.2">
      <c r="A526" s="43">
        <f t="shared" si="86"/>
        <v>24</v>
      </c>
      <c r="B526" s="91">
        <v>36523</v>
      </c>
      <c r="C526" s="92">
        <v>17.61</v>
      </c>
      <c r="D526" s="4">
        <f t="shared" si="93"/>
        <v>1.4874416115246394E-2</v>
      </c>
      <c r="E526" s="100">
        <f t="shared" si="90"/>
        <v>3.0510440192720365</v>
      </c>
      <c r="F526" s="2"/>
      <c r="G526" s="8">
        <f t="shared" si="96"/>
        <v>2.3900000000000006</v>
      </c>
      <c r="H526" s="8">
        <f t="shared" si="96"/>
        <v>7.3900000000000006</v>
      </c>
      <c r="I526" s="8">
        <f t="shared" si="96"/>
        <v>12.39</v>
      </c>
      <c r="J526" s="8">
        <f t="shared" si="96"/>
        <v>17.39</v>
      </c>
      <c r="K526" s="8">
        <f t="shared" si="96"/>
        <v>22.39</v>
      </c>
      <c r="L526" s="8">
        <f t="shared" si="96"/>
        <v>32.39</v>
      </c>
      <c r="M526" s="8">
        <f t="shared" si="96"/>
        <v>0</v>
      </c>
      <c r="N526" s="8">
        <f t="shared" si="96"/>
        <v>0</v>
      </c>
      <c r="O526" s="8">
        <f t="shared" si="96"/>
        <v>0</v>
      </c>
      <c r="P526" s="8">
        <f t="shared" si="96"/>
        <v>0</v>
      </c>
      <c r="Q526" s="8">
        <f t="shared" si="96"/>
        <v>0</v>
      </c>
      <c r="R526" s="8">
        <f t="shared" si="96"/>
        <v>0</v>
      </c>
      <c r="S526" s="8">
        <f t="shared" si="96"/>
        <v>0</v>
      </c>
      <c r="T526" s="21">
        <f t="shared" si="94"/>
        <v>24</v>
      </c>
      <c r="U526" s="19">
        <f>VLOOKUP($B526,Gas!$B$3:$E$2506,2)</f>
        <v>2.3199999999999998</v>
      </c>
      <c r="V526" s="44">
        <f t="shared" si="95"/>
        <v>7.5905172413793105</v>
      </c>
      <c r="W526" s="5">
        <f>VLOOKUP($B526,Gas!$B$3:$E$2506,4)</f>
        <v>0.48730208811276787</v>
      </c>
    </row>
    <row r="527" spans="1:23" x14ac:dyDescent="0.2">
      <c r="A527" s="43">
        <f t="shared" si="86"/>
        <v>24</v>
      </c>
      <c r="B527" s="91">
        <v>36524</v>
      </c>
      <c r="C527" s="92">
        <v>14.69</v>
      </c>
      <c r="D527" s="4">
        <f t="shared" si="93"/>
        <v>-0.18129993232232886</v>
      </c>
      <c r="E527" s="100">
        <f t="shared" si="90"/>
        <v>3.1612001348164167</v>
      </c>
      <c r="F527" s="2"/>
      <c r="G527" s="8">
        <f t="shared" si="96"/>
        <v>5.3100000000000005</v>
      </c>
      <c r="H527" s="8">
        <f t="shared" si="96"/>
        <v>10.31</v>
      </c>
      <c r="I527" s="8">
        <f t="shared" si="96"/>
        <v>15.31</v>
      </c>
      <c r="J527" s="8">
        <f t="shared" si="96"/>
        <v>20.310000000000002</v>
      </c>
      <c r="K527" s="8">
        <f t="shared" si="96"/>
        <v>25.310000000000002</v>
      </c>
      <c r="L527" s="8">
        <f t="shared" si="96"/>
        <v>35.31</v>
      </c>
      <c r="M527" s="8">
        <f t="shared" si="96"/>
        <v>0</v>
      </c>
      <c r="N527" s="8">
        <f t="shared" si="96"/>
        <v>0</v>
      </c>
      <c r="O527" s="8">
        <f t="shared" si="96"/>
        <v>0</v>
      </c>
      <c r="P527" s="8">
        <f t="shared" si="96"/>
        <v>0</v>
      </c>
      <c r="Q527" s="8">
        <f t="shared" si="96"/>
        <v>0</v>
      </c>
      <c r="R527" s="8">
        <f t="shared" si="96"/>
        <v>0</v>
      </c>
      <c r="S527" s="8">
        <f t="shared" si="96"/>
        <v>0</v>
      </c>
      <c r="T527" s="21">
        <f t="shared" si="94"/>
        <v>24</v>
      </c>
      <c r="U527" s="19">
        <f>VLOOKUP($B527,Gas!$B$3:$E$2506,2)</f>
        <v>2.34</v>
      </c>
      <c r="V527" s="44">
        <f t="shared" si="95"/>
        <v>6.2777777777777777</v>
      </c>
      <c r="W527" s="5">
        <f>VLOOKUP($B527,Gas!$B$3:$E$2506,4)</f>
        <v>0.49713406859661746</v>
      </c>
    </row>
    <row r="528" spans="1:23" x14ac:dyDescent="0.2">
      <c r="A528" s="43">
        <f t="shared" si="86"/>
        <v>25</v>
      </c>
      <c r="B528" s="91">
        <v>36528</v>
      </c>
      <c r="C528" s="92">
        <v>18.170000000000002</v>
      </c>
      <c r="D528" s="4">
        <f t="shared" si="93"/>
        <v>0.21260489222229398</v>
      </c>
      <c r="E528" s="100">
        <f t="shared" si="90"/>
        <v>3.0844729867948546</v>
      </c>
      <c r="F528" s="2"/>
      <c r="G528" s="8">
        <f t="shared" si="96"/>
        <v>1.8299999999999983</v>
      </c>
      <c r="H528" s="8">
        <f t="shared" si="96"/>
        <v>6.8299999999999983</v>
      </c>
      <c r="I528" s="8">
        <f t="shared" si="96"/>
        <v>11.829999999999998</v>
      </c>
      <c r="J528" s="8">
        <f t="shared" si="96"/>
        <v>16.829999999999998</v>
      </c>
      <c r="K528" s="8">
        <f t="shared" si="96"/>
        <v>21.83</v>
      </c>
      <c r="L528" s="8">
        <f t="shared" si="96"/>
        <v>31.83</v>
      </c>
      <c r="M528" s="8">
        <f t="shared" si="96"/>
        <v>0</v>
      </c>
      <c r="N528" s="8">
        <f t="shared" si="96"/>
        <v>0</v>
      </c>
      <c r="O528" s="8">
        <f t="shared" si="96"/>
        <v>0</v>
      </c>
      <c r="P528" s="8">
        <f t="shared" si="96"/>
        <v>0</v>
      </c>
      <c r="Q528" s="8">
        <f t="shared" si="96"/>
        <v>0</v>
      </c>
      <c r="R528" s="8">
        <f t="shared" si="96"/>
        <v>0</v>
      </c>
      <c r="S528" s="8">
        <f t="shared" si="96"/>
        <v>0</v>
      </c>
      <c r="T528" s="21">
        <f t="shared" si="94"/>
        <v>25</v>
      </c>
      <c r="U528" s="19">
        <f>VLOOKUP($B528,Gas!$B$3:$E$2506,2)</f>
        <v>2.29</v>
      </c>
      <c r="V528" s="44">
        <f t="shared" si="95"/>
        <v>7.9344978165938871</v>
      </c>
      <c r="W528" s="5">
        <f>VLOOKUP($B528,Gas!$B$3:$E$2506,4)</f>
        <v>0.20329702866316346</v>
      </c>
    </row>
    <row r="529" spans="1:23" x14ac:dyDescent="0.2">
      <c r="A529" s="43">
        <f t="shared" si="86"/>
        <v>25</v>
      </c>
      <c r="B529" s="91">
        <v>36529</v>
      </c>
      <c r="C529" s="92">
        <v>15.66</v>
      </c>
      <c r="D529" s="4">
        <f t="shared" si="93"/>
        <v>-0.14866219184542284</v>
      </c>
      <c r="E529" s="100">
        <f t="shared" si="90"/>
        <v>3.0879401416329908</v>
      </c>
      <c r="F529" s="2"/>
      <c r="G529" s="8">
        <f t="shared" si="96"/>
        <v>4.34</v>
      </c>
      <c r="H529" s="8">
        <f t="shared" si="96"/>
        <v>9.34</v>
      </c>
      <c r="I529" s="8">
        <f t="shared" si="96"/>
        <v>14.34</v>
      </c>
      <c r="J529" s="8">
        <f t="shared" si="96"/>
        <v>19.34</v>
      </c>
      <c r="K529" s="8">
        <f t="shared" si="96"/>
        <v>24.34</v>
      </c>
      <c r="L529" s="8">
        <f t="shared" si="96"/>
        <v>34.340000000000003</v>
      </c>
      <c r="M529" s="8">
        <f t="shared" si="96"/>
        <v>0</v>
      </c>
      <c r="N529" s="8">
        <f t="shared" si="96"/>
        <v>0</v>
      </c>
      <c r="O529" s="8">
        <f t="shared" si="96"/>
        <v>0</v>
      </c>
      <c r="P529" s="8">
        <f t="shared" si="96"/>
        <v>0</v>
      </c>
      <c r="Q529" s="8">
        <f t="shared" si="96"/>
        <v>0</v>
      </c>
      <c r="R529" s="8">
        <f t="shared" si="96"/>
        <v>0</v>
      </c>
      <c r="S529" s="8">
        <f t="shared" si="96"/>
        <v>0</v>
      </c>
      <c r="T529" s="21">
        <f t="shared" si="94"/>
        <v>25</v>
      </c>
      <c r="U529" s="19">
        <f>VLOOKUP($B529,Gas!$B$3:$E$2506,2)</f>
        <v>2.2749999999999999</v>
      </c>
      <c r="V529" s="44">
        <f t="shared" si="95"/>
        <v>6.8835164835164839</v>
      </c>
      <c r="W529" s="5">
        <f>VLOOKUP($B529,Gas!$B$3:$E$2506,4)</f>
        <v>0.19963164013211132</v>
      </c>
    </row>
    <row r="530" spans="1:23" x14ac:dyDescent="0.2">
      <c r="A530" s="43">
        <f t="shared" si="86"/>
        <v>25</v>
      </c>
      <c r="B530" s="91">
        <v>36530</v>
      </c>
      <c r="C530" s="92">
        <v>19.71</v>
      </c>
      <c r="D530" s="4">
        <f t="shared" si="93"/>
        <v>0.23001643060197177</v>
      </c>
      <c r="E530" s="100">
        <f t="shared" si="90"/>
        <v>3.3880002009440275</v>
      </c>
      <c r="F530" s="2"/>
      <c r="G530" s="8">
        <f t="shared" si="96"/>
        <v>0.28999999999999915</v>
      </c>
      <c r="H530" s="8">
        <f t="shared" si="96"/>
        <v>5.2899999999999991</v>
      </c>
      <c r="I530" s="8">
        <f t="shared" si="96"/>
        <v>10.29</v>
      </c>
      <c r="J530" s="8">
        <f t="shared" si="96"/>
        <v>15.29</v>
      </c>
      <c r="K530" s="8">
        <f t="shared" si="96"/>
        <v>20.29</v>
      </c>
      <c r="L530" s="8">
        <f t="shared" si="96"/>
        <v>30.29</v>
      </c>
      <c r="M530" s="8">
        <f t="shared" si="96"/>
        <v>0</v>
      </c>
      <c r="N530" s="8">
        <f t="shared" si="96"/>
        <v>0</v>
      </c>
      <c r="O530" s="8">
        <f t="shared" si="96"/>
        <v>0</v>
      </c>
      <c r="P530" s="8">
        <f t="shared" si="96"/>
        <v>0</v>
      </c>
      <c r="Q530" s="8">
        <f t="shared" si="96"/>
        <v>0</v>
      </c>
      <c r="R530" s="8">
        <f t="shared" si="96"/>
        <v>0</v>
      </c>
      <c r="S530" s="8">
        <f t="shared" si="96"/>
        <v>0</v>
      </c>
      <c r="T530" s="21">
        <f t="shared" si="94"/>
        <v>25</v>
      </c>
      <c r="U530" s="19">
        <f>VLOOKUP($B530,Gas!$B$3:$E$2506,2)</f>
        <v>2.145</v>
      </c>
      <c r="V530" s="44">
        <f t="shared" si="95"/>
        <v>9.1888111888111883</v>
      </c>
      <c r="W530" s="5">
        <f>VLOOKUP($B530,Gas!$B$3:$E$2506,4)</f>
        <v>0.36844183165903771</v>
      </c>
    </row>
    <row r="531" spans="1:23" x14ac:dyDescent="0.2">
      <c r="A531" s="43">
        <f t="shared" si="86"/>
        <v>25</v>
      </c>
      <c r="B531" s="91">
        <v>36531</v>
      </c>
      <c r="C531" s="92">
        <v>21.13</v>
      </c>
      <c r="D531" s="4">
        <f t="shared" si="93"/>
        <v>6.9567710463336388E-2</v>
      </c>
      <c r="E531" s="100">
        <f t="shared" si="90"/>
        <v>3.3249845364050299</v>
      </c>
      <c r="F531" s="2"/>
      <c r="G531" s="8">
        <f t="shared" si="96"/>
        <v>0</v>
      </c>
      <c r="H531" s="8">
        <f t="shared" si="96"/>
        <v>3.870000000000001</v>
      </c>
      <c r="I531" s="8">
        <f t="shared" si="96"/>
        <v>8.870000000000001</v>
      </c>
      <c r="J531" s="8">
        <f t="shared" si="96"/>
        <v>13.870000000000001</v>
      </c>
      <c r="K531" s="8">
        <f t="shared" si="96"/>
        <v>18.87</v>
      </c>
      <c r="L531" s="8">
        <f t="shared" si="96"/>
        <v>28.87</v>
      </c>
      <c r="M531" s="8">
        <f t="shared" si="96"/>
        <v>1.129999999999999</v>
      </c>
      <c r="N531" s="8">
        <f t="shared" si="96"/>
        <v>0</v>
      </c>
      <c r="O531" s="8">
        <f t="shared" si="96"/>
        <v>0</v>
      </c>
      <c r="P531" s="8">
        <f t="shared" si="96"/>
        <v>0</v>
      </c>
      <c r="Q531" s="8">
        <f t="shared" si="96"/>
        <v>0</v>
      </c>
      <c r="R531" s="8">
        <f t="shared" si="96"/>
        <v>0</v>
      </c>
      <c r="S531" s="8">
        <f t="shared" si="96"/>
        <v>0</v>
      </c>
      <c r="T531" s="21">
        <f t="shared" si="94"/>
        <v>25</v>
      </c>
      <c r="U531" s="19">
        <f>VLOOKUP($B531,Gas!$B$3:$E$2506,2)</f>
        <v>2.165</v>
      </c>
      <c r="V531" s="44">
        <f t="shared" si="95"/>
        <v>9.7598152424942253</v>
      </c>
      <c r="W531" s="5">
        <f>VLOOKUP($B531,Gas!$B$3:$E$2506,4)</f>
        <v>0.38487558933028887</v>
      </c>
    </row>
    <row r="532" spans="1:23" x14ac:dyDescent="0.2">
      <c r="A532" s="43">
        <f t="shared" si="86"/>
        <v>25</v>
      </c>
      <c r="B532" s="91">
        <v>36532</v>
      </c>
      <c r="C532" s="92">
        <v>19.940000000000001</v>
      </c>
      <c r="D532" s="4">
        <f t="shared" si="93"/>
        <v>-5.7966067094272961E-2</v>
      </c>
      <c r="E532" s="100">
        <f t="shared" si="90"/>
        <v>3.2968392513811366</v>
      </c>
      <c r="F532" s="2"/>
      <c r="G532" s="8">
        <f t="shared" si="96"/>
        <v>5.9999999999998721E-2</v>
      </c>
      <c r="H532" s="8">
        <f t="shared" si="96"/>
        <v>5.0599999999999987</v>
      </c>
      <c r="I532" s="8">
        <f t="shared" si="96"/>
        <v>10.059999999999999</v>
      </c>
      <c r="J532" s="8">
        <f t="shared" si="96"/>
        <v>15.059999999999999</v>
      </c>
      <c r="K532" s="8">
        <f t="shared" si="96"/>
        <v>20.059999999999999</v>
      </c>
      <c r="L532" s="8">
        <f t="shared" si="96"/>
        <v>30.06</v>
      </c>
      <c r="M532" s="8">
        <f t="shared" si="96"/>
        <v>0</v>
      </c>
      <c r="N532" s="8">
        <f t="shared" si="96"/>
        <v>0</v>
      </c>
      <c r="O532" s="8">
        <f t="shared" si="96"/>
        <v>0</v>
      </c>
      <c r="P532" s="8">
        <f t="shared" si="96"/>
        <v>0</v>
      </c>
      <c r="Q532" s="8">
        <f t="shared" si="96"/>
        <v>0</v>
      </c>
      <c r="R532" s="8">
        <f t="shared" si="96"/>
        <v>0</v>
      </c>
      <c r="S532" s="8">
        <f t="shared" si="96"/>
        <v>0</v>
      </c>
      <c r="T532" s="21">
        <f t="shared" si="94"/>
        <v>25</v>
      </c>
      <c r="U532" s="19">
        <f>VLOOKUP($B532,Gas!$B$3:$E$2506,2)</f>
        <v>2.1800000000000002</v>
      </c>
      <c r="V532" s="44">
        <f t="shared" si="95"/>
        <v>9.1467889908256872</v>
      </c>
      <c r="W532" s="5">
        <f>VLOOKUP($B532,Gas!$B$3:$E$2506,4)</f>
        <v>0.38309307333110643</v>
      </c>
    </row>
    <row r="533" spans="1:23" x14ac:dyDescent="0.2">
      <c r="A533" s="43">
        <f t="shared" si="86"/>
        <v>25</v>
      </c>
      <c r="B533" s="91">
        <v>36535</v>
      </c>
      <c r="C533" s="92">
        <v>16.21</v>
      </c>
      <c r="D533" s="4">
        <f t="shared" si="93"/>
        <v>-0.20709942878610751</v>
      </c>
      <c r="E533" s="100">
        <f t="shared" si="90"/>
        <v>2.4124897272749393</v>
      </c>
      <c r="F533" s="2"/>
      <c r="G533" s="8">
        <f t="shared" si="96"/>
        <v>3.7899999999999991</v>
      </c>
      <c r="H533" s="8">
        <f t="shared" si="96"/>
        <v>8.7899999999999991</v>
      </c>
      <c r="I533" s="8">
        <f t="shared" si="96"/>
        <v>13.79</v>
      </c>
      <c r="J533" s="8">
        <f t="shared" si="96"/>
        <v>18.79</v>
      </c>
      <c r="K533" s="8">
        <f t="shared" si="96"/>
        <v>23.79</v>
      </c>
      <c r="L533" s="8">
        <f t="shared" si="96"/>
        <v>33.79</v>
      </c>
      <c r="M533" s="8">
        <f t="shared" si="96"/>
        <v>0</v>
      </c>
      <c r="N533" s="8">
        <f t="shared" si="96"/>
        <v>0</v>
      </c>
      <c r="O533" s="8">
        <f t="shared" si="96"/>
        <v>0</v>
      </c>
      <c r="P533" s="8">
        <f t="shared" si="96"/>
        <v>0</v>
      </c>
      <c r="Q533" s="8">
        <f t="shared" si="96"/>
        <v>0</v>
      </c>
      <c r="R533" s="8">
        <f t="shared" si="96"/>
        <v>0</v>
      </c>
      <c r="S533" s="8">
        <f t="shared" si="96"/>
        <v>0</v>
      </c>
      <c r="T533" s="21">
        <f t="shared" si="94"/>
        <v>25</v>
      </c>
      <c r="U533" s="19">
        <f>VLOOKUP($B533,Gas!$B$3:$E$2506,2)</f>
        <v>2.1949999999999998</v>
      </c>
      <c r="V533" s="44">
        <f t="shared" si="95"/>
        <v>7.384965831435081</v>
      </c>
      <c r="W533" s="5">
        <f>VLOOKUP($B533,Gas!$B$3:$E$2506,4)</f>
        <v>0.37937618986668292</v>
      </c>
    </row>
    <row r="534" spans="1:23" x14ac:dyDescent="0.2">
      <c r="A534" s="43">
        <f t="shared" si="86"/>
        <v>25</v>
      </c>
      <c r="B534" s="91">
        <v>36536</v>
      </c>
      <c r="C534" s="92">
        <v>16.11</v>
      </c>
      <c r="D534" s="4">
        <f t="shared" si="93"/>
        <v>-6.1881385587017595E-3</v>
      </c>
      <c r="E534" s="100">
        <f t="shared" si="90"/>
        <v>2.3803569704217455</v>
      </c>
      <c r="F534" s="2"/>
      <c r="G534" s="8">
        <f t="shared" ref="G534:S543" si="97">IF(G$1="P",MAX(0,G$2-$C534),IF(G$1="C",MAX(0,$C534-G$2)))</f>
        <v>3.8900000000000006</v>
      </c>
      <c r="H534" s="8">
        <f t="shared" si="97"/>
        <v>8.89</v>
      </c>
      <c r="I534" s="8">
        <f t="shared" si="97"/>
        <v>13.89</v>
      </c>
      <c r="J534" s="8">
        <f t="shared" si="97"/>
        <v>18.89</v>
      </c>
      <c r="K534" s="8">
        <f t="shared" si="97"/>
        <v>23.89</v>
      </c>
      <c r="L534" s="8">
        <f t="shared" si="97"/>
        <v>33.89</v>
      </c>
      <c r="M534" s="8">
        <f t="shared" si="97"/>
        <v>0</v>
      </c>
      <c r="N534" s="8">
        <f t="shared" si="97"/>
        <v>0</v>
      </c>
      <c r="O534" s="8">
        <f t="shared" si="97"/>
        <v>0</v>
      </c>
      <c r="P534" s="8">
        <f t="shared" si="97"/>
        <v>0</v>
      </c>
      <c r="Q534" s="8">
        <f t="shared" si="97"/>
        <v>0</v>
      </c>
      <c r="R534" s="8">
        <f t="shared" si="97"/>
        <v>0</v>
      </c>
      <c r="S534" s="8">
        <f t="shared" si="97"/>
        <v>0</v>
      </c>
      <c r="T534" s="21">
        <f t="shared" si="94"/>
        <v>25</v>
      </c>
      <c r="U534" s="19">
        <f>VLOOKUP($B534,Gas!$B$3:$E$2506,2)</f>
        <v>2.1949999999999998</v>
      </c>
      <c r="V534" s="44">
        <f t="shared" si="95"/>
        <v>7.3394077448747153</v>
      </c>
      <c r="W534" s="5">
        <f>VLOOKUP($B534,Gas!$B$3:$E$2506,4)</f>
        <v>0.37711555118253676</v>
      </c>
    </row>
    <row r="535" spans="1:23" x14ac:dyDescent="0.2">
      <c r="A535" s="43">
        <f t="shared" si="86"/>
        <v>25</v>
      </c>
      <c r="B535" s="91">
        <v>36537</v>
      </c>
      <c r="C535" s="92">
        <v>15.24</v>
      </c>
      <c r="D535" s="4">
        <f t="shared" si="93"/>
        <v>-5.5516646930382794E-2</v>
      </c>
      <c r="E535" s="100">
        <f t="shared" si="90"/>
        <v>2.3911216077316215</v>
      </c>
      <c r="F535" s="2"/>
      <c r="G535" s="8">
        <f t="shared" si="97"/>
        <v>4.76</v>
      </c>
      <c r="H535" s="8">
        <f t="shared" si="97"/>
        <v>9.76</v>
      </c>
      <c r="I535" s="8">
        <f t="shared" si="97"/>
        <v>14.76</v>
      </c>
      <c r="J535" s="8">
        <f t="shared" si="97"/>
        <v>19.759999999999998</v>
      </c>
      <c r="K535" s="8">
        <f t="shared" si="97"/>
        <v>24.759999999999998</v>
      </c>
      <c r="L535" s="8">
        <f t="shared" si="97"/>
        <v>34.76</v>
      </c>
      <c r="M535" s="8">
        <f t="shared" si="97"/>
        <v>0</v>
      </c>
      <c r="N535" s="8">
        <f t="shared" si="97"/>
        <v>0</v>
      </c>
      <c r="O535" s="8">
        <f t="shared" si="97"/>
        <v>0</v>
      </c>
      <c r="P535" s="8">
        <f t="shared" si="97"/>
        <v>0</v>
      </c>
      <c r="Q535" s="8">
        <f t="shared" si="97"/>
        <v>0</v>
      </c>
      <c r="R535" s="8">
        <f t="shared" si="97"/>
        <v>0</v>
      </c>
      <c r="S535" s="8">
        <f t="shared" si="97"/>
        <v>0</v>
      </c>
      <c r="T535" s="21">
        <f t="shared" si="94"/>
        <v>25</v>
      </c>
      <c r="U535" s="19">
        <f>VLOOKUP($B535,Gas!$B$3:$E$2506,2)</f>
        <v>2.23</v>
      </c>
      <c r="V535" s="44">
        <f t="shared" si="95"/>
        <v>6.8340807174887894</v>
      </c>
      <c r="W535" s="5">
        <f>VLOOKUP($B535,Gas!$B$3:$E$2506,4)</f>
        <v>0.39596361640069649</v>
      </c>
    </row>
    <row r="536" spans="1:23" x14ac:dyDescent="0.2">
      <c r="A536" s="43">
        <f t="shared" si="86"/>
        <v>25</v>
      </c>
      <c r="B536" s="91">
        <v>36538</v>
      </c>
      <c r="C536" s="92">
        <v>16.87</v>
      </c>
      <c r="D536" s="4">
        <f t="shared" si="93"/>
        <v>0.10161334629937681</v>
      </c>
      <c r="E536" s="100">
        <f t="shared" si="90"/>
        <v>2.4575833915074332</v>
      </c>
      <c r="F536" s="2"/>
      <c r="G536" s="8">
        <f t="shared" si="97"/>
        <v>3.129999999999999</v>
      </c>
      <c r="H536" s="8">
        <f t="shared" si="97"/>
        <v>8.129999999999999</v>
      </c>
      <c r="I536" s="8">
        <f t="shared" si="97"/>
        <v>13.129999999999999</v>
      </c>
      <c r="J536" s="8">
        <f t="shared" si="97"/>
        <v>18.13</v>
      </c>
      <c r="K536" s="8">
        <f t="shared" si="97"/>
        <v>23.13</v>
      </c>
      <c r="L536" s="8">
        <f t="shared" si="97"/>
        <v>33.129999999999995</v>
      </c>
      <c r="M536" s="8">
        <f t="shared" si="97"/>
        <v>0</v>
      </c>
      <c r="N536" s="8">
        <f t="shared" si="97"/>
        <v>0</v>
      </c>
      <c r="O536" s="8">
        <f t="shared" si="97"/>
        <v>0</v>
      </c>
      <c r="P536" s="8">
        <f t="shared" si="97"/>
        <v>0</v>
      </c>
      <c r="Q536" s="8">
        <f t="shared" si="97"/>
        <v>0</v>
      </c>
      <c r="R536" s="8">
        <f t="shared" si="97"/>
        <v>0</v>
      </c>
      <c r="S536" s="8">
        <f t="shared" si="97"/>
        <v>0</v>
      </c>
      <c r="T536" s="21">
        <f t="shared" si="94"/>
        <v>25</v>
      </c>
      <c r="U536" s="19">
        <f>VLOOKUP($B536,Gas!$B$3:$E$2506,2)</f>
        <v>2.25</v>
      </c>
      <c r="V536" s="44">
        <f t="shared" si="95"/>
        <v>7.4977777777777783</v>
      </c>
      <c r="W536" s="5">
        <f>VLOOKUP($B536,Gas!$B$3:$E$2506,4)</f>
        <v>0.40201962547461978</v>
      </c>
    </row>
    <row r="537" spans="1:23" x14ac:dyDescent="0.2">
      <c r="A537" s="43">
        <f t="shared" ref="A537:A600" si="98">MONTH(B537)+(YEAR(B537)-1998)*12</f>
        <v>25</v>
      </c>
      <c r="B537" s="91">
        <v>36539</v>
      </c>
      <c r="C537" s="92">
        <v>19.88</v>
      </c>
      <c r="D537" s="4">
        <f t="shared" si="93"/>
        <v>0.16417730467055089</v>
      </c>
      <c r="E537" s="100">
        <f t="shared" si="90"/>
        <v>2.3719724543692942</v>
      </c>
      <c r="F537" s="2"/>
      <c r="G537" s="8">
        <f t="shared" si="97"/>
        <v>0.12000000000000099</v>
      </c>
      <c r="H537" s="8">
        <f t="shared" si="97"/>
        <v>5.120000000000001</v>
      </c>
      <c r="I537" s="8">
        <f t="shared" si="97"/>
        <v>10.120000000000001</v>
      </c>
      <c r="J537" s="8">
        <f t="shared" si="97"/>
        <v>15.120000000000001</v>
      </c>
      <c r="K537" s="8">
        <f t="shared" si="97"/>
        <v>20.12</v>
      </c>
      <c r="L537" s="8">
        <f t="shared" si="97"/>
        <v>30.12</v>
      </c>
      <c r="M537" s="8">
        <f t="shared" si="97"/>
        <v>0</v>
      </c>
      <c r="N537" s="8">
        <f t="shared" si="97"/>
        <v>0</v>
      </c>
      <c r="O537" s="8">
        <f t="shared" si="97"/>
        <v>0</v>
      </c>
      <c r="P537" s="8">
        <f t="shared" si="97"/>
        <v>0</v>
      </c>
      <c r="Q537" s="8">
        <f t="shared" si="97"/>
        <v>0</v>
      </c>
      <c r="R537" s="8">
        <f t="shared" si="97"/>
        <v>0</v>
      </c>
      <c r="S537" s="8">
        <f t="shared" si="97"/>
        <v>0</v>
      </c>
      <c r="T537" s="21">
        <f t="shared" si="94"/>
        <v>25</v>
      </c>
      <c r="U537" s="19">
        <f>VLOOKUP($B537,Gas!$B$3:$E$2506,2)</f>
        <v>2.2799999999999998</v>
      </c>
      <c r="V537" s="44">
        <f t="shared" si="95"/>
        <v>8.719298245614036</v>
      </c>
      <c r="W537" s="5">
        <f>VLOOKUP($B537,Gas!$B$3:$E$2506,4)</f>
        <v>0.41014991830435804</v>
      </c>
    </row>
    <row r="538" spans="1:23" x14ac:dyDescent="0.2">
      <c r="A538" s="43">
        <f t="shared" si="98"/>
        <v>25</v>
      </c>
      <c r="B538" s="91">
        <v>36542</v>
      </c>
      <c r="C538" s="92">
        <v>17.57</v>
      </c>
      <c r="D538" s="4">
        <f t="shared" si="93"/>
        <v>-0.1235212990294221</v>
      </c>
      <c r="E538" s="100">
        <f t="shared" si="90"/>
        <v>2.2462469779313348</v>
      </c>
      <c r="F538" s="2"/>
      <c r="G538" s="8">
        <f t="shared" si="97"/>
        <v>2.4299999999999997</v>
      </c>
      <c r="H538" s="8">
        <f t="shared" si="97"/>
        <v>7.43</v>
      </c>
      <c r="I538" s="8">
        <f t="shared" si="97"/>
        <v>12.43</v>
      </c>
      <c r="J538" s="8">
        <f t="shared" si="97"/>
        <v>17.43</v>
      </c>
      <c r="K538" s="8">
        <f t="shared" si="97"/>
        <v>22.43</v>
      </c>
      <c r="L538" s="8">
        <f t="shared" si="97"/>
        <v>32.43</v>
      </c>
      <c r="M538" s="8">
        <f t="shared" si="97"/>
        <v>0</v>
      </c>
      <c r="N538" s="8">
        <f t="shared" si="97"/>
        <v>0</v>
      </c>
      <c r="O538" s="8">
        <f t="shared" si="97"/>
        <v>0</v>
      </c>
      <c r="P538" s="8">
        <f t="shared" si="97"/>
        <v>0</v>
      </c>
      <c r="Q538" s="8">
        <f t="shared" si="97"/>
        <v>0</v>
      </c>
      <c r="R538" s="8">
        <f t="shared" si="97"/>
        <v>0</v>
      </c>
      <c r="S538" s="8">
        <f t="shared" si="97"/>
        <v>0</v>
      </c>
      <c r="T538" s="21">
        <f t="shared" si="94"/>
        <v>25</v>
      </c>
      <c r="U538" s="19">
        <f>VLOOKUP($B538,Gas!$B$3:$E$2506,2)</f>
        <v>2.27</v>
      </c>
      <c r="V538" s="44">
        <f t="shared" si="95"/>
        <v>7.7400881057268727</v>
      </c>
      <c r="W538" s="5">
        <f>VLOOKUP($B538,Gas!$B$3:$E$2506,4)</f>
        <v>0.12864900059453427</v>
      </c>
    </row>
    <row r="539" spans="1:23" x14ac:dyDescent="0.2">
      <c r="A539" s="43">
        <f t="shared" si="98"/>
        <v>25</v>
      </c>
      <c r="B539" s="91">
        <v>36543</v>
      </c>
      <c r="C539" s="92">
        <v>24.89</v>
      </c>
      <c r="D539" s="4">
        <f t="shared" si="93"/>
        <v>0.34827321418049484</v>
      </c>
      <c r="E539" s="100">
        <f t="shared" si="90"/>
        <v>2.6847260308140655</v>
      </c>
      <c r="F539" s="2"/>
      <c r="G539" s="8">
        <f t="shared" si="97"/>
        <v>0</v>
      </c>
      <c r="H539" s="8">
        <f t="shared" si="97"/>
        <v>0.10999999999999943</v>
      </c>
      <c r="I539" s="8">
        <f t="shared" si="97"/>
        <v>5.1099999999999994</v>
      </c>
      <c r="J539" s="8">
        <f t="shared" si="97"/>
        <v>10.11</v>
      </c>
      <c r="K539" s="8">
        <f t="shared" si="97"/>
        <v>15.11</v>
      </c>
      <c r="L539" s="8">
        <f t="shared" si="97"/>
        <v>25.11</v>
      </c>
      <c r="M539" s="8">
        <f t="shared" si="97"/>
        <v>4.8900000000000006</v>
      </c>
      <c r="N539" s="8">
        <f t="shared" si="97"/>
        <v>0</v>
      </c>
      <c r="O539" s="8">
        <f t="shared" si="97"/>
        <v>0</v>
      </c>
      <c r="P539" s="8">
        <f t="shared" si="97"/>
        <v>0</v>
      </c>
      <c r="Q539" s="8">
        <f t="shared" si="97"/>
        <v>0</v>
      </c>
      <c r="R539" s="8">
        <f t="shared" si="97"/>
        <v>0</v>
      </c>
      <c r="S539" s="8">
        <f t="shared" si="97"/>
        <v>0</v>
      </c>
      <c r="T539" s="21">
        <f t="shared" si="94"/>
        <v>25</v>
      </c>
      <c r="U539" s="19">
        <f>VLOOKUP($B539,Gas!$B$3:$E$2506,2)</f>
        <v>2.27</v>
      </c>
      <c r="V539" s="44">
        <f t="shared" si="95"/>
        <v>10.964757709251101</v>
      </c>
      <c r="W539" s="5">
        <f>VLOOKUP($B539,Gas!$B$3:$E$2506,4)</f>
        <v>0.12924005234554148</v>
      </c>
    </row>
    <row r="540" spans="1:23" x14ac:dyDescent="0.2">
      <c r="A540" s="43">
        <f t="shared" si="98"/>
        <v>25</v>
      </c>
      <c r="B540" s="91">
        <v>36544</v>
      </c>
      <c r="C540" s="92">
        <v>26.19</v>
      </c>
      <c r="D540" s="4">
        <f t="shared" si="93"/>
        <v>5.0911542140119823E-2</v>
      </c>
      <c r="E540" s="100">
        <f t="shared" si="90"/>
        <v>2.4863716862630771</v>
      </c>
      <c r="F540" s="2"/>
      <c r="G540" s="8">
        <f t="shared" si="97"/>
        <v>0</v>
      </c>
      <c r="H540" s="8">
        <f t="shared" si="97"/>
        <v>0</v>
      </c>
      <c r="I540" s="8">
        <f t="shared" si="97"/>
        <v>3.8099999999999987</v>
      </c>
      <c r="J540" s="8">
        <f t="shared" si="97"/>
        <v>8.8099999999999987</v>
      </c>
      <c r="K540" s="8">
        <f t="shared" si="97"/>
        <v>13.809999999999999</v>
      </c>
      <c r="L540" s="8">
        <f t="shared" si="97"/>
        <v>23.81</v>
      </c>
      <c r="M540" s="8">
        <f t="shared" si="97"/>
        <v>6.1900000000000013</v>
      </c>
      <c r="N540" s="8">
        <f t="shared" si="97"/>
        <v>1.1900000000000013</v>
      </c>
      <c r="O540" s="8">
        <f t="shared" si="97"/>
        <v>0</v>
      </c>
      <c r="P540" s="8">
        <f t="shared" si="97"/>
        <v>0</v>
      </c>
      <c r="Q540" s="8">
        <f t="shared" si="97"/>
        <v>0</v>
      </c>
      <c r="R540" s="8">
        <f t="shared" si="97"/>
        <v>0</v>
      </c>
      <c r="S540" s="8">
        <f t="shared" si="97"/>
        <v>0</v>
      </c>
      <c r="T540" s="21">
        <f t="shared" si="94"/>
        <v>25</v>
      </c>
      <c r="U540" s="19">
        <f>VLOOKUP($B540,Gas!$B$3:$E$2506,2)</f>
        <v>2.3450000000000002</v>
      </c>
      <c r="V540" s="44">
        <f t="shared" si="95"/>
        <v>11.168443496801705</v>
      </c>
      <c r="W540" s="5">
        <f>VLOOKUP($B540,Gas!$B$3:$E$2506,4)</f>
        <v>0.21543227613754132</v>
      </c>
    </row>
    <row r="541" spans="1:23" x14ac:dyDescent="0.2">
      <c r="A541" s="43">
        <f t="shared" si="98"/>
        <v>25</v>
      </c>
      <c r="B541" s="91">
        <v>36545</v>
      </c>
      <c r="C541" s="92">
        <v>29.42</v>
      </c>
      <c r="D541" s="4">
        <f t="shared" si="93"/>
        <v>0.11629705665367088</v>
      </c>
      <c r="E541" s="100">
        <f t="shared" si="90"/>
        <v>2.5186194852308628</v>
      </c>
      <c r="F541" s="2"/>
      <c r="G541" s="8">
        <f t="shared" si="97"/>
        <v>0</v>
      </c>
      <c r="H541" s="8">
        <f t="shared" si="97"/>
        <v>0</v>
      </c>
      <c r="I541" s="8">
        <f t="shared" si="97"/>
        <v>0.57999999999999829</v>
      </c>
      <c r="J541" s="8">
        <f t="shared" si="97"/>
        <v>5.5799999999999983</v>
      </c>
      <c r="K541" s="8">
        <f t="shared" si="97"/>
        <v>10.579999999999998</v>
      </c>
      <c r="L541" s="8">
        <f t="shared" si="97"/>
        <v>20.58</v>
      </c>
      <c r="M541" s="8">
        <f t="shared" si="97"/>
        <v>9.4200000000000017</v>
      </c>
      <c r="N541" s="8">
        <f t="shared" si="97"/>
        <v>4.4200000000000017</v>
      </c>
      <c r="O541" s="8">
        <f t="shared" si="97"/>
        <v>0</v>
      </c>
      <c r="P541" s="8">
        <f t="shared" si="97"/>
        <v>0</v>
      </c>
      <c r="Q541" s="8">
        <f t="shared" si="97"/>
        <v>0</v>
      </c>
      <c r="R541" s="8">
        <f t="shared" si="97"/>
        <v>0</v>
      </c>
      <c r="S541" s="8">
        <f t="shared" si="97"/>
        <v>0</v>
      </c>
      <c r="T541" s="21">
        <f t="shared" si="94"/>
        <v>25</v>
      </c>
      <c r="U541" s="19">
        <f>VLOOKUP($B541,Gas!$B$3:$E$2506,2)</f>
        <v>2.4049999999999998</v>
      </c>
      <c r="V541" s="44">
        <f t="shared" si="95"/>
        <v>12.232848232848234</v>
      </c>
      <c r="W541" s="5">
        <f>VLOOKUP($B541,Gas!$B$3:$E$2506,4)</f>
        <v>0.23698676104756666</v>
      </c>
    </row>
    <row r="542" spans="1:23" x14ac:dyDescent="0.2">
      <c r="A542" s="43">
        <f t="shared" si="98"/>
        <v>25</v>
      </c>
      <c r="B542" s="91">
        <v>36546</v>
      </c>
      <c r="C542" s="92">
        <v>33.22</v>
      </c>
      <c r="D542" s="4">
        <f t="shared" si="93"/>
        <v>0.12147738901185727</v>
      </c>
      <c r="E542" s="100">
        <f t="shared" si="90"/>
        <v>2.4981227006660371</v>
      </c>
      <c r="F542" s="2"/>
      <c r="G542" s="8">
        <f t="shared" si="97"/>
        <v>0</v>
      </c>
      <c r="H542" s="8">
        <f t="shared" si="97"/>
        <v>0</v>
      </c>
      <c r="I542" s="8">
        <f t="shared" si="97"/>
        <v>0</v>
      </c>
      <c r="J542" s="8">
        <f t="shared" si="97"/>
        <v>1.7800000000000011</v>
      </c>
      <c r="K542" s="8">
        <f t="shared" si="97"/>
        <v>6.7800000000000011</v>
      </c>
      <c r="L542" s="8">
        <f t="shared" si="97"/>
        <v>16.78</v>
      </c>
      <c r="M542" s="8">
        <f t="shared" si="97"/>
        <v>13.219999999999999</v>
      </c>
      <c r="N542" s="8">
        <f t="shared" si="97"/>
        <v>8.2199999999999989</v>
      </c>
      <c r="O542" s="8">
        <f t="shared" si="97"/>
        <v>3.2199999999999989</v>
      </c>
      <c r="P542" s="8">
        <f t="shared" si="97"/>
        <v>0</v>
      </c>
      <c r="Q542" s="8">
        <f t="shared" si="97"/>
        <v>0</v>
      </c>
      <c r="R542" s="8">
        <f t="shared" si="97"/>
        <v>0</v>
      </c>
      <c r="S542" s="8">
        <f t="shared" si="97"/>
        <v>0</v>
      </c>
      <c r="T542" s="21">
        <f t="shared" si="94"/>
        <v>25</v>
      </c>
      <c r="U542" s="19">
        <f>VLOOKUP($B542,Gas!$B$3:$E$2506,2)</f>
        <v>2.5249999999999999</v>
      </c>
      <c r="V542" s="44">
        <f t="shared" si="95"/>
        <v>13.156435643564356</v>
      </c>
      <c r="W542" s="5">
        <f>VLOOKUP($B542,Gas!$B$3:$E$2506,4)</f>
        <v>0.32651679267199629</v>
      </c>
    </row>
    <row r="543" spans="1:23" x14ac:dyDescent="0.2">
      <c r="A543" s="43">
        <f t="shared" si="98"/>
        <v>25</v>
      </c>
      <c r="B543" s="91">
        <v>36549</v>
      </c>
      <c r="C543" s="92">
        <v>32.78</v>
      </c>
      <c r="D543" s="4">
        <f t="shared" si="93"/>
        <v>-1.3333530869465144E-2</v>
      </c>
      <c r="E543" s="100">
        <f t="shared" si="90"/>
        <v>2.0977152532718852</v>
      </c>
      <c r="F543" s="2"/>
      <c r="G543" s="8">
        <f t="shared" si="97"/>
        <v>0</v>
      </c>
      <c r="H543" s="8">
        <f t="shared" si="97"/>
        <v>0</v>
      </c>
      <c r="I543" s="8">
        <f t="shared" si="97"/>
        <v>0</v>
      </c>
      <c r="J543" s="8">
        <f t="shared" si="97"/>
        <v>2.2199999999999989</v>
      </c>
      <c r="K543" s="8">
        <f t="shared" si="97"/>
        <v>7.2199999999999989</v>
      </c>
      <c r="L543" s="8">
        <f t="shared" si="97"/>
        <v>17.22</v>
      </c>
      <c r="M543" s="8">
        <f t="shared" si="97"/>
        <v>12.780000000000001</v>
      </c>
      <c r="N543" s="8">
        <f t="shared" si="97"/>
        <v>7.7800000000000011</v>
      </c>
      <c r="O543" s="8">
        <f t="shared" si="97"/>
        <v>2.7800000000000011</v>
      </c>
      <c r="P543" s="8">
        <f t="shared" si="97"/>
        <v>0</v>
      </c>
      <c r="Q543" s="8">
        <f t="shared" si="97"/>
        <v>0</v>
      </c>
      <c r="R543" s="8">
        <f t="shared" si="97"/>
        <v>0</v>
      </c>
      <c r="S543" s="8">
        <f t="shared" si="97"/>
        <v>0</v>
      </c>
      <c r="T543" s="21">
        <f t="shared" si="94"/>
        <v>25</v>
      </c>
      <c r="U543" s="19">
        <f>VLOOKUP($B543,Gas!$B$3:$E$2506,2)</f>
        <v>2.5550000000000002</v>
      </c>
      <c r="V543" s="44">
        <f t="shared" si="95"/>
        <v>12.829745596868884</v>
      </c>
      <c r="W543" s="5">
        <f>VLOOKUP($B543,Gas!$B$3:$E$2506,4)</f>
        <v>0.34458278511127038</v>
      </c>
    </row>
    <row r="544" spans="1:23" x14ac:dyDescent="0.2">
      <c r="A544" s="43">
        <f t="shared" si="98"/>
        <v>25</v>
      </c>
      <c r="B544" s="91">
        <v>36550</v>
      </c>
      <c r="C544" s="92">
        <v>33.619999999999997</v>
      </c>
      <c r="D544" s="4">
        <f t="shared" si="93"/>
        <v>2.5302554664785905E-2</v>
      </c>
      <c r="E544" s="100">
        <f t="shared" si="90"/>
        <v>2.0715158587270084</v>
      </c>
      <c r="F544" s="2"/>
      <c r="G544" s="8">
        <f t="shared" ref="G544:S553" si="99">IF(G$1="P",MAX(0,G$2-$C544),IF(G$1="C",MAX(0,$C544-G$2)))</f>
        <v>0</v>
      </c>
      <c r="H544" s="8">
        <f t="shared" si="99"/>
        <v>0</v>
      </c>
      <c r="I544" s="8">
        <f t="shared" si="99"/>
        <v>0</v>
      </c>
      <c r="J544" s="8">
        <f t="shared" si="99"/>
        <v>1.3800000000000026</v>
      </c>
      <c r="K544" s="8">
        <f t="shared" si="99"/>
        <v>6.3800000000000026</v>
      </c>
      <c r="L544" s="8">
        <f t="shared" si="99"/>
        <v>16.380000000000003</v>
      </c>
      <c r="M544" s="8">
        <f t="shared" si="99"/>
        <v>13.619999999999997</v>
      </c>
      <c r="N544" s="8">
        <f t="shared" si="99"/>
        <v>8.6199999999999974</v>
      </c>
      <c r="O544" s="8">
        <f t="shared" si="99"/>
        <v>3.6199999999999974</v>
      </c>
      <c r="P544" s="8">
        <f t="shared" si="99"/>
        <v>0</v>
      </c>
      <c r="Q544" s="8">
        <f t="shared" si="99"/>
        <v>0</v>
      </c>
      <c r="R544" s="8">
        <f t="shared" si="99"/>
        <v>0</v>
      </c>
      <c r="S544" s="8">
        <f t="shared" si="99"/>
        <v>0</v>
      </c>
      <c r="T544" s="21">
        <f t="shared" si="94"/>
        <v>25</v>
      </c>
      <c r="U544" s="19">
        <f>VLOOKUP($B544,Gas!$B$3:$E$2506,2)</f>
        <v>2.5350000000000001</v>
      </c>
      <c r="V544" s="44">
        <f t="shared" si="95"/>
        <v>13.262327416173568</v>
      </c>
      <c r="W544" s="5">
        <f>VLOOKUP($B544,Gas!$B$3:$E$2506,4)</f>
        <v>0.35157973815036414</v>
      </c>
    </row>
    <row r="545" spans="1:23" x14ac:dyDescent="0.2">
      <c r="A545" s="43">
        <f t="shared" si="98"/>
        <v>25</v>
      </c>
      <c r="B545" s="91">
        <v>36551</v>
      </c>
      <c r="C545" s="92">
        <v>51.28</v>
      </c>
      <c r="D545" s="4">
        <f t="shared" si="93"/>
        <v>0.42217968463194516</v>
      </c>
      <c r="E545" s="100">
        <f t="shared" si="90"/>
        <v>2.5632563894460461</v>
      </c>
      <c r="F545" s="2"/>
      <c r="G545" s="8">
        <f t="shared" si="99"/>
        <v>0</v>
      </c>
      <c r="H545" s="8">
        <f t="shared" si="99"/>
        <v>0</v>
      </c>
      <c r="I545" s="8">
        <f t="shared" si="99"/>
        <v>0</v>
      </c>
      <c r="J545" s="8">
        <f t="shared" si="99"/>
        <v>0</v>
      </c>
      <c r="K545" s="8">
        <f t="shared" si="99"/>
        <v>0</v>
      </c>
      <c r="L545" s="8">
        <f t="shared" si="99"/>
        <v>0</v>
      </c>
      <c r="M545" s="8">
        <f t="shared" si="99"/>
        <v>31.28</v>
      </c>
      <c r="N545" s="8">
        <f t="shared" si="99"/>
        <v>26.28</v>
      </c>
      <c r="O545" s="8">
        <f t="shared" si="99"/>
        <v>21.28</v>
      </c>
      <c r="P545" s="8">
        <f t="shared" si="99"/>
        <v>16.28</v>
      </c>
      <c r="Q545" s="8">
        <f t="shared" si="99"/>
        <v>11.280000000000001</v>
      </c>
      <c r="R545" s="8">
        <f t="shared" si="99"/>
        <v>1.2800000000000011</v>
      </c>
      <c r="S545" s="8">
        <f t="shared" si="99"/>
        <v>0</v>
      </c>
      <c r="T545" s="21">
        <f t="shared" si="94"/>
        <v>25</v>
      </c>
      <c r="U545" s="19">
        <f>VLOOKUP($B545,Gas!$B$3:$E$2506,2)</f>
        <v>2.65</v>
      </c>
      <c r="V545" s="44">
        <f t="shared" si="95"/>
        <v>19.350943396226416</v>
      </c>
      <c r="W545" s="5">
        <f>VLOOKUP($B545,Gas!$B$3:$E$2506,4)</f>
        <v>0.39461317569370263</v>
      </c>
    </row>
    <row r="546" spans="1:23" x14ac:dyDescent="0.2">
      <c r="A546" s="43">
        <f t="shared" si="98"/>
        <v>25</v>
      </c>
      <c r="B546" s="91">
        <v>36552</v>
      </c>
      <c r="C546" s="92">
        <v>50.13</v>
      </c>
      <c r="D546" s="4">
        <f t="shared" si="93"/>
        <v>-2.2681181337002507E-2</v>
      </c>
      <c r="E546" s="100">
        <f t="shared" si="90"/>
        <v>2.6632148548102204</v>
      </c>
      <c r="F546" s="2"/>
      <c r="G546" s="8">
        <f t="shared" si="99"/>
        <v>0</v>
      </c>
      <c r="H546" s="8">
        <f t="shared" si="99"/>
        <v>0</v>
      </c>
      <c r="I546" s="8">
        <f t="shared" si="99"/>
        <v>0</v>
      </c>
      <c r="J546" s="8">
        <f t="shared" si="99"/>
        <v>0</v>
      </c>
      <c r="K546" s="8">
        <f t="shared" si="99"/>
        <v>0</v>
      </c>
      <c r="L546" s="8">
        <f t="shared" si="99"/>
        <v>0</v>
      </c>
      <c r="M546" s="8">
        <f t="shared" si="99"/>
        <v>30.130000000000003</v>
      </c>
      <c r="N546" s="8">
        <f t="shared" si="99"/>
        <v>25.130000000000003</v>
      </c>
      <c r="O546" s="8">
        <f t="shared" si="99"/>
        <v>20.130000000000003</v>
      </c>
      <c r="P546" s="8">
        <f t="shared" si="99"/>
        <v>15.130000000000003</v>
      </c>
      <c r="Q546" s="8">
        <f t="shared" si="99"/>
        <v>10.130000000000003</v>
      </c>
      <c r="R546" s="8">
        <f t="shared" si="99"/>
        <v>0.13000000000000256</v>
      </c>
      <c r="S546" s="8">
        <f t="shared" si="99"/>
        <v>0</v>
      </c>
      <c r="T546" s="21">
        <f t="shared" si="94"/>
        <v>25</v>
      </c>
      <c r="U546" s="19">
        <f>VLOOKUP($B546,Gas!$B$3:$E$2506,2)</f>
        <v>2.73</v>
      </c>
      <c r="V546" s="44">
        <f t="shared" si="95"/>
        <v>18.362637362637365</v>
      </c>
      <c r="W546" s="5">
        <f>VLOOKUP($B546,Gas!$B$3:$E$2506,4)</f>
        <v>0.38815944613164938</v>
      </c>
    </row>
    <row r="547" spans="1:23" x14ac:dyDescent="0.2">
      <c r="A547" s="43">
        <f t="shared" si="98"/>
        <v>25</v>
      </c>
      <c r="B547" s="91">
        <v>36553</v>
      </c>
      <c r="C547" s="92">
        <v>42.59</v>
      </c>
      <c r="D547" s="4">
        <f t="shared" si="93"/>
        <v>-0.16300014734028986</v>
      </c>
      <c r="E547" s="100">
        <f t="shared" si="90"/>
        <v>2.9604461753263589</v>
      </c>
      <c r="F547" s="2"/>
      <c r="G547" s="8">
        <f t="shared" si="99"/>
        <v>0</v>
      </c>
      <c r="H547" s="8">
        <f t="shared" si="99"/>
        <v>0</v>
      </c>
      <c r="I547" s="8">
        <f t="shared" si="99"/>
        <v>0</v>
      </c>
      <c r="J547" s="8">
        <f t="shared" si="99"/>
        <v>0</v>
      </c>
      <c r="K547" s="8">
        <f t="shared" si="99"/>
        <v>0</v>
      </c>
      <c r="L547" s="8">
        <f t="shared" si="99"/>
        <v>7.4099999999999966</v>
      </c>
      <c r="M547" s="8">
        <f t="shared" si="99"/>
        <v>22.590000000000003</v>
      </c>
      <c r="N547" s="8">
        <f t="shared" si="99"/>
        <v>17.590000000000003</v>
      </c>
      <c r="O547" s="8">
        <f t="shared" si="99"/>
        <v>12.590000000000003</v>
      </c>
      <c r="P547" s="8">
        <f t="shared" si="99"/>
        <v>7.5900000000000034</v>
      </c>
      <c r="Q547" s="8">
        <f t="shared" si="99"/>
        <v>2.5900000000000034</v>
      </c>
      <c r="R547" s="8">
        <f t="shared" si="99"/>
        <v>0</v>
      </c>
      <c r="S547" s="8">
        <f t="shared" si="99"/>
        <v>0</v>
      </c>
      <c r="T547" s="21">
        <f t="shared" si="94"/>
        <v>25</v>
      </c>
      <c r="U547" s="19">
        <f>VLOOKUP($B547,Gas!$B$3:$E$2506,2)</f>
        <v>2.7450000000000001</v>
      </c>
      <c r="V547" s="44">
        <f t="shared" si="95"/>
        <v>15.515482695810565</v>
      </c>
      <c r="W547" s="5">
        <f>VLOOKUP($B547,Gas!$B$3:$E$2506,4)</f>
        <v>0.37889663907061411</v>
      </c>
    </row>
    <row r="548" spans="1:23" x14ac:dyDescent="0.2">
      <c r="A548" s="43">
        <f t="shared" si="98"/>
        <v>25</v>
      </c>
      <c r="B548" s="91">
        <v>36556</v>
      </c>
      <c r="C548" s="92">
        <v>26</v>
      </c>
      <c r="D548" s="4">
        <f t="shared" si="93"/>
        <v>-0.49352294591364021</v>
      </c>
      <c r="E548" s="100">
        <f t="shared" si="90"/>
        <v>4.0363322283908243</v>
      </c>
      <c r="F548" s="2"/>
      <c r="G548" s="8">
        <f t="shared" si="99"/>
        <v>0</v>
      </c>
      <c r="H548" s="8">
        <f t="shared" si="99"/>
        <v>0</v>
      </c>
      <c r="I548" s="8">
        <f t="shared" si="99"/>
        <v>4</v>
      </c>
      <c r="J548" s="8">
        <f t="shared" si="99"/>
        <v>9</v>
      </c>
      <c r="K548" s="8">
        <f t="shared" si="99"/>
        <v>14</v>
      </c>
      <c r="L548" s="8">
        <f t="shared" si="99"/>
        <v>24</v>
      </c>
      <c r="M548" s="8">
        <f t="shared" si="99"/>
        <v>6</v>
      </c>
      <c r="N548" s="8">
        <f t="shared" si="99"/>
        <v>1</v>
      </c>
      <c r="O548" s="8">
        <f t="shared" si="99"/>
        <v>0</v>
      </c>
      <c r="P548" s="8">
        <f t="shared" si="99"/>
        <v>0</v>
      </c>
      <c r="Q548" s="8">
        <f t="shared" si="99"/>
        <v>0</v>
      </c>
      <c r="R548" s="8">
        <f t="shared" si="99"/>
        <v>0</v>
      </c>
      <c r="S548" s="8">
        <f t="shared" si="99"/>
        <v>0</v>
      </c>
      <c r="T548" s="21">
        <f t="shared" si="94"/>
        <v>25</v>
      </c>
      <c r="U548" s="19">
        <f>VLOOKUP($B548,Gas!$B$3:$E$2506,2)</f>
        <v>2.835</v>
      </c>
      <c r="V548" s="44">
        <f t="shared" si="95"/>
        <v>9.1710758377425048</v>
      </c>
      <c r="W548" s="5">
        <f>VLOOKUP($B548,Gas!$B$3:$E$2506,4)</f>
        <v>0.33601535243011343</v>
      </c>
    </row>
    <row r="549" spans="1:23" x14ac:dyDescent="0.2">
      <c r="A549" s="43">
        <f t="shared" si="98"/>
        <v>26</v>
      </c>
      <c r="B549" s="91">
        <v>36557</v>
      </c>
      <c r="C549" s="92">
        <v>27.06</v>
      </c>
      <c r="D549" s="4">
        <f t="shared" si="93"/>
        <v>3.996008472115984E-2</v>
      </c>
      <c r="E549" s="100">
        <f t="shared" si="90"/>
        <v>3.6570855436287584</v>
      </c>
      <c r="F549" s="2"/>
      <c r="G549" s="8">
        <f t="shared" si="99"/>
        <v>0</v>
      </c>
      <c r="H549" s="8">
        <f t="shared" si="99"/>
        <v>0</v>
      </c>
      <c r="I549" s="8">
        <f t="shared" si="99"/>
        <v>2.9400000000000013</v>
      </c>
      <c r="J549" s="8">
        <f t="shared" si="99"/>
        <v>7.9400000000000013</v>
      </c>
      <c r="K549" s="8">
        <f t="shared" si="99"/>
        <v>12.940000000000001</v>
      </c>
      <c r="L549" s="8">
        <f t="shared" si="99"/>
        <v>22.94</v>
      </c>
      <c r="M549" s="8">
        <f t="shared" si="99"/>
        <v>7.0599999999999987</v>
      </c>
      <c r="N549" s="8">
        <f t="shared" si="99"/>
        <v>2.0599999999999987</v>
      </c>
      <c r="O549" s="8">
        <f t="shared" si="99"/>
        <v>0</v>
      </c>
      <c r="P549" s="8">
        <f t="shared" si="99"/>
        <v>0</v>
      </c>
      <c r="Q549" s="8">
        <f t="shared" si="99"/>
        <v>0</v>
      </c>
      <c r="R549" s="8">
        <f t="shared" si="99"/>
        <v>0</v>
      </c>
      <c r="S549" s="8">
        <f t="shared" si="99"/>
        <v>0</v>
      </c>
      <c r="T549" s="21">
        <f t="shared" si="94"/>
        <v>26</v>
      </c>
      <c r="U549" s="19">
        <f>VLOOKUP($B549,Gas!$B$3:$E$2506,2)</f>
        <v>2.7</v>
      </c>
      <c r="V549" s="44">
        <f t="shared" si="95"/>
        <v>10.02222222222222</v>
      </c>
      <c r="W549" s="5">
        <f>VLOOKUP($B549,Gas!$B$3:$E$2506,4)</f>
        <v>0.49579984980896913</v>
      </c>
    </row>
    <row r="550" spans="1:23" x14ac:dyDescent="0.2">
      <c r="A550" s="43">
        <f t="shared" si="98"/>
        <v>26</v>
      </c>
      <c r="B550" s="91">
        <v>36558</v>
      </c>
      <c r="C550" s="92">
        <v>30.9</v>
      </c>
      <c r="D550" s="4">
        <f t="shared" si="93"/>
        <v>0.13269956116105774</v>
      </c>
      <c r="E550" s="100">
        <f t="shared" si="90"/>
        <v>3.7060566354351323</v>
      </c>
      <c r="F550" s="2"/>
      <c r="G550" s="8">
        <f t="shared" si="99"/>
        <v>0</v>
      </c>
      <c r="H550" s="8">
        <f t="shared" si="99"/>
        <v>0</v>
      </c>
      <c r="I550" s="8">
        <f t="shared" si="99"/>
        <v>0</v>
      </c>
      <c r="J550" s="8">
        <f t="shared" si="99"/>
        <v>4.1000000000000014</v>
      </c>
      <c r="K550" s="8">
        <f t="shared" si="99"/>
        <v>9.1000000000000014</v>
      </c>
      <c r="L550" s="8">
        <f t="shared" si="99"/>
        <v>19.100000000000001</v>
      </c>
      <c r="M550" s="8">
        <f t="shared" si="99"/>
        <v>10.899999999999999</v>
      </c>
      <c r="N550" s="8">
        <f t="shared" si="99"/>
        <v>5.8999999999999986</v>
      </c>
      <c r="O550" s="8">
        <f t="shared" si="99"/>
        <v>0.89999999999999858</v>
      </c>
      <c r="P550" s="8">
        <f t="shared" si="99"/>
        <v>0</v>
      </c>
      <c r="Q550" s="8">
        <f t="shared" si="99"/>
        <v>0</v>
      </c>
      <c r="R550" s="8">
        <f t="shared" si="99"/>
        <v>0</v>
      </c>
      <c r="S550" s="8">
        <f t="shared" si="99"/>
        <v>0</v>
      </c>
      <c r="T550" s="21">
        <f t="shared" si="94"/>
        <v>26</v>
      </c>
      <c r="U550" s="19">
        <f>VLOOKUP($B550,Gas!$B$3:$E$2506,2)</f>
        <v>2.8149999999999999</v>
      </c>
      <c r="V550" s="44">
        <f t="shared" si="95"/>
        <v>10.976909413854351</v>
      </c>
      <c r="W550" s="5">
        <f>VLOOKUP($B550,Gas!$B$3:$E$2506,4)</f>
        <v>0.53911398122350052</v>
      </c>
    </row>
    <row r="551" spans="1:23" x14ac:dyDescent="0.2">
      <c r="A551" s="43">
        <f t="shared" si="98"/>
        <v>26</v>
      </c>
      <c r="B551" s="91">
        <v>36559</v>
      </c>
      <c r="C551" s="92">
        <v>32.090000000000003</v>
      </c>
      <c r="D551" s="4">
        <f t="shared" si="93"/>
        <v>3.778827121806598E-2</v>
      </c>
      <c r="E551" s="100">
        <f t="shared" si="90"/>
        <v>3.6679472264287627</v>
      </c>
      <c r="F551" s="2"/>
      <c r="G551" s="8">
        <f t="shared" si="99"/>
        <v>0</v>
      </c>
      <c r="H551" s="8">
        <f t="shared" si="99"/>
        <v>0</v>
      </c>
      <c r="I551" s="8">
        <f t="shared" si="99"/>
        <v>0</v>
      </c>
      <c r="J551" s="8">
        <f t="shared" si="99"/>
        <v>2.9099999999999966</v>
      </c>
      <c r="K551" s="8">
        <f t="shared" si="99"/>
        <v>7.9099999999999966</v>
      </c>
      <c r="L551" s="8">
        <f t="shared" si="99"/>
        <v>17.909999999999997</v>
      </c>
      <c r="M551" s="8">
        <f t="shared" si="99"/>
        <v>12.090000000000003</v>
      </c>
      <c r="N551" s="8">
        <f t="shared" si="99"/>
        <v>7.0900000000000034</v>
      </c>
      <c r="O551" s="8">
        <f t="shared" si="99"/>
        <v>2.0900000000000034</v>
      </c>
      <c r="P551" s="8">
        <f t="shared" si="99"/>
        <v>0</v>
      </c>
      <c r="Q551" s="8">
        <f t="shared" si="99"/>
        <v>0</v>
      </c>
      <c r="R551" s="8">
        <f t="shared" si="99"/>
        <v>0</v>
      </c>
      <c r="S551" s="8">
        <f t="shared" si="99"/>
        <v>0</v>
      </c>
      <c r="T551" s="21">
        <f t="shared" si="94"/>
        <v>26</v>
      </c>
      <c r="U551" s="19">
        <f>VLOOKUP($B551,Gas!$B$3:$E$2506,2)</f>
        <v>2.915</v>
      </c>
      <c r="V551" s="44">
        <f t="shared" si="95"/>
        <v>11.008576329331047</v>
      </c>
      <c r="W551" s="5">
        <f>VLOOKUP($B551,Gas!$B$3:$E$2506,4)</f>
        <v>0.55469044393158817</v>
      </c>
    </row>
    <row r="552" spans="1:23" x14ac:dyDescent="0.2">
      <c r="A552" s="43">
        <f t="shared" si="98"/>
        <v>26</v>
      </c>
      <c r="B552" s="91">
        <v>36560</v>
      </c>
      <c r="C552" s="92">
        <v>28.18</v>
      </c>
      <c r="D552" s="4">
        <f t="shared" si="93"/>
        <v>-0.12993194865123145</v>
      </c>
      <c r="E552" s="100">
        <f t="shared" si="90"/>
        <v>3.6686017215942077</v>
      </c>
      <c r="F552" s="2"/>
      <c r="G552" s="8">
        <f t="shared" si="99"/>
        <v>0</v>
      </c>
      <c r="H552" s="8">
        <f t="shared" si="99"/>
        <v>0</v>
      </c>
      <c r="I552" s="8">
        <f t="shared" si="99"/>
        <v>1.8200000000000003</v>
      </c>
      <c r="J552" s="8">
        <f t="shared" si="99"/>
        <v>6.82</v>
      </c>
      <c r="K552" s="8">
        <f t="shared" si="99"/>
        <v>11.82</v>
      </c>
      <c r="L552" s="8">
        <f t="shared" si="99"/>
        <v>21.82</v>
      </c>
      <c r="M552" s="8">
        <f t="shared" si="99"/>
        <v>8.18</v>
      </c>
      <c r="N552" s="8">
        <f t="shared" si="99"/>
        <v>3.1799999999999997</v>
      </c>
      <c r="O552" s="8">
        <f t="shared" si="99"/>
        <v>0</v>
      </c>
      <c r="P552" s="8">
        <f t="shared" si="99"/>
        <v>0</v>
      </c>
      <c r="Q552" s="8">
        <f t="shared" si="99"/>
        <v>0</v>
      </c>
      <c r="R552" s="8">
        <f t="shared" si="99"/>
        <v>0</v>
      </c>
      <c r="S552" s="8">
        <f t="shared" si="99"/>
        <v>0</v>
      </c>
      <c r="T552" s="21">
        <f t="shared" si="94"/>
        <v>26</v>
      </c>
      <c r="U552" s="19">
        <f>VLOOKUP($B552,Gas!$B$3:$E$2506,2)</f>
        <v>2.855</v>
      </c>
      <c r="V552" s="44">
        <f t="shared" si="95"/>
        <v>9.8704028021015766</v>
      </c>
      <c r="W552" s="5">
        <f>VLOOKUP($B552,Gas!$B$3:$E$2506,4)</f>
        <v>0.57954727400699757</v>
      </c>
    </row>
    <row r="553" spans="1:23" x14ac:dyDescent="0.2">
      <c r="A553" s="43">
        <f t="shared" si="98"/>
        <v>26</v>
      </c>
      <c r="B553" s="91">
        <v>36563</v>
      </c>
      <c r="C553" s="92">
        <v>30.64</v>
      </c>
      <c r="D553" s="4">
        <f t="shared" si="93"/>
        <v>8.3693838401856471E-2</v>
      </c>
      <c r="E553" s="100">
        <f t="shared" si="90"/>
        <v>3.7028120045007062</v>
      </c>
      <c r="F553" s="2"/>
      <c r="G553" s="8">
        <f t="shared" si="99"/>
        <v>0</v>
      </c>
      <c r="H553" s="8">
        <f t="shared" si="99"/>
        <v>0</v>
      </c>
      <c r="I553" s="8">
        <f t="shared" si="99"/>
        <v>0</v>
      </c>
      <c r="J553" s="8">
        <f t="shared" si="99"/>
        <v>4.3599999999999994</v>
      </c>
      <c r="K553" s="8">
        <f t="shared" si="99"/>
        <v>9.36</v>
      </c>
      <c r="L553" s="8">
        <f t="shared" si="99"/>
        <v>19.36</v>
      </c>
      <c r="M553" s="8">
        <f t="shared" si="99"/>
        <v>10.64</v>
      </c>
      <c r="N553" s="8">
        <f t="shared" si="99"/>
        <v>5.6400000000000006</v>
      </c>
      <c r="O553" s="8">
        <f t="shared" si="99"/>
        <v>0.64000000000000057</v>
      </c>
      <c r="P553" s="8">
        <f t="shared" si="99"/>
        <v>0</v>
      </c>
      <c r="Q553" s="8">
        <f t="shared" si="99"/>
        <v>0</v>
      </c>
      <c r="R553" s="8">
        <f t="shared" si="99"/>
        <v>0</v>
      </c>
      <c r="S553" s="8">
        <f t="shared" si="99"/>
        <v>0</v>
      </c>
      <c r="T553" s="21">
        <f t="shared" si="94"/>
        <v>26</v>
      </c>
      <c r="U553" s="19">
        <f>VLOOKUP($B553,Gas!$B$3:$E$2506,2)</f>
        <v>2.78</v>
      </c>
      <c r="V553" s="44">
        <f t="shared" si="95"/>
        <v>11.02158273381295</v>
      </c>
      <c r="W553" s="5">
        <f>VLOOKUP($B553,Gas!$B$3:$E$2506,4)</f>
        <v>0.55168666967314595</v>
      </c>
    </row>
    <row r="554" spans="1:23" x14ac:dyDescent="0.2">
      <c r="A554" s="43">
        <f t="shared" si="98"/>
        <v>26</v>
      </c>
      <c r="B554" s="91">
        <v>36564</v>
      </c>
      <c r="C554" s="92">
        <v>27.24</v>
      </c>
      <c r="D554" s="4">
        <f t="shared" si="93"/>
        <v>-0.117619863591079</v>
      </c>
      <c r="E554" s="100">
        <f t="shared" si="90"/>
        <v>3.7372417478547408</v>
      </c>
      <c r="F554" s="2"/>
      <c r="G554" s="8">
        <f t="shared" ref="G554:S563" si="100">IF(G$1="P",MAX(0,G$2-$C554),IF(G$1="C",MAX(0,$C554-G$2)))</f>
        <v>0</v>
      </c>
      <c r="H554" s="8">
        <f t="shared" si="100"/>
        <v>0</v>
      </c>
      <c r="I554" s="8">
        <f t="shared" si="100"/>
        <v>2.7600000000000016</v>
      </c>
      <c r="J554" s="8">
        <f t="shared" si="100"/>
        <v>7.7600000000000016</v>
      </c>
      <c r="K554" s="8">
        <f t="shared" si="100"/>
        <v>12.760000000000002</v>
      </c>
      <c r="L554" s="8">
        <f t="shared" si="100"/>
        <v>22.76</v>
      </c>
      <c r="M554" s="8">
        <f t="shared" si="100"/>
        <v>7.2399999999999984</v>
      </c>
      <c r="N554" s="8">
        <f t="shared" si="100"/>
        <v>2.2399999999999984</v>
      </c>
      <c r="O554" s="8">
        <f t="shared" si="100"/>
        <v>0</v>
      </c>
      <c r="P554" s="8">
        <f t="shared" si="100"/>
        <v>0</v>
      </c>
      <c r="Q554" s="8">
        <f t="shared" si="100"/>
        <v>0</v>
      </c>
      <c r="R554" s="8">
        <f t="shared" si="100"/>
        <v>0</v>
      </c>
      <c r="S554" s="8">
        <f t="shared" si="100"/>
        <v>0</v>
      </c>
      <c r="T554" s="21">
        <f t="shared" si="94"/>
        <v>26</v>
      </c>
      <c r="U554" s="19">
        <f>VLOOKUP($B554,Gas!$B$3:$E$2506,2)</f>
        <v>2.81</v>
      </c>
      <c r="V554" s="44">
        <f t="shared" si="95"/>
        <v>9.6939501779359425</v>
      </c>
      <c r="W554" s="5">
        <f>VLOOKUP($B554,Gas!$B$3:$E$2506,4)</f>
        <v>0.51687006728007168</v>
      </c>
    </row>
    <row r="555" spans="1:23" x14ac:dyDescent="0.2">
      <c r="A555" s="43">
        <f t="shared" si="98"/>
        <v>26</v>
      </c>
      <c r="B555" s="91">
        <v>36565</v>
      </c>
      <c r="C555" s="92">
        <v>20.3</v>
      </c>
      <c r="D555" s="4">
        <f t="shared" si="93"/>
        <v>-0.29406559523356995</v>
      </c>
      <c r="E555" s="100">
        <f t="shared" si="90"/>
        <v>3.0258365480392135</v>
      </c>
      <c r="F555" s="2"/>
      <c r="G555" s="8">
        <f t="shared" si="100"/>
        <v>0</v>
      </c>
      <c r="H555" s="8">
        <f t="shared" si="100"/>
        <v>4.6999999999999993</v>
      </c>
      <c r="I555" s="8">
        <f t="shared" si="100"/>
        <v>9.6999999999999993</v>
      </c>
      <c r="J555" s="8">
        <f t="shared" si="100"/>
        <v>14.7</v>
      </c>
      <c r="K555" s="8">
        <f t="shared" si="100"/>
        <v>19.7</v>
      </c>
      <c r="L555" s="8">
        <f t="shared" si="100"/>
        <v>29.7</v>
      </c>
      <c r="M555" s="8">
        <f t="shared" si="100"/>
        <v>0.30000000000000071</v>
      </c>
      <c r="N555" s="8">
        <f t="shared" si="100"/>
        <v>0</v>
      </c>
      <c r="O555" s="8">
        <f t="shared" si="100"/>
        <v>0</v>
      </c>
      <c r="P555" s="8">
        <f t="shared" si="100"/>
        <v>0</v>
      </c>
      <c r="Q555" s="8">
        <f t="shared" si="100"/>
        <v>0</v>
      </c>
      <c r="R555" s="8">
        <f t="shared" si="100"/>
        <v>0</v>
      </c>
      <c r="S555" s="8">
        <f t="shared" si="100"/>
        <v>0</v>
      </c>
      <c r="T555" s="21">
        <f t="shared" si="94"/>
        <v>26</v>
      </c>
      <c r="U555" s="19">
        <f>VLOOKUP($B555,Gas!$B$3:$E$2506,2)</f>
        <v>2.6</v>
      </c>
      <c r="V555" s="44">
        <f t="shared" si="95"/>
        <v>7.8076923076923075</v>
      </c>
      <c r="W555" s="5">
        <f>VLOOKUP($B555,Gas!$B$3:$E$2506,4)</f>
        <v>0.69410555609552349</v>
      </c>
    </row>
    <row r="556" spans="1:23" x14ac:dyDescent="0.2">
      <c r="A556" s="43">
        <f t="shared" si="98"/>
        <v>26</v>
      </c>
      <c r="B556" s="91">
        <v>36566</v>
      </c>
      <c r="C556" s="92">
        <v>19.28</v>
      </c>
      <c r="D556" s="4">
        <f t="shared" si="93"/>
        <v>-5.1552596865342096E-2</v>
      </c>
      <c r="E556" s="100">
        <f t="shared" si="90"/>
        <v>3.0106924798915937</v>
      </c>
      <c r="F556" s="2"/>
      <c r="G556" s="8">
        <f t="shared" si="100"/>
        <v>0.71999999999999886</v>
      </c>
      <c r="H556" s="8">
        <f t="shared" si="100"/>
        <v>5.7199999999999989</v>
      </c>
      <c r="I556" s="8">
        <f t="shared" si="100"/>
        <v>10.719999999999999</v>
      </c>
      <c r="J556" s="8">
        <f t="shared" si="100"/>
        <v>15.719999999999999</v>
      </c>
      <c r="K556" s="8">
        <f t="shared" si="100"/>
        <v>20.72</v>
      </c>
      <c r="L556" s="8">
        <f t="shared" si="100"/>
        <v>30.72</v>
      </c>
      <c r="M556" s="8">
        <f t="shared" si="100"/>
        <v>0</v>
      </c>
      <c r="N556" s="8">
        <f t="shared" si="100"/>
        <v>0</v>
      </c>
      <c r="O556" s="8">
        <f t="shared" si="100"/>
        <v>0</v>
      </c>
      <c r="P556" s="8">
        <f t="shared" si="100"/>
        <v>0</v>
      </c>
      <c r="Q556" s="8">
        <f t="shared" si="100"/>
        <v>0</v>
      </c>
      <c r="R556" s="8">
        <f t="shared" si="100"/>
        <v>0</v>
      </c>
      <c r="S556" s="8">
        <f t="shared" si="100"/>
        <v>0</v>
      </c>
      <c r="T556" s="21">
        <f t="shared" si="94"/>
        <v>26</v>
      </c>
      <c r="U556" s="19">
        <f>VLOOKUP($B556,Gas!$B$3:$E$2506,2)</f>
        <v>2.6150000000000002</v>
      </c>
      <c r="V556" s="44">
        <f t="shared" si="95"/>
        <v>7.3728489483747612</v>
      </c>
      <c r="W556" s="5">
        <f>VLOOKUP($B556,Gas!$B$3:$E$2506,4)</f>
        <v>0.69787388944781004</v>
      </c>
    </row>
    <row r="557" spans="1:23" x14ac:dyDescent="0.2">
      <c r="A557" s="43">
        <f t="shared" si="98"/>
        <v>26</v>
      </c>
      <c r="B557" s="91">
        <v>36567</v>
      </c>
      <c r="C557" s="92">
        <v>20.07</v>
      </c>
      <c r="D557" s="4">
        <f t="shared" si="93"/>
        <v>4.0157873625847079E-2</v>
      </c>
      <c r="E557" s="100">
        <f t="shared" si="90"/>
        <v>3.0553030585100212</v>
      </c>
      <c r="F557" s="2"/>
      <c r="G557" s="8">
        <f t="shared" si="100"/>
        <v>0</v>
      </c>
      <c r="H557" s="8">
        <f t="shared" si="100"/>
        <v>4.93</v>
      </c>
      <c r="I557" s="8">
        <f t="shared" si="100"/>
        <v>9.93</v>
      </c>
      <c r="J557" s="8">
        <f t="shared" si="100"/>
        <v>14.93</v>
      </c>
      <c r="K557" s="8">
        <f t="shared" si="100"/>
        <v>19.93</v>
      </c>
      <c r="L557" s="8">
        <f t="shared" si="100"/>
        <v>29.93</v>
      </c>
      <c r="M557" s="8">
        <f t="shared" si="100"/>
        <v>7.0000000000000284E-2</v>
      </c>
      <c r="N557" s="8">
        <f t="shared" si="100"/>
        <v>0</v>
      </c>
      <c r="O557" s="8">
        <f t="shared" si="100"/>
        <v>0</v>
      </c>
      <c r="P557" s="8">
        <f t="shared" si="100"/>
        <v>0</v>
      </c>
      <c r="Q557" s="8">
        <f t="shared" si="100"/>
        <v>0</v>
      </c>
      <c r="R557" s="8">
        <f t="shared" si="100"/>
        <v>0</v>
      </c>
      <c r="S557" s="8">
        <f t="shared" si="100"/>
        <v>0</v>
      </c>
      <c r="T557" s="21">
        <f t="shared" si="94"/>
        <v>26</v>
      </c>
      <c r="U557" s="19">
        <f>VLOOKUP($B557,Gas!$B$3:$E$2506,2)</f>
        <v>2.64</v>
      </c>
      <c r="V557" s="44">
        <f t="shared" si="95"/>
        <v>7.6022727272727266</v>
      </c>
      <c r="W557" s="5">
        <f>VLOOKUP($B557,Gas!$B$3:$E$2506,4)</f>
        <v>0.64697171933811104</v>
      </c>
    </row>
    <row r="558" spans="1:23" x14ac:dyDescent="0.2">
      <c r="A558" s="43">
        <f t="shared" si="98"/>
        <v>26</v>
      </c>
      <c r="B558" s="91">
        <v>36570</v>
      </c>
      <c r="C558" s="92">
        <v>23.24</v>
      </c>
      <c r="D558" s="4">
        <f t="shared" si="93"/>
        <v>0.14664876917546357</v>
      </c>
      <c r="E558" s="100">
        <f t="shared" si="90"/>
        <v>2.1688881527891488</v>
      </c>
      <c r="F558" s="2"/>
      <c r="G558" s="8">
        <f t="shared" si="100"/>
        <v>0</v>
      </c>
      <c r="H558" s="8">
        <f t="shared" si="100"/>
        <v>1.7600000000000016</v>
      </c>
      <c r="I558" s="8">
        <f t="shared" si="100"/>
        <v>6.7600000000000016</v>
      </c>
      <c r="J558" s="8">
        <f t="shared" si="100"/>
        <v>11.760000000000002</v>
      </c>
      <c r="K558" s="8">
        <f t="shared" si="100"/>
        <v>16.760000000000002</v>
      </c>
      <c r="L558" s="8">
        <f t="shared" si="100"/>
        <v>26.76</v>
      </c>
      <c r="M558" s="8">
        <f t="shared" si="100"/>
        <v>3.2399999999999984</v>
      </c>
      <c r="N558" s="8">
        <f t="shared" si="100"/>
        <v>0</v>
      </c>
      <c r="O558" s="8">
        <f t="shared" si="100"/>
        <v>0</v>
      </c>
      <c r="P558" s="8">
        <f t="shared" si="100"/>
        <v>0</v>
      </c>
      <c r="Q558" s="8">
        <f t="shared" si="100"/>
        <v>0</v>
      </c>
      <c r="R558" s="8">
        <f t="shared" si="100"/>
        <v>0</v>
      </c>
      <c r="S558" s="8">
        <f t="shared" si="100"/>
        <v>0</v>
      </c>
      <c r="T558" s="21">
        <f t="shared" si="94"/>
        <v>26</v>
      </c>
      <c r="U558" s="19">
        <f>VLOOKUP($B558,Gas!$B$3:$E$2506,2)</f>
        <v>2.65</v>
      </c>
      <c r="V558" s="44">
        <f t="shared" si="95"/>
        <v>8.7698113207547159</v>
      </c>
      <c r="W558" s="5">
        <f>VLOOKUP($B558,Gas!$B$3:$E$2506,4)</f>
        <v>0.51104345302492205</v>
      </c>
    </row>
    <row r="559" spans="1:23" x14ac:dyDescent="0.2">
      <c r="A559" s="43">
        <f t="shared" si="98"/>
        <v>26</v>
      </c>
      <c r="B559" s="91">
        <v>36571</v>
      </c>
      <c r="C559" s="92">
        <v>23.67</v>
      </c>
      <c r="D559" s="4">
        <f t="shared" si="93"/>
        <v>1.833349154218222E-2</v>
      </c>
      <c r="E559" s="100">
        <f t="shared" si="90"/>
        <v>2.157376704853132</v>
      </c>
      <c r="F559" s="2"/>
      <c r="G559" s="8">
        <f t="shared" si="100"/>
        <v>0</v>
      </c>
      <c r="H559" s="8">
        <f t="shared" si="100"/>
        <v>1.3299999999999983</v>
      </c>
      <c r="I559" s="8">
        <f t="shared" si="100"/>
        <v>6.3299999999999983</v>
      </c>
      <c r="J559" s="8">
        <f t="shared" si="100"/>
        <v>11.329999999999998</v>
      </c>
      <c r="K559" s="8">
        <f t="shared" si="100"/>
        <v>16.329999999999998</v>
      </c>
      <c r="L559" s="8">
        <f t="shared" si="100"/>
        <v>26.33</v>
      </c>
      <c r="M559" s="8">
        <f t="shared" si="100"/>
        <v>3.6700000000000017</v>
      </c>
      <c r="N559" s="8">
        <f t="shared" si="100"/>
        <v>0</v>
      </c>
      <c r="O559" s="8">
        <f t="shared" si="100"/>
        <v>0</v>
      </c>
      <c r="P559" s="8">
        <f t="shared" si="100"/>
        <v>0</v>
      </c>
      <c r="Q559" s="8">
        <f t="shared" si="100"/>
        <v>0</v>
      </c>
      <c r="R559" s="8">
        <f t="shared" si="100"/>
        <v>0</v>
      </c>
      <c r="S559" s="8">
        <f t="shared" si="100"/>
        <v>0</v>
      </c>
      <c r="T559" s="21">
        <f t="shared" si="94"/>
        <v>26</v>
      </c>
      <c r="U559" s="19">
        <f>VLOOKUP($B559,Gas!$B$3:$E$2506,2)</f>
        <v>2.61</v>
      </c>
      <c r="V559" s="44">
        <f t="shared" si="95"/>
        <v>9.0689655172413808</v>
      </c>
      <c r="W559" s="5">
        <f>VLOOKUP($B559,Gas!$B$3:$E$2506,4)</f>
        <v>0.49817172664552989</v>
      </c>
    </row>
    <row r="560" spans="1:23" x14ac:dyDescent="0.2">
      <c r="A560" s="43">
        <f t="shared" si="98"/>
        <v>26</v>
      </c>
      <c r="B560" s="91">
        <v>36572</v>
      </c>
      <c r="C560" s="92">
        <v>25.67</v>
      </c>
      <c r="D560" s="4">
        <f t="shared" si="93"/>
        <v>8.1114571357156412E-2</v>
      </c>
      <c r="E560" s="100">
        <f t="shared" si="90"/>
        <v>2.0741615462477601</v>
      </c>
      <c r="F560" s="2"/>
      <c r="G560" s="8">
        <f t="shared" si="100"/>
        <v>0</v>
      </c>
      <c r="H560" s="8">
        <f t="shared" si="100"/>
        <v>0</v>
      </c>
      <c r="I560" s="8">
        <f t="shared" si="100"/>
        <v>4.3299999999999983</v>
      </c>
      <c r="J560" s="8">
        <f t="shared" si="100"/>
        <v>9.3299999999999983</v>
      </c>
      <c r="K560" s="8">
        <f t="shared" si="100"/>
        <v>14.329999999999998</v>
      </c>
      <c r="L560" s="8">
        <f t="shared" si="100"/>
        <v>24.33</v>
      </c>
      <c r="M560" s="8">
        <f t="shared" si="100"/>
        <v>5.6700000000000017</v>
      </c>
      <c r="N560" s="8">
        <f t="shared" si="100"/>
        <v>0.67000000000000171</v>
      </c>
      <c r="O560" s="8">
        <f t="shared" si="100"/>
        <v>0</v>
      </c>
      <c r="P560" s="8">
        <f t="shared" si="100"/>
        <v>0</v>
      </c>
      <c r="Q560" s="8">
        <f t="shared" si="100"/>
        <v>0</v>
      </c>
      <c r="R560" s="8">
        <f t="shared" si="100"/>
        <v>0</v>
      </c>
      <c r="S560" s="8">
        <f t="shared" si="100"/>
        <v>0</v>
      </c>
      <c r="T560" s="21">
        <f t="shared" si="94"/>
        <v>26</v>
      </c>
      <c r="U560" s="19">
        <f>VLOOKUP($B560,Gas!$B$3:$E$2506,2)</f>
        <v>2.61</v>
      </c>
      <c r="V560" s="44">
        <f t="shared" si="95"/>
        <v>9.8352490421455947</v>
      </c>
      <c r="W560" s="5">
        <f>VLOOKUP($B560,Gas!$B$3:$E$2506,4)</f>
        <v>0.49817172664552989</v>
      </c>
    </row>
    <row r="561" spans="1:23" x14ac:dyDescent="0.2">
      <c r="A561" s="43">
        <f t="shared" si="98"/>
        <v>26</v>
      </c>
      <c r="B561" s="91">
        <v>36573</v>
      </c>
      <c r="C561" s="92">
        <v>25.12</v>
      </c>
      <c r="D561" s="4">
        <f t="shared" si="93"/>
        <v>-2.1658653283051131E-2</v>
      </c>
      <c r="E561" s="100">
        <f t="shared" si="90"/>
        <v>2.0504763938138528</v>
      </c>
      <c r="F561" s="2"/>
      <c r="G561" s="8">
        <f t="shared" si="100"/>
        <v>0</v>
      </c>
      <c r="H561" s="8">
        <f t="shared" si="100"/>
        <v>0</v>
      </c>
      <c r="I561" s="8">
        <f t="shared" si="100"/>
        <v>4.879999999999999</v>
      </c>
      <c r="J561" s="8">
        <f t="shared" si="100"/>
        <v>9.879999999999999</v>
      </c>
      <c r="K561" s="8">
        <f t="shared" si="100"/>
        <v>14.879999999999999</v>
      </c>
      <c r="L561" s="8">
        <f t="shared" si="100"/>
        <v>24.88</v>
      </c>
      <c r="M561" s="8">
        <f t="shared" si="100"/>
        <v>5.120000000000001</v>
      </c>
      <c r="N561" s="8">
        <f t="shared" si="100"/>
        <v>0.12000000000000099</v>
      </c>
      <c r="O561" s="8">
        <f t="shared" si="100"/>
        <v>0</v>
      </c>
      <c r="P561" s="8">
        <f t="shared" si="100"/>
        <v>0</v>
      </c>
      <c r="Q561" s="8">
        <f t="shared" si="100"/>
        <v>0</v>
      </c>
      <c r="R561" s="8">
        <f t="shared" si="100"/>
        <v>0</v>
      </c>
      <c r="S561" s="8">
        <f t="shared" si="100"/>
        <v>0</v>
      </c>
      <c r="T561" s="21">
        <f t="shared" si="94"/>
        <v>26</v>
      </c>
      <c r="U561" s="19">
        <f>VLOOKUP($B561,Gas!$B$3:$E$2506,2)</f>
        <v>2.645</v>
      </c>
      <c r="V561" s="44">
        <f t="shared" si="95"/>
        <v>9.4971644612476371</v>
      </c>
      <c r="W561" s="5">
        <f>VLOOKUP($B561,Gas!$B$3:$E$2506,4)</f>
        <v>0.51134102102228174</v>
      </c>
    </row>
    <row r="562" spans="1:23" x14ac:dyDescent="0.2">
      <c r="A562" s="43">
        <f t="shared" si="98"/>
        <v>26</v>
      </c>
      <c r="B562" s="91">
        <v>36574</v>
      </c>
      <c r="C562" s="92">
        <v>24.1</v>
      </c>
      <c r="D562" s="4">
        <f t="shared" si="93"/>
        <v>-4.1452501103388578E-2</v>
      </c>
      <c r="E562" s="100">
        <f t="shared" si="90"/>
        <v>1.9702427419026167</v>
      </c>
      <c r="F562" s="2"/>
      <c r="G562" s="8">
        <f t="shared" si="100"/>
        <v>0</v>
      </c>
      <c r="H562" s="8">
        <f t="shared" si="100"/>
        <v>0.89999999999999858</v>
      </c>
      <c r="I562" s="8">
        <f t="shared" si="100"/>
        <v>5.8999999999999986</v>
      </c>
      <c r="J562" s="8">
        <f t="shared" si="100"/>
        <v>10.899999999999999</v>
      </c>
      <c r="K562" s="8">
        <f t="shared" si="100"/>
        <v>15.899999999999999</v>
      </c>
      <c r="L562" s="8">
        <f t="shared" si="100"/>
        <v>25.9</v>
      </c>
      <c r="M562" s="8">
        <f t="shared" si="100"/>
        <v>4.1000000000000014</v>
      </c>
      <c r="N562" s="8">
        <f t="shared" si="100"/>
        <v>0</v>
      </c>
      <c r="O562" s="8">
        <f t="shared" si="100"/>
        <v>0</v>
      </c>
      <c r="P562" s="8">
        <f t="shared" si="100"/>
        <v>0</v>
      </c>
      <c r="Q562" s="8">
        <f t="shared" si="100"/>
        <v>0</v>
      </c>
      <c r="R562" s="8">
        <f t="shared" si="100"/>
        <v>0</v>
      </c>
      <c r="S562" s="8">
        <f t="shared" si="100"/>
        <v>0</v>
      </c>
      <c r="T562" s="21">
        <f t="shared" si="94"/>
        <v>26</v>
      </c>
      <c r="U562" s="19">
        <f>VLOOKUP($B562,Gas!$B$3:$E$2506,2)</f>
        <v>2.6549999999999998</v>
      </c>
      <c r="V562" s="44">
        <f t="shared" si="95"/>
        <v>9.0772128060263668</v>
      </c>
      <c r="W562" s="5">
        <f>VLOOKUP($B562,Gas!$B$3:$E$2506,4)</f>
        <v>0.50434917956203562</v>
      </c>
    </row>
    <row r="563" spans="1:23" x14ac:dyDescent="0.2">
      <c r="A563" s="43">
        <f t="shared" si="98"/>
        <v>26</v>
      </c>
      <c r="B563" s="91">
        <v>36577</v>
      </c>
      <c r="C563" s="92">
        <v>23.8</v>
      </c>
      <c r="D563" s="4">
        <f t="shared" si="93"/>
        <v>-1.2526259819180369E-2</v>
      </c>
      <c r="E563" s="100">
        <f t="shared" si="90"/>
        <v>1.8927014278010403</v>
      </c>
      <c r="F563" s="2"/>
      <c r="G563" s="8">
        <f t="shared" si="100"/>
        <v>0</v>
      </c>
      <c r="H563" s="8">
        <f t="shared" si="100"/>
        <v>1.1999999999999993</v>
      </c>
      <c r="I563" s="8">
        <f t="shared" si="100"/>
        <v>6.1999999999999993</v>
      </c>
      <c r="J563" s="8">
        <f t="shared" si="100"/>
        <v>11.2</v>
      </c>
      <c r="K563" s="8">
        <f t="shared" si="100"/>
        <v>16.2</v>
      </c>
      <c r="L563" s="8">
        <f t="shared" si="100"/>
        <v>26.2</v>
      </c>
      <c r="M563" s="8">
        <f t="shared" si="100"/>
        <v>3.8000000000000007</v>
      </c>
      <c r="N563" s="8">
        <f t="shared" si="100"/>
        <v>0</v>
      </c>
      <c r="O563" s="8">
        <f t="shared" si="100"/>
        <v>0</v>
      </c>
      <c r="P563" s="8">
        <f t="shared" si="100"/>
        <v>0</v>
      </c>
      <c r="Q563" s="8">
        <f t="shared" si="100"/>
        <v>0</v>
      </c>
      <c r="R563" s="8">
        <f t="shared" si="100"/>
        <v>0</v>
      </c>
      <c r="S563" s="8">
        <f t="shared" si="100"/>
        <v>0</v>
      </c>
      <c r="T563" s="21">
        <f t="shared" si="94"/>
        <v>26</v>
      </c>
      <c r="U563" s="19">
        <f>VLOOKUP($B563,Gas!$B$3:$E$2506,2)</f>
        <v>2.645</v>
      </c>
      <c r="V563" s="44">
        <f t="shared" si="95"/>
        <v>8.9981096408317587</v>
      </c>
      <c r="W563" s="5">
        <f>VLOOKUP($B563,Gas!$B$3:$E$2506,4)</f>
        <v>0.13527063009575566</v>
      </c>
    </row>
    <row r="564" spans="1:23" x14ac:dyDescent="0.2">
      <c r="A564" s="43">
        <f t="shared" si="98"/>
        <v>26</v>
      </c>
      <c r="B564" s="91">
        <v>36578</v>
      </c>
      <c r="C564" s="92">
        <v>21.85</v>
      </c>
      <c r="D564" s="4">
        <f t="shared" si="93"/>
        <v>-8.5484659135829782E-2</v>
      </c>
      <c r="E564" s="100">
        <f t="shared" si="90"/>
        <v>1.8555996671790471</v>
      </c>
      <c r="F564" s="2"/>
      <c r="G564" s="8">
        <f t="shared" ref="G564:S573" si="101">IF(G$1="P",MAX(0,G$2-$C564),IF(G$1="C",MAX(0,$C564-G$2)))</f>
        <v>0</v>
      </c>
      <c r="H564" s="8">
        <f t="shared" si="101"/>
        <v>3.1499999999999986</v>
      </c>
      <c r="I564" s="8">
        <f t="shared" si="101"/>
        <v>8.1499999999999986</v>
      </c>
      <c r="J564" s="8">
        <f t="shared" si="101"/>
        <v>13.149999999999999</v>
      </c>
      <c r="K564" s="8">
        <f t="shared" si="101"/>
        <v>18.149999999999999</v>
      </c>
      <c r="L564" s="8">
        <f t="shared" si="101"/>
        <v>28.15</v>
      </c>
      <c r="M564" s="8">
        <f t="shared" si="101"/>
        <v>1.8500000000000014</v>
      </c>
      <c r="N564" s="8">
        <f t="shared" si="101"/>
        <v>0</v>
      </c>
      <c r="O564" s="8">
        <f t="shared" si="101"/>
        <v>0</v>
      </c>
      <c r="P564" s="8">
        <f t="shared" si="101"/>
        <v>0</v>
      </c>
      <c r="Q564" s="8">
        <f t="shared" si="101"/>
        <v>0</v>
      </c>
      <c r="R564" s="8">
        <f t="shared" si="101"/>
        <v>0</v>
      </c>
      <c r="S564" s="8">
        <f t="shared" si="101"/>
        <v>0</v>
      </c>
      <c r="T564" s="21">
        <f t="shared" si="94"/>
        <v>26</v>
      </c>
      <c r="U564" s="19">
        <f>VLOOKUP($B564,Gas!$B$3:$E$2506,2)</f>
        <v>2.645</v>
      </c>
      <c r="V564" s="44">
        <f t="shared" si="95"/>
        <v>8.2608695652173925</v>
      </c>
      <c r="W564" s="5">
        <f>VLOOKUP($B564,Gas!$B$3:$E$2506,4)</f>
        <v>0.1331108655004497</v>
      </c>
    </row>
    <row r="565" spans="1:23" x14ac:dyDescent="0.2">
      <c r="A565" s="43">
        <f t="shared" si="98"/>
        <v>26</v>
      </c>
      <c r="B565" s="91">
        <v>36579</v>
      </c>
      <c r="C565" s="92">
        <v>19.88</v>
      </c>
      <c r="D565" s="4">
        <f t="shared" si="93"/>
        <v>-9.4486720313171277E-2</v>
      </c>
      <c r="E565" s="100">
        <f t="shared" si="90"/>
        <v>1.1928938875213104</v>
      </c>
      <c r="F565" s="2"/>
      <c r="G565" s="8">
        <f t="shared" si="101"/>
        <v>0.12000000000000099</v>
      </c>
      <c r="H565" s="8">
        <f t="shared" si="101"/>
        <v>5.120000000000001</v>
      </c>
      <c r="I565" s="8">
        <f t="shared" si="101"/>
        <v>10.120000000000001</v>
      </c>
      <c r="J565" s="8">
        <f t="shared" si="101"/>
        <v>15.120000000000001</v>
      </c>
      <c r="K565" s="8">
        <f t="shared" si="101"/>
        <v>20.12</v>
      </c>
      <c r="L565" s="8">
        <f t="shared" si="101"/>
        <v>30.12</v>
      </c>
      <c r="M565" s="8">
        <f t="shared" si="101"/>
        <v>0</v>
      </c>
      <c r="N565" s="8">
        <f t="shared" si="101"/>
        <v>0</v>
      </c>
      <c r="O565" s="8">
        <f t="shared" si="101"/>
        <v>0</v>
      </c>
      <c r="P565" s="8">
        <f t="shared" si="101"/>
        <v>0</v>
      </c>
      <c r="Q565" s="8">
        <f t="shared" si="101"/>
        <v>0</v>
      </c>
      <c r="R565" s="8">
        <f t="shared" si="101"/>
        <v>0</v>
      </c>
      <c r="S565" s="8">
        <f t="shared" si="101"/>
        <v>0</v>
      </c>
      <c r="T565" s="21">
        <f t="shared" si="94"/>
        <v>26</v>
      </c>
      <c r="U565" s="19">
        <f>VLOOKUP($B565,Gas!$B$3:$E$2506,2)</f>
        <v>2.5449999999999999</v>
      </c>
      <c r="V565" s="44">
        <f t="shared" si="95"/>
        <v>7.8113948919449898</v>
      </c>
      <c r="W565" s="5">
        <f>VLOOKUP($B565,Gas!$B$3:$E$2506,4)</f>
        <v>0.26710278049779312</v>
      </c>
    </row>
    <row r="566" spans="1:23" x14ac:dyDescent="0.2">
      <c r="A566" s="43">
        <f t="shared" si="98"/>
        <v>26</v>
      </c>
      <c r="B566" s="91">
        <v>36580</v>
      </c>
      <c r="C566" s="92">
        <v>17.96</v>
      </c>
      <c r="D566" s="4">
        <f t="shared" si="93"/>
        <v>-0.10156713835437439</v>
      </c>
      <c r="E566" s="100">
        <f t="shared" ref="E566:E629" si="102">STDEV(D557:D566)*SQRT(trade_day)</f>
        <v>1.2739569811192277</v>
      </c>
      <c r="F566" s="2"/>
      <c r="G566" s="8">
        <f t="shared" si="101"/>
        <v>2.0399999999999991</v>
      </c>
      <c r="H566" s="8">
        <f t="shared" si="101"/>
        <v>7.0399999999999991</v>
      </c>
      <c r="I566" s="8">
        <f t="shared" si="101"/>
        <v>12.04</v>
      </c>
      <c r="J566" s="8">
        <f t="shared" si="101"/>
        <v>17.04</v>
      </c>
      <c r="K566" s="8">
        <f t="shared" si="101"/>
        <v>22.04</v>
      </c>
      <c r="L566" s="8">
        <f t="shared" si="101"/>
        <v>32.04</v>
      </c>
      <c r="M566" s="8">
        <f t="shared" si="101"/>
        <v>0</v>
      </c>
      <c r="N566" s="8">
        <f t="shared" si="101"/>
        <v>0</v>
      </c>
      <c r="O566" s="8">
        <f t="shared" si="101"/>
        <v>0</v>
      </c>
      <c r="P566" s="8">
        <f t="shared" si="101"/>
        <v>0</v>
      </c>
      <c r="Q566" s="8">
        <f t="shared" si="101"/>
        <v>0</v>
      </c>
      <c r="R566" s="8">
        <f t="shared" si="101"/>
        <v>0</v>
      </c>
      <c r="S566" s="8">
        <f t="shared" si="101"/>
        <v>0</v>
      </c>
      <c r="T566" s="21">
        <f t="shared" si="94"/>
        <v>26</v>
      </c>
      <c r="U566" s="19">
        <f>VLOOKUP($B566,Gas!$B$3:$E$2506,2)</f>
        <v>2.5</v>
      </c>
      <c r="V566" s="44">
        <f t="shared" si="95"/>
        <v>7.1840000000000002</v>
      </c>
      <c r="W566" s="5">
        <f>VLOOKUP($B566,Gas!$B$3:$E$2506,4)</f>
        <v>0.27768749572118434</v>
      </c>
    </row>
    <row r="567" spans="1:23" x14ac:dyDescent="0.2">
      <c r="A567" s="43">
        <f t="shared" si="98"/>
        <v>26</v>
      </c>
      <c r="B567" s="91">
        <v>36581</v>
      </c>
      <c r="C567" s="92">
        <v>17.579999999999998</v>
      </c>
      <c r="D567" s="4">
        <f t="shared" si="93"/>
        <v>-2.1385170617022789E-2</v>
      </c>
      <c r="E567" s="100">
        <f t="shared" si="102"/>
        <v>1.2474392044386378</v>
      </c>
      <c r="F567" s="2"/>
      <c r="G567" s="8">
        <f t="shared" si="101"/>
        <v>2.4200000000000017</v>
      </c>
      <c r="H567" s="8">
        <f t="shared" si="101"/>
        <v>7.4200000000000017</v>
      </c>
      <c r="I567" s="8">
        <f t="shared" si="101"/>
        <v>12.420000000000002</v>
      </c>
      <c r="J567" s="8">
        <f t="shared" si="101"/>
        <v>17.420000000000002</v>
      </c>
      <c r="K567" s="8">
        <f t="shared" si="101"/>
        <v>22.42</v>
      </c>
      <c r="L567" s="8">
        <f t="shared" si="101"/>
        <v>32.42</v>
      </c>
      <c r="M567" s="8">
        <f t="shared" si="101"/>
        <v>0</v>
      </c>
      <c r="N567" s="8">
        <f t="shared" si="101"/>
        <v>0</v>
      </c>
      <c r="O567" s="8">
        <f t="shared" si="101"/>
        <v>0</v>
      </c>
      <c r="P567" s="8">
        <f t="shared" si="101"/>
        <v>0</v>
      </c>
      <c r="Q567" s="8">
        <f t="shared" si="101"/>
        <v>0</v>
      </c>
      <c r="R567" s="8">
        <f t="shared" si="101"/>
        <v>0</v>
      </c>
      <c r="S567" s="8">
        <f t="shared" si="101"/>
        <v>0</v>
      </c>
      <c r="T567" s="21">
        <f t="shared" si="94"/>
        <v>26</v>
      </c>
      <c r="U567" s="19">
        <f>VLOOKUP($B567,Gas!$B$3:$E$2506,2)</f>
        <v>2.5150000000000001</v>
      </c>
      <c r="V567" s="44">
        <f t="shared" si="95"/>
        <v>6.9900596421471164</v>
      </c>
      <c r="W567" s="5">
        <f>VLOOKUP($B567,Gas!$B$3:$E$2506,4)</f>
        <v>0.27816260813724197</v>
      </c>
    </row>
    <row r="568" spans="1:23" x14ac:dyDescent="0.2">
      <c r="A568" s="43">
        <f t="shared" si="98"/>
        <v>26</v>
      </c>
      <c r="B568" s="91">
        <v>36584</v>
      </c>
      <c r="C568" s="92">
        <v>20.350000000000001</v>
      </c>
      <c r="D568" s="4">
        <f t="shared" si="93"/>
        <v>0.14631901963157312</v>
      </c>
      <c r="E568" s="100">
        <f t="shared" si="102"/>
        <v>1.2462656618983432</v>
      </c>
      <c r="F568" s="2"/>
      <c r="G568" s="8">
        <f t="shared" si="101"/>
        <v>0</v>
      </c>
      <c r="H568" s="8">
        <f t="shared" si="101"/>
        <v>4.6499999999999986</v>
      </c>
      <c r="I568" s="8">
        <f t="shared" si="101"/>
        <v>9.6499999999999986</v>
      </c>
      <c r="J568" s="8">
        <f t="shared" si="101"/>
        <v>14.649999999999999</v>
      </c>
      <c r="K568" s="8">
        <f t="shared" si="101"/>
        <v>19.649999999999999</v>
      </c>
      <c r="L568" s="8">
        <f t="shared" si="101"/>
        <v>29.65</v>
      </c>
      <c r="M568" s="8">
        <f t="shared" si="101"/>
        <v>0.35000000000000142</v>
      </c>
      <c r="N568" s="8">
        <f t="shared" si="101"/>
        <v>0</v>
      </c>
      <c r="O568" s="8">
        <f t="shared" si="101"/>
        <v>0</v>
      </c>
      <c r="P568" s="8">
        <f t="shared" si="101"/>
        <v>0</v>
      </c>
      <c r="Q568" s="8">
        <f t="shared" si="101"/>
        <v>0</v>
      </c>
      <c r="R568" s="8">
        <f t="shared" si="101"/>
        <v>0</v>
      </c>
      <c r="S568" s="8">
        <f t="shared" si="101"/>
        <v>0</v>
      </c>
      <c r="T568" s="21">
        <f t="shared" si="94"/>
        <v>26</v>
      </c>
      <c r="U568" s="19">
        <f>VLOOKUP($B568,Gas!$B$3:$E$2506,2)</f>
        <v>2.5150000000000001</v>
      </c>
      <c r="V568" s="44">
        <f t="shared" si="95"/>
        <v>8.0914512922465214</v>
      </c>
      <c r="W568" s="5">
        <f>VLOOKUP($B568,Gas!$B$3:$E$2506,4)</f>
        <v>0.2515441785472235</v>
      </c>
    </row>
    <row r="569" spans="1:23" x14ac:dyDescent="0.2">
      <c r="A569" s="43">
        <f t="shared" si="98"/>
        <v>26</v>
      </c>
      <c r="B569" s="91">
        <v>36585</v>
      </c>
      <c r="C569" s="92">
        <v>21.08</v>
      </c>
      <c r="D569" s="4">
        <f t="shared" si="93"/>
        <v>3.5243811784557363E-2</v>
      </c>
      <c r="E569" s="100">
        <f t="shared" si="102"/>
        <v>1.260962407428164</v>
      </c>
      <c r="F569" s="2"/>
      <c r="G569" s="8">
        <f t="shared" si="101"/>
        <v>0</v>
      </c>
      <c r="H569" s="8">
        <f t="shared" si="101"/>
        <v>3.9200000000000017</v>
      </c>
      <c r="I569" s="8">
        <f t="shared" si="101"/>
        <v>8.9200000000000017</v>
      </c>
      <c r="J569" s="8">
        <f t="shared" si="101"/>
        <v>13.920000000000002</v>
      </c>
      <c r="K569" s="8">
        <f t="shared" si="101"/>
        <v>18.920000000000002</v>
      </c>
      <c r="L569" s="8">
        <f t="shared" si="101"/>
        <v>28.92</v>
      </c>
      <c r="M569" s="8">
        <f t="shared" si="101"/>
        <v>1.0799999999999983</v>
      </c>
      <c r="N569" s="8">
        <f t="shared" si="101"/>
        <v>0</v>
      </c>
      <c r="O569" s="8">
        <f t="shared" si="101"/>
        <v>0</v>
      </c>
      <c r="P569" s="8">
        <f t="shared" si="101"/>
        <v>0</v>
      </c>
      <c r="Q569" s="8">
        <f t="shared" si="101"/>
        <v>0</v>
      </c>
      <c r="R569" s="8">
        <f t="shared" si="101"/>
        <v>0</v>
      </c>
      <c r="S569" s="8">
        <f t="shared" si="101"/>
        <v>0</v>
      </c>
      <c r="T569" s="21">
        <f t="shared" si="94"/>
        <v>26</v>
      </c>
      <c r="U569" s="19">
        <f>VLOOKUP($B569,Gas!$B$3:$E$2506,2)</f>
        <v>2.605</v>
      </c>
      <c r="V569" s="44">
        <f t="shared" si="95"/>
        <v>8.0921305182341641</v>
      </c>
      <c r="W569" s="5">
        <f>VLOOKUP($B569,Gas!$B$3:$E$2506,4)</f>
        <v>0.3518409719311692</v>
      </c>
    </row>
    <row r="570" spans="1:23" x14ac:dyDescent="0.2">
      <c r="A570" s="43">
        <f t="shared" si="98"/>
        <v>27</v>
      </c>
      <c r="B570" s="91">
        <v>36586</v>
      </c>
      <c r="C570" s="92">
        <v>20.8</v>
      </c>
      <c r="D570" s="4">
        <f t="shared" si="93"/>
        <v>-1.3371736965889195E-2</v>
      </c>
      <c r="E570" s="100">
        <f t="shared" si="102"/>
        <v>1.1517802858122987</v>
      </c>
      <c r="F570" s="2"/>
      <c r="G570" s="8">
        <f t="shared" si="101"/>
        <v>0</v>
      </c>
      <c r="H570" s="8">
        <f t="shared" si="101"/>
        <v>4.1999999999999993</v>
      </c>
      <c r="I570" s="8">
        <f t="shared" si="101"/>
        <v>9.1999999999999993</v>
      </c>
      <c r="J570" s="8">
        <f t="shared" si="101"/>
        <v>14.2</v>
      </c>
      <c r="K570" s="8">
        <f t="shared" si="101"/>
        <v>19.2</v>
      </c>
      <c r="L570" s="8">
        <f t="shared" si="101"/>
        <v>29.2</v>
      </c>
      <c r="M570" s="8">
        <f t="shared" si="101"/>
        <v>0.80000000000000071</v>
      </c>
      <c r="N570" s="8">
        <f t="shared" si="101"/>
        <v>0</v>
      </c>
      <c r="O570" s="8">
        <f t="shared" si="101"/>
        <v>0</v>
      </c>
      <c r="P570" s="8">
        <f t="shared" si="101"/>
        <v>0</v>
      </c>
      <c r="Q570" s="8">
        <f t="shared" si="101"/>
        <v>0</v>
      </c>
      <c r="R570" s="8">
        <f t="shared" si="101"/>
        <v>0</v>
      </c>
      <c r="S570" s="8">
        <f t="shared" si="101"/>
        <v>0</v>
      </c>
      <c r="T570" s="21">
        <f t="shared" si="94"/>
        <v>27</v>
      </c>
      <c r="U570" s="19">
        <f>VLOOKUP($B570,Gas!$B$3:$E$2506,2)</f>
        <v>2.66</v>
      </c>
      <c r="V570" s="44">
        <f t="shared" si="95"/>
        <v>7.8195488721804507</v>
      </c>
      <c r="W570" s="5">
        <f>VLOOKUP($B570,Gas!$B$3:$E$2506,4)</f>
        <v>0.37723742517913589</v>
      </c>
    </row>
    <row r="571" spans="1:23" x14ac:dyDescent="0.2">
      <c r="A571" s="43">
        <f t="shared" si="98"/>
        <v>27</v>
      </c>
      <c r="B571" s="91">
        <v>36587</v>
      </c>
      <c r="C571" s="92">
        <v>21.73</v>
      </c>
      <c r="D571" s="4">
        <f t="shared" si="93"/>
        <v>4.3740807561065936E-2</v>
      </c>
      <c r="E571" s="100">
        <f t="shared" si="102"/>
        <v>1.1963554704807675</v>
      </c>
      <c r="F571" s="2"/>
      <c r="G571" s="8">
        <f t="shared" si="101"/>
        <v>0</v>
      </c>
      <c r="H571" s="8">
        <f t="shared" si="101"/>
        <v>3.2699999999999996</v>
      </c>
      <c r="I571" s="8">
        <f t="shared" si="101"/>
        <v>8.27</v>
      </c>
      <c r="J571" s="8">
        <f t="shared" si="101"/>
        <v>13.27</v>
      </c>
      <c r="K571" s="8">
        <f t="shared" si="101"/>
        <v>18.27</v>
      </c>
      <c r="L571" s="8">
        <f t="shared" si="101"/>
        <v>28.27</v>
      </c>
      <c r="M571" s="8">
        <f t="shared" si="101"/>
        <v>1.7300000000000004</v>
      </c>
      <c r="N571" s="8">
        <f t="shared" si="101"/>
        <v>0</v>
      </c>
      <c r="O571" s="8">
        <f t="shared" si="101"/>
        <v>0</v>
      </c>
      <c r="P571" s="8">
        <f t="shared" si="101"/>
        <v>0</v>
      </c>
      <c r="Q571" s="8">
        <f t="shared" si="101"/>
        <v>0</v>
      </c>
      <c r="R571" s="8">
        <f t="shared" si="101"/>
        <v>0</v>
      </c>
      <c r="S571" s="8">
        <f t="shared" si="101"/>
        <v>0</v>
      </c>
      <c r="T571" s="21">
        <f t="shared" si="94"/>
        <v>27</v>
      </c>
      <c r="U571" s="19">
        <f>VLOOKUP($B571,Gas!$B$3:$E$2506,2)</f>
        <v>2.71</v>
      </c>
      <c r="V571" s="44">
        <f t="shared" si="95"/>
        <v>8.0184501845018445</v>
      </c>
      <c r="W571" s="5">
        <f>VLOOKUP($B571,Gas!$B$3:$E$2506,4)</f>
        <v>0.3925710230075829</v>
      </c>
    </row>
    <row r="572" spans="1:23" x14ac:dyDescent="0.2">
      <c r="A572" s="43">
        <f t="shared" si="98"/>
        <v>27</v>
      </c>
      <c r="B572" s="91">
        <v>36588</v>
      </c>
      <c r="C572" s="92">
        <v>23.9</v>
      </c>
      <c r="D572" s="4">
        <f t="shared" si="93"/>
        <v>9.5184664669126715E-2</v>
      </c>
      <c r="E572" s="100">
        <f t="shared" si="102"/>
        <v>1.3013038632033223</v>
      </c>
      <c r="F572" s="2"/>
      <c r="G572" s="8">
        <f t="shared" si="101"/>
        <v>0</v>
      </c>
      <c r="H572" s="8">
        <f t="shared" si="101"/>
        <v>1.1000000000000014</v>
      </c>
      <c r="I572" s="8">
        <f t="shared" si="101"/>
        <v>6.1000000000000014</v>
      </c>
      <c r="J572" s="8">
        <f t="shared" si="101"/>
        <v>11.100000000000001</v>
      </c>
      <c r="K572" s="8">
        <f t="shared" si="101"/>
        <v>16.100000000000001</v>
      </c>
      <c r="L572" s="8">
        <f t="shared" si="101"/>
        <v>26.1</v>
      </c>
      <c r="M572" s="8">
        <f t="shared" si="101"/>
        <v>3.8999999999999986</v>
      </c>
      <c r="N572" s="8">
        <f t="shared" si="101"/>
        <v>0</v>
      </c>
      <c r="O572" s="8">
        <f t="shared" si="101"/>
        <v>0</v>
      </c>
      <c r="P572" s="8">
        <f t="shared" si="101"/>
        <v>0</v>
      </c>
      <c r="Q572" s="8">
        <f t="shared" si="101"/>
        <v>0</v>
      </c>
      <c r="R572" s="8">
        <f t="shared" si="101"/>
        <v>0</v>
      </c>
      <c r="S572" s="8">
        <f t="shared" si="101"/>
        <v>0</v>
      </c>
      <c r="T572" s="21">
        <f t="shared" si="94"/>
        <v>27</v>
      </c>
      <c r="U572" s="19">
        <f>VLOOKUP($B572,Gas!$B$3:$E$2506,2)</f>
        <v>2.8</v>
      </c>
      <c r="V572" s="44">
        <f t="shared" si="95"/>
        <v>8.5357142857142865</v>
      </c>
      <c r="W572" s="5">
        <f>VLOOKUP($B572,Gas!$B$3:$E$2506,4)</f>
        <v>0.43201610092381981</v>
      </c>
    </row>
    <row r="573" spans="1:23" x14ac:dyDescent="0.2">
      <c r="A573" s="43">
        <f t="shared" si="98"/>
        <v>27</v>
      </c>
      <c r="B573" s="91">
        <v>36591</v>
      </c>
      <c r="C573" s="92">
        <v>22.26</v>
      </c>
      <c r="D573" s="4">
        <f t="shared" si="93"/>
        <v>-7.1087113090066073E-2</v>
      </c>
      <c r="E573" s="100">
        <f t="shared" si="102"/>
        <v>1.348023593593576</v>
      </c>
      <c r="F573" s="2"/>
      <c r="G573" s="8">
        <f t="shared" si="101"/>
        <v>0</v>
      </c>
      <c r="H573" s="8">
        <f t="shared" si="101"/>
        <v>2.7399999999999984</v>
      </c>
      <c r="I573" s="8">
        <f t="shared" si="101"/>
        <v>7.7399999999999984</v>
      </c>
      <c r="J573" s="8">
        <f t="shared" si="101"/>
        <v>12.739999999999998</v>
      </c>
      <c r="K573" s="8">
        <f t="shared" si="101"/>
        <v>17.739999999999998</v>
      </c>
      <c r="L573" s="8">
        <f t="shared" si="101"/>
        <v>27.74</v>
      </c>
      <c r="M573" s="8">
        <f t="shared" si="101"/>
        <v>2.2600000000000016</v>
      </c>
      <c r="N573" s="8">
        <f t="shared" si="101"/>
        <v>0</v>
      </c>
      <c r="O573" s="8">
        <f t="shared" si="101"/>
        <v>0</v>
      </c>
      <c r="P573" s="8">
        <f t="shared" si="101"/>
        <v>0</v>
      </c>
      <c r="Q573" s="8">
        <f t="shared" si="101"/>
        <v>0</v>
      </c>
      <c r="R573" s="8">
        <f t="shared" si="101"/>
        <v>0</v>
      </c>
      <c r="S573" s="8">
        <f t="shared" si="101"/>
        <v>0</v>
      </c>
      <c r="T573" s="21">
        <f t="shared" si="94"/>
        <v>27</v>
      </c>
      <c r="U573" s="19">
        <f>VLOOKUP($B573,Gas!$B$3:$E$2506,2)</f>
        <v>2.7250000000000001</v>
      </c>
      <c r="V573" s="44">
        <f t="shared" si="95"/>
        <v>8.1688073394495415</v>
      </c>
      <c r="W573" s="5">
        <f>VLOOKUP($B573,Gas!$B$3:$E$2506,4)</f>
        <v>0.35917423449780772</v>
      </c>
    </row>
    <row r="574" spans="1:23" x14ac:dyDescent="0.2">
      <c r="A574" s="43">
        <f t="shared" si="98"/>
        <v>27</v>
      </c>
      <c r="B574" s="91">
        <v>36592</v>
      </c>
      <c r="C574" s="92">
        <v>19.149999999999999</v>
      </c>
      <c r="D574" s="4">
        <f t="shared" si="93"/>
        <v>-0.15048863022074396</v>
      </c>
      <c r="E574" s="100">
        <f t="shared" si="102"/>
        <v>1.48571910189978</v>
      </c>
      <c r="F574" s="2"/>
      <c r="G574" s="8">
        <f t="shared" ref="G574:S583" si="103">IF(G$1="P",MAX(0,G$2-$C574),IF(G$1="C",MAX(0,$C574-G$2)))</f>
        <v>0.85000000000000142</v>
      </c>
      <c r="H574" s="8">
        <f t="shared" si="103"/>
        <v>5.8500000000000014</v>
      </c>
      <c r="I574" s="8">
        <f t="shared" si="103"/>
        <v>10.850000000000001</v>
      </c>
      <c r="J574" s="8">
        <f t="shared" si="103"/>
        <v>15.850000000000001</v>
      </c>
      <c r="K574" s="8">
        <f t="shared" si="103"/>
        <v>20.85</v>
      </c>
      <c r="L574" s="8">
        <f t="shared" si="103"/>
        <v>30.85</v>
      </c>
      <c r="M574" s="8">
        <f t="shared" si="103"/>
        <v>0</v>
      </c>
      <c r="N574" s="8">
        <f t="shared" si="103"/>
        <v>0</v>
      </c>
      <c r="O574" s="8">
        <f t="shared" si="103"/>
        <v>0</v>
      </c>
      <c r="P574" s="8">
        <f t="shared" si="103"/>
        <v>0</v>
      </c>
      <c r="Q574" s="8">
        <f t="shared" si="103"/>
        <v>0</v>
      </c>
      <c r="R574" s="8">
        <f t="shared" si="103"/>
        <v>0</v>
      </c>
      <c r="S574" s="8">
        <f t="shared" si="103"/>
        <v>0</v>
      </c>
      <c r="T574" s="21">
        <f t="shared" si="94"/>
        <v>27</v>
      </c>
      <c r="U574" s="19">
        <f>VLOOKUP($B574,Gas!$B$3:$E$2506,2)</f>
        <v>2.76</v>
      </c>
      <c r="V574" s="44">
        <f t="shared" si="95"/>
        <v>6.9384057971014492</v>
      </c>
      <c r="W574" s="5">
        <f>VLOOKUP($B574,Gas!$B$3:$E$2506,4)</f>
        <v>0.35587854261764612</v>
      </c>
    </row>
    <row r="575" spans="1:23" x14ac:dyDescent="0.2">
      <c r="A575" s="43">
        <f t="shared" si="98"/>
        <v>27</v>
      </c>
      <c r="B575" s="91">
        <v>36593</v>
      </c>
      <c r="C575" s="92">
        <v>20.94</v>
      </c>
      <c r="D575" s="4">
        <f t="shared" si="93"/>
        <v>8.9358489815736006E-2</v>
      </c>
      <c r="E575" s="100">
        <f t="shared" si="102"/>
        <v>1.4906380897425093</v>
      </c>
      <c r="F575" s="2"/>
      <c r="G575" s="8">
        <f t="shared" si="103"/>
        <v>0</v>
      </c>
      <c r="H575" s="8">
        <f t="shared" si="103"/>
        <v>4.0599999999999987</v>
      </c>
      <c r="I575" s="8">
        <f t="shared" si="103"/>
        <v>9.0599999999999987</v>
      </c>
      <c r="J575" s="8">
        <f t="shared" si="103"/>
        <v>14.059999999999999</v>
      </c>
      <c r="K575" s="8">
        <f t="shared" si="103"/>
        <v>19.059999999999999</v>
      </c>
      <c r="L575" s="8">
        <f t="shared" si="103"/>
        <v>29.06</v>
      </c>
      <c r="M575" s="8">
        <f t="shared" si="103"/>
        <v>0.94000000000000128</v>
      </c>
      <c r="N575" s="8">
        <f t="shared" si="103"/>
        <v>0</v>
      </c>
      <c r="O575" s="8">
        <f t="shared" si="103"/>
        <v>0</v>
      </c>
      <c r="P575" s="8">
        <f t="shared" si="103"/>
        <v>0</v>
      </c>
      <c r="Q575" s="8">
        <f t="shared" si="103"/>
        <v>0</v>
      </c>
      <c r="R575" s="8">
        <f t="shared" si="103"/>
        <v>0</v>
      </c>
      <c r="S575" s="8">
        <f t="shared" si="103"/>
        <v>0</v>
      </c>
      <c r="T575" s="21">
        <f t="shared" si="94"/>
        <v>27</v>
      </c>
      <c r="U575" s="19">
        <f>VLOOKUP($B575,Gas!$B$3:$E$2506,2)</f>
        <v>2.78</v>
      </c>
      <c r="V575" s="44">
        <f t="shared" si="95"/>
        <v>7.5323741007194256</v>
      </c>
      <c r="W575" s="5">
        <f>VLOOKUP($B575,Gas!$B$3:$E$2506,4)</f>
        <v>0.35086799173316507</v>
      </c>
    </row>
    <row r="576" spans="1:23" x14ac:dyDescent="0.2">
      <c r="A576" s="43">
        <f t="shared" si="98"/>
        <v>27</v>
      </c>
      <c r="B576" s="91">
        <v>36594</v>
      </c>
      <c r="C576" s="92">
        <v>21.07</v>
      </c>
      <c r="D576" s="4">
        <f t="shared" si="93"/>
        <v>6.1890223737068204E-3</v>
      </c>
      <c r="E576" s="100">
        <f t="shared" si="102"/>
        <v>1.3686350496140987</v>
      </c>
      <c r="F576" s="2"/>
      <c r="G576" s="8">
        <f t="shared" si="103"/>
        <v>0</v>
      </c>
      <c r="H576" s="8">
        <f t="shared" si="103"/>
        <v>3.9299999999999997</v>
      </c>
      <c r="I576" s="8">
        <f t="shared" si="103"/>
        <v>8.93</v>
      </c>
      <c r="J576" s="8">
        <f t="shared" si="103"/>
        <v>13.93</v>
      </c>
      <c r="K576" s="8">
        <f t="shared" si="103"/>
        <v>18.93</v>
      </c>
      <c r="L576" s="8">
        <f t="shared" si="103"/>
        <v>28.93</v>
      </c>
      <c r="M576" s="8">
        <f t="shared" si="103"/>
        <v>1.0700000000000003</v>
      </c>
      <c r="N576" s="8">
        <f t="shared" si="103"/>
        <v>0</v>
      </c>
      <c r="O576" s="8">
        <f t="shared" si="103"/>
        <v>0</v>
      </c>
      <c r="P576" s="8">
        <f t="shared" si="103"/>
        <v>0</v>
      </c>
      <c r="Q576" s="8">
        <f t="shared" si="103"/>
        <v>0</v>
      </c>
      <c r="R576" s="8">
        <f t="shared" si="103"/>
        <v>0</v>
      </c>
      <c r="S576" s="8">
        <f t="shared" si="103"/>
        <v>0</v>
      </c>
      <c r="T576" s="21">
        <f t="shared" si="94"/>
        <v>27</v>
      </c>
      <c r="U576" s="19">
        <f>VLOOKUP($B576,Gas!$B$3:$E$2506,2)</f>
        <v>2.7549999999999999</v>
      </c>
      <c r="V576" s="44">
        <f t="shared" si="95"/>
        <v>7.6479128856624321</v>
      </c>
      <c r="W576" s="5">
        <f>VLOOKUP($B576,Gas!$B$3:$E$2506,4)</f>
        <v>0.36527674417387651</v>
      </c>
    </row>
    <row r="577" spans="1:23" x14ac:dyDescent="0.2">
      <c r="A577" s="43">
        <f t="shared" si="98"/>
        <v>27</v>
      </c>
      <c r="B577" s="91">
        <v>36595</v>
      </c>
      <c r="C577" s="92">
        <v>22.61</v>
      </c>
      <c r="D577" s="4">
        <f t="shared" si="93"/>
        <v>7.0542058473780839E-2</v>
      </c>
      <c r="E577" s="100">
        <f t="shared" si="102"/>
        <v>1.3760996554846179</v>
      </c>
      <c r="F577" s="2"/>
      <c r="G577" s="8">
        <f t="shared" si="103"/>
        <v>0</v>
      </c>
      <c r="H577" s="8">
        <f t="shared" si="103"/>
        <v>2.3900000000000006</v>
      </c>
      <c r="I577" s="8">
        <f t="shared" si="103"/>
        <v>7.3900000000000006</v>
      </c>
      <c r="J577" s="8">
        <f t="shared" si="103"/>
        <v>12.39</v>
      </c>
      <c r="K577" s="8">
        <f t="shared" si="103"/>
        <v>17.39</v>
      </c>
      <c r="L577" s="8">
        <f t="shared" si="103"/>
        <v>27.39</v>
      </c>
      <c r="M577" s="8">
        <f t="shared" si="103"/>
        <v>2.6099999999999994</v>
      </c>
      <c r="N577" s="8">
        <f t="shared" si="103"/>
        <v>0</v>
      </c>
      <c r="O577" s="8">
        <f t="shared" si="103"/>
        <v>0</v>
      </c>
      <c r="P577" s="8">
        <f t="shared" si="103"/>
        <v>0</v>
      </c>
      <c r="Q577" s="8">
        <f t="shared" si="103"/>
        <v>0</v>
      </c>
      <c r="R577" s="8">
        <f t="shared" si="103"/>
        <v>0</v>
      </c>
      <c r="S577" s="8">
        <f t="shared" si="103"/>
        <v>0</v>
      </c>
      <c r="T577" s="21">
        <f t="shared" si="94"/>
        <v>27</v>
      </c>
      <c r="U577" s="19">
        <f>VLOOKUP($B577,Gas!$B$3:$E$2506,2)</f>
        <v>2.6850000000000001</v>
      </c>
      <c r="V577" s="44">
        <f t="shared" si="95"/>
        <v>8.4208566108007439</v>
      </c>
      <c r="W577" s="5">
        <f>VLOOKUP($B577,Gas!$B$3:$E$2506,4)</f>
        <v>0.37434618761374211</v>
      </c>
    </row>
    <row r="578" spans="1:23" x14ac:dyDescent="0.2">
      <c r="A578" s="43">
        <f t="shared" si="98"/>
        <v>27</v>
      </c>
      <c r="B578" s="91">
        <v>36598</v>
      </c>
      <c r="C578" s="92">
        <v>27.62</v>
      </c>
      <c r="D578" s="4">
        <f t="shared" si="93"/>
        <v>0.20014786169126769</v>
      </c>
      <c r="E578" s="100">
        <f t="shared" si="102"/>
        <v>1.5259111257069644</v>
      </c>
      <c r="F578" s="2"/>
      <c r="G578" s="8">
        <f t="shared" si="103"/>
        <v>0</v>
      </c>
      <c r="H578" s="8">
        <f t="shared" si="103"/>
        <v>0</v>
      </c>
      <c r="I578" s="8">
        <f t="shared" si="103"/>
        <v>2.379999999999999</v>
      </c>
      <c r="J578" s="8">
        <f t="shared" si="103"/>
        <v>7.379999999999999</v>
      </c>
      <c r="K578" s="8">
        <f t="shared" si="103"/>
        <v>12.379999999999999</v>
      </c>
      <c r="L578" s="8">
        <f t="shared" si="103"/>
        <v>22.38</v>
      </c>
      <c r="M578" s="8">
        <f t="shared" si="103"/>
        <v>7.620000000000001</v>
      </c>
      <c r="N578" s="8">
        <f t="shared" si="103"/>
        <v>2.620000000000001</v>
      </c>
      <c r="O578" s="8">
        <f t="shared" si="103"/>
        <v>0</v>
      </c>
      <c r="P578" s="8">
        <f t="shared" si="103"/>
        <v>0</v>
      </c>
      <c r="Q578" s="8">
        <f t="shared" si="103"/>
        <v>0</v>
      </c>
      <c r="R578" s="8">
        <f t="shared" si="103"/>
        <v>0</v>
      </c>
      <c r="S578" s="8">
        <f t="shared" si="103"/>
        <v>0</v>
      </c>
      <c r="T578" s="21">
        <f t="shared" si="94"/>
        <v>27</v>
      </c>
      <c r="U578" s="19">
        <f>VLOOKUP($B578,Gas!$B$3:$E$2506,2)</f>
        <v>2.76</v>
      </c>
      <c r="V578" s="44">
        <f t="shared" si="95"/>
        <v>10.007246376811596</v>
      </c>
      <c r="W578" s="5">
        <f>VLOOKUP($B578,Gas!$B$3:$E$2506,4)</f>
        <v>0.31421481976955301</v>
      </c>
    </row>
    <row r="579" spans="1:23" x14ac:dyDescent="0.2">
      <c r="A579" s="43">
        <f t="shared" si="98"/>
        <v>27</v>
      </c>
      <c r="B579" s="91">
        <v>36599</v>
      </c>
      <c r="C579" s="92">
        <v>27.67</v>
      </c>
      <c r="D579" s="4">
        <f t="shared" si="93"/>
        <v>1.8086458176885646E-3</v>
      </c>
      <c r="E579" s="100">
        <f t="shared" si="102"/>
        <v>1.5321965118858447</v>
      </c>
      <c r="F579" s="2"/>
      <c r="G579" s="8">
        <f t="shared" si="103"/>
        <v>0</v>
      </c>
      <c r="H579" s="8">
        <f t="shared" si="103"/>
        <v>0</v>
      </c>
      <c r="I579" s="8">
        <f t="shared" si="103"/>
        <v>2.3299999999999983</v>
      </c>
      <c r="J579" s="8">
        <f t="shared" si="103"/>
        <v>7.3299999999999983</v>
      </c>
      <c r="K579" s="8">
        <f t="shared" si="103"/>
        <v>12.329999999999998</v>
      </c>
      <c r="L579" s="8">
        <f t="shared" si="103"/>
        <v>22.33</v>
      </c>
      <c r="M579" s="8">
        <f t="shared" si="103"/>
        <v>7.6700000000000017</v>
      </c>
      <c r="N579" s="8">
        <f t="shared" si="103"/>
        <v>2.6700000000000017</v>
      </c>
      <c r="O579" s="8">
        <f t="shared" si="103"/>
        <v>0</v>
      </c>
      <c r="P579" s="8">
        <f t="shared" si="103"/>
        <v>0</v>
      </c>
      <c r="Q579" s="8">
        <f t="shared" si="103"/>
        <v>0</v>
      </c>
      <c r="R579" s="8">
        <f t="shared" si="103"/>
        <v>0</v>
      </c>
      <c r="S579" s="8">
        <f t="shared" si="103"/>
        <v>0</v>
      </c>
      <c r="T579" s="21">
        <f t="shared" si="94"/>
        <v>27</v>
      </c>
      <c r="U579" s="19">
        <f>VLOOKUP($B579,Gas!$B$3:$E$2506,2)</f>
        <v>2.8</v>
      </c>
      <c r="V579" s="44">
        <f t="shared" si="95"/>
        <v>9.882142857142858</v>
      </c>
      <c r="W579" s="5">
        <f>VLOOKUP($B579,Gas!$B$3:$E$2506,4)</f>
        <v>0.27400875681162185</v>
      </c>
    </row>
    <row r="580" spans="1:23" x14ac:dyDescent="0.2">
      <c r="A580" s="43">
        <f t="shared" si="98"/>
        <v>27</v>
      </c>
      <c r="B580" s="91">
        <v>36600</v>
      </c>
      <c r="C580" s="92">
        <v>24.4</v>
      </c>
      <c r="D580" s="4">
        <f t="shared" ref="D580:D643" si="104">LN(C580/C579)</f>
        <v>-0.12576566149967852</v>
      </c>
      <c r="E580" s="100">
        <f t="shared" si="102"/>
        <v>1.7078598598736674</v>
      </c>
      <c r="F580" s="2"/>
      <c r="G580" s="8">
        <f t="shared" si="103"/>
        <v>0</v>
      </c>
      <c r="H580" s="8">
        <f t="shared" si="103"/>
        <v>0.60000000000000142</v>
      </c>
      <c r="I580" s="8">
        <f t="shared" si="103"/>
        <v>5.6000000000000014</v>
      </c>
      <c r="J580" s="8">
        <f t="shared" si="103"/>
        <v>10.600000000000001</v>
      </c>
      <c r="K580" s="8">
        <f t="shared" si="103"/>
        <v>15.600000000000001</v>
      </c>
      <c r="L580" s="8">
        <f t="shared" si="103"/>
        <v>25.6</v>
      </c>
      <c r="M580" s="8">
        <f t="shared" si="103"/>
        <v>4.3999999999999986</v>
      </c>
      <c r="N580" s="8">
        <f t="shared" si="103"/>
        <v>0</v>
      </c>
      <c r="O580" s="8">
        <f t="shared" si="103"/>
        <v>0</v>
      </c>
      <c r="P580" s="8">
        <f t="shared" si="103"/>
        <v>0</v>
      </c>
      <c r="Q580" s="8">
        <f t="shared" si="103"/>
        <v>0</v>
      </c>
      <c r="R580" s="8">
        <f t="shared" si="103"/>
        <v>0</v>
      </c>
      <c r="S580" s="8">
        <f t="shared" si="103"/>
        <v>0</v>
      </c>
      <c r="T580" s="21">
        <f t="shared" ref="T580:T643" si="105">A580</f>
        <v>27</v>
      </c>
      <c r="U580" s="19">
        <f>VLOOKUP($B580,Gas!$B$3:$E$2506,2)</f>
        <v>2.83</v>
      </c>
      <c r="V580" s="44">
        <f t="shared" ref="V580:V643" si="106">C580/U580</f>
        <v>8.6219081272084797</v>
      </c>
      <c r="W580" s="5">
        <f>VLOOKUP($B580,Gas!$B$3:$E$2506,4)</f>
        <v>0.27727133592983261</v>
      </c>
    </row>
    <row r="581" spans="1:23" x14ac:dyDescent="0.2">
      <c r="A581" s="43">
        <f t="shared" si="98"/>
        <v>27</v>
      </c>
      <c r="B581" s="91">
        <v>36601</v>
      </c>
      <c r="C581" s="92">
        <v>22.32</v>
      </c>
      <c r="D581" s="4">
        <f t="shared" si="104"/>
        <v>-8.9099994786045925E-2</v>
      </c>
      <c r="E581" s="100">
        <f t="shared" si="102"/>
        <v>1.7756550677507137</v>
      </c>
      <c r="F581" s="2"/>
      <c r="G581" s="8">
        <f t="shared" si="103"/>
        <v>0</v>
      </c>
      <c r="H581" s="8">
        <f t="shared" si="103"/>
        <v>2.6799999999999997</v>
      </c>
      <c r="I581" s="8">
        <f t="shared" si="103"/>
        <v>7.68</v>
      </c>
      <c r="J581" s="8">
        <f t="shared" si="103"/>
        <v>12.68</v>
      </c>
      <c r="K581" s="8">
        <f t="shared" si="103"/>
        <v>17.68</v>
      </c>
      <c r="L581" s="8">
        <f t="shared" si="103"/>
        <v>27.68</v>
      </c>
      <c r="M581" s="8">
        <f t="shared" si="103"/>
        <v>2.3200000000000003</v>
      </c>
      <c r="N581" s="8">
        <f t="shared" si="103"/>
        <v>0</v>
      </c>
      <c r="O581" s="8">
        <f t="shared" si="103"/>
        <v>0</v>
      </c>
      <c r="P581" s="8">
        <f t="shared" si="103"/>
        <v>0</v>
      </c>
      <c r="Q581" s="8">
        <f t="shared" si="103"/>
        <v>0</v>
      </c>
      <c r="R581" s="8">
        <f t="shared" si="103"/>
        <v>0</v>
      </c>
      <c r="S581" s="8">
        <f t="shared" si="103"/>
        <v>0</v>
      </c>
      <c r="T581" s="21">
        <f t="shared" si="105"/>
        <v>27</v>
      </c>
      <c r="U581" s="19">
        <f>VLOOKUP($B581,Gas!$B$3:$E$2506,2)</f>
        <v>2.76</v>
      </c>
      <c r="V581" s="44">
        <f t="shared" si="106"/>
        <v>8.0869565217391308</v>
      </c>
      <c r="W581" s="5">
        <f>VLOOKUP($B581,Gas!$B$3:$E$2506,4)</f>
        <v>0.32780600289478301</v>
      </c>
    </row>
    <row r="582" spans="1:23" x14ac:dyDescent="0.2">
      <c r="A582" s="43">
        <f t="shared" si="98"/>
        <v>27</v>
      </c>
      <c r="B582" s="91">
        <v>36602</v>
      </c>
      <c r="C582" s="92">
        <v>25.47</v>
      </c>
      <c r="D582" s="4">
        <f t="shared" si="104"/>
        <v>0.13201815147825544</v>
      </c>
      <c r="E582" s="100">
        <f t="shared" si="102"/>
        <v>1.837433940452311</v>
      </c>
      <c r="F582" s="2"/>
      <c r="G582" s="8">
        <f t="shared" si="103"/>
        <v>0</v>
      </c>
      <c r="H582" s="8">
        <f t="shared" si="103"/>
        <v>0</v>
      </c>
      <c r="I582" s="8">
        <f t="shared" si="103"/>
        <v>4.5300000000000011</v>
      </c>
      <c r="J582" s="8">
        <f t="shared" si="103"/>
        <v>9.5300000000000011</v>
      </c>
      <c r="K582" s="8">
        <f t="shared" si="103"/>
        <v>14.530000000000001</v>
      </c>
      <c r="L582" s="8">
        <f t="shared" si="103"/>
        <v>24.53</v>
      </c>
      <c r="M582" s="8">
        <f t="shared" si="103"/>
        <v>5.4699999999999989</v>
      </c>
      <c r="N582" s="8">
        <f t="shared" si="103"/>
        <v>0.46999999999999886</v>
      </c>
      <c r="O582" s="8">
        <f t="shared" si="103"/>
        <v>0</v>
      </c>
      <c r="P582" s="8">
        <f t="shared" si="103"/>
        <v>0</v>
      </c>
      <c r="Q582" s="8">
        <f t="shared" si="103"/>
        <v>0</v>
      </c>
      <c r="R582" s="8">
        <f t="shared" si="103"/>
        <v>0</v>
      </c>
      <c r="S582" s="8">
        <f t="shared" si="103"/>
        <v>0</v>
      </c>
      <c r="T582" s="21">
        <f t="shared" si="105"/>
        <v>27</v>
      </c>
      <c r="U582" s="19">
        <f>VLOOKUP($B582,Gas!$B$3:$E$2506,2)</f>
        <v>2.835</v>
      </c>
      <c r="V582" s="44">
        <f t="shared" si="106"/>
        <v>8.9841269841269842</v>
      </c>
      <c r="W582" s="5">
        <f>VLOOKUP($B582,Gas!$B$3:$E$2506,4)</f>
        <v>0.35742079446732672</v>
      </c>
    </row>
    <row r="583" spans="1:23" x14ac:dyDescent="0.2">
      <c r="A583" s="43">
        <f t="shared" si="98"/>
        <v>27</v>
      </c>
      <c r="B583" s="91">
        <v>36605</v>
      </c>
      <c r="C583" s="92">
        <v>23.03</v>
      </c>
      <c r="D583" s="4">
        <f t="shared" si="104"/>
        <v>-0.10070357515877175</v>
      </c>
      <c r="E583" s="100">
        <f t="shared" si="102"/>
        <v>1.8776378557561708</v>
      </c>
      <c r="F583" s="2"/>
      <c r="G583" s="8">
        <f t="shared" si="103"/>
        <v>0</v>
      </c>
      <c r="H583" s="8">
        <f t="shared" si="103"/>
        <v>1.9699999999999989</v>
      </c>
      <c r="I583" s="8">
        <f t="shared" si="103"/>
        <v>6.9699999999999989</v>
      </c>
      <c r="J583" s="8">
        <f t="shared" si="103"/>
        <v>11.969999999999999</v>
      </c>
      <c r="K583" s="8">
        <f t="shared" si="103"/>
        <v>16.97</v>
      </c>
      <c r="L583" s="8">
        <f t="shared" si="103"/>
        <v>26.97</v>
      </c>
      <c r="M583" s="8">
        <f t="shared" si="103"/>
        <v>3.0300000000000011</v>
      </c>
      <c r="N583" s="8">
        <f t="shared" si="103"/>
        <v>0</v>
      </c>
      <c r="O583" s="8">
        <f t="shared" si="103"/>
        <v>0</v>
      </c>
      <c r="P583" s="8">
        <f t="shared" si="103"/>
        <v>0</v>
      </c>
      <c r="Q583" s="8">
        <f t="shared" si="103"/>
        <v>0</v>
      </c>
      <c r="R583" s="8">
        <f t="shared" si="103"/>
        <v>0</v>
      </c>
      <c r="S583" s="8">
        <f t="shared" si="103"/>
        <v>0</v>
      </c>
      <c r="T583" s="21">
        <f t="shared" si="105"/>
        <v>27</v>
      </c>
      <c r="U583" s="19">
        <f>VLOOKUP($B583,Gas!$B$3:$E$2506,2)</f>
        <v>2.8149999999999999</v>
      </c>
      <c r="V583" s="44">
        <f t="shared" si="106"/>
        <v>8.181172291296626</v>
      </c>
      <c r="W583" s="5">
        <f>VLOOKUP($B583,Gas!$B$3:$E$2506,4)</f>
        <v>0.30223239902869958</v>
      </c>
    </row>
    <row r="584" spans="1:23" x14ac:dyDescent="0.2">
      <c r="A584" s="43">
        <f t="shared" si="98"/>
        <v>27</v>
      </c>
      <c r="B584" s="91">
        <v>36606</v>
      </c>
      <c r="C584" s="92">
        <v>23.64</v>
      </c>
      <c r="D584" s="4">
        <f t="shared" si="104"/>
        <v>2.614247870530359E-2</v>
      </c>
      <c r="E584" s="100">
        <f t="shared" si="102"/>
        <v>1.6719440699611166</v>
      </c>
      <c r="F584" s="2"/>
      <c r="G584" s="8">
        <f t="shared" ref="G584:S593" si="107">IF(G$1="P",MAX(0,G$2-$C584),IF(G$1="C",MAX(0,$C584-G$2)))</f>
        <v>0</v>
      </c>
      <c r="H584" s="8">
        <f t="shared" si="107"/>
        <v>1.3599999999999994</v>
      </c>
      <c r="I584" s="8">
        <f t="shared" si="107"/>
        <v>6.3599999999999994</v>
      </c>
      <c r="J584" s="8">
        <f t="shared" si="107"/>
        <v>11.36</v>
      </c>
      <c r="K584" s="8">
        <f t="shared" si="107"/>
        <v>16.36</v>
      </c>
      <c r="L584" s="8">
        <f t="shared" si="107"/>
        <v>26.36</v>
      </c>
      <c r="M584" s="8">
        <f t="shared" si="107"/>
        <v>3.6400000000000006</v>
      </c>
      <c r="N584" s="8">
        <f t="shared" si="107"/>
        <v>0</v>
      </c>
      <c r="O584" s="8">
        <f t="shared" si="107"/>
        <v>0</v>
      </c>
      <c r="P584" s="8">
        <f t="shared" si="107"/>
        <v>0</v>
      </c>
      <c r="Q584" s="8">
        <f t="shared" si="107"/>
        <v>0</v>
      </c>
      <c r="R584" s="8">
        <f t="shared" si="107"/>
        <v>0</v>
      </c>
      <c r="S584" s="8">
        <f t="shared" si="107"/>
        <v>0</v>
      </c>
      <c r="T584" s="21">
        <f t="shared" si="105"/>
        <v>27</v>
      </c>
      <c r="U584" s="19">
        <f>VLOOKUP($B584,Gas!$B$3:$E$2506,2)</f>
        <v>2.7349999999999999</v>
      </c>
      <c r="V584" s="44">
        <f t="shared" si="106"/>
        <v>8.643510054844608</v>
      </c>
      <c r="W584" s="5">
        <f>VLOOKUP($B584,Gas!$B$3:$E$2506,4)</f>
        <v>0.32094204455082481</v>
      </c>
    </row>
    <row r="585" spans="1:23" x14ac:dyDescent="0.2">
      <c r="A585" s="43">
        <f t="shared" si="98"/>
        <v>27</v>
      </c>
      <c r="B585" s="91">
        <v>36607</v>
      </c>
      <c r="C585" s="92">
        <v>27.59</v>
      </c>
      <c r="D585" s="4">
        <f t="shared" si="104"/>
        <v>0.15451319569129729</v>
      </c>
      <c r="E585" s="100">
        <f t="shared" si="102"/>
        <v>1.7744667495610849</v>
      </c>
      <c r="F585" s="2"/>
      <c r="G585" s="8">
        <f t="shared" si="107"/>
        <v>0</v>
      </c>
      <c r="H585" s="8">
        <f t="shared" si="107"/>
        <v>0</v>
      </c>
      <c r="I585" s="8">
        <f t="shared" si="107"/>
        <v>2.41</v>
      </c>
      <c r="J585" s="8">
        <f t="shared" si="107"/>
        <v>7.41</v>
      </c>
      <c r="K585" s="8">
        <f t="shared" si="107"/>
        <v>12.41</v>
      </c>
      <c r="L585" s="8">
        <f t="shared" si="107"/>
        <v>22.41</v>
      </c>
      <c r="M585" s="8">
        <f t="shared" si="107"/>
        <v>7.59</v>
      </c>
      <c r="N585" s="8">
        <f t="shared" si="107"/>
        <v>2.59</v>
      </c>
      <c r="O585" s="8">
        <f t="shared" si="107"/>
        <v>0</v>
      </c>
      <c r="P585" s="8">
        <f t="shared" si="107"/>
        <v>0</v>
      </c>
      <c r="Q585" s="8">
        <f t="shared" si="107"/>
        <v>0</v>
      </c>
      <c r="R585" s="8">
        <f t="shared" si="107"/>
        <v>0</v>
      </c>
      <c r="S585" s="8">
        <f t="shared" si="107"/>
        <v>0</v>
      </c>
      <c r="T585" s="21">
        <f t="shared" si="105"/>
        <v>27</v>
      </c>
      <c r="U585" s="19">
        <f>VLOOKUP($B585,Gas!$B$3:$E$2506,2)</f>
        <v>2.7450000000000001</v>
      </c>
      <c r="V585" s="44">
        <f t="shared" si="106"/>
        <v>10.051001821493625</v>
      </c>
      <c r="W585" s="5">
        <f>VLOOKUP($B585,Gas!$B$3:$E$2506,4)</f>
        <v>0.32211695481987018</v>
      </c>
    </row>
    <row r="586" spans="1:23" x14ac:dyDescent="0.2">
      <c r="A586" s="43">
        <f t="shared" si="98"/>
        <v>27</v>
      </c>
      <c r="B586" s="91">
        <v>36608</v>
      </c>
      <c r="C586" s="92">
        <v>24.63</v>
      </c>
      <c r="D586" s="4">
        <f t="shared" si="104"/>
        <v>-0.11348817609674816</v>
      </c>
      <c r="E586" s="100">
        <f t="shared" si="102"/>
        <v>1.9102397095243309</v>
      </c>
      <c r="F586" s="2"/>
      <c r="G586" s="8">
        <f t="shared" si="107"/>
        <v>0</v>
      </c>
      <c r="H586" s="8">
        <f t="shared" si="107"/>
        <v>0.37000000000000099</v>
      </c>
      <c r="I586" s="8">
        <f t="shared" si="107"/>
        <v>5.370000000000001</v>
      </c>
      <c r="J586" s="8">
        <f t="shared" si="107"/>
        <v>10.370000000000001</v>
      </c>
      <c r="K586" s="8">
        <f t="shared" si="107"/>
        <v>15.370000000000001</v>
      </c>
      <c r="L586" s="8">
        <f t="shared" si="107"/>
        <v>25.37</v>
      </c>
      <c r="M586" s="8">
        <f t="shared" si="107"/>
        <v>4.629999999999999</v>
      </c>
      <c r="N586" s="8">
        <f t="shared" si="107"/>
        <v>0</v>
      </c>
      <c r="O586" s="8">
        <f t="shared" si="107"/>
        <v>0</v>
      </c>
      <c r="P586" s="8">
        <f t="shared" si="107"/>
        <v>0</v>
      </c>
      <c r="Q586" s="8">
        <f t="shared" si="107"/>
        <v>0</v>
      </c>
      <c r="R586" s="8">
        <f t="shared" si="107"/>
        <v>0</v>
      </c>
      <c r="S586" s="8">
        <f t="shared" si="107"/>
        <v>0</v>
      </c>
      <c r="T586" s="21">
        <f t="shared" si="105"/>
        <v>27</v>
      </c>
      <c r="U586" s="19">
        <f>VLOOKUP($B586,Gas!$B$3:$E$2506,2)</f>
        <v>2.7850000000000001</v>
      </c>
      <c r="V586" s="44">
        <f t="shared" si="106"/>
        <v>8.8438061041292624</v>
      </c>
      <c r="W586" s="5">
        <f>VLOOKUP($B586,Gas!$B$3:$E$2506,4)</f>
        <v>0.33472051091483934</v>
      </c>
    </row>
    <row r="587" spans="1:23" x14ac:dyDescent="0.2">
      <c r="A587" s="43">
        <f t="shared" si="98"/>
        <v>27</v>
      </c>
      <c r="B587" s="91">
        <v>36609</v>
      </c>
      <c r="C587" s="92">
        <v>26.98</v>
      </c>
      <c r="D587" s="4">
        <f t="shared" si="104"/>
        <v>9.1130638647163351E-2</v>
      </c>
      <c r="E587" s="100">
        <f t="shared" si="102"/>
        <v>1.9293633958104972</v>
      </c>
      <c r="F587" s="2"/>
      <c r="G587" s="8">
        <f t="shared" si="107"/>
        <v>0</v>
      </c>
      <c r="H587" s="8">
        <f t="shared" si="107"/>
        <v>0</v>
      </c>
      <c r="I587" s="8">
        <f t="shared" si="107"/>
        <v>3.0199999999999996</v>
      </c>
      <c r="J587" s="8">
        <f t="shared" si="107"/>
        <v>8.02</v>
      </c>
      <c r="K587" s="8">
        <f t="shared" si="107"/>
        <v>13.02</v>
      </c>
      <c r="L587" s="8">
        <f t="shared" si="107"/>
        <v>23.02</v>
      </c>
      <c r="M587" s="8">
        <f t="shared" si="107"/>
        <v>6.98</v>
      </c>
      <c r="N587" s="8">
        <f t="shared" si="107"/>
        <v>1.9800000000000004</v>
      </c>
      <c r="O587" s="8">
        <f t="shared" si="107"/>
        <v>0</v>
      </c>
      <c r="P587" s="8">
        <f t="shared" si="107"/>
        <v>0</v>
      </c>
      <c r="Q587" s="8">
        <f t="shared" si="107"/>
        <v>0</v>
      </c>
      <c r="R587" s="8">
        <f t="shared" si="107"/>
        <v>0</v>
      </c>
      <c r="S587" s="8">
        <f t="shared" si="107"/>
        <v>0</v>
      </c>
      <c r="T587" s="21">
        <f t="shared" si="105"/>
        <v>27</v>
      </c>
      <c r="U587" s="19">
        <f>VLOOKUP($B587,Gas!$B$3:$E$2506,2)</f>
        <v>2.75</v>
      </c>
      <c r="V587" s="44">
        <f t="shared" si="106"/>
        <v>9.8109090909090906</v>
      </c>
      <c r="W587" s="5">
        <f>VLOOKUP($B587,Gas!$B$3:$E$2506,4)</f>
        <v>0.33036511223398518</v>
      </c>
    </row>
    <row r="588" spans="1:23" x14ac:dyDescent="0.2">
      <c r="A588" s="43">
        <f t="shared" si="98"/>
        <v>27</v>
      </c>
      <c r="B588" s="91">
        <v>36612</v>
      </c>
      <c r="C588" s="92">
        <v>26.12</v>
      </c>
      <c r="D588" s="4">
        <f t="shared" si="104"/>
        <v>-3.2394546371379451E-2</v>
      </c>
      <c r="E588" s="100">
        <f t="shared" si="102"/>
        <v>1.6483056072117506</v>
      </c>
      <c r="F588" s="2"/>
      <c r="G588" s="8">
        <f t="shared" si="107"/>
        <v>0</v>
      </c>
      <c r="H588" s="8">
        <f t="shared" si="107"/>
        <v>0</v>
      </c>
      <c r="I588" s="8">
        <f t="shared" si="107"/>
        <v>3.879999999999999</v>
      </c>
      <c r="J588" s="8">
        <f t="shared" si="107"/>
        <v>8.879999999999999</v>
      </c>
      <c r="K588" s="8">
        <f t="shared" si="107"/>
        <v>13.879999999999999</v>
      </c>
      <c r="L588" s="8">
        <f t="shared" si="107"/>
        <v>23.88</v>
      </c>
      <c r="M588" s="8">
        <f t="shared" si="107"/>
        <v>6.120000000000001</v>
      </c>
      <c r="N588" s="8">
        <f t="shared" si="107"/>
        <v>1.120000000000001</v>
      </c>
      <c r="O588" s="8">
        <f t="shared" si="107"/>
        <v>0</v>
      </c>
      <c r="P588" s="8">
        <f t="shared" si="107"/>
        <v>0</v>
      </c>
      <c r="Q588" s="8">
        <f t="shared" si="107"/>
        <v>0</v>
      </c>
      <c r="R588" s="8">
        <f t="shared" si="107"/>
        <v>0</v>
      </c>
      <c r="S588" s="8">
        <f t="shared" si="107"/>
        <v>0</v>
      </c>
      <c r="T588" s="21">
        <f t="shared" si="105"/>
        <v>27</v>
      </c>
      <c r="U588" s="19">
        <f>VLOOKUP($B588,Gas!$B$3:$E$2506,2)</f>
        <v>2.8149999999999999</v>
      </c>
      <c r="V588" s="44">
        <f t="shared" si="106"/>
        <v>9.2788632326820615</v>
      </c>
      <c r="W588" s="5">
        <f>VLOOKUP($B588,Gas!$B$3:$E$2506,4)</f>
        <v>0.27053257922475932</v>
      </c>
    </row>
    <row r="589" spans="1:23" x14ac:dyDescent="0.2">
      <c r="A589" s="43">
        <f t="shared" si="98"/>
        <v>27</v>
      </c>
      <c r="B589" s="91">
        <v>36613</v>
      </c>
      <c r="C589" s="92">
        <v>28.02</v>
      </c>
      <c r="D589" s="4">
        <f t="shared" si="104"/>
        <v>7.0217236500630609E-2</v>
      </c>
      <c r="E589" s="100">
        <f t="shared" si="102"/>
        <v>1.6917446319026521</v>
      </c>
      <c r="F589" s="2"/>
      <c r="G589" s="8">
        <f t="shared" si="107"/>
        <v>0</v>
      </c>
      <c r="H589" s="8">
        <f t="shared" si="107"/>
        <v>0</v>
      </c>
      <c r="I589" s="8">
        <f t="shared" si="107"/>
        <v>1.9800000000000004</v>
      </c>
      <c r="J589" s="8">
        <f t="shared" si="107"/>
        <v>6.98</v>
      </c>
      <c r="K589" s="8">
        <f t="shared" si="107"/>
        <v>11.98</v>
      </c>
      <c r="L589" s="8">
        <f t="shared" si="107"/>
        <v>21.98</v>
      </c>
      <c r="M589" s="8">
        <f t="shared" si="107"/>
        <v>8.02</v>
      </c>
      <c r="N589" s="8">
        <f t="shared" si="107"/>
        <v>3.0199999999999996</v>
      </c>
      <c r="O589" s="8">
        <f t="shared" si="107"/>
        <v>0</v>
      </c>
      <c r="P589" s="8">
        <f t="shared" si="107"/>
        <v>0</v>
      </c>
      <c r="Q589" s="8">
        <f t="shared" si="107"/>
        <v>0</v>
      </c>
      <c r="R589" s="8">
        <f t="shared" si="107"/>
        <v>0</v>
      </c>
      <c r="S589" s="8">
        <f t="shared" si="107"/>
        <v>0</v>
      </c>
      <c r="T589" s="21">
        <f t="shared" si="105"/>
        <v>27</v>
      </c>
      <c r="U589" s="19">
        <f>VLOOKUP($B589,Gas!$B$3:$E$2506,2)</f>
        <v>2.8149999999999999</v>
      </c>
      <c r="V589" s="44">
        <f t="shared" si="106"/>
        <v>9.9538188277087034</v>
      </c>
      <c r="W589" s="5">
        <f>VLOOKUP($B589,Gas!$B$3:$E$2506,4)</f>
        <v>0.26712998799690291</v>
      </c>
    </row>
    <row r="590" spans="1:23" x14ac:dyDescent="0.2">
      <c r="A590" s="43">
        <f t="shared" si="98"/>
        <v>27</v>
      </c>
      <c r="B590" s="91">
        <v>36614</v>
      </c>
      <c r="C590" s="92">
        <v>29.33</v>
      </c>
      <c r="D590" s="4">
        <f t="shared" si="104"/>
        <v>4.5692342080498778E-2</v>
      </c>
      <c r="E590" s="100">
        <f t="shared" si="102"/>
        <v>1.5449915807821022</v>
      </c>
      <c r="F590" s="2"/>
      <c r="G590" s="8">
        <f t="shared" si="107"/>
        <v>0</v>
      </c>
      <c r="H590" s="8">
        <f t="shared" si="107"/>
        <v>0</v>
      </c>
      <c r="I590" s="8">
        <f t="shared" si="107"/>
        <v>0.67000000000000171</v>
      </c>
      <c r="J590" s="8">
        <f t="shared" si="107"/>
        <v>5.6700000000000017</v>
      </c>
      <c r="K590" s="8">
        <f t="shared" si="107"/>
        <v>10.670000000000002</v>
      </c>
      <c r="L590" s="8">
        <f t="shared" si="107"/>
        <v>20.67</v>
      </c>
      <c r="M590" s="8">
        <f t="shared" si="107"/>
        <v>9.3299999999999983</v>
      </c>
      <c r="N590" s="8">
        <f t="shared" si="107"/>
        <v>4.3299999999999983</v>
      </c>
      <c r="O590" s="8">
        <f t="shared" si="107"/>
        <v>0</v>
      </c>
      <c r="P590" s="8">
        <f t="shared" si="107"/>
        <v>0</v>
      </c>
      <c r="Q590" s="8">
        <f t="shared" si="107"/>
        <v>0</v>
      </c>
      <c r="R590" s="8">
        <f t="shared" si="107"/>
        <v>0</v>
      </c>
      <c r="S590" s="8">
        <f t="shared" si="107"/>
        <v>0</v>
      </c>
      <c r="T590" s="21">
        <f t="shared" si="105"/>
        <v>27</v>
      </c>
      <c r="U590" s="19">
        <f>VLOOKUP($B590,Gas!$B$3:$E$2506,2)</f>
        <v>2.9249999999999998</v>
      </c>
      <c r="V590" s="44">
        <f t="shared" si="106"/>
        <v>10.027350427350427</v>
      </c>
      <c r="W590" s="5">
        <f>VLOOKUP($B590,Gas!$B$3:$E$2506,4)</f>
        <v>0.35353929730167716</v>
      </c>
    </row>
    <row r="591" spans="1:23" x14ac:dyDescent="0.2">
      <c r="A591" s="43">
        <f t="shared" si="98"/>
        <v>27</v>
      </c>
      <c r="B591" s="91">
        <v>36615</v>
      </c>
      <c r="C591" s="92">
        <v>27.75</v>
      </c>
      <c r="D591" s="4">
        <f t="shared" si="104"/>
        <v>-5.537504279691606E-2</v>
      </c>
      <c r="E591" s="100">
        <f t="shared" si="102"/>
        <v>1.4879567187985032</v>
      </c>
      <c r="F591" s="2"/>
      <c r="G591" s="8">
        <f t="shared" si="107"/>
        <v>0</v>
      </c>
      <c r="H591" s="8">
        <f t="shared" si="107"/>
        <v>0</v>
      </c>
      <c r="I591" s="8">
        <f t="shared" si="107"/>
        <v>2.25</v>
      </c>
      <c r="J591" s="8">
        <f t="shared" si="107"/>
        <v>7.25</v>
      </c>
      <c r="K591" s="8">
        <f t="shared" si="107"/>
        <v>12.25</v>
      </c>
      <c r="L591" s="8">
        <f t="shared" si="107"/>
        <v>22.25</v>
      </c>
      <c r="M591" s="8">
        <f t="shared" si="107"/>
        <v>7.75</v>
      </c>
      <c r="N591" s="8">
        <f t="shared" si="107"/>
        <v>2.75</v>
      </c>
      <c r="O591" s="8">
        <f t="shared" si="107"/>
        <v>0</v>
      </c>
      <c r="P591" s="8">
        <f t="shared" si="107"/>
        <v>0</v>
      </c>
      <c r="Q591" s="8">
        <f t="shared" si="107"/>
        <v>0</v>
      </c>
      <c r="R591" s="8">
        <f t="shared" si="107"/>
        <v>0</v>
      </c>
      <c r="S591" s="8">
        <f t="shared" si="107"/>
        <v>0</v>
      </c>
      <c r="T591" s="21">
        <f t="shared" si="105"/>
        <v>27</v>
      </c>
      <c r="U591" s="19">
        <f>VLOOKUP($B591,Gas!$B$3:$E$2506,2)</f>
        <v>2.92</v>
      </c>
      <c r="V591" s="44">
        <f t="shared" si="106"/>
        <v>9.5034246575342465</v>
      </c>
      <c r="W591" s="5">
        <f>VLOOKUP($B591,Gas!$B$3:$E$2506,4)</f>
        <v>0.35444154518599569</v>
      </c>
    </row>
    <row r="592" spans="1:23" x14ac:dyDescent="0.2">
      <c r="A592" s="43">
        <f t="shared" si="98"/>
        <v>27</v>
      </c>
      <c r="B592" s="91">
        <v>36616</v>
      </c>
      <c r="C592" s="92">
        <v>23.9</v>
      </c>
      <c r="D592" s="4">
        <f t="shared" si="104"/>
        <v>-0.14935738125497858</v>
      </c>
      <c r="E592" s="100">
        <f t="shared" si="102"/>
        <v>1.5716253053080997</v>
      </c>
      <c r="F592" s="2"/>
      <c r="G592" s="8">
        <f t="shared" si="107"/>
        <v>0</v>
      </c>
      <c r="H592" s="8">
        <f t="shared" si="107"/>
        <v>1.1000000000000014</v>
      </c>
      <c r="I592" s="8">
        <f t="shared" si="107"/>
        <v>6.1000000000000014</v>
      </c>
      <c r="J592" s="8">
        <f t="shared" si="107"/>
        <v>11.100000000000001</v>
      </c>
      <c r="K592" s="8">
        <f t="shared" si="107"/>
        <v>16.100000000000001</v>
      </c>
      <c r="L592" s="8">
        <f t="shared" si="107"/>
        <v>26.1</v>
      </c>
      <c r="M592" s="8">
        <f t="shared" si="107"/>
        <v>3.8999999999999986</v>
      </c>
      <c r="N592" s="8">
        <f t="shared" si="107"/>
        <v>0</v>
      </c>
      <c r="O592" s="8">
        <f t="shared" si="107"/>
        <v>0</v>
      </c>
      <c r="P592" s="8">
        <f t="shared" si="107"/>
        <v>0</v>
      </c>
      <c r="Q592" s="8">
        <f t="shared" si="107"/>
        <v>0</v>
      </c>
      <c r="R592" s="8">
        <f t="shared" si="107"/>
        <v>0</v>
      </c>
      <c r="S592" s="8">
        <f t="shared" si="107"/>
        <v>0</v>
      </c>
      <c r="T592" s="21">
        <f t="shared" si="105"/>
        <v>27</v>
      </c>
      <c r="U592" s="19">
        <f>VLOOKUP($B592,Gas!$B$3:$E$2506,2)</f>
        <v>2.83</v>
      </c>
      <c r="V592" s="44">
        <f t="shared" si="106"/>
        <v>8.4452296819787982</v>
      </c>
      <c r="W592" s="5">
        <f>VLOOKUP($B592,Gas!$B$3:$E$2506,4)</f>
        <v>0.36383841839784598</v>
      </c>
    </row>
    <row r="593" spans="1:23" x14ac:dyDescent="0.2">
      <c r="A593" s="43">
        <f t="shared" si="98"/>
        <v>28</v>
      </c>
      <c r="B593" s="91">
        <v>36619</v>
      </c>
      <c r="C593" s="92">
        <v>26.14</v>
      </c>
      <c r="D593" s="4">
        <f t="shared" si="104"/>
        <v>8.9588249258611044E-2</v>
      </c>
      <c r="E593" s="100">
        <f t="shared" si="102"/>
        <v>1.5420526273878681</v>
      </c>
      <c r="F593" s="2"/>
      <c r="G593" s="8">
        <f t="shared" si="107"/>
        <v>0</v>
      </c>
      <c r="H593" s="8">
        <f t="shared" si="107"/>
        <v>0</v>
      </c>
      <c r="I593" s="8">
        <f t="shared" si="107"/>
        <v>3.8599999999999994</v>
      </c>
      <c r="J593" s="8">
        <f t="shared" si="107"/>
        <v>8.86</v>
      </c>
      <c r="K593" s="8">
        <f t="shared" si="107"/>
        <v>13.86</v>
      </c>
      <c r="L593" s="8">
        <f t="shared" si="107"/>
        <v>23.86</v>
      </c>
      <c r="M593" s="8">
        <f t="shared" si="107"/>
        <v>6.1400000000000006</v>
      </c>
      <c r="N593" s="8">
        <f t="shared" si="107"/>
        <v>1.1400000000000006</v>
      </c>
      <c r="O593" s="8">
        <f t="shared" si="107"/>
        <v>0</v>
      </c>
      <c r="P593" s="8">
        <f t="shared" si="107"/>
        <v>0</v>
      </c>
      <c r="Q593" s="8">
        <f t="shared" si="107"/>
        <v>0</v>
      </c>
      <c r="R593" s="8">
        <f t="shared" si="107"/>
        <v>0</v>
      </c>
      <c r="S593" s="8">
        <f t="shared" si="107"/>
        <v>0</v>
      </c>
      <c r="T593" s="21">
        <f t="shared" si="105"/>
        <v>28</v>
      </c>
      <c r="U593" s="19">
        <f>VLOOKUP($B593,Gas!$B$3:$E$2506,2)</f>
        <v>2.875</v>
      </c>
      <c r="V593" s="44">
        <f t="shared" si="106"/>
        <v>9.092173913043478</v>
      </c>
      <c r="W593" s="5">
        <f>VLOOKUP($B593,Gas!$B$3:$E$2506,4)</f>
        <v>0.35167027277137919</v>
      </c>
    </row>
    <row r="594" spans="1:23" x14ac:dyDescent="0.2">
      <c r="A594" s="43">
        <f t="shared" si="98"/>
        <v>28</v>
      </c>
      <c r="B594" s="91">
        <v>36620</v>
      </c>
      <c r="C594" s="92">
        <v>25.81</v>
      </c>
      <c r="D594" s="4">
        <f t="shared" si="104"/>
        <v>-1.2704694465553508E-2</v>
      </c>
      <c r="E594" s="100">
        <f t="shared" si="102"/>
        <v>1.5448531326901294</v>
      </c>
      <c r="F594" s="2"/>
      <c r="G594" s="8">
        <f t="shared" ref="G594:S603" si="108">IF(G$1="P",MAX(0,G$2-$C594),IF(G$1="C",MAX(0,$C594-G$2)))</f>
        <v>0</v>
      </c>
      <c r="H594" s="8">
        <f t="shared" si="108"/>
        <v>0</v>
      </c>
      <c r="I594" s="8">
        <f t="shared" si="108"/>
        <v>4.1900000000000013</v>
      </c>
      <c r="J594" s="8">
        <f t="shared" si="108"/>
        <v>9.1900000000000013</v>
      </c>
      <c r="K594" s="8">
        <f t="shared" si="108"/>
        <v>14.190000000000001</v>
      </c>
      <c r="L594" s="8">
        <f t="shared" si="108"/>
        <v>24.19</v>
      </c>
      <c r="M594" s="8">
        <f t="shared" si="108"/>
        <v>5.8099999999999987</v>
      </c>
      <c r="N594" s="8">
        <f t="shared" si="108"/>
        <v>0.80999999999999872</v>
      </c>
      <c r="O594" s="8">
        <f t="shared" si="108"/>
        <v>0</v>
      </c>
      <c r="P594" s="8">
        <f t="shared" si="108"/>
        <v>0</v>
      </c>
      <c r="Q594" s="8">
        <f t="shared" si="108"/>
        <v>0</v>
      </c>
      <c r="R594" s="8">
        <f t="shared" si="108"/>
        <v>0</v>
      </c>
      <c r="S594" s="8">
        <f t="shared" si="108"/>
        <v>0</v>
      </c>
      <c r="T594" s="21">
        <f t="shared" si="105"/>
        <v>28</v>
      </c>
      <c r="U594" s="19">
        <f>VLOOKUP($B594,Gas!$B$3:$E$2506,2)</f>
        <v>2.915</v>
      </c>
      <c r="V594" s="44">
        <f t="shared" si="106"/>
        <v>8.8542024013722127</v>
      </c>
      <c r="W594" s="5">
        <f>VLOOKUP($B594,Gas!$B$3:$E$2506,4)</f>
        <v>0.33519106017635691</v>
      </c>
    </row>
    <row r="595" spans="1:23" x14ac:dyDescent="0.2">
      <c r="A595" s="43">
        <f t="shared" si="98"/>
        <v>28</v>
      </c>
      <c r="B595" s="91">
        <v>36621</v>
      </c>
      <c r="C595" s="92">
        <v>27.06</v>
      </c>
      <c r="D595" s="4">
        <f t="shared" si="104"/>
        <v>4.7294609012119529E-2</v>
      </c>
      <c r="E595" s="100">
        <f t="shared" si="102"/>
        <v>1.3438404691247485</v>
      </c>
      <c r="F595" s="2"/>
      <c r="G595" s="8">
        <f t="shared" si="108"/>
        <v>0</v>
      </c>
      <c r="H595" s="8">
        <f t="shared" si="108"/>
        <v>0</v>
      </c>
      <c r="I595" s="8">
        <f t="shared" si="108"/>
        <v>2.9400000000000013</v>
      </c>
      <c r="J595" s="8">
        <f t="shared" si="108"/>
        <v>7.9400000000000013</v>
      </c>
      <c r="K595" s="8">
        <f t="shared" si="108"/>
        <v>12.940000000000001</v>
      </c>
      <c r="L595" s="8">
        <f t="shared" si="108"/>
        <v>22.94</v>
      </c>
      <c r="M595" s="8">
        <f t="shared" si="108"/>
        <v>7.0599999999999987</v>
      </c>
      <c r="N595" s="8">
        <f t="shared" si="108"/>
        <v>2.0599999999999987</v>
      </c>
      <c r="O595" s="8">
        <f t="shared" si="108"/>
        <v>0</v>
      </c>
      <c r="P595" s="8">
        <f t="shared" si="108"/>
        <v>0</v>
      </c>
      <c r="Q595" s="8">
        <f t="shared" si="108"/>
        <v>0</v>
      </c>
      <c r="R595" s="8">
        <f t="shared" si="108"/>
        <v>0</v>
      </c>
      <c r="S595" s="8">
        <f t="shared" si="108"/>
        <v>0</v>
      </c>
      <c r="T595" s="21">
        <f t="shared" si="105"/>
        <v>28</v>
      </c>
      <c r="U595" s="19">
        <f>VLOOKUP($B595,Gas!$B$3:$E$2506,2)</f>
        <v>2.87</v>
      </c>
      <c r="V595" s="44">
        <f t="shared" si="106"/>
        <v>9.428571428571427</v>
      </c>
      <c r="W595" s="5">
        <f>VLOOKUP($B595,Gas!$B$3:$E$2506,4)</f>
        <v>0.3543906058965654</v>
      </c>
    </row>
    <row r="596" spans="1:23" x14ac:dyDescent="0.2">
      <c r="A596" s="43">
        <f t="shared" si="98"/>
        <v>28</v>
      </c>
      <c r="B596" s="91">
        <v>36622</v>
      </c>
      <c r="C596" s="92">
        <v>27.73</v>
      </c>
      <c r="D596" s="4">
        <f t="shared" si="104"/>
        <v>2.4458236885044816E-2</v>
      </c>
      <c r="E596" s="100">
        <f t="shared" si="102"/>
        <v>1.1944724571174039</v>
      </c>
      <c r="F596" s="2"/>
      <c r="G596" s="8">
        <f t="shared" si="108"/>
        <v>0</v>
      </c>
      <c r="H596" s="8">
        <f t="shared" si="108"/>
        <v>0</v>
      </c>
      <c r="I596" s="8">
        <f t="shared" si="108"/>
        <v>2.2699999999999996</v>
      </c>
      <c r="J596" s="8">
        <f t="shared" si="108"/>
        <v>7.27</v>
      </c>
      <c r="K596" s="8">
        <f t="shared" si="108"/>
        <v>12.27</v>
      </c>
      <c r="L596" s="8">
        <f t="shared" si="108"/>
        <v>22.27</v>
      </c>
      <c r="M596" s="8">
        <f t="shared" si="108"/>
        <v>7.73</v>
      </c>
      <c r="N596" s="8">
        <f t="shared" si="108"/>
        <v>2.7300000000000004</v>
      </c>
      <c r="O596" s="8">
        <f t="shared" si="108"/>
        <v>0</v>
      </c>
      <c r="P596" s="8">
        <f t="shared" si="108"/>
        <v>0</v>
      </c>
      <c r="Q596" s="8">
        <f t="shared" si="108"/>
        <v>0</v>
      </c>
      <c r="R596" s="8">
        <f t="shared" si="108"/>
        <v>0</v>
      </c>
      <c r="S596" s="8">
        <f t="shared" si="108"/>
        <v>0</v>
      </c>
      <c r="T596" s="21">
        <f t="shared" si="105"/>
        <v>28</v>
      </c>
      <c r="U596" s="19">
        <f>VLOOKUP($B596,Gas!$B$3:$E$2506,2)</f>
        <v>2.86</v>
      </c>
      <c r="V596" s="44">
        <f t="shared" si="106"/>
        <v>9.6958041958041967</v>
      </c>
      <c r="W596" s="5">
        <f>VLOOKUP($B596,Gas!$B$3:$E$2506,4)</f>
        <v>0.35578812636518303</v>
      </c>
    </row>
    <row r="597" spans="1:23" x14ac:dyDescent="0.2">
      <c r="A597" s="43">
        <f t="shared" si="98"/>
        <v>28</v>
      </c>
      <c r="B597" s="91">
        <v>36623</v>
      </c>
      <c r="C597" s="92">
        <v>23.78</v>
      </c>
      <c r="D597" s="4">
        <f t="shared" si="104"/>
        <v>-0.15366996836505081</v>
      </c>
      <c r="E597" s="100">
        <f t="shared" si="102"/>
        <v>1.358968742185493</v>
      </c>
      <c r="F597" s="2"/>
      <c r="G597" s="8">
        <f t="shared" si="108"/>
        <v>0</v>
      </c>
      <c r="H597" s="8">
        <f t="shared" si="108"/>
        <v>1.2199999999999989</v>
      </c>
      <c r="I597" s="8">
        <f t="shared" si="108"/>
        <v>6.2199999999999989</v>
      </c>
      <c r="J597" s="8">
        <f t="shared" si="108"/>
        <v>11.219999999999999</v>
      </c>
      <c r="K597" s="8">
        <f t="shared" si="108"/>
        <v>16.22</v>
      </c>
      <c r="L597" s="8">
        <f t="shared" si="108"/>
        <v>26.22</v>
      </c>
      <c r="M597" s="8">
        <f t="shared" si="108"/>
        <v>3.7800000000000011</v>
      </c>
      <c r="N597" s="8">
        <f t="shared" si="108"/>
        <v>0</v>
      </c>
      <c r="O597" s="8">
        <f t="shared" si="108"/>
        <v>0</v>
      </c>
      <c r="P597" s="8">
        <f t="shared" si="108"/>
        <v>0</v>
      </c>
      <c r="Q597" s="8">
        <f t="shared" si="108"/>
        <v>0</v>
      </c>
      <c r="R597" s="8">
        <f t="shared" si="108"/>
        <v>0</v>
      </c>
      <c r="S597" s="8">
        <f t="shared" si="108"/>
        <v>0</v>
      </c>
      <c r="T597" s="21">
        <f t="shared" si="105"/>
        <v>28</v>
      </c>
      <c r="U597" s="19">
        <f>VLOOKUP($B597,Gas!$B$3:$E$2506,2)</f>
        <v>2.91</v>
      </c>
      <c r="V597" s="44">
        <f t="shared" si="106"/>
        <v>8.1718213058419238</v>
      </c>
      <c r="W597" s="5">
        <f>VLOOKUP($B597,Gas!$B$3:$E$2506,4)</f>
        <v>0.36785808494630928</v>
      </c>
    </row>
    <row r="598" spans="1:23" x14ac:dyDescent="0.2">
      <c r="A598" s="43">
        <f t="shared" si="98"/>
        <v>28</v>
      </c>
      <c r="B598" s="91">
        <v>36626</v>
      </c>
      <c r="C598" s="92">
        <v>27.24</v>
      </c>
      <c r="D598" s="4">
        <f t="shared" si="104"/>
        <v>0.13584159001867577</v>
      </c>
      <c r="E598" s="100">
        <f t="shared" si="102"/>
        <v>1.5393527087971799</v>
      </c>
      <c r="F598" s="2"/>
      <c r="G598" s="8">
        <f t="shared" si="108"/>
        <v>0</v>
      </c>
      <c r="H598" s="8">
        <f t="shared" si="108"/>
        <v>0</v>
      </c>
      <c r="I598" s="8">
        <f t="shared" si="108"/>
        <v>2.7600000000000016</v>
      </c>
      <c r="J598" s="8">
        <f t="shared" si="108"/>
        <v>7.7600000000000016</v>
      </c>
      <c r="K598" s="8">
        <f t="shared" si="108"/>
        <v>12.760000000000002</v>
      </c>
      <c r="L598" s="8">
        <f t="shared" si="108"/>
        <v>22.76</v>
      </c>
      <c r="M598" s="8">
        <f t="shared" si="108"/>
        <v>7.2399999999999984</v>
      </c>
      <c r="N598" s="8">
        <f t="shared" si="108"/>
        <v>2.2399999999999984</v>
      </c>
      <c r="O598" s="8">
        <f t="shared" si="108"/>
        <v>0</v>
      </c>
      <c r="P598" s="8">
        <f t="shared" si="108"/>
        <v>0</v>
      </c>
      <c r="Q598" s="8">
        <f t="shared" si="108"/>
        <v>0</v>
      </c>
      <c r="R598" s="8">
        <f t="shared" si="108"/>
        <v>0</v>
      </c>
      <c r="S598" s="8">
        <f t="shared" si="108"/>
        <v>0</v>
      </c>
      <c r="T598" s="21">
        <f t="shared" si="105"/>
        <v>28</v>
      </c>
      <c r="U598" s="19">
        <f>VLOOKUP($B598,Gas!$B$3:$E$2506,2)</f>
        <v>2.97</v>
      </c>
      <c r="V598" s="44">
        <f t="shared" si="106"/>
        <v>9.1717171717171713</v>
      </c>
      <c r="W598" s="5">
        <f>VLOOKUP($B598,Gas!$B$3:$E$2506,4)</f>
        <v>0.2185529913385344</v>
      </c>
    </row>
    <row r="599" spans="1:23" x14ac:dyDescent="0.2">
      <c r="A599" s="43">
        <f t="shared" si="98"/>
        <v>28</v>
      </c>
      <c r="B599" s="91">
        <v>36627</v>
      </c>
      <c r="C599" s="92">
        <v>28.42</v>
      </c>
      <c r="D599" s="4">
        <f t="shared" si="104"/>
        <v>4.2406641387643176E-2</v>
      </c>
      <c r="E599" s="100">
        <f t="shared" si="102"/>
        <v>1.5122636637928795</v>
      </c>
      <c r="F599" s="2"/>
      <c r="G599" s="8">
        <f t="shared" si="108"/>
        <v>0</v>
      </c>
      <c r="H599" s="8">
        <f t="shared" si="108"/>
        <v>0</v>
      </c>
      <c r="I599" s="8">
        <f t="shared" si="108"/>
        <v>1.5799999999999983</v>
      </c>
      <c r="J599" s="8">
        <f t="shared" si="108"/>
        <v>6.5799999999999983</v>
      </c>
      <c r="K599" s="8">
        <f t="shared" si="108"/>
        <v>11.579999999999998</v>
      </c>
      <c r="L599" s="8">
        <f t="shared" si="108"/>
        <v>21.58</v>
      </c>
      <c r="M599" s="8">
        <f t="shared" si="108"/>
        <v>8.4200000000000017</v>
      </c>
      <c r="N599" s="8">
        <f t="shared" si="108"/>
        <v>3.4200000000000017</v>
      </c>
      <c r="O599" s="8">
        <f t="shared" si="108"/>
        <v>0</v>
      </c>
      <c r="P599" s="8">
        <f t="shared" si="108"/>
        <v>0</v>
      </c>
      <c r="Q599" s="8">
        <f t="shared" si="108"/>
        <v>0</v>
      </c>
      <c r="R599" s="8">
        <f t="shared" si="108"/>
        <v>0</v>
      </c>
      <c r="S599" s="8">
        <f t="shared" si="108"/>
        <v>0</v>
      </c>
      <c r="T599" s="21">
        <f t="shared" si="105"/>
        <v>28</v>
      </c>
      <c r="U599" s="19">
        <f>VLOOKUP($B599,Gas!$B$3:$E$2506,2)</f>
        <v>2.9950000000000001</v>
      </c>
      <c r="V599" s="44">
        <f t="shared" si="106"/>
        <v>9.4891485809682798</v>
      </c>
      <c r="W599" s="5">
        <f>VLOOKUP($B599,Gas!$B$3:$E$2506,4)</f>
        <v>0.20783515614178605</v>
      </c>
    </row>
    <row r="600" spans="1:23" x14ac:dyDescent="0.2">
      <c r="A600" s="43">
        <f t="shared" si="98"/>
        <v>28</v>
      </c>
      <c r="B600" s="91">
        <v>36628</v>
      </c>
      <c r="C600" s="92">
        <v>27.89</v>
      </c>
      <c r="D600" s="4">
        <f t="shared" si="104"/>
        <v>-1.8824921029557011E-2</v>
      </c>
      <c r="E600" s="100">
        <f t="shared" si="102"/>
        <v>1.4940914262989597</v>
      </c>
      <c r="F600" s="2"/>
      <c r="G600" s="8">
        <f t="shared" si="108"/>
        <v>0</v>
      </c>
      <c r="H600" s="8">
        <f t="shared" si="108"/>
        <v>0</v>
      </c>
      <c r="I600" s="8">
        <f t="shared" si="108"/>
        <v>2.1099999999999994</v>
      </c>
      <c r="J600" s="8">
        <f t="shared" si="108"/>
        <v>7.1099999999999994</v>
      </c>
      <c r="K600" s="8">
        <f t="shared" si="108"/>
        <v>12.11</v>
      </c>
      <c r="L600" s="8">
        <f t="shared" si="108"/>
        <v>22.11</v>
      </c>
      <c r="M600" s="8">
        <f t="shared" si="108"/>
        <v>7.8900000000000006</v>
      </c>
      <c r="N600" s="8">
        <f t="shared" si="108"/>
        <v>2.8900000000000006</v>
      </c>
      <c r="O600" s="8">
        <f t="shared" si="108"/>
        <v>0</v>
      </c>
      <c r="P600" s="8">
        <f t="shared" si="108"/>
        <v>0</v>
      </c>
      <c r="Q600" s="8">
        <f t="shared" si="108"/>
        <v>0</v>
      </c>
      <c r="R600" s="8">
        <f t="shared" si="108"/>
        <v>0</v>
      </c>
      <c r="S600" s="8">
        <f t="shared" si="108"/>
        <v>0</v>
      </c>
      <c r="T600" s="21">
        <f t="shared" si="105"/>
        <v>28</v>
      </c>
      <c r="U600" s="19">
        <f>VLOOKUP($B600,Gas!$B$3:$E$2506,2)</f>
        <v>2.9750000000000001</v>
      </c>
      <c r="V600" s="44">
        <f t="shared" si="106"/>
        <v>9.374789915966387</v>
      </c>
      <c r="W600" s="5">
        <f>VLOOKUP($B600,Gas!$B$3:$E$2506,4)</f>
        <v>0.21692469696056699</v>
      </c>
    </row>
    <row r="601" spans="1:23" x14ac:dyDescent="0.2">
      <c r="A601" s="43">
        <f t="shared" ref="A601:A664" si="109">MONTH(B601)+(YEAR(B601)-1998)*12</f>
        <v>28</v>
      </c>
      <c r="B601" s="91">
        <v>36629</v>
      </c>
      <c r="C601" s="92">
        <v>26.26</v>
      </c>
      <c r="D601" s="4">
        <f t="shared" si="104"/>
        <v>-6.0221332764747476E-2</v>
      </c>
      <c r="E601" s="100">
        <f t="shared" si="102"/>
        <v>1.4988162060373134</v>
      </c>
      <c r="F601" s="2"/>
      <c r="G601" s="8">
        <f t="shared" si="108"/>
        <v>0</v>
      </c>
      <c r="H601" s="8">
        <f t="shared" si="108"/>
        <v>0</v>
      </c>
      <c r="I601" s="8">
        <f t="shared" si="108"/>
        <v>3.7399999999999984</v>
      </c>
      <c r="J601" s="8">
        <f t="shared" si="108"/>
        <v>8.7399999999999984</v>
      </c>
      <c r="K601" s="8">
        <f t="shared" si="108"/>
        <v>13.739999999999998</v>
      </c>
      <c r="L601" s="8">
        <f t="shared" si="108"/>
        <v>23.74</v>
      </c>
      <c r="M601" s="8">
        <f t="shared" si="108"/>
        <v>6.2600000000000016</v>
      </c>
      <c r="N601" s="8">
        <f t="shared" si="108"/>
        <v>1.2600000000000016</v>
      </c>
      <c r="O601" s="8">
        <f t="shared" si="108"/>
        <v>0</v>
      </c>
      <c r="P601" s="8">
        <f t="shared" si="108"/>
        <v>0</v>
      </c>
      <c r="Q601" s="8">
        <f t="shared" si="108"/>
        <v>0</v>
      </c>
      <c r="R601" s="8">
        <f t="shared" si="108"/>
        <v>0</v>
      </c>
      <c r="S601" s="8">
        <f t="shared" si="108"/>
        <v>0</v>
      </c>
      <c r="T601" s="21">
        <f t="shared" si="105"/>
        <v>28</v>
      </c>
      <c r="U601" s="19">
        <f>VLOOKUP($B601,Gas!$B$3:$E$2506,2)</f>
        <v>2.9750000000000001</v>
      </c>
      <c r="V601" s="44">
        <f t="shared" si="106"/>
        <v>8.8268907563025216</v>
      </c>
      <c r="W601" s="5">
        <f>VLOOKUP($B601,Gas!$B$3:$E$2506,4)</f>
        <v>0.21692469696056699</v>
      </c>
    </row>
    <row r="602" spans="1:23" x14ac:dyDescent="0.2">
      <c r="A602" s="43">
        <f t="shared" si="109"/>
        <v>28</v>
      </c>
      <c r="B602" s="91">
        <v>36630</v>
      </c>
      <c r="C602" s="92">
        <v>27.4</v>
      </c>
      <c r="D602" s="4">
        <f t="shared" si="104"/>
        <v>4.2496144519374286E-2</v>
      </c>
      <c r="E602" s="100">
        <f t="shared" si="102"/>
        <v>1.2780992601426655</v>
      </c>
      <c r="F602" s="2"/>
      <c r="G602" s="8">
        <f t="shared" si="108"/>
        <v>0</v>
      </c>
      <c r="H602" s="8">
        <f t="shared" si="108"/>
        <v>0</v>
      </c>
      <c r="I602" s="8">
        <f t="shared" si="108"/>
        <v>2.6000000000000014</v>
      </c>
      <c r="J602" s="8">
        <f t="shared" si="108"/>
        <v>7.6000000000000014</v>
      </c>
      <c r="K602" s="8">
        <f t="shared" si="108"/>
        <v>12.600000000000001</v>
      </c>
      <c r="L602" s="8">
        <f t="shared" si="108"/>
        <v>22.6</v>
      </c>
      <c r="M602" s="8">
        <f t="shared" si="108"/>
        <v>7.3999999999999986</v>
      </c>
      <c r="N602" s="8">
        <f t="shared" si="108"/>
        <v>2.3999999999999986</v>
      </c>
      <c r="O602" s="8">
        <f t="shared" si="108"/>
        <v>0</v>
      </c>
      <c r="P602" s="8">
        <f t="shared" si="108"/>
        <v>0</v>
      </c>
      <c r="Q602" s="8">
        <f t="shared" si="108"/>
        <v>0</v>
      </c>
      <c r="R602" s="8">
        <f t="shared" si="108"/>
        <v>0</v>
      </c>
      <c r="S602" s="8">
        <f t="shared" si="108"/>
        <v>0</v>
      </c>
      <c r="T602" s="21">
        <f t="shared" si="105"/>
        <v>28</v>
      </c>
      <c r="U602" s="19">
        <f>VLOOKUP($B602,Gas!$B$3:$E$2506,2)</f>
        <v>3.05</v>
      </c>
      <c r="V602" s="44">
        <f t="shared" si="106"/>
        <v>8.9836065573770494</v>
      </c>
      <c r="W602" s="5">
        <f>VLOOKUP($B602,Gas!$B$3:$E$2506,4)</f>
        <v>0.24674435144480694</v>
      </c>
    </row>
    <row r="603" spans="1:23" x14ac:dyDescent="0.2">
      <c r="A603" s="43">
        <f t="shared" si="109"/>
        <v>28</v>
      </c>
      <c r="B603" s="91">
        <v>36633</v>
      </c>
      <c r="C603" s="92">
        <v>29.33</v>
      </c>
      <c r="D603" s="4">
        <f t="shared" si="104"/>
        <v>6.8067869595335104E-2</v>
      </c>
      <c r="E603" s="100">
        <f t="shared" si="102"/>
        <v>1.246733958607261</v>
      </c>
      <c r="F603" s="2"/>
      <c r="G603" s="8">
        <f t="shared" si="108"/>
        <v>0</v>
      </c>
      <c r="H603" s="8">
        <f t="shared" si="108"/>
        <v>0</v>
      </c>
      <c r="I603" s="8">
        <f t="shared" si="108"/>
        <v>0.67000000000000171</v>
      </c>
      <c r="J603" s="8">
        <f t="shared" si="108"/>
        <v>5.6700000000000017</v>
      </c>
      <c r="K603" s="8">
        <f t="shared" si="108"/>
        <v>10.670000000000002</v>
      </c>
      <c r="L603" s="8">
        <f t="shared" si="108"/>
        <v>20.67</v>
      </c>
      <c r="M603" s="8">
        <f t="shared" si="108"/>
        <v>9.3299999999999983</v>
      </c>
      <c r="N603" s="8">
        <f t="shared" si="108"/>
        <v>4.3299999999999983</v>
      </c>
      <c r="O603" s="8">
        <f t="shared" si="108"/>
        <v>0</v>
      </c>
      <c r="P603" s="8">
        <f t="shared" si="108"/>
        <v>0</v>
      </c>
      <c r="Q603" s="8">
        <f t="shared" si="108"/>
        <v>0</v>
      </c>
      <c r="R603" s="8">
        <f t="shared" si="108"/>
        <v>0</v>
      </c>
      <c r="S603" s="8">
        <f t="shared" si="108"/>
        <v>0</v>
      </c>
      <c r="T603" s="21">
        <f t="shared" si="105"/>
        <v>28</v>
      </c>
      <c r="U603" s="19">
        <f>VLOOKUP($B603,Gas!$B$3:$E$2506,2)</f>
        <v>3.06</v>
      </c>
      <c r="V603" s="44">
        <f t="shared" si="106"/>
        <v>9.5849673202614376</v>
      </c>
      <c r="W603" s="5">
        <f>VLOOKUP($B603,Gas!$B$3:$E$2506,4)</f>
        <v>0.19207174124264706</v>
      </c>
    </row>
    <row r="604" spans="1:23" x14ac:dyDescent="0.2">
      <c r="A604" s="43">
        <f t="shared" si="109"/>
        <v>28</v>
      </c>
      <c r="B604" s="91">
        <v>36634</v>
      </c>
      <c r="C604" s="92">
        <v>29.47</v>
      </c>
      <c r="D604" s="4">
        <f t="shared" si="104"/>
        <v>4.761913760243785E-3</v>
      </c>
      <c r="E604" s="100">
        <f t="shared" si="102"/>
        <v>1.2403512380055601</v>
      </c>
      <c r="F604" s="2"/>
      <c r="G604" s="8">
        <f t="shared" ref="G604:S613" si="110">IF(G$1="P",MAX(0,G$2-$C604),IF(G$1="C",MAX(0,$C604-G$2)))</f>
        <v>0</v>
      </c>
      <c r="H604" s="8">
        <f t="shared" si="110"/>
        <v>0</v>
      </c>
      <c r="I604" s="8">
        <f t="shared" si="110"/>
        <v>0.53000000000000114</v>
      </c>
      <c r="J604" s="8">
        <f t="shared" si="110"/>
        <v>5.5300000000000011</v>
      </c>
      <c r="K604" s="8">
        <f t="shared" si="110"/>
        <v>10.530000000000001</v>
      </c>
      <c r="L604" s="8">
        <f t="shared" si="110"/>
        <v>20.53</v>
      </c>
      <c r="M604" s="8">
        <f t="shared" si="110"/>
        <v>9.4699999999999989</v>
      </c>
      <c r="N604" s="8">
        <f t="shared" si="110"/>
        <v>4.4699999999999989</v>
      </c>
      <c r="O604" s="8">
        <f t="shared" si="110"/>
        <v>0</v>
      </c>
      <c r="P604" s="8">
        <f t="shared" si="110"/>
        <v>0</v>
      </c>
      <c r="Q604" s="8">
        <f t="shared" si="110"/>
        <v>0</v>
      </c>
      <c r="R604" s="8">
        <f t="shared" si="110"/>
        <v>0</v>
      </c>
      <c r="S604" s="8">
        <f t="shared" si="110"/>
        <v>0</v>
      </c>
      <c r="T604" s="21">
        <f t="shared" si="105"/>
        <v>28</v>
      </c>
      <c r="U604" s="19">
        <f>VLOOKUP($B604,Gas!$B$3:$E$2506,2)</f>
        <v>3.125</v>
      </c>
      <c r="V604" s="44">
        <f t="shared" si="106"/>
        <v>9.4303999999999988</v>
      </c>
      <c r="W604" s="5">
        <f>VLOOKUP($B604,Gas!$B$3:$E$2506,4)</f>
        <v>0.19407956381962974</v>
      </c>
    </row>
    <row r="605" spans="1:23" x14ac:dyDescent="0.2">
      <c r="A605" s="43">
        <f t="shared" si="109"/>
        <v>28</v>
      </c>
      <c r="B605" s="91">
        <v>36635</v>
      </c>
      <c r="C605" s="92">
        <v>38.76</v>
      </c>
      <c r="D605" s="4">
        <f t="shared" si="104"/>
        <v>0.27401599027296208</v>
      </c>
      <c r="E605" s="100">
        <f t="shared" si="102"/>
        <v>1.8033883802653277</v>
      </c>
      <c r="F605" s="2"/>
      <c r="G605" s="8">
        <f t="shared" si="110"/>
        <v>0</v>
      </c>
      <c r="H605" s="8">
        <f t="shared" si="110"/>
        <v>0</v>
      </c>
      <c r="I605" s="8">
        <f t="shared" si="110"/>
        <v>0</v>
      </c>
      <c r="J605" s="8">
        <f t="shared" si="110"/>
        <v>0</v>
      </c>
      <c r="K605" s="8">
        <f t="shared" si="110"/>
        <v>1.240000000000002</v>
      </c>
      <c r="L605" s="8">
        <f t="shared" si="110"/>
        <v>11.240000000000002</v>
      </c>
      <c r="M605" s="8">
        <f t="shared" si="110"/>
        <v>18.759999999999998</v>
      </c>
      <c r="N605" s="8">
        <f t="shared" si="110"/>
        <v>13.759999999999998</v>
      </c>
      <c r="O605" s="8">
        <f t="shared" si="110"/>
        <v>8.759999999999998</v>
      </c>
      <c r="P605" s="8">
        <f t="shared" si="110"/>
        <v>3.759999999999998</v>
      </c>
      <c r="Q605" s="8">
        <f t="shared" si="110"/>
        <v>0</v>
      </c>
      <c r="R605" s="8">
        <f t="shared" si="110"/>
        <v>0</v>
      </c>
      <c r="S605" s="8">
        <f t="shared" si="110"/>
        <v>0</v>
      </c>
      <c r="T605" s="21">
        <f t="shared" si="105"/>
        <v>28</v>
      </c>
      <c r="U605" s="19">
        <f>VLOOKUP($B605,Gas!$B$3:$E$2506,2)</f>
        <v>3.145</v>
      </c>
      <c r="V605" s="44">
        <f t="shared" si="106"/>
        <v>12.324324324324323</v>
      </c>
      <c r="W605" s="5">
        <f>VLOOKUP($B605,Gas!$B$3:$E$2506,4)</f>
        <v>0.19110201530158624</v>
      </c>
    </row>
    <row r="606" spans="1:23" x14ac:dyDescent="0.2">
      <c r="A606" s="43">
        <f t="shared" si="109"/>
        <v>28</v>
      </c>
      <c r="B606" s="91">
        <v>36636</v>
      </c>
      <c r="C606" s="92">
        <v>36.5</v>
      </c>
      <c r="D606" s="4">
        <f t="shared" si="104"/>
        <v>-6.0076526434119593E-2</v>
      </c>
      <c r="E606" s="100">
        <f t="shared" si="102"/>
        <v>1.866749479939299</v>
      </c>
      <c r="F606" s="2"/>
      <c r="G606" s="8">
        <f t="shared" si="110"/>
        <v>0</v>
      </c>
      <c r="H606" s="8">
        <f t="shared" si="110"/>
        <v>0</v>
      </c>
      <c r="I606" s="8">
        <f t="shared" si="110"/>
        <v>0</v>
      </c>
      <c r="J606" s="8">
        <f t="shared" si="110"/>
        <v>0</v>
      </c>
      <c r="K606" s="8">
        <f t="shared" si="110"/>
        <v>3.5</v>
      </c>
      <c r="L606" s="8">
        <f t="shared" si="110"/>
        <v>13.5</v>
      </c>
      <c r="M606" s="8">
        <f t="shared" si="110"/>
        <v>16.5</v>
      </c>
      <c r="N606" s="8">
        <f t="shared" si="110"/>
        <v>11.5</v>
      </c>
      <c r="O606" s="8">
        <f t="shared" si="110"/>
        <v>6.5</v>
      </c>
      <c r="P606" s="8">
        <f t="shared" si="110"/>
        <v>1.5</v>
      </c>
      <c r="Q606" s="8">
        <f t="shared" si="110"/>
        <v>0</v>
      </c>
      <c r="R606" s="8">
        <f t="shared" si="110"/>
        <v>0</v>
      </c>
      <c r="S606" s="8">
        <f t="shared" si="110"/>
        <v>0</v>
      </c>
      <c r="T606" s="21">
        <f t="shared" si="105"/>
        <v>28</v>
      </c>
      <c r="U606" s="19">
        <f>VLOOKUP($B606,Gas!$B$3:$E$2506,2)</f>
        <v>3.13</v>
      </c>
      <c r="V606" s="44">
        <f t="shared" si="106"/>
        <v>11.661341853035145</v>
      </c>
      <c r="W606" s="5">
        <f>VLOOKUP($B606,Gas!$B$3:$E$2506,4)</f>
        <v>0.19893312539258692</v>
      </c>
    </row>
    <row r="607" spans="1:23" x14ac:dyDescent="0.2">
      <c r="A607" s="43">
        <f t="shared" si="109"/>
        <v>28</v>
      </c>
      <c r="B607" s="91">
        <v>36637</v>
      </c>
      <c r="C607" s="109">
        <v>36.5</v>
      </c>
      <c r="D607" s="4">
        <f t="shared" si="104"/>
        <v>0</v>
      </c>
      <c r="E607" s="100">
        <f t="shared" si="102"/>
        <v>1.5901572570136671</v>
      </c>
      <c r="F607" s="2"/>
      <c r="G607" s="8">
        <f t="shared" si="110"/>
        <v>0</v>
      </c>
      <c r="H607" s="8">
        <f t="shared" si="110"/>
        <v>0</v>
      </c>
      <c r="I607" s="8">
        <f t="shared" si="110"/>
        <v>0</v>
      </c>
      <c r="J607" s="8">
        <f t="shared" si="110"/>
        <v>0</v>
      </c>
      <c r="K607" s="8">
        <f t="shared" si="110"/>
        <v>3.5</v>
      </c>
      <c r="L607" s="8">
        <f t="shared" si="110"/>
        <v>13.5</v>
      </c>
      <c r="M607" s="8">
        <f t="shared" si="110"/>
        <v>16.5</v>
      </c>
      <c r="N607" s="8">
        <f t="shared" si="110"/>
        <v>11.5</v>
      </c>
      <c r="O607" s="8">
        <f t="shared" si="110"/>
        <v>6.5</v>
      </c>
      <c r="P607" s="8">
        <f t="shared" si="110"/>
        <v>1.5</v>
      </c>
      <c r="Q607" s="8">
        <f t="shared" si="110"/>
        <v>0</v>
      </c>
      <c r="R607" s="8">
        <f t="shared" si="110"/>
        <v>0</v>
      </c>
      <c r="S607" s="8">
        <f t="shared" si="110"/>
        <v>0</v>
      </c>
      <c r="T607" s="21">
        <f t="shared" si="105"/>
        <v>28</v>
      </c>
      <c r="U607" s="19">
        <f>VLOOKUP($B607,Gas!$B$3:$E$2506,2)</f>
        <v>3.0750000000000002</v>
      </c>
      <c r="V607" s="44">
        <f t="shared" si="106"/>
        <v>11.869918699186991</v>
      </c>
      <c r="W607" s="5">
        <f>VLOOKUP($B607,Gas!$B$3:$E$2506,4)</f>
        <v>0.24045485154444488</v>
      </c>
    </row>
    <row r="608" spans="1:23" x14ac:dyDescent="0.2">
      <c r="A608" s="43">
        <f t="shared" si="109"/>
        <v>28</v>
      </c>
      <c r="B608" s="91">
        <v>36640</v>
      </c>
      <c r="C608" s="92">
        <v>34.14</v>
      </c>
      <c r="D608" s="4">
        <f t="shared" si="104"/>
        <v>-6.6842543222151191E-2</v>
      </c>
      <c r="E608" s="100">
        <f t="shared" si="102"/>
        <v>1.5838175870590925</v>
      </c>
      <c r="F608" s="2"/>
      <c r="G608" s="8">
        <f t="shared" si="110"/>
        <v>0</v>
      </c>
      <c r="H608" s="8">
        <f t="shared" si="110"/>
        <v>0</v>
      </c>
      <c r="I608" s="8">
        <f t="shared" si="110"/>
        <v>0</v>
      </c>
      <c r="J608" s="8">
        <f t="shared" si="110"/>
        <v>0.85999999999999943</v>
      </c>
      <c r="K608" s="8">
        <f t="shared" si="110"/>
        <v>5.8599999999999994</v>
      </c>
      <c r="L608" s="8">
        <f t="shared" si="110"/>
        <v>15.86</v>
      </c>
      <c r="M608" s="8">
        <f t="shared" si="110"/>
        <v>14.14</v>
      </c>
      <c r="N608" s="8">
        <f t="shared" si="110"/>
        <v>9.14</v>
      </c>
      <c r="O608" s="8">
        <f t="shared" si="110"/>
        <v>4.1400000000000006</v>
      </c>
      <c r="P608" s="8">
        <f t="shared" si="110"/>
        <v>0</v>
      </c>
      <c r="Q608" s="8">
        <f t="shared" si="110"/>
        <v>0</v>
      </c>
      <c r="R608" s="8">
        <f t="shared" si="110"/>
        <v>0</v>
      </c>
      <c r="S608" s="8">
        <f t="shared" si="110"/>
        <v>0</v>
      </c>
      <c r="T608" s="21">
        <f t="shared" si="105"/>
        <v>28</v>
      </c>
      <c r="U608" s="19">
        <f>VLOOKUP($B608,Gas!$B$3:$E$2506,2)</f>
        <v>3.0750000000000002</v>
      </c>
      <c r="V608" s="44">
        <f t="shared" si="106"/>
        <v>11.102439024390243</v>
      </c>
      <c r="W608" s="5">
        <f>VLOOKUP($B608,Gas!$B$3:$E$2506,4)</f>
        <v>0.18277272863695795</v>
      </c>
    </row>
    <row r="609" spans="1:23" x14ac:dyDescent="0.2">
      <c r="A609" s="43">
        <f t="shared" si="109"/>
        <v>28</v>
      </c>
      <c r="B609" s="91">
        <v>36641</v>
      </c>
      <c r="C609" s="92">
        <v>23.2</v>
      </c>
      <c r="D609" s="4">
        <f t="shared" si="104"/>
        <v>-0.38631743869403029</v>
      </c>
      <c r="E609" s="100">
        <f t="shared" si="102"/>
        <v>2.575134095352146</v>
      </c>
      <c r="F609" s="2"/>
      <c r="G609" s="8">
        <f t="shared" si="110"/>
        <v>0</v>
      </c>
      <c r="H609" s="8">
        <f t="shared" si="110"/>
        <v>1.8000000000000007</v>
      </c>
      <c r="I609" s="8">
        <f t="shared" si="110"/>
        <v>6.8000000000000007</v>
      </c>
      <c r="J609" s="8">
        <f t="shared" si="110"/>
        <v>11.8</v>
      </c>
      <c r="K609" s="8">
        <f t="shared" si="110"/>
        <v>16.8</v>
      </c>
      <c r="L609" s="8">
        <f t="shared" si="110"/>
        <v>26.8</v>
      </c>
      <c r="M609" s="8">
        <f t="shared" si="110"/>
        <v>3.1999999999999993</v>
      </c>
      <c r="N609" s="8">
        <f t="shared" si="110"/>
        <v>0</v>
      </c>
      <c r="O609" s="8">
        <f t="shared" si="110"/>
        <v>0</v>
      </c>
      <c r="P609" s="8">
        <f t="shared" si="110"/>
        <v>0</v>
      </c>
      <c r="Q609" s="8">
        <f t="shared" si="110"/>
        <v>0</v>
      </c>
      <c r="R609" s="8">
        <f t="shared" si="110"/>
        <v>0</v>
      </c>
      <c r="S609" s="8">
        <f t="shared" si="110"/>
        <v>0</v>
      </c>
      <c r="T609" s="21">
        <f t="shared" si="105"/>
        <v>28</v>
      </c>
      <c r="U609" s="19">
        <f>VLOOKUP($B609,Gas!$B$3:$E$2506,2)</f>
        <v>3.125</v>
      </c>
      <c r="V609" s="44">
        <f t="shared" si="106"/>
        <v>7.4239999999999995</v>
      </c>
      <c r="W609" s="5">
        <f>VLOOKUP($B609,Gas!$B$3:$E$2506,4)</f>
        <v>0.20494048368988937</v>
      </c>
    </row>
    <row r="610" spans="1:23" x14ac:dyDescent="0.2">
      <c r="A610" s="43">
        <f t="shared" si="109"/>
        <v>28</v>
      </c>
      <c r="B610" s="91">
        <v>36642</v>
      </c>
      <c r="C610" s="92">
        <v>24.16</v>
      </c>
      <c r="D610" s="4">
        <f t="shared" si="104"/>
        <v>4.0546094394350009E-2</v>
      </c>
      <c r="E610" s="100">
        <f t="shared" si="102"/>
        <v>2.5931225229926187</v>
      </c>
      <c r="F610" s="2"/>
      <c r="G610" s="8">
        <f t="shared" si="110"/>
        <v>0</v>
      </c>
      <c r="H610" s="8">
        <f t="shared" si="110"/>
        <v>0.83999999999999986</v>
      </c>
      <c r="I610" s="8">
        <f t="shared" si="110"/>
        <v>5.84</v>
      </c>
      <c r="J610" s="8">
        <f t="shared" si="110"/>
        <v>10.84</v>
      </c>
      <c r="K610" s="8">
        <f t="shared" si="110"/>
        <v>15.84</v>
      </c>
      <c r="L610" s="8">
        <f t="shared" si="110"/>
        <v>25.84</v>
      </c>
      <c r="M610" s="8">
        <f t="shared" si="110"/>
        <v>4.16</v>
      </c>
      <c r="N610" s="8">
        <f t="shared" si="110"/>
        <v>0</v>
      </c>
      <c r="O610" s="8">
        <f t="shared" si="110"/>
        <v>0</v>
      </c>
      <c r="P610" s="8">
        <f t="shared" si="110"/>
        <v>0</v>
      </c>
      <c r="Q610" s="8">
        <f t="shared" si="110"/>
        <v>0</v>
      </c>
      <c r="R610" s="8">
        <f t="shared" si="110"/>
        <v>0</v>
      </c>
      <c r="S610" s="8">
        <f t="shared" si="110"/>
        <v>0</v>
      </c>
      <c r="T610" s="21">
        <f t="shared" si="105"/>
        <v>28</v>
      </c>
      <c r="U610" s="19">
        <f>VLOOKUP($B610,Gas!$B$3:$E$2506,2)</f>
        <v>3.1549999999999998</v>
      </c>
      <c r="V610" s="44">
        <f t="shared" si="106"/>
        <v>7.6576862123613321</v>
      </c>
      <c r="W610" s="5">
        <f>VLOOKUP($B610,Gas!$B$3:$E$2506,4)</f>
        <v>0.20905389000640065</v>
      </c>
    </row>
    <row r="611" spans="1:23" x14ac:dyDescent="0.2">
      <c r="A611" s="43">
        <f t="shared" si="109"/>
        <v>28</v>
      </c>
      <c r="B611" s="91">
        <v>36643</v>
      </c>
      <c r="C611" s="92">
        <v>24.04</v>
      </c>
      <c r="D611" s="4">
        <f t="shared" si="104"/>
        <v>-4.9792633996074498E-3</v>
      </c>
      <c r="E611" s="100">
        <f t="shared" si="102"/>
        <v>2.5806624553272037</v>
      </c>
      <c r="F611" s="2"/>
      <c r="G611" s="8">
        <f t="shared" si="110"/>
        <v>0</v>
      </c>
      <c r="H611" s="8">
        <f t="shared" si="110"/>
        <v>0.96000000000000085</v>
      </c>
      <c r="I611" s="8">
        <f t="shared" si="110"/>
        <v>5.9600000000000009</v>
      </c>
      <c r="J611" s="8">
        <f t="shared" si="110"/>
        <v>10.96</v>
      </c>
      <c r="K611" s="8">
        <f t="shared" si="110"/>
        <v>15.96</v>
      </c>
      <c r="L611" s="8">
        <f t="shared" si="110"/>
        <v>25.96</v>
      </c>
      <c r="M611" s="8">
        <f t="shared" si="110"/>
        <v>4.0399999999999991</v>
      </c>
      <c r="N611" s="8">
        <f t="shared" si="110"/>
        <v>0</v>
      </c>
      <c r="O611" s="8">
        <f t="shared" si="110"/>
        <v>0</v>
      </c>
      <c r="P611" s="8">
        <f t="shared" si="110"/>
        <v>0</v>
      </c>
      <c r="Q611" s="8">
        <f t="shared" si="110"/>
        <v>0</v>
      </c>
      <c r="R611" s="8">
        <f t="shared" si="110"/>
        <v>0</v>
      </c>
      <c r="S611" s="8">
        <f t="shared" si="110"/>
        <v>0</v>
      </c>
      <c r="T611" s="21">
        <f t="shared" si="105"/>
        <v>28</v>
      </c>
      <c r="U611" s="19">
        <f>VLOOKUP($B611,Gas!$B$3:$E$2506,2)</f>
        <v>3.12</v>
      </c>
      <c r="V611" s="44">
        <f t="shared" si="106"/>
        <v>7.7051282051282044</v>
      </c>
      <c r="W611" s="5">
        <f>VLOOKUP($B611,Gas!$B$3:$E$2506,4)</f>
        <v>0.225858753080214</v>
      </c>
    </row>
    <row r="612" spans="1:23" x14ac:dyDescent="0.2">
      <c r="A612" s="43">
        <f t="shared" si="109"/>
        <v>28</v>
      </c>
      <c r="B612" s="91">
        <v>36644</v>
      </c>
      <c r="C612" s="92">
        <v>24.52</v>
      </c>
      <c r="D612" s="4">
        <f t="shared" si="104"/>
        <v>1.9770001401003802E-2</v>
      </c>
      <c r="E612" s="100">
        <f t="shared" si="102"/>
        <v>2.5705883813013859</v>
      </c>
      <c r="F612" s="2"/>
      <c r="G612" s="8">
        <f t="shared" si="110"/>
        <v>0</v>
      </c>
      <c r="H612" s="8">
        <f t="shared" si="110"/>
        <v>0.48000000000000043</v>
      </c>
      <c r="I612" s="8">
        <f t="shared" si="110"/>
        <v>5.48</v>
      </c>
      <c r="J612" s="8">
        <f t="shared" si="110"/>
        <v>10.48</v>
      </c>
      <c r="K612" s="8">
        <f t="shared" si="110"/>
        <v>15.48</v>
      </c>
      <c r="L612" s="8">
        <f t="shared" si="110"/>
        <v>25.48</v>
      </c>
      <c r="M612" s="8">
        <f t="shared" si="110"/>
        <v>4.5199999999999996</v>
      </c>
      <c r="N612" s="8">
        <f t="shared" si="110"/>
        <v>0</v>
      </c>
      <c r="O612" s="8">
        <f t="shared" si="110"/>
        <v>0</v>
      </c>
      <c r="P612" s="8">
        <f t="shared" si="110"/>
        <v>0</v>
      </c>
      <c r="Q612" s="8">
        <f t="shared" si="110"/>
        <v>0</v>
      </c>
      <c r="R612" s="8">
        <f t="shared" si="110"/>
        <v>0</v>
      </c>
      <c r="S612" s="8">
        <f t="shared" si="110"/>
        <v>0</v>
      </c>
      <c r="T612" s="21">
        <f t="shared" si="105"/>
        <v>28</v>
      </c>
      <c r="U612" s="19">
        <f>VLOOKUP($B612,Gas!$B$3:$E$2506,2)</f>
        <v>3.0550000000000002</v>
      </c>
      <c r="V612" s="44">
        <f t="shared" si="106"/>
        <v>8.0261865793780682</v>
      </c>
      <c r="W612" s="5">
        <f>VLOOKUP($B612,Gas!$B$3:$E$2506,4)</f>
        <v>0.22476210689850137</v>
      </c>
    </row>
    <row r="613" spans="1:23" x14ac:dyDescent="0.2">
      <c r="A613" s="43">
        <f t="shared" si="109"/>
        <v>29</v>
      </c>
      <c r="B613" s="91">
        <v>36647</v>
      </c>
      <c r="C613" s="92">
        <v>25.32</v>
      </c>
      <c r="D613" s="4">
        <f t="shared" si="104"/>
        <v>3.2105486207964905E-2</v>
      </c>
      <c r="E613" s="100">
        <f t="shared" si="102"/>
        <v>2.5459921227513553</v>
      </c>
      <c r="F613" s="2"/>
      <c r="G613" s="8">
        <f t="shared" si="110"/>
        <v>0</v>
      </c>
      <c r="H613" s="8">
        <f t="shared" si="110"/>
        <v>0</v>
      </c>
      <c r="I613" s="8">
        <f t="shared" si="110"/>
        <v>4.68</v>
      </c>
      <c r="J613" s="8">
        <f t="shared" si="110"/>
        <v>9.68</v>
      </c>
      <c r="K613" s="8">
        <f t="shared" si="110"/>
        <v>14.68</v>
      </c>
      <c r="L613" s="8">
        <f t="shared" si="110"/>
        <v>24.68</v>
      </c>
      <c r="M613" s="8">
        <f t="shared" si="110"/>
        <v>5.32</v>
      </c>
      <c r="N613" s="8">
        <f t="shared" si="110"/>
        <v>0.32000000000000028</v>
      </c>
      <c r="O613" s="8">
        <f t="shared" si="110"/>
        <v>0</v>
      </c>
      <c r="P613" s="8">
        <f t="shared" si="110"/>
        <v>0</v>
      </c>
      <c r="Q613" s="8">
        <f t="shared" si="110"/>
        <v>0</v>
      </c>
      <c r="R613" s="8">
        <f t="shared" si="110"/>
        <v>0</v>
      </c>
      <c r="S613" s="8">
        <f t="shared" si="110"/>
        <v>0</v>
      </c>
      <c r="T613" s="21">
        <f t="shared" si="105"/>
        <v>29</v>
      </c>
      <c r="U613" s="19">
        <f>VLOOKUP($B613,Gas!$B$3:$E$2506,2)</f>
        <v>3.12</v>
      </c>
      <c r="V613" s="44">
        <f t="shared" si="106"/>
        <v>8.115384615384615</v>
      </c>
      <c r="W613" s="5">
        <f>VLOOKUP($B613,Gas!$B$3:$E$2506,4)</f>
        <v>0.21323364195000555</v>
      </c>
    </row>
    <row r="614" spans="1:23" x14ac:dyDescent="0.2">
      <c r="A614" s="43">
        <f t="shared" si="109"/>
        <v>29</v>
      </c>
      <c r="B614" s="91">
        <v>36648</v>
      </c>
      <c r="C614" s="92">
        <v>24.96</v>
      </c>
      <c r="D614" s="4">
        <f t="shared" si="104"/>
        <v>-1.4320053774748445E-2</v>
      </c>
      <c r="E614" s="100">
        <f t="shared" si="102"/>
        <v>2.5437266841888677</v>
      </c>
      <c r="F614" s="2"/>
      <c r="G614" s="8">
        <f t="shared" ref="G614:S623" si="111">IF(G$1="P",MAX(0,G$2-$C614),IF(G$1="C",MAX(0,$C614-G$2)))</f>
        <v>0</v>
      </c>
      <c r="H614" s="8">
        <f t="shared" si="111"/>
        <v>3.9999999999999147E-2</v>
      </c>
      <c r="I614" s="8">
        <f t="shared" si="111"/>
        <v>5.0399999999999991</v>
      </c>
      <c r="J614" s="8">
        <f t="shared" si="111"/>
        <v>10.039999999999999</v>
      </c>
      <c r="K614" s="8">
        <f t="shared" si="111"/>
        <v>15.04</v>
      </c>
      <c r="L614" s="8">
        <f t="shared" si="111"/>
        <v>25.04</v>
      </c>
      <c r="M614" s="8">
        <f t="shared" si="111"/>
        <v>4.9600000000000009</v>
      </c>
      <c r="N614" s="8">
        <f t="shared" si="111"/>
        <v>0</v>
      </c>
      <c r="O614" s="8">
        <f t="shared" si="111"/>
        <v>0</v>
      </c>
      <c r="P614" s="8">
        <f t="shared" si="111"/>
        <v>0</v>
      </c>
      <c r="Q614" s="8">
        <f t="shared" si="111"/>
        <v>0</v>
      </c>
      <c r="R614" s="8">
        <f t="shared" si="111"/>
        <v>0</v>
      </c>
      <c r="S614" s="8">
        <f t="shared" si="111"/>
        <v>0</v>
      </c>
      <c r="T614" s="21">
        <f t="shared" si="105"/>
        <v>29</v>
      </c>
      <c r="U614" s="19">
        <f>VLOOKUP($B614,Gas!$B$3:$E$2506,2)</f>
        <v>3.16</v>
      </c>
      <c r="V614" s="44">
        <f t="shared" si="106"/>
        <v>7.8987341772151902</v>
      </c>
      <c r="W614" s="5">
        <f>VLOOKUP($B614,Gas!$B$3:$E$2506,4)</f>
        <v>0.22336238023903221</v>
      </c>
    </row>
    <row r="615" spans="1:23" x14ac:dyDescent="0.2">
      <c r="A615" s="43">
        <f t="shared" si="109"/>
        <v>29</v>
      </c>
      <c r="B615" s="91">
        <v>36649</v>
      </c>
      <c r="C615" s="92">
        <v>27.16</v>
      </c>
      <c r="D615" s="4">
        <f t="shared" si="104"/>
        <v>8.4470759189268385E-2</v>
      </c>
      <c r="E615" s="100">
        <f t="shared" si="102"/>
        <v>2.0756579705797957</v>
      </c>
      <c r="F615" s="2"/>
      <c r="G615" s="8">
        <f t="shared" si="111"/>
        <v>0</v>
      </c>
      <c r="H615" s="8">
        <f t="shared" si="111"/>
        <v>0</v>
      </c>
      <c r="I615" s="8">
        <f t="shared" si="111"/>
        <v>2.84</v>
      </c>
      <c r="J615" s="8">
        <f t="shared" si="111"/>
        <v>7.84</v>
      </c>
      <c r="K615" s="8">
        <f t="shared" si="111"/>
        <v>12.84</v>
      </c>
      <c r="L615" s="8">
        <f t="shared" si="111"/>
        <v>22.84</v>
      </c>
      <c r="M615" s="8">
        <f t="shared" si="111"/>
        <v>7.16</v>
      </c>
      <c r="N615" s="8">
        <f t="shared" si="111"/>
        <v>2.16</v>
      </c>
      <c r="O615" s="8">
        <f t="shared" si="111"/>
        <v>0</v>
      </c>
      <c r="P615" s="8">
        <f t="shared" si="111"/>
        <v>0</v>
      </c>
      <c r="Q615" s="8">
        <f t="shared" si="111"/>
        <v>0</v>
      </c>
      <c r="R615" s="8">
        <f t="shared" si="111"/>
        <v>0</v>
      </c>
      <c r="S615" s="8">
        <f t="shared" si="111"/>
        <v>0</v>
      </c>
      <c r="T615" s="21">
        <f t="shared" si="105"/>
        <v>29</v>
      </c>
      <c r="U615" s="19">
        <f>VLOOKUP($B615,Gas!$B$3:$E$2506,2)</f>
        <v>3.2050000000000001</v>
      </c>
      <c r="V615" s="44">
        <f t="shared" si="106"/>
        <v>8.4742589703588145</v>
      </c>
      <c r="W615" s="5">
        <f>VLOOKUP($B615,Gas!$B$3:$E$2506,4)</f>
        <v>0.23251086469736798</v>
      </c>
    </row>
    <row r="616" spans="1:23" x14ac:dyDescent="0.2">
      <c r="A616" s="43">
        <f t="shared" si="109"/>
        <v>29</v>
      </c>
      <c r="B616" s="91">
        <v>36650</v>
      </c>
      <c r="C616" s="92">
        <v>31.83</v>
      </c>
      <c r="D616" s="4">
        <f t="shared" si="104"/>
        <v>0.15866393860350594</v>
      </c>
      <c r="E616" s="100">
        <f t="shared" si="102"/>
        <v>2.2818112804202486</v>
      </c>
      <c r="F616" s="2"/>
      <c r="G616" s="8">
        <f t="shared" si="111"/>
        <v>0</v>
      </c>
      <c r="H616" s="8">
        <f t="shared" si="111"/>
        <v>0</v>
      </c>
      <c r="I616" s="8">
        <f t="shared" si="111"/>
        <v>0</v>
      </c>
      <c r="J616" s="8">
        <f t="shared" si="111"/>
        <v>3.1700000000000017</v>
      </c>
      <c r="K616" s="8">
        <f t="shared" si="111"/>
        <v>8.1700000000000017</v>
      </c>
      <c r="L616" s="8">
        <f t="shared" si="111"/>
        <v>18.170000000000002</v>
      </c>
      <c r="M616" s="8">
        <f t="shared" si="111"/>
        <v>11.829999999999998</v>
      </c>
      <c r="N616" s="8">
        <f t="shared" si="111"/>
        <v>6.8299999999999983</v>
      </c>
      <c r="O616" s="8">
        <f t="shared" si="111"/>
        <v>1.8299999999999983</v>
      </c>
      <c r="P616" s="8">
        <f t="shared" si="111"/>
        <v>0</v>
      </c>
      <c r="Q616" s="8">
        <f t="shared" si="111"/>
        <v>0</v>
      </c>
      <c r="R616" s="8">
        <f t="shared" si="111"/>
        <v>0</v>
      </c>
      <c r="S616" s="8">
        <f t="shared" si="111"/>
        <v>0</v>
      </c>
      <c r="T616" s="21">
        <f t="shared" si="105"/>
        <v>29</v>
      </c>
      <c r="U616" s="19">
        <f>VLOOKUP($B616,Gas!$B$3:$E$2506,2)</f>
        <v>3.18</v>
      </c>
      <c r="V616" s="44">
        <f t="shared" si="106"/>
        <v>10.009433962264151</v>
      </c>
      <c r="W616" s="5">
        <f>VLOOKUP($B616,Gas!$B$3:$E$2506,4)</f>
        <v>0.24275431724330218</v>
      </c>
    </row>
    <row r="617" spans="1:23" x14ac:dyDescent="0.2">
      <c r="A617" s="43">
        <f t="shared" si="109"/>
        <v>29</v>
      </c>
      <c r="B617" s="91">
        <v>36651</v>
      </c>
      <c r="C617" s="92">
        <v>53.24</v>
      </c>
      <c r="D617" s="4">
        <f t="shared" si="104"/>
        <v>0.5144007522329096</v>
      </c>
      <c r="E617" s="100">
        <f t="shared" si="102"/>
        <v>3.494725317571548</v>
      </c>
      <c r="F617" s="2"/>
      <c r="G617" s="8">
        <f t="shared" si="111"/>
        <v>0</v>
      </c>
      <c r="H617" s="8">
        <f t="shared" si="111"/>
        <v>0</v>
      </c>
      <c r="I617" s="8">
        <f t="shared" si="111"/>
        <v>0</v>
      </c>
      <c r="J617" s="8">
        <f t="shared" si="111"/>
        <v>0</v>
      </c>
      <c r="K617" s="8">
        <f t="shared" si="111"/>
        <v>0</v>
      </c>
      <c r="L617" s="8">
        <f t="shared" si="111"/>
        <v>0</v>
      </c>
      <c r="M617" s="8">
        <f t="shared" si="111"/>
        <v>33.24</v>
      </c>
      <c r="N617" s="8">
        <f t="shared" si="111"/>
        <v>28.240000000000002</v>
      </c>
      <c r="O617" s="8">
        <f t="shared" si="111"/>
        <v>23.240000000000002</v>
      </c>
      <c r="P617" s="8">
        <f t="shared" si="111"/>
        <v>18.240000000000002</v>
      </c>
      <c r="Q617" s="8">
        <f t="shared" si="111"/>
        <v>13.240000000000002</v>
      </c>
      <c r="R617" s="8">
        <f t="shared" si="111"/>
        <v>3.240000000000002</v>
      </c>
      <c r="S617" s="8">
        <f t="shared" si="111"/>
        <v>0</v>
      </c>
      <c r="T617" s="21">
        <f t="shared" si="105"/>
        <v>29</v>
      </c>
      <c r="U617" s="19">
        <f>VLOOKUP($B617,Gas!$B$3:$E$2506,2)</f>
        <v>3.085</v>
      </c>
      <c r="V617" s="44">
        <f t="shared" si="106"/>
        <v>17.257698541329013</v>
      </c>
      <c r="W617" s="5">
        <f>VLOOKUP($B617,Gas!$B$3:$E$2506,4)</f>
        <v>0.29930614030451769</v>
      </c>
    </row>
    <row r="618" spans="1:23" x14ac:dyDescent="0.2">
      <c r="A618" s="43">
        <f t="shared" si="109"/>
        <v>29</v>
      </c>
      <c r="B618" s="91">
        <v>36654</v>
      </c>
      <c r="C618" s="92">
        <v>56.05</v>
      </c>
      <c r="D618" s="4">
        <f t="shared" si="104"/>
        <v>5.1434155991257939E-2</v>
      </c>
      <c r="E618" s="100">
        <f t="shared" si="102"/>
        <v>3.4460950264508923</v>
      </c>
      <c r="F618" s="2"/>
      <c r="G618" s="8">
        <f t="shared" si="111"/>
        <v>0</v>
      </c>
      <c r="H618" s="8">
        <f t="shared" si="111"/>
        <v>0</v>
      </c>
      <c r="I618" s="8">
        <f t="shared" si="111"/>
        <v>0</v>
      </c>
      <c r="J618" s="8">
        <f t="shared" si="111"/>
        <v>0</v>
      </c>
      <c r="K618" s="8">
        <f t="shared" si="111"/>
        <v>0</v>
      </c>
      <c r="L618" s="8">
        <f t="shared" si="111"/>
        <v>0</v>
      </c>
      <c r="M618" s="8">
        <f t="shared" si="111"/>
        <v>36.049999999999997</v>
      </c>
      <c r="N618" s="8">
        <f t="shared" si="111"/>
        <v>31.049999999999997</v>
      </c>
      <c r="O618" s="8">
        <f t="shared" si="111"/>
        <v>26.049999999999997</v>
      </c>
      <c r="P618" s="8">
        <f t="shared" si="111"/>
        <v>21.049999999999997</v>
      </c>
      <c r="Q618" s="8">
        <f t="shared" si="111"/>
        <v>16.049999999999997</v>
      </c>
      <c r="R618" s="8">
        <f t="shared" si="111"/>
        <v>6.0499999999999972</v>
      </c>
      <c r="S618" s="8">
        <f t="shared" si="111"/>
        <v>0</v>
      </c>
      <c r="T618" s="21">
        <f t="shared" si="105"/>
        <v>29</v>
      </c>
      <c r="U618" s="19">
        <f>VLOOKUP($B618,Gas!$B$3:$E$2506,2)</f>
        <v>3.11</v>
      </c>
      <c r="V618" s="44">
        <f t="shared" si="106"/>
        <v>18.022508038585208</v>
      </c>
      <c r="W618" s="5">
        <f>VLOOKUP($B618,Gas!$B$3:$E$2506,4)</f>
        <v>0.25472112837811339</v>
      </c>
    </row>
    <row r="619" spans="1:23" x14ac:dyDescent="0.2">
      <c r="A619" s="43">
        <f t="shared" si="109"/>
        <v>29</v>
      </c>
      <c r="B619" s="91">
        <v>36655</v>
      </c>
      <c r="C619" s="92">
        <v>104.29</v>
      </c>
      <c r="D619" s="4">
        <f t="shared" si="104"/>
        <v>0.62093133061495265</v>
      </c>
      <c r="E619" s="100">
        <f t="shared" si="102"/>
        <v>3.5843272333738332</v>
      </c>
      <c r="F619" s="2"/>
      <c r="G619" s="8">
        <f t="shared" si="111"/>
        <v>0</v>
      </c>
      <c r="H619" s="8">
        <f t="shared" si="111"/>
        <v>0</v>
      </c>
      <c r="I619" s="8">
        <f t="shared" si="111"/>
        <v>0</v>
      </c>
      <c r="J619" s="8">
        <f t="shared" si="111"/>
        <v>0</v>
      </c>
      <c r="K619" s="8">
        <f t="shared" si="111"/>
        <v>0</v>
      </c>
      <c r="L619" s="8">
        <f t="shared" si="111"/>
        <v>0</v>
      </c>
      <c r="M619" s="8">
        <f t="shared" si="111"/>
        <v>84.29</v>
      </c>
      <c r="N619" s="8">
        <f t="shared" si="111"/>
        <v>79.290000000000006</v>
      </c>
      <c r="O619" s="8">
        <f t="shared" si="111"/>
        <v>74.290000000000006</v>
      </c>
      <c r="P619" s="8">
        <f t="shared" si="111"/>
        <v>69.290000000000006</v>
      </c>
      <c r="Q619" s="8">
        <f t="shared" si="111"/>
        <v>64.290000000000006</v>
      </c>
      <c r="R619" s="8">
        <f t="shared" si="111"/>
        <v>54.290000000000006</v>
      </c>
      <c r="S619" s="8">
        <f t="shared" si="111"/>
        <v>4.2899900000000031</v>
      </c>
      <c r="T619" s="21">
        <f t="shared" si="105"/>
        <v>29</v>
      </c>
      <c r="U619" s="19">
        <f>VLOOKUP($B619,Gas!$B$3:$E$2506,2)</f>
        <v>3.12</v>
      </c>
      <c r="V619" s="44">
        <f t="shared" si="106"/>
        <v>33.426282051282051</v>
      </c>
      <c r="W619" s="5">
        <f>VLOOKUP($B619,Gas!$B$3:$E$2506,4)</f>
        <v>0.24688190048176881</v>
      </c>
    </row>
    <row r="620" spans="1:23" x14ac:dyDescent="0.2">
      <c r="A620" s="43">
        <f t="shared" si="109"/>
        <v>29</v>
      </c>
      <c r="B620" s="91">
        <v>36656</v>
      </c>
      <c r="C620" s="92">
        <v>76.27</v>
      </c>
      <c r="D620" s="4">
        <f t="shared" si="104"/>
        <v>-0.31289580395697447</v>
      </c>
      <c r="E620" s="100">
        <f t="shared" si="102"/>
        <v>4.2574131990332811</v>
      </c>
      <c r="F620" s="2"/>
      <c r="G620" s="8">
        <f t="shared" si="111"/>
        <v>0</v>
      </c>
      <c r="H620" s="8">
        <f t="shared" si="111"/>
        <v>0</v>
      </c>
      <c r="I620" s="8">
        <f t="shared" si="111"/>
        <v>0</v>
      </c>
      <c r="J620" s="8">
        <f t="shared" si="111"/>
        <v>0</v>
      </c>
      <c r="K620" s="8">
        <f t="shared" si="111"/>
        <v>0</v>
      </c>
      <c r="L620" s="8">
        <f t="shared" si="111"/>
        <v>0</v>
      </c>
      <c r="M620" s="8">
        <f t="shared" si="111"/>
        <v>56.269999999999996</v>
      </c>
      <c r="N620" s="8">
        <f t="shared" si="111"/>
        <v>51.269999999999996</v>
      </c>
      <c r="O620" s="8">
        <f t="shared" si="111"/>
        <v>46.269999999999996</v>
      </c>
      <c r="P620" s="8">
        <f t="shared" si="111"/>
        <v>41.269999999999996</v>
      </c>
      <c r="Q620" s="8">
        <f t="shared" si="111"/>
        <v>36.269999999999996</v>
      </c>
      <c r="R620" s="8">
        <f t="shared" si="111"/>
        <v>26.269999999999996</v>
      </c>
      <c r="S620" s="8">
        <f t="shared" si="111"/>
        <v>0</v>
      </c>
      <c r="T620" s="21">
        <f t="shared" si="105"/>
        <v>29</v>
      </c>
      <c r="U620" s="19">
        <f>VLOOKUP($B620,Gas!$B$3:$E$2506,2)</f>
        <v>3.25</v>
      </c>
      <c r="V620" s="44">
        <f t="shared" si="106"/>
        <v>23.467692307692307</v>
      </c>
      <c r="W620" s="5">
        <f>VLOOKUP($B620,Gas!$B$3:$E$2506,4)</f>
        <v>0.34434922223310488</v>
      </c>
    </row>
    <row r="621" spans="1:23" x14ac:dyDescent="0.2">
      <c r="A621" s="43">
        <f t="shared" si="109"/>
        <v>29</v>
      </c>
      <c r="B621" s="91">
        <v>36657</v>
      </c>
      <c r="C621" s="92">
        <v>48.82</v>
      </c>
      <c r="D621" s="4">
        <f t="shared" si="104"/>
        <v>-0.44613961121133316</v>
      </c>
      <c r="E621" s="100">
        <f t="shared" si="102"/>
        <v>5.0922159256012529</v>
      </c>
      <c r="F621" s="2"/>
      <c r="G621" s="8">
        <f t="shared" si="111"/>
        <v>0</v>
      </c>
      <c r="H621" s="8">
        <f t="shared" si="111"/>
        <v>0</v>
      </c>
      <c r="I621" s="8">
        <f t="shared" si="111"/>
        <v>0</v>
      </c>
      <c r="J621" s="8">
        <f t="shared" si="111"/>
        <v>0</v>
      </c>
      <c r="K621" s="8">
        <f t="shared" si="111"/>
        <v>0</v>
      </c>
      <c r="L621" s="8">
        <f t="shared" si="111"/>
        <v>1.1799999999999997</v>
      </c>
      <c r="M621" s="8">
        <f t="shared" si="111"/>
        <v>28.82</v>
      </c>
      <c r="N621" s="8">
        <f t="shared" si="111"/>
        <v>23.82</v>
      </c>
      <c r="O621" s="8">
        <f t="shared" si="111"/>
        <v>18.82</v>
      </c>
      <c r="P621" s="8">
        <f t="shared" si="111"/>
        <v>13.82</v>
      </c>
      <c r="Q621" s="8">
        <f t="shared" si="111"/>
        <v>8.82</v>
      </c>
      <c r="R621" s="8">
        <f t="shared" si="111"/>
        <v>0</v>
      </c>
      <c r="S621" s="8">
        <f t="shared" si="111"/>
        <v>0</v>
      </c>
      <c r="T621" s="21">
        <f t="shared" si="105"/>
        <v>29</v>
      </c>
      <c r="U621" s="19">
        <f>VLOOKUP($B621,Gas!$B$3:$E$2506,2)</f>
        <v>3.1949999999999998</v>
      </c>
      <c r="V621" s="44">
        <f t="shared" si="106"/>
        <v>15.280125195618155</v>
      </c>
      <c r="W621" s="5">
        <f>VLOOKUP($B621,Gas!$B$3:$E$2506,4)</f>
        <v>0.3669502955569382</v>
      </c>
    </row>
    <row r="622" spans="1:23" x14ac:dyDescent="0.2">
      <c r="A622" s="43">
        <f t="shared" si="109"/>
        <v>29</v>
      </c>
      <c r="B622" s="91">
        <v>36658</v>
      </c>
      <c r="C622" s="92">
        <v>70.92</v>
      </c>
      <c r="D622" s="4">
        <f t="shared" si="104"/>
        <v>0.37341241624119315</v>
      </c>
      <c r="E622" s="100">
        <f t="shared" si="102"/>
        <v>5.296586987038082</v>
      </c>
      <c r="F622" s="2"/>
      <c r="G622" s="8">
        <f t="shared" si="111"/>
        <v>0</v>
      </c>
      <c r="H622" s="8">
        <f t="shared" si="111"/>
        <v>0</v>
      </c>
      <c r="I622" s="8">
        <f t="shared" si="111"/>
        <v>0</v>
      </c>
      <c r="J622" s="8">
        <f t="shared" si="111"/>
        <v>0</v>
      </c>
      <c r="K622" s="8">
        <f t="shared" si="111"/>
        <v>0</v>
      </c>
      <c r="L622" s="8">
        <f t="shared" si="111"/>
        <v>0</v>
      </c>
      <c r="M622" s="8">
        <f t="shared" si="111"/>
        <v>50.92</v>
      </c>
      <c r="N622" s="8">
        <f t="shared" si="111"/>
        <v>45.92</v>
      </c>
      <c r="O622" s="8">
        <f t="shared" si="111"/>
        <v>40.92</v>
      </c>
      <c r="P622" s="8">
        <f t="shared" si="111"/>
        <v>35.92</v>
      </c>
      <c r="Q622" s="8">
        <f t="shared" si="111"/>
        <v>30.92</v>
      </c>
      <c r="R622" s="8">
        <f t="shared" si="111"/>
        <v>20.92</v>
      </c>
      <c r="S622" s="8">
        <f t="shared" si="111"/>
        <v>0</v>
      </c>
      <c r="T622" s="21">
        <f t="shared" si="105"/>
        <v>29</v>
      </c>
      <c r="U622" s="19">
        <f>VLOOKUP($B622,Gas!$B$3:$E$2506,2)</f>
        <v>3.3650000000000002</v>
      </c>
      <c r="V622" s="44">
        <f t="shared" si="106"/>
        <v>21.075780089153046</v>
      </c>
      <c r="W622" s="5">
        <f>VLOOKUP($B622,Gas!$B$3:$E$2506,4)</f>
        <v>0.47257650633666864</v>
      </c>
    </row>
    <row r="623" spans="1:23" x14ac:dyDescent="0.2">
      <c r="A623" s="43">
        <f t="shared" si="109"/>
        <v>29</v>
      </c>
      <c r="B623" s="91">
        <v>36661</v>
      </c>
      <c r="C623" s="92">
        <v>33.31</v>
      </c>
      <c r="D623" s="4">
        <f t="shared" si="104"/>
        <v>-0.75569482900041873</v>
      </c>
      <c r="E623" s="100">
        <f t="shared" si="102"/>
        <v>6.8419818519110356</v>
      </c>
      <c r="F623" s="2"/>
      <c r="G623" s="8">
        <f t="shared" si="111"/>
        <v>0</v>
      </c>
      <c r="H623" s="8">
        <f t="shared" si="111"/>
        <v>0</v>
      </c>
      <c r="I623" s="8">
        <f t="shared" si="111"/>
        <v>0</v>
      </c>
      <c r="J623" s="8">
        <f t="shared" si="111"/>
        <v>1.6899999999999977</v>
      </c>
      <c r="K623" s="8">
        <f t="shared" si="111"/>
        <v>6.6899999999999977</v>
      </c>
      <c r="L623" s="8">
        <f t="shared" si="111"/>
        <v>16.689999999999998</v>
      </c>
      <c r="M623" s="8">
        <f t="shared" si="111"/>
        <v>13.310000000000002</v>
      </c>
      <c r="N623" s="8">
        <f t="shared" si="111"/>
        <v>8.3100000000000023</v>
      </c>
      <c r="O623" s="8">
        <f t="shared" si="111"/>
        <v>3.3100000000000023</v>
      </c>
      <c r="P623" s="8">
        <f t="shared" si="111"/>
        <v>0</v>
      </c>
      <c r="Q623" s="8">
        <f t="shared" si="111"/>
        <v>0</v>
      </c>
      <c r="R623" s="8">
        <f t="shared" si="111"/>
        <v>0</v>
      </c>
      <c r="S623" s="8">
        <f t="shared" si="111"/>
        <v>0</v>
      </c>
      <c r="T623" s="21">
        <f t="shared" si="105"/>
        <v>29</v>
      </c>
      <c r="U623" s="19">
        <f>VLOOKUP($B623,Gas!$B$3:$E$2506,2)</f>
        <v>3.35</v>
      </c>
      <c r="V623" s="44">
        <f t="shared" si="106"/>
        <v>9.9432835820895527</v>
      </c>
      <c r="W623" s="5">
        <f>VLOOKUP($B623,Gas!$B$3:$E$2506,4)</f>
        <v>0.40585334435290876</v>
      </c>
    </row>
    <row r="624" spans="1:23" x14ac:dyDescent="0.2">
      <c r="A624" s="43">
        <f t="shared" si="109"/>
        <v>29</v>
      </c>
      <c r="B624" s="91">
        <v>36662</v>
      </c>
      <c r="C624" s="92">
        <v>24.38</v>
      </c>
      <c r="D624" s="4">
        <f t="shared" si="104"/>
        <v>-0.31209452815246291</v>
      </c>
      <c r="E624" s="100">
        <f t="shared" si="102"/>
        <v>7.0512458277396339</v>
      </c>
      <c r="F624" s="2"/>
      <c r="G624" s="8">
        <f t="shared" ref="G624:S633" si="112">IF(G$1="P",MAX(0,G$2-$C624),IF(G$1="C",MAX(0,$C624-G$2)))</f>
        <v>0</v>
      </c>
      <c r="H624" s="8">
        <f t="shared" si="112"/>
        <v>0.62000000000000099</v>
      </c>
      <c r="I624" s="8">
        <f t="shared" si="112"/>
        <v>5.620000000000001</v>
      </c>
      <c r="J624" s="8">
        <f t="shared" si="112"/>
        <v>10.620000000000001</v>
      </c>
      <c r="K624" s="8">
        <f t="shared" si="112"/>
        <v>15.620000000000001</v>
      </c>
      <c r="L624" s="8">
        <f t="shared" si="112"/>
        <v>25.62</v>
      </c>
      <c r="M624" s="8">
        <f t="shared" si="112"/>
        <v>4.379999999999999</v>
      </c>
      <c r="N624" s="8">
        <f t="shared" si="112"/>
        <v>0</v>
      </c>
      <c r="O624" s="8">
        <f t="shared" si="112"/>
        <v>0</v>
      </c>
      <c r="P624" s="8">
        <f t="shared" si="112"/>
        <v>0</v>
      </c>
      <c r="Q624" s="8">
        <f t="shared" si="112"/>
        <v>0</v>
      </c>
      <c r="R624" s="8">
        <f t="shared" si="112"/>
        <v>0</v>
      </c>
      <c r="S624" s="8">
        <f t="shared" si="112"/>
        <v>0</v>
      </c>
      <c r="T624" s="21">
        <f t="shared" si="105"/>
        <v>29</v>
      </c>
      <c r="U624" s="19">
        <f>VLOOKUP($B624,Gas!$B$3:$E$2506,2)</f>
        <v>3.3650000000000002</v>
      </c>
      <c r="V624" s="44">
        <f t="shared" si="106"/>
        <v>7.2451708766716187</v>
      </c>
      <c r="W624" s="5">
        <f>VLOOKUP($B624,Gas!$B$3:$E$2506,4)</f>
        <v>0.40649786441316843</v>
      </c>
    </row>
    <row r="625" spans="1:23" x14ac:dyDescent="0.2">
      <c r="A625" s="43">
        <f t="shared" si="109"/>
        <v>29</v>
      </c>
      <c r="B625" s="91">
        <v>36663</v>
      </c>
      <c r="C625" s="92">
        <v>26.65</v>
      </c>
      <c r="D625" s="4">
        <f t="shared" si="104"/>
        <v>8.9026026558728016E-2</v>
      </c>
      <c r="E625" s="100">
        <f t="shared" si="102"/>
        <v>7.0528404589074549</v>
      </c>
      <c r="F625" s="2"/>
      <c r="G625" s="8">
        <f t="shared" si="112"/>
        <v>0</v>
      </c>
      <c r="H625" s="8">
        <f t="shared" si="112"/>
        <v>0</v>
      </c>
      <c r="I625" s="8">
        <f t="shared" si="112"/>
        <v>3.3500000000000014</v>
      </c>
      <c r="J625" s="8">
        <f t="shared" si="112"/>
        <v>8.3500000000000014</v>
      </c>
      <c r="K625" s="8">
        <f t="shared" si="112"/>
        <v>13.350000000000001</v>
      </c>
      <c r="L625" s="8">
        <f t="shared" si="112"/>
        <v>23.35</v>
      </c>
      <c r="M625" s="8">
        <f t="shared" si="112"/>
        <v>6.6499999999999986</v>
      </c>
      <c r="N625" s="8">
        <f t="shared" si="112"/>
        <v>1.6499999999999986</v>
      </c>
      <c r="O625" s="8">
        <f t="shared" si="112"/>
        <v>0</v>
      </c>
      <c r="P625" s="8">
        <f t="shared" si="112"/>
        <v>0</v>
      </c>
      <c r="Q625" s="8">
        <f t="shared" si="112"/>
        <v>0</v>
      </c>
      <c r="R625" s="8">
        <f t="shared" si="112"/>
        <v>0</v>
      </c>
      <c r="S625" s="8">
        <f t="shared" si="112"/>
        <v>0</v>
      </c>
      <c r="T625" s="21">
        <f t="shared" si="105"/>
        <v>29</v>
      </c>
      <c r="U625" s="19">
        <f>VLOOKUP($B625,Gas!$B$3:$E$2506,2)</f>
        <v>3.4550000000000001</v>
      </c>
      <c r="V625" s="44">
        <f t="shared" si="106"/>
        <v>7.7134587554269167</v>
      </c>
      <c r="W625" s="5">
        <f>VLOOKUP($B625,Gas!$B$3:$E$2506,4)</f>
        <v>0.41689043552924299</v>
      </c>
    </row>
    <row r="626" spans="1:23" x14ac:dyDescent="0.2">
      <c r="A626" s="43">
        <f t="shared" si="109"/>
        <v>29</v>
      </c>
      <c r="B626" s="91">
        <v>36664</v>
      </c>
      <c r="C626" s="92">
        <v>48.44</v>
      </c>
      <c r="D626" s="4">
        <f t="shared" si="104"/>
        <v>0.59753676807303802</v>
      </c>
      <c r="E626" s="100">
        <f t="shared" si="102"/>
        <v>7.6467331135552516</v>
      </c>
      <c r="F626" s="2"/>
      <c r="G626" s="8">
        <f t="shared" si="112"/>
        <v>0</v>
      </c>
      <c r="H626" s="8">
        <f t="shared" si="112"/>
        <v>0</v>
      </c>
      <c r="I626" s="8">
        <f t="shared" si="112"/>
        <v>0</v>
      </c>
      <c r="J626" s="8">
        <f t="shared" si="112"/>
        <v>0</v>
      </c>
      <c r="K626" s="8">
        <f t="shared" si="112"/>
        <v>0</v>
      </c>
      <c r="L626" s="8">
        <f t="shared" si="112"/>
        <v>1.5600000000000023</v>
      </c>
      <c r="M626" s="8">
        <f t="shared" si="112"/>
        <v>28.439999999999998</v>
      </c>
      <c r="N626" s="8">
        <f t="shared" si="112"/>
        <v>23.439999999999998</v>
      </c>
      <c r="O626" s="8">
        <f t="shared" si="112"/>
        <v>18.439999999999998</v>
      </c>
      <c r="P626" s="8">
        <f t="shared" si="112"/>
        <v>13.439999999999998</v>
      </c>
      <c r="Q626" s="8">
        <f t="shared" si="112"/>
        <v>8.4399999999999977</v>
      </c>
      <c r="R626" s="8">
        <f t="shared" si="112"/>
        <v>0</v>
      </c>
      <c r="S626" s="8">
        <f t="shared" si="112"/>
        <v>0</v>
      </c>
      <c r="T626" s="21">
        <f t="shared" si="105"/>
        <v>29</v>
      </c>
      <c r="U626" s="19">
        <f>VLOOKUP($B626,Gas!$B$3:$E$2506,2)</f>
        <v>3.4950000000000001</v>
      </c>
      <c r="V626" s="44">
        <f t="shared" si="106"/>
        <v>13.859799713876965</v>
      </c>
      <c r="W626" s="5">
        <f>VLOOKUP($B626,Gas!$B$3:$E$2506,4)</f>
        <v>0.41086715240352223</v>
      </c>
    </row>
    <row r="627" spans="1:23" x14ac:dyDescent="0.2">
      <c r="A627" s="43">
        <f t="shared" si="109"/>
        <v>29</v>
      </c>
      <c r="B627" s="91">
        <v>36665</v>
      </c>
      <c r="C627" s="92">
        <v>40.44</v>
      </c>
      <c r="D627" s="4">
        <f t="shared" si="104"/>
        <v>-0.18050652453262084</v>
      </c>
      <c r="E627" s="100">
        <f t="shared" si="102"/>
        <v>7.2323664355291033</v>
      </c>
      <c r="F627" s="2"/>
      <c r="G627" s="8">
        <f t="shared" si="112"/>
        <v>0</v>
      </c>
      <c r="H627" s="8">
        <f t="shared" si="112"/>
        <v>0</v>
      </c>
      <c r="I627" s="8">
        <f t="shared" si="112"/>
        <v>0</v>
      </c>
      <c r="J627" s="8">
        <f t="shared" si="112"/>
        <v>0</v>
      </c>
      <c r="K627" s="8">
        <f t="shared" si="112"/>
        <v>0</v>
      </c>
      <c r="L627" s="8">
        <f t="shared" si="112"/>
        <v>9.5600000000000023</v>
      </c>
      <c r="M627" s="8">
        <f t="shared" si="112"/>
        <v>20.439999999999998</v>
      </c>
      <c r="N627" s="8">
        <f t="shared" si="112"/>
        <v>15.439999999999998</v>
      </c>
      <c r="O627" s="8">
        <f t="shared" si="112"/>
        <v>10.439999999999998</v>
      </c>
      <c r="P627" s="8">
        <f t="shared" si="112"/>
        <v>5.4399999999999977</v>
      </c>
      <c r="Q627" s="8">
        <f t="shared" si="112"/>
        <v>0.43999999999999773</v>
      </c>
      <c r="R627" s="8">
        <f t="shared" si="112"/>
        <v>0</v>
      </c>
      <c r="S627" s="8">
        <f t="shared" si="112"/>
        <v>0</v>
      </c>
      <c r="T627" s="21">
        <f t="shared" si="105"/>
        <v>29</v>
      </c>
      <c r="U627" s="19">
        <f>VLOOKUP($B627,Gas!$B$3:$E$2506,2)</f>
        <v>3.7349999999999999</v>
      </c>
      <c r="V627" s="44">
        <f t="shared" si="106"/>
        <v>10.827309236947791</v>
      </c>
      <c r="W627" s="5">
        <f>VLOOKUP($B627,Gas!$B$3:$E$2506,4)</f>
        <v>0.52081288155811478</v>
      </c>
    </row>
    <row r="628" spans="1:23" x14ac:dyDescent="0.2">
      <c r="A628" s="43">
        <f t="shared" si="109"/>
        <v>29</v>
      </c>
      <c r="B628" s="91">
        <v>36668</v>
      </c>
      <c r="C628" s="92">
        <v>44.99</v>
      </c>
      <c r="D628" s="4">
        <f t="shared" si="104"/>
        <v>0.10662084870081041</v>
      </c>
      <c r="E628" s="100">
        <f t="shared" si="102"/>
        <v>7.2543274699594793</v>
      </c>
      <c r="F628" s="2"/>
      <c r="G628" s="8">
        <f t="shared" si="112"/>
        <v>0</v>
      </c>
      <c r="H628" s="8">
        <f t="shared" si="112"/>
        <v>0</v>
      </c>
      <c r="I628" s="8">
        <f t="shared" si="112"/>
        <v>0</v>
      </c>
      <c r="J628" s="8">
        <f t="shared" si="112"/>
        <v>0</v>
      </c>
      <c r="K628" s="8">
        <f t="shared" si="112"/>
        <v>0</v>
      </c>
      <c r="L628" s="8">
        <f t="shared" si="112"/>
        <v>5.009999999999998</v>
      </c>
      <c r="M628" s="8">
        <f t="shared" si="112"/>
        <v>24.990000000000002</v>
      </c>
      <c r="N628" s="8">
        <f t="shared" si="112"/>
        <v>19.990000000000002</v>
      </c>
      <c r="O628" s="8">
        <f t="shared" si="112"/>
        <v>14.990000000000002</v>
      </c>
      <c r="P628" s="8">
        <f t="shared" si="112"/>
        <v>9.990000000000002</v>
      </c>
      <c r="Q628" s="8">
        <f t="shared" si="112"/>
        <v>4.990000000000002</v>
      </c>
      <c r="R628" s="8">
        <f t="shared" si="112"/>
        <v>0</v>
      </c>
      <c r="S628" s="8">
        <f t="shared" si="112"/>
        <v>0</v>
      </c>
      <c r="T628" s="21">
        <f t="shared" si="105"/>
        <v>29</v>
      </c>
      <c r="U628" s="19">
        <f>VLOOKUP($B628,Gas!$B$3:$E$2506,2)</f>
        <v>3.7650000000000001</v>
      </c>
      <c r="V628" s="44">
        <f t="shared" si="106"/>
        <v>11.949535192563081</v>
      </c>
      <c r="W628" s="5">
        <f>VLOOKUP($B628,Gas!$B$3:$E$2506,4)</f>
        <v>0.40689520159375653</v>
      </c>
    </row>
    <row r="629" spans="1:23" x14ac:dyDescent="0.2">
      <c r="A629" s="43">
        <f t="shared" si="109"/>
        <v>29</v>
      </c>
      <c r="B629" s="91">
        <v>36669</v>
      </c>
      <c r="C629" s="92">
        <v>42.84</v>
      </c>
      <c r="D629" s="4">
        <f t="shared" si="104"/>
        <v>-4.8967997273532841E-2</v>
      </c>
      <c r="E629" s="100">
        <f t="shared" si="102"/>
        <v>6.3180208576769008</v>
      </c>
      <c r="F629" s="2"/>
      <c r="G629" s="8">
        <f t="shared" si="112"/>
        <v>0</v>
      </c>
      <c r="H629" s="8">
        <f t="shared" si="112"/>
        <v>0</v>
      </c>
      <c r="I629" s="8">
        <f t="shared" si="112"/>
        <v>0</v>
      </c>
      <c r="J629" s="8">
        <f t="shared" si="112"/>
        <v>0</v>
      </c>
      <c r="K629" s="8">
        <f t="shared" si="112"/>
        <v>0</v>
      </c>
      <c r="L629" s="8">
        <f t="shared" si="112"/>
        <v>7.1599999999999966</v>
      </c>
      <c r="M629" s="8">
        <f t="shared" si="112"/>
        <v>22.840000000000003</v>
      </c>
      <c r="N629" s="8">
        <f t="shared" si="112"/>
        <v>17.840000000000003</v>
      </c>
      <c r="O629" s="8">
        <f t="shared" si="112"/>
        <v>12.840000000000003</v>
      </c>
      <c r="P629" s="8">
        <f t="shared" si="112"/>
        <v>7.8400000000000034</v>
      </c>
      <c r="Q629" s="8">
        <f t="shared" si="112"/>
        <v>2.8400000000000034</v>
      </c>
      <c r="R629" s="8">
        <f t="shared" si="112"/>
        <v>0</v>
      </c>
      <c r="S629" s="8">
        <f t="shared" si="112"/>
        <v>0</v>
      </c>
      <c r="T629" s="21">
        <f t="shared" si="105"/>
        <v>29</v>
      </c>
      <c r="U629" s="19">
        <f>VLOOKUP($B629,Gas!$B$3:$E$2506,2)</f>
        <v>3.9750000000000001</v>
      </c>
      <c r="V629" s="44">
        <f t="shared" si="106"/>
        <v>10.777358490566039</v>
      </c>
      <c r="W629" s="5">
        <f>VLOOKUP($B629,Gas!$B$3:$E$2506,4)</f>
        <v>0.46552784746647402</v>
      </c>
    </row>
    <row r="630" spans="1:23" x14ac:dyDescent="0.2">
      <c r="A630" s="43">
        <f t="shared" si="109"/>
        <v>29</v>
      </c>
      <c r="B630" s="91">
        <v>36670</v>
      </c>
      <c r="C630" s="92">
        <v>57.27</v>
      </c>
      <c r="D630" s="4">
        <f t="shared" si="104"/>
        <v>0.29030468082621785</v>
      </c>
      <c r="E630" s="100">
        <f t="shared" ref="E630:E659" si="113">STDEV(D621:D630)*SQRT(trade_day)</f>
        <v>6.4427991192150458</v>
      </c>
      <c r="F630" s="2"/>
      <c r="G630" s="8">
        <f t="shared" si="112"/>
        <v>0</v>
      </c>
      <c r="H630" s="8">
        <f t="shared" si="112"/>
        <v>0</v>
      </c>
      <c r="I630" s="8">
        <f t="shared" si="112"/>
        <v>0</v>
      </c>
      <c r="J630" s="8">
        <f t="shared" si="112"/>
        <v>0</v>
      </c>
      <c r="K630" s="8">
        <f t="shared" si="112"/>
        <v>0</v>
      </c>
      <c r="L630" s="8">
        <f t="shared" si="112"/>
        <v>0</v>
      </c>
      <c r="M630" s="8">
        <f t="shared" si="112"/>
        <v>37.270000000000003</v>
      </c>
      <c r="N630" s="8">
        <f t="shared" si="112"/>
        <v>32.270000000000003</v>
      </c>
      <c r="O630" s="8">
        <f t="shared" si="112"/>
        <v>27.270000000000003</v>
      </c>
      <c r="P630" s="8">
        <f t="shared" si="112"/>
        <v>22.270000000000003</v>
      </c>
      <c r="Q630" s="8">
        <f t="shared" si="112"/>
        <v>17.270000000000003</v>
      </c>
      <c r="R630" s="8">
        <f t="shared" si="112"/>
        <v>7.2700000000000031</v>
      </c>
      <c r="S630" s="8">
        <f t="shared" si="112"/>
        <v>0</v>
      </c>
      <c r="T630" s="21">
        <f t="shared" si="105"/>
        <v>29</v>
      </c>
      <c r="U630" s="19">
        <f>VLOOKUP($B630,Gas!$B$3:$E$2506,2)</f>
        <v>3.8450000000000002</v>
      </c>
      <c r="V630" s="44">
        <f t="shared" si="106"/>
        <v>14.894668400520157</v>
      </c>
      <c r="W630" s="5">
        <f>VLOOKUP($B630,Gas!$B$3:$E$2506,4)</f>
        <v>0.55064389171265449</v>
      </c>
    </row>
    <row r="631" spans="1:23" x14ac:dyDescent="0.2">
      <c r="A631" s="43">
        <f t="shared" si="109"/>
        <v>29</v>
      </c>
      <c r="B631" s="91">
        <v>36671</v>
      </c>
      <c r="C631" s="92">
        <v>40.92</v>
      </c>
      <c r="D631" s="4">
        <f t="shared" si="104"/>
        <v>-0.33615798532234031</v>
      </c>
      <c r="E631" s="100">
        <f t="shared" si="113"/>
        <v>6.2658727952590612</v>
      </c>
      <c r="F631" s="2"/>
      <c r="G631" s="8">
        <f t="shared" si="112"/>
        <v>0</v>
      </c>
      <c r="H631" s="8">
        <f t="shared" si="112"/>
        <v>0</v>
      </c>
      <c r="I631" s="8">
        <f t="shared" si="112"/>
        <v>0</v>
      </c>
      <c r="J631" s="8">
        <f t="shared" si="112"/>
        <v>0</v>
      </c>
      <c r="K631" s="8">
        <f t="shared" si="112"/>
        <v>0</v>
      </c>
      <c r="L631" s="8">
        <f t="shared" si="112"/>
        <v>9.0799999999999983</v>
      </c>
      <c r="M631" s="8">
        <f t="shared" si="112"/>
        <v>20.92</v>
      </c>
      <c r="N631" s="8">
        <f t="shared" si="112"/>
        <v>15.920000000000002</v>
      </c>
      <c r="O631" s="8">
        <f t="shared" si="112"/>
        <v>10.920000000000002</v>
      </c>
      <c r="P631" s="8">
        <f t="shared" si="112"/>
        <v>5.9200000000000017</v>
      </c>
      <c r="Q631" s="8">
        <f t="shared" si="112"/>
        <v>0.92000000000000171</v>
      </c>
      <c r="R631" s="8">
        <f t="shared" si="112"/>
        <v>0</v>
      </c>
      <c r="S631" s="8">
        <f t="shared" si="112"/>
        <v>0</v>
      </c>
      <c r="T631" s="21">
        <f t="shared" si="105"/>
        <v>29</v>
      </c>
      <c r="U631" s="19">
        <f>VLOOKUP($B631,Gas!$B$3:$E$2506,2)</f>
        <v>3.9350000000000001</v>
      </c>
      <c r="V631" s="44">
        <f t="shared" si="106"/>
        <v>10.398983481575604</v>
      </c>
      <c r="W631" s="5">
        <f>VLOOKUP($B631,Gas!$B$3:$E$2506,4)</f>
        <v>0.5448716298013544</v>
      </c>
    </row>
    <row r="632" spans="1:23" x14ac:dyDescent="0.2">
      <c r="A632" s="43">
        <f t="shared" si="109"/>
        <v>29</v>
      </c>
      <c r="B632" s="91">
        <v>36672</v>
      </c>
      <c r="C632" s="92">
        <v>46.21</v>
      </c>
      <c r="D632" s="4">
        <f t="shared" si="104"/>
        <v>0.12157728379874919</v>
      </c>
      <c r="E632" s="100">
        <f t="shared" si="113"/>
        <v>5.9477192027385284</v>
      </c>
      <c r="F632" s="2"/>
      <c r="G632" s="8">
        <f t="shared" si="112"/>
        <v>0</v>
      </c>
      <c r="H632" s="8">
        <f t="shared" si="112"/>
        <v>0</v>
      </c>
      <c r="I632" s="8">
        <f t="shared" si="112"/>
        <v>0</v>
      </c>
      <c r="J632" s="8">
        <f t="shared" si="112"/>
        <v>0</v>
      </c>
      <c r="K632" s="8">
        <f t="shared" si="112"/>
        <v>0</v>
      </c>
      <c r="L632" s="8">
        <f t="shared" si="112"/>
        <v>3.7899999999999991</v>
      </c>
      <c r="M632" s="8">
        <f t="shared" si="112"/>
        <v>26.21</v>
      </c>
      <c r="N632" s="8">
        <f t="shared" si="112"/>
        <v>21.21</v>
      </c>
      <c r="O632" s="8">
        <f t="shared" si="112"/>
        <v>16.21</v>
      </c>
      <c r="P632" s="8">
        <f t="shared" si="112"/>
        <v>11.21</v>
      </c>
      <c r="Q632" s="8">
        <f t="shared" si="112"/>
        <v>6.2100000000000009</v>
      </c>
      <c r="R632" s="8">
        <f t="shared" si="112"/>
        <v>0</v>
      </c>
      <c r="S632" s="8">
        <f t="shared" si="112"/>
        <v>0</v>
      </c>
      <c r="T632" s="21">
        <f t="shared" si="105"/>
        <v>29</v>
      </c>
      <c r="U632" s="19">
        <f>VLOOKUP($B632,Gas!$B$3:$E$2506,2)</f>
        <v>4.1749999999999998</v>
      </c>
      <c r="V632" s="44">
        <f t="shared" si="106"/>
        <v>11.068263473053893</v>
      </c>
      <c r="W632" s="5">
        <f>VLOOKUP($B632,Gas!$B$3:$E$2506,4)</f>
        <v>0.59549764372609459</v>
      </c>
    </row>
    <row r="633" spans="1:23" x14ac:dyDescent="0.2">
      <c r="A633" s="43">
        <f t="shared" si="109"/>
        <v>29</v>
      </c>
      <c r="B633" s="91">
        <v>36676</v>
      </c>
      <c r="C633" s="92">
        <v>37.21</v>
      </c>
      <c r="D633" s="4">
        <f t="shared" si="104"/>
        <v>-0.21661868252364394</v>
      </c>
      <c r="E633" s="100">
        <f t="shared" si="113"/>
        <v>4.6142445258388678</v>
      </c>
      <c r="F633" s="2"/>
      <c r="G633" s="8">
        <f t="shared" si="112"/>
        <v>0</v>
      </c>
      <c r="H633" s="8">
        <f t="shared" si="112"/>
        <v>0</v>
      </c>
      <c r="I633" s="8">
        <f t="shared" si="112"/>
        <v>0</v>
      </c>
      <c r="J633" s="8">
        <f t="shared" si="112"/>
        <v>0</v>
      </c>
      <c r="K633" s="8">
        <f t="shared" si="112"/>
        <v>2.7899999999999991</v>
      </c>
      <c r="L633" s="8">
        <f t="shared" si="112"/>
        <v>12.79</v>
      </c>
      <c r="M633" s="8">
        <f t="shared" si="112"/>
        <v>17.21</v>
      </c>
      <c r="N633" s="8">
        <f t="shared" si="112"/>
        <v>12.21</v>
      </c>
      <c r="O633" s="8">
        <f t="shared" si="112"/>
        <v>7.2100000000000009</v>
      </c>
      <c r="P633" s="8">
        <f t="shared" si="112"/>
        <v>2.2100000000000009</v>
      </c>
      <c r="Q633" s="8">
        <f t="shared" si="112"/>
        <v>0</v>
      </c>
      <c r="R633" s="8">
        <f t="shared" si="112"/>
        <v>0</v>
      </c>
      <c r="S633" s="8">
        <f t="shared" si="112"/>
        <v>0</v>
      </c>
      <c r="T633" s="21">
        <f t="shared" si="105"/>
        <v>29</v>
      </c>
      <c r="U633" s="19">
        <f>VLOOKUP($B633,Gas!$B$3:$E$2506,2)</f>
        <v>4.2850000000000001</v>
      </c>
      <c r="V633" s="44">
        <f t="shared" si="106"/>
        <v>8.6837806301050176</v>
      </c>
      <c r="W633" s="5">
        <f>VLOOKUP($B633,Gas!$B$3:$E$2506,4)</f>
        <v>0.53640034565717831</v>
      </c>
    </row>
    <row r="634" spans="1:23" x14ac:dyDescent="0.2">
      <c r="A634" s="43">
        <f t="shared" si="109"/>
        <v>29</v>
      </c>
      <c r="B634" s="91">
        <v>36677</v>
      </c>
      <c r="C634" s="92">
        <v>43.63</v>
      </c>
      <c r="D634" s="4">
        <f t="shared" si="104"/>
        <v>0.15916744477698719</v>
      </c>
      <c r="E634" s="100">
        <f t="shared" si="113"/>
        <v>4.2874881699817751</v>
      </c>
      <c r="F634" s="2"/>
      <c r="G634" s="8">
        <f t="shared" ref="G634:S643" si="114">IF(G$1="P",MAX(0,G$2-$C634),IF(G$1="C",MAX(0,$C634-G$2)))</f>
        <v>0</v>
      </c>
      <c r="H634" s="8">
        <f t="shared" si="114"/>
        <v>0</v>
      </c>
      <c r="I634" s="8">
        <f t="shared" si="114"/>
        <v>0</v>
      </c>
      <c r="J634" s="8">
        <f t="shared" si="114"/>
        <v>0</v>
      </c>
      <c r="K634" s="8">
        <f t="shared" si="114"/>
        <v>0</v>
      </c>
      <c r="L634" s="8">
        <f t="shared" si="114"/>
        <v>6.3699999999999974</v>
      </c>
      <c r="M634" s="8">
        <f t="shared" si="114"/>
        <v>23.630000000000003</v>
      </c>
      <c r="N634" s="8">
        <f t="shared" si="114"/>
        <v>18.630000000000003</v>
      </c>
      <c r="O634" s="8">
        <f t="shared" si="114"/>
        <v>13.630000000000003</v>
      </c>
      <c r="P634" s="8">
        <f t="shared" si="114"/>
        <v>8.6300000000000026</v>
      </c>
      <c r="Q634" s="8">
        <f t="shared" si="114"/>
        <v>3.6300000000000026</v>
      </c>
      <c r="R634" s="8">
        <f t="shared" si="114"/>
        <v>0</v>
      </c>
      <c r="S634" s="8">
        <f t="shared" si="114"/>
        <v>0</v>
      </c>
      <c r="T634" s="21">
        <f t="shared" si="105"/>
        <v>29</v>
      </c>
      <c r="U634" s="19">
        <f>VLOOKUP($B634,Gas!$B$3:$E$2506,2)</f>
        <v>4.3449999999999998</v>
      </c>
      <c r="V634" s="44">
        <f t="shared" si="106"/>
        <v>10.041426927502878</v>
      </c>
      <c r="W634" s="5">
        <f>VLOOKUP($B634,Gas!$B$3:$E$2506,4)</f>
        <v>0.52933095905743599</v>
      </c>
    </row>
    <row r="635" spans="1:23" x14ac:dyDescent="0.2">
      <c r="A635" s="43">
        <f t="shared" si="109"/>
        <v>30</v>
      </c>
      <c r="B635" s="91">
        <v>36678</v>
      </c>
      <c r="C635" s="92">
        <v>67.81</v>
      </c>
      <c r="D635" s="4">
        <f t="shared" si="104"/>
        <v>0.44096468956023249</v>
      </c>
      <c r="E635" s="100">
        <f t="shared" si="113"/>
        <v>4.6991303306041292</v>
      </c>
      <c r="F635" s="2"/>
      <c r="G635" s="8">
        <f t="shared" si="114"/>
        <v>0</v>
      </c>
      <c r="H635" s="8">
        <f t="shared" si="114"/>
        <v>0</v>
      </c>
      <c r="I635" s="8">
        <f t="shared" si="114"/>
        <v>0</v>
      </c>
      <c r="J635" s="8">
        <f t="shared" si="114"/>
        <v>0</v>
      </c>
      <c r="K635" s="8">
        <f t="shared" si="114"/>
        <v>0</v>
      </c>
      <c r="L635" s="8">
        <f t="shared" si="114"/>
        <v>0</v>
      </c>
      <c r="M635" s="8">
        <f t="shared" si="114"/>
        <v>47.81</v>
      </c>
      <c r="N635" s="8">
        <f t="shared" si="114"/>
        <v>42.81</v>
      </c>
      <c r="O635" s="8">
        <f t="shared" si="114"/>
        <v>37.81</v>
      </c>
      <c r="P635" s="8">
        <f t="shared" si="114"/>
        <v>32.81</v>
      </c>
      <c r="Q635" s="8">
        <f t="shared" si="114"/>
        <v>27.810000000000002</v>
      </c>
      <c r="R635" s="8">
        <f t="shared" si="114"/>
        <v>17.810000000000002</v>
      </c>
      <c r="S635" s="8">
        <f t="shared" si="114"/>
        <v>0</v>
      </c>
      <c r="T635" s="21">
        <f t="shared" si="105"/>
        <v>30</v>
      </c>
      <c r="U635" s="19">
        <f>VLOOKUP($B635,Gas!$B$3:$E$2506,2)</f>
        <v>4.5</v>
      </c>
      <c r="V635" s="44">
        <f t="shared" si="106"/>
        <v>15.068888888888889</v>
      </c>
      <c r="W635" s="5">
        <f>VLOOKUP($B635,Gas!$B$3:$E$2506,4)</f>
        <v>0.53319863359194386</v>
      </c>
    </row>
    <row r="636" spans="1:23" x14ac:dyDescent="0.2">
      <c r="A636" s="43">
        <f t="shared" si="109"/>
        <v>30</v>
      </c>
      <c r="B636" s="91">
        <v>36679</v>
      </c>
      <c r="C636" s="92">
        <v>62.86</v>
      </c>
      <c r="D636" s="4">
        <f t="shared" si="104"/>
        <v>-7.5799645326329268E-2</v>
      </c>
      <c r="E636" s="100">
        <f t="shared" si="113"/>
        <v>3.8154345720969016</v>
      </c>
      <c r="F636" s="2"/>
      <c r="G636" s="8">
        <f t="shared" si="114"/>
        <v>0</v>
      </c>
      <c r="H636" s="8">
        <f t="shared" si="114"/>
        <v>0</v>
      </c>
      <c r="I636" s="8">
        <f t="shared" si="114"/>
        <v>0</v>
      </c>
      <c r="J636" s="8">
        <f t="shared" si="114"/>
        <v>0</v>
      </c>
      <c r="K636" s="8">
        <f t="shared" si="114"/>
        <v>0</v>
      </c>
      <c r="L636" s="8">
        <f t="shared" si="114"/>
        <v>0</v>
      </c>
      <c r="M636" s="8">
        <f t="shared" si="114"/>
        <v>42.86</v>
      </c>
      <c r="N636" s="8">
        <f t="shared" si="114"/>
        <v>37.86</v>
      </c>
      <c r="O636" s="8">
        <f t="shared" si="114"/>
        <v>32.86</v>
      </c>
      <c r="P636" s="8">
        <f t="shared" si="114"/>
        <v>27.86</v>
      </c>
      <c r="Q636" s="8">
        <f t="shared" si="114"/>
        <v>22.86</v>
      </c>
      <c r="R636" s="8">
        <f t="shared" si="114"/>
        <v>12.86</v>
      </c>
      <c r="S636" s="8">
        <f t="shared" si="114"/>
        <v>0</v>
      </c>
      <c r="T636" s="21">
        <f t="shared" si="105"/>
        <v>30</v>
      </c>
      <c r="U636" s="19">
        <f>VLOOKUP($B636,Gas!$B$3:$E$2506,2)</f>
        <v>4.4000000000000004</v>
      </c>
      <c r="V636" s="44">
        <f t="shared" si="106"/>
        <v>14.286363636363635</v>
      </c>
      <c r="W636" s="5">
        <f>VLOOKUP($B636,Gas!$B$3:$E$2506,4)</f>
        <v>0.5219502131501208</v>
      </c>
    </row>
    <row r="637" spans="1:23" x14ac:dyDescent="0.2">
      <c r="A637" s="43">
        <f t="shared" si="109"/>
        <v>30</v>
      </c>
      <c r="B637" s="91">
        <v>36682</v>
      </c>
      <c r="C637" s="92">
        <v>29.45</v>
      </c>
      <c r="D637" s="4">
        <f t="shared" si="104"/>
        <v>-0.75821612127182592</v>
      </c>
      <c r="E637" s="100">
        <f t="shared" si="113"/>
        <v>5.4342384392709411</v>
      </c>
      <c r="F637" s="2"/>
      <c r="G637" s="8">
        <f t="shared" si="114"/>
        <v>0</v>
      </c>
      <c r="H637" s="8">
        <f t="shared" si="114"/>
        <v>0</v>
      </c>
      <c r="I637" s="8">
        <f t="shared" si="114"/>
        <v>0.55000000000000071</v>
      </c>
      <c r="J637" s="8">
        <f t="shared" si="114"/>
        <v>5.5500000000000007</v>
      </c>
      <c r="K637" s="8">
        <f t="shared" si="114"/>
        <v>10.55</v>
      </c>
      <c r="L637" s="8">
        <f t="shared" si="114"/>
        <v>20.55</v>
      </c>
      <c r="M637" s="8">
        <f t="shared" si="114"/>
        <v>9.4499999999999993</v>
      </c>
      <c r="N637" s="8">
        <f t="shared" si="114"/>
        <v>4.4499999999999993</v>
      </c>
      <c r="O637" s="8">
        <f t="shared" si="114"/>
        <v>0</v>
      </c>
      <c r="P637" s="8">
        <f t="shared" si="114"/>
        <v>0</v>
      </c>
      <c r="Q637" s="8">
        <f t="shared" si="114"/>
        <v>0</v>
      </c>
      <c r="R637" s="8">
        <f t="shared" si="114"/>
        <v>0</v>
      </c>
      <c r="S637" s="8">
        <f t="shared" si="114"/>
        <v>0</v>
      </c>
      <c r="T637" s="21">
        <f t="shared" si="105"/>
        <v>30</v>
      </c>
      <c r="U637" s="19">
        <f>VLOOKUP($B637,Gas!$B$3:$E$2506,2)</f>
        <v>4.2</v>
      </c>
      <c r="V637" s="44">
        <f t="shared" si="106"/>
        <v>7.0119047619047619</v>
      </c>
      <c r="W637" s="5">
        <f>VLOOKUP($B637,Gas!$B$3:$E$2506,4)</f>
        <v>0.43954685334598675</v>
      </c>
    </row>
    <row r="638" spans="1:23" x14ac:dyDescent="0.2">
      <c r="A638" s="43">
        <f t="shared" si="109"/>
        <v>30</v>
      </c>
      <c r="B638" s="91">
        <v>36683</v>
      </c>
      <c r="C638" s="92">
        <v>25.32</v>
      </c>
      <c r="D638" s="4">
        <f t="shared" si="104"/>
        <v>-0.15109931282162029</v>
      </c>
      <c r="E638" s="100">
        <f t="shared" si="113"/>
        <v>5.404702709297287</v>
      </c>
      <c r="F638" s="2"/>
      <c r="G638" s="8">
        <f t="shared" si="114"/>
        <v>0</v>
      </c>
      <c r="H638" s="8">
        <f t="shared" si="114"/>
        <v>0</v>
      </c>
      <c r="I638" s="8">
        <f t="shared" si="114"/>
        <v>4.68</v>
      </c>
      <c r="J638" s="8">
        <f t="shared" si="114"/>
        <v>9.68</v>
      </c>
      <c r="K638" s="8">
        <f t="shared" si="114"/>
        <v>14.68</v>
      </c>
      <c r="L638" s="8">
        <f t="shared" si="114"/>
        <v>24.68</v>
      </c>
      <c r="M638" s="8">
        <f t="shared" si="114"/>
        <v>5.32</v>
      </c>
      <c r="N638" s="8">
        <f t="shared" si="114"/>
        <v>0.32000000000000028</v>
      </c>
      <c r="O638" s="8">
        <f t="shared" si="114"/>
        <v>0</v>
      </c>
      <c r="P638" s="8">
        <f t="shared" si="114"/>
        <v>0</v>
      </c>
      <c r="Q638" s="8">
        <f t="shared" si="114"/>
        <v>0</v>
      </c>
      <c r="R638" s="8">
        <f t="shared" si="114"/>
        <v>0</v>
      </c>
      <c r="S638" s="8">
        <f t="shared" si="114"/>
        <v>0</v>
      </c>
      <c r="T638" s="21">
        <f t="shared" si="105"/>
        <v>30</v>
      </c>
      <c r="U638" s="19">
        <f>VLOOKUP($B638,Gas!$B$3:$E$2506,2)</f>
        <v>4.17</v>
      </c>
      <c r="V638" s="44">
        <f t="shared" si="106"/>
        <v>6.0719424460431659</v>
      </c>
      <c r="W638" s="5">
        <f>VLOOKUP($B638,Gas!$B$3:$E$2506,4)</f>
        <v>0.40620185674500681</v>
      </c>
    </row>
    <row r="639" spans="1:23" x14ac:dyDescent="0.2">
      <c r="A639" s="43">
        <f t="shared" si="109"/>
        <v>30</v>
      </c>
      <c r="B639" s="91">
        <v>36684</v>
      </c>
      <c r="C639" s="92">
        <v>24.4</v>
      </c>
      <c r="D639" s="4">
        <f t="shared" si="104"/>
        <v>-3.7011464976819376E-2</v>
      </c>
      <c r="E639" s="100">
        <f t="shared" si="113"/>
        <v>5.4055566306902154</v>
      </c>
      <c r="F639" s="2"/>
      <c r="G639" s="8">
        <f t="shared" si="114"/>
        <v>0</v>
      </c>
      <c r="H639" s="8">
        <f t="shared" si="114"/>
        <v>0.60000000000000142</v>
      </c>
      <c r="I639" s="8">
        <f t="shared" si="114"/>
        <v>5.6000000000000014</v>
      </c>
      <c r="J639" s="8">
        <f t="shared" si="114"/>
        <v>10.600000000000001</v>
      </c>
      <c r="K639" s="8">
        <f t="shared" si="114"/>
        <v>15.600000000000001</v>
      </c>
      <c r="L639" s="8">
        <f t="shared" si="114"/>
        <v>25.6</v>
      </c>
      <c r="M639" s="8">
        <f t="shared" si="114"/>
        <v>4.3999999999999986</v>
      </c>
      <c r="N639" s="8">
        <f t="shared" si="114"/>
        <v>0</v>
      </c>
      <c r="O639" s="8">
        <f t="shared" si="114"/>
        <v>0</v>
      </c>
      <c r="P639" s="8">
        <f t="shared" si="114"/>
        <v>0</v>
      </c>
      <c r="Q639" s="8">
        <f t="shared" si="114"/>
        <v>0</v>
      </c>
      <c r="R639" s="8">
        <f t="shared" si="114"/>
        <v>0</v>
      </c>
      <c r="S639" s="8">
        <f t="shared" si="114"/>
        <v>0</v>
      </c>
      <c r="T639" s="21">
        <f t="shared" si="105"/>
        <v>30</v>
      </c>
      <c r="U639" s="19">
        <f>VLOOKUP($B639,Gas!$B$3:$E$2506,2)</f>
        <v>4.49</v>
      </c>
      <c r="V639" s="44">
        <f t="shared" si="106"/>
        <v>5.4342984409799548</v>
      </c>
      <c r="W639" s="5">
        <f>VLOOKUP($B639,Gas!$B$3:$E$2506,4)</f>
        <v>0.6171278183890776</v>
      </c>
    </row>
    <row r="640" spans="1:23" x14ac:dyDescent="0.2">
      <c r="A640" s="43">
        <f t="shared" si="109"/>
        <v>30</v>
      </c>
      <c r="B640" s="91">
        <v>36685</v>
      </c>
      <c r="C640" s="92">
        <v>30.3</v>
      </c>
      <c r="D640" s="4">
        <f t="shared" si="104"/>
        <v>0.21656458021616737</v>
      </c>
      <c r="E640" s="100">
        <f t="shared" si="113"/>
        <v>5.2854613985368637</v>
      </c>
      <c r="F640" s="2"/>
      <c r="G640" s="8">
        <f t="shared" si="114"/>
        <v>0</v>
      </c>
      <c r="H640" s="8">
        <f t="shared" si="114"/>
        <v>0</v>
      </c>
      <c r="I640" s="8">
        <f t="shared" si="114"/>
        <v>0</v>
      </c>
      <c r="J640" s="8">
        <f t="shared" si="114"/>
        <v>4.6999999999999993</v>
      </c>
      <c r="K640" s="8">
        <f t="shared" si="114"/>
        <v>9.6999999999999993</v>
      </c>
      <c r="L640" s="8">
        <f t="shared" si="114"/>
        <v>19.7</v>
      </c>
      <c r="M640" s="8">
        <f t="shared" si="114"/>
        <v>10.3</v>
      </c>
      <c r="N640" s="8">
        <f t="shared" si="114"/>
        <v>5.3000000000000007</v>
      </c>
      <c r="O640" s="8">
        <f t="shared" si="114"/>
        <v>0.30000000000000071</v>
      </c>
      <c r="P640" s="8">
        <f t="shared" si="114"/>
        <v>0</v>
      </c>
      <c r="Q640" s="8">
        <f t="shared" si="114"/>
        <v>0</v>
      </c>
      <c r="R640" s="8">
        <f t="shared" si="114"/>
        <v>0</v>
      </c>
      <c r="S640" s="8">
        <f t="shared" si="114"/>
        <v>0</v>
      </c>
      <c r="T640" s="21">
        <f t="shared" si="105"/>
        <v>30</v>
      </c>
      <c r="U640" s="19">
        <f>VLOOKUP($B640,Gas!$B$3:$E$2506,2)</f>
        <v>4.2249999999999996</v>
      </c>
      <c r="V640" s="44">
        <f t="shared" si="106"/>
        <v>7.1715976331360958</v>
      </c>
      <c r="W640" s="5">
        <f>VLOOKUP($B640,Gas!$B$3:$E$2506,4)</f>
        <v>0.73415357001548831</v>
      </c>
    </row>
    <row r="641" spans="1:23" x14ac:dyDescent="0.2">
      <c r="A641" s="43">
        <f t="shared" si="109"/>
        <v>30</v>
      </c>
      <c r="B641" s="91">
        <v>36686</v>
      </c>
      <c r="C641" s="92">
        <v>56.14</v>
      </c>
      <c r="D641" s="4">
        <f t="shared" si="104"/>
        <v>0.61670085841841293</v>
      </c>
      <c r="E641" s="100">
        <f t="shared" si="113"/>
        <v>6.0174445352002754</v>
      </c>
      <c r="F641" s="2"/>
      <c r="G641" s="8">
        <f t="shared" si="114"/>
        <v>0</v>
      </c>
      <c r="H641" s="8">
        <f t="shared" si="114"/>
        <v>0</v>
      </c>
      <c r="I641" s="8">
        <f t="shared" si="114"/>
        <v>0</v>
      </c>
      <c r="J641" s="8">
        <f t="shared" si="114"/>
        <v>0</v>
      </c>
      <c r="K641" s="8">
        <f t="shared" si="114"/>
        <v>0</v>
      </c>
      <c r="L641" s="8">
        <f t="shared" si="114"/>
        <v>0</v>
      </c>
      <c r="M641" s="8">
        <f t="shared" si="114"/>
        <v>36.14</v>
      </c>
      <c r="N641" s="8">
        <f t="shared" si="114"/>
        <v>31.14</v>
      </c>
      <c r="O641" s="8">
        <f t="shared" si="114"/>
        <v>26.14</v>
      </c>
      <c r="P641" s="8">
        <f t="shared" si="114"/>
        <v>21.14</v>
      </c>
      <c r="Q641" s="8">
        <f t="shared" si="114"/>
        <v>16.14</v>
      </c>
      <c r="R641" s="8">
        <f t="shared" si="114"/>
        <v>6.1400000000000006</v>
      </c>
      <c r="S641" s="8">
        <f t="shared" si="114"/>
        <v>0</v>
      </c>
      <c r="T641" s="21">
        <f t="shared" si="105"/>
        <v>30</v>
      </c>
      <c r="U641" s="19">
        <f>VLOOKUP($B641,Gas!$B$3:$E$2506,2)</f>
        <v>3.9550000000000001</v>
      </c>
      <c r="V641" s="44">
        <f t="shared" si="106"/>
        <v>14.194690265486726</v>
      </c>
      <c r="W641" s="5">
        <f>VLOOKUP($B641,Gas!$B$3:$E$2506,4)</f>
        <v>0.83102856016081117</v>
      </c>
    </row>
    <row r="642" spans="1:23" x14ac:dyDescent="0.2">
      <c r="A642" s="43">
        <f t="shared" si="109"/>
        <v>30</v>
      </c>
      <c r="B642" s="91">
        <v>36689</v>
      </c>
      <c r="C642" s="92">
        <v>67.47</v>
      </c>
      <c r="D642" s="4">
        <f t="shared" si="104"/>
        <v>0.18383448370559749</v>
      </c>
      <c r="E642" s="100">
        <f t="shared" si="113"/>
        <v>6.0512532350851052</v>
      </c>
      <c r="F642" s="2"/>
      <c r="G642" s="8">
        <f t="shared" si="114"/>
        <v>0</v>
      </c>
      <c r="H642" s="8">
        <f t="shared" si="114"/>
        <v>0</v>
      </c>
      <c r="I642" s="8">
        <f t="shared" si="114"/>
        <v>0</v>
      </c>
      <c r="J642" s="8">
        <f t="shared" si="114"/>
        <v>0</v>
      </c>
      <c r="K642" s="8">
        <f t="shared" si="114"/>
        <v>0</v>
      </c>
      <c r="L642" s="8">
        <f t="shared" si="114"/>
        <v>0</v>
      </c>
      <c r="M642" s="8">
        <f t="shared" si="114"/>
        <v>47.47</v>
      </c>
      <c r="N642" s="8">
        <f t="shared" si="114"/>
        <v>42.47</v>
      </c>
      <c r="O642" s="8">
        <f t="shared" si="114"/>
        <v>37.47</v>
      </c>
      <c r="P642" s="8">
        <f t="shared" si="114"/>
        <v>32.47</v>
      </c>
      <c r="Q642" s="8">
        <f t="shared" si="114"/>
        <v>27.47</v>
      </c>
      <c r="R642" s="8">
        <f t="shared" si="114"/>
        <v>17.47</v>
      </c>
      <c r="S642" s="8">
        <f t="shared" si="114"/>
        <v>0</v>
      </c>
      <c r="T642" s="21">
        <f t="shared" si="105"/>
        <v>30</v>
      </c>
      <c r="U642" s="19">
        <f>VLOOKUP($B642,Gas!$B$3:$E$2506,2)</f>
        <v>4.1449999999999996</v>
      </c>
      <c r="V642" s="44">
        <f t="shared" si="106"/>
        <v>16.277442702050664</v>
      </c>
      <c r="W642" s="5">
        <f>VLOOKUP($B642,Gas!$B$3:$E$2506,4)</f>
        <v>0.84459452998065943</v>
      </c>
    </row>
    <row r="643" spans="1:23" x14ac:dyDescent="0.2">
      <c r="A643" s="43">
        <f t="shared" si="109"/>
        <v>30</v>
      </c>
      <c r="B643" s="91">
        <v>36690</v>
      </c>
      <c r="C643" s="92">
        <v>50.63</v>
      </c>
      <c r="D643" s="4">
        <f t="shared" si="104"/>
        <v>-0.2871387686575162</v>
      </c>
      <c r="E643" s="100">
        <f t="shared" si="113"/>
        <v>6.1432027954675474</v>
      </c>
      <c r="F643" s="2"/>
      <c r="G643" s="8">
        <f t="shared" si="114"/>
        <v>0</v>
      </c>
      <c r="H643" s="8">
        <f t="shared" si="114"/>
        <v>0</v>
      </c>
      <c r="I643" s="8">
        <f t="shared" si="114"/>
        <v>0</v>
      </c>
      <c r="J643" s="8">
        <f t="shared" si="114"/>
        <v>0</v>
      </c>
      <c r="K643" s="8">
        <f t="shared" si="114"/>
        <v>0</v>
      </c>
      <c r="L643" s="8">
        <f t="shared" si="114"/>
        <v>0</v>
      </c>
      <c r="M643" s="8">
        <f t="shared" si="114"/>
        <v>30.630000000000003</v>
      </c>
      <c r="N643" s="8">
        <f t="shared" si="114"/>
        <v>25.630000000000003</v>
      </c>
      <c r="O643" s="8">
        <f t="shared" si="114"/>
        <v>20.630000000000003</v>
      </c>
      <c r="P643" s="8">
        <f t="shared" si="114"/>
        <v>15.630000000000003</v>
      </c>
      <c r="Q643" s="8">
        <f t="shared" si="114"/>
        <v>10.630000000000003</v>
      </c>
      <c r="R643" s="8">
        <f t="shared" si="114"/>
        <v>0.63000000000000256</v>
      </c>
      <c r="S643" s="8">
        <f t="shared" si="114"/>
        <v>0</v>
      </c>
      <c r="T643" s="21">
        <f t="shared" si="105"/>
        <v>30</v>
      </c>
      <c r="U643" s="19">
        <f>VLOOKUP($B643,Gas!$B$3:$E$2506,2)</f>
        <v>4.1950000000000003</v>
      </c>
      <c r="V643" s="44">
        <f t="shared" si="106"/>
        <v>12.069129916567341</v>
      </c>
      <c r="W643" s="5">
        <f>VLOOKUP($B643,Gas!$B$3:$E$2506,4)</f>
        <v>0.80365006531004879</v>
      </c>
    </row>
    <row r="644" spans="1:23" x14ac:dyDescent="0.2">
      <c r="A644" s="43">
        <f t="shared" si="109"/>
        <v>30</v>
      </c>
      <c r="B644" s="91">
        <v>36691</v>
      </c>
      <c r="C644" s="92">
        <v>49.01</v>
      </c>
      <c r="D644" s="4">
        <f t="shared" ref="D644:D707" si="115">LN(C644/C643)</f>
        <v>-3.2519927060361727E-2</v>
      </c>
      <c r="E644" s="100">
        <f t="shared" si="113"/>
        <v>6.1065934165260316</v>
      </c>
      <c r="F644" s="2"/>
      <c r="G644" s="8">
        <f t="shared" ref="G644:S653" si="116">IF(G$1="P",MAX(0,G$2-$C644),IF(G$1="C",MAX(0,$C644-G$2)))</f>
        <v>0</v>
      </c>
      <c r="H644" s="8">
        <f t="shared" si="116"/>
        <v>0</v>
      </c>
      <c r="I644" s="8">
        <f t="shared" si="116"/>
        <v>0</v>
      </c>
      <c r="J644" s="8">
        <f t="shared" si="116"/>
        <v>0</v>
      </c>
      <c r="K644" s="8">
        <f t="shared" si="116"/>
        <v>0</v>
      </c>
      <c r="L644" s="8">
        <f t="shared" si="116"/>
        <v>0.99000000000000199</v>
      </c>
      <c r="M644" s="8">
        <f t="shared" si="116"/>
        <v>29.009999999999998</v>
      </c>
      <c r="N644" s="8">
        <f t="shared" si="116"/>
        <v>24.009999999999998</v>
      </c>
      <c r="O644" s="8">
        <f t="shared" si="116"/>
        <v>19.009999999999998</v>
      </c>
      <c r="P644" s="8">
        <f t="shared" si="116"/>
        <v>14.009999999999998</v>
      </c>
      <c r="Q644" s="8">
        <f t="shared" si="116"/>
        <v>9.009999999999998</v>
      </c>
      <c r="R644" s="8">
        <f t="shared" si="116"/>
        <v>0</v>
      </c>
      <c r="S644" s="8">
        <f t="shared" si="116"/>
        <v>0</v>
      </c>
      <c r="T644" s="21">
        <f t="shared" ref="T644:T707" si="117">A644</f>
        <v>30</v>
      </c>
      <c r="U644" s="19">
        <f>VLOOKUP($B644,Gas!$B$3:$E$2506,2)</f>
        <v>4.28</v>
      </c>
      <c r="V644" s="44">
        <f t="shared" ref="V644:V707" si="118">C644/U644</f>
        <v>11.450934579439251</v>
      </c>
      <c r="W644" s="5">
        <f>VLOOKUP($B644,Gas!$B$3:$E$2506,4)</f>
        <v>0.81285576113558622</v>
      </c>
    </row>
    <row r="645" spans="1:23" x14ac:dyDescent="0.2">
      <c r="A645" s="43">
        <f t="shared" si="109"/>
        <v>30</v>
      </c>
      <c r="B645" s="91">
        <v>36692</v>
      </c>
      <c r="C645" s="92">
        <v>43.55</v>
      </c>
      <c r="D645" s="4">
        <f t="shared" si="115"/>
        <v>-0.11811465562294435</v>
      </c>
      <c r="E645" s="100">
        <f t="shared" si="113"/>
        <v>5.6364476489864472</v>
      </c>
      <c r="F645" s="2"/>
      <c r="G645" s="8">
        <f t="shared" si="116"/>
        <v>0</v>
      </c>
      <c r="H645" s="8">
        <f t="shared" si="116"/>
        <v>0</v>
      </c>
      <c r="I645" s="8">
        <f t="shared" si="116"/>
        <v>0</v>
      </c>
      <c r="J645" s="8">
        <f t="shared" si="116"/>
        <v>0</v>
      </c>
      <c r="K645" s="8">
        <f t="shared" si="116"/>
        <v>0</v>
      </c>
      <c r="L645" s="8">
        <f t="shared" si="116"/>
        <v>6.4500000000000028</v>
      </c>
      <c r="M645" s="8">
        <f t="shared" si="116"/>
        <v>23.549999999999997</v>
      </c>
      <c r="N645" s="8">
        <f t="shared" si="116"/>
        <v>18.549999999999997</v>
      </c>
      <c r="O645" s="8">
        <f t="shared" si="116"/>
        <v>13.549999999999997</v>
      </c>
      <c r="P645" s="8">
        <f t="shared" si="116"/>
        <v>8.5499999999999972</v>
      </c>
      <c r="Q645" s="8">
        <f t="shared" si="116"/>
        <v>3.5499999999999972</v>
      </c>
      <c r="R645" s="8">
        <f t="shared" si="116"/>
        <v>0</v>
      </c>
      <c r="S645" s="8">
        <f t="shared" si="116"/>
        <v>0</v>
      </c>
      <c r="T645" s="21">
        <f t="shared" si="117"/>
        <v>30</v>
      </c>
      <c r="U645" s="19">
        <f>VLOOKUP($B645,Gas!$B$3:$E$2506,2)</f>
        <v>4.17</v>
      </c>
      <c r="V645" s="44">
        <f t="shared" si="118"/>
        <v>10.443645083932854</v>
      </c>
      <c r="W645" s="5">
        <f>VLOOKUP($B645,Gas!$B$3:$E$2506,4)</f>
        <v>0.83033940462231748</v>
      </c>
    </row>
    <row r="646" spans="1:23" x14ac:dyDescent="0.2">
      <c r="A646" s="43">
        <f t="shared" si="109"/>
        <v>30</v>
      </c>
      <c r="B646" s="91">
        <v>36693</v>
      </c>
      <c r="C646" s="92">
        <v>44.98</v>
      </c>
      <c r="D646" s="4">
        <f t="shared" si="115"/>
        <v>3.2308243232657831E-2</v>
      </c>
      <c r="E646" s="100">
        <f t="shared" si="113"/>
        <v>5.6455662407164944</v>
      </c>
      <c r="F646" s="2"/>
      <c r="G646" s="8">
        <f t="shared" si="116"/>
        <v>0</v>
      </c>
      <c r="H646" s="8">
        <f t="shared" si="116"/>
        <v>0</v>
      </c>
      <c r="I646" s="8">
        <f t="shared" si="116"/>
        <v>0</v>
      </c>
      <c r="J646" s="8">
        <f t="shared" si="116"/>
        <v>0</v>
      </c>
      <c r="K646" s="8">
        <f t="shared" si="116"/>
        <v>0</v>
      </c>
      <c r="L646" s="8">
        <f t="shared" si="116"/>
        <v>5.0200000000000031</v>
      </c>
      <c r="M646" s="8">
        <f t="shared" si="116"/>
        <v>24.979999999999997</v>
      </c>
      <c r="N646" s="8">
        <f t="shared" si="116"/>
        <v>19.979999999999997</v>
      </c>
      <c r="O646" s="8">
        <f t="shared" si="116"/>
        <v>14.979999999999997</v>
      </c>
      <c r="P646" s="8">
        <f t="shared" si="116"/>
        <v>9.9799999999999969</v>
      </c>
      <c r="Q646" s="8">
        <f t="shared" si="116"/>
        <v>4.9799999999999969</v>
      </c>
      <c r="R646" s="8">
        <f t="shared" si="116"/>
        <v>0</v>
      </c>
      <c r="S646" s="8">
        <f t="shared" si="116"/>
        <v>0</v>
      </c>
      <c r="T646" s="21">
        <f t="shared" si="117"/>
        <v>30</v>
      </c>
      <c r="U646" s="19">
        <f>VLOOKUP($B646,Gas!$B$3:$E$2506,2)</f>
        <v>4.375</v>
      </c>
      <c r="V646" s="44">
        <f t="shared" si="118"/>
        <v>10.281142857142857</v>
      </c>
      <c r="W646" s="5">
        <f>VLOOKUP($B646,Gas!$B$3:$E$2506,4)</f>
        <v>0.87843642444659942</v>
      </c>
    </row>
    <row r="647" spans="1:23" x14ac:dyDescent="0.2">
      <c r="A647" s="43">
        <f t="shared" si="109"/>
        <v>30</v>
      </c>
      <c r="B647" s="91">
        <v>36696</v>
      </c>
      <c r="C647" s="92">
        <v>38.64</v>
      </c>
      <c r="D647" s="4">
        <f t="shared" si="115"/>
        <v>-0.15192993718685227</v>
      </c>
      <c r="E647" s="100">
        <f t="shared" si="113"/>
        <v>4.0805215399481929</v>
      </c>
      <c r="F647" s="2"/>
      <c r="G647" s="8">
        <f t="shared" si="116"/>
        <v>0</v>
      </c>
      <c r="H647" s="8">
        <f t="shared" si="116"/>
        <v>0</v>
      </c>
      <c r="I647" s="8">
        <f t="shared" si="116"/>
        <v>0</v>
      </c>
      <c r="J647" s="8">
        <f t="shared" si="116"/>
        <v>0</v>
      </c>
      <c r="K647" s="8">
        <f t="shared" si="116"/>
        <v>1.3599999999999994</v>
      </c>
      <c r="L647" s="8">
        <f t="shared" si="116"/>
        <v>11.36</v>
      </c>
      <c r="M647" s="8">
        <f t="shared" si="116"/>
        <v>18.64</v>
      </c>
      <c r="N647" s="8">
        <f t="shared" si="116"/>
        <v>13.64</v>
      </c>
      <c r="O647" s="8">
        <f t="shared" si="116"/>
        <v>8.64</v>
      </c>
      <c r="P647" s="8">
        <f t="shared" si="116"/>
        <v>3.6400000000000006</v>
      </c>
      <c r="Q647" s="8">
        <f t="shared" si="116"/>
        <v>0</v>
      </c>
      <c r="R647" s="8">
        <f t="shared" si="116"/>
        <v>0</v>
      </c>
      <c r="S647" s="8">
        <f t="shared" si="116"/>
        <v>0</v>
      </c>
      <c r="T647" s="21">
        <f t="shared" si="117"/>
        <v>30</v>
      </c>
      <c r="U647" s="19">
        <f>VLOOKUP($B647,Gas!$B$3:$E$2506,2)</f>
        <v>4.45</v>
      </c>
      <c r="V647" s="44">
        <f t="shared" si="118"/>
        <v>8.6831460674157306</v>
      </c>
      <c r="W647" s="5">
        <f>VLOOKUP($B647,Gas!$B$3:$E$2506,4)</f>
        <v>0.43319533406258415</v>
      </c>
    </row>
    <row r="648" spans="1:23" x14ac:dyDescent="0.2">
      <c r="A648" s="43">
        <f t="shared" si="109"/>
        <v>30</v>
      </c>
      <c r="B648" s="91">
        <v>36697</v>
      </c>
      <c r="C648" s="92">
        <v>37.19</v>
      </c>
      <c r="D648" s="4">
        <f t="shared" si="115"/>
        <v>-3.8248101407338676E-2</v>
      </c>
      <c r="E648" s="100">
        <f t="shared" si="113"/>
        <v>3.9813874189751952</v>
      </c>
      <c r="F648" s="2"/>
      <c r="G648" s="8">
        <f t="shared" si="116"/>
        <v>0</v>
      </c>
      <c r="H648" s="8">
        <f t="shared" si="116"/>
        <v>0</v>
      </c>
      <c r="I648" s="8">
        <f t="shared" si="116"/>
        <v>0</v>
      </c>
      <c r="J648" s="8">
        <f t="shared" si="116"/>
        <v>0</v>
      </c>
      <c r="K648" s="8">
        <f t="shared" si="116"/>
        <v>2.8100000000000023</v>
      </c>
      <c r="L648" s="8">
        <f t="shared" si="116"/>
        <v>12.810000000000002</v>
      </c>
      <c r="M648" s="8">
        <f t="shared" si="116"/>
        <v>17.189999999999998</v>
      </c>
      <c r="N648" s="8">
        <f t="shared" si="116"/>
        <v>12.189999999999998</v>
      </c>
      <c r="O648" s="8">
        <f t="shared" si="116"/>
        <v>7.1899999999999977</v>
      </c>
      <c r="P648" s="8">
        <f t="shared" si="116"/>
        <v>2.1899999999999977</v>
      </c>
      <c r="Q648" s="8">
        <f t="shared" si="116"/>
        <v>0</v>
      </c>
      <c r="R648" s="8">
        <f t="shared" si="116"/>
        <v>0</v>
      </c>
      <c r="S648" s="8">
        <f t="shared" si="116"/>
        <v>0</v>
      </c>
      <c r="T648" s="21">
        <f t="shared" si="117"/>
        <v>30</v>
      </c>
      <c r="U648" s="19">
        <f>VLOOKUP($B648,Gas!$B$3:$E$2506,2)</f>
        <v>4.3899999999999997</v>
      </c>
      <c r="V648" s="44">
        <f t="shared" si="118"/>
        <v>8.4715261958997718</v>
      </c>
      <c r="W648" s="5">
        <f>VLOOKUP($B648,Gas!$B$3:$E$2506,4)</f>
        <v>0.38582740822574857</v>
      </c>
    </row>
    <row r="649" spans="1:23" x14ac:dyDescent="0.2">
      <c r="A649" s="43">
        <f t="shared" si="109"/>
        <v>30</v>
      </c>
      <c r="B649" s="91">
        <v>36698</v>
      </c>
      <c r="C649" s="92">
        <v>34.86</v>
      </c>
      <c r="D649" s="4">
        <f t="shared" si="115"/>
        <v>-6.4699867845103815E-2</v>
      </c>
      <c r="E649" s="100">
        <f t="shared" si="113"/>
        <v>3.9983348721743863</v>
      </c>
      <c r="F649" s="2"/>
      <c r="G649" s="8">
        <f t="shared" si="116"/>
        <v>0</v>
      </c>
      <c r="H649" s="8">
        <f t="shared" si="116"/>
        <v>0</v>
      </c>
      <c r="I649" s="8">
        <f t="shared" si="116"/>
        <v>0</v>
      </c>
      <c r="J649" s="8">
        <f t="shared" si="116"/>
        <v>0.14000000000000057</v>
      </c>
      <c r="K649" s="8">
        <f t="shared" si="116"/>
        <v>5.1400000000000006</v>
      </c>
      <c r="L649" s="8">
        <f t="shared" si="116"/>
        <v>15.14</v>
      </c>
      <c r="M649" s="8">
        <f t="shared" si="116"/>
        <v>14.86</v>
      </c>
      <c r="N649" s="8">
        <f t="shared" si="116"/>
        <v>9.86</v>
      </c>
      <c r="O649" s="8">
        <f t="shared" si="116"/>
        <v>4.8599999999999994</v>
      </c>
      <c r="P649" s="8">
        <f t="shared" si="116"/>
        <v>0</v>
      </c>
      <c r="Q649" s="8">
        <f t="shared" si="116"/>
        <v>0</v>
      </c>
      <c r="R649" s="8">
        <f t="shared" si="116"/>
        <v>0</v>
      </c>
      <c r="S649" s="8">
        <f t="shared" si="116"/>
        <v>0</v>
      </c>
      <c r="T649" s="21">
        <f t="shared" si="117"/>
        <v>30</v>
      </c>
      <c r="U649" s="19">
        <f>VLOOKUP($B649,Gas!$B$3:$E$2506,2)</f>
        <v>4.04</v>
      </c>
      <c r="V649" s="44">
        <f t="shared" si="118"/>
        <v>8.6287128712871279</v>
      </c>
      <c r="W649" s="5">
        <f>VLOOKUP($B649,Gas!$B$3:$E$2506,4)</f>
        <v>0.66296597074789265</v>
      </c>
    </row>
    <row r="650" spans="1:23" x14ac:dyDescent="0.2">
      <c r="A650" s="43">
        <f t="shared" si="109"/>
        <v>30</v>
      </c>
      <c r="B650" s="91">
        <v>36699</v>
      </c>
      <c r="C650" s="92">
        <v>46.7</v>
      </c>
      <c r="D650" s="4">
        <f t="shared" si="115"/>
        <v>0.29240412458297688</v>
      </c>
      <c r="E650" s="100">
        <f t="shared" si="113"/>
        <v>4.1100624412472975</v>
      </c>
      <c r="F650" s="2"/>
      <c r="G650" s="8">
        <f t="shared" si="116"/>
        <v>0</v>
      </c>
      <c r="H650" s="8">
        <f t="shared" si="116"/>
        <v>0</v>
      </c>
      <c r="I650" s="8">
        <f t="shared" si="116"/>
        <v>0</v>
      </c>
      <c r="J650" s="8">
        <f t="shared" si="116"/>
        <v>0</v>
      </c>
      <c r="K650" s="8">
        <f t="shared" si="116"/>
        <v>0</v>
      </c>
      <c r="L650" s="8">
        <f t="shared" si="116"/>
        <v>3.2999999999999972</v>
      </c>
      <c r="M650" s="8">
        <f t="shared" si="116"/>
        <v>26.700000000000003</v>
      </c>
      <c r="N650" s="8">
        <f t="shared" si="116"/>
        <v>21.700000000000003</v>
      </c>
      <c r="O650" s="8">
        <f t="shared" si="116"/>
        <v>16.700000000000003</v>
      </c>
      <c r="P650" s="8">
        <f t="shared" si="116"/>
        <v>11.700000000000003</v>
      </c>
      <c r="Q650" s="8">
        <f t="shared" si="116"/>
        <v>6.7000000000000028</v>
      </c>
      <c r="R650" s="8">
        <f t="shared" si="116"/>
        <v>0</v>
      </c>
      <c r="S650" s="8">
        <f t="shared" si="116"/>
        <v>0</v>
      </c>
      <c r="T650" s="21">
        <f t="shared" si="117"/>
        <v>30</v>
      </c>
      <c r="U650" s="19">
        <f>VLOOKUP($B650,Gas!$B$3:$E$2506,2)</f>
        <v>4.13</v>
      </c>
      <c r="V650" s="44">
        <f t="shared" si="118"/>
        <v>11.307506053268765</v>
      </c>
      <c r="W650" s="5">
        <f>VLOOKUP($B650,Gas!$B$3:$E$2506,4)</f>
        <v>0.67957914257607399</v>
      </c>
    </row>
    <row r="651" spans="1:23" x14ac:dyDescent="0.2">
      <c r="A651" s="43">
        <f t="shared" si="109"/>
        <v>30</v>
      </c>
      <c r="B651" s="91">
        <v>36700</v>
      </c>
      <c r="C651" s="92">
        <v>52.85</v>
      </c>
      <c r="D651" s="4">
        <f t="shared" si="115"/>
        <v>0.12371354764139492</v>
      </c>
      <c r="E651" s="100">
        <f t="shared" si="113"/>
        <v>2.6949976000397409</v>
      </c>
      <c r="F651" s="2"/>
      <c r="G651" s="8">
        <f t="shared" si="116"/>
        <v>0</v>
      </c>
      <c r="H651" s="8">
        <f t="shared" si="116"/>
        <v>0</v>
      </c>
      <c r="I651" s="8">
        <f t="shared" si="116"/>
        <v>0</v>
      </c>
      <c r="J651" s="8">
        <f t="shared" si="116"/>
        <v>0</v>
      </c>
      <c r="K651" s="8">
        <f t="shared" si="116"/>
        <v>0</v>
      </c>
      <c r="L651" s="8">
        <f t="shared" si="116"/>
        <v>0</v>
      </c>
      <c r="M651" s="8">
        <f t="shared" si="116"/>
        <v>32.85</v>
      </c>
      <c r="N651" s="8">
        <f t="shared" si="116"/>
        <v>27.85</v>
      </c>
      <c r="O651" s="8">
        <f t="shared" si="116"/>
        <v>22.85</v>
      </c>
      <c r="P651" s="8">
        <f t="shared" si="116"/>
        <v>17.850000000000001</v>
      </c>
      <c r="Q651" s="8">
        <f t="shared" si="116"/>
        <v>12.850000000000001</v>
      </c>
      <c r="R651" s="8">
        <f t="shared" si="116"/>
        <v>2.8500000000000014</v>
      </c>
      <c r="S651" s="8">
        <f t="shared" si="116"/>
        <v>0</v>
      </c>
      <c r="T651" s="21">
        <f t="shared" si="117"/>
        <v>30</v>
      </c>
      <c r="U651" s="19">
        <f>VLOOKUP($B651,Gas!$B$3:$E$2506,2)</f>
        <v>4.4249999999999998</v>
      </c>
      <c r="V651" s="44">
        <f t="shared" si="118"/>
        <v>11.943502824858758</v>
      </c>
      <c r="W651" s="5">
        <f>VLOOKUP($B651,Gas!$B$3:$E$2506,4)</f>
        <v>0.798461483443338</v>
      </c>
    </row>
    <row r="652" spans="1:23" x14ac:dyDescent="0.2">
      <c r="A652" s="43">
        <f t="shared" si="109"/>
        <v>30</v>
      </c>
      <c r="B652" s="91">
        <v>36703</v>
      </c>
      <c r="C652" s="92">
        <v>52.27</v>
      </c>
      <c r="D652" s="4">
        <f t="shared" si="115"/>
        <v>-1.1035119591416098E-2</v>
      </c>
      <c r="E652" s="100">
        <f t="shared" si="113"/>
        <v>2.4812855427948985</v>
      </c>
      <c r="F652" s="2"/>
      <c r="G652" s="8">
        <f t="shared" si="116"/>
        <v>0</v>
      </c>
      <c r="H652" s="8">
        <f t="shared" si="116"/>
        <v>0</v>
      </c>
      <c r="I652" s="8">
        <f t="shared" si="116"/>
        <v>0</v>
      </c>
      <c r="J652" s="8">
        <f t="shared" si="116"/>
        <v>0</v>
      </c>
      <c r="K652" s="8">
        <f t="shared" si="116"/>
        <v>0</v>
      </c>
      <c r="L652" s="8">
        <f t="shared" si="116"/>
        <v>0</v>
      </c>
      <c r="M652" s="8">
        <f t="shared" si="116"/>
        <v>32.270000000000003</v>
      </c>
      <c r="N652" s="8">
        <f t="shared" si="116"/>
        <v>27.270000000000003</v>
      </c>
      <c r="O652" s="8">
        <f t="shared" si="116"/>
        <v>22.270000000000003</v>
      </c>
      <c r="P652" s="8">
        <f t="shared" si="116"/>
        <v>17.270000000000003</v>
      </c>
      <c r="Q652" s="8">
        <f t="shared" si="116"/>
        <v>12.270000000000003</v>
      </c>
      <c r="R652" s="8">
        <f t="shared" si="116"/>
        <v>2.2700000000000031</v>
      </c>
      <c r="S652" s="8">
        <f t="shared" si="116"/>
        <v>0</v>
      </c>
      <c r="T652" s="21">
        <f t="shared" si="117"/>
        <v>30</v>
      </c>
      <c r="U652" s="19">
        <f>VLOOKUP($B652,Gas!$B$3:$E$2506,2)</f>
        <v>4.415</v>
      </c>
      <c r="V652" s="44">
        <f t="shared" si="118"/>
        <v>11.839184597961495</v>
      </c>
      <c r="W652" s="5">
        <f>VLOOKUP($B652,Gas!$B$3:$E$2506,4)</f>
        <v>0.71536799126859463</v>
      </c>
    </row>
    <row r="653" spans="1:23" x14ac:dyDescent="0.2">
      <c r="A653" s="43">
        <f t="shared" si="109"/>
        <v>30</v>
      </c>
      <c r="B653" s="91">
        <v>36704</v>
      </c>
      <c r="C653" s="92">
        <v>47.32</v>
      </c>
      <c r="D653" s="4">
        <f t="shared" si="115"/>
        <v>-9.9489553614644538E-2</v>
      </c>
      <c r="E653" s="100">
        <f t="shared" si="113"/>
        <v>2.0760015461043841</v>
      </c>
      <c r="F653" s="2"/>
      <c r="G653" s="8">
        <f t="shared" si="116"/>
        <v>0</v>
      </c>
      <c r="H653" s="8">
        <f t="shared" si="116"/>
        <v>0</v>
      </c>
      <c r="I653" s="8">
        <f t="shared" si="116"/>
        <v>0</v>
      </c>
      <c r="J653" s="8">
        <f t="shared" si="116"/>
        <v>0</v>
      </c>
      <c r="K653" s="8">
        <f t="shared" si="116"/>
        <v>0</v>
      </c>
      <c r="L653" s="8">
        <f t="shared" si="116"/>
        <v>2.6799999999999997</v>
      </c>
      <c r="M653" s="8">
        <f t="shared" si="116"/>
        <v>27.32</v>
      </c>
      <c r="N653" s="8">
        <f t="shared" si="116"/>
        <v>22.32</v>
      </c>
      <c r="O653" s="8">
        <f t="shared" si="116"/>
        <v>17.32</v>
      </c>
      <c r="P653" s="8">
        <f t="shared" si="116"/>
        <v>12.32</v>
      </c>
      <c r="Q653" s="8">
        <f t="shared" si="116"/>
        <v>7.32</v>
      </c>
      <c r="R653" s="8">
        <f t="shared" si="116"/>
        <v>0</v>
      </c>
      <c r="S653" s="8">
        <f t="shared" si="116"/>
        <v>0</v>
      </c>
      <c r="T653" s="21">
        <f t="shared" si="117"/>
        <v>30</v>
      </c>
      <c r="U653" s="19">
        <f>VLOOKUP($B653,Gas!$B$3:$E$2506,2)</f>
        <v>4.3650000000000002</v>
      </c>
      <c r="V653" s="44">
        <f t="shared" si="118"/>
        <v>10.840778923253149</v>
      </c>
      <c r="W653" s="5">
        <f>VLOOKUP($B653,Gas!$B$3:$E$2506,4)</f>
        <v>0.71001596273371637</v>
      </c>
    </row>
    <row r="654" spans="1:23" x14ac:dyDescent="0.2">
      <c r="A654" s="43">
        <f t="shared" si="109"/>
        <v>30</v>
      </c>
      <c r="B654" s="91">
        <v>36705</v>
      </c>
      <c r="C654" s="92">
        <v>33.94</v>
      </c>
      <c r="D654" s="4">
        <f t="shared" si="115"/>
        <v>-0.33233877930410588</v>
      </c>
      <c r="E654" s="100">
        <f t="shared" si="113"/>
        <v>2.643126967404184</v>
      </c>
      <c r="F654" s="2"/>
      <c r="G654" s="8">
        <f t="shared" ref="G654:S663" si="119">IF(G$1="P",MAX(0,G$2-$C654),IF(G$1="C",MAX(0,$C654-G$2)))</f>
        <v>0</v>
      </c>
      <c r="H654" s="8">
        <f t="shared" si="119"/>
        <v>0</v>
      </c>
      <c r="I654" s="8">
        <f t="shared" si="119"/>
        <v>0</v>
      </c>
      <c r="J654" s="8">
        <f t="shared" si="119"/>
        <v>1.0600000000000023</v>
      </c>
      <c r="K654" s="8">
        <f t="shared" si="119"/>
        <v>6.0600000000000023</v>
      </c>
      <c r="L654" s="8">
        <f t="shared" si="119"/>
        <v>16.060000000000002</v>
      </c>
      <c r="M654" s="8">
        <f t="shared" si="119"/>
        <v>13.939999999999998</v>
      </c>
      <c r="N654" s="8">
        <f t="shared" si="119"/>
        <v>8.9399999999999977</v>
      </c>
      <c r="O654" s="8">
        <f t="shared" si="119"/>
        <v>3.9399999999999977</v>
      </c>
      <c r="P654" s="8">
        <f t="shared" si="119"/>
        <v>0</v>
      </c>
      <c r="Q654" s="8">
        <f t="shared" si="119"/>
        <v>0</v>
      </c>
      <c r="R654" s="8">
        <f t="shared" si="119"/>
        <v>0</v>
      </c>
      <c r="S654" s="8">
        <f t="shared" si="119"/>
        <v>0</v>
      </c>
      <c r="T654" s="21">
        <f t="shared" si="117"/>
        <v>30</v>
      </c>
      <c r="U654" s="19">
        <f>VLOOKUP($B654,Gas!$B$3:$E$2506,2)</f>
        <v>4.5549999999999997</v>
      </c>
      <c r="V654" s="44">
        <f t="shared" si="118"/>
        <v>7.4511525795828764</v>
      </c>
      <c r="W654" s="5">
        <f>VLOOKUP($B654,Gas!$B$3:$E$2506,4)</f>
        <v>0.7596376187138012</v>
      </c>
    </row>
    <row r="655" spans="1:23" x14ac:dyDescent="0.2">
      <c r="A655" s="43">
        <f t="shared" si="109"/>
        <v>30</v>
      </c>
      <c r="B655" s="91">
        <v>36706</v>
      </c>
      <c r="C655" s="92">
        <v>27.39</v>
      </c>
      <c r="D655" s="4">
        <f t="shared" si="115"/>
        <v>-0.21441627653109338</v>
      </c>
      <c r="E655" s="100">
        <f t="shared" si="113"/>
        <v>2.7664626967785457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2.6099999999999994</v>
      </c>
      <c r="J655" s="8">
        <f t="shared" si="119"/>
        <v>7.6099999999999994</v>
      </c>
      <c r="K655" s="8">
        <f t="shared" si="119"/>
        <v>12.61</v>
      </c>
      <c r="L655" s="8">
        <f t="shared" si="119"/>
        <v>22.61</v>
      </c>
      <c r="M655" s="8">
        <f t="shared" si="119"/>
        <v>7.3900000000000006</v>
      </c>
      <c r="N655" s="8">
        <f t="shared" si="119"/>
        <v>2.3900000000000006</v>
      </c>
      <c r="O655" s="8">
        <f t="shared" si="119"/>
        <v>0</v>
      </c>
      <c r="P655" s="8">
        <f t="shared" si="119"/>
        <v>0</v>
      </c>
      <c r="Q655" s="8">
        <f t="shared" si="119"/>
        <v>0</v>
      </c>
      <c r="R655" s="8">
        <f t="shared" si="119"/>
        <v>0</v>
      </c>
      <c r="S655" s="8">
        <f t="shared" si="119"/>
        <v>0</v>
      </c>
      <c r="T655" s="21">
        <f t="shared" si="117"/>
        <v>30</v>
      </c>
      <c r="U655" s="19">
        <f>VLOOKUP($B655,Gas!$B$3:$E$2506,2)</f>
        <v>4.4749999999999996</v>
      </c>
      <c r="V655" s="44">
        <f t="shared" si="118"/>
        <v>6.1206703910614531</v>
      </c>
      <c r="W655" s="5">
        <f>VLOOKUP($B655,Gas!$B$3:$E$2506,4)</f>
        <v>0.76932502879156905</v>
      </c>
    </row>
    <row r="656" spans="1:23" x14ac:dyDescent="0.2">
      <c r="A656" s="43">
        <f t="shared" si="109"/>
        <v>30</v>
      </c>
      <c r="B656" s="91">
        <v>36707</v>
      </c>
      <c r="C656" s="92">
        <v>25.84</v>
      </c>
      <c r="D656" s="4">
        <f t="shared" si="115"/>
        <v>-5.82543043605857E-2</v>
      </c>
      <c r="E656" s="100">
        <f t="shared" si="113"/>
        <v>2.7317556900080655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4.16</v>
      </c>
      <c r="J656" s="8">
        <f t="shared" si="119"/>
        <v>9.16</v>
      </c>
      <c r="K656" s="8">
        <f t="shared" si="119"/>
        <v>14.16</v>
      </c>
      <c r="L656" s="8">
        <f t="shared" si="119"/>
        <v>24.16</v>
      </c>
      <c r="M656" s="8">
        <f t="shared" si="119"/>
        <v>5.84</v>
      </c>
      <c r="N656" s="8">
        <f t="shared" si="119"/>
        <v>0.83999999999999986</v>
      </c>
      <c r="O656" s="8">
        <f t="shared" si="119"/>
        <v>0</v>
      </c>
      <c r="P656" s="8">
        <f t="shared" si="119"/>
        <v>0</v>
      </c>
      <c r="Q656" s="8">
        <f t="shared" si="119"/>
        <v>0</v>
      </c>
      <c r="R656" s="8">
        <f t="shared" si="119"/>
        <v>0</v>
      </c>
      <c r="S656" s="8">
        <f t="shared" si="119"/>
        <v>0</v>
      </c>
      <c r="T656" s="21">
        <f t="shared" si="117"/>
        <v>30</v>
      </c>
      <c r="U656" s="19">
        <f>VLOOKUP($B656,Gas!$B$3:$E$2506,2)</f>
        <v>4.2649999999999997</v>
      </c>
      <c r="V656" s="44">
        <f t="shared" si="118"/>
        <v>6.0586166471277849</v>
      </c>
      <c r="W656" s="5">
        <f>VLOOKUP($B656,Gas!$B$3:$E$2506,4)</f>
        <v>0.82147466557421289</v>
      </c>
    </row>
    <row r="657" spans="1:23" x14ac:dyDescent="0.2">
      <c r="A657" s="43">
        <f t="shared" si="109"/>
        <v>31</v>
      </c>
      <c r="B657" s="91">
        <v>36710</v>
      </c>
      <c r="C657" s="92">
        <v>64.78</v>
      </c>
      <c r="D657" s="4">
        <f t="shared" si="115"/>
        <v>0.91907323482878212</v>
      </c>
      <c r="E657" s="100">
        <f t="shared" si="113"/>
        <v>5.513337159621571</v>
      </c>
      <c r="F657" s="2"/>
      <c r="G657" s="8">
        <f t="shared" si="119"/>
        <v>0</v>
      </c>
      <c r="H657" s="8">
        <f t="shared" si="119"/>
        <v>0</v>
      </c>
      <c r="I657" s="8">
        <f t="shared" si="119"/>
        <v>0</v>
      </c>
      <c r="J657" s="8">
        <f t="shared" si="119"/>
        <v>0</v>
      </c>
      <c r="K657" s="8">
        <f t="shared" si="119"/>
        <v>0</v>
      </c>
      <c r="L657" s="8">
        <f t="shared" si="119"/>
        <v>0</v>
      </c>
      <c r="M657" s="8">
        <f t="shared" si="119"/>
        <v>44.78</v>
      </c>
      <c r="N657" s="8">
        <f t="shared" si="119"/>
        <v>39.78</v>
      </c>
      <c r="O657" s="8">
        <f t="shared" si="119"/>
        <v>34.78</v>
      </c>
      <c r="P657" s="8">
        <f t="shared" si="119"/>
        <v>29.78</v>
      </c>
      <c r="Q657" s="8">
        <f t="shared" si="119"/>
        <v>24.78</v>
      </c>
      <c r="R657" s="8">
        <f t="shared" si="119"/>
        <v>14.780000000000001</v>
      </c>
      <c r="S657" s="8">
        <f t="shared" si="119"/>
        <v>0</v>
      </c>
      <c r="T657" s="21">
        <f t="shared" si="117"/>
        <v>31</v>
      </c>
      <c r="U657" s="19">
        <f>VLOOKUP($B657,Gas!$B$3:$E$2506,2)</f>
        <v>4.335</v>
      </c>
      <c r="V657" s="44">
        <f t="shared" si="118"/>
        <v>14.943483275663207</v>
      </c>
      <c r="W657" s="5">
        <f>VLOOKUP($B657,Gas!$B$3:$E$2506,4)</f>
        <v>0.44107977714928176</v>
      </c>
    </row>
    <row r="658" spans="1:23" x14ac:dyDescent="0.2">
      <c r="A658" s="43">
        <f t="shared" si="109"/>
        <v>31</v>
      </c>
      <c r="B658" s="91">
        <v>36713</v>
      </c>
      <c r="C658" s="92">
        <v>43.19</v>
      </c>
      <c r="D658" s="4">
        <f t="shared" si="115"/>
        <v>-0.40538792677057356</v>
      </c>
      <c r="E658" s="100">
        <f t="shared" si="113"/>
        <v>5.9666342900474811</v>
      </c>
      <c r="F658" s="2"/>
      <c r="G658" s="8">
        <f t="shared" si="119"/>
        <v>0</v>
      </c>
      <c r="H658" s="8">
        <f t="shared" si="119"/>
        <v>0</v>
      </c>
      <c r="I658" s="8">
        <f t="shared" si="119"/>
        <v>0</v>
      </c>
      <c r="J658" s="8">
        <f t="shared" si="119"/>
        <v>0</v>
      </c>
      <c r="K658" s="8">
        <f t="shared" si="119"/>
        <v>0</v>
      </c>
      <c r="L658" s="8">
        <f t="shared" si="119"/>
        <v>6.8100000000000023</v>
      </c>
      <c r="M658" s="8">
        <f t="shared" si="119"/>
        <v>23.189999999999998</v>
      </c>
      <c r="N658" s="8">
        <f t="shared" si="119"/>
        <v>18.189999999999998</v>
      </c>
      <c r="O658" s="8">
        <f t="shared" si="119"/>
        <v>13.189999999999998</v>
      </c>
      <c r="P658" s="8">
        <f t="shared" si="119"/>
        <v>8.1899999999999977</v>
      </c>
      <c r="Q658" s="8">
        <f t="shared" si="119"/>
        <v>3.1899999999999977</v>
      </c>
      <c r="R658" s="8">
        <f t="shared" si="119"/>
        <v>0</v>
      </c>
      <c r="S658" s="8">
        <f t="shared" si="119"/>
        <v>0</v>
      </c>
      <c r="T658" s="21">
        <f t="shared" si="117"/>
        <v>31</v>
      </c>
      <c r="U658" s="19">
        <f>VLOOKUP($B658,Gas!$B$3:$E$2506,2)</f>
        <v>4.24</v>
      </c>
      <c r="V658" s="44">
        <f t="shared" si="118"/>
        <v>10.186320754716981</v>
      </c>
      <c r="W658" s="5">
        <f>VLOOKUP($B658,Gas!$B$3:$E$2506,4)</f>
        <v>0.45753115586252435</v>
      </c>
    </row>
    <row r="659" spans="1:23" x14ac:dyDescent="0.2">
      <c r="A659" s="43">
        <f t="shared" si="109"/>
        <v>31</v>
      </c>
      <c r="B659" s="91">
        <v>36714</v>
      </c>
      <c r="C659" s="92">
        <v>45.74</v>
      </c>
      <c r="D659" s="4">
        <f t="shared" si="115"/>
        <v>5.7364201622025393E-2</v>
      </c>
      <c r="E659" s="100">
        <f t="shared" si="113"/>
        <v>5.9525655159362865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4.259999999999998</v>
      </c>
      <c r="M659" s="8">
        <f t="shared" si="119"/>
        <v>25.740000000000002</v>
      </c>
      <c r="N659" s="8">
        <f t="shared" si="119"/>
        <v>20.740000000000002</v>
      </c>
      <c r="O659" s="8">
        <f t="shared" si="119"/>
        <v>15.740000000000002</v>
      </c>
      <c r="P659" s="8">
        <f t="shared" si="119"/>
        <v>10.740000000000002</v>
      </c>
      <c r="Q659" s="8">
        <f t="shared" si="119"/>
        <v>5.740000000000002</v>
      </c>
      <c r="R659" s="8">
        <f t="shared" si="119"/>
        <v>0</v>
      </c>
      <c r="S659" s="8">
        <f t="shared" si="119"/>
        <v>0</v>
      </c>
      <c r="T659" s="21">
        <f t="shared" si="117"/>
        <v>31</v>
      </c>
      <c r="U659" s="19">
        <f>VLOOKUP($B659,Gas!$B$3:$E$2506,2)</f>
        <v>4.03</v>
      </c>
      <c r="V659" s="44">
        <f t="shared" si="118"/>
        <v>11.349875930521092</v>
      </c>
      <c r="W659" s="5">
        <f>VLOOKUP($B659,Gas!$B$3:$E$2506,4)</f>
        <v>0.538047076643831</v>
      </c>
    </row>
    <row r="660" spans="1:23" x14ac:dyDescent="0.2">
      <c r="A660" s="43">
        <f t="shared" si="109"/>
        <v>31</v>
      </c>
      <c r="B660" s="91">
        <v>36717</v>
      </c>
      <c r="C660" s="92">
        <v>97.89</v>
      </c>
      <c r="D660" s="4">
        <f t="shared" si="115"/>
        <v>0.76087121067870389</v>
      </c>
      <c r="E660" s="100">
        <f t="shared" ref="E660:E667" si="120">STDEV(D564:D660)*SQRT(trade_day)</f>
        <v>4.0464571557492457</v>
      </c>
      <c r="F660" s="2"/>
      <c r="G660" s="8">
        <f t="shared" si="119"/>
        <v>0</v>
      </c>
      <c r="H660" s="8">
        <f t="shared" si="119"/>
        <v>0</v>
      </c>
      <c r="I660" s="8">
        <f t="shared" si="119"/>
        <v>0</v>
      </c>
      <c r="J660" s="8">
        <f t="shared" si="119"/>
        <v>0</v>
      </c>
      <c r="K660" s="8">
        <f t="shared" si="119"/>
        <v>0</v>
      </c>
      <c r="L660" s="8">
        <f t="shared" si="119"/>
        <v>0</v>
      </c>
      <c r="M660" s="8">
        <f t="shared" si="119"/>
        <v>77.89</v>
      </c>
      <c r="N660" s="8">
        <f t="shared" si="119"/>
        <v>72.89</v>
      </c>
      <c r="O660" s="8">
        <f t="shared" si="119"/>
        <v>67.89</v>
      </c>
      <c r="P660" s="8">
        <f t="shared" si="119"/>
        <v>62.89</v>
      </c>
      <c r="Q660" s="8">
        <f t="shared" si="119"/>
        <v>57.89</v>
      </c>
      <c r="R660" s="8">
        <f t="shared" si="119"/>
        <v>47.89</v>
      </c>
      <c r="S660" s="8">
        <f t="shared" si="119"/>
        <v>0</v>
      </c>
      <c r="T660" s="21">
        <f t="shared" si="117"/>
        <v>31</v>
      </c>
      <c r="U660" s="19">
        <f>VLOOKUP($B660,Gas!$B$3:$E$2506,2)</f>
        <v>3.9950000000000001</v>
      </c>
      <c r="V660" s="44">
        <f t="shared" si="118"/>
        <v>24.503128911138923</v>
      </c>
      <c r="W660" s="5">
        <f>VLOOKUP($B660,Gas!$B$3:$E$2506,4)</f>
        <v>0.34791839601000846</v>
      </c>
    </row>
    <row r="661" spans="1:23" x14ac:dyDescent="0.2">
      <c r="A661" s="43">
        <f t="shared" si="109"/>
        <v>31</v>
      </c>
      <c r="B661" s="91">
        <v>36718</v>
      </c>
      <c r="C661" s="92">
        <v>60.9</v>
      </c>
      <c r="D661" s="4">
        <f t="shared" si="115"/>
        <v>-0.47461122455748761</v>
      </c>
      <c r="E661" s="100">
        <f t="shared" si="120"/>
        <v>4.1190861768089846</v>
      </c>
      <c r="F661" s="2"/>
      <c r="G661" s="8">
        <f t="shared" si="119"/>
        <v>0</v>
      </c>
      <c r="H661" s="8">
        <f t="shared" si="119"/>
        <v>0</v>
      </c>
      <c r="I661" s="8">
        <f t="shared" si="119"/>
        <v>0</v>
      </c>
      <c r="J661" s="8">
        <f t="shared" si="119"/>
        <v>0</v>
      </c>
      <c r="K661" s="8">
        <f t="shared" si="119"/>
        <v>0</v>
      </c>
      <c r="L661" s="8">
        <f t="shared" si="119"/>
        <v>0</v>
      </c>
      <c r="M661" s="8">
        <f t="shared" si="119"/>
        <v>40.9</v>
      </c>
      <c r="N661" s="8">
        <f t="shared" si="119"/>
        <v>35.9</v>
      </c>
      <c r="O661" s="8">
        <f t="shared" si="119"/>
        <v>30.9</v>
      </c>
      <c r="P661" s="8">
        <f t="shared" si="119"/>
        <v>25.9</v>
      </c>
      <c r="Q661" s="8">
        <f t="shared" si="119"/>
        <v>20.9</v>
      </c>
      <c r="R661" s="8">
        <f t="shared" si="119"/>
        <v>10.899999999999999</v>
      </c>
      <c r="S661" s="8">
        <f t="shared" si="119"/>
        <v>0</v>
      </c>
      <c r="T661" s="21">
        <f t="shared" si="117"/>
        <v>31</v>
      </c>
      <c r="U661" s="19">
        <f>VLOOKUP($B661,Gas!$B$3:$E$2506,2)</f>
        <v>4.18</v>
      </c>
      <c r="V661" s="44">
        <f t="shared" si="118"/>
        <v>14.569377990430622</v>
      </c>
      <c r="W661" s="5">
        <f>VLOOKUP($B661,Gas!$B$3:$E$2506,4)</f>
        <v>0.4531810728617231</v>
      </c>
    </row>
    <row r="662" spans="1:23" x14ac:dyDescent="0.2">
      <c r="A662" s="43">
        <f t="shared" si="109"/>
        <v>31</v>
      </c>
      <c r="B662" s="91">
        <v>36719</v>
      </c>
      <c r="C662" s="92">
        <v>57.3</v>
      </c>
      <c r="D662" s="4">
        <f t="shared" si="115"/>
        <v>-6.09325509951575E-2</v>
      </c>
      <c r="E662" s="100">
        <f t="shared" si="120"/>
        <v>4.1172094075891295</v>
      </c>
      <c r="F662" s="2"/>
      <c r="G662" s="8">
        <f t="shared" si="119"/>
        <v>0</v>
      </c>
      <c r="H662" s="8">
        <f t="shared" si="119"/>
        <v>0</v>
      </c>
      <c r="I662" s="8">
        <f t="shared" si="119"/>
        <v>0</v>
      </c>
      <c r="J662" s="8">
        <f t="shared" si="119"/>
        <v>0</v>
      </c>
      <c r="K662" s="8">
        <f t="shared" si="119"/>
        <v>0</v>
      </c>
      <c r="L662" s="8">
        <f t="shared" si="119"/>
        <v>0</v>
      </c>
      <c r="M662" s="8">
        <f t="shared" si="119"/>
        <v>37.299999999999997</v>
      </c>
      <c r="N662" s="8">
        <f t="shared" si="119"/>
        <v>32.299999999999997</v>
      </c>
      <c r="O662" s="8">
        <f t="shared" si="119"/>
        <v>27.299999999999997</v>
      </c>
      <c r="P662" s="8">
        <f t="shared" si="119"/>
        <v>22.299999999999997</v>
      </c>
      <c r="Q662" s="8">
        <f t="shared" si="119"/>
        <v>17.299999999999997</v>
      </c>
      <c r="R662" s="8">
        <f t="shared" si="119"/>
        <v>7.2999999999999972</v>
      </c>
      <c r="S662" s="8">
        <f t="shared" si="119"/>
        <v>0</v>
      </c>
      <c r="T662" s="21">
        <f t="shared" si="117"/>
        <v>31</v>
      </c>
      <c r="U662" s="19">
        <f>VLOOKUP($B662,Gas!$B$3:$E$2506,2)</f>
        <v>4.165</v>
      </c>
      <c r="V662" s="44">
        <f t="shared" si="118"/>
        <v>13.75750300120048</v>
      </c>
      <c r="W662" s="5">
        <f>VLOOKUP($B662,Gas!$B$3:$E$2506,4)</f>
        <v>0.45252967492956303</v>
      </c>
    </row>
    <row r="663" spans="1:23" x14ac:dyDescent="0.2">
      <c r="A663" s="43">
        <f t="shared" si="109"/>
        <v>31</v>
      </c>
      <c r="B663" s="91">
        <v>36720</v>
      </c>
      <c r="C663" s="92">
        <v>54.6</v>
      </c>
      <c r="D663" s="4">
        <f t="shared" si="115"/>
        <v>-4.8266740969834403E-2</v>
      </c>
      <c r="E663" s="100">
        <f t="shared" si="120"/>
        <v>4.1143055350726581</v>
      </c>
      <c r="F663" s="2"/>
      <c r="G663" s="8">
        <f t="shared" si="119"/>
        <v>0</v>
      </c>
      <c r="H663" s="8">
        <f t="shared" si="119"/>
        <v>0</v>
      </c>
      <c r="I663" s="8">
        <f t="shared" si="119"/>
        <v>0</v>
      </c>
      <c r="J663" s="8">
        <f t="shared" si="119"/>
        <v>0</v>
      </c>
      <c r="K663" s="8">
        <f t="shared" si="119"/>
        <v>0</v>
      </c>
      <c r="L663" s="8">
        <f t="shared" si="119"/>
        <v>0</v>
      </c>
      <c r="M663" s="8">
        <f t="shared" si="119"/>
        <v>34.6</v>
      </c>
      <c r="N663" s="8">
        <f t="shared" si="119"/>
        <v>29.6</v>
      </c>
      <c r="O663" s="8">
        <f t="shared" si="119"/>
        <v>24.6</v>
      </c>
      <c r="P663" s="8">
        <f t="shared" si="119"/>
        <v>19.600000000000001</v>
      </c>
      <c r="Q663" s="8">
        <f t="shared" si="119"/>
        <v>14.600000000000001</v>
      </c>
      <c r="R663" s="8">
        <f t="shared" si="119"/>
        <v>4.6000000000000014</v>
      </c>
      <c r="S663" s="8">
        <f t="shared" si="119"/>
        <v>0</v>
      </c>
      <c r="T663" s="21">
        <f t="shared" si="117"/>
        <v>31</v>
      </c>
      <c r="U663" s="19">
        <f>VLOOKUP($B663,Gas!$B$3:$E$2506,2)</f>
        <v>4.2850000000000001</v>
      </c>
      <c r="V663" s="44">
        <f t="shared" si="118"/>
        <v>12.742123687281213</v>
      </c>
      <c r="W663" s="5">
        <f>VLOOKUP($B663,Gas!$B$3:$E$2506,4)</f>
        <v>0.49340475472517037</v>
      </c>
    </row>
    <row r="664" spans="1:23" x14ac:dyDescent="0.2">
      <c r="A664" s="43">
        <f t="shared" si="109"/>
        <v>31</v>
      </c>
      <c r="B664" s="91">
        <v>36721</v>
      </c>
      <c r="C664" s="92">
        <v>51.8</v>
      </c>
      <c r="D664" s="4">
        <f t="shared" si="115"/>
        <v>-5.2643733485422027E-2</v>
      </c>
      <c r="E664" s="100">
        <f t="shared" si="120"/>
        <v>4.1152613690299651</v>
      </c>
      <c r="F664" s="2"/>
      <c r="G664" s="8">
        <f t="shared" ref="G664:S673" si="121">IF(G$1="P",MAX(0,G$2-$C664),IF(G$1="C",MAX(0,$C664-G$2)))</f>
        <v>0</v>
      </c>
      <c r="H664" s="8">
        <f t="shared" si="121"/>
        <v>0</v>
      </c>
      <c r="I664" s="8">
        <f t="shared" si="121"/>
        <v>0</v>
      </c>
      <c r="J664" s="8">
        <f t="shared" si="121"/>
        <v>0</v>
      </c>
      <c r="K664" s="8">
        <f t="shared" si="121"/>
        <v>0</v>
      </c>
      <c r="L664" s="8">
        <f t="shared" si="121"/>
        <v>0</v>
      </c>
      <c r="M664" s="8">
        <f t="shared" si="121"/>
        <v>31.799999999999997</v>
      </c>
      <c r="N664" s="8">
        <f t="shared" si="121"/>
        <v>26.799999999999997</v>
      </c>
      <c r="O664" s="8">
        <f t="shared" si="121"/>
        <v>21.799999999999997</v>
      </c>
      <c r="P664" s="8">
        <f t="shared" si="121"/>
        <v>16.799999999999997</v>
      </c>
      <c r="Q664" s="8">
        <f t="shared" si="121"/>
        <v>11.799999999999997</v>
      </c>
      <c r="R664" s="8">
        <f t="shared" si="121"/>
        <v>1.7999999999999972</v>
      </c>
      <c r="S664" s="8">
        <f t="shared" si="121"/>
        <v>0</v>
      </c>
      <c r="T664" s="21">
        <f t="shared" si="117"/>
        <v>31</v>
      </c>
      <c r="U664" s="19">
        <f>VLOOKUP($B664,Gas!$B$3:$E$2506,2)</f>
        <v>4.07</v>
      </c>
      <c r="V664" s="44">
        <f t="shared" si="118"/>
        <v>12.727272727272725</v>
      </c>
      <c r="W664" s="5">
        <f>VLOOKUP($B664,Gas!$B$3:$E$2506,4)</f>
        <v>0.57907434479421849</v>
      </c>
    </row>
    <row r="665" spans="1:23" x14ac:dyDescent="0.2">
      <c r="A665" s="43">
        <f t="shared" ref="A665:A728" si="122">MONTH(B665)+(YEAR(B665)-1998)*12</f>
        <v>31</v>
      </c>
      <c r="B665" s="91">
        <v>36724</v>
      </c>
      <c r="C665" s="92">
        <v>88.76</v>
      </c>
      <c r="D665" s="4">
        <f t="shared" si="115"/>
        <v>0.5385459487989559</v>
      </c>
      <c r="E665" s="100">
        <f t="shared" si="120"/>
        <v>4.1961917610876798</v>
      </c>
      <c r="F665" s="2"/>
      <c r="G665" s="8">
        <f t="shared" si="121"/>
        <v>0</v>
      </c>
      <c r="H665" s="8">
        <f t="shared" si="121"/>
        <v>0</v>
      </c>
      <c r="I665" s="8">
        <f t="shared" si="121"/>
        <v>0</v>
      </c>
      <c r="J665" s="8">
        <f t="shared" si="121"/>
        <v>0</v>
      </c>
      <c r="K665" s="8">
        <f t="shared" si="121"/>
        <v>0</v>
      </c>
      <c r="L665" s="8">
        <f t="shared" si="121"/>
        <v>0</v>
      </c>
      <c r="M665" s="8">
        <f t="shared" si="121"/>
        <v>68.760000000000005</v>
      </c>
      <c r="N665" s="8">
        <f t="shared" si="121"/>
        <v>63.760000000000005</v>
      </c>
      <c r="O665" s="8">
        <f t="shared" si="121"/>
        <v>58.760000000000005</v>
      </c>
      <c r="P665" s="8">
        <f t="shared" si="121"/>
        <v>53.760000000000005</v>
      </c>
      <c r="Q665" s="8">
        <f t="shared" si="121"/>
        <v>48.760000000000005</v>
      </c>
      <c r="R665" s="8">
        <f t="shared" si="121"/>
        <v>38.760000000000005</v>
      </c>
      <c r="S665" s="8">
        <f t="shared" si="121"/>
        <v>0</v>
      </c>
      <c r="T665" s="21">
        <f t="shared" si="117"/>
        <v>31</v>
      </c>
      <c r="U665" s="19">
        <f>VLOOKUP($B665,Gas!$B$3:$E$2506,2)</f>
        <v>4.18</v>
      </c>
      <c r="V665" s="44">
        <f t="shared" si="118"/>
        <v>21.234449760765553</v>
      </c>
      <c r="W665" s="5">
        <f>VLOOKUP($B665,Gas!$B$3:$E$2506,4)</f>
        <v>0.50033135596290457</v>
      </c>
    </row>
    <row r="666" spans="1:23" x14ac:dyDescent="0.2">
      <c r="A666" s="43">
        <f t="shared" si="122"/>
        <v>31</v>
      </c>
      <c r="B666" s="91">
        <v>36725</v>
      </c>
      <c r="C666" s="92">
        <v>96.48</v>
      </c>
      <c r="D666" s="4">
        <f t="shared" si="115"/>
        <v>8.3399634914482143E-2</v>
      </c>
      <c r="E666" s="100">
        <f t="shared" si="120"/>
        <v>4.1975032187467045</v>
      </c>
      <c r="F666" s="2"/>
      <c r="G666" s="8">
        <f t="shared" si="121"/>
        <v>0</v>
      </c>
      <c r="H666" s="8">
        <f t="shared" si="121"/>
        <v>0</v>
      </c>
      <c r="I666" s="8">
        <f t="shared" si="121"/>
        <v>0</v>
      </c>
      <c r="J666" s="8">
        <f t="shared" si="121"/>
        <v>0</v>
      </c>
      <c r="K666" s="8">
        <f t="shared" si="121"/>
        <v>0</v>
      </c>
      <c r="L666" s="8">
        <f t="shared" si="121"/>
        <v>0</v>
      </c>
      <c r="M666" s="8">
        <f t="shared" si="121"/>
        <v>76.48</v>
      </c>
      <c r="N666" s="8">
        <f t="shared" si="121"/>
        <v>71.48</v>
      </c>
      <c r="O666" s="8">
        <f t="shared" si="121"/>
        <v>66.48</v>
      </c>
      <c r="P666" s="8">
        <f t="shared" si="121"/>
        <v>61.480000000000004</v>
      </c>
      <c r="Q666" s="8">
        <f t="shared" si="121"/>
        <v>56.480000000000004</v>
      </c>
      <c r="R666" s="8">
        <f t="shared" si="121"/>
        <v>46.480000000000004</v>
      </c>
      <c r="S666" s="8">
        <f t="shared" si="121"/>
        <v>0</v>
      </c>
      <c r="T666" s="21">
        <f t="shared" si="117"/>
        <v>31</v>
      </c>
      <c r="U666" s="19">
        <f>VLOOKUP($B666,Gas!$B$3:$E$2506,2)</f>
        <v>4.1349999999999998</v>
      </c>
      <c r="V666" s="44">
        <f t="shared" si="118"/>
        <v>23.332527206771466</v>
      </c>
      <c r="W666" s="5">
        <f>VLOOKUP($B666,Gas!$B$3:$E$2506,4)</f>
        <v>0.50259525708496944</v>
      </c>
    </row>
    <row r="667" spans="1:23" x14ac:dyDescent="0.2">
      <c r="A667" s="43">
        <f t="shared" si="122"/>
        <v>31</v>
      </c>
      <c r="B667" s="91">
        <v>36726</v>
      </c>
      <c r="C667" s="92">
        <v>51.59</v>
      </c>
      <c r="D667" s="4">
        <f t="shared" si="115"/>
        <v>-0.62600787772231681</v>
      </c>
      <c r="E667" s="100">
        <f t="shared" si="120"/>
        <v>4.3219279310571173</v>
      </c>
      <c r="F667" s="2"/>
      <c r="G667" s="8">
        <f t="shared" si="121"/>
        <v>0</v>
      </c>
      <c r="H667" s="8">
        <f t="shared" si="121"/>
        <v>0</v>
      </c>
      <c r="I667" s="8">
        <f t="shared" si="121"/>
        <v>0</v>
      </c>
      <c r="J667" s="8">
        <f t="shared" si="121"/>
        <v>0</v>
      </c>
      <c r="K667" s="8">
        <f t="shared" si="121"/>
        <v>0</v>
      </c>
      <c r="L667" s="8">
        <f t="shared" si="121"/>
        <v>0</v>
      </c>
      <c r="M667" s="8">
        <f t="shared" si="121"/>
        <v>31.590000000000003</v>
      </c>
      <c r="N667" s="8">
        <f t="shared" si="121"/>
        <v>26.590000000000003</v>
      </c>
      <c r="O667" s="8">
        <f t="shared" si="121"/>
        <v>21.590000000000003</v>
      </c>
      <c r="P667" s="8">
        <f t="shared" si="121"/>
        <v>16.590000000000003</v>
      </c>
      <c r="Q667" s="8">
        <f t="shared" si="121"/>
        <v>11.590000000000003</v>
      </c>
      <c r="R667" s="8">
        <f t="shared" si="121"/>
        <v>1.5900000000000034</v>
      </c>
      <c r="S667" s="8">
        <f t="shared" si="121"/>
        <v>0</v>
      </c>
      <c r="T667" s="21">
        <f t="shared" si="117"/>
        <v>31</v>
      </c>
      <c r="U667" s="19">
        <f>VLOOKUP($B667,Gas!$B$3:$E$2506,2)</f>
        <v>3.99</v>
      </c>
      <c r="V667" s="44">
        <f t="shared" si="118"/>
        <v>12.929824561403509</v>
      </c>
      <c r="W667" s="5">
        <f>VLOOKUP($B667,Gas!$B$3:$E$2506,4)</f>
        <v>0.55595267721185304</v>
      </c>
    </row>
    <row r="668" spans="1:23" x14ac:dyDescent="0.2">
      <c r="A668" s="43">
        <f t="shared" si="122"/>
        <v>31</v>
      </c>
      <c r="B668" s="91">
        <v>36727</v>
      </c>
      <c r="C668" s="92">
        <v>37.92</v>
      </c>
      <c r="D668" s="4">
        <f t="shared" si="115"/>
        <v>-0.30784917786973753</v>
      </c>
      <c r="E668" s="100">
        <f t="shared" ref="E668:E731" si="123">STDEV(D659:D668)*SQRT(trade_day)</f>
        <v>6.6629908818185495</v>
      </c>
      <c r="F668" s="2"/>
      <c r="G668" s="8">
        <f t="shared" si="121"/>
        <v>0</v>
      </c>
      <c r="H668" s="8">
        <f t="shared" si="121"/>
        <v>0</v>
      </c>
      <c r="I668" s="8">
        <f t="shared" si="121"/>
        <v>0</v>
      </c>
      <c r="J668" s="8">
        <f t="shared" si="121"/>
        <v>0</v>
      </c>
      <c r="K668" s="8">
        <f t="shared" si="121"/>
        <v>2.0799999999999983</v>
      </c>
      <c r="L668" s="8">
        <f t="shared" si="121"/>
        <v>12.079999999999998</v>
      </c>
      <c r="M668" s="8">
        <f t="shared" si="121"/>
        <v>17.920000000000002</v>
      </c>
      <c r="N668" s="8">
        <f t="shared" si="121"/>
        <v>12.920000000000002</v>
      </c>
      <c r="O668" s="8">
        <f t="shared" si="121"/>
        <v>7.9200000000000017</v>
      </c>
      <c r="P668" s="8">
        <f t="shared" si="121"/>
        <v>2.9200000000000017</v>
      </c>
      <c r="Q668" s="8">
        <f t="shared" si="121"/>
        <v>0</v>
      </c>
      <c r="R668" s="8">
        <f t="shared" si="121"/>
        <v>0</v>
      </c>
      <c r="S668" s="8">
        <f t="shared" si="121"/>
        <v>0</v>
      </c>
      <c r="T668" s="21">
        <f t="shared" si="117"/>
        <v>31</v>
      </c>
      <c r="U668" s="19">
        <f>VLOOKUP($B668,Gas!$B$3:$E$2506,2)</f>
        <v>4.0650000000000004</v>
      </c>
      <c r="V668" s="44">
        <f t="shared" si="118"/>
        <v>9.3284132841328411</v>
      </c>
      <c r="W668" s="5">
        <f>VLOOKUP($B668,Gas!$B$3:$E$2506,4)</f>
        <v>0.56738934693573895</v>
      </c>
    </row>
    <row r="669" spans="1:23" x14ac:dyDescent="0.2">
      <c r="A669" s="43">
        <f t="shared" si="122"/>
        <v>31</v>
      </c>
      <c r="B669" s="91">
        <v>36728</v>
      </c>
      <c r="C669" s="92">
        <v>29.15</v>
      </c>
      <c r="D669" s="4">
        <f t="shared" si="115"/>
        <v>-0.26302376459031973</v>
      </c>
      <c r="E669" s="100">
        <f t="shared" si="123"/>
        <v>6.760842478853065</v>
      </c>
      <c r="F669" s="2"/>
      <c r="G669" s="8">
        <f t="shared" si="121"/>
        <v>0</v>
      </c>
      <c r="H669" s="8">
        <f t="shared" si="121"/>
        <v>0</v>
      </c>
      <c r="I669" s="8">
        <f t="shared" si="121"/>
        <v>0.85000000000000142</v>
      </c>
      <c r="J669" s="8">
        <f t="shared" si="121"/>
        <v>5.8500000000000014</v>
      </c>
      <c r="K669" s="8">
        <f t="shared" si="121"/>
        <v>10.850000000000001</v>
      </c>
      <c r="L669" s="8">
        <f t="shared" si="121"/>
        <v>20.85</v>
      </c>
      <c r="M669" s="8">
        <f t="shared" si="121"/>
        <v>9.1499999999999986</v>
      </c>
      <c r="N669" s="8">
        <f t="shared" si="121"/>
        <v>4.1499999999999986</v>
      </c>
      <c r="O669" s="8">
        <f t="shared" si="121"/>
        <v>0</v>
      </c>
      <c r="P669" s="8">
        <f t="shared" si="121"/>
        <v>0</v>
      </c>
      <c r="Q669" s="8">
        <f t="shared" si="121"/>
        <v>0</v>
      </c>
      <c r="R669" s="8">
        <f t="shared" si="121"/>
        <v>0</v>
      </c>
      <c r="S669" s="8">
        <f t="shared" si="121"/>
        <v>0</v>
      </c>
      <c r="T669" s="21">
        <f t="shared" si="117"/>
        <v>31</v>
      </c>
      <c r="U669" s="19">
        <f>VLOOKUP($B669,Gas!$B$3:$E$2506,2)</f>
        <v>3.8650000000000002</v>
      </c>
      <c r="V669" s="44">
        <f t="shared" si="118"/>
        <v>7.5420439844760665</v>
      </c>
      <c r="W669" s="5">
        <f>VLOOKUP($B669,Gas!$B$3:$E$2506,4)</f>
        <v>0.56425553975529752</v>
      </c>
    </row>
    <row r="670" spans="1:23" x14ac:dyDescent="0.2">
      <c r="A670" s="43">
        <f t="shared" si="122"/>
        <v>31</v>
      </c>
      <c r="B670" s="91">
        <v>36731</v>
      </c>
      <c r="C670" s="92">
        <v>28.73</v>
      </c>
      <c r="D670" s="4">
        <f t="shared" si="115"/>
        <v>-1.4513039805303095E-2</v>
      </c>
      <c r="E670" s="100">
        <f t="shared" si="123"/>
        <v>5.1012587695809035</v>
      </c>
      <c r="F670" s="2"/>
      <c r="G670" s="8">
        <f t="shared" si="121"/>
        <v>0</v>
      </c>
      <c r="H670" s="8">
        <f t="shared" si="121"/>
        <v>0</v>
      </c>
      <c r="I670" s="8">
        <f t="shared" si="121"/>
        <v>1.2699999999999996</v>
      </c>
      <c r="J670" s="8">
        <f t="shared" si="121"/>
        <v>6.27</v>
      </c>
      <c r="K670" s="8">
        <f t="shared" si="121"/>
        <v>11.27</v>
      </c>
      <c r="L670" s="8">
        <f t="shared" si="121"/>
        <v>21.27</v>
      </c>
      <c r="M670" s="8">
        <f t="shared" si="121"/>
        <v>8.73</v>
      </c>
      <c r="N670" s="8">
        <f t="shared" si="121"/>
        <v>3.7300000000000004</v>
      </c>
      <c r="O670" s="8">
        <f t="shared" si="121"/>
        <v>0</v>
      </c>
      <c r="P670" s="8">
        <f t="shared" si="121"/>
        <v>0</v>
      </c>
      <c r="Q670" s="8">
        <f t="shared" si="121"/>
        <v>0</v>
      </c>
      <c r="R670" s="8">
        <f t="shared" si="121"/>
        <v>0</v>
      </c>
      <c r="S670" s="8">
        <f t="shared" si="121"/>
        <v>0</v>
      </c>
      <c r="T670" s="21">
        <f t="shared" si="117"/>
        <v>31</v>
      </c>
      <c r="U670" s="19">
        <f>VLOOKUP($B670,Gas!$B$3:$E$2506,2)</f>
        <v>3.88</v>
      </c>
      <c r="V670" s="44">
        <f t="shared" si="118"/>
        <v>7.4046391752577323</v>
      </c>
      <c r="W670" s="5">
        <f>VLOOKUP($B670,Gas!$B$3:$E$2506,4)</f>
        <v>0.44034636197637345</v>
      </c>
    </row>
    <row r="671" spans="1:23" x14ac:dyDescent="0.2">
      <c r="A671" s="43">
        <f t="shared" si="122"/>
        <v>31</v>
      </c>
      <c r="B671" s="91">
        <v>36732</v>
      </c>
      <c r="C671" s="92">
        <v>24.4</v>
      </c>
      <c r="D671" s="4">
        <f t="shared" si="115"/>
        <v>-0.16335874069204209</v>
      </c>
      <c r="E671" s="100">
        <f t="shared" si="123"/>
        <v>4.7283946397796157</v>
      </c>
      <c r="F671" s="2"/>
      <c r="G671" s="8">
        <f t="shared" si="121"/>
        <v>0</v>
      </c>
      <c r="H671" s="8">
        <f t="shared" si="121"/>
        <v>0.60000000000000142</v>
      </c>
      <c r="I671" s="8">
        <f t="shared" si="121"/>
        <v>5.6000000000000014</v>
      </c>
      <c r="J671" s="8">
        <f t="shared" si="121"/>
        <v>10.600000000000001</v>
      </c>
      <c r="K671" s="8">
        <f t="shared" si="121"/>
        <v>15.600000000000001</v>
      </c>
      <c r="L671" s="8">
        <f t="shared" si="121"/>
        <v>25.6</v>
      </c>
      <c r="M671" s="8">
        <f t="shared" si="121"/>
        <v>4.3999999999999986</v>
      </c>
      <c r="N671" s="8">
        <f t="shared" si="121"/>
        <v>0</v>
      </c>
      <c r="O671" s="8">
        <f t="shared" si="121"/>
        <v>0</v>
      </c>
      <c r="P671" s="8">
        <f t="shared" si="121"/>
        <v>0</v>
      </c>
      <c r="Q671" s="8">
        <f t="shared" si="121"/>
        <v>0</v>
      </c>
      <c r="R671" s="8">
        <f t="shared" si="121"/>
        <v>0</v>
      </c>
      <c r="S671" s="8">
        <f t="shared" si="121"/>
        <v>0</v>
      </c>
      <c r="T671" s="21">
        <f t="shared" si="117"/>
        <v>31</v>
      </c>
      <c r="U671" s="19">
        <f>VLOOKUP($B671,Gas!$B$3:$E$2506,2)</f>
        <v>3.74</v>
      </c>
      <c r="V671" s="44">
        <f t="shared" si="118"/>
        <v>6.5240641711229941</v>
      </c>
      <c r="W671" s="5">
        <f>VLOOKUP($B671,Gas!$B$3:$E$2506,4)</f>
        <v>0.42300227681772479</v>
      </c>
    </row>
    <row r="672" spans="1:23" x14ac:dyDescent="0.2">
      <c r="A672" s="43">
        <f t="shared" si="122"/>
        <v>31</v>
      </c>
      <c r="B672" s="91">
        <v>36733</v>
      </c>
      <c r="C672" s="92">
        <v>24.22</v>
      </c>
      <c r="D672" s="4">
        <f t="shared" si="115"/>
        <v>-7.4043941742100092E-3</v>
      </c>
      <c r="E672" s="100">
        <f t="shared" si="123"/>
        <v>4.745539427271197</v>
      </c>
      <c r="F672" s="2"/>
      <c r="G672" s="8">
        <f t="shared" si="121"/>
        <v>0</v>
      </c>
      <c r="H672" s="8">
        <f t="shared" si="121"/>
        <v>0.78000000000000114</v>
      </c>
      <c r="I672" s="8">
        <f t="shared" si="121"/>
        <v>5.7800000000000011</v>
      </c>
      <c r="J672" s="8">
        <f t="shared" si="121"/>
        <v>10.780000000000001</v>
      </c>
      <c r="K672" s="8">
        <f t="shared" si="121"/>
        <v>15.780000000000001</v>
      </c>
      <c r="L672" s="8">
        <f t="shared" si="121"/>
        <v>25.78</v>
      </c>
      <c r="M672" s="8">
        <f t="shared" si="121"/>
        <v>4.2199999999999989</v>
      </c>
      <c r="N672" s="8">
        <f t="shared" si="121"/>
        <v>0</v>
      </c>
      <c r="O672" s="8">
        <f t="shared" si="121"/>
        <v>0</v>
      </c>
      <c r="P672" s="8">
        <f t="shared" si="121"/>
        <v>0</v>
      </c>
      <c r="Q672" s="8">
        <f t="shared" si="121"/>
        <v>0</v>
      </c>
      <c r="R672" s="8">
        <f t="shared" si="121"/>
        <v>0</v>
      </c>
      <c r="S672" s="8">
        <f t="shared" si="121"/>
        <v>0</v>
      </c>
      <c r="T672" s="21">
        <f t="shared" si="117"/>
        <v>31</v>
      </c>
      <c r="U672" s="19">
        <f>VLOOKUP($B672,Gas!$B$3:$E$2506,2)</f>
        <v>3.6349999999999998</v>
      </c>
      <c r="V672" s="44">
        <f t="shared" si="118"/>
        <v>6.6629986244841817</v>
      </c>
      <c r="W672" s="5">
        <f>VLOOKUP($B672,Gas!$B$3:$E$2506,4)</f>
        <v>0.42759644718416845</v>
      </c>
    </row>
    <row r="673" spans="1:23" x14ac:dyDescent="0.2">
      <c r="A673" s="43">
        <f t="shared" si="122"/>
        <v>31</v>
      </c>
      <c r="B673" s="91">
        <v>36734</v>
      </c>
      <c r="C673" s="92">
        <v>31.34</v>
      </c>
      <c r="D673" s="4">
        <f t="shared" si="115"/>
        <v>0.25771649880292868</v>
      </c>
      <c r="E673" s="100">
        <f t="shared" si="123"/>
        <v>5.0501609282836135</v>
      </c>
      <c r="F673" s="2"/>
      <c r="G673" s="8">
        <f t="shared" si="121"/>
        <v>0</v>
      </c>
      <c r="H673" s="8">
        <f t="shared" si="121"/>
        <v>0</v>
      </c>
      <c r="I673" s="8">
        <f t="shared" si="121"/>
        <v>0</v>
      </c>
      <c r="J673" s="8">
        <f t="shared" si="121"/>
        <v>3.66</v>
      </c>
      <c r="K673" s="8">
        <f t="shared" si="121"/>
        <v>8.66</v>
      </c>
      <c r="L673" s="8">
        <f t="shared" si="121"/>
        <v>18.66</v>
      </c>
      <c r="M673" s="8">
        <f t="shared" si="121"/>
        <v>11.34</v>
      </c>
      <c r="N673" s="8">
        <f t="shared" si="121"/>
        <v>6.34</v>
      </c>
      <c r="O673" s="8">
        <f t="shared" si="121"/>
        <v>1.3399999999999999</v>
      </c>
      <c r="P673" s="8">
        <f t="shared" si="121"/>
        <v>0</v>
      </c>
      <c r="Q673" s="8">
        <f t="shared" si="121"/>
        <v>0</v>
      </c>
      <c r="R673" s="8">
        <f t="shared" si="121"/>
        <v>0</v>
      </c>
      <c r="S673" s="8">
        <f t="shared" si="121"/>
        <v>0</v>
      </c>
      <c r="T673" s="21">
        <f t="shared" si="117"/>
        <v>31</v>
      </c>
      <c r="U673" s="19">
        <f>VLOOKUP($B673,Gas!$B$3:$E$2506,2)</f>
        <v>3.58</v>
      </c>
      <c r="V673" s="44">
        <f t="shared" si="118"/>
        <v>8.7541899441340778</v>
      </c>
      <c r="W673" s="5">
        <f>VLOOKUP($B673,Gas!$B$3:$E$2506,4)</f>
        <v>0.41718934397665725</v>
      </c>
    </row>
    <row r="674" spans="1:23" x14ac:dyDescent="0.2">
      <c r="A674" s="43">
        <f t="shared" si="122"/>
        <v>31</v>
      </c>
      <c r="B674" s="91">
        <v>36735</v>
      </c>
      <c r="C674" s="92">
        <v>44.11</v>
      </c>
      <c r="D674" s="4">
        <f t="shared" si="115"/>
        <v>0.34179127718897356</v>
      </c>
      <c r="E674" s="100">
        <f t="shared" si="123"/>
        <v>5.4273836409991141</v>
      </c>
      <c r="F674" s="2"/>
      <c r="G674" s="8">
        <f t="shared" ref="G674:S683" si="124">IF(G$1="P",MAX(0,G$2-$C674),IF(G$1="C",MAX(0,$C674-G$2)))</f>
        <v>0</v>
      </c>
      <c r="H674" s="8">
        <f t="shared" si="124"/>
        <v>0</v>
      </c>
      <c r="I674" s="8">
        <f t="shared" si="124"/>
        <v>0</v>
      </c>
      <c r="J674" s="8">
        <f t="shared" si="124"/>
        <v>0</v>
      </c>
      <c r="K674" s="8">
        <f t="shared" si="124"/>
        <v>0</v>
      </c>
      <c r="L674" s="8">
        <f t="shared" si="124"/>
        <v>5.8900000000000006</v>
      </c>
      <c r="M674" s="8">
        <f t="shared" si="124"/>
        <v>24.11</v>
      </c>
      <c r="N674" s="8">
        <f t="shared" si="124"/>
        <v>19.11</v>
      </c>
      <c r="O674" s="8">
        <f t="shared" si="124"/>
        <v>14.11</v>
      </c>
      <c r="P674" s="8">
        <f t="shared" si="124"/>
        <v>9.11</v>
      </c>
      <c r="Q674" s="8">
        <f t="shared" si="124"/>
        <v>4.1099999999999994</v>
      </c>
      <c r="R674" s="8">
        <f t="shared" si="124"/>
        <v>0</v>
      </c>
      <c r="S674" s="8">
        <f t="shared" si="124"/>
        <v>0</v>
      </c>
      <c r="T674" s="21">
        <f t="shared" si="117"/>
        <v>31</v>
      </c>
      <c r="U674" s="19">
        <f>VLOOKUP($B674,Gas!$B$3:$E$2506,2)</f>
        <v>3.7549999999999999</v>
      </c>
      <c r="V674" s="44">
        <f t="shared" si="118"/>
        <v>11.747003994673769</v>
      </c>
      <c r="W674" s="5">
        <f>VLOOKUP($B674,Gas!$B$3:$E$2506,4)</f>
        <v>0.56687952970566391</v>
      </c>
    </row>
    <row r="675" spans="1:23" x14ac:dyDescent="0.2">
      <c r="A675" s="43">
        <f t="shared" si="122"/>
        <v>31</v>
      </c>
      <c r="B675" s="91">
        <v>36738</v>
      </c>
      <c r="C675" s="92">
        <v>50.83</v>
      </c>
      <c r="D675" s="4">
        <f t="shared" si="115"/>
        <v>0.14180021734196277</v>
      </c>
      <c r="E675" s="100">
        <f t="shared" si="123"/>
        <v>4.6007756097013246</v>
      </c>
      <c r="F675" s="2"/>
      <c r="G675" s="8">
        <f t="shared" si="124"/>
        <v>0</v>
      </c>
      <c r="H675" s="8">
        <f t="shared" si="124"/>
        <v>0</v>
      </c>
      <c r="I675" s="8">
        <f t="shared" si="124"/>
        <v>0</v>
      </c>
      <c r="J675" s="8">
        <f t="shared" si="124"/>
        <v>0</v>
      </c>
      <c r="K675" s="8">
        <f t="shared" si="124"/>
        <v>0</v>
      </c>
      <c r="L675" s="8">
        <f t="shared" si="124"/>
        <v>0</v>
      </c>
      <c r="M675" s="8">
        <f t="shared" si="124"/>
        <v>30.83</v>
      </c>
      <c r="N675" s="8">
        <f t="shared" si="124"/>
        <v>25.83</v>
      </c>
      <c r="O675" s="8">
        <f t="shared" si="124"/>
        <v>20.83</v>
      </c>
      <c r="P675" s="8">
        <f t="shared" si="124"/>
        <v>15.829999999999998</v>
      </c>
      <c r="Q675" s="8">
        <f t="shared" si="124"/>
        <v>10.829999999999998</v>
      </c>
      <c r="R675" s="8">
        <f t="shared" si="124"/>
        <v>0.82999999999999829</v>
      </c>
      <c r="S675" s="8">
        <f t="shared" si="124"/>
        <v>0</v>
      </c>
      <c r="T675" s="21">
        <f t="shared" si="117"/>
        <v>31</v>
      </c>
      <c r="U675" s="19">
        <f>VLOOKUP($B675,Gas!$B$3:$E$2506,2)</f>
        <v>3.8849999999999998</v>
      </c>
      <c r="V675" s="44">
        <f t="shared" si="118"/>
        <v>13.083655083655083</v>
      </c>
      <c r="W675" s="5">
        <f>VLOOKUP($B675,Gas!$B$3:$E$2506,4)</f>
        <v>0.48676300727075283</v>
      </c>
    </row>
    <row r="676" spans="1:23" x14ac:dyDescent="0.2">
      <c r="A676" s="43">
        <f t="shared" si="122"/>
        <v>32</v>
      </c>
      <c r="B676" s="91">
        <v>36739</v>
      </c>
      <c r="C676" s="92">
        <v>47.27</v>
      </c>
      <c r="D676" s="4">
        <f t="shared" si="115"/>
        <v>-7.2610886653666024E-2</v>
      </c>
      <c r="E676" s="100">
        <f t="shared" si="123"/>
        <v>4.5353740007975869</v>
      </c>
      <c r="F676" s="2"/>
      <c r="G676" s="8">
        <f t="shared" si="124"/>
        <v>0</v>
      </c>
      <c r="H676" s="8">
        <f t="shared" si="124"/>
        <v>0</v>
      </c>
      <c r="I676" s="8">
        <f t="shared" si="124"/>
        <v>0</v>
      </c>
      <c r="J676" s="8">
        <f t="shared" si="124"/>
        <v>0</v>
      </c>
      <c r="K676" s="8">
        <f t="shared" si="124"/>
        <v>0</v>
      </c>
      <c r="L676" s="8">
        <f t="shared" si="124"/>
        <v>2.7299999999999969</v>
      </c>
      <c r="M676" s="8">
        <f t="shared" si="124"/>
        <v>27.270000000000003</v>
      </c>
      <c r="N676" s="8">
        <f t="shared" si="124"/>
        <v>22.270000000000003</v>
      </c>
      <c r="O676" s="8">
        <f t="shared" si="124"/>
        <v>17.270000000000003</v>
      </c>
      <c r="P676" s="8">
        <f t="shared" si="124"/>
        <v>12.270000000000003</v>
      </c>
      <c r="Q676" s="8">
        <f t="shared" si="124"/>
        <v>7.2700000000000031</v>
      </c>
      <c r="R676" s="8">
        <f t="shared" si="124"/>
        <v>0</v>
      </c>
      <c r="S676" s="8">
        <f t="shared" si="124"/>
        <v>0</v>
      </c>
      <c r="T676" s="21">
        <f t="shared" si="117"/>
        <v>32</v>
      </c>
      <c r="U676" s="19">
        <f>VLOOKUP($B676,Gas!$B$3:$E$2506,2)</f>
        <v>3.76</v>
      </c>
      <c r="V676" s="44">
        <f t="shared" si="118"/>
        <v>12.571808510638299</v>
      </c>
      <c r="W676" s="5">
        <f>VLOOKUP($B676,Gas!$B$3:$E$2506,4)</f>
        <v>0.52517745863170417</v>
      </c>
    </row>
    <row r="677" spans="1:23" x14ac:dyDescent="0.2">
      <c r="A677" s="43">
        <f t="shared" si="122"/>
        <v>32</v>
      </c>
      <c r="B677" s="91">
        <v>36740</v>
      </c>
      <c r="C677" s="92">
        <v>47.75</v>
      </c>
      <c r="D677" s="4">
        <f t="shared" si="115"/>
        <v>1.0103222121594105E-2</v>
      </c>
      <c r="E677" s="100">
        <f t="shared" si="123"/>
        <v>3.3292752531331913</v>
      </c>
      <c r="F677" s="2"/>
      <c r="G677" s="8">
        <f t="shared" si="124"/>
        <v>0</v>
      </c>
      <c r="H677" s="8">
        <f t="shared" si="124"/>
        <v>0</v>
      </c>
      <c r="I677" s="8">
        <f t="shared" si="124"/>
        <v>0</v>
      </c>
      <c r="J677" s="8">
        <f t="shared" si="124"/>
        <v>0</v>
      </c>
      <c r="K677" s="8">
        <f t="shared" si="124"/>
        <v>0</v>
      </c>
      <c r="L677" s="8">
        <f t="shared" si="124"/>
        <v>2.25</v>
      </c>
      <c r="M677" s="8">
        <f t="shared" si="124"/>
        <v>27.75</v>
      </c>
      <c r="N677" s="8">
        <f t="shared" si="124"/>
        <v>22.75</v>
      </c>
      <c r="O677" s="8">
        <f t="shared" si="124"/>
        <v>17.75</v>
      </c>
      <c r="P677" s="8">
        <f t="shared" si="124"/>
        <v>12.75</v>
      </c>
      <c r="Q677" s="8">
        <f t="shared" si="124"/>
        <v>7.75</v>
      </c>
      <c r="R677" s="8">
        <f t="shared" si="124"/>
        <v>0</v>
      </c>
      <c r="S677" s="8">
        <f t="shared" si="124"/>
        <v>0</v>
      </c>
      <c r="T677" s="21">
        <f t="shared" si="117"/>
        <v>32</v>
      </c>
      <c r="U677" s="19">
        <f>VLOOKUP($B677,Gas!$B$3:$E$2506,2)</f>
        <v>3.74</v>
      </c>
      <c r="V677" s="44">
        <f t="shared" si="118"/>
        <v>12.767379679144383</v>
      </c>
      <c r="W677" s="5">
        <f>VLOOKUP($B677,Gas!$B$3:$E$2506,4)</f>
        <v>0.52487193257003373</v>
      </c>
    </row>
    <row r="678" spans="1:23" x14ac:dyDescent="0.2">
      <c r="A678" s="43">
        <f t="shared" si="122"/>
        <v>32</v>
      </c>
      <c r="B678" s="91">
        <v>36741</v>
      </c>
      <c r="C678" s="92">
        <v>50.99</v>
      </c>
      <c r="D678" s="4">
        <f t="shared" si="115"/>
        <v>6.5650468140325199E-2</v>
      </c>
      <c r="E678" s="100">
        <f t="shared" si="123"/>
        <v>2.8886428556388828</v>
      </c>
      <c r="F678" s="2"/>
      <c r="G678" s="8">
        <f t="shared" si="124"/>
        <v>0</v>
      </c>
      <c r="H678" s="8">
        <f t="shared" si="124"/>
        <v>0</v>
      </c>
      <c r="I678" s="8">
        <f t="shared" si="124"/>
        <v>0</v>
      </c>
      <c r="J678" s="8">
        <f t="shared" si="124"/>
        <v>0</v>
      </c>
      <c r="K678" s="8">
        <f t="shared" si="124"/>
        <v>0</v>
      </c>
      <c r="L678" s="8">
        <f t="shared" si="124"/>
        <v>0</v>
      </c>
      <c r="M678" s="8">
        <f t="shared" si="124"/>
        <v>30.990000000000002</v>
      </c>
      <c r="N678" s="8">
        <f t="shared" si="124"/>
        <v>25.990000000000002</v>
      </c>
      <c r="O678" s="8">
        <f t="shared" si="124"/>
        <v>20.990000000000002</v>
      </c>
      <c r="P678" s="8">
        <f t="shared" si="124"/>
        <v>15.990000000000002</v>
      </c>
      <c r="Q678" s="8">
        <f t="shared" si="124"/>
        <v>10.990000000000002</v>
      </c>
      <c r="R678" s="8">
        <f t="shared" si="124"/>
        <v>0.99000000000000199</v>
      </c>
      <c r="S678" s="8">
        <f t="shared" si="124"/>
        <v>0</v>
      </c>
      <c r="T678" s="21">
        <f t="shared" si="117"/>
        <v>32</v>
      </c>
      <c r="U678" s="19">
        <f>VLOOKUP($B678,Gas!$B$3:$E$2506,2)</f>
        <v>4.04</v>
      </c>
      <c r="V678" s="44">
        <f t="shared" si="118"/>
        <v>12.621287128712872</v>
      </c>
      <c r="W678" s="5">
        <f>VLOOKUP($B678,Gas!$B$3:$E$2506,4)</f>
        <v>0.71818779609756889</v>
      </c>
    </row>
    <row r="679" spans="1:23" x14ac:dyDescent="0.2">
      <c r="A679" s="43">
        <f t="shared" si="122"/>
        <v>32</v>
      </c>
      <c r="B679" s="91">
        <v>36742</v>
      </c>
      <c r="C679" s="92">
        <v>46.33</v>
      </c>
      <c r="D679" s="4">
        <f t="shared" si="115"/>
        <v>-9.5839835638507495E-2</v>
      </c>
      <c r="E679" s="100">
        <f t="shared" si="123"/>
        <v>2.5149534216125122</v>
      </c>
      <c r="F679" s="2"/>
      <c r="G679" s="8">
        <f t="shared" si="124"/>
        <v>0</v>
      </c>
      <c r="H679" s="8">
        <f t="shared" si="124"/>
        <v>0</v>
      </c>
      <c r="I679" s="8">
        <f t="shared" si="124"/>
        <v>0</v>
      </c>
      <c r="J679" s="8">
        <f t="shared" si="124"/>
        <v>0</v>
      </c>
      <c r="K679" s="8">
        <f t="shared" si="124"/>
        <v>0</v>
      </c>
      <c r="L679" s="8">
        <f t="shared" si="124"/>
        <v>3.6700000000000017</v>
      </c>
      <c r="M679" s="8">
        <f t="shared" si="124"/>
        <v>26.33</v>
      </c>
      <c r="N679" s="8">
        <f t="shared" si="124"/>
        <v>21.33</v>
      </c>
      <c r="O679" s="8">
        <f t="shared" si="124"/>
        <v>16.329999999999998</v>
      </c>
      <c r="P679" s="8">
        <f t="shared" si="124"/>
        <v>11.329999999999998</v>
      </c>
      <c r="Q679" s="8">
        <f t="shared" si="124"/>
        <v>6.3299999999999983</v>
      </c>
      <c r="R679" s="8">
        <f t="shared" si="124"/>
        <v>0</v>
      </c>
      <c r="S679" s="8">
        <f t="shared" si="124"/>
        <v>0</v>
      </c>
      <c r="T679" s="21">
        <f t="shared" si="117"/>
        <v>32</v>
      </c>
      <c r="U679" s="19">
        <f>VLOOKUP($B679,Gas!$B$3:$E$2506,2)</f>
        <v>4.22</v>
      </c>
      <c r="V679" s="44">
        <f t="shared" si="118"/>
        <v>10.978672985781991</v>
      </c>
      <c r="W679" s="5">
        <f>VLOOKUP($B679,Gas!$B$3:$E$2506,4)</f>
        <v>0.6968310889827305</v>
      </c>
    </row>
    <row r="680" spans="1:23" x14ac:dyDescent="0.2">
      <c r="A680" s="43">
        <f t="shared" si="122"/>
        <v>32</v>
      </c>
      <c r="B680" s="91">
        <v>36745</v>
      </c>
      <c r="C680" s="92">
        <v>66.92</v>
      </c>
      <c r="D680" s="4">
        <f t="shared" si="115"/>
        <v>0.36770817669006628</v>
      </c>
      <c r="E680" s="100">
        <f t="shared" si="123"/>
        <v>2.9470783910693972</v>
      </c>
      <c r="F680" s="2"/>
      <c r="G680" s="8">
        <f t="shared" si="124"/>
        <v>0</v>
      </c>
      <c r="H680" s="8">
        <f t="shared" si="124"/>
        <v>0</v>
      </c>
      <c r="I680" s="8">
        <f t="shared" si="124"/>
        <v>0</v>
      </c>
      <c r="J680" s="8">
        <f t="shared" si="124"/>
        <v>0</v>
      </c>
      <c r="K680" s="8">
        <f t="shared" si="124"/>
        <v>0</v>
      </c>
      <c r="L680" s="8">
        <f t="shared" si="124"/>
        <v>0</v>
      </c>
      <c r="M680" s="8">
        <f t="shared" si="124"/>
        <v>46.92</v>
      </c>
      <c r="N680" s="8">
        <f t="shared" si="124"/>
        <v>41.92</v>
      </c>
      <c r="O680" s="8">
        <f t="shared" si="124"/>
        <v>36.92</v>
      </c>
      <c r="P680" s="8">
        <f t="shared" si="124"/>
        <v>31.92</v>
      </c>
      <c r="Q680" s="8">
        <f t="shared" si="124"/>
        <v>26.92</v>
      </c>
      <c r="R680" s="8">
        <f t="shared" si="124"/>
        <v>16.920000000000002</v>
      </c>
      <c r="S680" s="8">
        <f t="shared" si="124"/>
        <v>0</v>
      </c>
      <c r="T680" s="21">
        <f t="shared" si="117"/>
        <v>32</v>
      </c>
      <c r="U680" s="19">
        <f>VLOOKUP($B680,Gas!$B$3:$E$2506,2)</f>
        <v>4.25</v>
      </c>
      <c r="V680" s="44">
        <f t="shared" si="118"/>
        <v>15.745882352941177</v>
      </c>
      <c r="W680" s="5">
        <f>VLOOKUP($B680,Gas!$B$3:$E$2506,4)</f>
        <v>0.59149308543442858</v>
      </c>
    </row>
    <row r="681" spans="1:23" x14ac:dyDescent="0.2">
      <c r="A681" s="43">
        <f t="shared" si="122"/>
        <v>32</v>
      </c>
      <c r="B681" s="91">
        <v>36746</v>
      </c>
      <c r="C681" s="92">
        <v>99.3</v>
      </c>
      <c r="D681" s="4">
        <f t="shared" si="115"/>
        <v>0.39464769493250357</v>
      </c>
      <c r="E681" s="100">
        <f t="shared" si="123"/>
        <v>2.9638011723024422</v>
      </c>
      <c r="F681" s="2"/>
      <c r="G681" s="8">
        <f t="shared" si="124"/>
        <v>0</v>
      </c>
      <c r="H681" s="8">
        <f t="shared" si="124"/>
        <v>0</v>
      </c>
      <c r="I681" s="8">
        <f t="shared" si="124"/>
        <v>0</v>
      </c>
      <c r="J681" s="8">
        <f t="shared" si="124"/>
        <v>0</v>
      </c>
      <c r="K681" s="8">
        <f t="shared" si="124"/>
        <v>0</v>
      </c>
      <c r="L681" s="8">
        <f t="shared" si="124"/>
        <v>0</v>
      </c>
      <c r="M681" s="8">
        <f t="shared" si="124"/>
        <v>79.3</v>
      </c>
      <c r="N681" s="8">
        <f t="shared" si="124"/>
        <v>74.3</v>
      </c>
      <c r="O681" s="8">
        <f t="shared" si="124"/>
        <v>69.3</v>
      </c>
      <c r="P681" s="8">
        <f t="shared" si="124"/>
        <v>64.3</v>
      </c>
      <c r="Q681" s="8">
        <f t="shared" si="124"/>
        <v>59.3</v>
      </c>
      <c r="R681" s="8">
        <f t="shared" si="124"/>
        <v>49.3</v>
      </c>
      <c r="S681" s="8">
        <f t="shared" si="124"/>
        <v>0</v>
      </c>
      <c r="T681" s="21">
        <f t="shared" si="117"/>
        <v>32</v>
      </c>
      <c r="U681" s="19">
        <f>VLOOKUP($B681,Gas!$B$3:$E$2506,2)</f>
        <v>4.3849999999999998</v>
      </c>
      <c r="V681" s="44">
        <f t="shared" si="118"/>
        <v>22.64538198403649</v>
      </c>
      <c r="W681" s="5">
        <f>VLOOKUP($B681,Gas!$B$3:$E$2506,4)</f>
        <v>0.58761273785581947</v>
      </c>
    </row>
    <row r="682" spans="1:23" x14ac:dyDescent="0.2">
      <c r="A682" s="43">
        <f t="shared" si="122"/>
        <v>32</v>
      </c>
      <c r="B682" s="91">
        <v>36747</v>
      </c>
      <c r="C682" s="92">
        <v>118.18</v>
      </c>
      <c r="D682" s="4">
        <f t="shared" si="115"/>
        <v>0.17406331486640181</v>
      </c>
      <c r="E682" s="100">
        <f t="shared" si="123"/>
        <v>2.849162321033448</v>
      </c>
      <c r="F682" s="2"/>
      <c r="G682" s="8">
        <f t="shared" si="124"/>
        <v>0</v>
      </c>
      <c r="H682" s="8">
        <f t="shared" si="124"/>
        <v>0</v>
      </c>
      <c r="I682" s="8">
        <f t="shared" si="124"/>
        <v>0</v>
      </c>
      <c r="J682" s="8">
        <f t="shared" si="124"/>
        <v>0</v>
      </c>
      <c r="K682" s="8">
        <f t="shared" si="124"/>
        <v>0</v>
      </c>
      <c r="L682" s="8">
        <f t="shared" si="124"/>
        <v>0</v>
      </c>
      <c r="M682" s="8">
        <f t="shared" si="124"/>
        <v>98.18</v>
      </c>
      <c r="N682" s="8">
        <f t="shared" si="124"/>
        <v>93.18</v>
      </c>
      <c r="O682" s="8">
        <f t="shared" si="124"/>
        <v>88.18</v>
      </c>
      <c r="P682" s="8">
        <f t="shared" si="124"/>
        <v>83.18</v>
      </c>
      <c r="Q682" s="8">
        <f t="shared" si="124"/>
        <v>78.180000000000007</v>
      </c>
      <c r="R682" s="8">
        <f t="shared" si="124"/>
        <v>68.180000000000007</v>
      </c>
      <c r="S682" s="8">
        <f t="shared" si="124"/>
        <v>18.179990000000004</v>
      </c>
      <c r="T682" s="21">
        <f t="shared" si="117"/>
        <v>32</v>
      </c>
      <c r="U682" s="19">
        <f>VLOOKUP($B682,Gas!$B$3:$E$2506,2)</f>
        <v>4.45</v>
      </c>
      <c r="V682" s="44">
        <f t="shared" si="118"/>
        <v>26.557303370786517</v>
      </c>
      <c r="W682" s="5">
        <f>VLOOKUP($B682,Gas!$B$3:$E$2506,4)</f>
        <v>0.5820156024695855</v>
      </c>
    </row>
    <row r="683" spans="1:23" x14ac:dyDescent="0.2">
      <c r="A683" s="43">
        <f t="shared" si="122"/>
        <v>32</v>
      </c>
      <c r="B683" s="91">
        <v>36748</v>
      </c>
      <c r="C683" s="92">
        <v>70.75</v>
      </c>
      <c r="D683" s="4">
        <f t="shared" si="115"/>
        <v>-0.51305634939418165</v>
      </c>
      <c r="E683" s="100">
        <f t="shared" si="123"/>
        <v>4.3268468098817268</v>
      </c>
      <c r="F683" s="2"/>
      <c r="G683" s="8">
        <f t="shared" si="124"/>
        <v>0</v>
      </c>
      <c r="H683" s="8">
        <f t="shared" si="124"/>
        <v>0</v>
      </c>
      <c r="I683" s="8">
        <f t="shared" si="124"/>
        <v>0</v>
      </c>
      <c r="J683" s="8">
        <f t="shared" si="124"/>
        <v>0</v>
      </c>
      <c r="K683" s="8">
        <f t="shared" si="124"/>
        <v>0</v>
      </c>
      <c r="L683" s="8">
        <f t="shared" si="124"/>
        <v>0</v>
      </c>
      <c r="M683" s="8">
        <f t="shared" si="124"/>
        <v>50.75</v>
      </c>
      <c r="N683" s="8">
        <f t="shared" si="124"/>
        <v>45.75</v>
      </c>
      <c r="O683" s="8">
        <f t="shared" si="124"/>
        <v>40.75</v>
      </c>
      <c r="P683" s="8">
        <f t="shared" si="124"/>
        <v>35.75</v>
      </c>
      <c r="Q683" s="8">
        <f t="shared" si="124"/>
        <v>30.75</v>
      </c>
      <c r="R683" s="8">
        <f t="shared" si="124"/>
        <v>20.75</v>
      </c>
      <c r="S683" s="8">
        <f t="shared" si="124"/>
        <v>0</v>
      </c>
      <c r="T683" s="21">
        <f t="shared" si="117"/>
        <v>32</v>
      </c>
      <c r="U683" s="19">
        <f>VLOOKUP($B683,Gas!$B$3:$E$2506,2)</f>
        <v>4.4749999999999996</v>
      </c>
      <c r="V683" s="44">
        <f t="shared" si="118"/>
        <v>15.81005586592179</v>
      </c>
      <c r="W683" s="5">
        <f>VLOOKUP($B683,Gas!$B$3:$E$2506,4)</f>
        <v>0.57768309633971981</v>
      </c>
    </row>
    <row r="684" spans="1:23" x14ac:dyDescent="0.2">
      <c r="A684" s="43">
        <f t="shared" si="122"/>
        <v>32</v>
      </c>
      <c r="B684" s="91">
        <v>36749</v>
      </c>
      <c r="C684" s="92">
        <v>48.3</v>
      </c>
      <c r="D684" s="4">
        <f t="shared" si="115"/>
        <v>-0.38172097586482012</v>
      </c>
      <c r="E684" s="100">
        <f t="shared" si="123"/>
        <v>4.6198405885274374</v>
      </c>
      <c r="F684" s="2"/>
      <c r="G684" s="8">
        <f t="shared" ref="G684:S693" si="125">IF(G$1="P",MAX(0,G$2-$C684),IF(G$1="C",MAX(0,$C684-G$2)))</f>
        <v>0</v>
      </c>
      <c r="H684" s="8">
        <f t="shared" si="125"/>
        <v>0</v>
      </c>
      <c r="I684" s="8">
        <f t="shared" si="125"/>
        <v>0</v>
      </c>
      <c r="J684" s="8">
        <f t="shared" si="125"/>
        <v>0</v>
      </c>
      <c r="K684" s="8">
        <f t="shared" si="125"/>
        <v>0</v>
      </c>
      <c r="L684" s="8">
        <f t="shared" si="125"/>
        <v>1.7000000000000028</v>
      </c>
      <c r="M684" s="8">
        <f t="shared" si="125"/>
        <v>28.299999999999997</v>
      </c>
      <c r="N684" s="8">
        <f t="shared" si="125"/>
        <v>23.299999999999997</v>
      </c>
      <c r="O684" s="8">
        <f t="shared" si="125"/>
        <v>18.299999999999997</v>
      </c>
      <c r="P684" s="8">
        <f t="shared" si="125"/>
        <v>13.299999999999997</v>
      </c>
      <c r="Q684" s="8">
        <f t="shared" si="125"/>
        <v>8.2999999999999972</v>
      </c>
      <c r="R684" s="8">
        <f t="shared" si="125"/>
        <v>0</v>
      </c>
      <c r="S684" s="8">
        <f t="shared" si="125"/>
        <v>0</v>
      </c>
      <c r="T684" s="21">
        <f t="shared" si="117"/>
        <v>32</v>
      </c>
      <c r="U684" s="19">
        <f>VLOOKUP($B684,Gas!$B$3:$E$2506,2)</f>
        <v>4.43</v>
      </c>
      <c r="V684" s="44">
        <f t="shared" si="118"/>
        <v>10.90293453724605</v>
      </c>
      <c r="W684" s="5">
        <f>VLOOKUP($B684,Gas!$B$3:$E$2506,4)</f>
        <v>0.51623554342657285</v>
      </c>
    </row>
    <row r="685" spans="1:23" x14ac:dyDescent="0.2">
      <c r="A685" s="43">
        <f t="shared" si="122"/>
        <v>32</v>
      </c>
      <c r="B685" s="91">
        <v>36752</v>
      </c>
      <c r="C685" s="92">
        <v>63.11</v>
      </c>
      <c r="D685" s="4">
        <f t="shared" si="115"/>
        <v>0.26744767493762128</v>
      </c>
      <c r="E685" s="100">
        <f t="shared" si="123"/>
        <v>4.7606816337241185</v>
      </c>
      <c r="F685" s="2"/>
      <c r="G685" s="8">
        <f t="shared" si="125"/>
        <v>0</v>
      </c>
      <c r="H685" s="8">
        <f t="shared" si="125"/>
        <v>0</v>
      </c>
      <c r="I685" s="8">
        <f t="shared" si="125"/>
        <v>0</v>
      </c>
      <c r="J685" s="8">
        <f t="shared" si="125"/>
        <v>0</v>
      </c>
      <c r="K685" s="8">
        <f t="shared" si="125"/>
        <v>0</v>
      </c>
      <c r="L685" s="8">
        <f t="shared" si="125"/>
        <v>0</v>
      </c>
      <c r="M685" s="8">
        <f t="shared" si="125"/>
        <v>43.11</v>
      </c>
      <c r="N685" s="8">
        <f t="shared" si="125"/>
        <v>38.11</v>
      </c>
      <c r="O685" s="8">
        <f t="shared" si="125"/>
        <v>33.11</v>
      </c>
      <c r="P685" s="8">
        <f t="shared" si="125"/>
        <v>28.11</v>
      </c>
      <c r="Q685" s="8">
        <f t="shared" si="125"/>
        <v>23.11</v>
      </c>
      <c r="R685" s="8">
        <f t="shared" si="125"/>
        <v>13.11</v>
      </c>
      <c r="S685" s="8">
        <f t="shared" si="125"/>
        <v>0</v>
      </c>
      <c r="T685" s="21">
        <f t="shared" si="117"/>
        <v>32</v>
      </c>
      <c r="U685" s="19">
        <f>VLOOKUP($B685,Gas!$B$3:$E$2506,2)</f>
        <v>4.4450000000000003</v>
      </c>
      <c r="V685" s="44">
        <f t="shared" si="118"/>
        <v>14.197975253093363</v>
      </c>
      <c r="W685" s="5">
        <f>VLOOKUP($B685,Gas!$B$3:$E$2506,4)</f>
        <v>0.21309468554346142</v>
      </c>
    </row>
    <row r="686" spans="1:23" x14ac:dyDescent="0.2">
      <c r="A686" s="43">
        <f t="shared" si="122"/>
        <v>32</v>
      </c>
      <c r="B686" s="91">
        <v>36753</v>
      </c>
      <c r="C686" s="92">
        <v>59.65</v>
      </c>
      <c r="D686" s="4">
        <f t="shared" si="115"/>
        <v>-5.6385087052223115E-2</v>
      </c>
      <c r="E686" s="100">
        <f t="shared" si="123"/>
        <v>4.7524426686556573</v>
      </c>
      <c r="F686" s="2"/>
      <c r="G686" s="8">
        <f t="shared" si="125"/>
        <v>0</v>
      </c>
      <c r="H686" s="8">
        <f t="shared" si="125"/>
        <v>0</v>
      </c>
      <c r="I686" s="8">
        <f t="shared" si="125"/>
        <v>0</v>
      </c>
      <c r="J686" s="8">
        <f t="shared" si="125"/>
        <v>0</v>
      </c>
      <c r="K686" s="8">
        <f t="shared" si="125"/>
        <v>0</v>
      </c>
      <c r="L686" s="8">
        <f t="shared" si="125"/>
        <v>0</v>
      </c>
      <c r="M686" s="8">
        <f t="shared" si="125"/>
        <v>39.65</v>
      </c>
      <c r="N686" s="8">
        <f t="shared" si="125"/>
        <v>34.65</v>
      </c>
      <c r="O686" s="8">
        <f t="shared" si="125"/>
        <v>29.65</v>
      </c>
      <c r="P686" s="8">
        <f t="shared" si="125"/>
        <v>24.65</v>
      </c>
      <c r="Q686" s="8">
        <f t="shared" si="125"/>
        <v>19.649999999999999</v>
      </c>
      <c r="R686" s="8">
        <f t="shared" si="125"/>
        <v>9.6499999999999986</v>
      </c>
      <c r="S686" s="8">
        <f t="shared" si="125"/>
        <v>0</v>
      </c>
      <c r="T686" s="21">
        <f t="shared" si="117"/>
        <v>32</v>
      </c>
      <c r="U686" s="19">
        <f>VLOOKUP($B686,Gas!$B$3:$E$2506,2)</f>
        <v>4.43</v>
      </c>
      <c r="V686" s="44">
        <f t="shared" si="118"/>
        <v>13.465011286681715</v>
      </c>
      <c r="W686" s="5">
        <f>VLOOKUP($B686,Gas!$B$3:$E$2506,4)</f>
        <v>0.21863760660437137</v>
      </c>
    </row>
    <row r="687" spans="1:23" x14ac:dyDescent="0.2">
      <c r="A687" s="43">
        <f t="shared" si="122"/>
        <v>32</v>
      </c>
      <c r="B687" s="91">
        <v>36754</v>
      </c>
      <c r="C687" s="92">
        <v>48.27</v>
      </c>
      <c r="D687" s="4">
        <f t="shared" si="115"/>
        <v>-0.21168389887152347</v>
      </c>
      <c r="E687" s="100">
        <f t="shared" si="123"/>
        <v>4.896691063856272</v>
      </c>
      <c r="F687" s="2"/>
      <c r="G687" s="8">
        <f t="shared" si="125"/>
        <v>0</v>
      </c>
      <c r="H687" s="8">
        <f t="shared" si="125"/>
        <v>0</v>
      </c>
      <c r="I687" s="8">
        <f t="shared" si="125"/>
        <v>0</v>
      </c>
      <c r="J687" s="8">
        <f t="shared" si="125"/>
        <v>0</v>
      </c>
      <c r="K687" s="8">
        <f t="shared" si="125"/>
        <v>0</v>
      </c>
      <c r="L687" s="8">
        <f t="shared" si="125"/>
        <v>1.7299999999999969</v>
      </c>
      <c r="M687" s="8">
        <f t="shared" si="125"/>
        <v>28.270000000000003</v>
      </c>
      <c r="N687" s="8">
        <f t="shared" si="125"/>
        <v>23.270000000000003</v>
      </c>
      <c r="O687" s="8">
        <f t="shared" si="125"/>
        <v>18.270000000000003</v>
      </c>
      <c r="P687" s="8">
        <f t="shared" si="125"/>
        <v>13.270000000000003</v>
      </c>
      <c r="Q687" s="8">
        <f t="shared" si="125"/>
        <v>8.2700000000000031</v>
      </c>
      <c r="R687" s="8">
        <f t="shared" si="125"/>
        <v>0</v>
      </c>
      <c r="S687" s="8">
        <f t="shared" si="125"/>
        <v>0</v>
      </c>
      <c r="T687" s="21">
        <f t="shared" si="117"/>
        <v>32</v>
      </c>
      <c r="U687" s="19">
        <f>VLOOKUP($B687,Gas!$B$3:$E$2506,2)</f>
        <v>4.24</v>
      </c>
      <c r="V687" s="44">
        <f t="shared" si="118"/>
        <v>11.384433962264151</v>
      </c>
      <c r="W687" s="5">
        <f>VLOOKUP($B687,Gas!$B$3:$E$2506,4)</f>
        <v>0.36426709608113439</v>
      </c>
    </row>
    <row r="688" spans="1:23" x14ac:dyDescent="0.2">
      <c r="A688" s="43">
        <f t="shared" si="122"/>
        <v>32</v>
      </c>
      <c r="B688" s="91">
        <v>36755</v>
      </c>
      <c r="C688" s="92">
        <v>52.01</v>
      </c>
      <c r="D688" s="4">
        <f t="shared" si="115"/>
        <v>7.4625758112579405E-2</v>
      </c>
      <c r="E688" s="100">
        <f t="shared" si="123"/>
        <v>4.9001828852413567</v>
      </c>
      <c r="F688" s="2"/>
      <c r="G688" s="8">
        <f t="shared" si="125"/>
        <v>0</v>
      </c>
      <c r="H688" s="8">
        <f t="shared" si="125"/>
        <v>0</v>
      </c>
      <c r="I688" s="8">
        <f t="shared" si="125"/>
        <v>0</v>
      </c>
      <c r="J688" s="8">
        <f t="shared" si="125"/>
        <v>0</v>
      </c>
      <c r="K688" s="8">
        <f t="shared" si="125"/>
        <v>0</v>
      </c>
      <c r="L688" s="8">
        <f t="shared" si="125"/>
        <v>0</v>
      </c>
      <c r="M688" s="8">
        <f t="shared" si="125"/>
        <v>32.01</v>
      </c>
      <c r="N688" s="8">
        <f t="shared" si="125"/>
        <v>27.009999999999998</v>
      </c>
      <c r="O688" s="8">
        <f t="shared" si="125"/>
        <v>22.009999999999998</v>
      </c>
      <c r="P688" s="8">
        <f t="shared" si="125"/>
        <v>17.009999999999998</v>
      </c>
      <c r="Q688" s="8">
        <f t="shared" si="125"/>
        <v>12.009999999999998</v>
      </c>
      <c r="R688" s="8">
        <f t="shared" si="125"/>
        <v>2.009999999999998</v>
      </c>
      <c r="S688" s="8">
        <f t="shared" si="125"/>
        <v>0</v>
      </c>
      <c r="T688" s="21">
        <f t="shared" si="117"/>
        <v>32</v>
      </c>
      <c r="U688" s="19">
        <f>VLOOKUP($B688,Gas!$B$3:$E$2506,2)</f>
        <v>4.2350000000000003</v>
      </c>
      <c r="V688" s="44">
        <f t="shared" si="118"/>
        <v>12.280991735537189</v>
      </c>
      <c r="W688" s="5">
        <f>VLOOKUP($B688,Gas!$B$3:$E$2506,4)</f>
        <v>0.36430590050734368</v>
      </c>
    </row>
    <row r="689" spans="1:23" x14ac:dyDescent="0.2">
      <c r="A689" s="43">
        <f t="shared" si="122"/>
        <v>32</v>
      </c>
      <c r="B689" s="91">
        <v>36756</v>
      </c>
      <c r="C689" s="92">
        <v>49.96</v>
      </c>
      <c r="D689" s="4">
        <f t="shared" si="115"/>
        <v>-4.0213322527604137E-2</v>
      </c>
      <c r="E689" s="100">
        <f t="shared" si="123"/>
        <v>4.8771763701272191</v>
      </c>
      <c r="F689" s="2"/>
      <c r="G689" s="8">
        <f t="shared" si="125"/>
        <v>0</v>
      </c>
      <c r="H689" s="8">
        <f t="shared" si="125"/>
        <v>0</v>
      </c>
      <c r="I689" s="8">
        <f t="shared" si="125"/>
        <v>0</v>
      </c>
      <c r="J689" s="8">
        <f t="shared" si="125"/>
        <v>0</v>
      </c>
      <c r="K689" s="8">
        <f t="shared" si="125"/>
        <v>0</v>
      </c>
      <c r="L689" s="8">
        <f t="shared" si="125"/>
        <v>3.9999999999999147E-2</v>
      </c>
      <c r="M689" s="8">
        <f t="shared" si="125"/>
        <v>29.96</v>
      </c>
      <c r="N689" s="8">
        <f t="shared" si="125"/>
        <v>24.96</v>
      </c>
      <c r="O689" s="8">
        <f t="shared" si="125"/>
        <v>19.96</v>
      </c>
      <c r="P689" s="8">
        <f t="shared" si="125"/>
        <v>14.96</v>
      </c>
      <c r="Q689" s="8">
        <f t="shared" si="125"/>
        <v>9.9600000000000009</v>
      </c>
      <c r="R689" s="8">
        <f t="shared" si="125"/>
        <v>0</v>
      </c>
      <c r="S689" s="8">
        <f t="shared" si="125"/>
        <v>0</v>
      </c>
      <c r="T689" s="21">
        <f t="shared" si="117"/>
        <v>32</v>
      </c>
      <c r="U689" s="19">
        <f>VLOOKUP($B689,Gas!$B$3:$E$2506,2)</f>
        <v>4.3650000000000002</v>
      </c>
      <c r="V689" s="44">
        <f t="shared" si="118"/>
        <v>11.445589919816724</v>
      </c>
      <c r="W689" s="5">
        <f>VLOOKUP($B689,Gas!$B$3:$E$2506,4)</f>
        <v>0.36069528764361108</v>
      </c>
    </row>
    <row r="690" spans="1:23" x14ac:dyDescent="0.2">
      <c r="A690" s="43">
        <f t="shared" si="122"/>
        <v>32</v>
      </c>
      <c r="B690" s="91">
        <v>36759</v>
      </c>
      <c r="C690" s="92">
        <v>37.049999999999997</v>
      </c>
      <c r="D690" s="4">
        <f t="shared" si="115"/>
        <v>-0.29895433351528111</v>
      </c>
      <c r="E690" s="100">
        <f t="shared" si="123"/>
        <v>4.6431094264041546</v>
      </c>
      <c r="F690" s="2"/>
      <c r="G690" s="8">
        <f t="shared" si="125"/>
        <v>0</v>
      </c>
      <c r="H690" s="8">
        <f t="shared" si="125"/>
        <v>0</v>
      </c>
      <c r="I690" s="8">
        <f t="shared" si="125"/>
        <v>0</v>
      </c>
      <c r="J690" s="8">
        <f t="shared" si="125"/>
        <v>0</v>
      </c>
      <c r="K690" s="8">
        <f t="shared" si="125"/>
        <v>2.9500000000000028</v>
      </c>
      <c r="L690" s="8">
        <f t="shared" si="125"/>
        <v>12.950000000000003</v>
      </c>
      <c r="M690" s="8">
        <f t="shared" si="125"/>
        <v>17.049999999999997</v>
      </c>
      <c r="N690" s="8">
        <f t="shared" si="125"/>
        <v>12.049999999999997</v>
      </c>
      <c r="O690" s="8">
        <f t="shared" si="125"/>
        <v>7.0499999999999972</v>
      </c>
      <c r="P690" s="8">
        <f t="shared" si="125"/>
        <v>2.0499999999999972</v>
      </c>
      <c r="Q690" s="8">
        <f t="shared" si="125"/>
        <v>0</v>
      </c>
      <c r="R690" s="8">
        <f t="shared" si="125"/>
        <v>0</v>
      </c>
      <c r="S690" s="8">
        <f t="shared" si="125"/>
        <v>0</v>
      </c>
      <c r="T690" s="21">
        <f t="shared" si="117"/>
        <v>32</v>
      </c>
      <c r="U690" s="19">
        <f>VLOOKUP($B690,Gas!$B$3:$E$2506,2)</f>
        <v>4.3849999999999998</v>
      </c>
      <c r="V690" s="44">
        <f t="shared" si="118"/>
        <v>8.4492588369441268</v>
      </c>
      <c r="W690" s="5">
        <f>VLOOKUP($B690,Gas!$B$3:$E$2506,4)</f>
        <v>0.34119530102734907</v>
      </c>
    </row>
    <row r="691" spans="1:23" x14ac:dyDescent="0.2">
      <c r="A691" s="43">
        <f t="shared" si="122"/>
        <v>32</v>
      </c>
      <c r="B691" s="91">
        <v>36760</v>
      </c>
      <c r="C691" s="92">
        <v>31.43</v>
      </c>
      <c r="D691" s="4">
        <f t="shared" si="115"/>
        <v>-0.16450550093261954</v>
      </c>
      <c r="E691" s="100">
        <f t="shared" si="123"/>
        <v>3.9088119703655106</v>
      </c>
      <c r="F691" s="2"/>
      <c r="G691" s="8">
        <f t="shared" si="125"/>
        <v>0</v>
      </c>
      <c r="H691" s="8">
        <f t="shared" si="125"/>
        <v>0</v>
      </c>
      <c r="I691" s="8">
        <f t="shared" si="125"/>
        <v>0</v>
      </c>
      <c r="J691" s="8">
        <f t="shared" si="125"/>
        <v>3.5700000000000003</v>
      </c>
      <c r="K691" s="8">
        <f t="shared" si="125"/>
        <v>8.57</v>
      </c>
      <c r="L691" s="8">
        <f t="shared" si="125"/>
        <v>18.57</v>
      </c>
      <c r="M691" s="8">
        <f t="shared" si="125"/>
        <v>11.43</v>
      </c>
      <c r="N691" s="8">
        <f t="shared" si="125"/>
        <v>6.43</v>
      </c>
      <c r="O691" s="8">
        <f t="shared" si="125"/>
        <v>1.4299999999999997</v>
      </c>
      <c r="P691" s="8">
        <f t="shared" si="125"/>
        <v>0</v>
      </c>
      <c r="Q691" s="8">
        <f t="shared" si="125"/>
        <v>0</v>
      </c>
      <c r="R691" s="8">
        <f t="shared" si="125"/>
        <v>0</v>
      </c>
      <c r="S691" s="8">
        <f t="shared" si="125"/>
        <v>0</v>
      </c>
      <c r="T691" s="21">
        <f t="shared" si="117"/>
        <v>32</v>
      </c>
      <c r="U691" s="19">
        <f>VLOOKUP($B691,Gas!$B$3:$E$2506,2)</f>
        <v>4.5750000000000002</v>
      </c>
      <c r="V691" s="44">
        <f t="shared" si="118"/>
        <v>6.8699453551912564</v>
      </c>
      <c r="W691" s="5">
        <f>VLOOKUP($B691,Gas!$B$3:$E$2506,4)</f>
        <v>0.4312439789241993</v>
      </c>
    </row>
    <row r="692" spans="1:23" x14ac:dyDescent="0.2">
      <c r="A692" s="43">
        <f t="shared" si="122"/>
        <v>32</v>
      </c>
      <c r="B692" s="91">
        <v>36761</v>
      </c>
      <c r="C692" s="92">
        <v>30.16</v>
      </c>
      <c r="D692" s="4">
        <f t="shared" si="115"/>
        <v>-4.1246307669720886E-2</v>
      </c>
      <c r="E692" s="100">
        <f t="shared" si="123"/>
        <v>3.6027262046847413</v>
      </c>
      <c r="F692" s="2"/>
      <c r="G692" s="8">
        <f t="shared" si="125"/>
        <v>0</v>
      </c>
      <c r="H692" s="8">
        <f t="shared" si="125"/>
        <v>0</v>
      </c>
      <c r="I692" s="8">
        <f t="shared" si="125"/>
        <v>0</v>
      </c>
      <c r="J692" s="8">
        <f t="shared" si="125"/>
        <v>4.84</v>
      </c>
      <c r="K692" s="8">
        <f t="shared" si="125"/>
        <v>9.84</v>
      </c>
      <c r="L692" s="8">
        <f t="shared" si="125"/>
        <v>19.84</v>
      </c>
      <c r="M692" s="8">
        <f t="shared" si="125"/>
        <v>10.16</v>
      </c>
      <c r="N692" s="8">
        <f t="shared" si="125"/>
        <v>5.16</v>
      </c>
      <c r="O692" s="8">
        <f t="shared" si="125"/>
        <v>0.16000000000000014</v>
      </c>
      <c r="P692" s="8">
        <f t="shared" si="125"/>
        <v>0</v>
      </c>
      <c r="Q692" s="8">
        <f t="shared" si="125"/>
        <v>0</v>
      </c>
      <c r="R692" s="8">
        <f t="shared" si="125"/>
        <v>0</v>
      </c>
      <c r="S692" s="8">
        <f t="shared" si="125"/>
        <v>0</v>
      </c>
      <c r="T692" s="21">
        <f t="shared" si="117"/>
        <v>32</v>
      </c>
      <c r="U692" s="19">
        <f>VLOOKUP($B692,Gas!$B$3:$E$2506,2)</f>
        <v>4.7850000000000001</v>
      </c>
      <c r="V692" s="44">
        <f t="shared" si="118"/>
        <v>6.3030303030303028</v>
      </c>
      <c r="W692" s="5">
        <f>VLOOKUP($B692,Gas!$B$3:$E$2506,4)</f>
        <v>0.49899339692364703</v>
      </c>
    </row>
    <row r="693" spans="1:23" x14ac:dyDescent="0.2">
      <c r="A693" s="43">
        <f t="shared" si="122"/>
        <v>32</v>
      </c>
      <c r="B693" s="91">
        <v>36762</v>
      </c>
      <c r="C693" s="92">
        <v>36.57</v>
      </c>
      <c r="D693" s="4">
        <f t="shared" si="115"/>
        <v>0.19271168902153446</v>
      </c>
      <c r="E693" s="100">
        <f t="shared" si="123"/>
        <v>3.2665791910415924</v>
      </c>
      <c r="F693" s="2"/>
      <c r="G693" s="8">
        <f t="shared" si="125"/>
        <v>0</v>
      </c>
      <c r="H693" s="8">
        <f t="shared" si="125"/>
        <v>0</v>
      </c>
      <c r="I693" s="8">
        <f t="shared" si="125"/>
        <v>0</v>
      </c>
      <c r="J693" s="8">
        <f t="shared" si="125"/>
        <v>0</v>
      </c>
      <c r="K693" s="8">
        <f t="shared" si="125"/>
        <v>3.4299999999999997</v>
      </c>
      <c r="L693" s="8">
        <f t="shared" si="125"/>
        <v>13.43</v>
      </c>
      <c r="M693" s="8">
        <f t="shared" si="125"/>
        <v>16.57</v>
      </c>
      <c r="N693" s="8">
        <f t="shared" si="125"/>
        <v>11.57</v>
      </c>
      <c r="O693" s="8">
        <f t="shared" si="125"/>
        <v>6.57</v>
      </c>
      <c r="P693" s="8">
        <f t="shared" si="125"/>
        <v>1.5700000000000003</v>
      </c>
      <c r="Q693" s="8">
        <f t="shared" si="125"/>
        <v>0</v>
      </c>
      <c r="R693" s="8">
        <f t="shared" si="125"/>
        <v>0</v>
      </c>
      <c r="S693" s="8">
        <f t="shared" si="125"/>
        <v>0</v>
      </c>
      <c r="T693" s="21">
        <f t="shared" si="117"/>
        <v>32</v>
      </c>
      <c r="U693" s="19">
        <f>VLOOKUP($B693,Gas!$B$3:$E$2506,2)</f>
        <v>4.67</v>
      </c>
      <c r="V693" s="44">
        <f t="shared" si="118"/>
        <v>7.8308351177730193</v>
      </c>
      <c r="W693" s="5">
        <f>VLOOKUP($B693,Gas!$B$3:$E$2506,4)</f>
        <v>0.53398383031074281</v>
      </c>
    </row>
    <row r="694" spans="1:23" x14ac:dyDescent="0.2">
      <c r="A694" s="43">
        <f t="shared" si="122"/>
        <v>32</v>
      </c>
      <c r="B694" s="91">
        <v>36763</v>
      </c>
      <c r="C694" s="92">
        <v>48.73</v>
      </c>
      <c r="D694" s="4">
        <f t="shared" si="115"/>
        <v>0.28706662469412486</v>
      </c>
      <c r="E694" s="100">
        <f t="shared" si="123"/>
        <v>3.1814476201590653</v>
      </c>
      <c r="F694" s="2"/>
      <c r="G694" s="8">
        <f t="shared" ref="G694:S703" si="126">IF(G$1="P",MAX(0,G$2-$C694),IF(G$1="C",MAX(0,$C694-G$2)))</f>
        <v>0</v>
      </c>
      <c r="H694" s="8">
        <f t="shared" si="126"/>
        <v>0</v>
      </c>
      <c r="I694" s="8">
        <f t="shared" si="126"/>
        <v>0</v>
      </c>
      <c r="J694" s="8">
        <f t="shared" si="126"/>
        <v>0</v>
      </c>
      <c r="K694" s="8">
        <f t="shared" si="126"/>
        <v>0</v>
      </c>
      <c r="L694" s="8">
        <f t="shared" si="126"/>
        <v>1.2700000000000031</v>
      </c>
      <c r="M694" s="8">
        <f t="shared" si="126"/>
        <v>28.729999999999997</v>
      </c>
      <c r="N694" s="8">
        <f t="shared" si="126"/>
        <v>23.729999999999997</v>
      </c>
      <c r="O694" s="8">
        <f t="shared" si="126"/>
        <v>18.729999999999997</v>
      </c>
      <c r="P694" s="8">
        <f t="shared" si="126"/>
        <v>13.729999999999997</v>
      </c>
      <c r="Q694" s="8">
        <f t="shared" si="126"/>
        <v>8.7299999999999969</v>
      </c>
      <c r="R694" s="8">
        <f t="shared" si="126"/>
        <v>0</v>
      </c>
      <c r="S694" s="8">
        <f t="shared" si="126"/>
        <v>0</v>
      </c>
      <c r="T694" s="21">
        <f t="shared" si="117"/>
        <v>32</v>
      </c>
      <c r="U694" s="19">
        <f>VLOOKUP($B694,Gas!$B$3:$E$2506,2)</f>
        <v>4.4649999999999999</v>
      </c>
      <c r="V694" s="44">
        <f t="shared" si="118"/>
        <v>10.91377379619261</v>
      </c>
      <c r="W694" s="5">
        <f>VLOOKUP($B694,Gas!$B$3:$E$2506,4)</f>
        <v>0.61321800405261662</v>
      </c>
    </row>
    <row r="695" spans="1:23" x14ac:dyDescent="0.2">
      <c r="A695" s="43">
        <f t="shared" si="122"/>
        <v>32</v>
      </c>
      <c r="B695" s="91">
        <v>36766</v>
      </c>
      <c r="C695" s="92">
        <v>61.73</v>
      </c>
      <c r="D695" s="4">
        <f t="shared" si="115"/>
        <v>0.23647517955038969</v>
      </c>
      <c r="E695" s="100">
        <f t="shared" si="123"/>
        <v>3.112381851395599</v>
      </c>
      <c r="F695" s="2"/>
      <c r="G695" s="8">
        <f t="shared" si="126"/>
        <v>0</v>
      </c>
      <c r="H695" s="8">
        <f t="shared" si="126"/>
        <v>0</v>
      </c>
      <c r="I695" s="8">
        <f t="shared" si="126"/>
        <v>0</v>
      </c>
      <c r="J695" s="8">
        <f t="shared" si="126"/>
        <v>0</v>
      </c>
      <c r="K695" s="8">
        <f t="shared" si="126"/>
        <v>0</v>
      </c>
      <c r="L695" s="8">
        <f t="shared" si="126"/>
        <v>0</v>
      </c>
      <c r="M695" s="8">
        <f t="shared" si="126"/>
        <v>41.73</v>
      </c>
      <c r="N695" s="8">
        <f t="shared" si="126"/>
        <v>36.729999999999997</v>
      </c>
      <c r="O695" s="8">
        <f t="shared" si="126"/>
        <v>31.729999999999997</v>
      </c>
      <c r="P695" s="8">
        <f t="shared" si="126"/>
        <v>26.729999999999997</v>
      </c>
      <c r="Q695" s="8">
        <f t="shared" si="126"/>
        <v>21.729999999999997</v>
      </c>
      <c r="R695" s="8">
        <f t="shared" si="126"/>
        <v>11.729999999999997</v>
      </c>
      <c r="S695" s="8">
        <f t="shared" si="126"/>
        <v>0</v>
      </c>
      <c r="T695" s="21">
        <f t="shared" si="117"/>
        <v>32</v>
      </c>
      <c r="U695" s="19">
        <f>VLOOKUP($B695,Gas!$B$3:$E$2506,2)</f>
        <v>4.53</v>
      </c>
      <c r="V695" s="44">
        <f t="shared" si="118"/>
        <v>13.626931567328917</v>
      </c>
      <c r="W695" s="5">
        <f>VLOOKUP($B695,Gas!$B$3:$E$2506,4)</f>
        <v>0.51391913852923321</v>
      </c>
    </row>
    <row r="696" spans="1:23" x14ac:dyDescent="0.2">
      <c r="A696" s="43">
        <f t="shared" si="122"/>
        <v>32</v>
      </c>
      <c r="B696" s="91">
        <v>36767</v>
      </c>
      <c r="C696" s="92">
        <v>70.430000000000007</v>
      </c>
      <c r="D696" s="4">
        <f t="shared" si="115"/>
        <v>0.13184927235151456</v>
      </c>
      <c r="E696" s="100">
        <f t="shared" si="123"/>
        <v>3.1632579274526331</v>
      </c>
      <c r="F696" s="2"/>
      <c r="G696" s="8">
        <f t="shared" si="126"/>
        <v>0</v>
      </c>
      <c r="H696" s="8">
        <f t="shared" si="126"/>
        <v>0</v>
      </c>
      <c r="I696" s="8">
        <f t="shared" si="126"/>
        <v>0</v>
      </c>
      <c r="J696" s="8">
        <f t="shared" si="126"/>
        <v>0</v>
      </c>
      <c r="K696" s="8">
        <f t="shared" si="126"/>
        <v>0</v>
      </c>
      <c r="L696" s="8">
        <f t="shared" si="126"/>
        <v>0</v>
      </c>
      <c r="M696" s="8">
        <f t="shared" si="126"/>
        <v>50.430000000000007</v>
      </c>
      <c r="N696" s="8">
        <f t="shared" si="126"/>
        <v>45.430000000000007</v>
      </c>
      <c r="O696" s="8">
        <f t="shared" si="126"/>
        <v>40.430000000000007</v>
      </c>
      <c r="P696" s="8">
        <f t="shared" si="126"/>
        <v>35.430000000000007</v>
      </c>
      <c r="Q696" s="8">
        <f t="shared" si="126"/>
        <v>30.430000000000007</v>
      </c>
      <c r="R696" s="8">
        <f t="shared" si="126"/>
        <v>20.430000000000007</v>
      </c>
      <c r="S696" s="8">
        <f t="shared" si="126"/>
        <v>0</v>
      </c>
      <c r="T696" s="21">
        <f t="shared" si="117"/>
        <v>32</v>
      </c>
      <c r="U696" s="19">
        <f>VLOOKUP($B696,Gas!$B$3:$E$2506,2)</f>
        <v>4.6150000000000002</v>
      </c>
      <c r="V696" s="44">
        <f t="shared" si="118"/>
        <v>15.261105092091009</v>
      </c>
      <c r="W696" s="5">
        <f>VLOOKUP($B696,Gas!$B$3:$E$2506,4)</f>
        <v>0.52179006014706142</v>
      </c>
    </row>
    <row r="697" spans="1:23" x14ac:dyDescent="0.2">
      <c r="A697" s="43">
        <f t="shared" si="122"/>
        <v>32</v>
      </c>
      <c r="B697" s="91">
        <v>36768</v>
      </c>
      <c r="C697" s="92">
        <v>59.35</v>
      </c>
      <c r="D697" s="4">
        <f t="shared" si="115"/>
        <v>-0.17116718770164197</v>
      </c>
      <c r="E697" s="100">
        <f t="shared" si="123"/>
        <v>3.0876142779132865</v>
      </c>
      <c r="F697" s="2"/>
      <c r="G697" s="8">
        <f t="shared" si="126"/>
        <v>0</v>
      </c>
      <c r="H697" s="8">
        <f t="shared" si="126"/>
        <v>0</v>
      </c>
      <c r="I697" s="8">
        <f t="shared" si="126"/>
        <v>0</v>
      </c>
      <c r="J697" s="8">
        <f t="shared" si="126"/>
        <v>0</v>
      </c>
      <c r="K697" s="8">
        <f t="shared" si="126"/>
        <v>0</v>
      </c>
      <c r="L697" s="8">
        <f t="shared" si="126"/>
        <v>0</v>
      </c>
      <c r="M697" s="8">
        <f t="shared" si="126"/>
        <v>39.35</v>
      </c>
      <c r="N697" s="8">
        <f t="shared" si="126"/>
        <v>34.35</v>
      </c>
      <c r="O697" s="8">
        <f t="shared" si="126"/>
        <v>29.35</v>
      </c>
      <c r="P697" s="8">
        <f t="shared" si="126"/>
        <v>24.35</v>
      </c>
      <c r="Q697" s="8">
        <f t="shared" si="126"/>
        <v>19.350000000000001</v>
      </c>
      <c r="R697" s="8">
        <f t="shared" si="126"/>
        <v>9.3500000000000014</v>
      </c>
      <c r="S697" s="8">
        <f t="shared" si="126"/>
        <v>0</v>
      </c>
      <c r="T697" s="21">
        <f t="shared" si="117"/>
        <v>32</v>
      </c>
      <c r="U697" s="19">
        <f>VLOOKUP($B697,Gas!$B$3:$E$2506,2)</f>
        <v>4.62</v>
      </c>
      <c r="V697" s="44">
        <f t="shared" si="118"/>
        <v>12.846320346320347</v>
      </c>
      <c r="W697" s="5">
        <f>VLOOKUP($B697,Gas!$B$3:$E$2506,4)</f>
        <v>0.52140066854406164</v>
      </c>
    </row>
    <row r="698" spans="1:23" x14ac:dyDescent="0.2">
      <c r="A698" s="43">
        <f t="shared" si="122"/>
        <v>32</v>
      </c>
      <c r="B698" s="91">
        <v>36769</v>
      </c>
      <c r="C698" s="92">
        <v>66.95</v>
      </c>
      <c r="D698" s="4">
        <f t="shared" si="115"/>
        <v>0.12049395108150451</v>
      </c>
      <c r="E698" s="100">
        <f t="shared" si="123"/>
        <v>3.1182472416611322</v>
      </c>
      <c r="F698" s="2"/>
      <c r="G698" s="8">
        <f t="shared" si="126"/>
        <v>0</v>
      </c>
      <c r="H698" s="8">
        <f t="shared" si="126"/>
        <v>0</v>
      </c>
      <c r="I698" s="8">
        <f t="shared" si="126"/>
        <v>0</v>
      </c>
      <c r="J698" s="8">
        <f t="shared" si="126"/>
        <v>0</v>
      </c>
      <c r="K698" s="8">
        <f t="shared" si="126"/>
        <v>0</v>
      </c>
      <c r="L698" s="8">
        <f t="shared" si="126"/>
        <v>0</v>
      </c>
      <c r="M698" s="8">
        <f t="shared" si="126"/>
        <v>46.95</v>
      </c>
      <c r="N698" s="8">
        <f t="shared" si="126"/>
        <v>41.95</v>
      </c>
      <c r="O698" s="8">
        <f t="shared" si="126"/>
        <v>36.950000000000003</v>
      </c>
      <c r="P698" s="8">
        <f t="shared" si="126"/>
        <v>31.950000000000003</v>
      </c>
      <c r="Q698" s="8">
        <f t="shared" si="126"/>
        <v>26.950000000000003</v>
      </c>
      <c r="R698" s="8">
        <f t="shared" si="126"/>
        <v>16.950000000000003</v>
      </c>
      <c r="S698" s="8">
        <f t="shared" si="126"/>
        <v>0</v>
      </c>
      <c r="T698" s="21">
        <f t="shared" si="117"/>
        <v>32</v>
      </c>
      <c r="U698" s="19">
        <f>VLOOKUP($B698,Gas!$B$3:$E$2506,2)</f>
        <v>4.5949999999999998</v>
      </c>
      <c r="V698" s="44">
        <f t="shared" si="118"/>
        <v>14.570184983677912</v>
      </c>
      <c r="W698" s="5">
        <f>VLOOKUP($B698,Gas!$B$3:$E$2506,4)</f>
        <v>0.52462445750588182</v>
      </c>
    </row>
    <row r="699" spans="1:23" x14ac:dyDescent="0.2">
      <c r="A699" s="43">
        <f t="shared" si="122"/>
        <v>33</v>
      </c>
      <c r="B699" s="91">
        <v>36770</v>
      </c>
      <c r="C699" s="92">
        <v>66.680000000000007</v>
      </c>
      <c r="D699" s="4">
        <f t="shared" si="115"/>
        <v>-4.041014254588195E-3</v>
      </c>
      <c r="E699" s="100">
        <f t="shared" si="123"/>
        <v>3.1023573988426789</v>
      </c>
      <c r="F699" s="2"/>
      <c r="G699" s="8">
        <f t="shared" si="126"/>
        <v>0</v>
      </c>
      <c r="H699" s="8">
        <f t="shared" si="126"/>
        <v>0</v>
      </c>
      <c r="I699" s="8">
        <f t="shared" si="126"/>
        <v>0</v>
      </c>
      <c r="J699" s="8">
        <f t="shared" si="126"/>
        <v>0</v>
      </c>
      <c r="K699" s="8">
        <f t="shared" si="126"/>
        <v>0</v>
      </c>
      <c r="L699" s="8">
        <f t="shared" si="126"/>
        <v>0</v>
      </c>
      <c r="M699" s="8">
        <f t="shared" si="126"/>
        <v>46.680000000000007</v>
      </c>
      <c r="N699" s="8">
        <f t="shared" si="126"/>
        <v>41.680000000000007</v>
      </c>
      <c r="O699" s="8">
        <f t="shared" si="126"/>
        <v>36.680000000000007</v>
      </c>
      <c r="P699" s="8">
        <f t="shared" si="126"/>
        <v>31.680000000000007</v>
      </c>
      <c r="Q699" s="8">
        <f t="shared" si="126"/>
        <v>26.680000000000007</v>
      </c>
      <c r="R699" s="8">
        <f t="shared" si="126"/>
        <v>16.680000000000007</v>
      </c>
      <c r="S699" s="8">
        <f t="shared" si="126"/>
        <v>0</v>
      </c>
      <c r="T699" s="21">
        <f t="shared" si="117"/>
        <v>33</v>
      </c>
      <c r="U699" s="19">
        <f>VLOOKUP($B699,Gas!$B$3:$E$2506,2)</f>
        <v>4.76</v>
      </c>
      <c r="V699" s="44">
        <f t="shared" si="118"/>
        <v>14.00840336134454</v>
      </c>
      <c r="W699" s="5">
        <f>VLOOKUP($B699,Gas!$B$3:$E$2506,4)</f>
        <v>0.50521306751829653</v>
      </c>
    </row>
    <row r="700" spans="1:23" x14ac:dyDescent="0.2">
      <c r="A700" s="43">
        <f t="shared" si="122"/>
        <v>33</v>
      </c>
      <c r="B700" s="91">
        <v>36774</v>
      </c>
      <c r="C700" s="92">
        <v>35.99</v>
      </c>
      <c r="D700" s="4">
        <f t="shared" si="115"/>
        <v>-0.61666393579165402</v>
      </c>
      <c r="E700" s="100">
        <f t="shared" si="123"/>
        <v>4.2348966302626501</v>
      </c>
      <c r="F700" s="2"/>
      <c r="G700" s="8">
        <f t="shared" si="126"/>
        <v>0</v>
      </c>
      <c r="H700" s="8">
        <f t="shared" si="126"/>
        <v>0</v>
      </c>
      <c r="I700" s="8">
        <f t="shared" si="126"/>
        <v>0</v>
      </c>
      <c r="J700" s="8">
        <f t="shared" si="126"/>
        <v>0</v>
      </c>
      <c r="K700" s="8">
        <f t="shared" si="126"/>
        <v>4.009999999999998</v>
      </c>
      <c r="L700" s="8">
        <f t="shared" si="126"/>
        <v>14.009999999999998</v>
      </c>
      <c r="M700" s="8">
        <f t="shared" si="126"/>
        <v>15.990000000000002</v>
      </c>
      <c r="N700" s="8">
        <f t="shared" si="126"/>
        <v>10.990000000000002</v>
      </c>
      <c r="O700" s="8">
        <f t="shared" si="126"/>
        <v>5.990000000000002</v>
      </c>
      <c r="P700" s="8">
        <f t="shared" si="126"/>
        <v>0.99000000000000199</v>
      </c>
      <c r="Q700" s="8">
        <f t="shared" si="126"/>
        <v>0</v>
      </c>
      <c r="R700" s="8">
        <f t="shared" si="126"/>
        <v>0</v>
      </c>
      <c r="S700" s="8">
        <f t="shared" si="126"/>
        <v>0</v>
      </c>
      <c r="T700" s="21">
        <f t="shared" si="117"/>
        <v>33</v>
      </c>
      <c r="U700" s="19">
        <f>VLOOKUP($B700,Gas!$B$3:$E$2506,2)</f>
        <v>4.7</v>
      </c>
      <c r="V700" s="44">
        <f t="shared" si="118"/>
        <v>7.6574468085106382</v>
      </c>
      <c r="W700" s="5">
        <f>VLOOKUP($B700,Gas!$B$3:$E$2506,4)</f>
        <v>0.25836811491772538</v>
      </c>
    </row>
    <row r="701" spans="1:23" x14ac:dyDescent="0.2">
      <c r="A701" s="43">
        <f t="shared" si="122"/>
        <v>33</v>
      </c>
      <c r="B701" s="91">
        <v>36775</v>
      </c>
      <c r="C701" s="92">
        <v>20.41</v>
      </c>
      <c r="D701" s="4">
        <f t="shared" si="115"/>
        <v>-0.56721614526918596</v>
      </c>
      <c r="E701" s="100">
        <f t="shared" si="123"/>
        <v>5.0600647100711802</v>
      </c>
      <c r="F701" s="2"/>
      <c r="G701" s="8">
        <f t="shared" si="126"/>
        <v>0</v>
      </c>
      <c r="H701" s="8">
        <f t="shared" si="126"/>
        <v>4.59</v>
      </c>
      <c r="I701" s="8">
        <f t="shared" si="126"/>
        <v>9.59</v>
      </c>
      <c r="J701" s="8">
        <f t="shared" si="126"/>
        <v>14.59</v>
      </c>
      <c r="K701" s="8">
        <f t="shared" si="126"/>
        <v>19.59</v>
      </c>
      <c r="L701" s="8">
        <f t="shared" si="126"/>
        <v>29.59</v>
      </c>
      <c r="M701" s="8">
        <f t="shared" si="126"/>
        <v>0.41000000000000014</v>
      </c>
      <c r="N701" s="8">
        <f t="shared" si="126"/>
        <v>0</v>
      </c>
      <c r="O701" s="8">
        <f t="shared" si="126"/>
        <v>0</v>
      </c>
      <c r="P701" s="8">
        <f t="shared" si="126"/>
        <v>0</v>
      </c>
      <c r="Q701" s="8">
        <f t="shared" si="126"/>
        <v>0</v>
      </c>
      <c r="R701" s="8">
        <f t="shared" si="126"/>
        <v>0</v>
      </c>
      <c r="S701" s="8">
        <f t="shared" si="126"/>
        <v>0</v>
      </c>
      <c r="T701" s="21">
        <f t="shared" si="117"/>
        <v>33</v>
      </c>
      <c r="U701" s="19">
        <f>VLOOKUP($B701,Gas!$B$3:$E$2506,2)</f>
        <v>4.8049999999999997</v>
      </c>
      <c r="V701" s="44">
        <f t="shared" si="118"/>
        <v>4.2476586888657648</v>
      </c>
      <c r="W701" s="5">
        <f>VLOOKUP($B701,Gas!$B$3:$E$2506,4)</f>
        <v>0.27923106354602573</v>
      </c>
    </row>
    <row r="702" spans="1:23" x14ac:dyDescent="0.2">
      <c r="A702" s="43">
        <f t="shared" si="122"/>
        <v>33</v>
      </c>
      <c r="B702" s="91">
        <v>36776</v>
      </c>
      <c r="C702" s="92">
        <v>18.28</v>
      </c>
      <c r="D702" s="4">
        <f t="shared" si="115"/>
        <v>-0.11021741079574938</v>
      </c>
      <c r="E702" s="100">
        <f t="shared" si="123"/>
        <v>5.0710743061815435</v>
      </c>
      <c r="F702" s="2"/>
      <c r="G702" s="8">
        <f t="shared" si="126"/>
        <v>1.7199999999999989</v>
      </c>
      <c r="H702" s="8">
        <f t="shared" si="126"/>
        <v>6.7199999999999989</v>
      </c>
      <c r="I702" s="8">
        <f t="shared" si="126"/>
        <v>11.719999999999999</v>
      </c>
      <c r="J702" s="8">
        <f t="shared" si="126"/>
        <v>16.72</v>
      </c>
      <c r="K702" s="8">
        <f t="shared" si="126"/>
        <v>21.72</v>
      </c>
      <c r="L702" s="8">
        <f t="shared" si="126"/>
        <v>31.72</v>
      </c>
      <c r="M702" s="8">
        <f t="shared" si="126"/>
        <v>0</v>
      </c>
      <c r="N702" s="8">
        <f t="shared" si="126"/>
        <v>0</v>
      </c>
      <c r="O702" s="8">
        <f t="shared" si="126"/>
        <v>0</v>
      </c>
      <c r="P702" s="8">
        <f t="shared" si="126"/>
        <v>0</v>
      </c>
      <c r="Q702" s="8">
        <f t="shared" si="126"/>
        <v>0</v>
      </c>
      <c r="R702" s="8">
        <f t="shared" si="126"/>
        <v>0</v>
      </c>
      <c r="S702" s="8">
        <f t="shared" si="126"/>
        <v>0</v>
      </c>
      <c r="T702" s="21">
        <f t="shared" si="117"/>
        <v>33</v>
      </c>
      <c r="U702" s="19">
        <f>VLOOKUP($B702,Gas!$B$3:$E$2506,2)</f>
        <v>4.8949999999999996</v>
      </c>
      <c r="V702" s="44">
        <f t="shared" si="118"/>
        <v>3.7344228804902966</v>
      </c>
      <c r="W702" s="5">
        <f>VLOOKUP($B702,Gas!$B$3:$E$2506,4)</f>
        <v>0.2857772321438305</v>
      </c>
    </row>
    <row r="703" spans="1:23" x14ac:dyDescent="0.2">
      <c r="A703" s="43">
        <f t="shared" si="122"/>
        <v>33</v>
      </c>
      <c r="B703" s="91">
        <v>36777</v>
      </c>
      <c r="C703" s="92">
        <v>18.61</v>
      </c>
      <c r="D703" s="4">
        <f t="shared" si="115"/>
        <v>1.7891504628155388E-2</v>
      </c>
      <c r="E703" s="100">
        <f t="shared" si="123"/>
        <v>4.9114036811769628</v>
      </c>
      <c r="F703" s="2"/>
      <c r="G703" s="8">
        <f t="shared" si="126"/>
        <v>1.3900000000000006</v>
      </c>
      <c r="H703" s="8">
        <f t="shared" si="126"/>
        <v>6.3900000000000006</v>
      </c>
      <c r="I703" s="8">
        <f t="shared" si="126"/>
        <v>11.39</v>
      </c>
      <c r="J703" s="8">
        <f t="shared" si="126"/>
        <v>16.39</v>
      </c>
      <c r="K703" s="8">
        <f t="shared" si="126"/>
        <v>21.39</v>
      </c>
      <c r="L703" s="8">
        <f t="shared" si="126"/>
        <v>31.39</v>
      </c>
      <c r="M703" s="8">
        <f t="shared" si="126"/>
        <v>0</v>
      </c>
      <c r="N703" s="8">
        <f t="shared" si="126"/>
        <v>0</v>
      </c>
      <c r="O703" s="8">
        <f t="shared" si="126"/>
        <v>0</v>
      </c>
      <c r="P703" s="8">
        <f t="shared" si="126"/>
        <v>0</v>
      </c>
      <c r="Q703" s="8">
        <f t="shared" si="126"/>
        <v>0</v>
      </c>
      <c r="R703" s="8">
        <f t="shared" si="126"/>
        <v>0</v>
      </c>
      <c r="S703" s="8">
        <f t="shared" si="126"/>
        <v>0</v>
      </c>
      <c r="T703" s="21">
        <f t="shared" si="117"/>
        <v>33</v>
      </c>
      <c r="U703" s="19">
        <f>VLOOKUP($B703,Gas!$B$3:$E$2506,2)</f>
        <v>4.8550000000000004</v>
      </c>
      <c r="V703" s="44">
        <f t="shared" si="118"/>
        <v>3.8331616889804323</v>
      </c>
      <c r="W703" s="5">
        <f>VLOOKUP($B703,Gas!$B$3:$E$2506,4)</f>
        <v>0.29036847441171298</v>
      </c>
    </row>
    <row r="704" spans="1:23" x14ac:dyDescent="0.2">
      <c r="A704" s="43">
        <f t="shared" si="122"/>
        <v>33</v>
      </c>
      <c r="B704" s="91">
        <v>36780</v>
      </c>
      <c r="C704" s="92">
        <v>32.270000000000003</v>
      </c>
      <c r="D704" s="4">
        <f t="shared" si="115"/>
        <v>0.55043893540971112</v>
      </c>
      <c r="E704" s="100">
        <f t="shared" si="123"/>
        <v>5.571779869081686</v>
      </c>
      <c r="F704" s="2"/>
      <c r="G704" s="8">
        <f t="shared" ref="G704:S713" si="127">IF(G$1="P",MAX(0,G$2-$C704),IF(G$1="C",MAX(0,$C704-G$2)))</f>
        <v>0</v>
      </c>
      <c r="H704" s="8">
        <f t="shared" si="127"/>
        <v>0</v>
      </c>
      <c r="I704" s="8">
        <f t="shared" si="127"/>
        <v>0</v>
      </c>
      <c r="J704" s="8">
        <f t="shared" si="127"/>
        <v>2.7299999999999969</v>
      </c>
      <c r="K704" s="8">
        <f t="shared" si="127"/>
        <v>7.7299999999999969</v>
      </c>
      <c r="L704" s="8">
        <f t="shared" si="127"/>
        <v>17.729999999999997</v>
      </c>
      <c r="M704" s="8">
        <f t="shared" si="127"/>
        <v>12.270000000000003</v>
      </c>
      <c r="N704" s="8">
        <f t="shared" si="127"/>
        <v>7.2700000000000031</v>
      </c>
      <c r="O704" s="8">
        <f t="shared" si="127"/>
        <v>2.2700000000000031</v>
      </c>
      <c r="P704" s="8">
        <f t="shared" si="127"/>
        <v>0</v>
      </c>
      <c r="Q704" s="8">
        <f t="shared" si="127"/>
        <v>0</v>
      </c>
      <c r="R704" s="8">
        <f t="shared" si="127"/>
        <v>0</v>
      </c>
      <c r="S704" s="8">
        <f t="shared" si="127"/>
        <v>0</v>
      </c>
      <c r="T704" s="21">
        <f t="shared" si="117"/>
        <v>33</v>
      </c>
      <c r="U704" s="19">
        <f>VLOOKUP($B704,Gas!$B$3:$E$2506,2)</f>
        <v>4.7450000000000001</v>
      </c>
      <c r="V704" s="44">
        <f t="shared" si="118"/>
        <v>6.8008429926238154</v>
      </c>
      <c r="W704" s="5">
        <f>VLOOKUP($B704,Gas!$B$3:$E$2506,4)</f>
        <v>0.25353617460942279</v>
      </c>
    </row>
    <row r="705" spans="1:23" x14ac:dyDescent="0.2">
      <c r="A705" s="43">
        <f t="shared" si="122"/>
        <v>33</v>
      </c>
      <c r="B705" s="91">
        <v>36781</v>
      </c>
      <c r="C705" s="92">
        <v>31.37</v>
      </c>
      <c r="D705" s="4">
        <f t="shared" si="115"/>
        <v>-2.8285983861283767E-2</v>
      </c>
      <c r="E705" s="100">
        <f t="shared" si="123"/>
        <v>5.358418678044834</v>
      </c>
      <c r="F705" s="2"/>
      <c r="G705" s="8">
        <f t="shared" si="127"/>
        <v>0</v>
      </c>
      <c r="H705" s="8">
        <f t="shared" si="127"/>
        <v>0</v>
      </c>
      <c r="I705" s="8">
        <f t="shared" si="127"/>
        <v>0</v>
      </c>
      <c r="J705" s="8">
        <f t="shared" si="127"/>
        <v>3.629999999999999</v>
      </c>
      <c r="K705" s="8">
        <f t="shared" si="127"/>
        <v>8.629999999999999</v>
      </c>
      <c r="L705" s="8">
        <f t="shared" si="127"/>
        <v>18.63</v>
      </c>
      <c r="M705" s="8">
        <f t="shared" si="127"/>
        <v>11.370000000000001</v>
      </c>
      <c r="N705" s="8">
        <f t="shared" si="127"/>
        <v>6.370000000000001</v>
      </c>
      <c r="O705" s="8">
        <f t="shared" si="127"/>
        <v>1.370000000000001</v>
      </c>
      <c r="P705" s="8">
        <f t="shared" si="127"/>
        <v>0</v>
      </c>
      <c r="Q705" s="8">
        <f t="shared" si="127"/>
        <v>0</v>
      </c>
      <c r="R705" s="8">
        <f t="shared" si="127"/>
        <v>0</v>
      </c>
      <c r="S705" s="8">
        <f t="shared" si="127"/>
        <v>0</v>
      </c>
      <c r="T705" s="21">
        <f t="shared" si="117"/>
        <v>33</v>
      </c>
      <c r="U705" s="19">
        <f>VLOOKUP($B705,Gas!$B$3:$E$2506,2)</f>
        <v>4.8650000000000002</v>
      </c>
      <c r="V705" s="44">
        <f t="shared" si="118"/>
        <v>6.4480986639260021</v>
      </c>
      <c r="W705" s="5">
        <f>VLOOKUP($B705,Gas!$B$3:$E$2506,4)</f>
        <v>0.27975684209644569</v>
      </c>
    </row>
    <row r="706" spans="1:23" x14ac:dyDescent="0.2">
      <c r="A706" s="43">
        <f t="shared" si="122"/>
        <v>33</v>
      </c>
      <c r="B706" s="91">
        <v>36782</v>
      </c>
      <c r="C706" s="92">
        <v>26.54</v>
      </c>
      <c r="D706" s="4">
        <f t="shared" si="115"/>
        <v>-0.16719899329852542</v>
      </c>
      <c r="E706" s="100">
        <f t="shared" si="123"/>
        <v>5.2567350472368863</v>
      </c>
      <c r="F706" s="2"/>
      <c r="G706" s="8">
        <f t="shared" si="127"/>
        <v>0</v>
      </c>
      <c r="H706" s="8">
        <f t="shared" si="127"/>
        <v>0</v>
      </c>
      <c r="I706" s="8">
        <f t="shared" si="127"/>
        <v>3.4600000000000009</v>
      </c>
      <c r="J706" s="8">
        <f t="shared" si="127"/>
        <v>8.4600000000000009</v>
      </c>
      <c r="K706" s="8">
        <f t="shared" si="127"/>
        <v>13.46</v>
      </c>
      <c r="L706" s="8">
        <f t="shared" si="127"/>
        <v>23.46</v>
      </c>
      <c r="M706" s="8">
        <f t="shared" si="127"/>
        <v>6.5399999999999991</v>
      </c>
      <c r="N706" s="8">
        <f t="shared" si="127"/>
        <v>1.5399999999999991</v>
      </c>
      <c r="O706" s="8">
        <f t="shared" si="127"/>
        <v>0</v>
      </c>
      <c r="P706" s="8">
        <f t="shared" si="127"/>
        <v>0</v>
      </c>
      <c r="Q706" s="8">
        <f t="shared" si="127"/>
        <v>0</v>
      </c>
      <c r="R706" s="8">
        <f t="shared" si="127"/>
        <v>0</v>
      </c>
      <c r="S706" s="8">
        <f t="shared" si="127"/>
        <v>0</v>
      </c>
      <c r="T706" s="21">
        <f t="shared" si="117"/>
        <v>33</v>
      </c>
      <c r="U706" s="19">
        <f>VLOOKUP($B706,Gas!$B$3:$E$2506,2)</f>
        <v>4.9749999999999996</v>
      </c>
      <c r="V706" s="44">
        <f t="shared" si="118"/>
        <v>5.3346733668341715</v>
      </c>
      <c r="W706" s="5">
        <f>VLOOKUP($B706,Gas!$B$3:$E$2506,4)</f>
        <v>0.30042158014108578</v>
      </c>
    </row>
    <row r="707" spans="1:23" x14ac:dyDescent="0.2">
      <c r="A707" s="43">
        <f t="shared" si="122"/>
        <v>33</v>
      </c>
      <c r="B707" s="91">
        <v>36783</v>
      </c>
      <c r="C707" s="92">
        <v>25.99</v>
      </c>
      <c r="D707" s="4">
        <f t="shared" si="115"/>
        <v>-2.0941180250662574E-2</v>
      </c>
      <c r="E707" s="100">
        <f t="shared" si="123"/>
        <v>5.2519946632089551</v>
      </c>
      <c r="F707" s="2"/>
      <c r="G707" s="8">
        <f t="shared" si="127"/>
        <v>0</v>
      </c>
      <c r="H707" s="8">
        <f t="shared" si="127"/>
        <v>0</v>
      </c>
      <c r="I707" s="8">
        <f t="shared" si="127"/>
        <v>4.0100000000000016</v>
      </c>
      <c r="J707" s="8">
        <f t="shared" si="127"/>
        <v>9.0100000000000016</v>
      </c>
      <c r="K707" s="8">
        <f t="shared" si="127"/>
        <v>14.010000000000002</v>
      </c>
      <c r="L707" s="8">
        <f t="shared" si="127"/>
        <v>24.01</v>
      </c>
      <c r="M707" s="8">
        <f t="shared" si="127"/>
        <v>5.9899999999999984</v>
      </c>
      <c r="N707" s="8">
        <f t="shared" si="127"/>
        <v>0.98999999999999844</v>
      </c>
      <c r="O707" s="8">
        <f t="shared" si="127"/>
        <v>0</v>
      </c>
      <c r="P707" s="8">
        <f t="shared" si="127"/>
        <v>0</v>
      </c>
      <c r="Q707" s="8">
        <f t="shared" si="127"/>
        <v>0</v>
      </c>
      <c r="R707" s="8">
        <f t="shared" si="127"/>
        <v>0</v>
      </c>
      <c r="S707" s="8">
        <f t="shared" si="127"/>
        <v>0</v>
      </c>
      <c r="T707" s="21">
        <f t="shared" si="117"/>
        <v>33</v>
      </c>
      <c r="U707" s="19">
        <f>VLOOKUP($B707,Gas!$B$3:$E$2506,2)</f>
        <v>5.0650000000000004</v>
      </c>
      <c r="V707" s="44">
        <f t="shared" si="118"/>
        <v>5.131293188548864</v>
      </c>
      <c r="W707" s="5">
        <f>VLOOKUP($B707,Gas!$B$3:$E$2506,4)</f>
        <v>0.30613165019839028</v>
      </c>
    </row>
    <row r="708" spans="1:23" x14ac:dyDescent="0.2">
      <c r="A708" s="43">
        <f t="shared" si="122"/>
        <v>33</v>
      </c>
      <c r="B708" s="91">
        <v>36784</v>
      </c>
      <c r="C708" s="92">
        <v>21.56</v>
      </c>
      <c r="D708" s="4">
        <f t="shared" ref="D708:D771" si="128">LN(C708/C707)</f>
        <v>-0.18687210261260248</v>
      </c>
      <c r="E708" s="100">
        <f t="shared" si="123"/>
        <v>5.1456514044381576</v>
      </c>
      <c r="F708" s="2"/>
      <c r="G708" s="8">
        <f t="shared" si="127"/>
        <v>0</v>
      </c>
      <c r="H708" s="8">
        <f t="shared" si="127"/>
        <v>3.4400000000000013</v>
      </c>
      <c r="I708" s="8">
        <f t="shared" si="127"/>
        <v>8.4400000000000013</v>
      </c>
      <c r="J708" s="8">
        <f t="shared" si="127"/>
        <v>13.440000000000001</v>
      </c>
      <c r="K708" s="8">
        <f t="shared" si="127"/>
        <v>18.440000000000001</v>
      </c>
      <c r="L708" s="8">
        <f t="shared" si="127"/>
        <v>28.44</v>
      </c>
      <c r="M708" s="8">
        <f t="shared" si="127"/>
        <v>1.5599999999999987</v>
      </c>
      <c r="N708" s="8">
        <f t="shared" si="127"/>
        <v>0</v>
      </c>
      <c r="O708" s="8">
        <f t="shared" si="127"/>
        <v>0</v>
      </c>
      <c r="P708" s="8">
        <f t="shared" si="127"/>
        <v>0</v>
      </c>
      <c r="Q708" s="8">
        <f t="shared" si="127"/>
        <v>0</v>
      </c>
      <c r="R708" s="8">
        <f t="shared" si="127"/>
        <v>0</v>
      </c>
      <c r="S708" s="8">
        <f t="shared" si="127"/>
        <v>0</v>
      </c>
      <c r="T708" s="21">
        <f t="shared" ref="T708:T771" si="129">A708</f>
        <v>33</v>
      </c>
      <c r="U708" s="19">
        <f>VLOOKUP($B708,Gas!$B$3:$E$2506,2)</f>
        <v>5.0999999999999996</v>
      </c>
      <c r="V708" s="44">
        <f t="shared" ref="V708:V771" si="130">C708/U708</f>
        <v>4.2274509803921569</v>
      </c>
      <c r="W708" s="5">
        <f>VLOOKUP($B708,Gas!$B$3:$E$2506,4)</f>
        <v>0.30210912043851446</v>
      </c>
    </row>
    <row r="709" spans="1:23" x14ac:dyDescent="0.2">
      <c r="A709" s="43">
        <f t="shared" si="122"/>
        <v>33</v>
      </c>
      <c r="B709" s="91">
        <v>36787</v>
      </c>
      <c r="C709" s="92">
        <v>19.77</v>
      </c>
      <c r="D709" s="4">
        <f t="shared" si="128"/>
        <v>-8.6674108858270843E-2</v>
      </c>
      <c r="E709" s="100">
        <f t="shared" si="123"/>
        <v>5.11339486492093</v>
      </c>
      <c r="F709" s="2"/>
      <c r="G709" s="8">
        <f t="shared" si="127"/>
        <v>0.23000000000000043</v>
      </c>
      <c r="H709" s="8">
        <f t="shared" si="127"/>
        <v>5.23</v>
      </c>
      <c r="I709" s="8">
        <f t="shared" si="127"/>
        <v>10.23</v>
      </c>
      <c r="J709" s="8">
        <f t="shared" si="127"/>
        <v>15.23</v>
      </c>
      <c r="K709" s="8">
        <f t="shared" si="127"/>
        <v>20.23</v>
      </c>
      <c r="L709" s="8">
        <f t="shared" si="127"/>
        <v>30.23</v>
      </c>
      <c r="M709" s="8">
        <f t="shared" si="127"/>
        <v>0</v>
      </c>
      <c r="N709" s="8">
        <f t="shared" si="127"/>
        <v>0</v>
      </c>
      <c r="O709" s="8">
        <f t="shared" si="127"/>
        <v>0</v>
      </c>
      <c r="P709" s="8">
        <f t="shared" si="127"/>
        <v>0</v>
      </c>
      <c r="Q709" s="8">
        <f t="shared" si="127"/>
        <v>0</v>
      </c>
      <c r="R709" s="8">
        <f t="shared" si="127"/>
        <v>0</v>
      </c>
      <c r="S709" s="8">
        <f t="shared" si="127"/>
        <v>0</v>
      </c>
      <c r="T709" s="21">
        <f t="shared" si="129"/>
        <v>33</v>
      </c>
      <c r="U709" s="19">
        <f>VLOOKUP($B709,Gas!$B$3:$E$2506,2)</f>
        <v>5.29</v>
      </c>
      <c r="V709" s="44">
        <f t="shared" si="130"/>
        <v>3.7372400756143667</v>
      </c>
      <c r="W709" s="5">
        <f>VLOOKUP($B709,Gas!$B$3:$E$2506,4)</f>
        <v>0.32592911978723937</v>
      </c>
    </row>
    <row r="710" spans="1:23" x14ac:dyDescent="0.2">
      <c r="A710" s="43">
        <f t="shared" si="122"/>
        <v>33</v>
      </c>
      <c r="B710" s="91">
        <v>36788</v>
      </c>
      <c r="C710" s="92">
        <v>25.43</v>
      </c>
      <c r="D710" s="4">
        <f t="shared" si="128"/>
        <v>0.25176394225150273</v>
      </c>
      <c r="E710" s="100">
        <f t="shared" si="123"/>
        <v>4.5950922782890409</v>
      </c>
      <c r="F710" s="2"/>
      <c r="G710" s="8">
        <f t="shared" si="127"/>
        <v>0</v>
      </c>
      <c r="H710" s="8">
        <f t="shared" si="127"/>
        <v>0</v>
      </c>
      <c r="I710" s="8">
        <f t="shared" si="127"/>
        <v>4.57</v>
      </c>
      <c r="J710" s="8">
        <f t="shared" si="127"/>
        <v>9.57</v>
      </c>
      <c r="K710" s="8">
        <f t="shared" si="127"/>
        <v>14.57</v>
      </c>
      <c r="L710" s="8">
        <f t="shared" si="127"/>
        <v>24.57</v>
      </c>
      <c r="M710" s="8">
        <f t="shared" si="127"/>
        <v>5.43</v>
      </c>
      <c r="N710" s="8">
        <f t="shared" si="127"/>
        <v>0.42999999999999972</v>
      </c>
      <c r="O710" s="8">
        <f t="shared" si="127"/>
        <v>0</v>
      </c>
      <c r="P710" s="8">
        <f t="shared" si="127"/>
        <v>0</v>
      </c>
      <c r="Q710" s="8">
        <f t="shared" si="127"/>
        <v>0</v>
      </c>
      <c r="R710" s="8">
        <f t="shared" si="127"/>
        <v>0</v>
      </c>
      <c r="S710" s="8">
        <f t="shared" si="127"/>
        <v>0</v>
      </c>
      <c r="T710" s="21">
        <f t="shared" si="129"/>
        <v>33</v>
      </c>
      <c r="U710" s="19">
        <f>VLOOKUP($B710,Gas!$B$3:$E$2506,2)</f>
        <v>5.0650000000000004</v>
      </c>
      <c r="V710" s="44">
        <f t="shared" si="130"/>
        <v>5.0207305034550833</v>
      </c>
      <c r="W710" s="5">
        <f>VLOOKUP($B710,Gas!$B$3:$E$2506,4)</f>
        <v>0.41729160152511835</v>
      </c>
    </row>
    <row r="711" spans="1:23" x14ac:dyDescent="0.2">
      <c r="A711" s="43">
        <f t="shared" si="122"/>
        <v>33</v>
      </c>
      <c r="B711" s="91">
        <v>36789</v>
      </c>
      <c r="C711" s="92">
        <v>28.31</v>
      </c>
      <c r="D711" s="4">
        <f t="shared" si="128"/>
        <v>0.1072855196897799</v>
      </c>
      <c r="E711" s="100">
        <f t="shared" si="123"/>
        <v>3.5405141265462086</v>
      </c>
      <c r="F711" s="2"/>
      <c r="G711" s="8">
        <f t="shared" si="127"/>
        <v>0</v>
      </c>
      <c r="H711" s="8">
        <f t="shared" si="127"/>
        <v>0</v>
      </c>
      <c r="I711" s="8">
        <f t="shared" si="127"/>
        <v>1.6900000000000013</v>
      </c>
      <c r="J711" s="8">
        <f t="shared" si="127"/>
        <v>6.6900000000000013</v>
      </c>
      <c r="K711" s="8">
        <f t="shared" si="127"/>
        <v>11.690000000000001</v>
      </c>
      <c r="L711" s="8">
        <f t="shared" si="127"/>
        <v>21.69</v>
      </c>
      <c r="M711" s="8">
        <f t="shared" si="127"/>
        <v>8.3099999999999987</v>
      </c>
      <c r="N711" s="8">
        <f t="shared" si="127"/>
        <v>3.3099999999999987</v>
      </c>
      <c r="O711" s="8">
        <f t="shared" si="127"/>
        <v>0</v>
      </c>
      <c r="P711" s="8">
        <f t="shared" si="127"/>
        <v>0</v>
      </c>
      <c r="Q711" s="8">
        <f t="shared" si="127"/>
        <v>0</v>
      </c>
      <c r="R711" s="8">
        <f t="shared" si="127"/>
        <v>0</v>
      </c>
      <c r="S711" s="8">
        <f t="shared" si="127"/>
        <v>0</v>
      </c>
      <c r="T711" s="21">
        <f t="shared" si="129"/>
        <v>33</v>
      </c>
      <c r="U711" s="19">
        <f>VLOOKUP($B711,Gas!$B$3:$E$2506,2)</f>
        <v>5.22</v>
      </c>
      <c r="V711" s="44">
        <f t="shared" si="130"/>
        <v>5.4233716475095788</v>
      </c>
      <c r="W711" s="5">
        <f>VLOOKUP($B711,Gas!$B$3:$E$2506,4)</f>
        <v>0.43742467853631584</v>
      </c>
    </row>
    <row r="712" spans="1:23" x14ac:dyDescent="0.2">
      <c r="A712" s="43">
        <f t="shared" si="122"/>
        <v>33</v>
      </c>
      <c r="B712" s="91">
        <v>36790</v>
      </c>
      <c r="C712" s="92">
        <v>18.73</v>
      </c>
      <c r="D712" s="4">
        <f t="shared" si="128"/>
        <v>-0.41308858266781096</v>
      </c>
      <c r="E712" s="100">
        <f t="shared" si="123"/>
        <v>4.1513356152502334</v>
      </c>
      <c r="F712" s="2"/>
      <c r="G712" s="8">
        <f t="shared" si="127"/>
        <v>1.2699999999999996</v>
      </c>
      <c r="H712" s="8">
        <f t="shared" si="127"/>
        <v>6.27</v>
      </c>
      <c r="I712" s="8">
        <f t="shared" si="127"/>
        <v>11.27</v>
      </c>
      <c r="J712" s="8">
        <f t="shared" si="127"/>
        <v>16.27</v>
      </c>
      <c r="K712" s="8">
        <f t="shared" si="127"/>
        <v>21.27</v>
      </c>
      <c r="L712" s="8">
        <f t="shared" si="127"/>
        <v>31.27</v>
      </c>
      <c r="M712" s="8">
        <f t="shared" si="127"/>
        <v>0</v>
      </c>
      <c r="N712" s="8">
        <f t="shared" si="127"/>
        <v>0</v>
      </c>
      <c r="O712" s="8">
        <f t="shared" si="127"/>
        <v>0</v>
      </c>
      <c r="P712" s="8">
        <f t="shared" si="127"/>
        <v>0</v>
      </c>
      <c r="Q712" s="8">
        <f t="shared" si="127"/>
        <v>0</v>
      </c>
      <c r="R712" s="8">
        <f t="shared" si="127"/>
        <v>0</v>
      </c>
      <c r="S712" s="8">
        <f t="shared" si="127"/>
        <v>0</v>
      </c>
      <c r="T712" s="21">
        <f t="shared" si="129"/>
        <v>33</v>
      </c>
      <c r="U712" s="19">
        <f>VLOOKUP($B712,Gas!$B$3:$E$2506,2)</f>
        <v>5.2450000000000001</v>
      </c>
      <c r="V712" s="44">
        <f t="shared" si="130"/>
        <v>3.5710200190657768</v>
      </c>
      <c r="W712" s="5">
        <f>VLOOKUP($B712,Gas!$B$3:$E$2506,4)</f>
        <v>0.43413850154958017</v>
      </c>
    </row>
    <row r="713" spans="1:23" x14ac:dyDescent="0.2">
      <c r="A713" s="43">
        <f t="shared" si="122"/>
        <v>33</v>
      </c>
      <c r="B713" s="91">
        <v>36791</v>
      </c>
      <c r="C713" s="92">
        <v>19.29</v>
      </c>
      <c r="D713" s="4">
        <f t="shared" si="128"/>
        <v>2.9460310461640604E-2</v>
      </c>
      <c r="E713" s="100">
        <f t="shared" si="123"/>
        <v>4.152935033204753</v>
      </c>
      <c r="F713" s="2"/>
      <c r="G713" s="8">
        <f t="shared" si="127"/>
        <v>0.71000000000000085</v>
      </c>
      <c r="H713" s="8">
        <f t="shared" si="127"/>
        <v>5.7100000000000009</v>
      </c>
      <c r="I713" s="8">
        <f t="shared" si="127"/>
        <v>10.71</v>
      </c>
      <c r="J713" s="8">
        <f t="shared" si="127"/>
        <v>15.71</v>
      </c>
      <c r="K713" s="8">
        <f t="shared" si="127"/>
        <v>20.71</v>
      </c>
      <c r="L713" s="8">
        <f t="shared" si="127"/>
        <v>30.71</v>
      </c>
      <c r="M713" s="8">
        <f t="shared" si="127"/>
        <v>0</v>
      </c>
      <c r="N713" s="8">
        <f t="shared" si="127"/>
        <v>0</v>
      </c>
      <c r="O713" s="8">
        <f t="shared" si="127"/>
        <v>0</v>
      </c>
      <c r="P713" s="8">
        <f t="shared" si="127"/>
        <v>0</v>
      </c>
      <c r="Q713" s="8">
        <f t="shared" si="127"/>
        <v>0</v>
      </c>
      <c r="R713" s="8">
        <f t="shared" si="127"/>
        <v>0</v>
      </c>
      <c r="S713" s="8">
        <f t="shared" si="127"/>
        <v>0</v>
      </c>
      <c r="T713" s="21">
        <f t="shared" si="129"/>
        <v>33</v>
      </c>
      <c r="U713" s="19">
        <f>VLOOKUP($B713,Gas!$B$3:$E$2506,2)</f>
        <v>5.16</v>
      </c>
      <c r="V713" s="44">
        <f t="shared" si="130"/>
        <v>3.7383720930232553</v>
      </c>
      <c r="W713" s="5">
        <f>VLOOKUP($B713,Gas!$B$3:$E$2506,4)</f>
        <v>0.44794541586161957</v>
      </c>
    </row>
    <row r="714" spans="1:23" x14ac:dyDescent="0.2">
      <c r="A714" s="43">
        <f t="shared" si="122"/>
        <v>33</v>
      </c>
      <c r="B714" s="91">
        <v>36794</v>
      </c>
      <c r="C714" s="92">
        <v>20.190000000000001</v>
      </c>
      <c r="D714" s="4">
        <f t="shared" si="128"/>
        <v>4.5600605407108544E-2</v>
      </c>
      <c r="E714" s="100">
        <f t="shared" si="123"/>
        <v>2.8776969026325405</v>
      </c>
      <c r="F714" s="2"/>
      <c r="G714" s="8">
        <f t="shared" ref="G714:S723" si="131">IF(G$1="P",MAX(0,G$2-$C714),IF(G$1="C",MAX(0,$C714-G$2)))</f>
        <v>0</v>
      </c>
      <c r="H714" s="8">
        <f t="shared" si="131"/>
        <v>4.8099999999999987</v>
      </c>
      <c r="I714" s="8">
        <f t="shared" si="131"/>
        <v>9.8099999999999987</v>
      </c>
      <c r="J714" s="8">
        <f t="shared" si="131"/>
        <v>14.809999999999999</v>
      </c>
      <c r="K714" s="8">
        <f t="shared" si="131"/>
        <v>19.809999999999999</v>
      </c>
      <c r="L714" s="8">
        <f t="shared" si="131"/>
        <v>29.81</v>
      </c>
      <c r="M714" s="8">
        <f t="shared" si="131"/>
        <v>0.19000000000000128</v>
      </c>
      <c r="N714" s="8">
        <f t="shared" si="131"/>
        <v>0</v>
      </c>
      <c r="O714" s="8">
        <f t="shared" si="131"/>
        <v>0</v>
      </c>
      <c r="P714" s="8">
        <f t="shared" si="131"/>
        <v>0</v>
      </c>
      <c r="Q714" s="8">
        <f t="shared" si="131"/>
        <v>0</v>
      </c>
      <c r="R714" s="8">
        <f t="shared" si="131"/>
        <v>0</v>
      </c>
      <c r="S714" s="8">
        <f t="shared" si="131"/>
        <v>0</v>
      </c>
      <c r="T714" s="21">
        <f t="shared" si="129"/>
        <v>33</v>
      </c>
      <c r="U714" s="19">
        <f>VLOOKUP($B714,Gas!$B$3:$E$2506,2)</f>
        <v>5.165</v>
      </c>
      <c r="V714" s="44">
        <f t="shared" si="130"/>
        <v>3.9090029041626333</v>
      </c>
      <c r="W714" s="5">
        <f>VLOOKUP($B714,Gas!$B$3:$E$2506,4)</f>
        <v>0.42292349746231134</v>
      </c>
    </row>
    <row r="715" spans="1:23" x14ac:dyDescent="0.2">
      <c r="A715" s="43">
        <f t="shared" si="122"/>
        <v>33</v>
      </c>
      <c r="B715" s="91">
        <v>36795</v>
      </c>
      <c r="C715" s="92">
        <v>17.45</v>
      </c>
      <c r="D715" s="4">
        <f t="shared" si="128"/>
        <v>-0.14584778367631004</v>
      </c>
      <c r="E715" s="100">
        <f t="shared" si="123"/>
        <v>2.9163537328850717</v>
      </c>
      <c r="F715" s="2"/>
      <c r="G715" s="8">
        <f t="shared" si="131"/>
        <v>2.5500000000000007</v>
      </c>
      <c r="H715" s="8">
        <f t="shared" si="131"/>
        <v>7.5500000000000007</v>
      </c>
      <c r="I715" s="8">
        <f t="shared" si="131"/>
        <v>12.55</v>
      </c>
      <c r="J715" s="8">
        <f t="shared" si="131"/>
        <v>17.55</v>
      </c>
      <c r="K715" s="8">
        <f t="shared" si="131"/>
        <v>22.55</v>
      </c>
      <c r="L715" s="8">
        <f t="shared" si="131"/>
        <v>32.549999999999997</v>
      </c>
      <c r="M715" s="8">
        <f t="shared" si="131"/>
        <v>0</v>
      </c>
      <c r="N715" s="8">
        <f t="shared" si="131"/>
        <v>0</v>
      </c>
      <c r="O715" s="8">
        <f t="shared" si="131"/>
        <v>0</v>
      </c>
      <c r="P715" s="8">
        <f t="shared" si="131"/>
        <v>0</v>
      </c>
      <c r="Q715" s="8">
        <f t="shared" si="131"/>
        <v>0</v>
      </c>
      <c r="R715" s="8">
        <f t="shared" si="131"/>
        <v>0</v>
      </c>
      <c r="S715" s="8">
        <f t="shared" si="131"/>
        <v>0</v>
      </c>
      <c r="T715" s="21">
        <f t="shared" si="129"/>
        <v>33</v>
      </c>
      <c r="U715" s="19">
        <f>VLOOKUP($B715,Gas!$B$3:$E$2506,2)</f>
        <v>5.1050000000000004</v>
      </c>
      <c r="V715" s="44">
        <f t="shared" si="130"/>
        <v>3.4182174338883442</v>
      </c>
      <c r="W715" s="5">
        <f>VLOOKUP($B715,Gas!$B$3:$E$2506,4)</f>
        <v>0.35447454653253713</v>
      </c>
    </row>
    <row r="716" spans="1:23" x14ac:dyDescent="0.2">
      <c r="A716" s="43">
        <f t="shared" si="122"/>
        <v>33</v>
      </c>
      <c r="B716" s="91">
        <v>36796</v>
      </c>
      <c r="C716" s="92">
        <v>15.52</v>
      </c>
      <c r="D716" s="4">
        <f t="shared" si="128"/>
        <v>-0.11721013389336341</v>
      </c>
      <c r="E716" s="100">
        <f t="shared" si="123"/>
        <v>2.8750890221398708</v>
      </c>
      <c r="F716" s="2"/>
      <c r="G716" s="8">
        <f t="shared" si="131"/>
        <v>4.4800000000000004</v>
      </c>
      <c r="H716" s="8">
        <f t="shared" si="131"/>
        <v>9.48</v>
      </c>
      <c r="I716" s="8">
        <f t="shared" si="131"/>
        <v>14.48</v>
      </c>
      <c r="J716" s="8">
        <f t="shared" si="131"/>
        <v>19.48</v>
      </c>
      <c r="K716" s="8">
        <f t="shared" si="131"/>
        <v>24.48</v>
      </c>
      <c r="L716" s="8">
        <f t="shared" si="131"/>
        <v>34.480000000000004</v>
      </c>
      <c r="M716" s="8">
        <f t="shared" si="131"/>
        <v>0</v>
      </c>
      <c r="N716" s="8">
        <f t="shared" si="131"/>
        <v>0</v>
      </c>
      <c r="O716" s="8">
        <f t="shared" si="131"/>
        <v>0</v>
      </c>
      <c r="P716" s="8">
        <f t="shared" si="131"/>
        <v>0</v>
      </c>
      <c r="Q716" s="8">
        <f t="shared" si="131"/>
        <v>0</v>
      </c>
      <c r="R716" s="8">
        <f t="shared" si="131"/>
        <v>0</v>
      </c>
      <c r="S716" s="8">
        <f t="shared" si="131"/>
        <v>0</v>
      </c>
      <c r="T716" s="21">
        <f t="shared" si="129"/>
        <v>33</v>
      </c>
      <c r="U716" s="19">
        <f>VLOOKUP($B716,Gas!$B$3:$E$2506,2)</f>
        <v>5.2750000000000004</v>
      </c>
      <c r="V716" s="44">
        <f t="shared" si="130"/>
        <v>2.9421800947867296</v>
      </c>
      <c r="W716" s="5">
        <f>VLOOKUP($B716,Gas!$B$3:$E$2506,4)</f>
        <v>0.41746729514458691</v>
      </c>
    </row>
    <row r="717" spans="1:23" x14ac:dyDescent="0.2">
      <c r="A717" s="43">
        <f t="shared" si="122"/>
        <v>33</v>
      </c>
      <c r="B717" s="91">
        <v>36797</v>
      </c>
      <c r="C717" s="92">
        <v>17.53</v>
      </c>
      <c r="D717" s="4">
        <f t="shared" si="128"/>
        <v>0.12178418417807062</v>
      </c>
      <c r="E717" s="100">
        <f t="shared" si="123"/>
        <v>3.0057899322485691</v>
      </c>
      <c r="F717" s="2"/>
      <c r="G717" s="8">
        <f t="shared" si="131"/>
        <v>2.4699999999999989</v>
      </c>
      <c r="H717" s="8">
        <f t="shared" si="131"/>
        <v>7.4699999999999989</v>
      </c>
      <c r="I717" s="8">
        <f t="shared" si="131"/>
        <v>12.469999999999999</v>
      </c>
      <c r="J717" s="8">
        <f t="shared" si="131"/>
        <v>17.47</v>
      </c>
      <c r="K717" s="8">
        <f t="shared" si="131"/>
        <v>22.47</v>
      </c>
      <c r="L717" s="8">
        <f t="shared" si="131"/>
        <v>32.47</v>
      </c>
      <c r="M717" s="8">
        <f t="shared" si="131"/>
        <v>0</v>
      </c>
      <c r="N717" s="8">
        <f t="shared" si="131"/>
        <v>0</v>
      </c>
      <c r="O717" s="8">
        <f t="shared" si="131"/>
        <v>0</v>
      </c>
      <c r="P717" s="8">
        <f t="shared" si="131"/>
        <v>0</v>
      </c>
      <c r="Q717" s="8">
        <f t="shared" si="131"/>
        <v>0</v>
      </c>
      <c r="R717" s="8">
        <f t="shared" si="131"/>
        <v>0</v>
      </c>
      <c r="S717" s="8">
        <f t="shared" si="131"/>
        <v>0</v>
      </c>
      <c r="T717" s="21">
        <f t="shared" si="129"/>
        <v>33</v>
      </c>
      <c r="U717" s="19">
        <f>VLOOKUP($B717,Gas!$B$3:$E$2506,2)</f>
        <v>5.35</v>
      </c>
      <c r="V717" s="44">
        <f t="shared" si="130"/>
        <v>3.2766355140186918</v>
      </c>
      <c r="W717" s="5">
        <f>VLOOKUP($B717,Gas!$B$3:$E$2506,4)</f>
        <v>0.42647284587187073</v>
      </c>
    </row>
    <row r="718" spans="1:23" x14ac:dyDescent="0.2">
      <c r="A718" s="43">
        <f t="shared" si="122"/>
        <v>33</v>
      </c>
      <c r="B718" s="91">
        <v>36798</v>
      </c>
      <c r="C718" s="92">
        <v>20.52</v>
      </c>
      <c r="D718" s="4">
        <f t="shared" si="128"/>
        <v>0.15748632136942553</v>
      </c>
      <c r="E718" s="100">
        <f t="shared" si="123"/>
        <v>3.0294657601669845</v>
      </c>
      <c r="F718" s="2"/>
      <c r="G718" s="8">
        <f t="shared" si="131"/>
        <v>0</v>
      </c>
      <c r="H718" s="8">
        <f t="shared" si="131"/>
        <v>4.4800000000000004</v>
      </c>
      <c r="I718" s="8">
        <f t="shared" si="131"/>
        <v>9.48</v>
      </c>
      <c r="J718" s="8">
        <f t="shared" si="131"/>
        <v>14.48</v>
      </c>
      <c r="K718" s="8">
        <f t="shared" si="131"/>
        <v>19.48</v>
      </c>
      <c r="L718" s="8">
        <f t="shared" si="131"/>
        <v>29.48</v>
      </c>
      <c r="M718" s="8">
        <f t="shared" si="131"/>
        <v>0.51999999999999957</v>
      </c>
      <c r="N718" s="8">
        <f t="shared" si="131"/>
        <v>0</v>
      </c>
      <c r="O718" s="8">
        <f t="shared" si="131"/>
        <v>0</v>
      </c>
      <c r="P718" s="8">
        <f t="shared" si="131"/>
        <v>0</v>
      </c>
      <c r="Q718" s="8">
        <f t="shared" si="131"/>
        <v>0</v>
      </c>
      <c r="R718" s="8">
        <f t="shared" si="131"/>
        <v>0</v>
      </c>
      <c r="S718" s="8">
        <f t="shared" si="131"/>
        <v>0</v>
      </c>
      <c r="T718" s="21">
        <f t="shared" si="129"/>
        <v>33</v>
      </c>
      <c r="U718" s="19">
        <f>VLOOKUP($B718,Gas!$B$3:$E$2506,2)</f>
        <v>5.2050000000000001</v>
      </c>
      <c r="V718" s="44">
        <f t="shared" si="130"/>
        <v>3.9423631123919307</v>
      </c>
      <c r="W718" s="5">
        <f>VLOOKUP($B718,Gas!$B$3:$E$2506,4)</f>
        <v>0.36521759399843917</v>
      </c>
    </row>
    <row r="719" spans="1:23" x14ac:dyDescent="0.2">
      <c r="A719" s="43">
        <f t="shared" si="122"/>
        <v>34</v>
      </c>
      <c r="B719" s="91">
        <v>36801</v>
      </c>
      <c r="C719" s="92">
        <v>26.48</v>
      </c>
      <c r="D719" s="4">
        <f t="shared" si="128"/>
        <v>0.25498971076623872</v>
      </c>
      <c r="E719" s="100">
        <f t="shared" si="123"/>
        <v>3.2472558864134484</v>
      </c>
      <c r="F719" s="2"/>
      <c r="G719" s="8">
        <f t="shared" si="131"/>
        <v>0</v>
      </c>
      <c r="H719" s="8">
        <f t="shared" si="131"/>
        <v>0</v>
      </c>
      <c r="I719" s="8">
        <f t="shared" si="131"/>
        <v>3.5199999999999996</v>
      </c>
      <c r="J719" s="8">
        <f t="shared" si="131"/>
        <v>8.52</v>
      </c>
      <c r="K719" s="8">
        <f t="shared" si="131"/>
        <v>13.52</v>
      </c>
      <c r="L719" s="8">
        <f t="shared" si="131"/>
        <v>23.52</v>
      </c>
      <c r="M719" s="8">
        <f t="shared" si="131"/>
        <v>6.48</v>
      </c>
      <c r="N719" s="8">
        <f t="shared" si="131"/>
        <v>1.4800000000000004</v>
      </c>
      <c r="O719" s="8">
        <f t="shared" si="131"/>
        <v>0</v>
      </c>
      <c r="P719" s="8">
        <f t="shared" si="131"/>
        <v>0</v>
      </c>
      <c r="Q719" s="8">
        <f t="shared" si="131"/>
        <v>0</v>
      </c>
      <c r="R719" s="8">
        <f t="shared" si="131"/>
        <v>0</v>
      </c>
      <c r="S719" s="8">
        <f t="shared" si="131"/>
        <v>0</v>
      </c>
      <c r="T719" s="21">
        <f t="shared" si="129"/>
        <v>34</v>
      </c>
      <c r="U719" s="19">
        <f>VLOOKUP($B719,Gas!$B$3:$E$2506,2)</f>
        <v>5.1050000000000004</v>
      </c>
      <c r="V719" s="44">
        <f t="shared" si="130"/>
        <v>5.1870714985308517</v>
      </c>
      <c r="W719" s="5">
        <f>VLOOKUP($B719,Gas!$B$3:$E$2506,4)</f>
        <v>0.30827229492246916</v>
      </c>
    </row>
    <row r="720" spans="1:23" x14ac:dyDescent="0.2">
      <c r="A720" s="43">
        <f t="shared" si="122"/>
        <v>34</v>
      </c>
      <c r="B720" s="91">
        <v>36802</v>
      </c>
      <c r="C720" s="92">
        <v>41.39</v>
      </c>
      <c r="D720" s="4">
        <f t="shared" si="128"/>
        <v>0.44664957469183358</v>
      </c>
      <c r="E720" s="100">
        <f t="shared" si="123"/>
        <v>3.7287576573372014</v>
      </c>
      <c r="F720" s="2"/>
      <c r="G720" s="8">
        <f t="shared" si="131"/>
        <v>0</v>
      </c>
      <c r="H720" s="8">
        <f t="shared" si="131"/>
        <v>0</v>
      </c>
      <c r="I720" s="8">
        <f t="shared" si="131"/>
        <v>0</v>
      </c>
      <c r="J720" s="8">
        <f t="shared" si="131"/>
        <v>0</v>
      </c>
      <c r="K720" s="8">
        <f t="shared" si="131"/>
        <v>0</v>
      </c>
      <c r="L720" s="8">
        <f t="shared" si="131"/>
        <v>8.61</v>
      </c>
      <c r="M720" s="8">
        <f t="shared" si="131"/>
        <v>21.39</v>
      </c>
      <c r="N720" s="8">
        <f t="shared" si="131"/>
        <v>16.39</v>
      </c>
      <c r="O720" s="8">
        <f t="shared" si="131"/>
        <v>11.39</v>
      </c>
      <c r="P720" s="8">
        <f t="shared" si="131"/>
        <v>6.3900000000000006</v>
      </c>
      <c r="Q720" s="8">
        <f t="shared" si="131"/>
        <v>1.3900000000000006</v>
      </c>
      <c r="R720" s="8">
        <f t="shared" si="131"/>
        <v>0</v>
      </c>
      <c r="S720" s="8">
        <f t="shared" si="131"/>
        <v>0</v>
      </c>
      <c r="T720" s="21">
        <f t="shared" si="129"/>
        <v>34</v>
      </c>
      <c r="U720" s="19">
        <f>VLOOKUP($B720,Gas!$B$3:$E$2506,2)</f>
        <v>5.2350000000000003</v>
      </c>
      <c r="V720" s="44">
        <f t="shared" si="130"/>
        <v>7.9063992359121293</v>
      </c>
      <c r="W720" s="5">
        <f>VLOOKUP($B720,Gas!$B$3:$E$2506,4)</f>
        <v>0.34694306177981277</v>
      </c>
    </row>
    <row r="721" spans="1:23" x14ac:dyDescent="0.2">
      <c r="A721" s="43">
        <f t="shared" si="122"/>
        <v>34</v>
      </c>
      <c r="B721" s="91">
        <v>36803</v>
      </c>
      <c r="C721" s="92">
        <v>37.47</v>
      </c>
      <c r="D721" s="4">
        <f t="shared" si="128"/>
        <v>-9.9498692955045084E-2</v>
      </c>
      <c r="E721" s="100">
        <f t="shared" si="123"/>
        <v>3.7814972356939243</v>
      </c>
      <c r="F721" s="2"/>
      <c r="G721" s="8">
        <f t="shared" si="131"/>
        <v>0</v>
      </c>
      <c r="H721" s="8">
        <f t="shared" si="131"/>
        <v>0</v>
      </c>
      <c r="I721" s="8">
        <f t="shared" si="131"/>
        <v>0</v>
      </c>
      <c r="J721" s="8">
        <f t="shared" si="131"/>
        <v>0</v>
      </c>
      <c r="K721" s="8">
        <f t="shared" si="131"/>
        <v>2.5300000000000011</v>
      </c>
      <c r="L721" s="8">
        <f t="shared" si="131"/>
        <v>12.530000000000001</v>
      </c>
      <c r="M721" s="8">
        <f t="shared" si="131"/>
        <v>17.47</v>
      </c>
      <c r="N721" s="8">
        <f t="shared" si="131"/>
        <v>12.469999999999999</v>
      </c>
      <c r="O721" s="8">
        <f t="shared" si="131"/>
        <v>7.4699999999999989</v>
      </c>
      <c r="P721" s="8">
        <f t="shared" si="131"/>
        <v>2.4699999999999989</v>
      </c>
      <c r="Q721" s="8">
        <f t="shared" si="131"/>
        <v>0</v>
      </c>
      <c r="R721" s="8">
        <f t="shared" si="131"/>
        <v>0</v>
      </c>
      <c r="S721" s="8">
        <f t="shared" si="131"/>
        <v>0</v>
      </c>
      <c r="T721" s="21">
        <f t="shared" si="129"/>
        <v>34</v>
      </c>
      <c r="U721" s="19">
        <f>VLOOKUP($B721,Gas!$B$3:$E$2506,2)</f>
        <v>5.2350000000000003</v>
      </c>
      <c r="V721" s="44">
        <f t="shared" si="130"/>
        <v>7.1575931232091685</v>
      </c>
      <c r="W721" s="5">
        <f>VLOOKUP($B721,Gas!$B$3:$E$2506,4)</f>
        <v>0.34694306177981277</v>
      </c>
    </row>
    <row r="722" spans="1:23" x14ac:dyDescent="0.2">
      <c r="A722" s="43">
        <f t="shared" si="122"/>
        <v>34</v>
      </c>
      <c r="B722" s="91">
        <v>36804</v>
      </c>
      <c r="C722" s="92">
        <v>28.95</v>
      </c>
      <c r="D722" s="4">
        <f t="shared" si="128"/>
        <v>-0.25797040878659172</v>
      </c>
      <c r="E722" s="100">
        <f t="shared" si="123"/>
        <v>3.3316397443695367</v>
      </c>
      <c r="F722" s="2"/>
      <c r="G722" s="8">
        <f t="shared" si="131"/>
        <v>0</v>
      </c>
      <c r="H722" s="8">
        <f t="shared" si="131"/>
        <v>0</v>
      </c>
      <c r="I722" s="8">
        <f t="shared" si="131"/>
        <v>1.0500000000000007</v>
      </c>
      <c r="J722" s="8">
        <f t="shared" si="131"/>
        <v>6.0500000000000007</v>
      </c>
      <c r="K722" s="8">
        <f t="shared" si="131"/>
        <v>11.05</v>
      </c>
      <c r="L722" s="8">
        <f t="shared" si="131"/>
        <v>21.05</v>
      </c>
      <c r="M722" s="8">
        <f t="shared" si="131"/>
        <v>8.9499999999999993</v>
      </c>
      <c r="N722" s="8">
        <f t="shared" si="131"/>
        <v>3.9499999999999993</v>
      </c>
      <c r="O722" s="8">
        <f t="shared" si="131"/>
        <v>0</v>
      </c>
      <c r="P722" s="8">
        <f t="shared" si="131"/>
        <v>0</v>
      </c>
      <c r="Q722" s="8">
        <f t="shared" si="131"/>
        <v>0</v>
      </c>
      <c r="R722" s="8">
        <f t="shared" si="131"/>
        <v>0</v>
      </c>
      <c r="S722" s="8">
        <f t="shared" si="131"/>
        <v>0</v>
      </c>
      <c r="T722" s="21">
        <f t="shared" si="129"/>
        <v>34</v>
      </c>
      <c r="U722" s="19">
        <f>VLOOKUP($B722,Gas!$B$3:$E$2506,2)</f>
        <v>5.2149999999999999</v>
      </c>
      <c r="V722" s="44">
        <f t="shared" si="130"/>
        <v>5.5512943432406523</v>
      </c>
      <c r="W722" s="5">
        <f>VLOOKUP($B722,Gas!$B$3:$E$2506,4)</f>
        <v>0.34831340365390001</v>
      </c>
    </row>
    <row r="723" spans="1:23" x14ac:dyDescent="0.2">
      <c r="A723" s="43">
        <f t="shared" si="122"/>
        <v>34</v>
      </c>
      <c r="B723" s="91">
        <v>36805</v>
      </c>
      <c r="C723" s="92">
        <v>33.130000000000003</v>
      </c>
      <c r="D723" s="4">
        <f t="shared" si="128"/>
        <v>0.13486901229280027</v>
      </c>
      <c r="E723" s="100">
        <f t="shared" si="123"/>
        <v>3.3608215442487088</v>
      </c>
      <c r="F723" s="2"/>
      <c r="G723" s="8">
        <f t="shared" si="131"/>
        <v>0</v>
      </c>
      <c r="H723" s="8">
        <f t="shared" si="131"/>
        <v>0</v>
      </c>
      <c r="I723" s="8">
        <f t="shared" si="131"/>
        <v>0</v>
      </c>
      <c r="J723" s="8">
        <f t="shared" si="131"/>
        <v>1.8699999999999974</v>
      </c>
      <c r="K723" s="8">
        <f t="shared" si="131"/>
        <v>6.8699999999999974</v>
      </c>
      <c r="L723" s="8">
        <f t="shared" si="131"/>
        <v>16.869999999999997</v>
      </c>
      <c r="M723" s="8">
        <f t="shared" si="131"/>
        <v>13.130000000000003</v>
      </c>
      <c r="N723" s="8">
        <f t="shared" si="131"/>
        <v>8.1300000000000026</v>
      </c>
      <c r="O723" s="8">
        <f t="shared" si="131"/>
        <v>3.1300000000000026</v>
      </c>
      <c r="P723" s="8">
        <f t="shared" si="131"/>
        <v>0</v>
      </c>
      <c r="Q723" s="8">
        <f t="shared" si="131"/>
        <v>0</v>
      </c>
      <c r="R723" s="8">
        <f t="shared" si="131"/>
        <v>0</v>
      </c>
      <c r="S723" s="8">
        <f t="shared" si="131"/>
        <v>0</v>
      </c>
      <c r="T723" s="21">
        <f t="shared" si="129"/>
        <v>34</v>
      </c>
      <c r="U723" s="19">
        <f>VLOOKUP($B723,Gas!$B$3:$E$2506,2)</f>
        <v>5.25</v>
      </c>
      <c r="V723" s="44">
        <f t="shared" si="130"/>
        <v>6.3104761904761908</v>
      </c>
      <c r="W723" s="5">
        <f>VLOOKUP($B723,Gas!$B$3:$E$2506,4)</f>
        <v>0.33881383807853999</v>
      </c>
    </row>
    <row r="724" spans="1:23" x14ac:dyDescent="0.2">
      <c r="A724" s="43">
        <f t="shared" si="122"/>
        <v>34</v>
      </c>
      <c r="B724" s="91">
        <v>36808</v>
      </c>
      <c r="C724" s="92">
        <v>33.25</v>
      </c>
      <c r="D724" s="4">
        <f t="shared" si="128"/>
        <v>3.6155507900586361E-3</v>
      </c>
      <c r="E724" s="100">
        <f t="shared" si="123"/>
        <v>3.3703086662834103</v>
      </c>
      <c r="F724" s="2"/>
      <c r="G724" s="8">
        <f t="shared" ref="G724:S733" si="132">IF(G$1="P",MAX(0,G$2-$C724),IF(G$1="C",MAX(0,$C724-G$2)))</f>
        <v>0</v>
      </c>
      <c r="H724" s="8">
        <f t="shared" si="132"/>
        <v>0</v>
      </c>
      <c r="I724" s="8">
        <f t="shared" si="132"/>
        <v>0</v>
      </c>
      <c r="J724" s="8">
        <f t="shared" si="132"/>
        <v>1.75</v>
      </c>
      <c r="K724" s="8">
        <f t="shared" si="132"/>
        <v>6.75</v>
      </c>
      <c r="L724" s="8">
        <f t="shared" si="132"/>
        <v>16.75</v>
      </c>
      <c r="M724" s="8">
        <f t="shared" si="132"/>
        <v>13.25</v>
      </c>
      <c r="N724" s="8">
        <f t="shared" si="132"/>
        <v>8.25</v>
      </c>
      <c r="O724" s="8">
        <f t="shared" si="132"/>
        <v>3.25</v>
      </c>
      <c r="P724" s="8">
        <f t="shared" si="132"/>
        <v>0</v>
      </c>
      <c r="Q724" s="8">
        <f t="shared" si="132"/>
        <v>0</v>
      </c>
      <c r="R724" s="8">
        <f t="shared" si="132"/>
        <v>0</v>
      </c>
      <c r="S724" s="8">
        <f t="shared" si="132"/>
        <v>0</v>
      </c>
      <c r="T724" s="21">
        <f t="shared" si="129"/>
        <v>34</v>
      </c>
      <c r="U724" s="19">
        <f>VLOOKUP($B724,Gas!$B$3:$E$2506,2)</f>
        <v>5.0599999999999996</v>
      </c>
      <c r="V724" s="44">
        <f t="shared" si="130"/>
        <v>6.571146245059289</v>
      </c>
      <c r="W724" s="5">
        <f>VLOOKUP($B724,Gas!$B$3:$E$2506,4)</f>
        <v>0.29601124171081961</v>
      </c>
    </row>
    <row r="725" spans="1:23" x14ac:dyDescent="0.2">
      <c r="A725" s="43">
        <f t="shared" si="122"/>
        <v>34</v>
      </c>
      <c r="B725" s="91">
        <v>36809</v>
      </c>
      <c r="C725" s="92">
        <v>25.68</v>
      </c>
      <c r="D725" s="4">
        <f t="shared" si="128"/>
        <v>-0.25834228828010269</v>
      </c>
      <c r="E725" s="100">
        <f t="shared" si="123"/>
        <v>3.5914672238073075</v>
      </c>
      <c r="F725" s="2"/>
      <c r="G725" s="8">
        <f t="shared" si="132"/>
        <v>0</v>
      </c>
      <c r="H725" s="8">
        <f t="shared" si="132"/>
        <v>0</v>
      </c>
      <c r="I725" s="8">
        <f t="shared" si="132"/>
        <v>4.32</v>
      </c>
      <c r="J725" s="8">
        <f t="shared" si="132"/>
        <v>9.32</v>
      </c>
      <c r="K725" s="8">
        <f t="shared" si="132"/>
        <v>14.32</v>
      </c>
      <c r="L725" s="8">
        <f t="shared" si="132"/>
        <v>24.32</v>
      </c>
      <c r="M725" s="8">
        <f t="shared" si="132"/>
        <v>5.68</v>
      </c>
      <c r="N725" s="8">
        <f t="shared" si="132"/>
        <v>0.67999999999999972</v>
      </c>
      <c r="O725" s="8">
        <f t="shared" si="132"/>
        <v>0</v>
      </c>
      <c r="P725" s="8">
        <f t="shared" si="132"/>
        <v>0</v>
      </c>
      <c r="Q725" s="8">
        <f t="shared" si="132"/>
        <v>0</v>
      </c>
      <c r="R725" s="8">
        <f t="shared" si="132"/>
        <v>0</v>
      </c>
      <c r="S725" s="8">
        <f t="shared" si="132"/>
        <v>0</v>
      </c>
      <c r="T725" s="21">
        <f t="shared" si="129"/>
        <v>34</v>
      </c>
      <c r="U725" s="19">
        <f>VLOOKUP($B725,Gas!$B$3:$E$2506,2)</f>
        <v>5.0549999999999997</v>
      </c>
      <c r="V725" s="44">
        <f t="shared" si="130"/>
        <v>5.0801186943620182</v>
      </c>
      <c r="W725" s="5">
        <f>VLOOKUP($B725,Gas!$B$3:$E$2506,4)</f>
        <v>0.29140539360415429</v>
      </c>
    </row>
    <row r="726" spans="1:23" x14ac:dyDescent="0.2">
      <c r="A726" s="43">
        <f t="shared" si="122"/>
        <v>34</v>
      </c>
      <c r="B726" s="91">
        <v>36810</v>
      </c>
      <c r="C726" s="92">
        <v>23.83</v>
      </c>
      <c r="D726" s="4">
        <f t="shared" si="128"/>
        <v>-7.4767187711109781E-2</v>
      </c>
      <c r="E726" s="100">
        <f t="shared" si="123"/>
        <v>3.5462928286841433</v>
      </c>
      <c r="F726" s="2"/>
      <c r="G726" s="8">
        <f t="shared" si="132"/>
        <v>0</v>
      </c>
      <c r="H726" s="8">
        <f t="shared" si="132"/>
        <v>1.1700000000000017</v>
      </c>
      <c r="I726" s="8">
        <f t="shared" si="132"/>
        <v>6.1700000000000017</v>
      </c>
      <c r="J726" s="8">
        <f t="shared" si="132"/>
        <v>11.170000000000002</v>
      </c>
      <c r="K726" s="8">
        <f t="shared" si="132"/>
        <v>16.170000000000002</v>
      </c>
      <c r="L726" s="8">
        <f t="shared" si="132"/>
        <v>26.17</v>
      </c>
      <c r="M726" s="8">
        <f t="shared" si="132"/>
        <v>3.8299999999999983</v>
      </c>
      <c r="N726" s="8">
        <f t="shared" si="132"/>
        <v>0</v>
      </c>
      <c r="O726" s="8">
        <f t="shared" si="132"/>
        <v>0</v>
      </c>
      <c r="P726" s="8">
        <f t="shared" si="132"/>
        <v>0</v>
      </c>
      <c r="Q726" s="8">
        <f t="shared" si="132"/>
        <v>0</v>
      </c>
      <c r="R726" s="8">
        <f t="shared" si="132"/>
        <v>0</v>
      </c>
      <c r="S726" s="8">
        <f t="shared" si="132"/>
        <v>0</v>
      </c>
      <c r="T726" s="21">
        <f t="shared" si="129"/>
        <v>34</v>
      </c>
      <c r="U726" s="19">
        <f>VLOOKUP($B726,Gas!$B$3:$E$2506,2)</f>
        <v>5.08</v>
      </c>
      <c r="V726" s="44">
        <f t="shared" si="130"/>
        <v>4.690944881889763</v>
      </c>
      <c r="W726" s="5">
        <f>VLOOKUP($B726,Gas!$B$3:$E$2506,4)</f>
        <v>0.28998039814863269</v>
      </c>
    </row>
    <row r="727" spans="1:23" x14ac:dyDescent="0.2">
      <c r="A727" s="43">
        <f t="shared" si="122"/>
        <v>34</v>
      </c>
      <c r="B727" s="91">
        <v>36811</v>
      </c>
      <c r="C727" s="92">
        <v>22.87</v>
      </c>
      <c r="D727" s="4">
        <f t="shared" si="128"/>
        <v>-4.1119283075960834E-2</v>
      </c>
      <c r="E727" s="100">
        <f t="shared" si="123"/>
        <v>3.5391450281133179</v>
      </c>
      <c r="F727" s="2"/>
      <c r="G727" s="8">
        <f t="shared" si="132"/>
        <v>0</v>
      </c>
      <c r="H727" s="8">
        <f t="shared" si="132"/>
        <v>2.129999999999999</v>
      </c>
      <c r="I727" s="8">
        <f t="shared" si="132"/>
        <v>7.129999999999999</v>
      </c>
      <c r="J727" s="8">
        <f t="shared" si="132"/>
        <v>12.129999999999999</v>
      </c>
      <c r="K727" s="8">
        <f t="shared" si="132"/>
        <v>17.13</v>
      </c>
      <c r="L727" s="8">
        <f t="shared" si="132"/>
        <v>27.13</v>
      </c>
      <c r="M727" s="8">
        <f t="shared" si="132"/>
        <v>2.870000000000001</v>
      </c>
      <c r="N727" s="8">
        <f t="shared" si="132"/>
        <v>0</v>
      </c>
      <c r="O727" s="8">
        <f t="shared" si="132"/>
        <v>0</v>
      </c>
      <c r="P727" s="8">
        <f t="shared" si="132"/>
        <v>0</v>
      </c>
      <c r="Q727" s="8">
        <f t="shared" si="132"/>
        <v>0</v>
      </c>
      <c r="R727" s="8">
        <f t="shared" si="132"/>
        <v>0</v>
      </c>
      <c r="S727" s="8">
        <f t="shared" si="132"/>
        <v>0</v>
      </c>
      <c r="T727" s="21">
        <f t="shared" si="129"/>
        <v>34</v>
      </c>
      <c r="U727" s="19">
        <f>VLOOKUP($B727,Gas!$B$3:$E$2506,2)</f>
        <v>5.16</v>
      </c>
      <c r="V727" s="44">
        <f t="shared" si="130"/>
        <v>4.4321705426356592</v>
      </c>
      <c r="W727" s="5">
        <f>VLOOKUP($B727,Gas!$B$3:$E$2506,4)</f>
        <v>0.30597763161061142</v>
      </c>
    </row>
    <row r="728" spans="1:23" x14ac:dyDescent="0.2">
      <c r="A728" s="43">
        <f t="shared" si="122"/>
        <v>34</v>
      </c>
      <c r="B728" s="91">
        <v>36812</v>
      </c>
      <c r="C728" s="92">
        <v>25.38</v>
      </c>
      <c r="D728" s="4">
        <f t="shared" si="128"/>
        <v>0.10413545425155173</v>
      </c>
      <c r="E728" s="100">
        <f t="shared" si="123"/>
        <v>3.4941008279262977</v>
      </c>
      <c r="F728" s="2"/>
      <c r="G728" s="8">
        <f t="shared" si="132"/>
        <v>0</v>
      </c>
      <c r="H728" s="8">
        <f t="shared" si="132"/>
        <v>0</v>
      </c>
      <c r="I728" s="8">
        <f t="shared" si="132"/>
        <v>4.620000000000001</v>
      </c>
      <c r="J728" s="8">
        <f t="shared" si="132"/>
        <v>9.620000000000001</v>
      </c>
      <c r="K728" s="8">
        <f t="shared" si="132"/>
        <v>14.620000000000001</v>
      </c>
      <c r="L728" s="8">
        <f t="shared" si="132"/>
        <v>24.62</v>
      </c>
      <c r="M728" s="8">
        <f t="shared" si="132"/>
        <v>5.379999999999999</v>
      </c>
      <c r="N728" s="8">
        <f t="shared" si="132"/>
        <v>0.37999999999999901</v>
      </c>
      <c r="O728" s="8">
        <f t="shared" si="132"/>
        <v>0</v>
      </c>
      <c r="P728" s="8">
        <f t="shared" si="132"/>
        <v>0</v>
      </c>
      <c r="Q728" s="8">
        <f t="shared" si="132"/>
        <v>0</v>
      </c>
      <c r="R728" s="8">
        <f t="shared" si="132"/>
        <v>0</v>
      </c>
      <c r="S728" s="8">
        <f t="shared" si="132"/>
        <v>0</v>
      </c>
      <c r="T728" s="21">
        <f t="shared" si="129"/>
        <v>34</v>
      </c>
      <c r="U728" s="19">
        <f>VLOOKUP($B728,Gas!$B$3:$E$2506,2)</f>
        <v>5.5449999999999999</v>
      </c>
      <c r="V728" s="44">
        <f t="shared" si="130"/>
        <v>4.5770964833183045</v>
      </c>
      <c r="W728" s="5">
        <f>VLOOKUP($B728,Gas!$B$3:$E$2506,4)</f>
        <v>0.51480794823695653</v>
      </c>
    </row>
    <row r="729" spans="1:23" x14ac:dyDescent="0.2">
      <c r="A729" s="43">
        <f t="shared" ref="A729:A792" si="133">MONTH(B729)+(YEAR(B729)-1998)*12</f>
        <v>34</v>
      </c>
      <c r="B729" s="91">
        <v>36815</v>
      </c>
      <c r="C729" s="92">
        <v>25.27</v>
      </c>
      <c r="D729" s="4">
        <f t="shared" si="128"/>
        <v>-4.3435408861386962E-3</v>
      </c>
      <c r="E729" s="100">
        <f t="shared" si="123"/>
        <v>3.2438542389176206</v>
      </c>
      <c r="F729" s="2"/>
      <c r="G729" s="8">
        <f t="shared" si="132"/>
        <v>0</v>
      </c>
      <c r="H729" s="8">
        <f t="shared" si="132"/>
        <v>0</v>
      </c>
      <c r="I729" s="8">
        <f t="shared" si="132"/>
        <v>4.7300000000000004</v>
      </c>
      <c r="J729" s="8">
        <f t="shared" si="132"/>
        <v>9.73</v>
      </c>
      <c r="K729" s="8">
        <f t="shared" si="132"/>
        <v>14.73</v>
      </c>
      <c r="L729" s="8">
        <f t="shared" si="132"/>
        <v>24.73</v>
      </c>
      <c r="M729" s="8">
        <f t="shared" si="132"/>
        <v>5.27</v>
      </c>
      <c r="N729" s="8">
        <f t="shared" si="132"/>
        <v>0.26999999999999957</v>
      </c>
      <c r="O729" s="8">
        <f t="shared" si="132"/>
        <v>0</v>
      </c>
      <c r="P729" s="8">
        <f t="shared" si="132"/>
        <v>0</v>
      </c>
      <c r="Q729" s="8">
        <f t="shared" si="132"/>
        <v>0</v>
      </c>
      <c r="R729" s="8">
        <f t="shared" si="132"/>
        <v>0</v>
      </c>
      <c r="S729" s="8">
        <f t="shared" si="132"/>
        <v>0</v>
      </c>
      <c r="T729" s="21">
        <f t="shared" si="129"/>
        <v>34</v>
      </c>
      <c r="U729" s="19">
        <f>VLOOKUP($B729,Gas!$B$3:$E$2506,2)</f>
        <v>5.43</v>
      </c>
      <c r="V729" s="44">
        <f t="shared" si="130"/>
        <v>4.65377532228361</v>
      </c>
      <c r="W729" s="5">
        <f>VLOOKUP($B729,Gas!$B$3:$E$2506,4)</f>
        <v>0.53781484696421089</v>
      </c>
    </row>
    <row r="730" spans="1:23" x14ac:dyDescent="0.2">
      <c r="A730" s="43">
        <f t="shared" si="133"/>
        <v>34</v>
      </c>
      <c r="B730" s="91">
        <v>36816</v>
      </c>
      <c r="C730" s="92">
        <v>35.97</v>
      </c>
      <c r="D730" s="4">
        <f t="shared" si="128"/>
        <v>0.3530673363074297</v>
      </c>
      <c r="E730" s="100">
        <f t="shared" si="123"/>
        <v>2.8974260002662731</v>
      </c>
      <c r="F730" s="2"/>
      <c r="G730" s="8">
        <f t="shared" si="132"/>
        <v>0</v>
      </c>
      <c r="H730" s="8">
        <f t="shared" si="132"/>
        <v>0</v>
      </c>
      <c r="I730" s="8">
        <f t="shared" si="132"/>
        <v>0</v>
      </c>
      <c r="J730" s="8">
        <f t="shared" si="132"/>
        <v>0</v>
      </c>
      <c r="K730" s="8">
        <f t="shared" si="132"/>
        <v>4.0300000000000011</v>
      </c>
      <c r="L730" s="8">
        <f t="shared" si="132"/>
        <v>14.030000000000001</v>
      </c>
      <c r="M730" s="8">
        <f t="shared" si="132"/>
        <v>15.969999999999999</v>
      </c>
      <c r="N730" s="8">
        <f t="shared" si="132"/>
        <v>10.969999999999999</v>
      </c>
      <c r="O730" s="8">
        <f t="shared" si="132"/>
        <v>5.9699999999999989</v>
      </c>
      <c r="P730" s="8">
        <f t="shared" si="132"/>
        <v>0.96999999999999886</v>
      </c>
      <c r="Q730" s="8">
        <f t="shared" si="132"/>
        <v>0</v>
      </c>
      <c r="R730" s="8">
        <f t="shared" si="132"/>
        <v>0</v>
      </c>
      <c r="S730" s="8">
        <f t="shared" si="132"/>
        <v>0</v>
      </c>
      <c r="T730" s="21">
        <f t="shared" si="129"/>
        <v>34</v>
      </c>
      <c r="U730" s="19">
        <f>VLOOKUP($B730,Gas!$B$3:$E$2506,2)</f>
        <v>5.34</v>
      </c>
      <c r="V730" s="44">
        <f t="shared" si="130"/>
        <v>6.7359550561797752</v>
      </c>
      <c r="W730" s="5">
        <f>VLOOKUP($B730,Gas!$B$3:$E$2506,4)</f>
        <v>0.48817224226407846</v>
      </c>
    </row>
    <row r="731" spans="1:23" x14ac:dyDescent="0.2">
      <c r="A731" s="43">
        <f t="shared" si="133"/>
        <v>34</v>
      </c>
      <c r="B731" s="91">
        <v>36817</v>
      </c>
      <c r="C731" s="92">
        <v>36.96</v>
      </c>
      <c r="D731" s="4">
        <f t="shared" si="128"/>
        <v>2.7150989065950898E-2</v>
      </c>
      <c r="E731" s="100">
        <f t="shared" si="123"/>
        <v>2.8626479515177543</v>
      </c>
      <c r="F731" s="2"/>
      <c r="G731" s="8">
        <f t="shared" si="132"/>
        <v>0</v>
      </c>
      <c r="H731" s="8">
        <f t="shared" si="132"/>
        <v>0</v>
      </c>
      <c r="I731" s="8">
        <f t="shared" si="132"/>
        <v>0</v>
      </c>
      <c r="J731" s="8">
        <f t="shared" si="132"/>
        <v>0</v>
      </c>
      <c r="K731" s="8">
        <f t="shared" si="132"/>
        <v>3.0399999999999991</v>
      </c>
      <c r="L731" s="8">
        <f t="shared" si="132"/>
        <v>13.04</v>
      </c>
      <c r="M731" s="8">
        <f t="shared" si="132"/>
        <v>16.96</v>
      </c>
      <c r="N731" s="8">
        <f t="shared" si="132"/>
        <v>11.96</v>
      </c>
      <c r="O731" s="8">
        <f t="shared" si="132"/>
        <v>6.9600000000000009</v>
      </c>
      <c r="P731" s="8">
        <f t="shared" si="132"/>
        <v>1.9600000000000009</v>
      </c>
      <c r="Q731" s="8">
        <f t="shared" si="132"/>
        <v>0</v>
      </c>
      <c r="R731" s="8">
        <f t="shared" si="132"/>
        <v>0</v>
      </c>
      <c r="S731" s="8">
        <f t="shared" si="132"/>
        <v>0</v>
      </c>
      <c r="T731" s="21">
        <f t="shared" si="129"/>
        <v>34</v>
      </c>
      <c r="U731" s="19">
        <f>VLOOKUP($B731,Gas!$B$3:$E$2506,2)</f>
        <v>5.27</v>
      </c>
      <c r="V731" s="44">
        <f t="shared" si="130"/>
        <v>7.0132827324478182</v>
      </c>
      <c r="W731" s="5">
        <f>VLOOKUP($B731,Gas!$B$3:$E$2506,4)</f>
        <v>0.50043163881168873</v>
      </c>
    </row>
    <row r="732" spans="1:23" x14ac:dyDescent="0.2">
      <c r="A732" s="43">
        <f t="shared" si="133"/>
        <v>34</v>
      </c>
      <c r="B732" s="91">
        <v>36818</v>
      </c>
      <c r="C732" s="92">
        <v>35.11</v>
      </c>
      <c r="D732" s="4">
        <f t="shared" si="128"/>
        <v>-5.1350256593142615E-2</v>
      </c>
      <c r="E732" s="100">
        <f t="shared" ref="E732:E795" si="134">STDEV(D723:D732)*SQRT(trade_day)</f>
        <v>2.5132778870337757</v>
      </c>
      <c r="F732" s="2"/>
      <c r="G732" s="8">
        <f t="shared" si="132"/>
        <v>0</v>
      </c>
      <c r="H732" s="8">
        <f t="shared" si="132"/>
        <v>0</v>
      </c>
      <c r="I732" s="8">
        <f t="shared" si="132"/>
        <v>0</v>
      </c>
      <c r="J732" s="8">
        <f t="shared" si="132"/>
        <v>0</v>
      </c>
      <c r="K732" s="8">
        <f t="shared" si="132"/>
        <v>4.8900000000000006</v>
      </c>
      <c r="L732" s="8">
        <f t="shared" si="132"/>
        <v>14.89</v>
      </c>
      <c r="M732" s="8">
        <f t="shared" si="132"/>
        <v>15.11</v>
      </c>
      <c r="N732" s="8">
        <f t="shared" si="132"/>
        <v>10.11</v>
      </c>
      <c r="O732" s="8">
        <f t="shared" si="132"/>
        <v>5.1099999999999994</v>
      </c>
      <c r="P732" s="8">
        <f t="shared" si="132"/>
        <v>0.10999999999999943</v>
      </c>
      <c r="Q732" s="8">
        <f t="shared" si="132"/>
        <v>0</v>
      </c>
      <c r="R732" s="8">
        <f t="shared" si="132"/>
        <v>0</v>
      </c>
      <c r="S732" s="8">
        <f t="shared" si="132"/>
        <v>0</v>
      </c>
      <c r="T732" s="21">
        <f t="shared" si="129"/>
        <v>34</v>
      </c>
      <c r="U732" s="19">
        <f>VLOOKUP($B732,Gas!$B$3:$E$2506,2)</f>
        <v>5.38</v>
      </c>
      <c r="V732" s="44">
        <f t="shared" si="130"/>
        <v>6.5260223048327139</v>
      </c>
      <c r="W732" s="5">
        <f>VLOOKUP($B732,Gas!$B$3:$E$2506,4)</f>
        <v>0.50911168666851869</v>
      </c>
    </row>
    <row r="733" spans="1:23" x14ac:dyDescent="0.2">
      <c r="A733" s="43">
        <f t="shared" si="133"/>
        <v>34</v>
      </c>
      <c r="B733" s="91">
        <v>36819</v>
      </c>
      <c r="C733" s="92">
        <v>33.01</v>
      </c>
      <c r="D733" s="4">
        <f t="shared" si="128"/>
        <v>-6.1675444315239254E-2</v>
      </c>
      <c r="E733" s="100">
        <f t="shared" si="134"/>
        <v>2.4536305856665233</v>
      </c>
      <c r="F733" s="2"/>
      <c r="G733" s="8">
        <f t="shared" si="132"/>
        <v>0</v>
      </c>
      <c r="H733" s="8">
        <f t="shared" si="132"/>
        <v>0</v>
      </c>
      <c r="I733" s="8">
        <f t="shared" si="132"/>
        <v>0</v>
      </c>
      <c r="J733" s="8">
        <f t="shared" si="132"/>
        <v>1.990000000000002</v>
      </c>
      <c r="K733" s="8">
        <f t="shared" si="132"/>
        <v>6.990000000000002</v>
      </c>
      <c r="L733" s="8">
        <f t="shared" si="132"/>
        <v>16.990000000000002</v>
      </c>
      <c r="M733" s="8">
        <f t="shared" si="132"/>
        <v>13.009999999999998</v>
      </c>
      <c r="N733" s="8">
        <f t="shared" si="132"/>
        <v>8.009999999999998</v>
      </c>
      <c r="O733" s="8">
        <f t="shared" si="132"/>
        <v>3.009999999999998</v>
      </c>
      <c r="P733" s="8">
        <f t="shared" si="132"/>
        <v>0</v>
      </c>
      <c r="Q733" s="8">
        <f t="shared" si="132"/>
        <v>0</v>
      </c>
      <c r="R733" s="8">
        <f t="shared" si="132"/>
        <v>0</v>
      </c>
      <c r="S733" s="8">
        <f t="shared" si="132"/>
        <v>0</v>
      </c>
      <c r="T733" s="21">
        <f t="shared" si="129"/>
        <v>34</v>
      </c>
      <c r="U733" s="19">
        <f>VLOOKUP($B733,Gas!$B$3:$E$2506,2)</f>
        <v>5.04</v>
      </c>
      <c r="V733" s="44">
        <f t="shared" si="130"/>
        <v>6.549603174603174</v>
      </c>
      <c r="W733" s="5">
        <f>VLOOKUP($B733,Gas!$B$3:$E$2506,4)</f>
        <v>0.66873643696423657</v>
      </c>
    </row>
    <row r="734" spans="1:23" x14ac:dyDescent="0.2">
      <c r="A734" s="43">
        <f t="shared" si="133"/>
        <v>34</v>
      </c>
      <c r="B734" s="91">
        <v>36822</v>
      </c>
      <c r="C734" s="92">
        <v>34.49</v>
      </c>
      <c r="D734" s="4">
        <f t="shared" si="128"/>
        <v>4.385888108364807E-2</v>
      </c>
      <c r="E734" s="100">
        <f t="shared" si="134"/>
        <v>2.4636732538855797</v>
      </c>
      <c r="F734" s="2"/>
      <c r="G734" s="8">
        <f t="shared" ref="G734:S743" si="135">IF(G$1="P",MAX(0,G$2-$C734),IF(G$1="C",MAX(0,$C734-G$2)))</f>
        <v>0</v>
      </c>
      <c r="H734" s="8">
        <f t="shared" si="135"/>
        <v>0</v>
      </c>
      <c r="I734" s="8">
        <f t="shared" si="135"/>
        <v>0</v>
      </c>
      <c r="J734" s="8">
        <f t="shared" si="135"/>
        <v>0.50999999999999801</v>
      </c>
      <c r="K734" s="8">
        <f t="shared" si="135"/>
        <v>5.509999999999998</v>
      </c>
      <c r="L734" s="8">
        <f t="shared" si="135"/>
        <v>15.509999999999998</v>
      </c>
      <c r="M734" s="8">
        <f t="shared" si="135"/>
        <v>14.490000000000002</v>
      </c>
      <c r="N734" s="8">
        <f t="shared" si="135"/>
        <v>9.490000000000002</v>
      </c>
      <c r="O734" s="8">
        <f t="shared" si="135"/>
        <v>4.490000000000002</v>
      </c>
      <c r="P734" s="8">
        <f t="shared" si="135"/>
        <v>0</v>
      </c>
      <c r="Q734" s="8">
        <f t="shared" si="135"/>
        <v>0</v>
      </c>
      <c r="R734" s="8">
        <f t="shared" si="135"/>
        <v>0</v>
      </c>
      <c r="S734" s="8">
        <f t="shared" si="135"/>
        <v>0</v>
      </c>
      <c r="T734" s="21">
        <f t="shared" si="129"/>
        <v>34</v>
      </c>
      <c r="U734" s="19">
        <f>VLOOKUP($B734,Gas!$B$3:$E$2506,2)</f>
        <v>4.8449999999999998</v>
      </c>
      <c r="V734" s="44">
        <f t="shared" si="130"/>
        <v>7.1186790505675965</v>
      </c>
      <c r="W734" s="5">
        <f>VLOOKUP($B734,Gas!$B$3:$E$2506,4)</f>
        <v>0.46436701397865554</v>
      </c>
    </row>
    <row r="735" spans="1:23" x14ac:dyDescent="0.2">
      <c r="A735" s="43">
        <f t="shared" si="133"/>
        <v>34</v>
      </c>
      <c r="B735" s="91">
        <v>36823</v>
      </c>
      <c r="C735" s="92">
        <v>40.450000000000003</v>
      </c>
      <c r="D735" s="4">
        <f t="shared" si="128"/>
        <v>0.15939721655575123</v>
      </c>
      <c r="E735" s="100">
        <f t="shared" si="134"/>
        <v>2.0861029579087194</v>
      </c>
      <c r="F735" s="2"/>
      <c r="G735" s="8">
        <f t="shared" si="135"/>
        <v>0</v>
      </c>
      <c r="H735" s="8">
        <f t="shared" si="135"/>
        <v>0</v>
      </c>
      <c r="I735" s="8">
        <f t="shared" si="135"/>
        <v>0</v>
      </c>
      <c r="J735" s="8">
        <f t="shared" si="135"/>
        <v>0</v>
      </c>
      <c r="K735" s="8">
        <f t="shared" si="135"/>
        <v>0</v>
      </c>
      <c r="L735" s="8">
        <f t="shared" si="135"/>
        <v>9.5499999999999972</v>
      </c>
      <c r="M735" s="8">
        <f t="shared" si="135"/>
        <v>20.450000000000003</v>
      </c>
      <c r="N735" s="8">
        <f t="shared" si="135"/>
        <v>15.450000000000003</v>
      </c>
      <c r="O735" s="8">
        <f t="shared" si="135"/>
        <v>10.450000000000003</v>
      </c>
      <c r="P735" s="8">
        <f t="shared" si="135"/>
        <v>5.4500000000000028</v>
      </c>
      <c r="Q735" s="8">
        <f t="shared" si="135"/>
        <v>0.45000000000000284</v>
      </c>
      <c r="R735" s="8">
        <f t="shared" si="135"/>
        <v>0</v>
      </c>
      <c r="S735" s="8">
        <f t="shared" si="135"/>
        <v>0</v>
      </c>
      <c r="T735" s="21">
        <f t="shared" si="129"/>
        <v>34</v>
      </c>
      <c r="U735" s="19">
        <f>VLOOKUP($B735,Gas!$B$3:$E$2506,2)</f>
        <v>4.8150000000000004</v>
      </c>
      <c r="V735" s="44">
        <f t="shared" si="130"/>
        <v>8.4008307372793354</v>
      </c>
      <c r="W735" s="5">
        <f>VLOOKUP($B735,Gas!$B$3:$E$2506,4)</f>
        <v>0.46330108323372537</v>
      </c>
    </row>
    <row r="736" spans="1:23" x14ac:dyDescent="0.2">
      <c r="A736" s="43">
        <f t="shared" si="133"/>
        <v>34</v>
      </c>
      <c r="B736" s="91">
        <v>36824</v>
      </c>
      <c r="C736" s="92">
        <v>47.29</v>
      </c>
      <c r="D736" s="4">
        <f t="shared" si="128"/>
        <v>0.15623221315128361</v>
      </c>
      <c r="E736" s="100">
        <f t="shared" si="134"/>
        <v>2.0354968791405312</v>
      </c>
      <c r="F736" s="2"/>
      <c r="G736" s="8">
        <f t="shared" si="135"/>
        <v>0</v>
      </c>
      <c r="H736" s="8">
        <f t="shared" si="135"/>
        <v>0</v>
      </c>
      <c r="I736" s="8">
        <f t="shared" si="135"/>
        <v>0</v>
      </c>
      <c r="J736" s="8">
        <f t="shared" si="135"/>
        <v>0</v>
      </c>
      <c r="K736" s="8">
        <f t="shared" si="135"/>
        <v>0</v>
      </c>
      <c r="L736" s="8">
        <f t="shared" si="135"/>
        <v>2.7100000000000009</v>
      </c>
      <c r="M736" s="8">
        <f t="shared" si="135"/>
        <v>27.29</v>
      </c>
      <c r="N736" s="8">
        <f t="shared" si="135"/>
        <v>22.29</v>
      </c>
      <c r="O736" s="8">
        <f t="shared" si="135"/>
        <v>17.29</v>
      </c>
      <c r="P736" s="8">
        <f t="shared" si="135"/>
        <v>12.29</v>
      </c>
      <c r="Q736" s="8">
        <f t="shared" si="135"/>
        <v>7.2899999999999991</v>
      </c>
      <c r="R736" s="8">
        <f t="shared" si="135"/>
        <v>0</v>
      </c>
      <c r="S736" s="8">
        <f t="shared" si="135"/>
        <v>0</v>
      </c>
      <c r="T736" s="21">
        <f t="shared" si="129"/>
        <v>34</v>
      </c>
      <c r="U736" s="19">
        <f>VLOOKUP($B736,Gas!$B$3:$E$2506,2)</f>
        <v>4.8449999999999998</v>
      </c>
      <c r="V736" s="44">
        <f t="shared" si="130"/>
        <v>9.7605779153766772</v>
      </c>
      <c r="W736" s="5">
        <f>VLOOKUP($B736,Gas!$B$3:$E$2506,4)</f>
        <v>0.47128741454739259</v>
      </c>
    </row>
    <row r="737" spans="1:23" x14ac:dyDescent="0.2">
      <c r="A737" s="43">
        <f t="shared" si="133"/>
        <v>34</v>
      </c>
      <c r="B737" s="91">
        <v>36825</v>
      </c>
      <c r="C737" s="92">
        <v>46.25</v>
      </c>
      <c r="D737" s="4">
        <f t="shared" si="128"/>
        <v>-2.2237392697350183E-2</v>
      </c>
      <c r="E737" s="100">
        <f t="shared" si="134"/>
        <v>2.0092619641128033</v>
      </c>
      <c r="F737" s="2"/>
      <c r="G737" s="8">
        <f t="shared" si="135"/>
        <v>0</v>
      </c>
      <c r="H737" s="8">
        <f t="shared" si="135"/>
        <v>0</v>
      </c>
      <c r="I737" s="8">
        <f t="shared" si="135"/>
        <v>0</v>
      </c>
      <c r="J737" s="8">
        <f t="shared" si="135"/>
        <v>0</v>
      </c>
      <c r="K737" s="8">
        <f t="shared" si="135"/>
        <v>0</v>
      </c>
      <c r="L737" s="8">
        <f t="shared" si="135"/>
        <v>3.75</v>
      </c>
      <c r="M737" s="8">
        <f t="shared" si="135"/>
        <v>26.25</v>
      </c>
      <c r="N737" s="8">
        <f t="shared" si="135"/>
        <v>21.25</v>
      </c>
      <c r="O737" s="8">
        <f t="shared" si="135"/>
        <v>16.25</v>
      </c>
      <c r="P737" s="8">
        <f t="shared" si="135"/>
        <v>11.25</v>
      </c>
      <c r="Q737" s="8">
        <f t="shared" si="135"/>
        <v>6.25</v>
      </c>
      <c r="R737" s="8">
        <f t="shared" si="135"/>
        <v>0</v>
      </c>
      <c r="S737" s="8">
        <f t="shared" si="135"/>
        <v>0</v>
      </c>
      <c r="T737" s="21">
        <f t="shared" si="129"/>
        <v>34</v>
      </c>
      <c r="U737" s="19">
        <f>VLOOKUP($B737,Gas!$B$3:$E$2506,2)</f>
        <v>4.6550000000000002</v>
      </c>
      <c r="V737" s="44">
        <f t="shared" si="130"/>
        <v>9.9355531686358756</v>
      </c>
      <c r="W737" s="5">
        <f>VLOOKUP($B737,Gas!$B$3:$E$2506,4)</f>
        <v>0.49349613763836853</v>
      </c>
    </row>
    <row r="738" spans="1:23" x14ac:dyDescent="0.2">
      <c r="A738" s="43">
        <f t="shared" si="133"/>
        <v>34</v>
      </c>
      <c r="B738" s="91">
        <v>36826</v>
      </c>
      <c r="C738" s="92">
        <v>34.299999999999997</v>
      </c>
      <c r="D738" s="4">
        <f t="shared" si="128"/>
        <v>-0.29891610978653999</v>
      </c>
      <c r="E738" s="100">
        <f t="shared" si="134"/>
        <v>2.7098946421612409</v>
      </c>
      <c r="F738" s="2"/>
      <c r="G738" s="8">
        <f t="shared" si="135"/>
        <v>0</v>
      </c>
      <c r="H738" s="8">
        <f t="shared" si="135"/>
        <v>0</v>
      </c>
      <c r="I738" s="8">
        <f t="shared" si="135"/>
        <v>0</v>
      </c>
      <c r="J738" s="8">
        <f t="shared" si="135"/>
        <v>0.70000000000000284</v>
      </c>
      <c r="K738" s="8">
        <f t="shared" si="135"/>
        <v>5.7000000000000028</v>
      </c>
      <c r="L738" s="8">
        <f t="shared" si="135"/>
        <v>15.700000000000003</v>
      </c>
      <c r="M738" s="8">
        <f t="shared" si="135"/>
        <v>14.299999999999997</v>
      </c>
      <c r="N738" s="8">
        <f t="shared" si="135"/>
        <v>9.2999999999999972</v>
      </c>
      <c r="O738" s="8">
        <f t="shared" si="135"/>
        <v>4.2999999999999972</v>
      </c>
      <c r="P738" s="8">
        <f t="shared" si="135"/>
        <v>0</v>
      </c>
      <c r="Q738" s="8">
        <f t="shared" si="135"/>
        <v>0</v>
      </c>
      <c r="R738" s="8">
        <f t="shared" si="135"/>
        <v>0</v>
      </c>
      <c r="S738" s="8">
        <f t="shared" si="135"/>
        <v>0</v>
      </c>
      <c r="T738" s="21">
        <f t="shared" si="129"/>
        <v>34</v>
      </c>
      <c r="U738" s="19">
        <f>VLOOKUP($B738,Gas!$B$3:$E$2506,2)</f>
        <v>4.6100000000000003</v>
      </c>
      <c r="V738" s="44">
        <f t="shared" si="130"/>
        <v>7.4403470715835134</v>
      </c>
      <c r="W738" s="5">
        <f>VLOOKUP($B738,Gas!$B$3:$E$2506,4)</f>
        <v>0.49455109267548159</v>
      </c>
    </row>
    <row r="739" spans="1:23" x14ac:dyDescent="0.2">
      <c r="A739" s="43">
        <f t="shared" si="133"/>
        <v>34</v>
      </c>
      <c r="B739" s="91">
        <v>36829</v>
      </c>
      <c r="C739" s="92">
        <v>35.01</v>
      </c>
      <c r="D739" s="4">
        <f t="shared" si="128"/>
        <v>2.0488380794680194E-2</v>
      </c>
      <c r="E739" s="100">
        <f t="shared" si="134"/>
        <v>2.7039605364778634</v>
      </c>
      <c r="F739" s="2"/>
      <c r="G739" s="8">
        <f t="shared" si="135"/>
        <v>0</v>
      </c>
      <c r="H739" s="8">
        <f t="shared" si="135"/>
        <v>0</v>
      </c>
      <c r="I739" s="8">
        <f t="shared" si="135"/>
        <v>0</v>
      </c>
      <c r="J739" s="8">
        <f t="shared" si="135"/>
        <v>0</v>
      </c>
      <c r="K739" s="8">
        <f t="shared" si="135"/>
        <v>4.990000000000002</v>
      </c>
      <c r="L739" s="8">
        <f t="shared" si="135"/>
        <v>14.990000000000002</v>
      </c>
      <c r="M739" s="8">
        <f t="shared" si="135"/>
        <v>15.009999999999998</v>
      </c>
      <c r="N739" s="8">
        <f t="shared" si="135"/>
        <v>10.009999999999998</v>
      </c>
      <c r="O739" s="8">
        <f t="shared" si="135"/>
        <v>5.009999999999998</v>
      </c>
      <c r="P739" s="8">
        <f t="shared" si="135"/>
        <v>9.9999999999980105E-3</v>
      </c>
      <c r="Q739" s="8">
        <f t="shared" si="135"/>
        <v>0</v>
      </c>
      <c r="R739" s="8">
        <f t="shared" si="135"/>
        <v>0</v>
      </c>
      <c r="S739" s="8">
        <f t="shared" si="135"/>
        <v>0</v>
      </c>
      <c r="T739" s="21">
        <f t="shared" si="129"/>
        <v>34</v>
      </c>
      <c r="U739" s="19">
        <f>VLOOKUP($B739,Gas!$B$3:$E$2506,2)</f>
        <v>4.5</v>
      </c>
      <c r="V739" s="44">
        <f t="shared" si="130"/>
        <v>7.7799999999999994</v>
      </c>
      <c r="W739" s="5">
        <f>VLOOKUP($B739,Gas!$B$3:$E$2506,4)</f>
        <v>0.32645679928263893</v>
      </c>
    </row>
    <row r="740" spans="1:23" x14ac:dyDescent="0.2">
      <c r="A740" s="43">
        <f t="shared" si="133"/>
        <v>34</v>
      </c>
      <c r="B740" s="91">
        <v>36830</v>
      </c>
      <c r="C740" s="92">
        <v>37.409999999999997</v>
      </c>
      <c r="D740" s="4">
        <f t="shared" si="128"/>
        <v>6.6304313393480335E-2</v>
      </c>
      <c r="E740" s="100">
        <f t="shared" si="134"/>
        <v>2.0644125065645489</v>
      </c>
      <c r="F740" s="2"/>
      <c r="G740" s="8">
        <f t="shared" si="135"/>
        <v>0</v>
      </c>
      <c r="H740" s="8">
        <f t="shared" si="135"/>
        <v>0</v>
      </c>
      <c r="I740" s="8">
        <f t="shared" si="135"/>
        <v>0</v>
      </c>
      <c r="J740" s="8">
        <f t="shared" si="135"/>
        <v>0</v>
      </c>
      <c r="K740" s="8">
        <f t="shared" si="135"/>
        <v>2.5900000000000034</v>
      </c>
      <c r="L740" s="8">
        <f t="shared" si="135"/>
        <v>12.590000000000003</v>
      </c>
      <c r="M740" s="8">
        <f t="shared" si="135"/>
        <v>17.409999999999997</v>
      </c>
      <c r="N740" s="8">
        <f t="shared" si="135"/>
        <v>12.409999999999997</v>
      </c>
      <c r="O740" s="8">
        <f t="shared" si="135"/>
        <v>7.4099999999999966</v>
      </c>
      <c r="P740" s="8">
        <f t="shared" si="135"/>
        <v>2.4099999999999966</v>
      </c>
      <c r="Q740" s="8">
        <f t="shared" si="135"/>
        <v>0</v>
      </c>
      <c r="R740" s="8">
        <f t="shared" si="135"/>
        <v>0</v>
      </c>
      <c r="S740" s="8">
        <f t="shared" si="135"/>
        <v>0</v>
      </c>
      <c r="T740" s="21">
        <f t="shared" si="129"/>
        <v>34</v>
      </c>
      <c r="U740" s="19">
        <f>VLOOKUP($B740,Gas!$B$3:$E$2506,2)</f>
        <v>4.55</v>
      </c>
      <c r="V740" s="44">
        <f t="shared" si="130"/>
        <v>8.2219780219780212</v>
      </c>
      <c r="W740" s="5">
        <f>VLOOKUP($B740,Gas!$B$3:$E$2506,4)</f>
        <v>0.29062564511414829</v>
      </c>
    </row>
    <row r="741" spans="1:23" x14ac:dyDescent="0.2">
      <c r="A741" s="43">
        <f t="shared" si="133"/>
        <v>35</v>
      </c>
      <c r="B741" s="91">
        <v>36831</v>
      </c>
      <c r="C741" s="92">
        <v>37.619999999999997</v>
      </c>
      <c r="D741" s="4">
        <f t="shared" si="128"/>
        <v>5.5977755128296782E-3</v>
      </c>
      <c r="E741" s="100">
        <f t="shared" si="134"/>
        <v>2.0604858747341908</v>
      </c>
      <c r="F741" s="2"/>
      <c r="G741" s="8">
        <f t="shared" si="135"/>
        <v>0</v>
      </c>
      <c r="H741" s="8">
        <f t="shared" si="135"/>
        <v>0</v>
      </c>
      <c r="I741" s="8">
        <f t="shared" si="135"/>
        <v>0</v>
      </c>
      <c r="J741" s="8">
        <f t="shared" si="135"/>
        <v>0</v>
      </c>
      <c r="K741" s="8">
        <f t="shared" si="135"/>
        <v>2.3800000000000026</v>
      </c>
      <c r="L741" s="8">
        <f t="shared" si="135"/>
        <v>12.380000000000003</v>
      </c>
      <c r="M741" s="8">
        <f t="shared" si="135"/>
        <v>17.619999999999997</v>
      </c>
      <c r="N741" s="8">
        <f t="shared" si="135"/>
        <v>12.619999999999997</v>
      </c>
      <c r="O741" s="8">
        <f t="shared" si="135"/>
        <v>7.6199999999999974</v>
      </c>
      <c r="P741" s="8">
        <f t="shared" si="135"/>
        <v>2.6199999999999974</v>
      </c>
      <c r="Q741" s="8">
        <f t="shared" si="135"/>
        <v>0</v>
      </c>
      <c r="R741" s="8">
        <f t="shared" si="135"/>
        <v>0</v>
      </c>
      <c r="S741" s="8">
        <f t="shared" si="135"/>
        <v>0</v>
      </c>
      <c r="T741" s="21">
        <f t="shared" si="129"/>
        <v>35</v>
      </c>
      <c r="U741" s="19">
        <f>VLOOKUP($B741,Gas!$B$3:$E$2506,2)</f>
        <v>4.38</v>
      </c>
      <c r="V741" s="44">
        <f t="shared" si="130"/>
        <v>8.5890410958904102</v>
      </c>
      <c r="W741" s="5">
        <f>VLOOKUP($B741,Gas!$B$3:$E$2506,4)</f>
        <v>0.34348907736966844</v>
      </c>
    </row>
    <row r="742" spans="1:23" x14ac:dyDescent="0.2">
      <c r="A742" s="43">
        <f t="shared" si="133"/>
        <v>35</v>
      </c>
      <c r="B742" s="91">
        <v>36832</v>
      </c>
      <c r="C742" s="92">
        <v>42.61</v>
      </c>
      <c r="D742" s="4">
        <f t="shared" si="128"/>
        <v>0.12455314363893634</v>
      </c>
      <c r="E742" s="100">
        <f t="shared" si="134"/>
        <v>2.1213296825680712</v>
      </c>
      <c r="F742" s="2"/>
      <c r="G742" s="8">
        <f t="shared" si="135"/>
        <v>0</v>
      </c>
      <c r="H742" s="8">
        <f t="shared" si="135"/>
        <v>0</v>
      </c>
      <c r="I742" s="8">
        <f t="shared" si="135"/>
        <v>0</v>
      </c>
      <c r="J742" s="8">
        <f t="shared" si="135"/>
        <v>0</v>
      </c>
      <c r="K742" s="8">
        <f t="shared" si="135"/>
        <v>0</v>
      </c>
      <c r="L742" s="8">
        <f t="shared" si="135"/>
        <v>7.3900000000000006</v>
      </c>
      <c r="M742" s="8">
        <f t="shared" si="135"/>
        <v>22.61</v>
      </c>
      <c r="N742" s="8">
        <f t="shared" si="135"/>
        <v>17.61</v>
      </c>
      <c r="O742" s="8">
        <f t="shared" si="135"/>
        <v>12.61</v>
      </c>
      <c r="P742" s="8">
        <f t="shared" si="135"/>
        <v>7.6099999999999994</v>
      </c>
      <c r="Q742" s="8">
        <f t="shared" si="135"/>
        <v>2.6099999999999994</v>
      </c>
      <c r="R742" s="8">
        <f t="shared" si="135"/>
        <v>0</v>
      </c>
      <c r="S742" s="8">
        <f t="shared" si="135"/>
        <v>0</v>
      </c>
      <c r="T742" s="21">
        <f t="shared" si="129"/>
        <v>35</v>
      </c>
      <c r="U742" s="19">
        <f>VLOOKUP($B742,Gas!$B$3:$E$2506,2)</f>
        <v>4.3899999999999997</v>
      </c>
      <c r="V742" s="44">
        <f t="shared" si="130"/>
        <v>9.7061503416856496</v>
      </c>
      <c r="W742" s="5">
        <f>VLOOKUP($B742,Gas!$B$3:$E$2506,4)</f>
        <v>0.34646923808573055</v>
      </c>
    </row>
    <row r="743" spans="1:23" x14ac:dyDescent="0.2">
      <c r="A743" s="43">
        <f t="shared" si="133"/>
        <v>35</v>
      </c>
      <c r="B743" s="91">
        <v>36833</v>
      </c>
      <c r="C743" s="92">
        <v>39.049999999999997</v>
      </c>
      <c r="D743" s="4">
        <f t="shared" si="128"/>
        <v>-8.7246091226125796E-2</v>
      </c>
      <c r="E743" s="100">
        <f t="shared" si="134"/>
        <v>2.1520931108293917</v>
      </c>
      <c r="F743" s="2"/>
      <c r="G743" s="8">
        <f t="shared" si="135"/>
        <v>0</v>
      </c>
      <c r="H743" s="8">
        <f t="shared" si="135"/>
        <v>0</v>
      </c>
      <c r="I743" s="8">
        <f t="shared" si="135"/>
        <v>0</v>
      </c>
      <c r="J743" s="8">
        <f t="shared" si="135"/>
        <v>0</v>
      </c>
      <c r="K743" s="8">
        <f t="shared" si="135"/>
        <v>0.95000000000000284</v>
      </c>
      <c r="L743" s="8">
        <f t="shared" si="135"/>
        <v>10.950000000000003</v>
      </c>
      <c r="M743" s="8">
        <f t="shared" si="135"/>
        <v>19.049999999999997</v>
      </c>
      <c r="N743" s="8">
        <f t="shared" si="135"/>
        <v>14.049999999999997</v>
      </c>
      <c r="O743" s="8">
        <f t="shared" si="135"/>
        <v>9.0499999999999972</v>
      </c>
      <c r="P743" s="8">
        <f t="shared" si="135"/>
        <v>4.0499999999999972</v>
      </c>
      <c r="Q743" s="8">
        <f t="shared" si="135"/>
        <v>0</v>
      </c>
      <c r="R743" s="8">
        <f t="shared" si="135"/>
        <v>0</v>
      </c>
      <c r="S743" s="8">
        <f t="shared" si="135"/>
        <v>0</v>
      </c>
      <c r="T743" s="21">
        <f t="shared" si="129"/>
        <v>35</v>
      </c>
      <c r="U743" s="19">
        <f>VLOOKUP($B743,Gas!$B$3:$E$2506,2)</f>
        <v>4.47</v>
      </c>
      <c r="V743" s="44">
        <f t="shared" si="130"/>
        <v>8.7360178970917222</v>
      </c>
      <c r="W743" s="5">
        <f>VLOOKUP($B743,Gas!$B$3:$E$2506,4)</f>
        <v>0.38565253249768094</v>
      </c>
    </row>
    <row r="744" spans="1:23" x14ac:dyDescent="0.2">
      <c r="A744" s="43">
        <f t="shared" si="133"/>
        <v>35</v>
      </c>
      <c r="B744" s="91">
        <v>36836</v>
      </c>
      <c r="C744" s="92">
        <v>38.64</v>
      </c>
      <c r="D744" s="4">
        <f t="shared" si="128"/>
        <v>-1.055486694137767E-2</v>
      </c>
      <c r="E744" s="100">
        <f t="shared" si="134"/>
        <v>2.1502877276644483</v>
      </c>
      <c r="F744" s="2"/>
      <c r="G744" s="8">
        <f t="shared" ref="G744:S753" si="136">IF(G$1="P",MAX(0,G$2-$C744),IF(G$1="C",MAX(0,$C744-G$2)))</f>
        <v>0</v>
      </c>
      <c r="H744" s="8">
        <f t="shared" si="136"/>
        <v>0</v>
      </c>
      <c r="I744" s="8">
        <f t="shared" si="136"/>
        <v>0</v>
      </c>
      <c r="J744" s="8">
        <f t="shared" si="136"/>
        <v>0</v>
      </c>
      <c r="K744" s="8">
        <f t="shared" si="136"/>
        <v>1.3599999999999994</v>
      </c>
      <c r="L744" s="8">
        <f t="shared" si="136"/>
        <v>11.36</v>
      </c>
      <c r="M744" s="8">
        <f t="shared" si="136"/>
        <v>18.64</v>
      </c>
      <c r="N744" s="8">
        <f t="shared" si="136"/>
        <v>13.64</v>
      </c>
      <c r="O744" s="8">
        <f t="shared" si="136"/>
        <v>8.64</v>
      </c>
      <c r="P744" s="8">
        <f t="shared" si="136"/>
        <v>3.6400000000000006</v>
      </c>
      <c r="Q744" s="8">
        <f t="shared" si="136"/>
        <v>0</v>
      </c>
      <c r="R744" s="8">
        <f t="shared" si="136"/>
        <v>0</v>
      </c>
      <c r="S744" s="8">
        <f t="shared" si="136"/>
        <v>0</v>
      </c>
      <c r="T744" s="21">
        <f t="shared" si="129"/>
        <v>35</v>
      </c>
      <c r="U744" s="19">
        <f>VLOOKUP($B744,Gas!$B$3:$E$2506,2)</f>
        <v>4.63</v>
      </c>
      <c r="V744" s="44">
        <f t="shared" si="130"/>
        <v>8.3455723542116633</v>
      </c>
      <c r="W744" s="5">
        <f>VLOOKUP($B744,Gas!$B$3:$E$2506,4)</f>
        <v>0.38849898425827811</v>
      </c>
    </row>
    <row r="745" spans="1:23" x14ac:dyDescent="0.2">
      <c r="A745" s="43">
        <f t="shared" si="133"/>
        <v>35</v>
      </c>
      <c r="B745" s="91">
        <v>36837</v>
      </c>
      <c r="C745" s="92">
        <v>31.96</v>
      </c>
      <c r="D745" s="4">
        <f t="shared" si="128"/>
        <v>-0.1898028884462433</v>
      </c>
      <c r="E745" s="100">
        <f t="shared" si="134"/>
        <v>2.1909742878886722</v>
      </c>
      <c r="F745" s="2"/>
      <c r="G745" s="8">
        <f t="shared" si="136"/>
        <v>0</v>
      </c>
      <c r="H745" s="8">
        <f t="shared" si="136"/>
        <v>0</v>
      </c>
      <c r="I745" s="8">
        <f t="shared" si="136"/>
        <v>0</v>
      </c>
      <c r="J745" s="8">
        <f t="shared" si="136"/>
        <v>3.0399999999999991</v>
      </c>
      <c r="K745" s="8">
        <f t="shared" si="136"/>
        <v>8.0399999999999991</v>
      </c>
      <c r="L745" s="8">
        <f t="shared" si="136"/>
        <v>18.04</v>
      </c>
      <c r="M745" s="8">
        <f t="shared" si="136"/>
        <v>11.96</v>
      </c>
      <c r="N745" s="8">
        <f t="shared" si="136"/>
        <v>6.9600000000000009</v>
      </c>
      <c r="O745" s="8">
        <f t="shared" si="136"/>
        <v>1.9600000000000009</v>
      </c>
      <c r="P745" s="8">
        <f t="shared" si="136"/>
        <v>0</v>
      </c>
      <c r="Q745" s="8">
        <f t="shared" si="136"/>
        <v>0</v>
      </c>
      <c r="R745" s="8">
        <f t="shared" si="136"/>
        <v>0</v>
      </c>
      <c r="S745" s="8">
        <f t="shared" si="136"/>
        <v>0</v>
      </c>
      <c r="T745" s="21">
        <f t="shared" si="129"/>
        <v>35</v>
      </c>
      <c r="U745" s="19">
        <f>VLOOKUP($B745,Gas!$B$3:$E$2506,2)</f>
        <v>4.5999999999999996</v>
      </c>
      <c r="V745" s="44">
        <f t="shared" si="130"/>
        <v>6.947826086956522</v>
      </c>
      <c r="W745" s="5">
        <f>VLOOKUP($B745,Gas!$B$3:$E$2506,4)</f>
        <v>0.35652249916752804</v>
      </c>
    </row>
    <row r="746" spans="1:23" x14ac:dyDescent="0.2">
      <c r="A746" s="43">
        <f t="shared" si="133"/>
        <v>35</v>
      </c>
      <c r="B746" s="91">
        <v>36838</v>
      </c>
      <c r="C746" s="92">
        <v>36.409999999999997</v>
      </c>
      <c r="D746" s="4">
        <f t="shared" si="128"/>
        <v>0.13035834128926807</v>
      </c>
      <c r="E746" s="100">
        <f t="shared" si="134"/>
        <v>2.1351035991911647</v>
      </c>
      <c r="F746" s="2"/>
      <c r="G746" s="8">
        <f t="shared" si="136"/>
        <v>0</v>
      </c>
      <c r="H746" s="8">
        <f t="shared" si="136"/>
        <v>0</v>
      </c>
      <c r="I746" s="8">
        <f t="shared" si="136"/>
        <v>0</v>
      </c>
      <c r="J746" s="8">
        <f t="shared" si="136"/>
        <v>0</v>
      </c>
      <c r="K746" s="8">
        <f t="shared" si="136"/>
        <v>3.5900000000000034</v>
      </c>
      <c r="L746" s="8">
        <f t="shared" si="136"/>
        <v>13.590000000000003</v>
      </c>
      <c r="M746" s="8">
        <f t="shared" si="136"/>
        <v>16.409999999999997</v>
      </c>
      <c r="N746" s="8">
        <f t="shared" si="136"/>
        <v>11.409999999999997</v>
      </c>
      <c r="O746" s="8">
        <f t="shared" si="136"/>
        <v>6.4099999999999966</v>
      </c>
      <c r="P746" s="8">
        <f t="shared" si="136"/>
        <v>1.4099999999999966</v>
      </c>
      <c r="Q746" s="8">
        <f t="shared" si="136"/>
        <v>0</v>
      </c>
      <c r="R746" s="8">
        <f t="shared" si="136"/>
        <v>0</v>
      </c>
      <c r="S746" s="8">
        <f t="shared" si="136"/>
        <v>0</v>
      </c>
      <c r="T746" s="21">
        <f t="shared" si="129"/>
        <v>35</v>
      </c>
      <c r="U746" s="19">
        <f>VLOOKUP($B746,Gas!$B$3:$E$2506,2)</f>
        <v>4.6749999999999998</v>
      </c>
      <c r="V746" s="44">
        <f t="shared" si="130"/>
        <v>7.7882352941176469</v>
      </c>
      <c r="W746" s="5">
        <f>VLOOKUP($B746,Gas!$B$3:$E$2506,4)</f>
        <v>0.36574867432930092</v>
      </c>
    </row>
    <row r="747" spans="1:23" x14ac:dyDescent="0.2">
      <c r="A747" s="43">
        <f t="shared" si="133"/>
        <v>35</v>
      </c>
      <c r="B747" s="91">
        <v>36839</v>
      </c>
      <c r="C747" s="92">
        <v>40.11</v>
      </c>
      <c r="D747" s="4">
        <f t="shared" si="128"/>
        <v>9.6782217594619427E-2</v>
      </c>
      <c r="E747" s="100">
        <f t="shared" si="134"/>
        <v>2.2223074765436857</v>
      </c>
      <c r="F747" s="2"/>
      <c r="G747" s="8">
        <f t="shared" si="136"/>
        <v>0</v>
      </c>
      <c r="H747" s="8">
        <f t="shared" si="136"/>
        <v>0</v>
      </c>
      <c r="I747" s="8">
        <f t="shared" si="136"/>
        <v>0</v>
      </c>
      <c r="J747" s="8">
        <f t="shared" si="136"/>
        <v>0</v>
      </c>
      <c r="K747" s="8">
        <f t="shared" si="136"/>
        <v>0</v>
      </c>
      <c r="L747" s="8">
        <f t="shared" si="136"/>
        <v>9.89</v>
      </c>
      <c r="M747" s="8">
        <f t="shared" si="136"/>
        <v>20.11</v>
      </c>
      <c r="N747" s="8">
        <f t="shared" si="136"/>
        <v>15.11</v>
      </c>
      <c r="O747" s="8">
        <f t="shared" si="136"/>
        <v>10.11</v>
      </c>
      <c r="P747" s="8">
        <f t="shared" si="136"/>
        <v>5.1099999999999994</v>
      </c>
      <c r="Q747" s="8">
        <f t="shared" si="136"/>
        <v>0.10999999999999943</v>
      </c>
      <c r="R747" s="8">
        <f t="shared" si="136"/>
        <v>0</v>
      </c>
      <c r="S747" s="8">
        <f t="shared" si="136"/>
        <v>0</v>
      </c>
      <c r="T747" s="21">
        <f t="shared" si="129"/>
        <v>35</v>
      </c>
      <c r="U747" s="19">
        <f>VLOOKUP($B747,Gas!$B$3:$E$2506,2)</f>
        <v>4.92</v>
      </c>
      <c r="V747" s="44">
        <f t="shared" si="130"/>
        <v>8.1524390243902438</v>
      </c>
      <c r="W747" s="5">
        <f>VLOOKUP($B747,Gas!$B$3:$E$2506,4)</f>
        <v>0.4617332935974704</v>
      </c>
    </row>
    <row r="748" spans="1:23" x14ac:dyDescent="0.2">
      <c r="A748" s="43">
        <f t="shared" si="133"/>
        <v>35</v>
      </c>
      <c r="B748" s="91">
        <v>36840</v>
      </c>
      <c r="C748" s="92">
        <v>40.24</v>
      </c>
      <c r="D748" s="4">
        <f t="shared" si="128"/>
        <v>3.2358460095224242E-3</v>
      </c>
      <c r="E748" s="100">
        <f t="shared" si="134"/>
        <v>1.562840349190324</v>
      </c>
      <c r="F748" s="2"/>
      <c r="G748" s="8">
        <f t="shared" si="136"/>
        <v>0</v>
      </c>
      <c r="H748" s="8">
        <f t="shared" si="136"/>
        <v>0</v>
      </c>
      <c r="I748" s="8">
        <f t="shared" si="136"/>
        <v>0</v>
      </c>
      <c r="J748" s="8">
        <f t="shared" si="136"/>
        <v>0</v>
      </c>
      <c r="K748" s="8">
        <f t="shared" si="136"/>
        <v>0</v>
      </c>
      <c r="L748" s="8">
        <f t="shared" si="136"/>
        <v>9.759999999999998</v>
      </c>
      <c r="M748" s="8">
        <f t="shared" si="136"/>
        <v>20.240000000000002</v>
      </c>
      <c r="N748" s="8">
        <f t="shared" si="136"/>
        <v>15.240000000000002</v>
      </c>
      <c r="O748" s="8">
        <f t="shared" si="136"/>
        <v>10.240000000000002</v>
      </c>
      <c r="P748" s="8">
        <f t="shared" si="136"/>
        <v>5.240000000000002</v>
      </c>
      <c r="Q748" s="8">
        <f t="shared" si="136"/>
        <v>0.24000000000000199</v>
      </c>
      <c r="R748" s="8">
        <f t="shared" si="136"/>
        <v>0</v>
      </c>
      <c r="S748" s="8">
        <f t="shared" si="136"/>
        <v>0</v>
      </c>
      <c r="T748" s="21">
        <f t="shared" si="129"/>
        <v>35</v>
      </c>
      <c r="U748" s="19">
        <f>VLOOKUP($B748,Gas!$B$3:$E$2506,2)</f>
        <v>5.36</v>
      </c>
      <c r="V748" s="44">
        <f t="shared" si="130"/>
        <v>7.5074626865671643</v>
      </c>
      <c r="W748" s="5">
        <f>VLOOKUP($B748,Gas!$B$3:$E$2506,4)</f>
        <v>0.65515345426944516</v>
      </c>
    </row>
    <row r="749" spans="1:23" x14ac:dyDescent="0.2">
      <c r="A749" s="43">
        <f t="shared" si="133"/>
        <v>35</v>
      </c>
      <c r="B749" s="91">
        <v>36843</v>
      </c>
      <c r="C749" s="92">
        <v>46.12</v>
      </c>
      <c r="D749" s="4">
        <f t="shared" si="128"/>
        <v>0.13638516960937444</v>
      </c>
      <c r="E749" s="100">
        <f t="shared" si="134"/>
        <v>1.6755159598994576</v>
      </c>
      <c r="F749" s="2"/>
      <c r="G749" s="8">
        <f t="shared" si="136"/>
        <v>0</v>
      </c>
      <c r="H749" s="8">
        <f t="shared" si="136"/>
        <v>0</v>
      </c>
      <c r="I749" s="8">
        <f t="shared" si="136"/>
        <v>0</v>
      </c>
      <c r="J749" s="8">
        <f t="shared" si="136"/>
        <v>0</v>
      </c>
      <c r="K749" s="8">
        <f t="shared" si="136"/>
        <v>0</v>
      </c>
      <c r="L749" s="8">
        <f t="shared" si="136"/>
        <v>3.8800000000000026</v>
      </c>
      <c r="M749" s="8">
        <f t="shared" si="136"/>
        <v>26.119999999999997</v>
      </c>
      <c r="N749" s="8">
        <f t="shared" si="136"/>
        <v>21.119999999999997</v>
      </c>
      <c r="O749" s="8">
        <f t="shared" si="136"/>
        <v>16.119999999999997</v>
      </c>
      <c r="P749" s="8">
        <f t="shared" si="136"/>
        <v>11.119999999999997</v>
      </c>
      <c r="Q749" s="8">
        <f t="shared" si="136"/>
        <v>6.1199999999999974</v>
      </c>
      <c r="R749" s="8">
        <f t="shared" si="136"/>
        <v>0</v>
      </c>
      <c r="S749" s="8">
        <f t="shared" si="136"/>
        <v>0</v>
      </c>
      <c r="T749" s="21">
        <f t="shared" si="129"/>
        <v>35</v>
      </c>
      <c r="U749" s="19">
        <f>VLOOKUP($B749,Gas!$B$3:$E$2506,2)</f>
        <v>5.2450000000000001</v>
      </c>
      <c r="V749" s="44">
        <f t="shared" si="130"/>
        <v>8.7931363203050523</v>
      </c>
      <c r="W749" s="5">
        <f>VLOOKUP($B749,Gas!$B$3:$E$2506,4)</f>
        <v>0.61745223595008425</v>
      </c>
    </row>
    <row r="750" spans="1:23" x14ac:dyDescent="0.2">
      <c r="A750" s="43">
        <f t="shared" si="133"/>
        <v>35</v>
      </c>
      <c r="B750" s="91">
        <v>36844</v>
      </c>
      <c r="C750" s="92">
        <v>46</v>
      </c>
      <c r="D750" s="4">
        <f t="shared" si="128"/>
        <v>-2.6052989117632541E-3</v>
      </c>
      <c r="E750" s="100">
        <f t="shared" si="134"/>
        <v>1.6666573577956625</v>
      </c>
      <c r="F750" s="2"/>
      <c r="G750" s="8">
        <f t="shared" si="136"/>
        <v>0</v>
      </c>
      <c r="H750" s="8">
        <f t="shared" si="136"/>
        <v>0</v>
      </c>
      <c r="I750" s="8">
        <f t="shared" si="136"/>
        <v>0</v>
      </c>
      <c r="J750" s="8">
        <f t="shared" si="136"/>
        <v>0</v>
      </c>
      <c r="K750" s="8">
        <f t="shared" si="136"/>
        <v>0</v>
      </c>
      <c r="L750" s="8">
        <f t="shared" si="136"/>
        <v>4</v>
      </c>
      <c r="M750" s="8">
        <f t="shared" si="136"/>
        <v>26</v>
      </c>
      <c r="N750" s="8">
        <f t="shared" si="136"/>
        <v>21</v>
      </c>
      <c r="O750" s="8">
        <f t="shared" si="136"/>
        <v>16</v>
      </c>
      <c r="P750" s="8">
        <f t="shared" si="136"/>
        <v>11</v>
      </c>
      <c r="Q750" s="8">
        <f t="shared" si="136"/>
        <v>6</v>
      </c>
      <c r="R750" s="8">
        <f t="shared" si="136"/>
        <v>0</v>
      </c>
      <c r="S750" s="8">
        <f t="shared" si="136"/>
        <v>0</v>
      </c>
      <c r="T750" s="21">
        <f t="shared" si="129"/>
        <v>35</v>
      </c>
      <c r="U750" s="19">
        <f>VLOOKUP($B750,Gas!$B$3:$E$2506,2)</f>
        <v>5.5949999999999998</v>
      </c>
      <c r="V750" s="44">
        <f t="shared" si="130"/>
        <v>8.2216264521894544</v>
      </c>
      <c r="W750" s="5">
        <f>VLOOKUP($B750,Gas!$B$3:$E$2506,4)</f>
        <v>0.67723226027262795</v>
      </c>
    </row>
    <row r="751" spans="1:23" x14ac:dyDescent="0.2">
      <c r="A751" s="43">
        <f t="shared" si="133"/>
        <v>35</v>
      </c>
      <c r="B751" s="91">
        <v>36845</v>
      </c>
      <c r="C751" s="92">
        <v>37.93</v>
      </c>
      <c r="D751" s="4">
        <f t="shared" si="128"/>
        <v>-0.19289904078828737</v>
      </c>
      <c r="E751" s="100">
        <f t="shared" si="134"/>
        <v>1.9821668872534117</v>
      </c>
      <c r="F751" s="2"/>
      <c r="G751" s="8">
        <f t="shared" si="136"/>
        <v>0</v>
      </c>
      <c r="H751" s="8">
        <f t="shared" si="136"/>
        <v>0</v>
      </c>
      <c r="I751" s="8">
        <f t="shared" si="136"/>
        <v>0</v>
      </c>
      <c r="J751" s="8">
        <f t="shared" si="136"/>
        <v>0</v>
      </c>
      <c r="K751" s="8">
        <f t="shared" si="136"/>
        <v>2.0700000000000003</v>
      </c>
      <c r="L751" s="8">
        <f t="shared" si="136"/>
        <v>12.07</v>
      </c>
      <c r="M751" s="8">
        <f t="shared" si="136"/>
        <v>17.93</v>
      </c>
      <c r="N751" s="8">
        <f t="shared" si="136"/>
        <v>12.93</v>
      </c>
      <c r="O751" s="8">
        <f t="shared" si="136"/>
        <v>7.93</v>
      </c>
      <c r="P751" s="8">
        <f t="shared" si="136"/>
        <v>2.9299999999999997</v>
      </c>
      <c r="Q751" s="8">
        <f t="shared" si="136"/>
        <v>0</v>
      </c>
      <c r="R751" s="8">
        <f t="shared" si="136"/>
        <v>0</v>
      </c>
      <c r="S751" s="8">
        <f t="shared" si="136"/>
        <v>0</v>
      </c>
      <c r="T751" s="21">
        <f t="shared" si="129"/>
        <v>35</v>
      </c>
      <c r="U751" s="19">
        <f>VLOOKUP($B751,Gas!$B$3:$E$2506,2)</f>
        <v>5.7949999999999999</v>
      </c>
      <c r="V751" s="44">
        <f t="shared" si="130"/>
        <v>6.5452976704055219</v>
      </c>
      <c r="W751" s="5">
        <f>VLOOKUP($B751,Gas!$B$3:$E$2506,4)</f>
        <v>0.67062377228176084</v>
      </c>
    </row>
    <row r="752" spans="1:23" x14ac:dyDescent="0.2">
      <c r="A752" s="43">
        <f t="shared" si="133"/>
        <v>35</v>
      </c>
      <c r="B752" s="91">
        <v>36846</v>
      </c>
      <c r="C752" s="92">
        <v>49.66</v>
      </c>
      <c r="D752" s="4">
        <f t="shared" si="128"/>
        <v>0.26945742437921288</v>
      </c>
      <c r="E752" s="100">
        <f t="shared" si="134"/>
        <v>2.3345219655086908</v>
      </c>
      <c r="F752" s="2"/>
      <c r="G752" s="8">
        <f t="shared" si="136"/>
        <v>0</v>
      </c>
      <c r="H752" s="8">
        <f t="shared" si="136"/>
        <v>0</v>
      </c>
      <c r="I752" s="8">
        <f t="shared" si="136"/>
        <v>0</v>
      </c>
      <c r="J752" s="8">
        <f t="shared" si="136"/>
        <v>0</v>
      </c>
      <c r="K752" s="8">
        <f t="shared" si="136"/>
        <v>0</v>
      </c>
      <c r="L752" s="8">
        <f t="shared" si="136"/>
        <v>0.34000000000000341</v>
      </c>
      <c r="M752" s="8">
        <f t="shared" si="136"/>
        <v>29.659999999999997</v>
      </c>
      <c r="N752" s="8">
        <f t="shared" si="136"/>
        <v>24.659999999999997</v>
      </c>
      <c r="O752" s="8">
        <f t="shared" si="136"/>
        <v>19.659999999999997</v>
      </c>
      <c r="P752" s="8">
        <f t="shared" si="136"/>
        <v>14.659999999999997</v>
      </c>
      <c r="Q752" s="8">
        <f t="shared" si="136"/>
        <v>9.6599999999999966</v>
      </c>
      <c r="R752" s="8">
        <f t="shared" si="136"/>
        <v>0</v>
      </c>
      <c r="S752" s="8">
        <f t="shared" si="136"/>
        <v>0</v>
      </c>
      <c r="T752" s="21">
        <f t="shared" si="129"/>
        <v>35</v>
      </c>
      <c r="U752" s="19">
        <f>VLOOKUP($B752,Gas!$B$3:$E$2506,2)</f>
        <v>5.94</v>
      </c>
      <c r="V752" s="44">
        <f t="shared" si="130"/>
        <v>8.3602693602693599</v>
      </c>
      <c r="W752" s="5">
        <f>VLOOKUP($B752,Gas!$B$3:$E$2506,4)</f>
        <v>0.65348241789074835</v>
      </c>
    </row>
    <row r="753" spans="1:23" x14ac:dyDescent="0.2">
      <c r="A753" s="43">
        <f t="shared" si="133"/>
        <v>35</v>
      </c>
      <c r="B753" s="91">
        <v>36847</v>
      </c>
      <c r="C753" s="92">
        <v>45.56</v>
      </c>
      <c r="D753" s="4">
        <f t="shared" si="128"/>
        <v>-8.6169641501039104E-2</v>
      </c>
      <c r="E753" s="100">
        <f t="shared" si="134"/>
        <v>2.3332142151576361</v>
      </c>
      <c r="F753" s="2"/>
      <c r="G753" s="8">
        <f t="shared" si="136"/>
        <v>0</v>
      </c>
      <c r="H753" s="8">
        <f t="shared" si="136"/>
        <v>0</v>
      </c>
      <c r="I753" s="8">
        <f t="shared" si="136"/>
        <v>0</v>
      </c>
      <c r="J753" s="8">
        <f t="shared" si="136"/>
        <v>0</v>
      </c>
      <c r="K753" s="8">
        <f t="shared" si="136"/>
        <v>0</v>
      </c>
      <c r="L753" s="8">
        <f t="shared" si="136"/>
        <v>4.4399999999999977</v>
      </c>
      <c r="M753" s="8">
        <f t="shared" si="136"/>
        <v>25.560000000000002</v>
      </c>
      <c r="N753" s="8">
        <f t="shared" si="136"/>
        <v>20.560000000000002</v>
      </c>
      <c r="O753" s="8">
        <f t="shared" si="136"/>
        <v>15.560000000000002</v>
      </c>
      <c r="P753" s="8">
        <f t="shared" si="136"/>
        <v>10.560000000000002</v>
      </c>
      <c r="Q753" s="8">
        <f t="shared" si="136"/>
        <v>5.5600000000000023</v>
      </c>
      <c r="R753" s="8">
        <f t="shared" si="136"/>
        <v>0</v>
      </c>
      <c r="S753" s="8">
        <f t="shared" si="136"/>
        <v>0</v>
      </c>
      <c r="T753" s="21">
        <f t="shared" si="129"/>
        <v>35</v>
      </c>
      <c r="U753" s="19">
        <f>VLOOKUP($B753,Gas!$B$3:$E$2506,2)</f>
        <v>5.88</v>
      </c>
      <c r="V753" s="44">
        <f t="shared" si="130"/>
        <v>7.7482993197278915</v>
      </c>
      <c r="W753" s="5">
        <f>VLOOKUP($B753,Gas!$B$3:$E$2506,4)</f>
        <v>0.66093225597206828</v>
      </c>
    </row>
    <row r="754" spans="1:23" x14ac:dyDescent="0.2">
      <c r="A754" s="43">
        <f t="shared" si="133"/>
        <v>35</v>
      </c>
      <c r="B754" s="91">
        <v>36850</v>
      </c>
      <c r="C754" s="92">
        <v>47.49</v>
      </c>
      <c r="D754" s="4">
        <f t="shared" si="128"/>
        <v>4.1489023982049053E-2</v>
      </c>
      <c r="E754" s="100">
        <f t="shared" si="134"/>
        <v>2.3316313130615294</v>
      </c>
      <c r="F754" s="2"/>
      <c r="G754" s="8">
        <f t="shared" ref="G754:S763" si="137">IF(G$1="P",MAX(0,G$2-$C754),IF(G$1="C",MAX(0,$C754-G$2)))</f>
        <v>0</v>
      </c>
      <c r="H754" s="8">
        <f t="shared" si="137"/>
        <v>0</v>
      </c>
      <c r="I754" s="8">
        <f t="shared" si="137"/>
        <v>0</v>
      </c>
      <c r="J754" s="8">
        <f t="shared" si="137"/>
        <v>0</v>
      </c>
      <c r="K754" s="8">
        <f t="shared" si="137"/>
        <v>0</v>
      </c>
      <c r="L754" s="8">
        <f t="shared" si="137"/>
        <v>2.509999999999998</v>
      </c>
      <c r="M754" s="8">
        <f t="shared" si="137"/>
        <v>27.490000000000002</v>
      </c>
      <c r="N754" s="8">
        <f t="shared" si="137"/>
        <v>22.490000000000002</v>
      </c>
      <c r="O754" s="8">
        <f t="shared" si="137"/>
        <v>17.490000000000002</v>
      </c>
      <c r="P754" s="8">
        <f t="shared" si="137"/>
        <v>12.490000000000002</v>
      </c>
      <c r="Q754" s="8">
        <f t="shared" si="137"/>
        <v>7.490000000000002</v>
      </c>
      <c r="R754" s="8">
        <f t="shared" si="137"/>
        <v>0</v>
      </c>
      <c r="S754" s="8">
        <f t="shared" si="137"/>
        <v>0</v>
      </c>
      <c r="T754" s="21">
        <f t="shared" si="129"/>
        <v>35</v>
      </c>
      <c r="U754" s="19">
        <f>VLOOKUP($B754,Gas!$B$3:$E$2506,2)</f>
        <v>5.6349999999999998</v>
      </c>
      <c r="V754" s="44">
        <f t="shared" si="130"/>
        <v>8.4276841171251125</v>
      </c>
      <c r="W754" s="5">
        <f>VLOOKUP($B754,Gas!$B$3:$E$2506,4)</f>
        <v>0.57497556684099249</v>
      </c>
    </row>
    <row r="755" spans="1:23" x14ac:dyDescent="0.2">
      <c r="A755" s="43">
        <f t="shared" si="133"/>
        <v>35</v>
      </c>
      <c r="B755" s="91">
        <v>36851</v>
      </c>
      <c r="C755" s="92">
        <v>63.23</v>
      </c>
      <c r="D755" s="4">
        <f t="shared" si="128"/>
        <v>0.28625970950949131</v>
      </c>
      <c r="E755" s="100">
        <f t="shared" si="134"/>
        <v>2.3530966729119767</v>
      </c>
      <c r="F755" s="2"/>
      <c r="G755" s="8">
        <f t="shared" si="137"/>
        <v>0</v>
      </c>
      <c r="H755" s="8">
        <f t="shared" si="137"/>
        <v>0</v>
      </c>
      <c r="I755" s="8">
        <f t="shared" si="137"/>
        <v>0</v>
      </c>
      <c r="J755" s="8">
        <f t="shared" si="137"/>
        <v>0</v>
      </c>
      <c r="K755" s="8">
        <f t="shared" si="137"/>
        <v>0</v>
      </c>
      <c r="L755" s="8">
        <f t="shared" si="137"/>
        <v>0</v>
      </c>
      <c r="M755" s="8">
        <f t="shared" si="137"/>
        <v>43.23</v>
      </c>
      <c r="N755" s="8">
        <f t="shared" si="137"/>
        <v>38.229999999999997</v>
      </c>
      <c r="O755" s="8">
        <f t="shared" si="137"/>
        <v>33.229999999999997</v>
      </c>
      <c r="P755" s="8">
        <f t="shared" si="137"/>
        <v>28.229999999999997</v>
      </c>
      <c r="Q755" s="8">
        <f t="shared" si="137"/>
        <v>23.229999999999997</v>
      </c>
      <c r="R755" s="8">
        <f t="shared" si="137"/>
        <v>13.229999999999997</v>
      </c>
      <c r="S755" s="8">
        <f t="shared" si="137"/>
        <v>0</v>
      </c>
      <c r="T755" s="21">
        <f t="shared" si="129"/>
        <v>35</v>
      </c>
      <c r="U755" s="19">
        <f>VLOOKUP($B755,Gas!$B$3:$E$2506,2)</f>
        <v>6.2350000000000003</v>
      </c>
      <c r="V755" s="44">
        <f t="shared" si="130"/>
        <v>10.141138732959101</v>
      </c>
      <c r="W755" s="5">
        <f>VLOOKUP($B755,Gas!$B$3:$E$2506,4)</f>
        <v>0.78461687071081354</v>
      </c>
    </row>
    <row r="756" spans="1:23" x14ac:dyDescent="0.2">
      <c r="A756" s="43">
        <f t="shared" si="133"/>
        <v>35</v>
      </c>
      <c r="B756" s="91">
        <v>36852</v>
      </c>
      <c r="C756" s="92">
        <v>64.23</v>
      </c>
      <c r="D756" s="4">
        <f t="shared" si="128"/>
        <v>1.5691519199179424E-2</v>
      </c>
      <c r="E756" s="100">
        <f t="shared" si="134"/>
        <v>2.3388011656766587</v>
      </c>
      <c r="F756" s="2"/>
      <c r="G756" s="8">
        <f t="shared" si="137"/>
        <v>0</v>
      </c>
      <c r="H756" s="8">
        <f t="shared" si="137"/>
        <v>0</v>
      </c>
      <c r="I756" s="8">
        <f t="shared" si="137"/>
        <v>0</v>
      </c>
      <c r="J756" s="8">
        <f t="shared" si="137"/>
        <v>0</v>
      </c>
      <c r="K756" s="8">
        <f t="shared" si="137"/>
        <v>0</v>
      </c>
      <c r="L756" s="8">
        <f t="shared" si="137"/>
        <v>0</v>
      </c>
      <c r="M756" s="8">
        <f t="shared" si="137"/>
        <v>44.230000000000004</v>
      </c>
      <c r="N756" s="8">
        <f t="shared" si="137"/>
        <v>39.230000000000004</v>
      </c>
      <c r="O756" s="8">
        <f t="shared" si="137"/>
        <v>34.230000000000004</v>
      </c>
      <c r="P756" s="8">
        <f t="shared" si="137"/>
        <v>29.230000000000004</v>
      </c>
      <c r="Q756" s="8">
        <f t="shared" si="137"/>
        <v>24.230000000000004</v>
      </c>
      <c r="R756" s="8">
        <f t="shared" si="137"/>
        <v>14.230000000000004</v>
      </c>
      <c r="S756" s="8">
        <f t="shared" si="137"/>
        <v>0</v>
      </c>
      <c r="T756" s="21">
        <f t="shared" si="129"/>
        <v>35</v>
      </c>
      <c r="U756" s="19">
        <f>VLOOKUP($B756,Gas!$B$3:$E$2506,2)</f>
        <v>6.34</v>
      </c>
      <c r="V756" s="44">
        <f t="shared" si="130"/>
        <v>10.130914826498424</v>
      </c>
      <c r="W756" s="5">
        <f>VLOOKUP($B756,Gas!$B$3:$E$2506,4)</f>
        <v>0.77613295670722571</v>
      </c>
    </row>
    <row r="757" spans="1:23" x14ac:dyDescent="0.2">
      <c r="A757" s="43">
        <f t="shared" si="133"/>
        <v>35</v>
      </c>
      <c r="B757" s="91">
        <v>36854</v>
      </c>
      <c r="C757" s="92">
        <v>25.38</v>
      </c>
      <c r="D757" s="4">
        <f t="shared" si="128"/>
        <v>-0.9285089289834596</v>
      </c>
      <c r="E757" s="100">
        <f t="shared" si="134"/>
        <v>5.4287201406459173</v>
      </c>
      <c r="F757" s="2"/>
      <c r="G757" s="8">
        <f t="shared" si="137"/>
        <v>0</v>
      </c>
      <c r="H757" s="8">
        <f t="shared" si="137"/>
        <v>0</v>
      </c>
      <c r="I757" s="8">
        <f t="shared" si="137"/>
        <v>4.620000000000001</v>
      </c>
      <c r="J757" s="8">
        <f t="shared" si="137"/>
        <v>9.620000000000001</v>
      </c>
      <c r="K757" s="8">
        <f t="shared" si="137"/>
        <v>14.620000000000001</v>
      </c>
      <c r="L757" s="8">
        <f t="shared" si="137"/>
        <v>24.62</v>
      </c>
      <c r="M757" s="8">
        <f t="shared" si="137"/>
        <v>5.379999999999999</v>
      </c>
      <c r="N757" s="8">
        <f t="shared" si="137"/>
        <v>0.37999999999999901</v>
      </c>
      <c r="O757" s="8">
        <f t="shared" si="137"/>
        <v>0</v>
      </c>
      <c r="P757" s="8">
        <f t="shared" si="137"/>
        <v>0</v>
      </c>
      <c r="Q757" s="8">
        <f t="shared" si="137"/>
        <v>0</v>
      </c>
      <c r="R757" s="8">
        <f t="shared" si="137"/>
        <v>0</v>
      </c>
      <c r="S757" s="8">
        <f t="shared" si="137"/>
        <v>0</v>
      </c>
      <c r="T757" s="21">
        <f t="shared" si="129"/>
        <v>35</v>
      </c>
      <c r="U757" s="19">
        <f>VLOOKUP($B757,Gas!$B$3:$E$2506,2)</f>
        <v>6.3150000000000004</v>
      </c>
      <c r="V757" s="44">
        <f t="shared" si="130"/>
        <v>4.0190023752969113</v>
      </c>
      <c r="W757" s="5">
        <f>VLOOKUP($B757,Gas!$B$3:$E$2506,4)</f>
        <v>0.72121076733213163</v>
      </c>
    </row>
    <row r="758" spans="1:23" x14ac:dyDescent="0.2">
      <c r="A758" s="43">
        <f t="shared" si="133"/>
        <v>35</v>
      </c>
      <c r="B758" s="91">
        <v>36857</v>
      </c>
      <c r="C758" s="92">
        <v>36.380000000000003</v>
      </c>
      <c r="D758" s="4">
        <f t="shared" si="128"/>
        <v>0.36005771080373472</v>
      </c>
      <c r="E758" s="100">
        <f t="shared" si="134"/>
        <v>5.7987448477952599</v>
      </c>
      <c r="F758" s="2"/>
      <c r="G758" s="8">
        <f t="shared" si="137"/>
        <v>0</v>
      </c>
      <c r="H758" s="8">
        <f t="shared" si="137"/>
        <v>0</v>
      </c>
      <c r="I758" s="8">
        <f t="shared" si="137"/>
        <v>0</v>
      </c>
      <c r="J758" s="8">
        <f t="shared" si="137"/>
        <v>0</v>
      </c>
      <c r="K758" s="8">
        <f t="shared" si="137"/>
        <v>3.6199999999999974</v>
      </c>
      <c r="L758" s="8">
        <f t="shared" si="137"/>
        <v>13.619999999999997</v>
      </c>
      <c r="M758" s="8">
        <f t="shared" si="137"/>
        <v>16.380000000000003</v>
      </c>
      <c r="N758" s="8">
        <f t="shared" si="137"/>
        <v>11.380000000000003</v>
      </c>
      <c r="O758" s="8">
        <f t="shared" si="137"/>
        <v>6.3800000000000026</v>
      </c>
      <c r="P758" s="8">
        <f t="shared" si="137"/>
        <v>1.3800000000000026</v>
      </c>
      <c r="Q758" s="8">
        <f t="shared" si="137"/>
        <v>0</v>
      </c>
      <c r="R758" s="8">
        <f t="shared" si="137"/>
        <v>0</v>
      </c>
      <c r="S758" s="8">
        <f t="shared" si="137"/>
        <v>0</v>
      </c>
      <c r="T758" s="21">
        <f t="shared" si="129"/>
        <v>35</v>
      </c>
      <c r="U758" s="19">
        <f>VLOOKUP($B758,Gas!$B$3:$E$2506,2)</f>
        <v>6.3150000000000004</v>
      </c>
      <c r="V758" s="44">
        <f t="shared" si="130"/>
        <v>5.7608867775138561</v>
      </c>
      <c r="W758" s="5">
        <f>VLOOKUP($B758,Gas!$B$3:$E$2506,4)</f>
        <v>0.69277675255752469</v>
      </c>
    </row>
    <row r="759" spans="1:23" x14ac:dyDescent="0.2">
      <c r="A759" s="43">
        <f t="shared" si="133"/>
        <v>35</v>
      </c>
      <c r="B759" s="91">
        <v>36858</v>
      </c>
      <c r="C759" s="92">
        <v>34.78</v>
      </c>
      <c r="D759" s="4">
        <f t="shared" si="128"/>
        <v>-4.497666416383922E-2</v>
      </c>
      <c r="E759" s="100">
        <f t="shared" si="134"/>
        <v>5.7421223542135804</v>
      </c>
      <c r="F759" s="2"/>
      <c r="G759" s="8">
        <f t="shared" si="137"/>
        <v>0</v>
      </c>
      <c r="H759" s="8">
        <f t="shared" si="137"/>
        <v>0</v>
      </c>
      <c r="I759" s="8">
        <f t="shared" si="137"/>
        <v>0</v>
      </c>
      <c r="J759" s="8">
        <f t="shared" si="137"/>
        <v>0.21999999999999886</v>
      </c>
      <c r="K759" s="8">
        <f t="shared" si="137"/>
        <v>5.2199999999999989</v>
      </c>
      <c r="L759" s="8">
        <f t="shared" si="137"/>
        <v>15.219999999999999</v>
      </c>
      <c r="M759" s="8">
        <f t="shared" si="137"/>
        <v>14.780000000000001</v>
      </c>
      <c r="N759" s="8">
        <f t="shared" si="137"/>
        <v>9.7800000000000011</v>
      </c>
      <c r="O759" s="8">
        <f t="shared" si="137"/>
        <v>4.7800000000000011</v>
      </c>
      <c r="P759" s="8">
        <f t="shared" si="137"/>
        <v>0</v>
      </c>
      <c r="Q759" s="8">
        <f t="shared" si="137"/>
        <v>0</v>
      </c>
      <c r="R759" s="8">
        <f t="shared" si="137"/>
        <v>0</v>
      </c>
      <c r="S759" s="8">
        <f t="shared" si="137"/>
        <v>0</v>
      </c>
      <c r="T759" s="21">
        <f t="shared" si="129"/>
        <v>35</v>
      </c>
      <c r="U759" s="19">
        <f>VLOOKUP($B759,Gas!$B$3:$E$2506,2)</f>
        <v>6.2450000000000001</v>
      </c>
      <c r="V759" s="44">
        <f t="shared" si="130"/>
        <v>5.5692554043234592</v>
      </c>
      <c r="W759" s="5">
        <f>VLOOKUP($B759,Gas!$B$3:$E$2506,4)</f>
        <v>0.62396519069934409</v>
      </c>
    </row>
    <row r="760" spans="1:23" x14ac:dyDescent="0.2">
      <c r="A760" s="43">
        <f t="shared" si="133"/>
        <v>35</v>
      </c>
      <c r="B760" s="91">
        <v>36859</v>
      </c>
      <c r="C760" s="92">
        <v>53.35</v>
      </c>
      <c r="D760" s="4">
        <f t="shared" si="128"/>
        <v>0.42783146882162543</v>
      </c>
      <c r="E760" s="100">
        <f t="shared" si="134"/>
        <v>6.1819416612481293</v>
      </c>
      <c r="F760" s="2"/>
      <c r="G760" s="8">
        <f t="shared" si="137"/>
        <v>0</v>
      </c>
      <c r="H760" s="8">
        <f t="shared" si="137"/>
        <v>0</v>
      </c>
      <c r="I760" s="8">
        <f t="shared" si="137"/>
        <v>0</v>
      </c>
      <c r="J760" s="8">
        <f t="shared" si="137"/>
        <v>0</v>
      </c>
      <c r="K760" s="8">
        <f t="shared" si="137"/>
        <v>0</v>
      </c>
      <c r="L760" s="8">
        <f t="shared" si="137"/>
        <v>0</v>
      </c>
      <c r="M760" s="8">
        <f t="shared" si="137"/>
        <v>33.35</v>
      </c>
      <c r="N760" s="8">
        <f t="shared" si="137"/>
        <v>28.35</v>
      </c>
      <c r="O760" s="8">
        <f t="shared" si="137"/>
        <v>23.35</v>
      </c>
      <c r="P760" s="8">
        <f t="shared" si="137"/>
        <v>18.350000000000001</v>
      </c>
      <c r="Q760" s="8">
        <f t="shared" si="137"/>
        <v>13.350000000000001</v>
      </c>
      <c r="R760" s="8">
        <f t="shared" si="137"/>
        <v>3.3500000000000014</v>
      </c>
      <c r="S760" s="8">
        <f t="shared" si="137"/>
        <v>0</v>
      </c>
      <c r="T760" s="21">
        <f t="shared" si="129"/>
        <v>35</v>
      </c>
      <c r="U760" s="19">
        <f>VLOOKUP($B760,Gas!$B$3:$E$2506,2)</f>
        <v>5.9249999999999998</v>
      </c>
      <c r="V760" s="44">
        <f t="shared" si="130"/>
        <v>9.004219409282701</v>
      </c>
      <c r="W760" s="5">
        <f>VLOOKUP($B760,Gas!$B$3:$E$2506,4)</f>
        <v>0.73087184501286107</v>
      </c>
    </row>
    <row r="761" spans="1:23" x14ac:dyDescent="0.2">
      <c r="A761" s="43">
        <f t="shared" si="133"/>
        <v>35</v>
      </c>
      <c r="B761" s="91">
        <v>36860</v>
      </c>
      <c r="C761" s="92">
        <v>53.05</v>
      </c>
      <c r="D761" s="4">
        <f t="shared" si="128"/>
        <v>-5.6391126877702617E-3</v>
      </c>
      <c r="E761" s="100">
        <f t="shared" si="134"/>
        <v>6.0771750207838782</v>
      </c>
      <c r="F761" s="2"/>
      <c r="G761" s="8">
        <f t="shared" si="137"/>
        <v>0</v>
      </c>
      <c r="H761" s="8">
        <f t="shared" si="137"/>
        <v>0</v>
      </c>
      <c r="I761" s="8">
        <f t="shared" si="137"/>
        <v>0</v>
      </c>
      <c r="J761" s="8">
        <f t="shared" si="137"/>
        <v>0</v>
      </c>
      <c r="K761" s="8">
        <f t="shared" si="137"/>
        <v>0</v>
      </c>
      <c r="L761" s="8">
        <f t="shared" si="137"/>
        <v>0</v>
      </c>
      <c r="M761" s="8">
        <f t="shared" si="137"/>
        <v>33.049999999999997</v>
      </c>
      <c r="N761" s="8">
        <f t="shared" si="137"/>
        <v>28.049999999999997</v>
      </c>
      <c r="O761" s="8">
        <f t="shared" si="137"/>
        <v>23.049999999999997</v>
      </c>
      <c r="P761" s="8">
        <f t="shared" si="137"/>
        <v>18.049999999999997</v>
      </c>
      <c r="Q761" s="8">
        <f t="shared" si="137"/>
        <v>13.049999999999997</v>
      </c>
      <c r="R761" s="8">
        <f t="shared" si="137"/>
        <v>3.0499999999999972</v>
      </c>
      <c r="S761" s="8">
        <f t="shared" si="137"/>
        <v>0</v>
      </c>
      <c r="T761" s="21">
        <f t="shared" si="129"/>
        <v>35</v>
      </c>
      <c r="U761" s="19">
        <f>VLOOKUP($B761,Gas!$B$3:$E$2506,2)</f>
        <v>5.95</v>
      </c>
      <c r="V761" s="44">
        <f t="shared" si="130"/>
        <v>8.9159663865546204</v>
      </c>
      <c r="W761" s="5">
        <f>VLOOKUP($B761,Gas!$B$3:$E$2506,4)</f>
        <v>0.73014168079587838</v>
      </c>
    </row>
    <row r="762" spans="1:23" x14ac:dyDescent="0.2">
      <c r="A762" s="43">
        <f t="shared" si="133"/>
        <v>36</v>
      </c>
      <c r="B762" s="91">
        <v>36861</v>
      </c>
      <c r="C762" s="92">
        <v>47.56</v>
      </c>
      <c r="D762" s="4">
        <f t="shared" si="128"/>
        <v>-0.10924279323741098</v>
      </c>
      <c r="E762" s="100">
        <f t="shared" si="134"/>
        <v>5.9627304066737503</v>
      </c>
      <c r="F762" s="2"/>
      <c r="G762" s="8">
        <f t="shared" si="137"/>
        <v>0</v>
      </c>
      <c r="H762" s="8">
        <f t="shared" si="137"/>
        <v>0</v>
      </c>
      <c r="I762" s="8">
        <f t="shared" si="137"/>
        <v>0</v>
      </c>
      <c r="J762" s="8">
        <f t="shared" si="137"/>
        <v>0</v>
      </c>
      <c r="K762" s="8">
        <f t="shared" si="137"/>
        <v>0</v>
      </c>
      <c r="L762" s="8">
        <f t="shared" si="137"/>
        <v>2.4399999999999977</v>
      </c>
      <c r="M762" s="8">
        <f t="shared" si="137"/>
        <v>27.560000000000002</v>
      </c>
      <c r="N762" s="8">
        <f t="shared" si="137"/>
        <v>22.560000000000002</v>
      </c>
      <c r="O762" s="8">
        <f t="shared" si="137"/>
        <v>17.560000000000002</v>
      </c>
      <c r="P762" s="8">
        <f t="shared" si="137"/>
        <v>12.560000000000002</v>
      </c>
      <c r="Q762" s="8">
        <f t="shared" si="137"/>
        <v>7.5600000000000023</v>
      </c>
      <c r="R762" s="8">
        <f t="shared" si="137"/>
        <v>0</v>
      </c>
      <c r="S762" s="8">
        <f t="shared" si="137"/>
        <v>0</v>
      </c>
      <c r="T762" s="21">
        <f t="shared" si="129"/>
        <v>36</v>
      </c>
      <c r="U762" s="19">
        <f>VLOOKUP($B762,Gas!$B$3:$E$2506,2)</f>
        <v>6.31</v>
      </c>
      <c r="V762" s="44">
        <f t="shared" si="130"/>
        <v>7.5372424722662448</v>
      </c>
      <c r="W762" s="5">
        <f>VLOOKUP($B762,Gas!$B$3:$E$2506,4)</f>
        <v>0.51892678893568445</v>
      </c>
    </row>
    <row r="763" spans="1:23" x14ac:dyDescent="0.2">
      <c r="A763" s="43">
        <f t="shared" si="133"/>
        <v>36</v>
      </c>
      <c r="B763" s="91">
        <v>36864</v>
      </c>
      <c r="C763" s="92">
        <v>50.45</v>
      </c>
      <c r="D763" s="4">
        <f t="shared" si="128"/>
        <v>5.8990674977036833E-2</v>
      </c>
      <c r="E763" s="100">
        <f t="shared" si="134"/>
        <v>5.9515438946708921</v>
      </c>
      <c r="F763" s="2"/>
      <c r="G763" s="8">
        <f t="shared" si="137"/>
        <v>0</v>
      </c>
      <c r="H763" s="8">
        <f t="shared" si="137"/>
        <v>0</v>
      </c>
      <c r="I763" s="8">
        <f t="shared" si="137"/>
        <v>0</v>
      </c>
      <c r="J763" s="8">
        <f t="shared" si="137"/>
        <v>0</v>
      </c>
      <c r="K763" s="8">
        <f t="shared" si="137"/>
        <v>0</v>
      </c>
      <c r="L763" s="8">
        <f t="shared" si="137"/>
        <v>0</v>
      </c>
      <c r="M763" s="8">
        <f t="shared" si="137"/>
        <v>30.450000000000003</v>
      </c>
      <c r="N763" s="8">
        <f t="shared" si="137"/>
        <v>25.450000000000003</v>
      </c>
      <c r="O763" s="8">
        <f t="shared" si="137"/>
        <v>20.450000000000003</v>
      </c>
      <c r="P763" s="8">
        <f t="shared" si="137"/>
        <v>15.450000000000003</v>
      </c>
      <c r="Q763" s="8">
        <f t="shared" si="137"/>
        <v>10.450000000000003</v>
      </c>
      <c r="R763" s="8">
        <f t="shared" si="137"/>
        <v>0.45000000000000284</v>
      </c>
      <c r="S763" s="8">
        <f t="shared" si="137"/>
        <v>0</v>
      </c>
      <c r="T763" s="21">
        <f t="shared" si="129"/>
        <v>36</v>
      </c>
      <c r="U763" s="19">
        <f>VLOOKUP($B763,Gas!$B$3:$E$2506,2)</f>
        <v>6.5949999999999998</v>
      </c>
      <c r="V763" s="44">
        <f t="shared" si="130"/>
        <v>7.6497346474601979</v>
      </c>
      <c r="W763" s="5">
        <f>VLOOKUP($B763,Gas!$B$3:$E$2506,4)</f>
        <v>0.5739625627612015</v>
      </c>
    </row>
    <row r="764" spans="1:23" x14ac:dyDescent="0.2">
      <c r="A764" s="43">
        <f t="shared" si="133"/>
        <v>36</v>
      </c>
      <c r="B764" s="91">
        <v>36865</v>
      </c>
      <c r="C764" s="92">
        <v>71.92</v>
      </c>
      <c r="D764" s="4">
        <f t="shared" si="128"/>
        <v>0.35457164336374686</v>
      </c>
      <c r="E764" s="100">
        <f t="shared" si="134"/>
        <v>6.1980400371382842</v>
      </c>
      <c r="F764" s="2"/>
      <c r="G764" s="8">
        <f t="shared" ref="G764:S773" si="138">IF(G$1="P",MAX(0,G$2-$C764),IF(G$1="C",MAX(0,$C764-G$2)))</f>
        <v>0</v>
      </c>
      <c r="H764" s="8">
        <f t="shared" si="138"/>
        <v>0</v>
      </c>
      <c r="I764" s="8">
        <f t="shared" si="138"/>
        <v>0</v>
      </c>
      <c r="J764" s="8">
        <f t="shared" si="138"/>
        <v>0</v>
      </c>
      <c r="K764" s="8">
        <f t="shared" si="138"/>
        <v>0</v>
      </c>
      <c r="L764" s="8">
        <f t="shared" si="138"/>
        <v>0</v>
      </c>
      <c r="M764" s="8">
        <f t="shared" si="138"/>
        <v>51.92</v>
      </c>
      <c r="N764" s="8">
        <f t="shared" si="138"/>
        <v>46.92</v>
      </c>
      <c r="O764" s="8">
        <f t="shared" si="138"/>
        <v>41.92</v>
      </c>
      <c r="P764" s="8">
        <f t="shared" si="138"/>
        <v>36.92</v>
      </c>
      <c r="Q764" s="8">
        <f t="shared" si="138"/>
        <v>31.92</v>
      </c>
      <c r="R764" s="8">
        <f t="shared" si="138"/>
        <v>21.92</v>
      </c>
      <c r="S764" s="8">
        <f t="shared" si="138"/>
        <v>0</v>
      </c>
      <c r="T764" s="21">
        <f t="shared" si="129"/>
        <v>36</v>
      </c>
      <c r="U764" s="19">
        <f>VLOOKUP($B764,Gas!$B$3:$E$2506,2)</f>
        <v>7.4850000000000003</v>
      </c>
      <c r="V764" s="44">
        <f t="shared" si="130"/>
        <v>9.6085504342017369</v>
      </c>
      <c r="W764" s="5">
        <f>VLOOKUP($B764,Gas!$B$3:$E$2506,4)</f>
        <v>0.93262726952741126</v>
      </c>
    </row>
    <row r="765" spans="1:23" x14ac:dyDescent="0.2">
      <c r="A765" s="43">
        <f t="shared" si="133"/>
        <v>36</v>
      </c>
      <c r="B765" s="91">
        <v>36866</v>
      </c>
      <c r="C765" s="92">
        <v>76.16</v>
      </c>
      <c r="D765" s="4">
        <f t="shared" si="128"/>
        <v>5.728200031974507E-2</v>
      </c>
      <c r="E765" s="100">
        <f t="shared" si="134"/>
        <v>6.0508619706028695</v>
      </c>
      <c r="F765" s="2"/>
      <c r="G765" s="8">
        <f t="shared" si="138"/>
        <v>0</v>
      </c>
      <c r="H765" s="8">
        <f t="shared" si="138"/>
        <v>0</v>
      </c>
      <c r="I765" s="8">
        <f t="shared" si="138"/>
        <v>0</v>
      </c>
      <c r="J765" s="8">
        <f t="shared" si="138"/>
        <v>0</v>
      </c>
      <c r="K765" s="8">
        <f t="shared" si="138"/>
        <v>0</v>
      </c>
      <c r="L765" s="8">
        <f t="shared" si="138"/>
        <v>0</v>
      </c>
      <c r="M765" s="8">
        <f t="shared" si="138"/>
        <v>56.16</v>
      </c>
      <c r="N765" s="8">
        <f t="shared" si="138"/>
        <v>51.16</v>
      </c>
      <c r="O765" s="8">
        <f t="shared" si="138"/>
        <v>46.16</v>
      </c>
      <c r="P765" s="8">
        <f t="shared" si="138"/>
        <v>41.16</v>
      </c>
      <c r="Q765" s="8">
        <f t="shared" si="138"/>
        <v>36.159999999999997</v>
      </c>
      <c r="R765" s="8">
        <f t="shared" si="138"/>
        <v>26.159999999999997</v>
      </c>
      <c r="S765" s="8">
        <f t="shared" si="138"/>
        <v>0</v>
      </c>
      <c r="T765" s="21">
        <f t="shared" si="129"/>
        <v>36</v>
      </c>
      <c r="U765" s="19">
        <f>VLOOKUP($B765,Gas!$B$3:$E$2506,2)</f>
        <v>8.0150000000000006</v>
      </c>
      <c r="V765" s="44">
        <f t="shared" si="130"/>
        <v>9.5021834061135362</v>
      </c>
      <c r="W765" s="5">
        <f>VLOOKUP($B765,Gas!$B$3:$E$2506,4)</f>
        <v>0.97278449334733941</v>
      </c>
    </row>
    <row r="766" spans="1:23" x14ac:dyDescent="0.2">
      <c r="A766" s="43">
        <f t="shared" si="133"/>
        <v>36</v>
      </c>
      <c r="B766" s="91">
        <v>36867</v>
      </c>
      <c r="C766" s="92">
        <v>76.89</v>
      </c>
      <c r="D766" s="4">
        <f t="shared" si="128"/>
        <v>9.5394385609796906E-3</v>
      </c>
      <c r="E766" s="100">
        <f t="shared" si="134"/>
        <v>6.0510224609320638</v>
      </c>
      <c r="F766" s="2"/>
      <c r="G766" s="8">
        <f t="shared" si="138"/>
        <v>0</v>
      </c>
      <c r="H766" s="8">
        <f t="shared" si="138"/>
        <v>0</v>
      </c>
      <c r="I766" s="8">
        <f t="shared" si="138"/>
        <v>0</v>
      </c>
      <c r="J766" s="8">
        <f t="shared" si="138"/>
        <v>0</v>
      </c>
      <c r="K766" s="8">
        <f t="shared" si="138"/>
        <v>0</v>
      </c>
      <c r="L766" s="8">
        <f t="shared" si="138"/>
        <v>0</v>
      </c>
      <c r="M766" s="8">
        <f t="shared" si="138"/>
        <v>56.89</v>
      </c>
      <c r="N766" s="8">
        <f t="shared" si="138"/>
        <v>51.89</v>
      </c>
      <c r="O766" s="8">
        <f t="shared" si="138"/>
        <v>46.89</v>
      </c>
      <c r="P766" s="8">
        <f t="shared" si="138"/>
        <v>41.89</v>
      </c>
      <c r="Q766" s="8">
        <f t="shared" si="138"/>
        <v>36.89</v>
      </c>
      <c r="R766" s="8">
        <f t="shared" si="138"/>
        <v>26.89</v>
      </c>
      <c r="S766" s="8">
        <f t="shared" si="138"/>
        <v>0</v>
      </c>
      <c r="T766" s="21">
        <f t="shared" si="129"/>
        <v>36</v>
      </c>
      <c r="U766" s="19">
        <f>VLOOKUP($B766,Gas!$B$3:$E$2506,2)</f>
        <v>8.8550000000000004</v>
      </c>
      <c r="V766" s="44">
        <f t="shared" si="130"/>
        <v>8.683229813664596</v>
      </c>
      <c r="W766" s="5">
        <f>VLOOKUP($B766,Gas!$B$3:$E$2506,4)</f>
        <v>1.0564899072791396</v>
      </c>
    </row>
    <row r="767" spans="1:23" x14ac:dyDescent="0.2">
      <c r="A767" s="43">
        <f t="shared" si="133"/>
        <v>36</v>
      </c>
      <c r="B767" s="91">
        <v>36868</v>
      </c>
      <c r="C767" s="92">
        <v>65.900000000000006</v>
      </c>
      <c r="D767" s="4">
        <f t="shared" si="128"/>
        <v>-0.1542373875356278</v>
      </c>
      <c r="E767" s="100">
        <f t="shared" si="134"/>
        <v>3.2997768780440753</v>
      </c>
      <c r="F767" s="2"/>
      <c r="G767" s="8">
        <f t="shared" si="138"/>
        <v>0</v>
      </c>
      <c r="H767" s="8">
        <f t="shared" si="138"/>
        <v>0</v>
      </c>
      <c r="I767" s="8">
        <f t="shared" si="138"/>
        <v>0</v>
      </c>
      <c r="J767" s="8">
        <f t="shared" si="138"/>
        <v>0</v>
      </c>
      <c r="K767" s="8">
        <f t="shared" si="138"/>
        <v>0</v>
      </c>
      <c r="L767" s="8">
        <f t="shared" si="138"/>
        <v>0</v>
      </c>
      <c r="M767" s="8">
        <f t="shared" si="138"/>
        <v>45.900000000000006</v>
      </c>
      <c r="N767" s="8">
        <f t="shared" si="138"/>
        <v>40.900000000000006</v>
      </c>
      <c r="O767" s="8">
        <f t="shared" si="138"/>
        <v>35.900000000000006</v>
      </c>
      <c r="P767" s="8">
        <f t="shared" si="138"/>
        <v>30.900000000000006</v>
      </c>
      <c r="Q767" s="8">
        <f t="shared" si="138"/>
        <v>25.900000000000006</v>
      </c>
      <c r="R767" s="8">
        <f t="shared" si="138"/>
        <v>15.900000000000006</v>
      </c>
      <c r="S767" s="8">
        <f t="shared" si="138"/>
        <v>0</v>
      </c>
      <c r="T767" s="21">
        <f t="shared" si="129"/>
        <v>36</v>
      </c>
      <c r="U767" s="19">
        <f>VLOOKUP($B767,Gas!$B$3:$E$2506,2)</f>
        <v>8.6150000000000002</v>
      </c>
      <c r="V767" s="44">
        <f t="shared" si="130"/>
        <v>7.6494486360998266</v>
      </c>
      <c r="W767" s="5">
        <f>VLOOKUP($B767,Gas!$B$3:$E$2506,4)</f>
        <v>1.0887833406477947</v>
      </c>
    </row>
    <row r="768" spans="1:23" x14ac:dyDescent="0.2">
      <c r="A768" s="43">
        <f t="shared" si="133"/>
        <v>36</v>
      </c>
      <c r="B768" s="91">
        <v>36871</v>
      </c>
      <c r="C768" s="92">
        <v>43.92</v>
      </c>
      <c r="D768" s="4">
        <f t="shared" si="128"/>
        <v>-0.4057686443071864</v>
      </c>
      <c r="E768" s="100">
        <f t="shared" si="134"/>
        <v>3.7804004807566853</v>
      </c>
      <c r="F768" s="2"/>
      <c r="G768" s="8">
        <f t="shared" si="138"/>
        <v>0</v>
      </c>
      <c r="H768" s="8">
        <f t="shared" si="138"/>
        <v>0</v>
      </c>
      <c r="I768" s="8">
        <f t="shared" si="138"/>
        <v>0</v>
      </c>
      <c r="J768" s="8">
        <f t="shared" si="138"/>
        <v>0</v>
      </c>
      <c r="K768" s="8">
        <f t="shared" si="138"/>
        <v>0</v>
      </c>
      <c r="L768" s="8">
        <f t="shared" si="138"/>
        <v>6.0799999999999983</v>
      </c>
      <c r="M768" s="8">
        <f t="shared" si="138"/>
        <v>23.92</v>
      </c>
      <c r="N768" s="8">
        <f t="shared" si="138"/>
        <v>18.920000000000002</v>
      </c>
      <c r="O768" s="8">
        <f t="shared" si="138"/>
        <v>13.920000000000002</v>
      </c>
      <c r="P768" s="8">
        <f t="shared" si="138"/>
        <v>8.9200000000000017</v>
      </c>
      <c r="Q768" s="8">
        <f t="shared" si="138"/>
        <v>3.9200000000000017</v>
      </c>
      <c r="R768" s="8">
        <f t="shared" si="138"/>
        <v>0</v>
      </c>
      <c r="S768" s="8">
        <f t="shared" si="138"/>
        <v>0</v>
      </c>
      <c r="T768" s="21">
        <f t="shared" si="129"/>
        <v>36</v>
      </c>
      <c r="U768" s="19">
        <f>VLOOKUP($B768,Gas!$B$3:$E$2506,2)</f>
        <v>8.0649999999999995</v>
      </c>
      <c r="V768" s="44">
        <f t="shared" si="130"/>
        <v>5.4457532548047123</v>
      </c>
      <c r="W768" s="5">
        <f>VLOOKUP($B768,Gas!$B$3:$E$2506,4)</f>
        <v>1.1334113835188349</v>
      </c>
    </row>
    <row r="769" spans="1:23" x14ac:dyDescent="0.2">
      <c r="A769" s="43">
        <f t="shared" si="133"/>
        <v>36</v>
      </c>
      <c r="B769" s="91">
        <v>36872</v>
      </c>
      <c r="C769" s="92">
        <v>79.36</v>
      </c>
      <c r="D769" s="4">
        <f t="shared" si="128"/>
        <v>0.59162466577534212</v>
      </c>
      <c r="E769" s="100">
        <f t="shared" si="134"/>
        <v>4.7080937064750907</v>
      </c>
      <c r="F769" s="2"/>
      <c r="G769" s="8">
        <f t="shared" si="138"/>
        <v>0</v>
      </c>
      <c r="H769" s="8">
        <f t="shared" si="138"/>
        <v>0</v>
      </c>
      <c r="I769" s="8">
        <f t="shared" si="138"/>
        <v>0</v>
      </c>
      <c r="J769" s="8">
        <f t="shared" si="138"/>
        <v>0</v>
      </c>
      <c r="K769" s="8">
        <f t="shared" si="138"/>
        <v>0</v>
      </c>
      <c r="L769" s="8">
        <f t="shared" si="138"/>
        <v>0</v>
      </c>
      <c r="M769" s="8">
        <f t="shared" si="138"/>
        <v>59.36</v>
      </c>
      <c r="N769" s="8">
        <f t="shared" si="138"/>
        <v>54.36</v>
      </c>
      <c r="O769" s="8">
        <f t="shared" si="138"/>
        <v>49.36</v>
      </c>
      <c r="P769" s="8">
        <f t="shared" si="138"/>
        <v>44.36</v>
      </c>
      <c r="Q769" s="8">
        <f t="shared" si="138"/>
        <v>39.36</v>
      </c>
      <c r="R769" s="8">
        <f t="shared" si="138"/>
        <v>29.36</v>
      </c>
      <c r="S769" s="8">
        <f t="shared" si="138"/>
        <v>0</v>
      </c>
      <c r="T769" s="21">
        <f t="shared" si="129"/>
        <v>36</v>
      </c>
      <c r="U769" s="19">
        <f>VLOOKUP($B769,Gas!$B$3:$E$2506,2)</f>
        <v>9.9350000000000005</v>
      </c>
      <c r="V769" s="44">
        <f t="shared" si="130"/>
        <v>7.9879214896829387</v>
      </c>
      <c r="W769" s="5">
        <f>VLOOKUP($B769,Gas!$B$3:$E$2506,4)</f>
        <v>1.5913324927810515</v>
      </c>
    </row>
    <row r="770" spans="1:23" x14ac:dyDescent="0.2">
      <c r="A770" s="43">
        <f t="shared" si="133"/>
        <v>36</v>
      </c>
      <c r="B770" s="91">
        <v>36873</v>
      </c>
      <c r="C770" s="92">
        <v>89.4</v>
      </c>
      <c r="D770" s="4">
        <f t="shared" si="128"/>
        <v>0.11912621920285127</v>
      </c>
      <c r="E770" s="100">
        <f t="shared" si="134"/>
        <v>4.3157851919025125</v>
      </c>
      <c r="F770" s="2"/>
      <c r="G770" s="8">
        <f t="shared" si="138"/>
        <v>0</v>
      </c>
      <c r="H770" s="8">
        <f t="shared" si="138"/>
        <v>0</v>
      </c>
      <c r="I770" s="8">
        <f t="shared" si="138"/>
        <v>0</v>
      </c>
      <c r="J770" s="8">
        <f t="shared" si="138"/>
        <v>0</v>
      </c>
      <c r="K770" s="8">
        <f t="shared" si="138"/>
        <v>0</v>
      </c>
      <c r="L770" s="8">
        <f t="shared" si="138"/>
        <v>0</v>
      </c>
      <c r="M770" s="8">
        <f t="shared" si="138"/>
        <v>69.400000000000006</v>
      </c>
      <c r="N770" s="8">
        <f t="shared" si="138"/>
        <v>64.400000000000006</v>
      </c>
      <c r="O770" s="8">
        <f t="shared" si="138"/>
        <v>59.400000000000006</v>
      </c>
      <c r="P770" s="8">
        <f t="shared" si="138"/>
        <v>54.400000000000006</v>
      </c>
      <c r="Q770" s="8">
        <f t="shared" si="138"/>
        <v>49.400000000000006</v>
      </c>
      <c r="R770" s="8">
        <f t="shared" si="138"/>
        <v>39.400000000000006</v>
      </c>
      <c r="S770" s="8">
        <f t="shared" si="138"/>
        <v>0</v>
      </c>
      <c r="T770" s="21">
        <f t="shared" si="129"/>
        <v>36</v>
      </c>
      <c r="U770" s="19">
        <f>VLOOKUP($B770,Gas!$B$3:$E$2506,2)</f>
        <v>8.7200000000000006</v>
      </c>
      <c r="V770" s="44">
        <f t="shared" si="130"/>
        <v>10.252293577981652</v>
      </c>
      <c r="W770" s="5">
        <f>VLOOKUP($B770,Gas!$B$3:$E$2506,4)</f>
        <v>1.8939256911056066</v>
      </c>
    </row>
    <row r="771" spans="1:23" x14ac:dyDescent="0.2">
      <c r="A771" s="43">
        <f t="shared" si="133"/>
        <v>36</v>
      </c>
      <c r="B771" s="91">
        <v>36874</v>
      </c>
      <c r="C771" s="92">
        <v>64.069999999999993</v>
      </c>
      <c r="D771" s="4">
        <f t="shared" si="128"/>
        <v>-0.33314444652853842</v>
      </c>
      <c r="E771" s="100">
        <f t="shared" si="134"/>
        <v>4.7275146858063399</v>
      </c>
      <c r="F771" s="2"/>
      <c r="G771" s="8">
        <f t="shared" si="138"/>
        <v>0</v>
      </c>
      <c r="H771" s="8">
        <f t="shared" si="138"/>
        <v>0</v>
      </c>
      <c r="I771" s="8">
        <f t="shared" si="138"/>
        <v>0</v>
      </c>
      <c r="J771" s="8">
        <f t="shared" si="138"/>
        <v>0</v>
      </c>
      <c r="K771" s="8">
        <f t="shared" si="138"/>
        <v>0</v>
      </c>
      <c r="L771" s="8">
        <f t="shared" si="138"/>
        <v>0</v>
      </c>
      <c r="M771" s="8">
        <f t="shared" si="138"/>
        <v>44.069999999999993</v>
      </c>
      <c r="N771" s="8">
        <f t="shared" si="138"/>
        <v>39.069999999999993</v>
      </c>
      <c r="O771" s="8">
        <f t="shared" si="138"/>
        <v>34.069999999999993</v>
      </c>
      <c r="P771" s="8">
        <f t="shared" si="138"/>
        <v>29.069999999999993</v>
      </c>
      <c r="Q771" s="8">
        <f t="shared" si="138"/>
        <v>24.069999999999993</v>
      </c>
      <c r="R771" s="8">
        <f t="shared" si="138"/>
        <v>14.069999999999993</v>
      </c>
      <c r="S771" s="8">
        <f t="shared" si="138"/>
        <v>0</v>
      </c>
      <c r="T771" s="21">
        <f t="shared" si="129"/>
        <v>36</v>
      </c>
      <c r="U771" s="19">
        <f>VLOOKUP($B771,Gas!$B$3:$E$2506,2)</f>
        <v>7.6950000000000003</v>
      </c>
      <c r="V771" s="44">
        <f t="shared" si="130"/>
        <v>8.326185834957764</v>
      </c>
      <c r="W771" s="5">
        <f>VLOOKUP($B771,Gas!$B$3:$E$2506,4)</f>
        <v>2.107369434984685</v>
      </c>
    </row>
    <row r="772" spans="1:23" x14ac:dyDescent="0.2">
      <c r="A772" s="43">
        <f t="shared" si="133"/>
        <v>36</v>
      </c>
      <c r="B772" s="91">
        <v>36875</v>
      </c>
      <c r="C772" s="92">
        <v>40.799999999999997</v>
      </c>
      <c r="D772" s="4">
        <f t="shared" ref="D772:D835" si="139">LN(C772/C771)</f>
        <v>-0.45129415424081415</v>
      </c>
      <c r="E772" s="100">
        <f t="shared" si="134"/>
        <v>5.2639301559485787</v>
      </c>
      <c r="F772" s="2"/>
      <c r="G772" s="8">
        <f t="shared" si="138"/>
        <v>0</v>
      </c>
      <c r="H772" s="8">
        <f t="shared" si="138"/>
        <v>0</v>
      </c>
      <c r="I772" s="8">
        <f t="shared" si="138"/>
        <v>0</v>
      </c>
      <c r="J772" s="8">
        <f t="shared" si="138"/>
        <v>0</v>
      </c>
      <c r="K772" s="8">
        <f t="shared" si="138"/>
        <v>0</v>
      </c>
      <c r="L772" s="8">
        <f t="shared" si="138"/>
        <v>9.2000000000000028</v>
      </c>
      <c r="M772" s="8">
        <f t="shared" si="138"/>
        <v>20.799999999999997</v>
      </c>
      <c r="N772" s="8">
        <f t="shared" si="138"/>
        <v>15.799999999999997</v>
      </c>
      <c r="O772" s="8">
        <f t="shared" si="138"/>
        <v>10.799999999999997</v>
      </c>
      <c r="P772" s="8">
        <f t="shared" si="138"/>
        <v>5.7999999999999972</v>
      </c>
      <c r="Q772" s="8">
        <f t="shared" si="138"/>
        <v>0.79999999999999716</v>
      </c>
      <c r="R772" s="8">
        <f t="shared" si="138"/>
        <v>0</v>
      </c>
      <c r="S772" s="8">
        <f t="shared" si="138"/>
        <v>0</v>
      </c>
      <c r="T772" s="21">
        <f t="shared" ref="T772:T835" si="140">A772</f>
        <v>36</v>
      </c>
      <c r="U772" s="19">
        <f>VLOOKUP($B772,Gas!$B$3:$E$2506,2)</f>
        <v>7.52</v>
      </c>
      <c r="V772" s="44">
        <f t="shared" ref="V772:V835" si="141">C772/U772</f>
        <v>5.4255319148936172</v>
      </c>
      <c r="W772" s="5">
        <f>VLOOKUP($B772,Gas!$B$3:$E$2506,4)</f>
        <v>1.9771164594428181</v>
      </c>
    </row>
    <row r="773" spans="1:23" x14ac:dyDescent="0.2">
      <c r="A773" s="43">
        <f t="shared" si="133"/>
        <v>36</v>
      </c>
      <c r="B773" s="91">
        <v>36878</v>
      </c>
      <c r="C773" s="92">
        <v>47.66</v>
      </c>
      <c r="D773" s="4">
        <f t="shared" si="139"/>
        <v>0.15541039026048012</v>
      </c>
      <c r="E773" s="100">
        <f t="shared" si="134"/>
        <v>5.323485228900652</v>
      </c>
      <c r="F773" s="2"/>
      <c r="G773" s="8">
        <f t="shared" si="138"/>
        <v>0</v>
      </c>
      <c r="H773" s="8">
        <f t="shared" si="138"/>
        <v>0</v>
      </c>
      <c r="I773" s="8">
        <f t="shared" si="138"/>
        <v>0</v>
      </c>
      <c r="J773" s="8">
        <f t="shared" si="138"/>
        <v>0</v>
      </c>
      <c r="K773" s="8">
        <f t="shared" si="138"/>
        <v>0</v>
      </c>
      <c r="L773" s="8">
        <f t="shared" si="138"/>
        <v>2.3400000000000034</v>
      </c>
      <c r="M773" s="8">
        <f t="shared" si="138"/>
        <v>27.659999999999997</v>
      </c>
      <c r="N773" s="8">
        <f t="shared" si="138"/>
        <v>22.659999999999997</v>
      </c>
      <c r="O773" s="8">
        <f t="shared" si="138"/>
        <v>17.659999999999997</v>
      </c>
      <c r="P773" s="8">
        <f t="shared" si="138"/>
        <v>12.659999999999997</v>
      </c>
      <c r="Q773" s="8">
        <f t="shared" si="138"/>
        <v>7.6599999999999966</v>
      </c>
      <c r="R773" s="8">
        <f t="shared" si="138"/>
        <v>0</v>
      </c>
      <c r="S773" s="8">
        <f t="shared" si="138"/>
        <v>0</v>
      </c>
      <c r="T773" s="21">
        <f t="shared" si="140"/>
        <v>36</v>
      </c>
      <c r="U773" s="19">
        <f>VLOOKUP($B773,Gas!$B$3:$E$2506,2)</f>
        <v>7.83</v>
      </c>
      <c r="V773" s="44">
        <f t="shared" si="141"/>
        <v>6.0868454661558102</v>
      </c>
      <c r="W773" s="5">
        <f>VLOOKUP($B773,Gas!$B$3:$E$2506,4)</f>
        <v>1.8206970653064305</v>
      </c>
    </row>
    <row r="774" spans="1:23" x14ac:dyDescent="0.2">
      <c r="A774" s="43">
        <f t="shared" si="133"/>
        <v>36</v>
      </c>
      <c r="B774" s="91">
        <v>36879</v>
      </c>
      <c r="C774" s="92">
        <v>106.69</v>
      </c>
      <c r="D774" s="4">
        <f t="shared" si="139"/>
        <v>0.80583496153277401</v>
      </c>
      <c r="E774" s="100">
        <f t="shared" si="134"/>
        <v>6.5163073109512997</v>
      </c>
      <c r="F774" s="2"/>
      <c r="G774" s="8">
        <f t="shared" ref="G774:S783" si="142">IF(G$1="P",MAX(0,G$2-$C774),IF(G$1="C",MAX(0,$C774-G$2)))</f>
        <v>0</v>
      </c>
      <c r="H774" s="8">
        <f t="shared" si="142"/>
        <v>0</v>
      </c>
      <c r="I774" s="8">
        <f t="shared" si="142"/>
        <v>0</v>
      </c>
      <c r="J774" s="8">
        <f t="shared" si="142"/>
        <v>0</v>
      </c>
      <c r="K774" s="8">
        <f t="shared" si="142"/>
        <v>0</v>
      </c>
      <c r="L774" s="8">
        <f t="shared" si="142"/>
        <v>0</v>
      </c>
      <c r="M774" s="8">
        <f t="shared" si="142"/>
        <v>86.69</v>
      </c>
      <c r="N774" s="8">
        <f t="shared" si="142"/>
        <v>81.69</v>
      </c>
      <c r="O774" s="8">
        <f t="shared" si="142"/>
        <v>76.69</v>
      </c>
      <c r="P774" s="8">
        <f t="shared" si="142"/>
        <v>71.69</v>
      </c>
      <c r="Q774" s="8">
        <f t="shared" si="142"/>
        <v>66.69</v>
      </c>
      <c r="R774" s="8">
        <f t="shared" si="142"/>
        <v>56.69</v>
      </c>
      <c r="S774" s="8">
        <f t="shared" si="142"/>
        <v>6.6899899999999946</v>
      </c>
      <c r="T774" s="21">
        <f t="shared" si="140"/>
        <v>36</v>
      </c>
      <c r="U774" s="19">
        <f>VLOOKUP($B774,Gas!$B$3:$E$2506,2)</f>
        <v>9.2799999999999994</v>
      </c>
      <c r="V774" s="44">
        <f t="shared" si="141"/>
        <v>11.496767241379311</v>
      </c>
      <c r="W774" s="5">
        <f>VLOOKUP($B774,Gas!$B$3:$E$2506,4)</f>
        <v>2.0654914348858804</v>
      </c>
    </row>
    <row r="775" spans="1:23" x14ac:dyDescent="0.2">
      <c r="A775" s="43">
        <f t="shared" si="133"/>
        <v>36</v>
      </c>
      <c r="B775" s="91">
        <v>36880</v>
      </c>
      <c r="C775" s="92">
        <v>94.79</v>
      </c>
      <c r="D775" s="4">
        <f t="shared" si="139"/>
        <v>-0.11826351473841952</v>
      </c>
      <c r="E775" s="100">
        <f t="shared" si="134"/>
        <v>6.5619079358579455</v>
      </c>
      <c r="F775" s="2"/>
      <c r="G775" s="8">
        <f t="shared" si="142"/>
        <v>0</v>
      </c>
      <c r="H775" s="8">
        <f t="shared" si="142"/>
        <v>0</v>
      </c>
      <c r="I775" s="8">
        <f t="shared" si="142"/>
        <v>0</v>
      </c>
      <c r="J775" s="8">
        <f t="shared" si="142"/>
        <v>0</v>
      </c>
      <c r="K775" s="8">
        <f t="shared" si="142"/>
        <v>0</v>
      </c>
      <c r="L775" s="8">
        <f t="shared" si="142"/>
        <v>0</v>
      </c>
      <c r="M775" s="8">
        <f t="shared" si="142"/>
        <v>74.790000000000006</v>
      </c>
      <c r="N775" s="8">
        <f t="shared" si="142"/>
        <v>69.790000000000006</v>
      </c>
      <c r="O775" s="8">
        <f t="shared" si="142"/>
        <v>64.790000000000006</v>
      </c>
      <c r="P775" s="8">
        <f t="shared" si="142"/>
        <v>59.790000000000006</v>
      </c>
      <c r="Q775" s="8">
        <f t="shared" si="142"/>
        <v>54.790000000000006</v>
      </c>
      <c r="R775" s="8">
        <f t="shared" si="142"/>
        <v>44.790000000000006</v>
      </c>
      <c r="S775" s="8">
        <f t="shared" si="142"/>
        <v>0</v>
      </c>
      <c r="T775" s="21">
        <f t="shared" si="140"/>
        <v>36</v>
      </c>
      <c r="U775" s="19">
        <f>VLOOKUP($B775,Gas!$B$3:$E$2506,2)</f>
        <v>9.1199999999999992</v>
      </c>
      <c r="V775" s="44">
        <f t="shared" si="141"/>
        <v>10.393640350877195</v>
      </c>
      <c r="W775" s="5">
        <f>VLOOKUP($B775,Gas!$B$3:$E$2506,4)</f>
        <v>2.072942512045612</v>
      </c>
    </row>
    <row r="776" spans="1:23" x14ac:dyDescent="0.2">
      <c r="A776" s="43">
        <f t="shared" si="133"/>
        <v>36</v>
      </c>
      <c r="B776" s="91">
        <v>36881</v>
      </c>
      <c r="C776" s="92">
        <v>106.8</v>
      </c>
      <c r="D776" s="4">
        <f t="shared" si="139"/>
        <v>0.11929400806114421</v>
      </c>
      <c r="E776" s="100">
        <f t="shared" si="134"/>
        <v>6.5790975318412102</v>
      </c>
      <c r="F776" s="2"/>
      <c r="G776" s="8">
        <f t="shared" si="142"/>
        <v>0</v>
      </c>
      <c r="H776" s="8">
        <f t="shared" si="142"/>
        <v>0</v>
      </c>
      <c r="I776" s="8">
        <f t="shared" si="142"/>
        <v>0</v>
      </c>
      <c r="J776" s="8">
        <f t="shared" si="142"/>
        <v>0</v>
      </c>
      <c r="K776" s="8">
        <f t="shared" si="142"/>
        <v>0</v>
      </c>
      <c r="L776" s="8">
        <f t="shared" si="142"/>
        <v>0</v>
      </c>
      <c r="M776" s="8">
        <f t="shared" si="142"/>
        <v>86.8</v>
      </c>
      <c r="N776" s="8">
        <f t="shared" si="142"/>
        <v>81.8</v>
      </c>
      <c r="O776" s="8">
        <f t="shared" si="142"/>
        <v>76.8</v>
      </c>
      <c r="P776" s="8">
        <f t="shared" si="142"/>
        <v>71.8</v>
      </c>
      <c r="Q776" s="8">
        <f t="shared" si="142"/>
        <v>66.8</v>
      </c>
      <c r="R776" s="8">
        <f t="shared" si="142"/>
        <v>56.8</v>
      </c>
      <c r="S776" s="8">
        <f t="shared" si="142"/>
        <v>6.799989999999994</v>
      </c>
      <c r="T776" s="21">
        <f t="shared" si="140"/>
        <v>36</v>
      </c>
      <c r="U776" s="19">
        <f>VLOOKUP($B776,Gas!$B$3:$E$2506,2)</f>
        <v>9.91</v>
      </c>
      <c r="V776" s="44">
        <f t="shared" si="141"/>
        <v>10.776992936427851</v>
      </c>
      <c r="W776" s="5">
        <f>VLOOKUP($B776,Gas!$B$3:$E$2506,4)</f>
        <v>2.113327561843493</v>
      </c>
    </row>
    <row r="777" spans="1:23" x14ac:dyDescent="0.2">
      <c r="A777" s="43">
        <f t="shared" si="133"/>
        <v>36</v>
      </c>
      <c r="B777" s="91">
        <v>36882</v>
      </c>
      <c r="C777" s="92">
        <v>106.16</v>
      </c>
      <c r="D777" s="4">
        <f t="shared" si="139"/>
        <v>-6.010536502142387E-3</v>
      </c>
      <c r="E777" s="100">
        <f t="shared" si="134"/>
        <v>6.503314908953481</v>
      </c>
      <c r="F777" s="2"/>
      <c r="G777" s="8">
        <f t="shared" si="142"/>
        <v>0</v>
      </c>
      <c r="H777" s="8">
        <f t="shared" si="142"/>
        <v>0</v>
      </c>
      <c r="I777" s="8">
        <f t="shared" si="142"/>
        <v>0</v>
      </c>
      <c r="J777" s="8">
        <f t="shared" si="142"/>
        <v>0</v>
      </c>
      <c r="K777" s="8">
        <f t="shared" si="142"/>
        <v>0</v>
      </c>
      <c r="L777" s="8">
        <f t="shared" si="142"/>
        <v>0</v>
      </c>
      <c r="M777" s="8">
        <f t="shared" si="142"/>
        <v>86.16</v>
      </c>
      <c r="N777" s="8">
        <f t="shared" si="142"/>
        <v>81.16</v>
      </c>
      <c r="O777" s="8">
        <f t="shared" si="142"/>
        <v>76.16</v>
      </c>
      <c r="P777" s="8">
        <f t="shared" si="142"/>
        <v>71.16</v>
      </c>
      <c r="Q777" s="8">
        <f t="shared" si="142"/>
        <v>66.16</v>
      </c>
      <c r="R777" s="8">
        <f t="shared" si="142"/>
        <v>56.16</v>
      </c>
      <c r="S777" s="8">
        <f t="shared" si="142"/>
        <v>6.1599899999999934</v>
      </c>
      <c r="T777" s="21">
        <f t="shared" si="140"/>
        <v>36</v>
      </c>
      <c r="U777" s="19">
        <f>VLOOKUP($B777,Gas!$B$3:$E$2506,2)</f>
        <v>10.48</v>
      </c>
      <c r="V777" s="44">
        <f t="shared" si="141"/>
        <v>10.129770992366412</v>
      </c>
      <c r="W777" s="5">
        <f>VLOOKUP($B777,Gas!$B$3:$E$2506,4)</f>
        <v>1.7291597096522724</v>
      </c>
    </row>
    <row r="778" spans="1:23" x14ac:dyDescent="0.2">
      <c r="A778" s="43">
        <f t="shared" si="133"/>
        <v>36</v>
      </c>
      <c r="B778" s="91">
        <v>36886</v>
      </c>
      <c r="C778" s="92">
        <v>107.33</v>
      </c>
      <c r="D778" s="4">
        <f t="shared" si="139"/>
        <v>1.0960810469480942E-2</v>
      </c>
      <c r="E778" s="100">
        <f t="shared" si="134"/>
        <v>6.0113718834632017</v>
      </c>
      <c r="F778" s="2"/>
      <c r="G778" s="8">
        <f t="shared" si="142"/>
        <v>0</v>
      </c>
      <c r="H778" s="8">
        <f t="shared" si="142"/>
        <v>0</v>
      </c>
      <c r="I778" s="8">
        <f t="shared" si="142"/>
        <v>0</v>
      </c>
      <c r="J778" s="8">
        <f t="shared" si="142"/>
        <v>0</v>
      </c>
      <c r="K778" s="8">
        <f t="shared" si="142"/>
        <v>0</v>
      </c>
      <c r="L778" s="8">
        <f t="shared" si="142"/>
        <v>0</v>
      </c>
      <c r="M778" s="8">
        <f t="shared" si="142"/>
        <v>87.33</v>
      </c>
      <c r="N778" s="8">
        <f t="shared" si="142"/>
        <v>82.33</v>
      </c>
      <c r="O778" s="8">
        <f t="shared" si="142"/>
        <v>77.33</v>
      </c>
      <c r="P778" s="8">
        <f t="shared" si="142"/>
        <v>72.33</v>
      </c>
      <c r="Q778" s="8">
        <f t="shared" si="142"/>
        <v>67.33</v>
      </c>
      <c r="R778" s="8">
        <f t="shared" si="142"/>
        <v>57.33</v>
      </c>
      <c r="S778" s="8">
        <f t="shared" si="142"/>
        <v>7.3299899999999951</v>
      </c>
      <c r="T778" s="21">
        <f t="shared" si="140"/>
        <v>36</v>
      </c>
      <c r="U778" s="19">
        <f>VLOOKUP($B778,Gas!$B$3:$E$2506,2)</f>
        <v>10.494999999999999</v>
      </c>
      <c r="V778" s="44">
        <f t="shared" si="141"/>
        <v>10.226774654597428</v>
      </c>
      <c r="W778" s="5">
        <f>VLOOKUP($B778,Gas!$B$3:$E$2506,4)</f>
        <v>1.1143282260203911</v>
      </c>
    </row>
    <row r="779" spans="1:23" x14ac:dyDescent="0.2">
      <c r="A779" s="43">
        <f t="shared" si="133"/>
        <v>36</v>
      </c>
      <c r="B779" s="91">
        <v>36887</v>
      </c>
      <c r="C779" s="92">
        <v>63</v>
      </c>
      <c r="D779" s="4">
        <f t="shared" si="139"/>
        <v>-0.53277347410190024</v>
      </c>
      <c r="E779" s="100">
        <f t="shared" si="134"/>
        <v>6.0306085116252035</v>
      </c>
      <c r="F779" s="2"/>
      <c r="G779" s="8">
        <f t="shared" si="142"/>
        <v>0</v>
      </c>
      <c r="H779" s="8">
        <f t="shared" si="142"/>
        <v>0</v>
      </c>
      <c r="I779" s="8">
        <f t="shared" si="142"/>
        <v>0</v>
      </c>
      <c r="J779" s="8">
        <f t="shared" si="142"/>
        <v>0</v>
      </c>
      <c r="K779" s="8">
        <f t="shared" si="142"/>
        <v>0</v>
      </c>
      <c r="L779" s="8">
        <f t="shared" si="142"/>
        <v>0</v>
      </c>
      <c r="M779" s="8">
        <f t="shared" si="142"/>
        <v>43</v>
      </c>
      <c r="N779" s="8">
        <f t="shared" si="142"/>
        <v>38</v>
      </c>
      <c r="O779" s="8">
        <f t="shared" si="142"/>
        <v>33</v>
      </c>
      <c r="P779" s="8">
        <f t="shared" si="142"/>
        <v>28</v>
      </c>
      <c r="Q779" s="8">
        <f t="shared" si="142"/>
        <v>23</v>
      </c>
      <c r="R779" s="8">
        <f t="shared" si="142"/>
        <v>13</v>
      </c>
      <c r="S779" s="8">
        <f t="shared" si="142"/>
        <v>0</v>
      </c>
      <c r="T779" s="21">
        <f t="shared" si="140"/>
        <v>36</v>
      </c>
      <c r="U779" s="19">
        <f>VLOOKUP($B779,Gas!$B$3:$E$2506,2)</f>
        <v>10.119999999999999</v>
      </c>
      <c r="V779" s="44">
        <f t="shared" si="141"/>
        <v>6.225296442687748</v>
      </c>
      <c r="W779" s="5">
        <f>VLOOKUP($B779,Gas!$B$3:$E$2506,4)</f>
        <v>1.1732443303681657</v>
      </c>
    </row>
    <row r="780" spans="1:23" x14ac:dyDescent="0.2">
      <c r="A780" s="43">
        <f t="shared" si="133"/>
        <v>36</v>
      </c>
      <c r="B780" s="91">
        <v>36888</v>
      </c>
      <c r="C780" s="92">
        <v>48.18</v>
      </c>
      <c r="D780" s="4">
        <f t="shared" si="139"/>
        <v>-0.26819072920480741</v>
      </c>
      <c r="E780" s="100">
        <f t="shared" si="134"/>
        <v>6.0875720307810122</v>
      </c>
      <c r="F780" s="2"/>
      <c r="G780" s="8">
        <f t="shared" si="142"/>
        <v>0</v>
      </c>
      <c r="H780" s="8">
        <f t="shared" si="142"/>
        <v>0</v>
      </c>
      <c r="I780" s="8">
        <f t="shared" si="142"/>
        <v>0</v>
      </c>
      <c r="J780" s="8">
        <f t="shared" si="142"/>
        <v>0</v>
      </c>
      <c r="K780" s="8">
        <f t="shared" si="142"/>
        <v>0</v>
      </c>
      <c r="L780" s="8">
        <f t="shared" si="142"/>
        <v>1.8200000000000003</v>
      </c>
      <c r="M780" s="8">
        <f t="shared" si="142"/>
        <v>28.18</v>
      </c>
      <c r="N780" s="8">
        <f t="shared" si="142"/>
        <v>23.18</v>
      </c>
      <c r="O780" s="8">
        <f t="shared" si="142"/>
        <v>18.18</v>
      </c>
      <c r="P780" s="8">
        <f t="shared" si="142"/>
        <v>13.18</v>
      </c>
      <c r="Q780" s="8">
        <f t="shared" si="142"/>
        <v>8.18</v>
      </c>
      <c r="R780" s="8">
        <f t="shared" si="142"/>
        <v>0</v>
      </c>
      <c r="S780" s="8">
        <f t="shared" si="142"/>
        <v>0</v>
      </c>
      <c r="T780" s="21">
        <f t="shared" si="140"/>
        <v>36</v>
      </c>
      <c r="U780" s="19">
        <f>VLOOKUP($B780,Gas!$B$3:$E$2506,2)</f>
        <v>9.5950000000000006</v>
      </c>
      <c r="V780" s="44">
        <f t="shared" si="141"/>
        <v>5.0213652944241787</v>
      </c>
      <c r="W780" s="5">
        <f>VLOOKUP($B780,Gas!$B$3:$E$2506,4)</f>
        <v>1.2613237280606919</v>
      </c>
    </row>
    <row r="781" spans="1:23" x14ac:dyDescent="0.2">
      <c r="A781" s="43">
        <f t="shared" si="133"/>
        <v>36</v>
      </c>
      <c r="B781" s="91">
        <v>36889</v>
      </c>
      <c r="C781" s="92">
        <v>44.32</v>
      </c>
      <c r="D781" s="4">
        <f t="shared" si="139"/>
        <v>-8.3507954747696886E-2</v>
      </c>
      <c r="E781" s="100">
        <f t="shared" si="134"/>
        <v>5.9036890691730335</v>
      </c>
      <c r="F781" s="2"/>
      <c r="G781" s="8">
        <f t="shared" si="142"/>
        <v>0</v>
      </c>
      <c r="H781" s="8">
        <f t="shared" si="142"/>
        <v>0</v>
      </c>
      <c r="I781" s="8">
        <f t="shared" si="142"/>
        <v>0</v>
      </c>
      <c r="J781" s="8">
        <f t="shared" si="142"/>
        <v>0</v>
      </c>
      <c r="K781" s="8">
        <f t="shared" si="142"/>
        <v>0</v>
      </c>
      <c r="L781" s="8">
        <f t="shared" si="142"/>
        <v>5.68</v>
      </c>
      <c r="M781" s="8">
        <f t="shared" si="142"/>
        <v>24.32</v>
      </c>
      <c r="N781" s="8">
        <f t="shared" si="142"/>
        <v>19.32</v>
      </c>
      <c r="O781" s="8">
        <f t="shared" si="142"/>
        <v>14.32</v>
      </c>
      <c r="P781" s="8">
        <f t="shared" si="142"/>
        <v>9.32</v>
      </c>
      <c r="Q781" s="8">
        <f t="shared" si="142"/>
        <v>4.32</v>
      </c>
      <c r="R781" s="8">
        <f t="shared" si="142"/>
        <v>0</v>
      </c>
      <c r="S781" s="8">
        <f t="shared" si="142"/>
        <v>0</v>
      </c>
      <c r="T781" s="21">
        <f t="shared" si="140"/>
        <v>36</v>
      </c>
      <c r="U781" s="19">
        <f>VLOOKUP($B781,Gas!$B$3:$E$2506,2)</f>
        <v>9.23</v>
      </c>
      <c r="V781" s="44">
        <f t="shared" si="141"/>
        <v>4.8017334777898153</v>
      </c>
      <c r="W781" s="5">
        <f>VLOOKUP($B781,Gas!$B$3:$E$2506,4)</f>
        <v>0.80544535192467914</v>
      </c>
    </row>
    <row r="782" spans="1:23" x14ac:dyDescent="0.2">
      <c r="A782" s="43">
        <f t="shared" si="133"/>
        <v>37</v>
      </c>
      <c r="B782" s="91">
        <v>36893</v>
      </c>
      <c r="C782" s="92">
        <v>97.11</v>
      </c>
      <c r="D782" s="4">
        <f t="shared" si="139"/>
        <v>0.78440831416723433</v>
      </c>
      <c r="E782" s="100">
        <f t="shared" si="134"/>
        <v>6.6765400687962684</v>
      </c>
      <c r="F782" s="2"/>
      <c r="G782" s="8">
        <f t="shared" si="142"/>
        <v>0</v>
      </c>
      <c r="H782" s="8">
        <f t="shared" si="142"/>
        <v>0</v>
      </c>
      <c r="I782" s="8">
        <f t="shared" si="142"/>
        <v>0</v>
      </c>
      <c r="J782" s="8">
        <f t="shared" si="142"/>
        <v>0</v>
      </c>
      <c r="K782" s="8">
        <f t="shared" si="142"/>
        <v>0</v>
      </c>
      <c r="L782" s="8">
        <f t="shared" si="142"/>
        <v>0</v>
      </c>
      <c r="M782" s="8">
        <f t="shared" si="142"/>
        <v>77.11</v>
      </c>
      <c r="N782" s="8">
        <f t="shared" si="142"/>
        <v>72.11</v>
      </c>
      <c r="O782" s="8">
        <f t="shared" si="142"/>
        <v>67.11</v>
      </c>
      <c r="P782" s="8">
        <f t="shared" si="142"/>
        <v>62.11</v>
      </c>
      <c r="Q782" s="8">
        <f t="shared" si="142"/>
        <v>57.11</v>
      </c>
      <c r="R782" s="8">
        <f t="shared" si="142"/>
        <v>47.11</v>
      </c>
      <c r="S782" s="8">
        <f t="shared" si="142"/>
        <v>0</v>
      </c>
      <c r="T782" s="21">
        <f t="shared" si="140"/>
        <v>37</v>
      </c>
      <c r="U782" s="19">
        <f>VLOOKUP($B782,Gas!$B$3:$E$2506,2)</f>
        <v>10.53</v>
      </c>
      <c r="V782" s="44">
        <f t="shared" si="141"/>
        <v>9.2222222222222232</v>
      </c>
      <c r="W782" s="5">
        <f>VLOOKUP($B782,Gas!$B$3:$E$2506,4)</f>
        <v>0.82516329256016396</v>
      </c>
    </row>
    <row r="783" spans="1:23" x14ac:dyDescent="0.2">
      <c r="A783" s="43">
        <f t="shared" si="133"/>
        <v>37</v>
      </c>
      <c r="B783" s="91">
        <v>36894</v>
      </c>
      <c r="C783" s="92">
        <v>77.650000000000006</v>
      </c>
      <c r="D783" s="4">
        <f t="shared" si="139"/>
        <v>-0.22363280701156657</v>
      </c>
      <c r="E783" s="100">
        <f t="shared" si="134"/>
        <v>6.8353106959146359</v>
      </c>
      <c r="F783" s="2"/>
      <c r="G783" s="8">
        <f t="shared" si="142"/>
        <v>0</v>
      </c>
      <c r="H783" s="8">
        <f t="shared" si="142"/>
        <v>0</v>
      </c>
      <c r="I783" s="8">
        <f t="shared" si="142"/>
        <v>0</v>
      </c>
      <c r="J783" s="8">
        <f t="shared" si="142"/>
        <v>0</v>
      </c>
      <c r="K783" s="8">
        <f t="shared" si="142"/>
        <v>0</v>
      </c>
      <c r="L783" s="8">
        <f t="shared" si="142"/>
        <v>0</v>
      </c>
      <c r="M783" s="8">
        <f t="shared" si="142"/>
        <v>57.650000000000006</v>
      </c>
      <c r="N783" s="8">
        <f t="shared" si="142"/>
        <v>52.650000000000006</v>
      </c>
      <c r="O783" s="8">
        <f t="shared" si="142"/>
        <v>47.650000000000006</v>
      </c>
      <c r="P783" s="8">
        <f t="shared" si="142"/>
        <v>42.650000000000006</v>
      </c>
      <c r="Q783" s="8">
        <f t="shared" si="142"/>
        <v>37.650000000000006</v>
      </c>
      <c r="R783" s="8">
        <f t="shared" si="142"/>
        <v>27.650000000000006</v>
      </c>
      <c r="S783" s="8">
        <f t="shared" si="142"/>
        <v>0</v>
      </c>
      <c r="T783" s="21">
        <f t="shared" si="140"/>
        <v>37</v>
      </c>
      <c r="U783" s="19">
        <f>VLOOKUP($B783,Gas!$B$3:$E$2506,2)</f>
        <v>9.76</v>
      </c>
      <c r="V783" s="44">
        <f t="shared" si="141"/>
        <v>7.9559426229508201</v>
      </c>
      <c r="W783" s="5">
        <f>VLOOKUP($B783,Gas!$B$3:$E$2506,4)</f>
        <v>0.94520567509420539</v>
      </c>
    </row>
    <row r="784" spans="1:23" x14ac:dyDescent="0.2">
      <c r="A784" s="43">
        <f t="shared" si="133"/>
        <v>37</v>
      </c>
      <c r="B784" s="91">
        <v>36895</v>
      </c>
      <c r="C784" s="92">
        <v>76.260000000000005</v>
      </c>
      <c r="D784" s="4">
        <f t="shared" si="139"/>
        <v>-1.8062995165278393E-2</v>
      </c>
      <c r="E784" s="100">
        <f t="shared" si="134"/>
        <v>5.388981988987533</v>
      </c>
      <c r="F784" s="2"/>
      <c r="G784" s="8">
        <f t="shared" ref="G784:S793" si="143">IF(G$1="P",MAX(0,G$2-$C784),IF(G$1="C",MAX(0,$C784-G$2)))</f>
        <v>0</v>
      </c>
      <c r="H784" s="8">
        <f t="shared" si="143"/>
        <v>0</v>
      </c>
      <c r="I784" s="8">
        <f t="shared" si="143"/>
        <v>0</v>
      </c>
      <c r="J784" s="8">
        <f t="shared" si="143"/>
        <v>0</v>
      </c>
      <c r="K784" s="8">
        <f t="shared" si="143"/>
        <v>0</v>
      </c>
      <c r="L784" s="8">
        <f t="shared" si="143"/>
        <v>0</v>
      </c>
      <c r="M784" s="8">
        <f t="shared" si="143"/>
        <v>56.260000000000005</v>
      </c>
      <c r="N784" s="8">
        <f t="shared" si="143"/>
        <v>51.260000000000005</v>
      </c>
      <c r="O784" s="8">
        <f t="shared" si="143"/>
        <v>46.260000000000005</v>
      </c>
      <c r="P784" s="8">
        <f t="shared" si="143"/>
        <v>41.260000000000005</v>
      </c>
      <c r="Q784" s="8">
        <f t="shared" si="143"/>
        <v>36.260000000000005</v>
      </c>
      <c r="R784" s="8">
        <f t="shared" si="143"/>
        <v>26.260000000000005</v>
      </c>
      <c r="S784" s="8">
        <f t="shared" si="143"/>
        <v>0</v>
      </c>
      <c r="T784" s="21">
        <f t="shared" si="140"/>
        <v>37</v>
      </c>
      <c r="U784" s="19">
        <f>VLOOKUP($B784,Gas!$B$3:$E$2506,2)</f>
        <v>9.6649999999999991</v>
      </c>
      <c r="V784" s="44">
        <f t="shared" si="141"/>
        <v>7.8903259182617704</v>
      </c>
      <c r="W784" s="5">
        <f>VLOOKUP($B784,Gas!$B$3:$E$2506,4)</f>
        <v>0.94400501061797537</v>
      </c>
    </row>
    <row r="785" spans="1:23" x14ac:dyDescent="0.2">
      <c r="A785" s="43">
        <f t="shared" si="133"/>
        <v>37</v>
      </c>
      <c r="B785" s="91">
        <v>36896</v>
      </c>
      <c r="C785" s="92">
        <v>62.77</v>
      </c>
      <c r="D785" s="4">
        <f t="shared" si="139"/>
        <v>-0.19467130209997729</v>
      </c>
      <c r="E785" s="100">
        <f t="shared" si="134"/>
        <v>5.4356748157858013</v>
      </c>
      <c r="F785" s="2"/>
      <c r="G785" s="8">
        <f t="shared" si="143"/>
        <v>0</v>
      </c>
      <c r="H785" s="8">
        <f t="shared" si="143"/>
        <v>0</v>
      </c>
      <c r="I785" s="8">
        <f t="shared" si="143"/>
        <v>0</v>
      </c>
      <c r="J785" s="8">
        <f t="shared" si="143"/>
        <v>0</v>
      </c>
      <c r="K785" s="8">
        <f t="shared" si="143"/>
        <v>0</v>
      </c>
      <c r="L785" s="8">
        <f t="shared" si="143"/>
        <v>0</v>
      </c>
      <c r="M785" s="8">
        <f t="shared" si="143"/>
        <v>42.77</v>
      </c>
      <c r="N785" s="8">
        <f t="shared" si="143"/>
        <v>37.770000000000003</v>
      </c>
      <c r="O785" s="8">
        <f t="shared" si="143"/>
        <v>32.770000000000003</v>
      </c>
      <c r="P785" s="8">
        <f t="shared" si="143"/>
        <v>27.770000000000003</v>
      </c>
      <c r="Q785" s="8">
        <f t="shared" si="143"/>
        <v>22.770000000000003</v>
      </c>
      <c r="R785" s="8">
        <f t="shared" si="143"/>
        <v>12.770000000000003</v>
      </c>
      <c r="S785" s="8">
        <f t="shared" si="143"/>
        <v>0</v>
      </c>
      <c r="T785" s="21">
        <f t="shared" si="140"/>
        <v>37</v>
      </c>
      <c r="U785" s="19">
        <f>VLOOKUP($B785,Gas!$B$3:$E$2506,2)</f>
        <v>9.4049999999999994</v>
      </c>
      <c r="V785" s="44">
        <f t="shared" si="141"/>
        <v>6.6741095162147799</v>
      </c>
      <c r="W785" s="5">
        <f>VLOOKUP($B785,Gas!$B$3:$E$2506,4)</f>
        <v>0.94871753513894586</v>
      </c>
    </row>
    <row r="786" spans="1:23" x14ac:dyDescent="0.2">
      <c r="A786" s="43">
        <f t="shared" si="133"/>
        <v>37</v>
      </c>
      <c r="B786" s="91">
        <v>36899</v>
      </c>
      <c r="C786" s="92">
        <v>70.459999999999994</v>
      </c>
      <c r="D786" s="4">
        <f t="shared" si="139"/>
        <v>0.11556792058365105</v>
      </c>
      <c r="E786" s="100">
        <f t="shared" si="134"/>
        <v>5.4326495278490343</v>
      </c>
      <c r="F786" s="2"/>
      <c r="G786" s="8">
        <f t="shared" si="143"/>
        <v>0</v>
      </c>
      <c r="H786" s="8">
        <f t="shared" si="143"/>
        <v>0</v>
      </c>
      <c r="I786" s="8">
        <f t="shared" si="143"/>
        <v>0</v>
      </c>
      <c r="J786" s="8">
        <f t="shared" si="143"/>
        <v>0</v>
      </c>
      <c r="K786" s="8">
        <f t="shared" si="143"/>
        <v>0</v>
      </c>
      <c r="L786" s="8">
        <f t="shared" si="143"/>
        <v>0</v>
      </c>
      <c r="M786" s="8">
        <f t="shared" si="143"/>
        <v>50.459999999999994</v>
      </c>
      <c r="N786" s="8">
        <f t="shared" si="143"/>
        <v>45.459999999999994</v>
      </c>
      <c r="O786" s="8">
        <f t="shared" si="143"/>
        <v>40.459999999999994</v>
      </c>
      <c r="P786" s="8">
        <f t="shared" si="143"/>
        <v>35.459999999999994</v>
      </c>
      <c r="Q786" s="8">
        <f t="shared" si="143"/>
        <v>30.459999999999994</v>
      </c>
      <c r="R786" s="8">
        <f t="shared" si="143"/>
        <v>20.459999999999994</v>
      </c>
      <c r="S786" s="8">
        <f t="shared" si="143"/>
        <v>0</v>
      </c>
      <c r="T786" s="21">
        <f t="shared" si="140"/>
        <v>37</v>
      </c>
      <c r="U786" s="19">
        <f>VLOOKUP($B786,Gas!$B$3:$E$2506,2)</f>
        <v>9.8249999999999993</v>
      </c>
      <c r="V786" s="44">
        <f t="shared" si="141"/>
        <v>7.1715012722646305</v>
      </c>
      <c r="W786" s="5">
        <f>VLOOKUP($B786,Gas!$B$3:$E$2506,4)</f>
        <v>0.88353298639896982</v>
      </c>
    </row>
    <row r="787" spans="1:23" x14ac:dyDescent="0.2">
      <c r="A787" s="43">
        <f t="shared" si="133"/>
        <v>37</v>
      </c>
      <c r="B787" s="91">
        <v>36900</v>
      </c>
      <c r="C787" s="92">
        <v>60.03</v>
      </c>
      <c r="D787" s="4">
        <f t="shared" si="139"/>
        <v>-0.16020073564933976</v>
      </c>
      <c r="E787" s="100">
        <f t="shared" si="134"/>
        <v>5.4592359698153619</v>
      </c>
      <c r="F787" s="2"/>
      <c r="G787" s="8">
        <f t="shared" si="143"/>
        <v>0</v>
      </c>
      <c r="H787" s="8">
        <f t="shared" si="143"/>
        <v>0</v>
      </c>
      <c r="I787" s="8">
        <f t="shared" si="143"/>
        <v>0</v>
      </c>
      <c r="J787" s="8">
        <f t="shared" si="143"/>
        <v>0</v>
      </c>
      <c r="K787" s="8">
        <f t="shared" si="143"/>
        <v>0</v>
      </c>
      <c r="L787" s="8">
        <f t="shared" si="143"/>
        <v>0</v>
      </c>
      <c r="M787" s="8">
        <f t="shared" si="143"/>
        <v>40.03</v>
      </c>
      <c r="N787" s="8">
        <f t="shared" si="143"/>
        <v>35.03</v>
      </c>
      <c r="O787" s="8">
        <f t="shared" si="143"/>
        <v>30.03</v>
      </c>
      <c r="P787" s="8">
        <f t="shared" si="143"/>
        <v>25.03</v>
      </c>
      <c r="Q787" s="8">
        <f t="shared" si="143"/>
        <v>20.03</v>
      </c>
      <c r="R787" s="8">
        <f t="shared" si="143"/>
        <v>10.030000000000001</v>
      </c>
      <c r="S787" s="8">
        <f t="shared" si="143"/>
        <v>0</v>
      </c>
      <c r="T787" s="21">
        <f t="shared" si="140"/>
        <v>37</v>
      </c>
      <c r="U787" s="19">
        <f>VLOOKUP($B787,Gas!$B$3:$E$2506,2)</f>
        <v>10.34</v>
      </c>
      <c r="V787" s="44">
        <f t="shared" si="141"/>
        <v>5.8056092843326885</v>
      </c>
      <c r="W787" s="5">
        <f>VLOOKUP($B787,Gas!$B$3:$E$2506,4)</f>
        <v>0.91422910932497226</v>
      </c>
    </row>
    <row r="788" spans="1:23" x14ac:dyDescent="0.2">
      <c r="A788" s="43">
        <f t="shared" si="133"/>
        <v>37</v>
      </c>
      <c r="B788" s="91">
        <v>36901</v>
      </c>
      <c r="C788" s="92">
        <v>55</v>
      </c>
      <c r="D788" s="4">
        <f t="shared" si="139"/>
        <v>-8.7511252031280864E-2</v>
      </c>
      <c r="E788" s="100">
        <f t="shared" si="134"/>
        <v>5.4473689569316557</v>
      </c>
      <c r="F788" s="2"/>
      <c r="G788" s="8">
        <f t="shared" si="143"/>
        <v>0</v>
      </c>
      <c r="H788" s="8">
        <f t="shared" si="143"/>
        <v>0</v>
      </c>
      <c r="I788" s="8">
        <f t="shared" si="143"/>
        <v>0</v>
      </c>
      <c r="J788" s="8">
        <f t="shared" si="143"/>
        <v>0</v>
      </c>
      <c r="K788" s="8">
        <f t="shared" si="143"/>
        <v>0</v>
      </c>
      <c r="L788" s="8">
        <f t="shared" si="143"/>
        <v>0</v>
      </c>
      <c r="M788" s="8">
        <f t="shared" si="143"/>
        <v>35</v>
      </c>
      <c r="N788" s="8">
        <f t="shared" si="143"/>
        <v>30</v>
      </c>
      <c r="O788" s="8">
        <f t="shared" si="143"/>
        <v>25</v>
      </c>
      <c r="P788" s="8">
        <f t="shared" si="143"/>
        <v>20</v>
      </c>
      <c r="Q788" s="8">
        <f t="shared" si="143"/>
        <v>15</v>
      </c>
      <c r="R788" s="8">
        <f t="shared" si="143"/>
        <v>5</v>
      </c>
      <c r="S788" s="8">
        <f t="shared" si="143"/>
        <v>0</v>
      </c>
      <c r="T788" s="21">
        <f t="shared" si="140"/>
        <v>37</v>
      </c>
      <c r="U788" s="19">
        <f>VLOOKUP($B788,Gas!$B$3:$E$2506,2)</f>
        <v>9.9450000000000003</v>
      </c>
      <c r="V788" s="44">
        <f t="shared" si="141"/>
        <v>5.5304172951231774</v>
      </c>
      <c r="W788" s="5">
        <f>VLOOKUP($B788,Gas!$B$3:$E$2506,4)</f>
        <v>0.95775387900937348</v>
      </c>
    </row>
    <row r="789" spans="1:23" x14ac:dyDescent="0.2">
      <c r="A789" s="43">
        <f t="shared" si="133"/>
        <v>37</v>
      </c>
      <c r="B789" s="91">
        <v>36902</v>
      </c>
      <c r="C789" s="92">
        <v>54.31</v>
      </c>
      <c r="D789" s="4">
        <f t="shared" si="139"/>
        <v>-1.2624813185716992E-2</v>
      </c>
      <c r="E789" s="100">
        <f t="shared" si="134"/>
        <v>4.7931254473464779</v>
      </c>
      <c r="F789" s="2"/>
      <c r="G789" s="8">
        <f t="shared" si="143"/>
        <v>0</v>
      </c>
      <c r="H789" s="8">
        <f t="shared" si="143"/>
        <v>0</v>
      </c>
      <c r="I789" s="8">
        <f t="shared" si="143"/>
        <v>0</v>
      </c>
      <c r="J789" s="8">
        <f t="shared" si="143"/>
        <v>0</v>
      </c>
      <c r="K789" s="8">
        <f t="shared" si="143"/>
        <v>0</v>
      </c>
      <c r="L789" s="8">
        <f t="shared" si="143"/>
        <v>0</v>
      </c>
      <c r="M789" s="8">
        <f t="shared" si="143"/>
        <v>34.31</v>
      </c>
      <c r="N789" s="8">
        <f t="shared" si="143"/>
        <v>29.310000000000002</v>
      </c>
      <c r="O789" s="8">
        <f t="shared" si="143"/>
        <v>24.310000000000002</v>
      </c>
      <c r="P789" s="8">
        <f t="shared" si="143"/>
        <v>19.310000000000002</v>
      </c>
      <c r="Q789" s="8">
        <f t="shared" si="143"/>
        <v>14.310000000000002</v>
      </c>
      <c r="R789" s="8">
        <f t="shared" si="143"/>
        <v>4.3100000000000023</v>
      </c>
      <c r="S789" s="8">
        <f t="shared" si="143"/>
        <v>0</v>
      </c>
      <c r="T789" s="21">
        <f t="shared" si="140"/>
        <v>37</v>
      </c>
      <c r="U789" s="19">
        <f>VLOOKUP($B789,Gas!$B$3:$E$2506,2)</f>
        <v>9.9</v>
      </c>
      <c r="V789" s="44">
        <f t="shared" si="141"/>
        <v>5.485858585858586</v>
      </c>
      <c r="W789" s="5">
        <f>VLOOKUP($B789,Gas!$B$3:$E$2506,4)</f>
        <v>0.70574970790706693</v>
      </c>
    </row>
    <row r="790" spans="1:23" x14ac:dyDescent="0.2">
      <c r="A790" s="43">
        <f t="shared" si="133"/>
        <v>37</v>
      </c>
      <c r="B790" s="91">
        <v>36903</v>
      </c>
      <c r="C790" s="92">
        <v>50.59</v>
      </c>
      <c r="D790" s="4">
        <f t="shared" si="139"/>
        <v>-7.0954443742909115E-2</v>
      </c>
      <c r="E790" s="100">
        <f t="shared" si="134"/>
        <v>4.6011439372553964</v>
      </c>
      <c r="F790" s="2"/>
      <c r="G790" s="8">
        <f t="shared" si="143"/>
        <v>0</v>
      </c>
      <c r="H790" s="8">
        <f t="shared" si="143"/>
        <v>0</v>
      </c>
      <c r="I790" s="8">
        <f t="shared" si="143"/>
        <v>0</v>
      </c>
      <c r="J790" s="8">
        <f t="shared" si="143"/>
        <v>0</v>
      </c>
      <c r="K790" s="8">
        <f t="shared" si="143"/>
        <v>0</v>
      </c>
      <c r="L790" s="8">
        <f t="shared" si="143"/>
        <v>0</v>
      </c>
      <c r="M790" s="8">
        <f t="shared" si="143"/>
        <v>30.590000000000003</v>
      </c>
      <c r="N790" s="8">
        <f t="shared" si="143"/>
        <v>25.590000000000003</v>
      </c>
      <c r="O790" s="8">
        <f t="shared" si="143"/>
        <v>20.590000000000003</v>
      </c>
      <c r="P790" s="8">
        <f t="shared" si="143"/>
        <v>15.590000000000003</v>
      </c>
      <c r="Q790" s="8">
        <f t="shared" si="143"/>
        <v>10.590000000000003</v>
      </c>
      <c r="R790" s="8">
        <f t="shared" si="143"/>
        <v>0.59000000000000341</v>
      </c>
      <c r="S790" s="8">
        <f t="shared" si="143"/>
        <v>0</v>
      </c>
      <c r="T790" s="21">
        <f t="shared" si="140"/>
        <v>37</v>
      </c>
      <c r="U790" s="19">
        <f>VLOOKUP($B790,Gas!$B$3:$E$2506,2)</f>
        <v>8.9749999999999996</v>
      </c>
      <c r="V790" s="44">
        <f t="shared" si="141"/>
        <v>5.6367688022284126</v>
      </c>
      <c r="W790" s="5">
        <f>VLOOKUP($B790,Gas!$B$3:$E$2506,4)</f>
        <v>0.89453919818259042</v>
      </c>
    </row>
    <row r="791" spans="1:23" x14ac:dyDescent="0.2">
      <c r="A791" s="43">
        <f t="shared" si="133"/>
        <v>37</v>
      </c>
      <c r="B791" s="91">
        <v>36906</v>
      </c>
      <c r="C791" s="92">
        <v>41.18</v>
      </c>
      <c r="D791" s="4">
        <f t="shared" si="139"/>
        <v>-0.2058012267042014</v>
      </c>
      <c r="E791" s="100">
        <f t="shared" si="134"/>
        <v>4.7058407748438889</v>
      </c>
      <c r="F791" s="2"/>
      <c r="G791" s="8">
        <f t="shared" si="143"/>
        <v>0</v>
      </c>
      <c r="H791" s="8">
        <f t="shared" si="143"/>
        <v>0</v>
      </c>
      <c r="I791" s="8">
        <f t="shared" si="143"/>
        <v>0</v>
      </c>
      <c r="J791" s="8">
        <f t="shared" si="143"/>
        <v>0</v>
      </c>
      <c r="K791" s="8">
        <f t="shared" si="143"/>
        <v>0</v>
      </c>
      <c r="L791" s="8">
        <f t="shared" si="143"/>
        <v>8.82</v>
      </c>
      <c r="M791" s="8">
        <f t="shared" si="143"/>
        <v>21.18</v>
      </c>
      <c r="N791" s="8">
        <f t="shared" si="143"/>
        <v>16.18</v>
      </c>
      <c r="O791" s="8">
        <f t="shared" si="143"/>
        <v>11.18</v>
      </c>
      <c r="P791" s="8">
        <f t="shared" si="143"/>
        <v>6.18</v>
      </c>
      <c r="Q791" s="8">
        <f t="shared" si="143"/>
        <v>1.1799999999999997</v>
      </c>
      <c r="R791" s="8">
        <f t="shared" si="143"/>
        <v>0</v>
      </c>
      <c r="S791" s="8">
        <f t="shared" si="143"/>
        <v>0</v>
      </c>
      <c r="T791" s="21">
        <f t="shared" si="140"/>
        <v>37</v>
      </c>
      <c r="U791" s="19">
        <f>VLOOKUP($B791,Gas!$B$3:$E$2506,2)</f>
        <v>8.76</v>
      </c>
      <c r="V791" s="44">
        <f t="shared" si="141"/>
        <v>4.7009132420091326</v>
      </c>
      <c r="W791" s="5">
        <f>VLOOKUP($B791,Gas!$B$3:$E$2506,4)</f>
        <v>0.7995152782092908</v>
      </c>
    </row>
    <row r="792" spans="1:23" x14ac:dyDescent="0.2">
      <c r="A792" s="43">
        <f t="shared" si="133"/>
        <v>37</v>
      </c>
      <c r="B792" s="91">
        <v>36907</v>
      </c>
      <c r="C792" s="92">
        <v>33.22</v>
      </c>
      <c r="D792" s="4">
        <f t="shared" si="139"/>
        <v>-0.21480059741449462</v>
      </c>
      <c r="E792" s="100">
        <f t="shared" si="134"/>
        <v>1.7758703104800682</v>
      </c>
      <c r="F792" s="2"/>
      <c r="G792" s="8">
        <f t="shared" si="143"/>
        <v>0</v>
      </c>
      <c r="H792" s="8">
        <f t="shared" si="143"/>
        <v>0</v>
      </c>
      <c r="I792" s="8">
        <f t="shared" si="143"/>
        <v>0</v>
      </c>
      <c r="J792" s="8">
        <f t="shared" si="143"/>
        <v>1.7800000000000011</v>
      </c>
      <c r="K792" s="8">
        <f t="shared" si="143"/>
        <v>6.7800000000000011</v>
      </c>
      <c r="L792" s="8">
        <f t="shared" si="143"/>
        <v>16.78</v>
      </c>
      <c r="M792" s="8">
        <f t="shared" si="143"/>
        <v>13.219999999999999</v>
      </c>
      <c r="N792" s="8">
        <f t="shared" si="143"/>
        <v>8.2199999999999989</v>
      </c>
      <c r="O792" s="8">
        <f t="shared" si="143"/>
        <v>3.2199999999999989</v>
      </c>
      <c r="P792" s="8">
        <f t="shared" si="143"/>
        <v>0</v>
      </c>
      <c r="Q792" s="8">
        <f t="shared" si="143"/>
        <v>0</v>
      </c>
      <c r="R792" s="8">
        <f t="shared" si="143"/>
        <v>0</v>
      </c>
      <c r="S792" s="8">
        <f t="shared" si="143"/>
        <v>0</v>
      </c>
      <c r="T792" s="21">
        <f t="shared" si="140"/>
        <v>37</v>
      </c>
      <c r="U792" s="19">
        <f>VLOOKUP($B792,Gas!$B$3:$E$2506,2)</f>
        <v>8.76</v>
      </c>
      <c r="V792" s="44">
        <f t="shared" si="141"/>
        <v>3.7922374429223744</v>
      </c>
      <c r="W792" s="5">
        <f>VLOOKUP($B792,Gas!$B$3:$E$2506,4)</f>
        <v>0.7272546884420843</v>
      </c>
    </row>
    <row r="793" spans="1:23" x14ac:dyDescent="0.2">
      <c r="A793" s="43">
        <f t="shared" ref="A793:A856" si="144">MONTH(B793)+(YEAR(B793)-1998)*12</f>
        <v>37</v>
      </c>
      <c r="B793" s="91">
        <v>36908</v>
      </c>
      <c r="C793" s="92">
        <v>37.71</v>
      </c>
      <c r="D793" s="4">
        <f t="shared" si="139"/>
        <v>0.12677320708511688</v>
      </c>
      <c r="E793" s="100">
        <f t="shared" si="134"/>
        <v>1.989491088214945</v>
      </c>
      <c r="F793" s="2"/>
      <c r="G793" s="8">
        <f t="shared" si="143"/>
        <v>0</v>
      </c>
      <c r="H793" s="8">
        <f t="shared" si="143"/>
        <v>0</v>
      </c>
      <c r="I793" s="8">
        <f t="shared" si="143"/>
        <v>0</v>
      </c>
      <c r="J793" s="8">
        <f t="shared" si="143"/>
        <v>0</v>
      </c>
      <c r="K793" s="8">
        <f t="shared" si="143"/>
        <v>2.2899999999999991</v>
      </c>
      <c r="L793" s="8">
        <f t="shared" si="143"/>
        <v>12.29</v>
      </c>
      <c r="M793" s="8">
        <f t="shared" si="143"/>
        <v>17.71</v>
      </c>
      <c r="N793" s="8">
        <f t="shared" si="143"/>
        <v>12.71</v>
      </c>
      <c r="O793" s="8">
        <f t="shared" si="143"/>
        <v>7.7100000000000009</v>
      </c>
      <c r="P793" s="8">
        <f t="shared" si="143"/>
        <v>2.7100000000000009</v>
      </c>
      <c r="Q793" s="8">
        <f t="shared" si="143"/>
        <v>0</v>
      </c>
      <c r="R793" s="8">
        <f t="shared" si="143"/>
        <v>0</v>
      </c>
      <c r="S793" s="8">
        <f t="shared" si="143"/>
        <v>0</v>
      </c>
      <c r="T793" s="21">
        <f t="shared" si="140"/>
        <v>37</v>
      </c>
      <c r="U793" s="19">
        <f>VLOOKUP($B793,Gas!$B$3:$E$2506,2)</f>
        <v>8.19</v>
      </c>
      <c r="V793" s="44">
        <f t="shared" si="141"/>
        <v>4.6043956043956049</v>
      </c>
      <c r="W793" s="5">
        <f>VLOOKUP($B793,Gas!$B$3:$E$2506,4)</f>
        <v>0.79467977634331455</v>
      </c>
    </row>
    <row r="794" spans="1:23" x14ac:dyDescent="0.2">
      <c r="A794" s="43">
        <f t="shared" si="144"/>
        <v>37</v>
      </c>
      <c r="B794" s="91">
        <v>36909</v>
      </c>
      <c r="C794" s="92">
        <v>39.479999999999997</v>
      </c>
      <c r="D794" s="4">
        <f t="shared" si="139"/>
        <v>4.5868903295015064E-2</v>
      </c>
      <c r="E794" s="100">
        <f t="shared" si="134"/>
        <v>2.0621932382226138</v>
      </c>
      <c r="F794" s="2"/>
      <c r="G794" s="8">
        <f t="shared" ref="G794:S803" si="145">IF(G$1="P",MAX(0,G$2-$C794),IF(G$1="C",MAX(0,$C794-G$2)))</f>
        <v>0</v>
      </c>
      <c r="H794" s="8">
        <f t="shared" si="145"/>
        <v>0</v>
      </c>
      <c r="I794" s="8">
        <f t="shared" si="145"/>
        <v>0</v>
      </c>
      <c r="J794" s="8">
        <f t="shared" si="145"/>
        <v>0</v>
      </c>
      <c r="K794" s="8">
        <f t="shared" si="145"/>
        <v>0.52000000000000313</v>
      </c>
      <c r="L794" s="8">
        <f t="shared" si="145"/>
        <v>10.520000000000003</v>
      </c>
      <c r="M794" s="8">
        <f t="shared" si="145"/>
        <v>19.479999999999997</v>
      </c>
      <c r="N794" s="8">
        <f t="shared" si="145"/>
        <v>14.479999999999997</v>
      </c>
      <c r="O794" s="8">
        <f t="shared" si="145"/>
        <v>9.4799999999999969</v>
      </c>
      <c r="P794" s="8">
        <f t="shared" si="145"/>
        <v>4.4799999999999969</v>
      </c>
      <c r="Q794" s="8">
        <f t="shared" si="145"/>
        <v>0</v>
      </c>
      <c r="R794" s="8">
        <f t="shared" si="145"/>
        <v>0</v>
      </c>
      <c r="S794" s="8">
        <f t="shared" si="145"/>
        <v>0</v>
      </c>
      <c r="T794" s="21">
        <f t="shared" si="140"/>
        <v>37</v>
      </c>
      <c r="U794" s="19">
        <f>VLOOKUP($B794,Gas!$B$3:$E$2506,2)</f>
        <v>7.86</v>
      </c>
      <c r="V794" s="44">
        <f t="shared" si="141"/>
        <v>5.0229007633587779</v>
      </c>
      <c r="W794" s="5">
        <f>VLOOKUP($B794,Gas!$B$3:$E$2506,4)</f>
        <v>0.79532105211012771</v>
      </c>
    </row>
    <row r="795" spans="1:23" x14ac:dyDescent="0.2">
      <c r="A795" s="43">
        <f t="shared" si="144"/>
        <v>37</v>
      </c>
      <c r="B795" s="91">
        <v>36910</v>
      </c>
      <c r="C795" s="92">
        <v>41.93</v>
      </c>
      <c r="D795" s="4">
        <f t="shared" si="139"/>
        <v>6.020734661739046E-2</v>
      </c>
      <c r="E795" s="100">
        <f t="shared" si="134"/>
        <v>2.0130605729717632</v>
      </c>
      <c r="F795" s="2"/>
      <c r="G795" s="8">
        <f t="shared" si="145"/>
        <v>0</v>
      </c>
      <c r="H795" s="8">
        <f t="shared" si="145"/>
        <v>0</v>
      </c>
      <c r="I795" s="8">
        <f t="shared" si="145"/>
        <v>0</v>
      </c>
      <c r="J795" s="8">
        <f t="shared" si="145"/>
        <v>0</v>
      </c>
      <c r="K795" s="8">
        <f t="shared" si="145"/>
        <v>0</v>
      </c>
      <c r="L795" s="8">
        <f t="shared" si="145"/>
        <v>8.07</v>
      </c>
      <c r="M795" s="8">
        <f t="shared" si="145"/>
        <v>21.93</v>
      </c>
      <c r="N795" s="8">
        <f t="shared" si="145"/>
        <v>16.93</v>
      </c>
      <c r="O795" s="8">
        <f t="shared" si="145"/>
        <v>11.93</v>
      </c>
      <c r="P795" s="8">
        <f t="shared" si="145"/>
        <v>6.93</v>
      </c>
      <c r="Q795" s="8">
        <f t="shared" si="145"/>
        <v>1.9299999999999997</v>
      </c>
      <c r="R795" s="8">
        <f t="shared" si="145"/>
        <v>0</v>
      </c>
      <c r="S795" s="8">
        <f t="shared" si="145"/>
        <v>0</v>
      </c>
      <c r="T795" s="21">
        <f t="shared" si="140"/>
        <v>37</v>
      </c>
      <c r="U795" s="19">
        <f>VLOOKUP($B795,Gas!$B$3:$E$2506,2)</f>
        <v>7.0650000000000004</v>
      </c>
      <c r="V795" s="44">
        <f t="shared" si="141"/>
        <v>5.9348903043170553</v>
      </c>
      <c r="W795" s="5">
        <f>VLOOKUP($B795,Gas!$B$3:$E$2506,4)</f>
        <v>0.77554269395532205</v>
      </c>
    </row>
    <row r="796" spans="1:23" x14ac:dyDescent="0.2">
      <c r="A796" s="43">
        <f t="shared" si="144"/>
        <v>37</v>
      </c>
      <c r="B796" s="91">
        <v>36913</v>
      </c>
      <c r="C796" s="92">
        <v>51.55</v>
      </c>
      <c r="D796" s="4">
        <f t="shared" si="139"/>
        <v>0.20655064928029757</v>
      </c>
      <c r="E796" s="100">
        <f t="shared" ref="E796:E859" si="146">STDEV(D787:D796)*SQRT(trade_day)</f>
        <v>2.2466528681757083</v>
      </c>
      <c r="F796" s="2"/>
      <c r="G796" s="8">
        <f t="shared" si="145"/>
        <v>0</v>
      </c>
      <c r="H796" s="8">
        <f t="shared" si="145"/>
        <v>0</v>
      </c>
      <c r="I796" s="8">
        <f t="shared" si="145"/>
        <v>0</v>
      </c>
      <c r="J796" s="8">
        <f t="shared" si="145"/>
        <v>0</v>
      </c>
      <c r="K796" s="8">
        <f t="shared" si="145"/>
        <v>0</v>
      </c>
      <c r="L796" s="8">
        <f t="shared" si="145"/>
        <v>0</v>
      </c>
      <c r="M796" s="8">
        <f t="shared" si="145"/>
        <v>31.549999999999997</v>
      </c>
      <c r="N796" s="8">
        <f t="shared" si="145"/>
        <v>26.549999999999997</v>
      </c>
      <c r="O796" s="8">
        <f t="shared" si="145"/>
        <v>21.549999999999997</v>
      </c>
      <c r="P796" s="8">
        <f t="shared" si="145"/>
        <v>16.549999999999997</v>
      </c>
      <c r="Q796" s="8">
        <f t="shared" si="145"/>
        <v>11.549999999999997</v>
      </c>
      <c r="R796" s="8">
        <f t="shared" si="145"/>
        <v>1.5499999999999972</v>
      </c>
      <c r="S796" s="8">
        <f t="shared" si="145"/>
        <v>0</v>
      </c>
      <c r="T796" s="21">
        <f t="shared" si="140"/>
        <v>37</v>
      </c>
      <c r="U796" s="19">
        <f>VLOOKUP($B796,Gas!$B$3:$E$2506,2)</f>
        <v>7.5750000000000002</v>
      </c>
      <c r="V796" s="44">
        <f t="shared" si="141"/>
        <v>6.8052805280528048</v>
      </c>
      <c r="W796" s="5">
        <f>VLOOKUP($B796,Gas!$B$3:$E$2506,4)</f>
        <v>0.90419078292582022</v>
      </c>
    </row>
    <row r="797" spans="1:23" x14ac:dyDescent="0.2">
      <c r="A797" s="43">
        <f t="shared" si="144"/>
        <v>37</v>
      </c>
      <c r="B797" s="91">
        <v>36914</v>
      </c>
      <c r="C797" s="92">
        <v>49.32</v>
      </c>
      <c r="D797" s="4">
        <f t="shared" si="139"/>
        <v>-4.422253216682534E-2</v>
      </c>
      <c r="E797" s="100">
        <f t="shared" si="146"/>
        <v>2.1337428299722583</v>
      </c>
      <c r="F797" s="2"/>
      <c r="G797" s="8">
        <f t="shared" si="145"/>
        <v>0</v>
      </c>
      <c r="H797" s="8">
        <f t="shared" si="145"/>
        <v>0</v>
      </c>
      <c r="I797" s="8">
        <f t="shared" si="145"/>
        <v>0</v>
      </c>
      <c r="J797" s="8">
        <f t="shared" si="145"/>
        <v>0</v>
      </c>
      <c r="K797" s="8">
        <f t="shared" si="145"/>
        <v>0</v>
      </c>
      <c r="L797" s="8">
        <f t="shared" si="145"/>
        <v>0.67999999999999972</v>
      </c>
      <c r="M797" s="8">
        <f t="shared" si="145"/>
        <v>29.32</v>
      </c>
      <c r="N797" s="8">
        <f t="shared" si="145"/>
        <v>24.32</v>
      </c>
      <c r="O797" s="8">
        <f t="shared" si="145"/>
        <v>19.32</v>
      </c>
      <c r="P797" s="8">
        <f t="shared" si="145"/>
        <v>14.32</v>
      </c>
      <c r="Q797" s="8">
        <f t="shared" si="145"/>
        <v>9.32</v>
      </c>
      <c r="R797" s="8">
        <f t="shared" si="145"/>
        <v>0</v>
      </c>
      <c r="S797" s="8">
        <f t="shared" si="145"/>
        <v>0</v>
      </c>
      <c r="T797" s="21">
        <f t="shared" si="140"/>
        <v>37</v>
      </c>
      <c r="U797" s="19">
        <f>VLOOKUP($B797,Gas!$B$3:$E$2506,2)</f>
        <v>7.6749999999999998</v>
      </c>
      <c r="V797" s="44">
        <f t="shared" si="141"/>
        <v>6.4260586319218245</v>
      </c>
      <c r="W797" s="5">
        <f>VLOOKUP($B797,Gas!$B$3:$E$2506,4)</f>
        <v>0.920013940629682</v>
      </c>
    </row>
    <row r="798" spans="1:23" x14ac:dyDescent="0.2">
      <c r="A798" s="43">
        <f t="shared" si="144"/>
        <v>37</v>
      </c>
      <c r="B798" s="91">
        <v>36915</v>
      </c>
      <c r="C798" s="92">
        <v>46.54</v>
      </c>
      <c r="D798" s="4">
        <f t="shared" si="139"/>
        <v>-5.801752042199794E-2</v>
      </c>
      <c r="E798" s="100">
        <f t="shared" si="146"/>
        <v>2.1126794523092527</v>
      </c>
      <c r="F798" s="2"/>
      <c r="G798" s="8">
        <f t="shared" si="145"/>
        <v>0</v>
      </c>
      <c r="H798" s="8">
        <f t="shared" si="145"/>
        <v>0</v>
      </c>
      <c r="I798" s="8">
        <f t="shared" si="145"/>
        <v>0</v>
      </c>
      <c r="J798" s="8">
        <f t="shared" si="145"/>
        <v>0</v>
      </c>
      <c r="K798" s="8">
        <f t="shared" si="145"/>
        <v>0</v>
      </c>
      <c r="L798" s="8">
        <f t="shared" si="145"/>
        <v>3.4600000000000009</v>
      </c>
      <c r="M798" s="8">
        <f t="shared" si="145"/>
        <v>26.54</v>
      </c>
      <c r="N798" s="8">
        <f t="shared" si="145"/>
        <v>21.54</v>
      </c>
      <c r="O798" s="8">
        <f t="shared" si="145"/>
        <v>16.54</v>
      </c>
      <c r="P798" s="8">
        <f t="shared" si="145"/>
        <v>11.54</v>
      </c>
      <c r="Q798" s="8">
        <f t="shared" si="145"/>
        <v>6.5399999999999991</v>
      </c>
      <c r="R798" s="8">
        <f t="shared" si="145"/>
        <v>0</v>
      </c>
      <c r="S798" s="8">
        <f t="shared" si="145"/>
        <v>0</v>
      </c>
      <c r="T798" s="21">
        <f t="shared" si="140"/>
        <v>37</v>
      </c>
      <c r="U798" s="19">
        <f>VLOOKUP($B798,Gas!$B$3:$E$2506,2)</f>
        <v>7.0650000000000004</v>
      </c>
      <c r="V798" s="44">
        <f t="shared" si="141"/>
        <v>6.5874026893135165</v>
      </c>
      <c r="W798" s="5">
        <f>VLOOKUP($B798,Gas!$B$3:$E$2506,4)</f>
        <v>1.0039600155383206</v>
      </c>
    </row>
    <row r="799" spans="1:23" x14ac:dyDescent="0.2">
      <c r="A799" s="43">
        <f t="shared" si="144"/>
        <v>37</v>
      </c>
      <c r="B799" s="91">
        <v>36916</v>
      </c>
      <c r="C799" s="92">
        <v>51.21</v>
      </c>
      <c r="D799" s="4">
        <f t="shared" si="139"/>
        <v>9.5622667600313391E-2</v>
      </c>
      <c r="E799" s="100">
        <f t="shared" si="146"/>
        <v>2.186520567317515</v>
      </c>
      <c r="F799" s="2"/>
      <c r="G799" s="8">
        <f t="shared" si="145"/>
        <v>0</v>
      </c>
      <c r="H799" s="8">
        <f t="shared" si="145"/>
        <v>0</v>
      </c>
      <c r="I799" s="8">
        <f t="shared" si="145"/>
        <v>0</v>
      </c>
      <c r="J799" s="8">
        <f t="shared" si="145"/>
        <v>0</v>
      </c>
      <c r="K799" s="8">
        <f t="shared" si="145"/>
        <v>0</v>
      </c>
      <c r="L799" s="8">
        <f t="shared" si="145"/>
        <v>0</v>
      </c>
      <c r="M799" s="8">
        <f t="shared" si="145"/>
        <v>31.21</v>
      </c>
      <c r="N799" s="8">
        <f t="shared" si="145"/>
        <v>26.21</v>
      </c>
      <c r="O799" s="8">
        <f t="shared" si="145"/>
        <v>21.21</v>
      </c>
      <c r="P799" s="8">
        <f t="shared" si="145"/>
        <v>16.21</v>
      </c>
      <c r="Q799" s="8">
        <f t="shared" si="145"/>
        <v>11.21</v>
      </c>
      <c r="R799" s="8">
        <f t="shared" si="145"/>
        <v>1.2100000000000009</v>
      </c>
      <c r="S799" s="8">
        <f t="shared" si="145"/>
        <v>0</v>
      </c>
      <c r="T799" s="21">
        <f t="shared" si="140"/>
        <v>37</v>
      </c>
      <c r="U799" s="19">
        <f>VLOOKUP($B799,Gas!$B$3:$E$2506,2)</f>
        <v>6.91</v>
      </c>
      <c r="V799" s="44">
        <f t="shared" si="141"/>
        <v>7.4109985528219973</v>
      </c>
      <c r="W799" s="5">
        <f>VLOOKUP($B799,Gas!$B$3:$E$2506,4)</f>
        <v>0.99358159290083126</v>
      </c>
    </row>
    <row r="800" spans="1:23" x14ac:dyDescent="0.2">
      <c r="A800" s="43">
        <f t="shared" si="144"/>
        <v>37</v>
      </c>
      <c r="B800" s="91">
        <v>36917</v>
      </c>
      <c r="C800" s="92">
        <v>50.95</v>
      </c>
      <c r="D800" s="4">
        <f t="shared" si="139"/>
        <v>-5.0900658057250418E-3</v>
      </c>
      <c r="E800" s="100">
        <f t="shared" si="146"/>
        <v>2.1566639590313716</v>
      </c>
      <c r="F800" s="2"/>
      <c r="G800" s="8">
        <f t="shared" si="145"/>
        <v>0</v>
      </c>
      <c r="H800" s="8">
        <f t="shared" si="145"/>
        <v>0</v>
      </c>
      <c r="I800" s="8">
        <f t="shared" si="145"/>
        <v>0</v>
      </c>
      <c r="J800" s="8">
        <f t="shared" si="145"/>
        <v>0</v>
      </c>
      <c r="K800" s="8">
        <f t="shared" si="145"/>
        <v>0</v>
      </c>
      <c r="L800" s="8">
        <f t="shared" si="145"/>
        <v>0</v>
      </c>
      <c r="M800" s="8">
        <f t="shared" si="145"/>
        <v>30.950000000000003</v>
      </c>
      <c r="N800" s="8">
        <f t="shared" si="145"/>
        <v>25.950000000000003</v>
      </c>
      <c r="O800" s="8">
        <f t="shared" si="145"/>
        <v>20.950000000000003</v>
      </c>
      <c r="P800" s="8">
        <f t="shared" si="145"/>
        <v>15.950000000000003</v>
      </c>
      <c r="Q800" s="8">
        <f t="shared" si="145"/>
        <v>10.950000000000003</v>
      </c>
      <c r="R800" s="8">
        <f t="shared" si="145"/>
        <v>0.95000000000000284</v>
      </c>
      <c r="S800" s="8">
        <f t="shared" si="145"/>
        <v>0</v>
      </c>
      <c r="T800" s="21">
        <f t="shared" si="140"/>
        <v>37</v>
      </c>
      <c r="U800" s="19">
        <f>VLOOKUP($B800,Gas!$B$3:$E$2506,2)</f>
        <v>7.2949999999999999</v>
      </c>
      <c r="V800" s="44">
        <f t="shared" si="141"/>
        <v>6.9842357779300892</v>
      </c>
      <c r="W800" s="5">
        <f>VLOOKUP($B800,Gas!$B$3:$E$2506,4)</f>
        <v>1.094912384314449</v>
      </c>
    </row>
    <row r="801" spans="1:23" x14ac:dyDescent="0.2">
      <c r="A801" s="43">
        <f t="shared" si="144"/>
        <v>37</v>
      </c>
      <c r="B801" s="91">
        <v>36920</v>
      </c>
      <c r="C801" s="92">
        <v>38.07</v>
      </c>
      <c r="D801" s="4">
        <f t="shared" si="139"/>
        <v>-0.29141818927432789</v>
      </c>
      <c r="E801" s="100">
        <f t="shared" si="146"/>
        <v>2.4117881122748339</v>
      </c>
      <c r="F801" s="2"/>
      <c r="G801" s="8">
        <f t="shared" si="145"/>
        <v>0</v>
      </c>
      <c r="H801" s="8">
        <f t="shared" si="145"/>
        <v>0</v>
      </c>
      <c r="I801" s="8">
        <f t="shared" si="145"/>
        <v>0</v>
      </c>
      <c r="J801" s="8">
        <f t="shared" si="145"/>
        <v>0</v>
      </c>
      <c r="K801" s="8">
        <f t="shared" si="145"/>
        <v>1.9299999999999997</v>
      </c>
      <c r="L801" s="8">
        <f t="shared" si="145"/>
        <v>11.93</v>
      </c>
      <c r="M801" s="8">
        <f t="shared" si="145"/>
        <v>18.07</v>
      </c>
      <c r="N801" s="8">
        <f t="shared" si="145"/>
        <v>13.07</v>
      </c>
      <c r="O801" s="8">
        <f t="shared" si="145"/>
        <v>8.07</v>
      </c>
      <c r="P801" s="8">
        <f t="shared" si="145"/>
        <v>3.0700000000000003</v>
      </c>
      <c r="Q801" s="8">
        <f t="shared" si="145"/>
        <v>0</v>
      </c>
      <c r="R801" s="8">
        <f t="shared" si="145"/>
        <v>0</v>
      </c>
      <c r="S801" s="8">
        <f t="shared" si="145"/>
        <v>0</v>
      </c>
      <c r="T801" s="21">
        <f t="shared" si="140"/>
        <v>37</v>
      </c>
      <c r="U801" s="19">
        <f>VLOOKUP($B801,Gas!$B$3:$E$2506,2)</f>
        <v>7.0350000000000001</v>
      </c>
      <c r="V801" s="44">
        <f t="shared" si="141"/>
        <v>5.4115138592750531</v>
      </c>
      <c r="W801" s="5">
        <f>VLOOKUP($B801,Gas!$B$3:$E$2506,4)</f>
        <v>0.82138132081949777</v>
      </c>
    </row>
    <row r="802" spans="1:23" x14ac:dyDescent="0.2">
      <c r="A802" s="43">
        <f t="shared" si="144"/>
        <v>37</v>
      </c>
      <c r="B802" s="91">
        <v>36921</v>
      </c>
      <c r="C802" s="92">
        <v>27.69</v>
      </c>
      <c r="D802" s="4">
        <f t="shared" si="139"/>
        <v>-0.31835523321153542</v>
      </c>
      <c r="E802" s="100">
        <f t="shared" si="146"/>
        <v>2.697293092501913</v>
      </c>
      <c r="F802" s="2"/>
      <c r="G802" s="8">
        <f t="shared" si="145"/>
        <v>0</v>
      </c>
      <c r="H802" s="8">
        <f t="shared" si="145"/>
        <v>0</v>
      </c>
      <c r="I802" s="8">
        <f t="shared" si="145"/>
        <v>2.3099999999999987</v>
      </c>
      <c r="J802" s="8">
        <f t="shared" si="145"/>
        <v>7.3099999999999987</v>
      </c>
      <c r="K802" s="8">
        <f t="shared" si="145"/>
        <v>12.309999999999999</v>
      </c>
      <c r="L802" s="8">
        <f t="shared" si="145"/>
        <v>22.31</v>
      </c>
      <c r="M802" s="8">
        <f t="shared" si="145"/>
        <v>7.6900000000000013</v>
      </c>
      <c r="N802" s="8">
        <f t="shared" si="145"/>
        <v>2.6900000000000013</v>
      </c>
      <c r="O802" s="8">
        <f t="shared" si="145"/>
        <v>0</v>
      </c>
      <c r="P802" s="8">
        <f t="shared" si="145"/>
        <v>0</v>
      </c>
      <c r="Q802" s="8">
        <f t="shared" si="145"/>
        <v>0</v>
      </c>
      <c r="R802" s="8">
        <f t="shared" si="145"/>
        <v>0</v>
      </c>
      <c r="S802" s="8">
        <f t="shared" si="145"/>
        <v>0</v>
      </c>
      <c r="T802" s="21">
        <f t="shared" si="140"/>
        <v>37</v>
      </c>
      <c r="U802" s="19">
        <f>VLOOKUP($B802,Gas!$B$3:$E$2506,2)</f>
        <v>6.6</v>
      </c>
      <c r="V802" s="44">
        <f t="shared" si="141"/>
        <v>4.1954545454545462</v>
      </c>
      <c r="W802" s="5">
        <f>VLOOKUP($B802,Gas!$B$3:$E$2506,4)</f>
        <v>0.75229535143229631</v>
      </c>
    </row>
    <row r="803" spans="1:23" x14ac:dyDescent="0.2">
      <c r="A803" s="43">
        <f t="shared" si="144"/>
        <v>37</v>
      </c>
      <c r="B803" s="91">
        <v>36922</v>
      </c>
      <c r="C803" s="92">
        <v>25.82</v>
      </c>
      <c r="D803" s="4">
        <f t="shared" si="139"/>
        <v>-6.9921951764374074E-2</v>
      </c>
      <c r="E803" s="100">
        <f t="shared" si="146"/>
        <v>2.5803740827076047</v>
      </c>
      <c r="F803" s="2"/>
      <c r="G803" s="8">
        <f t="shared" si="145"/>
        <v>0</v>
      </c>
      <c r="H803" s="8">
        <f t="shared" si="145"/>
        <v>0</v>
      </c>
      <c r="I803" s="8">
        <f t="shared" si="145"/>
        <v>4.18</v>
      </c>
      <c r="J803" s="8">
        <f t="shared" si="145"/>
        <v>9.18</v>
      </c>
      <c r="K803" s="8">
        <f t="shared" si="145"/>
        <v>14.18</v>
      </c>
      <c r="L803" s="8">
        <f t="shared" si="145"/>
        <v>24.18</v>
      </c>
      <c r="M803" s="8">
        <f t="shared" si="145"/>
        <v>5.82</v>
      </c>
      <c r="N803" s="8">
        <f t="shared" si="145"/>
        <v>0.82000000000000028</v>
      </c>
      <c r="O803" s="8">
        <f t="shared" si="145"/>
        <v>0</v>
      </c>
      <c r="P803" s="8">
        <f t="shared" si="145"/>
        <v>0</v>
      </c>
      <c r="Q803" s="8">
        <f t="shared" si="145"/>
        <v>0</v>
      </c>
      <c r="R803" s="8">
        <f t="shared" si="145"/>
        <v>0</v>
      </c>
      <c r="S803" s="8">
        <f t="shared" si="145"/>
        <v>0</v>
      </c>
      <c r="T803" s="21">
        <f t="shared" si="140"/>
        <v>37</v>
      </c>
      <c r="U803" s="19">
        <f>VLOOKUP($B803,Gas!$B$3:$E$2506,2)</f>
        <v>5.87</v>
      </c>
      <c r="V803" s="44">
        <f t="shared" si="141"/>
        <v>4.3986371379897786</v>
      </c>
      <c r="W803" s="5">
        <f>VLOOKUP($B803,Gas!$B$3:$E$2506,4)</f>
        <v>0.96769721401212661</v>
      </c>
    </row>
    <row r="804" spans="1:23" x14ac:dyDescent="0.2">
      <c r="A804" s="43">
        <f t="shared" si="144"/>
        <v>38</v>
      </c>
      <c r="B804" s="91">
        <v>36923</v>
      </c>
      <c r="C804" s="92">
        <v>31.5</v>
      </c>
      <c r="D804" s="4">
        <f t="shared" si="139"/>
        <v>0.19883816041309099</v>
      </c>
      <c r="E804" s="100">
        <f t="shared" si="146"/>
        <v>2.820464931258519</v>
      </c>
      <c r="F804" s="2"/>
      <c r="G804" s="8">
        <f t="shared" ref="G804:S813" si="147">IF(G$1="P",MAX(0,G$2-$C804),IF(G$1="C",MAX(0,$C804-G$2)))</f>
        <v>0</v>
      </c>
      <c r="H804" s="8">
        <f t="shared" si="147"/>
        <v>0</v>
      </c>
      <c r="I804" s="8">
        <f t="shared" si="147"/>
        <v>0</v>
      </c>
      <c r="J804" s="8">
        <f t="shared" si="147"/>
        <v>3.5</v>
      </c>
      <c r="K804" s="8">
        <f t="shared" si="147"/>
        <v>8.5</v>
      </c>
      <c r="L804" s="8">
        <f t="shared" si="147"/>
        <v>18.5</v>
      </c>
      <c r="M804" s="8">
        <f t="shared" si="147"/>
        <v>11.5</v>
      </c>
      <c r="N804" s="8">
        <f t="shared" si="147"/>
        <v>6.5</v>
      </c>
      <c r="O804" s="8">
        <f t="shared" si="147"/>
        <v>1.5</v>
      </c>
      <c r="P804" s="8">
        <f t="shared" si="147"/>
        <v>0</v>
      </c>
      <c r="Q804" s="8">
        <f t="shared" si="147"/>
        <v>0</v>
      </c>
      <c r="R804" s="8">
        <f t="shared" si="147"/>
        <v>0</v>
      </c>
      <c r="S804" s="8">
        <f t="shared" si="147"/>
        <v>0</v>
      </c>
      <c r="T804" s="21">
        <f t="shared" si="140"/>
        <v>38</v>
      </c>
      <c r="U804" s="19">
        <f>VLOOKUP($B804,Gas!$B$3:$E$2506,2)</f>
        <v>5.8949999999999996</v>
      </c>
      <c r="V804" s="44">
        <f t="shared" si="141"/>
        <v>5.3435114503816799</v>
      </c>
      <c r="W804" s="5">
        <f>VLOOKUP($B804,Gas!$B$3:$E$2506,4)</f>
        <v>0.97256738286508715</v>
      </c>
    </row>
    <row r="805" spans="1:23" x14ac:dyDescent="0.2">
      <c r="A805" s="43">
        <f t="shared" si="144"/>
        <v>38</v>
      </c>
      <c r="B805" s="91">
        <v>36924</v>
      </c>
      <c r="C805" s="92">
        <v>46.93</v>
      </c>
      <c r="D805" s="4">
        <f t="shared" si="139"/>
        <v>0.39866958397473884</v>
      </c>
      <c r="E805" s="100">
        <f t="shared" si="146"/>
        <v>3.5179028533215404</v>
      </c>
      <c r="F805" s="2"/>
      <c r="G805" s="8">
        <f t="shared" si="147"/>
        <v>0</v>
      </c>
      <c r="H805" s="8">
        <f t="shared" si="147"/>
        <v>0</v>
      </c>
      <c r="I805" s="8">
        <f t="shared" si="147"/>
        <v>0</v>
      </c>
      <c r="J805" s="8">
        <f t="shared" si="147"/>
        <v>0</v>
      </c>
      <c r="K805" s="8">
        <f t="shared" si="147"/>
        <v>0</v>
      </c>
      <c r="L805" s="8">
        <f t="shared" si="147"/>
        <v>3.0700000000000003</v>
      </c>
      <c r="M805" s="8">
        <f t="shared" si="147"/>
        <v>26.93</v>
      </c>
      <c r="N805" s="8">
        <f t="shared" si="147"/>
        <v>21.93</v>
      </c>
      <c r="O805" s="8">
        <f t="shared" si="147"/>
        <v>16.93</v>
      </c>
      <c r="P805" s="8">
        <f t="shared" si="147"/>
        <v>11.93</v>
      </c>
      <c r="Q805" s="8">
        <f t="shared" si="147"/>
        <v>6.93</v>
      </c>
      <c r="R805" s="8">
        <f t="shared" si="147"/>
        <v>0</v>
      </c>
      <c r="S805" s="8">
        <f t="shared" si="147"/>
        <v>0</v>
      </c>
      <c r="T805" s="21">
        <f t="shared" si="140"/>
        <v>38</v>
      </c>
      <c r="U805" s="19">
        <f>VLOOKUP($B805,Gas!$B$3:$E$2506,2)</f>
        <v>5.84</v>
      </c>
      <c r="V805" s="44">
        <f t="shared" si="141"/>
        <v>8.0359589041095898</v>
      </c>
      <c r="W805" s="5">
        <f>VLOOKUP($B805,Gas!$B$3:$E$2506,4)</f>
        <v>0.94587815731973035</v>
      </c>
    </row>
    <row r="806" spans="1:23" x14ac:dyDescent="0.2">
      <c r="A806" s="43">
        <f t="shared" si="144"/>
        <v>38</v>
      </c>
      <c r="B806" s="91">
        <v>36927</v>
      </c>
      <c r="C806" s="92">
        <v>50.4</v>
      </c>
      <c r="D806" s="4">
        <f t="shared" si="139"/>
        <v>7.1334045270996557E-2</v>
      </c>
      <c r="E806" s="100">
        <f t="shared" si="146"/>
        <v>3.3713114018374002</v>
      </c>
      <c r="F806" s="2"/>
      <c r="G806" s="8">
        <f t="shared" si="147"/>
        <v>0</v>
      </c>
      <c r="H806" s="8">
        <f t="shared" si="147"/>
        <v>0</v>
      </c>
      <c r="I806" s="8">
        <f t="shared" si="147"/>
        <v>0</v>
      </c>
      <c r="J806" s="8">
        <f t="shared" si="147"/>
        <v>0</v>
      </c>
      <c r="K806" s="8">
        <f t="shared" si="147"/>
        <v>0</v>
      </c>
      <c r="L806" s="8">
        <f t="shared" si="147"/>
        <v>0</v>
      </c>
      <c r="M806" s="8">
        <f t="shared" si="147"/>
        <v>30.4</v>
      </c>
      <c r="N806" s="8">
        <f t="shared" si="147"/>
        <v>25.4</v>
      </c>
      <c r="O806" s="8">
        <f t="shared" si="147"/>
        <v>20.399999999999999</v>
      </c>
      <c r="P806" s="8">
        <f t="shared" si="147"/>
        <v>15.399999999999999</v>
      </c>
      <c r="Q806" s="8">
        <f t="shared" si="147"/>
        <v>10.399999999999999</v>
      </c>
      <c r="R806" s="8">
        <f t="shared" si="147"/>
        <v>0.39999999999999858</v>
      </c>
      <c r="S806" s="8">
        <f t="shared" si="147"/>
        <v>0</v>
      </c>
      <c r="T806" s="21">
        <f t="shared" si="140"/>
        <v>38</v>
      </c>
      <c r="U806" s="19">
        <f>VLOOKUP($B806,Gas!$B$3:$E$2506,2)</f>
        <v>6.6050000000000004</v>
      </c>
      <c r="V806" s="44">
        <f t="shared" si="141"/>
        <v>7.6305828917486744</v>
      </c>
      <c r="W806" s="5">
        <f>VLOOKUP($B806,Gas!$B$3:$E$2506,4)</f>
        <v>1.1638843117754789</v>
      </c>
    </row>
    <row r="807" spans="1:23" x14ac:dyDescent="0.2">
      <c r="A807" s="43">
        <f t="shared" si="144"/>
        <v>38</v>
      </c>
      <c r="B807" s="91">
        <v>36928</v>
      </c>
      <c r="C807" s="92">
        <v>35.82</v>
      </c>
      <c r="D807" s="4">
        <f t="shared" si="139"/>
        <v>-0.34148477844475716</v>
      </c>
      <c r="E807" s="100">
        <f t="shared" si="146"/>
        <v>3.7772899194995282</v>
      </c>
      <c r="F807" s="2"/>
      <c r="G807" s="8">
        <f t="shared" si="147"/>
        <v>0</v>
      </c>
      <c r="H807" s="8">
        <f t="shared" si="147"/>
        <v>0</v>
      </c>
      <c r="I807" s="8">
        <f t="shared" si="147"/>
        <v>0</v>
      </c>
      <c r="J807" s="8">
        <f t="shared" si="147"/>
        <v>0</v>
      </c>
      <c r="K807" s="8">
        <f t="shared" si="147"/>
        <v>4.18</v>
      </c>
      <c r="L807" s="8">
        <f t="shared" si="147"/>
        <v>14.18</v>
      </c>
      <c r="M807" s="8">
        <f t="shared" si="147"/>
        <v>15.82</v>
      </c>
      <c r="N807" s="8">
        <f t="shared" si="147"/>
        <v>10.82</v>
      </c>
      <c r="O807" s="8">
        <f t="shared" si="147"/>
        <v>5.82</v>
      </c>
      <c r="P807" s="8">
        <f t="shared" si="147"/>
        <v>0.82000000000000028</v>
      </c>
      <c r="Q807" s="8">
        <f t="shared" si="147"/>
        <v>0</v>
      </c>
      <c r="R807" s="8">
        <f t="shared" si="147"/>
        <v>0</v>
      </c>
      <c r="S807" s="8">
        <f t="shared" si="147"/>
        <v>0</v>
      </c>
      <c r="T807" s="21">
        <f t="shared" si="140"/>
        <v>38</v>
      </c>
      <c r="U807" s="19">
        <f>VLOOKUP($B807,Gas!$B$3:$E$2506,2)</f>
        <v>5.7649999999999997</v>
      </c>
      <c r="V807" s="44">
        <f t="shared" si="141"/>
        <v>6.2133564614050307</v>
      </c>
      <c r="W807" s="5">
        <f>VLOOKUP($B807,Gas!$B$3:$E$2506,4)</f>
        <v>1.3895518805650895</v>
      </c>
    </row>
    <row r="808" spans="1:23" x14ac:dyDescent="0.2">
      <c r="A808" s="43">
        <f t="shared" si="144"/>
        <v>38</v>
      </c>
      <c r="B808" s="91">
        <v>36929</v>
      </c>
      <c r="C808" s="92">
        <v>32.78</v>
      </c>
      <c r="D808" s="4">
        <f t="shared" si="139"/>
        <v>-8.8687823316882117E-2</v>
      </c>
      <c r="E808" s="100">
        <f t="shared" si="146"/>
        <v>3.7862642982042138</v>
      </c>
      <c r="F808" s="2"/>
      <c r="G808" s="8">
        <f t="shared" si="147"/>
        <v>0</v>
      </c>
      <c r="H808" s="8">
        <f t="shared" si="147"/>
        <v>0</v>
      </c>
      <c r="I808" s="8">
        <f t="shared" si="147"/>
        <v>0</v>
      </c>
      <c r="J808" s="8">
        <f t="shared" si="147"/>
        <v>2.2199999999999989</v>
      </c>
      <c r="K808" s="8">
        <f t="shared" si="147"/>
        <v>7.2199999999999989</v>
      </c>
      <c r="L808" s="8">
        <f t="shared" si="147"/>
        <v>17.22</v>
      </c>
      <c r="M808" s="8">
        <f t="shared" si="147"/>
        <v>12.780000000000001</v>
      </c>
      <c r="N808" s="8">
        <f t="shared" si="147"/>
        <v>7.7800000000000011</v>
      </c>
      <c r="O808" s="8">
        <f t="shared" si="147"/>
        <v>2.7800000000000011</v>
      </c>
      <c r="P808" s="8">
        <f t="shared" si="147"/>
        <v>0</v>
      </c>
      <c r="Q808" s="8">
        <f t="shared" si="147"/>
        <v>0</v>
      </c>
      <c r="R808" s="8">
        <f t="shared" si="147"/>
        <v>0</v>
      </c>
      <c r="S808" s="8">
        <f t="shared" si="147"/>
        <v>0</v>
      </c>
      <c r="T808" s="21">
        <f t="shared" si="140"/>
        <v>38</v>
      </c>
      <c r="U808" s="19">
        <f>VLOOKUP($B808,Gas!$B$3:$E$2506,2)</f>
        <v>5.58</v>
      </c>
      <c r="V808" s="44">
        <f t="shared" si="141"/>
        <v>5.8745519713261647</v>
      </c>
      <c r="W808" s="5">
        <f>VLOOKUP($B808,Gas!$B$3:$E$2506,4)</f>
        <v>1.3845624634507749</v>
      </c>
    </row>
    <row r="809" spans="1:23" x14ac:dyDescent="0.2">
      <c r="A809" s="43">
        <f t="shared" si="144"/>
        <v>38</v>
      </c>
      <c r="B809" s="91">
        <v>36930</v>
      </c>
      <c r="C809" s="92">
        <v>30.41</v>
      </c>
      <c r="D809" s="4">
        <f t="shared" si="139"/>
        <v>-7.5047071626410389E-2</v>
      </c>
      <c r="E809" s="100">
        <f t="shared" si="146"/>
        <v>3.7182004561917816</v>
      </c>
      <c r="F809" s="2"/>
      <c r="G809" s="8">
        <f t="shared" si="147"/>
        <v>0</v>
      </c>
      <c r="H809" s="8">
        <f t="shared" si="147"/>
        <v>0</v>
      </c>
      <c r="I809" s="8">
        <f t="shared" si="147"/>
        <v>0</v>
      </c>
      <c r="J809" s="8">
        <f t="shared" si="147"/>
        <v>4.59</v>
      </c>
      <c r="K809" s="8">
        <f t="shared" si="147"/>
        <v>9.59</v>
      </c>
      <c r="L809" s="8">
        <f t="shared" si="147"/>
        <v>19.59</v>
      </c>
      <c r="M809" s="8">
        <f t="shared" si="147"/>
        <v>10.41</v>
      </c>
      <c r="N809" s="8">
        <f t="shared" si="147"/>
        <v>5.41</v>
      </c>
      <c r="O809" s="8">
        <f t="shared" si="147"/>
        <v>0.41000000000000014</v>
      </c>
      <c r="P809" s="8">
        <f t="shared" si="147"/>
        <v>0</v>
      </c>
      <c r="Q809" s="8">
        <f t="shared" si="147"/>
        <v>0</v>
      </c>
      <c r="R809" s="8">
        <f t="shared" si="147"/>
        <v>0</v>
      </c>
      <c r="S809" s="8">
        <f t="shared" si="147"/>
        <v>0</v>
      </c>
      <c r="T809" s="21">
        <f t="shared" si="140"/>
        <v>38</v>
      </c>
      <c r="U809" s="19">
        <f>VLOOKUP($B809,Gas!$B$3:$E$2506,2)</f>
        <v>5.67</v>
      </c>
      <c r="V809" s="44">
        <f t="shared" si="141"/>
        <v>5.3633156966490301</v>
      </c>
      <c r="W809" s="5">
        <f>VLOOKUP($B809,Gas!$B$3:$E$2506,4)</f>
        <v>1.3987240340391254</v>
      </c>
    </row>
    <row r="810" spans="1:23" x14ac:dyDescent="0.2">
      <c r="A810" s="43">
        <f t="shared" si="144"/>
        <v>38</v>
      </c>
      <c r="B810" s="91">
        <v>36931</v>
      </c>
      <c r="C810" s="92">
        <v>27.94</v>
      </c>
      <c r="D810" s="4">
        <f t="shared" si="139"/>
        <v>-8.4712147860457485E-2</v>
      </c>
      <c r="E810" s="100">
        <f t="shared" si="146"/>
        <v>3.7115344857895214</v>
      </c>
      <c r="F810" s="2"/>
      <c r="G810" s="8">
        <f t="shared" si="147"/>
        <v>0</v>
      </c>
      <c r="H810" s="8">
        <f t="shared" si="147"/>
        <v>0</v>
      </c>
      <c r="I810" s="8">
        <f t="shared" si="147"/>
        <v>2.0599999999999987</v>
      </c>
      <c r="J810" s="8">
        <f t="shared" si="147"/>
        <v>7.0599999999999987</v>
      </c>
      <c r="K810" s="8">
        <f t="shared" si="147"/>
        <v>12.059999999999999</v>
      </c>
      <c r="L810" s="8">
        <f t="shared" si="147"/>
        <v>22.06</v>
      </c>
      <c r="M810" s="8">
        <f t="shared" si="147"/>
        <v>7.9400000000000013</v>
      </c>
      <c r="N810" s="8">
        <f t="shared" si="147"/>
        <v>2.9400000000000013</v>
      </c>
      <c r="O810" s="8">
        <f t="shared" si="147"/>
        <v>0</v>
      </c>
      <c r="P810" s="8">
        <f t="shared" si="147"/>
        <v>0</v>
      </c>
      <c r="Q810" s="8">
        <f t="shared" si="147"/>
        <v>0</v>
      </c>
      <c r="R810" s="8">
        <f t="shared" si="147"/>
        <v>0</v>
      </c>
      <c r="S810" s="8">
        <f t="shared" si="147"/>
        <v>0</v>
      </c>
      <c r="T810" s="21">
        <f t="shared" si="140"/>
        <v>38</v>
      </c>
      <c r="U810" s="19">
        <f>VLOOKUP($B810,Gas!$B$3:$E$2506,2)</f>
        <v>6.2450000000000001</v>
      </c>
      <c r="V810" s="44">
        <f t="shared" si="141"/>
        <v>4.4739791833466773</v>
      </c>
      <c r="W810" s="5">
        <f>VLOOKUP($B810,Gas!$B$3:$E$2506,4)</f>
        <v>1.5316323357485864</v>
      </c>
    </row>
    <row r="811" spans="1:23" x14ac:dyDescent="0.2">
      <c r="A811" s="43">
        <f t="shared" si="144"/>
        <v>38</v>
      </c>
      <c r="B811" s="91">
        <v>36934</v>
      </c>
      <c r="C811" s="92">
        <v>33.08</v>
      </c>
      <c r="D811" s="4">
        <f t="shared" si="139"/>
        <v>0.16886951632667471</v>
      </c>
      <c r="E811" s="100">
        <f t="shared" si="146"/>
        <v>3.6271747466008204</v>
      </c>
      <c r="F811" s="2"/>
      <c r="G811" s="8">
        <f t="shared" si="147"/>
        <v>0</v>
      </c>
      <c r="H811" s="8">
        <f t="shared" si="147"/>
        <v>0</v>
      </c>
      <c r="I811" s="8">
        <f t="shared" si="147"/>
        <v>0</v>
      </c>
      <c r="J811" s="8">
        <f t="shared" si="147"/>
        <v>1.9200000000000017</v>
      </c>
      <c r="K811" s="8">
        <f t="shared" si="147"/>
        <v>6.9200000000000017</v>
      </c>
      <c r="L811" s="8">
        <f t="shared" si="147"/>
        <v>16.920000000000002</v>
      </c>
      <c r="M811" s="8">
        <f t="shared" si="147"/>
        <v>13.079999999999998</v>
      </c>
      <c r="N811" s="8">
        <f t="shared" si="147"/>
        <v>8.0799999999999983</v>
      </c>
      <c r="O811" s="8">
        <f t="shared" si="147"/>
        <v>3.0799999999999983</v>
      </c>
      <c r="P811" s="8">
        <f t="shared" si="147"/>
        <v>0</v>
      </c>
      <c r="Q811" s="8">
        <f t="shared" si="147"/>
        <v>0</v>
      </c>
      <c r="R811" s="8">
        <f t="shared" si="147"/>
        <v>0</v>
      </c>
      <c r="S811" s="8">
        <f t="shared" si="147"/>
        <v>0</v>
      </c>
      <c r="T811" s="21">
        <f t="shared" si="140"/>
        <v>38</v>
      </c>
      <c r="U811" s="19">
        <f>VLOOKUP($B811,Gas!$B$3:$E$2506,2)</f>
        <v>6.08</v>
      </c>
      <c r="V811" s="44">
        <f t="shared" si="141"/>
        <v>5.4407894736842106</v>
      </c>
      <c r="W811" s="5">
        <f>VLOOKUP($B811,Gas!$B$3:$E$2506,4)</f>
        <v>1.3488108603662508</v>
      </c>
    </row>
    <row r="812" spans="1:23" x14ac:dyDescent="0.2">
      <c r="A812" s="43">
        <f t="shared" si="144"/>
        <v>38</v>
      </c>
      <c r="B812" s="91">
        <v>36935</v>
      </c>
      <c r="C812" s="92">
        <v>32.590000000000003</v>
      </c>
      <c r="D812" s="4">
        <f t="shared" si="139"/>
        <v>-1.4923377306020207E-2</v>
      </c>
      <c r="E812" s="100">
        <f t="shared" si="146"/>
        <v>3.2137816866999382</v>
      </c>
      <c r="F812" s="2"/>
      <c r="G812" s="8">
        <f t="shared" si="147"/>
        <v>0</v>
      </c>
      <c r="H812" s="8">
        <f t="shared" si="147"/>
        <v>0</v>
      </c>
      <c r="I812" s="8">
        <f t="shared" si="147"/>
        <v>0</v>
      </c>
      <c r="J812" s="8">
        <f t="shared" si="147"/>
        <v>2.4099999999999966</v>
      </c>
      <c r="K812" s="8">
        <f t="shared" si="147"/>
        <v>7.4099999999999966</v>
      </c>
      <c r="L812" s="8">
        <f t="shared" si="147"/>
        <v>17.409999999999997</v>
      </c>
      <c r="M812" s="8">
        <f t="shared" si="147"/>
        <v>12.590000000000003</v>
      </c>
      <c r="N812" s="8">
        <f t="shared" si="147"/>
        <v>7.5900000000000034</v>
      </c>
      <c r="O812" s="8">
        <f t="shared" si="147"/>
        <v>2.5900000000000034</v>
      </c>
      <c r="P812" s="8">
        <f t="shared" si="147"/>
        <v>0</v>
      </c>
      <c r="Q812" s="8">
        <f t="shared" si="147"/>
        <v>0</v>
      </c>
      <c r="R812" s="8">
        <f t="shared" si="147"/>
        <v>0</v>
      </c>
      <c r="S812" s="8">
        <f t="shared" si="147"/>
        <v>0</v>
      </c>
      <c r="T812" s="21">
        <f t="shared" si="140"/>
        <v>38</v>
      </c>
      <c r="U812" s="19">
        <f>VLOOKUP($B812,Gas!$B$3:$E$2506,2)</f>
        <v>5.63</v>
      </c>
      <c r="V812" s="44">
        <f t="shared" si="141"/>
        <v>5.788632326820605</v>
      </c>
      <c r="W812" s="5">
        <f>VLOOKUP($B812,Gas!$B$3:$E$2506,4)</f>
        <v>1.1608998535139958</v>
      </c>
    </row>
    <row r="813" spans="1:23" x14ac:dyDescent="0.2">
      <c r="A813" s="43">
        <f t="shared" si="144"/>
        <v>38</v>
      </c>
      <c r="B813" s="91">
        <v>36936</v>
      </c>
      <c r="C813" s="92">
        <v>24.09</v>
      </c>
      <c r="D813" s="4">
        <f t="shared" si="139"/>
        <v>-0.30220867622269026</v>
      </c>
      <c r="E813" s="100">
        <f t="shared" si="146"/>
        <v>3.5762989829099303</v>
      </c>
      <c r="F813" s="2"/>
      <c r="G813" s="8">
        <f t="shared" si="147"/>
        <v>0</v>
      </c>
      <c r="H813" s="8">
        <f t="shared" si="147"/>
        <v>0.91000000000000014</v>
      </c>
      <c r="I813" s="8">
        <f t="shared" si="147"/>
        <v>5.91</v>
      </c>
      <c r="J813" s="8">
        <f t="shared" si="147"/>
        <v>10.91</v>
      </c>
      <c r="K813" s="8">
        <f t="shared" si="147"/>
        <v>15.91</v>
      </c>
      <c r="L813" s="8">
        <f t="shared" si="147"/>
        <v>25.91</v>
      </c>
      <c r="M813" s="8">
        <f t="shared" si="147"/>
        <v>4.09</v>
      </c>
      <c r="N813" s="8">
        <f t="shared" si="147"/>
        <v>0</v>
      </c>
      <c r="O813" s="8">
        <f t="shared" si="147"/>
        <v>0</v>
      </c>
      <c r="P813" s="8">
        <f t="shared" si="147"/>
        <v>0</v>
      </c>
      <c r="Q813" s="8">
        <f t="shared" si="147"/>
        <v>0</v>
      </c>
      <c r="R813" s="8">
        <f t="shared" si="147"/>
        <v>0</v>
      </c>
      <c r="S813" s="8">
        <f t="shared" si="147"/>
        <v>0</v>
      </c>
      <c r="T813" s="21">
        <f t="shared" si="140"/>
        <v>38</v>
      </c>
      <c r="U813" s="19">
        <f>VLOOKUP($B813,Gas!$B$3:$E$2506,2)</f>
        <v>5.61</v>
      </c>
      <c r="V813" s="44">
        <f t="shared" si="141"/>
        <v>4.2941176470588234</v>
      </c>
      <c r="W813" s="5">
        <f>VLOOKUP($B813,Gas!$B$3:$E$2506,4)</f>
        <v>1.1591119220293229</v>
      </c>
    </row>
    <row r="814" spans="1:23" x14ac:dyDescent="0.2">
      <c r="A814" s="43">
        <f t="shared" si="144"/>
        <v>38</v>
      </c>
      <c r="B814" s="91">
        <v>36937</v>
      </c>
      <c r="C814" s="92">
        <v>23.85</v>
      </c>
      <c r="D814" s="4">
        <f t="shared" si="139"/>
        <v>-1.0012599292429701E-2</v>
      </c>
      <c r="E814" s="100">
        <f t="shared" si="146"/>
        <v>3.3901074455895004</v>
      </c>
      <c r="F814" s="2"/>
      <c r="G814" s="8">
        <f t="shared" ref="G814:S823" si="148">IF(G$1="P",MAX(0,G$2-$C814),IF(G$1="C",MAX(0,$C814-G$2)))</f>
        <v>0</v>
      </c>
      <c r="H814" s="8">
        <f t="shared" si="148"/>
        <v>1.1499999999999986</v>
      </c>
      <c r="I814" s="8">
        <f t="shared" si="148"/>
        <v>6.1499999999999986</v>
      </c>
      <c r="J814" s="8">
        <f t="shared" si="148"/>
        <v>11.149999999999999</v>
      </c>
      <c r="K814" s="8">
        <f t="shared" si="148"/>
        <v>16.149999999999999</v>
      </c>
      <c r="L814" s="8">
        <f t="shared" si="148"/>
        <v>26.15</v>
      </c>
      <c r="M814" s="8">
        <f t="shared" si="148"/>
        <v>3.8500000000000014</v>
      </c>
      <c r="N814" s="8">
        <f t="shared" si="148"/>
        <v>0</v>
      </c>
      <c r="O814" s="8">
        <f t="shared" si="148"/>
        <v>0</v>
      </c>
      <c r="P814" s="8">
        <f t="shared" si="148"/>
        <v>0</v>
      </c>
      <c r="Q814" s="8">
        <f t="shared" si="148"/>
        <v>0</v>
      </c>
      <c r="R814" s="8">
        <f t="shared" si="148"/>
        <v>0</v>
      </c>
      <c r="S814" s="8">
        <f t="shared" si="148"/>
        <v>0</v>
      </c>
      <c r="T814" s="21">
        <f t="shared" si="140"/>
        <v>38</v>
      </c>
      <c r="U814" s="19">
        <f>VLOOKUP($B814,Gas!$B$3:$E$2506,2)</f>
        <v>5.875</v>
      </c>
      <c r="V814" s="44">
        <f t="shared" si="141"/>
        <v>4.0595744680851062</v>
      </c>
      <c r="W814" s="5">
        <f>VLOOKUP($B814,Gas!$B$3:$E$2506,4)</f>
        <v>1.2175478876210033</v>
      </c>
    </row>
    <row r="815" spans="1:23" x14ac:dyDescent="0.2">
      <c r="A815" s="43">
        <f t="shared" si="144"/>
        <v>38</v>
      </c>
      <c r="B815" s="91">
        <v>36938</v>
      </c>
      <c r="C815" s="92">
        <v>25.21</v>
      </c>
      <c r="D815" s="4">
        <f t="shared" si="139"/>
        <v>5.5456523865478294E-2</v>
      </c>
      <c r="E815" s="100">
        <f t="shared" si="146"/>
        <v>2.5111069437355056</v>
      </c>
      <c r="F815" s="2"/>
      <c r="G815" s="8">
        <f t="shared" si="148"/>
        <v>0</v>
      </c>
      <c r="H815" s="8">
        <f t="shared" si="148"/>
        <v>0</v>
      </c>
      <c r="I815" s="8">
        <f t="shared" si="148"/>
        <v>4.7899999999999991</v>
      </c>
      <c r="J815" s="8">
        <f t="shared" si="148"/>
        <v>9.7899999999999991</v>
      </c>
      <c r="K815" s="8">
        <f t="shared" si="148"/>
        <v>14.79</v>
      </c>
      <c r="L815" s="8">
        <f t="shared" si="148"/>
        <v>24.79</v>
      </c>
      <c r="M815" s="8">
        <f t="shared" si="148"/>
        <v>5.2100000000000009</v>
      </c>
      <c r="N815" s="8">
        <f t="shared" si="148"/>
        <v>0.21000000000000085</v>
      </c>
      <c r="O815" s="8">
        <f t="shared" si="148"/>
        <v>0</v>
      </c>
      <c r="P815" s="8">
        <f t="shared" si="148"/>
        <v>0</v>
      </c>
      <c r="Q815" s="8">
        <f t="shared" si="148"/>
        <v>0</v>
      </c>
      <c r="R815" s="8">
        <f t="shared" si="148"/>
        <v>0</v>
      </c>
      <c r="S815" s="8">
        <f t="shared" si="148"/>
        <v>0</v>
      </c>
      <c r="T815" s="21">
        <f t="shared" si="140"/>
        <v>38</v>
      </c>
      <c r="U815" s="19">
        <f>VLOOKUP($B815,Gas!$B$3:$E$2506,2)</f>
        <v>5.3849999999999998</v>
      </c>
      <c r="V815" s="44">
        <f t="shared" si="141"/>
        <v>4.6815227483751167</v>
      </c>
      <c r="W815" s="5">
        <f>VLOOKUP($B815,Gas!$B$3:$E$2506,4)</f>
        <v>1.037512991907513</v>
      </c>
    </row>
    <row r="816" spans="1:23" x14ac:dyDescent="0.2">
      <c r="A816" s="43">
        <f t="shared" si="144"/>
        <v>38</v>
      </c>
      <c r="B816" s="91">
        <v>36942</v>
      </c>
      <c r="C816" s="109">
        <v>25.21</v>
      </c>
      <c r="D816" s="4">
        <f t="shared" si="139"/>
        <v>0</v>
      </c>
      <c r="E816" s="100">
        <f t="shared" si="146"/>
        <v>2.4297957241982995</v>
      </c>
      <c r="F816" s="2"/>
      <c r="G816" s="8">
        <f t="shared" si="148"/>
        <v>0</v>
      </c>
      <c r="H816" s="8">
        <f t="shared" si="148"/>
        <v>0</v>
      </c>
      <c r="I816" s="8">
        <f t="shared" si="148"/>
        <v>4.7899999999999991</v>
      </c>
      <c r="J816" s="8">
        <f t="shared" si="148"/>
        <v>9.7899999999999991</v>
      </c>
      <c r="K816" s="8">
        <f t="shared" si="148"/>
        <v>14.79</v>
      </c>
      <c r="L816" s="8">
        <f t="shared" si="148"/>
        <v>24.79</v>
      </c>
      <c r="M816" s="8">
        <f t="shared" si="148"/>
        <v>5.2100000000000009</v>
      </c>
      <c r="N816" s="8">
        <f t="shared" si="148"/>
        <v>0.21000000000000085</v>
      </c>
      <c r="O816" s="8">
        <f t="shared" si="148"/>
        <v>0</v>
      </c>
      <c r="P816" s="8">
        <f t="shared" si="148"/>
        <v>0</v>
      </c>
      <c r="Q816" s="8">
        <f t="shared" si="148"/>
        <v>0</v>
      </c>
      <c r="R816" s="8">
        <f t="shared" si="148"/>
        <v>0</v>
      </c>
      <c r="S816" s="8">
        <f t="shared" si="148"/>
        <v>0</v>
      </c>
      <c r="T816" s="21">
        <f t="shared" si="140"/>
        <v>38</v>
      </c>
      <c r="U816" s="19">
        <f>VLOOKUP($B816,Gas!$B$3:$E$2506,2)</f>
        <v>5.47</v>
      </c>
      <c r="V816" s="44">
        <f t="shared" si="141"/>
        <v>4.6087751371115173</v>
      </c>
      <c r="W816" s="5">
        <f>VLOOKUP($B816,Gas!$B$3:$E$2506,4)</f>
        <v>0.77389649320840259</v>
      </c>
    </row>
    <row r="817" spans="1:23" x14ac:dyDescent="0.2">
      <c r="A817" s="43">
        <f t="shared" si="144"/>
        <v>38</v>
      </c>
      <c r="B817" s="91">
        <v>36943</v>
      </c>
      <c r="C817" s="92">
        <v>41.58</v>
      </c>
      <c r="D817" s="4">
        <f t="shared" si="139"/>
        <v>0.50037854123003833</v>
      </c>
      <c r="E817" s="100">
        <f t="shared" si="146"/>
        <v>3.3001445385630297</v>
      </c>
      <c r="F817" s="2"/>
      <c r="G817" s="8">
        <f t="shared" si="148"/>
        <v>0</v>
      </c>
      <c r="H817" s="8">
        <f t="shared" si="148"/>
        <v>0</v>
      </c>
      <c r="I817" s="8">
        <f t="shared" si="148"/>
        <v>0</v>
      </c>
      <c r="J817" s="8">
        <f t="shared" si="148"/>
        <v>0</v>
      </c>
      <c r="K817" s="8">
        <f t="shared" si="148"/>
        <v>0</v>
      </c>
      <c r="L817" s="8">
        <f t="shared" si="148"/>
        <v>8.4200000000000017</v>
      </c>
      <c r="M817" s="8">
        <f t="shared" si="148"/>
        <v>21.58</v>
      </c>
      <c r="N817" s="8">
        <f t="shared" si="148"/>
        <v>16.579999999999998</v>
      </c>
      <c r="O817" s="8">
        <f t="shared" si="148"/>
        <v>11.579999999999998</v>
      </c>
      <c r="P817" s="8">
        <f t="shared" si="148"/>
        <v>6.5799999999999983</v>
      </c>
      <c r="Q817" s="8">
        <f t="shared" si="148"/>
        <v>1.5799999999999983</v>
      </c>
      <c r="R817" s="8">
        <f t="shared" si="148"/>
        <v>0</v>
      </c>
      <c r="S817" s="8">
        <f t="shared" si="148"/>
        <v>0</v>
      </c>
      <c r="T817" s="21">
        <f t="shared" si="140"/>
        <v>38</v>
      </c>
      <c r="U817" s="19">
        <f>VLOOKUP($B817,Gas!$B$3:$E$2506,2)</f>
        <v>5.2050000000000001</v>
      </c>
      <c r="V817" s="44">
        <f t="shared" si="141"/>
        <v>7.988472622478386</v>
      </c>
      <c r="W817" s="5">
        <f>VLOOKUP($B817,Gas!$B$3:$E$2506,4)</f>
        <v>0.80395259009822273</v>
      </c>
    </row>
    <row r="818" spans="1:23" x14ac:dyDescent="0.2">
      <c r="A818" s="43">
        <f t="shared" si="144"/>
        <v>38</v>
      </c>
      <c r="B818" s="91">
        <v>36944</v>
      </c>
      <c r="C818" s="92">
        <v>39.99</v>
      </c>
      <c r="D818" s="4">
        <f t="shared" si="139"/>
        <v>-3.8989859571139818E-2</v>
      </c>
      <c r="E818" s="100">
        <f t="shared" si="146"/>
        <v>3.2659859500821922</v>
      </c>
      <c r="F818" s="2"/>
      <c r="G818" s="8">
        <f t="shared" si="148"/>
        <v>0</v>
      </c>
      <c r="H818" s="8">
        <f t="shared" si="148"/>
        <v>0</v>
      </c>
      <c r="I818" s="8">
        <f t="shared" si="148"/>
        <v>0</v>
      </c>
      <c r="J818" s="8">
        <f t="shared" si="148"/>
        <v>0</v>
      </c>
      <c r="K818" s="8">
        <f t="shared" si="148"/>
        <v>9.9999999999980105E-3</v>
      </c>
      <c r="L818" s="8">
        <f t="shared" si="148"/>
        <v>10.009999999999998</v>
      </c>
      <c r="M818" s="8">
        <f t="shared" si="148"/>
        <v>19.990000000000002</v>
      </c>
      <c r="N818" s="8">
        <f t="shared" si="148"/>
        <v>14.990000000000002</v>
      </c>
      <c r="O818" s="8">
        <f t="shared" si="148"/>
        <v>9.990000000000002</v>
      </c>
      <c r="P818" s="8">
        <f t="shared" si="148"/>
        <v>4.990000000000002</v>
      </c>
      <c r="Q818" s="8">
        <f t="shared" si="148"/>
        <v>0</v>
      </c>
      <c r="R818" s="8">
        <f t="shared" si="148"/>
        <v>0</v>
      </c>
      <c r="S818" s="8">
        <f t="shared" si="148"/>
        <v>0</v>
      </c>
      <c r="T818" s="21">
        <f t="shared" si="140"/>
        <v>38</v>
      </c>
      <c r="U818" s="19">
        <f>VLOOKUP($B818,Gas!$B$3:$E$2506,2)</f>
        <v>5.2</v>
      </c>
      <c r="V818" s="44">
        <f t="shared" si="141"/>
        <v>7.6903846153846152</v>
      </c>
      <c r="W818" s="5">
        <f>VLOOKUP($B818,Gas!$B$3:$E$2506,4)</f>
        <v>0.80321989088883383</v>
      </c>
    </row>
    <row r="819" spans="1:23" x14ac:dyDescent="0.2">
      <c r="A819" s="43">
        <f t="shared" si="144"/>
        <v>38</v>
      </c>
      <c r="B819" s="91">
        <v>36945</v>
      </c>
      <c r="C819" s="92">
        <v>35.46</v>
      </c>
      <c r="D819" s="4">
        <f t="shared" si="139"/>
        <v>-0.12022412221266517</v>
      </c>
      <c r="E819" s="100">
        <f t="shared" si="146"/>
        <v>3.3099762071751178</v>
      </c>
      <c r="F819" s="2"/>
      <c r="G819" s="8">
        <f t="shared" si="148"/>
        <v>0</v>
      </c>
      <c r="H819" s="8">
        <f t="shared" si="148"/>
        <v>0</v>
      </c>
      <c r="I819" s="8">
        <f t="shared" si="148"/>
        <v>0</v>
      </c>
      <c r="J819" s="8">
        <f t="shared" si="148"/>
        <v>0</v>
      </c>
      <c r="K819" s="8">
        <f t="shared" si="148"/>
        <v>4.5399999999999991</v>
      </c>
      <c r="L819" s="8">
        <f t="shared" si="148"/>
        <v>14.54</v>
      </c>
      <c r="M819" s="8">
        <f t="shared" si="148"/>
        <v>15.46</v>
      </c>
      <c r="N819" s="8">
        <f t="shared" si="148"/>
        <v>10.46</v>
      </c>
      <c r="O819" s="8">
        <f t="shared" si="148"/>
        <v>5.4600000000000009</v>
      </c>
      <c r="P819" s="8">
        <f t="shared" si="148"/>
        <v>0.46000000000000085</v>
      </c>
      <c r="Q819" s="8">
        <f t="shared" si="148"/>
        <v>0</v>
      </c>
      <c r="R819" s="8">
        <f t="shared" si="148"/>
        <v>0</v>
      </c>
      <c r="S819" s="8">
        <f t="shared" si="148"/>
        <v>0</v>
      </c>
      <c r="T819" s="21">
        <f t="shared" si="140"/>
        <v>38</v>
      </c>
      <c r="U819" s="19">
        <f>VLOOKUP($B819,Gas!$B$3:$E$2506,2)</f>
        <v>5.1100000000000003</v>
      </c>
      <c r="V819" s="44">
        <f t="shared" si="141"/>
        <v>6.9393346379647749</v>
      </c>
      <c r="W819" s="5">
        <f>VLOOKUP($B819,Gas!$B$3:$E$2506,4)</f>
        <v>0.69193264546756128</v>
      </c>
    </row>
    <row r="820" spans="1:23" x14ac:dyDescent="0.2">
      <c r="A820" s="43">
        <f t="shared" si="144"/>
        <v>38</v>
      </c>
      <c r="B820" s="91">
        <v>36948</v>
      </c>
      <c r="C820" s="92">
        <v>38.130000000000003</v>
      </c>
      <c r="D820" s="4">
        <f t="shared" si="139"/>
        <v>7.2596073223410565E-2</v>
      </c>
      <c r="E820" s="100">
        <f t="shared" si="146"/>
        <v>3.2710846485283978</v>
      </c>
      <c r="F820" s="2"/>
      <c r="G820" s="8">
        <f t="shared" si="148"/>
        <v>0</v>
      </c>
      <c r="H820" s="8">
        <f t="shared" si="148"/>
        <v>0</v>
      </c>
      <c r="I820" s="8">
        <f t="shared" si="148"/>
        <v>0</v>
      </c>
      <c r="J820" s="8">
        <f t="shared" si="148"/>
        <v>0</v>
      </c>
      <c r="K820" s="8">
        <f t="shared" si="148"/>
        <v>1.8699999999999974</v>
      </c>
      <c r="L820" s="8">
        <f t="shared" si="148"/>
        <v>11.869999999999997</v>
      </c>
      <c r="M820" s="8">
        <f t="shared" si="148"/>
        <v>18.130000000000003</v>
      </c>
      <c r="N820" s="8">
        <f t="shared" si="148"/>
        <v>13.130000000000003</v>
      </c>
      <c r="O820" s="8">
        <f t="shared" si="148"/>
        <v>8.1300000000000026</v>
      </c>
      <c r="P820" s="8">
        <f t="shared" si="148"/>
        <v>3.1300000000000026</v>
      </c>
      <c r="Q820" s="8">
        <f t="shared" si="148"/>
        <v>0</v>
      </c>
      <c r="R820" s="8">
        <f t="shared" si="148"/>
        <v>0</v>
      </c>
      <c r="S820" s="8">
        <f t="shared" si="148"/>
        <v>0</v>
      </c>
      <c r="T820" s="21">
        <f t="shared" si="140"/>
        <v>38</v>
      </c>
      <c r="U820" s="19">
        <f>VLOOKUP($B820,Gas!$B$3:$E$2506,2)</f>
        <v>5.0449999999999999</v>
      </c>
      <c r="V820" s="44">
        <f t="shared" si="141"/>
        <v>7.5579781962338952</v>
      </c>
      <c r="W820" s="5">
        <f>VLOOKUP($B820,Gas!$B$3:$E$2506,4)</f>
        <v>0.33429498516637191</v>
      </c>
    </row>
    <row r="821" spans="1:23" x14ac:dyDescent="0.2">
      <c r="A821" s="43">
        <f t="shared" si="144"/>
        <v>38</v>
      </c>
      <c r="B821" s="91">
        <v>36949</v>
      </c>
      <c r="C821" s="92">
        <v>39.19</v>
      </c>
      <c r="D821" s="4">
        <f t="shared" si="139"/>
        <v>2.742023834206753E-2</v>
      </c>
      <c r="E821" s="100">
        <f t="shared" si="146"/>
        <v>3.1808038945028101</v>
      </c>
      <c r="F821" s="2"/>
      <c r="G821" s="8">
        <f t="shared" si="148"/>
        <v>0</v>
      </c>
      <c r="H821" s="8">
        <f t="shared" si="148"/>
        <v>0</v>
      </c>
      <c r="I821" s="8">
        <f t="shared" si="148"/>
        <v>0</v>
      </c>
      <c r="J821" s="8">
        <f t="shared" si="148"/>
        <v>0</v>
      </c>
      <c r="K821" s="8">
        <f t="shared" si="148"/>
        <v>0.81000000000000227</v>
      </c>
      <c r="L821" s="8">
        <f t="shared" si="148"/>
        <v>10.810000000000002</v>
      </c>
      <c r="M821" s="8">
        <f t="shared" si="148"/>
        <v>19.189999999999998</v>
      </c>
      <c r="N821" s="8">
        <f t="shared" si="148"/>
        <v>14.189999999999998</v>
      </c>
      <c r="O821" s="8">
        <f t="shared" si="148"/>
        <v>9.1899999999999977</v>
      </c>
      <c r="P821" s="8">
        <f t="shared" si="148"/>
        <v>4.1899999999999977</v>
      </c>
      <c r="Q821" s="8">
        <f t="shared" si="148"/>
        <v>0</v>
      </c>
      <c r="R821" s="8">
        <f t="shared" si="148"/>
        <v>0</v>
      </c>
      <c r="S821" s="8">
        <f t="shared" si="148"/>
        <v>0</v>
      </c>
      <c r="T821" s="21">
        <f t="shared" si="140"/>
        <v>38</v>
      </c>
      <c r="U821" s="19">
        <f>VLOOKUP($B821,Gas!$B$3:$E$2506,2)</f>
        <v>5.0599999999999996</v>
      </c>
      <c r="V821" s="44">
        <f t="shared" si="141"/>
        <v>7.7450592885375498</v>
      </c>
      <c r="W821" s="5">
        <f>VLOOKUP($B821,Gas!$B$3:$E$2506,4)</f>
        <v>0.3078888629550347</v>
      </c>
    </row>
    <row r="822" spans="1:23" x14ac:dyDescent="0.2">
      <c r="A822" s="43">
        <f t="shared" si="144"/>
        <v>38</v>
      </c>
      <c r="B822" s="91">
        <v>36950</v>
      </c>
      <c r="C822" s="92">
        <v>45.17</v>
      </c>
      <c r="D822" s="4">
        <f t="shared" si="139"/>
        <v>0.1420115374549728</v>
      </c>
      <c r="E822" s="100">
        <f t="shared" si="146"/>
        <v>3.2334722048261639</v>
      </c>
      <c r="F822" s="2"/>
      <c r="G822" s="8">
        <f t="shared" si="148"/>
        <v>0</v>
      </c>
      <c r="H822" s="8">
        <f t="shared" si="148"/>
        <v>0</v>
      </c>
      <c r="I822" s="8">
        <f t="shared" si="148"/>
        <v>0</v>
      </c>
      <c r="J822" s="8">
        <f t="shared" si="148"/>
        <v>0</v>
      </c>
      <c r="K822" s="8">
        <f t="shared" si="148"/>
        <v>0</v>
      </c>
      <c r="L822" s="8">
        <f t="shared" si="148"/>
        <v>4.8299999999999983</v>
      </c>
      <c r="M822" s="8">
        <f t="shared" si="148"/>
        <v>25.17</v>
      </c>
      <c r="N822" s="8">
        <f t="shared" si="148"/>
        <v>20.170000000000002</v>
      </c>
      <c r="O822" s="8">
        <f t="shared" si="148"/>
        <v>15.170000000000002</v>
      </c>
      <c r="P822" s="8">
        <f t="shared" si="148"/>
        <v>10.170000000000002</v>
      </c>
      <c r="Q822" s="8">
        <f t="shared" si="148"/>
        <v>5.1700000000000017</v>
      </c>
      <c r="R822" s="8">
        <f t="shared" si="148"/>
        <v>0</v>
      </c>
      <c r="S822" s="8">
        <f t="shared" si="148"/>
        <v>0</v>
      </c>
      <c r="T822" s="21">
        <f t="shared" si="140"/>
        <v>38</v>
      </c>
      <c r="U822" s="19">
        <f>VLOOKUP($B822,Gas!$B$3:$E$2506,2)</f>
        <v>5.0949999999999998</v>
      </c>
      <c r="V822" s="44">
        <f t="shared" si="141"/>
        <v>8.8655544651619245</v>
      </c>
      <c r="W822" s="5">
        <f>VLOOKUP($B822,Gas!$B$3:$E$2506,4)</f>
        <v>0.31762565967710626</v>
      </c>
    </row>
    <row r="823" spans="1:23" x14ac:dyDescent="0.2">
      <c r="A823" s="43">
        <f t="shared" si="144"/>
        <v>39</v>
      </c>
      <c r="B823" s="91">
        <v>36951</v>
      </c>
      <c r="C823" s="92">
        <v>42.15</v>
      </c>
      <c r="D823" s="4">
        <f t="shared" si="139"/>
        <v>-6.9198465218648392E-2</v>
      </c>
      <c r="E823" s="100">
        <f t="shared" si="146"/>
        <v>2.7345988041130433</v>
      </c>
      <c r="F823" s="2"/>
      <c r="G823" s="8">
        <f t="shared" si="148"/>
        <v>0</v>
      </c>
      <c r="H823" s="8">
        <f t="shared" si="148"/>
        <v>0</v>
      </c>
      <c r="I823" s="8">
        <f t="shared" si="148"/>
        <v>0</v>
      </c>
      <c r="J823" s="8">
        <f t="shared" si="148"/>
        <v>0</v>
      </c>
      <c r="K823" s="8">
        <f t="shared" si="148"/>
        <v>0</v>
      </c>
      <c r="L823" s="8">
        <f t="shared" si="148"/>
        <v>7.8500000000000014</v>
      </c>
      <c r="M823" s="8">
        <f t="shared" si="148"/>
        <v>22.15</v>
      </c>
      <c r="N823" s="8">
        <f t="shared" si="148"/>
        <v>17.149999999999999</v>
      </c>
      <c r="O823" s="8">
        <f t="shared" si="148"/>
        <v>12.149999999999999</v>
      </c>
      <c r="P823" s="8">
        <f t="shared" si="148"/>
        <v>7.1499999999999986</v>
      </c>
      <c r="Q823" s="8">
        <f t="shared" si="148"/>
        <v>2.1499999999999986</v>
      </c>
      <c r="R823" s="8">
        <f t="shared" si="148"/>
        <v>0</v>
      </c>
      <c r="S823" s="8">
        <f t="shared" si="148"/>
        <v>0</v>
      </c>
      <c r="T823" s="21">
        <f t="shared" si="140"/>
        <v>39</v>
      </c>
      <c r="U823" s="19">
        <f>VLOOKUP($B823,Gas!$B$3:$E$2506,2)</f>
        <v>5.165</v>
      </c>
      <c r="V823" s="44">
        <f t="shared" si="141"/>
        <v>8.1606969990319449</v>
      </c>
      <c r="W823" s="5">
        <f>VLOOKUP($B823,Gas!$B$3:$E$2506,4)</f>
        <v>0.33991563080397119</v>
      </c>
    </row>
    <row r="824" spans="1:23" x14ac:dyDescent="0.2">
      <c r="A824" s="43">
        <f t="shared" si="144"/>
        <v>39</v>
      </c>
      <c r="B824" s="91">
        <v>36952</v>
      </c>
      <c r="C824" s="92">
        <v>36.9</v>
      </c>
      <c r="D824" s="4">
        <f t="shared" si="139"/>
        <v>-0.133023133401383</v>
      </c>
      <c r="E824" s="100">
        <f t="shared" si="146"/>
        <v>2.8821972482902933</v>
      </c>
      <c r="F824" s="2"/>
      <c r="G824" s="8">
        <f t="shared" ref="G824:S833" si="149">IF(G$1="P",MAX(0,G$2-$C824),IF(G$1="C",MAX(0,$C824-G$2)))</f>
        <v>0</v>
      </c>
      <c r="H824" s="8">
        <f t="shared" si="149"/>
        <v>0</v>
      </c>
      <c r="I824" s="8">
        <f t="shared" si="149"/>
        <v>0</v>
      </c>
      <c r="J824" s="8">
        <f t="shared" si="149"/>
        <v>0</v>
      </c>
      <c r="K824" s="8">
        <f t="shared" si="149"/>
        <v>3.1000000000000014</v>
      </c>
      <c r="L824" s="8">
        <f t="shared" si="149"/>
        <v>13.100000000000001</v>
      </c>
      <c r="M824" s="8">
        <f t="shared" si="149"/>
        <v>16.899999999999999</v>
      </c>
      <c r="N824" s="8">
        <f t="shared" si="149"/>
        <v>11.899999999999999</v>
      </c>
      <c r="O824" s="8">
        <f t="shared" si="149"/>
        <v>6.8999999999999986</v>
      </c>
      <c r="P824" s="8">
        <f t="shared" si="149"/>
        <v>1.8999999999999986</v>
      </c>
      <c r="Q824" s="8">
        <f t="shared" si="149"/>
        <v>0</v>
      </c>
      <c r="R824" s="8">
        <f t="shared" si="149"/>
        <v>0</v>
      </c>
      <c r="S824" s="8">
        <f t="shared" si="149"/>
        <v>0</v>
      </c>
      <c r="T824" s="21">
        <f t="shared" si="140"/>
        <v>39</v>
      </c>
      <c r="U824" s="19">
        <f>VLOOKUP($B824,Gas!$B$3:$E$2506,2)</f>
        <v>5.085</v>
      </c>
      <c r="V824" s="44">
        <f t="shared" si="141"/>
        <v>7.2566371681415927</v>
      </c>
      <c r="W824" s="5">
        <f>VLOOKUP($B824,Gas!$B$3:$E$2506,4)</f>
        <v>0.34230454480428846</v>
      </c>
    </row>
    <row r="825" spans="1:23" x14ac:dyDescent="0.2">
      <c r="A825" s="43">
        <f t="shared" si="144"/>
        <v>39</v>
      </c>
      <c r="B825" s="91">
        <v>36955</v>
      </c>
      <c r="C825" s="92">
        <v>39.270000000000003</v>
      </c>
      <c r="D825" s="4">
        <f t="shared" si="139"/>
        <v>6.224931754343694E-2</v>
      </c>
      <c r="E825" s="100">
        <f t="shared" si="146"/>
        <v>2.8831706135876676</v>
      </c>
      <c r="F825" s="2"/>
      <c r="G825" s="8">
        <f t="shared" si="149"/>
        <v>0</v>
      </c>
      <c r="H825" s="8">
        <f t="shared" si="149"/>
        <v>0</v>
      </c>
      <c r="I825" s="8">
        <f t="shared" si="149"/>
        <v>0</v>
      </c>
      <c r="J825" s="8">
        <f t="shared" si="149"/>
        <v>0</v>
      </c>
      <c r="K825" s="8">
        <f t="shared" si="149"/>
        <v>0.72999999999999687</v>
      </c>
      <c r="L825" s="8">
        <f t="shared" si="149"/>
        <v>10.729999999999997</v>
      </c>
      <c r="M825" s="8">
        <f t="shared" si="149"/>
        <v>19.270000000000003</v>
      </c>
      <c r="N825" s="8">
        <f t="shared" si="149"/>
        <v>14.270000000000003</v>
      </c>
      <c r="O825" s="8">
        <f t="shared" si="149"/>
        <v>9.2700000000000031</v>
      </c>
      <c r="P825" s="8">
        <f t="shared" si="149"/>
        <v>4.2700000000000031</v>
      </c>
      <c r="Q825" s="8">
        <f t="shared" si="149"/>
        <v>0</v>
      </c>
      <c r="R825" s="8">
        <f t="shared" si="149"/>
        <v>0</v>
      </c>
      <c r="S825" s="8">
        <f t="shared" si="149"/>
        <v>0</v>
      </c>
      <c r="T825" s="21">
        <f t="shared" si="140"/>
        <v>39</v>
      </c>
      <c r="U825" s="19">
        <f>VLOOKUP($B825,Gas!$B$3:$E$2506,2)</f>
        <v>5.09</v>
      </c>
      <c r="V825" s="44">
        <f t="shared" si="141"/>
        <v>7.7151277013752466</v>
      </c>
      <c r="W825" s="5">
        <f>VLOOKUP($B825,Gas!$B$3:$E$2506,4)</f>
        <v>0.16230047538796932</v>
      </c>
    </row>
    <row r="826" spans="1:23" x14ac:dyDescent="0.2">
      <c r="A826" s="43">
        <f t="shared" si="144"/>
        <v>39</v>
      </c>
      <c r="B826" s="91">
        <v>36956</v>
      </c>
      <c r="C826" s="92">
        <v>50.92</v>
      </c>
      <c r="D826" s="4">
        <f t="shared" si="139"/>
        <v>0.25979490509928743</v>
      </c>
      <c r="E826" s="100">
        <f t="shared" si="146"/>
        <v>3.0594616791888862</v>
      </c>
      <c r="F826" s="2"/>
      <c r="G826" s="8">
        <f t="shared" si="149"/>
        <v>0</v>
      </c>
      <c r="H826" s="8">
        <f t="shared" si="149"/>
        <v>0</v>
      </c>
      <c r="I826" s="8">
        <f t="shared" si="149"/>
        <v>0</v>
      </c>
      <c r="J826" s="8">
        <f t="shared" si="149"/>
        <v>0</v>
      </c>
      <c r="K826" s="8">
        <f t="shared" si="149"/>
        <v>0</v>
      </c>
      <c r="L826" s="8">
        <f t="shared" si="149"/>
        <v>0</v>
      </c>
      <c r="M826" s="8">
        <f t="shared" si="149"/>
        <v>30.92</v>
      </c>
      <c r="N826" s="8">
        <f t="shared" si="149"/>
        <v>25.92</v>
      </c>
      <c r="O826" s="8">
        <f t="shared" si="149"/>
        <v>20.92</v>
      </c>
      <c r="P826" s="8">
        <f t="shared" si="149"/>
        <v>15.920000000000002</v>
      </c>
      <c r="Q826" s="8">
        <f t="shared" si="149"/>
        <v>10.920000000000002</v>
      </c>
      <c r="R826" s="8">
        <f t="shared" si="149"/>
        <v>0.92000000000000171</v>
      </c>
      <c r="S826" s="8">
        <f t="shared" si="149"/>
        <v>0</v>
      </c>
      <c r="T826" s="21">
        <f t="shared" si="140"/>
        <v>39</v>
      </c>
      <c r="U826" s="19">
        <f>VLOOKUP($B826,Gas!$B$3:$E$2506,2)</f>
        <v>5.3150000000000004</v>
      </c>
      <c r="V826" s="44">
        <f t="shared" si="141"/>
        <v>9.5804327375352774</v>
      </c>
      <c r="W826" s="5">
        <f>VLOOKUP($B826,Gas!$B$3:$E$2506,4)</f>
        <v>0.29088462487884664</v>
      </c>
    </row>
    <row r="827" spans="1:23" x14ac:dyDescent="0.2">
      <c r="A827" s="43">
        <f t="shared" si="144"/>
        <v>39</v>
      </c>
      <c r="B827" s="91">
        <v>36957</v>
      </c>
      <c r="C827" s="92">
        <v>54.77</v>
      </c>
      <c r="D827" s="4">
        <f t="shared" si="139"/>
        <v>7.2886825106424261E-2</v>
      </c>
      <c r="E827" s="100">
        <f t="shared" si="146"/>
        <v>1.9274084222832917</v>
      </c>
      <c r="F827" s="2"/>
      <c r="G827" s="8">
        <f t="shared" si="149"/>
        <v>0</v>
      </c>
      <c r="H827" s="8">
        <f t="shared" si="149"/>
        <v>0</v>
      </c>
      <c r="I827" s="8">
        <f t="shared" si="149"/>
        <v>0</v>
      </c>
      <c r="J827" s="8">
        <f t="shared" si="149"/>
        <v>0</v>
      </c>
      <c r="K827" s="8">
        <f t="shared" si="149"/>
        <v>0</v>
      </c>
      <c r="L827" s="8">
        <f t="shared" si="149"/>
        <v>0</v>
      </c>
      <c r="M827" s="8">
        <f t="shared" si="149"/>
        <v>34.770000000000003</v>
      </c>
      <c r="N827" s="8">
        <f t="shared" si="149"/>
        <v>29.770000000000003</v>
      </c>
      <c r="O827" s="8">
        <f t="shared" si="149"/>
        <v>24.770000000000003</v>
      </c>
      <c r="P827" s="8">
        <f t="shared" si="149"/>
        <v>19.770000000000003</v>
      </c>
      <c r="Q827" s="8">
        <f t="shared" si="149"/>
        <v>14.770000000000003</v>
      </c>
      <c r="R827" s="8">
        <f t="shared" si="149"/>
        <v>4.7700000000000031</v>
      </c>
      <c r="S827" s="8">
        <f t="shared" si="149"/>
        <v>0</v>
      </c>
      <c r="T827" s="21">
        <f t="shared" si="140"/>
        <v>39</v>
      </c>
      <c r="U827" s="19">
        <f>VLOOKUP($B827,Gas!$B$3:$E$2506,2)</f>
        <v>5.26</v>
      </c>
      <c r="V827" s="44">
        <f t="shared" si="141"/>
        <v>10.412547528517111</v>
      </c>
      <c r="W827" s="5">
        <f>VLOOKUP($B827,Gas!$B$3:$E$2506,4)</f>
        <v>0.30489663608264239</v>
      </c>
    </row>
    <row r="828" spans="1:23" x14ac:dyDescent="0.2">
      <c r="A828" s="43">
        <f t="shared" si="144"/>
        <v>39</v>
      </c>
      <c r="B828" s="91">
        <v>36958</v>
      </c>
      <c r="C828" s="92">
        <v>43.15</v>
      </c>
      <c r="D828" s="4">
        <f t="shared" si="139"/>
        <v>-0.23846018126619303</v>
      </c>
      <c r="E828" s="100">
        <f t="shared" si="146"/>
        <v>2.333883679339829</v>
      </c>
      <c r="F828" s="2"/>
      <c r="G828" s="8">
        <f t="shared" si="149"/>
        <v>0</v>
      </c>
      <c r="H828" s="8">
        <f t="shared" si="149"/>
        <v>0</v>
      </c>
      <c r="I828" s="8">
        <f t="shared" si="149"/>
        <v>0</v>
      </c>
      <c r="J828" s="8">
        <f t="shared" si="149"/>
        <v>0</v>
      </c>
      <c r="K828" s="8">
        <f t="shared" si="149"/>
        <v>0</v>
      </c>
      <c r="L828" s="8">
        <f t="shared" si="149"/>
        <v>6.8500000000000014</v>
      </c>
      <c r="M828" s="8">
        <f t="shared" si="149"/>
        <v>23.15</v>
      </c>
      <c r="N828" s="8">
        <f t="shared" si="149"/>
        <v>18.149999999999999</v>
      </c>
      <c r="O828" s="8">
        <f t="shared" si="149"/>
        <v>13.149999999999999</v>
      </c>
      <c r="P828" s="8">
        <f t="shared" si="149"/>
        <v>8.1499999999999986</v>
      </c>
      <c r="Q828" s="8">
        <f t="shared" si="149"/>
        <v>3.1499999999999986</v>
      </c>
      <c r="R828" s="8">
        <f t="shared" si="149"/>
        <v>0</v>
      </c>
      <c r="S828" s="8">
        <f t="shared" si="149"/>
        <v>0</v>
      </c>
      <c r="T828" s="21">
        <f t="shared" si="140"/>
        <v>39</v>
      </c>
      <c r="U828" s="19">
        <f>VLOOKUP($B828,Gas!$B$3:$E$2506,2)</f>
        <v>5.2249999999999996</v>
      </c>
      <c r="V828" s="44">
        <f t="shared" si="141"/>
        <v>8.258373205741627</v>
      </c>
      <c r="W828" s="5">
        <f>VLOOKUP($B828,Gas!$B$3:$E$2506,4)</f>
        <v>0.31120534736368521</v>
      </c>
    </row>
    <row r="829" spans="1:23" x14ac:dyDescent="0.2">
      <c r="A829" s="43">
        <f t="shared" si="144"/>
        <v>39</v>
      </c>
      <c r="B829" s="91">
        <v>36959</v>
      </c>
      <c r="C829" s="92">
        <v>40.65</v>
      </c>
      <c r="D829" s="4">
        <f t="shared" si="139"/>
        <v>-5.9683581535617342E-2</v>
      </c>
      <c r="E829" s="100">
        <f t="shared" si="146"/>
        <v>2.260244491358971</v>
      </c>
      <c r="F829" s="2"/>
      <c r="G829" s="8">
        <f t="shared" si="149"/>
        <v>0</v>
      </c>
      <c r="H829" s="8">
        <f t="shared" si="149"/>
        <v>0</v>
      </c>
      <c r="I829" s="8">
        <f t="shared" si="149"/>
        <v>0</v>
      </c>
      <c r="J829" s="8">
        <f t="shared" si="149"/>
        <v>0</v>
      </c>
      <c r="K829" s="8">
        <f t="shared" si="149"/>
        <v>0</v>
      </c>
      <c r="L829" s="8">
        <f t="shared" si="149"/>
        <v>9.3500000000000014</v>
      </c>
      <c r="M829" s="8">
        <f t="shared" si="149"/>
        <v>20.65</v>
      </c>
      <c r="N829" s="8">
        <f t="shared" si="149"/>
        <v>15.649999999999999</v>
      </c>
      <c r="O829" s="8">
        <f t="shared" si="149"/>
        <v>10.649999999999999</v>
      </c>
      <c r="P829" s="8">
        <f t="shared" si="149"/>
        <v>5.6499999999999986</v>
      </c>
      <c r="Q829" s="8">
        <f t="shared" si="149"/>
        <v>0.64999999999999858</v>
      </c>
      <c r="R829" s="8">
        <f t="shared" si="149"/>
        <v>0</v>
      </c>
      <c r="S829" s="8">
        <f t="shared" si="149"/>
        <v>0</v>
      </c>
      <c r="T829" s="21">
        <f t="shared" si="140"/>
        <v>39</v>
      </c>
      <c r="U829" s="19">
        <f>VLOOKUP($B829,Gas!$B$3:$E$2506,2)</f>
        <v>5.2450000000000001</v>
      </c>
      <c r="V829" s="44">
        <f t="shared" si="141"/>
        <v>7.7502383222116293</v>
      </c>
      <c r="W829" s="5">
        <f>VLOOKUP($B829,Gas!$B$3:$E$2506,4)</f>
        <v>0.3111882938248437</v>
      </c>
    </row>
    <row r="830" spans="1:23" x14ac:dyDescent="0.2">
      <c r="A830" s="43">
        <f t="shared" si="144"/>
        <v>39</v>
      </c>
      <c r="B830" s="91">
        <v>36962</v>
      </c>
      <c r="C830" s="92">
        <v>34.25</v>
      </c>
      <c r="D830" s="4">
        <f t="shared" si="139"/>
        <v>-0.17131227128558527</v>
      </c>
      <c r="E830" s="100">
        <f t="shared" si="146"/>
        <v>2.4077722691016943</v>
      </c>
      <c r="F830" s="2"/>
      <c r="G830" s="8">
        <f t="shared" si="149"/>
        <v>0</v>
      </c>
      <c r="H830" s="8">
        <f t="shared" si="149"/>
        <v>0</v>
      </c>
      <c r="I830" s="8">
        <f t="shared" si="149"/>
        <v>0</v>
      </c>
      <c r="J830" s="8">
        <f t="shared" si="149"/>
        <v>0.75</v>
      </c>
      <c r="K830" s="8">
        <f t="shared" si="149"/>
        <v>5.75</v>
      </c>
      <c r="L830" s="8">
        <f t="shared" si="149"/>
        <v>15.75</v>
      </c>
      <c r="M830" s="8">
        <f t="shared" si="149"/>
        <v>14.25</v>
      </c>
      <c r="N830" s="8">
        <f t="shared" si="149"/>
        <v>9.25</v>
      </c>
      <c r="O830" s="8">
        <f t="shared" si="149"/>
        <v>4.25</v>
      </c>
      <c r="P830" s="8">
        <f t="shared" si="149"/>
        <v>0</v>
      </c>
      <c r="Q830" s="8">
        <f t="shared" si="149"/>
        <v>0</v>
      </c>
      <c r="R830" s="8">
        <f t="shared" si="149"/>
        <v>0</v>
      </c>
      <c r="S830" s="8">
        <f t="shared" si="149"/>
        <v>0</v>
      </c>
      <c r="T830" s="21">
        <f t="shared" si="140"/>
        <v>39</v>
      </c>
      <c r="U830" s="19">
        <f>VLOOKUP($B830,Gas!$B$3:$E$2506,2)</f>
        <v>5.125</v>
      </c>
      <c r="V830" s="44">
        <f t="shared" si="141"/>
        <v>6.6829268292682924</v>
      </c>
      <c r="W830" s="5">
        <f>VLOOKUP($B830,Gas!$B$3:$E$2506,4)</f>
        <v>0.32277317627013669</v>
      </c>
    </row>
    <row r="831" spans="1:23" x14ac:dyDescent="0.2">
      <c r="A831" s="43">
        <f t="shared" si="144"/>
        <v>39</v>
      </c>
      <c r="B831" s="91">
        <v>36963</v>
      </c>
      <c r="C831" s="92">
        <v>30.35</v>
      </c>
      <c r="D831" s="4">
        <f t="shared" si="139"/>
        <v>-0.12089004720272702</v>
      </c>
      <c r="E831" s="100">
        <f t="shared" si="146"/>
        <v>2.4561995528260878</v>
      </c>
      <c r="F831" s="2"/>
      <c r="G831" s="8">
        <f t="shared" si="149"/>
        <v>0</v>
      </c>
      <c r="H831" s="8">
        <f t="shared" si="149"/>
        <v>0</v>
      </c>
      <c r="I831" s="8">
        <f t="shared" si="149"/>
        <v>0</v>
      </c>
      <c r="J831" s="8">
        <f t="shared" si="149"/>
        <v>4.6499999999999986</v>
      </c>
      <c r="K831" s="8">
        <f t="shared" si="149"/>
        <v>9.6499999999999986</v>
      </c>
      <c r="L831" s="8">
        <f t="shared" si="149"/>
        <v>19.649999999999999</v>
      </c>
      <c r="M831" s="8">
        <f t="shared" si="149"/>
        <v>10.350000000000001</v>
      </c>
      <c r="N831" s="8">
        <f t="shared" si="149"/>
        <v>5.3500000000000014</v>
      </c>
      <c r="O831" s="8">
        <f t="shared" si="149"/>
        <v>0.35000000000000142</v>
      </c>
      <c r="P831" s="8">
        <f t="shared" si="149"/>
        <v>0</v>
      </c>
      <c r="Q831" s="8">
        <f t="shared" si="149"/>
        <v>0</v>
      </c>
      <c r="R831" s="8">
        <f t="shared" si="149"/>
        <v>0</v>
      </c>
      <c r="S831" s="8">
        <f t="shared" si="149"/>
        <v>0</v>
      </c>
      <c r="T831" s="21">
        <f t="shared" si="140"/>
        <v>39</v>
      </c>
      <c r="U831" s="19">
        <f>VLOOKUP($B831,Gas!$B$3:$E$2506,2)</f>
        <v>4.9800000000000004</v>
      </c>
      <c r="V831" s="44">
        <f t="shared" si="141"/>
        <v>6.09437751004016</v>
      </c>
      <c r="W831" s="5">
        <f>VLOOKUP($B831,Gas!$B$3:$E$2506,4)</f>
        <v>0.36859622175864459</v>
      </c>
    </row>
    <row r="832" spans="1:23" x14ac:dyDescent="0.2">
      <c r="A832" s="43">
        <f t="shared" si="144"/>
        <v>39</v>
      </c>
      <c r="B832" s="91">
        <v>36964</v>
      </c>
      <c r="C832" s="92">
        <v>29.85</v>
      </c>
      <c r="D832" s="4">
        <f t="shared" si="139"/>
        <v>-1.6611677666896228E-2</v>
      </c>
      <c r="E832" s="100">
        <f t="shared" si="146"/>
        <v>2.2771077446591099</v>
      </c>
      <c r="F832" s="2"/>
      <c r="G832" s="8">
        <f t="shared" si="149"/>
        <v>0</v>
      </c>
      <c r="H832" s="8">
        <f t="shared" si="149"/>
        <v>0</v>
      </c>
      <c r="I832" s="8">
        <f t="shared" si="149"/>
        <v>0.14999999999999858</v>
      </c>
      <c r="J832" s="8">
        <f t="shared" si="149"/>
        <v>5.1499999999999986</v>
      </c>
      <c r="K832" s="8">
        <f t="shared" si="149"/>
        <v>10.149999999999999</v>
      </c>
      <c r="L832" s="8">
        <f t="shared" si="149"/>
        <v>20.149999999999999</v>
      </c>
      <c r="M832" s="8">
        <f t="shared" si="149"/>
        <v>9.8500000000000014</v>
      </c>
      <c r="N832" s="8">
        <f t="shared" si="149"/>
        <v>4.8500000000000014</v>
      </c>
      <c r="O832" s="8">
        <f t="shared" si="149"/>
        <v>0</v>
      </c>
      <c r="P832" s="8">
        <f t="shared" si="149"/>
        <v>0</v>
      </c>
      <c r="Q832" s="8">
        <f t="shared" si="149"/>
        <v>0</v>
      </c>
      <c r="R832" s="8">
        <f t="shared" si="149"/>
        <v>0</v>
      </c>
      <c r="S832" s="8">
        <f t="shared" si="149"/>
        <v>0</v>
      </c>
      <c r="T832" s="21">
        <f t="shared" si="140"/>
        <v>39</v>
      </c>
      <c r="U832" s="19">
        <f>VLOOKUP($B832,Gas!$B$3:$E$2506,2)</f>
        <v>5.0750000000000002</v>
      </c>
      <c r="V832" s="44">
        <f t="shared" si="141"/>
        <v>5.8817733990147785</v>
      </c>
      <c r="W832" s="5">
        <f>VLOOKUP($B832,Gas!$B$3:$E$2506,4)</f>
        <v>0.39018635099877125</v>
      </c>
    </row>
    <row r="833" spans="1:23" x14ac:dyDescent="0.2">
      <c r="A833" s="43">
        <f t="shared" si="144"/>
        <v>39</v>
      </c>
      <c r="B833" s="91">
        <v>36965</v>
      </c>
      <c r="C833" s="92">
        <v>27.83</v>
      </c>
      <c r="D833" s="4">
        <f t="shared" si="139"/>
        <v>-7.0070264300811813E-2</v>
      </c>
      <c r="E833" s="100">
        <f t="shared" si="146"/>
        <v>2.2774072648290447</v>
      </c>
      <c r="F833" s="2"/>
      <c r="G833" s="8">
        <f t="shared" si="149"/>
        <v>0</v>
      </c>
      <c r="H833" s="8">
        <f t="shared" si="149"/>
        <v>0</v>
      </c>
      <c r="I833" s="8">
        <f t="shared" si="149"/>
        <v>2.1700000000000017</v>
      </c>
      <c r="J833" s="8">
        <f t="shared" si="149"/>
        <v>7.1700000000000017</v>
      </c>
      <c r="K833" s="8">
        <f t="shared" si="149"/>
        <v>12.170000000000002</v>
      </c>
      <c r="L833" s="8">
        <f t="shared" si="149"/>
        <v>22.17</v>
      </c>
      <c r="M833" s="8">
        <f t="shared" si="149"/>
        <v>7.8299999999999983</v>
      </c>
      <c r="N833" s="8">
        <f t="shared" si="149"/>
        <v>2.8299999999999983</v>
      </c>
      <c r="O833" s="8">
        <f t="shared" si="149"/>
        <v>0</v>
      </c>
      <c r="P833" s="8">
        <f t="shared" si="149"/>
        <v>0</v>
      </c>
      <c r="Q833" s="8">
        <f t="shared" si="149"/>
        <v>0</v>
      </c>
      <c r="R833" s="8">
        <f t="shared" si="149"/>
        <v>0</v>
      </c>
      <c r="S833" s="8">
        <f t="shared" si="149"/>
        <v>0</v>
      </c>
      <c r="T833" s="21">
        <f t="shared" si="140"/>
        <v>39</v>
      </c>
      <c r="U833" s="19">
        <f>VLOOKUP($B833,Gas!$B$3:$E$2506,2)</f>
        <v>4.99</v>
      </c>
      <c r="V833" s="44">
        <f t="shared" si="141"/>
        <v>5.5771543086172342</v>
      </c>
      <c r="W833" s="5">
        <f>VLOOKUP($B833,Gas!$B$3:$E$2506,4)</f>
        <v>0.40280795037901634</v>
      </c>
    </row>
    <row r="834" spans="1:23" x14ac:dyDescent="0.2">
      <c r="A834" s="43">
        <f t="shared" si="144"/>
        <v>39</v>
      </c>
      <c r="B834" s="91">
        <v>36966</v>
      </c>
      <c r="C834" s="92">
        <v>27.24</v>
      </c>
      <c r="D834" s="4">
        <f t="shared" si="139"/>
        <v>-2.1428094256487749E-2</v>
      </c>
      <c r="E834" s="100">
        <f t="shared" si="146"/>
        <v>2.2204901328582962</v>
      </c>
      <c r="F834" s="2"/>
      <c r="G834" s="8">
        <f t="shared" ref="G834:S843" si="150">IF(G$1="P",MAX(0,G$2-$C834),IF(G$1="C",MAX(0,$C834-G$2)))</f>
        <v>0</v>
      </c>
      <c r="H834" s="8">
        <f t="shared" si="150"/>
        <v>0</v>
      </c>
      <c r="I834" s="8">
        <f t="shared" si="150"/>
        <v>2.7600000000000016</v>
      </c>
      <c r="J834" s="8">
        <f t="shared" si="150"/>
        <v>7.7600000000000016</v>
      </c>
      <c r="K834" s="8">
        <f t="shared" si="150"/>
        <v>12.760000000000002</v>
      </c>
      <c r="L834" s="8">
        <f t="shared" si="150"/>
        <v>22.76</v>
      </c>
      <c r="M834" s="8">
        <f t="shared" si="150"/>
        <v>7.2399999999999984</v>
      </c>
      <c r="N834" s="8">
        <f t="shared" si="150"/>
        <v>2.2399999999999984</v>
      </c>
      <c r="O834" s="8">
        <f t="shared" si="150"/>
        <v>0</v>
      </c>
      <c r="P834" s="8">
        <f t="shared" si="150"/>
        <v>0</v>
      </c>
      <c r="Q834" s="8">
        <f t="shared" si="150"/>
        <v>0</v>
      </c>
      <c r="R834" s="8">
        <f t="shared" si="150"/>
        <v>0</v>
      </c>
      <c r="S834" s="8">
        <f t="shared" si="150"/>
        <v>0</v>
      </c>
      <c r="T834" s="21">
        <f t="shared" si="140"/>
        <v>39</v>
      </c>
      <c r="U834" s="19">
        <f>VLOOKUP($B834,Gas!$B$3:$E$2506,2)</f>
        <v>4.915</v>
      </c>
      <c r="V834" s="44">
        <f t="shared" si="141"/>
        <v>5.5422177009155646</v>
      </c>
      <c r="W834" s="5">
        <f>VLOOKUP($B834,Gas!$B$3:$E$2506,4)</f>
        <v>0.26915684401794526</v>
      </c>
    </row>
    <row r="835" spans="1:23" x14ac:dyDescent="0.2">
      <c r="A835" s="43">
        <f t="shared" si="144"/>
        <v>39</v>
      </c>
      <c r="B835" s="91">
        <v>36969</v>
      </c>
      <c r="C835" s="92">
        <v>33.78</v>
      </c>
      <c r="D835" s="4">
        <f t="shared" si="139"/>
        <v>0.21518243009834256</v>
      </c>
      <c r="E835" s="100">
        <f t="shared" si="146"/>
        <v>2.5103906580269078</v>
      </c>
      <c r="F835" s="2"/>
      <c r="G835" s="8">
        <f t="shared" si="150"/>
        <v>0</v>
      </c>
      <c r="H835" s="8">
        <f t="shared" si="150"/>
        <v>0</v>
      </c>
      <c r="I835" s="8">
        <f t="shared" si="150"/>
        <v>0</v>
      </c>
      <c r="J835" s="8">
        <f t="shared" si="150"/>
        <v>1.2199999999999989</v>
      </c>
      <c r="K835" s="8">
        <f t="shared" si="150"/>
        <v>6.2199999999999989</v>
      </c>
      <c r="L835" s="8">
        <f t="shared" si="150"/>
        <v>16.22</v>
      </c>
      <c r="M835" s="8">
        <f t="shared" si="150"/>
        <v>13.780000000000001</v>
      </c>
      <c r="N835" s="8">
        <f t="shared" si="150"/>
        <v>8.7800000000000011</v>
      </c>
      <c r="O835" s="8">
        <f t="shared" si="150"/>
        <v>3.7800000000000011</v>
      </c>
      <c r="P835" s="8">
        <f t="shared" si="150"/>
        <v>0</v>
      </c>
      <c r="Q835" s="8">
        <f t="shared" si="150"/>
        <v>0</v>
      </c>
      <c r="R835" s="8">
        <f t="shared" si="150"/>
        <v>0</v>
      </c>
      <c r="S835" s="8">
        <f t="shared" si="150"/>
        <v>0</v>
      </c>
      <c r="T835" s="21">
        <f t="shared" si="140"/>
        <v>39</v>
      </c>
      <c r="U835" s="19">
        <f>VLOOKUP($B835,Gas!$B$3:$E$2506,2)</f>
        <v>4.9800000000000004</v>
      </c>
      <c r="V835" s="44">
        <f t="shared" si="141"/>
        <v>6.7831325301204819</v>
      </c>
      <c r="W835" s="5">
        <f>VLOOKUP($B835,Gas!$B$3:$E$2506,4)</f>
        <v>0.29425118624747015</v>
      </c>
    </row>
    <row r="836" spans="1:23" x14ac:dyDescent="0.2">
      <c r="A836" s="43">
        <f t="shared" si="144"/>
        <v>39</v>
      </c>
      <c r="B836" s="91">
        <v>36970</v>
      </c>
      <c r="C836" s="92">
        <v>41.95</v>
      </c>
      <c r="D836" s="4">
        <f t="shared" ref="D836:D899" si="151">LN(C836/C835)</f>
        <v>0.21660952153356114</v>
      </c>
      <c r="E836" s="100">
        <f t="shared" si="146"/>
        <v>2.385216769172998</v>
      </c>
      <c r="F836" s="2"/>
      <c r="G836" s="8">
        <f t="shared" si="150"/>
        <v>0</v>
      </c>
      <c r="H836" s="8">
        <f t="shared" si="150"/>
        <v>0</v>
      </c>
      <c r="I836" s="8">
        <f t="shared" si="150"/>
        <v>0</v>
      </c>
      <c r="J836" s="8">
        <f t="shared" si="150"/>
        <v>0</v>
      </c>
      <c r="K836" s="8">
        <f t="shared" si="150"/>
        <v>0</v>
      </c>
      <c r="L836" s="8">
        <f t="shared" si="150"/>
        <v>8.0499999999999972</v>
      </c>
      <c r="M836" s="8">
        <f t="shared" si="150"/>
        <v>21.950000000000003</v>
      </c>
      <c r="N836" s="8">
        <f t="shared" si="150"/>
        <v>16.950000000000003</v>
      </c>
      <c r="O836" s="8">
        <f t="shared" si="150"/>
        <v>11.950000000000003</v>
      </c>
      <c r="P836" s="8">
        <f t="shared" si="150"/>
        <v>6.9500000000000028</v>
      </c>
      <c r="Q836" s="8">
        <f t="shared" si="150"/>
        <v>1.9500000000000028</v>
      </c>
      <c r="R836" s="8">
        <f t="shared" si="150"/>
        <v>0</v>
      </c>
      <c r="S836" s="8">
        <f t="shared" si="150"/>
        <v>0</v>
      </c>
      <c r="T836" s="21">
        <f t="shared" ref="T836:T899" si="152">A836</f>
        <v>39</v>
      </c>
      <c r="U836" s="19">
        <f>VLOOKUP($B836,Gas!$B$3:$E$2506,2)</f>
        <v>5.0650000000000004</v>
      </c>
      <c r="V836" s="44">
        <f t="shared" ref="V836:V899" si="153">C836/U836</f>
        <v>8.2823297137216194</v>
      </c>
      <c r="W836" s="5">
        <f>VLOOKUP($B836,Gas!$B$3:$E$2506,4)</f>
        <v>0.29464220971971178</v>
      </c>
    </row>
    <row r="837" spans="1:23" x14ac:dyDescent="0.2">
      <c r="A837" s="43">
        <f t="shared" si="144"/>
        <v>39</v>
      </c>
      <c r="B837" s="91">
        <v>36971</v>
      </c>
      <c r="C837" s="92">
        <v>38.909999999999997</v>
      </c>
      <c r="D837" s="4">
        <f t="shared" si="151"/>
        <v>-7.5227145916753155E-2</v>
      </c>
      <c r="E837" s="100">
        <f t="shared" si="146"/>
        <v>2.3406193290933737</v>
      </c>
      <c r="F837" s="2"/>
      <c r="G837" s="8">
        <f t="shared" si="150"/>
        <v>0</v>
      </c>
      <c r="H837" s="8">
        <f t="shared" si="150"/>
        <v>0</v>
      </c>
      <c r="I837" s="8">
        <f t="shared" si="150"/>
        <v>0</v>
      </c>
      <c r="J837" s="8">
        <f t="shared" si="150"/>
        <v>0</v>
      </c>
      <c r="K837" s="8">
        <f t="shared" si="150"/>
        <v>1.0900000000000034</v>
      </c>
      <c r="L837" s="8">
        <f t="shared" si="150"/>
        <v>11.090000000000003</v>
      </c>
      <c r="M837" s="8">
        <f t="shared" si="150"/>
        <v>18.909999999999997</v>
      </c>
      <c r="N837" s="8">
        <f t="shared" si="150"/>
        <v>13.909999999999997</v>
      </c>
      <c r="O837" s="8">
        <f t="shared" si="150"/>
        <v>8.9099999999999966</v>
      </c>
      <c r="P837" s="8">
        <f t="shared" si="150"/>
        <v>3.9099999999999966</v>
      </c>
      <c r="Q837" s="8">
        <f t="shared" si="150"/>
        <v>0</v>
      </c>
      <c r="R837" s="8">
        <f t="shared" si="150"/>
        <v>0</v>
      </c>
      <c r="S837" s="8">
        <f t="shared" si="150"/>
        <v>0</v>
      </c>
      <c r="T837" s="21">
        <f t="shared" si="152"/>
        <v>39</v>
      </c>
      <c r="U837" s="19">
        <f>VLOOKUP($B837,Gas!$B$3:$E$2506,2)</f>
        <v>5.08</v>
      </c>
      <c r="V837" s="44">
        <f t="shared" si="153"/>
        <v>7.6594488188976371</v>
      </c>
      <c r="W837" s="5">
        <f>VLOOKUP($B837,Gas!$B$3:$E$2506,4)</f>
        <v>0.2956614148488908</v>
      </c>
    </row>
    <row r="838" spans="1:23" x14ac:dyDescent="0.2">
      <c r="A838" s="43">
        <f t="shared" si="144"/>
        <v>39</v>
      </c>
      <c r="B838" s="91">
        <v>36972</v>
      </c>
      <c r="C838" s="92">
        <v>39.25</v>
      </c>
      <c r="D838" s="4">
        <f t="shared" si="151"/>
        <v>8.7001572319554271E-3</v>
      </c>
      <c r="E838" s="100">
        <f t="shared" si="146"/>
        <v>2.0495932132891461</v>
      </c>
      <c r="F838" s="2"/>
      <c r="G838" s="8">
        <f t="shared" si="150"/>
        <v>0</v>
      </c>
      <c r="H838" s="8">
        <f t="shared" si="150"/>
        <v>0</v>
      </c>
      <c r="I838" s="8">
        <f t="shared" si="150"/>
        <v>0</v>
      </c>
      <c r="J838" s="8">
        <f t="shared" si="150"/>
        <v>0</v>
      </c>
      <c r="K838" s="8">
        <f t="shared" si="150"/>
        <v>0.75</v>
      </c>
      <c r="L838" s="8">
        <f t="shared" si="150"/>
        <v>10.75</v>
      </c>
      <c r="M838" s="8">
        <f t="shared" si="150"/>
        <v>19.25</v>
      </c>
      <c r="N838" s="8">
        <f t="shared" si="150"/>
        <v>14.25</v>
      </c>
      <c r="O838" s="8">
        <f t="shared" si="150"/>
        <v>9.25</v>
      </c>
      <c r="P838" s="8">
        <f t="shared" si="150"/>
        <v>4.25</v>
      </c>
      <c r="Q838" s="8">
        <f t="shared" si="150"/>
        <v>0</v>
      </c>
      <c r="R838" s="8">
        <f t="shared" si="150"/>
        <v>0</v>
      </c>
      <c r="S838" s="8">
        <f t="shared" si="150"/>
        <v>0</v>
      </c>
      <c r="T838" s="21">
        <f t="shared" si="152"/>
        <v>39</v>
      </c>
      <c r="U838" s="19">
        <f>VLOOKUP($B838,Gas!$B$3:$E$2506,2)</f>
        <v>5.1749999999999998</v>
      </c>
      <c r="V838" s="44">
        <f t="shared" si="153"/>
        <v>7.5845410628019323</v>
      </c>
      <c r="W838" s="5">
        <f>VLOOKUP($B838,Gas!$B$3:$E$2506,4)</f>
        <v>0.31823125667751884</v>
      </c>
    </row>
    <row r="839" spans="1:23" x14ac:dyDescent="0.2">
      <c r="A839" s="43">
        <f t="shared" si="144"/>
        <v>39</v>
      </c>
      <c r="B839" s="91">
        <v>36973</v>
      </c>
      <c r="C839" s="92">
        <v>41.84</v>
      </c>
      <c r="D839" s="4">
        <f t="shared" si="151"/>
        <v>6.3901375528250093E-2</v>
      </c>
      <c r="E839" s="100">
        <f t="shared" si="146"/>
        <v>2.0586225209836195</v>
      </c>
      <c r="F839" s="2"/>
      <c r="G839" s="8">
        <f t="shared" si="150"/>
        <v>0</v>
      </c>
      <c r="H839" s="8">
        <f t="shared" si="150"/>
        <v>0</v>
      </c>
      <c r="I839" s="8">
        <f t="shared" si="150"/>
        <v>0</v>
      </c>
      <c r="J839" s="8">
        <f t="shared" si="150"/>
        <v>0</v>
      </c>
      <c r="K839" s="8">
        <f t="shared" si="150"/>
        <v>0</v>
      </c>
      <c r="L839" s="8">
        <f t="shared" si="150"/>
        <v>8.1599999999999966</v>
      </c>
      <c r="M839" s="8">
        <f t="shared" si="150"/>
        <v>21.840000000000003</v>
      </c>
      <c r="N839" s="8">
        <f t="shared" si="150"/>
        <v>16.840000000000003</v>
      </c>
      <c r="O839" s="8">
        <f t="shared" si="150"/>
        <v>11.840000000000003</v>
      </c>
      <c r="P839" s="8">
        <f t="shared" si="150"/>
        <v>6.8400000000000034</v>
      </c>
      <c r="Q839" s="8">
        <f t="shared" si="150"/>
        <v>1.8400000000000034</v>
      </c>
      <c r="R839" s="8">
        <f t="shared" si="150"/>
        <v>0</v>
      </c>
      <c r="S839" s="8">
        <f t="shared" si="150"/>
        <v>0</v>
      </c>
      <c r="T839" s="21">
        <f t="shared" si="152"/>
        <v>39</v>
      </c>
      <c r="U839" s="19">
        <f>VLOOKUP($B839,Gas!$B$3:$E$2506,2)</f>
        <v>5.0250000000000004</v>
      </c>
      <c r="V839" s="44">
        <f t="shared" si="153"/>
        <v>8.3263681592039802</v>
      </c>
      <c r="W839" s="5">
        <f>VLOOKUP($B839,Gas!$B$3:$E$2506,4)</f>
        <v>0.32094590751403151</v>
      </c>
    </row>
    <row r="840" spans="1:23" x14ac:dyDescent="0.2">
      <c r="A840" s="43">
        <f t="shared" si="144"/>
        <v>39</v>
      </c>
      <c r="B840" s="91">
        <v>36976</v>
      </c>
      <c r="C840" s="92">
        <v>50.3</v>
      </c>
      <c r="D840" s="4">
        <f t="shared" si="151"/>
        <v>0.18415225734902585</v>
      </c>
      <c r="E840" s="100">
        <f t="shared" si="146"/>
        <v>1.9891560435054221</v>
      </c>
      <c r="F840" s="2"/>
      <c r="G840" s="8">
        <f t="shared" si="150"/>
        <v>0</v>
      </c>
      <c r="H840" s="8">
        <f t="shared" si="150"/>
        <v>0</v>
      </c>
      <c r="I840" s="8">
        <f t="shared" si="150"/>
        <v>0</v>
      </c>
      <c r="J840" s="8">
        <f t="shared" si="150"/>
        <v>0</v>
      </c>
      <c r="K840" s="8">
        <f t="shared" si="150"/>
        <v>0</v>
      </c>
      <c r="L840" s="8">
        <f t="shared" si="150"/>
        <v>0</v>
      </c>
      <c r="M840" s="8">
        <f t="shared" si="150"/>
        <v>30.299999999999997</v>
      </c>
      <c r="N840" s="8">
        <f t="shared" si="150"/>
        <v>25.299999999999997</v>
      </c>
      <c r="O840" s="8">
        <f t="shared" si="150"/>
        <v>20.299999999999997</v>
      </c>
      <c r="P840" s="8">
        <f t="shared" si="150"/>
        <v>15.299999999999997</v>
      </c>
      <c r="Q840" s="8">
        <f t="shared" si="150"/>
        <v>10.299999999999997</v>
      </c>
      <c r="R840" s="8">
        <f t="shared" si="150"/>
        <v>0.29999999999999716</v>
      </c>
      <c r="S840" s="8">
        <f t="shared" si="150"/>
        <v>0</v>
      </c>
      <c r="T840" s="21">
        <f t="shared" si="152"/>
        <v>39</v>
      </c>
      <c r="U840" s="19">
        <f>VLOOKUP($B840,Gas!$B$3:$E$2506,2)</f>
        <v>5.21</v>
      </c>
      <c r="V840" s="44">
        <f t="shared" si="153"/>
        <v>9.6545105566218812</v>
      </c>
      <c r="W840" s="5">
        <f>VLOOKUP($B840,Gas!$B$3:$E$2506,4)</f>
        <v>0.32743606403894365</v>
      </c>
    </row>
    <row r="841" spans="1:23" x14ac:dyDescent="0.2">
      <c r="A841" s="43">
        <f t="shared" si="144"/>
        <v>39</v>
      </c>
      <c r="B841" s="91">
        <v>36977</v>
      </c>
      <c r="C841" s="92">
        <v>51.29</v>
      </c>
      <c r="D841" s="4">
        <f t="shared" si="151"/>
        <v>1.9490724295483687E-2</v>
      </c>
      <c r="E841" s="100">
        <f t="shared" si="146"/>
        <v>1.79077362565946</v>
      </c>
      <c r="F841" s="2"/>
      <c r="G841" s="8">
        <f t="shared" si="150"/>
        <v>0</v>
      </c>
      <c r="H841" s="8">
        <f t="shared" si="150"/>
        <v>0</v>
      </c>
      <c r="I841" s="8">
        <f t="shared" si="150"/>
        <v>0</v>
      </c>
      <c r="J841" s="8">
        <f t="shared" si="150"/>
        <v>0</v>
      </c>
      <c r="K841" s="8">
        <f t="shared" si="150"/>
        <v>0</v>
      </c>
      <c r="L841" s="8">
        <f t="shared" si="150"/>
        <v>0</v>
      </c>
      <c r="M841" s="8">
        <f t="shared" si="150"/>
        <v>31.29</v>
      </c>
      <c r="N841" s="8">
        <f t="shared" si="150"/>
        <v>26.29</v>
      </c>
      <c r="O841" s="8">
        <f t="shared" si="150"/>
        <v>21.29</v>
      </c>
      <c r="P841" s="8">
        <f t="shared" si="150"/>
        <v>16.29</v>
      </c>
      <c r="Q841" s="8">
        <f t="shared" si="150"/>
        <v>11.29</v>
      </c>
      <c r="R841" s="8">
        <f t="shared" si="150"/>
        <v>1.2899999999999991</v>
      </c>
      <c r="S841" s="8">
        <f t="shared" si="150"/>
        <v>0</v>
      </c>
      <c r="T841" s="21">
        <f t="shared" si="152"/>
        <v>39</v>
      </c>
      <c r="U841" s="19">
        <f>VLOOKUP($B841,Gas!$B$3:$E$2506,2)</f>
        <v>5.2050000000000001</v>
      </c>
      <c r="V841" s="44">
        <f t="shared" si="153"/>
        <v>9.8539865513928913</v>
      </c>
      <c r="W841" s="5">
        <f>VLOOKUP($B841,Gas!$B$3:$E$2506,4)</f>
        <v>0.32574646803621637</v>
      </c>
    </row>
    <row r="842" spans="1:23" x14ac:dyDescent="0.2">
      <c r="A842" s="43">
        <f t="shared" si="144"/>
        <v>39</v>
      </c>
      <c r="B842" s="91">
        <v>36978</v>
      </c>
      <c r="C842" s="92">
        <v>46.22</v>
      </c>
      <c r="D842" s="4">
        <f t="shared" si="151"/>
        <v>-0.10408319655494247</v>
      </c>
      <c r="E842" s="100">
        <f t="shared" si="146"/>
        <v>1.9323187883542319</v>
      </c>
      <c r="F842" s="2"/>
      <c r="G842" s="8">
        <f t="shared" si="150"/>
        <v>0</v>
      </c>
      <c r="H842" s="8">
        <f t="shared" si="150"/>
        <v>0</v>
      </c>
      <c r="I842" s="8">
        <f t="shared" si="150"/>
        <v>0</v>
      </c>
      <c r="J842" s="8">
        <f t="shared" si="150"/>
        <v>0</v>
      </c>
      <c r="K842" s="8">
        <f t="shared" si="150"/>
        <v>0</v>
      </c>
      <c r="L842" s="8">
        <f t="shared" si="150"/>
        <v>3.7800000000000011</v>
      </c>
      <c r="M842" s="8">
        <f t="shared" si="150"/>
        <v>26.22</v>
      </c>
      <c r="N842" s="8">
        <f t="shared" si="150"/>
        <v>21.22</v>
      </c>
      <c r="O842" s="8">
        <f t="shared" si="150"/>
        <v>16.22</v>
      </c>
      <c r="P842" s="8">
        <f t="shared" si="150"/>
        <v>11.219999999999999</v>
      </c>
      <c r="Q842" s="8">
        <f t="shared" si="150"/>
        <v>6.2199999999999989</v>
      </c>
      <c r="R842" s="8">
        <f t="shared" si="150"/>
        <v>0</v>
      </c>
      <c r="S842" s="8">
        <f t="shared" si="150"/>
        <v>0</v>
      </c>
      <c r="T842" s="21">
        <f t="shared" si="152"/>
        <v>39</v>
      </c>
      <c r="U842" s="19">
        <f>VLOOKUP($B842,Gas!$B$3:$E$2506,2)</f>
        <v>5.3949999999999996</v>
      </c>
      <c r="V842" s="44">
        <f t="shared" si="153"/>
        <v>8.5671918443002788</v>
      </c>
      <c r="W842" s="5">
        <f>VLOOKUP($B842,Gas!$B$3:$E$2506,4)</f>
        <v>0.3744038793391033</v>
      </c>
    </row>
    <row r="843" spans="1:23" x14ac:dyDescent="0.2">
      <c r="A843" s="43">
        <f t="shared" si="144"/>
        <v>39</v>
      </c>
      <c r="B843" s="91">
        <v>36979</v>
      </c>
      <c r="C843" s="92">
        <v>38.89</v>
      </c>
      <c r="D843" s="4">
        <f t="shared" si="151"/>
        <v>-0.17267545667857875</v>
      </c>
      <c r="E843" s="100">
        <f t="shared" si="146"/>
        <v>2.1553896852602592</v>
      </c>
      <c r="F843" s="2"/>
      <c r="G843" s="8">
        <f t="shared" si="150"/>
        <v>0</v>
      </c>
      <c r="H843" s="8">
        <f t="shared" si="150"/>
        <v>0</v>
      </c>
      <c r="I843" s="8">
        <f t="shared" si="150"/>
        <v>0</v>
      </c>
      <c r="J843" s="8">
        <f t="shared" si="150"/>
        <v>0</v>
      </c>
      <c r="K843" s="8">
        <f t="shared" si="150"/>
        <v>1.1099999999999994</v>
      </c>
      <c r="L843" s="8">
        <f t="shared" si="150"/>
        <v>11.11</v>
      </c>
      <c r="M843" s="8">
        <f t="shared" si="150"/>
        <v>18.89</v>
      </c>
      <c r="N843" s="8">
        <f t="shared" si="150"/>
        <v>13.89</v>
      </c>
      <c r="O843" s="8">
        <f t="shared" si="150"/>
        <v>8.89</v>
      </c>
      <c r="P843" s="8">
        <f t="shared" si="150"/>
        <v>3.8900000000000006</v>
      </c>
      <c r="Q843" s="8">
        <f t="shared" si="150"/>
        <v>0</v>
      </c>
      <c r="R843" s="8">
        <f t="shared" si="150"/>
        <v>0</v>
      </c>
      <c r="S843" s="8">
        <f t="shared" si="150"/>
        <v>0</v>
      </c>
      <c r="T843" s="21">
        <f t="shared" si="152"/>
        <v>39</v>
      </c>
      <c r="U843" s="19">
        <f>VLOOKUP($B843,Gas!$B$3:$E$2506,2)</f>
        <v>5.59</v>
      </c>
      <c r="V843" s="44">
        <f t="shared" si="153"/>
        <v>6.9570661896243298</v>
      </c>
      <c r="W843" s="5">
        <f>VLOOKUP($B843,Gas!$B$3:$E$2506,4)</f>
        <v>0.4039090606286414</v>
      </c>
    </row>
    <row r="844" spans="1:23" x14ac:dyDescent="0.2">
      <c r="A844" s="43">
        <f t="shared" si="144"/>
        <v>39</v>
      </c>
      <c r="B844" s="91">
        <v>36980</v>
      </c>
      <c r="C844" s="92">
        <v>33.92</v>
      </c>
      <c r="D844" s="4">
        <f t="shared" si="151"/>
        <v>-0.13673233724395353</v>
      </c>
      <c r="E844" s="100">
        <f t="shared" si="146"/>
        <v>2.308613770546843</v>
      </c>
      <c r="F844" s="2"/>
      <c r="G844" s="8">
        <f t="shared" ref="G844:S853" si="154">IF(G$1="P",MAX(0,G$2-$C844),IF(G$1="C",MAX(0,$C844-G$2)))</f>
        <v>0</v>
      </c>
      <c r="H844" s="8">
        <f t="shared" si="154"/>
        <v>0</v>
      </c>
      <c r="I844" s="8">
        <f t="shared" si="154"/>
        <v>0</v>
      </c>
      <c r="J844" s="8">
        <f t="shared" si="154"/>
        <v>1.0799999999999983</v>
      </c>
      <c r="K844" s="8">
        <f t="shared" si="154"/>
        <v>6.0799999999999983</v>
      </c>
      <c r="L844" s="8">
        <f t="shared" si="154"/>
        <v>16.079999999999998</v>
      </c>
      <c r="M844" s="8">
        <f t="shared" si="154"/>
        <v>13.920000000000002</v>
      </c>
      <c r="N844" s="8">
        <f t="shared" si="154"/>
        <v>8.9200000000000017</v>
      </c>
      <c r="O844" s="8">
        <f t="shared" si="154"/>
        <v>3.9200000000000017</v>
      </c>
      <c r="P844" s="8">
        <f t="shared" si="154"/>
        <v>0</v>
      </c>
      <c r="Q844" s="8">
        <f t="shared" si="154"/>
        <v>0</v>
      </c>
      <c r="R844" s="8">
        <f t="shared" si="154"/>
        <v>0</v>
      </c>
      <c r="S844" s="8">
        <f t="shared" si="154"/>
        <v>0</v>
      </c>
      <c r="T844" s="21">
        <f t="shared" si="152"/>
        <v>39</v>
      </c>
      <c r="U844" s="19">
        <f>VLOOKUP($B844,Gas!$B$3:$E$2506,2)</f>
        <v>5.33</v>
      </c>
      <c r="V844" s="44">
        <f t="shared" si="153"/>
        <v>6.3639774859287055</v>
      </c>
      <c r="W844" s="5">
        <f>VLOOKUP($B844,Gas!$B$3:$E$2506,4)</f>
        <v>0.53584026363930604</v>
      </c>
    </row>
    <row r="845" spans="1:23" x14ac:dyDescent="0.2">
      <c r="A845" s="43">
        <f t="shared" si="144"/>
        <v>40</v>
      </c>
      <c r="B845" s="91">
        <v>36983</v>
      </c>
      <c r="C845" s="92">
        <v>41.32</v>
      </c>
      <c r="D845" s="4">
        <f t="shared" si="151"/>
        <v>0.1973418333277355</v>
      </c>
      <c r="E845" s="100">
        <f t="shared" si="146"/>
        <v>2.2685051229439588</v>
      </c>
      <c r="F845" s="2"/>
      <c r="G845" s="8">
        <f t="shared" si="154"/>
        <v>0</v>
      </c>
      <c r="H845" s="8">
        <f t="shared" si="154"/>
        <v>0</v>
      </c>
      <c r="I845" s="8">
        <f t="shared" si="154"/>
        <v>0</v>
      </c>
      <c r="J845" s="8">
        <f t="shared" si="154"/>
        <v>0</v>
      </c>
      <c r="K845" s="8">
        <f t="shared" si="154"/>
        <v>0</v>
      </c>
      <c r="L845" s="8">
        <f t="shared" si="154"/>
        <v>8.68</v>
      </c>
      <c r="M845" s="8">
        <f t="shared" si="154"/>
        <v>21.32</v>
      </c>
      <c r="N845" s="8">
        <f t="shared" si="154"/>
        <v>16.32</v>
      </c>
      <c r="O845" s="8">
        <f t="shared" si="154"/>
        <v>11.32</v>
      </c>
      <c r="P845" s="8">
        <f t="shared" si="154"/>
        <v>6.32</v>
      </c>
      <c r="Q845" s="8">
        <f t="shared" si="154"/>
        <v>1.3200000000000003</v>
      </c>
      <c r="R845" s="8">
        <f t="shared" si="154"/>
        <v>0</v>
      </c>
      <c r="S845" s="8">
        <f t="shared" si="154"/>
        <v>0</v>
      </c>
      <c r="T845" s="21">
        <f t="shared" si="152"/>
        <v>40</v>
      </c>
      <c r="U845" s="19">
        <f>VLOOKUP($B845,Gas!$B$3:$E$2506,2)</f>
        <v>5.32</v>
      </c>
      <c r="V845" s="44">
        <f t="shared" si="153"/>
        <v>7.7669172932330826</v>
      </c>
      <c r="W845" s="5">
        <f>VLOOKUP($B845,Gas!$B$3:$E$2506,4)</f>
        <v>0.4923399215600725</v>
      </c>
    </row>
    <row r="846" spans="1:23" x14ac:dyDescent="0.2">
      <c r="A846" s="43">
        <f t="shared" si="144"/>
        <v>40</v>
      </c>
      <c r="B846" s="91">
        <v>36984</v>
      </c>
      <c r="C846" s="92">
        <v>38.21</v>
      </c>
      <c r="D846" s="4">
        <f t="shared" si="151"/>
        <v>-7.8249382792629232E-2</v>
      </c>
      <c r="E846" s="100">
        <f t="shared" si="146"/>
        <v>2.0251938329464241</v>
      </c>
      <c r="F846" s="2"/>
      <c r="G846" s="8">
        <f t="shared" si="154"/>
        <v>0</v>
      </c>
      <c r="H846" s="8">
        <f t="shared" si="154"/>
        <v>0</v>
      </c>
      <c r="I846" s="8">
        <f t="shared" si="154"/>
        <v>0</v>
      </c>
      <c r="J846" s="8">
        <f t="shared" si="154"/>
        <v>0</v>
      </c>
      <c r="K846" s="8">
        <f t="shared" si="154"/>
        <v>1.7899999999999991</v>
      </c>
      <c r="L846" s="8">
        <f t="shared" si="154"/>
        <v>11.79</v>
      </c>
      <c r="M846" s="8">
        <f t="shared" si="154"/>
        <v>18.21</v>
      </c>
      <c r="N846" s="8">
        <f t="shared" si="154"/>
        <v>13.21</v>
      </c>
      <c r="O846" s="8">
        <f t="shared" si="154"/>
        <v>8.2100000000000009</v>
      </c>
      <c r="P846" s="8">
        <f t="shared" si="154"/>
        <v>3.2100000000000009</v>
      </c>
      <c r="Q846" s="8">
        <f t="shared" si="154"/>
        <v>0</v>
      </c>
      <c r="R846" s="8">
        <f t="shared" si="154"/>
        <v>0</v>
      </c>
      <c r="S846" s="8">
        <f t="shared" si="154"/>
        <v>0</v>
      </c>
      <c r="T846" s="21">
        <f t="shared" si="152"/>
        <v>40</v>
      </c>
      <c r="U846" s="19">
        <f>VLOOKUP($B846,Gas!$B$3:$E$2506,2)</f>
        <v>5.03</v>
      </c>
      <c r="V846" s="44">
        <f t="shared" si="153"/>
        <v>7.5964214711729623</v>
      </c>
      <c r="W846" s="5">
        <f>VLOOKUP($B846,Gas!$B$3:$E$2506,4)</f>
        <v>0.57008454656744256</v>
      </c>
    </row>
    <row r="847" spans="1:23" x14ac:dyDescent="0.2">
      <c r="A847" s="43">
        <f t="shared" si="144"/>
        <v>40</v>
      </c>
      <c r="B847" s="91">
        <v>36985</v>
      </c>
      <c r="C847" s="92">
        <v>42.74</v>
      </c>
      <c r="D847" s="4">
        <f t="shared" si="151"/>
        <v>0.11203798843219295</v>
      </c>
      <c r="E847" s="100">
        <f t="shared" si="146"/>
        <v>2.0718666706529096</v>
      </c>
      <c r="F847" s="2"/>
      <c r="G847" s="8">
        <f t="shared" si="154"/>
        <v>0</v>
      </c>
      <c r="H847" s="8">
        <f t="shared" si="154"/>
        <v>0</v>
      </c>
      <c r="I847" s="8">
        <f t="shared" si="154"/>
        <v>0</v>
      </c>
      <c r="J847" s="8">
        <f t="shared" si="154"/>
        <v>0</v>
      </c>
      <c r="K847" s="8">
        <f t="shared" si="154"/>
        <v>0</v>
      </c>
      <c r="L847" s="8">
        <f t="shared" si="154"/>
        <v>7.259999999999998</v>
      </c>
      <c r="M847" s="8">
        <f t="shared" si="154"/>
        <v>22.740000000000002</v>
      </c>
      <c r="N847" s="8">
        <f t="shared" si="154"/>
        <v>17.740000000000002</v>
      </c>
      <c r="O847" s="8">
        <f t="shared" si="154"/>
        <v>12.740000000000002</v>
      </c>
      <c r="P847" s="8">
        <f t="shared" si="154"/>
        <v>7.740000000000002</v>
      </c>
      <c r="Q847" s="8">
        <f t="shared" si="154"/>
        <v>2.740000000000002</v>
      </c>
      <c r="R847" s="8">
        <f t="shared" si="154"/>
        <v>0</v>
      </c>
      <c r="S847" s="8">
        <f t="shared" si="154"/>
        <v>0</v>
      </c>
      <c r="T847" s="21">
        <f t="shared" si="152"/>
        <v>40</v>
      </c>
      <c r="U847" s="19">
        <f>VLOOKUP($B847,Gas!$B$3:$E$2506,2)</f>
        <v>5.2350000000000003</v>
      </c>
      <c r="V847" s="44">
        <f t="shared" si="153"/>
        <v>8.1642788920725877</v>
      </c>
      <c r="W847" s="5">
        <f>VLOOKUP($B847,Gas!$B$3:$E$2506,4)</f>
        <v>0.6281986910541425</v>
      </c>
    </row>
    <row r="848" spans="1:23" x14ac:dyDescent="0.2">
      <c r="A848" s="43">
        <f t="shared" si="144"/>
        <v>40</v>
      </c>
      <c r="B848" s="91">
        <v>36986</v>
      </c>
      <c r="C848" s="92">
        <v>48.94</v>
      </c>
      <c r="D848" s="4">
        <f t="shared" si="151"/>
        <v>0.13545980812352398</v>
      </c>
      <c r="E848" s="100">
        <f t="shared" si="146"/>
        <v>2.1655218791966986</v>
      </c>
      <c r="F848" s="2"/>
      <c r="G848" s="8">
        <f t="shared" si="154"/>
        <v>0</v>
      </c>
      <c r="H848" s="8">
        <f t="shared" si="154"/>
        <v>0</v>
      </c>
      <c r="I848" s="8">
        <f t="shared" si="154"/>
        <v>0</v>
      </c>
      <c r="J848" s="8">
        <f t="shared" si="154"/>
        <v>0</v>
      </c>
      <c r="K848" s="8">
        <f t="shared" si="154"/>
        <v>0</v>
      </c>
      <c r="L848" s="8">
        <f t="shared" si="154"/>
        <v>1.0600000000000023</v>
      </c>
      <c r="M848" s="8">
        <f t="shared" si="154"/>
        <v>28.939999999999998</v>
      </c>
      <c r="N848" s="8">
        <f t="shared" si="154"/>
        <v>23.939999999999998</v>
      </c>
      <c r="O848" s="8">
        <f t="shared" si="154"/>
        <v>18.939999999999998</v>
      </c>
      <c r="P848" s="8">
        <f t="shared" si="154"/>
        <v>13.939999999999998</v>
      </c>
      <c r="Q848" s="8">
        <f t="shared" si="154"/>
        <v>8.9399999999999977</v>
      </c>
      <c r="R848" s="8">
        <f t="shared" si="154"/>
        <v>0</v>
      </c>
      <c r="S848" s="8">
        <f t="shared" si="154"/>
        <v>0</v>
      </c>
      <c r="T848" s="21">
        <f t="shared" si="152"/>
        <v>40</v>
      </c>
      <c r="U848" s="19">
        <f>VLOOKUP($B848,Gas!$B$3:$E$2506,2)</f>
        <v>5.2249999999999996</v>
      </c>
      <c r="V848" s="44">
        <f t="shared" si="153"/>
        <v>9.3665071770334922</v>
      </c>
      <c r="W848" s="5">
        <f>VLOOKUP($B848,Gas!$B$3:$E$2506,4)</f>
        <v>0.62836396867979871</v>
      </c>
    </row>
    <row r="849" spans="1:23" x14ac:dyDescent="0.2">
      <c r="A849" s="43">
        <f t="shared" si="144"/>
        <v>40</v>
      </c>
      <c r="B849" s="91">
        <v>36987</v>
      </c>
      <c r="C849" s="92">
        <v>48.38</v>
      </c>
      <c r="D849" s="4">
        <f t="shared" si="151"/>
        <v>-1.1508552832644299E-2</v>
      </c>
      <c r="E849" s="100">
        <f t="shared" si="146"/>
        <v>2.1578641666407936</v>
      </c>
      <c r="F849" s="2"/>
      <c r="G849" s="8">
        <f t="shared" si="154"/>
        <v>0</v>
      </c>
      <c r="H849" s="8">
        <f t="shared" si="154"/>
        <v>0</v>
      </c>
      <c r="I849" s="8">
        <f t="shared" si="154"/>
        <v>0</v>
      </c>
      <c r="J849" s="8">
        <f t="shared" si="154"/>
        <v>0</v>
      </c>
      <c r="K849" s="8">
        <f t="shared" si="154"/>
        <v>0</v>
      </c>
      <c r="L849" s="8">
        <f t="shared" si="154"/>
        <v>1.6199999999999974</v>
      </c>
      <c r="M849" s="8">
        <f t="shared" si="154"/>
        <v>28.380000000000003</v>
      </c>
      <c r="N849" s="8">
        <f t="shared" si="154"/>
        <v>23.380000000000003</v>
      </c>
      <c r="O849" s="8">
        <f t="shared" si="154"/>
        <v>18.380000000000003</v>
      </c>
      <c r="P849" s="8">
        <f t="shared" si="154"/>
        <v>13.380000000000003</v>
      </c>
      <c r="Q849" s="8">
        <f t="shared" si="154"/>
        <v>8.3800000000000026</v>
      </c>
      <c r="R849" s="8">
        <f t="shared" si="154"/>
        <v>0</v>
      </c>
      <c r="S849" s="8">
        <f t="shared" si="154"/>
        <v>0</v>
      </c>
      <c r="T849" s="21">
        <f t="shared" si="152"/>
        <v>40</v>
      </c>
      <c r="U849" s="19">
        <f>VLOOKUP($B849,Gas!$B$3:$E$2506,2)</f>
        <v>5.2350000000000003</v>
      </c>
      <c r="V849" s="44">
        <f t="shared" si="153"/>
        <v>9.2416427889207267</v>
      </c>
      <c r="W849" s="5">
        <f>VLOOKUP($B849,Gas!$B$3:$E$2506,4)</f>
        <v>0.62837228129216038</v>
      </c>
    </row>
    <row r="850" spans="1:23" x14ac:dyDescent="0.2">
      <c r="A850" s="43">
        <f t="shared" si="144"/>
        <v>40</v>
      </c>
      <c r="B850" s="91">
        <v>36990</v>
      </c>
      <c r="C850" s="92">
        <v>54.63</v>
      </c>
      <c r="D850" s="4">
        <f t="shared" si="151"/>
        <v>0.12149667722574502</v>
      </c>
      <c r="E850" s="100">
        <f t="shared" si="146"/>
        <v>2.0406041868161222</v>
      </c>
      <c r="F850" s="2"/>
      <c r="G850" s="8">
        <f t="shared" si="154"/>
        <v>0</v>
      </c>
      <c r="H850" s="8">
        <f t="shared" si="154"/>
        <v>0</v>
      </c>
      <c r="I850" s="8">
        <f t="shared" si="154"/>
        <v>0</v>
      </c>
      <c r="J850" s="8">
        <f t="shared" si="154"/>
        <v>0</v>
      </c>
      <c r="K850" s="8">
        <f t="shared" si="154"/>
        <v>0</v>
      </c>
      <c r="L850" s="8">
        <f t="shared" si="154"/>
        <v>0</v>
      </c>
      <c r="M850" s="8">
        <f t="shared" si="154"/>
        <v>34.630000000000003</v>
      </c>
      <c r="N850" s="8">
        <f t="shared" si="154"/>
        <v>29.630000000000003</v>
      </c>
      <c r="O850" s="8">
        <f t="shared" si="154"/>
        <v>24.630000000000003</v>
      </c>
      <c r="P850" s="8">
        <f t="shared" si="154"/>
        <v>19.630000000000003</v>
      </c>
      <c r="Q850" s="8">
        <f t="shared" si="154"/>
        <v>14.630000000000003</v>
      </c>
      <c r="R850" s="8">
        <f t="shared" si="154"/>
        <v>4.6300000000000026</v>
      </c>
      <c r="S850" s="8">
        <f t="shared" si="154"/>
        <v>0</v>
      </c>
      <c r="T850" s="21">
        <f t="shared" si="152"/>
        <v>40</v>
      </c>
      <c r="U850" s="19">
        <f>VLOOKUP($B850,Gas!$B$3:$E$2506,2)</f>
        <v>5.3550000000000004</v>
      </c>
      <c r="V850" s="44">
        <f t="shared" si="153"/>
        <v>10.201680672268907</v>
      </c>
      <c r="W850" s="5">
        <f>VLOOKUP($B850,Gas!$B$3:$E$2506,4)</f>
        <v>0.46954236970052904</v>
      </c>
    </row>
    <row r="851" spans="1:23" x14ac:dyDescent="0.2">
      <c r="A851" s="43">
        <f t="shared" si="144"/>
        <v>40</v>
      </c>
      <c r="B851" s="91">
        <v>36991</v>
      </c>
      <c r="C851" s="92">
        <v>62.81</v>
      </c>
      <c r="D851" s="4">
        <f t="shared" si="151"/>
        <v>0.13953111405866311</v>
      </c>
      <c r="E851" s="100">
        <f t="shared" si="146"/>
        <v>2.1445790084874679</v>
      </c>
      <c r="F851" s="2"/>
      <c r="G851" s="8">
        <f t="shared" si="154"/>
        <v>0</v>
      </c>
      <c r="H851" s="8">
        <f t="shared" si="154"/>
        <v>0</v>
      </c>
      <c r="I851" s="8">
        <f t="shared" si="154"/>
        <v>0</v>
      </c>
      <c r="J851" s="8">
        <f t="shared" si="154"/>
        <v>0</v>
      </c>
      <c r="K851" s="8">
        <f t="shared" si="154"/>
        <v>0</v>
      </c>
      <c r="L851" s="8">
        <f t="shared" si="154"/>
        <v>0</v>
      </c>
      <c r="M851" s="8">
        <f t="shared" si="154"/>
        <v>42.81</v>
      </c>
      <c r="N851" s="8">
        <f t="shared" si="154"/>
        <v>37.81</v>
      </c>
      <c r="O851" s="8">
        <f t="shared" si="154"/>
        <v>32.81</v>
      </c>
      <c r="P851" s="8">
        <f t="shared" si="154"/>
        <v>27.810000000000002</v>
      </c>
      <c r="Q851" s="8">
        <f t="shared" si="154"/>
        <v>22.810000000000002</v>
      </c>
      <c r="R851" s="8">
        <f t="shared" si="154"/>
        <v>12.810000000000002</v>
      </c>
      <c r="S851" s="8">
        <f t="shared" si="154"/>
        <v>0</v>
      </c>
      <c r="T851" s="21">
        <f t="shared" si="152"/>
        <v>40</v>
      </c>
      <c r="U851" s="19">
        <f>VLOOKUP($B851,Gas!$B$3:$E$2506,2)</f>
        <v>5.47</v>
      </c>
      <c r="V851" s="44">
        <f t="shared" si="153"/>
        <v>11.482632541133457</v>
      </c>
      <c r="W851" s="5">
        <f>VLOOKUP($B851,Gas!$B$3:$E$2506,4)</f>
        <v>0.4787079439289203</v>
      </c>
    </row>
    <row r="852" spans="1:23" x14ac:dyDescent="0.2">
      <c r="A852" s="43">
        <f t="shared" si="144"/>
        <v>40</v>
      </c>
      <c r="B852" s="91">
        <v>36992</v>
      </c>
      <c r="C852" s="92">
        <v>62.66</v>
      </c>
      <c r="D852" s="4">
        <f t="shared" si="151"/>
        <v>-2.3910109422438028E-3</v>
      </c>
      <c r="E852" s="100">
        <f t="shared" si="146"/>
        <v>2.0384445322369391</v>
      </c>
      <c r="F852" s="2"/>
      <c r="G852" s="8">
        <f t="shared" si="154"/>
        <v>0</v>
      </c>
      <c r="H852" s="8">
        <f t="shared" si="154"/>
        <v>0</v>
      </c>
      <c r="I852" s="8">
        <f t="shared" si="154"/>
        <v>0</v>
      </c>
      <c r="J852" s="8">
        <f t="shared" si="154"/>
        <v>0</v>
      </c>
      <c r="K852" s="8">
        <f t="shared" si="154"/>
        <v>0</v>
      </c>
      <c r="L852" s="8">
        <f t="shared" si="154"/>
        <v>0</v>
      </c>
      <c r="M852" s="8">
        <f t="shared" si="154"/>
        <v>42.66</v>
      </c>
      <c r="N852" s="8">
        <f t="shared" si="154"/>
        <v>37.659999999999997</v>
      </c>
      <c r="O852" s="8">
        <f t="shared" si="154"/>
        <v>32.659999999999997</v>
      </c>
      <c r="P852" s="8">
        <f t="shared" si="154"/>
        <v>27.659999999999997</v>
      </c>
      <c r="Q852" s="8">
        <f t="shared" si="154"/>
        <v>22.659999999999997</v>
      </c>
      <c r="R852" s="8">
        <f t="shared" si="154"/>
        <v>12.659999999999997</v>
      </c>
      <c r="S852" s="8">
        <f t="shared" si="154"/>
        <v>0</v>
      </c>
      <c r="T852" s="21">
        <f t="shared" si="152"/>
        <v>40</v>
      </c>
      <c r="U852" s="19">
        <f>VLOOKUP($B852,Gas!$B$3:$E$2506,2)</f>
        <v>5.5449999999999999</v>
      </c>
      <c r="V852" s="44">
        <f t="shared" si="153"/>
        <v>11.300270513976555</v>
      </c>
      <c r="W852" s="5">
        <f>VLOOKUP($B852,Gas!$B$3:$E$2506,4)</f>
        <v>0.48181007229740674</v>
      </c>
    </row>
    <row r="853" spans="1:23" x14ac:dyDescent="0.2">
      <c r="A853" s="43">
        <f t="shared" si="144"/>
        <v>40</v>
      </c>
      <c r="B853" s="91">
        <v>36993</v>
      </c>
      <c r="C853" s="92">
        <v>55.48</v>
      </c>
      <c r="D853" s="4">
        <f t="shared" si="151"/>
        <v>-0.12170069007741488</v>
      </c>
      <c r="E853" s="100">
        <f t="shared" si="146"/>
        <v>1.9091969570930472</v>
      </c>
      <c r="F853" s="2"/>
      <c r="G853" s="8">
        <f t="shared" si="154"/>
        <v>0</v>
      </c>
      <c r="H853" s="8">
        <f t="shared" si="154"/>
        <v>0</v>
      </c>
      <c r="I853" s="8">
        <f t="shared" si="154"/>
        <v>0</v>
      </c>
      <c r="J853" s="8">
        <f t="shared" si="154"/>
        <v>0</v>
      </c>
      <c r="K853" s="8">
        <f t="shared" si="154"/>
        <v>0</v>
      </c>
      <c r="L853" s="8">
        <f t="shared" si="154"/>
        <v>0</v>
      </c>
      <c r="M853" s="8">
        <f t="shared" si="154"/>
        <v>35.479999999999997</v>
      </c>
      <c r="N853" s="8">
        <f t="shared" si="154"/>
        <v>30.479999999999997</v>
      </c>
      <c r="O853" s="8">
        <f t="shared" si="154"/>
        <v>25.479999999999997</v>
      </c>
      <c r="P853" s="8">
        <f t="shared" si="154"/>
        <v>20.479999999999997</v>
      </c>
      <c r="Q853" s="8">
        <f t="shared" si="154"/>
        <v>15.479999999999997</v>
      </c>
      <c r="R853" s="8">
        <f t="shared" si="154"/>
        <v>5.4799999999999969</v>
      </c>
      <c r="S853" s="8">
        <f t="shared" si="154"/>
        <v>0</v>
      </c>
      <c r="T853" s="21">
        <f t="shared" si="152"/>
        <v>40</v>
      </c>
      <c r="U853" s="19">
        <f>VLOOKUP($B853,Gas!$B$3:$E$2506,2)</f>
        <v>5.47</v>
      </c>
      <c r="V853" s="44">
        <f t="shared" si="153"/>
        <v>10.142595978062158</v>
      </c>
      <c r="W853" s="5">
        <f>VLOOKUP($B853,Gas!$B$3:$E$2506,4)</f>
        <v>0.49344237128740764</v>
      </c>
    </row>
    <row r="854" spans="1:23" x14ac:dyDescent="0.2">
      <c r="A854" s="43">
        <f t="shared" si="144"/>
        <v>40</v>
      </c>
      <c r="B854" s="91">
        <v>36994</v>
      </c>
      <c r="C854" s="92">
        <v>43.22</v>
      </c>
      <c r="D854" s="4">
        <f t="shared" si="151"/>
        <v>-0.24971924436789086</v>
      </c>
      <c r="E854" s="100">
        <f t="shared" si="146"/>
        <v>2.2462133219859193</v>
      </c>
      <c r="F854" s="2"/>
      <c r="G854" s="8">
        <f t="shared" ref="G854:S863" si="155">IF(G$1="P",MAX(0,G$2-$C854),IF(G$1="C",MAX(0,$C854-G$2)))</f>
        <v>0</v>
      </c>
      <c r="H854" s="8">
        <f t="shared" si="155"/>
        <v>0</v>
      </c>
      <c r="I854" s="8">
        <f t="shared" si="155"/>
        <v>0</v>
      </c>
      <c r="J854" s="8">
        <f t="shared" si="155"/>
        <v>0</v>
      </c>
      <c r="K854" s="8">
        <f t="shared" si="155"/>
        <v>0</v>
      </c>
      <c r="L854" s="8">
        <f t="shared" si="155"/>
        <v>6.7800000000000011</v>
      </c>
      <c r="M854" s="8">
        <f t="shared" si="155"/>
        <v>23.22</v>
      </c>
      <c r="N854" s="8">
        <f t="shared" si="155"/>
        <v>18.22</v>
      </c>
      <c r="O854" s="8">
        <f t="shared" si="155"/>
        <v>13.219999999999999</v>
      </c>
      <c r="P854" s="8">
        <f t="shared" si="155"/>
        <v>8.2199999999999989</v>
      </c>
      <c r="Q854" s="8">
        <f t="shared" si="155"/>
        <v>3.2199999999999989</v>
      </c>
      <c r="R854" s="8">
        <f t="shared" si="155"/>
        <v>0</v>
      </c>
      <c r="S854" s="8">
        <f t="shared" si="155"/>
        <v>0</v>
      </c>
      <c r="T854" s="21">
        <f t="shared" si="152"/>
        <v>40</v>
      </c>
      <c r="U854" s="19">
        <f>VLOOKUP($B854,Gas!$B$3:$E$2506,2)</f>
        <v>5.3449999999999998</v>
      </c>
      <c r="V854" s="44">
        <f t="shared" si="153"/>
        <v>8.0860617399438723</v>
      </c>
      <c r="W854" s="5">
        <f>VLOOKUP($B854,Gas!$B$3:$E$2506,4)</f>
        <v>0.35483245087680659</v>
      </c>
    </row>
    <row r="855" spans="1:23" x14ac:dyDescent="0.2">
      <c r="A855" s="43">
        <f t="shared" si="144"/>
        <v>40</v>
      </c>
      <c r="B855" s="91">
        <v>36997</v>
      </c>
      <c r="C855" s="92">
        <v>48.75</v>
      </c>
      <c r="D855" s="4">
        <f t="shared" si="151"/>
        <v>0.12040184636511631</v>
      </c>
      <c r="E855" s="100">
        <f t="shared" si="146"/>
        <v>2.1103343135292785</v>
      </c>
      <c r="F855" s="2"/>
      <c r="G855" s="8">
        <f t="shared" si="155"/>
        <v>0</v>
      </c>
      <c r="H855" s="8">
        <f t="shared" si="155"/>
        <v>0</v>
      </c>
      <c r="I855" s="8">
        <f t="shared" si="155"/>
        <v>0</v>
      </c>
      <c r="J855" s="8">
        <f t="shared" si="155"/>
        <v>0</v>
      </c>
      <c r="K855" s="8">
        <f t="shared" si="155"/>
        <v>0</v>
      </c>
      <c r="L855" s="8">
        <f t="shared" si="155"/>
        <v>1.25</v>
      </c>
      <c r="M855" s="8">
        <f t="shared" si="155"/>
        <v>28.75</v>
      </c>
      <c r="N855" s="8">
        <f t="shared" si="155"/>
        <v>23.75</v>
      </c>
      <c r="O855" s="8">
        <f t="shared" si="155"/>
        <v>18.75</v>
      </c>
      <c r="P855" s="8">
        <f t="shared" si="155"/>
        <v>13.75</v>
      </c>
      <c r="Q855" s="8">
        <f t="shared" si="155"/>
        <v>8.75</v>
      </c>
      <c r="R855" s="8">
        <f t="shared" si="155"/>
        <v>0</v>
      </c>
      <c r="S855" s="8">
        <f t="shared" si="155"/>
        <v>0</v>
      </c>
      <c r="T855" s="21">
        <f t="shared" si="152"/>
        <v>40</v>
      </c>
      <c r="U855" s="19">
        <f>VLOOKUP($B855,Gas!$B$3:$E$2506,2)</f>
        <v>5.3449999999999998</v>
      </c>
      <c r="V855" s="44">
        <f t="shared" si="153"/>
        <v>9.1206735266604309</v>
      </c>
      <c r="W855" s="5">
        <f>VLOOKUP($B855,Gas!$B$3:$E$2506,4)</f>
        <v>0.27221748545600516</v>
      </c>
    </row>
    <row r="856" spans="1:23" x14ac:dyDescent="0.2">
      <c r="A856" s="43">
        <f t="shared" si="144"/>
        <v>40</v>
      </c>
      <c r="B856" s="91">
        <v>36998</v>
      </c>
      <c r="C856" s="92">
        <v>45.73</v>
      </c>
      <c r="D856" s="4">
        <f t="shared" si="151"/>
        <v>-6.3950659773892457E-2</v>
      </c>
      <c r="E856" s="100">
        <f t="shared" si="146"/>
        <v>2.0936397422699851</v>
      </c>
      <c r="F856" s="2"/>
      <c r="G856" s="8">
        <f t="shared" si="155"/>
        <v>0</v>
      </c>
      <c r="H856" s="8">
        <f t="shared" si="155"/>
        <v>0</v>
      </c>
      <c r="I856" s="8">
        <f t="shared" si="155"/>
        <v>0</v>
      </c>
      <c r="J856" s="8">
        <f t="shared" si="155"/>
        <v>0</v>
      </c>
      <c r="K856" s="8">
        <f t="shared" si="155"/>
        <v>0</v>
      </c>
      <c r="L856" s="8">
        <f t="shared" si="155"/>
        <v>4.2700000000000031</v>
      </c>
      <c r="M856" s="8">
        <f t="shared" si="155"/>
        <v>25.729999999999997</v>
      </c>
      <c r="N856" s="8">
        <f t="shared" si="155"/>
        <v>20.729999999999997</v>
      </c>
      <c r="O856" s="8">
        <f t="shared" si="155"/>
        <v>15.729999999999997</v>
      </c>
      <c r="P856" s="8">
        <f t="shared" si="155"/>
        <v>10.729999999999997</v>
      </c>
      <c r="Q856" s="8">
        <f t="shared" si="155"/>
        <v>5.7299999999999969</v>
      </c>
      <c r="R856" s="8">
        <f t="shared" si="155"/>
        <v>0</v>
      </c>
      <c r="S856" s="8">
        <f t="shared" si="155"/>
        <v>0</v>
      </c>
      <c r="T856" s="21">
        <f t="shared" si="152"/>
        <v>40</v>
      </c>
      <c r="U856" s="19">
        <f>VLOOKUP($B856,Gas!$B$3:$E$2506,2)</f>
        <v>5.48</v>
      </c>
      <c r="V856" s="44">
        <f t="shared" si="153"/>
        <v>8.344890510948904</v>
      </c>
      <c r="W856" s="5">
        <f>VLOOKUP($B856,Gas!$B$3:$E$2506,4)</f>
        <v>0.27946070254598859</v>
      </c>
    </row>
    <row r="857" spans="1:23" x14ac:dyDescent="0.2">
      <c r="A857" s="43">
        <f t="shared" ref="A857:A920" si="156">MONTH(B857)+(YEAR(B857)-1998)*12</f>
        <v>40</v>
      </c>
      <c r="B857" s="91">
        <v>36999</v>
      </c>
      <c r="C857" s="92">
        <v>52.44</v>
      </c>
      <c r="D857" s="4">
        <f t="shared" si="151"/>
        <v>0.13691512122553523</v>
      </c>
      <c r="E857" s="100">
        <f t="shared" si="146"/>
        <v>2.1281007843849475</v>
      </c>
      <c r="F857" s="2"/>
      <c r="G857" s="8">
        <f t="shared" si="155"/>
        <v>0</v>
      </c>
      <c r="H857" s="8">
        <f t="shared" si="155"/>
        <v>0</v>
      </c>
      <c r="I857" s="8">
        <f t="shared" si="155"/>
        <v>0</v>
      </c>
      <c r="J857" s="8">
        <f t="shared" si="155"/>
        <v>0</v>
      </c>
      <c r="K857" s="8">
        <f t="shared" si="155"/>
        <v>0</v>
      </c>
      <c r="L857" s="8">
        <f t="shared" si="155"/>
        <v>0</v>
      </c>
      <c r="M857" s="8">
        <f t="shared" si="155"/>
        <v>32.44</v>
      </c>
      <c r="N857" s="8">
        <f t="shared" si="155"/>
        <v>27.439999999999998</v>
      </c>
      <c r="O857" s="8">
        <f t="shared" si="155"/>
        <v>22.439999999999998</v>
      </c>
      <c r="P857" s="8">
        <f t="shared" si="155"/>
        <v>17.439999999999998</v>
      </c>
      <c r="Q857" s="8">
        <f t="shared" si="155"/>
        <v>12.439999999999998</v>
      </c>
      <c r="R857" s="8">
        <f t="shared" si="155"/>
        <v>2.4399999999999977</v>
      </c>
      <c r="S857" s="8">
        <f t="shared" si="155"/>
        <v>0</v>
      </c>
      <c r="T857" s="21">
        <f t="shared" si="152"/>
        <v>40</v>
      </c>
      <c r="U857" s="19">
        <f>VLOOKUP($B857,Gas!$B$3:$E$2506,2)</f>
        <v>5.375</v>
      </c>
      <c r="V857" s="44">
        <f t="shared" si="153"/>
        <v>9.7562790697674409</v>
      </c>
      <c r="W857" s="5">
        <f>VLOOKUP($B857,Gas!$B$3:$E$2506,4)</f>
        <v>0.30883762190015851</v>
      </c>
    </row>
    <row r="858" spans="1:23" x14ac:dyDescent="0.2">
      <c r="A858" s="43">
        <f t="shared" si="156"/>
        <v>40</v>
      </c>
      <c r="B858" s="91">
        <v>37000</v>
      </c>
      <c r="C858" s="92">
        <v>46.04</v>
      </c>
      <c r="D858" s="4">
        <f t="shared" si="151"/>
        <v>-0.13015907504181712</v>
      </c>
      <c r="E858" s="100">
        <f t="shared" si="146"/>
        <v>2.1437220519279889</v>
      </c>
      <c r="F858" s="2"/>
      <c r="G858" s="8">
        <f t="shared" si="155"/>
        <v>0</v>
      </c>
      <c r="H858" s="8">
        <f t="shared" si="155"/>
        <v>0</v>
      </c>
      <c r="I858" s="8">
        <f t="shared" si="155"/>
        <v>0</v>
      </c>
      <c r="J858" s="8">
        <f t="shared" si="155"/>
        <v>0</v>
      </c>
      <c r="K858" s="8">
        <f t="shared" si="155"/>
        <v>0</v>
      </c>
      <c r="L858" s="8">
        <f t="shared" si="155"/>
        <v>3.9600000000000009</v>
      </c>
      <c r="M858" s="8">
        <f t="shared" si="155"/>
        <v>26.04</v>
      </c>
      <c r="N858" s="8">
        <f t="shared" si="155"/>
        <v>21.04</v>
      </c>
      <c r="O858" s="8">
        <f t="shared" si="155"/>
        <v>16.04</v>
      </c>
      <c r="P858" s="8">
        <f t="shared" si="155"/>
        <v>11.04</v>
      </c>
      <c r="Q858" s="8">
        <f t="shared" si="155"/>
        <v>6.0399999999999991</v>
      </c>
      <c r="R858" s="8">
        <f t="shared" si="155"/>
        <v>0</v>
      </c>
      <c r="S858" s="8">
        <f t="shared" si="155"/>
        <v>0</v>
      </c>
      <c r="T858" s="21">
        <f t="shared" si="152"/>
        <v>40</v>
      </c>
      <c r="U858" s="19">
        <f>VLOOKUP($B858,Gas!$B$3:$E$2506,2)</f>
        <v>5.1550000000000002</v>
      </c>
      <c r="V858" s="44">
        <f t="shared" si="153"/>
        <v>8.9311348205625603</v>
      </c>
      <c r="W858" s="5">
        <f>VLOOKUP($B858,Gas!$B$3:$E$2506,4)</f>
        <v>0.40049035592356835</v>
      </c>
    </row>
    <row r="859" spans="1:23" x14ac:dyDescent="0.2">
      <c r="A859" s="43">
        <f t="shared" si="156"/>
        <v>40</v>
      </c>
      <c r="B859" s="91">
        <v>37001</v>
      </c>
      <c r="C859" s="92">
        <v>39.32</v>
      </c>
      <c r="D859" s="4">
        <f t="shared" si="151"/>
        <v>-0.15777728857471601</v>
      </c>
      <c r="E859" s="100">
        <f t="shared" si="146"/>
        <v>2.2747064183436607</v>
      </c>
      <c r="F859" s="2"/>
      <c r="G859" s="8">
        <f t="shared" si="155"/>
        <v>0</v>
      </c>
      <c r="H859" s="8">
        <f t="shared" si="155"/>
        <v>0</v>
      </c>
      <c r="I859" s="8">
        <f t="shared" si="155"/>
        <v>0</v>
      </c>
      <c r="J859" s="8">
        <f t="shared" si="155"/>
        <v>0</v>
      </c>
      <c r="K859" s="8">
        <f t="shared" si="155"/>
        <v>0.67999999999999972</v>
      </c>
      <c r="L859" s="8">
        <f t="shared" si="155"/>
        <v>10.68</v>
      </c>
      <c r="M859" s="8">
        <f t="shared" si="155"/>
        <v>19.32</v>
      </c>
      <c r="N859" s="8">
        <f t="shared" si="155"/>
        <v>14.32</v>
      </c>
      <c r="O859" s="8">
        <f t="shared" si="155"/>
        <v>9.32</v>
      </c>
      <c r="P859" s="8">
        <f t="shared" si="155"/>
        <v>4.32</v>
      </c>
      <c r="Q859" s="8">
        <f t="shared" si="155"/>
        <v>0</v>
      </c>
      <c r="R859" s="8">
        <f t="shared" si="155"/>
        <v>0</v>
      </c>
      <c r="S859" s="8">
        <f t="shared" si="155"/>
        <v>0</v>
      </c>
      <c r="T859" s="21">
        <f t="shared" si="152"/>
        <v>40</v>
      </c>
      <c r="U859" s="19">
        <f>VLOOKUP($B859,Gas!$B$3:$E$2506,2)</f>
        <v>5.07</v>
      </c>
      <c r="V859" s="44">
        <f t="shared" si="153"/>
        <v>7.7554240631163704</v>
      </c>
      <c r="W859" s="5">
        <f>VLOOKUP($B859,Gas!$B$3:$E$2506,4)</f>
        <v>0.36848739400379826</v>
      </c>
    </row>
    <row r="860" spans="1:23" x14ac:dyDescent="0.2">
      <c r="A860" s="43">
        <f t="shared" si="156"/>
        <v>40</v>
      </c>
      <c r="B860" s="91">
        <v>37004</v>
      </c>
      <c r="C860" s="92">
        <v>59.65</v>
      </c>
      <c r="D860" s="4">
        <f t="shared" si="151"/>
        <v>0.41676085326495932</v>
      </c>
      <c r="E860" s="100">
        <f t="shared" ref="E860:E923" si="157">STDEV(D851:D860)*SQRT(trade_day)</f>
        <v>3.1123824486225846</v>
      </c>
      <c r="F860" s="2"/>
      <c r="G860" s="8">
        <f t="shared" si="155"/>
        <v>0</v>
      </c>
      <c r="H860" s="8">
        <f t="shared" si="155"/>
        <v>0</v>
      </c>
      <c r="I860" s="8">
        <f t="shared" si="155"/>
        <v>0</v>
      </c>
      <c r="J860" s="8">
        <f t="shared" si="155"/>
        <v>0</v>
      </c>
      <c r="K860" s="8">
        <f t="shared" si="155"/>
        <v>0</v>
      </c>
      <c r="L860" s="8">
        <f t="shared" si="155"/>
        <v>0</v>
      </c>
      <c r="M860" s="8">
        <f t="shared" si="155"/>
        <v>39.65</v>
      </c>
      <c r="N860" s="8">
        <f t="shared" si="155"/>
        <v>34.65</v>
      </c>
      <c r="O860" s="8">
        <f t="shared" si="155"/>
        <v>29.65</v>
      </c>
      <c r="P860" s="8">
        <f t="shared" si="155"/>
        <v>24.65</v>
      </c>
      <c r="Q860" s="8">
        <f t="shared" si="155"/>
        <v>19.649999999999999</v>
      </c>
      <c r="R860" s="8">
        <f t="shared" si="155"/>
        <v>9.6499999999999986</v>
      </c>
      <c r="S860" s="8">
        <f t="shared" si="155"/>
        <v>0</v>
      </c>
      <c r="T860" s="21">
        <f t="shared" si="152"/>
        <v>40</v>
      </c>
      <c r="U860" s="19">
        <f>VLOOKUP($B860,Gas!$B$3:$E$2506,2)</f>
        <v>5.01</v>
      </c>
      <c r="V860" s="44">
        <f t="shared" si="153"/>
        <v>11.906187624750499</v>
      </c>
      <c r="W860" s="5">
        <f>VLOOKUP($B860,Gas!$B$3:$E$2506,4)</f>
        <v>0.33348469906078071</v>
      </c>
    </row>
    <row r="861" spans="1:23" x14ac:dyDescent="0.2">
      <c r="A861" s="43">
        <f t="shared" si="156"/>
        <v>40</v>
      </c>
      <c r="B861" s="91">
        <v>37005</v>
      </c>
      <c r="C861" s="92">
        <v>42.8</v>
      </c>
      <c r="D861" s="4">
        <f t="shared" si="151"/>
        <v>-0.33195604595617401</v>
      </c>
      <c r="E861" s="100">
        <f t="shared" si="157"/>
        <v>3.4380022099237206</v>
      </c>
      <c r="F861" s="2"/>
      <c r="G861" s="8">
        <f t="shared" si="155"/>
        <v>0</v>
      </c>
      <c r="H861" s="8">
        <f t="shared" si="155"/>
        <v>0</v>
      </c>
      <c r="I861" s="8">
        <f t="shared" si="155"/>
        <v>0</v>
      </c>
      <c r="J861" s="8">
        <f t="shared" si="155"/>
        <v>0</v>
      </c>
      <c r="K861" s="8">
        <f t="shared" si="155"/>
        <v>0</v>
      </c>
      <c r="L861" s="8">
        <f t="shared" si="155"/>
        <v>7.2000000000000028</v>
      </c>
      <c r="M861" s="8">
        <f t="shared" si="155"/>
        <v>22.799999999999997</v>
      </c>
      <c r="N861" s="8">
        <f t="shared" si="155"/>
        <v>17.799999999999997</v>
      </c>
      <c r="O861" s="8">
        <f t="shared" si="155"/>
        <v>12.799999999999997</v>
      </c>
      <c r="P861" s="8">
        <f t="shared" si="155"/>
        <v>7.7999999999999972</v>
      </c>
      <c r="Q861" s="8">
        <f t="shared" si="155"/>
        <v>2.7999999999999972</v>
      </c>
      <c r="R861" s="8">
        <f t="shared" si="155"/>
        <v>0</v>
      </c>
      <c r="S861" s="8">
        <f t="shared" si="155"/>
        <v>0</v>
      </c>
      <c r="T861" s="21">
        <f t="shared" si="152"/>
        <v>40</v>
      </c>
      <c r="U861" s="19">
        <f>VLOOKUP($B861,Gas!$B$3:$E$2506,2)</f>
        <v>5.07</v>
      </c>
      <c r="V861" s="44">
        <f t="shared" si="153"/>
        <v>8.4418145956607482</v>
      </c>
      <c r="W861" s="5">
        <f>VLOOKUP($B861,Gas!$B$3:$E$2506,4)</f>
        <v>0.35019295334809702</v>
      </c>
    </row>
    <row r="862" spans="1:23" x14ac:dyDescent="0.2">
      <c r="A862" s="43">
        <f t="shared" si="156"/>
        <v>40</v>
      </c>
      <c r="B862" s="91">
        <v>37006</v>
      </c>
      <c r="C862" s="92">
        <v>34.69</v>
      </c>
      <c r="D862" s="4">
        <f t="shared" si="151"/>
        <v>-0.21008664160609275</v>
      </c>
      <c r="E862" s="100">
        <f t="shared" si="157"/>
        <v>3.5331699792628823</v>
      </c>
      <c r="F862" s="2"/>
      <c r="G862" s="8">
        <f t="shared" si="155"/>
        <v>0</v>
      </c>
      <c r="H862" s="8">
        <f t="shared" si="155"/>
        <v>0</v>
      </c>
      <c r="I862" s="8">
        <f t="shared" si="155"/>
        <v>0</v>
      </c>
      <c r="J862" s="8">
        <f t="shared" si="155"/>
        <v>0.31000000000000227</v>
      </c>
      <c r="K862" s="8">
        <f t="shared" si="155"/>
        <v>5.3100000000000023</v>
      </c>
      <c r="L862" s="8">
        <f t="shared" si="155"/>
        <v>15.310000000000002</v>
      </c>
      <c r="M862" s="8">
        <f t="shared" si="155"/>
        <v>14.689999999999998</v>
      </c>
      <c r="N862" s="8">
        <f t="shared" si="155"/>
        <v>9.6899999999999977</v>
      </c>
      <c r="O862" s="8">
        <f t="shared" si="155"/>
        <v>4.6899999999999977</v>
      </c>
      <c r="P862" s="8">
        <f t="shared" si="155"/>
        <v>0</v>
      </c>
      <c r="Q862" s="8">
        <f t="shared" si="155"/>
        <v>0</v>
      </c>
      <c r="R862" s="8">
        <f t="shared" si="155"/>
        <v>0</v>
      </c>
      <c r="S862" s="8">
        <f t="shared" si="155"/>
        <v>0</v>
      </c>
      <c r="T862" s="21">
        <f t="shared" si="152"/>
        <v>40</v>
      </c>
      <c r="U862" s="19">
        <f>VLOOKUP($B862,Gas!$B$3:$E$2506,2)</f>
        <v>5.12</v>
      </c>
      <c r="V862" s="44">
        <f t="shared" si="153"/>
        <v>6.7753906249999991</v>
      </c>
      <c r="W862" s="5">
        <f>VLOOKUP($B862,Gas!$B$3:$E$2506,4)</f>
        <v>0.36104682926586573</v>
      </c>
    </row>
    <row r="863" spans="1:23" x14ac:dyDescent="0.2">
      <c r="A863" s="43">
        <f t="shared" si="156"/>
        <v>40</v>
      </c>
      <c r="B863" s="91">
        <v>37007</v>
      </c>
      <c r="C863" s="92">
        <v>34.86</v>
      </c>
      <c r="D863" s="4">
        <f t="shared" si="151"/>
        <v>4.8885791102165482E-3</v>
      </c>
      <c r="E863" s="100">
        <f t="shared" si="157"/>
        <v>3.5275838963571746</v>
      </c>
      <c r="F863" s="2"/>
      <c r="G863" s="8">
        <f t="shared" si="155"/>
        <v>0</v>
      </c>
      <c r="H863" s="8">
        <f t="shared" si="155"/>
        <v>0</v>
      </c>
      <c r="I863" s="8">
        <f t="shared" si="155"/>
        <v>0</v>
      </c>
      <c r="J863" s="8">
        <f t="shared" si="155"/>
        <v>0.14000000000000057</v>
      </c>
      <c r="K863" s="8">
        <f t="shared" si="155"/>
        <v>5.1400000000000006</v>
      </c>
      <c r="L863" s="8">
        <f t="shared" si="155"/>
        <v>15.14</v>
      </c>
      <c r="M863" s="8">
        <f t="shared" si="155"/>
        <v>14.86</v>
      </c>
      <c r="N863" s="8">
        <f t="shared" si="155"/>
        <v>9.86</v>
      </c>
      <c r="O863" s="8">
        <f t="shared" si="155"/>
        <v>4.8599999999999994</v>
      </c>
      <c r="P863" s="8">
        <f t="shared" si="155"/>
        <v>0</v>
      </c>
      <c r="Q863" s="8">
        <f t="shared" si="155"/>
        <v>0</v>
      </c>
      <c r="R863" s="8">
        <f t="shared" si="155"/>
        <v>0</v>
      </c>
      <c r="S863" s="8">
        <f t="shared" si="155"/>
        <v>0</v>
      </c>
      <c r="T863" s="21">
        <f t="shared" si="152"/>
        <v>40</v>
      </c>
      <c r="U863" s="19">
        <f>VLOOKUP($B863,Gas!$B$3:$E$2506,2)</f>
        <v>4.9950000000000001</v>
      </c>
      <c r="V863" s="44">
        <f t="shared" si="153"/>
        <v>6.9789789789789785</v>
      </c>
      <c r="W863" s="5">
        <f>VLOOKUP($B863,Gas!$B$3:$E$2506,4)</f>
        <v>0.37951500043214548</v>
      </c>
    </row>
    <row r="864" spans="1:23" x14ac:dyDescent="0.2">
      <c r="A864" s="43">
        <f t="shared" si="156"/>
        <v>40</v>
      </c>
      <c r="B864" s="91">
        <v>37008</v>
      </c>
      <c r="C864" s="92">
        <v>42.45</v>
      </c>
      <c r="D864" s="4">
        <f t="shared" si="151"/>
        <v>0.19698687266548151</v>
      </c>
      <c r="E864" s="100">
        <f t="shared" si="157"/>
        <v>3.5197195782266495</v>
      </c>
      <c r="F864" s="2"/>
      <c r="G864" s="8">
        <f t="shared" ref="G864:S873" si="158">IF(G$1="P",MAX(0,G$2-$C864),IF(G$1="C",MAX(0,$C864-G$2)))</f>
        <v>0</v>
      </c>
      <c r="H864" s="8">
        <f t="shared" si="158"/>
        <v>0</v>
      </c>
      <c r="I864" s="8">
        <f t="shared" si="158"/>
        <v>0</v>
      </c>
      <c r="J864" s="8">
        <f t="shared" si="158"/>
        <v>0</v>
      </c>
      <c r="K864" s="8">
        <f t="shared" si="158"/>
        <v>0</v>
      </c>
      <c r="L864" s="8">
        <f t="shared" si="158"/>
        <v>7.5499999999999972</v>
      </c>
      <c r="M864" s="8">
        <f t="shared" si="158"/>
        <v>22.450000000000003</v>
      </c>
      <c r="N864" s="8">
        <f t="shared" si="158"/>
        <v>17.450000000000003</v>
      </c>
      <c r="O864" s="8">
        <f t="shared" si="158"/>
        <v>12.450000000000003</v>
      </c>
      <c r="P864" s="8">
        <f t="shared" si="158"/>
        <v>7.4500000000000028</v>
      </c>
      <c r="Q864" s="8">
        <f t="shared" si="158"/>
        <v>2.4500000000000028</v>
      </c>
      <c r="R864" s="8">
        <f t="shared" si="158"/>
        <v>0</v>
      </c>
      <c r="S864" s="8">
        <f t="shared" si="158"/>
        <v>0</v>
      </c>
      <c r="T864" s="21">
        <f t="shared" si="152"/>
        <v>40</v>
      </c>
      <c r="U864" s="19">
        <f>VLOOKUP($B864,Gas!$B$3:$E$2506,2)</f>
        <v>4.9249999999999998</v>
      </c>
      <c r="V864" s="44">
        <f t="shared" si="153"/>
        <v>8.619289340101524</v>
      </c>
      <c r="W864" s="5">
        <f>VLOOKUP($B864,Gas!$B$3:$E$2506,4)</f>
        <v>0.31501687280628687</v>
      </c>
    </row>
    <row r="865" spans="1:23" x14ac:dyDescent="0.2">
      <c r="A865" s="43">
        <f t="shared" si="156"/>
        <v>40</v>
      </c>
      <c r="B865" s="91">
        <v>37011</v>
      </c>
      <c r="C865" s="92">
        <v>62.63</v>
      </c>
      <c r="D865" s="4">
        <f t="shared" si="151"/>
        <v>0.38891748377996516</v>
      </c>
      <c r="E865" s="100">
        <f t="shared" si="157"/>
        <v>4.0017317901250733</v>
      </c>
      <c r="F865" s="2"/>
      <c r="G865" s="8">
        <f t="shared" si="158"/>
        <v>0</v>
      </c>
      <c r="H865" s="8">
        <f t="shared" si="158"/>
        <v>0</v>
      </c>
      <c r="I865" s="8">
        <f t="shared" si="158"/>
        <v>0</v>
      </c>
      <c r="J865" s="8">
        <f t="shared" si="158"/>
        <v>0</v>
      </c>
      <c r="K865" s="8">
        <f t="shared" si="158"/>
        <v>0</v>
      </c>
      <c r="L865" s="8">
        <f t="shared" si="158"/>
        <v>0</v>
      </c>
      <c r="M865" s="8">
        <f t="shared" si="158"/>
        <v>42.63</v>
      </c>
      <c r="N865" s="8">
        <f t="shared" si="158"/>
        <v>37.630000000000003</v>
      </c>
      <c r="O865" s="8">
        <f t="shared" si="158"/>
        <v>32.630000000000003</v>
      </c>
      <c r="P865" s="8">
        <f t="shared" si="158"/>
        <v>27.630000000000003</v>
      </c>
      <c r="Q865" s="8">
        <f t="shared" si="158"/>
        <v>22.630000000000003</v>
      </c>
      <c r="R865" s="8">
        <f t="shared" si="158"/>
        <v>12.630000000000003</v>
      </c>
      <c r="S865" s="8">
        <f t="shared" si="158"/>
        <v>0</v>
      </c>
      <c r="T865" s="21">
        <f t="shared" si="152"/>
        <v>40</v>
      </c>
      <c r="U865" s="19">
        <f>VLOOKUP($B865,Gas!$B$3:$E$2506,2)</f>
        <v>4.82</v>
      </c>
      <c r="V865" s="44">
        <f t="shared" si="153"/>
        <v>12.993775933609959</v>
      </c>
      <c r="W865" s="5">
        <f>VLOOKUP($B865,Gas!$B$3:$E$2506,4)</f>
        <v>0.23816077738105546</v>
      </c>
    </row>
    <row r="866" spans="1:23" x14ac:dyDescent="0.2">
      <c r="A866" s="43">
        <f t="shared" si="156"/>
        <v>41</v>
      </c>
      <c r="B866" s="91">
        <v>37012</v>
      </c>
      <c r="C866" s="92">
        <v>60.81</v>
      </c>
      <c r="D866" s="4">
        <f t="shared" si="151"/>
        <v>-2.9490147405303122E-2</v>
      </c>
      <c r="E866" s="100">
        <f t="shared" si="157"/>
        <v>3.9841120260733374</v>
      </c>
      <c r="F866" s="2"/>
      <c r="G866" s="8">
        <f t="shared" si="158"/>
        <v>0</v>
      </c>
      <c r="H866" s="8">
        <f t="shared" si="158"/>
        <v>0</v>
      </c>
      <c r="I866" s="8">
        <f t="shared" si="158"/>
        <v>0</v>
      </c>
      <c r="J866" s="8">
        <f t="shared" si="158"/>
        <v>0</v>
      </c>
      <c r="K866" s="8">
        <f t="shared" si="158"/>
        <v>0</v>
      </c>
      <c r="L866" s="8">
        <f t="shared" si="158"/>
        <v>0</v>
      </c>
      <c r="M866" s="8">
        <f t="shared" si="158"/>
        <v>40.81</v>
      </c>
      <c r="N866" s="8">
        <f t="shared" si="158"/>
        <v>35.81</v>
      </c>
      <c r="O866" s="8">
        <f t="shared" si="158"/>
        <v>30.810000000000002</v>
      </c>
      <c r="P866" s="8">
        <f t="shared" si="158"/>
        <v>25.810000000000002</v>
      </c>
      <c r="Q866" s="8">
        <f t="shared" si="158"/>
        <v>20.810000000000002</v>
      </c>
      <c r="R866" s="8">
        <f t="shared" si="158"/>
        <v>10.810000000000002</v>
      </c>
      <c r="S866" s="8">
        <f t="shared" si="158"/>
        <v>0</v>
      </c>
      <c r="T866" s="21">
        <f t="shared" si="152"/>
        <v>41</v>
      </c>
      <c r="U866" s="19">
        <f>VLOOKUP($B866,Gas!$B$3:$E$2506,2)</f>
        <v>4.7300000000000004</v>
      </c>
      <c r="V866" s="44">
        <f t="shared" si="153"/>
        <v>12.856236786469344</v>
      </c>
      <c r="W866" s="5">
        <f>VLOOKUP($B866,Gas!$B$3:$E$2506,4)</f>
        <v>0.24967483599120047</v>
      </c>
    </row>
    <row r="867" spans="1:23" x14ac:dyDescent="0.2">
      <c r="A867" s="43">
        <f t="shared" si="156"/>
        <v>41</v>
      </c>
      <c r="B867" s="91">
        <v>37013</v>
      </c>
      <c r="C867" s="92">
        <v>51.31</v>
      </c>
      <c r="D867" s="4">
        <f t="shared" si="151"/>
        <v>-0.1698685841781449</v>
      </c>
      <c r="E867" s="100">
        <f t="shared" si="157"/>
        <v>4.0470083796261154</v>
      </c>
      <c r="F867" s="2"/>
      <c r="G867" s="8">
        <f t="shared" si="158"/>
        <v>0</v>
      </c>
      <c r="H867" s="8">
        <f t="shared" si="158"/>
        <v>0</v>
      </c>
      <c r="I867" s="8">
        <f t="shared" si="158"/>
        <v>0</v>
      </c>
      <c r="J867" s="8">
        <f t="shared" si="158"/>
        <v>0</v>
      </c>
      <c r="K867" s="8">
        <f t="shared" si="158"/>
        <v>0</v>
      </c>
      <c r="L867" s="8">
        <f t="shared" si="158"/>
        <v>0</v>
      </c>
      <c r="M867" s="8">
        <f t="shared" si="158"/>
        <v>31.310000000000002</v>
      </c>
      <c r="N867" s="8">
        <f t="shared" si="158"/>
        <v>26.310000000000002</v>
      </c>
      <c r="O867" s="8">
        <f t="shared" si="158"/>
        <v>21.310000000000002</v>
      </c>
      <c r="P867" s="8">
        <f t="shared" si="158"/>
        <v>16.310000000000002</v>
      </c>
      <c r="Q867" s="8">
        <f t="shared" si="158"/>
        <v>11.310000000000002</v>
      </c>
      <c r="R867" s="8">
        <f t="shared" si="158"/>
        <v>1.3100000000000023</v>
      </c>
      <c r="S867" s="8">
        <f t="shared" si="158"/>
        <v>0</v>
      </c>
      <c r="T867" s="21">
        <f t="shared" si="152"/>
        <v>41</v>
      </c>
      <c r="U867" s="19">
        <f>VLOOKUP($B867,Gas!$B$3:$E$2506,2)</f>
        <v>4.55</v>
      </c>
      <c r="V867" s="44">
        <f t="shared" si="153"/>
        <v>11.276923076923078</v>
      </c>
      <c r="W867" s="5">
        <f>VLOOKUP($B867,Gas!$B$3:$E$2506,4)</f>
        <v>0.31493176991950728</v>
      </c>
    </row>
    <row r="868" spans="1:23" x14ac:dyDescent="0.2">
      <c r="A868" s="43">
        <f t="shared" si="156"/>
        <v>41</v>
      </c>
      <c r="B868" s="91">
        <v>37014</v>
      </c>
      <c r="C868" s="92">
        <v>49.66</v>
      </c>
      <c r="D868" s="4">
        <f t="shared" si="151"/>
        <v>-3.2685884873853002E-2</v>
      </c>
      <c r="E868" s="100">
        <f t="shared" si="157"/>
        <v>3.9903338649737039</v>
      </c>
      <c r="F868" s="2"/>
      <c r="G868" s="8">
        <f t="shared" si="158"/>
        <v>0</v>
      </c>
      <c r="H868" s="8">
        <f t="shared" si="158"/>
        <v>0</v>
      </c>
      <c r="I868" s="8">
        <f t="shared" si="158"/>
        <v>0</v>
      </c>
      <c r="J868" s="8">
        <f t="shared" si="158"/>
        <v>0</v>
      </c>
      <c r="K868" s="8">
        <f t="shared" si="158"/>
        <v>0</v>
      </c>
      <c r="L868" s="8">
        <f t="shared" si="158"/>
        <v>0.34000000000000341</v>
      </c>
      <c r="M868" s="8">
        <f t="shared" si="158"/>
        <v>29.659999999999997</v>
      </c>
      <c r="N868" s="8">
        <f t="shared" si="158"/>
        <v>24.659999999999997</v>
      </c>
      <c r="O868" s="8">
        <f t="shared" si="158"/>
        <v>19.659999999999997</v>
      </c>
      <c r="P868" s="8">
        <f t="shared" si="158"/>
        <v>14.659999999999997</v>
      </c>
      <c r="Q868" s="8">
        <f t="shared" si="158"/>
        <v>9.6599999999999966</v>
      </c>
      <c r="R868" s="8">
        <f t="shared" si="158"/>
        <v>0</v>
      </c>
      <c r="S868" s="8">
        <f t="shared" si="158"/>
        <v>0</v>
      </c>
      <c r="T868" s="21">
        <f t="shared" si="152"/>
        <v>41</v>
      </c>
      <c r="U868" s="19">
        <f>VLOOKUP($B868,Gas!$B$3:$E$2506,2)</f>
        <v>4.53</v>
      </c>
      <c r="V868" s="44">
        <f t="shared" si="153"/>
        <v>10.962472406181014</v>
      </c>
      <c r="W868" s="5">
        <f>VLOOKUP($B868,Gas!$B$3:$E$2506,4)</f>
        <v>0.31056251549890918</v>
      </c>
    </row>
    <row r="869" spans="1:23" x14ac:dyDescent="0.2">
      <c r="A869" s="43">
        <f t="shared" si="156"/>
        <v>41</v>
      </c>
      <c r="B869" s="91">
        <v>37015</v>
      </c>
      <c r="C869" s="92">
        <v>44.68</v>
      </c>
      <c r="D869" s="4">
        <f t="shared" si="151"/>
        <v>-0.1056738058790205</v>
      </c>
      <c r="E869" s="100">
        <f t="shared" si="157"/>
        <v>3.9385297093279297</v>
      </c>
      <c r="F869" s="2"/>
      <c r="G869" s="8">
        <f t="shared" si="158"/>
        <v>0</v>
      </c>
      <c r="H869" s="8">
        <f t="shared" si="158"/>
        <v>0</v>
      </c>
      <c r="I869" s="8">
        <f t="shared" si="158"/>
        <v>0</v>
      </c>
      <c r="J869" s="8">
        <f t="shared" si="158"/>
        <v>0</v>
      </c>
      <c r="K869" s="8">
        <f t="shared" si="158"/>
        <v>0</v>
      </c>
      <c r="L869" s="8">
        <f t="shared" si="158"/>
        <v>5.32</v>
      </c>
      <c r="M869" s="8">
        <f t="shared" si="158"/>
        <v>24.68</v>
      </c>
      <c r="N869" s="8">
        <f t="shared" si="158"/>
        <v>19.68</v>
      </c>
      <c r="O869" s="8">
        <f t="shared" si="158"/>
        <v>14.68</v>
      </c>
      <c r="P869" s="8">
        <f t="shared" si="158"/>
        <v>9.68</v>
      </c>
      <c r="Q869" s="8">
        <f t="shared" si="158"/>
        <v>4.68</v>
      </c>
      <c r="R869" s="8">
        <f t="shared" si="158"/>
        <v>0</v>
      </c>
      <c r="S869" s="8">
        <f t="shared" si="158"/>
        <v>0</v>
      </c>
      <c r="T869" s="21">
        <f t="shared" si="152"/>
        <v>41</v>
      </c>
      <c r="U869" s="19">
        <f>VLOOKUP($B869,Gas!$B$3:$E$2506,2)</f>
        <v>4.4450000000000003</v>
      </c>
      <c r="V869" s="44">
        <f t="shared" si="153"/>
        <v>10.051743532058492</v>
      </c>
      <c r="W869" s="5">
        <f>VLOOKUP($B869,Gas!$B$3:$E$2506,4)</f>
        <v>0.27603390929190874</v>
      </c>
    </row>
    <row r="870" spans="1:23" x14ac:dyDescent="0.2">
      <c r="A870" s="43">
        <f t="shared" si="156"/>
        <v>41</v>
      </c>
      <c r="B870" s="91">
        <v>37018</v>
      </c>
      <c r="C870" s="92">
        <v>36.97</v>
      </c>
      <c r="D870" s="4">
        <f t="shared" si="151"/>
        <v>-0.18941920125245937</v>
      </c>
      <c r="E870" s="100">
        <f t="shared" si="157"/>
        <v>3.330708381110544</v>
      </c>
      <c r="F870" s="2"/>
      <c r="G870" s="8">
        <f t="shared" si="158"/>
        <v>0</v>
      </c>
      <c r="H870" s="8">
        <f t="shared" si="158"/>
        <v>0</v>
      </c>
      <c r="I870" s="8">
        <f t="shared" si="158"/>
        <v>0</v>
      </c>
      <c r="J870" s="8">
        <f t="shared" si="158"/>
        <v>0</v>
      </c>
      <c r="K870" s="8">
        <f t="shared" si="158"/>
        <v>3.0300000000000011</v>
      </c>
      <c r="L870" s="8">
        <f t="shared" si="158"/>
        <v>13.030000000000001</v>
      </c>
      <c r="M870" s="8">
        <f t="shared" si="158"/>
        <v>16.97</v>
      </c>
      <c r="N870" s="8">
        <f t="shared" si="158"/>
        <v>11.969999999999999</v>
      </c>
      <c r="O870" s="8">
        <f t="shared" si="158"/>
        <v>6.9699999999999989</v>
      </c>
      <c r="P870" s="8">
        <f t="shared" si="158"/>
        <v>1.9699999999999989</v>
      </c>
      <c r="Q870" s="8">
        <f t="shared" si="158"/>
        <v>0</v>
      </c>
      <c r="R870" s="8">
        <f t="shared" si="158"/>
        <v>0</v>
      </c>
      <c r="S870" s="8">
        <f t="shared" si="158"/>
        <v>0</v>
      </c>
      <c r="T870" s="21">
        <f t="shared" si="152"/>
        <v>41</v>
      </c>
      <c r="U870" s="19">
        <f>VLOOKUP($B870,Gas!$B$3:$E$2506,2)</f>
        <v>4.4850000000000003</v>
      </c>
      <c r="V870" s="44">
        <f t="shared" si="153"/>
        <v>8.2430323299888517</v>
      </c>
      <c r="W870" s="5">
        <f>VLOOKUP($B870,Gas!$B$3:$E$2506,4)</f>
        <v>0.27814418915578731</v>
      </c>
    </row>
    <row r="871" spans="1:23" x14ac:dyDescent="0.2">
      <c r="A871" s="43">
        <f t="shared" si="156"/>
        <v>41</v>
      </c>
      <c r="B871" s="91">
        <v>37019</v>
      </c>
      <c r="C871" s="92">
        <v>27.25</v>
      </c>
      <c r="D871" s="4">
        <f t="shared" si="151"/>
        <v>-0.30505325183928744</v>
      </c>
      <c r="E871" s="100">
        <f t="shared" si="157"/>
        <v>3.2691085469916099</v>
      </c>
      <c r="F871" s="2"/>
      <c r="G871" s="8">
        <f t="shared" si="158"/>
        <v>0</v>
      </c>
      <c r="H871" s="8">
        <f t="shared" si="158"/>
        <v>0</v>
      </c>
      <c r="I871" s="8">
        <f t="shared" si="158"/>
        <v>2.75</v>
      </c>
      <c r="J871" s="8">
        <f t="shared" si="158"/>
        <v>7.75</v>
      </c>
      <c r="K871" s="8">
        <f t="shared" si="158"/>
        <v>12.75</v>
      </c>
      <c r="L871" s="8">
        <f t="shared" si="158"/>
        <v>22.75</v>
      </c>
      <c r="M871" s="8">
        <f t="shared" si="158"/>
        <v>7.25</v>
      </c>
      <c r="N871" s="8">
        <f t="shared" si="158"/>
        <v>2.25</v>
      </c>
      <c r="O871" s="8">
        <f t="shared" si="158"/>
        <v>0</v>
      </c>
      <c r="P871" s="8">
        <f t="shared" si="158"/>
        <v>0</v>
      </c>
      <c r="Q871" s="8">
        <f t="shared" si="158"/>
        <v>0</v>
      </c>
      <c r="R871" s="8">
        <f t="shared" si="158"/>
        <v>0</v>
      </c>
      <c r="S871" s="8">
        <f t="shared" si="158"/>
        <v>0</v>
      </c>
      <c r="T871" s="21">
        <f t="shared" si="152"/>
        <v>41</v>
      </c>
      <c r="U871" s="19">
        <f>VLOOKUP($B871,Gas!$B$3:$E$2506,2)</f>
        <v>4.3150000000000004</v>
      </c>
      <c r="V871" s="44">
        <f t="shared" si="153"/>
        <v>6.3151796060254917</v>
      </c>
      <c r="W871" s="5">
        <f>VLOOKUP($B871,Gas!$B$3:$E$2506,4)</f>
        <v>0.32392377751807799</v>
      </c>
    </row>
    <row r="872" spans="1:23" x14ac:dyDescent="0.2">
      <c r="A872" s="43">
        <f t="shared" si="156"/>
        <v>41</v>
      </c>
      <c r="B872" s="91">
        <v>37020</v>
      </c>
      <c r="C872" s="92">
        <v>31.3</v>
      </c>
      <c r="D872" s="4">
        <f t="shared" si="151"/>
        <v>0.13856457643685441</v>
      </c>
      <c r="E872" s="100">
        <f t="shared" si="157"/>
        <v>3.2451872589438846</v>
      </c>
      <c r="F872" s="2"/>
      <c r="G872" s="8">
        <f t="shared" si="158"/>
        <v>0</v>
      </c>
      <c r="H872" s="8">
        <f t="shared" si="158"/>
        <v>0</v>
      </c>
      <c r="I872" s="8">
        <f t="shared" si="158"/>
        <v>0</v>
      </c>
      <c r="J872" s="8">
        <f t="shared" si="158"/>
        <v>3.6999999999999993</v>
      </c>
      <c r="K872" s="8">
        <f t="shared" si="158"/>
        <v>8.6999999999999993</v>
      </c>
      <c r="L872" s="8">
        <f t="shared" si="158"/>
        <v>18.7</v>
      </c>
      <c r="M872" s="8">
        <f t="shared" si="158"/>
        <v>11.3</v>
      </c>
      <c r="N872" s="8">
        <f t="shared" si="158"/>
        <v>6.3000000000000007</v>
      </c>
      <c r="O872" s="8">
        <f t="shared" si="158"/>
        <v>1.3000000000000007</v>
      </c>
      <c r="P872" s="8">
        <f t="shared" si="158"/>
        <v>0</v>
      </c>
      <c r="Q872" s="8">
        <f t="shared" si="158"/>
        <v>0</v>
      </c>
      <c r="R872" s="8">
        <f t="shared" si="158"/>
        <v>0</v>
      </c>
      <c r="S872" s="8">
        <f t="shared" si="158"/>
        <v>0</v>
      </c>
      <c r="T872" s="21">
        <f t="shared" si="152"/>
        <v>41</v>
      </c>
      <c r="U872" s="19">
        <f>VLOOKUP($B872,Gas!$B$3:$E$2506,2)</f>
        <v>4.2300000000000004</v>
      </c>
      <c r="V872" s="44">
        <f t="shared" si="153"/>
        <v>7.3995271867612287</v>
      </c>
      <c r="W872" s="5">
        <f>VLOOKUP($B872,Gas!$B$3:$E$2506,4)</f>
        <v>0.31861254668544942</v>
      </c>
    </row>
    <row r="873" spans="1:23" x14ac:dyDescent="0.2">
      <c r="A873" s="43">
        <f t="shared" si="156"/>
        <v>41</v>
      </c>
      <c r="B873" s="91">
        <v>37021</v>
      </c>
      <c r="C873" s="92">
        <v>39.29</v>
      </c>
      <c r="D873" s="4">
        <f t="shared" si="151"/>
        <v>0.22735193602426079</v>
      </c>
      <c r="E873" s="100">
        <f t="shared" si="157"/>
        <v>3.4577449040759096</v>
      </c>
      <c r="F873" s="2"/>
      <c r="G873" s="8">
        <f t="shared" si="158"/>
        <v>0</v>
      </c>
      <c r="H873" s="8">
        <f t="shared" si="158"/>
        <v>0</v>
      </c>
      <c r="I873" s="8">
        <f t="shared" si="158"/>
        <v>0</v>
      </c>
      <c r="J873" s="8">
        <f t="shared" si="158"/>
        <v>0</v>
      </c>
      <c r="K873" s="8">
        <f t="shared" si="158"/>
        <v>0.71000000000000085</v>
      </c>
      <c r="L873" s="8">
        <f t="shared" si="158"/>
        <v>10.71</v>
      </c>
      <c r="M873" s="8">
        <f t="shared" si="158"/>
        <v>19.29</v>
      </c>
      <c r="N873" s="8">
        <f t="shared" si="158"/>
        <v>14.29</v>
      </c>
      <c r="O873" s="8">
        <f t="shared" si="158"/>
        <v>9.2899999999999991</v>
      </c>
      <c r="P873" s="8">
        <f t="shared" si="158"/>
        <v>4.2899999999999991</v>
      </c>
      <c r="Q873" s="8">
        <f t="shared" si="158"/>
        <v>0</v>
      </c>
      <c r="R873" s="8">
        <f t="shared" si="158"/>
        <v>0</v>
      </c>
      <c r="S873" s="8">
        <f t="shared" si="158"/>
        <v>0</v>
      </c>
      <c r="T873" s="21">
        <f t="shared" si="152"/>
        <v>41</v>
      </c>
      <c r="U873" s="19">
        <f>VLOOKUP($B873,Gas!$B$3:$E$2506,2)</f>
        <v>4.1449999999999996</v>
      </c>
      <c r="V873" s="44">
        <f t="shared" si="153"/>
        <v>9.4788902291917978</v>
      </c>
      <c r="W873" s="5">
        <f>VLOOKUP($B873,Gas!$B$3:$E$2506,4)</f>
        <v>0.3083107345966849</v>
      </c>
    </row>
    <row r="874" spans="1:23" x14ac:dyDescent="0.2">
      <c r="A874" s="43">
        <f t="shared" si="156"/>
        <v>41</v>
      </c>
      <c r="B874" s="91">
        <v>37022</v>
      </c>
      <c r="C874" s="92">
        <v>41.33</v>
      </c>
      <c r="D874" s="4">
        <f t="shared" si="151"/>
        <v>5.0618594953272637E-2</v>
      </c>
      <c r="E874" s="100">
        <f t="shared" si="157"/>
        <v>3.3146729672857296</v>
      </c>
      <c r="F874" s="2"/>
      <c r="G874" s="8">
        <f t="shared" ref="G874:S883" si="159">IF(G$1="P",MAX(0,G$2-$C874),IF(G$1="C",MAX(0,$C874-G$2)))</f>
        <v>0</v>
      </c>
      <c r="H874" s="8">
        <f t="shared" si="159"/>
        <v>0</v>
      </c>
      <c r="I874" s="8">
        <f t="shared" si="159"/>
        <v>0</v>
      </c>
      <c r="J874" s="8">
        <f t="shared" si="159"/>
        <v>0</v>
      </c>
      <c r="K874" s="8">
        <f t="shared" si="159"/>
        <v>0</v>
      </c>
      <c r="L874" s="8">
        <f t="shared" si="159"/>
        <v>8.6700000000000017</v>
      </c>
      <c r="M874" s="8">
        <f t="shared" si="159"/>
        <v>21.33</v>
      </c>
      <c r="N874" s="8">
        <f t="shared" si="159"/>
        <v>16.329999999999998</v>
      </c>
      <c r="O874" s="8">
        <f t="shared" si="159"/>
        <v>11.329999999999998</v>
      </c>
      <c r="P874" s="8">
        <f t="shared" si="159"/>
        <v>6.3299999999999983</v>
      </c>
      <c r="Q874" s="8">
        <f t="shared" si="159"/>
        <v>1.3299999999999983</v>
      </c>
      <c r="R874" s="8">
        <f t="shared" si="159"/>
        <v>0</v>
      </c>
      <c r="S874" s="8">
        <f t="shared" si="159"/>
        <v>0</v>
      </c>
      <c r="T874" s="21">
        <f t="shared" si="152"/>
        <v>41</v>
      </c>
      <c r="U874" s="19">
        <f>VLOOKUP($B874,Gas!$B$3:$E$2506,2)</f>
        <v>4.165</v>
      </c>
      <c r="V874" s="44">
        <f t="shared" si="153"/>
        <v>9.9231692677070829</v>
      </c>
      <c r="W874" s="5">
        <f>VLOOKUP($B874,Gas!$B$3:$E$2506,4)</f>
        <v>0.32904760758964435</v>
      </c>
    </row>
    <row r="875" spans="1:23" x14ac:dyDescent="0.2">
      <c r="A875" s="43">
        <f t="shared" si="156"/>
        <v>41</v>
      </c>
      <c r="B875" s="91">
        <v>37025</v>
      </c>
      <c r="C875" s="92">
        <v>32.4</v>
      </c>
      <c r="D875" s="4">
        <f t="shared" si="151"/>
        <v>-0.24343020572535731</v>
      </c>
      <c r="E875" s="100">
        <f t="shared" si="157"/>
        <v>2.6882851052614751</v>
      </c>
      <c r="F875" s="2"/>
      <c r="G875" s="8">
        <f t="shared" si="159"/>
        <v>0</v>
      </c>
      <c r="H875" s="8">
        <f t="shared" si="159"/>
        <v>0</v>
      </c>
      <c r="I875" s="8">
        <f t="shared" si="159"/>
        <v>0</v>
      </c>
      <c r="J875" s="8">
        <f t="shared" si="159"/>
        <v>2.6000000000000014</v>
      </c>
      <c r="K875" s="8">
        <f t="shared" si="159"/>
        <v>7.6000000000000014</v>
      </c>
      <c r="L875" s="8">
        <f t="shared" si="159"/>
        <v>17.600000000000001</v>
      </c>
      <c r="M875" s="8">
        <f t="shared" si="159"/>
        <v>12.399999999999999</v>
      </c>
      <c r="N875" s="8">
        <f t="shared" si="159"/>
        <v>7.3999999999999986</v>
      </c>
      <c r="O875" s="8">
        <f t="shared" si="159"/>
        <v>2.3999999999999986</v>
      </c>
      <c r="P875" s="8">
        <f t="shared" si="159"/>
        <v>0</v>
      </c>
      <c r="Q875" s="8">
        <f t="shared" si="159"/>
        <v>0</v>
      </c>
      <c r="R875" s="8">
        <f t="shared" si="159"/>
        <v>0</v>
      </c>
      <c r="S875" s="8">
        <f t="shared" si="159"/>
        <v>0</v>
      </c>
      <c r="T875" s="21">
        <f t="shared" si="152"/>
        <v>41</v>
      </c>
      <c r="U875" s="19">
        <f>VLOOKUP($B875,Gas!$B$3:$E$2506,2)</f>
        <v>4.25</v>
      </c>
      <c r="V875" s="44">
        <f t="shared" si="153"/>
        <v>7.6235294117647054</v>
      </c>
      <c r="W875" s="5">
        <f>VLOOKUP($B875,Gas!$B$3:$E$2506,4)</f>
        <v>0.32542998359290332</v>
      </c>
    </row>
    <row r="876" spans="1:23" x14ac:dyDescent="0.2">
      <c r="A876" s="43">
        <f t="shared" si="156"/>
        <v>41</v>
      </c>
      <c r="B876" s="91">
        <v>37026</v>
      </c>
      <c r="C876" s="92">
        <v>34.659999999999997</v>
      </c>
      <c r="D876" s="4">
        <f t="shared" si="151"/>
        <v>6.7427861489176316E-2</v>
      </c>
      <c r="E876" s="100">
        <f t="shared" si="157"/>
        <v>2.7672718353068348</v>
      </c>
      <c r="F876" s="2"/>
      <c r="G876" s="8">
        <f t="shared" si="159"/>
        <v>0</v>
      </c>
      <c r="H876" s="8">
        <f t="shared" si="159"/>
        <v>0</v>
      </c>
      <c r="I876" s="8">
        <f t="shared" si="159"/>
        <v>0</v>
      </c>
      <c r="J876" s="8">
        <f t="shared" si="159"/>
        <v>0.34000000000000341</v>
      </c>
      <c r="K876" s="8">
        <f t="shared" si="159"/>
        <v>5.3400000000000034</v>
      </c>
      <c r="L876" s="8">
        <f t="shared" si="159"/>
        <v>15.340000000000003</v>
      </c>
      <c r="M876" s="8">
        <f t="shared" si="159"/>
        <v>14.659999999999997</v>
      </c>
      <c r="N876" s="8">
        <f t="shared" si="159"/>
        <v>9.6599999999999966</v>
      </c>
      <c r="O876" s="8">
        <f t="shared" si="159"/>
        <v>4.6599999999999966</v>
      </c>
      <c r="P876" s="8">
        <f t="shared" si="159"/>
        <v>0</v>
      </c>
      <c r="Q876" s="8">
        <f t="shared" si="159"/>
        <v>0</v>
      </c>
      <c r="R876" s="8">
        <f t="shared" si="159"/>
        <v>0</v>
      </c>
      <c r="S876" s="8">
        <f t="shared" si="159"/>
        <v>0</v>
      </c>
      <c r="T876" s="21">
        <f t="shared" si="152"/>
        <v>41</v>
      </c>
      <c r="U876" s="19">
        <f>VLOOKUP($B876,Gas!$B$3:$E$2506,2)</f>
        <v>4.2750000000000004</v>
      </c>
      <c r="V876" s="44">
        <f t="shared" si="153"/>
        <v>8.1076023391812857</v>
      </c>
      <c r="W876" s="5">
        <f>VLOOKUP($B876,Gas!$B$3:$E$2506,4)</f>
        <v>0.32074982946546904</v>
      </c>
    </row>
    <row r="877" spans="1:23" x14ac:dyDescent="0.2">
      <c r="A877" s="43">
        <f t="shared" si="156"/>
        <v>41</v>
      </c>
      <c r="B877" s="91">
        <v>37027</v>
      </c>
      <c r="C877" s="92">
        <v>44.48</v>
      </c>
      <c r="D877" s="4">
        <f t="shared" si="151"/>
        <v>0.24945336565486695</v>
      </c>
      <c r="E877" s="100">
        <f t="shared" si="157"/>
        <v>3.0669157153967004</v>
      </c>
      <c r="F877" s="2"/>
      <c r="G877" s="8">
        <f t="shared" si="159"/>
        <v>0</v>
      </c>
      <c r="H877" s="8">
        <f t="shared" si="159"/>
        <v>0</v>
      </c>
      <c r="I877" s="8">
        <f t="shared" si="159"/>
        <v>0</v>
      </c>
      <c r="J877" s="8">
        <f t="shared" si="159"/>
        <v>0</v>
      </c>
      <c r="K877" s="8">
        <f t="shared" si="159"/>
        <v>0</v>
      </c>
      <c r="L877" s="8">
        <f t="shared" si="159"/>
        <v>5.5200000000000031</v>
      </c>
      <c r="M877" s="8">
        <f t="shared" si="159"/>
        <v>24.479999999999997</v>
      </c>
      <c r="N877" s="8">
        <f t="shared" si="159"/>
        <v>19.479999999999997</v>
      </c>
      <c r="O877" s="8">
        <f t="shared" si="159"/>
        <v>14.479999999999997</v>
      </c>
      <c r="P877" s="8">
        <f t="shared" si="159"/>
        <v>9.4799999999999969</v>
      </c>
      <c r="Q877" s="8">
        <f t="shared" si="159"/>
        <v>4.4799999999999969</v>
      </c>
      <c r="R877" s="8">
        <f t="shared" si="159"/>
        <v>0</v>
      </c>
      <c r="S877" s="8">
        <f t="shared" si="159"/>
        <v>0</v>
      </c>
      <c r="T877" s="21">
        <f t="shared" si="152"/>
        <v>41</v>
      </c>
      <c r="U877" s="19">
        <f>VLOOKUP($B877,Gas!$B$3:$E$2506,2)</f>
        <v>4.4550000000000001</v>
      </c>
      <c r="V877" s="44">
        <f t="shared" si="153"/>
        <v>9.9842873176206499</v>
      </c>
      <c r="W877" s="5">
        <f>VLOOKUP($B877,Gas!$B$3:$E$2506,4)</f>
        <v>0.42545068383264867</v>
      </c>
    </row>
    <row r="878" spans="1:23" x14ac:dyDescent="0.2">
      <c r="A878" s="43">
        <f t="shared" si="156"/>
        <v>41</v>
      </c>
      <c r="B878" s="91">
        <v>37028</v>
      </c>
      <c r="C878" s="92">
        <v>45.75</v>
      </c>
      <c r="D878" s="4">
        <f t="shared" si="151"/>
        <v>2.8152141779203509E-2</v>
      </c>
      <c r="E878" s="100">
        <f t="shared" si="157"/>
        <v>3.0718576337557182</v>
      </c>
      <c r="F878" s="2"/>
      <c r="G878" s="8">
        <f t="shared" si="159"/>
        <v>0</v>
      </c>
      <c r="H878" s="8">
        <f t="shared" si="159"/>
        <v>0</v>
      </c>
      <c r="I878" s="8">
        <f t="shared" si="159"/>
        <v>0</v>
      </c>
      <c r="J878" s="8">
        <f t="shared" si="159"/>
        <v>0</v>
      </c>
      <c r="K878" s="8">
        <f t="shared" si="159"/>
        <v>0</v>
      </c>
      <c r="L878" s="8">
        <f t="shared" si="159"/>
        <v>4.25</v>
      </c>
      <c r="M878" s="8">
        <f t="shared" si="159"/>
        <v>25.75</v>
      </c>
      <c r="N878" s="8">
        <f t="shared" si="159"/>
        <v>20.75</v>
      </c>
      <c r="O878" s="8">
        <f t="shared" si="159"/>
        <v>15.75</v>
      </c>
      <c r="P878" s="8">
        <f t="shared" si="159"/>
        <v>10.75</v>
      </c>
      <c r="Q878" s="8">
        <f t="shared" si="159"/>
        <v>5.75</v>
      </c>
      <c r="R878" s="8">
        <f t="shared" si="159"/>
        <v>0</v>
      </c>
      <c r="S878" s="8">
        <f t="shared" si="159"/>
        <v>0</v>
      </c>
      <c r="T878" s="21">
        <f t="shared" si="152"/>
        <v>41</v>
      </c>
      <c r="U878" s="19">
        <f>VLOOKUP($B878,Gas!$B$3:$E$2506,2)</f>
        <v>4.47</v>
      </c>
      <c r="V878" s="44">
        <f t="shared" si="153"/>
        <v>10.234899328859061</v>
      </c>
      <c r="W878" s="5">
        <f>VLOOKUP($B878,Gas!$B$3:$E$2506,4)</f>
        <v>0.42614981841320138</v>
      </c>
    </row>
    <row r="879" spans="1:23" x14ac:dyDescent="0.2">
      <c r="A879" s="43">
        <f t="shared" si="156"/>
        <v>41</v>
      </c>
      <c r="B879" s="91">
        <v>37029</v>
      </c>
      <c r="C879" s="92">
        <v>41.27</v>
      </c>
      <c r="D879" s="4">
        <f t="shared" si="151"/>
        <v>-0.10305594795703982</v>
      </c>
      <c r="E879" s="100">
        <f t="shared" si="157"/>
        <v>3.0695772532360635</v>
      </c>
      <c r="F879" s="2"/>
      <c r="G879" s="8">
        <f t="shared" si="159"/>
        <v>0</v>
      </c>
      <c r="H879" s="8">
        <f t="shared" si="159"/>
        <v>0</v>
      </c>
      <c r="I879" s="8">
        <f t="shared" si="159"/>
        <v>0</v>
      </c>
      <c r="J879" s="8">
        <f t="shared" si="159"/>
        <v>0</v>
      </c>
      <c r="K879" s="8">
        <f t="shared" si="159"/>
        <v>0</v>
      </c>
      <c r="L879" s="8">
        <f t="shared" si="159"/>
        <v>8.7299999999999969</v>
      </c>
      <c r="M879" s="8">
        <f t="shared" si="159"/>
        <v>21.270000000000003</v>
      </c>
      <c r="N879" s="8">
        <f t="shared" si="159"/>
        <v>16.270000000000003</v>
      </c>
      <c r="O879" s="8">
        <f t="shared" si="159"/>
        <v>11.270000000000003</v>
      </c>
      <c r="P879" s="8">
        <f t="shared" si="159"/>
        <v>6.2700000000000031</v>
      </c>
      <c r="Q879" s="8">
        <f t="shared" si="159"/>
        <v>1.2700000000000031</v>
      </c>
      <c r="R879" s="8">
        <f t="shared" si="159"/>
        <v>0</v>
      </c>
      <c r="S879" s="8">
        <f t="shared" si="159"/>
        <v>0</v>
      </c>
      <c r="T879" s="21">
        <f t="shared" si="152"/>
        <v>41</v>
      </c>
      <c r="U879" s="19">
        <f>VLOOKUP($B879,Gas!$B$3:$E$2506,2)</f>
        <v>4.18</v>
      </c>
      <c r="V879" s="44">
        <f t="shared" si="153"/>
        <v>9.873205741626796</v>
      </c>
      <c r="W879" s="5">
        <f>VLOOKUP($B879,Gas!$B$3:$E$2506,4)</f>
        <v>0.54723849565008331</v>
      </c>
    </row>
    <row r="880" spans="1:23" x14ac:dyDescent="0.2">
      <c r="A880" s="43">
        <f t="shared" si="156"/>
        <v>41</v>
      </c>
      <c r="B880" s="91">
        <v>37032</v>
      </c>
      <c r="C880" s="92">
        <v>28.33</v>
      </c>
      <c r="D880" s="4">
        <f t="shared" si="151"/>
        <v>-0.37621452992206544</v>
      </c>
      <c r="E880" s="100">
        <f t="shared" si="157"/>
        <v>3.489689219796551</v>
      </c>
      <c r="F880" s="2"/>
      <c r="G880" s="8">
        <f t="shared" si="159"/>
        <v>0</v>
      </c>
      <c r="H880" s="8">
        <f t="shared" si="159"/>
        <v>0</v>
      </c>
      <c r="I880" s="8">
        <f t="shared" si="159"/>
        <v>1.6700000000000017</v>
      </c>
      <c r="J880" s="8">
        <f t="shared" si="159"/>
        <v>6.6700000000000017</v>
      </c>
      <c r="K880" s="8">
        <f t="shared" si="159"/>
        <v>11.670000000000002</v>
      </c>
      <c r="L880" s="8">
        <f t="shared" si="159"/>
        <v>21.67</v>
      </c>
      <c r="M880" s="8">
        <f t="shared" si="159"/>
        <v>8.3299999999999983</v>
      </c>
      <c r="N880" s="8">
        <f t="shared" si="159"/>
        <v>3.3299999999999983</v>
      </c>
      <c r="O880" s="8">
        <f t="shared" si="159"/>
        <v>0</v>
      </c>
      <c r="P880" s="8">
        <f t="shared" si="159"/>
        <v>0</v>
      </c>
      <c r="Q880" s="8">
        <f t="shared" si="159"/>
        <v>0</v>
      </c>
      <c r="R880" s="8">
        <f t="shared" si="159"/>
        <v>0</v>
      </c>
      <c r="S880" s="8">
        <f t="shared" si="159"/>
        <v>0</v>
      </c>
      <c r="T880" s="21">
        <f t="shared" si="152"/>
        <v>41</v>
      </c>
      <c r="U880" s="19">
        <f>VLOOKUP($B880,Gas!$B$3:$E$2506,2)</f>
        <v>4.1500000000000004</v>
      </c>
      <c r="V880" s="44">
        <f t="shared" si="153"/>
        <v>6.8265060240963846</v>
      </c>
      <c r="W880" s="5">
        <f>VLOOKUP($B880,Gas!$B$3:$E$2506,4)</f>
        <v>0.52145476472487706</v>
      </c>
    </row>
    <row r="881" spans="1:23" x14ac:dyDescent="0.2">
      <c r="A881" s="43">
        <f t="shared" si="156"/>
        <v>41</v>
      </c>
      <c r="B881" s="91">
        <v>37033</v>
      </c>
      <c r="C881" s="92">
        <v>23.77</v>
      </c>
      <c r="D881" s="4">
        <f t="shared" si="151"/>
        <v>-0.17549703247032261</v>
      </c>
      <c r="E881" s="100">
        <f t="shared" si="157"/>
        <v>3.2547655126518262</v>
      </c>
      <c r="F881" s="2"/>
      <c r="G881" s="8">
        <f t="shared" si="159"/>
        <v>0</v>
      </c>
      <c r="H881" s="8">
        <f t="shared" si="159"/>
        <v>1.2300000000000004</v>
      </c>
      <c r="I881" s="8">
        <f t="shared" si="159"/>
        <v>6.23</v>
      </c>
      <c r="J881" s="8">
        <f t="shared" si="159"/>
        <v>11.23</v>
      </c>
      <c r="K881" s="8">
        <f t="shared" si="159"/>
        <v>16.23</v>
      </c>
      <c r="L881" s="8">
        <f t="shared" si="159"/>
        <v>26.23</v>
      </c>
      <c r="M881" s="8">
        <f t="shared" si="159"/>
        <v>3.7699999999999996</v>
      </c>
      <c r="N881" s="8">
        <f t="shared" si="159"/>
        <v>0</v>
      </c>
      <c r="O881" s="8">
        <f t="shared" si="159"/>
        <v>0</v>
      </c>
      <c r="P881" s="8">
        <f t="shared" si="159"/>
        <v>0</v>
      </c>
      <c r="Q881" s="8">
        <f t="shared" si="159"/>
        <v>0</v>
      </c>
      <c r="R881" s="8">
        <f t="shared" si="159"/>
        <v>0</v>
      </c>
      <c r="S881" s="8">
        <f t="shared" si="159"/>
        <v>0</v>
      </c>
      <c r="T881" s="21">
        <f t="shared" si="152"/>
        <v>41</v>
      </c>
      <c r="U881" s="19">
        <f>VLOOKUP($B881,Gas!$B$3:$E$2506,2)</f>
        <v>4.1500000000000004</v>
      </c>
      <c r="V881" s="44">
        <f t="shared" si="153"/>
        <v>5.7277108433734938</v>
      </c>
      <c r="W881" s="5">
        <f>VLOOKUP($B881,Gas!$B$3:$E$2506,4)</f>
        <v>0.50310620529149153</v>
      </c>
    </row>
    <row r="882" spans="1:23" x14ac:dyDescent="0.2">
      <c r="A882" s="43">
        <f t="shared" si="156"/>
        <v>41</v>
      </c>
      <c r="B882" s="91">
        <v>37034</v>
      </c>
      <c r="C882" s="92">
        <v>21.83</v>
      </c>
      <c r="D882" s="4">
        <f t="shared" si="151"/>
        <v>-8.5139110810250065E-2</v>
      </c>
      <c r="E882" s="100">
        <f t="shared" si="157"/>
        <v>3.1547902155961518</v>
      </c>
      <c r="F882" s="2"/>
      <c r="G882" s="8">
        <f t="shared" si="159"/>
        <v>0</v>
      </c>
      <c r="H882" s="8">
        <f t="shared" si="159"/>
        <v>3.1700000000000017</v>
      </c>
      <c r="I882" s="8">
        <f t="shared" si="159"/>
        <v>8.1700000000000017</v>
      </c>
      <c r="J882" s="8">
        <f t="shared" si="159"/>
        <v>13.170000000000002</v>
      </c>
      <c r="K882" s="8">
        <f t="shared" si="159"/>
        <v>18.170000000000002</v>
      </c>
      <c r="L882" s="8">
        <f t="shared" si="159"/>
        <v>28.17</v>
      </c>
      <c r="M882" s="8">
        <f t="shared" si="159"/>
        <v>1.8299999999999983</v>
      </c>
      <c r="N882" s="8">
        <f t="shared" si="159"/>
        <v>0</v>
      </c>
      <c r="O882" s="8">
        <f t="shared" si="159"/>
        <v>0</v>
      </c>
      <c r="P882" s="8">
        <f t="shared" si="159"/>
        <v>0</v>
      </c>
      <c r="Q882" s="8">
        <f t="shared" si="159"/>
        <v>0</v>
      </c>
      <c r="R882" s="8">
        <f t="shared" si="159"/>
        <v>0</v>
      </c>
      <c r="S882" s="8">
        <f t="shared" si="159"/>
        <v>0</v>
      </c>
      <c r="T882" s="21">
        <f t="shared" si="152"/>
        <v>41</v>
      </c>
      <c r="U882" s="19">
        <f>VLOOKUP($B882,Gas!$B$3:$E$2506,2)</f>
        <v>4.0350000000000001</v>
      </c>
      <c r="V882" s="44">
        <f t="shared" si="153"/>
        <v>5.4101610904584874</v>
      </c>
      <c r="W882" s="5">
        <f>VLOOKUP($B882,Gas!$B$3:$E$2506,4)</f>
        <v>0.52584543333386924</v>
      </c>
    </row>
    <row r="883" spans="1:23" x14ac:dyDescent="0.2">
      <c r="A883" s="43">
        <f t="shared" si="156"/>
        <v>41</v>
      </c>
      <c r="B883" s="91">
        <v>37035</v>
      </c>
      <c r="C883" s="92">
        <v>20.77</v>
      </c>
      <c r="D883" s="4">
        <f t="shared" si="151"/>
        <v>-4.9775532673831578E-2</v>
      </c>
      <c r="E883" s="100">
        <f t="shared" si="157"/>
        <v>2.7960008842924129</v>
      </c>
      <c r="F883" s="2"/>
      <c r="G883" s="8">
        <f t="shared" si="159"/>
        <v>0</v>
      </c>
      <c r="H883" s="8">
        <f t="shared" si="159"/>
        <v>4.2300000000000004</v>
      </c>
      <c r="I883" s="8">
        <f t="shared" si="159"/>
        <v>9.23</v>
      </c>
      <c r="J883" s="8">
        <f t="shared" si="159"/>
        <v>14.23</v>
      </c>
      <c r="K883" s="8">
        <f t="shared" si="159"/>
        <v>19.23</v>
      </c>
      <c r="L883" s="8">
        <f t="shared" si="159"/>
        <v>29.23</v>
      </c>
      <c r="M883" s="8">
        <f t="shared" si="159"/>
        <v>0.76999999999999957</v>
      </c>
      <c r="N883" s="8">
        <f t="shared" si="159"/>
        <v>0</v>
      </c>
      <c r="O883" s="8">
        <f t="shared" si="159"/>
        <v>0</v>
      </c>
      <c r="P883" s="8">
        <f t="shared" si="159"/>
        <v>0</v>
      </c>
      <c r="Q883" s="8">
        <f t="shared" si="159"/>
        <v>0</v>
      </c>
      <c r="R883" s="8">
        <f t="shared" si="159"/>
        <v>0</v>
      </c>
      <c r="S883" s="8">
        <f t="shared" si="159"/>
        <v>0</v>
      </c>
      <c r="T883" s="21">
        <f t="shared" si="152"/>
        <v>41</v>
      </c>
      <c r="U883" s="19">
        <f>VLOOKUP($B883,Gas!$B$3:$E$2506,2)</f>
        <v>4.0949999999999998</v>
      </c>
      <c r="V883" s="44">
        <f t="shared" si="153"/>
        <v>5.0720390720390727</v>
      </c>
      <c r="W883" s="5">
        <f>VLOOKUP($B883,Gas!$B$3:$E$2506,4)</f>
        <v>0.53914824596883004</v>
      </c>
    </row>
    <row r="884" spans="1:23" x14ac:dyDescent="0.2">
      <c r="A884" s="43">
        <f t="shared" si="156"/>
        <v>41</v>
      </c>
      <c r="B884" s="91">
        <v>37036</v>
      </c>
      <c r="C884" s="92">
        <v>19.84</v>
      </c>
      <c r="D884" s="4">
        <f t="shared" si="151"/>
        <v>-4.5809536031294222E-2</v>
      </c>
      <c r="E884" s="100">
        <f t="shared" si="157"/>
        <v>2.7271625674971611</v>
      </c>
      <c r="F884" s="2"/>
      <c r="G884" s="8">
        <f t="shared" ref="G884:S893" si="160">IF(G$1="P",MAX(0,G$2-$C884),IF(G$1="C",MAX(0,$C884-G$2)))</f>
        <v>0.16000000000000014</v>
      </c>
      <c r="H884" s="8">
        <f t="shared" si="160"/>
        <v>5.16</v>
      </c>
      <c r="I884" s="8">
        <f t="shared" si="160"/>
        <v>10.16</v>
      </c>
      <c r="J884" s="8">
        <f t="shared" si="160"/>
        <v>15.16</v>
      </c>
      <c r="K884" s="8">
        <f t="shared" si="160"/>
        <v>20.16</v>
      </c>
      <c r="L884" s="8">
        <f t="shared" si="160"/>
        <v>30.16</v>
      </c>
      <c r="M884" s="8">
        <f t="shared" si="160"/>
        <v>0</v>
      </c>
      <c r="N884" s="8">
        <f t="shared" si="160"/>
        <v>0</v>
      </c>
      <c r="O884" s="8">
        <f t="shared" si="160"/>
        <v>0</v>
      </c>
      <c r="P884" s="8">
        <f t="shared" si="160"/>
        <v>0</v>
      </c>
      <c r="Q884" s="8">
        <f t="shared" si="160"/>
        <v>0</v>
      </c>
      <c r="R884" s="8">
        <f t="shared" si="160"/>
        <v>0</v>
      </c>
      <c r="S884" s="8">
        <f t="shared" si="160"/>
        <v>0</v>
      </c>
      <c r="T884" s="21">
        <f t="shared" si="152"/>
        <v>41</v>
      </c>
      <c r="U884" s="19">
        <f>VLOOKUP($B884,Gas!$B$3:$E$2506,2)</f>
        <v>4.125</v>
      </c>
      <c r="V884" s="44">
        <f t="shared" si="153"/>
        <v>4.8096969696969696</v>
      </c>
      <c r="W884" s="5">
        <f>VLOOKUP($B884,Gas!$B$3:$E$2506,4)</f>
        <v>0.54025028597204461</v>
      </c>
    </row>
    <row r="885" spans="1:23" x14ac:dyDescent="0.2">
      <c r="A885" s="43">
        <f t="shared" si="156"/>
        <v>41</v>
      </c>
      <c r="B885" s="91">
        <v>37040</v>
      </c>
      <c r="C885" s="92">
        <v>22.61</v>
      </c>
      <c r="D885" s="4">
        <f t="shared" si="151"/>
        <v>0.13069218443315178</v>
      </c>
      <c r="E885" s="100">
        <f t="shared" si="157"/>
        <v>2.7207291494908512</v>
      </c>
      <c r="F885" s="2"/>
      <c r="G885" s="8">
        <f t="shared" si="160"/>
        <v>0</v>
      </c>
      <c r="H885" s="8">
        <f t="shared" si="160"/>
        <v>2.3900000000000006</v>
      </c>
      <c r="I885" s="8">
        <f t="shared" si="160"/>
        <v>7.3900000000000006</v>
      </c>
      <c r="J885" s="8">
        <f t="shared" si="160"/>
        <v>12.39</v>
      </c>
      <c r="K885" s="8">
        <f t="shared" si="160"/>
        <v>17.39</v>
      </c>
      <c r="L885" s="8">
        <f t="shared" si="160"/>
        <v>27.39</v>
      </c>
      <c r="M885" s="8">
        <f t="shared" si="160"/>
        <v>2.6099999999999994</v>
      </c>
      <c r="N885" s="8">
        <f t="shared" si="160"/>
        <v>0</v>
      </c>
      <c r="O885" s="8">
        <f t="shared" si="160"/>
        <v>0</v>
      </c>
      <c r="P885" s="8">
        <f t="shared" si="160"/>
        <v>0</v>
      </c>
      <c r="Q885" s="8">
        <f t="shared" si="160"/>
        <v>0</v>
      </c>
      <c r="R885" s="8">
        <f t="shared" si="160"/>
        <v>0</v>
      </c>
      <c r="S885" s="8">
        <f t="shared" si="160"/>
        <v>0</v>
      </c>
      <c r="T885" s="21">
        <f t="shared" si="152"/>
        <v>41</v>
      </c>
      <c r="U885" s="19">
        <f>VLOOKUP($B885,Gas!$B$3:$E$2506,2)</f>
        <v>3.84</v>
      </c>
      <c r="V885" s="44">
        <f t="shared" si="153"/>
        <v>5.888020833333333</v>
      </c>
      <c r="W885" s="5">
        <f>VLOOKUP($B885,Gas!$B$3:$E$2506,4)</f>
        <v>0.4758715539061667</v>
      </c>
    </row>
    <row r="886" spans="1:23" x14ac:dyDescent="0.2">
      <c r="A886" s="43">
        <f t="shared" si="156"/>
        <v>41</v>
      </c>
      <c r="B886" s="91">
        <v>37041</v>
      </c>
      <c r="C886" s="92">
        <v>19.68</v>
      </c>
      <c r="D886" s="4">
        <f t="shared" si="151"/>
        <v>-0.13878939466577109</v>
      </c>
      <c r="E886" s="100">
        <f t="shared" si="157"/>
        <v>2.698305242613952</v>
      </c>
      <c r="F886" s="2"/>
      <c r="G886" s="8">
        <f t="shared" si="160"/>
        <v>0.32000000000000028</v>
      </c>
      <c r="H886" s="8">
        <f t="shared" si="160"/>
        <v>5.32</v>
      </c>
      <c r="I886" s="8">
        <f t="shared" si="160"/>
        <v>10.32</v>
      </c>
      <c r="J886" s="8">
        <f t="shared" si="160"/>
        <v>15.32</v>
      </c>
      <c r="K886" s="8">
        <f t="shared" si="160"/>
        <v>20.32</v>
      </c>
      <c r="L886" s="8">
        <f t="shared" si="160"/>
        <v>30.32</v>
      </c>
      <c r="M886" s="8">
        <f t="shared" si="160"/>
        <v>0</v>
      </c>
      <c r="N886" s="8">
        <f t="shared" si="160"/>
        <v>0</v>
      </c>
      <c r="O886" s="8">
        <f t="shared" si="160"/>
        <v>0</v>
      </c>
      <c r="P886" s="8">
        <f t="shared" si="160"/>
        <v>0</v>
      </c>
      <c r="Q886" s="8">
        <f t="shared" si="160"/>
        <v>0</v>
      </c>
      <c r="R886" s="8">
        <f t="shared" si="160"/>
        <v>0</v>
      </c>
      <c r="S886" s="8">
        <f t="shared" si="160"/>
        <v>0</v>
      </c>
      <c r="T886" s="21">
        <f t="shared" si="152"/>
        <v>41</v>
      </c>
      <c r="U886" s="19">
        <f>VLOOKUP($B886,Gas!$B$3:$E$2506,2)</f>
        <v>3.86</v>
      </c>
      <c r="V886" s="44">
        <f t="shared" si="153"/>
        <v>5.0984455958549226</v>
      </c>
      <c r="W886" s="5">
        <f>VLOOKUP($B886,Gas!$B$3:$E$2506,4)</f>
        <v>0.48032278520818406</v>
      </c>
    </row>
    <row r="887" spans="1:23" x14ac:dyDescent="0.2">
      <c r="A887" s="43">
        <f t="shared" si="156"/>
        <v>41</v>
      </c>
      <c r="B887" s="91">
        <v>37042</v>
      </c>
      <c r="C887" s="92">
        <v>17.739999999999998</v>
      </c>
      <c r="D887" s="4">
        <f t="shared" si="151"/>
        <v>-0.10378091474267399</v>
      </c>
      <c r="E887" s="100">
        <f t="shared" si="157"/>
        <v>2.0962383387474937</v>
      </c>
      <c r="F887" s="2"/>
      <c r="G887" s="8">
        <f t="shared" si="160"/>
        <v>2.2600000000000016</v>
      </c>
      <c r="H887" s="8">
        <f t="shared" si="160"/>
        <v>7.2600000000000016</v>
      </c>
      <c r="I887" s="8">
        <f t="shared" si="160"/>
        <v>12.260000000000002</v>
      </c>
      <c r="J887" s="8">
        <f t="shared" si="160"/>
        <v>17.260000000000002</v>
      </c>
      <c r="K887" s="8">
        <f t="shared" si="160"/>
        <v>22.26</v>
      </c>
      <c r="L887" s="8">
        <f t="shared" si="160"/>
        <v>32.260000000000005</v>
      </c>
      <c r="M887" s="8">
        <f t="shared" si="160"/>
        <v>0</v>
      </c>
      <c r="N887" s="8">
        <f t="shared" si="160"/>
        <v>0</v>
      </c>
      <c r="O887" s="8">
        <f t="shared" si="160"/>
        <v>0</v>
      </c>
      <c r="P887" s="8">
        <f t="shared" si="160"/>
        <v>0</v>
      </c>
      <c r="Q887" s="8">
        <f t="shared" si="160"/>
        <v>0</v>
      </c>
      <c r="R887" s="8">
        <f t="shared" si="160"/>
        <v>0</v>
      </c>
      <c r="S887" s="8">
        <f t="shared" si="160"/>
        <v>0</v>
      </c>
      <c r="T887" s="21">
        <f t="shared" si="152"/>
        <v>41</v>
      </c>
      <c r="U887" s="19">
        <f>VLOOKUP($B887,Gas!$B$3:$E$2506,2)</f>
        <v>3.67</v>
      </c>
      <c r="V887" s="44">
        <f t="shared" si="153"/>
        <v>4.8337874659400546</v>
      </c>
      <c r="W887" s="5">
        <f>VLOOKUP($B887,Gas!$B$3:$E$2506,4)</f>
        <v>0.54225968628582866</v>
      </c>
    </row>
    <row r="888" spans="1:23" x14ac:dyDescent="0.2">
      <c r="A888" s="43">
        <f t="shared" si="156"/>
        <v>42</v>
      </c>
      <c r="B888" s="91">
        <v>37043</v>
      </c>
      <c r="C888" s="92">
        <v>20.75</v>
      </c>
      <c r="D888" s="4">
        <f t="shared" si="151"/>
        <v>0.15672426979527396</v>
      </c>
      <c r="E888" s="100">
        <f t="shared" si="157"/>
        <v>2.3801597468271485</v>
      </c>
      <c r="F888" s="2"/>
      <c r="G888" s="8">
        <f t="shared" si="160"/>
        <v>0</v>
      </c>
      <c r="H888" s="8">
        <f t="shared" si="160"/>
        <v>4.25</v>
      </c>
      <c r="I888" s="8">
        <f t="shared" si="160"/>
        <v>9.25</v>
      </c>
      <c r="J888" s="8">
        <f t="shared" si="160"/>
        <v>14.25</v>
      </c>
      <c r="K888" s="8">
        <f t="shared" si="160"/>
        <v>19.25</v>
      </c>
      <c r="L888" s="8">
        <f t="shared" si="160"/>
        <v>29.25</v>
      </c>
      <c r="M888" s="8">
        <f t="shared" si="160"/>
        <v>0.75</v>
      </c>
      <c r="N888" s="8">
        <f t="shared" si="160"/>
        <v>0</v>
      </c>
      <c r="O888" s="8">
        <f t="shared" si="160"/>
        <v>0</v>
      </c>
      <c r="P888" s="8">
        <f t="shared" si="160"/>
        <v>0</v>
      </c>
      <c r="Q888" s="8">
        <f t="shared" si="160"/>
        <v>0</v>
      </c>
      <c r="R888" s="8">
        <f t="shared" si="160"/>
        <v>0</v>
      </c>
      <c r="S888" s="8">
        <f t="shared" si="160"/>
        <v>0</v>
      </c>
      <c r="T888" s="21">
        <f t="shared" si="152"/>
        <v>42</v>
      </c>
      <c r="U888" s="19">
        <f>VLOOKUP($B888,Gas!$B$3:$E$2506,2)</f>
        <v>3.73</v>
      </c>
      <c r="V888" s="44">
        <f t="shared" si="153"/>
        <v>5.5630026809651474</v>
      </c>
      <c r="W888" s="5">
        <f>VLOOKUP($B888,Gas!$B$3:$E$2506,4)</f>
        <v>0.56551923698624862</v>
      </c>
    </row>
    <row r="889" spans="1:23" x14ac:dyDescent="0.2">
      <c r="A889" s="43">
        <f t="shared" si="156"/>
        <v>42</v>
      </c>
      <c r="B889" s="91">
        <v>37046</v>
      </c>
      <c r="C889" s="92">
        <v>21.9</v>
      </c>
      <c r="D889" s="4">
        <f t="shared" si="151"/>
        <v>5.3940390145747773E-2</v>
      </c>
      <c r="E889" s="100">
        <f t="shared" si="157"/>
        <v>2.4641638116251792</v>
      </c>
      <c r="F889" s="2"/>
      <c r="G889" s="8">
        <f t="shared" si="160"/>
        <v>0</v>
      </c>
      <c r="H889" s="8">
        <f t="shared" si="160"/>
        <v>3.1000000000000014</v>
      </c>
      <c r="I889" s="8">
        <f t="shared" si="160"/>
        <v>8.1000000000000014</v>
      </c>
      <c r="J889" s="8">
        <f t="shared" si="160"/>
        <v>13.100000000000001</v>
      </c>
      <c r="K889" s="8">
        <f t="shared" si="160"/>
        <v>18.100000000000001</v>
      </c>
      <c r="L889" s="8">
        <f t="shared" si="160"/>
        <v>28.1</v>
      </c>
      <c r="M889" s="8">
        <f t="shared" si="160"/>
        <v>1.8999999999999986</v>
      </c>
      <c r="N889" s="8">
        <f t="shared" si="160"/>
        <v>0</v>
      </c>
      <c r="O889" s="8">
        <f t="shared" si="160"/>
        <v>0</v>
      </c>
      <c r="P889" s="8">
        <f t="shared" si="160"/>
        <v>0</v>
      </c>
      <c r="Q889" s="8">
        <f t="shared" si="160"/>
        <v>0</v>
      </c>
      <c r="R889" s="8">
        <f t="shared" si="160"/>
        <v>0</v>
      </c>
      <c r="S889" s="8">
        <f t="shared" si="160"/>
        <v>0</v>
      </c>
      <c r="T889" s="21">
        <f t="shared" si="152"/>
        <v>42</v>
      </c>
      <c r="U889" s="19">
        <f>VLOOKUP($B889,Gas!$B$3:$E$2506,2)</f>
        <v>3.7050000000000001</v>
      </c>
      <c r="V889" s="44">
        <f t="shared" si="153"/>
        <v>5.9109311740890682</v>
      </c>
      <c r="W889" s="5">
        <f>VLOOKUP($B889,Gas!$B$3:$E$2506,4)</f>
        <v>0.52728465762485333</v>
      </c>
    </row>
    <row r="890" spans="1:23" x14ac:dyDescent="0.2">
      <c r="A890" s="43">
        <f t="shared" si="156"/>
        <v>42</v>
      </c>
      <c r="B890" s="91">
        <v>37047</v>
      </c>
      <c r="C890" s="92">
        <v>24.31</v>
      </c>
      <c r="D890" s="4">
        <f t="shared" si="151"/>
        <v>0.10440115150557687</v>
      </c>
      <c r="E890" s="100">
        <f t="shared" si="157"/>
        <v>1.8690992492131753</v>
      </c>
      <c r="F890" s="2"/>
      <c r="G890" s="8">
        <f t="shared" si="160"/>
        <v>0</v>
      </c>
      <c r="H890" s="8">
        <f t="shared" si="160"/>
        <v>0.69000000000000128</v>
      </c>
      <c r="I890" s="8">
        <f t="shared" si="160"/>
        <v>5.6900000000000013</v>
      </c>
      <c r="J890" s="8">
        <f t="shared" si="160"/>
        <v>10.690000000000001</v>
      </c>
      <c r="K890" s="8">
        <f t="shared" si="160"/>
        <v>15.690000000000001</v>
      </c>
      <c r="L890" s="8">
        <f t="shared" si="160"/>
        <v>25.69</v>
      </c>
      <c r="M890" s="8">
        <f t="shared" si="160"/>
        <v>4.3099999999999987</v>
      </c>
      <c r="N890" s="8">
        <f t="shared" si="160"/>
        <v>0</v>
      </c>
      <c r="O890" s="8">
        <f t="shared" si="160"/>
        <v>0</v>
      </c>
      <c r="P890" s="8">
        <f t="shared" si="160"/>
        <v>0</v>
      </c>
      <c r="Q890" s="8">
        <f t="shared" si="160"/>
        <v>0</v>
      </c>
      <c r="R890" s="8">
        <f t="shared" si="160"/>
        <v>0</v>
      </c>
      <c r="S890" s="8">
        <f t="shared" si="160"/>
        <v>0</v>
      </c>
      <c r="T890" s="21">
        <f t="shared" si="152"/>
        <v>42</v>
      </c>
      <c r="U890" s="19">
        <f>VLOOKUP($B890,Gas!$B$3:$E$2506,2)</f>
        <v>3.9449999999999998</v>
      </c>
      <c r="V890" s="44">
        <f t="shared" si="153"/>
        <v>6.1622306717363751</v>
      </c>
      <c r="W890" s="5">
        <f>VLOOKUP($B890,Gas!$B$3:$E$2506,4)</f>
        <v>0.52320061033710263</v>
      </c>
    </row>
    <row r="891" spans="1:23" x14ac:dyDescent="0.2">
      <c r="A891" s="43">
        <f t="shared" si="156"/>
        <v>42</v>
      </c>
      <c r="B891" s="91">
        <v>37048</v>
      </c>
      <c r="C891" s="92">
        <v>24.59</v>
      </c>
      <c r="D891" s="4">
        <f t="shared" si="151"/>
        <v>1.1452067900069285E-2</v>
      </c>
      <c r="E891" s="100">
        <f t="shared" si="157"/>
        <v>1.6442322841052825</v>
      </c>
      <c r="F891" s="2"/>
      <c r="G891" s="8">
        <f t="shared" si="160"/>
        <v>0</v>
      </c>
      <c r="H891" s="8">
        <f t="shared" si="160"/>
        <v>0.41000000000000014</v>
      </c>
      <c r="I891" s="8">
        <f t="shared" si="160"/>
        <v>5.41</v>
      </c>
      <c r="J891" s="8">
        <f t="shared" si="160"/>
        <v>10.41</v>
      </c>
      <c r="K891" s="8">
        <f t="shared" si="160"/>
        <v>15.41</v>
      </c>
      <c r="L891" s="8">
        <f t="shared" si="160"/>
        <v>25.41</v>
      </c>
      <c r="M891" s="8">
        <f t="shared" si="160"/>
        <v>4.59</v>
      </c>
      <c r="N891" s="8">
        <f t="shared" si="160"/>
        <v>0</v>
      </c>
      <c r="O891" s="8">
        <f t="shared" si="160"/>
        <v>0</v>
      </c>
      <c r="P891" s="8">
        <f t="shared" si="160"/>
        <v>0</v>
      </c>
      <c r="Q891" s="8">
        <f t="shared" si="160"/>
        <v>0</v>
      </c>
      <c r="R891" s="8">
        <f t="shared" si="160"/>
        <v>0</v>
      </c>
      <c r="S891" s="8">
        <f t="shared" si="160"/>
        <v>0</v>
      </c>
      <c r="T891" s="21">
        <f t="shared" si="152"/>
        <v>42</v>
      </c>
      <c r="U891" s="19">
        <f>VLOOKUP($B891,Gas!$B$3:$E$2506,2)</f>
        <v>3.9849999999999999</v>
      </c>
      <c r="V891" s="44">
        <f t="shared" si="153"/>
        <v>6.1706398996235885</v>
      </c>
      <c r="W891" s="5">
        <f>VLOOKUP($B891,Gas!$B$3:$E$2506,4)</f>
        <v>0.52463914293898484</v>
      </c>
    </row>
    <row r="892" spans="1:23" x14ac:dyDescent="0.2">
      <c r="A892" s="43">
        <f t="shared" si="156"/>
        <v>42</v>
      </c>
      <c r="B892" s="91">
        <v>37049</v>
      </c>
      <c r="C892" s="92">
        <v>27.86</v>
      </c>
      <c r="D892" s="4">
        <f t="shared" si="151"/>
        <v>0.12485211212355851</v>
      </c>
      <c r="E892" s="100">
        <f t="shared" si="157"/>
        <v>1.6652606459359929</v>
      </c>
      <c r="F892" s="2"/>
      <c r="G892" s="8">
        <f t="shared" si="160"/>
        <v>0</v>
      </c>
      <c r="H892" s="8">
        <f t="shared" si="160"/>
        <v>0</v>
      </c>
      <c r="I892" s="8">
        <f t="shared" si="160"/>
        <v>2.1400000000000006</v>
      </c>
      <c r="J892" s="8">
        <f t="shared" si="160"/>
        <v>7.1400000000000006</v>
      </c>
      <c r="K892" s="8">
        <f t="shared" si="160"/>
        <v>12.14</v>
      </c>
      <c r="L892" s="8">
        <f t="shared" si="160"/>
        <v>22.14</v>
      </c>
      <c r="M892" s="8">
        <f t="shared" si="160"/>
        <v>7.8599999999999994</v>
      </c>
      <c r="N892" s="8">
        <f t="shared" si="160"/>
        <v>2.8599999999999994</v>
      </c>
      <c r="O892" s="8">
        <f t="shared" si="160"/>
        <v>0</v>
      </c>
      <c r="P892" s="8">
        <f t="shared" si="160"/>
        <v>0</v>
      </c>
      <c r="Q892" s="8">
        <f t="shared" si="160"/>
        <v>0</v>
      </c>
      <c r="R892" s="8">
        <f t="shared" si="160"/>
        <v>0</v>
      </c>
      <c r="S892" s="8">
        <f t="shared" si="160"/>
        <v>0</v>
      </c>
      <c r="T892" s="21">
        <f t="shared" si="152"/>
        <v>42</v>
      </c>
      <c r="U892" s="19">
        <f>VLOOKUP($B892,Gas!$B$3:$E$2506,2)</f>
        <v>3.75</v>
      </c>
      <c r="V892" s="44">
        <f t="shared" si="153"/>
        <v>7.4293333333333331</v>
      </c>
      <c r="W892" s="5">
        <f>VLOOKUP($B892,Gas!$B$3:$E$2506,4)</f>
        <v>0.65449567075020709</v>
      </c>
    </row>
    <row r="893" spans="1:23" x14ac:dyDescent="0.2">
      <c r="A893" s="43">
        <f t="shared" si="156"/>
        <v>42</v>
      </c>
      <c r="B893" s="91">
        <v>37050</v>
      </c>
      <c r="C893" s="92">
        <v>32.090000000000003</v>
      </c>
      <c r="D893" s="4">
        <f t="shared" si="151"/>
        <v>0.14135248677010595</v>
      </c>
      <c r="E893" s="100">
        <f t="shared" si="157"/>
        <v>1.7025943759442455</v>
      </c>
      <c r="F893" s="2"/>
      <c r="G893" s="8">
        <f t="shared" si="160"/>
        <v>0</v>
      </c>
      <c r="H893" s="8">
        <f t="shared" si="160"/>
        <v>0</v>
      </c>
      <c r="I893" s="8">
        <f t="shared" si="160"/>
        <v>0</v>
      </c>
      <c r="J893" s="8">
        <f t="shared" si="160"/>
        <v>2.9099999999999966</v>
      </c>
      <c r="K893" s="8">
        <f t="shared" si="160"/>
        <v>7.9099999999999966</v>
      </c>
      <c r="L893" s="8">
        <f t="shared" si="160"/>
        <v>17.909999999999997</v>
      </c>
      <c r="M893" s="8">
        <f t="shared" si="160"/>
        <v>12.090000000000003</v>
      </c>
      <c r="N893" s="8">
        <f t="shared" si="160"/>
        <v>7.0900000000000034</v>
      </c>
      <c r="O893" s="8">
        <f t="shared" si="160"/>
        <v>2.0900000000000034</v>
      </c>
      <c r="P893" s="8">
        <f t="shared" si="160"/>
        <v>0</v>
      </c>
      <c r="Q893" s="8">
        <f t="shared" si="160"/>
        <v>0</v>
      </c>
      <c r="R893" s="8">
        <f t="shared" si="160"/>
        <v>0</v>
      </c>
      <c r="S893" s="8">
        <f t="shared" si="160"/>
        <v>0</v>
      </c>
      <c r="T893" s="21">
        <f t="shared" si="152"/>
        <v>42</v>
      </c>
      <c r="U893" s="19">
        <f>VLOOKUP($B893,Gas!$B$3:$E$2506,2)</f>
        <v>3.68</v>
      </c>
      <c r="V893" s="44">
        <f t="shared" si="153"/>
        <v>8.7201086956521738</v>
      </c>
      <c r="W893" s="5">
        <f>VLOOKUP($B893,Gas!$B$3:$E$2506,4)</f>
        <v>0.66158865544546275</v>
      </c>
    </row>
    <row r="894" spans="1:23" x14ac:dyDescent="0.2">
      <c r="A894" s="43">
        <f t="shared" si="156"/>
        <v>42</v>
      </c>
      <c r="B894" s="91">
        <v>37053</v>
      </c>
      <c r="C894" s="92">
        <v>42.31</v>
      </c>
      <c r="D894" s="4">
        <f t="shared" si="151"/>
        <v>0.27647900961021049</v>
      </c>
      <c r="E894" s="100">
        <f t="shared" si="157"/>
        <v>1.9739384257565971</v>
      </c>
      <c r="F894" s="2"/>
      <c r="G894" s="8">
        <f t="shared" ref="G894:S903" si="161">IF(G$1="P",MAX(0,G$2-$C894),IF(G$1="C",MAX(0,$C894-G$2)))</f>
        <v>0</v>
      </c>
      <c r="H894" s="8">
        <f t="shared" si="161"/>
        <v>0</v>
      </c>
      <c r="I894" s="8">
        <f t="shared" si="161"/>
        <v>0</v>
      </c>
      <c r="J894" s="8">
        <f t="shared" si="161"/>
        <v>0</v>
      </c>
      <c r="K894" s="8">
        <f t="shared" si="161"/>
        <v>0</v>
      </c>
      <c r="L894" s="8">
        <f t="shared" si="161"/>
        <v>7.6899999999999977</v>
      </c>
      <c r="M894" s="8">
        <f t="shared" si="161"/>
        <v>22.310000000000002</v>
      </c>
      <c r="N894" s="8">
        <f t="shared" si="161"/>
        <v>17.310000000000002</v>
      </c>
      <c r="O894" s="8">
        <f t="shared" si="161"/>
        <v>12.310000000000002</v>
      </c>
      <c r="P894" s="8">
        <f t="shared" si="161"/>
        <v>7.3100000000000023</v>
      </c>
      <c r="Q894" s="8">
        <f t="shared" si="161"/>
        <v>2.3100000000000023</v>
      </c>
      <c r="R894" s="8">
        <f t="shared" si="161"/>
        <v>0</v>
      </c>
      <c r="S894" s="8">
        <f t="shared" si="161"/>
        <v>0</v>
      </c>
      <c r="T894" s="21">
        <f t="shared" si="152"/>
        <v>42</v>
      </c>
      <c r="U894" s="19">
        <f>VLOOKUP($B894,Gas!$B$3:$E$2506,2)</f>
        <v>3.625</v>
      </c>
      <c r="V894" s="44">
        <f t="shared" si="153"/>
        <v>11.671724137931035</v>
      </c>
      <c r="W894" s="5">
        <f>VLOOKUP($B894,Gas!$B$3:$E$2506,4)</f>
        <v>0.57952475127311009</v>
      </c>
    </row>
    <row r="895" spans="1:23" x14ac:dyDescent="0.2">
      <c r="A895" s="43">
        <f t="shared" si="156"/>
        <v>42</v>
      </c>
      <c r="B895" s="91">
        <v>37054</v>
      </c>
      <c r="C895" s="92">
        <v>49.72</v>
      </c>
      <c r="D895" s="4">
        <f t="shared" si="151"/>
        <v>0.1613838019105342</v>
      </c>
      <c r="E895" s="100">
        <f t="shared" si="157"/>
        <v>2.0034205182724714</v>
      </c>
      <c r="F895" s="2"/>
      <c r="G895" s="8">
        <f t="shared" si="161"/>
        <v>0</v>
      </c>
      <c r="H895" s="8">
        <f t="shared" si="161"/>
        <v>0</v>
      </c>
      <c r="I895" s="8">
        <f t="shared" si="161"/>
        <v>0</v>
      </c>
      <c r="J895" s="8">
        <f t="shared" si="161"/>
        <v>0</v>
      </c>
      <c r="K895" s="8">
        <f t="shared" si="161"/>
        <v>0</v>
      </c>
      <c r="L895" s="8">
        <f t="shared" si="161"/>
        <v>0.28000000000000114</v>
      </c>
      <c r="M895" s="8">
        <f t="shared" si="161"/>
        <v>29.72</v>
      </c>
      <c r="N895" s="8">
        <f t="shared" si="161"/>
        <v>24.72</v>
      </c>
      <c r="O895" s="8">
        <f t="shared" si="161"/>
        <v>19.72</v>
      </c>
      <c r="P895" s="8">
        <f t="shared" si="161"/>
        <v>14.719999999999999</v>
      </c>
      <c r="Q895" s="8">
        <f t="shared" si="161"/>
        <v>9.7199999999999989</v>
      </c>
      <c r="R895" s="8">
        <f t="shared" si="161"/>
        <v>0</v>
      </c>
      <c r="S895" s="8">
        <f t="shared" si="161"/>
        <v>0</v>
      </c>
      <c r="T895" s="21">
        <f t="shared" si="152"/>
        <v>42</v>
      </c>
      <c r="U895" s="19">
        <f>VLOOKUP($B895,Gas!$B$3:$E$2506,2)</f>
        <v>3.86</v>
      </c>
      <c r="V895" s="44">
        <f t="shared" si="153"/>
        <v>12.880829015544041</v>
      </c>
      <c r="W895" s="5">
        <f>VLOOKUP($B895,Gas!$B$3:$E$2506,4)</f>
        <v>0.70037110015154536</v>
      </c>
    </row>
    <row r="896" spans="1:23" x14ac:dyDescent="0.2">
      <c r="A896" s="43">
        <f t="shared" si="156"/>
        <v>42</v>
      </c>
      <c r="B896" s="91">
        <v>37055</v>
      </c>
      <c r="C896" s="92">
        <v>58.68</v>
      </c>
      <c r="D896" s="4">
        <f t="shared" si="151"/>
        <v>0.16569168663227066</v>
      </c>
      <c r="E896" s="100">
        <f t="shared" si="157"/>
        <v>1.6281056752353931</v>
      </c>
      <c r="F896" s="2"/>
      <c r="G896" s="8">
        <f t="shared" si="161"/>
        <v>0</v>
      </c>
      <c r="H896" s="8">
        <f t="shared" si="161"/>
        <v>0</v>
      </c>
      <c r="I896" s="8">
        <f t="shared" si="161"/>
        <v>0</v>
      </c>
      <c r="J896" s="8">
        <f t="shared" si="161"/>
        <v>0</v>
      </c>
      <c r="K896" s="8">
        <f t="shared" si="161"/>
        <v>0</v>
      </c>
      <c r="L896" s="8">
        <f t="shared" si="161"/>
        <v>0</v>
      </c>
      <c r="M896" s="8">
        <f t="shared" si="161"/>
        <v>38.68</v>
      </c>
      <c r="N896" s="8">
        <f t="shared" si="161"/>
        <v>33.68</v>
      </c>
      <c r="O896" s="8">
        <f t="shared" si="161"/>
        <v>28.68</v>
      </c>
      <c r="P896" s="8">
        <f t="shared" si="161"/>
        <v>23.68</v>
      </c>
      <c r="Q896" s="8">
        <f t="shared" si="161"/>
        <v>18.68</v>
      </c>
      <c r="R896" s="8">
        <f t="shared" si="161"/>
        <v>8.68</v>
      </c>
      <c r="S896" s="8">
        <f t="shared" si="161"/>
        <v>0</v>
      </c>
      <c r="T896" s="21">
        <f t="shared" si="152"/>
        <v>42</v>
      </c>
      <c r="U896" s="19">
        <f>VLOOKUP($B896,Gas!$B$3:$E$2506,2)</f>
        <v>3.9950000000000001</v>
      </c>
      <c r="V896" s="44">
        <f t="shared" si="153"/>
        <v>14.688360450563204</v>
      </c>
      <c r="W896" s="5">
        <f>VLOOKUP($B896,Gas!$B$3:$E$2506,4)</f>
        <v>0.72265170320584404</v>
      </c>
    </row>
    <row r="897" spans="1:23" x14ac:dyDescent="0.2">
      <c r="A897" s="43">
        <f t="shared" si="156"/>
        <v>42</v>
      </c>
      <c r="B897" s="91">
        <v>37056</v>
      </c>
      <c r="C897" s="92">
        <v>52.28</v>
      </c>
      <c r="D897" s="4">
        <f t="shared" si="151"/>
        <v>-0.11548506451875976</v>
      </c>
      <c r="E897" s="100">
        <f t="shared" si="157"/>
        <v>1.6711288756685756</v>
      </c>
      <c r="F897" s="2"/>
      <c r="G897" s="8">
        <f t="shared" si="161"/>
        <v>0</v>
      </c>
      <c r="H897" s="8">
        <f t="shared" si="161"/>
        <v>0</v>
      </c>
      <c r="I897" s="8">
        <f t="shared" si="161"/>
        <v>0</v>
      </c>
      <c r="J897" s="8">
        <f t="shared" si="161"/>
        <v>0</v>
      </c>
      <c r="K897" s="8">
        <f t="shared" si="161"/>
        <v>0</v>
      </c>
      <c r="L897" s="8">
        <f t="shared" si="161"/>
        <v>0</v>
      </c>
      <c r="M897" s="8">
        <f t="shared" si="161"/>
        <v>32.28</v>
      </c>
      <c r="N897" s="8">
        <f t="shared" si="161"/>
        <v>27.28</v>
      </c>
      <c r="O897" s="8">
        <f t="shared" si="161"/>
        <v>22.28</v>
      </c>
      <c r="P897" s="8">
        <f t="shared" si="161"/>
        <v>17.28</v>
      </c>
      <c r="Q897" s="8">
        <f t="shared" si="161"/>
        <v>12.280000000000001</v>
      </c>
      <c r="R897" s="8">
        <f t="shared" si="161"/>
        <v>2.2800000000000011</v>
      </c>
      <c r="S897" s="8">
        <f t="shared" si="161"/>
        <v>0</v>
      </c>
      <c r="T897" s="21">
        <f t="shared" si="152"/>
        <v>42</v>
      </c>
      <c r="U897" s="19">
        <f>VLOOKUP($B897,Gas!$B$3:$E$2506,2)</f>
        <v>4.1349999999999998</v>
      </c>
      <c r="V897" s="44">
        <f t="shared" si="153"/>
        <v>12.643288996372432</v>
      </c>
      <c r="W897" s="5">
        <f>VLOOKUP($B897,Gas!$B$3:$E$2506,4)</f>
        <v>0.73788489011791247</v>
      </c>
    </row>
    <row r="898" spans="1:23" x14ac:dyDescent="0.2">
      <c r="A898" s="43">
        <f t="shared" si="156"/>
        <v>42</v>
      </c>
      <c r="B898" s="91">
        <v>37057</v>
      </c>
      <c r="C898" s="92">
        <v>45.31</v>
      </c>
      <c r="D898" s="4">
        <f t="shared" si="151"/>
        <v>-0.1430861300769744</v>
      </c>
      <c r="E898" s="100">
        <f t="shared" si="157"/>
        <v>2.0565966305829773</v>
      </c>
      <c r="F898" s="2"/>
      <c r="G898" s="8">
        <f t="shared" si="161"/>
        <v>0</v>
      </c>
      <c r="H898" s="8">
        <f t="shared" si="161"/>
        <v>0</v>
      </c>
      <c r="I898" s="8">
        <f t="shared" si="161"/>
        <v>0</v>
      </c>
      <c r="J898" s="8">
        <f t="shared" si="161"/>
        <v>0</v>
      </c>
      <c r="K898" s="8">
        <f t="shared" si="161"/>
        <v>0</v>
      </c>
      <c r="L898" s="8">
        <f t="shared" si="161"/>
        <v>4.6899999999999977</v>
      </c>
      <c r="M898" s="8">
        <f t="shared" si="161"/>
        <v>25.310000000000002</v>
      </c>
      <c r="N898" s="8">
        <f t="shared" si="161"/>
        <v>20.310000000000002</v>
      </c>
      <c r="O898" s="8">
        <f t="shared" si="161"/>
        <v>15.310000000000002</v>
      </c>
      <c r="P898" s="8">
        <f t="shared" si="161"/>
        <v>10.310000000000002</v>
      </c>
      <c r="Q898" s="8">
        <f t="shared" si="161"/>
        <v>5.3100000000000023</v>
      </c>
      <c r="R898" s="8">
        <f t="shared" si="161"/>
        <v>0</v>
      </c>
      <c r="S898" s="8">
        <f t="shared" si="161"/>
        <v>0</v>
      </c>
      <c r="T898" s="21">
        <f t="shared" si="152"/>
        <v>42</v>
      </c>
      <c r="U898" s="19">
        <f>VLOOKUP($B898,Gas!$B$3:$E$2506,2)</f>
        <v>3.94</v>
      </c>
      <c r="V898" s="44">
        <f t="shared" si="153"/>
        <v>11.5</v>
      </c>
      <c r="W898" s="5">
        <f>VLOOKUP($B898,Gas!$B$3:$E$2506,4)</f>
        <v>0.72679622353249829</v>
      </c>
    </row>
    <row r="899" spans="1:23" x14ac:dyDescent="0.2">
      <c r="A899" s="43">
        <f t="shared" si="156"/>
        <v>42</v>
      </c>
      <c r="B899" s="91">
        <v>37060</v>
      </c>
      <c r="C899" s="92">
        <v>45.27</v>
      </c>
      <c r="D899" s="4">
        <f t="shared" si="151"/>
        <v>-8.8319723117963041E-4</v>
      </c>
      <c r="E899" s="100">
        <f t="shared" si="157"/>
        <v>2.0924409100969208</v>
      </c>
      <c r="F899" s="2"/>
      <c r="G899" s="8">
        <f t="shared" si="161"/>
        <v>0</v>
      </c>
      <c r="H899" s="8">
        <f t="shared" si="161"/>
        <v>0</v>
      </c>
      <c r="I899" s="8">
        <f t="shared" si="161"/>
        <v>0</v>
      </c>
      <c r="J899" s="8">
        <f t="shared" si="161"/>
        <v>0</v>
      </c>
      <c r="K899" s="8">
        <f t="shared" si="161"/>
        <v>0</v>
      </c>
      <c r="L899" s="8">
        <f t="shared" si="161"/>
        <v>4.7299999999999969</v>
      </c>
      <c r="M899" s="8">
        <f t="shared" si="161"/>
        <v>25.270000000000003</v>
      </c>
      <c r="N899" s="8">
        <f t="shared" si="161"/>
        <v>20.270000000000003</v>
      </c>
      <c r="O899" s="8">
        <f t="shared" si="161"/>
        <v>15.270000000000003</v>
      </c>
      <c r="P899" s="8">
        <f t="shared" si="161"/>
        <v>10.270000000000003</v>
      </c>
      <c r="Q899" s="8">
        <f t="shared" si="161"/>
        <v>5.2700000000000031</v>
      </c>
      <c r="R899" s="8">
        <f t="shared" si="161"/>
        <v>0</v>
      </c>
      <c r="S899" s="8">
        <f t="shared" si="161"/>
        <v>0</v>
      </c>
      <c r="T899" s="21">
        <f t="shared" si="152"/>
        <v>42</v>
      </c>
      <c r="U899" s="19">
        <f>VLOOKUP($B899,Gas!$B$3:$E$2506,2)</f>
        <v>3.87</v>
      </c>
      <c r="V899" s="44">
        <f t="shared" si="153"/>
        <v>11.697674418604652</v>
      </c>
      <c r="W899" s="5">
        <f>VLOOKUP($B899,Gas!$B$3:$E$2506,4)</f>
        <v>0.60219481851831069</v>
      </c>
    </row>
    <row r="900" spans="1:23" x14ac:dyDescent="0.2">
      <c r="A900" s="43">
        <f t="shared" si="156"/>
        <v>42</v>
      </c>
      <c r="B900" s="91">
        <v>37061</v>
      </c>
      <c r="C900" s="92">
        <v>51.08</v>
      </c>
      <c r="D900" s="4">
        <f t="shared" ref="D900:D963" si="162">LN(C900/C899)</f>
        <v>0.12074846971647117</v>
      </c>
      <c r="E900" s="100">
        <f t="shared" si="157"/>
        <v>2.1009180845642468</v>
      </c>
      <c r="F900" s="2"/>
      <c r="G900" s="8">
        <f t="shared" si="161"/>
        <v>0</v>
      </c>
      <c r="H900" s="8">
        <f t="shared" si="161"/>
        <v>0</v>
      </c>
      <c r="I900" s="8">
        <f t="shared" si="161"/>
        <v>0</v>
      </c>
      <c r="J900" s="8">
        <f t="shared" si="161"/>
        <v>0</v>
      </c>
      <c r="K900" s="8">
        <f t="shared" si="161"/>
        <v>0</v>
      </c>
      <c r="L900" s="8">
        <f t="shared" si="161"/>
        <v>0</v>
      </c>
      <c r="M900" s="8">
        <f t="shared" si="161"/>
        <v>31.08</v>
      </c>
      <c r="N900" s="8">
        <f t="shared" si="161"/>
        <v>26.08</v>
      </c>
      <c r="O900" s="8">
        <f t="shared" si="161"/>
        <v>21.08</v>
      </c>
      <c r="P900" s="8">
        <f t="shared" si="161"/>
        <v>16.079999999999998</v>
      </c>
      <c r="Q900" s="8">
        <f t="shared" si="161"/>
        <v>11.079999999999998</v>
      </c>
      <c r="R900" s="8">
        <f t="shared" si="161"/>
        <v>1.0799999999999983</v>
      </c>
      <c r="S900" s="8">
        <f t="shared" si="161"/>
        <v>0</v>
      </c>
      <c r="T900" s="21">
        <f t="shared" ref="T900:T963" si="163">A900</f>
        <v>42</v>
      </c>
      <c r="U900" s="19">
        <f>VLOOKUP($B900,Gas!$B$3:$E$2506,2)</f>
        <v>3.895</v>
      </c>
      <c r="V900" s="44">
        <f t="shared" ref="V900:V963" si="164">C900/U900</f>
        <v>13.114249037227214</v>
      </c>
      <c r="W900" s="5">
        <f>VLOOKUP($B900,Gas!$B$3:$E$2506,4)</f>
        <v>0.58691697582764724</v>
      </c>
    </row>
    <row r="901" spans="1:23" x14ac:dyDescent="0.2">
      <c r="A901" s="43">
        <f t="shared" si="156"/>
        <v>42</v>
      </c>
      <c r="B901" s="91">
        <v>37062</v>
      </c>
      <c r="C901" s="92">
        <v>39.020000000000003</v>
      </c>
      <c r="D901" s="4">
        <f t="shared" si="162"/>
        <v>-0.2693186959693733</v>
      </c>
      <c r="E901" s="100">
        <f t="shared" si="157"/>
        <v>2.7137089498736873</v>
      </c>
      <c r="F901" s="2"/>
      <c r="G901" s="8">
        <f t="shared" si="161"/>
        <v>0</v>
      </c>
      <c r="H901" s="8">
        <f t="shared" si="161"/>
        <v>0</v>
      </c>
      <c r="I901" s="8">
        <f t="shared" si="161"/>
        <v>0</v>
      </c>
      <c r="J901" s="8">
        <f t="shared" si="161"/>
        <v>0</v>
      </c>
      <c r="K901" s="8">
        <f t="shared" si="161"/>
        <v>0.97999999999999687</v>
      </c>
      <c r="L901" s="8">
        <f t="shared" si="161"/>
        <v>10.979999999999997</v>
      </c>
      <c r="M901" s="8">
        <f t="shared" si="161"/>
        <v>19.020000000000003</v>
      </c>
      <c r="N901" s="8">
        <f t="shared" si="161"/>
        <v>14.020000000000003</v>
      </c>
      <c r="O901" s="8">
        <f t="shared" si="161"/>
        <v>9.0200000000000031</v>
      </c>
      <c r="P901" s="8">
        <f t="shared" si="161"/>
        <v>4.0200000000000031</v>
      </c>
      <c r="Q901" s="8">
        <f t="shared" si="161"/>
        <v>0</v>
      </c>
      <c r="R901" s="8">
        <f t="shared" si="161"/>
        <v>0</v>
      </c>
      <c r="S901" s="8">
        <f t="shared" si="161"/>
        <v>0</v>
      </c>
      <c r="T901" s="21">
        <f t="shared" si="163"/>
        <v>42</v>
      </c>
      <c r="U901" s="19">
        <f>VLOOKUP($B901,Gas!$B$3:$E$2506,2)</f>
        <v>3.9350000000000001</v>
      </c>
      <c r="V901" s="44">
        <f t="shared" si="164"/>
        <v>9.9161372299872941</v>
      </c>
      <c r="W901" s="5">
        <f>VLOOKUP($B901,Gas!$B$3:$E$2506,4)</f>
        <v>0.58508826699198169</v>
      </c>
    </row>
    <row r="902" spans="1:23" x14ac:dyDescent="0.2">
      <c r="A902" s="43">
        <f t="shared" si="156"/>
        <v>42</v>
      </c>
      <c r="B902" s="91">
        <v>37063</v>
      </c>
      <c r="C902" s="92">
        <v>26.06</v>
      </c>
      <c r="D902" s="4">
        <f t="shared" si="162"/>
        <v>-0.4036727634982662</v>
      </c>
      <c r="E902" s="100">
        <f t="shared" si="157"/>
        <v>3.4695069006562367</v>
      </c>
      <c r="F902" s="2"/>
      <c r="G902" s="8">
        <f t="shared" si="161"/>
        <v>0</v>
      </c>
      <c r="H902" s="8">
        <f t="shared" si="161"/>
        <v>0</v>
      </c>
      <c r="I902" s="8">
        <f t="shared" si="161"/>
        <v>3.9400000000000013</v>
      </c>
      <c r="J902" s="8">
        <f t="shared" si="161"/>
        <v>8.9400000000000013</v>
      </c>
      <c r="K902" s="8">
        <f t="shared" si="161"/>
        <v>13.940000000000001</v>
      </c>
      <c r="L902" s="8">
        <f t="shared" si="161"/>
        <v>23.94</v>
      </c>
      <c r="M902" s="8">
        <f t="shared" si="161"/>
        <v>6.0599999999999987</v>
      </c>
      <c r="N902" s="8">
        <f t="shared" si="161"/>
        <v>1.0599999999999987</v>
      </c>
      <c r="O902" s="8">
        <f t="shared" si="161"/>
        <v>0</v>
      </c>
      <c r="P902" s="8">
        <f t="shared" si="161"/>
        <v>0</v>
      </c>
      <c r="Q902" s="8">
        <f t="shared" si="161"/>
        <v>0</v>
      </c>
      <c r="R902" s="8">
        <f t="shared" si="161"/>
        <v>0</v>
      </c>
      <c r="S902" s="8">
        <f t="shared" si="161"/>
        <v>0</v>
      </c>
      <c r="T902" s="21">
        <f t="shared" si="163"/>
        <v>42</v>
      </c>
      <c r="U902" s="19">
        <f>VLOOKUP($B902,Gas!$B$3:$E$2506,2)</f>
        <v>3.82</v>
      </c>
      <c r="V902" s="44">
        <f t="shared" si="164"/>
        <v>6.8219895287958119</v>
      </c>
      <c r="W902" s="5">
        <f>VLOOKUP($B902,Gas!$B$3:$E$2506,4)</f>
        <v>0.6278375667218653</v>
      </c>
    </row>
    <row r="903" spans="1:23" x14ac:dyDescent="0.2">
      <c r="A903" s="43">
        <f t="shared" si="156"/>
        <v>42</v>
      </c>
      <c r="B903" s="91">
        <v>37064</v>
      </c>
      <c r="C903" s="92">
        <v>21.18</v>
      </c>
      <c r="D903" s="4">
        <f t="shared" si="162"/>
        <v>-0.20734423152343864</v>
      </c>
      <c r="E903" s="100">
        <f t="shared" si="157"/>
        <v>3.4942152953246515</v>
      </c>
      <c r="F903" s="2"/>
      <c r="G903" s="8">
        <f t="shared" si="161"/>
        <v>0</v>
      </c>
      <c r="H903" s="8">
        <f t="shared" si="161"/>
        <v>3.8200000000000003</v>
      </c>
      <c r="I903" s="8">
        <f t="shared" si="161"/>
        <v>8.82</v>
      </c>
      <c r="J903" s="8">
        <f t="shared" si="161"/>
        <v>13.82</v>
      </c>
      <c r="K903" s="8">
        <f t="shared" si="161"/>
        <v>18.82</v>
      </c>
      <c r="L903" s="8">
        <f t="shared" si="161"/>
        <v>28.82</v>
      </c>
      <c r="M903" s="8">
        <f t="shared" si="161"/>
        <v>1.1799999999999997</v>
      </c>
      <c r="N903" s="8">
        <f t="shared" si="161"/>
        <v>0</v>
      </c>
      <c r="O903" s="8">
        <f t="shared" si="161"/>
        <v>0</v>
      </c>
      <c r="P903" s="8">
        <f t="shared" si="161"/>
        <v>0</v>
      </c>
      <c r="Q903" s="8">
        <f t="shared" si="161"/>
        <v>0</v>
      </c>
      <c r="R903" s="8">
        <f t="shared" si="161"/>
        <v>0</v>
      </c>
      <c r="S903" s="8">
        <f t="shared" si="161"/>
        <v>0</v>
      </c>
      <c r="T903" s="21">
        <f t="shared" si="163"/>
        <v>42</v>
      </c>
      <c r="U903" s="19">
        <f>VLOOKUP($B903,Gas!$B$3:$E$2506,2)</f>
        <v>3.6850000000000001</v>
      </c>
      <c r="V903" s="44">
        <f t="shared" si="164"/>
        <v>5.7476255088195387</v>
      </c>
      <c r="W903" s="5">
        <f>VLOOKUP($B903,Gas!$B$3:$E$2506,4)</f>
        <v>0.53765673048975471</v>
      </c>
    </row>
    <row r="904" spans="1:23" x14ac:dyDescent="0.2">
      <c r="A904" s="43">
        <f t="shared" si="156"/>
        <v>42</v>
      </c>
      <c r="B904" s="91">
        <v>37067</v>
      </c>
      <c r="C904" s="92">
        <v>35.65</v>
      </c>
      <c r="D904" s="4">
        <f t="shared" si="162"/>
        <v>0.52069180668704462</v>
      </c>
      <c r="E904" s="100">
        <f t="shared" si="157"/>
        <v>4.2444481350199137</v>
      </c>
      <c r="F904" s="2"/>
      <c r="G904" s="8">
        <f t="shared" ref="G904:S913" si="165">IF(G$1="P",MAX(0,G$2-$C904),IF(G$1="C",MAX(0,$C904-G$2)))</f>
        <v>0</v>
      </c>
      <c r="H904" s="8">
        <f t="shared" si="165"/>
        <v>0</v>
      </c>
      <c r="I904" s="8">
        <f t="shared" si="165"/>
        <v>0</v>
      </c>
      <c r="J904" s="8">
        <f t="shared" si="165"/>
        <v>0</v>
      </c>
      <c r="K904" s="8">
        <f t="shared" si="165"/>
        <v>4.3500000000000014</v>
      </c>
      <c r="L904" s="8">
        <f t="shared" si="165"/>
        <v>14.350000000000001</v>
      </c>
      <c r="M904" s="8">
        <f t="shared" si="165"/>
        <v>15.649999999999999</v>
      </c>
      <c r="N904" s="8">
        <f t="shared" si="165"/>
        <v>10.649999999999999</v>
      </c>
      <c r="O904" s="8">
        <f t="shared" si="165"/>
        <v>5.6499999999999986</v>
      </c>
      <c r="P904" s="8">
        <f t="shared" si="165"/>
        <v>0.64999999999999858</v>
      </c>
      <c r="Q904" s="8">
        <f t="shared" si="165"/>
        <v>0</v>
      </c>
      <c r="R904" s="8">
        <f t="shared" si="165"/>
        <v>0</v>
      </c>
      <c r="S904" s="8">
        <f t="shared" si="165"/>
        <v>0</v>
      </c>
      <c r="T904" s="21">
        <f t="shared" si="163"/>
        <v>42</v>
      </c>
      <c r="U904" s="19">
        <f>VLOOKUP($B904,Gas!$B$3:$E$2506,2)</f>
        <v>3.6850000000000001</v>
      </c>
      <c r="V904" s="44">
        <f t="shared" si="164"/>
        <v>9.6743554952510173</v>
      </c>
      <c r="W904" s="5">
        <f>VLOOKUP($B904,Gas!$B$3:$E$2506,4)</f>
        <v>0.29827981765736866</v>
      </c>
    </row>
    <row r="905" spans="1:23" x14ac:dyDescent="0.2">
      <c r="A905" s="43">
        <f t="shared" si="156"/>
        <v>42</v>
      </c>
      <c r="B905" s="91">
        <v>37068</v>
      </c>
      <c r="C905" s="92">
        <v>35.81</v>
      </c>
      <c r="D905" s="4">
        <f t="shared" si="162"/>
        <v>4.4780371500364778E-3</v>
      </c>
      <c r="E905" s="100">
        <f t="shared" si="157"/>
        <v>4.1321598898211365</v>
      </c>
      <c r="F905" s="2"/>
      <c r="G905" s="8">
        <f t="shared" si="165"/>
        <v>0</v>
      </c>
      <c r="H905" s="8">
        <f t="shared" si="165"/>
        <v>0</v>
      </c>
      <c r="I905" s="8">
        <f t="shared" si="165"/>
        <v>0</v>
      </c>
      <c r="J905" s="8">
        <f t="shared" si="165"/>
        <v>0</v>
      </c>
      <c r="K905" s="8">
        <f t="shared" si="165"/>
        <v>4.1899999999999977</v>
      </c>
      <c r="L905" s="8">
        <f t="shared" si="165"/>
        <v>14.189999999999998</v>
      </c>
      <c r="M905" s="8">
        <f t="shared" si="165"/>
        <v>15.810000000000002</v>
      </c>
      <c r="N905" s="8">
        <f t="shared" si="165"/>
        <v>10.810000000000002</v>
      </c>
      <c r="O905" s="8">
        <f t="shared" si="165"/>
        <v>5.8100000000000023</v>
      </c>
      <c r="P905" s="8">
        <f t="shared" si="165"/>
        <v>0.81000000000000227</v>
      </c>
      <c r="Q905" s="8">
        <f t="shared" si="165"/>
        <v>0</v>
      </c>
      <c r="R905" s="8">
        <f t="shared" si="165"/>
        <v>0</v>
      </c>
      <c r="S905" s="8">
        <f t="shared" si="165"/>
        <v>0</v>
      </c>
      <c r="T905" s="21">
        <f t="shared" si="163"/>
        <v>42</v>
      </c>
      <c r="U905" s="19">
        <f>VLOOKUP($B905,Gas!$B$3:$E$2506,2)</f>
        <v>3.5550000000000002</v>
      </c>
      <c r="V905" s="44">
        <f t="shared" si="164"/>
        <v>10.073136427566807</v>
      </c>
      <c r="W905" s="5">
        <f>VLOOKUP($B905,Gas!$B$3:$E$2506,4)</f>
        <v>0.34231025419752975</v>
      </c>
    </row>
    <row r="906" spans="1:23" x14ac:dyDescent="0.2">
      <c r="A906" s="43">
        <f t="shared" si="156"/>
        <v>42</v>
      </c>
      <c r="B906" s="91">
        <v>37069</v>
      </c>
      <c r="C906" s="92">
        <v>37.07</v>
      </c>
      <c r="D906" s="4">
        <f t="shared" si="162"/>
        <v>3.4580833152299414E-2</v>
      </c>
      <c r="E906" s="100">
        <f t="shared" si="157"/>
        <v>4.0073139107286906</v>
      </c>
      <c r="F906" s="2"/>
      <c r="G906" s="8">
        <f t="shared" si="165"/>
        <v>0</v>
      </c>
      <c r="H906" s="8">
        <f t="shared" si="165"/>
        <v>0</v>
      </c>
      <c r="I906" s="8">
        <f t="shared" si="165"/>
        <v>0</v>
      </c>
      <c r="J906" s="8">
        <f t="shared" si="165"/>
        <v>0</v>
      </c>
      <c r="K906" s="8">
        <f t="shared" si="165"/>
        <v>2.9299999999999997</v>
      </c>
      <c r="L906" s="8">
        <f t="shared" si="165"/>
        <v>12.93</v>
      </c>
      <c r="M906" s="8">
        <f t="shared" si="165"/>
        <v>17.07</v>
      </c>
      <c r="N906" s="8">
        <f t="shared" si="165"/>
        <v>12.07</v>
      </c>
      <c r="O906" s="8">
        <f t="shared" si="165"/>
        <v>7.07</v>
      </c>
      <c r="P906" s="8">
        <f t="shared" si="165"/>
        <v>2.0700000000000003</v>
      </c>
      <c r="Q906" s="8">
        <f t="shared" si="165"/>
        <v>0</v>
      </c>
      <c r="R906" s="8">
        <f t="shared" si="165"/>
        <v>0</v>
      </c>
      <c r="S906" s="8">
        <f t="shared" si="165"/>
        <v>0</v>
      </c>
      <c r="T906" s="21">
        <f t="shared" si="163"/>
        <v>42</v>
      </c>
      <c r="U906" s="19">
        <f>VLOOKUP($B906,Gas!$B$3:$E$2506,2)</f>
        <v>3.4449999999999998</v>
      </c>
      <c r="V906" s="44">
        <f t="shared" si="164"/>
        <v>10.760522496371554</v>
      </c>
      <c r="W906" s="5">
        <f>VLOOKUP($B906,Gas!$B$3:$E$2506,4)</f>
        <v>0.36275460837485585</v>
      </c>
    </row>
    <row r="907" spans="1:23" x14ac:dyDescent="0.2">
      <c r="A907" s="43">
        <f t="shared" si="156"/>
        <v>42</v>
      </c>
      <c r="B907" s="91">
        <v>37070</v>
      </c>
      <c r="C907" s="92">
        <v>44.47</v>
      </c>
      <c r="D907" s="4">
        <f t="shared" si="162"/>
        <v>0.1820067873599642</v>
      </c>
      <c r="E907" s="100">
        <f t="shared" si="157"/>
        <v>4.1378165357270404</v>
      </c>
      <c r="F907" s="2"/>
      <c r="G907" s="8">
        <f t="shared" si="165"/>
        <v>0</v>
      </c>
      <c r="H907" s="8">
        <f t="shared" si="165"/>
        <v>0</v>
      </c>
      <c r="I907" s="8">
        <f t="shared" si="165"/>
        <v>0</v>
      </c>
      <c r="J907" s="8">
        <f t="shared" si="165"/>
        <v>0</v>
      </c>
      <c r="K907" s="8">
        <f t="shared" si="165"/>
        <v>0</v>
      </c>
      <c r="L907" s="8">
        <f t="shared" si="165"/>
        <v>5.5300000000000011</v>
      </c>
      <c r="M907" s="8">
        <f t="shared" si="165"/>
        <v>24.47</v>
      </c>
      <c r="N907" s="8">
        <f t="shared" si="165"/>
        <v>19.47</v>
      </c>
      <c r="O907" s="8">
        <f t="shared" si="165"/>
        <v>14.469999999999999</v>
      </c>
      <c r="P907" s="8">
        <f t="shared" si="165"/>
        <v>9.4699999999999989</v>
      </c>
      <c r="Q907" s="8">
        <f t="shared" si="165"/>
        <v>4.4699999999999989</v>
      </c>
      <c r="R907" s="8">
        <f t="shared" si="165"/>
        <v>0</v>
      </c>
      <c r="S907" s="8">
        <f t="shared" si="165"/>
        <v>0</v>
      </c>
      <c r="T907" s="21">
        <f t="shared" si="163"/>
        <v>42</v>
      </c>
      <c r="U907" s="19">
        <f>VLOOKUP($B907,Gas!$B$3:$E$2506,2)</f>
        <v>3.3849999999999998</v>
      </c>
      <c r="V907" s="44">
        <f t="shared" si="164"/>
        <v>13.137370753323486</v>
      </c>
      <c r="W907" s="5">
        <f>VLOOKUP($B907,Gas!$B$3:$E$2506,4)</f>
        <v>0.35535911613172871</v>
      </c>
    </row>
    <row r="908" spans="1:23" x14ac:dyDescent="0.2">
      <c r="A908" s="43">
        <f t="shared" si="156"/>
        <v>42</v>
      </c>
      <c r="B908" s="91">
        <v>37071</v>
      </c>
      <c r="C908" s="92">
        <v>38.58</v>
      </c>
      <c r="D908" s="4">
        <f t="shared" si="162"/>
        <v>-0.14208079704502205</v>
      </c>
      <c r="E908" s="100">
        <f t="shared" si="157"/>
        <v>4.1369630171579637</v>
      </c>
      <c r="F908" s="2"/>
      <c r="G908" s="8">
        <f t="shared" si="165"/>
        <v>0</v>
      </c>
      <c r="H908" s="8">
        <f t="shared" si="165"/>
        <v>0</v>
      </c>
      <c r="I908" s="8">
        <f t="shared" si="165"/>
        <v>0</v>
      </c>
      <c r="J908" s="8">
        <f t="shared" si="165"/>
        <v>0</v>
      </c>
      <c r="K908" s="8">
        <f t="shared" si="165"/>
        <v>1.4200000000000017</v>
      </c>
      <c r="L908" s="8">
        <f t="shared" si="165"/>
        <v>11.420000000000002</v>
      </c>
      <c r="M908" s="8">
        <f t="shared" si="165"/>
        <v>18.579999999999998</v>
      </c>
      <c r="N908" s="8">
        <f t="shared" si="165"/>
        <v>13.579999999999998</v>
      </c>
      <c r="O908" s="8">
        <f t="shared" si="165"/>
        <v>8.5799999999999983</v>
      </c>
      <c r="P908" s="8">
        <f t="shared" si="165"/>
        <v>3.5799999999999983</v>
      </c>
      <c r="Q908" s="8">
        <f t="shared" si="165"/>
        <v>0</v>
      </c>
      <c r="R908" s="8">
        <f t="shared" si="165"/>
        <v>0</v>
      </c>
      <c r="S908" s="8">
        <f t="shared" si="165"/>
        <v>0</v>
      </c>
      <c r="T908" s="21">
        <f t="shared" si="163"/>
        <v>42</v>
      </c>
      <c r="U908" s="19">
        <f>VLOOKUP($B908,Gas!$B$3:$E$2506,2)</f>
        <v>3.2149999999999999</v>
      </c>
      <c r="V908" s="44">
        <f t="shared" si="164"/>
        <v>12</v>
      </c>
      <c r="W908" s="5">
        <f>VLOOKUP($B908,Gas!$B$3:$E$2506,4)</f>
        <v>0.39457650499754127</v>
      </c>
    </row>
    <row r="909" spans="1:23" x14ac:dyDescent="0.2">
      <c r="A909" s="43">
        <f t="shared" si="156"/>
        <v>43</v>
      </c>
      <c r="B909" s="91">
        <v>37074</v>
      </c>
      <c r="C909" s="92">
        <v>29.38</v>
      </c>
      <c r="D909" s="4">
        <f t="shared" si="162"/>
        <v>-0.27241983673185177</v>
      </c>
      <c r="E909" s="100">
        <f t="shared" si="157"/>
        <v>4.3276467879646763</v>
      </c>
      <c r="F909" s="2"/>
      <c r="G909" s="8">
        <f t="shared" si="165"/>
        <v>0</v>
      </c>
      <c r="H909" s="8">
        <f t="shared" si="165"/>
        <v>0</v>
      </c>
      <c r="I909" s="8">
        <f t="shared" si="165"/>
        <v>0.62000000000000099</v>
      </c>
      <c r="J909" s="8">
        <f t="shared" si="165"/>
        <v>5.620000000000001</v>
      </c>
      <c r="K909" s="8">
        <f t="shared" si="165"/>
        <v>10.620000000000001</v>
      </c>
      <c r="L909" s="8">
        <f t="shared" si="165"/>
        <v>20.62</v>
      </c>
      <c r="M909" s="8">
        <f t="shared" si="165"/>
        <v>9.379999999999999</v>
      </c>
      <c r="N909" s="8">
        <f t="shared" si="165"/>
        <v>4.379999999999999</v>
      </c>
      <c r="O909" s="8">
        <f t="shared" si="165"/>
        <v>0</v>
      </c>
      <c r="P909" s="8">
        <f t="shared" si="165"/>
        <v>0</v>
      </c>
      <c r="Q909" s="8">
        <f t="shared" si="165"/>
        <v>0</v>
      </c>
      <c r="R909" s="8">
        <f t="shared" si="165"/>
        <v>0</v>
      </c>
      <c r="S909" s="8">
        <f t="shared" si="165"/>
        <v>0</v>
      </c>
      <c r="T909" s="21">
        <f t="shared" si="163"/>
        <v>43</v>
      </c>
      <c r="U909" s="19">
        <f>VLOOKUP($B909,Gas!$B$3:$E$2506,2)</f>
        <v>2.9950000000000001</v>
      </c>
      <c r="V909" s="44">
        <f t="shared" si="164"/>
        <v>9.8096828046744573</v>
      </c>
      <c r="W909" s="5">
        <f>VLOOKUP($B909,Gas!$B$3:$E$2506,4)</f>
        <v>0.491951578669791</v>
      </c>
    </row>
    <row r="910" spans="1:23" x14ac:dyDescent="0.2">
      <c r="A910" s="43">
        <f t="shared" si="156"/>
        <v>43</v>
      </c>
      <c r="B910" s="91">
        <v>37075</v>
      </c>
      <c r="C910" s="92">
        <v>24.13</v>
      </c>
      <c r="D910" s="4">
        <f t="shared" si="162"/>
        <v>-0.19685829110879088</v>
      </c>
      <c r="E910" s="100">
        <f t="shared" si="157"/>
        <v>4.2845015895715539</v>
      </c>
      <c r="F910" s="2"/>
      <c r="G910" s="8">
        <f t="shared" si="165"/>
        <v>0</v>
      </c>
      <c r="H910" s="8">
        <f t="shared" si="165"/>
        <v>0.87000000000000099</v>
      </c>
      <c r="I910" s="8">
        <f t="shared" si="165"/>
        <v>5.870000000000001</v>
      </c>
      <c r="J910" s="8">
        <f t="shared" si="165"/>
        <v>10.870000000000001</v>
      </c>
      <c r="K910" s="8">
        <f t="shared" si="165"/>
        <v>15.870000000000001</v>
      </c>
      <c r="L910" s="8">
        <f t="shared" si="165"/>
        <v>25.87</v>
      </c>
      <c r="M910" s="8">
        <f t="shared" si="165"/>
        <v>4.129999999999999</v>
      </c>
      <c r="N910" s="8">
        <f t="shared" si="165"/>
        <v>0</v>
      </c>
      <c r="O910" s="8">
        <f t="shared" si="165"/>
        <v>0</v>
      </c>
      <c r="P910" s="8">
        <f t="shared" si="165"/>
        <v>0</v>
      </c>
      <c r="Q910" s="8">
        <f t="shared" si="165"/>
        <v>0</v>
      </c>
      <c r="R910" s="8">
        <f t="shared" si="165"/>
        <v>0</v>
      </c>
      <c r="S910" s="8">
        <f t="shared" si="165"/>
        <v>0</v>
      </c>
      <c r="T910" s="21">
        <f t="shared" si="163"/>
        <v>43</v>
      </c>
      <c r="U910" s="19">
        <f>VLOOKUP($B910,Gas!$B$3:$E$2506,2)</f>
        <v>2.93</v>
      </c>
      <c r="V910" s="44">
        <f t="shared" si="164"/>
        <v>8.2354948805460744</v>
      </c>
      <c r="W910" s="5">
        <f>VLOOKUP($B910,Gas!$B$3:$E$2506,4)</f>
        <v>0.47190110825849679</v>
      </c>
    </row>
    <row r="911" spans="1:23" x14ac:dyDescent="0.2">
      <c r="A911" s="43">
        <f t="shared" si="156"/>
        <v>43</v>
      </c>
      <c r="B911" s="91">
        <v>37077</v>
      </c>
      <c r="C911" s="92">
        <v>24.9</v>
      </c>
      <c r="D911" s="4">
        <f t="shared" si="162"/>
        <v>3.1411923833721614E-2</v>
      </c>
      <c r="E911" s="100">
        <f t="shared" si="157"/>
        <v>4.1678878564684547</v>
      </c>
      <c r="F911" s="2"/>
      <c r="G911" s="8">
        <f t="shared" si="165"/>
        <v>0</v>
      </c>
      <c r="H911" s="8">
        <f t="shared" si="165"/>
        <v>0.10000000000000142</v>
      </c>
      <c r="I911" s="8">
        <f t="shared" si="165"/>
        <v>5.1000000000000014</v>
      </c>
      <c r="J911" s="8">
        <f t="shared" si="165"/>
        <v>10.100000000000001</v>
      </c>
      <c r="K911" s="8">
        <f t="shared" si="165"/>
        <v>15.100000000000001</v>
      </c>
      <c r="L911" s="8">
        <f t="shared" si="165"/>
        <v>25.1</v>
      </c>
      <c r="M911" s="8">
        <f t="shared" si="165"/>
        <v>4.8999999999999986</v>
      </c>
      <c r="N911" s="8">
        <f t="shared" si="165"/>
        <v>0</v>
      </c>
      <c r="O911" s="8">
        <f t="shared" si="165"/>
        <v>0</v>
      </c>
      <c r="P911" s="8">
        <f t="shared" si="165"/>
        <v>0</v>
      </c>
      <c r="Q911" s="8">
        <f t="shared" si="165"/>
        <v>0</v>
      </c>
      <c r="R911" s="8">
        <f t="shared" si="165"/>
        <v>0</v>
      </c>
      <c r="S911" s="8">
        <f t="shared" si="165"/>
        <v>0</v>
      </c>
      <c r="T911" s="21">
        <f t="shared" si="163"/>
        <v>43</v>
      </c>
      <c r="U911" s="19">
        <f>VLOOKUP($B911,Gas!$B$3:$E$2506,2)</f>
        <v>3</v>
      </c>
      <c r="V911" s="44">
        <f t="shared" si="164"/>
        <v>8.2999999999999989</v>
      </c>
      <c r="W911" s="5">
        <f>VLOOKUP($B911,Gas!$B$3:$E$2506,4)</f>
        <v>0.53566972293430404</v>
      </c>
    </row>
    <row r="912" spans="1:23" x14ac:dyDescent="0.2">
      <c r="A912" s="43">
        <f t="shared" si="156"/>
        <v>43</v>
      </c>
      <c r="B912" s="91">
        <v>37078</v>
      </c>
      <c r="C912" s="92">
        <v>27.36</v>
      </c>
      <c r="D912" s="4">
        <f t="shared" si="162"/>
        <v>9.4214289283687733E-2</v>
      </c>
      <c r="E912" s="100">
        <f t="shared" si="157"/>
        <v>3.6939617186690854</v>
      </c>
      <c r="F912" s="2"/>
      <c r="G912" s="8">
        <f t="shared" si="165"/>
        <v>0</v>
      </c>
      <c r="H912" s="8">
        <f t="shared" si="165"/>
        <v>0</v>
      </c>
      <c r="I912" s="8">
        <f t="shared" si="165"/>
        <v>2.6400000000000006</v>
      </c>
      <c r="J912" s="8">
        <f t="shared" si="165"/>
        <v>7.6400000000000006</v>
      </c>
      <c r="K912" s="8">
        <f t="shared" si="165"/>
        <v>12.64</v>
      </c>
      <c r="L912" s="8">
        <f t="shared" si="165"/>
        <v>22.64</v>
      </c>
      <c r="M912" s="8">
        <f t="shared" si="165"/>
        <v>7.3599999999999994</v>
      </c>
      <c r="N912" s="8">
        <f t="shared" si="165"/>
        <v>2.3599999999999994</v>
      </c>
      <c r="O912" s="8">
        <f t="shared" si="165"/>
        <v>0</v>
      </c>
      <c r="P912" s="8">
        <f t="shared" si="165"/>
        <v>0</v>
      </c>
      <c r="Q912" s="8">
        <f t="shared" si="165"/>
        <v>0</v>
      </c>
      <c r="R912" s="8">
        <f t="shared" si="165"/>
        <v>0</v>
      </c>
      <c r="S912" s="8">
        <f t="shared" si="165"/>
        <v>0</v>
      </c>
      <c r="T912" s="21">
        <f t="shared" si="163"/>
        <v>43</v>
      </c>
      <c r="U912" s="19">
        <f>VLOOKUP($B912,Gas!$B$3:$E$2506,2)</f>
        <v>3.1</v>
      </c>
      <c r="V912" s="44">
        <f t="shared" si="164"/>
        <v>8.8258064516129036</v>
      </c>
      <c r="W912" s="5">
        <f>VLOOKUP($B912,Gas!$B$3:$E$2506,4)</f>
        <v>0.6113079096462245</v>
      </c>
    </row>
    <row r="913" spans="1:23" x14ac:dyDescent="0.2">
      <c r="A913" s="43">
        <f t="shared" si="156"/>
        <v>43</v>
      </c>
      <c r="B913" s="91">
        <v>37081</v>
      </c>
      <c r="C913" s="92">
        <v>39.64</v>
      </c>
      <c r="D913" s="4">
        <f t="shared" si="162"/>
        <v>0.37075661670743759</v>
      </c>
      <c r="E913" s="100">
        <f t="shared" si="157"/>
        <v>3.8967687602620797</v>
      </c>
      <c r="F913" s="2"/>
      <c r="G913" s="8">
        <f t="shared" si="165"/>
        <v>0</v>
      </c>
      <c r="H913" s="8">
        <f t="shared" si="165"/>
        <v>0</v>
      </c>
      <c r="I913" s="8">
        <f t="shared" si="165"/>
        <v>0</v>
      </c>
      <c r="J913" s="8">
        <f t="shared" si="165"/>
        <v>0</v>
      </c>
      <c r="K913" s="8">
        <f t="shared" si="165"/>
        <v>0.35999999999999943</v>
      </c>
      <c r="L913" s="8">
        <f t="shared" si="165"/>
        <v>10.36</v>
      </c>
      <c r="M913" s="8">
        <f t="shared" si="165"/>
        <v>19.64</v>
      </c>
      <c r="N913" s="8">
        <f t="shared" si="165"/>
        <v>14.64</v>
      </c>
      <c r="O913" s="8">
        <f t="shared" si="165"/>
        <v>9.64</v>
      </c>
      <c r="P913" s="8">
        <f t="shared" si="165"/>
        <v>4.6400000000000006</v>
      </c>
      <c r="Q913" s="8">
        <f t="shared" si="165"/>
        <v>0</v>
      </c>
      <c r="R913" s="8">
        <f t="shared" si="165"/>
        <v>0</v>
      </c>
      <c r="S913" s="8">
        <f t="shared" si="165"/>
        <v>0</v>
      </c>
      <c r="T913" s="21">
        <f t="shared" si="163"/>
        <v>43</v>
      </c>
      <c r="U913" s="19">
        <f>VLOOKUP($B913,Gas!$B$3:$E$2506,2)</f>
        <v>2.9950000000000001</v>
      </c>
      <c r="V913" s="44">
        <f t="shared" si="164"/>
        <v>13.235392320534224</v>
      </c>
      <c r="W913" s="5">
        <f>VLOOKUP($B913,Gas!$B$3:$E$2506,4)</f>
        <v>0.56327685240869629</v>
      </c>
    </row>
    <row r="914" spans="1:23" x14ac:dyDescent="0.2">
      <c r="A914" s="43">
        <f t="shared" si="156"/>
        <v>43</v>
      </c>
      <c r="B914" s="91">
        <v>37082</v>
      </c>
      <c r="C914" s="92">
        <v>46.65</v>
      </c>
      <c r="D914" s="4">
        <f t="shared" si="162"/>
        <v>0.1628342178315656</v>
      </c>
      <c r="E914" s="100">
        <f t="shared" si="157"/>
        <v>3.0464075255429037</v>
      </c>
      <c r="F914" s="2"/>
      <c r="G914" s="8">
        <f t="shared" ref="G914:S923" si="166">IF(G$1="P",MAX(0,G$2-$C914),IF(G$1="C",MAX(0,$C914-G$2)))</f>
        <v>0</v>
      </c>
      <c r="H914" s="8">
        <f t="shared" si="166"/>
        <v>0</v>
      </c>
      <c r="I914" s="8">
        <f t="shared" si="166"/>
        <v>0</v>
      </c>
      <c r="J914" s="8">
        <f t="shared" si="166"/>
        <v>0</v>
      </c>
      <c r="K914" s="8">
        <f t="shared" si="166"/>
        <v>0</v>
      </c>
      <c r="L914" s="8">
        <f t="shared" si="166"/>
        <v>3.3500000000000014</v>
      </c>
      <c r="M914" s="8">
        <f t="shared" si="166"/>
        <v>26.65</v>
      </c>
      <c r="N914" s="8">
        <f t="shared" si="166"/>
        <v>21.65</v>
      </c>
      <c r="O914" s="8">
        <f t="shared" si="166"/>
        <v>16.649999999999999</v>
      </c>
      <c r="P914" s="8">
        <f t="shared" si="166"/>
        <v>11.649999999999999</v>
      </c>
      <c r="Q914" s="8">
        <f t="shared" si="166"/>
        <v>6.6499999999999986</v>
      </c>
      <c r="R914" s="8">
        <f t="shared" si="166"/>
        <v>0</v>
      </c>
      <c r="S914" s="8">
        <f t="shared" si="166"/>
        <v>0</v>
      </c>
      <c r="T914" s="21">
        <f t="shared" si="163"/>
        <v>43</v>
      </c>
      <c r="U914" s="19">
        <f>VLOOKUP($B914,Gas!$B$3:$E$2506,2)</f>
        <v>3.1</v>
      </c>
      <c r="V914" s="44">
        <f t="shared" si="164"/>
        <v>15.048387096774192</v>
      </c>
      <c r="W914" s="5">
        <f>VLOOKUP($B914,Gas!$B$3:$E$2506,4)</f>
        <v>0.6167902136923924</v>
      </c>
    </row>
    <row r="915" spans="1:23" x14ac:dyDescent="0.2">
      <c r="A915" s="43">
        <f t="shared" si="156"/>
        <v>43</v>
      </c>
      <c r="B915" s="91">
        <v>37083</v>
      </c>
      <c r="C915" s="92">
        <v>42.14</v>
      </c>
      <c r="D915" s="4">
        <f t="shared" si="162"/>
        <v>-0.10167551891730983</v>
      </c>
      <c r="E915" s="100">
        <f t="shared" si="157"/>
        <v>3.1135992076215739</v>
      </c>
      <c r="F915" s="2"/>
      <c r="G915" s="8">
        <f t="shared" si="166"/>
        <v>0</v>
      </c>
      <c r="H915" s="8">
        <f t="shared" si="166"/>
        <v>0</v>
      </c>
      <c r="I915" s="8">
        <f t="shared" si="166"/>
        <v>0</v>
      </c>
      <c r="J915" s="8">
        <f t="shared" si="166"/>
        <v>0</v>
      </c>
      <c r="K915" s="8">
        <f t="shared" si="166"/>
        <v>0</v>
      </c>
      <c r="L915" s="8">
        <f t="shared" si="166"/>
        <v>7.8599999999999994</v>
      </c>
      <c r="M915" s="8">
        <f t="shared" si="166"/>
        <v>22.14</v>
      </c>
      <c r="N915" s="8">
        <f t="shared" si="166"/>
        <v>17.14</v>
      </c>
      <c r="O915" s="8">
        <f t="shared" si="166"/>
        <v>12.14</v>
      </c>
      <c r="P915" s="8">
        <f t="shared" si="166"/>
        <v>7.1400000000000006</v>
      </c>
      <c r="Q915" s="8">
        <f t="shared" si="166"/>
        <v>2.1400000000000006</v>
      </c>
      <c r="R915" s="8">
        <f t="shared" si="166"/>
        <v>0</v>
      </c>
      <c r="S915" s="8">
        <f t="shared" si="166"/>
        <v>0</v>
      </c>
      <c r="T915" s="21">
        <f t="shared" si="163"/>
        <v>43</v>
      </c>
      <c r="U915" s="19">
        <f>VLOOKUP($B915,Gas!$B$3:$E$2506,2)</f>
        <v>3.18</v>
      </c>
      <c r="V915" s="44">
        <f t="shared" si="164"/>
        <v>13.251572327044025</v>
      </c>
      <c r="W915" s="5">
        <f>VLOOKUP($B915,Gas!$B$3:$E$2506,4)</f>
        <v>0.44022914159907173</v>
      </c>
    </row>
    <row r="916" spans="1:23" x14ac:dyDescent="0.2">
      <c r="A916" s="43">
        <f t="shared" si="156"/>
        <v>43</v>
      </c>
      <c r="B916" s="91">
        <v>37084</v>
      </c>
      <c r="C916" s="92">
        <v>33.08</v>
      </c>
      <c r="D916" s="4">
        <f t="shared" si="162"/>
        <v>-0.24206853822055252</v>
      </c>
      <c r="E916" s="100">
        <f t="shared" si="157"/>
        <v>3.3654944852200952</v>
      </c>
      <c r="F916" s="2"/>
      <c r="G916" s="8">
        <f t="shared" si="166"/>
        <v>0</v>
      </c>
      <c r="H916" s="8">
        <f t="shared" si="166"/>
        <v>0</v>
      </c>
      <c r="I916" s="8">
        <f t="shared" si="166"/>
        <v>0</v>
      </c>
      <c r="J916" s="8">
        <f t="shared" si="166"/>
        <v>1.9200000000000017</v>
      </c>
      <c r="K916" s="8">
        <f t="shared" si="166"/>
        <v>6.9200000000000017</v>
      </c>
      <c r="L916" s="8">
        <f t="shared" si="166"/>
        <v>16.920000000000002</v>
      </c>
      <c r="M916" s="8">
        <f t="shared" si="166"/>
        <v>13.079999999999998</v>
      </c>
      <c r="N916" s="8">
        <f t="shared" si="166"/>
        <v>8.0799999999999983</v>
      </c>
      <c r="O916" s="8">
        <f t="shared" si="166"/>
        <v>3.0799999999999983</v>
      </c>
      <c r="P916" s="8">
        <f t="shared" si="166"/>
        <v>0</v>
      </c>
      <c r="Q916" s="8">
        <f t="shared" si="166"/>
        <v>0</v>
      </c>
      <c r="R916" s="8">
        <f t="shared" si="166"/>
        <v>0</v>
      </c>
      <c r="S916" s="8">
        <f t="shared" si="166"/>
        <v>0</v>
      </c>
      <c r="T916" s="21">
        <f t="shared" si="163"/>
        <v>43</v>
      </c>
      <c r="U916" s="19">
        <f>VLOOKUP($B916,Gas!$B$3:$E$2506,2)</f>
        <v>3.2050000000000001</v>
      </c>
      <c r="V916" s="44">
        <f t="shared" si="164"/>
        <v>10.321372854914197</v>
      </c>
      <c r="W916" s="5">
        <f>VLOOKUP($B916,Gas!$B$3:$E$2506,4)</f>
        <v>0.43844378393756689</v>
      </c>
    </row>
    <row r="917" spans="1:23" x14ac:dyDescent="0.2">
      <c r="A917" s="43">
        <f t="shared" si="156"/>
        <v>43</v>
      </c>
      <c r="B917" s="91">
        <v>37085</v>
      </c>
      <c r="C917" s="92">
        <v>28.38</v>
      </c>
      <c r="D917" s="4">
        <f t="shared" si="162"/>
        <v>-0.15324419842359396</v>
      </c>
      <c r="E917" s="100">
        <f t="shared" si="157"/>
        <v>3.2456735509723371</v>
      </c>
      <c r="F917" s="2"/>
      <c r="G917" s="8">
        <f t="shared" si="166"/>
        <v>0</v>
      </c>
      <c r="H917" s="8">
        <f t="shared" si="166"/>
        <v>0</v>
      </c>
      <c r="I917" s="8">
        <f t="shared" si="166"/>
        <v>1.620000000000001</v>
      </c>
      <c r="J917" s="8">
        <f t="shared" si="166"/>
        <v>6.620000000000001</v>
      </c>
      <c r="K917" s="8">
        <f t="shared" si="166"/>
        <v>11.620000000000001</v>
      </c>
      <c r="L917" s="8">
        <f t="shared" si="166"/>
        <v>21.62</v>
      </c>
      <c r="M917" s="8">
        <f t="shared" si="166"/>
        <v>8.379999999999999</v>
      </c>
      <c r="N917" s="8">
        <f t="shared" si="166"/>
        <v>3.379999999999999</v>
      </c>
      <c r="O917" s="8">
        <f t="shared" si="166"/>
        <v>0</v>
      </c>
      <c r="P917" s="8">
        <f t="shared" si="166"/>
        <v>0</v>
      </c>
      <c r="Q917" s="8">
        <f t="shared" si="166"/>
        <v>0</v>
      </c>
      <c r="R917" s="8">
        <f t="shared" si="166"/>
        <v>0</v>
      </c>
      <c r="S917" s="8">
        <f t="shared" si="166"/>
        <v>0</v>
      </c>
      <c r="T917" s="21">
        <f t="shared" si="163"/>
        <v>43</v>
      </c>
      <c r="U917" s="19">
        <f>VLOOKUP($B917,Gas!$B$3:$E$2506,2)</f>
        <v>3.3</v>
      </c>
      <c r="V917" s="44">
        <f t="shared" si="164"/>
        <v>8.6</v>
      </c>
      <c r="W917" s="5">
        <f>VLOOKUP($B917,Gas!$B$3:$E$2506,4)</f>
        <v>0.41058876328417393</v>
      </c>
    </row>
    <row r="918" spans="1:23" x14ac:dyDescent="0.2">
      <c r="A918" s="43">
        <f t="shared" si="156"/>
        <v>43</v>
      </c>
      <c r="B918" s="91">
        <v>37088</v>
      </c>
      <c r="C918" s="92">
        <v>42.14</v>
      </c>
      <c r="D918" s="4">
        <f t="shared" si="162"/>
        <v>0.3953127366441464</v>
      </c>
      <c r="E918" s="100">
        <f t="shared" si="157"/>
        <v>3.8539886858714629</v>
      </c>
      <c r="F918" s="2"/>
      <c r="G918" s="8">
        <f t="shared" si="166"/>
        <v>0</v>
      </c>
      <c r="H918" s="8">
        <f t="shared" si="166"/>
        <v>0</v>
      </c>
      <c r="I918" s="8">
        <f t="shared" si="166"/>
        <v>0</v>
      </c>
      <c r="J918" s="8">
        <f t="shared" si="166"/>
        <v>0</v>
      </c>
      <c r="K918" s="8">
        <f t="shared" si="166"/>
        <v>0</v>
      </c>
      <c r="L918" s="8">
        <f t="shared" si="166"/>
        <v>7.8599999999999994</v>
      </c>
      <c r="M918" s="8">
        <f t="shared" si="166"/>
        <v>22.14</v>
      </c>
      <c r="N918" s="8">
        <f t="shared" si="166"/>
        <v>17.14</v>
      </c>
      <c r="O918" s="8">
        <f t="shared" si="166"/>
        <v>12.14</v>
      </c>
      <c r="P918" s="8">
        <f t="shared" si="166"/>
        <v>7.1400000000000006</v>
      </c>
      <c r="Q918" s="8">
        <f t="shared" si="166"/>
        <v>2.1400000000000006</v>
      </c>
      <c r="R918" s="8">
        <f t="shared" si="166"/>
        <v>0</v>
      </c>
      <c r="S918" s="8">
        <f t="shared" si="166"/>
        <v>0</v>
      </c>
      <c r="T918" s="21">
        <f t="shared" si="163"/>
        <v>43</v>
      </c>
      <c r="U918" s="19">
        <f>VLOOKUP($B918,Gas!$B$3:$E$2506,2)</f>
        <v>3.1549999999999998</v>
      </c>
      <c r="V918" s="44">
        <f t="shared" si="164"/>
        <v>13.356576862123614</v>
      </c>
      <c r="W918" s="5">
        <f>VLOOKUP($B918,Gas!$B$3:$E$2506,4)</f>
        <v>0.49026079661961713</v>
      </c>
    </row>
    <row r="919" spans="1:23" x14ac:dyDescent="0.2">
      <c r="A919" s="43">
        <f t="shared" si="156"/>
        <v>43</v>
      </c>
      <c r="B919" s="91">
        <v>37089</v>
      </c>
      <c r="C919" s="92">
        <v>42.22</v>
      </c>
      <c r="D919" s="4">
        <f t="shared" si="162"/>
        <v>1.8966340441315885E-3</v>
      </c>
      <c r="E919" s="100">
        <f t="shared" si="157"/>
        <v>3.5282191475180511</v>
      </c>
      <c r="F919" s="2"/>
      <c r="G919" s="8">
        <f t="shared" si="166"/>
        <v>0</v>
      </c>
      <c r="H919" s="8">
        <f t="shared" si="166"/>
        <v>0</v>
      </c>
      <c r="I919" s="8">
        <f t="shared" si="166"/>
        <v>0</v>
      </c>
      <c r="J919" s="8">
        <f t="shared" si="166"/>
        <v>0</v>
      </c>
      <c r="K919" s="8">
        <f t="shared" si="166"/>
        <v>0</v>
      </c>
      <c r="L919" s="8">
        <f t="shared" si="166"/>
        <v>7.7800000000000011</v>
      </c>
      <c r="M919" s="8">
        <f t="shared" si="166"/>
        <v>22.22</v>
      </c>
      <c r="N919" s="8">
        <f t="shared" si="166"/>
        <v>17.22</v>
      </c>
      <c r="O919" s="8">
        <f t="shared" si="166"/>
        <v>12.219999999999999</v>
      </c>
      <c r="P919" s="8">
        <f t="shared" si="166"/>
        <v>7.2199999999999989</v>
      </c>
      <c r="Q919" s="8">
        <f t="shared" si="166"/>
        <v>2.2199999999999989</v>
      </c>
      <c r="R919" s="8">
        <f t="shared" si="166"/>
        <v>0</v>
      </c>
      <c r="S919" s="8">
        <f t="shared" si="166"/>
        <v>0</v>
      </c>
      <c r="T919" s="21">
        <f t="shared" si="163"/>
        <v>43</v>
      </c>
      <c r="U919" s="19">
        <f>VLOOKUP($B919,Gas!$B$3:$E$2506,2)</f>
        <v>3.0750000000000002</v>
      </c>
      <c r="V919" s="44">
        <f t="shared" si="164"/>
        <v>13.730081300813007</v>
      </c>
      <c r="W919" s="5">
        <f>VLOOKUP($B919,Gas!$B$3:$E$2506,4)</f>
        <v>0.4662517629910426</v>
      </c>
    </row>
    <row r="920" spans="1:23" x14ac:dyDescent="0.2">
      <c r="A920" s="43">
        <f t="shared" si="156"/>
        <v>43</v>
      </c>
      <c r="B920" s="91">
        <v>37090</v>
      </c>
      <c r="C920" s="92">
        <v>44.61</v>
      </c>
      <c r="D920" s="4">
        <f t="shared" si="162"/>
        <v>5.5064006719998872E-2</v>
      </c>
      <c r="E920" s="100">
        <f t="shared" si="157"/>
        <v>3.2821227694917465</v>
      </c>
      <c r="F920" s="2"/>
      <c r="G920" s="8">
        <f t="shared" si="166"/>
        <v>0</v>
      </c>
      <c r="H920" s="8">
        <f t="shared" si="166"/>
        <v>0</v>
      </c>
      <c r="I920" s="8">
        <f t="shared" si="166"/>
        <v>0</v>
      </c>
      <c r="J920" s="8">
        <f t="shared" si="166"/>
        <v>0</v>
      </c>
      <c r="K920" s="8">
        <f t="shared" si="166"/>
        <v>0</v>
      </c>
      <c r="L920" s="8">
        <f t="shared" si="166"/>
        <v>5.3900000000000006</v>
      </c>
      <c r="M920" s="8">
        <f t="shared" si="166"/>
        <v>24.61</v>
      </c>
      <c r="N920" s="8">
        <f t="shared" si="166"/>
        <v>19.61</v>
      </c>
      <c r="O920" s="8">
        <f t="shared" si="166"/>
        <v>14.61</v>
      </c>
      <c r="P920" s="8">
        <f t="shared" si="166"/>
        <v>9.61</v>
      </c>
      <c r="Q920" s="8">
        <f t="shared" si="166"/>
        <v>4.6099999999999994</v>
      </c>
      <c r="R920" s="8">
        <f t="shared" si="166"/>
        <v>0</v>
      </c>
      <c r="S920" s="8">
        <f t="shared" si="166"/>
        <v>0</v>
      </c>
      <c r="T920" s="21">
        <f t="shared" si="163"/>
        <v>43</v>
      </c>
      <c r="U920" s="19">
        <f>VLOOKUP($B920,Gas!$B$3:$E$2506,2)</f>
        <v>3.12</v>
      </c>
      <c r="V920" s="44">
        <f t="shared" si="164"/>
        <v>14.298076923076922</v>
      </c>
      <c r="W920" s="5">
        <f>VLOOKUP($B920,Gas!$B$3:$E$2506,4)</f>
        <v>0.47115633159837939</v>
      </c>
    </row>
    <row r="921" spans="1:23" x14ac:dyDescent="0.2">
      <c r="A921" s="43">
        <f t="shared" ref="A921:A966" si="167">MONTH(B921)+(YEAR(B921)-1998)*12</f>
        <v>43</v>
      </c>
      <c r="B921" s="91">
        <v>37091</v>
      </c>
      <c r="C921" s="92">
        <v>47.43</v>
      </c>
      <c r="D921" s="4">
        <f t="shared" si="162"/>
        <v>6.1296890749317039E-2</v>
      </c>
      <c r="E921" s="100">
        <f t="shared" si="157"/>
        <v>3.2779240076414249</v>
      </c>
      <c r="F921" s="2"/>
      <c r="G921" s="8">
        <f t="shared" si="166"/>
        <v>0</v>
      </c>
      <c r="H921" s="8">
        <f t="shared" si="166"/>
        <v>0</v>
      </c>
      <c r="I921" s="8">
        <f t="shared" si="166"/>
        <v>0</v>
      </c>
      <c r="J921" s="8">
        <f t="shared" si="166"/>
        <v>0</v>
      </c>
      <c r="K921" s="8">
        <f t="shared" si="166"/>
        <v>0</v>
      </c>
      <c r="L921" s="8">
        <f t="shared" si="166"/>
        <v>2.5700000000000003</v>
      </c>
      <c r="M921" s="8">
        <f t="shared" si="166"/>
        <v>27.43</v>
      </c>
      <c r="N921" s="8">
        <f t="shared" si="166"/>
        <v>22.43</v>
      </c>
      <c r="O921" s="8">
        <f t="shared" si="166"/>
        <v>17.43</v>
      </c>
      <c r="P921" s="8">
        <f t="shared" si="166"/>
        <v>12.43</v>
      </c>
      <c r="Q921" s="8">
        <f t="shared" si="166"/>
        <v>7.43</v>
      </c>
      <c r="R921" s="8">
        <f t="shared" si="166"/>
        <v>0</v>
      </c>
      <c r="S921" s="8">
        <f t="shared" si="166"/>
        <v>0</v>
      </c>
      <c r="T921" s="21">
        <f t="shared" si="163"/>
        <v>43</v>
      </c>
      <c r="U921" s="19">
        <f>VLOOKUP($B921,Gas!$B$3:$E$2506,2)</f>
        <v>3.145</v>
      </c>
      <c r="V921" s="44">
        <f t="shared" si="164"/>
        <v>15.081081081081081</v>
      </c>
      <c r="W921" s="5">
        <f>VLOOKUP($B921,Gas!$B$3:$E$2506,4)</f>
        <v>0.47081445655564813</v>
      </c>
    </row>
    <row r="922" spans="1:23" x14ac:dyDescent="0.2">
      <c r="A922" s="43">
        <f t="shared" si="167"/>
        <v>43</v>
      </c>
      <c r="B922" s="91">
        <v>37092</v>
      </c>
      <c r="C922" s="92">
        <v>45.34</v>
      </c>
      <c r="D922" s="4">
        <f t="shared" si="162"/>
        <v>-4.5065294810107369E-2</v>
      </c>
      <c r="E922" s="100">
        <f t="shared" si="157"/>
        <v>3.3165282697386003</v>
      </c>
      <c r="F922" s="2"/>
      <c r="G922" s="8">
        <f t="shared" si="166"/>
        <v>0</v>
      </c>
      <c r="H922" s="8">
        <f t="shared" si="166"/>
        <v>0</v>
      </c>
      <c r="I922" s="8">
        <f t="shared" si="166"/>
        <v>0</v>
      </c>
      <c r="J922" s="8">
        <f t="shared" si="166"/>
        <v>0</v>
      </c>
      <c r="K922" s="8">
        <f t="shared" si="166"/>
        <v>0</v>
      </c>
      <c r="L922" s="8">
        <f t="shared" si="166"/>
        <v>4.6599999999999966</v>
      </c>
      <c r="M922" s="8">
        <f t="shared" si="166"/>
        <v>25.340000000000003</v>
      </c>
      <c r="N922" s="8">
        <f t="shared" si="166"/>
        <v>20.340000000000003</v>
      </c>
      <c r="O922" s="8">
        <f t="shared" si="166"/>
        <v>15.340000000000003</v>
      </c>
      <c r="P922" s="8">
        <f t="shared" si="166"/>
        <v>10.340000000000003</v>
      </c>
      <c r="Q922" s="8">
        <f t="shared" si="166"/>
        <v>5.3400000000000034</v>
      </c>
      <c r="R922" s="8">
        <f t="shared" si="166"/>
        <v>0</v>
      </c>
      <c r="S922" s="8">
        <f t="shared" si="166"/>
        <v>0</v>
      </c>
      <c r="T922" s="21">
        <f t="shared" si="163"/>
        <v>43</v>
      </c>
      <c r="U922" s="19">
        <f>VLOOKUP($B922,Gas!$B$3:$E$2506,2)</f>
        <v>3.0249999999999999</v>
      </c>
      <c r="V922" s="44">
        <f t="shared" si="164"/>
        <v>14.988429752066118</v>
      </c>
      <c r="W922" s="5">
        <f>VLOOKUP($B922,Gas!$B$3:$E$2506,4)</f>
        <v>0.49208108155231994</v>
      </c>
    </row>
    <row r="923" spans="1:23" x14ac:dyDescent="0.2">
      <c r="A923" s="43">
        <f t="shared" si="167"/>
        <v>43</v>
      </c>
      <c r="B923" s="91">
        <v>37095</v>
      </c>
      <c r="C923" s="92">
        <v>51</v>
      </c>
      <c r="D923" s="4">
        <f t="shared" si="162"/>
        <v>0.11763598764494278</v>
      </c>
      <c r="E923" s="100">
        <f t="shared" si="157"/>
        <v>2.8456513180056047</v>
      </c>
      <c r="F923" s="2"/>
      <c r="G923" s="8">
        <f t="shared" si="166"/>
        <v>0</v>
      </c>
      <c r="H923" s="8">
        <f t="shared" si="166"/>
        <v>0</v>
      </c>
      <c r="I923" s="8">
        <f t="shared" si="166"/>
        <v>0</v>
      </c>
      <c r="J923" s="8">
        <f t="shared" si="166"/>
        <v>0</v>
      </c>
      <c r="K923" s="8">
        <f t="shared" si="166"/>
        <v>0</v>
      </c>
      <c r="L923" s="8">
        <f t="shared" si="166"/>
        <v>0</v>
      </c>
      <c r="M923" s="8">
        <f t="shared" si="166"/>
        <v>31</v>
      </c>
      <c r="N923" s="8">
        <f t="shared" si="166"/>
        <v>26</v>
      </c>
      <c r="O923" s="8">
        <f t="shared" si="166"/>
        <v>21</v>
      </c>
      <c r="P923" s="8">
        <f t="shared" si="166"/>
        <v>16</v>
      </c>
      <c r="Q923" s="8">
        <f t="shared" si="166"/>
        <v>11</v>
      </c>
      <c r="R923" s="8">
        <f t="shared" si="166"/>
        <v>1</v>
      </c>
      <c r="S923" s="8">
        <f t="shared" si="166"/>
        <v>0</v>
      </c>
      <c r="T923" s="21">
        <f t="shared" si="163"/>
        <v>43</v>
      </c>
      <c r="U923" s="19">
        <f>VLOOKUP($B923,Gas!$B$3:$E$2506,2)</f>
        <v>2.95</v>
      </c>
      <c r="V923" s="44">
        <f t="shared" si="164"/>
        <v>17.288135593220339</v>
      </c>
      <c r="W923" s="5">
        <f>VLOOKUP($B923,Gas!$B$3:$E$2506,4)</f>
        <v>0.39463964023990933</v>
      </c>
    </row>
    <row r="924" spans="1:23" x14ac:dyDescent="0.2">
      <c r="A924" s="43">
        <f t="shared" si="167"/>
        <v>43</v>
      </c>
      <c r="B924" s="91">
        <v>37096</v>
      </c>
      <c r="C924" s="92">
        <v>56.62</v>
      </c>
      <c r="D924" s="4">
        <f t="shared" si="162"/>
        <v>0.1045366469594277</v>
      </c>
      <c r="E924" s="100">
        <f t="shared" ref="E924:E963" si="168">STDEV(D915:D924)*SQRT(trade_day)</f>
        <v>2.7815335685118932</v>
      </c>
      <c r="F924" s="2"/>
      <c r="G924" s="8">
        <f t="shared" ref="G924:S933" si="169">IF(G$1="P",MAX(0,G$2-$C924),IF(G$1="C",MAX(0,$C924-G$2)))</f>
        <v>0</v>
      </c>
      <c r="H924" s="8">
        <f t="shared" si="169"/>
        <v>0</v>
      </c>
      <c r="I924" s="8">
        <f t="shared" si="169"/>
        <v>0</v>
      </c>
      <c r="J924" s="8">
        <f t="shared" si="169"/>
        <v>0</v>
      </c>
      <c r="K924" s="8">
        <f t="shared" si="169"/>
        <v>0</v>
      </c>
      <c r="L924" s="8">
        <f t="shared" si="169"/>
        <v>0</v>
      </c>
      <c r="M924" s="8">
        <f t="shared" si="169"/>
        <v>36.619999999999997</v>
      </c>
      <c r="N924" s="8">
        <f t="shared" si="169"/>
        <v>31.619999999999997</v>
      </c>
      <c r="O924" s="8">
        <f t="shared" si="169"/>
        <v>26.619999999999997</v>
      </c>
      <c r="P924" s="8">
        <f t="shared" si="169"/>
        <v>21.619999999999997</v>
      </c>
      <c r="Q924" s="8">
        <f t="shared" si="169"/>
        <v>16.619999999999997</v>
      </c>
      <c r="R924" s="8">
        <f t="shared" si="169"/>
        <v>6.6199999999999974</v>
      </c>
      <c r="S924" s="8">
        <f t="shared" si="169"/>
        <v>0</v>
      </c>
      <c r="T924" s="21">
        <f t="shared" si="163"/>
        <v>43</v>
      </c>
      <c r="U924" s="19">
        <f>VLOOKUP($B924,Gas!$B$3:$E$2506,2)</f>
        <v>3.01</v>
      </c>
      <c r="V924" s="44">
        <f t="shared" si="164"/>
        <v>18.810631229235881</v>
      </c>
      <c r="W924" s="5">
        <f>VLOOKUP($B924,Gas!$B$3:$E$2506,4)</f>
        <v>0.36373121273308284</v>
      </c>
    </row>
    <row r="925" spans="1:23" x14ac:dyDescent="0.2">
      <c r="A925" s="43">
        <f t="shared" si="167"/>
        <v>43</v>
      </c>
      <c r="B925" s="91">
        <v>37097</v>
      </c>
      <c r="C925" s="92">
        <v>48.28</v>
      </c>
      <c r="D925" s="4">
        <f t="shared" si="162"/>
        <v>-0.15934488345442269</v>
      </c>
      <c r="E925" s="100">
        <f t="shared" si="168"/>
        <v>2.8649400676719909</v>
      </c>
      <c r="F925" s="2"/>
      <c r="G925" s="8">
        <f t="shared" si="169"/>
        <v>0</v>
      </c>
      <c r="H925" s="8">
        <f t="shared" si="169"/>
        <v>0</v>
      </c>
      <c r="I925" s="8">
        <f t="shared" si="169"/>
        <v>0</v>
      </c>
      <c r="J925" s="8">
        <f t="shared" si="169"/>
        <v>0</v>
      </c>
      <c r="K925" s="8">
        <f t="shared" si="169"/>
        <v>0</v>
      </c>
      <c r="L925" s="8">
        <f t="shared" si="169"/>
        <v>1.7199999999999989</v>
      </c>
      <c r="M925" s="8">
        <f t="shared" si="169"/>
        <v>28.28</v>
      </c>
      <c r="N925" s="8">
        <f t="shared" si="169"/>
        <v>23.28</v>
      </c>
      <c r="O925" s="8">
        <f t="shared" si="169"/>
        <v>18.28</v>
      </c>
      <c r="P925" s="8">
        <f t="shared" si="169"/>
        <v>13.280000000000001</v>
      </c>
      <c r="Q925" s="8">
        <f t="shared" si="169"/>
        <v>8.2800000000000011</v>
      </c>
      <c r="R925" s="8">
        <f t="shared" si="169"/>
        <v>0</v>
      </c>
      <c r="S925" s="8">
        <f t="shared" si="169"/>
        <v>0</v>
      </c>
      <c r="T925" s="21">
        <f t="shared" si="163"/>
        <v>43</v>
      </c>
      <c r="U925" s="19">
        <f>VLOOKUP($B925,Gas!$B$3:$E$2506,2)</f>
        <v>3.01</v>
      </c>
      <c r="V925" s="44">
        <f t="shared" si="164"/>
        <v>16.039867109634553</v>
      </c>
      <c r="W925" s="5">
        <f>VLOOKUP($B925,Gas!$B$3:$E$2506,4)</f>
        <v>0.36373121273308284</v>
      </c>
    </row>
    <row r="926" spans="1:23" x14ac:dyDescent="0.2">
      <c r="A926" s="43">
        <f t="shared" si="167"/>
        <v>43</v>
      </c>
      <c r="B926" s="91">
        <v>37098</v>
      </c>
      <c r="C926" s="92">
        <v>36.92</v>
      </c>
      <c r="D926" s="4">
        <f t="shared" si="162"/>
        <v>-0.26826398659467926</v>
      </c>
      <c r="E926" s="100">
        <f t="shared" si="168"/>
        <v>2.9320836701648285</v>
      </c>
      <c r="F926" s="2"/>
      <c r="G926" s="8">
        <f t="shared" si="169"/>
        <v>0</v>
      </c>
      <c r="H926" s="8">
        <f t="shared" si="169"/>
        <v>0</v>
      </c>
      <c r="I926" s="8">
        <f t="shared" si="169"/>
        <v>0</v>
      </c>
      <c r="J926" s="8">
        <f t="shared" si="169"/>
        <v>0</v>
      </c>
      <c r="K926" s="8">
        <f t="shared" si="169"/>
        <v>3.0799999999999983</v>
      </c>
      <c r="L926" s="8">
        <f t="shared" si="169"/>
        <v>13.079999999999998</v>
      </c>
      <c r="M926" s="8">
        <f t="shared" si="169"/>
        <v>16.920000000000002</v>
      </c>
      <c r="N926" s="8">
        <f t="shared" si="169"/>
        <v>11.920000000000002</v>
      </c>
      <c r="O926" s="8">
        <f t="shared" si="169"/>
        <v>6.9200000000000017</v>
      </c>
      <c r="P926" s="8">
        <f t="shared" si="169"/>
        <v>1.9200000000000017</v>
      </c>
      <c r="Q926" s="8">
        <f t="shared" si="169"/>
        <v>0</v>
      </c>
      <c r="R926" s="8">
        <f t="shared" si="169"/>
        <v>0</v>
      </c>
      <c r="S926" s="8">
        <f t="shared" si="169"/>
        <v>0</v>
      </c>
      <c r="T926" s="21">
        <f t="shared" si="163"/>
        <v>43</v>
      </c>
      <c r="U926" s="19">
        <f>VLOOKUP($B926,Gas!$B$3:$E$2506,2)</f>
        <v>3.06</v>
      </c>
      <c r="V926" s="44">
        <f t="shared" si="164"/>
        <v>12.065359477124183</v>
      </c>
      <c r="W926" s="5">
        <f>VLOOKUP($B926,Gas!$B$3:$E$2506,4)</f>
        <v>0.38534955384127728</v>
      </c>
    </row>
    <row r="927" spans="1:23" x14ac:dyDescent="0.2">
      <c r="A927" s="43">
        <f t="shared" si="167"/>
        <v>43</v>
      </c>
      <c r="B927" s="91">
        <v>37099</v>
      </c>
      <c r="C927" s="92">
        <v>33.58</v>
      </c>
      <c r="D927" s="4">
        <f t="shared" si="162"/>
        <v>-9.4822757985256745E-2</v>
      </c>
      <c r="E927" s="100">
        <f t="shared" si="168"/>
        <v>2.854719145610197</v>
      </c>
      <c r="F927" s="2"/>
      <c r="G927" s="8">
        <f t="shared" si="169"/>
        <v>0</v>
      </c>
      <c r="H927" s="8">
        <f t="shared" si="169"/>
        <v>0</v>
      </c>
      <c r="I927" s="8">
        <f t="shared" si="169"/>
        <v>0</v>
      </c>
      <c r="J927" s="8">
        <f t="shared" si="169"/>
        <v>1.4200000000000017</v>
      </c>
      <c r="K927" s="8">
        <f t="shared" si="169"/>
        <v>6.4200000000000017</v>
      </c>
      <c r="L927" s="8">
        <f t="shared" si="169"/>
        <v>16.420000000000002</v>
      </c>
      <c r="M927" s="8">
        <f t="shared" si="169"/>
        <v>13.579999999999998</v>
      </c>
      <c r="N927" s="8">
        <f t="shared" si="169"/>
        <v>8.5799999999999983</v>
      </c>
      <c r="O927" s="8">
        <f t="shared" si="169"/>
        <v>3.5799999999999983</v>
      </c>
      <c r="P927" s="8">
        <f t="shared" si="169"/>
        <v>0</v>
      </c>
      <c r="Q927" s="8">
        <f t="shared" si="169"/>
        <v>0</v>
      </c>
      <c r="R927" s="8">
        <f t="shared" si="169"/>
        <v>0</v>
      </c>
      <c r="S927" s="8">
        <f t="shared" si="169"/>
        <v>0</v>
      </c>
      <c r="T927" s="21">
        <f t="shared" si="163"/>
        <v>43</v>
      </c>
      <c r="U927" s="19">
        <f>VLOOKUP($B927,Gas!$B$3:$E$2506,2)</f>
        <v>3.2650000000000001</v>
      </c>
      <c r="V927" s="44">
        <f t="shared" si="164"/>
        <v>10.284839203675343</v>
      </c>
      <c r="W927" s="5">
        <f>VLOOKUP($B927,Gas!$B$3:$E$2506,4)</f>
        <v>0.53055158772404598</v>
      </c>
    </row>
    <row r="928" spans="1:23" x14ac:dyDescent="0.2">
      <c r="A928" s="43">
        <f t="shared" si="167"/>
        <v>43</v>
      </c>
      <c r="B928" s="91">
        <v>37102</v>
      </c>
      <c r="C928" s="92">
        <v>44.92</v>
      </c>
      <c r="D928" s="4">
        <f t="shared" si="162"/>
        <v>0.2909524782208478</v>
      </c>
      <c r="E928" s="100">
        <f t="shared" si="168"/>
        <v>2.4954563581515727</v>
      </c>
      <c r="F928" s="2"/>
      <c r="G928" s="8">
        <f t="shared" si="169"/>
        <v>0</v>
      </c>
      <c r="H928" s="8">
        <f t="shared" si="169"/>
        <v>0</v>
      </c>
      <c r="I928" s="8">
        <f t="shared" si="169"/>
        <v>0</v>
      </c>
      <c r="J928" s="8">
        <f t="shared" si="169"/>
        <v>0</v>
      </c>
      <c r="K928" s="8">
        <f t="shared" si="169"/>
        <v>0</v>
      </c>
      <c r="L928" s="8">
        <f t="shared" si="169"/>
        <v>5.0799999999999983</v>
      </c>
      <c r="M928" s="8">
        <f t="shared" si="169"/>
        <v>24.92</v>
      </c>
      <c r="N928" s="8">
        <f t="shared" si="169"/>
        <v>19.920000000000002</v>
      </c>
      <c r="O928" s="8">
        <f t="shared" si="169"/>
        <v>14.920000000000002</v>
      </c>
      <c r="P928" s="8">
        <f t="shared" si="169"/>
        <v>9.9200000000000017</v>
      </c>
      <c r="Q928" s="8">
        <f t="shared" si="169"/>
        <v>4.9200000000000017</v>
      </c>
      <c r="R928" s="8">
        <f t="shared" si="169"/>
        <v>0</v>
      </c>
      <c r="S928" s="8">
        <f t="shared" si="169"/>
        <v>0</v>
      </c>
      <c r="T928" s="21">
        <f t="shared" si="163"/>
        <v>43</v>
      </c>
      <c r="U928" s="19">
        <f>VLOOKUP($B928,Gas!$B$3:$E$2506,2)</f>
        <v>3.0649999999999999</v>
      </c>
      <c r="V928" s="44">
        <f t="shared" si="164"/>
        <v>14.655791190864601</v>
      </c>
      <c r="W928" s="5">
        <f>VLOOKUP($B928,Gas!$B$3:$E$2506,4)</f>
        <v>0.62039773362908546</v>
      </c>
    </row>
    <row r="929" spans="1:23" x14ac:dyDescent="0.2">
      <c r="A929" s="43">
        <f t="shared" si="167"/>
        <v>43</v>
      </c>
      <c r="B929" s="91">
        <v>37103</v>
      </c>
      <c r="C929" s="92">
        <v>55.21</v>
      </c>
      <c r="D929" s="4">
        <f t="shared" si="162"/>
        <v>0.20626096642571073</v>
      </c>
      <c r="E929" s="100">
        <f t="shared" si="168"/>
        <v>2.6870843664474493</v>
      </c>
      <c r="F929" s="2"/>
      <c r="G929" s="8">
        <f t="shared" si="169"/>
        <v>0</v>
      </c>
      <c r="H929" s="8">
        <f t="shared" si="169"/>
        <v>0</v>
      </c>
      <c r="I929" s="8">
        <f t="shared" si="169"/>
        <v>0</v>
      </c>
      <c r="J929" s="8">
        <f t="shared" si="169"/>
        <v>0</v>
      </c>
      <c r="K929" s="8">
        <f t="shared" si="169"/>
        <v>0</v>
      </c>
      <c r="L929" s="8">
        <f t="shared" si="169"/>
        <v>0</v>
      </c>
      <c r="M929" s="8">
        <f t="shared" si="169"/>
        <v>35.21</v>
      </c>
      <c r="N929" s="8">
        <f t="shared" si="169"/>
        <v>30.21</v>
      </c>
      <c r="O929" s="8">
        <f t="shared" si="169"/>
        <v>25.21</v>
      </c>
      <c r="P929" s="8">
        <f t="shared" si="169"/>
        <v>20.21</v>
      </c>
      <c r="Q929" s="8">
        <f t="shared" si="169"/>
        <v>15.21</v>
      </c>
      <c r="R929" s="8">
        <f t="shared" si="169"/>
        <v>5.2100000000000009</v>
      </c>
      <c r="S929" s="8">
        <f t="shared" si="169"/>
        <v>0</v>
      </c>
      <c r="T929" s="21">
        <f t="shared" si="163"/>
        <v>43</v>
      </c>
      <c r="U929" s="19">
        <f>VLOOKUP($B929,Gas!$B$3:$E$2506,2)</f>
        <v>3.27</v>
      </c>
      <c r="V929" s="44">
        <f t="shared" si="164"/>
        <v>16.883792048929664</v>
      </c>
      <c r="W929" s="5">
        <f>VLOOKUP($B929,Gas!$B$3:$E$2506,4)</f>
        <v>0.69786095222767675</v>
      </c>
    </row>
    <row r="930" spans="1:23" x14ac:dyDescent="0.2">
      <c r="A930" s="43">
        <f t="shared" si="167"/>
        <v>44</v>
      </c>
      <c r="B930" s="91">
        <v>37104</v>
      </c>
      <c r="C930" s="92">
        <v>57.04</v>
      </c>
      <c r="D930" s="4">
        <f t="shared" si="162"/>
        <v>3.260867981008729E-2</v>
      </c>
      <c r="E930" s="100">
        <f t="shared" si="168"/>
        <v>2.682871552654484</v>
      </c>
      <c r="F930" s="2"/>
      <c r="G930" s="8">
        <f t="shared" si="169"/>
        <v>0</v>
      </c>
      <c r="H930" s="8">
        <f t="shared" si="169"/>
        <v>0</v>
      </c>
      <c r="I930" s="8">
        <f t="shared" si="169"/>
        <v>0</v>
      </c>
      <c r="J930" s="8">
        <f t="shared" si="169"/>
        <v>0</v>
      </c>
      <c r="K930" s="8">
        <f t="shared" si="169"/>
        <v>0</v>
      </c>
      <c r="L930" s="8">
        <f t="shared" si="169"/>
        <v>0</v>
      </c>
      <c r="M930" s="8">
        <f t="shared" si="169"/>
        <v>37.04</v>
      </c>
      <c r="N930" s="8">
        <f t="shared" si="169"/>
        <v>32.04</v>
      </c>
      <c r="O930" s="8">
        <f t="shared" si="169"/>
        <v>27.04</v>
      </c>
      <c r="P930" s="8">
        <f t="shared" si="169"/>
        <v>22.04</v>
      </c>
      <c r="Q930" s="8">
        <f t="shared" si="169"/>
        <v>17.04</v>
      </c>
      <c r="R930" s="8">
        <f t="shared" si="169"/>
        <v>7.0399999999999991</v>
      </c>
      <c r="S930" s="8">
        <f t="shared" si="169"/>
        <v>0</v>
      </c>
      <c r="T930" s="21">
        <f t="shared" si="163"/>
        <v>44</v>
      </c>
      <c r="U930" s="19">
        <f>VLOOKUP($B930,Gas!$B$3:$E$2506,2)</f>
        <v>3.32</v>
      </c>
      <c r="V930" s="44">
        <f t="shared" si="164"/>
        <v>17.180722891566266</v>
      </c>
      <c r="W930" s="5">
        <f>VLOOKUP($B930,Gas!$B$3:$E$2506,4)</f>
        <v>0.69479428329565529</v>
      </c>
    </row>
    <row r="931" spans="1:23" x14ac:dyDescent="0.2">
      <c r="A931" s="43">
        <f t="shared" si="167"/>
        <v>44</v>
      </c>
      <c r="B931" s="91">
        <v>37105</v>
      </c>
      <c r="C931" s="92">
        <v>52.7</v>
      </c>
      <c r="D931" s="4">
        <f t="shared" si="162"/>
        <v>-7.9137320558723745E-2</v>
      </c>
      <c r="E931" s="100">
        <f t="shared" si="168"/>
        <v>2.7210987328123704</v>
      </c>
      <c r="F931" s="2"/>
      <c r="G931" s="8">
        <f t="shared" si="169"/>
        <v>0</v>
      </c>
      <c r="H931" s="8">
        <f t="shared" si="169"/>
        <v>0</v>
      </c>
      <c r="I931" s="8">
        <f t="shared" si="169"/>
        <v>0</v>
      </c>
      <c r="J931" s="8">
        <f t="shared" si="169"/>
        <v>0</v>
      </c>
      <c r="K931" s="8">
        <f t="shared" si="169"/>
        <v>0</v>
      </c>
      <c r="L931" s="8">
        <f t="shared" si="169"/>
        <v>0</v>
      </c>
      <c r="M931" s="8">
        <f t="shared" si="169"/>
        <v>32.700000000000003</v>
      </c>
      <c r="N931" s="8">
        <f t="shared" si="169"/>
        <v>27.700000000000003</v>
      </c>
      <c r="O931" s="8">
        <f t="shared" si="169"/>
        <v>22.700000000000003</v>
      </c>
      <c r="P931" s="8">
        <f t="shared" si="169"/>
        <v>17.700000000000003</v>
      </c>
      <c r="Q931" s="8">
        <f t="shared" si="169"/>
        <v>12.700000000000003</v>
      </c>
      <c r="R931" s="8">
        <f t="shared" si="169"/>
        <v>2.7000000000000028</v>
      </c>
      <c r="S931" s="8">
        <f t="shared" si="169"/>
        <v>0</v>
      </c>
      <c r="T931" s="21">
        <f t="shared" si="163"/>
        <v>44</v>
      </c>
      <c r="U931" s="19">
        <f>VLOOKUP($B931,Gas!$B$3:$E$2506,2)</f>
        <v>3.26</v>
      </c>
      <c r="V931" s="44">
        <f t="shared" si="164"/>
        <v>16.165644171779142</v>
      </c>
      <c r="W931" s="5">
        <f>VLOOKUP($B931,Gas!$B$3:$E$2506,4)</f>
        <v>0.71579211730517434</v>
      </c>
    </row>
    <row r="932" spans="1:23" x14ac:dyDescent="0.2">
      <c r="A932" s="43">
        <f t="shared" si="167"/>
        <v>44</v>
      </c>
      <c r="B932" s="91">
        <v>37106</v>
      </c>
      <c r="C932" s="92">
        <v>43.3</v>
      </c>
      <c r="D932" s="4">
        <f t="shared" si="162"/>
        <v>-0.1964628205388726</v>
      </c>
      <c r="E932" s="100">
        <f t="shared" si="168"/>
        <v>2.9060402686463034</v>
      </c>
      <c r="F932" s="2"/>
      <c r="G932" s="8">
        <f t="shared" si="169"/>
        <v>0</v>
      </c>
      <c r="H932" s="8">
        <f t="shared" si="169"/>
        <v>0</v>
      </c>
      <c r="I932" s="8">
        <f t="shared" si="169"/>
        <v>0</v>
      </c>
      <c r="J932" s="8">
        <f t="shared" si="169"/>
        <v>0</v>
      </c>
      <c r="K932" s="8">
        <f t="shared" si="169"/>
        <v>0</v>
      </c>
      <c r="L932" s="8">
        <f t="shared" si="169"/>
        <v>6.7000000000000028</v>
      </c>
      <c r="M932" s="8">
        <f t="shared" si="169"/>
        <v>23.299999999999997</v>
      </c>
      <c r="N932" s="8">
        <f t="shared" si="169"/>
        <v>18.299999999999997</v>
      </c>
      <c r="O932" s="8">
        <f t="shared" si="169"/>
        <v>13.299999999999997</v>
      </c>
      <c r="P932" s="8">
        <f t="shared" si="169"/>
        <v>8.2999999999999972</v>
      </c>
      <c r="Q932" s="8">
        <f t="shared" si="169"/>
        <v>3.2999999999999972</v>
      </c>
      <c r="R932" s="8">
        <f t="shared" si="169"/>
        <v>0</v>
      </c>
      <c r="S932" s="8">
        <f t="shared" si="169"/>
        <v>0</v>
      </c>
      <c r="T932" s="21">
        <f t="shared" si="163"/>
        <v>44</v>
      </c>
      <c r="U932" s="19">
        <f>VLOOKUP($B932,Gas!$B$3:$E$2506,2)</f>
        <v>3.15</v>
      </c>
      <c r="V932" s="44">
        <f t="shared" si="164"/>
        <v>13.746031746031745</v>
      </c>
      <c r="W932" s="5">
        <f>VLOOKUP($B932,Gas!$B$3:$E$2506,4)</f>
        <v>0.75882067090094141</v>
      </c>
    </row>
    <row r="933" spans="1:23" x14ac:dyDescent="0.2">
      <c r="A933" s="43">
        <f t="shared" si="167"/>
        <v>44</v>
      </c>
      <c r="B933" s="91">
        <v>37109</v>
      </c>
      <c r="C933" s="92">
        <v>45.13</v>
      </c>
      <c r="D933" s="4">
        <f t="shared" si="162"/>
        <v>4.1394578830465774E-2</v>
      </c>
      <c r="E933" s="100">
        <f t="shared" si="168"/>
        <v>2.8412367542451458</v>
      </c>
      <c r="F933" s="2"/>
      <c r="G933" s="8">
        <f t="shared" si="169"/>
        <v>0</v>
      </c>
      <c r="H933" s="8">
        <f t="shared" si="169"/>
        <v>0</v>
      </c>
      <c r="I933" s="8">
        <f t="shared" si="169"/>
        <v>0</v>
      </c>
      <c r="J933" s="8">
        <f t="shared" si="169"/>
        <v>0</v>
      </c>
      <c r="K933" s="8">
        <f t="shared" si="169"/>
        <v>0</v>
      </c>
      <c r="L933" s="8">
        <f t="shared" si="169"/>
        <v>4.8699999999999974</v>
      </c>
      <c r="M933" s="8">
        <f t="shared" si="169"/>
        <v>25.130000000000003</v>
      </c>
      <c r="N933" s="8">
        <f t="shared" si="169"/>
        <v>20.130000000000003</v>
      </c>
      <c r="O933" s="8">
        <f t="shared" si="169"/>
        <v>15.130000000000003</v>
      </c>
      <c r="P933" s="8">
        <f t="shared" si="169"/>
        <v>10.130000000000003</v>
      </c>
      <c r="Q933" s="8">
        <f t="shared" si="169"/>
        <v>5.1300000000000026</v>
      </c>
      <c r="R933" s="8">
        <f t="shared" si="169"/>
        <v>0</v>
      </c>
      <c r="S933" s="8">
        <f t="shared" si="169"/>
        <v>0</v>
      </c>
      <c r="T933" s="21">
        <f t="shared" si="163"/>
        <v>44</v>
      </c>
      <c r="U933" s="19">
        <f>VLOOKUP($B933,Gas!$B$3:$E$2506,2)</f>
        <v>3.0550000000000002</v>
      </c>
      <c r="V933" s="44">
        <f t="shared" si="164"/>
        <v>14.772504091653028</v>
      </c>
      <c r="W933" s="5">
        <f>VLOOKUP($B933,Gas!$B$3:$E$2506,4)</f>
        <v>0.65020037115713525</v>
      </c>
    </row>
    <row r="934" spans="1:23" x14ac:dyDescent="0.2">
      <c r="A934" s="43">
        <f t="shared" si="167"/>
        <v>44</v>
      </c>
      <c r="B934" s="91">
        <v>37110</v>
      </c>
      <c r="C934" s="92">
        <v>66.92</v>
      </c>
      <c r="D934" s="4">
        <f t="shared" si="162"/>
        <v>0.39395066227971332</v>
      </c>
      <c r="E934" s="100">
        <f t="shared" si="168"/>
        <v>3.4704527832126293</v>
      </c>
      <c r="F934" s="2"/>
      <c r="G934" s="8">
        <f t="shared" ref="G934:S943" si="170">IF(G$1="P",MAX(0,G$2-$C934),IF(G$1="C",MAX(0,$C934-G$2)))</f>
        <v>0</v>
      </c>
      <c r="H934" s="8">
        <f t="shared" si="170"/>
        <v>0</v>
      </c>
      <c r="I934" s="8">
        <f t="shared" si="170"/>
        <v>0</v>
      </c>
      <c r="J934" s="8">
        <f t="shared" si="170"/>
        <v>0</v>
      </c>
      <c r="K934" s="8">
        <f t="shared" si="170"/>
        <v>0</v>
      </c>
      <c r="L934" s="8">
        <f t="shared" si="170"/>
        <v>0</v>
      </c>
      <c r="M934" s="8">
        <f t="shared" si="170"/>
        <v>46.92</v>
      </c>
      <c r="N934" s="8">
        <f t="shared" si="170"/>
        <v>41.92</v>
      </c>
      <c r="O934" s="8">
        <f t="shared" si="170"/>
        <v>36.92</v>
      </c>
      <c r="P934" s="8">
        <f t="shared" si="170"/>
        <v>31.92</v>
      </c>
      <c r="Q934" s="8">
        <f t="shared" si="170"/>
        <v>26.92</v>
      </c>
      <c r="R934" s="8">
        <f t="shared" si="170"/>
        <v>16.920000000000002</v>
      </c>
      <c r="S934" s="8">
        <f t="shared" si="170"/>
        <v>0</v>
      </c>
      <c r="T934" s="21">
        <f t="shared" si="163"/>
        <v>44</v>
      </c>
      <c r="U934" s="19">
        <f>VLOOKUP($B934,Gas!$B$3:$E$2506,2)</f>
        <v>3.0550000000000002</v>
      </c>
      <c r="V934" s="44">
        <f t="shared" si="164"/>
        <v>21.905073649754499</v>
      </c>
      <c r="W934" s="5">
        <f>VLOOKUP($B934,Gas!$B$3:$E$2506,4)</f>
        <v>0.5278163153511668</v>
      </c>
    </row>
    <row r="935" spans="1:23" x14ac:dyDescent="0.2">
      <c r="A935" s="43">
        <f t="shared" si="167"/>
        <v>44</v>
      </c>
      <c r="B935" s="91">
        <v>37111</v>
      </c>
      <c r="C935" s="92">
        <v>123.18</v>
      </c>
      <c r="D935" s="4">
        <f t="shared" si="162"/>
        <v>0.61014882414027405</v>
      </c>
      <c r="E935" s="100">
        <f t="shared" si="168"/>
        <v>4.3955226964423266</v>
      </c>
      <c r="F935" s="2"/>
      <c r="G935" s="8">
        <f t="shared" si="170"/>
        <v>0</v>
      </c>
      <c r="H935" s="8">
        <f t="shared" si="170"/>
        <v>0</v>
      </c>
      <c r="I935" s="8">
        <f t="shared" si="170"/>
        <v>0</v>
      </c>
      <c r="J935" s="8">
        <f t="shared" si="170"/>
        <v>0</v>
      </c>
      <c r="K935" s="8">
        <f t="shared" si="170"/>
        <v>0</v>
      </c>
      <c r="L935" s="8">
        <f t="shared" si="170"/>
        <v>0</v>
      </c>
      <c r="M935" s="8">
        <f t="shared" si="170"/>
        <v>103.18</v>
      </c>
      <c r="N935" s="8">
        <f t="shared" si="170"/>
        <v>98.18</v>
      </c>
      <c r="O935" s="8">
        <f t="shared" si="170"/>
        <v>93.18</v>
      </c>
      <c r="P935" s="8">
        <f t="shared" si="170"/>
        <v>88.18</v>
      </c>
      <c r="Q935" s="8">
        <f t="shared" si="170"/>
        <v>83.18</v>
      </c>
      <c r="R935" s="8">
        <f t="shared" si="170"/>
        <v>73.180000000000007</v>
      </c>
      <c r="S935" s="8">
        <f t="shared" si="170"/>
        <v>23.179990000000004</v>
      </c>
      <c r="T935" s="21">
        <f t="shared" si="163"/>
        <v>44</v>
      </c>
      <c r="U935" s="19">
        <f>VLOOKUP($B935,Gas!$B$3:$E$2506,2)</f>
        <v>3.1349999999999998</v>
      </c>
      <c r="V935" s="44">
        <f t="shared" si="164"/>
        <v>39.291866028708142</v>
      </c>
      <c r="W935" s="5">
        <f>VLOOKUP($B935,Gas!$B$3:$E$2506,4)</f>
        <v>0.55105769848547215</v>
      </c>
    </row>
    <row r="936" spans="1:23" x14ac:dyDescent="0.2">
      <c r="A936" s="43">
        <f t="shared" si="167"/>
        <v>44</v>
      </c>
      <c r="B936" s="91">
        <v>37112</v>
      </c>
      <c r="C936" s="92">
        <v>74.849999999999994</v>
      </c>
      <c r="D936" s="4">
        <f t="shared" si="162"/>
        <v>-0.49816058939326008</v>
      </c>
      <c r="E936" s="100">
        <f t="shared" si="168"/>
        <v>5.0263777891035426</v>
      </c>
      <c r="F936" s="2"/>
      <c r="G936" s="8">
        <f t="shared" si="170"/>
        <v>0</v>
      </c>
      <c r="H936" s="8">
        <f t="shared" si="170"/>
        <v>0</v>
      </c>
      <c r="I936" s="8">
        <f t="shared" si="170"/>
        <v>0</v>
      </c>
      <c r="J936" s="8">
        <f t="shared" si="170"/>
        <v>0</v>
      </c>
      <c r="K936" s="8">
        <f t="shared" si="170"/>
        <v>0</v>
      </c>
      <c r="L936" s="8">
        <f t="shared" si="170"/>
        <v>0</v>
      </c>
      <c r="M936" s="8">
        <f t="shared" si="170"/>
        <v>54.849999999999994</v>
      </c>
      <c r="N936" s="8">
        <f t="shared" si="170"/>
        <v>49.849999999999994</v>
      </c>
      <c r="O936" s="8">
        <f t="shared" si="170"/>
        <v>44.849999999999994</v>
      </c>
      <c r="P936" s="8">
        <f t="shared" si="170"/>
        <v>39.849999999999994</v>
      </c>
      <c r="Q936" s="8">
        <f t="shared" si="170"/>
        <v>34.849999999999994</v>
      </c>
      <c r="R936" s="8">
        <f t="shared" si="170"/>
        <v>24.849999999999994</v>
      </c>
      <c r="S936" s="8">
        <f t="shared" si="170"/>
        <v>0</v>
      </c>
      <c r="T936" s="21">
        <f t="shared" si="163"/>
        <v>44</v>
      </c>
      <c r="U936" s="19">
        <f>VLOOKUP($B936,Gas!$B$3:$E$2506,2)</f>
        <v>3.09</v>
      </c>
      <c r="V936" s="44">
        <f t="shared" si="164"/>
        <v>24.223300970873787</v>
      </c>
      <c r="W936" s="5">
        <f>VLOOKUP($B936,Gas!$B$3:$E$2506,4)</f>
        <v>0.5603057890883415</v>
      </c>
    </row>
    <row r="937" spans="1:23" x14ac:dyDescent="0.2">
      <c r="A937" s="43">
        <f t="shared" si="167"/>
        <v>44</v>
      </c>
      <c r="B937" s="91">
        <v>37113</v>
      </c>
      <c r="C937" s="92">
        <v>45.23</v>
      </c>
      <c r="D937" s="4">
        <f t="shared" si="162"/>
        <v>-0.50372552737588561</v>
      </c>
      <c r="E937" s="100">
        <f t="shared" si="168"/>
        <v>5.7622959067344457</v>
      </c>
      <c r="F937" s="2"/>
      <c r="G937" s="8">
        <f t="shared" si="170"/>
        <v>0</v>
      </c>
      <c r="H937" s="8">
        <f t="shared" si="170"/>
        <v>0</v>
      </c>
      <c r="I937" s="8">
        <f t="shared" si="170"/>
        <v>0</v>
      </c>
      <c r="J937" s="8">
        <f t="shared" si="170"/>
        <v>0</v>
      </c>
      <c r="K937" s="8">
        <f t="shared" si="170"/>
        <v>0</v>
      </c>
      <c r="L937" s="8">
        <f t="shared" si="170"/>
        <v>4.7700000000000031</v>
      </c>
      <c r="M937" s="8">
        <f t="shared" si="170"/>
        <v>25.229999999999997</v>
      </c>
      <c r="N937" s="8">
        <f t="shared" si="170"/>
        <v>20.229999999999997</v>
      </c>
      <c r="O937" s="8">
        <f t="shared" si="170"/>
        <v>15.229999999999997</v>
      </c>
      <c r="P937" s="8">
        <f t="shared" si="170"/>
        <v>10.229999999999997</v>
      </c>
      <c r="Q937" s="8">
        <f t="shared" si="170"/>
        <v>5.2299999999999969</v>
      </c>
      <c r="R937" s="8">
        <f t="shared" si="170"/>
        <v>0</v>
      </c>
      <c r="S937" s="8">
        <f t="shared" si="170"/>
        <v>0</v>
      </c>
      <c r="T937" s="21">
        <f t="shared" si="163"/>
        <v>44</v>
      </c>
      <c r="U937" s="19">
        <f>VLOOKUP($B937,Gas!$B$3:$E$2506,2)</f>
        <v>3.09</v>
      </c>
      <c r="V937" s="44">
        <f t="shared" si="164"/>
        <v>14.637540453074433</v>
      </c>
      <c r="W937" s="5">
        <f>VLOOKUP($B937,Gas!$B$3:$E$2506,4)</f>
        <v>0.36223949040060321</v>
      </c>
    </row>
    <row r="938" spans="1:23" x14ac:dyDescent="0.2">
      <c r="A938" s="43">
        <f t="shared" si="167"/>
        <v>44</v>
      </c>
      <c r="B938" s="91">
        <v>37116</v>
      </c>
      <c r="C938" s="92">
        <v>40.11</v>
      </c>
      <c r="D938" s="4">
        <f t="shared" si="162"/>
        <v>-0.12013490370779024</v>
      </c>
      <c r="E938" s="100">
        <f t="shared" si="168"/>
        <v>5.6092991752279051</v>
      </c>
      <c r="F938" s="2"/>
      <c r="G938" s="8">
        <f t="shared" si="170"/>
        <v>0</v>
      </c>
      <c r="H938" s="8">
        <f t="shared" si="170"/>
        <v>0</v>
      </c>
      <c r="I938" s="8">
        <f t="shared" si="170"/>
        <v>0</v>
      </c>
      <c r="J938" s="8">
        <f t="shared" si="170"/>
        <v>0</v>
      </c>
      <c r="K938" s="8">
        <f t="shared" si="170"/>
        <v>0</v>
      </c>
      <c r="L938" s="8">
        <f t="shared" si="170"/>
        <v>9.89</v>
      </c>
      <c r="M938" s="8">
        <f t="shared" si="170"/>
        <v>20.11</v>
      </c>
      <c r="N938" s="8">
        <f t="shared" si="170"/>
        <v>15.11</v>
      </c>
      <c r="O938" s="8">
        <f t="shared" si="170"/>
        <v>10.11</v>
      </c>
      <c r="P938" s="8">
        <f t="shared" si="170"/>
        <v>5.1099999999999994</v>
      </c>
      <c r="Q938" s="8">
        <f t="shared" si="170"/>
        <v>0.10999999999999943</v>
      </c>
      <c r="R938" s="8">
        <f t="shared" si="170"/>
        <v>0</v>
      </c>
      <c r="S938" s="8">
        <f t="shared" si="170"/>
        <v>0</v>
      </c>
      <c r="T938" s="21">
        <f t="shared" si="163"/>
        <v>44</v>
      </c>
      <c r="U938" s="19">
        <f>VLOOKUP($B938,Gas!$B$3:$E$2506,2)</f>
        <v>2.98</v>
      </c>
      <c r="V938" s="44">
        <f t="shared" si="164"/>
        <v>13.45973154362416</v>
      </c>
      <c r="W938" s="5">
        <f>VLOOKUP($B938,Gas!$B$3:$E$2506,4)</f>
        <v>0.33824767791060939</v>
      </c>
    </row>
    <row r="939" spans="1:23" x14ac:dyDescent="0.2">
      <c r="A939" s="43">
        <f t="shared" si="167"/>
        <v>44</v>
      </c>
      <c r="B939" s="91">
        <v>37117</v>
      </c>
      <c r="C939" s="92">
        <v>29.62</v>
      </c>
      <c r="D939" s="4">
        <f t="shared" si="162"/>
        <v>-0.30317587094230863</v>
      </c>
      <c r="E939" s="100">
        <f t="shared" si="168"/>
        <v>5.638637715765185</v>
      </c>
      <c r="F939" s="2"/>
      <c r="G939" s="8">
        <f t="shared" si="170"/>
        <v>0</v>
      </c>
      <c r="H939" s="8">
        <f t="shared" si="170"/>
        <v>0</v>
      </c>
      <c r="I939" s="8">
        <f t="shared" si="170"/>
        <v>0.37999999999999901</v>
      </c>
      <c r="J939" s="8">
        <f t="shared" si="170"/>
        <v>5.379999999999999</v>
      </c>
      <c r="K939" s="8">
        <f t="shared" si="170"/>
        <v>10.379999999999999</v>
      </c>
      <c r="L939" s="8">
        <f t="shared" si="170"/>
        <v>20.38</v>
      </c>
      <c r="M939" s="8">
        <f t="shared" si="170"/>
        <v>9.620000000000001</v>
      </c>
      <c r="N939" s="8">
        <f t="shared" si="170"/>
        <v>4.620000000000001</v>
      </c>
      <c r="O939" s="8">
        <f t="shared" si="170"/>
        <v>0</v>
      </c>
      <c r="P939" s="8">
        <f t="shared" si="170"/>
        <v>0</v>
      </c>
      <c r="Q939" s="8">
        <f t="shared" si="170"/>
        <v>0</v>
      </c>
      <c r="R939" s="8">
        <f t="shared" si="170"/>
        <v>0</v>
      </c>
      <c r="S939" s="8">
        <f t="shared" si="170"/>
        <v>0</v>
      </c>
      <c r="T939" s="21">
        <f t="shared" si="163"/>
        <v>44</v>
      </c>
      <c r="U939" s="19">
        <f>VLOOKUP($B939,Gas!$B$3:$E$2506,2)</f>
        <v>2.9950000000000001</v>
      </c>
      <c r="V939" s="44">
        <f t="shared" si="164"/>
        <v>9.8898163606010012</v>
      </c>
      <c r="W939" s="5">
        <f>VLOOKUP($B939,Gas!$B$3:$E$2506,4)</f>
        <v>0.29713573413952887</v>
      </c>
    </row>
    <row r="940" spans="1:23" x14ac:dyDescent="0.2">
      <c r="A940" s="43">
        <f t="shared" si="167"/>
        <v>44</v>
      </c>
      <c r="B940" s="91">
        <v>37118</v>
      </c>
      <c r="C940" s="92">
        <v>30.92</v>
      </c>
      <c r="D940" s="4">
        <f t="shared" si="162"/>
        <v>4.2953414879568483E-2</v>
      </c>
      <c r="E940" s="100">
        <f t="shared" si="168"/>
        <v>5.6437078050852429</v>
      </c>
      <c r="F940" s="2"/>
      <c r="G940" s="8">
        <f t="shared" si="170"/>
        <v>0</v>
      </c>
      <c r="H940" s="8">
        <f t="shared" si="170"/>
        <v>0</v>
      </c>
      <c r="I940" s="8">
        <f t="shared" si="170"/>
        <v>0</v>
      </c>
      <c r="J940" s="8">
        <f t="shared" si="170"/>
        <v>4.0799999999999983</v>
      </c>
      <c r="K940" s="8">
        <f t="shared" si="170"/>
        <v>9.0799999999999983</v>
      </c>
      <c r="L940" s="8">
        <f t="shared" si="170"/>
        <v>19.079999999999998</v>
      </c>
      <c r="M940" s="8">
        <f t="shared" si="170"/>
        <v>10.920000000000002</v>
      </c>
      <c r="N940" s="8">
        <f t="shared" si="170"/>
        <v>5.9200000000000017</v>
      </c>
      <c r="O940" s="8">
        <f t="shared" si="170"/>
        <v>0.92000000000000171</v>
      </c>
      <c r="P940" s="8">
        <f t="shared" si="170"/>
        <v>0</v>
      </c>
      <c r="Q940" s="8">
        <f t="shared" si="170"/>
        <v>0</v>
      </c>
      <c r="R940" s="8">
        <f t="shared" si="170"/>
        <v>0</v>
      </c>
      <c r="S940" s="8">
        <f t="shared" si="170"/>
        <v>0</v>
      </c>
      <c r="T940" s="21">
        <f t="shared" si="163"/>
        <v>44</v>
      </c>
      <c r="U940" s="19">
        <f>VLOOKUP($B940,Gas!$B$3:$E$2506,2)</f>
        <v>3.03</v>
      </c>
      <c r="V940" s="44">
        <f t="shared" si="164"/>
        <v>10.204620462046206</v>
      </c>
      <c r="W940" s="5">
        <f>VLOOKUP($B940,Gas!$B$3:$E$2506,4)</f>
        <v>0.30836003830764813</v>
      </c>
    </row>
    <row r="941" spans="1:23" x14ac:dyDescent="0.2">
      <c r="A941" s="43">
        <f t="shared" si="167"/>
        <v>44</v>
      </c>
      <c r="B941" s="91">
        <v>37119</v>
      </c>
      <c r="C941" s="92">
        <v>30.11</v>
      </c>
      <c r="D941" s="4">
        <f t="shared" si="162"/>
        <v>-2.6545881225578882E-2</v>
      </c>
      <c r="E941" s="100">
        <f t="shared" si="168"/>
        <v>5.6451995625418183</v>
      </c>
      <c r="F941" s="2"/>
      <c r="G941" s="8">
        <f t="shared" si="170"/>
        <v>0</v>
      </c>
      <c r="H941" s="8">
        <f t="shared" si="170"/>
        <v>0</v>
      </c>
      <c r="I941" s="8">
        <f t="shared" si="170"/>
        <v>0</v>
      </c>
      <c r="J941" s="8">
        <f t="shared" si="170"/>
        <v>4.8900000000000006</v>
      </c>
      <c r="K941" s="8">
        <f t="shared" si="170"/>
        <v>9.89</v>
      </c>
      <c r="L941" s="8">
        <f t="shared" si="170"/>
        <v>19.89</v>
      </c>
      <c r="M941" s="8">
        <f t="shared" si="170"/>
        <v>10.11</v>
      </c>
      <c r="N941" s="8">
        <f t="shared" si="170"/>
        <v>5.1099999999999994</v>
      </c>
      <c r="O941" s="8">
        <f t="shared" si="170"/>
        <v>0.10999999999999943</v>
      </c>
      <c r="P941" s="8">
        <f t="shared" si="170"/>
        <v>0</v>
      </c>
      <c r="Q941" s="8">
        <f t="shared" si="170"/>
        <v>0</v>
      </c>
      <c r="R941" s="8">
        <f t="shared" si="170"/>
        <v>0</v>
      </c>
      <c r="S941" s="8">
        <f t="shared" si="170"/>
        <v>0</v>
      </c>
      <c r="T941" s="21">
        <f t="shared" si="163"/>
        <v>44</v>
      </c>
      <c r="U941" s="19">
        <f>VLOOKUP($B941,Gas!$B$3:$E$2506,2)</f>
        <v>3.145</v>
      </c>
      <c r="V941" s="44">
        <f t="shared" si="164"/>
        <v>9.5739268680445146</v>
      </c>
      <c r="W941" s="5">
        <f>VLOOKUP($B941,Gas!$B$3:$E$2506,4)</f>
        <v>0.38499110575035811</v>
      </c>
    </row>
    <row r="942" spans="1:23" x14ac:dyDescent="0.2">
      <c r="A942" s="43">
        <f t="shared" si="167"/>
        <v>44</v>
      </c>
      <c r="B942" s="91">
        <v>37120</v>
      </c>
      <c r="C942" s="92">
        <v>25.68</v>
      </c>
      <c r="D942" s="4">
        <f t="shared" si="162"/>
        <v>-0.15914486367188208</v>
      </c>
      <c r="E942" s="100">
        <f t="shared" si="168"/>
        <v>5.622440163817668</v>
      </c>
      <c r="F942" s="2"/>
      <c r="G942" s="8">
        <f t="shared" si="170"/>
        <v>0</v>
      </c>
      <c r="H942" s="8">
        <f t="shared" si="170"/>
        <v>0</v>
      </c>
      <c r="I942" s="8">
        <f t="shared" si="170"/>
        <v>4.32</v>
      </c>
      <c r="J942" s="8">
        <f t="shared" si="170"/>
        <v>9.32</v>
      </c>
      <c r="K942" s="8">
        <f t="shared" si="170"/>
        <v>14.32</v>
      </c>
      <c r="L942" s="8">
        <f t="shared" si="170"/>
        <v>24.32</v>
      </c>
      <c r="M942" s="8">
        <f t="shared" si="170"/>
        <v>5.68</v>
      </c>
      <c r="N942" s="8">
        <f t="shared" si="170"/>
        <v>0.67999999999999972</v>
      </c>
      <c r="O942" s="8">
        <f t="shared" si="170"/>
        <v>0</v>
      </c>
      <c r="P942" s="8">
        <f t="shared" si="170"/>
        <v>0</v>
      </c>
      <c r="Q942" s="8">
        <f t="shared" si="170"/>
        <v>0</v>
      </c>
      <c r="R942" s="8">
        <f t="shared" si="170"/>
        <v>0</v>
      </c>
      <c r="S942" s="8">
        <f t="shared" si="170"/>
        <v>0</v>
      </c>
      <c r="T942" s="21">
        <f t="shared" si="163"/>
        <v>44</v>
      </c>
      <c r="U942" s="19">
        <f>VLOOKUP($B942,Gas!$B$3:$E$2506,2)</f>
        <v>3.44</v>
      </c>
      <c r="V942" s="44">
        <f t="shared" si="164"/>
        <v>7.4651162790697674</v>
      </c>
      <c r="W942" s="5">
        <f>VLOOKUP($B942,Gas!$B$3:$E$2506,4)</f>
        <v>0.6484661459316976</v>
      </c>
    </row>
    <row r="943" spans="1:23" x14ac:dyDescent="0.2">
      <c r="A943" s="43">
        <f t="shared" si="167"/>
        <v>44</v>
      </c>
      <c r="B943" s="91">
        <v>37123</v>
      </c>
      <c r="C943" s="92">
        <v>30.54</v>
      </c>
      <c r="D943" s="4">
        <f t="shared" si="162"/>
        <v>0.1733248209687259</v>
      </c>
      <c r="E943" s="100">
        <f t="shared" si="168"/>
        <v>5.7213017094875767</v>
      </c>
      <c r="F943" s="2"/>
      <c r="G943" s="8">
        <f t="shared" si="170"/>
        <v>0</v>
      </c>
      <c r="H943" s="8">
        <f t="shared" si="170"/>
        <v>0</v>
      </c>
      <c r="I943" s="8">
        <f t="shared" si="170"/>
        <v>0</v>
      </c>
      <c r="J943" s="8">
        <f t="shared" si="170"/>
        <v>4.4600000000000009</v>
      </c>
      <c r="K943" s="8">
        <f t="shared" si="170"/>
        <v>9.4600000000000009</v>
      </c>
      <c r="L943" s="8">
        <f t="shared" si="170"/>
        <v>19.46</v>
      </c>
      <c r="M943" s="8">
        <f t="shared" si="170"/>
        <v>10.54</v>
      </c>
      <c r="N943" s="8">
        <f t="shared" si="170"/>
        <v>5.5399999999999991</v>
      </c>
      <c r="O943" s="8">
        <f t="shared" si="170"/>
        <v>0.53999999999999915</v>
      </c>
      <c r="P943" s="8">
        <f t="shared" si="170"/>
        <v>0</v>
      </c>
      <c r="Q943" s="8">
        <f t="shared" si="170"/>
        <v>0</v>
      </c>
      <c r="R943" s="8">
        <f t="shared" si="170"/>
        <v>0</v>
      </c>
      <c r="S943" s="8">
        <f t="shared" si="170"/>
        <v>0</v>
      </c>
      <c r="T943" s="21">
        <f t="shared" si="163"/>
        <v>44</v>
      </c>
      <c r="U943" s="19">
        <f>VLOOKUP($B943,Gas!$B$3:$E$2506,2)</f>
        <v>3.23</v>
      </c>
      <c r="V943" s="44">
        <f t="shared" si="164"/>
        <v>9.455108359133126</v>
      </c>
      <c r="W943" s="5">
        <f>VLOOKUP($B943,Gas!$B$3:$E$2506,4)</f>
        <v>0.77137069835603744</v>
      </c>
    </row>
    <row r="944" spans="1:23" x14ac:dyDescent="0.2">
      <c r="A944" s="43">
        <f t="shared" si="167"/>
        <v>44</v>
      </c>
      <c r="B944" s="91">
        <v>37124</v>
      </c>
      <c r="C944" s="92">
        <v>29.61</v>
      </c>
      <c r="D944" s="4">
        <f t="shared" si="162"/>
        <v>-3.092515767698643E-2</v>
      </c>
      <c r="E944" s="100">
        <f t="shared" si="168"/>
        <v>5.1986168242601414</v>
      </c>
      <c r="F944" s="2"/>
      <c r="G944" s="8">
        <f t="shared" ref="G944:S953" si="171">IF(G$1="P",MAX(0,G$2-$C944),IF(G$1="C",MAX(0,$C944-G$2)))</f>
        <v>0</v>
      </c>
      <c r="H944" s="8">
        <f t="shared" si="171"/>
        <v>0</v>
      </c>
      <c r="I944" s="8">
        <f t="shared" si="171"/>
        <v>0.39000000000000057</v>
      </c>
      <c r="J944" s="8">
        <f t="shared" si="171"/>
        <v>5.3900000000000006</v>
      </c>
      <c r="K944" s="8">
        <f t="shared" si="171"/>
        <v>10.39</v>
      </c>
      <c r="L944" s="8">
        <f t="shared" si="171"/>
        <v>20.39</v>
      </c>
      <c r="M944" s="8">
        <f t="shared" si="171"/>
        <v>9.61</v>
      </c>
      <c r="N944" s="8">
        <f t="shared" si="171"/>
        <v>4.6099999999999994</v>
      </c>
      <c r="O944" s="8">
        <f t="shared" si="171"/>
        <v>0</v>
      </c>
      <c r="P944" s="8">
        <f t="shared" si="171"/>
        <v>0</v>
      </c>
      <c r="Q944" s="8">
        <f t="shared" si="171"/>
        <v>0</v>
      </c>
      <c r="R944" s="8">
        <f t="shared" si="171"/>
        <v>0</v>
      </c>
      <c r="S944" s="8">
        <f t="shared" si="171"/>
        <v>0</v>
      </c>
      <c r="T944" s="21">
        <f t="shared" si="163"/>
        <v>44</v>
      </c>
      <c r="U944" s="19">
        <f>VLOOKUP($B944,Gas!$B$3:$E$2506,2)</f>
        <v>3.16</v>
      </c>
      <c r="V944" s="44">
        <f t="shared" si="164"/>
        <v>9.3702531645569618</v>
      </c>
      <c r="W944" s="5">
        <f>VLOOKUP($B944,Gas!$B$3:$E$2506,4)</f>
        <v>0.74512327815560242</v>
      </c>
    </row>
    <row r="945" spans="1:24" x14ac:dyDescent="0.2">
      <c r="A945" s="43">
        <f t="shared" si="167"/>
        <v>44</v>
      </c>
      <c r="B945" s="91">
        <v>37125</v>
      </c>
      <c r="C945" s="92">
        <v>35.18</v>
      </c>
      <c r="D945" s="4">
        <f t="shared" si="162"/>
        <v>0.1723655971959123</v>
      </c>
      <c r="E945" s="100">
        <f t="shared" si="168"/>
        <v>3.8722397496203382</v>
      </c>
      <c r="F945" s="2"/>
      <c r="G945" s="8">
        <f t="shared" si="171"/>
        <v>0</v>
      </c>
      <c r="H945" s="8">
        <f t="shared" si="171"/>
        <v>0</v>
      </c>
      <c r="I945" s="8">
        <f t="shared" si="171"/>
        <v>0</v>
      </c>
      <c r="J945" s="8">
        <f t="shared" si="171"/>
        <v>0</v>
      </c>
      <c r="K945" s="8">
        <f t="shared" si="171"/>
        <v>4.82</v>
      </c>
      <c r="L945" s="8">
        <f t="shared" si="171"/>
        <v>14.82</v>
      </c>
      <c r="M945" s="8">
        <f t="shared" si="171"/>
        <v>15.18</v>
      </c>
      <c r="N945" s="8">
        <f t="shared" si="171"/>
        <v>10.18</v>
      </c>
      <c r="O945" s="8">
        <f t="shared" si="171"/>
        <v>5.18</v>
      </c>
      <c r="P945" s="8">
        <f t="shared" si="171"/>
        <v>0.17999999999999972</v>
      </c>
      <c r="Q945" s="8">
        <f t="shared" si="171"/>
        <v>0</v>
      </c>
      <c r="R945" s="8">
        <f t="shared" si="171"/>
        <v>0</v>
      </c>
      <c r="S945" s="8">
        <f t="shared" si="171"/>
        <v>0</v>
      </c>
      <c r="T945" s="21">
        <f t="shared" si="163"/>
        <v>44</v>
      </c>
      <c r="U945" s="19">
        <f>VLOOKUP($B945,Gas!$B$3:$E$2506,2)</f>
        <v>3.165</v>
      </c>
      <c r="V945" s="44">
        <f t="shared" si="164"/>
        <v>11.115323854660348</v>
      </c>
      <c r="W945" s="5">
        <f>VLOOKUP($B945,Gas!$B$3:$E$2506,4)</f>
        <v>0.74467968403342033</v>
      </c>
    </row>
    <row r="946" spans="1:24" x14ac:dyDescent="0.2">
      <c r="A946" s="43">
        <f t="shared" si="167"/>
        <v>44</v>
      </c>
      <c r="B946" s="91">
        <v>37126</v>
      </c>
      <c r="C946" s="92">
        <v>38.03</v>
      </c>
      <c r="D946" s="4">
        <f t="shared" si="162"/>
        <v>7.7897582630756315E-2</v>
      </c>
      <c r="E946" s="100">
        <f t="shared" si="168"/>
        <v>3.3701799630620681</v>
      </c>
      <c r="F946" s="2"/>
      <c r="G946" s="8">
        <f t="shared" si="171"/>
        <v>0</v>
      </c>
      <c r="H946" s="8">
        <f t="shared" si="171"/>
        <v>0</v>
      </c>
      <c r="I946" s="8">
        <f t="shared" si="171"/>
        <v>0</v>
      </c>
      <c r="J946" s="8">
        <f t="shared" si="171"/>
        <v>0</v>
      </c>
      <c r="K946" s="8">
        <f t="shared" si="171"/>
        <v>1.9699999999999989</v>
      </c>
      <c r="L946" s="8">
        <f t="shared" si="171"/>
        <v>11.969999999999999</v>
      </c>
      <c r="M946" s="8">
        <f t="shared" si="171"/>
        <v>18.03</v>
      </c>
      <c r="N946" s="8">
        <f t="shared" si="171"/>
        <v>13.030000000000001</v>
      </c>
      <c r="O946" s="8">
        <f t="shared" si="171"/>
        <v>8.0300000000000011</v>
      </c>
      <c r="P946" s="8">
        <f t="shared" si="171"/>
        <v>3.0300000000000011</v>
      </c>
      <c r="Q946" s="8">
        <f t="shared" si="171"/>
        <v>0</v>
      </c>
      <c r="R946" s="8">
        <f t="shared" si="171"/>
        <v>0</v>
      </c>
      <c r="S946" s="8">
        <f t="shared" si="171"/>
        <v>0</v>
      </c>
      <c r="T946" s="21">
        <f t="shared" si="163"/>
        <v>44</v>
      </c>
      <c r="U946" s="19">
        <f>VLOOKUP($B946,Gas!$B$3:$E$2506,2)</f>
        <v>3.19</v>
      </c>
      <c r="V946" s="44">
        <f t="shared" si="164"/>
        <v>11.921630094043888</v>
      </c>
      <c r="W946" s="5">
        <f>VLOOKUP($B946,Gas!$B$3:$E$2506,4)</f>
        <v>0.74361523113847905</v>
      </c>
    </row>
    <row r="947" spans="1:24" x14ac:dyDescent="0.2">
      <c r="A947" s="43">
        <f t="shared" si="167"/>
        <v>44</v>
      </c>
      <c r="B947" s="91">
        <v>37127</v>
      </c>
      <c r="C947" s="92">
        <v>35.32</v>
      </c>
      <c r="D947" s="4">
        <f t="shared" si="162"/>
        <v>-7.3925946204409079E-2</v>
      </c>
      <c r="E947" s="100">
        <f t="shared" si="168"/>
        <v>2.3590801214271466</v>
      </c>
      <c r="F947" s="2"/>
      <c r="G947" s="8">
        <f t="shared" si="171"/>
        <v>0</v>
      </c>
      <c r="H947" s="8">
        <f t="shared" si="171"/>
        <v>0</v>
      </c>
      <c r="I947" s="8">
        <f t="shared" si="171"/>
        <v>0</v>
      </c>
      <c r="J947" s="8">
        <f t="shared" si="171"/>
        <v>0</v>
      </c>
      <c r="K947" s="8">
        <f t="shared" si="171"/>
        <v>4.68</v>
      </c>
      <c r="L947" s="8">
        <f t="shared" si="171"/>
        <v>14.68</v>
      </c>
      <c r="M947" s="8">
        <f t="shared" si="171"/>
        <v>15.32</v>
      </c>
      <c r="N947" s="8">
        <f t="shared" si="171"/>
        <v>10.32</v>
      </c>
      <c r="O947" s="8">
        <f t="shared" si="171"/>
        <v>5.32</v>
      </c>
      <c r="P947" s="8">
        <f t="shared" si="171"/>
        <v>0.32000000000000028</v>
      </c>
      <c r="Q947" s="8">
        <f t="shared" si="171"/>
        <v>0</v>
      </c>
      <c r="R947" s="8">
        <f t="shared" si="171"/>
        <v>0</v>
      </c>
      <c r="S947" s="8">
        <f t="shared" si="171"/>
        <v>0</v>
      </c>
      <c r="T947" s="21">
        <f t="shared" si="163"/>
        <v>44</v>
      </c>
      <c r="U947" s="19">
        <f>VLOOKUP($B947,Gas!$B$3:$E$2506,2)</f>
        <v>2.86</v>
      </c>
      <c r="V947" s="44">
        <f t="shared" si="164"/>
        <v>12.34965034965035</v>
      </c>
      <c r="W947" s="5">
        <f>VLOOKUP($B947,Gas!$B$3:$E$2506,4)</f>
        <v>1.0226068409797864</v>
      </c>
    </row>
    <row r="948" spans="1:24" x14ac:dyDescent="0.2">
      <c r="A948" s="43">
        <f t="shared" si="167"/>
        <v>44</v>
      </c>
      <c r="B948" s="91">
        <v>37130</v>
      </c>
      <c r="C948" s="92">
        <v>30.23</v>
      </c>
      <c r="D948" s="4">
        <f t="shared" si="162"/>
        <v>-0.15561456694439263</v>
      </c>
      <c r="E948" s="100">
        <f t="shared" si="168"/>
        <v>2.4051567212056209</v>
      </c>
      <c r="F948" s="2"/>
      <c r="G948" s="8">
        <f t="shared" si="171"/>
        <v>0</v>
      </c>
      <c r="H948" s="8">
        <f t="shared" si="171"/>
        <v>0</v>
      </c>
      <c r="I948" s="8">
        <f t="shared" si="171"/>
        <v>0</v>
      </c>
      <c r="J948" s="8">
        <f t="shared" si="171"/>
        <v>4.7699999999999996</v>
      </c>
      <c r="K948" s="8">
        <f t="shared" si="171"/>
        <v>9.77</v>
      </c>
      <c r="L948" s="8">
        <f t="shared" si="171"/>
        <v>19.77</v>
      </c>
      <c r="M948" s="8">
        <f t="shared" si="171"/>
        <v>10.23</v>
      </c>
      <c r="N948" s="8">
        <f t="shared" si="171"/>
        <v>5.23</v>
      </c>
      <c r="O948" s="8">
        <f t="shared" si="171"/>
        <v>0.23000000000000043</v>
      </c>
      <c r="P948" s="8">
        <f t="shared" si="171"/>
        <v>0</v>
      </c>
      <c r="Q948" s="8">
        <f t="shared" si="171"/>
        <v>0</v>
      </c>
      <c r="R948" s="8">
        <f t="shared" si="171"/>
        <v>0</v>
      </c>
      <c r="S948" s="8">
        <f t="shared" si="171"/>
        <v>0</v>
      </c>
      <c r="T948" s="21">
        <f t="shared" si="163"/>
        <v>44</v>
      </c>
      <c r="U948" s="19">
        <f>VLOOKUP($B948,Gas!$B$3:$E$2506,2)</f>
        <v>2.77</v>
      </c>
      <c r="V948" s="44">
        <f t="shared" si="164"/>
        <v>10.913357400722022</v>
      </c>
      <c r="W948" s="5">
        <f>VLOOKUP($B948,Gas!$B$3:$E$2506,4)</f>
        <v>0.71954601462434276</v>
      </c>
    </row>
    <row r="949" spans="1:24" x14ac:dyDescent="0.2">
      <c r="A949" s="43">
        <f t="shared" si="167"/>
        <v>44</v>
      </c>
      <c r="B949" s="91">
        <v>37131</v>
      </c>
      <c r="C949" s="92">
        <v>30.03</v>
      </c>
      <c r="D949" s="4">
        <f t="shared" si="162"/>
        <v>-6.6379267961277884E-3</v>
      </c>
      <c r="E949" s="100">
        <f t="shared" si="168"/>
        <v>1.8586035793650706</v>
      </c>
      <c r="F949" s="2"/>
      <c r="G949" s="8">
        <f t="shared" si="171"/>
        <v>0</v>
      </c>
      <c r="H949" s="8">
        <f t="shared" si="171"/>
        <v>0</v>
      </c>
      <c r="I949" s="8">
        <f t="shared" si="171"/>
        <v>0</v>
      </c>
      <c r="J949" s="8">
        <f t="shared" si="171"/>
        <v>4.9699999999999989</v>
      </c>
      <c r="K949" s="8">
        <f t="shared" si="171"/>
        <v>9.9699999999999989</v>
      </c>
      <c r="L949" s="8">
        <f t="shared" si="171"/>
        <v>19.97</v>
      </c>
      <c r="M949" s="8">
        <f t="shared" si="171"/>
        <v>10.030000000000001</v>
      </c>
      <c r="N949" s="8">
        <f t="shared" si="171"/>
        <v>5.0300000000000011</v>
      </c>
      <c r="O949" s="8">
        <f t="shared" si="171"/>
        <v>3.0000000000001137E-2</v>
      </c>
      <c r="P949" s="8">
        <f t="shared" si="171"/>
        <v>0</v>
      </c>
      <c r="Q949" s="8">
        <f t="shared" si="171"/>
        <v>0</v>
      </c>
      <c r="R949" s="8">
        <f t="shared" si="171"/>
        <v>0</v>
      </c>
      <c r="S949" s="8">
        <f t="shared" si="171"/>
        <v>0</v>
      </c>
      <c r="T949" s="21">
        <f t="shared" si="163"/>
        <v>44</v>
      </c>
      <c r="U949" s="19">
        <f>VLOOKUP($B949,Gas!$B$3:$E$2506,2)</f>
        <v>2.59</v>
      </c>
      <c r="V949" s="44">
        <f t="shared" si="164"/>
        <v>11.594594594594597</v>
      </c>
      <c r="W949" s="5">
        <f>VLOOKUP($B949,Gas!$B$3:$E$2506,4)</f>
        <v>0.72970503259854513</v>
      </c>
    </row>
    <row r="950" spans="1:24" x14ac:dyDescent="0.2">
      <c r="A950" s="43">
        <f t="shared" si="167"/>
        <v>44</v>
      </c>
      <c r="B950" s="91">
        <v>37132</v>
      </c>
      <c r="C950" s="92">
        <v>33.89</v>
      </c>
      <c r="D950" s="4">
        <f t="shared" si="162"/>
        <v>0.12092310362372094</v>
      </c>
      <c r="E950" s="100">
        <f t="shared" si="168"/>
        <v>1.9458914298900634</v>
      </c>
      <c r="F950" s="2"/>
      <c r="G950" s="8">
        <f t="shared" si="171"/>
        <v>0</v>
      </c>
      <c r="H950" s="8">
        <f t="shared" si="171"/>
        <v>0</v>
      </c>
      <c r="I950" s="8">
        <f t="shared" si="171"/>
        <v>0</v>
      </c>
      <c r="J950" s="8">
        <f t="shared" si="171"/>
        <v>1.1099999999999994</v>
      </c>
      <c r="K950" s="8">
        <f t="shared" si="171"/>
        <v>6.1099999999999994</v>
      </c>
      <c r="L950" s="8">
        <f t="shared" si="171"/>
        <v>16.11</v>
      </c>
      <c r="M950" s="8">
        <f t="shared" si="171"/>
        <v>13.89</v>
      </c>
      <c r="N950" s="8">
        <f t="shared" si="171"/>
        <v>8.89</v>
      </c>
      <c r="O950" s="8">
        <f t="shared" si="171"/>
        <v>3.8900000000000006</v>
      </c>
      <c r="P950" s="8">
        <f t="shared" si="171"/>
        <v>0</v>
      </c>
      <c r="Q950" s="8">
        <f t="shared" si="171"/>
        <v>0</v>
      </c>
      <c r="R950" s="8">
        <f t="shared" si="171"/>
        <v>0</v>
      </c>
      <c r="S950" s="8">
        <f t="shared" si="171"/>
        <v>0</v>
      </c>
      <c r="T950" s="21">
        <f t="shared" si="163"/>
        <v>44</v>
      </c>
      <c r="U950" s="19">
        <f>VLOOKUP($B950,Gas!$B$3:$E$2506,2)</f>
        <v>2.5550000000000002</v>
      </c>
      <c r="V950" s="44">
        <f t="shared" si="164"/>
        <v>13.264187866927593</v>
      </c>
      <c r="W950" s="5">
        <f>VLOOKUP($B950,Gas!$B$3:$E$2506,4)</f>
        <v>0.71753508200671445</v>
      </c>
      <c r="X950">
        <f>CORREL(W929:W950,E929:E950)</f>
        <v>-0.6661460364008378</v>
      </c>
    </row>
    <row r="951" spans="1:24" x14ac:dyDescent="0.2">
      <c r="A951" s="43">
        <f t="shared" si="167"/>
        <v>44</v>
      </c>
      <c r="B951" s="91">
        <v>37133</v>
      </c>
      <c r="C951" s="92">
        <v>35.200000000000003</v>
      </c>
      <c r="D951" s="4">
        <f t="shared" si="162"/>
        <v>3.7926096985091577E-2</v>
      </c>
      <c r="E951" s="100">
        <f t="shared" si="168"/>
        <v>1.9397105572968232</v>
      </c>
      <c r="F951" s="2"/>
      <c r="G951" s="8">
        <f t="shared" si="171"/>
        <v>0</v>
      </c>
      <c r="H951" s="8">
        <f t="shared" si="171"/>
        <v>0</v>
      </c>
      <c r="I951" s="8">
        <f t="shared" si="171"/>
        <v>0</v>
      </c>
      <c r="J951" s="8">
        <f t="shared" si="171"/>
        <v>0</v>
      </c>
      <c r="K951" s="8">
        <f t="shared" si="171"/>
        <v>4.7999999999999972</v>
      </c>
      <c r="L951" s="8">
        <f t="shared" si="171"/>
        <v>14.799999999999997</v>
      </c>
      <c r="M951" s="8">
        <f t="shared" si="171"/>
        <v>15.200000000000003</v>
      </c>
      <c r="N951" s="8">
        <f t="shared" si="171"/>
        <v>10.200000000000003</v>
      </c>
      <c r="O951" s="8">
        <f t="shared" si="171"/>
        <v>5.2000000000000028</v>
      </c>
      <c r="P951" s="8">
        <f t="shared" si="171"/>
        <v>0.20000000000000284</v>
      </c>
      <c r="Q951" s="8">
        <f t="shared" si="171"/>
        <v>0</v>
      </c>
      <c r="R951" s="8">
        <f t="shared" si="171"/>
        <v>0</v>
      </c>
      <c r="S951" s="8">
        <f t="shared" si="171"/>
        <v>0</v>
      </c>
      <c r="T951" s="21">
        <f t="shared" si="163"/>
        <v>44</v>
      </c>
      <c r="U951" s="19">
        <f>VLOOKUP($B951,Gas!$B$3:$E$2506,2)</f>
        <v>2.4449999999999998</v>
      </c>
      <c r="V951" s="44">
        <f t="shared" si="164"/>
        <v>14.396728016359921</v>
      </c>
      <c r="W951" s="5">
        <f>VLOOKUP($B951,Gas!$B$3:$E$2506,4)</f>
        <v>0.70842393379115409</v>
      </c>
    </row>
    <row r="952" spans="1:24" x14ac:dyDescent="0.2">
      <c r="A952" s="43">
        <f t="shared" si="167"/>
        <v>44</v>
      </c>
      <c r="B952" s="91">
        <v>37134</v>
      </c>
      <c r="C952" s="92">
        <v>29.72</v>
      </c>
      <c r="D952" s="4">
        <f t="shared" si="162"/>
        <v>-0.16922586275449308</v>
      </c>
      <c r="E952" s="100">
        <f t="shared" si="168"/>
        <v>1.9654249166384608</v>
      </c>
      <c r="F952" s="2"/>
      <c r="G952" s="8">
        <f t="shared" si="171"/>
        <v>0</v>
      </c>
      <c r="H952" s="8">
        <f t="shared" si="171"/>
        <v>0</v>
      </c>
      <c r="I952" s="8">
        <f t="shared" si="171"/>
        <v>0.28000000000000114</v>
      </c>
      <c r="J952" s="8">
        <f t="shared" si="171"/>
        <v>5.2800000000000011</v>
      </c>
      <c r="K952" s="8">
        <f t="shared" si="171"/>
        <v>10.280000000000001</v>
      </c>
      <c r="L952" s="8">
        <f t="shared" si="171"/>
        <v>20.28</v>
      </c>
      <c r="M952" s="8">
        <f t="shared" si="171"/>
        <v>9.7199999999999989</v>
      </c>
      <c r="N952" s="8">
        <f t="shared" si="171"/>
        <v>4.7199999999999989</v>
      </c>
      <c r="O952" s="8">
        <f t="shared" si="171"/>
        <v>0</v>
      </c>
      <c r="P952" s="8">
        <f t="shared" si="171"/>
        <v>0</v>
      </c>
      <c r="Q952" s="8">
        <f t="shared" si="171"/>
        <v>0</v>
      </c>
      <c r="R952" s="8">
        <f t="shared" si="171"/>
        <v>0</v>
      </c>
      <c r="S952" s="8">
        <f t="shared" si="171"/>
        <v>0</v>
      </c>
      <c r="T952" s="21">
        <f t="shared" si="163"/>
        <v>44</v>
      </c>
      <c r="U952" s="19">
        <f>VLOOKUP($B952,Gas!$B$3:$E$2506,2)</f>
        <v>2.46</v>
      </c>
      <c r="V952" s="44">
        <f t="shared" si="164"/>
        <v>12.081300813008129</v>
      </c>
      <c r="W952" s="5">
        <f>VLOOKUP($B952,Gas!$B$3:$E$2506,4)</f>
        <v>0.73757904591247125</v>
      </c>
    </row>
    <row r="953" spans="1:24" x14ac:dyDescent="0.2">
      <c r="A953" s="43">
        <f t="shared" si="167"/>
        <v>45</v>
      </c>
      <c r="B953" s="91">
        <v>37138</v>
      </c>
      <c r="C953" s="92">
        <v>27.51</v>
      </c>
      <c r="D953" s="4">
        <f t="shared" si="162"/>
        <v>-7.7270644913075115E-2</v>
      </c>
      <c r="E953" s="100">
        <f t="shared" si="168"/>
        <v>1.7953370268691775</v>
      </c>
      <c r="F953" s="2"/>
      <c r="G953" s="8">
        <f t="shared" si="171"/>
        <v>0</v>
      </c>
      <c r="H953" s="8">
        <f t="shared" si="171"/>
        <v>0</v>
      </c>
      <c r="I953" s="8">
        <f t="shared" si="171"/>
        <v>2.4899999999999984</v>
      </c>
      <c r="J953" s="8">
        <f t="shared" si="171"/>
        <v>7.4899999999999984</v>
      </c>
      <c r="K953" s="8">
        <f t="shared" si="171"/>
        <v>12.489999999999998</v>
      </c>
      <c r="L953" s="8">
        <f t="shared" si="171"/>
        <v>22.49</v>
      </c>
      <c r="M953" s="8">
        <f t="shared" si="171"/>
        <v>7.5100000000000016</v>
      </c>
      <c r="N953" s="8">
        <f t="shared" si="171"/>
        <v>2.5100000000000016</v>
      </c>
      <c r="O953" s="8">
        <f t="shared" si="171"/>
        <v>0</v>
      </c>
      <c r="P953" s="8">
        <f t="shared" si="171"/>
        <v>0</v>
      </c>
      <c r="Q953" s="8">
        <f t="shared" si="171"/>
        <v>0</v>
      </c>
      <c r="R953" s="8">
        <f t="shared" si="171"/>
        <v>0</v>
      </c>
      <c r="S953" s="8">
        <f t="shared" si="171"/>
        <v>0</v>
      </c>
      <c r="T953" s="21">
        <f t="shared" si="163"/>
        <v>45</v>
      </c>
      <c r="U953" s="19">
        <f>VLOOKUP($B953,Gas!$B$3:$E$2506,2)</f>
        <v>2.15</v>
      </c>
      <c r="V953" s="44">
        <f t="shared" si="164"/>
        <v>12.795348837209303</v>
      </c>
      <c r="W953" s="5">
        <f>VLOOKUP($B953,Gas!$B$3:$E$2506,4)</f>
        <v>0.86374279855346026</v>
      </c>
    </row>
    <row r="954" spans="1:24" x14ac:dyDescent="0.2">
      <c r="A954" s="43">
        <f t="shared" si="167"/>
        <v>45</v>
      </c>
      <c r="B954" s="1">
        <v>37139</v>
      </c>
      <c r="C954" s="2">
        <v>24.58</v>
      </c>
      <c r="D954" s="4">
        <f t="shared" si="162"/>
        <v>-0.11261647079859449</v>
      </c>
      <c r="E954" s="100">
        <f t="shared" si="168"/>
        <v>1.8662802472495392</v>
      </c>
      <c r="F954" s="2"/>
      <c r="G954" s="8">
        <f t="shared" ref="G954:S963" si="172">IF(G$1="P",MAX(0,G$2-$C954),IF(G$1="C",MAX(0,$C954-G$2)))</f>
        <v>0</v>
      </c>
      <c r="H954" s="8">
        <f t="shared" si="172"/>
        <v>0.42000000000000171</v>
      </c>
      <c r="I954" s="8">
        <f t="shared" si="172"/>
        <v>5.4200000000000017</v>
      </c>
      <c r="J954" s="8">
        <f t="shared" si="172"/>
        <v>10.420000000000002</v>
      </c>
      <c r="K954" s="8">
        <f t="shared" si="172"/>
        <v>15.420000000000002</v>
      </c>
      <c r="L954" s="8">
        <f t="shared" si="172"/>
        <v>25.42</v>
      </c>
      <c r="M954" s="8">
        <f t="shared" si="172"/>
        <v>4.5799999999999983</v>
      </c>
      <c r="N954" s="8">
        <f t="shared" si="172"/>
        <v>0</v>
      </c>
      <c r="O954" s="8">
        <f t="shared" si="172"/>
        <v>0</v>
      </c>
      <c r="P954" s="8">
        <f t="shared" si="172"/>
        <v>0</v>
      </c>
      <c r="Q954" s="8">
        <f t="shared" si="172"/>
        <v>0</v>
      </c>
      <c r="R954" s="8">
        <f t="shared" si="172"/>
        <v>0</v>
      </c>
      <c r="S954" s="8">
        <f t="shared" si="172"/>
        <v>0</v>
      </c>
      <c r="T954" s="21">
        <f t="shared" si="163"/>
        <v>45</v>
      </c>
      <c r="U954" s="19">
        <f>VLOOKUP($B954,Gas!$B$3:$E$2506,2)</f>
        <v>2.2000000000000002</v>
      </c>
      <c r="V954" s="44">
        <f t="shared" si="164"/>
        <v>11.17272727272727</v>
      </c>
      <c r="W954" s="5">
        <f>VLOOKUP($B954,Gas!$B$3:$E$2506,4)</f>
        <v>0.90143792599815453</v>
      </c>
    </row>
    <row r="955" spans="1:24" x14ac:dyDescent="0.2">
      <c r="A955" s="43">
        <f t="shared" si="167"/>
        <v>45</v>
      </c>
      <c r="B955" s="1">
        <v>37140</v>
      </c>
      <c r="C955" s="2">
        <v>25.79</v>
      </c>
      <c r="D955" s="4">
        <f t="shared" si="162"/>
        <v>4.8053715755364636E-2</v>
      </c>
      <c r="E955" s="100">
        <f t="shared" si="168"/>
        <v>1.5969861668956136</v>
      </c>
      <c r="F955" s="2"/>
      <c r="G955" s="8">
        <f t="shared" si="172"/>
        <v>0</v>
      </c>
      <c r="H955" s="8">
        <f t="shared" si="172"/>
        <v>0</v>
      </c>
      <c r="I955" s="8">
        <f t="shared" si="172"/>
        <v>4.2100000000000009</v>
      </c>
      <c r="J955" s="8">
        <f t="shared" si="172"/>
        <v>9.2100000000000009</v>
      </c>
      <c r="K955" s="8">
        <f t="shared" si="172"/>
        <v>14.21</v>
      </c>
      <c r="L955" s="8">
        <f t="shared" si="172"/>
        <v>24.21</v>
      </c>
      <c r="M955" s="8">
        <f t="shared" si="172"/>
        <v>5.7899999999999991</v>
      </c>
      <c r="N955" s="8">
        <f t="shared" si="172"/>
        <v>0.78999999999999915</v>
      </c>
      <c r="O955" s="8">
        <f t="shared" si="172"/>
        <v>0</v>
      </c>
      <c r="P955" s="8">
        <f t="shared" si="172"/>
        <v>0</v>
      </c>
      <c r="Q955" s="8">
        <f t="shared" si="172"/>
        <v>0</v>
      </c>
      <c r="R955" s="8">
        <f t="shared" si="172"/>
        <v>0</v>
      </c>
      <c r="S955" s="8">
        <f t="shared" si="172"/>
        <v>0</v>
      </c>
      <c r="T955" s="21">
        <f t="shared" si="163"/>
        <v>45</v>
      </c>
      <c r="U955" s="19">
        <f>VLOOKUP($B955,Gas!$B$3:$E$2506,2)</f>
        <v>2.335</v>
      </c>
      <c r="V955" s="44">
        <f t="shared" si="164"/>
        <v>11.044967880085652</v>
      </c>
      <c r="W955" s="5">
        <f>VLOOKUP($B955,Gas!$B$3:$E$2506,4)</f>
        <v>1.0263221129097495</v>
      </c>
    </row>
    <row r="956" spans="1:24" x14ac:dyDescent="0.2">
      <c r="A956" s="43">
        <f t="shared" si="167"/>
        <v>45</v>
      </c>
      <c r="B956" s="1">
        <v>37141</v>
      </c>
      <c r="C956" s="2">
        <v>26.45</v>
      </c>
      <c r="D956" s="4">
        <f t="shared" si="162"/>
        <v>2.5269338411055081E-2</v>
      </c>
      <c r="E956" s="100">
        <f t="shared" si="168"/>
        <v>1.5169280718798785</v>
      </c>
      <c r="F956" s="2"/>
      <c r="G956" s="8">
        <f t="shared" si="172"/>
        <v>0</v>
      </c>
      <c r="H956" s="8">
        <f t="shared" si="172"/>
        <v>0</v>
      </c>
      <c r="I956" s="8">
        <f t="shared" si="172"/>
        <v>3.5500000000000007</v>
      </c>
      <c r="J956" s="8">
        <f t="shared" si="172"/>
        <v>8.5500000000000007</v>
      </c>
      <c r="K956" s="8">
        <f t="shared" si="172"/>
        <v>13.55</v>
      </c>
      <c r="L956" s="8">
        <f t="shared" si="172"/>
        <v>23.55</v>
      </c>
      <c r="M956" s="8">
        <f t="shared" si="172"/>
        <v>6.4499999999999993</v>
      </c>
      <c r="N956" s="8">
        <f t="shared" si="172"/>
        <v>1.4499999999999993</v>
      </c>
      <c r="O956" s="8">
        <f t="shared" si="172"/>
        <v>0</v>
      </c>
      <c r="P956" s="8">
        <f t="shared" si="172"/>
        <v>0</v>
      </c>
      <c r="Q956" s="8">
        <f t="shared" si="172"/>
        <v>0</v>
      </c>
      <c r="R956" s="8">
        <f t="shared" si="172"/>
        <v>0</v>
      </c>
      <c r="S956" s="8">
        <f t="shared" si="172"/>
        <v>0</v>
      </c>
      <c r="T956" s="21">
        <f t="shared" si="163"/>
        <v>45</v>
      </c>
      <c r="U956" s="19">
        <f>VLOOKUP($B956,Gas!$B$3:$E$2506,2)</f>
        <v>2.4</v>
      </c>
      <c r="V956" s="44">
        <f t="shared" si="164"/>
        <v>11.020833333333334</v>
      </c>
      <c r="W956" s="5">
        <f>VLOOKUP($B956,Gas!$B$3:$E$2506,4)</f>
        <v>0.9978200688288047</v>
      </c>
    </row>
    <row r="957" spans="1:24" x14ac:dyDescent="0.2">
      <c r="A957" s="43">
        <f t="shared" si="167"/>
        <v>45</v>
      </c>
      <c r="B957" s="1">
        <v>37144</v>
      </c>
      <c r="C957" s="2">
        <v>23.42</v>
      </c>
      <c r="D957" s="4">
        <f t="shared" si="162"/>
        <v>-0.12166580013473706</v>
      </c>
      <c r="E957" s="100">
        <f t="shared" si="168"/>
        <v>1.5677399583998062</v>
      </c>
      <c r="F957" s="2"/>
      <c r="G957" s="8">
        <f t="shared" si="172"/>
        <v>0</v>
      </c>
      <c r="H957" s="8">
        <f t="shared" si="172"/>
        <v>1.5799999999999983</v>
      </c>
      <c r="I957" s="8">
        <f t="shared" si="172"/>
        <v>6.5799999999999983</v>
      </c>
      <c r="J957" s="8">
        <f t="shared" si="172"/>
        <v>11.579999999999998</v>
      </c>
      <c r="K957" s="8">
        <f t="shared" si="172"/>
        <v>16.579999999999998</v>
      </c>
      <c r="L957" s="8">
        <f t="shared" si="172"/>
        <v>26.58</v>
      </c>
      <c r="M957" s="8">
        <f t="shared" si="172"/>
        <v>3.4200000000000017</v>
      </c>
      <c r="N957" s="8">
        <f t="shared" si="172"/>
        <v>0</v>
      </c>
      <c r="O957" s="8">
        <f t="shared" si="172"/>
        <v>0</v>
      </c>
      <c r="P957" s="8">
        <f t="shared" si="172"/>
        <v>0</v>
      </c>
      <c r="Q957" s="8">
        <f t="shared" si="172"/>
        <v>0</v>
      </c>
      <c r="R957" s="8">
        <f t="shared" si="172"/>
        <v>0</v>
      </c>
      <c r="S957" s="8">
        <f t="shared" si="172"/>
        <v>0</v>
      </c>
      <c r="T957" s="21">
        <f t="shared" si="163"/>
        <v>45</v>
      </c>
      <c r="U957" s="19">
        <f>VLOOKUP($B957,Gas!$B$3:$E$2506,2)</f>
        <v>2.3450000000000002</v>
      </c>
      <c r="V957" s="44">
        <f t="shared" si="164"/>
        <v>9.9872068230277176</v>
      </c>
      <c r="W957" s="5">
        <f>VLOOKUP($B957,Gas!$B$3:$E$2506,4)</f>
        <v>0.97165972644984977</v>
      </c>
    </row>
    <row r="958" spans="1:24" x14ac:dyDescent="0.2">
      <c r="A958" s="43">
        <f t="shared" si="167"/>
        <v>45</v>
      </c>
      <c r="B958" s="1">
        <v>37145</v>
      </c>
      <c r="C958" s="2">
        <v>22.02</v>
      </c>
      <c r="D958" s="4">
        <f t="shared" si="162"/>
        <v>-6.1639226875037527E-2</v>
      </c>
      <c r="E958" s="100">
        <f t="shared" si="168"/>
        <v>1.4424477301091989</v>
      </c>
      <c r="F958" s="2"/>
      <c r="G958" s="8">
        <f t="shared" si="172"/>
        <v>0</v>
      </c>
      <c r="H958" s="8">
        <f t="shared" si="172"/>
        <v>2.9800000000000004</v>
      </c>
      <c r="I958" s="8">
        <f t="shared" si="172"/>
        <v>7.98</v>
      </c>
      <c r="J958" s="8">
        <f t="shared" si="172"/>
        <v>12.98</v>
      </c>
      <c r="K958" s="8">
        <f t="shared" si="172"/>
        <v>17.98</v>
      </c>
      <c r="L958" s="8">
        <f t="shared" si="172"/>
        <v>27.98</v>
      </c>
      <c r="M958" s="8">
        <f t="shared" si="172"/>
        <v>2.0199999999999996</v>
      </c>
      <c r="N958" s="8">
        <f t="shared" si="172"/>
        <v>0</v>
      </c>
      <c r="O958" s="8">
        <f t="shared" si="172"/>
        <v>0</v>
      </c>
      <c r="P958" s="8">
        <f t="shared" si="172"/>
        <v>0</v>
      </c>
      <c r="Q958" s="8">
        <f t="shared" si="172"/>
        <v>0</v>
      </c>
      <c r="R958" s="8">
        <f t="shared" si="172"/>
        <v>0</v>
      </c>
      <c r="S958" s="8">
        <f t="shared" si="172"/>
        <v>0</v>
      </c>
      <c r="T958" s="21">
        <f t="shared" si="163"/>
        <v>45</v>
      </c>
      <c r="U958" s="19">
        <f>VLOOKUP($B958,Gas!$B$3:$E$2506,2)</f>
        <v>2.3849999999999998</v>
      </c>
      <c r="V958" s="44">
        <f t="shared" si="164"/>
        <v>9.2327044025157239</v>
      </c>
      <c r="W958" s="5">
        <f>VLOOKUP($B958,Gas!$B$3:$E$2506,4)</f>
        <v>0.43082369438014834</v>
      </c>
    </row>
    <row r="959" spans="1:24" x14ac:dyDescent="0.2">
      <c r="A959" s="43">
        <f t="shared" si="167"/>
        <v>45</v>
      </c>
      <c r="B959" s="1">
        <v>37146</v>
      </c>
      <c r="C959" s="2">
        <v>21.78</v>
      </c>
      <c r="D959" s="4">
        <f t="shared" si="162"/>
        <v>-1.0959013789719431E-2</v>
      </c>
      <c r="E959" s="100">
        <f t="shared" si="168"/>
        <v>1.4405237347329978</v>
      </c>
      <c r="F959" s="2"/>
      <c r="G959" s="8">
        <f t="shared" si="172"/>
        <v>0</v>
      </c>
      <c r="H959" s="8">
        <f t="shared" si="172"/>
        <v>3.2199999999999989</v>
      </c>
      <c r="I959" s="8">
        <f t="shared" si="172"/>
        <v>8.2199999999999989</v>
      </c>
      <c r="J959" s="8">
        <f t="shared" si="172"/>
        <v>13.219999999999999</v>
      </c>
      <c r="K959" s="8">
        <f t="shared" si="172"/>
        <v>18.22</v>
      </c>
      <c r="L959" s="8">
        <f t="shared" si="172"/>
        <v>28.22</v>
      </c>
      <c r="M959" s="8">
        <f t="shared" si="172"/>
        <v>1.7800000000000011</v>
      </c>
      <c r="N959" s="8">
        <f t="shared" si="172"/>
        <v>0</v>
      </c>
      <c r="O959" s="8">
        <f t="shared" si="172"/>
        <v>0</v>
      </c>
      <c r="P959" s="8">
        <f t="shared" si="172"/>
        <v>0</v>
      </c>
      <c r="Q959" s="8">
        <f t="shared" si="172"/>
        <v>0</v>
      </c>
      <c r="R959" s="8">
        <f t="shared" si="172"/>
        <v>0</v>
      </c>
      <c r="S959" s="8">
        <f t="shared" si="172"/>
        <v>0</v>
      </c>
      <c r="T959" s="21">
        <f t="shared" si="163"/>
        <v>45</v>
      </c>
      <c r="U959" s="19">
        <f>VLOOKUP($B959,Gas!$B$3:$E$2506,2)</f>
        <v>2.44</v>
      </c>
      <c r="V959" s="44">
        <f t="shared" si="164"/>
        <v>8.9262295081967213</v>
      </c>
      <c r="W959" s="5">
        <f>VLOOKUP($B959,Gas!$B$3:$E$2506,4)</f>
        <v>0.43057978457418911</v>
      </c>
    </row>
    <row r="960" spans="1:24" x14ac:dyDescent="0.2">
      <c r="A960" s="43">
        <f t="shared" si="167"/>
        <v>45</v>
      </c>
      <c r="B960" s="1">
        <v>37147</v>
      </c>
      <c r="C960" s="2">
        <v>21.87</v>
      </c>
      <c r="D960" s="4">
        <f t="shared" si="162"/>
        <v>4.1237171838621562E-3</v>
      </c>
      <c r="E960" s="100">
        <f t="shared" si="168"/>
        <v>1.192930625662725</v>
      </c>
      <c r="F960" s="2"/>
      <c r="G960" s="8">
        <f t="shared" si="172"/>
        <v>0</v>
      </c>
      <c r="H960" s="8">
        <f t="shared" si="172"/>
        <v>3.129999999999999</v>
      </c>
      <c r="I960" s="8">
        <f t="shared" si="172"/>
        <v>8.129999999999999</v>
      </c>
      <c r="J960" s="8">
        <f t="shared" si="172"/>
        <v>13.129999999999999</v>
      </c>
      <c r="K960" s="8">
        <f t="shared" si="172"/>
        <v>18.13</v>
      </c>
      <c r="L960" s="8">
        <f t="shared" si="172"/>
        <v>28.13</v>
      </c>
      <c r="M960" s="8">
        <f t="shared" si="172"/>
        <v>1.870000000000001</v>
      </c>
      <c r="N960" s="8">
        <f t="shared" si="172"/>
        <v>0</v>
      </c>
      <c r="O960" s="8">
        <f t="shared" si="172"/>
        <v>0</v>
      </c>
      <c r="P960" s="8">
        <f t="shared" si="172"/>
        <v>0</v>
      </c>
      <c r="Q960" s="8">
        <f t="shared" si="172"/>
        <v>0</v>
      </c>
      <c r="R960" s="8">
        <f t="shared" si="172"/>
        <v>0</v>
      </c>
      <c r="S960" s="8">
        <f t="shared" si="172"/>
        <v>0</v>
      </c>
      <c r="T960" s="21">
        <f t="shared" si="163"/>
        <v>45</v>
      </c>
      <c r="U960" s="19">
        <f>VLOOKUP($B960,Gas!$B$3:$E$2506,2)</f>
        <v>2.4449999999999998</v>
      </c>
      <c r="V960" s="44">
        <f t="shared" si="164"/>
        <v>8.9447852760736204</v>
      </c>
      <c r="W960" s="5">
        <f>VLOOKUP($B960,Gas!$B$3:$E$2506,4)</f>
        <v>0.42831178256988056</v>
      </c>
    </row>
    <row r="961" spans="1:37" x14ac:dyDescent="0.2">
      <c r="A961" s="43">
        <f t="shared" si="167"/>
        <v>45</v>
      </c>
      <c r="B961" s="1">
        <v>37148</v>
      </c>
      <c r="C961" s="2">
        <v>20.55</v>
      </c>
      <c r="D961" s="4">
        <f t="shared" si="162"/>
        <v>-6.2254893746432845E-2</v>
      </c>
      <c r="E961" s="100">
        <f t="shared" si="168"/>
        <v>1.1041427935872683</v>
      </c>
      <c r="F961" s="2"/>
      <c r="G961" s="8">
        <f t="shared" si="172"/>
        <v>0</v>
      </c>
      <c r="H961" s="8">
        <f t="shared" si="172"/>
        <v>4.4499999999999993</v>
      </c>
      <c r="I961" s="8">
        <f t="shared" si="172"/>
        <v>9.4499999999999993</v>
      </c>
      <c r="J961" s="8">
        <f t="shared" si="172"/>
        <v>14.45</v>
      </c>
      <c r="K961" s="8">
        <f t="shared" si="172"/>
        <v>19.45</v>
      </c>
      <c r="L961" s="8">
        <f t="shared" si="172"/>
        <v>29.45</v>
      </c>
      <c r="M961" s="8">
        <f t="shared" si="172"/>
        <v>0.55000000000000071</v>
      </c>
      <c r="N961" s="8">
        <f t="shared" si="172"/>
        <v>0</v>
      </c>
      <c r="O961" s="8">
        <f t="shared" si="172"/>
        <v>0</v>
      </c>
      <c r="P961" s="8">
        <f t="shared" si="172"/>
        <v>0</v>
      </c>
      <c r="Q961" s="8">
        <f t="shared" si="172"/>
        <v>0</v>
      </c>
      <c r="R961" s="8">
        <f t="shared" si="172"/>
        <v>0</v>
      </c>
      <c r="S961" s="8">
        <f t="shared" si="172"/>
        <v>0</v>
      </c>
      <c r="T961" s="21">
        <f t="shared" si="163"/>
        <v>45</v>
      </c>
      <c r="U961" s="19">
        <f>VLOOKUP($B961,Gas!$B$3:$E$2506,2)</f>
        <v>2.39</v>
      </c>
      <c r="V961" s="44">
        <f t="shared" si="164"/>
        <v>8.5983263598326367</v>
      </c>
      <c r="W961" s="5">
        <f>VLOOKUP($B961,Gas!$B$3:$E$2506,4)</f>
        <v>0.4754711816961788</v>
      </c>
    </row>
    <row r="962" spans="1:37" x14ac:dyDescent="0.2">
      <c r="A962" s="43">
        <f t="shared" si="167"/>
        <v>45</v>
      </c>
      <c r="B962" s="1">
        <v>37151</v>
      </c>
      <c r="C962" s="2">
        <v>20.78</v>
      </c>
      <c r="D962" s="4">
        <f t="shared" si="162"/>
        <v>1.1130044728837642E-2</v>
      </c>
      <c r="E962" s="100">
        <f t="shared" si="168"/>
        <v>0.93593923367336296</v>
      </c>
      <c r="F962" s="2"/>
      <c r="G962" s="8">
        <f t="shared" si="172"/>
        <v>0</v>
      </c>
      <c r="H962" s="8">
        <f t="shared" si="172"/>
        <v>4.2199999999999989</v>
      </c>
      <c r="I962" s="8">
        <f t="shared" si="172"/>
        <v>9.2199999999999989</v>
      </c>
      <c r="J962" s="8">
        <f t="shared" si="172"/>
        <v>14.219999999999999</v>
      </c>
      <c r="K962" s="8">
        <f t="shared" si="172"/>
        <v>19.22</v>
      </c>
      <c r="L962" s="8">
        <f t="shared" si="172"/>
        <v>29.22</v>
      </c>
      <c r="M962" s="8">
        <f t="shared" si="172"/>
        <v>0.78000000000000114</v>
      </c>
      <c r="N962" s="8">
        <f t="shared" si="172"/>
        <v>0</v>
      </c>
      <c r="O962" s="8">
        <f t="shared" si="172"/>
        <v>0</v>
      </c>
      <c r="P962" s="8">
        <f t="shared" si="172"/>
        <v>0</v>
      </c>
      <c r="Q962" s="8">
        <f t="shared" si="172"/>
        <v>0</v>
      </c>
      <c r="R962" s="8">
        <f t="shared" si="172"/>
        <v>0</v>
      </c>
      <c r="S962" s="8">
        <f t="shared" si="172"/>
        <v>0</v>
      </c>
      <c r="T962" s="21">
        <f t="shared" si="163"/>
        <v>45</v>
      </c>
      <c r="U962" s="19">
        <f>VLOOKUP($B962,Gas!$B$3:$E$2506,2)</f>
        <v>2.4049999999999998</v>
      </c>
      <c r="V962" s="44">
        <f t="shared" si="164"/>
        <v>8.640332640332641</v>
      </c>
      <c r="W962" s="5">
        <f>VLOOKUP($B962,Gas!$B$3:$E$2506,4)</f>
        <v>0.27787179966785319</v>
      </c>
    </row>
    <row r="963" spans="1:37" x14ac:dyDescent="0.2">
      <c r="A963" s="43">
        <f t="shared" si="167"/>
        <v>45</v>
      </c>
      <c r="B963" s="1">
        <v>37152</v>
      </c>
      <c r="C963" s="2">
        <v>20.16</v>
      </c>
      <c r="D963" s="4">
        <f t="shared" si="162"/>
        <v>-3.0290542467913469E-2</v>
      </c>
      <c r="E963" s="100">
        <f t="shared" si="168"/>
        <v>0.90712585154837011</v>
      </c>
      <c r="F963" s="2"/>
      <c r="G963" s="8">
        <f t="shared" si="172"/>
        <v>0</v>
      </c>
      <c r="H963" s="8">
        <f t="shared" si="172"/>
        <v>4.84</v>
      </c>
      <c r="I963" s="8">
        <f t="shared" si="172"/>
        <v>9.84</v>
      </c>
      <c r="J963" s="8">
        <f t="shared" si="172"/>
        <v>14.84</v>
      </c>
      <c r="K963" s="8">
        <f t="shared" si="172"/>
        <v>19.84</v>
      </c>
      <c r="L963" s="8">
        <f t="shared" si="172"/>
        <v>29.84</v>
      </c>
      <c r="M963" s="8">
        <f t="shared" si="172"/>
        <v>0.16000000000000014</v>
      </c>
      <c r="N963" s="8">
        <f t="shared" si="172"/>
        <v>0</v>
      </c>
      <c r="O963" s="8">
        <f t="shared" si="172"/>
        <v>0</v>
      </c>
      <c r="P963" s="8">
        <f t="shared" si="172"/>
        <v>0</v>
      </c>
      <c r="Q963" s="8">
        <f t="shared" si="172"/>
        <v>0</v>
      </c>
      <c r="R963" s="8">
        <f t="shared" si="172"/>
        <v>0</v>
      </c>
      <c r="S963" s="8">
        <f t="shared" si="172"/>
        <v>0</v>
      </c>
      <c r="T963" s="21">
        <f t="shared" si="163"/>
        <v>45</v>
      </c>
      <c r="U963" s="19">
        <f>VLOOKUP($B963,Gas!$B$3:$E$2506,2)</f>
        <v>2.3450000000000002</v>
      </c>
      <c r="V963" s="44">
        <f t="shared" si="164"/>
        <v>8.5970149253731343</v>
      </c>
      <c r="W963" s="5">
        <f>VLOOKUP($B963,Gas!$B$3:$E$2506,4)</f>
        <v>0.28516563308580045</v>
      </c>
    </row>
    <row r="964" spans="1:37" x14ac:dyDescent="0.2">
      <c r="A964" s="43">
        <f t="shared" si="167"/>
        <v>45</v>
      </c>
      <c r="B964" s="1">
        <v>37154</v>
      </c>
      <c r="C964" s="2">
        <v>19.22</v>
      </c>
      <c r="D964" s="2"/>
      <c r="E964" s="2"/>
      <c r="F964" s="2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</row>
    <row r="965" spans="1:37" x14ac:dyDescent="0.2">
      <c r="A965" s="43">
        <f t="shared" si="167"/>
        <v>45</v>
      </c>
      <c r="B965" s="1">
        <v>37158</v>
      </c>
      <c r="C965" s="2">
        <v>19.190000000000001</v>
      </c>
      <c r="D965" s="2"/>
      <c r="E965" s="2"/>
      <c r="F965" s="2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</row>
    <row r="966" spans="1:37" x14ac:dyDescent="0.2">
      <c r="A966" s="43">
        <f t="shared" si="167"/>
        <v>45</v>
      </c>
      <c r="B966" s="1">
        <v>37160</v>
      </c>
      <c r="C966" s="2">
        <v>17.309999999999999</v>
      </c>
      <c r="D966" s="2"/>
      <c r="E966" s="2"/>
      <c r="F966" s="2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</row>
    <row r="967" spans="1:37" x14ac:dyDescent="0.2">
      <c r="A967" s="43"/>
      <c r="B967" s="1"/>
      <c r="C967" s="2"/>
      <c r="D967" s="2"/>
      <c r="E967" s="2"/>
      <c r="F967" s="2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</row>
    <row r="968" spans="1:37" x14ac:dyDescent="0.2">
      <c r="A968" s="43"/>
      <c r="B968" s="1"/>
      <c r="C968" s="2"/>
      <c r="D968" s="2"/>
      <c r="E968" s="2"/>
      <c r="F968" s="2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</row>
    <row r="969" spans="1:37" x14ac:dyDescent="0.2">
      <c r="A969" s="43"/>
      <c r="B969" s="1"/>
      <c r="C969" s="2"/>
      <c r="D969" s="2"/>
      <c r="E969" s="2"/>
      <c r="F969" s="2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W969" s="45" t="s">
        <v>18</v>
      </c>
      <c r="X969" t="s">
        <v>19</v>
      </c>
    </row>
    <row r="970" spans="1:37" x14ac:dyDescent="0.2">
      <c r="A970" s="43"/>
      <c r="B970" s="1"/>
      <c r="C970" s="2"/>
      <c r="D970" s="2"/>
      <c r="E970" s="2"/>
      <c r="F970" s="2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W970" s="45" t="s">
        <v>17</v>
      </c>
      <c r="X970" t="s">
        <v>20</v>
      </c>
    </row>
    <row r="971" spans="1:37" x14ac:dyDescent="0.2">
      <c r="A971" t="s">
        <v>3</v>
      </c>
      <c r="D971" t="s">
        <v>24</v>
      </c>
      <c r="F971" t="s">
        <v>3</v>
      </c>
      <c r="G971" s="12" t="str">
        <f t="shared" ref="G971:S971" si="173">CONCATENATE(TEXT(G$2,"00"),G$1)</f>
        <v>20P</v>
      </c>
      <c r="H971" s="12" t="str">
        <f t="shared" si="173"/>
        <v>25P</v>
      </c>
      <c r="I971" s="12" t="str">
        <f t="shared" si="173"/>
        <v>30P</v>
      </c>
      <c r="J971" s="12" t="str">
        <f t="shared" si="173"/>
        <v>35P</v>
      </c>
      <c r="K971" s="12" t="str">
        <f t="shared" si="173"/>
        <v>40P</v>
      </c>
      <c r="L971" s="12" t="str">
        <f t="shared" si="173"/>
        <v>50P</v>
      </c>
      <c r="M971" s="12" t="str">
        <f t="shared" si="173"/>
        <v>20C</v>
      </c>
      <c r="N971" s="12" t="str">
        <f t="shared" si="173"/>
        <v>25C</v>
      </c>
      <c r="O971" s="12" t="str">
        <f t="shared" si="173"/>
        <v>30C</v>
      </c>
      <c r="P971" s="12" t="str">
        <f t="shared" si="173"/>
        <v>35C</v>
      </c>
      <c r="Q971" s="12" t="str">
        <f t="shared" si="173"/>
        <v>40C</v>
      </c>
      <c r="R971" s="12" t="str">
        <f t="shared" si="173"/>
        <v>50C</v>
      </c>
      <c r="S971" s="12" t="str">
        <f t="shared" si="173"/>
        <v>100C</v>
      </c>
      <c r="T971" t="s">
        <v>3</v>
      </c>
      <c r="W971" s="45" t="s">
        <v>13</v>
      </c>
      <c r="X971" t="s">
        <v>13</v>
      </c>
      <c r="Y971" s="25" t="s">
        <v>101</v>
      </c>
      <c r="Z971" s="12" t="str">
        <f t="shared" ref="Z971:AK971" si="174">CONCATENATE(TEXT(Z$2,"00"),Z$1)</f>
        <v>20P</v>
      </c>
      <c r="AA971" s="12" t="str">
        <f t="shared" si="174"/>
        <v>25P</v>
      </c>
      <c r="AB971" s="12" t="str">
        <f t="shared" si="174"/>
        <v>30P</v>
      </c>
      <c r="AC971" s="12" t="str">
        <f t="shared" si="174"/>
        <v>35P</v>
      </c>
      <c r="AD971" s="12" t="str">
        <f t="shared" si="174"/>
        <v>40P</v>
      </c>
      <c r="AE971" s="12" t="str">
        <f t="shared" si="174"/>
        <v>50P</v>
      </c>
      <c r="AF971" s="12" t="str">
        <f t="shared" si="174"/>
        <v>20C</v>
      </c>
      <c r="AG971" s="12" t="str">
        <f t="shared" si="174"/>
        <v>25C</v>
      </c>
      <c r="AH971" s="12" t="str">
        <f t="shared" si="174"/>
        <v>30C</v>
      </c>
      <c r="AI971" s="12" t="str">
        <f t="shared" si="174"/>
        <v>35C</v>
      </c>
      <c r="AJ971" s="12" t="str">
        <f t="shared" si="174"/>
        <v>40C</v>
      </c>
      <c r="AK971" s="12" t="str">
        <f t="shared" si="174"/>
        <v>50C</v>
      </c>
    </row>
    <row r="972" spans="1:37" x14ac:dyDescent="0.2">
      <c r="A972">
        <v>1</v>
      </c>
      <c r="B972" s="46"/>
      <c r="C972" s="46">
        <f t="shared" ref="C972:C1015" si="175">SUMIF($A$3:$A$970,$A972,$C$3:$C$970)/COUNTIF($A$3:$A$970,$A972)</f>
        <v>17.271428571428572</v>
      </c>
      <c r="D972" s="42">
        <f ca="1">STDEV(OFFSET($A$2,MATCH($A972,$A$3:$A$970,0),3):OFFSET($A$2,MATCH($A972+1,$A$3:$A$970,0)-1,3))*SQRT(trade_day)</f>
        <v>1.1048396256556983</v>
      </c>
      <c r="E972" s="42">
        <f t="shared" ref="E972:E1015" si="176">SUMIF($A$3:$A$970,$A972,$E$3:$E$970)/COUNTIF($A$3:$A$970,$A972)</f>
        <v>1.2788352141519692</v>
      </c>
      <c r="F972">
        <v>1</v>
      </c>
      <c r="G972" s="10">
        <f t="shared" ref="G972:S981" si="177">SUMIF($A$3:$A$970,$F972,G$3:G$970)/COUNTIF($A$3:$A$970,$F972)</f>
        <v>2.7285714285714286</v>
      </c>
      <c r="H972" s="10">
        <f t="shared" si="177"/>
        <v>7.7285714285714295</v>
      </c>
      <c r="I972" s="10">
        <f t="shared" si="177"/>
        <v>12.72857142857143</v>
      </c>
      <c r="J972" s="10">
        <f t="shared" si="177"/>
        <v>17.728571428571428</v>
      </c>
      <c r="K972" s="10">
        <f t="shared" si="177"/>
        <v>22.728571428571428</v>
      </c>
      <c r="L972" s="10">
        <f t="shared" si="177"/>
        <v>32.728571428571435</v>
      </c>
      <c r="M972" s="10">
        <f t="shared" si="177"/>
        <v>0</v>
      </c>
      <c r="N972" s="10">
        <f t="shared" si="177"/>
        <v>0</v>
      </c>
      <c r="O972" s="10">
        <f t="shared" si="177"/>
        <v>0</v>
      </c>
      <c r="P972" s="10">
        <f t="shared" si="177"/>
        <v>0</v>
      </c>
      <c r="Q972" s="10">
        <f t="shared" si="177"/>
        <v>0</v>
      </c>
      <c r="R972" s="10">
        <f t="shared" si="177"/>
        <v>0</v>
      </c>
      <c r="S972" s="10">
        <f t="shared" si="177"/>
        <v>0</v>
      </c>
      <c r="T972">
        <v>1</v>
      </c>
      <c r="V972" s="46">
        <f t="shared" ref="V972:V1015" si="178">SUMIF($T$3:$T$970,$T972,$V$3:$V$970)/COUNTIF($T$3:$T$970,$T972)</f>
        <v>8.2321788511167231</v>
      </c>
      <c r="W972" s="42" t="e">
        <f ca="1">CORREL(OFFSET($A$2,MATCH($A972,$A$259:$A$970,0),4):OFFSET($A$2,MATCH($A972+1,$A$259:$A$970,0)-1,4),OFFSET($T$2,MATCH($T972,$T$259:$T$970,0),3):OFFSET($T$2,MATCH($T972+1,$T$259:$T$970,0)-1,3))</f>
        <v>#N/A</v>
      </c>
      <c r="X972" s="42" t="e">
        <f ca="1">CORREL(OFFSET($A$2,MATCH($A972,$A$259:$A$970,0),2):OFFSET($A$2,MATCH($A972+1,$A$259:$A$970,0)-1,2),OFFSET($T$2,MATCH($T972,$T$259:$T$970,0),1):OFFSET($T$2,MATCH($T972+1,$T$259:$T$970,0)-1,1))</f>
        <v>#N/A</v>
      </c>
      <c r="Y972">
        <f>A972</f>
        <v>1</v>
      </c>
      <c r="Z972" s="8">
        <f t="shared" ref="Z972:AK993" si="179">IF(Z$1="P",MAX(0,Z$2-$C972),IF(Z$1="C",MAX(0,$C972-Z$2)))</f>
        <v>2.7285714285714278</v>
      </c>
      <c r="AA972" s="8">
        <f t="shared" si="179"/>
        <v>7.7285714285714278</v>
      </c>
      <c r="AB972" s="8">
        <f t="shared" si="179"/>
        <v>12.728571428571428</v>
      </c>
      <c r="AC972" s="8">
        <f t="shared" si="179"/>
        <v>17.728571428571428</v>
      </c>
      <c r="AD972" s="8">
        <f t="shared" si="179"/>
        <v>22.728571428571428</v>
      </c>
      <c r="AE972" s="8">
        <f t="shared" si="179"/>
        <v>32.728571428571428</v>
      </c>
      <c r="AF972" s="8">
        <f t="shared" si="179"/>
        <v>0</v>
      </c>
      <c r="AG972" s="8">
        <f t="shared" si="179"/>
        <v>0</v>
      </c>
      <c r="AH972" s="8">
        <f t="shared" si="179"/>
        <v>0</v>
      </c>
      <c r="AI972" s="8">
        <f t="shared" si="179"/>
        <v>0</v>
      </c>
      <c r="AJ972" s="8">
        <f t="shared" si="179"/>
        <v>0</v>
      </c>
      <c r="AK972" s="8">
        <f t="shared" si="179"/>
        <v>0</v>
      </c>
    </row>
    <row r="973" spans="1:37" x14ac:dyDescent="0.2">
      <c r="A973">
        <v>2</v>
      </c>
      <c r="B973" s="46"/>
      <c r="C973" s="46">
        <f t="shared" si="175"/>
        <v>16.700526315789471</v>
      </c>
      <c r="D973" s="42">
        <f ca="1">STDEV(OFFSET($A$2,MATCH($A973,$A$3:$A$970,0),3):OFFSET($A$2,MATCH($A973+1,$A$3:$A$970,0)-1,3))*SQRT(trade_day)</f>
        <v>0.95848726530864226</v>
      </c>
      <c r="E973" s="42">
        <f t="shared" si="176"/>
        <v>0.92083197016649299</v>
      </c>
      <c r="F973">
        <v>2</v>
      </c>
      <c r="G973" s="10">
        <f t="shared" si="177"/>
        <v>3.3547368421052637</v>
      </c>
      <c r="H973" s="10">
        <f t="shared" si="177"/>
        <v>8.2994736842105254</v>
      </c>
      <c r="I973" s="10">
        <f t="shared" si="177"/>
        <v>13.299473684210525</v>
      </c>
      <c r="J973" s="10">
        <f t="shared" si="177"/>
        <v>18.299473684210529</v>
      </c>
      <c r="K973" s="10">
        <f t="shared" si="177"/>
        <v>23.299473684210529</v>
      </c>
      <c r="L973" s="10">
        <f t="shared" si="177"/>
        <v>33.299473684210533</v>
      </c>
      <c r="M973" s="10">
        <f t="shared" si="177"/>
        <v>5.5263157894736882E-2</v>
      </c>
      <c r="N973" s="10">
        <f t="shared" si="177"/>
        <v>0</v>
      </c>
      <c r="O973" s="10">
        <f t="shared" si="177"/>
        <v>0</v>
      </c>
      <c r="P973" s="10">
        <f t="shared" si="177"/>
        <v>0</v>
      </c>
      <c r="Q973" s="10">
        <f t="shared" si="177"/>
        <v>0</v>
      </c>
      <c r="R973" s="10">
        <f t="shared" si="177"/>
        <v>0</v>
      </c>
      <c r="S973" s="10">
        <f t="shared" si="177"/>
        <v>0</v>
      </c>
      <c r="T973">
        <v>2</v>
      </c>
      <c r="V973" s="46">
        <f t="shared" si="178"/>
        <v>7.5349723748425506</v>
      </c>
      <c r="W973" s="42" t="e">
        <f ca="1">CORREL(OFFSET($A$2,MATCH($A973,$A$259:$A$970,0),4):OFFSET($A$2,MATCH($A973+1,$A$259:$A$970,0)-1,4),OFFSET($T$2,MATCH($T973,$T$259:$T$970,0),3):OFFSET($T$2,MATCH($T973+1,$T$259:$T$970,0)-1,3))</f>
        <v>#N/A</v>
      </c>
      <c r="X973" s="42" t="e">
        <f ca="1">CORREL(OFFSET($A$2,MATCH($A973,$A$259:$A$970,0),2):OFFSET($A$2,MATCH($A973+1,$A$259:$A$970,0)-1,2),OFFSET($T$2,MATCH($T973,$T$259:$T$970,0),1):OFFSET($T$2,MATCH($T973+1,$T$259:$T$970,0)-1,1))</f>
        <v>#N/A</v>
      </c>
      <c r="Y973">
        <f t="shared" ref="Y973:Y1015" si="180">A973</f>
        <v>2</v>
      </c>
      <c r="Z973" s="8">
        <f t="shared" si="179"/>
        <v>3.299473684210529</v>
      </c>
      <c r="AA973" s="8">
        <f t="shared" si="179"/>
        <v>8.299473684210529</v>
      </c>
      <c r="AB973" s="8">
        <f t="shared" si="179"/>
        <v>13.299473684210529</v>
      </c>
      <c r="AC973" s="8">
        <f t="shared" si="179"/>
        <v>18.299473684210529</v>
      </c>
      <c r="AD973" s="8">
        <f t="shared" si="179"/>
        <v>23.299473684210529</v>
      </c>
      <c r="AE973" s="8">
        <f t="shared" si="179"/>
        <v>33.299473684210525</v>
      </c>
      <c r="AF973" s="8">
        <f t="shared" si="179"/>
        <v>0</v>
      </c>
      <c r="AG973" s="8">
        <f t="shared" si="179"/>
        <v>0</v>
      </c>
      <c r="AH973" s="8">
        <f t="shared" si="179"/>
        <v>0</v>
      </c>
      <c r="AI973" s="8">
        <f t="shared" si="179"/>
        <v>0</v>
      </c>
      <c r="AJ973" s="8">
        <f t="shared" si="179"/>
        <v>0</v>
      </c>
      <c r="AK973" s="8">
        <f t="shared" si="179"/>
        <v>0</v>
      </c>
    </row>
    <row r="974" spans="1:37" x14ac:dyDescent="0.2">
      <c r="A974">
        <v>3</v>
      </c>
      <c r="B974" s="46"/>
      <c r="C974" s="46">
        <f t="shared" si="175"/>
        <v>21.807272727272728</v>
      </c>
      <c r="D974" s="42">
        <f ca="1">STDEV(OFFSET($A$2,MATCH($A974,$A$3:$A$970,0),3):OFFSET($A$2,MATCH($A974+1,$A$3:$A$970,0)-1,3))*SQRT(trade_day)</f>
        <v>3.3672793997475998</v>
      </c>
      <c r="E974" s="42">
        <f t="shared" si="176"/>
        <v>3.0509905538364119</v>
      </c>
      <c r="F974">
        <v>3</v>
      </c>
      <c r="G974" s="18">
        <f t="shared" si="177"/>
        <v>1.5786363636363641</v>
      </c>
      <c r="H974" s="18">
        <f t="shared" si="177"/>
        <v>5.6127272727272732</v>
      </c>
      <c r="I974" s="18">
        <f t="shared" si="177"/>
        <v>9.7495454545454532</v>
      </c>
      <c r="J974" s="18">
        <f t="shared" si="177"/>
        <v>14.099545454545455</v>
      </c>
      <c r="K974" s="18">
        <f t="shared" si="177"/>
        <v>18.645</v>
      </c>
      <c r="L974" s="18">
        <f t="shared" si="177"/>
        <v>28.192727272727272</v>
      </c>
      <c r="M974" s="18">
        <f t="shared" si="177"/>
        <v>3.3859090909090908</v>
      </c>
      <c r="N974" s="18">
        <f t="shared" si="177"/>
        <v>2.42</v>
      </c>
      <c r="O974" s="18">
        <f t="shared" si="177"/>
        <v>1.5568181818181819</v>
      </c>
      <c r="P974" s="18">
        <f t="shared" si="177"/>
        <v>0.90681818181818197</v>
      </c>
      <c r="Q974" s="18">
        <f t="shared" si="177"/>
        <v>0.45227272727272738</v>
      </c>
      <c r="R974" s="18">
        <f t="shared" si="177"/>
        <v>0</v>
      </c>
      <c r="S974" s="18">
        <f t="shared" si="177"/>
        <v>0</v>
      </c>
      <c r="T974">
        <v>3</v>
      </c>
      <c r="V974" s="46">
        <f t="shared" si="178"/>
        <v>9.7783998084225932</v>
      </c>
      <c r="W974" s="42" t="e">
        <f ca="1">CORREL(OFFSET($A$2,MATCH($A974,$A$259:$A$970,0),4):OFFSET($A$2,MATCH($A974+1,$A$259:$A$970,0)-1,4),OFFSET($T$2,MATCH($T974,$T$259:$T$970,0),3):OFFSET($T$2,MATCH($T974+1,$T$259:$T$970,0)-1,3))</f>
        <v>#N/A</v>
      </c>
      <c r="X974" s="42" t="e">
        <f ca="1">CORREL(OFFSET($A$2,MATCH($A974,$A$259:$A$970,0),2):OFFSET($A$2,MATCH($A974+1,$A$259:$A$970,0)-1,2),OFFSET($T$2,MATCH($T974,$T$259:$T$970,0),1):OFFSET($T$2,MATCH($T974+1,$T$259:$T$970,0)-1,1))</f>
        <v>#N/A</v>
      </c>
      <c r="Y974">
        <f t="shared" si="180"/>
        <v>3</v>
      </c>
      <c r="Z974" s="8">
        <f t="shared" si="179"/>
        <v>0</v>
      </c>
      <c r="AA974" s="8">
        <f t="shared" si="179"/>
        <v>3.1927272727272715</v>
      </c>
      <c r="AB974" s="8">
        <f t="shared" si="179"/>
        <v>8.1927272727272715</v>
      </c>
      <c r="AC974" s="8">
        <f t="shared" si="179"/>
        <v>13.192727272727272</v>
      </c>
      <c r="AD974" s="8">
        <f t="shared" si="179"/>
        <v>18.192727272727272</v>
      </c>
      <c r="AE974" s="8">
        <f t="shared" si="179"/>
        <v>28.192727272727272</v>
      </c>
      <c r="AF974" s="8">
        <f t="shared" si="179"/>
        <v>1.8072727272727285</v>
      </c>
      <c r="AG974" s="8">
        <f t="shared" si="179"/>
        <v>0</v>
      </c>
      <c r="AH974" s="8">
        <f t="shared" si="179"/>
        <v>0</v>
      </c>
      <c r="AI974" s="8">
        <f t="shared" si="179"/>
        <v>0</v>
      </c>
      <c r="AJ974" s="8">
        <f t="shared" si="179"/>
        <v>0</v>
      </c>
      <c r="AK974" s="8">
        <f t="shared" si="179"/>
        <v>0</v>
      </c>
    </row>
    <row r="975" spans="1:37" x14ac:dyDescent="0.2">
      <c r="A975">
        <v>4</v>
      </c>
      <c r="B975" s="46"/>
      <c r="C975" s="46">
        <f t="shared" si="175"/>
        <v>21.472380952380952</v>
      </c>
      <c r="D975" s="42">
        <f ca="1">STDEV(OFFSET($A$2,MATCH($A975,$A$3:$A$970,0),3):OFFSET($A$2,MATCH($A975+1,$A$3:$A$970,0)-1,3))*SQRT(trade_day)</f>
        <v>1.9531505287497599</v>
      </c>
      <c r="E975" s="42">
        <f t="shared" si="176"/>
        <v>1.9656835212009445</v>
      </c>
      <c r="F975">
        <v>4</v>
      </c>
      <c r="G975" s="18">
        <f t="shared" si="177"/>
        <v>0.39809523809523806</v>
      </c>
      <c r="H975" s="18">
        <f t="shared" si="177"/>
        <v>3.7580952380952377</v>
      </c>
      <c r="I975" s="18">
        <f t="shared" si="177"/>
        <v>8.5276190476190479</v>
      </c>
      <c r="J975" s="18">
        <f t="shared" si="177"/>
        <v>13.52761904761905</v>
      </c>
      <c r="K975" s="18">
        <f t="shared" si="177"/>
        <v>18.527619047619048</v>
      </c>
      <c r="L975" s="18">
        <f t="shared" si="177"/>
        <v>28.527619047619037</v>
      </c>
      <c r="M975" s="18">
        <f t="shared" si="177"/>
        <v>1.8704761904761906</v>
      </c>
      <c r="N975" s="18">
        <f t="shared" si="177"/>
        <v>0.23047619047619047</v>
      </c>
      <c r="O975" s="18">
        <f t="shared" si="177"/>
        <v>0</v>
      </c>
      <c r="P975" s="18">
        <f t="shared" si="177"/>
        <v>0</v>
      </c>
      <c r="Q975" s="18">
        <f t="shared" si="177"/>
        <v>0</v>
      </c>
      <c r="R975" s="18">
        <f t="shared" si="177"/>
        <v>0</v>
      </c>
      <c r="S975" s="18">
        <f t="shared" si="177"/>
        <v>0</v>
      </c>
      <c r="T975">
        <v>4</v>
      </c>
      <c r="V975" s="46">
        <f t="shared" si="178"/>
        <v>8.8265821134610469</v>
      </c>
      <c r="W975" s="42" t="e">
        <f ca="1">CORREL(OFFSET($A$2,MATCH($A975,$A$259:$A$970,0),4):OFFSET($A$2,MATCH($A975+1,$A$259:$A$970,0)-1,4),OFFSET($T$2,MATCH($T975,$T$259:$T$970,0),3):OFFSET($T$2,MATCH($T975+1,$T$259:$T$970,0)-1,3))</f>
        <v>#N/A</v>
      </c>
      <c r="X975" s="42" t="e">
        <f ca="1">CORREL(OFFSET($A$2,MATCH($A975,$A$259:$A$970,0),2):OFFSET($A$2,MATCH($A975+1,$A$259:$A$970,0)-1,2),OFFSET($T$2,MATCH($T975,$T$259:$T$970,0),1):OFFSET($T$2,MATCH($T975+1,$T$259:$T$970,0)-1,1))</f>
        <v>#N/A</v>
      </c>
      <c r="Y975">
        <f t="shared" si="180"/>
        <v>4</v>
      </c>
      <c r="Z975" s="8">
        <f t="shared" si="179"/>
        <v>0</v>
      </c>
      <c r="AA975" s="8">
        <f t="shared" si="179"/>
        <v>3.5276190476190479</v>
      </c>
      <c r="AB975" s="8">
        <f t="shared" si="179"/>
        <v>8.5276190476190479</v>
      </c>
      <c r="AC975" s="8">
        <f t="shared" si="179"/>
        <v>13.527619047619048</v>
      </c>
      <c r="AD975" s="8">
        <f t="shared" si="179"/>
        <v>18.527619047619048</v>
      </c>
      <c r="AE975" s="8">
        <f t="shared" si="179"/>
        <v>28.527619047619048</v>
      </c>
      <c r="AF975" s="8">
        <f t="shared" si="179"/>
        <v>1.4723809523809521</v>
      </c>
      <c r="AG975" s="8">
        <f t="shared" si="179"/>
        <v>0</v>
      </c>
      <c r="AH975" s="8">
        <f t="shared" si="179"/>
        <v>0</v>
      </c>
      <c r="AI975" s="8">
        <f t="shared" si="179"/>
        <v>0</v>
      </c>
      <c r="AJ975" s="8">
        <f t="shared" si="179"/>
        <v>0</v>
      </c>
      <c r="AK975" s="8">
        <f t="shared" si="179"/>
        <v>0</v>
      </c>
    </row>
    <row r="976" spans="1:37" x14ac:dyDescent="0.2">
      <c r="A976">
        <v>5</v>
      </c>
      <c r="B976" s="46"/>
      <c r="C976" s="46">
        <f t="shared" si="175"/>
        <v>42.157499999999999</v>
      </c>
      <c r="D976" s="42">
        <f ca="1">STDEV(OFFSET($A$2,MATCH($A976,$A$3:$A$970,0),3):OFFSET($A$2,MATCH($A976+1,$A$3:$A$970,0)-1,3))*SQRT(trade_day)</f>
        <v>5.4648800811190883</v>
      </c>
      <c r="E976" s="42">
        <f t="shared" si="176"/>
        <v>3.5800253831606077</v>
      </c>
      <c r="F976">
        <v>5</v>
      </c>
      <c r="G976" s="18">
        <f t="shared" si="177"/>
        <v>0.12400000000000003</v>
      </c>
      <c r="H976" s="18">
        <f t="shared" si="177"/>
        <v>1.879</v>
      </c>
      <c r="I976" s="18">
        <f t="shared" si="177"/>
        <v>3.879</v>
      </c>
      <c r="J976" s="18">
        <f t="shared" si="177"/>
        <v>6.3905000000000003</v>
      </c>
      <c r="K976" s="18">
        <f t="shared" si="177"/>
        <v>9.4079999999999995</v>
      </c>
      <c r="L976" s="18">
        <f t="shared" si="177"/>
        <v>16.710999999999999</v>
      </c>
      <c r="M976" s="18">
        <f t="shared" si="177"/>
        <v>22.281500000000001</v>
      </c>
      <c r="N976" s="18">
        <f t="shared" si="177"/>
        <v>19.036499999999997</v>
      </c>
      <c r="O976" s="18">
        <f t="shared" si="177"/>
        <v>16.0365</v>
      </c>
      <c r="P976" s="18">
        <f t="shared" si="177"/>
        <v>13.547999999999998</v>
      </c>
      <c r="Q976" s="18">
        <f t="shared" si="177"/>
        <v>11.565499999999998</v>
      </c>
      <c r="R976" s="18">
        <f t="shared" si="177"/>
        <v>8.8685000000000009</v>
      </c>
      <c r="S976" s="18">
        <f t="shared" si="177"/>
        <v>2.0154989999999993</v>
      </c>
      <c r="T976">
        <v>5</v>
      </c>
      <c r="V976" s="46">
        <f t="shared" si="178"/>
        <v>19.66517132913895</v>
      </c>
      <c r="W976" s="42" t="e">
        <f ca="1">CORREL(OFFSET($A$2,MATCH($A976,$A$259:$A$970,0),4):OFFSET($A$2,MATCH($A976+1,$A$259:$A$970,0)-1,4),OFFSET($T$2,MATCH($T976,$T$259:$T$970,0),3):OFFSET($T$2,MATCH($T976+1,$T$259:$T$970,0)-1,3))</f>
        <v>#N/A</v>
      </c>
      <c r="X976" s="42" t="e">
        <f ca="1">CORREL(OFFSET($A$2,MATCH($A976,$A$259:$A$970,0),2):OFFSET($A$2,MATCH($A976+1,$A$259:$A$970,0)-1,2),OFFSET($T$2,MATCH($T976,$T$259:$T$970,0),1):OFFSET($T$2,MATCH($T976+1,$T$259:$T$970,0)-1,1))</f>
        <v>#N/A</v>
      </c>
      <c r="Y976">
        <f t="shared" si="180"/>
        <v>5</v>
      </c>
      <c r="Z976" s="8">
        <f t="shared" si="179"/>
        <v>0</v>
      </c>
      <c r="AA976" s="8">
        <f t="shared" si="179"/>
        <v>0</v>
      </c>
      <c r="AB976" s="8">
        <f t="shared" si="179"/>
        <v>0</v>
      </c>
      <c r="AC976" s="8">
        <f t="shared" si="179"/>
        <v>0</v>
      </c>
      <c r="AD976" s="8">
        <f t="shared" si="179"/>
        <v>0</v>
      </c>
      <c r="AE976" s="8">
        <f t="shared" si="179"/>
        <v>7.8425000000000011</v>
      </c>
      <c r="AF976" s="8">
        <f t="shared" si="179"/>
        <v>22.157499999999999</v>
      </c>
      <c r="AG976" s="8">
        <f t="shared" si="179"/>
        <v>17.157499999999999</v>
      </c>
      <c r="AH976" s="8">
        <f t="shared" si="179"/>
        <v>12.157499999999999</v>
      </c>
      <c r="AI976" s="8">
        <f t="shared" si="179"/>
        <v>7.1574999999999989</v>
      </c>
      <c r="AJ976" s="8">
        <f t="shared" si="179"/>
        <v>2.1574999999999989</v>
      </c>
      <c r="AK976" s="8">
        <f t="shared" si="179"/>
        <v>0</v>
      </c>
    </row>
    <row r="977" spans="1:37" x14ac:dyDescent="0.2">
      <c r="A977">
        <v>6</v>
      </c>
      <c r="B977" s="46"/>
      <c r="C977" s="46">
        <f t="shared" si="175"/>
        <v>227.73954999999998</v>
      </c>
      <c r="D977" s="42">
        <f ca="1">STDEV(OFFSET($A$2,MATCH($A977,$A$3:$A$970,0),3):OFFSET($A$2,MATCH($A977+1,$A$3:$A$970,0)-1,3))*SQRT(trade_day)</f>
        <v>13.372537521368139</v>
      </c>
      <c r="E977" s="42">
        <f t="shared" si="176"/>
        <v>6.7094532306870436</v>
      </c>
      <c r="F977">
        <v>6</v>
      </c>
      <c r="G977" s="18">
        <f t="shared" si="177"/>
        <v>0.16772727272727261</v>
      </c>
      <c r="H977" s="18">
        <f t="shared" si="177"/>
        <v>0.84954545454545449</v>
      </c>
      <c r="I977" s="18">
        <f t="shared" si="177"/>
        <v>1.8018181818181818</v>
      </c>
      <c r="J977" s="18">
        <f t="shared" si="177"/>
        <v>3.7686363636363636</v>
      </c>
      <c r="K977" s="18">
        <f t="shared" si="177"/>
        <v>6.1463636363636365</v>
      </c>
      <c r="L977" s="18">
        <f t="shared" si="177"/>
        <v>11.865909090909092</v>
      </c>
      <c r="M977" s="18">
        <f t="shared" si="177"/>
        <v>207.90727727272727</v>
      </c>
      <c r="N977" s="18">
        <f t="shared" si="177"/>
        <v>203.58909545454546</v>
      </c>
      <c r="O977" s="18">
        <f t="shared" si="177"/>
        <v>199.54136818181814</v>
      </c>
      <c r="P977" s="18">
        <f t="shared" si="177"/>
        <v>196.50818636363636</v>
      </c>
      <c r="Q977" s="18">
        <f t="shared" si="177"/>
        <v>193.88591363636363</v>
      </c>
      <c r="R977" s="18">
        <f t="shared" si="177"/>
        <v>189.60545909090908</v>
      </c>
      <c r="S977" s="18">
        <f t="shared" si="177"/>
        <v>172.80272954545455</v>
      </c>
      <c r="T977">
        <v>6</v>
      </c>
      <c r="V977" s="46">
        <f t="shared" si="178"/>
        <v>97.087333076797592</v>
      </c>
      <c r="W977" s="42" t="e">
        <f ca="1">CORREL(OFFSET($A$2,MATCH($A977,$A$259:$A$970,0),4):OFFSET($A$2,MATCH($A977+1,$A$259:$A$970,0)-1,4),OFFSET($T$2,MATCH($T977,$T$259:$T$970,0),3):OFFSET($T$2,MATCH($T977+1,$T$259:$T$970,0)-1,3))</f>
        <v>#N/A</v>
      </c>
      <c r="X977" s="42" t="e">
        <f ca="1">CORREL(OFFSET($A$2,MATCH($A977,$A$259:$A$970,0),2):OFFSET($A$2,MATCH($A977+1,$A$259:$A$970,0)-1,2),OFFSET($T$2,MATCH($T977,$T$259:$T$970,0),1):OFFSET($T$2,MATCH($T977+1,$T$259:$T$970,0)-1,1))</f>
        <v>#N/A</v>
      </c>
      <c r="Y977">
        <f t="shared" si="180"/>
        <v>6</v>
      </c>
      <c r="Z977" s="8">
        <f t="shared" si="179"/>
        <v>0</v>
      </c>
      <c r="AA977" s="8">
        <f t="shared" si="179"/>
        <v>0</v>
      </c>
      <c r="AB977" s="8">
        <f t="shared" si="179"/>
        <v>0</v>
      </c>
      <c r="AC977" s="8">
        <f t="shared" si="179"/>
        <v>0</v>
      </c>
      <c r="AD977" s="8">
        <f t="shared" si="179"/>
        <v>0</v>
      </c>
      <c r="AE977" s="8">
        <f t="shared" si="179"/>
        <v>0</v>
      </c>
      <c r="AF977" s="8">
        <f t="shared" si="179"/>
        <v>207.73954999999998</v>
      </c>
      <c r="AG977" s="8">
        <f t="shared" si="179"/>
        <v>202.73954999999998</v>
      </c>
      <c r="AH977" s="8">
        <f t="shared" si="179"/>
        <v>197.73954999999998</v>
      </c>
      <c r="AI977" s="8">
        <f t="shared" si="179"/>
        <v>192.73954999999998</v>
      </c>
      <c r="AJ977" s="8">
        <f t="shared" si="179"/>
        <v>187.73954999999998</v>
      </c>
      <c r="AK977" s="8">
        <f t="shared" si="179"/>
        <v>177.73954999999998</v>
      </c>
    </row>
    <row r="978" spans="1:37" x14ac:dyDescent="0.2">
      <c r="A978">
        <v>7</v>
      </c>
      <c r="B978" s="46"/>
      <c r="C978" s="46">
        <f t="shared" si="175"/>
        <v>142.77863636363637</v>
      </c>
      <c r="D978" s="42">
        <f ca="1">STDEV(OFFSET($A$2,MATCH($A978,$A$3:$A$970,0),3):OFFSET($A$2,MATCH($A978+1,$A$3:$A$970,0)-1,3))*SQRT(trade_day)</f>
        <v>13.346873901866811</v>
      </c>
      <c r="E978" s="42">
        <f t="shared" si="176"/>
        <v>16.812103820203653</v>
      </c>
      <c r="F978">
        <v>7</v>
      </c>
      <c r="G978" s="11">
        <f t="shared" si="177"/>
        <v>0</v>
      </c>
      <c r="H978" s="11">
        <f t="shared" si="177"/>
        <v>0</v>
      </c>
      <c r="I978" s="11">
        <f t="shared" si="177"/>
        <v>1.3181818181818144E-2</v>
      </c>
      <c r="J978" s="11">
        <f t="shared" si="177"/>
        <v>0.47090909090909089</v>
      </c>
      <c r="K978" s="11">
        <f t="shared" si="177"/>
        <v>1.4431818181818179</v>
      </c>
      <c r="L978" s="11">
        <f t="shared" si="177"/>
        <v>4.967727272727271</v>
      </c>
      <c r="M978" s="11">
        <f t="shared" si="177"/>
        <v>122.77863636363637</v>
      </c>
      <c r="N978" s="11">
        <f t="shared" si="177"/>
        <v>117.77863636363637</v>
      </c>
      <c r="O978" s="11">
        <f t="shared" si="177"/>
        <v>112.79181818181819</v>
      </c>
      <c r="P978" s="11">
        <f t="shared" si="177"/>
        <v>108.24954545454544</v>
      </c>
      <c r="Q978" s="11">
        <f t="shared" si="177"/>
        <v>104.22181818181816</v>
      </c>
      <c r="R978" s="11">
        <f t="shared" si="177"/>
        <v>97.74636363636364</v>
      </c>
      <c r="S978" s="11">
        <f t="shared" si="177"/>
        <v>82.847270909090909</v>
      </c>
      <c r="T978">
        <v>7</v>
      </c>
      <c r="V978" s="46">
        <f t="shared" si="178"/>
        <v>65.794449445098238</v>
      </c>
      <c r="W978" s="42" t="e">
        <f ca="1">CORREL(OFFSET($A$2,MATCH($A978,$A$259:$A$970,0),4):OFFSET($A$2,MATCH($A978+1,$A$259:$A$970,0)-1,4),OFFSET($T$2,MATCH($T978,$T$259:$T$970,0),3):OFFSET($T$2,MATCH($T978+1,$T$259:$T$970,0)-1,3))</f>
        <v>#N/A</v>
      </c>
      <c r="X978" s="42" t="e">
        <f ca="1">CORREL(OFFSET($A$2,MATCH($A978,$A$259:$A$970,0),2):OFFSET($A$2,MATCH($A978+1,$A$259:$A$970,0)-1,2),OFFSET($T$2,MATCH($T978,$T$259:$T$970,0),1):OFFSET($T$2,MATCH($T978+1,$T$259:$T$970,0)-1,1))</f>
        <v>#N/A</v>
      </c>
      <c r="Y978">
        <f t="shared" si="180"/>
        <v>7</v>
      </c>
      <c r="Z978" s="8">
        <f t="shared" si="179"/>
        <v>0</v>
      </c>
      <c r="AA978" s="8">
        <f t="shared" si="179"/>
        <v>0</v>
      </c>
      <c r="AB978" s="8">
        <f t="shared" si="179"/>
        <v>0</v>
      </c>
      <c r="AC978" s="8">
        <f t="shared" si="179"/>
        <v>0</v>
      </c>
      <c r="AD978" s="8">
        <f t="shared" si="179"/>
        <v>0</v>
      </c>
      <c r="AE978" s="8">
        <f t="shared" si="179"/>
        <v>0</v>
      </c>
      <c r="AF978" s="8">
        <f t="shared" si="179"/>
        <v>122.77863636363637</v>
      </c>
      <c r="AG978" s="8">
        <f t="shared" si="179"/>
        <v>117.77863636363637</v>
      </c>
      <c r="AH978" s="8">
        <f t="shared" si="179"/>
        <v>112.77863636363637</v>
      </c>
      <c r="AI978" s="8">
        <f t="shared" si="179"/>
        <v>107.77863636363637</v>
      </c>
      <c r="AJ978" s="8">
        <f t="shared" si="179"/>
        <v>102.77863636363637</v>
      </c>
      <c r="AK978" s="8">
        <f t="shared" si="179"/>
        <v>92.778636363636366</v>
      </c>
    </row>
    <row r="979" spans="1:37" x14ac:dyDescent="0.2">
      <c r="A979">
        <v>8</v>
      </c>
      <c r="B979" s="46"/>
      <c r="C979" s="46">
        <f t="shared" si="175"/>
        <v>39.470476190476184</v>
      </c>
      <c r="D979" s="42">
        <f ca="1">STDEV(OFFSET($A$2,MATCH($A979,$A$3:$A$970,0),3):OFFSET($A$2,MATCH($A979+1,$A$3:$A$970,0)-1,3))*SQRT(trade_day)</f>
        <v>6.1756568316685083</v>
      </c>
      <c r="E979" s="42">
        <f t="shared" si="176"/>
        <v>6.5758080987372178</v>
      </c>
      <c r="F979">
        <v>8</v>
      </c>
      <c r="G979" s="11">
        <f t="shared" si="177"/>
        <v>0</v>
      </c>
      <c r="H979" s="11">
        <f t="shared" si="177"/>
        <v>0</v>
      </c>
      <c r="I979" s="11">
        <f t="shared" si="177"/>
        <v>1.1314285714285712</v>
      </c>
      <c r="J979" s="11">
        <f t="shared" si="177"/>
        <v>3.6080952380952378</v>
      </c>
      <c r="K979" s="11">
        <f t="shared" si="177"/>
        <v>6.4804761904761907</v>
      </c>
      <c r="L979" s="11">
        <f t="shared" si="177"/>
        <v>13.882857142857144</v>
      </c>
      <c r="M979" s="11">
        <f t="shared" si="177"/>
        <v>19.470476190476191</v>
      </c>
      <c r="N979" s="11">
        <f t="shared" si="177"/>
        <v>14.470476190476187</v>
      </c>
      <c r="O979" s="11">
        <f t="shared" si="177"/>
        <v>10.601904761904761</v>
      </c>
      <c r="P979" s="11">
        <f t="shared" si="177"/>
        <v>8.0785714285714274</v>
      </c>
      <c r="Q979" s="11">
        <f t="shared" si="177"/>
        <v>5.9509523809523799</v>
      </c>
      <c r="R979" s="11">
        <f t="shared" si="177"/>
        <v>3.3533333333333326</v>
      </c>
      <c r="S979" s="11">
        <f t="shared" si="177"/>
        <v>0</v>
      </c>
      <c r="T979">
        <v>8</v>
      </c>
      <c r="V979" s="46">
        <f t="shared" si="178"/>
        <v>21.318989466815115</v>
      </c>
      <c r="W979" s="42" t="e">
        <f ca="1">CORREL(OFFSET($A$2,MATCH($A979,$A$259:$A$970,0),4):OFFSET($A$2,MATCH($A979+1,$A$259:$A$970,0)-1,4),OFFSET($T$2,MATCH($T979,$T$259:$T$970,0),3):OFFSET($T$2,MATCH($T979+1,$T$259:$T$970,0)-1,3))</f>
        <v>#N/A</v>
      </c>
      <c r="X979" s="42" t="e">
        <f ca="1">CORREL(OFFSET($A$2,MATCH($A979,$A$259:$A$970,0),2):OFFSET($A$2,MATCH($A979+1,$A$259:$A$970,0)-1,2),OFFSET($T$2,MATCH($T979,$T$259:$T$970,0),1):OFFSET($T$2,MATCH($T979+1,$T$259:$T$970,0)-1,1))</f>
        <v>#N/A</v>
      </c>
      <c r="Y979">
        <f t="shared" si="180"/>
        <v>8</v>
      </c>
      <c r="Z979" s="8">
        <f t="shared" si="179"/>
        <v>0</v>
      </c>
      <c r="AA979" s="8">
        <f t="shared" si="179"/>
        <v>0</v>
      </c>
      <c r="AB979" s="8">
        <f t="shared" si="179"/>
        <v>0</v>
      </c>
      <c r="AC979" s="8">
        <f t="shared" si="179"/>
        <v>0</v>
      </c>
      <c r="AD979" s="8">
        <f t="shared" si="179"/>
        <v>0.52952380952381617</v>
      </c>
      <c r="AE979" s="8">
        <f t="shared" si="179"/>
        <v>10.529523809523816</v>
      </c>
      <c r="AF979" s="8">
        <f t="shared" si="179"/>
        <v>19.470476190476184</v>
      </c>
      <c r="AG979" s="8">
        <f t="shared" si="179"/>
        <v>14.470476190476184</v>
      </c>
      <c r="AH979" s="8">
        <f t="shared" si="179"/>
        <v>9.4704761904761838</v>
      </c>
      <c r="AI979" s="8">
        <f t="shared" si="179"/>
        <v>4.4704761904761838</v>
      </c>
      <c r="AJ979" s="8">
        <f t="shared" si="179"/>
        <v>0</v>
      </c>
      <c r="AK979" s="8">
        <f t="shared" si="179"/>
        <v>0</v>
      </c>
    </row>
    <row r="980" spans="1:37" x14ac:dyDescent="0.2">
      <c r="A980">
        <v>9</v>
      </c>
      <c r="B980" s="46"/>
      <c r="C980" s="46">
        <f t="shared" si="175"/>
        <v>32.940000000000005</v>
      </c>
      <c r="D980" s="42">
        <f ca="1">STDEV(OFFSET($A$2,MATCH($A980,$A$3:$A$970,0),3):OFFSET($A$2,MATCH($A980+1,$A$3:$A$970,0)-1,3))*SQRT(trade_day)</f>
        <v>4.5002735471574571</v>
      </c>
      <c r="E980" s="42">
        <f t="shared" si="176"/>
        <v>5.2060023471871704</v>
      </c>
      <c r="F980">
        <v>9</v>
      </c>
      <c r="G980" s="18">
        <f t="shared" si="177"/>
        <v>0.22380952380952376</v>
      </c>
      <c r="H980" s="18">
        <f t="shared" si="177"/>
        <v>0.94380952380952388</v>
      </c>
      <c r="I980" s="18">
        <f t="shared" si="177"/>
        <v>2.8757142857142859</v>
      </c>
      <c r="J980" s="18">
        <f t="shared" si="177"/>
        <v>5.3247619047619041</v>
      </c>
      <c r="K980" s="18">
        <f t="shared" si="177"/>
        <v>8.4290476190476191</v>
      </c>
      <c r="L980" s="18">
        <f t="shared" si="177"/>
        <v>17.250476190476192</v>
      </c>
      <c r="M980" s="18">
        <f t="shared" si="177"/>
        <v>13.163809523809521</v>
      </c>
      <c r="N980" s="18">
        <f t="shared" si="177"/>
        <v>8.8838095238095232</v>
      </c>
      <c r="O980" s="18">
        <f t="shared" si="177"/>
        <v>5.8157142857142858</v>
      </c>
      <c r="P980" s="18">
        <f t="shared" si="177"/>
        <v>3.264761904761905</v>
      </c>
      <c r="Q980" s="18">
        <f t="shared" si="177"/>
        <v>1.3690476190476193</v>
      </c>
      <c r="R980" s="18">
        <f t="shared" si="177"/>
        <v>0.19047619047619047</v>
      </c>
      <c r="S980" s="18">
        <f t="shared" si="177"/>
        <v>0</v>
      </c>
      <c r="T980">
        <v>9</v>
      </c>
      <c r="V980" s="46">
        <f t="shared" si="178"/>
        <v>16.662899202348306</v>
      </c>
      <c r="W980" s="42" t="e">
        <f ca="1">CORREL(OFFSET($A$2,MATCH($A980,$A$259:$A$970,0),4):OFFSET($A$2,MATCH($A980+1,$A$259:$A$970,0)-1,4),OFFSET($T$2,MATCH($T980,$T$259:$T$970,0),3):OFFSET($T$2,MATCH($T980+1,$T$259:$T$970,0)-1,3))</f>
        <v>#N/A</v>
      </c>
      <c r="X980" s="42" t="e">
        <f ca="1">CORREL(OFFSET($A$2,MATCH($A980,$A$259:$A$970,0),2):OFFSET($A$2,MATCH($A980+1,$A$259:$A$970,0)-1,2),OFFSET($T$2,MATCH($T980,$T$259:$T$970,0),1):OFFSET($T$2,MATCH($T980+1,$T$259:$T$970,0)-1,1))</f>
        <v>#N/A</v>
      </c>
      <c r="Y980">
        <f t="shared" si="180"/>
        <v>9</v>
      </c>
      <c r="Z980" s="8">
        <f t="shared" si="179"/>
        <v>0</v>
      </c>
      <c r="AA980" s="8">
        <f t="shared" si="179"/>
        <v>0</v>
      </c>
      <c r="AB980" s="8">
        <f t="shared" si="179"/>
        <v>0</v>
      </c>
      <c r="AC980" s="8">
        <f t="shared" si="179"/>
        <v>2.0599999999999952</v>
      </c>
      <c r="AD980" s="8">
        <f t="shared" si="179"/>
        <v>7.0599999999999952</v>
      </c>
      <c r="AE980" s="8">
        <f t="shared" si="179"/>
        <v>17.059999999999995</v>
      </c>
      <c r="AF980" s="8">
        <f t="shared" si="179"/>
        <v>12.940000000000005</v>
      </c>
      <c r="AG980" s="8">
        <f t="shared" si="179"/>
        <v>7.9400000000000048</v>
      </c>
      <c r="AH980" s="8">
        <f t="shared" si="179"/>
        <v>2.9400000000000048</v>
      </c>
      <c r="AI980" s="8">
        <f t="shared" si="179"/>
        <v>0</v>
      </c>
      <c r="AJ980" s="8">
        <f t="shared" si="179"/>
        <v>0</v>
      </c>
      <c r="AK980" s="8">
        <f t="shared" si="179"/>
        <v>0</v>
      </c>
    </row>
    <row r="981" spans="1:37" x14ac:dyDescent="0.2">
      <c r="A981">
        <v>10</v>
      </c>
      <c r="B981" s="46"/>
      <c r="C981" s="46">
        <f t="shared" si="175"/>
        <v>20.740000000000002</v>
      </c>
      <c r="D981" s="42">
        <f ca="1">STDEV(OFFSET($A$2,MATCH($A981,$A$3:$A$970,0),3):OFFSET($A$2,MATCH($A981+1,$A$3:$A$970,0)-1,3))*SQRT(trade_day)</f>
        <v>2.859399758676751</v>
      </c>
      <c r="E981" s="42">
        <f t="shared" si="176"/>
        <v>3.0625534691849738</v>
      </c>
      <c r="F981">
        <v>10</v>
      </c>
      <c r="G981" s="18">
        <f t="shared" si="177"/>
        <v>0.80090909090909079</v>
      </c>
      <c r="H981" s="18">
        <f t="shared" si="177"/>
        <v>4.5136363636363637</v>
      </c>
      <c r="I981" s="18">
        <f t="shared" si="177"/>
        <v>9.2600000000000016</v>
      </c>
      <c r="J981" s="18">
        <f t="shared" si="177"/>
        <v>14.260000000000002</v>
      </c>
      <c r="K981" s="18">
        <f t="shared" si="177"/>
        <v>19.259999999999998</v>
      </c>
      <c r="L981" s="18">
        <f t="shared" si="177"/>
        <v>29.26</v>
      </c>
      <c r="M981" s="18">
        <f t="shared" si="177"/>
        <v>1.5409090909090906</v>
      </c>
      <c r="N981" s="18">
        <f t="shared" si="177"/>
        <v>0.25363636363636355</v>
      </c>
      <c r="O981" s="18">
        <f t="shared" si="177"/>
        <v>0</v>
      </c>
      <c r="P981" s="18">
        <f t="shared" si="177"/>
        <v>0</v>
      </c>
      <c r="Q981" s="18">
        <f t="shared" si="177"/>
        <v>0</v>
      </c>
      <c r="R981" s="18">
        <f t="shared" si="177"/>
        <v>0</v>
      </c>
      <c r="S981" s="18">
        <f t="shared" si="177"/>
        <v>0</v>
      </c>
      <c r="T981">
        <v>10</v>
      </c>
      <c r="V981" s="46">
        <f t="shared" si="178"/>
        <v>10.917568713879071</v>
      </c>
      <c r="W981" s="42" t="e">
        <f ca="1">CORREL(OFFSET($A$2,MATCH($A981,$A$259:$A$970,0),4):OFFSET($A$2,MATCH($A981+1,$A$259:$A$970,0)-1,4),OFFSET($T$2,MATCH($T981,$T$259:$T$970,0),3):OFFSET($T$2,MATCH($T981+1,$T$259:$T$970,0)-1,3))</f>
        <v>#N/A</v>
      </c>
      <c r="X981" s="42" t="e">
        <f ca="1">CORREL(OFFSET($A$2,MATCH($A981,$A$259:$A$970,0),2):OFFSET($A$2,MATCH($A981+1,$A$259:$A$970,0)-1,2),OFFSET($T$2,MATCH($T981,$T$259:$T$970,0),1):OFFSET($T$2,MATCH($T981+1,$T$259:$T$970,0)-1,1))</f>
        <v>#N/A</v>
      </c>
      <c r="Y981">
        <f t="shared" si="180"/>
        <v>10</v>
      </c>
      <c r="Z981" s="8">
        <f t="shared" si="179"/>
        <v>0</v>
      </c>
      <c r="AA981" s="8">
        <f t="shared" si="179"/>
        <v>4.259999999999998</v>
      </c>
      <c r="AB981" s="8">
        <f t="shared" si="179"/>
        <v>9.259999999999998</v>
      </c>
      <c r="AC981" s="8">
        <f t="shared" si="179"/>
        <v>14.259999999999998</v>
      </c>
      <c r="AD981" s="8">
        <f t="shared" si="179"/>
        <v>19.259999999999998</v>
      </c>
      <c r="AE981" s="8">
        <f t="shared" si="179"/>
        <v>29.259999999999998</v>
      </c>
      <c r="AF981" s="8">
        <f t="shared" si="179"/>
        <v>0.74000000000000199</v>
      </c>
      <c r="AG981" s="8">
        <f t="shared" si="179"/>
        <v>0</v>
      </c>
      <c r="AH981" s="8">
        <f t="shared" si="179"/>
        <v>0</v>
      </c>
      <c r="AI981" s="8">
        <f t="shared" si="179"/>
        <v>0</v>
      </c>
      <c r="AJ981" s="8">
        <f t="shared" si="179"/>
        <v>0</v>
      </c>
      <c r="AK981" s="8">
        <f t="shared" si="179"/>
        <v>0</v>
      </c>
    </row>
    <row r="982" spans="1:37" x14ac:dyDescent="0.2">
      <c r="A982">
        <v>11</v>
      </c>
      <c r="B982" s="46"/>
      <c r="C982" s="46">
        <f t="shared" si="175"/>
        <v>20.587894736842106</v>
      </c>
      <c r="D982" s="42">
        <f ca="1">STDEV(OFFSET($A$2,MATCH($A982,$A$3:$A$970,0),3):OFFSET($A$2,MATCH($A982+1,$A$3:$A$970,0)-1,3))*SQRT(trade_day)</f>
        <v>1.4923503074275219</v>
      </c>
      <c r="E982" s="42">
        <f t="shared" si="176"/>
        <v>1.23923929821721</v>
      </c>
      <c r="F982">
        <v>11</v>
      </c>
      <c r="G982" s="18">
        <f t="shared" ref="G982:S991" si="181">SUMIF($A$3:$A$970,$F982,G$3:G$970)/COUNTIF($A$3:$A$970,$F982)</f>
        <v>0.72473684210526312</v>
      </c>
      <c r="H982" s="18">
        <f t="shared" si="181"/>
        <v>4.412105263157895</v>
      </c>
      <c r="I982" s="18">
        <f t="shared" si="181"/>
        <v>9.4121052631578976</v>
      </c>
      <c r="J982" s="18">
        <f t="shared" si="181"/>
        <v>14.412105263157894</v>
      </c>
      <c r="K982" s="18">
        <f t="shared" si="181"/>
        <v>19.412105263157894</v>
      </c>
      <c r="L982" s="18">
        <f t="shared" si="181"/>
        <v>29.412105263157891</v>
      </c>
      <c r="M982" s="18">
        <f t="shared" si="181"/>
        <v>1.3126315789473684</v>
      </c>
      <c r="N982" s="18">
        <f t="shared" si="181"/>
        <v>0</v>
      </c>
      <c r="O982" s="18">
        <f t="shared" si="181"/>
        <v>0</v>
      </c>
      <c r="P982" s="18">
        <f t="shared" si="181"/>
        <v>0</v>
      </c>
      <c r="Q982" s="18">
        <f t="shared" si="181"/>
        <v>0</v>
      </c>
      <c r="R982" s="18">
        <f t="shared" si="181"/>
        <v>0</v>
      </c>
      <c r="S982" s="18">
        <f t="shared" si="181"/>
        <v>0</v>
      </c>
      <c r="T982">
        <v>11</v>
      </c>
      <c r="V982" s="46">
        <f t="shared" si="178"/>
        <v>9.7807853831475313</v>
      </c>
      <c r="W982" s="42" t="e">
        <f ca="1">CORREL(OFFSET($A$2,MATCH($A982,$A$259:$A$970,0),4):OFFSET($A$2,MATCH($A982+1,$A$259:$A$970,0)-1,4),OFFSET($T$2,MATCH($T982,$T$259:$T$970,0),3):OFFSET($T$2,MATCH($T982+1,$T$259:$T$970,0)-1,3))</f>
        <v>#N/A</v>
      </c>
      <c r="X982" s="42" t="e">
        <f ca="1">CORREL(OFFSET($A$2,MATCH($A982,$A$259:$A$970,0),2):OFFSET($A$2,MATCH($A982+1,$A$259:$A$970,0)-1,2),OFFSET($T$2,MATCH($T982,$T$259:$T$970,0),1):OFFSET($T$2,MATCH($T982+1,$T$259:$T$970,0)-1,1))</f>
        <v>#N/A</v>
      </c>
      <c r="Y982">
        <f t="shared" si="180"/>
        <v>11</v>
      </c>
      <c r="Z982" s="8">
        <f t="shared" si="179"/>
        <v>0</v>
      </c>
      <c r="AA982" s="8">
        <f t="shared" si="179"/>
        <v>4.4121052631578941</v>
      </c>
      <c r="AB982" s="8">
        <f t="shared" si="179"/>
        <v>9.4121052631578941</v>
      </c>
      <c r="AC982" s="8">
        <f t="shared" si="179"/>
        <v>14.412105263157894</v>
      </c>
      <c r="AD982" s="8">
        <f t="shared" si="179"/>
        <v>19.412105263157894</v>
      </c>
      <c r="AE982" s="8">
        <f t="shared" si="179"/>
        <v>29.412105263157894</v>
      </c>
      <c r="AF982" s="8">
        <f t="shared" si="179"/>
        <v>0.58789473684210591</v>
      </c>
      <c r="AG982" s="8">
        <f t="shared" si="179"/>
        <v>0</v>
      </c>
      <c r="AH982" s="8">
        <f t="shared" si="179"/>
        <v>0</v>
      </c>
      <c r="AI982" s="8">
        <f t="shared" si="179"/>
        <v>0</v>
      </c>
      <c r="AJ982" s="8">
        <f t="shared" si="179"/>
        <v>0</v>
      </c>
      <c r="AK982" s="8">
        <f t="shared" si="179"/>
        <v>0</v>
      </c>
    </row>
    <row r="983" spans="1:37" x14ac:dyDescent="0.2">
      <c r="A983">
        <v>12</v>
      </c>
      <c r="B983" s="46"/>
      <c r="C983" s="46">
        <f t="shared" si="175"/>
        <v>19.134090909090911</v>
      </c>
      <c r="D983" s="42">
        <f ca="1">STDEV(OFFSET($A$2,MATCH($A983,$A$3:$A$970,0),3):OFFSET($A$2,MATCH($A983+1,$A$3:$A$970,0)-1,3))*SQRT(trade_day)</f>
        <v>1.5564678082296377</v>
      </c>
      <c r="E983" s="42">
        <f t="shared" si="176"/>
        <v>1.396078941087495</v>
      </c>
      <c r="F983">
        <v>12</v>
      </c>
      <c r="G983" s="18">
        <f t="shared" si="181"/>
        <v>1.6409090909090913</v>
      </c>
      <c r="H983" s="18">
        <f t="shared" si="181"/>
        <v>5.9449999999999994</v>
      </c>
      <c r="I983" s="18">
        <f t="shared" si="181"/>
        <v>10.865909090909089</v>
      </c>
      <c r="J983" s="18">
        <f t="shared" si="181"/>
        <v>15.865909090909089</v>
      </c>
      <c r="K983" s="18">
        <f t="shared" si="181"/>
        <v>20.865909090909096</v>
      </c>
      <c r="L983" s="18">
        <f t="shared" si="181"/>
        <v>30.865909090909096</v>
      </c>
      <c r="M983" s="18">
        <f t="shared" si="181"/>
        <v>0.77500000000000002</v>
      </c>
      <c r="N983" s="18">
        <f t="shared" si="181"/>
        <v>7.9090909090909184E-2</v>
      </c>
      <c r="O983" s="18">
        <f t="shared" si="181"/>
        <v>0</v>
      </c>
      <c r="P983" s="18">
        <f t="shared" si="181"/>
        <v>0</v>
      </c>
      <c r="Q983" s="18">
        <f t="shared" si="181"/>
        <v>0</v>
      </c>
      <c r="R983" s="18">
        <f t="shared" si="181"/>
        <v>0</v>
      </c>
      <c r="S983" s="18">
        <f t="shared" si="181"/>
        <v>0</v>
      </c>
      <c r="T983">
        <v>12</v>
      </c>
      <c r="V983" s="46">
        <f t="shared" si="178"/>
        <v>11.44996308950128</v>
      </c>
      <c r="W983" s="42" t="e">
        <f ca="1">CORREL(OFFSET($A$2,MATCH($A983,$A$259:$A$970,0),4):OFFSET($A$2,MATCH($A983+1,$A$259:$A$970,0)-1,4),OFFSET($T$2,MATCH($T983,$T$259:$T$970,0),3):OFFSET($T$2,MATCH($T983+1,$T$259:$T$970,0)-1,3))</f>
        <v>#DIV/0!</v>
      </c>
      <c r="X983" s="42">
        <f ca="1">CORREL(OFFSET($A$2,MATCH($A983,$A$259:$A$970,0),2):OFFSET($A$2,MATCH($A983+1,$A$259:$A$970,0)-1,2),OFFSET($T$2,MATCH($T983,$T$259:$T$970,0),1):OFFSET($T$2,MATCH($T983+1,$T$259:$T$970,0)-1,1))</f>
        <v>0.59128650819054906</v>
      </c>
      <c r="Y983">
        <f t="shared" si="180"/>
        <v>12</v>
      </c>
      <c r="Z983" s="8">
        <f t="shared" si="179"/>
        <v>0.86590909090908852</v>
      </c>
      <c r="AA983" s="8">
        <f t="shared" si="179"/>
        <v>5.8659090909090885</v>
      </c>
      <c r="AB983" s="8">
        <f t="shared" si="179"/>
        <v>10.865909090909089</v>
      </c>
      <c r="AC983" s="8">
        <f t="shared" si="179"/>
        <v>15.865909090909089</v>
      </c>
      <c r="AD983" s="8">
        <f t="shared" si="179"/>
        <v>20.865909090909089</v>
      </c>
      <c r="AE983" s="8">
        <f t="shared" si="179"/>
        <v>30.865909090909089</v>
      </c>
      <c r="AF983" s="8">
        <f t="shared" si="179"/>
        <v>0</v>
      </c>
      <c r="AG983" s="8">
        <f t="shared" si="179"/>
        <v>0</v>
      </c>
      <c r="AH983" s="8">
        <f t="shared" si="179"/>
        <v>0</v>
      </c>
      <c r="AI983" s="8">
        <f t="shared" si="179"/>
        <v>0</v>
      </c>
      <c r="AJ983" s="8">
        <f t="shared" si="179"/>
        <v>0</v>
      </c>
      <c r="AK983" s="8">
        <f t="shared" si="179"/>
        <v>0</v>
      </c>
    </row>
    <row r="984" spans="1:37" x14ac:dyDescent="0.2">
      <c r="A984">
        <v>13</v>
      </c>
      <c r="B984" s="46"/>
      <c r="C984" s="46">
        <f t="shared" si="175"/>
        <v>21.351000000000006</v>
      </c>
      <c r="D984" s="42">
        <f ca="1">STDEV(OFFSET($A$2,MATCH($A984,$A$3:$A$970,0),3):OFFSET($A$2,MATCH($A984+1,$A$3:$A$970,0)-1,3))*SQRT(trade_day)</f>
        <v>3.3735646961666679</v>
      </c>
      <c r="E984" s="42">
        <f t="shared" si="176"/>
        <v>3.3404159740178363</v>
      </c>
      <c r="F984">
        <v>13</v>
      </c>
      <c r="G984" s="10">
        <f t="shared" si="181"/>
        <v>1.8640000000000001</v>
      </c>
      <c r="H984" s="10">
        <f t="shared" si="181"/>
        <v>5.5205000000000011</v>
      </c>
      <c r="I984" s="10">
        <f t="shared" si="181"/>
        <v>9.6495000000000015</v>
      </c>
      <c r="J984" s="10">
        <f t="shared" si="181"/>
        <v>14.1495</v>
      </c>
      <c r="K984" s="10">
        <f t="shared" si="181"/>
        <v>18.843999999999994</v>
      </c>
      <c r="L984" s="10">
        <f t="shared" si="181"/>
        <v>28.648999999999994</v>
      </c>
      <c r="M984" s="10">
        <f t="shared" si="181"/>
        <v>3.2149999999999999</v>
      </c>
      <c r="N984" s="10">
        <f t="shared" si="181"/>
        <v>1.8715000000000004</v>
      </c>
      <c r="O984" s="10">
        <f t="shared" si="181"/>
        <v>1.0004999999999999</v>
      </c>
      <c r="P984" s="10">
        <f t="shared" si="181"/>
        <v>0.50049999999999994</v>
      </c>
      <c r="Q984" s="10">
        <f t="shared" si="181"/>
        <v>0.19499999999999992</v>
      </c>
      <c r="R984" s="10">
        <f t="shared" si="181"/>
        <v>0</v>
      </c>
      <c r="S984" s="10">
        <f t="shared" si="181"/>
        <v>0</v>
      </c>
      <c r="T984">
        <v>13</v>
      </c>
      <c r="V984" s="46">
        <f t="shared" si="178"/>
        <v>11.387705458049226</v>
      </c>
      <c r="W984" s="42" t="e">
        <f ca="1">CORREL(OFFSET($A$2,MATCH($A984,$A$259:$A$970,0),4):OFFSET($A$2,MATCH($A984+1,$A$259:$A$970,0)-1,4),OFFSET($T$2,MATCH($T984,$T$259:$T$970,0),3):OFFSET($T$2,MATCH($T984+1,$T$259:$T$970,0)-1,3))</f>
        <v>#DIV/0!</v>
      </c>
      <c r="X984" s="42">
        <f ca="1">CORREL(OFFSET($A$2,MATCH($A984,$A$259:$A$970,0),2):OFFSET($A$2,MATCH($A984+1,$A$259:$A$970,0)-1,2),OFFSET($T$2,MATCH($T984,$T$259:$T$970,0),1):OFFSET($T$2,MATCH($T984+1,$T$259:$T$970,0)-1,1))</f>
        <v>-4.5887786269035143E-3</v>
      </c>
      <c r="Y984">
        <f t="shared" si="180"/>
        <v>13</v>
      </c>
      <c r="Z984" s="8">
        <f t="shared" si="179"/>
        <v>0</v>
      </c>
      <c r="AA984" s="8">
        <f t="shared" si="179"/>
        <v>3.6489999999999938</v>
      </c>
      <c r="AB984" s="8">
        <f t="shared" si="179"/>
        <v>8.6489999999999938</v>
      </c>
      <c r="AC984" s="8">
        <f t="shared" si="179"/>
        <v>13.648999999999994</v>
      </c>
      <c r="AD984" s="8">
        <f t="shared" si="179"/>
        <v>18.648999999999994</v>
      </c>
      <c r="AE984" s="8">
        <f t="shared" si="179"/>
        <v>28.648999999999994</v>
      </c>
      <c r="AF984" s="8">
        <f t="shared" si="179"/>
        <v>1.3510000000000062</v>
      </c>
      <c r="AG984" s="8">
        <f t="shared" si="179"/>
        <v>0</v>
      </c>
      <c r="AH984" s="8">
        <f t="shared" si="179"/>
        <v>0</v>
      </c>
      <c r="AI984" s="8">
        <f t="shared" si="179"/>
        <v>0</v>
      </c>
      <c r="AJ984" s="8">
        <f t="shared" si="179"/>
        <v>0</v>
      </c>
      <c r="AK984" s="8">
        <f t="shared" si="179"/>
        <v>0</v>
      </c>
    </row>
    <row r="985" spans="1:37" x14ac:dyDescent="0.2">
      <c r="A985">
        <v>14</v>
      </c>
      <c r="B985" s="46"/>
      <c r="C985" s="46">
        <f t="shared" si="175"/>
        <v>17.581578947368417</v>
      </c>
      <c r="D985" s="42">
        <f ca="1">STDEV(OFFSET($A$2,MATCH($A985,$A$3:$A$970,0),3):OFFSET($A$2,MATCH($A985+1,$A$3:$A$970,0)-1,3))*SQRT(trade_day)</f>
        <v>1.6160493345813316</v>
      </c>
      <c r="E985" s="42">
        <f t="shared" si="176"/>
        <v>1.269153957917744</v>
      </c>
      <c r="F985">
        <v>14</v>
      </c>
      <c r="G985" s="10">
        <f t="shared" si="181"/>
        <v>2.8273684210526313</v>
      </c>
      <c r="H985" s="10">
        <f t="shared" si="181"/>
        <v>7.4226315789473682</v>
      </c>
      <c r="I985" s="10">
        <f t="shared" si="181"/>
        <v>12.418421052631579</v>
      </c>
      <c r="J985" s="10">
        <f t="shared" si="181"/>
        <v>17.418421052631583</v>
      </c>
      <c r="K985" s="10">
        <f t="shared" si="181"/>
        <v>22.418421052631583</v>
      </c>
      <c r="L985" s="10">
        <f t="shared" si="181"/>
        <v>32.418421052631572</v>
      </c>
      <c r="M985" s="10">
        <f t="shared" si="181"/>
        <v>0.40894736842105261</v>
      </c>
      <c r="N985" s="10">
        <f t="shared" si="181"/>
        <v>4.2105263157893843E-3</v>
      </c>
      <c r="O985" s="10">
        <f t="shared" si="181"/>
        <v>0</v>
      </c>
      <c r="P985" s="10">
        <f t="shared" si="181"/>
        <v>0</v>
      </c>
      <c r="Q985" s="10">
        <f t="shared" si="181"/>
        <v>0</v>
      </c>
      <c r="R985" s="10">
        <f t="shared" si="181"/>
        <v>0</v>
      </c>
      <c r="S985" s="10">
        <f t="shared" si="181"/>
        <v>0</v>
      </c>
      <c r="T985">
        <v>14</v>
      </c>
      <c r="V985" s="46">
        <f t="shared" si="178"/>
        <v>9.8732950626670011</v>
      </c>
      <c r="W985" s="42" t="e">
        <f ca="1">CORREL(OFFSET($A$2,MATCH($A985,$A$259:$A$970,0),4):OFFSET($A$2,MATCH($A985+1,$A$259:$A$970,0)-1,4),OFFSET($T$2,MATCH($T985,$T$259:$T$970,0),3):OFFSET($T$2,MATCH($T985+1,$T$259:$T$970,0)-1,3))</f>
        <v>#DIV/0!</v>
      </c>
      <c r="X985" s="42">
        <f ca="1">CORREL(OFFSET($A$2,MATCH($A985,$A$259:$A$970,0),2):OFFSET($A$2,MATCH($A985+1,$A$259:$A$970,0)-1,2),OFFSET($T$2,MATCH($T985,$T$259:$T$970,0),1):OFFSET($T$2,MATCH($T985+1,$T$259:$T$970,0)-1,1))</f>
        <v>0.6157606812214399</v>
      </c>
      <c r="Y985">
        <f t="shared" si="180"/>
        <v>14</v>
      </c>
      <c r="Z985" s="8">
        <f t="shared" si="179"/>
        <v>2.418421052631583</v>
      </c>
      <c r="AA985" s="8">
        <f t="shared" si="179"/>
        <v>7.418421052631583</v>
      </c>
      <c r="AB985" s="8">
        <f t="shared" si="179"/>
        <v>12.418421052631583</v>
      </c>
      <c r="AC985" s="8">
        <f t="shared" si="179"/>
        <v>17.418421052631583</v>
      </c>
      <c r="AD985" s="8">
        <f t="shared" si="179"/>
        <v>22.418421052631583</v>
      </c>
      <c r="AE985" s="8">
        <f t="shared" si="179"/>
        <v>32.418421052631587</v>
      </c>
      <c r="AF985" s="8">
        <f t="shared" si="179"/>
        <v>0</v>
      </c>
      <c r="AG985" s="8">
        <f t="shared" si="179"/>
        <v>0</v>
      </c>
      <c r="AH985" s="8">
        <f t="shared" si="179"/>
        <v>0</v>
      </c>
      <c r="AI985" s="8">
        <f t="shared" si="179"/>
        <v>0</v>
      </c>
      <c r="AJ985" s="8">
        <f t="shared" si="179"/>
        <v>0</v>
      </c>
      <c r="AK985" s="8">
        <f t="shared" si="179"/>
        <v>0</v>
      </c>
    </row>
    <row r="986" spans="1:37" x14ac:dyDescent="0.2">
      <c r="A986">
        <v>15</v>
      </c>
      <c r="B986" s="46"/>
      <c r="C986" s="46">
        <f t="shared" si="175"/>
        <v>20.016956521739132</v>
      </c>
      <c r="D986" s="42">
        <f ca="1">STDEV(OFFSET($A$2,MATCH($A986,$A$3:$A$970,0),3):OFFSET($A$2,MATCH($A986+1,$A$3:$A$970,0)-1,3))*SQRT(trade_day)</f>
        <v>1.4429039333012244</v>
      </c>
      <c r="E986" s="42">
        <f t="shared" si="176"/>
        <v>1.7001484432910423</v>
      </c>
      <c r="F986">
        <v>15</v>
      </c>
      <c r="G986" s="18">
        <f t="shared" si="181"/>
        <v>0.76739130434782621</v>
      </c>
      <c r="H986" s="18">
        <f t="shared" si="181"/>
        <v>5.003043478260869</v>
      </c>
      <c r="I986" s="18">
        <f t="shared" si="181"/>
        <v>9.9830434782608695</v>
      </c>
      <c r="J986" s="18">
        <f t="shared" si="181"/>
        <v>14.983043478260869</v>
      </c>
      <c r="K986" s="18">
        <f t="shared" si="181"/>
        <v>19.983043478260868</v>
      </c>
      <c r="L986" s="18">
        <f t="shared" si="181"/>
        <v>29.983043478260875</v>
      </c>
      <c r="M986" s="18">
        <f t="shared" si="181"/>
        <v>0.7843478260869563</v>
      </c>
      <c r="N986" s="18">
        <f t="shared" si="181"/>
        <v>1.9999999999999882E-2</v>
      </c>
      <c r="O986" s="18">
        <f t="shared" si="181"/>
        <v>0</v>
      </c>
      <c r="P986" s="18">
        <f t="shared" si="181"/>
        <v>0</v>
      </c>
      <c r="Q986" s="18">
        <f t="shared" si="181"/>
        <v>0</v>
      </c>
      <c r="R986" s="18">
        <f t="shared" si="181"/>
        <v>0</v>
      </c>
      <c r="S986" s="18">
        <f t="shared" si="181"/>
        <v>0</v>
      </c>
      <c r="T986">
        <v>15</v>
      </c>
      <c r="V986" s="46">
        <f t="shared" si="178"/>
        <v>11.280170974296961</v>
      </c>
      <c r="W986" s="42" t="e">
        <f ca="1">CORREL(OFFSET($A$2,MATCH($A986,$A$259:$A$970,0),4):OFFSET($A$2,MATCH($A986+1,$A$259:$A$970,0)-1,4),OFFSET($T$2,MATCH($T986,$T$259:$T$970,0),3):OFFSET($T$2,MATCH($T986+1,$T$259:$T$970,0)-1,3))</f>
        <v>#DIV/0!</v>
      </c>
      <c r="X986" s="42">
        <f ca="1">CORREL(OFFSET($A$2,MATCH($A986,$A$259:$A$970,0),2):OFFSET($A$2,MATCH($A986+1,$A$259:$A$970,0)-1,2),OFFSET($T$2,MATCH($T986,$T$259:$T$970,0),1):OFFSET($T$2,MATCH($T986+1,$T$259:$T$970,0)-1,1))</f>
        <v>0.16164199703891782</v>
      </c>
      <c r="Y986">
        <f t="shared" si="180"/>
        <v>15</v>
      </c>
      <c r="Z986" s="8">
        <f t="shared" si="179"/>
        <v>0</v>
      </c>
      <c r="AA986" s="8">
        <f t="shared" si="179"/>
        <v>4.9830434782608677</v>
      </c>
      <c r="AB986" s="8">
        <f t="shared" si="179"/>
        <v>9.9830434782608677</v>
      </c>
      <c r="AC986" s="8">
        <f t="shared" si="179"/>
        <v>14.983043478260868</v>
      </c>
      <c r="AD986" s="8">
        <f t="shared" si="179"/>
        <v>19.983043478260868</v>
      </c>
      <c r="AE986" s="8">
        <f t="shared" si="179"/>
        <v>29.983043478260868</v>
      </c>
      <c r="AF986" s="8">
        <f t="shared" si="179"/>
        <v>1.6956521739132313E-2</v>
      </c>
      <c r="AG986" s="8">
        <f t="shared" si="179"/>
        <v>0</v>
      </c>
      <c r="AH986" s="8">
        <f t="shared" si="179"/>
        <v>0</v>
      </c>
      <c r="AI986" s="8">
        <f t="shared" si="179"/>
        <v>0</v>
      </c>
      <c r="AJ986" s="8">
        <f t="shared" si="179"/>
        <v>0</v>
      </c>
      <c r="AK986" s="8">
        <f t="shared" si="179"/>
        <v>0</v>
      </c>
    </row>
    <row r="987" spans="1:37" x14ac:dyDescent="0.2">
      <c r="A987">
        <v>16</v>
      </c>
      <c r="B987" s="46"/>
      <c r="C987" s="46">
        <f t="shared" si="175"/>
        <v>27.759523809523806</v>
      </c>
      <c r="D987" s="42">
        <f ca="1">STDEV(OFFSET($A$2,MATCH($A987,$A$3:$A$970,0),3):OFFSET($A$2,MATCH($A987+1,$A$3:$A$970,0)-1,3))*SQRT(trade_day)</f>
        <v>1.9838401651936224</v>
      </c>
      <c r="E987" s="42">
        <f t="shared" si="176"/>
        <v>1.8479990017781982</v>
      </c>
      <c r="F987">
        <v>16</v>
      </c>
      <c r="G987" s="18">
        <f t="shared" si="181"/>
        <v>0.10190476190476193</v>
      </c>
      <c r="H987" s="18">
        <f t="shared" si="181"/>
        <v>0.7</v>
      </c>
      <c r="I987" s="18">
        <f t="shared" si="181"/>
        <v>2.8990476190476193</v>
      </c>
      <c r="J987" s="18">
        <f t="shared" si="181"/>
        <v>7.2404761904761896</v>
      </c>
      <c r="K987" s="18">
        <f t="shared" si="181"/>
        <v>12.240476190476191</v>
      </c>
      <c r="L987" s="18">
        <f t="shared" si="181"/>
        <v>22.240476190476194</v>
      </c>
      <c r="M987" s="18">
        <f t="shared" si="181"/>
        <v>7.8614285714285712</v>
      </c>
      <c r="N987" s="18">
        <f t="shared" si="181"/>
        <v>3.4595238095238097</v>
      </c>
      <c r="O987" s="18">
        <f t="shared" si="181"/>
        <v>0.6585714285714287</v>
      </c>
      <c r="P987" s="18">
        <f t="shared" si="181"/>
        <v>0</v>
      </c>
      <c r="Q987" s="18">
        <f t="shared" si="181"/>
        <v>0</v>
      </c>
      <c r="R987" s="18">
        <f t="shared" si="181"/>
        <v>0</v>
      </c>
      <c r="S987" s="18">
        <f t="shared" si="181"/>
        <v>0</v>
      </c>
      <c r="T987">
        <v>16</v>
      </c>
      <c r="V987" s="46">
        <f t="shared" si="178"/>
        <v>12.947142431812535</v>
      </c>
      <c r="W987" s="42" t="e">
        <f ca="1">CORREL(OFFSET($A$2,MATCH($A987,$A$259:$A$970,0),4):OFFSET($A$2,MATCH($A987+1,$A$259:$A$970,0)-1,4),OFFSET($T$2,MATCH($T987,$T$259:$T$970,0),3):OFFSET($T$2,MATCH($T987+1,$T$259:$T$970,0)-1,3))</f>
        <v>#DIV/0!</v>
      </c>
      <c r="X987" s="42">
        <f ca="1">CORREL(OFFSET($A$2,MATCH($A987,$A$259:$A$970,0),2):OFFSET($A$2,MATCH($A987+1,$A$259:$A$970,0)-1,2),OFFSET($T$2,MATCH($T987,$T$259:$T$970,0),1):OFFSET($T$2,MATCH($T987+1,$T$259:$T$970,0)-1,1))</f>
        <v>0.63801744582502906</v>
      </c>
      <c r="Y987">
        <f t="shared" si="180"/>
        <v>16</v>
      </c>
      <c r="Z987" s="8">
        <f t="shared" si="179"/>
        <v>0</v>
      </c>
      <c r="AA987" s="8">
        <f t="shared" si="179"/>
        <v>0</v>
      </c>
      <c r="AB987" s="8">
        <f t="shared" si="179"/>
        <v>2.2404761904761941</v>
      </c>
      <c r="AC987" s="8">
        <f t="shared" si="179"/>
        <v>7.2404761904761941</v>
      </c>
      <c r="AD987" s="8">
        <f t="shared" si="179"/>
        <v>12.240476190476194</v>
      </c>
      <c r="AE987" s="8">
        <f t="shared" si="179"/>
        <v>22.240476190476194</v>
      </c>
      <c r="AF987" s="8">
        <f t="shared" si="179"/>
        <v>7.7595238095238059</v>
      </c>
      <c r="AG987" s="8">
        <f t="shared" si="179"/>
        <v>2.7595238095238059</v>
      </c>
      <c r="AH987" s="8">
        <f t="shared" si="179"/>
        <v>0</v>
      </c>
      <c r="AI987" s="8">
        <f t="shared" si="179"/>
        <v>0</v>
      </c>
      <c r="AJ987" s="8">
        <f t="shared" si="179"/>
        <v>0</v>
      </c>
      <c r="AK987" s="8">
        <f t="shared" si="179"/>
        <v>0</v>
      </c>
    </row>
    <row r="988" spans="1:37" x14ac:dyDescent="0.2">
      <c r="A988">
        <v>17</v>
      </c>
      <c r="B988" s="46"/>
      <c r="C988" s="46">
        <f t="shared" si="175"/>
        <v>24.8705</v>
      </c>
      <c r="D988" s="42">
        <f ca="1">STDEV(OFFSET($A$2,MATCH($A988,$A$3:$A$970,0),3):OFFSET($A$2,MATCH($A988+1,$A$3:$A$970,0)-1,3))*SQRT(trade_day)</f>
        <v>1.2399463249668217</v>
      </c>
      <c r="E988" s="42">
        <f t="shared" si="176"/>
        <v>1.3274658837028348</v>
      </c>
      <c r="F988">
        <v>17</v>
      </c>
      <c r="G988" s="18">
        <f t="shared" si="181"/>
        <v>3.9499999999999959E-2</v>
      </c>
      <c r="H988" s="18">
        <f t="shared" si="181"/>
        <v>1.3334999999999999</v>
      </c>
      <c r="I988" s="18">
        <f t="shared" si="181"/>
        <v>5.1839999999999993</v>
      </c>
      <c r="J988" s="18">
        <f t="shared" si="181"/>
        <v>10.129500000000002</v>
      </c>
      <c r="K988" s="18">
        <f t="shared" si="181"/>
        <v>15.129500000000002</v>
      </c>
      <c r="L988" s="18">
        <f t="shared" si="181"/>
        <v>25.1295</v>
      </c>
      <c r="M988" s="18">
        <f t="shared" si="181"/>
        <v>4.9099999999999984</v>
      </c>
      <c r="N988" s="18">
        <f t="shared" si="181"/>
        <v>1.2039999999999997</v>
      </c>
      <c r="O988" s="18">
        <f t="shared" si="181"/>
        <v>5.4499999999999993E-2</v>
      </c>
      <c r="P988" s="18">
        <f t="shared" si="181"/>
        <v>0</v>
      </c>
      <c r="Q988" s="18">
        <f t="shared" si="181"/>
        <v>0</v>
      </c>
      <c r="R988" s="18">
        <f t="shared" si="181"/>
        <v>0</v>
      </c>
      <c r="S988" s="18">
        <f t="shared" si="181"/>
        <v>0</v>
      </c>
      <c r="T988">
        <v>17</v>
      </c>
      <c r="V988" s="46">
        <f t="shared" si="178"/>
        <v>11.000367474657427</v>
      </c>
      <c r="W988" s="42" t="e">
        <f ca="1">CORREL(OFFSET($A$2,MATCH($A988,$A$259:$A$970,0),4):OFFSET($A$2,MATCH($A988+1,$A$259:$A$970,0)-1,4),OFFSET($T$2,MATCH($T988,$T$259:$T$970,0),3):OFFSET($T$2,MATCH($T988+1,$T$259:$T$970,0)-1,3))</f>
        <v>#DIV/0!</v>
      </c>
      <c r="X988" s="42">
        <f ca="1">CORREL(OFFSET($A$2,MATCH($A988,$A$259:$A$970,0),2):OFFSET($A$2,MATCH($A988+1,$A$259:$A$970,0)-1,2),OFFSET($T$2,MATCH($T988,$T$259:$T$970,0),1):OFFSET($T$2,MATCH($T988+1,$T$259:$T$970,0)-1,1))</f>
        <v>-5.0568529059942954E-2</v>
      </c>
      <c r="Y988">
        <f t="shared" si="180"/>
        <v>17</v>
      </c>
      <c r="Z988" s="8">
        <f t="shared" si="179"/>
        <v>0</v>
      </c>
      <c r="AA988" s="8">
        <f t="shared" si="179"/>
        <v>0.12950000000000017</v>
      </c>
      <c r="AB988" s="8">
        <f t="shared" si="179"/>
        <v>5.1295000000000002</v>
      </c>
      <c r="AC988" s="8">
        <f t="shared" si="179"/>
        <v>10.1295</v>
      </c>
      <c r="AD988" s="8">
        <f t="shared" si="179"/>
        <v>15.1295</v>
      </c>
      <c r="AE988" s="8">
        <f t="shared" si="179"/>
        <v>25.1295</v>
      </c>
      <c r="AF988" s="8">
        <f t="shared" si="179"/>
        <v>4.8704999999999998</v>
      </c>
      <c r="AG988" s="8">
        <f t="shared" si="179"/>
        <v>0</v>
      </c>
      <c r="AH988" s="8">
        <f t="shared" si="179"/>
        <v>0</v>
      </c>
      <c r="AI988" s="8">
        <f t="shared" si="179"/>
        <v>0</v>
      </c>
      <c r="AJ988" s="8">
        <f t="shared" si="179"/>
        <v>0</v>
      </c>
      <c r="AK988" s="8">
        <f t="shared" si="179"/>
        <v>0</v>
      </c>
    </row>
    <row r="989" spans="1:37" x14ac:dyDescent="0.2">
      <c r="A989">
        <v>18</v>
      </c>
      <c r="B989" s="46"/>
      <c r="C989" s="46">
        <f t="shared" si="175"/>
        <v>46.113636363636367</v>
      </c>
      <c r="D989" s="42">
        <f ca="1">STDEV(OFFSET($A$2,MATCH($A989,$A$3:$A$970,0),3):OFFSET($A$2,MATCH($A989+1,$A$3:$A$970,0)-1,3))*SQRT(trade_day)</f>
        <v>8.0289342661989682</v>
      </c>
      <c r="E989" s="42">
        <f t="shared" si="176"/>
        <v>6.547445629512441</v>
      </c>
      <c r="F989">
        <v>18</v>
      </c>
      <c r="G989" s="18">
        <f t="shared" si="181"/>
        <v>0.32227272727272727</v>
      </c>
      <c r="H989" s="18">
        <f t="shared" si="181"/>
        <v>1.3622727272727273</v>
      </c>
      <c r="I989" s="18">
        <f t="shared" si="181"/>
        <v>3.8836363636363633</v>
      </c>
      <c r="J989" s="18">
        <f t="shared" si="181"/>
        <v>7.4745454545454555</v>
      </c>
      <c r="K989" s="18">
        <f t="shared" si="181"/>
        <v>11.135454545454545</v>
      </c>
      <c r="L989" s="18">
        <f t="shared" si="181"/>
        <v>18.862727272727273</v>
      </c>
      <c r="M989" s="18">
        <f t="shared" si="181"/>
        <v>26.435909090909089</v>
      </c>
      <c r="N989" s="18">
        <f t="shared" si="181"/>
        <v>22.475909090909088</v>
      </c>
      <c r="O989" s="18">
        <f t="shared" si="181"/>
        <v>19.997272727272726</v>
      </c>
      <c r="P989" s="18">
        <f t="shared" si="181"/>
        <v>18.588181818181816</v>
      </c>
      <c r="Q989" s="18">
        <f t="shared" si="181"/>
        <v>17.24909090909091</v>
      </c>
      <c r="R989" s="18">
        <f t="shared" si="181"/>
        <v>14.976363636363637</v>
      </c>
      <c r="S989" s="18">
        <f t="shared" si="181"/>
        <v>7.4690899999999996</v>
      </c>
      <c r="T989">
        <v>18</v>
      </c>
      <c r="V989" s="46">
        <f t="shared" si="178"/>
        <v>19.748316084151632</v>
      </c>
      <c r="W989" s="42" t="e">
        <f ca="1">CORREL(OFFSET($A$2,MATCH($A989,$A$259:$A$970,0),4):OFFSET($A$2,MATCH($A989+1,$A$259:$A$970,0)-1,4),OFFSET($T$2,MATCH($T989,$T$259:$T$970,0),3):OFFSET($T$2,MATCH($T989+1,$T$259:$T$970,0)-1,3))</f>
        <v>#DIV/0!</v>
      </c>
      <c r="X989" s="42">
        <f ca="1">CORREL(OFFSET($A$2,MATCH($A989,$A$259:$A$970,0),2):OFFSET($A$2,MATCH($A989+1,$A$259:$A$970,0)-1,2),OFFSET($T$2,MATCH($T989,$T$259:$T$970,0),1):OFFSET($T$2,MATCH($T989+1,$T$259:$T$970,0)-1,1))</f>
        <v>0.77441685420319184</v>
      </c>
      <c r="Y989">
        <f t="shared" si="180"/>
        <v>18</v>
      </c>
      <c r="Z989" s="8">
        <f t="shared" si="179"/>
        <v>0</v>
      </c>
      <c r="AA989" s="8">
        <f t="shared" si="179"/>
        <v>0</v>
      </c>
      <c r="AB989" s="8">
        <f t="shared" si="179"/>
        <v>0</v>
      </c>
      <c r="AC989" s="8">
        <f t="shared" si="179"/>
        <v>0</v>
      </c>
      <c r="AD989" s="8">
        <f t="shared" si="179"/>
        <v>0</v>
      </c>
      <c r="AE989" s="8">
        <f t="shared" si="179"/>
        <v>3.8863636363636331</v>
      </c>
      <c r="AF989" s="8">
        <f t="shared" si="179"/>
        <v>26.113636363636367</v>
      </c>
      <c r="AG989" s="8">
        <f t="shared" si="179"/>
        <v>21.113636363636367</v>
      </c>
      <c r="AH989" s="8">
        <f t="shared" si="179"/>
        <v>16.113636363636367</v>
      </c>
      <c r="AI989" s="8">
        <f t="shared" si="179"/>
        <v>11.113636363636367</v>
      </c>
      <c r="AJ989" s="8">
        <f t="shared" si="179"/>
        <v>6.1136363636363669</v>
      </c>
      <c r="AK989" s="8">
        <f t="shared" si="179"/>
        <v>0</v>
      </c>
    </row>
    <row r="990" spans="1:37" x14ac:dyDescent="0.2">
      <c r="A990">
        <v>19</v>
      </c>
      <c r="B990" s="46"/>
      <c r="C990" s="46">
        <f t="shared" si="175"/>
        <v>287.32666666666665</v>
      </c>
      <c r="D990" s="42">
        <f ca="1">STDEV(OFFSET($A$2,MATCH($A990,$A$3:$A$970,0),3):OFFSET($A$2,MATCH($A990+1,$A$3:$A$970,0)-1,3))*SQRT(trade_day)</f>
        <v>12.455284311820753</v>
      </c>
      <c r="E990" s="42">
        <f t="shared" si="176"/>
        <v>9.7826742411791177</v>
      </c>
      <c r="F990">
        <v>19</v>
      </c>
      <c r="G990" s="11">
        <f t="shared" si="181"/>
        <v>0</v>
      </c>
      <c r="H990" s="11">
        <f t="shared" si="181"/>
        <v>0.46523809523809523</v>
      </c>
      <c r="I990" s="11">
        <f t="shared" si="181"/>
        <v>1.22</v>
      </c>
      <c r="J990" s="11">
        <f t="shared" si="181"/>
        <v>2.6261904761904766</v>
      </c>
      <c r="K990" s="11">
        <f t="shared" si="181"/>
        <v>4.2928571428571427</v>
      </c>
      <c r="L990" s="11">
        <f t="shared" si="181"/>
        <v>8.1452380952380956</v>
      </c>
      <c r="M990" s="11">
        <f t="shared" si="181"/>
        <v>267.32666666666665</v>
      </c>
      <c r="N990" s="11">
        <f t="shared" si="181"/>
        <v>262.79190476190479</v>
      </c>
      <c r="O990" s="11">
        <f t="shared" si="181"/>
        <v>258.54666666666662</v>
      </c>
      <c r="P990" s="11">
        <f t="shared" si="181"/>
        <v>254.95285714285714</v>
      </c>
      <c r="Q990" s="11">
        <f t="shared" si="181"/>
        <v>251.61952380952383</v>
      </c>
      <c r="R990" s="11">
        <f t="shared" si="181"/>
        <v>245.47190476190477</v>
      </c>
      <c r="S990" s="11">
        <f t="shared" si="181"/>
        <v>220.09713904761907</v>
      </c>
      <c r="T990">
        <v>19</v>
      </c>
      <c r="V990" s="46">
        <f t="shared" si="178"/>
        <v>114.81785840272661</v>
      </c>
      <c r="W990" s="42" t="e">
        <f ca="1">CORREL(OFFSET($A$2,MATCH($A990,$A$259:$A$970,0),4):OFFSET($A$2,MATCH($A990+1,$A$259:$A$970,0)-1,4),OFFSET($T$2,MATCH($T990,$T$259:$T$970,0),3):OFFSET($T$2,MATCH($T990+1,$T$259:$T$970,0)-1,3))</f>
        <v>#DIV/0!</v>
      </c>
      <c r="X990" s="42">
        <f ca="1">CORREL(OFFSET($A$2,MATCH($A990,$A$259:$A$970,0),2):OFFSET($A$2,MATCH($A990+1,$A$259:$A$970,0)-1,2),OFFSET($T$2,MATCH($T990,$T$259:$T$970,0),1):OFFSET($T$2,MATCH($T990+1,$T$259:$T$970,0)-1,1))</f>
        <v>0.13058031273346843</v>
      </c>
      <c r="Y990">
        <f t="shared" si="180"/>
        <v>19</v>
      </c>
      <c r="Z990" s="8">
        <f t="shared" si="179"/>
        <v>0</v>
      </c>
      <c r="AA990" s="8">
        <f t="shared" si="179"/>
        <v>0</v>
      </c>
      <c r="AB990" s="8">
        <f t="shared" si="179"/>
        <v>0</v>
      </c>
      <c r="AC990" s="8">
        <f t="shared" si="179"/>
        <v>0</v>
      </c>
      <c r="AD990" s="8">
        <f t="shared" si="179"/>
        <v>0</v>
      </c>
      <c r="AE990" s="8">
        <f t="shared" si="179"/>
        <v>0</v>
      </c>
      <c r="AF990" s="8">
        <f t="shared" si="179"/>
        <v>267.32666666666665</v>
      </c>
      <c r="AG990" s="8">
        <f t="shared" si="179"/>
        <v>262.32666666666665</v>
      </c>
      <c r="AH990" s="8">
        <f t="shared" si="179"/>
        <v>257.32666666666665</v>
      </c>
      <c r="AI990" s="8">
        <f t="shared" si="179"/>
        <v>252.32666666666665</v>
      </c>
      <c r="AJ990" s="8">
        <f t="shared" si="179"/>
        <v>247.32666666666665</v>
      </c>
      <c r="AK990" s="8">
        <f t="shared" si="179"/>
        <v>237.32666666666665</v>
      </c>
    </row>
    <row r="991" spans="1:37" x14ac:dyDescent="0.2">
      <c r="A991">
        <v>20</v>
      </c>
      <c r="B991" s="46"/>
      <c r="C991" s="46">
        <f t="shared" si="175"/>
        <v>73.74499999999999</v>
      </c>
      <c r="D991" s="42">
        <f ca="1">STDEV(OFFSET($A$2,MATCH($A991,$A$3:$A$970,0),3):OFFSET($A$2,MATCH($A991+1,$A$3:$A$970,0)-1,3))*SQRT(trade_day)</f>
        <v>10.520640522317846</v>
      </c>
      <c r="E991" s="42">
        <f t="shared" si="176"/>
        <v>12.652192603389675</v>
      </c>
      <c r="F991">
        <v>20</v>
      </c>
      <c r="G991" s="11">
        <f t="shared" si="181"/>
        <v>0</v>
      </c>
      <c r="H991" s="11">
        <f t="shared" si="181"/>
        <v>0</v>
      </c>
      <c r="I991" s="11">
        <f t="shared" si="181"/>
        <v>0.10909090909090903</v>
      </c>
      <c r="J991" s="11">
        <f t="shared" si="181"/>
        <v>0.75545454545454538</v>
      </c>
      <c r="K991" s="11">
        <f t="shared" si="181"/>
        <v>1.814090909090909</v>
      </c>
      <c r="L991" s="11">
        <f t="shared" si="181"/>
        <v>7.6413636363636357</v>
      </c>
      <c r="M991" s="11">
        <f t="shared" si="181"/>
        <v>53.744999999999983</v>
      </c>
      <c r="N991" s="11">
        <f t="shared" si="181"/>
        <v>48.745000000000005</v>
      </c>
      <c r="O991" s="11">
        <f t="shared" si="181"/>
        <v>43.854090909090921</v>
      </c>
      <c r="P991" s="11">
        <f t="shared" si="181"/>
        <v>39.500454545454552</v>
      </c>
      <c r="Q991" s="11">
        <f t="shared" si="181"/>
        <v>35.559090909090919</v>
      </c>
      <c r="R991" s="11">
        <f t="shared" si="181"/>
        <v>31.38636363636364</v>
      </c>
      <c r="S991" s="11">
        <f t="shared" si="181"/>
        <v>20.795452727272728</v>
      </c>
      <c r="T991">
        <v>20</v>
      </c>
      <c r="V991" s="46">
        <f t="shared" si="178"/>
        <v>27.079598076909168</v>
      </c>
      <c r="W991" s="42" t="e">
        <f ca="1">CORREL(OFFSET($A$2,MATCH($A991,$A$259:$A$970,0),4):OFFSET($A$2,MATCH($A991+1,$A$259:$A$970,0)-1,4),OFFSET($T$2,MATCH($T991,$T$259:$T$970,0),3):OFFSET($T$2,MATCH($T991+1,$T$259:$T$970,0)-1,3))</f>
        <v>#DIV/0!</v>
      </c>
      <c r="X991" s="42">
        <f ca="1">CORREL(OFFSET($A$2,MATCH($A991,$A$259:$A$970,0),2):OFFSET($A$2,MATCH($A991+1,$A$259:$A$970,0)-1,2),OFFSET($T$2,MATCH($T991,$T$259:$T$970,0),1):OFFSET($T$2,MATCH($T991+1,$T$259:$T$970,0)-1,1))</f>
        <v>9.1780487935495828E-2</v>
      </c>
      <c r="Y991">
        <f t="shared" si="180"/>
        <v>20</v>
      </c>
      <c r="Z991" s="8">
        <f t="shared" si="179"/>
        <v>0</v>
      </c>
      <c r="AA991" s="8">
        <f t="shared" si="179"/>
        <v>0</v>
      </c>
      <c r="AB991" s="8">
        <f t="shared" si="179"/>
        <v>0</v>
      </c>
      <c r="AC991" s="8">
        <f t="shared" si="179"/>
        <v>0</v>
      </c>
      <c r="AD991" s="8">
        <f t="shared" si="179"/>
        <v>0</v>
      </c>
      <c r="AE991" s="8">
        <f t="shared" si="179"/>
        <v>0</v>
      </c>
      <c r="AF991" s="8">
        <f t="shared" si="179"/>
        <v>53.74499999999999</v>
      </c>
      <c r="AG991" s="8">
        <f t="shared" si="179"/>
        <v>48.74499999999999</v>
      </c>
      <c r="AH991" s="8">
        <f t="shared" si="179"/>
        <v>43.74499999999999</v>
      </c>
      <c r="AI991" s="8">
        <f t="shared" si="179"/>
        <v>38.74499999999999</v>
      </c>
      <c r="AJ991" s="8">
        <f t="shared" si="179"/>
        <v>33.74499999999999</v>
      </c>
      <c r="AK991" s="8">
        <f t="shared" si="179"/>
        <v>23.74499999999999</v>
      </c>
    </row>
    <row r="992" spans="1:37" x14ac:dyDescent="0.2">
      <c r="A992">
        <v>21</v>
      </c>
      <c r="B992" s="46"/>
      <c r="C992" s="46">
        <f t="shared" si="175"/>
        <v>21.04</v>
      </c>
      <c r="D992" s="42">
        <f ca="1">STDEV(OFFSET($A$2,MATCH($A992,$A$3:$A$970,0),3):OFFSET($A$2,MATCH($A992+1,$A$3:$A$970,0)-1,3))*SQRT(trade_day)</f>
        <v>2.0273555213786096</v>
      </c>
      <c r="E992" s="42">
        <f t="shared" si="176"/>
        <v>2.2430386040938664</v>
      </c>
      <c r="F992">
        <v>21</v>
      </c>
      <c r="G992" s="18">
        <f t="shared" ref="G992:S1001" si="182">SUMIF($A$3:$A$970,$F992,G$3:G$970)/COUNTIF($A$3:$A$970,$F992)</f>
        <v>1.3657142857142857</v>
      </c>
      <c r="H992" s="18">
        <f t="shared" si="182"/>
        <v>4.6628571428571419</v>
      </c>
      <c r="I992" s="18">
        <f t="shared" si="182"/>
        <v>8.9599999999999991</v>
      </c>
      <c r="J992" s="18">
        <f t="shared" si="182"/>
        <v>13.960000000000004</v>
      </c>
      <c r="K992" s="18">
        <f t="shared" si="182"/>
        <v>18.960000000000004</v>
      </c>
      <c r="L992" s="18">
        <f t="shared" si="182"/>
        <v>28.959999999999994</v>
      </c>
      <c r="M992" s="18">
        <f t="shared" si="182"/>
        <v>2.4057142857142857</v>
      </c>
      <c r="N992" s="18">
        <f t="shared" si="182"/>
        <v>0.70285714285714274</v>
      </c>
      <c r="O992" s="18">
        <f t="shared" si="182"/>
        <v>0</v>
      </c>
      <c r="P992" s="18">
        <f t="shared" si="182"/>
        <v>0</v>
      </c>
      <c r="Q992" s="18">
        <f t="shared" si="182"/>
        <v>0</v>
      </c>
      <c r="R992" s="18">
        <f t="shared" si="182"/>
        <v>0</v>
      </c>
      <c r="S992" s="18">
        <f t="shared" si="182"/>
        <v>0</v>
      </c>
      <c r="T992">
        <v>21</v>
      </c>
      <c r="V992" s="46">
        <f t="shared" si="178"/>
        <v>8.1627706717985387</v>
      </c>
      <c r="W992" s="42" t="e">
        <f ca="1">CORREL(OFFSET($A$2,MATCH($A992,$A$259:$A$970,0),4):OFFSET($A$2,MATCH($A992+1,$A$259:$A$970,0)-1,4),OFFSET($T$2,MATCH($T992,$T$259:$T$970,0),3):OFFSET($T$2,MATCH($T992+1,$T$259:$T$970,0)-1,3))</f>
        <v>#DIV/0!</v>
      </c>
      <c r="X992" s="42">
        <f ca="1">CORREL(OFFSET($A$2,MATCH($A992,$A$259:$A$970,0),2):OFFSET($A$2,MATCH($A992+1,$A$259:$A$970,0)-1,2),OFFSET($T$2,MATCH($T992,$T$259:$T$970,0),1):OFFSET($T$2,MATCH($T992+1,$T$259:$T$970,0)-1,1))</f>
        <v>-2.2155491149701039E-2</v>
      </c>
      <c r="Y992">
        <f t="shared" si="180"/>
        <v>21</v>
      </c>
      <c r="Z992" s="8">
        <f t="shared" si="179"/>
        <v>0</v>
      </c>
      <c r="AA992" s="8">
        <f t="shared" si="179"/>
        <v>3.9600000000000009</v>
      </c>
      <c r="AB992" s="8">
        <f t="shared" si="179"/>
        <v>8.9600000000000009</v>
      </c>
      <c r="AC992" s="8">
        <f t="shared" si="179"/>
        <v>13.96</v>
      </c>
      <c r="AD992" s="8">
        <f t="shared" si="179"/>
        <v>18.96</v>
      </c>
      <c r="AE992" s="8">
        <f t="shared" si="179"/>
        <v>28.96</v>
      </c>
      <c r="AF992" s="8">
        <f t="shared" si="179"/>
        <v>1.0399999999999991</v>
      </c>
      <c r="AG992" s="8">
        <f t="shared" si="179"/>
        <v>0</v>
      </c>
      <c r="AH992" s="8">
        <f t="shared" si="179"/>
        <v>0</v>
      </c>
      <c r="AI992" s="8">
        <f t="shared" si="179"/>
        <v>0</v>
      </c>
      <c r="AJ992" s="8">
        <f t="shared" si="179"/>
        <v>0</v>
      </c>
      <c r="AK992" s="8">
        <f t="shared" si="179"/>
        <v>0</v>
      </c>
    </row>
    <row r="993" spans="1:37" x14ac:dyDescent="0.2">
      <c r="A993">
        <v>22</v>
      </c>
      <c r="B993" s="46"/>
      <c r="C993" s="46">
        <f t="shared" si="175"/>
        <v>21.427619047619046</v>
      </c>
      <c r="D993" s="42">
        <f ca="1">STDEV(OFFSET($A$2,MATCH($A993,$A$3:$A$970,0),3):OFFSET($A$2,MATCH($A993+1,$A$3:$A$970,0)-1,3))*SQRT(trade_day)</f>
        <v>2.0483704571971981</v>
      </c>
      <c r="E993" s="42">
        <f t="shared" si="176"/>
        <v>2.1201056630129522</v>
      </c>
      <c r="F993">
        <v>22</v>
      </c>
      <c r="G993" s="18">
        <f t="shared" si="182"/>
        <v>0.63666666666666694</v>
      </c>
      <c r="H993" s="18">
        <f t="shared" si="182"/>
        <v>3.7900000000000009</v>
      </c>
      <c r="I993" s="18">
        <f t="shared" si="182"/>
        <v>8.5723809523809535</v>
      </c>
      <c r="J993" s="18">
        <f t="shared" si="182"/>
        <v>13.572380952380954</v>
      </c>
      <c r="K993" s="18">
        <f t="shared" si="182"/>
        <v>18.572380952380954</v>
      </c>
      <c r="L993" s="18">
        <f t="shared" si="182"/>
        <v>28.572380952380946</v>
      </c>
      <c r="M993" s="18">
        <f t="shared" si="182"/>
        <v>2.0642857142857145</v>
      </c>
      <c r="N993" s="18">
        <f t="shared" si="182"/>
        <v>0.21761904761904763</v>
      </c>
      <c r="O993" s="18">
        <f t="shared" si="182"/>
        <v>0</v>
      </c>
      <c r="P993" s="18">
        <f t="shared" si="182"/>
        <v>0</v>
      </c>
      <c r="Q993" s="18">
        <f t="shared" si="182"/>
        <v>0</v>
      </c>
      <c r="R993" s="18">
        <f t="shared" si="182"/>
        <v>0</v>
      </c>
      <c r="S993" s="18">
        <f t="shared" si="182"/>
        <v>0</v>
      </c>
      <c r="T993">
        <v>22</v>
      </c>
      <c r="V993" s="46">
        <f t="shared" si="178"/>
        <v>7.910481543166342</v>
      </c>
      <c r="W993" s="42" t="e">
        <f ca="1">CORREL(OFFSET($A$2,MATCH($A993,$A$259:$A$970,0),4):OFFSET($A$2,MATCH($A993+1,$A$259:$A$970,0)-1,4),OFFSET($T$2,MATCH($T993,$T$259:$T$970,0),3):OFFSET($T$2,MATCH($T993+1,$T$259:$T$970,0)-1,3))</f>
        <v>#DIV/0!</v>
      </c>
      <c r="X993" s="42">
        <f ca="1">CORREL(OFFSET($A$2,MATCH($A993,$A$259:$A$970,0),2):OFFSET($A$2,MATCH($A993+1,$A$259:$A$970,0)-1,2),OFFSET($T$2,MATCH($T993,$T$259:$T$970,0),1):OFFSET($T$2,MATCH($T993+1,$T$259:$T$970,0)-1,1))</f>
        <v>0.61989341562679789</v>
      </c>
      <c r="Y993">
        <f t="shared" si="180"/>
        <v>22</v>
      </c>
      <c r="Z993" s="8">
        <f t="shared" si="179"/>
        <v>0</v>
      </c>
      <c r="AA993" s="8">
        <f t="shared" si="179"/>
        <v>3.5723809523809535</v>
      </c>
      <c r="AB993" s="8">
        <f t="shared" si="179"/>
        <v>8.5723809523809535</v>
      </c>
      <c r="AC993" s="8">
        <f t="shared" ref="AA993:AK1008" si="183">IF(AC$1="P",MAX(0,AC$2-$C993),IF(AC$1="C",MAX(0,$C993-AC$2)))</f>
        <v>13.572380952380954</v>
      </c>
      <c r="AD993" s="8">
        <f t="shared" si="183"/>
        <v>18.572380952380954</v>
      </c>
      <c r="AE993" s="8">
        <f t="shared" si="183"/>
        <v>28.572380952380954</v>
      </c>
      <c r="AF993" s="8">
        <f t="shared" si="183"/>
        <v>1.4276190476190465</v>
      </c>
      <c r="AG993" s="8">
        <f t="shared" si="183"/>
        <v>0</v>
      </c>
      <c r="AH993" s="8">
        <f t="shared" si="183"/>
        <v>0</v>
      </c>
      <c r="AI993" s="8">
        <f t="shared" si="183"/>
        <v>0</v>
      </c>
      <c r="AJ993" s="8">
        <f t="shared" si="183"/>
        <v>0</v>
      </c>
      <c r="AK993" s="8">
        <f t="shared" si="183"/>
        <v>0</v>
      </c>
    </row>
    <row r="994" spans="1:37" x14ac:dyDescent="0.2">
      <c r="A994">
        <v>23</v>
      </c>
      <c r="B994" s="46"/>
      <c r="C994" s="46">
        <f t="shared" si="175"/>
        <v>21.460999999999999</v>
      </c>
      <c r="D994" s="42">
        <f ca="1">STDEV(OFFSET($A$2,MATCH($A994,$A$3:$A$970,0),3):OFFSET($A$2,MATCH($A994+1,$A$3:$A$970,0)-1,3))*SQRT(trade_day)</f>
        <v>2.2635975633446219</v>
      </c>
      <c r="E994" s="42">
        <f t="shared" si="176"/>
        <v>1.832717156300292</v>
      </c>
      <c r="F994">
        <v>23</v>
      </c>
      <c r="G994" s="18">
        <f t="shared" si="182"/>
        <v>0.8234999999999999</v>
      </c>
      <c r="H994" s="18">
        <f t="shared" si="182"/>
        <v>3.8769999999999998</v>
      </c>
      <c r="I994" s="18">
        <f t="shared" si="182"/>
        <v>8.5390000000000015</v>
      </c>
      <c r="J994" s="18">
        <f t="shared" si="182"/>
        <v>13.539000000000001</v>
      </c>
      <c r="K994" s="18">
        <f t="shared" si="182"/>
        <v>18.539000000000005</v>
      </c>
      <c r="L994" s="18">
        <f t="shared" si="182"/>
        <v>28.539000000000005</v>
      </c>
      <c r="M994" s="18">
        <f t="shared" si="182"/>
        <v>2.2845</v>
      </c>
      <c r="N994" s="18">
        <f t="shared" si="182"/>
        <v>0.33800000000000008</v>
      </c>
      <c r="O994" s="18">
        <f t="shared" si="182"/>
        <v>0</v>
      </c>
      <c r="P994" s="18">
        <f t="shared" si="182"/>
        <v>0</v>
      </c>
      <c r="Q994" s="18">
        <f t="shared" si="182"/>
        <v>0</v>
      </c>
      <c r="R994" s="18">
        <f t="shared" si="182"/>
        <v>0</v>
      </c>
      <c r="S994" s="18">
        <f t="shared" si="182"/>
        <v>0</v>
      </c>
      <c r="T994">
        <v>23</v>
      </c>
      <c r="V994" s="46">
        <f t="shared" si="178"/>
        <v>9.0012153557800101</v>
      </c>
      <c r="W994" s="42" t="e">
        <f ca="1">CORREL(OFFSET($A$2,MATCH($A994,$A$259:$A$970,0),4):OFFSET($A$2,MATCH($A994+1,$A$259:$A$970,0)-1,4),OFFSET($T$2,MATCH($T994,$T$259:$T$970,0),3):OFFSET($T$2,MATCH($T994+1,$T$259:$T$970,0)-1,3))</f>
        <v>#DIV/0!</v>
      </c>
      <c r="X994" s="42">
        <f ca="1">CORREL(OFFSET($A$2,MATCH($A994,$A$259:$A$970,0),2):OFFSET($A$2,MATCH($A994+1,$A$259:$A$970,0)-1,2),OFFSET($T$2,MATCH($T994,$T$259:$T$970,0),1):OFFSET($T$2,MATCH($T994+1,$T$259:$T$970,0)-1,1))</f>
        <v>0.44498728125607795</v>
      </c>
      <c r="Y994">
        <f t="shared" si="180"/>
        <v>23</v>
      </c>
      <c r="Z994" s="8">
        <f t="shared" ref="Z994:Z1007" si="184">IF(Z$1="P",MAX(0,Z$2-$C994),IF(Z$1="C",MAX(0,$C994-Z$2)))</f>
        <v>0</v>
      </c>
      <c r="AA994" s="8">
        <f t="shared" si="183"/>
        <v>3.5390000000000015</v>
      </c>
      <c r="AB994" s="8">
        <f t="shared" si="183"/>
        <v>8.5390000000000015</v>
      </c>
      <c r="AC994" s="8">
        <f t="shared" si="183"/>
        <v>13.539000000000001</v>
      </c>
      <c r="AD994" s="8">
        <f t="shared" si="183"/>
        <v>18.539000000000001</v>
      </c>
      <c r="AE994" s="8">
        <f t="shared" si="183"/>
        <v>28.539000000000001</v>
      </c>
      <c r="AF994" s="8">
        <f t="shared" si="183"/>
        <v>1.4609999999999985</v>
      </c>
      <c r="AG994" s="8">
        <f t="shared" si="183"/>
        <v>0</v>
      </c>
      <c r="AH994" s="8">
        <f t="shared" si="183"/>
        <v>0</v>
      </c>
      <c r="AI994" s="8">
        <f t="shared" si="183"/>
        <v>0</v>
      </c>
      <c r="AJ994" s="8">
        <f t="shared" si="183"/>
        <v>0</v>
      </c>
      <c r="AK994" s="8">
        <f t="shared" si="183"/>
        <v>0</v>
      </c>
    </row>
    <row r="995" spans="1:37" x14ac:dyDescent="0.2">
      <c r="A995">
        <v>24</v>
      </c>
      <c r="B995" s="46"/>
      <c r="C995" s="46">
        <f t="shared" si="175"/>
        <v>20.948095238095238</v>
      </c>
      <c r="D995" s="42">
        <f ca="1">STDEV(OFFSET($A$2,MATCH($A995,$A$3:$A$970,0),3):OFFSET($A$2,MATCH($A995+1,$A$3:$A$970,0)-1,3))*SQRT(trade_day)</f>
        <v>2.6350501797848565</v>
      </c>
      <c r="E995" s="42">
        <f t="shared" si="176"/>
        <v>2.6553398873779881</v>
      </c>
      <c r="F995">
        <v>24</v>
      </c>
      <c r="G995" s="18">
        <f t="shared" si="182"/>
        <v>1.3514285714285712</v>
      </c>
      <c r="H995" s="18">
        <f t="shared" si="182"/>
        <v>4.6595238095238098</v>
      </c>
      <c r="I995" s="18">
        <f t="shared" si="182"/>
        <v>9.0861904761904757</v>
      </c>
      <c r="J995" s="18">
        <f t="shared" si="182"/>
        <v>14.05190476190476</v>
      </c>
      <c r="K995" s="18">
        <f t="shared" si="182"/>
        <v>19.051904761904758</v>
      </c>
      <c r="L995" s="18">
        <f t="shared" si="182"/>
        <v>29.051904761904769</v>
      </c>
      <c r="M995" s="18">
        <f t="shared" si="182"/>
        <v>2.2995238095238095</v>
      </c>
      <c r="N995" s="18">
        <f t="shared" si="182"/>
        <v>0.6076190476190475</v>
      </c>
      <c r="O995" s="18">
        <f t="shared" si="182"/>
        <v>3.4285714285714232E-2</v>
      </c>
      <c r="P995" s="18">
        <f t="shared" si="182"/>
        <v>0</v>
      </c>
      <c r="Q995" s="18">
        <f t="shared" si="182"/>
        <v>0</v>
      </c>
      <c r="R995" s="18">
        <f t="shared" si="182"/>
        <v>0</v>
      </c>
      <c r="S995" s="18">
        <f t="shared" si="182"/>
        <v>0</v>
      </c>
      <c r="T995">
        <v>24</v>
      </c>
      <c r="V995" s="46">
        <f t="shared" si="178"/>
        <v>8.8792379554652943</v>
      </c>
      <c r="W995" s="42">
        <f ca="1">CORREL(OFFSET($A$2,MATCH($A995,$A$259:$A$970,0),4):OFFSET($A$2,MATCH($A995+1,$A$259:$A$970,0)-1,4),OFFSET($T$2,MATCH($T995,$T$259:$T$970,0),3):OFFSET($T$2,MATCH($T995+1,$T$259:$T$970,0)-1,3))</f>
        <v>-0.56733615678518512</v>
      </c>
      <c r="X995" s="42">
        <f ca="1">CORREL(OFFSET($A$2,MATCH($A995,$A$259:$A$970,0),2):OFFSET($A$2,MATCH($A995+1,$A$259:$A$970,0)-1,2),OFFSET($T$2,MATCH($T995,$T$259:$T$970,0),1):OFFSET($T$2,MATCH($T995+1,$T$259:$T$970,0)-1,1))</f>
        <v>0.38089814682283601</v>
      </c>
      <c r="Y995">
        <f t="shared" si="180"/>
        <v>24</v>
      </c>
      <c r="Z995" s="8">
        <f t="shared" si="184"/>
        <v>0</v>
      </c>
      <c r="AA995" s="8">
        <f t="shared" si="183"/>
        <v>4.0519047619047619</v>
      </c>
      <c r="AB995" s="8">
        <f t="shared" si="183"/>
        <v>9.0519047619047619</v>
      </c>
      <c r="AC995" s="8">
        <f t="shared" si="183"/>
        <v>14.051904761904762</v>
      </c>
      <c r="AD995" s="8">
        <f t="shared" si="183"/>
        <v>19.051904761904762</v>
      </c>
      <c r="AE995" s="8">
        <f t="shared" si="183"/>
        <v>29.051904761904762</v>
      </c>
      <c r="AF995" s="8">
        <f t="shared" si="183"/>
        <v>0.9480952380952381</v>
      </c>
      <c r="AG995" s="8">
        <f t="shared" si="183"/>
        <v>0</v>
      </c>
      <c r="AH995" s="8">
        <f t="shared" si="183"/>
        <v>0</v>
      </c>
      <c r="AI995" s="8">
        <f t="shared" si="183"/>
        <v>0</v>
      </c>
      <c r="AJ995" s="8">
        <f t="shared" si="183"/>
        <v>0</v>
      </c>
      <c r="AK995" s="8">
        <f t="shared" si="183"/>
        <v>0</v>
      </c>
    </row>
    <row r="996" spans="1:37" x14ac:dyDescent="0.2">
      <c r="A996">
        <v>25</v>
      </c>
      <c r="B996" s="46"/>
      <c r="C996" s="46">
        <f t="shared" si="175"/>
        <v>26.029047619047621</v>
      </c>
      <c r="D996" s="42">
        <f ca="1">STDEV(OFFSET($A$2,MATCH($A996,$A$3:$A$970,0),3):OFFSET($A$2,MATCH($A996+1,$A$3:$A$970,0)-1,3))*SQRT(trade_day)</f>
        <v>3.1884640315852653</v>
      </c>
      <c r="E996" s="42">
        <f t="shared" si="176"/>
        <v>2.7153489956828953</v>
      </c>
      <c r="F996">
        <v>25</v>
      </c>
      <c r="G996" s="10">
        <f t="shared" si="182"/>
        <v>1.1733333333333331</v>
      </c>
      <c r="H996" s="10">
        <f t="shared" si="182"/>
        <v>3.7438095238095235</v>
      </c>
      <c r="I996" s="10">
        <f t="shared" si="182"/>
        <v>7.0004761904761903</v>
      </c>
      <c r="J996" s="10">
        <f t="shared" si="182"/>
        <v>10.828095238095237</v>
      </c>
      <c r="K996" s="10">
        <f t="shared" si="182"/>
        <v>15.113809523809524</v>
      </c>
      <c r="L996" s="10">
        <f t="shared" si="182"/>
        <v>24.038095238095234</v>
      </c>
      <c r="M996" s="10">
        <f t="shared" si="182"/>
        <v>7.2023809523809526</v>
      </c>
      <c r="N996" s="10">
        <f t="shared" si="182"/>
        <v>4.772857142857144</v>
      </c>
      <c r="O996" s="10">
        <f t="shared" si="182"/>
        <v>3.02952380952381</v>
      </c>
      <c r="P996" s="10">
        <f t="shared" si="182"/>
        <v>1.8571428571428574</v>
      </c>
      <c r="Q996" s="10">
        <f t="shared" si="182"/>
        <v>1.1428571428571432</v>
      </c>
      <c r="R996" s="10">
        <f t="shared" si="182"/>
        <v>6.7142857142857323E-2</v>
      </c>
      <c r="S996" s="10">
        <f t="shared" si="182"/>
        <v>0</v>
      </c>
      <c r="T996">
        <v>25</v>
      </c>
      <c r="V996" s="46">
        <f t="shared" si="178"/>
        <v>10.687797406337308</v>
      </c>
      <c r="W996" s="42">
        <f ca="1">CORREL(OFFSET($A$2,MATCH($A996,$A$259:$A$970,0),4):OFFSET($A$2,MATCH($A996+1,$A$259:$A$970,0)-1,4),OFFSET($T$2,MATCH($T996,$T$259:$T$970,0),3):OFFSET($T$2,MATCH($T996+1,$T$259:$T$970,0)-1,3))</f>
        <v>0.64880162138578923</v>
      </c>
      <c r="X996" s="42">
        <f ca="1">CORREL(OFFSET($A$2,MATCH($A996,$A$259:$A$970,0),2):OFFSET($A$2,MATCH($A996+1,$A$259:$A$970,0)-1,2),OFFSET($T$2,MATCH($T996,$T$259:$T$970,0),1):OFFSET($T$2,MATCH($T996+1,$T$259:$T$970,0)-1,1))</f>
        <v>0.88023515760379634</v>
      </c>
      <c r="Y996">
        <f t="shared" si="180"/>
        <v>25</v>
      </c>
      <c r="Z996" s="8">
        <f t="shared" si="184"/>
        <v>0</v>
      </c>
      <c r="AA996" s="8">
        <f t="shared" si="183"/>
        <v>0</v>
      </c>
      <c r="AB996" s="8">
        <f t="shared" si="183"/>
        <v>3.9709523809523795</v>
      </c>
      <c r="AC996" s="8">
        <f t="shared" si="183"/>
        <v>8.9709523809523795</v>
      </c>
      <c r="AD996" s="8">
        <f t="shared" si="183"/>
        <v>13.970952380952379</v>
      </c>
      <c r="AE996" s="8">
        <f t="shared" si="183"/>
        <v>23.970952380952379</v>
      </c>
      <c r="AF996" s="8">
        <f t="shared" si="183"/>
        <v>6.0290476190476205</v>
      </c>
      <c r="AG996" s="8">
        <f t="shared" si="183"/>
        <v>1.0290476190476205</v>
      </c>
      <c r="AH996" s="8">
        <f t="shared" si="183"/>
        <v>0</v>
      </c>
      <c r="AI996" s="8">
        <f t="shared" si="183"/>
        <v>0</v>
      </c>
      <c r="AJ996" s="8">
        <f t="shared" si="183"/>
        <v>0</v>
      </c>
      <c r="AK996" s="8">
        <f t="shared" si="183"/>
        <v>0</v>
      </c>
    </row>
    <row r="997" spans="1:37" x14ac:dyDescent="0.2">
      <c r="A997">
        <v>26</v>
      </c>
      <c r="B997" s="46"/>
      <c r="C997" s="46">
        <f t="shared" si="175"/>
        <v>23.812380952380956</v>
      </c>
      <c r="D997" s="42">
        <f ca="1">STDEV(OFFSET($A$2,MATCH($A997,$A$3:$A$970,0),3):OFFSET($A$2,MATCH($A997+1,$A$3:$A$970,0)-1,3))*SQRT(trade_day)</f>
        <v>1.6860850462767532</v>
      </c>
      <c r="E997" s="42">
        <f t="shared" si="176"/>
        <v>2.4582162734702582</v>
      </c>
      <c r="F997">
        <v>26</v>
      </c>
      <c r="G997" s="10">
        <f t="shared" si="182"/>
        <v>0.25238095238095243</v>
      </c>
      <c r="H997" s="10">
        <f t="shared" si="182"/>
        <v>2.4685714285714284</v>
      </c>
      <c r="I997" s="10">
        <f t="shared" si="182"/>
        <v>6.3604761904761897</v>
      </c>
      <c r="J997" s="10">
        <f t="shared" si="182"/>
        <v>11.187619047619048</v>
      </c>
      <c r="K997" s="10">
        <f t="shared" si="182"/>
        <v>16.187619047619048</v>
      </c>
      <c r="L997" s="10">
        <f t="shared" si="182"/>
        <v>26.187619047619044</v>
      </c>
      <c r="M997" s="10">
        <f t="shared" si="182"/>
        <v>4.0647619047619044</v>
      </c>
      <c r="N997" s="10">
        <f t="shared" si="182"/>
        <v>1.2809523809523811</v>
      </c>
      <c r="O997" s="10">
        <f t="shared" si="182"/>
        <v>0.17285714285714299</v>
      </c>
      <c r="P997" s="10">
        <f t="shared" si="182"/>
        <v>0</v>
      </c>
      <c r="Q997" s="10">
        <f t="shared" si="182"/>
        <v>0</v>
      </c>
      <c r="R997" s="10">
        <f t="shared" si="182"/>
        <v>0</v>
      </c>
      <c r="S997" s="10">
        <f t="shared" si="182"/>
        <v>0</v>
      </c>
      <c r="T997">
        <v>26</v>
      </c>
      <c r="V997" s="46">
        <f t="shared" si="178"/>
        <v>8.9072798266969286</v>
      </c>
      <c r="W997" s="42">
        <f ca="1">CORREL(OFFSET($A$2,MATCH($A997,$A$259:$A$970,0),4):OFFSET($A$2,MATCH($A997+1,$A$259:$A$970,0)-1,4),OFFSET($T$2,MATCH($T997,$T$259:$T$970,0),3):OFFSET($T$2,MATCH($T997+1,$T$259:$T$970,0)-1,3))</f>
        <v>-2.327819324536928E-2</v>
      </c>
      <c r="X997" s="42">
        <f ca="1">CORREL(OFFSET($A$2,MATCH($A997,$A$259:$A$970,0),2):OFFSET($A$2,MATCH($A997+1,$A$259:$A$970,0)-1,2),OFFSET($T$2,MATCH($T997,$T$259:$T$970,0),1):OFFSET($T$2,MATCH($T997+1,$T$259:$T$970,0)-1,1))</f>
        <v>-0.15305340554482019</v>
      </c>
      <c r="Y997">
        <f t="shared" si="180"/>
        <v>26</v>
      </c>
      <c r="Z997" s="8">
        <f t="shared" si="184"/>
        <v>0</v>
      </c>
      <c r="AA997" s="8">
        <f t="shared" si="183"/>
        <v>1.1876190476190445</v>
      </c>
      <c r="AB997" s="8">
        <f t="shared" si="183"/>
        <v>6.1876190476190445</v>
      </c>
      <c r="AC997" s="8">
        <f t="shared" si="183"/>
        <v>11.187619047619044</v>
      </c>
      <c r="AD997" s="8">
        <f t="shared" si="183"/>
        <v>16.187619047619044</v>
      </c>
      <c r="AE997" s="8">
        <f t="shared" si="183"/>
        <v>26.187619047619044</v>
      </c>
      <c r="AF997" s="8">
        <f t="shared" si="183"/>
        <v>3.8123809523809555</v>
      </c>
      <c r="AG997" s="8">
        <f t="shared" si="183"/>
        <v>0</v>
      </c>
      <c r="AH997" s="8">
        <f t="shared" si="183"/>
        <v>0</v>
      </c>
      <c r="AI997" s="8">
        <f t="shared" si="183"/>
        <v>0</v>
      </c>
      <c r="AJ997" s="8">
        <f t="shared" si="183"/>
        <v>0</v>
      </c>
      <c r="AK997" s="8">
        <f t="shared" si="183"/>
        <v>0</v>
      </c>
    </row>
    <row r="998" spans="1:37" x14ac:dyDescent="0.2">
      <c r="A998">
        <v>27</v>
      </c>
      <c r="B998" s="46"/>
      <c r="C998" s="46">
        <f t="shared" si="175"/>
        <v>24.388260869565215</v>
      </c>
      <c r="D998" s="42">
        <f ca="1">STDEV(OFFSET($A$2,MATCH($A998,$A$3:$A$970,0),3):OFFSET($A$2,MATCH($A998+1,$A$3:$A$970,0)-1,3))*SQRT(trade_day)</f>
        <v>1.5873737600295805</v>
      </c>
      <c r="E998" s="42">
        <f t="shared" si="176"/>
        <v>1.5741690104398594</v>
      </c>
      <c r="F998">
        <v>27</v>
      </c>
      <c r="G998" s="18">
        <f t="shared" si="182"/>
        <v>3.6956521739130499E-2</v>
      </c>
      <c r="H998" s="18">
        <f t="shared" si="182"/>
        <v>1.548695652173913</v>
      </c>
      <c r="I998" s="18">
        <f t="shared" si="182"/>
        <v>5.6117391304347821</v>
      </c>
      <c r="J998" s="18">
        <f t="shared" si="182"/>
        <v>10.611739130434781</v>
      </c>
      <c r="K998" s="18">
        <f t="shared" si="182"/>
        <v>15.611739130434785</v>
      </c>
      <c r="L998" s="18">
        <f t="shared" si="182"/>
        <v>25.611739130434785</v>
      </c>
      <c r="M998" s="18">
        <f t="shared" si="182"/>
        <v>4.425217391304348</v>
      </c>
      <c r="N998" s="18">
        <f t="shared" si="182"/>
        <v>0.93695652173913047</v>
      </c>
      <c r="O998" s="18">
        <f t="shared" si="182"/>
        <v>0</v>
      </c>
      <c r="P998" s="18">
        <f t="shared" si="182"/>
        <v>0</v>
      </c>
      <c r="Q998" s="18">
        <f t="shared" si="182"/>
        <v>0</v>
      </c>
      <c r="R998" s="18">
        <f t="shared" si="182"/>
        <v>0</v>
      </c>
      <c r="S998" s="18">
        <f t="shared" si="182"/>
        <v>0</v>
      </c>
      <c r="T998">
        <v>27</v>
      </c>
      <c r="V998" s="46">
        <f t="shared" si="178"/>
        <v>8.7566755275255073</v>
      </c>
      <c r="W998" s="42">
        <f ca="1">CORREL(OFFSET($A$2,MATCH($A998,$A$259:$A$970,0),4):OFFSET($A$2,MATCH($A998+1,$A$259:$A$970,0)-1,4),OFFSET($T$2,MATCH($T998,$T$259:$T$970,0),3):OFFSET($T$2,MATCH($T998+1,$T$259:$T$970,0)-1,3))</f>
        <v>-0.14194734955717583</v>
      </c>
      <c r="X998" s="42">
        <f ca="1">CORREL(OFFSET($A$2,MATCH($A998,$A$259:$A$970,0),2):OFFSET($A$2,MATCH($A998+1,$A$259:$A$970,0)-1,2),OFFSET($T$2,MATCH($T998,$T$259:$T$970,0),1):OFFSET($T$2,MATCH($T998+1,$T$259:$T$970,0)-1,1))</f>
        <v>0.61713848453016229</v>
      </c>
      <c r="Y998">
        <f t="shared" si="180"/>
        <v>27</v>
      </c>
      <c r="Z998" s="8">
        <f t="shared" si="184"/>
        <v>0</v>
      </c>
      <c r="AA998" s="8">
        <f t="shared" si="183"/>
        <v>0.61173913043478478</v>
      </c>
      <c r="AB998" s="8">
        <f t="shared" si="183"/>
        <v>5.6117391304347848</v>
      </c>
      <c r="AC998" s="8">
        <f t="shared" si="183"/>
        <v>10.611739130434785</v>
      </c>
      <c r="AD998" s="8">
        <f t="shared" si="183"/>
        <v>15.611739130434785</v>
      </c>
      <c r="AE998" s="8">
        <f t="shared" si="183"/>
        <v>25.611739130434785</v>
      </c>
      <c r="AF998" s="8">
        <f t="shared" si="183"/>
        <v>4.3882608695652152</v>
      </c>
      <c r="AG998" s="8">
        <f t="shared" si="183"/>
        <v>0</v>
      </c>
      <c r="AH998" s="8">
        <f t="shared" si="183"/>
        <v>0</v>
      </c>
      <c r="AI998" s="8">
        <f t="shared" si="183"/>
        <v>0</v>
      </c>
      <c r="AJ998" s="8">
        <f t="shared" si="183"/>
        <v>0</v>
      </c>
      <c r="AK998" s="8">
        <f t="shared" si="183"/>
        <v>0</v>
      </c>
    </row>
    <row r="999" spans="1:37" x14ac:dyDescent="0.2">
      <c r="A999">
        <v>28</v>
      </c>
      <c r="B999" s="46"/>
      <c r="C999" s="46">
        <f t="shared" si="175"/>
        <v>28.417499999999997</v>
      </c>
      <c r="D999" s="42">
        <f ca="1">STDEV(OFFSET($A$2,MATCH($A999,$A$3:$A$970,0),3):OFFSET($A$2,MATCH($A999+1,$A$3:$A$970,0)-1,3))*SQRT(trade_day)</f>
        <v>1.9860065262867059</v>
      </c>
      <c r="E999" s="42">
        <f t="shared" si="176"/>
        <v>1.6978758024719098</v>
      </c>
      <c r="F999">
        <v>28</v>
      </c>
      <c r="G999" s="18">
        <f t="shared" si="182"/>
        <v>0</v>
      </c>
      <c r="H999" s="18">
        <f t="shared" si="182"/>
        <v>0.26500000000000001</v>
      </c>
      <c r="I999" s="18">
        <f t="shared" si="182"/>
        <v>2.8774999999999999</v>
      </c>
      <c r="J999" s="18">
        <f t="shared" si="182"/>
        <v>6.9204999999999997</v>
      </c>
      <c r="K999" s="18">
        <f t="shared" si="182"/>
        <v>11.5825</v>
      </c>
      <c r="L999" s="18">
        <f t="shared" si="182"/>
        <v>21.582500000000003</v>
      </c>
      <c r="M999" s="18">
        <f t="shared" si="182"/>
        <v>8.4175000000000004</v>
      </c>
      <c r="N999" s="18">
        <f t="shared" si="182"/>
        <v>3.6824999999999997</v>
      </c>
      <c r="O999" s="18">
        <f t="shared" si="182"/>
        <v>1.2949999999999999</v>
      </c>
      <c r="P999" s="18">
        <f t="shared" si="182"/>
        <v>0.33799999999999991</v>
      </c>
      <c r="Q999" s="18">
        <f t="shared" si="182"/>
        <v>0</v>
      </c>
      <c r="R999" s="18">
        <f t="shared" si="182"/>
        <v>0</v>
      </c>
      <c r="S999" s="18">
        <f t="shared" si="182"/>
        <v>0</v>
      </c>
      <c r="T999">
        <v>28</v>
      </c>
      <c r="V999" s="46">
        <f t="shared" si="178"/>
        <v>9.3937559222515201</v>
      </c>
      <c r="W999" s="42">
        <f ca="1">CORREL(OFFSET($A$2,MATCH($A999,$A$259:$A$970,0),4):OFFSET($A$2,MATCH($A999+1,$A$259:$A$970,0)-1,4),OFFSET($T$2,MATCH($T999,$T$259:$T$970,0),3):OFFSET($T$2,MATCH($T999+1,$T$259:$T$970,0)-1,3))</f>
        <v>-0.26446367446901475</v>
      </c>
      <c r="X999" s="42">
        <f ca="1">CORREL(OFFSET($A$2,MATCH($A999,$A$259:$A$970,0),2):OFFSET($A$2,MATCH($A999+1,$A$259:$A$970,0)-1,2),OFFSET($T$2,MATCH($T999,$T$259:$T$970,0),1):OFFSET($T$2,MATCH($T999+1,$T$259:$T$970,0)-1,1))</f>
        <v>0.84413312769138094</v>
      </c>
      <c r="Y999">
        <f t="shared" si="180"/>
        <v>28</v>
      </c>
      <c r="Z999" s="8">
        <f t="shared" si="184"/>
        <v>0</v>
      </c>
      <c r="AA999" s="8">
        <f t="shared" si="183"/>
        <v>0</v>
      </c>
      <c r="AB999" s="8">
        <f t="shared" si="183"/>
        <v>1.5825000000000031</v>
      </c>
      <c r="AC999" s="8">
        <f t="shared" si="183"/>
        <v>6.5825000000000031</v>
      </c>
      <c r="AD999" s="8">
        <f t="shared" si="183"/>
        <v>11.582500000000003</v>
      </c>
      <c r="AE999" s="8">
        <f t="shared" si="183"/>
        <v>21.582500000000003</v>
      </c>
      <c r="AF999" s="8">
        <f t="shared" si="183"/>
        <v>8.4174999999999969</v>
      </c>
      <c r="AG999" s="8">
        <f t="shared" si="183"/>
        <v>3.4174999999999969</v>
      </c>
      <c r="AH999" s="8">
        <f t="shared" si="183"/>
        <v>0</v>
      </c>
      <c r="AI999" s="8">
        <f t="shared" si="183"/>
        <v>0</v>
      </c>
      <c r="AJ999" s="8">
        <f t="shared" si="183"/>
        <v>0</v>
      </c>
      <c r="AK999" s="8">
        <f t="shared" si="183"/>
        <v>0</v>
      </c>
    </row>
    <row r="1000" spans="1:37" x14ac:dyDescent="0.2">
      <c r="A1000">
        <v>29</v>
      </c>
      <c r="B1000" s="46"/>
      <c r="C1000" s="46">
        <f t="shared" si="175"/>
        <v>45.68863636363637</v>
      </c>
      <c r="D1000" s="42">
        <f ca="1">STDEV(OFFSET($A$2,MATCH($A1000,$A$3:$A$970,0),3):OFFSET($A$2,MATCH($A1000+1,$A$3:$A$970,0)-1,3))*SQRT(trade_day)</f>
        <v>5.4245492198375347</v>
      </c>
      <c r="E1000" s="42">
        <f t="shared" si="176"/>
        <v>5.0715541625146043</v>
      </c>
      <c r="F1000">
        <v>29</v>
      </c>
      <c r="G1000" s="18">
        <f t="shared" si="182"/>
        <v>0</v>
      </c>
      <c r="H1000" s="18">
        <f t="shared" si="182"/>
        <v>3.0000000000000006E-2</v>
      </c>
      <c r="I1000" s="18">
        <f t="shared" si="182"/>
        <v>0.97863636363636364</v>
      </c>
      <c r="J1000" s="18">
        <f t="shared" si="182"/>
        <v>2.3359090909090914</v>
      </c>
      <c r="K1000" s="18">
        <f t="shared" si="182"/>
        <v>4.0536363636363637</v>
      </c>
      <c r="L1000" s="18">
        <f t="shared" si="182"/>
        <v>9.6768181818181809</v>
      </c>
      <c r="M1000" s="18">
        <f t="shared" si="182"/>
        <v>25.688636363636363</v>
      </c>
      <c r="N1000" s="18">
        <f t="shared" si="182"/>
        <v>20.71863636363636</v>
      </c>
      <c r="O1000" s="18">
        <f t="shared" si="182"/>
        <v>16.667272727272728</v>
      </c>
      <c r="P1000" s="18">
        <f t="shared" si="182"/>
        <v>13.024545454545455</v>
      </c>
      <c r="Q1000" s="18">
        <f t="shared" si="182"/>
        <v>9.7422727272727307</v>
      </c>
      <c r="R1000" s="18">
        <f t="shared" si="182"/>
        <v>5.3654545454545453</v>
      </c>
      <c r="S1000" s="18">
        <f t="shared" si="182"/>
        <v>0.19499954545454559</v>
      </c>
      <c r="T1000">
        <v>29</v>
      </c>
      <c r="V1000" s="46">
        <f t="shared" si="178"/>
        <v>13.201406214081002</v>
      </c>
      <c r="W1000" s="42">
        <f ca="1">CORREL(OFFSET($A$2,MATCH($A1000,$A$259:$A$970,0),4):OFFSET($A$2,MATCH($A1000+1,$A$259:$A$970,0)-1,4),OFFSET($T$2,MATCH($T1000,$T$259:$T$970,0),3):OFFSET($T$2,MATCH($T1000+1,$T$259:$T$970,0)-1,3))</f>
        <v>-0.33581545213908454</v>
      </c>
      <c r="X1000" s="42">
        <f ca="1">CORREL(OFFSET($A$2,MATCH($A1000,$A$259:$A$970,0),2):OFFSET($A$2,MATCH($A1000+1,$A$259:$A$970,0)-1,2),OFFSET($T$2,MATCH($T1000,$T$259:$T$970,0),1):OFFSET($T$2,MATCH($T1000+1,$T$259:$T$970,0)-1,1))</f>
        <v>0.62115787087294871</v>
      </c>
      <c r="Y1000">
        <f t="shared" si="180"/>
        <v>29</v>
      </c>
      <c r="Z1000" s="8">
        <f t="shared" si="184"/>
        <v>0</v>
      </c>
      <c r="AA1000" s="8">
        <f t="shared" si="183"/>
        <v>0</v>
      </c>
      <c r="AB1000" s="8">
        <f t="shared" si="183"/>
        <v>0</v>
      </c>
      <c r="AC1000" s="8">
        <f t="shared" si="183"/>
        <v>0</v>
      </c>
      <c r="AD1000" s="8">
        <f t="shared" si="183"/>
        <v>0</v>
      </c>
      <c r="AE1000" s="8">
        <f t="shared" si="183"/>
        <v>4.3113636363636303</v>
      </c>
      <c r="AF1000" s="8">
        <f t="shared" si="183"/>
        <v>25.68863636363637</v>
      </c>
      <c r="AG1000" s="8">
        <f t="shared" si="183"/>
        <v>20.68863636363637</v>
      </c>
      <c r="AH1000" s="8">
        <f t="shared" si="183"/>
        <v>15.68863636363637</v>
      </c>
      <c r="AI1000" s="8">
        <f t="shared" si="183"/>
        <v>10.68863636363637</v>
      </c>
      <c r="AJ1000" s="8">
        <f t="shared" si="183"/>
        <v>5.6886363636363697</v>
      </c>
      <c r="AK1000" s="8">
        <f t="shared" si="183"/>
        <v>0</v>
      </c>
    </row>
    <row r="1001" spans="1:37" x14ac:dyDescent="0.2">
      <c r="A1001">
        <v>30</v>
      </c>
      <c r="B1001" s="46"/>
      <c r="C1001" s="46">
        <f t="shared" si="175"/>
        <v>43.132727272727273</v>
      </c>
      <c r="D1001" s="42">
        <f ca="1">STDEV(OFFSET($A$2,MATCH($A1001,$A$3:$A$970,0),3):OFFSET($A$2,MATCH($A1001+1,$A$3:$A$970,0)-1,3))*SQRT(trade_day)</f>
        <v>4.4262555168873146</v>
      </c>
      <c r="E1001" s="42">
        <f t="shared" si="176"/>
        <v>4.4185894667251411</v>
      </c>
      <c r="F1001">
        <v>30</v>
      </c>
      <c r="G1001" s="18">
        <f t="shared" si="182"/>
        <v>0</v>
      </c>
      <c r="H1001" s="18">
        <f t="shared" si="182"/>
        <v>2.7272727272727337E-2</v>
      </c>
      <c r="I1001" s="18">
        <f t="shared" si="182"/>
        <v>0.8</v>
      </c>
      <c r="J1001" s="18">
        <f t="shared" si="182"/>
        <v>2.2045454545454546</v>
      </c>
      <c r="K1001" s="18">
        <f t="shared" si="182"/>
        <v>4.2122727272727269</v>
      </c>
      <c r="L1001" s="18">
        <f t="shared" si="182"/>
        <v>9.5959090909090925</v>
      </c>
      <c r="M1001" s="18">
        <f t="shared" si="182"/>
        <v>23.132727272727269</v>
      </c>
      <c r="N1001" s="18">
        <f t="shared" si="182"/>
        <v>18.159999999999997</v>
      </c>
      <c r="O1001" s="18">
        <f t="shared" si="182"/>
        <v>13.932727272727272</v>
      </c>
      <c r="P1001" s="18">
        <f t="shared" si="182"/>
        <v>10.337272727272726</v>
      </c>
      <c r="Q1001" s="18">
        <f t="shared" si="182"/>
        <v>7.3449999999999989</v>
      </c>
      <c r="R1001" s="18">
        <f t="shared" si="182"/>
        <v>2.728636363636364</v>
      </c>
      <c r="S1001" s="18">
        <f t="shared" si="182"/>
        <v>0</v>
      </c>
      <c r="T1001">
        <v>30</v>
      </c>
      <c r="V1001" s="46">
        <f t="shared" si="178"/>
        <v>10.050308107438775</v>
      </c>
      <c r="W1001" s="42">
        <f ca="1">CORREL(OFFSET($A$2,MATCH($A1001,$A$259:$A$970,0),4):OFFSET($A$2,MATCH($A1001+1,$A$259:$A$970,0)-1,4),OFFSET($T$2,MATCH($T1001,$T$259:$T$970,0),3):OFFSET($T$2,MATCH($T1001+1,$T$259:$T$970,0)-1,3))</f>
        <v>0.36981475304411254</v>
      </c>
      <c r="X1001" s="42">
        <f ca="1">CORREL(OFFSET($A$2,MATCH($A1001,$A$259:$A$970,0),2):OFFSET($A$2,MATCH($A1001+1,$A$259:$A$970,0)-1,2),OFFSET($T$2,MATCH($T1001,$T$259:$T$970,0),1):OFFSET($T$2,MATCH($T1001+1,$T$259:$T$970,0)-1,1))</f>
        <v>0.63348375690423675</v>
      </c>
      <c r="Y1001">
        <f t="shared" si="180"/>
        <v>30</v>
      </c>
      <c r="Z1001" s="8">
        <f t="shared" si="184"/>
        <v>0</v>
      </c>
      <c r="AA1001" s="8">
        <f t="shared" si="183"/>
        <v>0</v>
      </c>
      <c r="AB1001" s="8">
        <f t="shared" si="183"/>
        <v>0</v>
      </c>
      <c r="AC1001" s="8">
        <f t="shared" si="183"/>
        <v>0</v>
      </c>
      <c r="AD1001" s="8">
        <f t="shared" si="183"/>
        <v>0</v>
      </c>
      <c r="AE1001" s="8">
        <f t="shared" si="183"/>
        <v>6.8672727272727272</v>
      </c>
      <c r="AF1001" s="8">
        <f t="shared" si="183"/>
        <v>23.132727272727273</v>
      </c>
      <c r="AG1001" s="8">
        <f t="shared" si="183"/>
        <v>18.132727272727273</v>
      </c>
      <c r="AH1001" s="8">
        <f t="shared" si="183"/>
        <v>13.132727272727273</v>
      </c>
      <c r="AI1001" s="8">
        <f t="shared" si="183"/>
        <v>8.1327272727272728</v>
      </c>
      <c r="AJ1001" s="8">
        <f t="shared" si="183"/>
        <v>3.1327272727272728</v>
      </c>
      <c r="AK1001" s="8">
        <f t="shared" si="183"/>
        <v>0</v>
      </c>
    </row>
    <row r="1002" spans="1:37" x14ac:dyDescent="0.2">
      <c r="A1002">
        <v>31</v>
      </c>
      <c r="B1002" s="46"/>
      <c r="C1002" s="46">
        <f t="shared" si="175"/>
        <v>51.775263157894742</v>
      </c>
      <c r="D1002" s="42">
        <f ca="1">STDEV(OFFSET($A$2,MATCH($A1002,$A$3:$A$970,0),3):OFFSET($A$2,MATCH($A1002+1,$A$3:$A$970,0)-1,3))*SQRT(trade_day)</f>
        <v>6.3293325473907478</v>
      </c>
      <c r="E1002" s="42">
        <f t="shared" si="176"/>
        <v>4.9335697840544332</v>
      </c>
      <c r="F1002">
        <v>31</v>
      </c>
      <c r="G1002" s="11">
        <f t="shared" ref="G1002:S1015" si="185">SUMIF($A$3:$A$970,$F1002,G$3:G$970)/COUNTIF($A$3:$A$970,$F1002)</f>
        <v>0</v>
      </c>
      <c r="H1002" s="11">
        <f t="shared" si="185"/>
        <v>7.2631578947368561E-2</v>
      </c>
      <c r="I1002" s="11">
        <f t="shared" si="185"/>
        <v>0.71052631578947389</v>
      </c>
      <c r="J1002" s="11">
        <f t="shared" si="185"/>
        <v>1.9557894736842103</v>
      </c>
      <c r="K1002" s="11">
        <f t="shared" si="185"/>
        <v>3.3810526315789473</v>
      </c>
      <c r="L1002" s="11">
        <f t="shared" si="185"/>
        <v>7.4315789473684202</v>
      </c>
      <c r="M1002" s="11">
        <f t="shared" si="185"/>
        <v>31.775263157894749</v>
      </c>
      <c r="N1002" s="11">
        <f t="shared" si="185"/>
        <v>26.847894736842104</v>
      </c>
      <c r="O1002" s="11">
        <f t="shared" si="185"/>
        <v>22.485789473684207</v>
      </c>
      <c r="P1002" s="11">
        <f t="shared" si="185"/>
        <v>18.731052631578947</v>
      </c>
      <c r="Q1002" s="11">
        <f t="shared" si="185"/>
        <v>15.156315789473682</v>
      </c>
      <c r="R1002" s="11">
        <f t="shared" si="185"/>
        <v>9.2068421052631582</v>
      </c>
      <c r="S1002" s="11">
        <f t="shared" si="185"/>
        <v>0</v>
      </c>
      <c r="T1002">
        <v>31</v>
      </c>
      <c r="V1002" s="46">
        <f t="shared" si="178"/>
        <v>12.806468214163289</v>
      </c>
      <c r="W1002" s="42">
        <f ca="1">CORREL(OFFSET($A$2,MATCH($A1002,$A$259:$A$970,0),4):OFFSET($A$2,MATCH($A1002+1,$A$259:$A$970,0)-1,4),OFFSET($T$2,MATCH($T1002,$T$259:$T$970,0),3):OFFSET($T$2,MATCH($T1002+1,$T$259:$T$970,0)-1,3))</f>
        <v>0.25544974769232121</v>
      </c>
      <c r="X1002" s="42">
        <f ca="1">CORREL(OFFSET($A$2,MATCH($A1002,$A$259:$A$970,0),2):OFFSET($A$2,MATCH($A1002+1,$A$259:$A$970,0)-1,2),OFFSET($T$2,MATCH($T1002,$T$259:$T$970,0),1):OFFSET($T$2,MATCH($T1002+1,$T$259:$T$970,0)-1,1))</f>
        <v>0.81356080275601705</v>
      </c>
      <c r="Y1002">
        <f t="shared" si="180"/>
        <v>31</v>
      </c>
      <c r="Z1002" s="8">
        <f t="shared" si="184"/>
        <v>0</v>
      </c>
      <c r="AA1002" s="8">
        <f t="shared" si="183"/>
        <v>0</v>
      </c>
      <c r="AB1002" s="8">
        <f t="shared" si="183"/>
        <v>0</v>
      </c>
      <c r="AC1002" s="8">
        <f t="shared" si="183"/>
        <v>0</v>
      </c>
      <c r="AD1002" s="8">
        <f t="shared" si="183"/>
        <v>0</v>
      </c>
      <c r="AE1002" s="8">
        <f t="shared" si="183"/>
        <v>0</v>
      </c>
      <c r="AF1002" s="8">
        <f t="shared" si="183"/>
        <v>31.775263157894742</v>
      </c>
      <c r="AG1002" s="8">
        <f t="shared" si="183"/>
        <v>26.775263157894742</v>
      </c>
      <c r="AH1002" s="8">
        <f t="shared" si="183"/>
        <v>21.775263157894742</v>
      </c>
      <c r="AI1002" s="8">
        <f t="shared" si="183"/>
        <v>16.775263157894742</v>
      </c>
      <c r="AJ1002" s="8">
        <f t="shared" si="183"/>
        <v>11.775263157894742</v>
      </c>
      <c r="AK1002" s="8">
        <f t="shared" si="183"/>
        <v>1.7752631578947415</v>
      </c>
    </row>
    <row r="1003" spans="1:37" x14ac:dyDescent="0.2">
      <c r="A1003">
        <v>32</v>
      </c>
      <c r="B1003" s="46"/>
      <c r="C1003" s="46">
        <f t="shared" si="175"/>
        <v>57.008260869565213</v>
      </c>
      <c r="D1003" s="42">
        <f ca="1">STDEV(OFFSET($A$2,MATCH($A1003,$A$3:$A$970,0),3):OFFSET($A$2,MATCH($A1003+1,$A$3:$A$970,0)-1,3))*SQRT(trade_day)</f>
        <v>3.7344678640295137</v>
      </c>
      <c r="E1003" s="42">
        <f t="shared" si="176"/>
        <v>3.7498402237686501</v>
      </c>
      <c r="F1003">
        <v>32</v>
      </c>
      <c r="G1003" s="11">
        <f t="shared" si="185"/>
        <v>0</v>
      </c>
      <c r="H1003" s="11">
        <f t="shared" si="185"/>
        <v>0</v>
      </c>
      <c r="I1003" s="11">
        <f t="shared" si="185"/>
        <v>0</v>
      </c>
      <c r="J1003" s="11">
        <f t="shared" si="185"/>
        <v>0.3656521739130435</v>
      </c>
      <c r="K1003" s="11">
        <f t="shared" si="185"/>
        <v>1.0778260869565219</v>
      </c>
      <c r="L1003" s="11">
        <f t="shared" si="185"/>
        <v>3.399130434782609</v>
      </c>
      <c r="M1003" s="11">
        <f t="shared" si="185"/>
        <v>37.008260869565227</v>
      </c>
      <c r="N1003" s="11">
        <f t="shared" si="185"/>
        <v>32.008260869565213</v>
      </c>
      <c r="O1003" s="11">
        <f t="shared" si="185"/>
        <v>27.008260869565223</v>
      </c>
      <c r="P1003" s="11">
        <f t="shared" si="185"/>
        <v>22.373913043478261</v>
      </c>
      <c r="Q1003" s="11">
        <f t="shared" si="185"/>
        <v>18.08608695652174</v>
      </c>
      <c r="R1003" s="11">
        <f t="shared" si="185"/>
        <v>10.407391304347826</v>
      </c>
      <c r="S1003" s="11">
        <f t="shared" si="185"/>
        <v>0.79043434782608712</v>
      </c>
      <c r="T1003">
        <v>32</v>
      </c>
      <c r="V1003" s="46">
        <f t="shared" si="178"/>
        <v>13.045482346571831</v>
      </c>
      <c r="W1003" s="42">
        <f ca="1">CORREL(OFFSET($A$2,MATCH($A1003,$A$259:$A$970,0),4):OFFSET($A$2,MATCH($A1003+1,$A$259:$A$970,0)-1,4),OFFSET($T$2,MATCH($T1003,$T$259:$T$970,0),3):OFFSET($T$2,MATCH($T1003+1,$T$259:$T$970,0)-1,3))</f>
        <v>0.49946355258253999</v>
      </c>
      <c r="X1003" s="42">
        <f ca="1">CORREL(OFFSET($A$2,MATCH($A1003,$A$259:$A$970,0),2):OFFSET($A$2,MATCH($A1003+1,$A$259:$A$970,0)-1,2),OFFSET($T$2,MATCH($T1003,$T$259:$T$970,0),1):OFFSET($T$2,MATCH($T1003+1,$T$259:$T$970,0)-1,1))</f>
        <v>-0.30657368390005985</v>
      </c>
      <c r="Y1003">
        <f t="shared" si="180"/>
        <v>32</v>
      </c>
      <c r="Z1003" s="8">
        <f t="shared" si="184"/>
        <v>0</v>
      </c>
      <c r="AA1003" s="8">
        <f t="shared" si="183"/>
        <v>0</v>
      </c>
      <c r="AB1003" s="8">
        <f t="shared" si="183"/>
        <v>0</v>
      </c>
      <c r="AC1003" s="8">
        <f t="shared" si="183"/>
        <v>0</v>
      </c>
      <c r="AD1003" s="8">
        <f t="shared" si="183"/>
        <v>0</v>
      </c>
      <c r="AE1003" s="8">
        <f t="shared" si="183"/>
        <v>0</v>
      </c>
      <c r="AF1003" s="8">
        <f t="shared" si="183"/>
        <v>37.008260869565213</v>
      </c>
      <c r="AG1003" s="8">
        <f t="shared" si="183"/>
        <v>32.008260869565213</v>
      </c>
      <c r="AH1003" s="8">
        <f t="shared" si="183"/>
        <v>27.008260869565213</v>
      </c>
      <c r="AI1003" s="8">
        <f t="shared" si="183"/>
        <v>22.008260869565213</v>
      </c>
      <c r="AJ1003" s="8">
        <f t="shared" si="183"/>
        <v>17.008260869565213</v>
      </c>
      <c r="AK1003" s="8">
        <f t="shared" si="183"/>
        <v>7.0082608695652127</v>
      </c>
    </row>
    <row r="1004" spans="1:37" x14ac:dyDescent="0.2">
      <c r="A1004">
        <v>33</v>
      </c>
      <c r="B1004" s="46"/>
      <c r="C1004" s="46">
        <f t="shared" si="175"/>
        <v>25.022000000000002</v>
      </c>
      <c r="D1004" s="42">
        <f ca="1">STDEV(OFFSET($A$2,MATCH($A1004,$A$3:$A$970,0),3):OFFSET($A$2,MATCH($A1004+1,$A$3:$A$970,0)-1,3))*SQRT(trade_day)</f>
        <v>4.2026162701679821</v>
      </c>
      <c r="E1004" s="42">
        <f t="shared" si="176"/>
        <v>4.261102182841487</v>
      </c>
      <c r="F1004">
        <v>33</v>
      </c>
      <c r="G1004" s="18">
        <f t="shared" si="185"/>
        <v>0.74099999999999999</v>
      </c>
      <c r="H1004" s="18">
        <f t="shared" si="185"/>
        <v>3.6070000000000002</v>
      </c>
      <c r="I1004" s="18">
        <f t="shared" si="185"/>
        <v>7.2934999999999999</v>
      </c>
      <c r="J1004" s="18">
        <f t="shared" si="185"/>
        <v>11.611500000000001</v>
      </c>
      <c r="K1004" s="18">
        <f t="shared" si="185"/>
        <v>16.312000000000001</v>
      </c>
      <c r="L1004" s="18">
        <f t="shared" si="185"/>
        <v>25.812000000000001</v>
      </c>
      <c r="M1004" s="18">
        <f t="shared" si="185"/>
        <v>5.7629999999999999</v>
      </c>
      <c r="N1004" s="18">
        <f t="shared" si="185"/>
        <v>3.6290000000000004</v>
      </c>
      <c r="O1004" s="18">
        <f t="shared" si="185"/>
        <v>2.315500000000001</v>
      </c>
      <c r="P1004" s="18">
        <f t="shared" si="185"/>
        <v>1.6335000000000004</v>
      </c>
      <c r="Q1004" s="18">
        <f t="shared" si="185"/>
        <v>1.3340000000000003</v>
      </c>
      <c r="R1004" s="18">
        <f t="shared" si="185"/>
        <v>0.8340000000000003</v>
      </c>
      <c r="S1004" s="18">
        <f t="shared" si="185"/>
        <v>0</v>
      </c>
      <c r="T1004">
        <v>33</v>
      </c>
      <c r="V1004" s="46">
        <f t="shared" si="178"/>
        <v>5.0201293009216545</v>
      </c>
      <c r="W1004" s="42">
        <f ca="1">CORREL(OFFSET($A$2,MATCH($A1004,$A$259:$A$970,0),4):OFFSET($A$2,MATCH($A1004+1,$A$259:$A$970,0)-1,4),OFFSET($T$2,MATCH($T1004,$T$259:$T$970,0),3):OFFSET($T$2,MATCH($T1004+1,$T$259:$T$970,0)-1,3))</f>
        <v>-0.57050626047403941</v>
      </c>
      <c r="X1004" s="42">
        <f ca="1">CORREL(OFFSET($A$2,MATCH($A1004,$A$259:$A$970,0),2):OFFSET($A$2,MATCH($A1004+1,$A$259:$A$970,0)-1,2),OFFSET($T$2,MATCH($T1004,$T$259:$T$970,0),1):OFFSET($T$2,MATCH($T1004+1,$T$259:$T$970,0)-1,1))</f>
        <v>0.52809866332669053</v>
      </c>
      <c r="Y1004">
        <f t="shared" si="180"/>
        <v>33</v>
      </c>
      <c r="Z1004" s="8">
        <f t="shared" si="184"/>
        <v>0</v>
      </c>
      <c r="AA1004" s="8">
        <f t="shared" si="183"/>
        <v>0</v>
      </c>
      <c r="AB1004" s="8">
        <f t="shared" si="183"/>
        <v>4.977999999999998</v>
      </c>
      <c r="AC1004" s="8">
        <f t="shared" si="183"/>
        <v>9.977999999999998</v>
      </c>
      <c r="AD1004" s="8">
        <f t="shared" si="183"/>
        <v>14.977999999999998</v>
      </c>
      <c r="AE1004" s="8">
        <f t="shared" si="183"/>
        <v>24.977999999999998</v>
      </c>
      <c r="AF1004" s="8">
        <f t="shared" si="183"/>
        <v>5.022000000000002</v>
      </c>
      <c r="AG1004" s="8">
        <f t="shared" si="183"/>
        <v>2.2000000000002018E-2</v>
      </c>
      <c r="AH1004" s="8">
        <f t="shared" si="183"/>
        <v>0</v>
      </c>
      <c r="AI1004" s="8">
        <f t="shared" si="183"/>
        <v>0</v>
      </c>
      <c r="AJ1004" s="8">
        <f t="shared" si="183"/>
        <v>0</v>
      </c>
      <c r="AK1004" s="8">
        <f t="shared" si="183"/>
        <v>0</v>
      </c>
    </row>
    <row r="1005" spans="1:37" x14ac:dyDescent="0.2">
      <c r="A1005">
        <v>34</v>
      </c>
      <c r="B1005" s="46"/>
      <c r="C1005" s="46">
        <f t="shared" si="175"/>
        <v>33.634090909090901</v>
      </c>
      <c r="D1005" s="42">
        <f ca="1">STDEV(OFFSET($A$2,MATCH($A1005,$A$3:$A$970,0),3):OFFSET($A$2,MATCH($A1005+1,$A$3:$A$970,0)-1,3))*SQRT(trade_day)</f>
        <v>2.898879409880565</v>
      </c>
      <c r="E1005" s="42">
        <f t="shared" si="176"/>
        <v>2.9561330021150241</v>
      </c>
      <c r="F1005">
        <v>34</v>
      </c>
      <c r="G1005" s="18">
        <f t="shared" si="185"/>
        <v>0</v>
      </c>
      <c r="H1005" s="18">
        <f t="shared" si="185"/>
        <v>0.15000000000000002</v>
      </c>
      <c r="I1005" s="18">
        <f t="shared" si="185"/>
        <v>1.4336363636363638</v>
      </c>
      <c r="J1005" s="18">
        <f t="shared" si="185"/>
        <v>3.3345454545454545</v>
      </c>
      <c r="K1005" s="18">
        <f t="shared" si="185"/>
        <v>7.0650000000000013</v>
      </c>
      <c r="L1005" s="18">
        <f t="shared" si="185"/>
        <v>16.365909090909089</v>
      </c>
      <c r="M1005" s="18">
        <f t="shared" si="185"/>
        <v>13.634090909090906</v>
      </c>
      <c r="N1005" s="18">
        <f t="shared" si="185"/>
        <v>8.7840909090909101</v>
      </c>
      <c r="O1005" s="18">
        <f t="shared" si="185"/>
        <v>5.0677272727272733</v>
      </c>
      <c r="P1005" s="18">
        <f t="shared" si="185"/>
        <v>1.9686363636363635</v>
      </c>
      <c r="Q1005" s="18">
        <f t="shared" si="185"/>
        <v>0.69909090909090921</v>
      </c>
      <c r="R1005" s="18">
        <f t="shared" si="185"/>
        <v>0</v>
      </c>
      <c r="S1005" s="18">
        <f t="shared" si="185"/>
        <v>0</v>
      </c>
      <c r="T1005">
        <v>34</v>
      </c>
      <c r="V1005" s="46">
        <f t="shared" si="178"/>
        <v>6.7091325361091885</v>
      </c>
      <c r="W1005" s="42">
        <f ca="1">CORREL(OFFSET($A$2,MATCH($A1005,$A$259:$A$970,0),4):OFFSET($A$2,MATCH($A1005+1,$A$259:$A$970,0)-1,4),OFFSET($T$2,MATCH($T1005,$T$259:$T$970,0),3):OFFSET($T$2,MATCH($T1005+1,$T$259:$T$970,0)-1,3))</f>
        <v>-0.15742596380813675</v>
      </c>
      <c r="X1005" s="42">
        <f ca="1">CORREL(OFFSET($A$2,MATCH($A1005,$A$259:$A$970,0),2):OFFSET($A$2,MATCH($A1005+1,$A$259:$A$970,0)-1,2),OFFSET($T$2,MATCH($T1005,$T$259:$T$970,0),1):OFFSET($T$2,MATCH($T1005+1,$T$259:$T$970,0)-1,1))</f>
        <v>0.62845631444299732</v>
      </c>
      <c r="Y1005">
        <f t="shared" si="180"/>
        <v>34</v>
      </c>
      <c r="Z1005" s="8">
        <f t="shared" si="184"/>
        <v>0</v>
      </c>
      <c r="AA1005" s="8">
        <f t="shared" si="183"/>
        <v>0</v>
      </c>
      <c r="AB1005" s="8">
        <f t="shared" si="183"/>
        <v>0</v>
      </c>
      <c r="AC1005" s="8">
        <f t="shared" si="183"/>
        <v>1.3659090909090992</v>
      </c>
      <c r="AD1005" s="8">
        <f t="shared" si="183"/>
        <v>6.3659090909090992</v>
      </c>
      <c r="AE1005" s="8">
        <f t="shared" si="183"/>
        <v>16.365909090909099</v>
      </c>
      <c r="AF1005" s="8">
        <f t="shared" si="183"/>
        <v>13.634090909090901</v>
      </c>
      <c r="AG1005" s="8">
        <f t="shared" si="183"/>
        <v>8.6340909090909008</v>
      </c>
      <c r="AH1005" s="8">
        <f t="shared" si="183"/>
        <v>3.6340909090909008</v>
      </c>
      <c r="AI1005" s="8">
        <f t="shared" si="183"/>
        <v>0</v>
      </c>
      <c r="AJ1005" s="8">
        <f t="shared" si="183"/>
        <v>0</v>
      </c>
      <c r="AK1005" s="8">
        <f t="shared" si="183"/>
        <v>0</v>
      </c>
    </row>
    <row r="1006" spans="1:37" x14ac:dyDescent="0.2">
      <c r="A1006">
        <v>35</v>
      </c>
      <c r="B1006" s="46"/>
      <c r="C1006" s="46">
        <f t="shared" si="175"/>
        <v>43.32380952380953</v>
      </c>
      <c r="D1006" s="42">
        <f ca="1">STDEV(OFFSET($A$2,MATCH($A1006,$A$3:$A$970,0),3):OFFSET($A$2,MATCH($A1006+1,$A$3:$A$970,0)-1,3))*SQRT(trade_day)</f>
        <v>4.2960464086654975</v>
      </c>
      <c r="E1006" s="42">
        <f t="shared" si="176"/>
        <v>2.9923681747886541</v>
      </c>
      <c r="F1006">
        <v>35</v>
      </c>
      <c r="G1006" s="18">
        <f t="shared" si="185"/>
        <v>0</v>
      </c>
      <c r="H1006" s="18">
        <f t="shared" si="185"/>
        <v>0</v>
      </c>
      <c r="I1006" s="18">
        <f t="shared" si="185"/>
        <v>0.22000000000000006</v>
      </c>
      <c r="J1006" s="18">
        <f t="shared" si="185"/>
        <v>0.61333333333333329</v>
      </c>
      <c r="K1006" s="18">
        <f t="shared" si="185"/>
        <v>1.9928571428571429</v>
      </c>
      <c r="L1006" s="18">
        <f t="shared" si="185"/>
        <v>8.2885714285714283</v>
      </c>
      <c r="M1006" s="18">
        <f t="shared" si="185"/>
        <v>23.323809523809523</v>
      </c>
      <c r="N1006" s="18">
        <f t="shared" si="185"/>
        <v>18.323809523809523</v>
      </c>
      <c r="O1006" s="18">
        <f t="shared" si="185"/>
        <v>13.543809523809525</v>
      </c>
      <c r="P1006" s="18">
        <f t="shared" si="185"/>
        <v>8.9371428571428542</v>
      </c>
      <c r="Q1006" s="18">
        <f t="shared" si="185"/>
        <v>5.3166666666666664</v>
      </c>
      <c r="R1006" s="18">
        <f t="shared" si="185"/>
        <v>1.6123809523809522</v>
      </c>
      <c r="S1006" s="18">
        <f t="shared" si="185"/>
        <v>0</v>
      </c>
      <c r="T1006">
        <v>35</v>
      </c>
      <c r="V1006" s="46">
        <f t="shared" si="178"/>
        <v>7.9719258063505958</v>
      </c>
      <c r="W1006" s="42">
        <f ca="1">CORREL(OFFSET($A$2,MATCH($A1006,$A$259:$A$970,0),4):OFFSET($A$2,MATCH($A1006+1,$A$259:$A$970,0)-1,4),OFFSET($T$2,MATCH($T1006,$T$259:$T$970,0),3):OFFSET($T$2,MATCH($T1006+1,$T$259:$T$970,0)-1,3))</f>
        <v>7.1405576284371441E-2</v>
      </c>
      <c r="X1006" s="42">
        <f ca="1">CORREL(OFFSET($A$2,MATCH($A1006,$A$259:$A$970,0),2):OFFSET($A$2,MATCH($A1006+1,$A$259:$A$970,0)-1,2),OFFSET($T$2,MATCH($T1006,$T$259:$T$970,0),1):OFFSET($T$2,MATCH($T1006+1,$T$259:$T$970,0)-1,1))</f>
        <v>0.58890926958095113</v>
      </c>
      <c r="Y1006">
        <f t="shared" si="180"/>
        <v>35</v>
      </c>
      <c r="Z1006" s="8">
        <f t="shared" si="184"/>
        <v>0</v>
      </c>
      <c r="AA1006" s="8">
        <f t="shared" si="183"/>
        <v>0</v>
      </c>
      <c r="AB1006" s="8">
        <f t="shared" si="183"/>
        <v>0</v>
      </c>
      <c r="AC1006" s="8">
        <f t="shared" si="183"/>
        <v>0</v>
      </c>
      <c r="AD1006" s="8">
        <f t="shared" si="183"/>
        <v>0</v>
      </c>
      <c r="AE1006" s="8">
        <f t="shared" si="183"/>
        <v>6.6761904761904702</v>
      </c>
      <c r="AF1006" s="8">
        <f t="shared" si="183"/>
        <v>23.32380952380953</v>
      </c>
      <c r="AG1006" s="8">
        <f t="shared" si="183"/>
        <v>18.32380952380953</v>
      </c>
      <c r="AH1006" s="8">
        <f t="shared" si="183"/>
        <v>13.32380952380953</v>
      </c>
      <c r="AI1006" s="8">
        <f t="shared" si="183"/>
        <v>8.3238095238095298</v>
      </c>
      <c r="AJ1006" s="8">
        <f t="shared" si="183"/>
        <v>3.3238095238095298</v>
      </c>
      <c r="AK1006" s="8">
        <f t="shared" si="183"/>
        <v>0</v>
      </c>
    </row>
    <row r="1007" spans="1:37" x14ac:dyDescent="0.2">
      <c r="A1007">
        <v>36</v>
      </c>
      <c r="B1007" s="46"/>
      <c r="C1007" s="46">
        <f t="shared" si="175"/>
        <v>71.567999999999984</v>
      </c>
      <c r="D1007" s="42">
        <f ca="1">STDEV(OFFSET($A$2,MATCH($A1007,$A$3:$A$970,0),3):OFFSET($A$2,MATCH($A1007+1,$A$3:$A$970,0)-1,3))*SQRT(trade_day)</f>
        <v>5.2249829606210287</v>
      </c>
      <c r="E1007" s="42">
        <f t="shared" si="176"/>
        <v>5.59135271402491</v>
      </c>
      <c r="F1007">
        <v>36</v>
      </c>
      <c r="G1007" s="18">
        <f t="shared" si="185"/>
        <v>0</v>
      </c>
      <c r="H1007" s="18">
        <f t="shared" si="185"/>
        <v>0</v>
      </c>
      <c r="I1007" s="18">
        <f t="shared" si="185"/>
        <v>0</v>
      </c>
      <c r="J1007" s="18">
        <f t="shared" si="185"/>
        <v>0</v>
      </c>
      <c r="K1007" s="18">
        <f t="shared" si="185"/>
        <v>0</v>
      </c>
      <c r="L1007" s="18">
        <f t="shared" si="185"/>
        <v>1.3780000000000001</v>
      </c>
      <c r="M1007" s="18">
        <f t="shared" si="185"/>
        <v>51.567999999999998</v>
      </c>
      <c r="N1007" s="18">
        <f t="shared" si="185"/>
        <v>46.567999999999998</v>
      </c>
      <c r="O1007" s="18">
        <f t="shared" si="185"/>
        <v>41.567999999999998</v>
      </c>
      <c r="P1007" s="18">
        <f t="shared" si="185"/>
        <v>36.567999999999998</v>
      </c>
      <c r="Q1007" s="18">
        <f t="shared" si="185"/>
        <v>31.568000000000005</v>
      </c>
      <c r="R1007" s="18">
        <f t="shared" si="185"/>
        <v>22.946000000000002</v>
      </c>
      <c r="S1007" s="18">
        <f t="shared" si="185"/>
        <v>1.3489979999999988</v>
      </c>
      <c r="T1007">
        <v>36</v>
      </c>
      <c r="V1007" s="46">
        <f t="shared" si="178"/>
        <v>8.1613631169416276</v>
      </c>
      <c r="W1007" s="42">
        <f ca="1">CORREL(OFFSET($A$2,MATCH($A1007,$A$259:$A$970,0),4):OFFSET($A$2,MATCH($A1007+1,$A$259:$A$970,0)-1,4),OFFSET($T$2,MATCH($T1007,$T$259:$T$970,0),3):OFFSET($T$2,MATCH($T1007+1,$T$259:$T$970,0)-1,3))</f>
        <v>0.45357272804466436</v>
      </c>
      <c r="X1007" s="42">
        <f ca="1">CORREL(OFFSET($A$2,MATCH($A1007,$A$259:$A$970,0),2):OFFSET($A$2,MATCH($A1007+1,$A$259:$A$970,0)-1,2),OFFSET($T$2,MATCH($T1007,$T$259:$T$970,0),1):OFFSET($T$2,MATCH($T1007+1,$T$259:$T$970,0)-1,1))</f>
        <v>0.52967031046775459</v>
      </c>
      <c r="Y1007">
        <f t="shared" si="180"/>
        <v>36</v>
      </c>
      <c r="Z1007" s="8">
        <f t="shared" si="184"/>
        <v>0</v>
      </c>
      <c r="AA1007" s="8">
        <f t="shared" si="183"/>
        <v>0</v>
      </c>
      <c r="AB1007" s="8">
        <f t="shared" si="183"/>
        <v>0</v>
      </c>
      <c r="AC1007" s="8">
        <f t="shared" si="183"/>
        <v>0</v>
      </c>
      <c r="AD1007" s="8">
        <f t="shared" si="183"/>
        <v>0</v>
      </c>
      <c r="AE1007" s="8">
        <f t="shared" si="183"/>
        <v>0</v>
      </c>
      <c r="AF1007" s="8">
        <f t="shared" si="183"/>
        <v>51.567999999999984</v>
      </c>
      <c r="AG1007" s="8">
        <f t="shared" si="183"/>
        <v>46.567999999999984</v>
      </c>
      <c r="AH1007" s="8">
        <f t="shared" si="183"/>
        <v>41.567999999999984</v>
      </c>
      <c r="AI1007" s="8">
        <f t="shared" si="183"/>
        <v>36.567999999999984</v>
      </c>
      <c r="AJ1007" s="8">
        <f t="shared" si="183"/>
        <v>31.567999999999984</v>
      </c>
      <c r="AK1007" s="8">
        <f t="shared" si="183"/>
        <v>21.567999999999984</v>
      </c>
    </row>
    <row r="1008" spans="1:37" x14ac:dyDescent="0.2">
      <c r="A1008">
        <v>37</v>
      </c>
      <c r="B1008" s="46"/>
      <c r="C1008" s="46">
        <f t="shared" si="175"/>
        <v>51.765909090909084</v>
      </c>
      <c r="D1008" s="42">
        <f ca="1">STDEV(OFFSET($A$2,MATCH($A1008,$A$3:$A$970,0),3):OFFSET($A$2,MATCH($A1008+1,$A$3:$A$970,0)-1,3))*SQRT(trade_day)</f>
        <v>3.6199626125331754</v>
      </c>
      <c r="E1008" s="42">
        <f t="shared" si="176"/>
        <v>3.6882819253502679</v>
      </c>
      <c r="F1008">
        <v>37</v>
      </c>
      <c r="G1008" s="10">
        <f t="shared" si="185"/>
        <v>0</v>
      </c>
      <c r="H1008" s="10">
        <f t="shared" si="185"/>
        <v>0</v>
      </c>
      <c r="I1008" s="10">
        <f t="shared" si="185"/>
        <v>0.29499999999999993</v>
      </c>
      <c r="J1008" s="10">
        <f t="shared" si="185"/>
        <v>0.83045454545454545</v>
      </c>
      <c r="K1008" s="10">
        <f t="shared" si="185"/>
        <v>1.727727272727273</v>
      </c>
      <c r="L1008" s="10">
        <f t="shared" si="185"/>
        <v>5.410909090909092</v>
      </c>
      <c r="M1008" s="10">
        <f t="shared" si="185"/>
        <v>31.765909090909098</v>
      </c>
      <c r="N1008" s="10">
        <f t="shared" si="185"/>
        <v>26.765909090909098</v>
      </c>
      <c r="O1008" s="10">
        <f t="shared" si="185"/>
        <v>22.060909090909089</v>
      </c>
      <c r="P1008" s="10">
        <f t="shared" si="185"/>
        <v>17.596363636363638</v>
      </c>
      <c r="Q1008" s="10">
        <f t="shared" si="185"/>
        <v>13.493636363636364</v>
      </c>
      <c r="R1008" s="10">
        <f t="shared" si="185"/>
        <v>7.1768181818181835</v>
      </c>
      <c r="S1008" s="10">
        <f t="shared" si="185"/>
        <v>0</v>
      </c>
      <c r="T1008">
        <v>37</v>
      </c>
      <c r="V1008" s="46">
        <f t="shared" si="178"/>
        <v>6.0748942999645275</v>
      </c>
      <c r="W1008" s="42">
        <f ca="1">CORREL(OFFSET($A$2,MATCH($A1008,$A$259:$A$970,0),4):OFFSET($A$2,MATCH($A1008+1,$A$259:$A$970,0)-1,4),OFFSET($T$2,MATCH($T1008,$T$259:$T$970,0),3):OFFSET($T$2,MATCH($T1008+1,$T$259:$T$970,0)-1,3))</f>
        <v>0.16826165564101062</v>
      </c>
      <c r="X1008" s="42">
        <f ca="1">CORREL(OFFSET($A$2,MATCH($A1008,$A$259:$A$970,0),2):OFFSET($A$2,MATCH($A1008+1,$A$259:$A$970,0)-1,2),OFFSET($T$2,MATCH($T1008,$T$259:$T$970,0),1):OFFSET($T$2,MATCH($T1008+1,$T$259:$T$970,0)-1,1))</f>
        <v>0.90858344156310744</v>
      </c>
      <c r="Y1008">
        <f t="shared" si="180"/>
        <v>37</v>
      </c>
      <c r="Z1008" s="8">
        <f t="shared" ref="Z1008:Z1015" si="186">IF(Z$1="P",MAX(0,Z$2-$C1008),IF(Z$1="C",MAX(0,$C1008-Z$2)))</f>
        <v>0</v>
      </c>
      <c r="AA1008" s="8">
        <f t="shared" si="183"/>
        <v>0</v>
      </c>
      <c r="AB1008" s="8">
        <f t="shared" si="183"/>
        <v>0</v>
      </c>
      <c r="AC1008" s="8">
        <f t="shared" si="183"/>
        <v>0</v>
      </c>
      <c r="AD1008" s="8">
        <f t="shared" si="183"/>
        <v>0</v>
      </c>
      <c r="AE1008" s="8">
        <f t="shared" si="183"/>
        <v>0</v>
      </c>
      <c r="AF1008" s="8">
        <f t="shared" si="183"/>
        <v>31.765909090909084</v>
      </c>
      <c r="AG1008" s="8">
        <f t="shared" si="183"/>
        <v>26.765909090909084</v>
      </c>
      <c r="AH1008" s="8">
        <f t="shared" si="183"/>
        <v>21.765909090909084</v>
      </c>
      <c r="AI1008" s="8">
        <f t="shared" si="183"/>
        <v>16.765909090909084</v>
      </c>
      <c r="AJ1008" s="8">
        <f t="shared" si="183"/>
        <v>11.765909090909084</v>
      </c>
      <c r="AK1008" s="8">
        <f t="shared" si="183"/>
        <v>1.7659090909090835</v>
      </c>
    </row>
    <row r="1009" spans="1:37" x14ac:dyDescent="0.2">
      <c r="A1009">
        <v>38</v>
      </c>
      <c r="B1009" s="46"/>
      <c r="C1009" s="46">
        <f t="shared" si="175"/>
        <v>34.701578947368425</v>
      </c>
      <c r="D1009" s="42">
        <f ca="1">STDEV(OFFSET($A$2,MATCH($A1009,$A$3:$A$970,0),3):OFFSET($A$2,MATCH($A1009+1,$A$3:$A$970,0)-1,3))*SQRT(trade_day)</f>
        <v>3.206271143287184</v>
      </c>
      <c r="E1009" s="42">
        <f t="shared" si="176"/>
        <v>3.3164579641849588</v>
      </c>
      <c r="F1009">
        <v>38</v>
      </c>
      <c r="G1009" s="10">
        <f t="shared" si="185"/>
        <v>0</v>
      </c>
      <c r="H1009" s="10">
        <f t="shared" si="185"/>
        <v>0.10842105263157888</v>
      </c>
      <c r="I1009" s="10">
        <f t="shared" si="185"/>
        <v>1.2473684210526315</v>
      </c>
      <c r="J1009" s="10">
        <f t="shared" si="185"/>
        <v>3.3336842105263158</v>
      </c>
      <c r="K1009" s="10">
        <f t="shared" si="185"/>
        <v>6.5657894736842088</v>
      </c>
      <c r="L1009" s="10">
        <f t="shared" si="185"/>
        <v>15.319473684210527</v>
      </c>
      <c r="M1009" s="10">
        <f t="shared" si="185"/>
        <v>14.701578947368423</v>
      </c>
      <c r="N1009" s="10">
        <f t="shared" si="185"/>
        <v>9.8099999999999987</v>
      </c>
      <c r="O1009" s="10">
        <f t="shared" si="185"/>
        <v>5.9489473684210532</v>
      </c>
      <c r="P1009" s="10">
        <f t="shared" si="185"/>
        <v>3.0352631578947369</v>
      </c>
      <c r="Q1009" s="10">
        <f t="shared" si="185"/>
        <v>1.2673684210526315</v>
      </c>
      <c r="R1009" s="10">
        <f t="shared" si="185"/>
        <v>2.1052631578947295E-2</v>
      </c>
      <c r="S1009" s="10">
        <f t="shared" si="185"/>
        <v>0</v>
      </c>
      <c r="T1009">
        <v>38</v>
      </c>
      <c r="V1009" s="46">
        <f t="shared" si="178"/>
        <v>6.2418659045191243</v>
      </c>
      <c r="W1009" s="42">
        <f ca="1">CORREL(OFFSET($A$2,MATCH($A1009,$A$259:$A$970,0),4):OFFSET($A$2,MATCH($A1009+1,$A$259:$A$970,0)-1,4),OFFSET($T$2,MATCH($T1009,$T$259:$T$970,0),3):OFFSET($T$2,MATCH($T1009+1,$T$259:$T$970,0)-1,3))</f>
        <v>0.52887558706867577</v>
      </c>
      <c r="X1009" s="42">
        <f ca="1">CORREL(OFFSET($A$2,MATCH($A1009,$A$259:$A$970,0),2):OFFSET($A$2,MATCH($A1009+1,$A$259:$A$970,0)-1,2),OFFSET($T$2,MATCH($T1009,$T$259:$T$970,0),1):OFFSET($T$2,MATCH($T1009+1,$T$259:$T$970,0)-1,1))</f>
        <v>0.86655772563706801</v>
      </c>
      <c r="Y1009">
        <f t="shared" si="180"/>
        <v>38</v>
      </c>
      <c r="Z1009" s="8">
        <f t="shared" si="186"/>
        <v>0</v>
      </c>
      <c r="AA1009" s="8">
        <f t="shared" ref="AA1009:AK1015" si="187">IF(AA$1="P",MAX(0,AA$2-$C1009),IF(AA$1="C",MAX(0,$C1009-AA$2)))</f>
        <v>0</v>
      </c>
      <c r="AB1009" s="8">
        <f t="shared" si="187"/>
        <v>0</v>
      </c>
      <c r="AC1009" s="8">
        <f t="shared" si="187"/>
        <v>0.29842105263157492</v>
      </c>
      <c r="AD1009" s="8">
        <f t="shared" si="187"/>
        <v>5.2984210526315749</v>
      </c>
      <c r="AE1009" s="8">
        <f t="shared" si="187"/>
        <v>15.298421052631575</v>
      </c>
      <c r="AF1009" s="8">
        <f t="shared" si="187"/>
        <v>14.701578947368425</v>
      </c>
      <c r="AG1009" s="8">
        <f t="shared" si="187"/>
        <v>9.7015789473684251</v>
      </c>
      <c r="AH1009" s="8">
        <f t="shared" si="187"/>
        <v>4.7015789473684251</v>
      </c>
      <c r="AI1009" s="8">
        <f t="shared" si="187"/>
        <v>0</v>
      </c>
      <c r="AJ1009" s="8">
        <f t="shared" si="187"/>
        <v>0</v>
      </c>
      <c r="AK1009" s="8">
        <f t="shared" si="187"/>
        <v>0</v>
      </c>
    </row>
    <row r="1010" spans="1:37" x14ac:dyDescent="0.2">
      <c r="A1010">
        <v>39</v>
      </c>
      <c r="B1010" s="46"/>
      <c r="C1010" s="46">
        <f t="shared" si="175"/>
        <v>39.712727272727271</v>
      </c>
      <c r="D1010" s="42">
        <f ca="1">STDEV(OFFSET($A$2,MATCH($A1010,$A$3:$A$970,0),3):OFFSET($A$2,MATCH($A1010+1,$A$3:$A$970,0)-1,3))*SQRT(trade_day)</f>
        <v>2.1880277573195448</v>
      </c>
      <c r="E1010" s="42">
        <f t="shared" si="176"/>
        <v>2.3291198321058397</v>
      </c>
      <c r="F1010">
        <v>39</v>
      </c>
      <c r="G1010" s="18">
        <f t="shared" si="185"/>
        <v>0</v>
      </c>
      <c r="H1010" s="18">
        <f t="shared" si="185"/>
        <v>0</v>
      </c>
      <c r="I1010" s="18">
        <f t="shared" si="185"/>
        <v>0.23090909090909098</v>
      </c>
      <c r="J1010" s="18">
        <f t="shared" si="185"/>
        <v>1.2627272727272727</v>
      </c>
      <c r="K1010" s="18">
        <f t="shared" si="185"/>
        <v>3.1618181818181821</v>
      </c>
      <c r="L1010" s="18">
        <f t="shared" si="185"/>
        <v>10.618181818181817</v>
      </c>
      <c r="M1010" s="18">
        <f t="shared" si="185"/>
        <v>19.712727272727278</v>
      </c>
      <c r="N1010" s="18">
        <f t="shared" si="185"/>
        <v>14.712727272727278</v>
      </c>
      <c r="O1010" s="18">
        <f t="shared" si="185"/>
        <v>9.9436363636363634</v>
      </c>
      <c r="P1010" s="18">
        <f t="shared" si="185"/>
        <v>5.9754545454545447</v>
      </c>
      <c r="Q1010" s="18">
        <f t="shared" si="185"/>
        <v>2.8745454545454545</v>
      </c>
      <c r="R1010" s="18">
        <f t="shared" si="185"/>
        <v>0.33090909090909099</v>
      </c>
      <c r="S1010" s="18">
        <f t="shared" si="185"/>
        <v>0</v>
      </c>
      <c r="T1010">
        <v>39</v>
      </c>
      <c r="V1010" s="46">
        <f t="shared" si="178"/>
        <v>7.679320741955646</v>
      </c>
      <c r="W1010" s="42">
        <f ca="1">CORREL(OFFSET($A$2,MATCH($A1010,$A$259:$A$970,0),4):OFFSET($A$2,MATCH($A1010+1,$A$259:$A$970,0)-1,4),OFFSET($T$2,MATCH($T1010,$T$259:$T$970,0),3):OFFSET($T$2,MATCH($T1010+1,$T$259:$T$970,0)-1,3))</f>
        <v>-0.29659627245387893</v>
      </c>
      <c r="X1010" s="42">
        <f ca="1">CORREL(OFFSET($A$2,MATCH($A1010,$A$259:$A$970,0),2):OFFSET($A$2,MATCH($A1010+1,$A$259:$A$970,0)-1,2),OFFSET($T$2,MATCH($T1010,$T$259:$T$970,0),1):OFFSET($T$2,MATCH($T1010+1,$T$259:$T$970,0)-1,1))</f>
        <v>0.61339997254613354</v>
      </c>
      <c r="Y1010">
        <f t="shared" si="180"/>
        <v>39</v>
      </c>
      <c r="Z1010" s="8">
        <f t="shared" si="186"/>
        <v>0</v>
      </c>
      <c r="AA1010" s="8">
        <f t="shared" si="187"/>
        <v>0</v>
      </c>
      <c r="AB1010" s="8">
        <f t="shared" si="187"/>
        <v>0</v>
      </c>
      <c r="AC1010" s="8">
        <f t="shared" si="187"/>
        <v>0</v>
      </c>
      <c r="AD1010" s="8">
        <f t="shared" si="187"/>
        <v>0.2872727272727289</v>
      </c>
      <c r="AE1010" s="8">
        <f t="shared" si="187"/>
        <v>10.287272727272729</v>
      </c>
      <c r="AF1010" s="8">
        <f t="shared" si="187"/>
        <v>19.712727272727271</v>
      </c>
      <c r="AG1010" s="8">
        <f t="shared" si="187"/>
        <v>14.712727272727271</v>
      </c>
      <c r="AH1010" s="8">
        <f t="shared" si="187"/>
        <v>9.7127272727272711</v>
      </c>
      <c r="AI1010" s="8">
        <f t="shared" si="187"/>
        <v>4.7127272727272711</v>
      </c>
      <c r="AJ1010" s="8">
        <f t="shared" si="187"/>
        <v>0</v>
      </c>
      <c r="AK1010" s="8">
        <f t="shared" si="187"/>
        <v>0</v>
      </c>
    </row>
    <row r="1011" spans="1:37" x14ac:dyDescent="0.2">
      <c r="A1011">
        <v>40</v>
      </c>
      <c r="B1011" s="46"/>
      <c r="C1011" s="46">
        <f t="shared" si="175"/>
        <v>47.988095238095248</v>
      </c>
      <c r="D1011" s="42">
        <f ca="1">STDEV(OFFSET($A$2,MATCH($A1011,$A$3:$A$970,0),3):OFFSET($A$2,MATCH($A1011+1,$A$3:$A$970,0)-1,3))*SQRT(trade_day)</f>
        <v>3.0961117508593876</v>
      </c>
      <c r="E1011" s="42">
        <f t="shared" si="176"/>
        <v>2.5214801377130582</v>
      </c>
      <c r="F1011">
        <v>40</v>
      </c>
      <c r="G1011" s="18">
        <f t="shared" si="185"/>
        <v>0</v>
      </c>
      <c r="H1011" s="18">
        <f t="shared" si="185"/>
        <v>0</v>
      </c>
      <c r="I1011" s="18">
        <f t="shared" si="185"/>
        <v>0</v>
      </c>
      <c r="J1011" s="18">
        <f t="shared" si="185"/>
        <v>2.1428571428571564E-2</v>
      </c>
      <c r="K1011" s="18">
        <f t="shared" si="185"/>
        <v>0.61523809523809536</v>
      </c>
      <c r="L1011" s="18">
        <f t="shared" si="185"/>
        <v>4.8833333333333337</v>
      </c>
      <c r="M1011" s="18">
        <f t="shared" si="185"/>
        <v>27.988095238095237</v>
      </c>
      <c r="N1011" s="18">
        <f t="shared" si="185"/>
        <v>22.988095238095237</v>
      </c>
      <c r="O1011" s="18">
        <f t="shared" si="185"/>
        <v>17.988095238095234</v>
      </c>
      <c r="P1011" s="18">
        <f t="shared" si="185"/>
        <v>13.009523809523806</v>
      </c>
      <c r="Q1011" s="18">
        <f t="shared" si="185"/>
        <v>8.6033333333333317</v>
      </c>
      <c r="R1011" s="18">
        <f t="shared" si="185"/>
        <v>2.8714285714285714</v>
      </c>
      <c r="S1011" s="18">
        <f t="shared" si="185"/>
        <v>0</v>
      </c>
      <c r="T1011">
        <v>40</v>
      </c>
      <c r="V1011" s="46">
        <f t="shared" si="178"/>
        <v>9.1891832455702485</v>
      </c>
      <c r="W1011" s="42">
        <f ca="1">CORREL(OFFSET($A$2,MATCH($A1011,$A$259:$A$970,0),4):OFFSET($A$2,MATCH($A1011+1,$A$259:$A$970,0)-1,4),OFFSET($T$2,MATCH($T1011,$T$259:$T$970,0),3):OFFSET($T$2,MATCH($T1011+1,$T$259:$T$970,0)-1,3))</f>
        <v>-0.28795910559942184</v>
      </c>
      <c r="X1011" s="42">
        <f ca="1">CORREL(OFFSET($A$2,MATCH($A1011,$A$259:$A$970,0),2):OFFSET($A$2,MATCH($A1011+1,$A$259:$A$970,0)-1,2),OFFSET($T$2,MATCH($T1011,$T$259:$T$970,0),1):OFFSET($T$2,MATCH($T1011+1,$T$259:$T$970,0)-1,1))</f>
        <v>0.59240904740099987</v>
      </c>
      <c r="Y1011">
        <f t="shared" si="180"/>
        <v>40</v>
      </c>
      <c r="Z1011" s="8">
        <f t="shared" si="186"/>
        <v>0</v>
      </c>
      <c r="AA1011" s="8">
        <f t="shared" si="187"/>
        <v>0</v>
      </c>
      <c r="AB1011" s="8">
        <f t="shared" si="187"/>
        <v>0</v>
      </c>
      <c r="AC1011" s="8">
        <f t="shared" si="187"/>
        <v>0</v>
      </c>
      <c r="AD1011" s="8">
        <f t="shared" si="187"/>
        <v>0</v>
      </c>
      <c r="AE1011" s="8">
        <f t="shared" si="187"/>
        <v>2.0119047619047521</v>
      </c>
      <c r="AF1011" s="8">
        <f t="shared" si="187"/>
        <v>27.988095238095248</v>
      </c>
      <c r="AG1011" s="8">
        <f t="shared" si="187"/>
        <v>22.988095238095248</v>
      </c>
      <c r="AH1011" s="8">
        <f t="shared" si="187"/>
        <v>17.988095238095248</v>
      </c>
      <c r="AI1011" s="8">
        <f t="shared" si="187"/>
        <v>12.988095238095248</v>
      </c>
      <c r="AJ1011" s="8">
        <f t="shared" si="187"/>
        <v>7.9880952380952479</v>
      </c>
      <c r="AK1011" s="8">
        <f t="shared" si="187"/>
        <v>0</v>
      </c>
    </row>
    <row r="1012" spans="1:37" x14ac:dyDescent="0.2">
      <c r="A1012">
        <v>41</v>
      </c>
      <c r="B1012" s="46"/>
      <c r="C1012" s="46">
        <f t="shared" si="175"/>
        <v>34.351363636363637</v>
      </c>
      <c r="D1012" s="42">
        <f ca="1">STDEV(OFFSET($A$2,MATCH($A1012,$A$3:$A$970,0),3):OFFSET($A$2,MATCH($A1012+1,$A$3:$A$970,0)-1,3))*SQRT(trade_day)</f>
        <v>2.5372034063342928</v>
      </c>
      <c r="E1012" s="42">
        <f t="shared" si="176"/>
        <v>3.1899543050932717</v>
      </c>
      <c r="F1012">
        <v>41</v>
      </c>
      <c r="G1012" s="18">
        <f t="shared" si="185"/>
        <v>0.12454545454545464</v>
      </c>
      <c r="H1012" s="18">
        <f t="shared" si="185"/>
        <v>1.3072727272727276</v>
      </c>
      <c r="I1012" s="18">
        <f t="shared" si="185"/>
        <v>3.0990909090909096</v>
      </c>
      <c r="J1012" s="18">
        <f t="shared" si="185"/>
        <v>5.4463636363636363</v>
      </c>
      <c r="K1012" s="18">
        <f t="shared" si="185"/>
        <v>8.3436363636363637</v>
      </c>
      <c r="L1012" s="18">
        <f t="shared" si="185"/>
        <v>16.199545454545451</v>
      </c>
      <c r="M1012" s="18">
        <f t="shared" si="185"/>
        <v>14.475909090909086</v>
      </c>
      <c r="N1012" s="18">
        <f t="shared" si="185"/>
        <v>10.658636363636363</v>
      </c>
      <c r="O1012" s="18">
        <f t="shared" si="185"/>
        <v>7.4504545454545452</v>
      </c>
      <c r="P1012" s="18">
        <f t="shared" si="185"/>
        <v>4.7977272727272728</v>
      </c>
      <c r="Q1012" s="18">
        <f t="shared" si="185"/>
        <v>2.6949999999999998</v>
      </c>
      <c r="R1012" s="18">
        <f t="shared" si="185"/>
        <v>0.55090909090909113</v>
      </c>
      <c r="S1012" s="18">
        <f t="shared" si="185"/>
        <v>0</v>
      </c>
      <c r="T1012">
        <v>41</v>
      </c>
      <c r="V1012" s="46">
        <f t="shared" si="178"/>
        <v>7.9998666570523458</v>
      </c>
      <c r="W1012" s="42">
        <f ca="1">CORREL(OFFSET($A$2,MATCH($A1012,$A$259:$A$970,0),4):OFFSET($A$2,MATCH($A1012+1,$A$259:$A$970,0)-1,4),OFFSET($T$2,MATCH($T1012,$T$259:$T$970,0),3):OFFSET($T$2,MATCH($T1012+1,$T$259:$T$970,0)-1,3))</f>
        <v>0.87638599049681332</v>
      </c>
      <c r="X1012" s="42">
        <f ca="1">CORREL(OFFSET($A$2,MATCH($A1012,$A$259:$A$970,0),2):OFFSET($A$2,MATCH($A1012+1,$A$259:$A$970,0)-1,2),OFFSET($T$2,MATCH($T1012,$T$259:$T$970,0),1):OFFSET($T$2,MATCH($T1012+1,$T$259:$T$970,0)-1,1))</f>
        <v>4.4368054353765049E-2</v>
      </c>
      <c r="Y1012">
        <f t="shared" si="180"/>
        <v>41</v>
      </c>
      <c r="Z1012" s="8">
        <f t="shared" si="186"/>
        <v>0</v>
      </c>
      <c r="AA1012" s="8">
        <f t="shared" si="187"/>
        <v>0</v>
      </c>
      <c r="AB1012" s="8">
        <f t="shared" si="187"/>
        <v>0</v>
      </c>
      <c r="AC1012" s="8">
        <f t="shared" si="187"/>
        <v>0.64863636363636346</v>
      </c>
      <c r="AD1012" s="8">
        <f t="shared" si="187"/>
        <v>5.6486363636363635</v>
      </c>
      <c r="AE1012" s="8">
        <f t="shared" si="187"/>
        <v>15.648636363636363</v>
      </c>
      <c r="AF1012" s="8">
        <f t="shared" si="187"/>
        <v>14.351363636363637</v>
      </c>
      <c r="AG1012" s="8">
        <f t="shared" si="187"/>
        <v>9.3513636363636365</v>
      </c>
      <c r="AH1012" s="8">
        <f t="shared" si="187"/>
        <v>4.3513636363636365</v>
      </c>
      <c r="AI1012" s="8">
        <f t="shared" si="187"/>
        <v>0</v>
      </c>
      <c r="AJ1012" s="8">
        <f t="shared" si="187"/>
        <v>0</v>
      </c>
      <c r="AK1012" s="8">
        <f t="shared" si="187"/>
        <v>0</v>
      </c>
    </row>
    <row r="1013" spans="1:37" x14ac:dyDescent="0.2">
      <c r="A1013">
        <v>42</v>
      </c>
      <c r="B1013" s="46"/>
      <c r="C1013" s="46">
        <f t="shared" si="175"/>
        <v>36.856666666666669</v>
      </c>
      <c r="D1013" s="42">
        <f ca="1">STDEV(OFFSET($A$2,MATCH($A1013,$A$3:$A$970,0),3):OFFSET($A$2,MATCH($A1013+1,$A$3:$A$970,0)-1,3))*SQRT(trade_day)</f>
        <v>3.2167230584614726</v>
      </c>
      <c r="E1013" s="42">
        <f t="shared" si="176"/>
        <v>2.6470567556255964</v>
      </c>
      <c r="F1013">
        <v>42</v>
      </c>
      <c r="G1013" s="18">
        <f t="shared" si="185"/>
        <v>0</v>
      </c>
      <c r="H1013" s="18">
        <f t="shared" si="185"/>
        <v>0.58428571428571441</v>
      </c>
      <c r="I1013" s="18">
        <f t="shared" si="185"/>
        <v>2.0642857142857145</v>
      </c>
      <c r="J1013" s="18">
        <f t="shared" si="185"/>
        <v>3.8695238095238089</v>
      </c>
      <c r="K1013" s="18">
        <f t="shared" si="185"/>
        <v>6.4347619047619045</v>
      </c>
      <c r="L1013" s="18">
        <f t="shared" si="185"/>
        <v>13.716666666666667</v>
      </c>
      <c r="M1013" s="18">
        <f t="shared" si="185"/>
        <v>16.856666666666666</v>
      </c>
      <c r="N1013" s="18">
        <f t="shared" si="185"/>
        <v>12.440952380952384</v>
      </c>
      <c r="O1013" s="18">
        <f t="shared" si="185"/>
        <v>8.9209523809523823</v>
      </c>
      <c r="P1013" s="18">
        <f t="shared" si="185"/>
        <v>5.7261904761904772</v>
      </c>
      <c r="Q1013" s="18">
        <f t="shared" si="185"/>
        <v>3.2914285714285718</v>
      </c>
      <c r="R1013" s="18">
        <f t="shared" si="185"/>
        <v>0.57333333333333325</v>
      </c>
      <c r="S1013" s="18">
        <f t="shared" si="185"/>
        <v>0</v>
      </c>
      <c r="T1013">
        <v>42</v>
      </c>
      <c r="V1013" s="46">
        <f t="shared" si="178"/>
        <v>9.8230242834170376</v>
      </c>
      <c r="W1013" s="42">
        <f ca="1">CORREL(OFFSET($A$2,MATCH($A1013,$A$259:$A$970,0),4):OFFSET($A$2,MATCH($A1013+1,$A$259:$A$970,0)-1,4),OFFSET($T$2,MATCH($T1013,$T$259:$T$970,0),3):OFFSET($T$2,MATCH($T1013+1,$T$259:$T$970,0)-1,3))</f>
        <v>0.28418190311212121</v>
      </c>
      <c r="X1013" s="42">
        <f ca="1">CORREL(OFFSET($A$2,MATCH($A1013,$A$259:$A$970,0),2):OFFSET($A$2,MATCH($A1013+1,$A$259:$A$970,0)-1,2),OFFSET($T$2,MATCH($T1013,$T$259:$T$970,0),1):OFFSET($T$2,MATCH($T1013+1,$T$259:$T$970,0)-1,1))</f>
        <v>5.6831216997326482E-2</v>
      </c>
      <c r="Y1013">
        <f t="shared" si="180"/>
        <v>42</v>
      </c>
      <c r="Z1013" s="8">
        <f t="shared" si="186"/>
        <v>0</v>
      </c>
      <c r="AA1013" s="8">
        <f t="shared" si="187"/>
        <v>0</v>
      </c>
      <c r="AB1013" s="8">
        <f t="shared" si="187"/>
        <v>0</v>
      </c>
      <c r="AC1013" s="8">
        <f t="shared" si="187"/>
        <v>0</v>
      </c>
      <c r="AD1013" s="8">
        <f t="shared" si="187"/>
        <v>3.1433333333333309</v>
      </c>
      <c r="AE1013" s="8">
        <f t="shared" si="187"/>
        <v>13.143333333333331</v>
      </c>
      <c r="AF1013" s="8">
        <f t="shared" si="187"/>
        <v>16.856666666666669</v>
      </c>
      <c r="AG1013" s="8">
        <f t="shared" si="187"/>
        <v>11.856666666666669</v>
      </c>
      <c r="AH1013" s="8">
        <f t="shared" si="187"/>
        <v>6.8566666666666691</v>
      </c>
      <c r="AI1013" s="8">
        <f t="shared" si="187"/>
        <v>1.8566666666666691</v>
      </c>
      <c r="AJ1013" s="8">
        <f t="shared" si="187"/>
        <v>0</v>
      </c>
      <c r="AK1013" s="8">
        <f t="shared" si="187"/>
        <v>0</v>
      </c>
    </row>
    <row r="1014" spans="1:37" x14ac:dyDescent="0.2">
      <c r="A1014">
        <v>43</v>
      </c>
      <c r="B1014" s="46"/>
      <c r="C1014" s="46">
        <f t="shared" si="175"/>
        <v>40.187142857142852</v>
      </c>
      <c r="D1014" s="42">
        <f ca="1">STDEV(OFFSET($A$2,MATCH($A1014,$A$3:$A$970,0),3):OFFSET($A$2,MATCH($A1014+1,$A$3:$A$970,0)-1,3))*SQRT(trade_day)</f>
        <v>3.155378055891449</v>
      </c>
      <c r="E1014" s="42">
        <f t="shared" si="176"/>
        <v>3.3267710884341701</v>
      </c>
      <c r="F1014">
        <v>43</v>
      </c>
      <c r="G1014" s="11">
        <f t="shared" si="185"/>
        <v>0</v>
      </c>
      <c r="H1014" s="11">
        <f t="shared" si="185"/>
        <v>4.6190476190476303E-2</v>
      </c>
      <c r="I1014" s="11">
        <f t="shared" si="185"/>
        <v>0.75476190476190497</v>
      </c>
      <c r="J1014" s="11">
        <f t="shared" si="185"/>
        <v>2.104285714285715</v>
      </c>
      <c r="K1014" s="11">
        <f t="shared" si="185"/>
        <v>3.9347619047619053</v>
      </c>
      <c r="L1014" s="11">
        <f t="shared" si="185"/>
        <v>10.423809523809522</v>
      </c>
      <c r="M1014" s="11">
        <f t="shared" si="185"/>
        <v>20.187142857142856</v>
      </c>
      <c r="N1014" s="11">
        <f t="shared" si="185"/>
        <v>15.233333333333333</v>
      </c>
      <c r="O1014" s="11">
        <f t="shared" si="185"/>
        <v>10.941904761904762</v>
      </c>
      <c r="P1014" s="11">
        <f t="shared" si="185"/>
        <v>7.2914285714285718</v>
      </c>
      <c r="Q1014" s="11">
        <f t="shared" si="185"/>
        <v>4.1219047619047622</v>
      </c>
      <c r="R1014" s="11">
        <f t="shared" si="185"/>
        <v>0.61095238095238091</v>
      </c>
      <c r="S1014" s="11">
        <f t="shared" si="185"/>
        <v>0</v>
      </c>
      <c r="T1014">
        <v>43</v>
      </c>
      <c r="V1014" s="46">
        <f t="shared" si="178"/>
        <v>13.00525573847359</v>
      </c>
      <c r="W1014" s="42">
        <f ca="1">CORREL(OFFSET($A$2,MATCH($A1014,$A$259:$A$970,0),4):OFFSET($A$2,MATCH($A1014+1,$A$259:$A$970,0)-1,4),OFFSET($T$2,MATCH($T1014,$T$259:$T$970,0),3):OFFSET($T$2,MATCH($T1014+1,$T$259:$T$970,0)-1,3))</f>
        <v>-0.55591444499341225</v>
      </c>
      <c r="X1014" s="42">
        <f ca="1">CORREL(OFFSET($A$2,MATCH($A1014,$A$259:$A$970,0),2):OFFSET($A$2,MATCH($A1014+1,$A$259:$A$970,0)-1,2),OFFSET($T$2,MATCH($T1014,$T$259:$T$970,0),1):OFFSET($T$2,MATCH($T1014+1,$T$259:$T$970,0)-1,1))</f>
        <v>0.2110242173320882</v>
      </c>
      <c r="Y1014">
        <f t="shared" si="180"/>
        <v>43</v>
      </c>
      <c r="Z1014" s="8">
        <f t="shared" si="186"/>
        <v>0</v>
      </c>
      <c r="AA1014" s="8">
        <f t="shared" si="187"/>
        <v>0</v>
      </c>
      <c r="AB1014" s="8">
        <f t="shared" si="187"/>
        <v>0</v>
      </c>
      <c r="AC1014" s="8">
        <f t="shared" si="187"/>
        <v>0</v>
      </c>
      <c r="AD1014" s="8">
        <f t="shared" si="187"/>
        <v>0</v>
      </c>
      <c r="AE1014" s="8">
        <f t="shared" si="187"/>
        <v>9.8128571428571476</v>
      </c>
      <c r="AF1014" s="8">
        <f t="shared" si="187"/>
        <v>20.187142857142852</v>
      </c>
      <c r="AG1014" s="8">
        <f t="shared" si="187"/>
        <v>15.187142857142852</v>
      </c>
      <c r="AH1014" s="8">
        <f t="shared" si="187"/>
        <v>10.187142857142852</v>
      </c>
      <c r="AI1014" s="8">
        <f t="shared" si="187"/>
        <v>5.1871428571428524</v>
      </c>
      <c r="AJ1014" s="8">
        <f t="shared" si="187"/>
        <v>0.18714285714285239</v>
      </c>
      <c r="AK1014" s="8">
        <f t="shared" si="187"/>
        <v>0</v>
      </c>
    </row>
    <row r="1015" spans="1:37" x14ac:dyDescent="0.2">
      <c r="A1015">
        <v>44</v>
      </c>
      <c r="B1015" s="46"/>
      <c r="C1015" s="46">
        <f t="shared" si="175"/>
        <v>43.153913043478262</v>
      </c>
      <c r="D1015" s="42">
        <f ca="1">STDEV(OFFSET($A$2,MATCH($A1015,$A$3:$A$970,0),3):OFFSET($A$2,MATCH($A1015+1,$A$3:$A$970,0)-1,3))*SQRT(trade_day)</f>
        <v>3.8960446357240111</v>
      </c>
      <c r="E1015" s="42">
        <f t="shared" si="176"/>
        <v>3.8522341947192329</v>
      </c>
      <c r="F1015">
        <v>44</v>
      </c>
      <c r="G1015" s="11">
        <f t="shared" si="185"/>
        <v>0</v>
      </c>
      <c r="H1015" s="11">
        <f t="shared" si="185"/>
        <v>0</v>
      </c>
      <c r="I1015" s="11">
        <f t="shared" si="185"/>
        <v>0.23347826086956527</v>
      </c>
      <c r="J1015" s="11">
        <f t="shared" si="185"/>
        <v>2.1586956521739125</v>
      </c>
      <c r="K1015" s="11">
        <f t="shared" si="185"/>
        <v>5.04</v>
      </c>
      <c r="L1015" s="11">
        <f t="shared" si="185"/>
        <v>12.267391304347825</v>
      </c>
      <c r="M1015" s="11">
        <f t="shared" si="185"/>
        <v>23.153913043478269</v>
      </c>
      <c r="N1015" s="11">
        <f t="shared" si="185"/>
        <v>18.153913043478266</v>
      </c>
      <c r="O1015" s="11">
        <f t="shared" si="185"/>
        <v>13.387391304347831</v>
      </c>
      <c r="P1015" s="11">
        <f t="shared" si="185"/>
        <v>10.312608695652173</v>
      </c>
      <c r="Q1015" s="11">
        <f t="shared" si="185"/>
        <v>8.1939130434782594</v>
      </c>
      <c r="R1015" s="11">
        <f t="shared" si="185"/>
        <v>5.4213043478260872</v>
      </c>
      <c r="S1015" s="11">
        <f t="shared" si="185"/>
        <v>1.0078256521739133</v>
      </c>
      <c r="T1015">
        <v>44</v>
      </c>
      <c r="V1015" s="46">
        <f t="shared" si="178"/>
        <v>14.303392610021028</v>
      </c>
      <c r="W1015" s="42">
        <f ca="1">CORREL(OFFSET($A$2,MATCH($A1015,$A$259:$A$970,0),4):OFFSET($A$2,MATCH($A1015+1,$A$259:$A$970,0)-1,4),OFFSET($T$2,MATCH($T1015,$T$259:$T$970,0),3):OFFSET($T$2,MATCH($T1015+1,$T$259:$T$970,0)-1,3))</f>
        <v>-0.68139952532677295</v>
      </c>
      <c r="X1015" s="42">
        <f ca="1">CORREL(OFFSET($A$2,MATCH($A1015,$A$259:$A$970,0),2):OFFSET($A$2,MATCH($A1015+1,$A$259:$A$970,0)-1,2),OFFSET($T$2,MATCH($T1015,$T$259:$T$970,0),1):OFFSET($T$2,MATCH($T1015+1,$T$259:$T$970,0)-1,1))</f>
        <v>9.5639885538509634E-2</v>
      </c>
      <c r="Y1015">
        <f t="shared" si="180"/>
        <v>44</v>
      </c>
      <c r="Z1015" s="8">
        <f t="shared" si="186"/>
        <v>0</v>
      </c>
      <c r="AA1015" s="8">
        <f t="shared" si="187"/>
        <v>0</v>
      </c>
      <c r="AB1015" s="8">
        <f t="shared" si="187"/>
        <v>0</v>
      </c>
      <c r="AC1015" s="8">
        <f t="shared" si="187"/>
        <v>0</v>
      </c>
      <c r="AD1015" s="8">
        <f t="shared" si="187"/>
        <v>0</v>
      </c>
      <c r="AE1015" s="8">
        <f t="shared" si="187"/>
        <v>6.8460869565217379</v>
      </c>
      <c r="AF1015" s="8">
        <f t="shared" si="187"/>
        <v>23.153913043478262</v>
      </c>
      <c r="AG1015" s="8">
        <f t="shared" si="187"/>
        <v>18.153913043478262</v>
      </c>
      <c r="AH1015" s="8">
        <f t="shared" si="187"/>
        <v>13.153913043478262</v>
      </c>
      <c r="AI1015" s="8">
        <f t="shared" si="187"/>
        <v>8.1539130434782621</v>
      </c>
      <c r="AJ1015" s="8">
        <f t="shared" si="187"/>
        <v>3.1539130434782621</v>
      </c>
      <c r="AK1015" s="8">
        <f t="shared" si="187"/>
        <v>0</v>
      </c>
    </row>
    <row r="1016" spans="1:37" x14ac:dyDescent="0.2"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</row>
    <row r="1017" spans="1:37" x14ac:dyDescent="0.2"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</row>
    <row r="1018" spans="1:37" x14ac:dyDescent="0.2"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</row>
    <row r="1019" spans="1:37" x14ac:dyDescent="0.2"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</row>
    <row r="1020" spans="1:37" x14ac:dyDescent="0.2"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</row>
    <row r="1021" spans="1:37" x14ac:dyDescent="0.2"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</row>
    <row r="1022" spans="1:37" x14ac:dyDescent="0.2"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</row>
    <row r="1023" spans="1:37" x14ac:dyDescent="0.2"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</row>
    <row r="1024" spans="1:37" x14ac:dyDescent="0.2"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</row>
    <row r="1025" spans="26:37" x14ac:dyDescent="0.2"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</row>
    <row r="1026" spans="26:37" x14ac:dyDescent="0.2"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</row>
    <row r="1027" spans="26:37" x14ac:dyDescent="0.2"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</row>
    <row r="1028" spans="26:37" x14ac:dyDescent="0.2"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</row>
    <row r="1029" spans="26:37" x14ac:dyDescent="0.2"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</row>
    <row r="1030" spans="26:37" x14ac:dyDescent="0.2"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</row>
    <row r="1031" spans="26:37" x14ac:dyDescent="0.2"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</row>
    <row r="1032" spans="26:37" x14ac:dyDescent="0.2"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</row>
    <row r="1033" spans="26:37" x14ac:dyDescent="0.2"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</row>
    <row r="1034" spans="26:37" x14ac:dyDescent="0.2"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</row>
    <row r="1035" spans="26:37" x14ac:dyDescent="0.2"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</row>
    <row r="1036" spans="26:37" x14ac:dyDescent="0.2"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</row>
    <row r="1037" spans="26:37" x14ac:dyDescent="0.2"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</row>
    <row r="1038" spans="26:37" x14ac:dyDescent="0.2"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</row>
    <row r="1039" spans="26:37" x14ac:dyDescent="0.2"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</row>
    <row r="1040" spans="26:37" x14ac:dyDescent="0.2"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</row>
    <row r="1041" spans="26:37" x14ac:dyDescent="0.2"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</row>
    <row r="1042" spans="26:37" x14ac:dyDescent="0.2"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</row>
    <row r="1043" spans="26:37" x14ac:dyDescent="0.2"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</row>
    <row r="1044" spans="26:37" x14ac:dyDescent="0.2"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</row>
    <row r="1045" spans="26:37" x14ac:dyDescent="0.2"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</row>
    <row r="1046" spans="26:37" x14ac:dyDescent="0.2"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</row>
    <row r="1047" spans="26:37" x14ac:dyDescent="0.2"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</row>
    <row r="1048" spans="26:37" x14ac:dyDescent="0.2"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</row>
    <row r="1049" spans="26:37" x14ac:dyDescent="0.2"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</row>
    <row r="1050" spans="26:37" x14ac:dyDescent="0.2"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</row>
    <row r="1051" spans="26:37" x14ac:dyDescent="0.2"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</row>
    <row r="1052" spans="26:37" x14ac:dyDescent="0.2">
      <c r="Z1052" s="47"/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</row>
    <row r="1053" spans="26:37" x14ac:dyDescent="0.2">
      <c r="Z1053" s="47"/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</row>
    <row r="1054" spans="26:37" x14ac:dyDescent="0.2">
      <c r="Z1054" s="47"/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054"/>
  <sheetViews>
    <sheetView workbookViewId="0">
      <pane xSplit="3" ySplit="2" topLeftCell="Y964" activePane="bottomRight" state="frozen"/>
      <selection activeCell="X974" sqref="X974"/>
      <selection pane="topRight" activeCell="X974" sqref="X974"/>
      <selection pane="bottomLeft" activeCell="X974" sqref="X974"/>
      <selection pane="bottomRight" activeCell="AE978" sqref="AE978"/>
    </sheetView>
  </sheetViews>
  <sheetFormatPr defaultRowHeight="12.75" x14ac:dyDescent="0.2"/>
  <cols>
    <col min="3" max="3" width="9.85546875" bestFit="1" customWidth="1"/>
    <col min="24" max="24" width="9.140625" style="42"/>
    <col min="26" max="26" width="11.42578125" bestFit="1" customWidth="1"/>
    <col min="27" max="28" width="5.28515625" bestFit="1" customWidth="1"/>
    <col min="29" max="38" width="6.28515625" bestFit="1" customWidth="1"/>
  </cols>
  <sheetData>
    <row r="1" spans="1:112" x14ac:dyDescent="0.2">
      <c r="C1" t="s">
        <v>4</v>
      </c>
      <c r="D1" t="s">
        <v>8</v>
      </c>
      <c r="E1" t="s">
        <v>6</v>
      </c>
      <c r="F1" t="s">
        <v>8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V1" t="s">
        <v>14</v>
      </c>
      <c r="X1" s="42" t="s">
        <v>14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</row>
    <row r="2" spans="1:112" x14ac:dyDescent="0.2">
      <c r="A2" t="s">
        <v>105</v>
      </c>
      <c r="B2" t="s">
        <v>2</v>
      </c>
      <c r="D2" t="s">
        <v>5</v>
      </c>
      <c r="E2" t="s">
        <v>7</v>
      </c>
      <c r="F2" t="s">
        <v>9</v>
      </c>
      <c r="H2">
        <v>20</v>
      </c>
      <c r="I2">
        <v>25</v>
      </c>
      <c r="J2">
        <v>30</v>
      </c>
      <c r="K2">
        <v>35</v>
      </c>
      <c r="L2">
        <v>40</v>
      </c>
      <c r="M2">
        <v>50</v>
      </c>
      <c r="N2">
        <v>20</v>
      </c>
      <c r="O2">
        <v>25</v>
      </c>
      <c r="P2">
        <v>30</v>
      </c>
      <c r="Q2">
        <v>35</v>
      </c>
      <c r="R2">
        <v>40</v>
      </c>
      <c r="S2">
        <v>50</v>
      </c>
      <c r="T2" s="43">
        <v>100.00001</v>
      </c>
      <c r="U2" t="s">
        <v>2</v>
      </c>
      <c r="V2" t="s">
        <v>15</v>
      </c>
      <c r="W2" t="s">
        <v>16</v>
      </c>
      <c r="X2" s="42" t="s">
        <v>17</v>
      </c>
      <c r="Y2" s="102">
        <v>36161</v>
      </c>
      <c r="Z2" s="102"/>
      <c r="AA2">
        <v>20</v>
      </c>
      <c r="AB2">
        <v>25</v>
      </c>
      <c r="AC2">
        <v>30</v>
      </c>
      <c r="AD2">
        <v>35</v>
      </c>
      <c r="AE2">
        <v>40</v>
      </c>
      <c r="AF2">
        <v>50</v>
      </c>
      <c r="AG2">
        <v>20</v>
      </c>
      <c r="AH2">
        <v>25</v>
      </c>
      <c r="AI2">
        <v>30</v>
      </c>
      <c r="AJ2">
        <v>35</v>
      </c>
      <c r="AK2">
        <v>40</v>
      </c>
      <c r="AL2">
        <v>50</v>
      </c>
      <c r="AM2" s="102">
        <v>36586</v>
      </c>
      <c r="AN2" s="102">
        <v>36617</v>
      </c>
      <c r="AO2" s="102">
        <v>36647</v>
      </c>
      <c r="AP2" s="102">
        <v>36678</v>
      </c>
      <c r="AQ2" s="102">
        <v>36708</v>
      </c>
      <c r="AR2" s="102">
        <v>36739</v>
      </c>
      <c r="AS2" s="102">
        <v>36770</v>
      </c>
      <c r="AT2" s="102">
        <v>36800</v>
      </c>
      <c r="AU2" s="102">
        <v>36831</v>
      </c>
      <c r="AV2" s="102">
        <v>36861</v>
      </c>
      <c r="AW2" s="102">
        <v>36892</v>
      </c>
      <c r="AX2" s="102">
        <v>36923</v>
      </c>
      <c r="AY2" s="102">
        <v>36951</v>
      </c>
      <c r="AZ2" s="102">
        <v>36982</v>
      </c>
      <c r="BA2" s="102">
        <v>37012</v>
      </c>
      <c r="BB2" s="102">
        <v>37043</v>
      </c>
      <c r="BC2" s="102">
        <v>37073</v>
      </c>
      <c r="BD2" s="102">
        <v>37104</v>
      </c>
      <c r="BE2" s="102">
        <v>37135</v>
      </c>
      <c r="BF2" s="102">
        <v>37165</v>
      </c>
      <c r="BG2" s="102">
        <v>37196</v>
      </c>
      <c r="BH2" s="102">
        <v>37226</v>
      </c>
      <c r="BI2" s="102">
        <v>37257</v>
      </c>
      <c r="BJ2" s="102">
        <v>37288</v>
      </c>
      <c r="BK2" s="102">
        <v>37316</v>
      </c>
      <c r="BL2" s="102">
        <v>37347</v>
      </c>
      <c r="BM2" s="102">
        <v>37377</v>
      </c>
      <c r="BN2" s="102">
        <v>37408</v>
      </c>
      <c r="BO2" s="102">
        <v>37438</v>
      </c>
      <c r="BP2" s="102">
        <v>37469</v>
      </c>
      <c r="BQ2" s="102">
        <v>37500</v>
      </c>
      <c r="BR2" s="102">
        <v>37530</v>
      </c>
      <c r="BS2" s="102">
        <v>37561</v>
      </c>
      <c r="BT2" s="102">
        <v>37591</v>
      </c>
      <c r="BU2" s="102">
        <v>37622</v>
      </c>
      <c r="BV2" s="102">
        <v>37653</v>
      </c>
      <c r="BW2" s="102">
        <v>37681</v>
      </c>
      <c r="BX2" s="102">
        <v>37712</v>
      </c>
      <c r="BY2" s="102">
        <v>37742</v>
      </c>
      <c r="BZ2" s="102">
        <v>37773</v>
      </c>
      <c r="CA2" s="102">
        <v>37803</v>
      </c>
      <c r="CB2" s="102">
        <v>37834</v>
      </c>
      <c r="CC2" s="102">
        <v>37865</v>
      </c>
      <c r="CD2" s="102">
        <v>37895</v>
      </c>
      <c r="CE2" s="102">
        <v>37926</v>
      </c>
      <c r="CF2" s="102">
        <v>37956</v>
      </c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  <c r="DH2" s="102"/>
    </row>
    <row r="3" spans="1:112" x14ac:dyDescent="0.2">
      <c r="C3" s="91">
        <v>35765</v>
      </c>
      <c r="D3" s="92">
        <v>26.5</v>
      </c>
      <c r="T3" s="43"/>
    </row>
    <row r="4" spans="1:112" x14ac:dyDescent="0.2">
      <c r="C4" s="91">
        <v>35766</v>
      </c>
      <c r="D4" s="92">
        <v>26.5</v>
      </c>
      <c r="E4" s="4">
        <f t="shared" ref="E4:E67" si="0">LN(D4/D3)</f>
        <v>0</v>
      </c>
      <c r="H4" s="8">
        <f t="shared" ref="H4:T13" si="1">IF(H$1="P",MAX(0,H$2-$D4),IF(H$1="C",MAX(0,$D4-H$2)))</f>
        <v>0</v>
      </c>
      <c r="I4" s="8">
        <f t="shared" si="1"/>
        <v>0</v>
      </c>
      <c r="J4" s="8">
        <f t="shared" si="1"/>
        <v>3.5</v>
      </c>
      <c r="K4" s="8">
        <f t="shared" si="1"/>
        <v>8.5</v>
      </c>
      <c r="L4" s="8">
        <f t="shared" si="1"/>
        <v>13.5</v>
      </c>
      <c r="M4" s="8">
        <f t="shared" si="1"/>
        <v>23.5</v>
      </c>
      <c r="N4" s="8">
        <f t="shared" si="1"/>
        <v>6.5</v>
      </c>
      <c r="O4" s="8">
        <f t="shared" si="1"/>
        <v>1.5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8">
        <f t="shared" si="1"/>
        <v>0</v>
      </c>
      <c r="T4" s="8">
        <f t="shared" si="1"/>
        <v>0</v>
      </c>
      <c r="U4" s="21">
        <f t="shared" ref="U4:U67" si="2">B4</f>
        <v>0</v>
      </c>
      <c r="V4" s="19">
        <f>VLOOKUP($C4,Gas!$B$3:$E$2506,2)</f>
        <v>2.33</v>
      </c>
      <c r="W4" s="44">
        <f t="shared" ref="W4:W67" si="3">D4/V4</f>
        <v>11.373390557939913</v>
      </c>
    </row>
    <row r="5" spans="1:112" x14ac:dyDescent="0.2">
      <c r="C5" s="91">
        <v>35767</v>
      </c>
      <c r="D5" s="92">
        <v>26.5</v>
      </c>
      <c r="E5" s="4">
        <f t="shared" si="0"/>
        <v>0</v>
      </c>
      <c r="H5" s="8">
        <f t="shared" si="1"/>
        <v>0</v>
      </c>
      <c r="I5" s="8">
        <f t="shared" si="1"/>
        <v>0</v>
      </c>
      <c r="J5" s="8">
        <f t="shared" si="1"/>
        <v>3.5</v>
      </c>
      <c r="K5" s="8">
        <f t="shared" si="1"/>
        <v>8.5</v>
      </c>
      <c r="L5" s="8">
        <f t="shared" si="1"/>
        <v>13.5</v>
      </c>
      <c r="M5" s="8">
        <f t="shared" si="1"/>
        <v>23.5</v>
      </c>
      <c r="N5" s="8">
        <f t="shared" si="1"/>
        <v>6.5</v>
      </c>
      <c r="O5" s="8">
        <f t="shared" si="1"/>
        <v>1.5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8">
        <f t="shared" si="1"/>
        <v>0</v>
      </c>
      <c r="T5" s="8">
        <f t="shared" si="1"/>
        <v>0</v>
      </c>
      <c r="U5" s="21">
        <f t="shared" si="2"/>
        <v>0</v>
      </c>
      <c r="V5" s="19">
        <f>VLOOKUP($C5,Gas!$B$3:$E$2506,2)</f>
        <v>2.65</v>
      </c>
      <c r="W5" s="44">
        <f t="shared" si="3"/>
        <v>10</v>
      </c>
    </row>
    <row r="6" spans="1:112" x14ac:dyDescent="0.2">
      <c r="C6" s="91">
        <v>35768</v>
      </c>
      <c r="D6" s="92">
        <v>23.8</v>
      </c>
      <c r="E6" s="4">
        <f t="shared" si="0"/>
        <v>-0.10745915231474749</v>
      </c>
      <c r="H6" s="8">
        <f t="shared" si="1"/>
        <v>0</v>
      </c>
      <c r="I6" s="8">
        <f t="shared" si="1"/>
        <v>1.1999999999999993</v>
      </c>
      <c r="J6" s="8">
        <f t="shared" si="1"/>
        <v>6.1999999999999993</v>
      </c>
      <c r="K6" s="8">
        <f t="shared" si="1"/>
        <v>11.2</v>
      </c>
      <c r="L6" s="8">
        <f t="shared" si="1"/>
        <v>16.2</v>
      </c>
      <c r="M6" s="8">
        <f t="shared" si="1"/>
        <v>26.2</v>
      </c>
      <c r="N6" s="8">
        <f t="shared" si="1"/>
        <v>3.8000000000000007</v>
      </c>
      <c r="O6" s="8">
        <f t="shared" si="1"/>
        <v>0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8">
        <f t="shared" si="1"/>
        <v>0</v>
      </c>
      <c r="T6" s="8">
        <f t="shared" si="1"/>
        <v>0</v>
      </c>
      <c r="U6" s="21">
        <f t="shared" si="2"/>
        <v>0</v>
      </c>
      <c r="V6" s="19">
        <f>VLOOKUP($C6,Gas!$B$3:$E$2506,2)</f>
        <v>2.5299999999999998</v>
      </c>
      <c r="W6" s="44">
        <f t="shared" si="3"/>
        <v>9.4071146245059296</v>
      </c>
    </row>
    <row r="7" spans="1:112" x14ac:dyDescent="0.2">
      <c r="C7" s="91">
        <v>35769</v>
      </c>
      <c r="D7" s="109">
        <f>D6</f>
        <v>23.8</v>
      </c>
      <c r="E7" s="4">
        <f t="shared" si="0"/>
        <v>0</v>
      </c>
      <c r="H7" s="8">
        <f t="shared" si="1"/>
        <v>0</v>
      </c>
      <c r="I7" s="8">
        <f t="shared" si="1"/>
        <v>1.1999999999999993</v>
      </c>
      <c r="J7" s="8">
        <f t="shared" si="1"/>
        <v>6.1999999999999993</v>
      </c>
      <c r="K7" s="8">
        <f t="shared" si="1"/>
        <v>11.2</v>
      </c>
      <c r="L7" s="8">
        <f t="shared" si="1"/>
        <v>16.2</v>
      </c>
      <c r="M7" s="8">
        <f t="shared" si="1"/>
        <v>26.2</v>
      </c>
      <c r="N7" s="8">
        <f t="shared" si="1"/>
        <v>3.8000000000000007</v>
      </c>
      <c r="O7" s="8">
        <f t="shared" si="1"/>
        <v>0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8">
        <f t="shared" si="1"/>
        <v>0</v>
      </c>
      <c r="T7" s="8">
        <f t="shared" si="1"/>
        <v>0</v>
      </c>
      <c r="U7" s="21">
        <f t="shared" si="2"/>
        <v>0</v>
      </c>
      <c r="V7" s="19">
        <f>VLOOKUP($C7,Gas!$B$3:$E$2506,2)</f>
        <v>2.5299999999999998</v>
      </c>
      <c r="W7" s="44">
        <f t="shared" si="3"/>
        <v>9.4071146245059296</v>
      </c>
    </row>
    <row r="8" spans="1:112" x14ac:dyDescent="0.2">
      <c r="C8" s="91">
        <v>35772</v>
      </c>
      <c r="D8" s="109">
        <f>D7</f>
        <v>23.8</v>
      </c>
      <c r="E8" s="4">
        <f t="shared" si="0"/>
        <v>0</v>
      </c>
      <c r="H8" s="8">
        <f t="shared" si="1"/>
        <v>0</v>
      </c>
      <c r="I8" s="8">
        <f t="shared" si="1"/>
        <v>1.1999999999999993</v>
      </c>
      <c r="J8" s="8">
        <f t="shared" si="1"/>
        <v>6.1999999999999993</v>
      </c>
      <c r="K8" s="8">
        <f t="shared" si="1"/>
        <v>11.2</v>
      </c>
      <c r="L8" s="8">
        <f t="shared" si="1"/>
        <v>16.2</v>
      </c>
      <c r="M8" s="8">
        <f t="shared" si="1"/>
        <v>26.2</v>
      </c>
      <c r="N8" s="8">
        <f t="shared" si="1"/>
        <v>3.8000000000000007</v>
      </c>
      <c r="O8" s="8">
        <f t="shared" si="1"/>
        <v>0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8">
        <f t="shared" si="1"/>
        <v>0</v>
      </c>
      <c r="T8" s="8">
        <f t="shared" si="1"/>
        <v>0</v>
      </c>
      <c r="U8" s="21">
        <f t="shared" si="2"/>
        <v>0</v>
      </c>
      <c r="V8" s="19">
        <f>VLOOKUP($C8,Gas!$B$3:$E$2506,2)</f>
        <v>2.4750000000000001</v>
      </c>
      <c r="W8" s="44">
        <f t="shared" si="3"/>
        <v>9.6161616161616159</v>
      </c>
    </row>
    <row r="9" spans="1:112" x14ac:dyDescent="0.2">
      <c r="C9" s="91">
        <v>35773</v>
      </c>
      <c r="D9" s="92">
        <v>25</v>
      </c>
      <c r="E9" s="4">
        <f t="shared" si="0"/>
        <v>4.9190244190771781E-2</v>
      </c>
      <c r="H9" s="8">
        <f t="shared" si="1"/>
        <v>0</v>
      </c>
      <c r="I9" s="8">
        <f t="shared" si="1"/>
        <v>0</v>
      </c>
      <c r="J9" s="8">
        <f t="shared" si="1"/>
        <v>5</v>
      </c>
      <c r="K9" s="8">
        <f t="shared" si="1"/>
        <v>10</v>
      </c>
      <c r="L9" s="8">
        <f t="shared" si="1"/>
        <v>15</v>
      </c>
      <c r="M9" s="8">
        <f t="shared" si="1"/>
        <v>25</v>
      </c>
      <c r="N9" s="8">
        <f t="shared" si="1"/>
        <v>5</v>
      </c>
      <c r="O9" s="8">
        <f t="shared" si="1"/>
        <v>0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8">
        <f t="shared" si="1"/>
        <v>0</v>
      </c>
      <c r="T9" s="8">
        <f t="shared" si="1"/>
        <v>0</v>
      </c>
      <c r="U9" s="21">
        <f t="shared" si="2"/>
        <v>0</v>
      </c>
      <c r="V9" s="19">
        <f>VLOOKUP($C9,Gas!$B$3:$E$2506,2)</f>
        <v>2.4350000000000001</v>
      </c>
      <c r="W9" s="44">
        <f t="shared" si="3"/>
        <v>10.266940451745379</v>
      </c>
    </row>
    <row r="10" spans="1:112" x14ac:dyDescent="0.2">
      <c r="C10" s="91">
        <v>35774</v>
      </c>
      <c r="D10" s="92">
        <v>25.57</v>
      </c>
      <c r="E10" s="4">
        <f t="shared" si="0"/>
        <v>2.2543964434894436E-2</v>
      </c>
      <c r="H10" s="8">
        <f t="shared" si="1"/>
        <v>0</v>
      </c>
      <c r="I10" s="8">
        <f t="shared" si="1"/>
        <v>0</v>
      </c>
      <c r="J10" s="8">
        <f t="shared" si="1"/>
        <v>4.43</v>
      </c>
      <c r="K10" s="8">
        <f t="shared" si="1"/>
        <v>9.43</v>
      </c>
      <c r="L10" s="8">
        <f t="shared" si="1"/>
        <v>14.43</v>
      </c>
      <c r="M10" s="8">
        <f t="shared" si="1"/>
        <v>24.43</v>
      </c>
      <c r="N10" s="8">
        <f t="shared" si="1"/>
        <v>5.57</v>
      </c>
      <c r="O10" s="8">
        <f t="shared" si="1"/>
        <v>0.57000000000000028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8">
        <f t="shared" si="1"/>
        <v>0</v>
      </c>
      <c r="U10" s="21">
        <f t="shared" si="2"/>
        <v>0</v>
      </c>
      <c r="V10" s="19">
        <f>VLOOKUP($C10,Gas!$B$3:$E$2506,2)</f>
        <v>2.3050000000000002</v>
      </c>
      <c r="W10" s="44">
        <f t="shared" si="3"/>
        <v>11.093275488069414</v>
      </c>
    </row>
    <row r="11" spans="1:112" x14ac:dyDescent="0.2">
      <c r="C11" s="91">
        <v>35775</v>
      </c>
      <c r="D11" s="92">
        <v>25.85</v>
      </c>
      <c r="E11" s="4">
        <f t="shared" si="0"/>
        <v>1.0890811651343039E-2</v>
      </c>
      <c r="H11" s="8">
        <f t="shared" si="1"/>
        <v>0</v>
      </c>
      <c r="I11" s="8">
        <f t="shared" si="1"/>
        <v>0</v>
      </c>
      <c r="J11" s="8">
        <f t="shared" si="1"/>
        <v>4.1499999999999986</v>
      </c>
      <c r="K11" s="8">
        <f t="shared" si="1"/>
        <v>9.1499999999999986</v>
      </c>
      <c r="L11" s="8">
        <f t="shared" si="1"/>
        <v>14.149999999999999</v>
      </c>
      <c r="M11" s="8">
        <f t="shared" si="1"/>
        <v>24.15</v>
      </c>
      <c r="N11" s="8">
        <f t="shared" si="1"/>
        <v>5.8500000000000014</v>
      </c>
      <c r="O11" s="8">
        <f t="shared" si="1"/>
        <v>0.85000000000000142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8">
        <f t="shared" si="1"/>
        <v>0</v>
      </c>
      <c r="T11" s="8">
        <f t="shared" si="1"/>
        <v>0</v>
      </c>
      <c r="U11" s="21">
        <f t="shared" si="2"/>
        <v>0</v>
      </c>
      <c r="V11" s="19">
        <f>VLOOKUP($C11,Gas!$B$3:$E$2506,2)</f>
        <v>2.46</v>
      </c>
      <c r="W11" s="44">
        <f t="shared" si="3"/>
        <v>10.508130081300814</v>
      </c>
    </row>
    <row r="12" spans="1:112" x14ac:dyDescent="0.2">
      <c r="C12" s="91">
        <v>35776</v>
      </c>
      <c r="D12" s="92">
        <v>25.85</v>
      </c>
      <c r="E12" s="4">
        <f t="shared" si="0"/>
        <v>0</v>
      </c>
      <c r="F12" s="5"/>
      <c r="H12" s="8">
        <f t="shared" si="1"/>
        <v>0</v>
      </c>
      <c r="I12" s="8">
        <f t="shared" si="1"/>
        <v>0</v>
      </c>
      <c r="J12" s="8">
        <f t="shared" si="1"/>
        <v>4.1499999999999986</v>
      </c>
      <c r="K12" s="8">
        <f t="shared" si="1"/>
        <v>9.1499999999999986</v>
      </c>
      <c r="L12" s="8">
        <f t="shared" si="1"/>
        <v>14.149999999999999</v>
      </c>
      <c r="M12" s="8">
        <f t="shared" si="1"/>
        <v>24.15</v>
      </c>
      <c r="N12" s="8">
        <f t="shared" si="1"/>
        <v>5.8500000000000014</v>
      </c>
      <c r="O12" s="8">
        <f t="shared" si="1"/>
        <v>0.85000000000000142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8">
        <f t="shared" si="1"/>
        <v>0</v>
      </c>
      <c r="T12" s="8">
        <f t="shared" si="1"/>
        <v>0</v>
      </c>
      <c r="U12" s="21">
        <f t="shared" si="2"/>
        <v>0</v>
      </c>
      <c r="V12" s="19">
        <f>VLOOKUP($C12,Gas!$B$3:$E$2506,2)</f>
        <v>2.46</v>
      </c>
      <c r="W12" s="44">
        <f t="shared" si="3"/>
        <v>10.508130081300814</v>
      </c>
    </row>
    <row r="13" spans="1:112" x14ac:dyDescent="0.2">
      <c r="C13" s="91">
        <v>35779</v>
      </c>
      <c r="D13" s="92">
        <v>24.68</v>
      </c>
      <c r="E13" s="4">
        <f t="shared" si="0"/>
        <v>-4.631740191725113E-2</v>
      </c>
      <c r="F13" s="100">
        <f t="shared" ref="F13:F76" si="4">STDEV(E4:E13)*SQRT(trade_day)</f>
        <v>0.67150405998127427</v>
      </c>
      <c r="H13" s="8">
        <f t="shared" si="1"/>
        <v>0</v>
      </c>
      <c r="I13" s="8">
        <f t="shared" si="1"/>
        <v>0.32000000000000028</v>
      </c>
      <c r="J13" s="8">
        <f t="shared" si="1"/>
        <v>5.32</v>
      </c>
      <c r="K13" s="8">
        <f t="shared" si="1"/>
        <v>10.32</v>
      </c>
      <c r="L13" s="8">
        <f t="shared" si="1"/>
        <v>15.32</v>
      </c>
      <c r="M13" s="8">
        <f t="shared" si="1"/>
        <v>25.32</v>
      </c>
      <c r="N13" s="8">
        <f t="shared" si="1"/>
        <v>4.68</v>
      </c>
      <c r="O13" s="8">
        <f t="shared" si="1"/>
        <v>0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8">
        <f t="shared" si="1"/>
        <v>0</v>
      </c>
      <c r="T13" s="8">
        <f t="shared" si="1"/>
        <v>0</v>
      </c>
      <c r="U13" s="21">
        <f t="shared" si="2"/>
        <v>0</v>
      </c>
      <c r="V13" s="19">
        <f>VLOOKUP($C13,Gas!$B$3:$E$2506,2)</f>
        <v>2.2850000000000001</v>
      </c>
      <c r="W13" s="44">
        <f t="shared" si="3"/>
        <v>10.800875273522974</v>
      </c>
    </row>
    <row r="14" spans="1:112" x14ac:dyDescent="0.2">
      <c r="C14" s="91">
        <v>35780</v>
      </c>
      <c r="D14" s="92">
        <v>25.85</v>
      </c>
      <c r="E14" s="4">
        <f t="shared" si="0"/>
        <v>4.6317401917251214E-2</v>
      </c>
      <c r="F14" s="100">
        <f t="shared" si="4"/>
        <v>0.72308981461388344</v>
      </c>
      <c r="H14" s="8">
        <f t="shared" ref="H14:T23" si="5">IF(H$1="P",MAX(0,H$2-$D14),IF(H$1="C",MAX(0,$D14-H$2)))</f>
        <v>0</v>
      </c>
      <c r="I14" s="8">
        <f t="shared" si="5"/>
        <v>0</v>
      </c>
      <c r="J14" s="8">
        <f t="shared" si="5"/>
        <v>4.1499999999999986</v>
      </c>
      <c r="K14" s="8">
        <f t="shared" si="5"/>
        <v>9.1499999999999986</v>
      </c>
      <c r="L14" s="8">
        <f t="shared" si="5"/>
        <v>14.149999999999999</v>
      </c>
      <c r="M14" s="8">
        <f t="shared" si="5"/>
        <v>24.15</v>
      </c>
      <c r="N14" s="8">
        <f t="shared" si="5"/>
        <v>5.8500000000000014</v>
      </c>
      <c r="O14" s="8">
        <f t="shared" si="5"/>
        <v>0.85000000000000142</v>
      </c>
      <c r="P14" s="8">
        <f t="shared" si="5"/>
        <v>0</v>
      </c>
      <c r="Q14" s="8">
        <f t="shared" si="5"/>
        <v>0</v>
      </c>
      <c r="R14" s="8">
        <f t="shared" si="5"/>
        <v>0</v>
      </c>
      <c r="S14" s="8">
        <f t="shared" si="5"/>
        <v>0</v>
      </c>
      <c r="T14" s="8">
        <f t="shared" si="5"/>
        <v>0</v>
      </c>
      <c r="U14" s="21">
        <f t="shared" si="2"/>
        <v>0</v>
      </c>
      <c r="V14" s="19">
        <f>VLOOKUP($C14,Gas!$B$3:$E$2506,2)</f>
        <v>2.29</v>
      </c>
      <c r="W14" s="44">
        <f t="shared" si="3"/>
        <v>11.2882096069869</v>
      </c>
    </row>
    <row r="15" spans="1:112" x14ac:dyDescent="0.2">
      <c r="C15" s="91">
        <v>35781</v>
      </c>
      <c r="D15" s="92">
        <v>21</v>
      </c>
      <c r="E15" s="4">
        <f t="shared" si="0"/>
        <v>-0.20778816323101523</v>
      </c>
      <c r="F15" s="100">
        <f t="shared" si="4"/>
        <v>1.2544277208336849</v>
      </c>
      <c r="H15" s="8">
        <f t="shared" si="5"/>
        <v>0</v>
      </c>
      <c r="I15" s="8">
        <f t="shared" si="5"/>
        <v>4</v>
      </c>
      <c r="J15" s="8">
        <f t="shared" si="5"/>
        <v>9</v>
      </c>
      <c r="K15" s="8">
        <f t="shared" si="5"/>
        <v>14</v>
      </c>
      <c r="L15" s="8">
        <f t="shared" si="5"/>
        <v>19</v>
      </c>
      <c r="M15" s="8">
        <f t="shared" si="5"/>
        <v>29</v>
      </c>
      <c r="N15" s="8">
        <f t="shared" si="5"/>
        <v>1</v>
      </c>
      <c r="O15" s="8">
        <f t="shared" si="5"/>
        <v>0</v>
      </c>
      <c r="P15" s="8">
        <f t="shared" si="5"/>
        <v>0</v>
      </c>
      <c r="Q15" s="8">
        <f t="shared" si="5"/>
        <v>0</v>
      </c>
      <c r="R15" s="8">
        <f t="shared" si="5"/>
        <v>0</v>
      </c>
      <c r="S15" s="8">
        <f t="shared" si="5"/>
        <v>0</v>
      </c>
      <c r="T15" s="8">
        <f t="shared" si="5"/>
        <v>0</v>
      </c>
      <c r="U15" s="21">
        <f t="shared" si="2"/>
        <v>0</v>
      </c>
      <c r="V15" s="19">
        <f>VLOOKUP($C15,Gas!$B$3:$E$2506,2)</f>
        <v>2.2400000000000002</v>
      </c>
      <c r="W15" s="44">
        <f t="shared" si="3"/>
        <v>9.3749999999999982</v>
      </c>
    </row>
    <row r="16" spans="1:112" x14ac:dyDescent="0.2">
      <c r="C16" s="91">
        <v>35782</v>
      </c>
      <c r="D16" s="92">
        <v>21.75</v>
      </c>
      <c r="E16" s="4">
        <f t="shared" si="0"/>
        <v>3.5091319811270193E-2</v>
      </c>
      <c r="F16" s="100">
        <f t="shared" si="4"/>
        <v>1.1894577645079056</v>
      </c>
      <c r="H16" s="8">
        <f t="shared" si="5"/>
        <v>0</v>
      </c>
      <c r="I16" s="8">
        <f t="shared" si="5"/>
        <v>3.25</v>
      </c>
      <c r="J16" s="8">
        <f t="shared" si="5"/>
        <v>8.25</v>
      </c>
      <c r="K16" s="8">
        <f t="shared" si="5"/>
        <v>13.25</v>
      </c>
      <c r="L16" s="8">
        <f t="shared" si="5"/>
        <v>18.25</v>
      </c>
      <c r="M16" s="8">
        <f t="shared" si="5"/>
        <v>28.25</v>
      </c>
      <c r="N16" s="8">
        <f t="shared" si="5"/>
        <v>1.75</v>
      </c>
      <c r="O16" s="8">
        <f t="shared" si="5"/>
        <v>0</v>
      </c>
      <c r="P16" s="8">
        <f t="shared" si="5"/>
        <v>0</v>
      </c>
      <c r="Q16" s="8">
        <f t="shared" si="5"/>
        <v>0</v>
      </c>
      <c r="R16" s="8">
        <f t="shared" si="5"/>
        <v>0</v>
      </c>
      <c r="S16" s="8">
        <f t="shared" si="5"/>
        <v>0</v>
      </c>
      <c r="T16" s="8">
        <f t="shared" si="5"/>
        <v>0</v>
      </c>
      <c r="U16" s="21">
        <f t="shared" si="2"/>
        <v>0</v>
      </c>
      <c r="V16" s="19">
        <f>VLOOKUP($C16,Gas!$B$3:$E$2506,2)</f>
        <v>2.36</v>
      </c>
      <c r="W16" s="44">
        <f t="shared" si="3"/>
        <v>9.2161016949152543</v>
      </c>
    </row>
    <row r="17" spans="1:23" x14ac:dyDescent="0.2">
      <c r="C17" s="91">
        <v>35783</v>
      </c>
      <c r="D17" s="92">
        <v>21.75</v>
      </c>
      <c r="E17" s="4">
        <f t="shared" si="0"/>
        <v>0</v>
      </c>
      <c r="F17" s="100">
        <f t="shared" si="4"/>
        <v>1.1894577645079056</v>
      </c>
      <c r="H17" s="8">
        <f t="shared" si="5"/>
        <v>0</v>
      </c>
      <c r="I17" s="8">
        <f t="shared" si="5"/>
        <v>3.25</v>
      </c>
      <c r="J17" s="8">
        <f t="shared" si="5"/>
        <v>8.25</v>
      </c>
      <c r="K17" s="8">
        <f t="shared" si="5"/>
        <v>13.25</v>
      </c>
      <c r="L17" s="8">
        <f t="shared" si="5"/>
        <v>18.25</v>
      </c>
      <c r="M17" s="8">
        <f t="shared" si="5"/>
        <v>28.25</v>
      </c>
      <c r="N17" s="8">
        <f t="shared" si="5"/>
        <v>1.75</v>
      </c>
      <c r="O17" s="8">
        <f t="shared" si="5"/>
        <v>0</v>
      </c>
      <c r="P17" s="8">
        <f t="shared" si="5"/>
        <v>0</v>
      </c>
      <c r="Q17" s="8">
        <f t="shared" si="5"/>
        <v>0</v>
      </c>
      <c r="R17" s="8">
        <f t="shared" si="5"/>
        <v>0</v>
      </c>
      <c r="S17" s="8">
        <f t="shared" si="5"/>
        <v>0</v>
      </c>
      <c r="T17" s="8">
        <f t="shared" si="5"/>
        <v>0</v>
      </c>
      <c r="U17" s="21">
        <f t="shared" si="2"/>
        <v>0</v>
      </c>
      <c r="V17" s="19">
        <f>VLOOKUP($C17,Gas!$B$3:$E$2506,2)</f>
        <v>2.36</v>
      </c>
      <c r="W17" s="44">
        <f t="shared" si="3"/>
        <v>9.2161016949152543</v>
      </c>
    </row>
    <row r="18" spans="1:23" x14ac:dyDescent="0.2">
      <c r="C18" s="91">
        <v>35786</v>
      </c>
      <c r="D18" s="109">
        <f>D17</f>
        <v>21.75</v>
      </c>
      <c r="E18" s="4">
        <f t="shared" si="0"/>
        <v>0</v>
      </c>
      <c r="F18" s="100">
        <f t="shared" si="4"/>
        <v>1.1894577645079056</v>
      </c>
      <c r="H18" s="8">
        <f t="shared" si="5"/>
        <v>0</v>
      </c>
      <c r="I18" s="8">
        <f t="shared" si="5"/>
        <v>3.25</v>
      </c>
      <c r="J18" s="8">
        <f t="shared" si="5"/>
        <v>8.25</v>
      </c>
      <c r="K18" s="8">
        <f t="shared" si="5"/>
        <v>13.25</v>
      </c>
      <c r="L18" s="8">
        <f t="shared" si="5"/>
        <v>18.25</v>
      </c>
      <c r="M18" s="8">
        <f t="shared" si="5"/>
        <v>28.25</v>
      </c>
      <c r="N18" s="8">
        <f t="shared" si="5"/>
        <v>1.75</v>
      </c>
      <c r="O18" s="8">
        <f t="shared" si="5"/>
        <v>0</v>
      </c>
      <c r="P18" s="8">
        <f t="shared" si="5"/>
        <v>0</v>
      </c>
      <c r="Q18" s="8">
        <f t="shared" si="5"/>
        <v>0</v>
      </c>
      <c r="R18" s="8">
        <f t="shared" si="5"/>
        <v>0</v>
      </c>
      <c r="S18" s="8">
        <f t="shared" si="5"/>
        <v>0</v>
      </c>
      <c r="T18" s="8">
        <f t="shared" si="5"/>
        <v>0</v>
      </c>
      <c r="U18" s="21">
        <f t="shared" si="2"/>
        <v>0</v>
      </c>
      <c r="V18" s="19">
        <f>VLOOKUP($C18,Gas!$B$3:$E$2506,2)</f>
        <v>2.35</v>
      </c>
      <c r="W18" s="44">
        <f t="shared" si="3"/>
        <v>9.2553191489361701</v>
      </c>
    </row>
    <row r="19" spans="1:23" x14ac:dyDescent="0.2">
      <c r="C19" s="91">
        <v>35787</v>
      </c>
      <c r="D19" s="109">
        <f>D18</f>
        <v>21.75</v>
      </c>
      <c r="E19" s="4">
        <f t="shared" si="0"/>
        <v>0</v>
      </c>
      <c r="F19" s="100">
        <f t="shared" si="4"/>
        <v>1.1472839026347161</v>
      </c>
      <c r="H19" s="8">
        <f t="shared" si="5"/>
        <v>0</v>
      </c>
      <c r="I19" s="8">
        <f t="shared" si="5"/>
        <v>3.25</v>
      </c>
      <c r="J19" s="8">
        <f t="shared" si="5"/>
        <v>8.25</v>
      </c>
      <c r="K19" s="8">
        <f t="shared" si="5"/>
        <v>13.25</v>
      </c>
      <c r="L19" s="8">
        <f t="shared" si="5"/>
        <v>18.25</v>
      </c>
      <c r="M19" s="8">
        <f t="shared" si="5"/>
        <v>28.25</v>
      </c>
      <c r="N19" s="8">
        <f t="shared" si="5"/>
        <v>1.75</v>
      </c>
      <c r="O19" s="8">
        <f t="shared" si="5"/>
        <v>0</v>
      </c>
      <c r="P19" s="8">
        <f t="shared" si="5"/>
        <v>0</v>
      </c>
      <c r="Q19" s="8">
        <f t="shared" si="5"/>
        <v>0</v>
      </c>
      <c r="R19" s="8">
        <f t="shared" si="5"/>
        <v>0</v>
      </c>
      <c r="S19" s="8">
        <f t="shared" si="5"/>
        <v>0</v>
      </c>
      <c r="T19" s="8">
        <f t="shared" si="5"/>
        <v>0</v>
      </c>
      <c r="U19" s="21">
        <f t="shared" si="2"/>
        <v>0</v>
      </c>
      <c r="V19" s="19">
        <f>VLOOKUP($C19,Gas!$B$3:$E$2506,2)</f>
        <v>2.35</v>
      </c>
      <c r="W19" s="44">
        <f t="shared" si="3"/>
        <v>9.2553191489361701</v>
      </c>
    </row>
    <row r="20" spans="1:23" x14ac:dyDescent="0.2">
      <c r="C20" s="91">
        <v>35788</v>
      </c>
      <c r="D20" s="109">
        <f>D19</f>
        <v>21.75</v>
      </c>
      <c r="E20" s="4">
        <f t="shared" si="0"/>
        <v>0</v>
      </c>
      <c r="F20" s="100">
        <f t="shared" si="4"/>
        <v>1.1328236051333751</v>
      </c>
      <c r="H20" s="8">
        <f t="shared" si="5"/>
        <v>0</v>
      </c>
      <c r="I20" s="8">
        <f t="shared" si="5"/>
        <v>3.25</v>
      </c>
      <c r="J20" s="8">
        <f t="shared" si="5"/>
        <v>8.25</v>
      </c>
      <c r="K20" s="8">
        <f t="shared" si="5"/>
        <v>13.25</v>
      </c>
      <c r="L20" s="8">
        <f t="shared" si="5"/>
        <v>18.25</v>
      </c>
      <c r="M20" s="8">
        <f t="shared" si="5"/>
        <v>28.25</v>
      </c>
      <c r="N20" s="8">
        <f t="shared" si="5"/>
        <v>1.75</v>
      </c>
      <c r="O20" s="8">
        <f t="shared" si="5"/>
        <v>0</v>
      </c>
      <c r="P20" s="8">
        <f t="shared" si="5"/>
        <v>0</v>
      </c>
      <c r="Q20" s="8">
        <f t="shared" si="5"/>
        <v>0</v>
      </c>
      <c r="R20" s="8">
        <f t="shared" si="5"/>
        <v>0</v>
      </c>
      <c r="S20" s="8">
        <f t="shared" si="5"/>
        <v>0</v>
      </c>
      <c r="T20" s="8">
        <f t="shared" si="5"/>
        <v>0</v>
      </c>
      <c r="U20" s="21">
        <f t="shared" si="2"/>
        <v>0</v>
      </c>
      <c r="V20" s="19">
        <f>VLOOKUP($C20,Gas!$B$3:$E$2506,2)</f>
        <v>2.35</v>
      </c>
      <c r="W20" s="44">
        <f t="shared" si="3"/>
        <v>9.2553191489361701</v>
      </c>
    </row>
    <row r="21" spans="1:23" x14ac:dyDescent="0.2">
      <c r="C21" s="91">
        <v>35790</v>
      </c>
      <c r="D21" s="109">
        <f>D20</f>
        <v>21.75</v>
      </c>
      <c r="E21" s="4">
        <f t="shared" si="0"/>
        <v>0</v>
      </c>
      <c r="F21" s="100">
        <f t="shared" si="4"/>
        <v>1.1268873671045028</v>
      </c>
      <c r="H21" s="8">
        <f t="shared" si="5"/>
        <v>0</v>
      </c>
      <c r="I21" s="8">
        <f t="shared" si="5"/>
        <v>3.25</v>
      </c>
      <c r="J21" s="8">
        <f t="shared" si="5"/>
        <v>8.25</v>
      </c>
      <c r="K21" s="8">
        <f t="shared" si="5"/>
        <v>13.25</v>
      </c>
      <c r="L21" s="8">
        <f t="shared" si="5"/>
        <v>18.25</v>
      </c>
      <c r="M21" s="8">
        <f t="shared" si="5"/>
        <v>28.25</v>
      </c>
      <c r="N21" s="8">
        <f t="shared" si="5"/>
        <v>1.75</v>
      </c>
      <c r="O21" s="8">
        <f t="shared" si="5"/>
        <v>0</v>
      </c>
      <c r="P21" s="8">
        <f t="shared" si="5"/>
        <v>0</v>
      </c>
      <c r="Q21" s="8">
        <f t="shared" si="5"/>
        <v>0</v>
      </c>
      <c r="R21" s="8">
        <f t="shared" si="5"/>
        <v>0</v>
      </c>
      <c r="S21" s="8">
        <f t="shared" si="5"/>
        <v>0</v>
      </c>
      <c r="T21" s="8">
        <f t="shared" si="5"/>
        <v>0</v>
      </c>
      <c r="U21" s="21">
        <f t="shared" si="2"/>
        <v>0</v>
      </c>
      <c r="V21" s="19">
        <f>VLOOKUP($C21,Gas!$B$3:$E$2506,2)</f>
        <v>2.08</v>
      </c>
      <c r="W21" s="44">
        <f t="shared" si="3"/>
        <v>10.456730769230768</v>
      </c>
    </row>
    <row r="22" spans="1:23" x14ac:dyDescent="0.2">
      <c r="C22" s="91">
        <v>35793</v>
      </c>
      <c r="D22" s="109">
        <f>D21</f>
        <v>21.75</v>
      </c>
      <c r="E22" s="4">
        <f t="shared" si="0"/>
        <v>0</v>
      </c>
      <c r="F22" s="100">
        <f t="shared" si="4"/>
        <v>1.1268873671045028</v>
      </c>
      <c r="H22" s="8">
        <f t="shared" si="5"/>
        <v>0</v>
      </c>
      <c r="I22" s="8">
        <f t="shared" si="5"/>
        <v>3.25</v>
      </c>
      <c r="J22" s="8">
        <f t="shared" si="5"/>
        <v>8.25</v>
      </c>
      <c r="K22" s="8">
        <f t="shared" si="5"/>
        <v>13.25</v>
      </c>
      <c r="L22" s="8">
        <f t="shared" si="5"/>
        <v>18.25</v>
      </c>
      <c r="M22" s="8">
        <f t="shared" si="5"/>
        <v>28.25</v>
      </c>
      <c r="N22" s="8">
        <f t="shared" si="5"/>
        <v>1.75</v>
      </c>
      <c r="O22" s="8">
        <f t="shared" si="5"/>
        <v>0</v>
      </c>
      <c r="P22" s="8">
        <f t="shared" si="5"/>
        <v>0</v>
      </c>
      <c r="Q22" s="8">
        <f t="shared" si="5"/>
        <v>0</v>
      </c>
      <c r="R22" s="8">
        <f t="shared" si="5"/>
        <v>0</v>
      </c>
      <c r="S22" s="8">
        <f t="shared" si="5"/>
        <v>0</v>
      </c>
      <c r="T22" s="8">
        <f t="shared" si="5"/>
        <v>0</v>
      </c>
      <c r="U22" s="21">
        <f t="shared" si="2"/>
        <v>0</v>
      </c>
      <c r="V22" s="19">
        <f>VLOOKUP($C22,Gas!$B$3:$E$2506,2)</f>
        <v>2.2149999999999999</v>
      </c>
      <c r="W22" s="44">
        <f t="shared" si="3"/>
        <v>9.819413092550791</v>
      </c>
    </row>
    <row r="23" spans="1:23" x14ac:dyDescent="0.2">
      <c r="C23" s="91">
        <v>35794</v>
      </c>
      <c r="D23" s="92">
        <v>22.5</v>
      </c>
      <c r="E23" s="4">
        <f t="shared" si="0"/>
        <v>3.3901551675681416E-2</v>
      </c>
      <c r="F23" s="100">
        <f t="shared" si="4"/>
        <v>1.140744425811459</v>
      </c>
      <c r="H23" s="8">
        <f t="shared" si="5"/>
        <v>0</v>
      </c>
      <c r="I23" s="8">
        <f t="shared" si="5"/>
        <v>2.5</v>
      </c>
      <c r="J23" s="8">
        <f t="shared" si="5"/>
        <v>7.5</v>
      </c>
      <c r="K23" s="8">
        <f t="shared" si="5"/>
        <v>12.5</v>
      </c>
      <c r="L23" s="8">
        <f t="shared" si="5"/>
        <v>17.5</v>
      </c>
      <c r="M23" s="8">
        <f t="shared" si="5"/>
        <v>27.5</v>
      </c>
      <c r="N23" s="8">
        <f t="shared" si="5"/>
        <v>2.5</v>
      </c>
      <c r="O23" s="8">
        <f t="shared" si="5"/>
        <v>0</v>
      </c>
      <c r="P23" s="8">
        <f t="shared" si="5"/>
        <v>0</v>
      </c>
      <c r="Q23" s="8">
        <f t="shared" si="5"/>
        <v>0</v>
      </c>
      <c r="R23" s="8">
        <f t="shared" si="5"/>
        <v>0</v>
      </c>
      <c r="S23" s="8">
        <f t="shared" si="5"/>
        <v>0</v>
      </c>
      <c r="T23" s="8">
        <f t="shared" si="5"/>
        <v>0</v>
      </c>
      <c r="U23" s="21">
        <f t="shared" si="2"/>
        <v>0</v>
      </c>
      <c r="V23" s="19">
        <f>VLOOKUP($C23,Gas!$B$3:$E$2506,2)</f>
        <v>2.08</v>
      </c>
      <c r="W23" s="44">
        <f t="shared" si="3"/>
        <v>10.817307692307692</v>
      </c>
    </row>
    <row r="24" spans="1:23" x14ac:dyDescent="0.2">
      <c r="C24" s="91">
        <v>35795</v>
      </c>
      <c r="D24" s="92">
        <v>22.5</v>
      </c>
      <c r="E24" s="4">
        <f t="shared" si="0"/>
        <v>0</v>
      </c>
      <c r="F24" s="100">
        <f t="shared" si="4"/>
        <v>1.1008863021574278</v>
      </c>
      <c r="H24" s="8">
        <f t="shared" ref="H24:T33" si="6">IF(H$1="P",MAX(0,H$2-$D24),IF(H$1="C",MAX(0,$D24-H$2)))</f>
        <v>0</v>
      </c>
      <c r="I24" s="8">
        <f t="shared" si="6"/>
        <v>2.5</v>
      </c>
      <c r="J24" s="8">
        <f t="shared" si="6"/>
        <v>7.5</v>
      </c>
      <c r="K24" s="8">
        <f t="shared" si="6"/>
        <v>12.5</v>
      </c>
      <c r="L24" s="8">
        <f t="shared" si="6"/>
        <v>17.5</v>
      </c>
      <c r="M24" s="8">
        <f t="shared" si="6"/>
        <v>27.5</v>
      </c>
      <c r="N24" s="8">
        <f t="shared" si="6"/>
        <v>2.5</v>
      </c>
      <c r="O24" s="8">
        <f t="shared" si="6"/>
        <v>0</v>
      </c>
      <c r="P24" s="8">
        <f t="shared" si="6"/>
        <v>0</v>
      </c>
      <c r="Q24" s="8">
        <f t="shared" si="6"/>
        <v>0</v>
      </c>
      <c r="R24" s="8">
        <f t="shared" si="6"/>
        <v>0</v>
      </c>
      <c r="S24" s="8">
        <f t="shared" si="6"/>
        <v>0</v>
      </c>
      <c r="T24" s="8">
        <f t="shared" si="6"/>
        <v>0</v>
      </c>
      <c r="U24" s="21">
        <f t="shared" si="2"/>
        <v>0</v>
      </c>
      <c r="V24" s="19">
        <f>VLOOKUP($C24,Gas!$B$3:$E$2506,2)</f>
        <v>2.29</v>
      </c>
      <c r="W24" s="44">
        <f t="shared" si="3"/>
        <v>9.825327510917031</v>
      </c>
    </row>
    <row r="25" spans="1:23" x14ac:dyDescent="0.2">
      <c r="A25">
        <f>YEAR(C25)</f>
        <v>1998</v>
      </c>
      <c r="B25" s="43">
        <f t="shared" ref="B25:B88" si="7">MONTH(C25)+(YEAR(C25)-1998)*12</f>
        <v>1</v>
      </c>
      <c r="C25" s="91">
        <v>35797</v>
      </c>
      <c r="D25" s="92">
        <v>22.5</v>
      </c>
      <c r="E25" s="4">
        <f t="shared" si="0"/>
        <v>0</v>
      </c>
      <c r="F25" s="100">
        <f t="shared" si="4"/>
        <v>0.23001897871662674</v>
      </c>
      <c r="H25" s="8">
        <f t="shared" si="6"/>
        <v>0</v>
      </c>
      <c r="I25" s="8">
        <f t="shared" si="6"/>
        <v>2.5</v>
      </c>
      <c r="J25" s="8">
        <f t="shared" si="6"/>
        <v>7.5</v>
      </c>
      <c r="K25" s="8">
        <f t="shared" si="6"/>
        <v>12.5</v>
      </c>
      <c r="L25" s="8">
        <f t="shared" si="6"/>
        <v>17.5</v>
      </c>
      <c r="M25" s="8">
        <f t="shared" si="6"/>
        <v>27.5</v>
      </c>
      <c r="N25" s="8">
        <f t="shared" si="6"/>
        <v>2.5</v>
      </c>
      <c r="O25" s="8">
        <f t="shared" si="6"/>
        <v>0</v>
      </c>
      <c r="P25" s="8">
        <f t="shared" si="6"/>
        <v>0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8">
        <f t="shared" si="6"/>
        <v>0</v>
      </c>
      <c r="U25" s="21">
        <f t="shared" si="2"/>
        <v>1</v>
      </c>
      <c r="V25" s="19">
        <f>VLOOKUP($C25,Gas!$B$3:$E$2506,2)</f>
        <v>2.27</v>
      </c>
      <c r="W25" s="44">
        <f t="shared" si="3"/>
        <v>9.9118942731277535</v>
      </c>
    </row>
    <row r="26" spans="1:23" x14ac:dyDescent="0.2">
      <c r="A26">
        <f t="shared" ref="A26:A89" si="8">YEAR(C26)</f>
        <v>1998</v>
      </c>
      <c r="B26" s="43">
        <f t="shared" si="7"/>
        <v>1</v>
      </c>
      <c r="C26" s="91">
        <v>35800</v>
      </c>
      <c r="D26" s="109">
        <f>D25</f>
        <v>22.5</v>
      </c>
      <c r="E26" s="4">
        <f t="shared" si="0"/>
        <v>0</v>
      </c>
      <c r="F26" s="100">
        <f t="shared" si="4"/>
        <v>0.16950775837840709</v>
      </c>
      <c r="H26" s="8">
        <f t="shared" si="6"/>
        <v>0</v>
      </c>
      <c r="I26" s="8">
        <f t="shared" si="6"/>
        <v>2.5</v>
      </c>
      <c r="J26" s="8">
        <f t="shared" si="6"/>
        <v>7.5</v>
      </c>
      <c r="K26" s="8">
        <f t="shared" si="6"/>
        <v>12.5</v>
      </c>
      <c r="L26" s="8">
        <f t="shared" si="6"/>
        <v>17.5</v>
      </c>
      <c r="M26" s="8">
        <f t="shared" si="6"/>
        <v>27.5</v>
      </c>
      <c r="N26" s="8">
        <f t="shared" si="6"/>
        <v>2.5</v>
      </c>
      <c r="O26" s="8">
        <f t="shared" si="6"/>
        <v>0</v>
      </c>
      <c r="P26" s="8">
        <f t="shared" si="6"/>
        <v>0</v>
      </c>
      <c r="Q26" s="8">
        <f t="shared" si="6"/>
        <v>0</v>
      </c>
      <c r="R26" s="8">
        <f t="shared" si="6"/>
        <v>0</v>
      </c>
      <c r="S26" s="8">
        <f t="shared" si="6"/>
        <v>0</v>
      </c>
      <c r="T26" s="8">
        <f t="shared" si="6"/>
        <v>0</v>
      </c>
      <c r="U26" s="21">
        <f t="shared" si="2"/>
        <v>1</v>
      </c>
      <c r="V26" s="19">
        <f>VLOOKUP($C26,Gas!$B$3:$E$2506,2)</f>
        <v>2.1800000000000002</v>
      </c>
      <c r="W26" s="44">
        <f t="shared" si="3"/>
        <v>10.321100917431192</v>
      </c>
    </row>
    <row r="27" spans="1:23" x14ac:dyDescent="0.2">
      <c r="A27">
        <f t="shared" si="8"/>
        <v>1998</v>
      </c>
      <c r="B27" s="43">
        <f t="shared" si="7"/>
        <v>1</v>
      </c>
      <c r="C27" s="91">
        <v>35801</v>
      </c>
      <c r="D27" s="92">
        <v>19.5</v>
      </c>
      <c r="E27" s="4">
        <f t="shared" si="0"/>
        <v>-0.1431008436406733</v>
      </c>
      <c r="F27" s="100">
        <f t="shared" si="4"/>
        <v>0.7534129404864125</v>
      </c>
      <c r="H27" s="8">
        <f t="shared" si="6"/>
        <v>0.5</v>
      </c>
      <c r="I27" s="8">
        <f t="shared" si="6"/>
        <v>5.5</v>
      </c>
      <c r="J27" s="8">
        <f t="shared" si="6"/>
        <v>10.5</v>
      </c>
      <c r="K27" s="8">
        <f t="shared" si="6"/>
        <v>15.5</v>
      </c>
      <c r="L27" s="8">
        <f t="shared" si="6"/>
        <v>20.5</v>
      </c>
      <c r="M27" s="8">
        <f t="shared" si="6"/>
        <v>30.5</v>
      </c>
      <c r="N27" s="8">
        <f t="shared" si="6"/>
        <v>0</v>
      </c>
      <c r="O27" s="8">
        <f t="shared" si="6"/>
        <v>0</v>
      </c>
      <c r="P27" s="8">
        <f t="shared" si="6"/>
        <v>0</v>
      </c>
      <c r="Q27" s="8">
        <f t="shared" si="6"/>
        <v>0</v>
      </c>
      <c r="R27" s="8">
        <f t="shared" si="6"/>
        <v>0</v>
      </c>
      <c r="S27" s="8">
        <f t="shared" si="6"/>
        <v>0</v>
      </c>
      <c r="T27" s="8">
        <f t="shared" si="6"/>
        <v>0</v>
      </c>
      <c r="U27" s="21">
        <f t="shared" si="2"/>
        <v>1</v>
      </c>
      <c r="V27" s="19">
        <f>VLOOKUP($C27,Gas!$B$3:$E$2506,2)</f>
        <v>2.04</v>
      </c>
      <c r="W27" s="44">
        <f t="shared" si="3"/>
        <v>9.5588235294117645</v>
      </c>
    </row>
    <row r="28" spans="1:23" x14ac:dyDescent="0.2">
      <c r="A28">
        <f t="shared" si="8"/>
        <v>1998</v>
      </c>
      <c r="B28" s="43">
        <f t="shared" si="7"/>
        <v>1</v>
      </c>
      <c r="C28" s="91">
        <v>35802</v>
      </c>
      <c r="D28" s="92">
        <v>19.5</v>
      </c>
      <c r="E28" s="4">
        <f t="shared" si="0"/>
        <v>0</v>
      </c>
      <c r="F28" s="100">
        <f t="shared" si="4"/>
        <v>0.7534129404864125</v>
      </c>
      <c r="H28" s="8">
        <f t="shared" si="6"/>
        <v>0.5</v>
      </c>
      <c r="I28" s="8">
        <f t="shared" si="6"/>
        <v>5.5</v>
      </c>
      <c r="J28" s="8">
        <f t="shared" si="6"/>
        <v>10.5</v>
      </c>
      <c r="K28" s="8">
        <f t="shared" si="6"/>
        <v>15.5</v>
      </c>
      <c r="L28" s="8">
        <f t="shared" si="6"/>
        <v>20.5</v>
      </c>
      <c r="M28" s="8">
        <f t="shared" si="6"/>
        <v>30.5</v>
      </c>
      <c r="N28" s="8">
        <f t="shared" si="6"/>
        <v>0</v>
      </c>
      <c r="O28" s="8">
        <f t="shared" si="6"/>
        <v>0</v>
      </c>
      <c r="P28" s="8">
        <f t="shared" si="6"/>
        <v>0</v>
      </c>
      <c r="Q28" s="8">
        <f t="shared" si="6"/>
        <v>0</v>
      </c>
      <c r="R28" s="8">
        <f t="shared" si="6"/>
        <v>0</v>
      </c>
      <c r="S28" s="8">
        <f t="shared" si="6"/>
        <v>0</v>
      </c>
      <c r="T28" s="8">
        <f t="shared" si="6"/>
        <v>0</v>
      </c>
      <c r="U28" s="21">
        <f t="shared" si="2"/>
        <v>1</v>
      </c>
      <c r="V28" s="19">
        <f>VLOOKUP($C28,Gas!$B$3:$E$2506,2)</f>
        <v>2.145</v>
      </c>
      <c r="W28" s="44">
        <f t="shared" si="3"/>
        <v>9.0909090909090917</v>
      </c>
    </row>
    <row r="29" spans="1:23" x14ac:dyDescent="0.2">
      <c r="A29">
        <f t="shared" si="8"/>
        <v>1998</v>
      </c>
      <c r="B29" s="43">
        <f t="shared" si="7"/>
        <v>1</v>
      </c>
      <c r="C29" s="91">
        <v>35803</v>
      </c>
      <c r="D29" s="92">
        <v>18</v>
      </c>
      <c r="E29" s="4">
        <f t="shared" si="0"/>
        <v>-8.004270767353637E-2</v>
      </c>
      <c r="F29" s="100">
        <f t="shared" si="4"/>
        <v>0.82416200311595378</v>
      </c>
      <c r="H29" s="8">
        <f t="shared" si="6"/>
        <v>2</v>
      </c>
      <c r="I29" s="8">
        <f t="shared" si="6"/>
        <v>7</v>
      </c>
      <c r="J29" s="8">
        <f t="shared" si="6"/>
        <v>12</v>
      </c>
      <c r="K29" s="8">
        <f t="shared" si="6"/>
        <v>17</v>
      </c>
      <c r="L29" s="8">
        <f t="shared" si="6"/>
        <v>22</v>
      </c>
      <c r="M29" s="8">
        <f t="shared" si="6"/>
        <v>32</v>
      </c>
      <c r="N29" s="8">
        <f t="shared" si="6"/>
        <v>0</v>
      </c>
      <c r="O29" s="8">
        <f t="shared" si="6"/>
        <v>0</v>
      </c>
      <c r="P29" s="8">
        <f t="shared" si="6"/>
        <v>0</v>
      </c>
      <c r="Q29" s="8">
        <f t="shared" si="6"/>
        <v>0</v>
      </c>
      <c r="R29" s="8">
        <f t="shared" si="6"/>
        <v>0</v>
      </c>
      <c r="S29" s="8">
        <f t="shared" si="6"/>
        <v>0</v>
      </c>
      <c r="T29" s="8">
        <f t="shared" si="6"/>
        <v>0</v>
      </c>
      <c r="U29" s="21">
        <f t="shared" si="2"/>
        <v>1</v>
      </c>
      <c r="V29" s="19">
        <f>VLOOKUP($C29,Gas!$B$3:$E$2506,2)</f>
        <v>2.1349999999999998</v>
      </c>
      <c r="W29" s="44">
        <f t="shared" si="3"/>
        <v>8.4309133489461363</v>
      </c>
    </row>
    <row r="30" spans="1:23" x14ac:dyDescent="0.2">
      <c r="A30">
        <f t="shared" si="8"/>
        <v>1998</v>
      </c>
      <c r="B30" s="43">
        <f t="shared" si="7"/>
        <v>1</v>
      </c>
      <c r="C30" s="91">
        <v>35804</v>
      </c>
      <c r="D30" s="92">
        <v>18.5</v>
      </c>
      <c r="E30" s="4">
        <f t="shared" si="0"/>
        <v>2.7398974188114347E-2</v>
      </c>
      <c r="F30" s="100">
        <f t="shared" si="4"/>
        <v>0.85253525515679063</v>
      </c>
      <c r="H30" s="8">
        <f t="shared" si="6"/>
        <v>1.5</v>
      </c>
      <c r="I30" s="8">
        <f t="shared" si="6"/>
        <v>6.5</v>
      </c>
      <c r="J30" s="8">
        <f t="shared" si="6"/>
        <v>11.5</v>
      </c>
      <c r="K30" s="8">
        <f t="shared" si="6"/>
        <v>16.5</v>
      </c>
      <c r="L30" s="8">
        <f t="shared" si="6"/>
        <v>21.5</v>
      </c>
      <c r="M30" s="8">
        <f t="shared" si="6"/>
        <v>31.5</v>
      </c>
      <c r="N30" s="8">
        <f t="shared" si="6"/>
        <v>0</v>
      </c>
      <c r="O30" s="8">
        <f t="shared" si="6"/>
        <v>0</v>
      </c>
      <c r="P30" s="8">
        <f t="shared" si="6"/>
        <v>0</v>
      </c>
      <c r="Q30" s="8">
        <f t="shared" si="6"/>
        <v>0</v>
      </c>
      <c r="R30" s="8">
        <f t="shared" si="6"/>
        <v>0</v>
      </c>
      <c r="S30" s="8">
        <f t="shared" si="6"/>
        <v>0</v>
      </c>
      <c r="T30" s="8">
        <f t="shared" si="6"/>
        <v>0</v>
      </c>
      <c r="U30" s="21">
        <f t="shared" si="2"/>
        <v>1</v>
      </c>
      <c r="V30" s="19">
        <f>VLOOKUP($C30,Gas!$B$3:$E$2506,2)</f>
        <v>2.1150000000000002</v>
      </c>
      <c r="W30" s="44">
        <f t="shared" si="3"/>
        <v>8.7470449172576821</v>
      </c>
    </row>
    <row r="31" spans="1:23" x14ac:dyDescent="0.2">
      <c r="A31">
        <f t="shared" si="8"/>
        <v>1998</v>
      </c>
      <c r="B31" s="43">
        <f t="shared" si="7"/>
        <v>1</v>
      </c>
      <c r="C31" s="91">
        <v>35807</v>
      </c>
      <c r="D31" s="92">
        <v>25.25</v>
      </c>
      <c r="E31" s="4">
        <f t="shared" si="0"/>
        <v>0.31105542363708971</v>
      </c>
      <c r="F31" s="100">
        <f t="shared" si="4"/>
        <v>1.850778725682118</v>
      </c>
      <c r="H31" s="8">
        <f t="shared" si="6"/>
        <v>0</v>
      </c>
      <c r="I31" s="8">
        <f t="shared" si="6"/>
        <v>0</v>
      </c>
      <c r="J31" s="8">
        <f t="shared" si="6"/>
        <v>4.75</v>
      </c>
      <c r="K31" s="8">
        <f t="shared" si="6"/>
        <v>9.75</v>
      </c>
      <c r="L31" s="8">
        <f t="shared" si="6"/>
        <v>14.75</v>
      </c>
      <c r="M31" s="8">
        <f t="shared" si="6"/>
        <v>24.75</v>
      </c>
      <c r="N31" s="8">
        <f t="shared" si="6"/>
        <v>5.25</v>
      </c>
      <c r="O31" s="8">
        <f t="shared" si="6"/>
        <v>0.25</v>
      </c>
      <c r="P31" s="8">
        <f t="shared" si="6"/>
        <v>0</v>
      </c>
      <c r="Q31" s="8">
        <f t="shared" si="6"/>
        <v>0</v>
      </c>
      <c r="R31" s="8">
        <f t="shared" si="6"/>
        <v>0</v>
      </c>
      <c r="S31" s="8">
        <f t="shared" si="6"/>
        <v>0</v>
      </c>
      <c r="T31" s="8">
        <f t="shared" si="6"/>
        <v>0</v>
      </c>
      <c r="U31" s="21">
        <f t="shared" si="2"/>
        <v>1</v>
      </c>
      <c r="V31" s="19">
        <f>VLOOKUP($C31,Gas!$B$3:$E$2506,2)</f>
        <v>2.08</v>
      </c>
      <c r="W31" s="44">
        <f t="shared" si="3"/>
        <v>12.139423076923077</v>
      </c>
    </row>
    <row r="32" spans="1:23" x14ac:dyDescent="0.2">
      <c r="A32">
        <f t="shared" si="8"/>
        <v>1998</v>
      </c>
      <c r="B32" s="43">
        <f t="shared" si="7"/>
        <v>1</v>
      </c>
      <c r="C32" s="91">
        <v>35808</v>
      </c>
      <c r="D32" s="92">
        <v>23.5</v>
      </c>
      <c r="E32" s="4">
        <f t="shared" si="0"/>
        <v>-7.1825734571255503E-2</v>
      </c>
      <c r="F32" s="100">
        <f t="shared" si="4"/>
        <v>1.9010249329503561</v>
      </c>
      <c r="H32" s="8">
        <f t="shared" si="6"/>
        <v>0</v>
      </c>
      <c r="I32" s="8">
        <f t="shared" si="6"/>
        <v>1.5</v>
      </c>
      <c r="J32" s="8">
        <f t="shared" si="6"/>
        <v>6.5</v>
      </c>
      <c r="K32" s="8">
        <f t="shared" si="6"/>
        <v>11.5</v>
      </c>
      <c r="L32" s="8">
        <f t="shared" si="6"/>
        <v>16.5</v>
      </c>
      <c r="M32" s="8">
        <f t="shared" si="6"/>
        <v>26.5</v>
      </c>
      <c r="N32" s="8">
        <f t="shared" si="6"/>
        <v>3.5</v>
      </c>
      <c r="O32" s="8">
        <f t="shared" si="6"/>
        <v>0</v>
      </c>
      <c r="P32" s="8">
        <f t="shared" si="6"/>
        <v>0</v>
      </c>
      <c r="Q32" s="8">
        <f t="shared" si="6"/>
        <v>0</v>
      </c>
      <c r="R32" s="8">
        <f t="shared" si="6"/>
        <v>0</v>
      </c>
      <c r="S32" s="8">
        <f t="shared" si="6"/>
        <v>0</v>
      </c>
      <c r="T32" s="8">
        <f t="shared" si="6"/>
        <v>0</v>
      </c>
      <c r="U32" s="21">
        <f t="shared" si="2"/>
        <v>1</v>
      </c>
      <c r="V32" s="19">
        <f>VLOOKUP($C32,Gas!$B$3:$E$2506,2)</f>
        <v>1.9950000000000001</v>
      </c>
      <c r="W32" s="44">
        <f t="shared" si="3"/>
        <v>11.779448621553884</v>
      </c>
    </row>
    <row r="33" spans="1:23" x14ac:dyDescent="0.2">
      <c r="A33">
        <f t="shared" si="8"/>
        <v>1998</v>
      </c>
      <c r="B33" s="43">
        <f t="shared" si="7"/>
        <v>1</v>
      </c>
      <c r="C33" s="91">
        <v>35809</v>
      </c>
      <c r="D33" s="92">
        <v>23</v>
      </c>
      <c r="E33" s="4">
        <f t="shared" si="0"/>
        <v>-2.1506205220963619E-2</v>
      </c>
      <c r="F33" s="100">
        <f t="shared" si="4"/>
        <v>1.9000293319274286</v>
      </c>
      <c r="H33" s="8">
        <f t="shared" si="6"/>
        <v>0</v>
      </c>
      <c r="I33" s="8">
        <f t="shared" si="6"/>
        <v>2</v>
      </c>
      <c r="J33" s="8">
        <f t="shared" si="6"/>
        <v>7</v>
      </c>
      <c r="K33" s="8">
        <f t="shared" si="6"/>
        <v>12</v>
      </c>
      <c r="L33" s="8">
        <f t="shared" si="6"/>
        <v>17</v>
      </c>
      <c r="M33" s="8">
        <f t="shared" si="6"/>
        <v>27</v>
      </c>
      <c r="N33" s="8">
        <f t="shared" si="6"/>
        <v>3</v>
      </c>
      <c r="O33" s="8">
        <f t="shared" si="6"/>
        <v>0</v>
      </c>
      <c r="P33" s="8">
        <f t="shared" si="6"/>
        <v>0</v>
      </c>
      <c r="Q33" s="8">
        <f t="shared" si="6"/>
        <v>0</v>
      </c>
      <c r="R33" s="8">
        <f t="shared" si="6"/>
        <v>0</v>
      </c>
      <c r="S33" s="8">
        <f t="shared" si="6"/>
        <v>0</v>
      </c>
      <c r="T33" s="8">
        <f t="shared" si="6"/>
        <v>0</v>
      </c>
      <c r="U33" s="21">
        <f t="shared" si="2"/>
        <v>1</v>
      </c>
      <c r="V33" s="19">
        <f>VLOOKUP($C33,Gas!$B$3:$E$2506,2)</f>
        <v>2.02</v>
      </c>
      <c r="W33" s="44">
        <f t="shared" si="3"/>
        <v>11.386138613861386</v>
      </c>
    </row>
    <row r="34" spans="1:23" x14ac:dyDescent="0.2">
      <c r="A34">
        <f t="shared" si="8"/>
        <v>1998</v>
      </c>
      <c r="B34" s="43">
        <f t="shared" si="7"/>
        <v>1</v>
      </c>
      <c r="C34" s="91">
        <v>35810</v>
      </c>
      <c r="D34" s="92">
        <v>22</v>
      </c>
      <c r="E34" s="4">
        <f t="shared" si="0"/>
        <v>-4.445176257083381E-2</v>
      </c>
      <c r="F34" s="100">
        <f t="shared" si="4"/>
        <v>1.9144028380160425</v>
      </c>
      <c r="H34" s="8">
        <f t="shared" ref="H34:T43" si="9">IF(H$1="P",MAX(0,H$2-$D34),IF(H$1="C",MAX(0,$D34-H$2)))</f>
        <v>0</v>
      </c>
      <c r="I34" s="8">
        <f t="shared" si="9"/>
        <v>3</v>
      </c>
      <c r="J34" s="8">
        <f t="shared" si="9"/>
        <v>8</v>
      </c>
      <c r="K34" s="8">
        <f t="shared" si="9"/>
        <v>13</v>
      </c>
      <c r="L34" s="8">
        <f t="shared" si="9"/>
        <v>18</v>
      </c>
      <c r="M34" s="8">
        <f t="shared" si="9"/>
        <v>28</v>
      </c>
      <c r="N34" s="8">
        <f t="shared" si="9"/>
        <v>2</v>
      </c>
      <c r="O34" s="8">
        <f t="shared" si="9"/>
        <v>0</v>
      </c>
      <c r="P34" s="8">
        <f t="shared" si="9"/>
        <v>0</v>
      </c>
      <c r="Q34" s="8">
        <f t="shared" si="9"/>
        <v>0</v>
      </c>
      <c r="R34" s="8">
        <f t="shared" si="9"/>
        <v>0</v>
      </c>
      <c r="S34" s="8">
        <f t="shared" si="9"/>
        <v>0</v>
      </c>
      <c r="T34" s="8">
        <f t="shared" si="9"/>
        <v>0</v>
      </c>
      <c r="U34" s="21">
        <f t="shared" si="2"/>
        <v>1</v>
      </c>
      <c r="V34" s="19">
        <f>VLOOKUP($C34,Gas!$B$3:$E$2506,2)</f>
        <v>2.04</v>
      </c>
      <c r="W34" s="44">
        <f t="shared" si="3"/>
        <v>10.784313725490195</v>
      </c>
    </row>
    <row r="35" spans="1:23" x14ac:dyDescent="0.2">
      <c r="A35">
        <f t="shared" si="8"/>
        <v>1998</v>
      </c>
      <c r="B35" s="43">
        <f t="shared" si="7"/>
        <v>1</v>
      </c>
      <c r="C35" s="91">
        <v>35811</v>
      </c>
      <c r="D35" s="92">
        <v>22</v>
      </c>
      <c r="E35" s="4">
        <f t="shared" si="0"/>
        <v>0</v>
      </c>
      <c r="F35" s="100">
        <f t="shared" si="4"/>
        <v>1.9144028380160425</v>
      </c>
      <c r="H35" s="8">
        <f t="shared" si="9"/>
        <v>0</v>
      </c>
      <c r="I35" s="8">
        <f t="shared" si="9"/>
        <v>3</v>
      </c>
      <c r="J35" s="8">
        <f t="shared" si="9"/>
        <v>8</v>
      </c>
      <c r="K35" s="8">
        <f t="shared" si="9"/>
        <v>13</v>
      </c>
      <c r="L35" s="8">
        <f t="shared" si="9"/>
        <v>18</v>
      </c>
      <c r="M35" s="8">
        <f t="shared" si="9"/>
        <v>28</v>
      </c>
      <c r="N35" s="8">
        <f t="shared" si="9"/>
        <v>2</v>
      </c>
      <c r="O35" s="8">
        <f t="shared" si="9"/>
        <v>0</v>
      </c>
      <c r="P35" s="8">
        <f t="shared" si="9"/>
        <v>0</v>
      </c>
      <c r="Q35" s="8">
        <f t="shared" si="9"/>
        <v>0</v>
      </c>
      <c r="R35" s="8">
        <f t="shared" si="9"/>
        <v>0</v>
      </c>
      <c r="S35" s="8">
        <f t="shared" si="9"/>
        <v>0</v>
      </c>
      <c r="T35" s="8">
        <f t="shared" si="9"/>
        <v>0</v>
      </c>
      <c r="U35" s="21">
        <f t="shared" si="2"/>
        <v>1</v>
      </c>
      <c r="V35" s="19">
        <f>VLOOKUP($C35,Gas!$B$3:$E$2506,2)</f>
        <v>2.0750000000000002</v>
      </c>
      <c r="W35" s="44">
        <f t="shared" si="3"/>
        <v>10.602409638554215</v>
      </c>
    </row>
    <row r="36" spans="1:23" x14ac:dyDescent="0.2">
      <c r="A36">
        <f t="shared" si="8"/>
        <v>1998</v>
      </c>
      <c r="B36" s="43">
        <f t="shared" si="7"/>
        <v>1</v>
      </c>
      <c r="C36" s="91">
        <v>35814</v>
      </c>
      <c r="D36" s="92">
        <v>22.25</v>
      </c>
      <c r="E36" s="4">
        <f t="shared" si="0"/>
        <v>1.1299555253933466E-2</v>
      </c>
      <c r="F36" s="100">
        <f t="shared" si="4"/>
        <v>1.9156045952523233</v>
      </c>
      <c r="H36" s="8">
        <f t="shared" si="9"/>
        <v>0</v>
      </c>
      <c r="I36" s="8">
        <f t="shared" si="9"/>
        <v>2.75</v>
      </c>
      <c r="J36" s="8">
        <f t="shared" si="9"/>
        <v>7.75</v>
      </c>
      <c r="K36" s="8">
        <f t="shared" si="9"/>
        <v>12.75</v>
      </c>
      <c r="L36" s="8">
        <f t="shared" si="9"/>
        <v>17.75</v>
      </c>
      <c r="M36" s="8">
        <f t="shared" si="9"/>
        <v>27.75</v>
      </c>
      <c r="N36" s="8">
        <f t="shared" si="9"/>
        <v>2.25</v>
      </c>
      <c r="O36" s="8">
        <f t="shared" si="9"/>
        <v>0</v>
      </c>
      <c r="P36" s="8">
        <f t="shared" si="9"/>
        <v>0</v>
      </c>
      <c r="Q36" s="8">
        <f t="shared" si="9"/>
        <v>0</v>
      </c>
      <c r="R36" s="8">
        <f t="shared" si="9"/>
        <v>0</v>
      </c>
      <c r="S36" s="8">
        <f t="shared" si="9"/>
        <v>0</v>
      </c>
      <c r="T36" s="8">
        <f t="shared" si="9"/>
        <v>0</v>
      </c>
      <c r="U36" s="21">
        <f t="shared" si="2"/>
        <v>1</v>
      </c>
      <c r="V36" s="19">
        <f>VLOOKUP($C36,Gas!$B$3:$E$2506,2)</f>
        <v>2.11</v>
      </c>
      <c r="W36" s="44">
        <f t="shared" si="3"/>
        <v>10.545023696682465</v>
      </c>
    </row>
    <row r="37" spans="1:23" x14ac:dyDescent="0.2">
      <c r="A37">
        <f t="shared" si="8"/>
        <v>1998</v>
      </c>
      <c r="B37" s="43">
        <f t="shared" si="7"/>
        <v>1</v>
      </c>
      <c r="C37" s="91">
        <v>35815</v>
      </c>
      <c r="D37" s="92">
        <v>22.25</v>
      </c>
      <c r="E37" s="4">
        <f t="shared" si="0"/>
        <v>0</v>
      </c>
      <c r="F37" s="100">
        <f t="shared" si="4"/>
        <v>1.7472010943322902</v>
      </c>
      <c r="H37" s="8">
        <f t="shared" si="9"/>
        <v>0</v>
      </c>
      <c r="I37" s="8">
        <f t="shared" si="9"/>
        <v>2.75</v>
      </c>
      <c r="J37" s="8">
        <f t="shared" si="9"/>
        <v>7.75</v>
      </c>
      <c r="K37" s="8">
        <f t="shared" si="9"/>
        <v>12.75</v>
      </c>
      <c r="L37" s="8">
        <f t="shared" si="9"/>
        <v>17.75</v>
      </c>
      <c r="M37" s="8">
        <f t="shared" si="9"/>
        <v>27.75</v>
      </c>
      <c r="N37" s="8">
        <f t="shared" si="9"/>
        <v>2.25</v>
      </c>
      <c r="O37" s="8">
        <f t="shared" si="9"/>
        <v>0</v>
      </c>
      <c r="P37" s="8">
        <f t="shared" si="9"/>
        <v>0</v>
      </c>
      <c r="Q37" s="8">
        <f t="shared" si="9"/>
        <v>0</v>
      </c>
      <c r="R37" s="8">
        <f t="shared" si="9"/>
        <v>0</v>
      </c>
      <c r="S37" s="8">
        <f t="shared" si="9"/>
        <v>0</v>
      </c>
      <c r="T37" s="8">
        <f t="shared" si="9"/>
        <v>0</v>
      </c>
      <c r="U37" s="21">
        <f t="shared" si="2"/>
        <v>1</v>
      </c>
      <c r="V37" s="19">
        <f>VLOOKUP($C37,Gas!$B$3:$E$2506,2)</f>
        <v>2.1349999999999998</v>
      </c>
      <c r="W37" s="44">
        <f t="shared" si="3"/>
        <v>10.421545667447308</v>
      </c>
    </row>
    <row r="38" spans="1:23" x14ac:dyDescent="0.2">
      <c r="A38">
        <f t="shared" si="8"/>
        <v>1998</v>
      </c>
      <c r="B38" s="43">
        <f t="shared" si="7"/>
        <v>1</v>
      </c>
      <c r="C38" s="91">
        <v>35816</v>
      </c>
      <c r="D38" s="109">
        <f t="shared" ref="D38:D44" si="10">D37</f>
        <v>22.25</v>
      </c>
      <c r="E38" s="4">
        <f t="shared" si="0"/>
        <v>0</v>
      </c>
      <c r="F38" s="100">
        <f t="shared" si="4"/>
        <v>1.7472010943322902</v>
      </c>
      <c r="H38" s="8">
        <f t="shared" si="9"/>
        <v>0</v>
      </c>
      <c r="I38" s="8">
        <f t="shared" si="9"/>
        <v>2.75</v>
      </c>
      <c r="J38" s="8">
        <f t="shared" si="9"/>
        <v>7.75</v>
      </c>
      <c r="K38" s="8">
        <f t="shared" si="9"/>
        <v>12.75</v>
      </c>
      <c r="L38" s="8">
        <f t="shared" si="9"/>
        <v>17.75</v>
      </c>
      <c r="M38" s="8">
        <f t="shared" si="9"/>
        <v>27.75</v>
      </c>
      <c r="N38" s="8">
        <f t="shared" si="9"/>
        <v>2.25</v>
      </c>
      <c r="O38" s="8">
        <f t="shared" si="9"/>
        <v>0</v>
      </c>
      <c r="P38" s="8">
        <f t="shared" si="9"/>
        <v>0</v>
      </c>
      <c r="Q38" s="8">
        <f t="shared" si="9"/>
        <v>0</v>
      </c>
      <c r="R38" s="8">
        <f t="shared" si="9"/>
        <v>0</v>
      </c>
      <c r="S38" s="8">
        <f t="shared" si="9"/>
        <v>0</v>
      </c>
      <c r="T38" s="8">
        <f t="shared" si="9"/>
        <v>0</v>
      </c>
      <c r="U38" s="21">
        <f t="shared" si="2"/>
        <v>1</v>
      </c>
      <c r="V38" s="19">
        <f>VLOOKUP($C38,Gas!$B$3:$E$2506,2)</f>
        <v>2.1150000000000002</v>
      </c>
      <c r="W38" s="44">
        <f t="shared" si="3"/>
        <v>10.520094562647753</v>
      </c>
    </row>
    <row r="39" spans="1:23" x14ac:dyDescent="0.2">
      <c r="A39">
        <f t="shared" si="8"/>
        <v>1998</v>
      </c>
      <c r="B39" s="43">
        <f t="shared" si="7"/>
        <v>1</v>
      </c>
      <c r="C39" s="91">
        <v>35817</v>
      </c>
      <c r="D39" s="109">
        <f t="shared" si="10"/>
        <v>22.25</v>
      </c>
      <c r="E39" s="4">
        <f t="shared" si="0"/>
        <v>0</v>
      </c>
      <c r="F39" s="100">
        <f t="shared" si="4"/>
        <v>1.6728064724691079</v>
      </c>
      <c r="H39" s="8">
        <f t="shared" si="9"/>
        <v>0</v>
      </c>
      <c r="I39" s="8">
        <f t="shared" si="9"/>
        <v>2.75</v>
      </c>
      <c r="J39" s="8">
        <f t="shared" si="9"/>
        <v>7.75</v>
      </c>
      <c r="K39" s="8">
        <f t="shared" si="9"/>
        <v>12.75</v>
      </c>
      <c r="L39" s="8">
        <f t="shared" si="9"/>
        <v>17.75</v>
      </c>
      <c r="M39" s="8">
        <f t="shared" si="9"/>
        <v>27.75</v>
      </c>
      <c r="N39" s="8">
        <f t="shared" si="9"/>
        <v>2.25</v>
      </c>
      <c r="O39" s="8">
        <f t="shared" si="9"/>
        <v>0</v>
      </c>
      <c r="P39" s="8">
        <f t="shared" si="9"/>
        <v>0</v>
      </c>
      <c r="Q39" s="8">
        <f t="shared" si="9"/>
        <v>0</v>
      </c>
      <c r="R39" s="8">
        <f t="shared" si="9"/>
        <v>0</v>
      </c>
      <c r="S39" s="8">
        <f t="shared" si="9"/>
        <v>0</v>
      </c>
      <c r="T39" s="8">
        <f t="shared" si="9"/>
        <v>0</v>
      </c>
      <c r="U39" s="21">
        <f t="shared" si="2"/>
        <v>1</v>
      </c>
      <c r="V39" s="19">
        <f>VLOOKUP($C39,Gas!$B$3:$E$2506,2)</f>
        <v>2.0750000000000002</v>
      </c>
      <c r="W39" s="44">
        <f t="shared" si="3"/>
        <v>10.722891566265059</v>
      </c>
    </row>
    <row r="40" spans="1:23" x14ac:dyDescent="0.2">
      <c r="A40">
        <f t="shared" si="8"/>
        <v>1998</v>
      </c>
      <c r="B40" s="43">
        <f t="shared" si="7"/>
        <v>1</v>
      </c>
      <c r="C40" s="91">
        <v>35818</v>
      </c>
      <c r="D40" s="109">
        <f t="shared" si="10"/>
        <v>22.25</v>
      </c>
      <c r="E40" s="4">
        <f t="shared" si="0"/>
        <v>0</v>
      </c>
      <c r="F40" s="100">
        <f t="shared" si="4"/>
        <v>1.6755920439291336</v>
      </c>
      <c r="H40" s="8">
        <f t="shared" si="9"/>
        <v>0</v>
      </c>
      <c r="I40" s="8">
        <f t="shared" si="9"/>
        <v>2.75</v>
      </c>
      <c r="J40" s="8">
        <f t="shared" si="9"/>
        <v>7.75</v>
      </c>
      <c r="K40" s="8">
        <f t="shared" si="9"/>
        <v>12.75</v>
      </c>
      <c r="L40" s="8">
        <f t="shared" si="9"/>
        <v>17.75</v>
      </c>
      <c r="M40" s="8">
        <f t="shared" si="9"/>
        <v>27.75</v>
      </c>
      <c r="N40" s="8">
        <f t="shared" si="9"/>
        <v>2.25</v>
      </c>
      <c r="O40" s="8">
        <f t="shared" si="9"/>
        <v>0</v>
      </c>
      <c r="P40" s="8">
        <f t="shared" si="9"/>
        <v>0</v>
      </c>
      <c r="Q40" s="8">
        <f t="shared" si="9"/>
        <v>0</v>
      </c>
      <c r="R40" s="8">
        <f t="shared" si="9"/>
        <v>0</v>
      </c>
      <c r="S40" s="8">
        <f t="shared" si="9"/>
        <v>0</v>
      </c>
      <c r="T40" s="8">
        <f t="shared" si="9"/>
        <v>0</v>
      </c>
      <c r="U40" s="21">
        <f t="shared" si="2"/>
        <v>1</v>
      </c>
      <c r="V40" s="19">
        <f>VLOOKUP($C40,Gas!$B$3:$E$2506,2)</f>
        <v>2.09</v>
      </c>
      <c r="W40" s="44">
        <f t="shared" si="3"/>
        <v>10.645933014354068</v>
      </c>
    </row>
    <row r="41" spans="1:23" x14ac:dyDescent="0.2">
      <c r="A41">
        <f t="shared" si="8"/>
        <v>1998</v>
      </c>
      <c r="B41" s="43">
        <f t="shared" si="7"/>
        <v>1</v>
      </c>
      <c r="C41" s="91">
        <v>35821</v>
      </c>
      <c r="D41" s="109">
        <f t="shared" si="10"/>
        <v>22.25</v>
      </c>
      <c r="E41" s="4">
        <f t="shared" si="0"/>
        <v>0</v>
      </c>
      <c r="F41" s="100">
        <f t="shared" si="4"/>
        <v>0.41248798660301039</v>
      </c>
      <c r="H41" s="8">
        <f t="shared" si="9"/>
        <v>0</v>
      </c>
      <c r="I41" s="8">
        <f t="shared" si="9"/>
        <v>2.75</v>
      </c>
      <c r="J41" s="8">
        <f t="shared" si="9"/>
        <v>7.75</v>
      </c>
      <c r="K41" s="8">
        <f t="shared" si="9"/>
        <v>12.75</v>
      </c>
      <c r="L41" s="8">
        <f t="shared" si="9"/>
        <v>17.75</v>
      </c>
      <c r="M41" s="8">
        <f t="shared" si="9"/>
        <v>27.75</v>
      </c>
      <c r="N41" s="8">
        <f t="shared" si="9"/>
        <v>2.25</v>
      </c>
      <c r="O41" s="8">
        <f t="shared" si="9"/>
        <v>0</v>
      </c>
      <c r="P41" s="8">
        <f t="shared" si="9"/>
        <v>0</v>
      </c>
      <c r="Q41" s="8">
        <f t="shared" si="9"/>
        <v>0</v>
      </c>
      <c r="R41" s="8">
        <f t="shared" si="9"/>
        <v>0</v>
      </c>
      <c r="S41" s="8">
        <f t="shared" si="9"/>
        <v>0</v>
      </c>
      <c r="T41" s="8">
        <f t="shared" si="9"/>
        <v>0</v>
      </c>
      <c r="U41" s="21">
        <f t="shared" si="2"/>
        <v>1</v>
      </c>
      <c r="V41" s="19">
        <f>VLOOKUP($C41,Gas!$B$3:$E$2506,2)</f>
        <v>2.125</v>
      </c>
      <c r="W41" s="44">
        <f t="shared" si="3"/>
        <v>10.470588235294118</v>
      </c>
    </row>
    <row r="42" spans="1:23" x14ac:dyDescent="0.2">
      <c r="A42">
        <f t="shared" si="8"/>
        <v>1998</v>
      </c>
      <c r="B42" s="43">
        <f t="shared" si="7"/>
        <v>1</v>
      </c>
      <c r="C42" s="91">
        <v>35822</v>
      </c>
      <c r="D42" s="109">
        <f t="shared" si="10"/>
        <v>22.25</v>
      </c>
      <c r="E42" s="4">
        <f t="shared" si="0"/>
        <v>0</v>
      </c>
      <c r="F42" s="100">
        <f t="shared" si="4"/>
        <v>0.25096490466689803</v>
      </c>
      <c r="H42" s="8">
        <f t="shared" si="9"/>
        <v>0</v>
      </c>
      <c r="I42" s="8">
        <f t="shared" si="9"/>
        <v>2.75</v>
      </c>
      <c r="J42" s="8">
        <f t="shared" si="9"/>
        <v>7.75</v>
      </c>
      <c r="K42" s="8">
        <f t="shared" si="9"/>
        <v>12.75</v>
      </c>
      <c r="L42" s="8">
        <f t="shared" si="9"/>
        <v>17.75</v>
      </c>
      <c r="M42" s="8">
        <f t="shared" si="9"/>
        <v>27.75</v>
      </c>
      <c r="N42" s="8">
        <f t="shared" si="9"/>
        <v>2.25</v>
      </c>
      <c r="O42" s="8">
        <f t="shared" si="9"/>
        <v>0</v>
      </c>
      <c r="P42" s="8">
        <f t="shared" si="9"/>
        <v>0</v>
      </c>
      <c r="Q42" s="8">
        <f t="shared" si="9"/>
        <v>0</v>
      </c>
      <c r="R42" s="8">
        <f t="shared" si="9"/>
        <v>0</v>
      </c>
      <c r="S42" s="8">
        <f t="shared" si="9"/>
        <v>0</v>
      </c>
      <c r="T42" s="8">
        <f t="shared" si="9"/>
        <v>0</v>
      </c>
      <c r="U42" s="21">
        <f t="shared" si="2"/>
        <v>1</v>
      </c>
      <c r="V42" s="19">
        <f>VLOOKUP($C42,Gas!$B$3:$E$2506,2)</f>
        <v>2.08</v>
      </c>
      <c r="W42" s="44">
        <f t="shared" si="3"/>
        <v>10.697115384615385</v>
      </c>
    </row>
    <row r="43" spans="1:23" x14ac:dyDescent="0.2">
      <c r="A43">
        <f t="shared" si="8"/>
        <v>1998</v>
      </c>
      <c r="B43" s="43">
        <f t="shared" si="7"/>
        <v>1</v>
      </c>
      <c r="C43" s="91">
        <v>35823</v>
      </c>
      <c r="D43" s="109">
        <f t="shared" si="10"/>
        <v>22.25</v>
      </c>
      <c r="E43" s="4">
        <f t="shared" si="0"/>
        <v>0</v>
      </c>
      <c r="F43" s="100">
        <f t="shared" si="4"/>
        <v>0.23533264043761323</v>
      </c>
      <c r="H43" s="8">
        <f t="shared" si="9"/>
        <v>0</v>
      </c>
      <c r="I43" s="8">
        <f t="shared" si="9"/>
        <v>2.75</v>
      </c>
      <c r="J43" s="8">
        <f t="shared" si="9"/>
        <v>7.75</v>
      </c>
      <c r="K43" s="8">
        <f t="shared" si="9"/>
        <v>12.75</v>
      </c>
      <c r="L43" s="8">
        <f t="shared" si="9"/>
        <v>17.75</v>
      </c>
      <c r="M43" s="8">
        <f t="shared" si="9"/>
        <v>27.75</v>
      </c>
      <c r="N43" s="8">
        <f t="shared" si="9"/>
        <v>2.25</v>
      </c>
      <c r="O43" s="8">
        <f t="shared" si="9"/>
        <v>0</v>
      </c>
      <c r="P43" s="8">
        <f t="shared" si="9"/>
        <v>0</v>
      </c>
      <c r="Q43" s="8">
        <f t="shared" si="9"/>
        <v>0</v>
      </c>
      <c r="R43" s="8">
        <f t="shared" si="9"/>
        <v>0</v>
      </c>
      <c r="S43" s="8">
        <f t="shared" si="9"/>
        <v>0</v>
      </c>
      <c r="T43" s="8">
        <f t="shared" si="9"/>
        <v>0</v>
      </c>
      <c r="U43" s="21">
        <f t="shared" si="2"/>
        <v>1</v>
      </c>
      <c r="V43" s="19">
        <f>VLOOKUP($C43,Gas!$B$3:$E$2506,2)</f>
        <v>2.06</v>
      </c>
      <c r="W43" s="44">
        <f t="shared" si="3"/>
        <v>10.800970873786408</v>
      </c>
    </row>
    <row r="44" spans="1:23" x14ac:dyDescent="0.2">
      <c r="A44">
        <f t="shared" si="8"/>
        <v>1998</v>
      </c>
      <c r="B44" s="43">
        <f t="shared" si="7"/>
        <v>1</v>
      </c>
      <c r="C44" s="91">
        <v>35824</v>
      </c>
      <c r="D44" s="109">
        <f t="shared" si="10"/>
        <v>22.25</v>
      </c>
      <c r="E44" s="4">
        <f t="shared" si="0"/>
        <v>0</v>
      </c>
      <c r="F44" s="100">
        <f t="shared" si="4"/>
        <v>5.6497776269667323E-2</v>
      </c>
      <c r="H44" s="8">
        <f t="shared" ref="H44:T53" si="11">IF(H$1="P",MAX(0,H$2-$D44),IF(H$1="C",MAX(0,$D44-H$2)))</f>
        <v>0</v>
      </c>
      <c r="I44" s="8">
        <f t="shared" si="11"/>
        <v>2.75</v>
      </c>
      <c r="J44" s="8">
        <f t="shared" si="11"/>
        <v>7.75</v>
      </c>
      <c r="K44" s="8">
        <f t="shared" si="11"/>
        <v>12.75</v>
      </c>
      <c r="L44" s="8">
        <f t="shared" si="11"/>
        <v>17.75</v>
      </c>
      <c r="M44" s="8">
        <f t="shared" si="11"/>
        <v>27.75</v>
      </c>
      <c r="N44" s="8">
        <f t="shared" si="11"/>
        <v>2.25</v>
      </c>
      <c r="O44" s="8">
        <f t="shared" si="11"/>
        <v>0</v>
      </c>
      <c r="P44" s="8">
        <f t="shared" si="11"/>
        <v>0</v>
      </c>
      <c r="Q44" s="8">
        <f t="shared" si="11"/>
        <v>0</v>
      </c>
      <c r="R44" s="8">
        <f t="shared" si="11"/>
        <v>0</v>
      </c>
      <c r="S44" s="8">
        <f t="shared" si="11"/>
        <v>0</v>
      </c>
      <c r="T44" s="8">
        <f t="shared" si="11"/>
        <v>0</v>
      </c>
      <c r="U44" s="21">
        <f t="shared" si="2"/>
        <v>1</v>
      </c>
      <c r="V44" s="19">
        <f>VLOOKUP($C44,Gas!$B$3:$E$2506,2)</f>
        <v>2.0950000000000002</v>
      </c>
      <c r="W44" s="44">
        <f t="shared" si="3"/>
        <v>10.620525059665869</v>
      </c>
    </row>
    <row r="45" spans="1:23" x14ac:dyDescent="0.2">
      <c r="A45">
        <f t="shared" si="8"/>
        <v>1998</v>
      </c>
      <c r="B45" s="43">
        <f t="shared" si="7"/>
        <v>1</v>
      </c>
      <c r="C45" s="91">
        <v>35825</v>
      </c>
      <c r="D45" s="92">
        <v>21.5</v>
      </c>
      <c r="E45" s="4">
        <f t="shared" si="0"/>
        <v>-3.4289073478632075E-2</v>
      </c>
      <c r="F45" s="100">
        <f t="shared" si="4"/>
        <v>0.18638138275376154</v>
      </c>
      <c r="H45" s="8">
        <f t="shared" si="11"/>
        <v>0</v>
      </c>
      <c r="I45" s="8">
        <f t="shared" si="11"/>
        <v>3.5</v>
      </c>
      <c r="J45" s="8">
        <f t="shared" si="11"/>
        <v>8.5</v>
      </c>
      <c r="K45" s="8">
        <f t="shared" si="11"/>
        <v>13.5</v>
      </c>
      <c r="L45" s="8">
        <f t="shared" si="11"/>
        <v>18.5</v>
      </c>
      <c r="M45" s="8">
        <f t="shared" si="11"/>
        <v>28.5</v>
      </c>
      <c r="N45" s="8">
        <f t="shared" si="11"/>
        <v>1.5</v>
      </c>
      <c r="O45" s="8">
        <f t="shared" si="11"/>
        <v>0</v>
      </c>
      <c r="P45" s="8">
        <f t="shared" si="11"/>
        <v>0</v>
      </c>
      <c r="Q45" s="8">
        <f t="shared" si="11"/>
        <v>0</v>
      </c>
      <c r="R45" s="8">
        <f t="shared" si="11"/>
        <v>0</v>
      </c>
      <c r="S45" s="8">
        <f t="shared" si="11"/>
        <v>0</v>
      </c>
      <c r="T45" s="8">
        <f t="shared" si="11"/>
        <v>0</v>
      </c>
      <c r="U45" s="21">
        <f t="shared" si="2"/>
        <v>1</v>
      </c>
      <c r="V45" s="19">
        <f>VLOOKUP($C45,Gas!$B$3:$E$2506,2)</f>
        <v>2.11</v>
      </c>
      <c r="W45" s="44">
        <f t="shared" si="3"/>
        <v>10.189573459715641</v>
      </c>
    </row>
    <row r="46" spans="1:23" x14ac:dyDescent="0.2">
      <c r="A46">
        <f t="shared" si="8"/>
        <v>1998</v>
      </c>
      <c r="B46" s="43">
        <f t="shared" si="7"/>
        <v>2</v>
      </c>
      <c r="C46" s="91">
        <v>35828</v>
      </c>
      <c r="D46" s="92">
        <v>20.5</v>
      </c>
      <c r="E46" s="4">
        <f t="shared" si="0"/>
        <v>-4.7628048989254587E-2</v>
      </c>
      <c r="F46" s="100">
        <f t="shared" si="4"/>
        <v>0.27754529736423156</v>
      </c>
      <c r="H46" s="8">
        <f t="shared" si="11"/>
        <v>0</v>
      </c>
      <c r="I46" s="8">
        <f t="shared" si="11"/>
        <v>4.5</v>
      </c>
      <c r="J46" s="8">
        <f t="shared" si="11"/>
        <v>9.5</v>
      </c>
      <c r="K46" s="8">
        <f t="shared" si="11"/>
        <v>14.5</v>
      </c>
      <c r="L46" s="8">
        <f t="shared" si="11"/>
        <v>19.5</v>
      </c>
      <c r="M46" s="8">
        <f t="shared" si="11"/>
        <v>29.5</v>
      </c>
      <c r="N46" s="8">
        <f t="shared" si="11"/>
        <v>0.5</v>
      </c>
      <c r="O46" s="8">
        <f t="shared" si="11"/>
        <v>0</v>
      </c>
      <c r="P46" s="8">
        <f t="shared" si="11"/>
        <v>0</v>
      </c>
      <c r="Q46" s="8">
        <f t="shared" si="11"/>
        <v>0</v>
      </c>
      <c r="R46" s="8">
        <f t="shared" si="11"/>
        <v>0</v>
      </c>
      <c r="S46" s="8">
        <f t="shared" si="11"/>
        <v>0</v>
      </c>
      <c r="T46" s="8">
        <f t="shared" si="11"/>
        <v>0</v>
      </c>
      <c r="U46" s="21">
        <f t="shared" si="2"/>
        <v>2</v>
      </c>
      <c r="V46" s="19">
        <f>VLOOKUP($C46,Gas!$B$3:$E$2506,2)</f>
        <v>2.105</v>
      </c>
      <c r="W46" s="44">
        <f t="shared" si="3"/>
        <v>9.738717339667458</v>
      </c>
    </row>
    <row r="47" spans="1:23" x14ac:dyDescent="0.2">
      <c r="A47">
        <f t="shared" si="8"/>
        <v>1998</v>
      </c>
      <c r="B47" s="43">
        <f t="shared" si="7"/>
        <v>2</v>
      </c>
      <c r="C47" s="91">
        <v>35829</v>
      </c>
      <c r="D47" s="92">
        <v>20.75</v>
      </c>
      <c r="E47" s="4">
        <f t="shared" si="0"/>
        <v>1.212136053234482E-2</v>
      </c>
      <c r="F47" s="100">
        <f t="shared" si="4"/>
        <v>0.29363403873248733</v>
      </c>
      <c r="H47" s="8">
        <f t="shared" si="11"/>
        <v>0</v>
      </c>
      <c r="I47" s="8">
        <f t="shared" si="11"/>
        <v>4.25</v>
      </c>
      <c r="J47" s="8">
        <f t="shared" si="11"/>
        <v>9.25</v>
      </c>
      <c r="K47" s="8">
        <f t="shared" si="11"/>
        <v>14.25</v>
      </c>
      <c r="L47" s="8">
        <f t="shared" si="11"/>
        <v>19.25</v>
      </c>
      <c r="M47" s="8">
        <f t="shared" si="11"/>
        <v>29.25</v>
      </c>
      <c r="N47" s="8">
        <f t="shared" si="11"/>
        <v>0.75</v>
      </c>
      <c r="O47" s="8">
        <f t="shared" si="11"/>
        <v>0</v>
      </c>
      <c r="P47" s="8">
        <f t="shared" si="11"/>
        <v>0</v>
      </c>
      <c r="Q47" s="8">
        <f t="shared" si="11"/>
        <v>0</v>
      </c>
      <c r="R47" s="8">
        <f t="shared" si="11"/>
        <v>0</v>
      </c>
      <c r="S47" s="8">
        <f t="shared" si="11"/>
        <v>0</v>
      </c>
      <c r="T47" s="8">
        <f t="shared" si="11"/>
        <v>0</v>
      </c>
      <c r="U47" s="21">
        <f t="shared" si="2"/>
        <v>2</v>
      </c>
      <c r="V47" s="19">
        <f>VLOOKUP($C47,Gas!$B$3:$E$2506,2)</f>
        <v>2.2200000000000002</v>
      </c>
      <c r="W47" s="44">
        <f t="shared" si="3"/>
        <v>9.3468468468468462</v>
      </c>
    </row>
    <row r="48" spans="1:23" x14ac:dyDescent="0.2">
      <c r="A48">
        <f t="shared" si="8"/>
        <v>1998</v>
      </c>
      <c r="B48" s="43">
        <f t="shared" si="7"/>
        <v>2</v>
      </c>
      <c r="C48" s="91">
        <v>35830</v>
      </c>
      <c r="D48" s="92">
        <v>23.25</v>
      </c>
      <c r="E48" s="4">
        <f t="shared" si="0"/>
        <v>0.11375888535665796</v>
      </c>
      <c r="F48" s="100">
        <f t="shared" si="4"/>
        <v>0.67369023889148882</v>
      </c>
      <c r="H48" s="8">
        <f t="shared" si="11"/>
        <v>0</v>
      </c>
      <c r="I48" s="8">
        <f t="shared" si="11"/>
        <v>1.75</v>
      </c>
      <c r="J48" s="8">
        <f t="shared" si="11"/>
        <v>6.75</v>
      </c>
      <c r="K48" s="8">
        <f t="shared" si="11"/>
        <v>11.75</v>
      </c>
      <c r="L48" s="8">
        <f t="shared" si="11"/>
        <v>16.75</v>
      </c>
      <c r="M48" s="8">
        <f t="shared" si="11"/>
        <v>26.75</v>
      </c>
      <c r="N48" s="8">
        <f t="shared" si="11"/>
        <v>3.25</v>
      </c>
      <c r="O48" s="8">
        <f t="shared" si="11"/>
        <v>0</v>
      </c>
      <c r="P48" s="8">
        <f t="shared" si="11"/>
        <v>0</v>
      </c>
      <c r="Q48" s="8">
        <f t="shared" si="11"/>
        <v>0</v>
      </c>
      <c r="R48" s="8">
        <f t="shared" si="11"/>
        <v>0</v>
      </c>
      <c r="S48" s="8">
        <f t="shared" si="11"/>
        <v>0</v>
      </c>
      <c r="T48" s="8">
        <f t="shared" si="11"/>
        <v>0</v>
      </c>
      <c r="U48" s="21">
        <f t="shared" si="2"/>
        <v>2</v>
      </c>
      <c r="V48" s="19">
        <f>VLOOKUP($C48,Gas!$B$3:$E$2506,2)</f>
        <v>2.2599999999999998</v>
      </c>
      <c r="W48" s="44">
        <f t="shared" si="3"/>
        <v>10.287610619469028</v>
      </c>
    </row>
    <row r="49" spans="1:23" x14ac:dyDescent="0.2">
      <c r="A49">
        <f t="shared" si="8"/>
        <v>1998</v>
      </c>
      <c r="B49" s="43">
        <f t="shared" si="7"/>
        <v>2</v>
      </c>
      <c r="C49" s="91">
        <v>35831</v>
      </c>
      <c r="D49" s="92">
        <v>23.25</v>
      </c>
      <c r="E49" s="4">
        <f t="shared" si="0"/>
        <v>0</v>
      </c>
      <c r="F49" s="100">
        <f t="shared" si="4"/>
        <v>0.67369023889148882</v>
      </c>
      <c r="H49" s="8">
        <f t="shared" si="11"/>
        <v>0</v>
      </c>
      <c r="I49" s="8">
        <f t="shared" si="11"/>
        <v>1.75</v>
      </c>
      <c r="J49" s="8">
        <f t="shared" si="11"/>
        <v>6.75</v>
      </c>
      <c r="K49" s="8">
        <f t="shared" si="11"/>
        <v>11.75</v>
      </c>
      <c r="L49" s="8">
        <f t="shared" si="11"/>
        <v>16.75</v>
      </c>
      <c r="M49" s="8">
        <f t="shared" si="11"/>
        <v>26.75</v>
      </c>
      <c r="N49" s="8">
        <f t="shared" si="11"/>
        <v>3.25</v>
      </c>
      <c r="O49" s="8">
        <f t="shared" si="11"/>
        <v>0</v>
      </c>
      <c r="P49" s="8">
        <f t="shared" si="11"/>
        <v>0</v>
      </c>
      <c r="Q49" s="8">
        <f t="shared" si="11"/>
        <v>0</v>
      </c>
      <c r="R49" s="8">
        <f t="shared" si="11"/>
        <v>0</v>
      </c>
      <c r="S49" s="8">
        <f t="shared" si="11"/>
        <v>0</v>
      </c>
      <c r="T49" s="8">
        <f t="shared" si="11"/>
        <v>0</v>
      </c>
      <c r="U49" s="21">
        <f t="shared" si="2"/>
        <v>2</v>
      </c>
      <c r="V49" s="19">
        <f>VLOOKUP($C49,Gas!$B$3:$E$2506,2)</f>
        <v>2.2149999999999999</v>
      </c>
      <c r="W49" s="44">
        <f t="shared" si="3"/>
        <v>10.496613995485328</v>
      </c>
    </row>
    <row r="50" spans="1:23" x14ac:dyDescent="0.2">
      <c r="A50">
        <f t="shared" si="8"/>
        <v>1998</v>
      </c>
      <c r="B50" s="43">
        <f t="shared" si="7"/>
        <v>2</v>
      </c>
      <c r="C50" s="91">
        <v>35832</v>
      </c>
      <c r="D50" s="92">
        <v>22.5</v>
      </c>
      <c r="E50" s="4">
        <f t="shared" si="0"/>
        <v>-3.2789822822990838E-2</v>
      </c>
      <c r="F50" s="100">
        <f t="shared" si="4"/>
        <v>0.69910401398718369</v>
      </c>
      <c r="H50" s="8">
        <f t="shared" si="11"/>
        <v>0</v>
      </c>
      <c r="I50" s="8">
        <f t="shared" si="11"/>
        <v>2.5</v>
      </c>
      <c r="J50" s="8">
        <f t="shared" si="11"/>
        <v>7.5</v>
      </c>
      <c r="K50" s="8">
        <f t="shared" si="11"/>
        <v>12.5</v>
      </c>
      <c r="L50" s="8">
        <f t="shared" si="11"/>
        <v>17.5</v>
      </c>
      <c r="M50" s="8">
        <f t="shared" si="11"/>
        <v>27.5</v>
      </c>
      <c r="N50" s="8">
        <f t="shared" si="11"/>
        <v>2.5</v>
      </c>
      <c r="O50" s="8">
        <f t="shared" si="11"/>
        <v>0</v>
      </c>
      <c r="P50" s="8">
        <f t="shared" si="11"/>
        <v>0</v>
      </c>
      <c r="Q50" s="8">
        <f t="shared" si="11"/>
        <v>0</v>
      </c>
      <c r="R50" s="8">
        <f t="shared" si="11"/>
        <v>0</v>
      </c>
      <c r="S50" s="8">
        <f t="shared" si="11"/>
        <v>0</v>
      </c>
      <c r="T50" s="8">
        <f t="shared" si="11"/>
        <v>0</v>
      </c>
      <c r="U50" s="21">
        <f t="shared" si="2"/>
        <v>2</v>
      </c>
      <c r="V50" s="19">
        <f>VLOOKUP($C50,Gas!$B$3:$E$2506,2)</f>
        <v>2.3050000000000002</v>
      </c>
      <c r="W50" s="44">
        <f t="shared" si="3"/>
        <v>9.7613882863340553</v>
      </c>
    </row>
    <row r="51" spans="1:23" x14ac:dyDescent="0.2">
      <c r="A51">
        <f t="shared" si="8"/>
        <v>1998</v>
      </c>
      <c r="B51" s="43">
        <f t="shared" si="7"/>
        <v>2</v>
      </c>
      <c r="C51" s="91">
        <v>35835</v>
      </c>
      <c r="D51" s="92">
        <v>21.9</v>
      </c>
      <c r="E51" s="4">
        <f t="shared" si="0"/>
        <v>-2.7028672387919374E-2</v>
      </c>
      <c r="F51" s="100">
        <f t="shared" si="4"/>
        <v>0.71322361538704326</v>
      </c>
      <c r="H51" s="8">
        <f t="shared" si="11"/>
        <v>0</v>
      </c>
      <c r="I51" s="8">
        <f t="shared" si="11"/>
        <v>3.1000000000000014</v>
      </c>
      <c r="J51" s="8">
        <f t="shared" si="11"/>
        <v>8.1000000000000014</v>
      </c>
      <c r="K51" s="8">
        <f t="shared" si="11"/>
        <v>13.100000000000001</v>
      </c>
      <c r="L51" s="8">
        <f t="shared" si="11"/>
        <v>18.100000000000001</v>
      </c>
      <c r="M51" s="8">
        <f t="shared" si="11"/>
        <v>28.1</v>
      </c>
      <c r="N51" s="8">
        <f t="shared" si="11"/>
        <v>1.8999999999999986</v>
      </c>
      <c r="O51" s="8">
        <f t="shared" si="11"/>
        <v>0</v>
      </c>
      <c r="P51" s="8">
        <f t="shared" si="11"/>
        <v>0</v>
      </c>
      <c r="Q51" s="8">
        <f t="shared" si="11"/>
        <v>0</v>
      </c>
      <c r="R51" s="8">
        <f t="shared" si="11"/>
        <v>0</v>
      </c>
      <c r="S51" s="8">
        <f t="shared" si="11"/>
        <v>0</v>
      </c>
      <c r="T51" s="8">
        <f t="shared" si="11"/>
        <v>0</v>
      </c>
      <c r="U51" s="21">
        <f t="shared" si="2"/>
        <v>2</v>
      </c>
      <c r="V51" s="19">
        <f>VLOOKUP($C51,Gas!$B$3:$E$2506,2)</f>
        <v>2.35</v>
      </c>
      <c r="W51" s="44">
        <f t="shared" si="3"/>
        <v>9.3191489361702118</v>
      </c>
    </row>
    <row r="52" spans="1:23" x14ac:dyDescent="0.2">
      <c r="A52">
        <f t="shared" si="8"/>
        <v>1998</v>
      </c>
      <c r="B52" s="43">
        <f t="shared" si="7"/>
        <v>2</v>
      </c>
      <c r="C52" s="91">
        <v>35836</v>
      </c>
      <c r="D52" s="92">
        <v>21.38</v>
      </c>
      <c r="E52" s="4">
        <f t="shared" si="0"/>
        <v>-2.4030731225555945E-2</v>
      </c>
      <c r="F52" s="100">
        <f t="shared" si="4"/>
        <v>0.72180888750583105</v>
      </c>
      <c r="H52" s="8">
        <f t="shared" si="11"/>
        <v>0</v>
      </c>
      <c r="I52" s="8">
        <f t="shared" si="11"/>
        <v>3.620000000000001</v>
      </c>
      <c r="J52" s="8">
        <f t="shared" si="11"/>
        <v>8.620000000000001</v>
      </c>
      <c r="K52" s="8">
        <f t="shared" si="11"/>
        <v>13.620000000000001</v>
      </c>
      <c r="L52" s="8">
        <f t="shared" si="11"/>
        <v>18.62</v>
      </c>
      <c r="M52" s="8">
        <f t="shared" si="11"/>
        <v>28.62</v>
      </c>
      <c r="N52" s="8">
        <f t="shared" si="11"/>
        <v>1.379999999999999</v>
      </c>
      <c r="O52" s="8">
        <f t="shared" si="11"/>
        <v>0</v>
      </c>
      <c r="P52" s="8">
        <f t="shared" si="11"/>
        <v>0</v>
      </c>
      <c r="Q52" s="8">
        <f t="shared" si="11"/>
        <v>0</v>
      </c>
      <c r="R52" s="8">
        <f t="shared" si="11"/>
        <v>0</v>
      </c>
      <c r="S52" s="8">
        <f t="shared" si="11"/>
        <v>0</v>
      </c>
      <c r="T52" s="8">
        <f t="shared" si="11"/>
        <v>0</v>
      </c>
      <c r="U52" s="21">
        <f t="shared" si="2"/>
        <v>2</v>
      </c>
      <c r="V52" s="19">
        <f>VLOOKUP($C52,Gas!$B$3:$E$2506,2)</f>
        <v>2.25</v>
      </c>
      <c r="W52" s="44">
        <f t="shared" si="3"/>
        <v>9.5022222222222226</v>
      </c>
    </row>
    <row r="53" spans="1:23" x14ac:dyDescent="0.2">
      <c r="A53">
        <f t="shared" si="8"/>
        <v>1998</v>
      </c>
      <c r="B53" s="43">
        <f t="shared" si="7"/>
        <v>2</v>
      </c>
      <c r="C53" s="91">
        <v>35837</v>
      </c>
      <c r="D53" s="92">
        <v>21.65</v>
      </c>
      <c r="E53" s="4">
        <f t="shared" si="0"/>
        <v>1.2549548851599661E-2</v>
      </c>
      <c r="F53" s="100">
        <f t="shared" si="4"/>
        <v>0.72644765624245522</v>
      </c>
      <c r="H53" s="8">
        <f t="shared" si="11"/>
        <v>0</v>
      </c>
      <c r="I53" s="8">
        <f t="shared" si="11"/>
        <v>3.3500000000000014</v>
      </c>
      <c r="J53" s="8">
        <f t="shared" si="11"/>
        <v>8.3500000000000014</v>
      </c>
      <c r="K53" s="8">
        <f t="shared" si="11"/>
        <v>13.350000000000001</v>
      </c>
      <c r="L53" s="8">
        <f t="shared" si="11"/>
        <v>18.350000000000001</v>
      </c>
      <c r="M53" s="8">
        <f t="shared" si="11"/>
        <v>28.35</v>
      </c>
      <c r="N53" s="8">
        <f t="shared" si="11"/>
        <v>1.6499999999999986</v>
      </c>
      <c r="O53" s="8">
        <f t="shared" si="11"/>
        <v>0</v>
      </c>
      <c r="P53" s="8">
        <f t="shared" si="11"/>
        <v>0</v>
      </c>
      <c r="Q53" s="8">
        <f t="shared" si="11"/>
        <v>0</v>
      </c>
      <c r="R53" s="8">
        <f t="shared" si="11"/>
        <v>0</v>
      </c>
      <c r="S53" s="8">
        <f t="shared" si="11"/>
        <v>0</v>
      </c>
      <c r="T53" s="8">
        <f t="shared" si="11"/>
        <v>0</v>
      </c>
      <c r="U53" s="21">
        <f t="shared" si="2"/>
        <v>2</v>
      </c>
      <c r="V53" s="19">
        <f>VLOOKUP($C53,Gas!$B$3:$E$2506,2)</f>
        <v>2.1850000000000001</v>
      </c>
      <c r="W53" s="44">
        <f t="shared" si="3"/>
        <v>9.9084668192219674</v>
      </c>
    </row>
    <row r="54" spans="1:23" x14ac:dyDescent="0.2">
      <c r="A54">
        <f t="shared" si="8"/>
        <v>1998</v>
      </c>
      <c r="B54" s="43">
        <f t="shared" si="7"/>
        <v>2</v>
      </c>
      <c r="C54" s="91">
        <v>35838</v>
      </c>
      <c r="D54" s="92">
        <v>20.6</v>
      </c>
      <c r="E54" s="4">
        <f t="shared" si="0"/>
        <v>-4.9714378652963319E-2</v>
      </c>
      <c r="F54" s="100">
        <f t="shared" si="4"/>
        <v>0.7628656981113684</v>
      </c>
      <c r="H54" s="8">
        <f t="shared" ref="H54:T63" si="12">IF(H$1="P",MAX(0,H$2-$D54),IF(H$1="C",MAX(0,$D54-H$2)))</f>
        <v>0</v>
      </c>
      <c r="I54" s="8">
        <f t="shared" si="12"/>
        <v>4.3999999999999986</v>
      </c>
      <c r="J54" s="8">
        <f t="shared" si="12"/>
        <v>9.3999999999999986</v>
      </c>
      <c r="K54" s="8">
        <f t="shared" si="12"/>
        <v>14.399999999999999</v>
      </c>
      <c r="L54" s="8">
        <f t="shared" si="12"/>
        <v>19.399999999999999</v>
      </c>
      <c r="M54" s="8">
        <f t="shared" si="12"/>
        <v>29.4</v>
      </c>
      <c r="N54" s="8">
        <f t="shared" si="12"/>
        <v>0.60000000000000142</v>
      </c>
      <c r="O54" s="8">
        <f t="shared" si="12"/>
        <v>0</v>
      </c>
      <c r="P54" s="8">
        <f t="shared" si="12"/>
        <v>0</v>
      </c>
      <c r="Q54" s="8">
        <f t="shared" si="12"/>
        <v>0</v>
      </c>
      <c r="R54" s="8">
        <f t="shared" si="12"/>
        <v>0</v>
      </c>
      <c r="S54" s="8">
        <f t="shared" si="12"/>
        <v>0</v>
      </c>
      <c r="T54" s="8">
        <f t="shared" si="12"/>
        <v>0</v>
      </c>
      <c r="U54" s="21">
        <f t="shared" si="2"/>
        <v>2</v>
      </c>
      <c r="V54" s="19">
        <f>VLOOKUP($C54,Gas!$B$3:$E$2506,2)</f>
        <v>2.2149999999999999</v>
      </c>
      <c r="W54" s="44">
        <f t="shared" si="3"/>
        <v>9.3002257336343135</v>
      </c>
    </row>
    <row r="55" spans="1:23" x14ac:dyDescent="0.2">
      <c r="A55">
        <f t="shared" si="8"/>
        <v>1998</v>
      </c>
      <c r="B55" s="43">
        <f t="shared" si="7"/>
        <v>2</v>
      </c>
      <c r="C55" s="91">
        <v>35839</v>
      </c>
      <c r="D55" s="92">
        <v>20.14</v>
      </c>
      <c r="E55" s="4">
        <f t="shared" si="0"/>
        <v>-2.2583188505119173E-2</v>
      </c>
      <c r="F55" s="100">
        <f t="shared" si="4"/>
        <v>0.75372507478306106</v>
      </c>
      <c r="H55" s="8">
        <f t="shared" si="12"/>
        <v>0</v>
      </c>
      <c r="I55" s="8">
        <f t="shared" si="12"/>
        <v>4.8599999999999994</v>
      </c>
      <c r="J55" s="8">
        <f t="shared" si="12"/>
        <v>9.86</v>
      </c>
      <c r="K55" s="8">
        <f t="shared" si="12"/>
        <v>14.86</v>
      </c>
      <c r="L55" s="8">
        <f t="shared" si="12"/>
        <v>19.86</v>
      </c>
      <c r="M55" s="8">
        <f t="shared" si="12"/>
        <v>29.86</v>
      </c>
      <c r="N55" s="8">
        <f t="shared" si="12"/>
        <v>0.14000000000000057</v>
      </c>
      <c r="O55" s="8">
        <f t="shared" si="12"/>
        <v>0</v>
      </c>
      <c r="P55" s="8">
        <f t="shared" si="12"/>
        <v>0</v>
      </c>
      <c r="Q55" s="8">
        <f t="shared" si="12"/>
        <v>0</v>
      </c>
      <c r="R55" s="8">
        <f t="shared" si="12"/>
        <v>0</v>
      </c>
      <c r="S55" s="8">
        <f t="shared" si="12"/>
        <v>0</v>
      </c>
      <c r="T55" s="8">
        <f t="shared" si="12"/>
        <v>0</v>
      </c>
      <c r="U55" s="21">
        <f t="shared" si="2"/>
        <v>2</v>
      </c>
      <c r="V55" s="19">
        <f>VLOOKUP($C55,Gas!$B$3:$E$2506,2)</f>
        <v>2.1949999999999998</v>
      </c>
      <c r="W55" s="44">
        <f t="shared" si="3"/>
        <v>9.1753986332574033</v>
      </c>
    </row>
    <row r="56" spans="1:23" x14ac:dyDescent="0.2">
      <c r="A56">
        <f t="shared" si="8"/>
        <v>1998</v>
      </c>
      <c r="B56" s="43">
        <f t="shared" si="7"/>
        <v>2</v>
      </c>
      <c r="C56" s="91">
        <v>35842</v>
      </c>
      <c r="D56" s="92">
        <v>19.62</v>
      </c>
      <c r="E56" s="4">
        <f t="shared" si="0"/>
        <v>-2.6158433153199174E-2</v>
      </c>
      <c r="F56" s="100">
        <f t="shared" si="4"/>
        <v>0.72843016766139557</v>
      </c>
      <c r="H56" s="8">
        <f t="shared" si="12"/>
        <v>0.37999999999999901</v>
      </c>
      <c r="I56" s="8">
        <f t="shared" si="12"/>
        <v>5.379999999999999</v>
      </c>
      <c r="J56" s="8">
        <f t="shared" si="12"/>
        <v>10.379999999999999</v>
      </c>
      <c r="K56" s="8">
        <f t="shared" si="12"/>
        <v>15.379999999999999</v>
      </c>
      <c r="L56" s="8">
        <f t="shared" si="12"/>
        <v>20.38</v>
      </c>
      <c r="M56" s="8">
        <f t="shared" si="12"/>
        <v>30.38</v>
      </c>
      <c r="N56" s="8">
        <f t="shared" si="12"/>
        <v>0</v>
      </c>
      <c r="O56" s="8">
        <f t="shared" si="12"/>
        <v>0</v>
      </c>
      <c r="P56" s="8">
        <f t="shared" si="12"/>
        <v>0</v>
      </c>
      <c r="Q56" s="8">
        <f t="shared" si="12"/>
        <v>0</v>
      </c>
      <c r="R56" s="8">
        <f t="shared" si="12"/>
        <v>0</v>
      </c>
      <c r="S56" s="8">
        <f t="shared" si="12"/>
        <v>0</v>
      </c>
      <c r="T56" s="8">
        <f t="shared" si="12"/>
        <v>0</v>
      </c>
      <c r="U56" s="21">
        <f t="shared" si="2"/>
        <v>2</v>
      </c>
      <c r="V56" s="19">
        <f>VLOOKUP($C56,Gas!$B$3:$E$2506,2)</f>
        <v>2.2200000000000002</v>
      </c>
      <c r="W56" s="44">
        <f t="shared" si="3"/>
        <v>8.8378378378378368</v>
      </c>
    </row>
    <row r="57" spans="1:23" x14ac:dyDescent="0.2">
      <c r="A57">
        <f t="shared" si="8"/>
        <v>1998</v>
      </c>
      <c r="B57" s="43">
        <f t="shared" si="7"/>
        <v>2</v>
      </c>
      <c r="C57" s="91">
        <v>35844</v>
      </c>
      <c r="D57" s="92">
        <v>19.16</v>
      </c>
      <c r="E57" s="4">
        <f t="shared" si="0"/>
        <v>-2.3724681594502535E-2</v>
      </c>
      <c r="F57" s="100">
        <f t="shared" si="4"/>
        <v>0.72791302660621338</v>
      </c>
      <c r="H57" s="8">
        <f t="shared" si="12"/>
        <v>0.83999999999999986</v>
      </c>
      <c r="I57" s="8">
        <f t="shared" si="12"/>
        <v>5.84</v>
      </c>
      <c r="J57" s="8">
        <f t="shared" si="12"/>
        <v>10.84</v>
      </c>
      <c r="K57" s="8">
        <f t="shared" si="12"/>
        <v>15.84</v>
      </c>
      <c r="L57" s="8">
        <f t="shared" si="12"/>
        <v>20.84</v>
      </c>
      <c r="M57" s="8">
        <f t="shared" si="12"/>
        <v>30.84</v>
      </c>
      <c r="N57" s="8">
        <f t="shared" si="12"/>
        <v>0</v>
      </c>
      <c r="O57" s="8">
        <f t="shared" si="12"/>
        <v>0</v>
      </c>
      <c r="P57" s="8">
        <f t="shared" si="12"/>
        <v>0</v>
      </c>
      <c r="Q57" s="8">
        <f t="shared" si="12"/>
        <v>0</v>
      </c>
      <c r="R57" s="8">
        <f t="shared" si="12"/>
        <v>0</v>
      </c>
      <c r="S57" s="8">
        <f t="shared" si="12"/>
        <v>0</v>
      </c>
      <c r="T57" s="8">
        <f t="shared" si="12"/>
        <v>0</v>
      </c>
      <c r="U57" s="21">
        <f t="shared" si="2"/>
        <v>2</v>
      </c>
      <c r="V57" s="19">
        <f>VLOOKUP($C57,Gas!$B$3:$E$2506,2)</f>
        <v>2.1749999999999998</v>
      </c>
      <c r="W57" s="44">
        <f t="shared" si="3"/>
        <v>8.809195402298851</v>
      </c>
    </row>
    <row r="58" spans="1:23" x14ac:dyDescent="0.2">
      <c r="A58">
        <f t="shared" si="8"/>
        <v>1998</v>
      </c>
      <c r="B58" s="43">
        <f t="shared" si="7"/>
        <v>2</v>
      </c>
      <c r="C58" s="91">
        <v>35845</v>
      </c>
      <c r="D58" s="92">
        <v>19.59</v>
      </c>
      <c r="E58" s="4">
        <f t="shared" si="0"/>
        <v>2.2194459413734942E-2</v>
      </c>
      <c r="F58" s="100">
        <f t="shared" si="4"/>
        <v>0.34673240135109518</v>
      </c>
      <c r="H58" s="8">
        <f t="shared" si="12"/>
        <v>0.41000000000000014</v>
      </c>
      <c r="I58" s="8">
        <f t="shared" si="12"/>
        <v>5.41</v>
      </c>
      <c r="J58" s="8">
        <f t="shared" si="12"/>
        <v>10.41</v>
      </c>
      <c r="K58" s="8">
        <f t="shared" si="12"/>
        <v>15.41</v>
      </c>
      <c r="L58" s="8">
        <f t="shared" si="12"/>
        <v>20.41</v>
      </c>
      <c r="M58" s="8">
        <f t="shared" si="12"/>
        <v>30.41</v>
      </c>
      <c r="N58" s="8">
        <f t="shared" si="12"/>
        <v>0</v>
      </c>
      <c r="O58" s="8">
        <f t="shared" si="12"/>
        <v>0</v>
      </c>
      <c r="P58" s="8">
        <f t="shared" si="12"/>
        <v>0</v>
      </c>
      <c r="Q58" s="8">
        <f t="shared" si="12"/>
        <v>0</v>
      </c>
      <c r="R58" s="8">
        <f t="shared" si="12"/>
        <v>0</v>
      </c>
      <c r="S58" s="8">
        <f t="shared" si="12"/>
        <v>0</v>
      </c>
      <c r="T58" s="8">
        <f t="shared" si="12"/>
        <v>0</v>
      </c>
      <c r="U58" s="21">
        <f t="shared" si="2"/>
        <v>2</v>
      </c>
      <c r="V58" s="19">
        <f>VLOOKUP($C58,Gas!$B$3:$E$2506,2)</f>
        <v>2.1800000000000002</v>
      </c>
      <c r="W58" s="44">
        <f t="shared" si="3"/>
        <v>8.9862385321100913</v>
      </c>
    </row>
    <row r="59" spans="1:23" x14ac:dyDescent="0.2">
      <c r="A59">
        <f t="shared" si="8"/>
        <v>1998</v>
      </c>
      <c r="B59" s="43">
        <f t="shared" si="7"/>
        <v>2</v>
      </c>
      <c r="C59" s="91">
        <v>35846</v>
      </c>
      <c r="D59" s="92">
        <v>19.59</v>
      </c>
      <c r="E59" s="4">
        <f t="shared" si="0"/>
        <v>0</v>
      </c>
      <c r="F59" s="100">
        <f t="shared" si="4"/>
        <v>0.34673240135109518</v>
      </c>
      <c r="H59" s="8">
        <f t="shared" si="12"/>
        <v>0.41000000000000014</v>
      </c>
      <c r="I59" s="8">
        <f t="shared" si="12"/>
        <v>5.41</v>
      </c>
      <c r="J59" s="8">
        <f t="shared" si="12"/>
        <v>10.41</v>
      </c>
      <c r="K59" s="8">
        <f t="shared" si="12"/>
        <v>15.41</v>
      </c>
      <c r="L59" s="8">
        <f t="shared" si="12"/>
        <v>20.41</v>
      </c>
      <c r="M59" s="8">
        <f t="shared" si="12"/>
        <v>30.41</v>
      </c>
      <c r="N59" s="8">
        <f t="shared" si="12"/>
        <v>0</v>
      </c>
      <c r="O59" s="8">
        <f t="shared" si="12"/>
        <v>0</v>
      </c>
      <c r="P59" s="8">
        <f t="shared" si="12"/>
        <v>0</v>
      </c>
      <c r="Q59" s="8">
        <f t="shared" si="12"/>
        <v>0</v>
      </c>
      <c r="R59" s="8">
        <f t="shared" si="12"/>
        <v>0</v>
      </c>
      <c r="S59" s="8">
        <f t="shared" si="12"/>
        <v>0</v>
      </c>
      <c r="T59" s="8">
        <f t="shared" si="12"/>
        <v>0</v>
      </c>
      <c r="U59" s="21">
        <f t="shared" si="2"/>
        <v>2</v>
      </c>
      <c r="V59" s="19">
        <f>VLOOKUP($C59,Gas!$B$3:$E$2506,2)</f>
        <v>2.2200000000000002</v>
      </c>
      <c r="W59" s="44">
        <f t="shared" si="3"/>
        <v>8.8243243243243228</v>
      </c>
    </row>
    <row r="60" spans="1:23" x14ac:dyDescent="0.2">
      <c r="A60">
        <f t="shared" si="8"/>
        <v>1998</v>
      </c>
      <c r="B60" s="43">
        <f t="shared" si="7"/>
        <v>2</v>
      </c>
      <c r="C60" s="91">
        <v>35849</v>
      </c>
      <c r="D60" s="92">
        <v>21</v>
      </c>
      <c r="E60" s="4">
        <f t="shared" si="0"/>
        <v>6.9503205766973636E-2</v>
      </c>
      <c r="F60" s="100">
        <f t="shared" si="4"/>
        <v>0.54112661152755737</v>
      </c>
      <c r="H60" s="8">
        <f t="shared" si="12"/>
        <v>0</v>
      </c>
      <c r="I60" s="8">
        <f t="shared" si="12"/>
        <v>4</v>
      </c>
      <c r="J60" s="8">
        <f t="shared" si="12"/>
        <v>9</v>
      </c>
      <c r="K60" s="8">
        <f t="shared" si="12"/>
        <v>14</v>
      </c>
      <c r="L60" s="8">
        <f t="shared" si="12"/>
        <v>19</v>
      </c>
      <c r="M60" s="8">
        <f t="shared" si="12"/>
        <v>29</v>
      </c>
      <c r="N60" s="8">
        <f t="shared" si="12"/>
        <v>1</v>
      </c>
      <c r="O60" s="8">
        <f t="shared" si="12"/>
        <v>0</v>
      </c>
      <c r="P60" s="8">
        <f t="shared" si="12"/>
        <v>0</v>
      </c>
      <c r="Q60" s="8">
        <f t="shared" si="12"/>
        <v>0</v>
      </c>
      <c r="R60" s="8">
        <f t="shared" si="12"/>
        <v>0</v>
      </c>
      <c r="S60" s="8">
        <f t="shared" si="12"/>
        <v>0</v>
      </c>
      <c r="T60" s="8">
        <f t="shared" si="12"/>
        <v>0</v>
      </c>
      <c r="U60" s="21">
        <f t="shared" si="2"/>
        <v>2</v>
      </c>
      <c r="V60" s="19">
        <f>VLOOKUP($C60,Gas!$B$3:$E$2506,2)</f>
        <v>2.19</v>
      </c>
      <c r="W60" s="44">
        <f t="shared" si="3"/>
        <v>9.589041095890412</v>
      </c>
    </row>
    <row r="61" spans="1:23" x14ac:dyDescent="0.2">
      <c r="A61">
        <f t="shared" si="8"/>
        <v>1998</v>
      </c>
      <c r="B61" s="43">
        <f t="shared" si="7"/>
        <v>2</v>
      </c>
      <c r="C61" s="91">
        <v>35850</v>
      </c>
      <c r="D61" s="92">
        <v>19.5</v>
      </c>
      <c r="E61" s="4">
        <f t="shared" si="0"/>
        <v>-7.4107972153721849E-2</v>
      </c>
      <c r="F61" s="100">
        <f t="shared" si="4"/>
        <v>0.63314947973231039</v>
      </c>
      <c r="H61" s="8">
        <f t="shared" si="12"/>
        <v>0.5</v>
      </c>
      <c r="I61" s="8">
        <f t="shared" si="12"/>
        <v>5.5</v>
      </c>
      <c r="J61" s="8">
        <f t="shared" si="12"/>
        <v>10.5</v>
      </c>
      <c r="K61" s="8">
        <f t="shared" si="12"/>
        <v>15.5</v>
      </c>
      <c r="L61" s="8">
        <f t="shared" si="12"/>
        <v>20.5</v>
      </c>
      <c r="M61" s="8">
        <f t="shared" si="12"/>
        <v>30.5</v>
      </c>
      <c r="N61" s="8">
        <f t="shared" si="12"/>
        <v>0</v>
      </c>
      <c r="O61" s="8">
        <f t="shared" si="12"/>
        <v>0</v>
      </c>
      <c r="P61" s="8">
        <f t="shared" si="12"/>
        <v>0</v>
      </c>
      <c r="Q61" s="8">
        <f t="shared" si="12"/>
        <v>0</v>
      </c>
      <c r="R61" s="8">
        <f t="shared" si="12"/>
        <v>0</v>
      </c>
      <c r="S61" s="8">
        <f t="shared" si="12"/>
        <v>0</v>
      </c>
      <c r="T61" s="8">
        <f t="shared" si="12"/>
        <v>0</v>
      </c>
      <c r="U61" s="21">
        <f t="shared" si="2"/>
        <v>2</v>
      </c>
      <c r="V61" s="19">
        <f>VLOOKUP($C61,Gas!$B$3:$E$2506,2)</f>
        <v>2.19</v>
      </c>
      <c r="W61" s="44">
        <f t="shared" si="3"/>
        <v>8.9041095890410968</v>
      </c>
    </row>
    <row r="62" spans="1:23" x14ac:dyDescent="0.2">
      <c r="A62">
        <f t="shared" si="8"/>
        <v>1998</v>
      </c>
      <c r="B62" s="43">
        <f t="shared" si="7"/>
        <v>2</v>
      </c>
      <c r="C62" s="91">
        <v>35851</v>
      </c>
      <c r="D62" s="92">
        <v>19</v>
      </c>
      <c r="E62" s="4">
        <f t="shared" si="0"/>
        <v>-2.5975486403260677E-2</v>
      </c>
      <c r="F62" s="100">
        <f t="shared" si="4"/>
        <v>0.63428311994384956</v>
      </c>
      <c r="H62" s="8">
        <f t="shared" si="12"/>
        <v>1</v>
      </c>
      <c r="I62" s="8">
        <f t="shared" si="12"/>
        <v>6</v>
      </c>
      <c r="J62" s="8">
        <f t="shared" si="12"/>
        <v>11</v>
      </c>
      <c r="K62" s="8">
        <f t="shared" si="12"/>
        <v>16</v>
      </c>
      <c r="L62" s="8">
        <f t="shared" si="12"/>
        <v>21</v>
      </c>
      <c r="M62" s="8">
        <f t="shared" si="12"/>
        <v>31</v>
      </c>
      <c r="N62" s="8">
        <f t="shared" si="12"/>
        <v>0</v>
      </c>
      <c r="O62" s="8">
        <f t="shared" si="12"/>
        <v>0</v>
      </c>
      <c r="P62" s="8">
        <f t="shared" si="12"/>
        <v>0</v>
      </c>
      <c r="Q62" s="8">
        <f t="shared" si="12"/>
        <v>0</v>
      </c>
      <c r="R62" s="8">
        <f t="shared" si="12"/>
        <v>0</v>
      </c>
      <c r="S62" s="8">
        <f t="shared" si="12"/>
        <v>0</v>
      </c>
      <c r="T62" s="8">
        <f t="shared" si="12"/>
        <v>0</v>
      </c>
      <c r="U62" s="21">
        <f t="shared" si="2"/>
        <v>2</v>
      </c>
      <c r="V62" s="19">
        <f>VLOOKUP($C62,Gas!$B$3:$E$2506,2)</f>
        <v>2.1850000000000001</v>
      </c>
      <c r="W62" s="44">
        <f t="shared" si="3"/>
        <v>8.695652173913043</v>
      </c>
    </row>
    <row r="63" spans="1:23" x14ac:dyDescent="0.2">
      <c r="A63">
        <f t="shared" si="8"/>
        <v>1998</v>
      </c>
      <c r="B63" s="43">
        <f t="shared" si="7"/>
        <v>2</v>
      </c>
      <c r="C63" s="91">
        <v>35852</v>
      </c>
      <c r="D63" s="92">
        <v>18.940000000000001</v>
      </c>
      <c r="E63" s="4">
        <f t="shared" si="0"/>
        <v>-3.1628914085081953E-3</v>
      </c>
      <c r="F63" s="100">
        <f t="shared" si="4"/>
        <v>0.62227853247810838</v>
      </c>
      <c r="H63" s="8">
        <f t="shared" si="12"/>
        <v>1.0599999999999987</v>
      </c>
      <c r="I63" s="8">
        <f t="shared" si="12"/>
        <v>6.0599999999999987</v>
      </c>
      <c r="J63" s="8">
        <f t="shared" si="12"/>
        <v>11.059999999999999</v>
      </c>
      <c r="K63" s="8">
        <f t="shared" si="12"/>
        <v>16.059999999999999</v>
      </c>
      <c r="L63" s="8">
        <f t="shared" si="12"/>
        <v>21.06</v>
      </c>
      <c r="M63" s="8">
        <f t="shared" si="12"/>
        <v>31.06</v>
      </c>
      <c r="N63" s="8">
        <f t="shared" si="12"/>
        <v>0</v>
      </c>
      <c r="O63" s="8">
        <f t="shared" si="12"/>
        <v>0</v>
      </c>
      <c r="P63" s="8">
        <f t="shared" si="12"/>
        <v>0</v>
      </c>
      <c r="Q63" s="8">
        <f t="shared" si="12"/>
        <v>0</v>
      </c>
      <c r="R63" s="8">
        <f t="shared" si="12"/>
        <v>0</v>
      </c>
      <c r="S63" s="8">
        <f t="shared" si="12"/>
        <v>0</v>
      </c>
      <c r="T63" s="8">
        <f t="shared" si="12"/>
        <v>0</v>
      </c>
      <c r="U63" s="21">
        <f t="shared" si="2"/>
        <v>2</v>
      </c>
      <c r="V63" s="19">
        <f>VLOOKUP($C63,Gas!$B$3:$E$2506,2)</f>
        <v>2.2050000000000001</v>
      </c>
      <c r="W63" s="44">
        <f t="shared" si="3"/>
        <v>8.5895691609977334</v>
      </c>
    </row>
    <row r="64" spans="1:23" x14ac:dyDescent="0.2">
      <c r="A64">
        <f t="shared" si="8"/>
        <v>1998</v>
      </c>
      <c r="B64" s="43">
        <f t="shared" si="7"/>
        <v>2</v>
      </c>
      <c r="C64" s="91">
        <v>35853</v>
      </c>
      <c r="D64" s="92">
        <v>19</v>
      </c>
      <c r="E64" s="4">
        <f t="shared" si="0"/>
        <v>3.162891408508217E-3</v>
      </c>
      <c r="F64" s="100">
        <f t="shared" si="4"/>
        <v>0.59192325955354219</v>
      </c>
      <c r="H64" s="8">
        <f t="shared" ref="H64:T73" si="13">IF(H$1="P",MAX(0,H$2-$D64),IF(H$1="C",MAX(0,$D64-H$2)))</f>
        <v>1</v>
      </c>
      <c r="I64" s="8">
        <f t="shared" si="13"/>
        <v>6</v>
      </c>
      <c r="J64" s="8">
        <f t="shared" si="13"/>
        <v>11</v>
      </c>
      <c r="K64" s="8">
        <f t="shared" si="13"/>
        <v>16</v>
      </c>
      <c r="L64" s="8">
        <f t="shared" si="13"/>
        <v>21</v>
      </c>
      <c r="M64" s="8">
        <f t="shared" si="13"/>
        <v>31</v>
      </c>
      <c r="N64" s="8">
        <f t="shared" si="13"/>
        <v>0</v>
      </c>
      <c r="O64" s="8">
        <f t="shared" si="13"/>
        <v>0</v>
      </c>
      <c r="P64" s="8">
        <f t="shared" si="13"/>
        <v>0</v>
      </c>
      <c r="Q64" s="8">
        <f t="shared" si="13"/>
        <v>0</v>
      </c>
      <c r="R64" s="8">
        <f t="shared" si="13"/>
        <v>0</v>
      </c>
      <c r="S64" s="8">
        <f t="shared" si="13"/>
        <v>0</v>
      </c>
      <c r="T64" s="8">
        <f t="shared" si="13"/>
        <v>0</v>
      </c>
      <c r="U64" s="21">
        <f t="shared" si="2"/>
        <v>2</v>
      </c>
      <c r="V64" s="19">
        <f>VLOOKUP($C64,Gas!$B$3:$E$2506,2)</f>
        <v>2.2200000000000002</v>
      </c>
      <c r="W64" s="44">
        <f t="shared" si="3"/>
        <v>8.5585585585585573</v>
      </c>
    </row>
    <row r="65" spans="1:23" x14ac:dyDescent="0.2">
      <c r="A65">
        <f t="shared" si="8"/>
        <v>1998</v>
      </c>
      <c r="B65" s="43">
        <f t="shared" si="7"/>
        <v>3</v>
      </c>
      <c r="C65" s="91">
        <v>35856</v>
      </c>
      <c r="D65" s="92">
        <v>19.39</v>
      </c>
      <c r="E65" s="4">
        <f t="shared" si="0"/>
        <v>2.0318490088120016E-2</v>
      </c>
      <c r="F65" s="100">
        <f t="shared" si="4"/>
        <v>0.60152483539850987</v>
      </c>
      <c r="H65" s="8">
        <f t="shared" si="13"/>
        <v>0.60999999999999943</v>
      </c>
      <c r="I65" s="8">
        <f t="shared" si="13"/>
        <v>5.6099999999999994</v>
      </c>
      <c r="J65" s="8">
        <f t="shared" si="13"/>
        <v>10.61</v>
      </c>
      <c r="K65" s="8">
        <f t="shared" si="13"/>
        <v>15.61</v>
      </c>
      <c r="L65" s="8">
        <f t="shared" si="13"/>
        <v>20.61</v>
      </c>
      <c r="M65" s="8">
        <f t="shared" si="13"/>
        <v>30.61</v>
      </c>
      <c r="N65" s="8">
        <f t="shared" si="13"/>
        <v>0</v>
      </c>
      <c r="O65" s="8">
        <f t="shared" si="13"/>
        <v>0</v>
      </c>
      <c r="P65" s="8">
        <f t="shared" si="13"/>
        <v>0</v>
      </c>
      <c r="Q65" s="8">
        <f t="shared" si="13"/>
        <v>0</v>
      </c>
      <c r="R65" s="8">
        <f t="shared" si="13"/>
        <v>0</v>
      </c>
      <c r="S65" s="8">
        <f t="shared" si="13"/>
        <v>0</v>
      </c>
      <c r="T65" s="8">
        <f t="shared" si="13"/>
        <v>0</v>
      </c>
      <c r="U65" s="21">
        <f t="shared" si="2"/>
        <v>3</v>
      </c>
      <c r="V65" s="19">
        <f>VLOOKUP($C65,Gas!$B$3:$E$2506,2)</f>
        <v>2.23</v>
      </c>
      <c r="W65" s="44">
        <f t="shared" si="3"/>
        <v>8.695067264573991</v>
      </c>
    </row>
    <row r="66" spans="1:23" x14ac:dyDescent="0.2">
      <c r="A66">
        <f t="shared" si="8"/>
        <v>1998</v>
      </c>
      <c r="B66" s="43">
        <f t="shared" si="7"/>
        <v>3</v>
      </c>
      <c r="C66" s="91">
        <v>35857</v>
      </c>
      <c r="D66" s="92">
        <v>19.39</v>
      </c>
      <c r="E66" s="4">
        <f t="shared" si="0"/>
        <v>0</v>
      </c>
      <c r="F66" s="100">
        <f t="shared" si="4"/>
        <v>0.58859086197401511</v>
      </c>
      <c r="H66" s="8">
        <f t="shared" si="13"/>
        <v>0.60999999999999943</v>
      </c>
      <c r="I66" s="8">
        <f t="shared" si="13"/>
        <v>5.6099999999999994</v>
      </c>
      <c r="J66" s="8">
        <f t="shared" si="13"/>
        <v>10.61</v>
      </c>
      <c r="K66" s="8">
        <f t="shared" si="13"/>
        <v>15.61</v>
      </c>
      <c r="L66" s="8">
        <f t="shared" si="13"/>
        <v>20.61</v>
      </c>
      <c r="M66" s="8">
        <f t="shared" si="13"/>
        <v>30.61</v>
      </c>
      <c r="N66" s="8">
        <f t="shared" si="13"/>
        <v>0</v>
      </c>
      <c r="O66" s="8">
        <f t="shared" si="13"/>
        <v>0</v>
      </c>
      <c r="P66" s="8">
        <f t="shared" si="13"/>
        <v>0</v>
      </c>
      <c r="Q66" s="8">
        <f t="shared" si="13"/>
        <v>0</v>
      </c>
      <c r="R66" s="8">
        <f t="shared" si="13"/>
        <v>0</v>
      </c>
      <c r="S66" s="8">
        <f t="shared" si="13"/>
        <v>0</v>
      </c>
      <c r="T66" s="8">
        <f t="shared" si="13"/>
        <v>0</v>
      </c>
      <c r="U66" s="21">
        <f t="shared" si="2"/>
        <v>3</v>
      </c>
      <c r="V66" s="19">
        <f>VLOOKUP($C66,Gas!$B$3:$E$2506,2)</f>
        <v>2.2749999999999999</v>
      </c>
      <c r="W66" s="44">
        <f t="shared" si="3"/>
        <v>8.523076923076923</v>
      </c>
    </row>
    <row r="67" spans="1:23" x14ac:dyDescent="0.2">
      <c r="A67">
        <f t="shared" si="8"/>
        <v>1998</v>
      </c>
      <c r="B67" s="43">
        <f t="shared" si="7"/>
        <v>3</v>
      </c>
      <c r="C67" s="91">
        <v>35858</v>
      </c>
      <c r="D67" s="92">
        <v>20.079999999999998</v>
      </c>
      <c r="E67" s="4">
        <f t="shared" si="0"/>
        <v>3.4966825568967824E-2</v>
      </c>
      <c r="F67" s="100">
        <f t="shared" si="4"/>
        <v>0.59920267036277808</v>
      </c>
      <c r="H67" s="8">
        <f t="shared" si="13"/>
        <v>0</v>
      </c>
      <c r="I67" s="8">
        <f t="shared" si="13"/>
        <v>4.9200000000000017</v>
      </c>
      <c r="J67" s="8">
        <f t="shared" si="13"/>
        <v>9.9200000000000017</v>
      </c>
      <c r="K67" s="8">
        <f t="shared" si="13"/>
        <v>14.920000000000002</v>
      </c>
      <c r="L67" s="8">
        <f t="shared" si="13"/>
        <v>19.920000000000002</v>
      </c>
      <c r="M67" s="8">
        <f t="shared" si="13"/>
        <v>29.92</v>
      </c>
      <c r="N67" s="8">
        <f t="shared" si="13"/>
        <v>7.9999999999998295E-2</v>
      </c>
      <c r="O67" s="8">
        <f t="shared" si="13"/>
        <v>0</v>
      </c>
      <c r="P67" s="8">
        <f t="shared" si="13"/>
        <v>0</v>
      </c>
      <c r="Q67" s="8">
        <f t="shared" si="13"/>
        <v>0</v>
      </c>
      <c r="R67" s="8">
        <f t="shared" si="13"/>
        <v>0</v>
      </c>
      <c r="S67" s="8">
        <f t="shared" si="13"/>
        <v>0</v>
      </c>
      <c r="T67" s="8">
        <f t="shared" si="13"/>
        <v>0</v>
      </c>
      <c r="U67" s="21">
        <f t="shared" si="2"/>
        <v>3</v>
      </c>
      <c r="V67" s="19">
        <f>VLOOKUP($C67,Gas!$B$3:$E$2506,2)</f>
        <v>2.2349999999999999</v>
      </c>
      <c r="W67" s="44">
        <f t="shared" si="3"/>
        <v>8.9843400447427282</v>
      </c>
    </row>
    <row r="68" spans="1:23" x14ac:dyDescent="0.2">
      <c r="A68">
        <f t="shared" si="8"/>
        <v>1998</v>
      </c>
      <c r="B68" s="43">
        <f t="shared" si="7"/>
        <v>3</v>
      </c>
      <c r="C68" s="91">
        <v>35859</v>
      </c>
      <c r="D68" s="92">
        <v>19.98</v>
      </c>
      <c r="E68" s="4">
        <f t="shared" ref="E68:E131" si="14">LN(D68/D67)</f>
        <v>-4.9925216031208707E-3</v>
      </c>
      <c r="F68" s="100">
        <f t="shared" si="4"/>
        <v>0.59252303237263027</v>
      </c>
      <c r="H68" s="8">
        <f t="shared" si="13"/>
        <v>1.9999999999999574E-2</v>
      </c>
      <c r="I68" s="8">
        <f t="shared" si="13"/>
        <v>5.0199999999999996</v>
      </c>
      <c r="J68" s="8">
        <f t="shared" si="13"/>
        <v>10.02</v>
      </c>
      <c r="K68" s="8">
        <f t="shared" si="13"/>
        <v>15.02</v>
      </c>
      <c r="L68" s="8">
        <f t="shared" si="13"/>
        <v>20.02</v>
      </c>
      <c r="M68" s="8">
        <f t="shared" si="13"/>
        <v>30.02</v>
      </c>
      <c r="N68" s="8">
        <f t="shared" si="13"/>
        <v>0</v>
      </c>
      <c r="O68" s="8">
        <f t="shared" si="13"/>
        <v>0</v>
      </c>
      <c r="P68" s="8">
        <f t="shared" si="13"/>
        <v>0</v>
      </c>
      <c r="Q68" s="8">
        <f t="shared" si="13"/>
        <v>0</v>
      </c>
      <c r="R68" s="8">
        <f t="shared" si="13"/>
        <v>0</v>
      </c>
      <c r="S68" s="8">
        <f t="shared" si="13"/>
        <v>0</v>
      </c>
      <c r="T68" s="8">
        <f t="shared" si="13"/>
        <v>0</v>
      </c>
      <c r="U68" s="21">
        <f t="shared" ref="U68:U131" si="15">B68</f>
        <v>3</v>
      </c>
      <c r="V68" s="19">
        <f>VLOOKUP($C68,Gas!$B$3:$E$2506,2)</f>
        <v>2.19</v>
      </c>
      <c r="W68" s="44">
        <f t="shared" ref="W68:W131" si="16">D68/V68</f>
        <v>9.1232876712328768</v>
      </c>
    </row>
    <row r="69" spans="1:23" x14ac:dyDescent="0.2">
      <c r="A69">
        <f t="shared" si="8"/>
        <v>1998</v>
      </c>
      <c r="B69" s="43">
        <f t="shared" si="7"/>
        <v>3</v>
      </c>
      <c r="C69" s="91">
        <v>35860</v>
      </c>
      <c r="D69" s="92">
        <v>18.91</v>
      </c>
      <c r="E69" s="4">
        <f t="shared" si="14"/>
        <v>-5.5040890550041292E-2</v>
      </c>
      <c r="F69" s="100">
        <f t="shared" si="4"/>
        <v>0.65791244804718962</v>
      </c>
      <c r="H69" s="8">
        <f t="shared" si="13"/>
        <v>1.0899999999999999</v>
      </c>
      <c r="I69" s="8">
        <f t="shared" si="13"/>
        <v>6.09</v>
      </c>
      <c r="J69" s="8">
        <f t="shared" si="13"/>
        <v>11.09</v>
      </c>
      <c r="K69" s="8">
        <f t="shared" si="13"/>
        <v>16.09</v>
      </c>
      <c r="L69" s="8">
        <f t="shared" si="13"/>
        <v>21.09</v>
      </c>
      <c r="M69" s="8">
        <f t="shared" si="13"/>
        <v>31.09</v>
      </c>
      <c r="N69" s="8">
        <f t="shared" si="13"/>
        <v>0</v>
      </c>
      <c r="O69" s="8">
        <f t="shared" si="13"/>
        <v>0</v>
      </c>
      <c r="P69" s="8">
        <f t="shared" si="13"/>
        <v>0</v>
      </c>
      <c r="Q69" s="8">
        <f t="shared" si="13"/>
        <v>0</v>
      </c>
      <c r="R69" s="8">
        <f t="shared" si="13"/>
        <v>0</v>
      </c>
      <c r="S69" s="8">
        <f t="shared" si="13"/>
        <v>0</v>
      </c>
      <c r="T69" s="8">
        <f t="shared" si="13"/>
        <v>0</v>
      </c>
      <c r="U69" s="21">
        <f t="shared" si="15"/>
        <v>3</v>
      </c>
      <c r="V69" s="19">
        <f>VLOOKUP($C69,Gas!$B$3:$E$2506,2)</f>
        <v>2.1150000000000002</v>
      </c>
      <c r="W69" s="44">
        <f t="shared" si="16"/>
        <v>8.9408983451536628</v>
      </c>
    </row>
    <row r="70" spans="1:23" x14ac:dyDescent="0.2">
      <c r="A70">
        <f t="shared" si="8"/>
        <v>1998</v>
      </c>
      <c r="B70" s="43">
        <f t="shared" si="7"/>
        <v>3</v>
      </c>
      <c r="C70" s="91">
        <v>35863</v>
      </c>
      <c r="D70" s="92">
        <v>18.850000000000001</v>
      </c>
      <c r="E70" s="4">
        <f t="shared" si="14"/>
        <v>-3.177968776346303E-3</v>
      </c>
      <c r="F70" s="100">
        <f t="shared" si="4"/>
        <v>0.51961962024680775</v>
      </c>
      <c r="H70" s="8">
        <f t="shared" si="13"/>
        <v>1.1499999999999986</v>
      </c>
      <c r="I70" s="8">
        <f t="shared" si="13"/>
        <v>6.1499999999999986</v>
      </c>
      <c r="J70" s="8">
        <f t="shared" si="13"/>
        <v>11.149999999999999</v>
      </c>
      <c r="K70" s="8">
        <f t="shared" si="13"/>
        <v>16.149999999999999</v>
      </c>
      <c r="L70" s="8">
        <f t="shared" si="13"/>
        <v>21.15</v>
      </c>
      <c r="M70" s="8">
        <f t="shared" si="13"/>
        <v>31.15</v>
      </c>
      <c r="N70" s="8">
        <f t="shared" si="13"/>
        <v>0</v>
      </c>
      <c r="O70" s="8">
        <f t="shared" si="13"/>
        <v>0</v>
      </c>
      <c r="P70" s="8">
        <f t="shared" si="13"/>
        <v>0</v>
      </c>
      <c r="Q70" s="8">
        <f t="shared" si="13"/>
        <v>0</v>
      </c>
      <c r="R70" s="8">
        <f t="shared" si="13"/>
        <v>0</v>
      </c>
      <c r="S70" s="8">
        <f t="shared" si="13"/>
        <v>0</v>
      </c>
      <c r="T70" s="8">
        <f t="shared" si="13"/>
        <v>0</v>
      </c>
      <c r="U70" s="21">
        <f t="shared" si="15"/>
        <v>3</v>
      </c>
      <c r="V70" s="19">
        <f>VLOOKUP($C70,Gas!$B$3:$E$2506,2)</f>
        <v>2.09</v>
      </c>
      <c r="W70" s="44">
        <f t="shared" si="16"/>
        <v>9.0191387559808618</v>
      </c>
    </row>
    <row r="71" spans="1:23" x14ac:dyDescent="0.2">
      <c r="A71">
        <f t="shared" si="8"/>
        <v>1998</v>
      </c>
      <c r="B71" s="43">
        <f t="shared" si="7"/>
        <v>3</v>
      </c>
      <c r="C71" s="91">
        <v>35864</v>
      </c>
      <c r="D71" s="92">
        <v>21.25</v>
      </c>
      <c r="E71" s="4">
        <f t="shared" si="14"/>
        <v>0.11984398147640594</v>
      </c>
      <c r="F71" s="100">
        <f t="shared" si="4"/>
        <v>0.72684148795387726</v>
      </c>
      <c r="H71" s="8">
        <f t="shared" si="13"/>
        <v>0</v>
      </c>
      <c r="I71" s="8">
        <f t="shared" si="13"/>
        <v>3.75</v>
      </c>
      <c r="J71" s="8">
        <f t="shared" si="13"/>
        <v>8.75</v>
      </c>
      <c r="K71" s="8">
        <f t="shared" si="13"/>
        <v>13.75</v>
      </c>
      <c r="L71" s="8">
        <f t="shared" si="13"/>
        <v>18.75</v>
      </c>
      <c r="M71" s="8">
        <f t="shared" si="13"/>
        <v>28.75</v>
      </c>
      <c r="N71" s="8">
        <f t="shared" si="13"/>
        <v>1.25</v>
      </c>
      <c r="O71" s="8">
        <f t="shared" si="13"/>
        <v>0</v>
      </c>
      <c r="P71" s="8">
        <f t="shared" si="13"/>
        <v>0</v>
      </c>
      <c r="Q71" s="8">
        <f t="shared" si="13"/>
        <v>0</v>
      </c>
      <c r="R71" s="8">
        <f t="shared" si="13"/>
        <v>0</v>
      </c>
      <c r="S71" s="8">
        <f t="shared" si="13"/>
        <v>0</v>
      </c>
      <c r="T71" s="8">
        <f t="shared" si="13"/>
        <v>0</v>
      </c>
      <c r="U71" s="21">
        <f t="shared" si="15"/>
        <v>3</v>
      </c>
      <c r="V71" s="19">
        <f>VLOOKUP($C71,Gas!$B$3:$E$2506,2)</f>
        <v>2.165</v>
      </c>
      <c r="W71" s="44">
        <f t="shared" si="16"/>
        <v>9.815242494226327</v>
      </c>
    </row>
    <row r="72" spans="1:23" x14ac:dyDescent="0.2">
      <c r="A72">
        <f t="shared" si="8"/>
        <v>1998</v>
      </c>
      <c r="B72" s="43">
        <f t="shared" si="7"/>
        <v>3</v>
      </c>
      <c r="C72" s="91">
        <v>35865</v>
      </c>
      <c r="D72" s="92">
        <v>21.88</v>
      </c>
      <c r="E72" s="4">
        <f t="shared" si="14"/>
        <v>2.9216082183354568E-2</v>
      </c>
      <c r="F72" s="100">
        <f t="shared" si="4"/>
        <v>0.70601248982067244</v>
      </c>
      <c r="H72" s="8">
        <f t="shared" si="13"/>
        <v>0</v>
      </c>
      <c r="I72" s="8">
        <f t="shared" si="13"/>
        <v>3.120000000000001</v>
      </c>
      <c r="J72" s="8">
        <f t="shared" si="13"/>
        <v>8.120000000000001</v>
      </c>
      <c r="K72" s="8">
        <f t="shared" si="13"/>
        <v>13.120000000000001</v>
      </c>
      <c r="L72" s="8">
        <f t="shared" si="13"/>
        <v>18.12</v>
      </c>
      <c r="M72" s="8">
        <f t="shared" si="13"/>
        <v>28.12</v>
      </c>
      <c r="N72" s="8">
        <f t="shared" si="13"/>
        <v>1.879999999999999</v>
      </c>
      <c r="O72" s="8">
        <f t="shared" si="13"/>
        <v>0</v>
      </c>
      <c r="P72" s="8">
        <f t="shared" si="13"/>
        <v>0</v>
      </c>
      <c r="Q72" s="8">
        <f t="shared" si="13"/>
        <v>0</v>
      </c>
      <c r="R72" s="8">
        <f t="shared" si="13"/>
        <v>0</v>
      </c>
      <c r="S72" s="8">
        <f t="shared" si="13"/>
        <v>0</v>
      </c>
      <c r="T72" s="8">
        <f t="shared" si="13"/>
        <v>0</v>
      </c>
      <c r="U72" s="21">
        <f t="shared" si="15"/>
        <v>3</v>
      </c>
      <c r="V72" s="19">
        <f>VLOOKUP($C72,Gas!$B$3:$E$2506,2)</f>
        <v>2.23</v>
      </c>
      <c r="W72" s="44">
        <f t="shared" si="16"/>
        <v>9.8116591928251111</v>
      </c>
    </row>
    <row r="73" spans="1:23" x14ac:dyDescent="0.2">
      <c r="A73">
        <f t="shared" si="8"/>
        <v>1998</v>
      </c>
      <c r="B73" s="43">
        <f t="shared" si="7"/>
        <v>3</v>
      </c>
      <c r="C73" s="91">
        <v>35866</v>
      </c>
      <c r="D73" s="92">
        <v>21.33</v>
      </c>
      <c r="E73" s="4">
        <f t="shared" si="14"/>
        <v>-2.5458445070521328E-2</v>
      </c>
      <c r="F73" s="100">
        <f t="shared" si="4"/>
        <v>0.72957526432113817</v>
      </c>
      <c r="H73" s="8">
        <f t="shared" si="13"/>
        <v>0</v>
      </c>
      <c r="I73" s="8">
        <f t="shared" si="13"/>
        <v>3.6700000000000017</v>
      </c>
      <c r="J73" s="8">
        <f t="shared" si="13"/>
        <v>8.6700000000000017</v>
      </c>
      <c r="K73" s="8">
        <f t="shared" si="13"/>
        <v>13.670000000000002</v>
      </c>
      <c r="L73" s="8">
        <f t="shared" si="13"/>
        <v>18.670000000000002</v>
      </c>
      <c r="M73" s="8">
        <f t="shared" si="13"/>
        <v>28.67</v>
      </c>
      <c r="N73" s="8">
        <f t="shared" si="13"/>
        <v>1.3299999999999983</v>
      </c>
      <c r="O73" s="8">
        <f t="shared" si="13"/>
        <v>0</v>
      </c>
      <c r="P73" s="8">
        <f t="shared" si="13"/>
        <v>0</v>
      </c>
      <c r="Q73" s="8">
        <f t="shared" si="13"/>
        <v>0</v>
      </c>
      <c r="R73" s="8">
        <f t="shared" si="13"/>
        <v>0</v>
      </c>
      <c r="S73" s="8">
        <f t="shared" si="13"/>
        <v>0</v>
      </c>
      <c r="T73" s="8">
        <f t="shared" si="13"/>
        <v>0</v>
      </c>
      <c r="U73" s="21">
        <f t="shared" si="15"/>
        <v>3</v>
      </c>
      <c r="V73" s="19">
        <f>VLOOKUP($C73,Gas!$B$3:$E$2506,2)</f>
        <v>2.25</v>
      </c>
      <c r="W73" s="44">
        <f t="shared" si="16"/>
        <v>9.4799999999999986</v>
      </c>
    </row>
    <row r="74" spans="1:23" x14ac:dyDescent="0.2">
      <c r="A74">
        <f t="shared" si="8"/>
        <v>1998</v>
      </c>
      <c r="B74" s="43">
        <f t="shared" si="7"/>
        <v>3</v>
      </c>
      <c r="C74" s="91">
        <v>35867</v>
      </c>
      <c r="D74" s="92">
        <v>21</v>
      </c>
      <c r="E74" s="4">
        <f t="shared" si="14"/>
        <v>-1.5592094759836162E-2</v>
      </c>
      <c r="F74" s="100">
        <f t="shared" si="4"/>
        <v>0.74172808080694119</v>
      </c>
      <c r="H74" s="8">
        <f t="shared" ref="H74:T83" si="17">IF(H$1="P",MAX(0,H$2-$D74),IF(H$1="C",MAX(0,$D74-H$2)))</f>
        <v>0</v>
      </c>
      <c r="I74" s="8">
        <f t="shared" si="17"/>
        <v>4</v>
      </c>
      <c r="J74" s="8">
        <f t="shared" si="17"/>
        <v>9</v>
      </c>
      <c r="K74" s="8">
        <f t="shared" si="17"/>
        <v>14</v>
      </c>
      <c r="L74" s="8">
        <f t="shared" si="17"/>
        <v>19</v>
      </c>
      <c r="M74" s="8">
        <f t="shared" si="17"/>
        <v>29</v>
      </c>
      <c r="N74" s="8">
        <f t="shared" si="17"/>
        <v>1</v>
      </c>
      <c r="O74" s="8">
        <f t="shared" si="17"/>
        <v>0</v>
      </c>
      <c r="P74" s="8">
        <f t="shared" si="17"/>
        <v>0</v>
      </c>
      <c r="Q74" s="8">
        <f t="shared" si="17"/>
        <v>0</v>
      </c>
      <c r="R74" s="8">
        <f t="shared" si="17"/>
        <v>0</v>
      </c>
      <c r="S74" s="8">
        <f t="shared" si="17"/>
        <v>0</v>
      </c>
      <c r="T74" s="8">
        <f t="shared" si="17"/>
        <v>0</v>
      </c>
      <c r="U74" s="21">
        <f t="shared" si="15"/>
        <v>3</v>
      </c>
      <c r="V74" s="19">
        <f>VLOOKUP($C74,Gas!$B$3:$E$2506,2)</f>
        <v>2.2450000000000001</v>
      </c>
      <c r="W74" s="44">
        <f t="shared" si="16"/>
        <v>9.3541202672605781</v>
      </c>
    </row>
    <row r="75" spans="1:23" x14ac:dyDescent="0.2">
      <c r="A75">
        <f t="shared" si="8"/>
        <v>1998</v>
      </c>
      <c r="B75" s="43">
        <f t="shared" si="7"/>
        <v>3</v>
      </c>
      <c r="C75" s="91">
        <v>35870</v>
      </c>
      <c r="D75" s="92">
        <v>20.309999999999999</v>
      </c>
      <c r="E75" s="4">
        <f t="shared" si="14"/>
        <v>-3.3409062131129742E-2</v>
      </c>
      <c r="F75" s="100">
        <f t="shared" si="4"/>
        <v>0.76912444640942668</v>
      </c>
      <c r="H75" s="8">
        <f t="shared" si="17"/>
        <v>0</v>
      </c>
      <c r="I75" s="8">
        <f t="shared" si="17"/>
        <v>4.6900000000000013</v>
      </c>
      <c r="J75" s="8">
        <f t="shared" si="17"/>
        <v>9.6900000000000013</v>
      </c>
      <c r="K75" s="8">
        <f t="shared" si="17"/>
        <v>14.690000000000001</v>
      </c>
      <c r="L75" s="8">
        <f t="shared" si="17"/>
        <v>19.690000000000001</v>
      </c>
      <c r="M75" s="8">
        <f t="shared" si="17"/>
        <v>29.69</v>
      </c>
      <c r="N75" s="8">
        <f t="shared" si="17"/>
        <v>0.30999999999999872</v>
      </c>
      <c r="O75" s="8">
        <f t="shared" si="17"/>
        <v>0</v>
      </c>
      <c r="P75" s="8">
        <f t="shared" si="17"/>
        <v>0</v>
      </c>
      <c r="Q75" s="8">
        <f t="shared" si="17"/>
        <v>0</v>
      </c>
      <c r="R75" s="8">
        <f t="shared" si="17"/>
        <v>0</v>
      </c>
      <c r="S75" s="8">
        <f t="shared" si="17"/>
        <v>0</v>
      </c>
      <c r="T75" s="8">
        <f t="shared" si="17"/>
        <v>0</v>
      </c>
      <c r="U75" s="21">
        <f t="shared" si="15"/>
        <v>3</v>
      </c>
      <c r="V75" s="19">
        <f>VLOOKUP($C75,Gas!$B$3:$E$2506,2)</f>
        <v>2.2050000000000001</v>
      </c>
      <c r="W75" s="44">
        <f t="shared" si="16"/>
        <v>9.2108843537414948</v>
      </c>
    </row>
    <row r="76" spans="1:23" x14ac:dyDescent="0.2">
      <c r="A76">
        <f t="shared" si="8"/>
        <v>1998</v>
      </c>
      <c r="B76" s="43">
        <f t="shared" si="7"/>
        <v>3</v>
      </c>
      <c r="C76" s="91">
        <v>35871</v>
      </c>
      <c r="D76" s="92">
        <v>19.38</v>
      </c>
      <c r="E76" s="4">
        <f t="shared" si="14"/>
        <v>-4.6871769129673127E-2</v>
      </c>
      <c r="F76" s="100">
        <f t="shared" si="4"/>
        <v>0.81150939683524448</v>
      </c>
      <c r="H76" s="8">
        <f t="shared" si="17"/>
        <v>0.62000000000000099</v>
      </c>
      <c r="I76" s="8">
        <f t="shared" si="17"/>
        <v>5.620000000000001</v>
      </c>
      <c r="J76" s="8">
        <f t="shared" si="17"/>
        <v>10.620000000000001</v>
      </c>
      <c r="K76" s="8">
        <f t="shared" si="17"/>
        <v>15.620000000000001</v>
      </c>
      <c r="L76" s="8">
        <f t="shared" si="17"/>
        <v>20.62</v>
      </c>
      <c r="M76" s="8">
        <f t="shared" si="17"/>
        <v>30.62</v>
      </c>
      <c r="N76" s="8">
        <f t="shared" si="17"/>
        <v>0</v>
      </c>
      <c r="O76" s="8">
        <f t="shared" si="17"/>
        <v>0</v>
      </c>
      <c r="P76" s="8">
        <f t="shared" si="17"/>
        <v>0</v>
      </c>
      <c r="Q76" s="8">
        <f t="shared" si="17"/>
        <v>0</v>
      </c>
      <c r="R76" s="8">
        <f t="shared" si="17"/>
        <v>0</v>
      </c>
      <c r="S76" s="8">
        <f t="shared" si="17"/>
        <v>0</v>
      </c>
      <c r="T76" s="8">
        <f t="shared" si="17"/>
        <v>0</v>
      </c>
      <c r="U76" s="21">
        <f t="shared" si="15"/>
        <v>3</v>
      </c>
      <c r="V76" s="19">
        <f>VLOOKUP($C76,Gas!$B$3:$E$2506,2)</f>
        <v>2.2000000000000002</v>
      </c>
      <c r="W76" s="44">
        <f t="shared" si="16"/>
        <v>8.8090909090909086</v>
      </c>
    </row>
    <row r="77" spans="1:23" x14ac:dyDescent="0.2">
      <c r="A77">
        <f t="shared" si="8"/>
        <v>1998</v>
      </c>
      <c r="B77" s="43">
        <f t="shared" si="7"/>
        <v>3</v>
      </c>
      <c r="C77" s="91">
        <v>35872</v>
      </c>
      <c r="D77" s="92">
        <v>18.41</v>
      </c>
      <c r="E77" s="4">
        <f t="shared" si="14"/>
        <v>-5.1347611217633669E-2</v>
      </c>
      <c r="F77" s="100">
        <f t="shared" ref="F77:F140" si="18">STDEV(E68:E77)*SQRT(trade_day)</f>
        <v>0.82272725411360415</v>
      </c>
      <c r="H77" s="8">
        <f t="shared" si="17"/>
        <v>1.5899999999999999</v>
      </c>
      <c r="I77" s="8">
        <f t="shared" si="17"/>
        <v>6.59</v>
      </c>
      <c r="J77" s="8">
        <f t="shared" si="17"/>
        <v>11.59</v>
      </c>
      <c r="K77" s="8">
        <f t="shared" si="17"/>
        <v>16.59</v>
      </c>
      <c r="L77" s="8">
        <f t="shared" si="17"/>
        <v>21.59</v>
      </c>
      <c r="M77" s="8">
        <f t="shared" si="17"/>
        <v>31.59</v>
      </c>
      <c r="N77" s="8">
        <f t="shared" si="17"/>
        <v>0</v>
      </c>
      <c r="O77" s="8">
        <f t="shared" si="17"/>
        <v>0</v>
      </c>
      <c r="P77" s="8">
        <f t="shared" si="17"/>
        <v>0</v>
      </c>
      <c r="Q77" s="8">
        <f t="shared" si="17"/>
        <v>0</v>
      </c>
      <c r="R77" s="8">
        <f t="shared" si="17"/>
        <v>0</v>
      </c>
      <c r="S77" s="8">
        <f t="shared" si="17"/>
        <v>0</v>
      </c>
      <c r="T77" s="8">
        <f t="shared" si="17"/>
        <v>0</v>
      </c>
      <c r="U77" s="21">
        <f t="shared" si="15"/>
        <v>3</v>
      </c>
      <c r="V77" s="19">
        <f>VLOOKUP($C77,Gas!$B$3:$E$2506,2)</f>
        <v>2.2050000000000001</v>
      </c>
      <c r="W77" s="44">
        <f t="shared" si="16"/>
        <v>8.3492063492063497</v>
      </c>
    </row>
    <row r="78" spans="1:23" x14ac:dyDescent="0.2">
      <c r="A78">
        <f t="shared" si="8"/>
        <v>1998</v>
      </c>
      <c r="B78" s="43">
        <f t="shared" si="7"/>
        <v>3</v>
      </c>
      <c r="C78" s="91">
        <v>35873</v>
      </c>
      <c r="D78" s="92">
        <v>18.41</v>
      </c>
      <c r="E78" s="4">
        <f t="shared" si="14"/>
        <v>0</v>
      </c>
      <c r="F78" s="100">
        <f t="shared" si="18"/>
        <v>0.82372742723994274</v>
      </c>
      <c r="H78" s="8">
        <f t="shared" si="17"/>
        <v>1.5899999999999999</v>
      </c>
      <c r="I78" s="8">
        <f t="shared" si="17"/>
        <v>6.59</v>
      </c>
      <c r="J78" s="8">
        <f t="shared" si="17"/>
        <v>11.59</v>
      </c>
      <c r="K78" s="8">
        <f t="shared" si="17"/>
        <v>16.59</v>
      </c>
      <c r="L78" s="8">
        <f t="shared" si="17"/>
        <v>21.59</v>
      </c>
      <c r="M78" s="8">
        <f t="shared" si="17"/>
        <v>31.59</v>
      </c>
      <c r="N78" s="8">
        <f t="shared" si="17"/>
        <v>0</v>
      </c>
      <c r="O78" s="8">
        <f t="shared" si="17"/>
        <v>0</v>
      </c>
      <c r="P78" s="8">
        <f t="shared" si="17"/>
        <v>0</v>
      </c>
      <c r="Q78" s="8">
        <f t="shared" si="17"/>
        <v>0</v>
      </c>
      <c r="R78" s="8">
        <f t="shared" si="17"/>
        <v>0</v>
      </c>
      <c r="S78" s="8">
        <f t="shared" si="17"/>
        <v>0</v>
      </c>
      <c r="T78" s="8">
        <f t="shared" si="17"/>
        <v>0</v>
      </c>
      <c r="U78" s="21">
        <f t="shared" si="15"/>
        <v>3</v>
      </c>
      <c r="V78" s="19">
        <f>VLOOKUP($C78,Gas!$B$3:$E$2506,2)</f>
        <v>2.2050000000000001</v>
      </c>
      <c r="W78" s="44">
        <f t="shared" si="16"/>
        <v>8.3492063492063497</v>
      </c>
    </row>
    <row r="79" spans="1:23" x14ac:dyDescent="0.2">
      <c r="A79">
        <f t="shared" si="8"/>
        <v>1998</v>
      </c>
      <c r="B79" s="43">
        <f t="shared" si="7"/>
        <v>3</v>
      </c>
      <c r="C79" s="91">
        <v>35874</v>
      </c>
      <c r="D79" s="92">
        <v>18.329999999999998</v>
      </c>
      <c r="E79" s="4">
        <f t="shared" si="14"/>
        <v>-4.3549333933729749E-3</v>
      </c>
      <c r="F79" s="100">
        <f t="shared" si="18"/>
        <v>0.78154284532132379</v>
      </c>
      <c r="H79" s="8">
        <f t="shared" si="17"/>
        <v>1.6700000000000017</v>
      </c>
      <c r="I79" s="8">
        <f t="shared" si="17"/>
        <v>6.6700000000000017</v>
      </c>
      <c r="J79" s="8">
        <f t="shared" si="17"/>
        <v>11.670000000000002</v>
      </c>
      <c r="K79" s="8">
        <f t="shared" si="17"/>
        <v>16.670000000000002</v>
      </c>
      <c r="L79" s="8">
        <f t="shared" si="17"/>
        <v>21.67</v>
      </c>
      <c r="M79" s="8">
        <f t="shared" si="17"/>
        <v>31.67</v>
      </c>
      <c r="N79" s="8">
        <f t="shared" si="17"/>
        <v>0</v>
      </c>
      <c r="O79" s="8">
        <f t="shared" si="17"/>
        <v>0</v>
      </c>
      <c r="P79" s="8">
        <f t="shared" si="17"/>
        <v>0</v>
      </c>
      <c r="Q79" s="8">
        <f t="shared" si="17"/>
        <v>0</v>
      </c>
      <c r="R79" s="8">
        <f t="shared" si="17"/>
        <v>0</v>
      </c>
      <c r="S79" s="8">
        <f t="shared" si="17"/>
        <v>0</v>
      </c>
      <c r="T79" s="8">
        <f t="shared" si="17"/>
        <v>0</v>
      </c>
      <c r="U79" s="21">
        <f t="shared" si="15"/>
        <v>3</v>
      </c>
      <c r="V79" s="19">
        <f>VLOOKUP($C79,Gas!$B$3:$E$2506,2)</f>
        <v>2.2349999999999999</v>
      </c>
      <c r="W79" s="44">
        <f t="shared" si="16"/>
        <v>8.2013422818791941</v>
      </c>
    </row>
    <row r="80" spans="1:23" x14ac:dyDescent="0.2">
      <c r="A80">
        <f t="shared" si="8"/>
        <v>1998</v>
      </c>
      <c r="B80" s="43">
        <f t="shared" si="7"/>
        <v>3</v>
      </c>
      <c r="C80" s="91">
        <v>35877</v>
      </c>
      <c r="D80" s="109">
        <f>D79</f>
        <v>18.329999999999998</v>
      </c>
      <c r="E80" s="4">
        <f t="shared" si="14"/>
        <v>0</v>
      </c>
      <c r="F80" s="100">
        <f t="shared" si="18"/>
        <v>0.78169726939572026</v>
      </c>
      <c r="H80" s="8">
        <f t="shared" si="17"/>
        <v>1.6700000000000017</v>
      </c>
      <c r="I80" s="8">
        <f t="shared" si="17"/>
        <v>6.6700000000000017</v>
      </c>
      <c r="J80" s="8">
        <f t="shared" si="17"/>
        <v>11.670000000000002</v>
      </c>
      <c r="K80" s="8">
        <f t="shared" si="17"/>
        <v>16.670000000000002</v>
      </c>
      <c r="L80" s="8">
        <f t="shared" si="17"/>
        <v>21.67</v>
      </c>
      <c r="M80" s="8">
        <f t="shared" si="17"/>
        <v>31.67</v>
      </c>
      <c r="N80" s="8">
        <f t="shared" si="17"/>
        <v>0</v>
      </c>
      <c r="O80" s="8">
        <f t="shared" si="17"/>
        <v>0</v>
      </c>
      <c r="P80" s="8">
        <f t="shared" si="17"/>
        <v>0</v>
      </c>
      <c r="Q80" s="8">
        <f t="shared" si="17"/>
        <v>0</v>
      </c>
      <c r="R80" s="8">
        <f t="shared" si="17"/>
        <v>0</v>
      </c>
      <c r="S80" s="8">
        <f t="shared" si="17"/>
        <v>0</v>
      </c>
      <c r="T80" s="8">
        <f t="shared" si="17"/>
        <v>0</v>
      </c>
      <c r="U80" s="21">
        <f t="shared" si="15"/>
        <v>3</v>
      </c>
      <c r="V80" s="19">
        <f>VLOOKUP($C80,Gas!$B$3:$E$2506,2)</f>
        <v>2.2850000000000001</v>
      </c>
      <c r="W80" s="44">
        <f t="shared" si="16"/>
        <v>8.0218818380743961</v>
      </c>
    </row>
    <row r="81" spans="1:23" x14ac:dyDescent="0.2">
      <c r="A81">
        <f t="shared" si="8"/>
        <v>1998</v>
      </c>
      <c r="B81" s="43">
        <f t="shared" si="7"/>
        <v>3</v>
      </c>
      <c r="C81" s="91">
        <v>35878</v>
      </c>
      <c r="D81" s="92">
        <v>20.38</v>
      </c>
      <c r="E81" s="4">
        <f t="shared" si="14"/>
        <v>0.10601496594296518</v>
      </c>
      <c r="F81" s="100">
        <f t="shared" si="18"/>
        <v>0.72222497897372884</v>
      </c>
      <c r="H81" s="8">
        <f t="shared" si="17"/>
        <v>0</v>
      </c>
      <c r="I81" s="8">
        <f t="shared" si="17"/>
        <v>4.620000000000001</v>
      </c>
      <c r="J81" s="8">
        <f t="shared" si="17"/>
        <v>9.620000000000001</v>
      </c>
      <c r="K81" s="8">
        <f t="shared" si="17"/>
        <v>14.620000000000001</v>
      </c>
      <c r="L81" s="8">
        <f t="shared" si="17"/>
        <v>19.62</v>
      </c>
      <c r="M81" s="8">
        <f t="shared" si="17"/>
        <v>29.62</v>
      </c>
      <c r="N81" s="8">
        <f t="shared" si="17"/>
        <v>0.37999999999999901</v>
      </c>
      <c r="O81" s="8">
        <f t="shared" si="17"/>
        <v>0</v>
      </c>
      <c r="P81" s="8">
        <f t="shared" si="17"/>
        <v>0</v>
      </c>
      <c r="Q81" s="8">
        <f t="shared" si="17"/>
        <v>0</v>
      </c>
      <c r="R81" s="8">
        <f t="shared" si="17"/>
        <v>0</v>
      </c>
      <c r="S81" s="8">
        <f t="shared" si="17"/>
        <v>0</v>
      </c>
      <c r="T81" s="8">
        <f t="shared" si="17"/>
        <v>0</v>
      </c>
      <c r="U81" s="21">
        <f t="shared" si="15"/>
        <v>3</v>
      </c>
      <c r="V81" s="19">
        <f>VLOOKUP($C81,Gas!$B$3:$E$2506,2)</f>
        <v>2.3250000000000002</v>
      </c>
      <c r="W81" s="44">
        <f t="shared" si="16"/>
        <v>8.7655913978494606</v>
      </c>
    </row>
    <row r="82" spans="1:23" x14ac:dyDescent="0.2">
      <c r="A82">
        <f t="shared" si="8"/>
        <v>1998</v>
      </c>
      <c r="B82" s="43">
        <f t="shared" si="7"/>
        <v>3</v>
      </c>
      <c r="C82" s="91">
        <v>35879</v>
      </c>
      <c r="D82" s="92">
        <v>19.5</v>
      </c>
      <c r="E82" s="4">
        <f t="shared" si="14"/>
        <v>-4.4139562224877582E-2</v>
      </c>
      <c r="F82" s="100">
        <f t="shared" si="18"/>
        <v>0.72113418211073499</v>
      </c>
      <c r="H82" s="8">
        <f t="shared" si="17"/>
        <v>0.5</v>
      </c>
      <c r="I82" s="8">
        <f t="shared" si="17"/>
        <v>5.5</v>
      </c>
      <c r="J82" s="8">
        <f t="shared" si="17"/>
        <v>10.5</v>
      </c>
      <c r="K82" s="8">
        <f t="shared" si="17"/>
        <v>15.5</v>
      </c>
      <c r="L82" s="8">
        <f t="shared" si="17"/>
        <v>20.5</v>
      </c>
      <c r="M82" s="8">
        <f t="shared" si="17"/>
        <v>30.5</v>
      </c>
      <c r="N82" s="8">
        <f t="shared" si="17"/>
        <v>0</v>
      </c>
      <c r="O82" s="8">
        <f t="shared" si="17"/>
        <v>0</v>
      </c>
      <c r="P82" s="8">
        <f t="shared" si="17"/>
        <v>0</v>
      </c>
      <c r="Q82" s="8">
        <f t="shared" si="17"/>
        <v>0</v>
      </c>
      <c r="R82" s="8">
        <f t="shared" si="17"/>
        <v>0</v>
      </c>
      <c r="S82" s="8">
        <f t="shared" si="17"/>
        <v>0</v>
      </c>
      <c r="T82" s="8">
        <f t="shared" si="17"/>
        <v>0</v>
      </c>
      <c r="U82" s="21">
        <f t="shared" si="15"/>
        <v>3</v>
      </c>
      <c r="V82" s="19">
        <f>VLOOKUP($C82,Gas!$B$3:$E$2506,2)</f>
        <v>2.2799999999999998</v>
      </c>
      <c r="W82" s="44">
        <f t="shared" si="16"/>
        <v>8.5526315789473699</v>
      </c>
    </row>
    <row r="83" spans="1:23" x14ac:dyDescent="0.2">
      <c r="A83">
        <f t="shared" si="8"/>
        <v>1998</v>
      </c>
      <c r="B83" s="43">
        <f t="shared" si="7"/>
        <v>3</v>
      </c>
      <c r="C83" s="91">
        <v>35880</v>
      </c>
      <c r="D83" s="92">
        <v>19.5</v>
      </c>
      <c r="E83" s="4">
        <f t="shared" si="14"/>
        <v>0</v>
      </c>
      <c r="F83" s="100">
        <f t="shared" si="18"/>
        <v>0.71869186667914176</v>
      </c>
      <c r="H83" s="8">
        <f t="shared" si="17"/>
        <v>0.5</v>
      </c>
      <c r="I83" s="8">
        <f t="shared" si="17"/>
        <v>5.5</v>
      </c>
      <c r="J83" s="8">
        <f t="shared" si="17"/>
        <v>10.5</v>
      </c>
      <c r="K83" s="8">
        <f t="shared" si="17"/>
        <v>15.5</v>
      </c>
      <c r="L83" s="8">
        <f t="shared" si="17"/>
        <v>20.5</v>
      </c>
      <c r="M83" s="8">
        <f t="shared" si="17"/>
        <v>30.5</v>
      </c>
      <c r="N83" s="8">
        <f t="shared" si="17"/>
        <v>0</v>
      </c>
      <c r="O83" s="8">
        <f t="shared" si="17"/>
        <v>0</v>
      </c>
      <c r="P83" s="8">
        <f t="shared" si="17"/>
        <v>0</v>
      </c>
      <c r="Q83" s="8">
        <f t="shared" si="17"/>
        <v>0</v>
      </c>
      <c r="R83" s="8">
        <f t="shared" si="17"/>
        <v>0</v>
      </c>
      <c r="S83" s="8">
        <f t="shared" si="17"/>
        <v>0</v>
      </c>
      <c r="T83" s="8">
        <f t="shared" si="17"/>
        <v>0</v>
      </c>
      <c r="U83" s="21">
        <f t="shared" si="15"/>
        <v>3</v>
      </c>
      <c r="V83" s="19">
        <f>VLOOKUP($C83,Gas!$B$3:$E$2506,2)</f>
        <v>2.3250000000000002</v>
      </c>
      <c r="W83" s="44">
        <f t="shared" si="16"/>
        <v>8.387096774193548</v>
      </c>
    </row>
    <row r="84" spans="1:23" x14ac:dyDescent="0.2">
      <c r="A84">
        <f t="shared" si="8"/>
        <v>1998</v>
      </c>
      <c r="B84" s="43">
        <f t="shared" si="7"/>
        <v>3</v>
      </c>
      <c r="C84" s="91">
        <v>35881</v>
      </c>
      <c r="D84" s="92">
        <v>19.75</v>
      </c>
      <c r="E84" s="4">
        <f t="shared" si="14"/>
        <v>1.2739025777429712E-2</v>
      </c>
      <c r="F84" s="100">
        <f t="shared" si="18"/>
        <v>0.72536988215134723</v>
      </c>
      <c r="H84" s="8">
        <f t="shared" ref="H84:T93" si="19">IF(H$1="P",MAX(0,H$2-$D84),IF(H$1="C",MAX(0,$D84-H$2)))</f>
        <v>0.25</v>
      </c>
      <c r="I84" s="8">
        <f t="shared" si="19"/>
        <v>5.25</v>
      </c>
      <c r="J84" s="8">
        <f t="shared" si="19"/>
        <v>10.25</v>
      </c>
      <c r="K84" s="8">
        <f t="shared" si="19"/>
        <v>15.25</v>
      </c>
      <c r="L84" s="8">
        <f t="shared" si="19"/>
        <v>20.25</v>
      </c>
      <c r="M84" s="8">
        <f t="shared" si="19"/>
        <v>30.25</v>
      </c>
      <c r="N84" s="8">
        <f t="shared" si="19"/>
        <v>0</v>
      </c>
      <c r="O84" s="8">
        <f t="shared" si="19"/>
        <v>0</v>
      </c>
      <c r="P84" s="8">
        <f t="shared" si="19"/>
        <v>0</v>
      </c>
      <c r="Q84" s="8">
        <f t="shared" si="19"/>
        <v>0</v>
      </c>
      <c r="R84" s="8">
        <f t="shared" si="19"/>
        <v>0</v>
      </c>
      <c r="S84" s="8">
        <f t="shared" si="19"/>
        <v>0</v>
      </c>
      <c r="T84" s="8">
        <f t="shared" si="19"/>
        <v>0</v>
      </c>
      <c r="U84" s="21">
        <f t="shared" si="15"/>
        <v>3</v>
      </c>
      <c r="V84" s="19">
        <f>VLOOKUP($C84,Gas!$B$3:$E$2506,2)</f>
        <v>2.2850000000000001</v>
      </c>
      <c r="W84" s="44">
        <f t="shared" si="16"/>
        <v>8.6433260393873077</v>
      </c>
    </row>
    <row r="85" spans="1:23" x14ac:dyDescent="0.2">
      <c r="A85">
        <f t="shared" si="8"/>
        <v>1998</v>
      </c>
      <c r="B85" s="43">
        <f t="shared" si="7"/>
        <v>3</v>
      </c>
      <c r="C85" s="91">
        <v>35884</v>
      </c>
      <c r="D85" s="92">
        <v>18.16</v>
      </c>
      <c r="E85" s="4">
        <f t="shared" si="14"/>
        <v>-8.3932118173983675E-2</v>
      </c>
      <c r="F85" s="100">
        <f t="shared" si="18"/>
        <v>0.81640949249422168</v>
      </c>
      <c r="H85" s="8">
        <f t="shared" si="19"/>
        <v>1.8399999999999999</v>
      </c>
      <c r="I85" s="8">
        <f t="shared" si="19"/>
        <v>6.84</v>
      </c>
      <c r="J85" s="8">
        <f t="shared" si="19"/>
        <v>11.84</v>
      </c>
      <c r="K85" s="8">
        <f t="shared" si="19"/>
        <v>16.84</v>
      </c>
      <c r="L85" s="8">
        <f t="shared" si="19"/>
        <v>21.84</v>
      </c>
      <c r="M85" s="8">
        <f t="shared" si="19"/>
        <v>31.84</v>
      </c>
      <c r="N85" s="8">
        <f t="shared" si="19"/>
        <v>0</v>
      </c>
      <c r="O85" s="8">
        <f t="shared" si="19"/>
        <v>0</v>
      </c>
      <c r="P85" s="8">
        <f t="shared" si="19"/>
        <v>0</v>
      </c>
      <c r="Q85" s="8">
        <f t="shared" si="19"/>
        <v>0</v>
      </c>
      <c r="R85" s="8">
        <f t="shared" si="19"/>
        <v>0</v>
      </c>
      <c r="S85" s="8">
        <f t="shared" si="19"/>
        <v>0</v>
      </c>
      <c r="T85" s="8">
        <f t="shared" si="19"/>
        <v>0</v>
      </c>
      <c r="U85" s="21">
        <f t="shared" si="15"/>
        <v>3</v>
      </c>
      <c r="V85" s="19">
        <f>VLOOKUP($C85,Gas!$B$3:$E$2506,2)</f>
        <v>2.25</v>
      </c>
      <c r="W85" s="44">
        <f t="shared" si="16"/>
        <v>8.0711111111111116</v>
      </c>
    </row>
    <row r="86" spans="1:23" x14ac:dyDescent="0.2">
      <c r="A86">
        <f t="shared" si="8"/>
        <v>1998</v>
      </c>
      <c r="B86" s="43">
        <f t="shared" si="7"/>
        <v>3</v>
      </c>
      <c r="C86" s="91">
        <v>35885</v>
      </c>
      <c r="D86" s="92">
        <v>18.38</v>
      </c>
      <c r="E86" s="4">
        <f t="shared" si="14"/>
        <v>1.2041743754393684E-2</v>
      </c>
      <c r="F86" s="100">
        <f t="shared" si="18"/>
        <v>0.79781352903740199</v>
      </c>
      <c r="H86" s="8">
        <f t="shared" si="19"/>
        <v>1.620000000000001</v>
      </c>
      <c r="I86" s="8">
        <f t="shared" si="19"/>
        <v>6.620000000000001</v>
      </c>
      <c r="J86" s="8">
        <f t="shared" si="19"/>
        <v>11.620000000000001</v>
      </c>
      <c r="K86" s="8">
        <f t="shared" si="19"/>
        <v>16.62</v>
      </c>
      <c r="L86" s="8">
        <f t="shared" si="19"/>
        <v>21.62</v>
      </c>
      <c r="M86" s="8">
        <f t="shared" si="19"/>
        <v>31.62</v>
      </c>
      <c r="N86" s="8">
        <f t="shared" si="19"/>
        <v>0</v>
      </c>
      <c r="O86" s="8">
        <f t="shared" si="19"/>
        <v>0</v>
      </c>
      <c r="P86" s="8">
        <f t="shared" si="19"/>
        <v>0</v>
      </c>
      <c r="Q86" s="8">
        <f t="shared" si="19"/>
        <v>0</v>
      </c>
      <c r="R86" s="8">
        <f t="shared" si="19"/>
        <v>0</v>
      </c>
      <c r="S86" s="8">
        <f t="shared" si="19"/>
        <v>0</v>
      </c>
      <c r="T86" s="8">
        <f t="shared" si="19"/>
        <v>0</v>
      </c>
      <c r="U86" s="21">
        <f t="shared" si="15"/>
        <v>3</v>
      </c>
      <c r="V86" s="19">
        <f>VLOOKUP($C86,Gas!$B$3:$E$2506,2)</f>
        <v>2.2599999999999998</v>
      </c>
      <c r="W86" s="44">
        <f t="shared" si="16"/>
        <v>8.1327433628318584</v>
      </c>
    </row>
    <row r="87" spans="1:23" x14ac:dyDescent="0.2">
      <c r="A87">
        <f t="shared" si="8"/>
        <v>1998</v>
      </c>
      <c r="B87" s="43">
        <f t="shared" si="7"/>
        <v>4</v>
      </c>
      <c r="C87" s="91">
        <v>35886</v>
      </c>
      <c r="D87" s="92">
        <v>18.25</v>
      </c>
      <c r="E87" s="4">
        <f t="shared" si="14"/>
        <v>-7.0980368990404283E-3</v>
      </c>
      <c r="F87" s="100">
        <f t="shared" si="18"/>
        <v>0.75647370824296689</v>
      </c>
      <c r="H87" s="8">
        <f t="shared" si="19"/>
        <v>1.75</v>
      </c>
      <c r="I87" s="8">
        <f t="shared" si="19"/>
        <v>6.75</v>
      </c>
      <c r="J87" s="8">
        <f t="shared" si="19"/>
        <v>11.75</v>
      </c>
      <c r="K87" s="8">
        <f t="shared" si="19"/>
        <v>16.75</v>
      </c>
      <c r="L87" s="8">
        <f t="shared" si="19"/>
        <v>21.75</v>
      </c>
      <c r="M87" s="8">
        <f t="shared" si="19"/>
        <v>31.75</v>
      </c>
      <c r="N87" s="8">
        <f t="shared" si="19"/>
        <v>0</v>
      </c>
      <c r="O87" s="8">
        <f t="shared" si="19"/>
        <v>0</v>
      </c>
      <c r="P87" s="8">
        <f t="shared" si="19"/>
        <v>0</v>
      </c>
      <c r="Q87" s="8">
        <f t="shared" si="19"/>
        <v>0</v>
      </c>
      <c r="R87" s="8">
        <f t="shared" si="19"/>
        <v>0</v>
      </c>
      <c r="S87" s="8">
        <f t="shared" si="19"/>
        <v>0</v>
      </c>
      <c r="T87" s="8">
        <f t="shared" si="19"/>
        <v>0</v>
      </c>
      <c r="U87" s="21">
        <f t="shared" si="15"/>
        <v>4</v>
      </c>
      <c r="V87" s="19">
        <f>VLOOKUP($C87,Gas!$B$3:$E$2506,2)</f>
        <v>2.31</v>
      </c>
      <c r="W87" s="44">
        <f t="shared" si="16"/>
        <v>7.9004329004329001</v>
      </c>
    </row>
    <row r="88" spans="1:23" x14ac:dyDescent="0.2">
      <c r="A88">
        <f t="shared" si="8"/>
        <v>1998</v>
      </c>
      <c r="B88" s="43">
        <f t="shared" si="7"/>
        <v>4</v>
      </c>
      <c r="C88" s="91">
        <v>35887</v>
      </c>
      <c r="D88" s="92">
        <v>16.5</v>
      </c>
      <c r="E88" s="4">
        <f t="shared" si="14"/>
        <v>-0.10080469912196564</v>
      </c>
      <c r="F88" s="100">
        <f t="shared" si="18"/>
        <v>0.90631326537201695</v>
      </c>
      <c r="H88" s="8">
        <f t="shared" si="19"/>
        <v>3.5</v>
      </c>
      <c r="I88" s="8">
        <f t="shared" si="19"/>
        <v>8.5</v>
      </c>
      <c r="J88" s="8">
        <f t="shared" si="19"/>
        <v>13.5</v>
      </c>
      <c r="K88" s="8">
        <f t="shared" si="19"/>
        <v>18.5</v>
      </c>
      <c r="L88" s="8">
        <f t="shared" si="19"/>
        <v>23.5</v>
      </c>
      <c r="M88" s="8">
        <f t="shared" si="19"/>
        <v>33.5</v>
      </c>
      <c r="N88" s="8">
        <f t="shared" si="19"/>
        <v>0</v>
      </c>
      <c r="O88" s="8">
        <f t="shared" si="19"/>
        <v>0</v>
      </c>
      <c r="P88" s="8">
        <f t="shared" si="19"/>
        <v>0</v>
      </c>
      <c r="Q88" s="8">
        <f t="shared" si="19"/>
        <v>0</v>
      </c>
      <c r="R88" s="8">
        <f t="shared" si="19"/>
        <v>0</v>
      </c>
      <c r="S88" s="8">
        <f t="shared" si="19"/>
        <v>0</v>
      </c>
      <c r="T88" s="8">
        <f t="shared" si="19"/>
        <v>0</v>
      </c>
      <c r="U88" s="21">
        <f t="shared" si="15"/>
        <v>4</v>
      </c>
      <c r="V88" s="19">
        <f>VLOOKUP($C88,Gas!$B$3:$E$2506,2)</f>
        <v>2.46</v>
      </c>
      <c r="W88" s="44">
        <f t="shared" si="16"/>
        <v>6.7073170731707314</v>
      </c>
    </row>
    <row r="89" spans="1:23" x14ac:dyDescent="0.2">
      <c r="A89">
        <f t="shared" si="8"/>
        <v>1998</v>
      </c>
      <c r="B89" s="43">
        <f t="shared" ref="B89:B152" si="20">MONTH(C89)+(YEAR(C89)-1998)*12</f>
        <v>4</v>
      </c>
      <c r="C89" s="91">
        <v>35888</v>
      </c>
      <c r="D89" s="92">
        <v>17.829999999999998</v>
      </c>
      <c r="E89" s="4">
        <f t="shared" si="14"/>
        <v>7.7522050968514084E-2</v>
      </c>
      <c r="F89" s="100">
        <f t="shared" si="18"/>
        <v>1.0094623121845741</v>
      </c>
      <c r="H89" s="8">
        <f t="shared" si="19"/>
        <v>2.1700000000000017</v>
      </c>
      <c r="I89" s="8">
        <f t="shared" si="19"/>
        <v>7.1700000000000017</v>
      </c>
      <c r="J89" s="8">
        <f t="shared" si="19"/>
        <v>12.170000000000002</v>
      </c>
      <c r="K89" s="8">
        <f t="shared" si="19"/>
        <v>17.170000000000002</v>
      </c>
      <c r="L89" s="8">
        <f t="shared" si="19"/>
        <v>22.17</v>
      </c>
      <c r="M89" s="8">
        <f t="shared" si="19"/>
        <v>32.17</v>
      </c>
      <c r="N89" s="8">
        <f t="shared" si="19"/>
        <v>0</v>
      </c>
      <c r="O89" s="8">
        <f t="shared" si="19"/>
        <v>0</v>
      </c>
      <c r="P89" s="8">
        <f t="shared" si="19"/>
        <v>0</v>
      </c>
      <c r="Q89" s="8">
        <f t="shared" si="19"/>
        <v>0</v>
      </c>
      <c r="R89" s="8">
        <f t="shared" si="19"/>
        <v>0</v>
      </c>
      <c r="S89" s="8">
        <f t="shared" si="19"/>
        <v>0</v>
      </c>
      <c r="T89" s="8">
        <f t="shared" si="19"/>
        <v>0</v>
      </c>
      <c r="U89" s="21">
        <f t="shared" si="15"/>
        <v>4</v>
      </c>
      <c r="V89" s="19">
        <f>VLOOKUP($C89,Gas!$B$3:$E$2506,2)</f>
        <v>2.4</v>
      </c>
      <c r="W89" s="44">
        <f t="shared" si="16"/>
        <v>7.4291666666666663</v>
      </c>
    </row>
    <row r="90" spans="1:23" x14ac:dyDescent="0.2">
      <c r="A90">
        <f t="shared" ref="A90:A153" si="21">YEAR(C90)</f>
        <v>1998</v>
      </c>
      <c r="B90" s="43">
        <f t="shared" si="20"/>
        <v>4</v>
      </c>
      <c r="C90" s="91">
        <v>35891</v>
      </c>
      <c r="D90" s="92">
        <v>17.579999999999998</v>
      </c>
      <c r="E90" s="4">
        <f t="shared" si="14"/>
        <v>-1.4120539618018114E-2</v>
      </c>
      <c r="F90" s="100">
        <f t="shared" si="18"/>
        <v>1.0108557309595225</v>
      </c>
      <c r="H90" s="8">
        <f t="shared" si="19"/>
        <v>2.4200000000000017</v>
      </c>
      <c r="I90" s="8">
        <f t="shared" si="19"/>
        <v>7.4200000000000017</v>
      </c>
      <c r="J90" s="8">
        <f t="shared" si="19"/>
        <v>12.420000000000002</v>
      </c>
      <c r="K90" s="8">
        <f t="shared" si="19"/>
        <v>17.420000000000002</v>
      </c>
      <c r="L90" s="8">
        <f t="shared" si="19"/>
        <v>22.42</v>
      </c>
      <c r="M90" s="8">
        <f t="shared" si="19"/>
        <v>32.42</v>
      </c>
      <c r="N90" s="8">
        <f t="shared" si="19"/>
        <v>0</v>
      </c>
      <c r="O90" s="8">
        <f t="shared" si="19"/>
        <v>0</v>
      </c>
      <c r="P90" s="8">
        <f t="shared" si="19"/>
        <v>0</v>
      </c>
      <c r="Q90" s="8">
        <f t="shared" si="19"/>
        <v>0</v>
      </c>
      <c r="R90" s="8">
        <f t="shared" si="19"/>
        <v>0</v>
      </c>
      <c r="S90" s="8">
        <f t="shared" si="19"/>
        <v>0</v>
      </c>
      <c r="T90" s="8">
        <f t="shared" si="19"/>
        <v>0</v>
      </c>
      <c r="U90" s="21">
        <f t="shared" si="15"/>
        <v>4</v>
      </c>
      <c r="V90" s="19">
        <f>VLOOKUP($C90,Gas!$B$3:$E$2506,2)</f>
        <v>2.5049999999999999</v>
      </c>
      <c r="W90" s="44">
        <f t="shared" si="16"/>
        <v>7.0179640718562872</v>
      </c>
    </row>
    <row r="91" spans="1:23" x14ac:dyDescent="0.2">
      <c r="A91">
        <f t="shared" si="21"/>
        <v>1998</v>
      </c>
      <c r="B91" s="43">
        <f t="shared" si="20"/>
        <v>4</v>
      </c>
      <c r="C91" s="91">
        <v>35892</v>
      </c>
      <c r="D91" s="92">
        <v>20.13</v>
      </c>
      <c r="E91" s="4">
        <f t="shared" si="14"/>
        <v>0.13544934739466921</v>
      </c>
      <c r="F91" s="100">
        <f t="shared" si="18"/>
        <v>1.1062010387290313</v>
      </c>
      <c r="H91" s="8">
        <f t="shared" si="19"/>
        <v>0</v>
      </c>
      <c r="I91" s="8">
        <f t="shared" si="19"/>
        <v>4.870000000000001</v>
      </c>
      <c r="J91" s="8">
        <f t="shared" si="19"/>
        <v>9.870000000000001</v>
      </c>
      <c r="K91" s="8">
        <f t="shared" si="19"/>
        <v>14.870000000000001</v>
      </c>
      <c r="L91" s="8">
        <f t="shared" si="19"/>
        <v>19.87</v>
      </c>
      <c r="M91" s="8">
        <f t="shared" si="19"/>
        <v>29.87</v>
      </c>
      <c r="N91" s="8">
        <f t="shared" si="19"/>
        <v>0.12999999999999901</v>
      </c>
      <c r="O91" s="8">
        <f t="shared" si="19"/>
        <v>0</v>
      </c>
      <c r="P91" s="8">
        <f t="shared" si="19"/>
        <v>0</v>
      </c>
      <c r="Q91" s="8">
        <f t="shared" si="19"/>
        <v>0</v>
      </c>
      <c r="R91" s="8">
        <f t="shared" si="19"/>
        <v>0</v>
      </c>
      <c r="S91" s="8">
        <f t="shared" si="19"/>
        <v>0</v>
      </c>
      <c r="T91" s="8">
        <f t="shared" si="19"/>
        <v>0</v>
      </c>
      <c r="U91" s="21">
        <f t="shared" si="15"/>
        <v>4</v>
      </c>
      <c r="V91" s="19">
        <f>VLOOKUP($C91,Gas!$B$3:$E$2506,2)</f>
        <v>2.5049999999999999</v>
      </c>
      <c r="W91" s="44">
        <f t="shared" si="16"/>
        <v>8.0359281437125745</v>
      </c>
    </row>
    <row r="92" spans="1:23" x14ac:dyDescent="0.2">
      <c r="A92">
        <f t="shared" si="21"/>
        <v>1998</v>
      </c>
      <c r="B92" s="43">
        <f t="shared" si="20"/>
        <v>4</v>
      </c>
      <c r="C92" s="91">
        <v>35893</v>
      </c>
      <c r="D92" s="92">
        <v>18.5</v>
      </c>
      <c r="E92" s="4">
        <f t="shared" si="14"/>
        <v>-8.4440507567420983E-2</v>
      </c>
      <c r="F92" s="100">
        <f t="shared" si="18"/>
        <v>1.1663392768055214</v>
      </c>
      <c r="H92" s="8">
        <f t="shared" si="19"/>
        <v>1.5</v>
      </c>
      <c r="I92" s="8">
        <f t="shared" si="19"/>
        <v>6.5</v>
      </c>
      <c r="J92" s="8">
        <f t="shared" si="19"/>
        <v>11.5</v>
      </c>
      <c r="K92" s="8">
        <f t="shared" si="19"/>
        <v>16.5</v>
      </c>
      <c r="L92" s="8">
        <f t="shared" si="19"/>
        <v>21.5</v>
      </c>
      <c r="M92" s="8">
        <f t="shared" si="19"/>
        <v>31.5</v>
      </c>
      <c r="N92" s="8">
        <f t="shared" si="19"/>
        <v>0</v>
      </c>
      <c r="O92" s="8">
        <f t="shared" si="19"/>
        <v>0</v>
      </c>
      <c r="P92" s="8">
        <f t="shared" si="19"/>
        <v>0</v>
      </c>
      <c r="Q92" s="8">
        <f t="shared" si="19"/>
        <v>0</v>
      </c>
      <c r="R92" s="8">
        <f t="shared" si="19"/>
        <v>0</v>
      </c>
      <c r="S92" s="8">
        <f t="shared" si="19"/>
        <v>0</v>
      </c>
      <c r="T92" s="8">
        <f t="shared" si="19"/>
        <v>0</v>
      </c>
      <c r="U92" s="21">
        <f t="shared" si="15"/>
        <v>4</v>
      </c>
      <c r="V92" s="19">
        <f>VLOOKUP($C92,Gas!$B$3:$E$2506,2)</f>
        <v>2.5</v>
      </c>
      <c r="W92" s="44">
        <f t="shared" si="16"/>
        <v>7.4</v>
      </c>
    </row>
    <row r="93" spans="1:23" x14ac:dyDescent="0.2">
      <c r="A93">
        <f t="shared" si="21"/>
        <v>1998</v>
      </c>
      <c r="B93" s="43">
        <f t="shared" si="20"/>
        <v>4</v>
      </c>
      <c r="C93" s="91">
        <v>35894</v>
      </c>
      <c r="D93" s="92">
        <v>18.170000000000002</v>
      </c>
      <c r="E93" s="4">
        <f t="shared" si="14"/>
        <v>-1.7998849676199247E-2</v>
      </c>
      <c r="F93" s="100">
        <f t="shared" si="18"/>
        <v>1.1675539544029687</v>
      </c>
      <c r="H93" s="8">
        <f t="shared" si="19"/>
        <v>1.8299999999999983</v>
      </c>
      <c r="I93" s="8">
        <f t="shared" si="19"/>
        <v>6.8299999999999983</v>
      </c>
      <c r="J93" s="8">
        <f t="shared" si="19"/>
        <v>11.829999999999998</v>
      </c>
      <c r="K93" s="8">
        <f t="shared" si="19"/>
        <v>16.829999999999998</v>
      </c>
      <c r="L93" s="8">
        <f t="shared" si="19"/>
        <v>21.83</v>
      </c>
      <c r="M93" s="8">
        <f t="shared" si="19"/>
        <v>31.83</v>
      </c>
      <c r="N93" s="8">
        <f t="shared" si="19"/>
        <v>0</v>
      </c>
      <c r="O93" s="8">
        <f t="shared" si="19"/>
        <v>0</v>
      </c>
      <c r="P93" s="8">
        <f t="shared" si="19"/>
        <v>0</v>
      </c>
      <c r="Q93" s="8">
        <f t="shared" si="19"/>
        <v>0</v>
      </c>
      <c r="R93" s="8">
        <f t="shared" si="19"/>
        <v>0</v>
      </c>
      <c r="S93" s="8">
        <f t="shared" si="19"/>
        <v>0</v>
      </c>
      <c r="T93" s="8">
        <f t="shared" si="19"/>
        <v>0</v>
      </c>
      <c r="U93" s="21">
        <f t="shared" si="15"/>
        <v>4</v>
      </c>
      <c r="V93" s="19">
        <f>VLOOKUP($C93,Gas!$B$3:$E$2506,2)</f>
        <v>2.65</v>
      </c>
      <c r="W93" s="44">
        <f t="shared" si="16"/>
        <v>6.8566037735849061</v>
      </c>
    </row>
    <row r="94" spans="1:23" x14ac:dyDescent="0.2">
      <c r="A94">
        <f t="shared" si="21"/>
        <v>1998</v>
      </c>
      <c r="B94" s="43">
        <f t="shared" si="20"/>
        <v>4</v>
      </c>
      <c r="C94" s="91">
        <v>35898</v>
      </c>
      <c r="D94" s="92">
        <v>18</v>
      </c>
      <c r="E94" s="4">
        <f t="shared" si="14"/>
        <v>-9.4001245119152439E-3</v>
      </c>
      <c r="F94" s="100">
        <f t="shared" si="18"/>
        <v>1.1623591016686698</v>
      </c>
      <c r="H94" s="8">
        <f t="shared" ref="H94:T103" si="22">IF(H$1="P",MAX(0,H$2-$D94),IF(H$1="C",MAX(0,$D94-H$2)))</f>
        <v>2</v>
      </c>
      <c r="I94" s="8">
        <f t="shared" si="22"/>
        <v>7</v>
      </c>
      <c r="J94" s="8">
        <f t="shared" si="22"/>
        <v>12</v>
      </c>
      <c r="K94" s="8">
        <f t="shared" si="22"/>
        <v>17</v>
      </c>
      <c r="L94" s="8">
        <f t="shared" si="22"/>
        <v>22</v>
      </c>
      <c r="M94" s="8">
        <f t="shared" si="22"/>
        <v>32</v>
      </c>
      <c r="N94" s="8">
        <f t="shared" si="22"/>
        <v>0</v>
      </c>
      <c r="O94" s="8">
        <f t="shared" si="22"/>
        <v>0</v>
      </c>
      <c r="P94" s="8">
        <f t="shared" si="22"/>
        <v>0</v>
      </c>
      <c r="Q94" s="8">
        <f t="shared" si="22"/>
        <v>0</v>
      </c>
      <c r="R94" s="8">
        <f t="shared" si="22"/>
        <v>0</v>
      </c>
      <c r="S94" s="8">
        <f t="shared" si="22"/>
        <v>0</v>
      </c>
      <c r="T94" s="8">
        <f t="shared" si="22"/>
        <v>0</v>
      </c>
      <c r="U94" s="21">
        <f t="shared" si="15"/>
        <v>4</v>
      </c>
      <c r="V94" s="19">
        <f>VLOOKUP($C94,Gas!$B$3:$E$2506,2)</f>
        <v>2.59</v>
      </c>
      <c r="W94" s="44">
        <f t="shared" si="16"/>
        <v>6.9498069498069501</v>
      </c>
    </row>
    <row r="95" spans="1:23" x14ac:dyDescent="0.2">
      <c r="A95">
        <f t="shared" si="21"/>
        <v>1998</v>
      </c>
      <c r="B95" s="43">
        <f t="shared" si="20"/>
        <v>4</v>
      </c>
      <c r="C95" s="91">
        <v>35899</v>
      </c>
      <c r="D95" s="92">
        <v>18.079999999999998</v>
      </c>
      <c r="E95" s="4">
        <f t="shared" si="14"/>
        <v>4.4345970678655536E-3</v>
      </c>
      <c r="F95" s="100">
        <f t="shared" si="18"/>
        <v>1.0861859044121693</v>
      </c>
      <c r="H95" s="8">
        <f t="shared" si="22"/>
        <v>1.9200000000000017</v>
      </c>
      <c r="I95" s="8">
        <f t="shared" si="22"/>
        <v>6.9200000000000017</v>
      </c>
      <c r="J95" s="8">
        <f t="shared" si="22"/>
        <v>11.920000000000002</v>
      </c>
      <c r="K95" s="8">
        <f t="shared" si="22"/>
        <v>16.920000000000002</v>
      </c>
      <c r="L95" s="8">
        <f t="shared" si="22"/>
        <v>21.92</v>
      </c>
      <c r="M95" s="8">
        <f t="shared" si="22"/>
        <v>31.92</v>
      </c>
      <c r="N95" s="8">
        <f t="shared" si="22"/>
        <v>0</v>
      </c>
      <c r="O95" s="8">
        <f t="shared" si="22"/>
        <v>0</v>
      </c>
      <c r="P95" s="8">
        <f t="shared" si="22"/>
        <v>0</v>
      </c>
      <c r="Q95" s="8">
        <f t="shared" si="22"/>
        <v>0</v>
      </c>
      <c r="R95" s="8">
        <f t="shared" si="22"/>
        <v>0</v>
      </c>
      <c r="S95" s="8">
        <f t="shared" si="22"/>
        <v>0</v>
      </c>
      <c r="T95" s="8">
        <f t="shared" si="22"/>
        <v>0</v>
      </c>
      <c r="U95" s="21">
        <f t="shared" si="15"/>
        <v>4</v>
      </c>
      <c r="V95" s="19">
        <f>VLOOKUP($C95,Gas!$B$3:$E$2506,2)</f>
        <v>2.5499999999999998</v>
      </c>
      <c r="W95" s="44">
        <f t="shared" si="16"/>
        <v>7.0901960784313722</v>
      </c>
    </row>
    <row r="96" spans="1:23" x14ac:dyDescent="0.2">
      <c r="A96">
        <f t="shared" si="21"/>
        <v>1998</v>
      </c>
      <c r="B96" s="43">
        <f t="shared" si="20"/>
        <v>4</v>
      </c>
      <c r="C96" s="91">
        <v>35900</v>
      </c>
      <c r="D96" s="92">
        <v>18.54</v>
      </c>
      <c r="E96" s="4">
        <f t="shared" si="14"/>
        <v>2.5124205173678669E-2</v>
      </c>
      <c r="F96" s="100">
        <f t="shared" si="18"/>
        <v>1.0923147231190302</v>
      </c>
      <c r="H96" s="8">
        <f t="shared" si="22"/>
        <v>1.4600000000000009</v>
      </c>
      <c r="I96" s="8">
        <f t="shared" si="22"/>
        <v>6.4600000000000009</v>
      </c>
      <c r="J96" s="8">
        <f t="shared" si="22"/>
        <v>11.46</v>
      </c>
      <c r="K96" s="8">
        <f t="shared" si="22"/>
        <v>16.46</v>
      </c>
      <c r="L96" s="8">
        <f t="shared" si="22"/>
        <v>21.46</v>
      </c>
      <c r="M96" s="8">
        <f t="shared" si="22"/>
        <v>31.46</v>
      </c>
      <c r="N96" s="8">
        <f t="shared" si="22"/>
        <v>0</v>
      </c>
      <c r="O96" s="8">
        <f t="shared" si="22"/>
        <v>0</v>
      </c>
      <c r="P96" s="8">
        <f t="shared" si="22"/>
        <v>0</v>
      </c>
      <c r="Q96" s="8">
        <f t="shared" si="22"/>
        <v>0</v>
      </c>
      <c r="R96" s="8">
        <f t="shared" si="22"/>
        <v>0</v>
      </c>
      <c r="S96" s="8">
        <f t="shared" si="22"/>
        <v>0</v>
      </c>
      <c r="T96" s="8">
        <f t="shared" si="22"/>
        <v>0</v>
      </c>
      <c r="U96" s="21">
        <f t="shared" si="15"/>
        <v>4</v>
      </c>
      <c r="V96" s="19">
        <f>VLOOKUP($C96,Gas!$B$3:$E$2506,2)</f>
        <v>2.415</v>
      </c>
      <c r="W96" s="44">
        <f t="shared" si="16"/>
        <v>7.6770186335403725</v>
      </c>
    </row>
    <row r="97" spans="1:23" x14ac:dyDescent="0.2">
      <c r="A97">
        <f t="shared" si="21"/>
        <v>1998</v>
      </c>
      <c r="B97" s="43">
        <f t="shared" si="20"/>
        <v>4</v>
      </c>
      <c r="C97" s="91">
        <v>35901</v>
      </c>
      <c r="D97" s="92">
        <v>20.75</v>
      </c>
      <c r="E97" s="4">
        <f t="shared" si="14"/>
        <v>0.11261568653899831</v>
      </c>
      <c r="F97" s="100">
        <f t="shared" si="18"/>
        <v>1.2241176317085187</v>
      </c>
      <c r="H97" s="8">
        <f t="shared" si="22"/>
        <v>0</v>
      </c>
      <c r="I97" s="8">
        <f t="shared" si="22"/>
        <v>4.25</v>
      </c>
      <c r="J97" s="8">
        <f t="shared" si="22"/>
        <v>9.25</v>
      </c>
      <c r="K97" s="8">
        <f t="shared" si="22"/>
        <v>14.25</v>
      </c>
      <c r="L97" s="8">
        <f t="shared" si="22"/>
        <v>19.25</v>
      </c>
      <c r="M97" s="8">
        <f t="shared" si="22"/>
        <v>29.25</v>
      </c>
      <c r="N97" s="8">
        <f t="shared" si="22"/>
        <v>0.75</v>
      </c>
      <c r="O97" s="8">
        <f t="shared" si="22"/>
        <v>0</v>
      </c>
      <c r="P97" s="8">
        <f t="shared" si="22"/>
        <v>0</v>
      </c>
      <c r="Q97" s="8">
        <f t="shared" si="22"/>
        <v>0</v>
      </c>
      <c r="R97" s="8">
        <f t="shared" si="22"/>
        <v>0</v>
      </c>
      <c r="S97" s="8">
        <f t="shared" si="22"/>
        <v>0</v>
      </c>
      <c r="T97" s="8">
        <f t="shared" si="22"/>
        <v>0</v>
      </c>
      <c r="U97" s="21">
        <f t="shared" si="15"/>
        <v>4</v>
      </c>
      <c r="V97" s="19">
        <f>VLOOKUP($C97,Gas!$B$3:$E$2506,2)</f>
        <v>2.48</v>
      </c>
      <c r="W97" s="44">
        <f t="shared" si="16"/>
        <v>8.366935483870968</v>
      </c>
    </row>
    <row r="98" spans="1:23" x14ac:dyDescent="0.2">
      <c r="A98">
        <f t="shared" si="21"/>
        <v>1998</v>
      </c>
      <c r="B98" s="43">
        <f t="shared" si="20"/>
        <v>4</v>
      </c>
      <c r="C98" s="91">
        <v>35902</v>
      </c>
      <c r="D98" s="92">
        <v>21.25</v>
      </c>
      <c r="E98" s="4">
        <f t="shared" si="14"/>
        <v>2.3810648693718607E-2</v>
      </c>
      <c r="F98" s="100">
        <f t="shared" si="18"/>
        <v>1.0487758940440144</v>
      </c>
      <c r="H98" s="8">
        <f t="shared" si="22"/>
        <v>0</v>
      </c>
      <c r="I98" s="8">
        <f t="shared" si="22"/>
        <v>3.75</v>
      </c>
      <c r="J98" s="8">
        <f t="shared" si="22"/>
        <v>8.75</v>
      </c>
      <c r="K98" s="8">
        <f t="shared" si="22"/>
        <v>13.75</v>
      </c>
      <c r="L98" s="8">
        <f t="shared" si="22"/>
        <v>18.75</v>
      </c>
      <c r="M98" s="8">
        <f t="shared" si="22"/>
        <v>28.75</v>
      </c>
      <c r="N98" s="8">
        <f t="shared" si="22"/>
        <v>1.25</v>
      </c>
      <c r="O98" s="8">
        <f t="shared" si="22"/>
        <v>0</v>
      </c>
      <c r="P98" s="8">
        <f t="shared" si="22"/>
        <v>0</v>
      </c>
      <c r="Q98" s="8">
        <f t="shared" si="22"/>
        <v>0</v>
      </c>
      <c r="R98" s="8">
        <f t="shared" si="22"/>
        <v>0</v>
      </c>
      <c r="S98" s="8">
        <f t="shared" si="22"/>
        <v>0</v>
      </c>
      <c r="T98" s="8">
        <f t="shared" si="22"/>
        <v>0</v>
      </c>
      <c r="U98" s="21">
        <f t="shared" si="15"/>
        <v>4</v>
      </c>
      <c r="V98" s="19">
        <f>VLOOKUP($C98,Gas!$B$3:$E$2506,2)</f>
        <v>2.4750000000000001</v>
      </c>
      <c r="W98" s="44">
        <f t="shared" si="16"/>
        <v>8.5858585858585847</v>
      </c>
    </row>
    <row r="99" spans="1:23" x14ac:dyDescent="0.2">
      <c r="A99">
        <f t="shared" si="21"/>
        <v>1998</v>
      </c>
      <c r="B99" s="43">
        <f t="shared" si="20"/>
        <v>4</v>
      </c>
      <c r="C99" s="91">
        <v>35905</v>
      </c>
      <c r="D99" s="109">
        <f>D98</f>
        <v>21.25</v>
      </c>
      <c r="E99" s="4">
        <f t="shared" si="14"/>
        <v>0</v>
      </c>
      <c r="F99" s="100">
        <f t="shared" si="18"/>
        <v>1.0125523038098851</v>
      </c>
      <c r="H99" s="8">
        <f t="shared" si="22"/>
        <v>0</v>
      </c>
      <c r="I99" s="8">
        <f t="shared" si="22"/>
        <v>3.75</v>
      </c>
      <c r="J99" s="8">
        <f t="shared" si="22"/>
        <v>8.75</v>
      </c>
      <c r="K99" s="8">
        <f t="shared" si="22"/>
        <v>13.75</v>
      </c>
      <c r="L99" s="8">
        <f t="shared" si="22"/>
        <v>18.75</v>
      </c>
      <c r="M99" s="8">
        <f t="shared" si="22"/>
        <v>28.75</v>
      </c>
      <c r="N99" s="8">
        <f t="shared" si="22"/>
        <v>1.25</v>
      </c>
      <c r="O99" s="8">
        <f t="shared" si="22"/>
        <v>0</v>
      </c>
      <c r="P99" s="8">
        <f t="shared" si="22"/>
        <v>0</v>
      </c>
      <c r="Q99" s="8">
        <f t="shared" si="22"/>
        <v>0</v>
      </c>
      <c r="R99" s="8">
        <f t="shared" si="22"/>
        <v>0</v>
      </c>
      <c r="S99" s="8">
        <f t="shared" si="22"/>
        <v>0</v>
      </c>
      <c r="T99" s="8">
        <f t="shared" si="22"/>
        <v>0</v>
      </c>
      <c r="U99" s="21">
        <f t="shared" si="15"/>
        <v>4</v>
      </c>
      <c r="V99" s="19">
        <f>VLOOKUP($C99,Gas!$B$3:$E$2506,2)</f>
        <v>2.39</v>
      </c>
      <c r="W99" s="44">
        <f t="shared" si="16"/>
        <v>8.8912133891213383</v>
      </c>
    </row>
    <row r="100" spans="1:23" x14ac:dyDescent="0.2">
      <c r="A100">
        <f t="shared" si="21"/>
        <v>1998</v>
      </c>
      <c r="B100" s="43">
        <f t="shared" si="20"/>
        <v>4</v>
      </c>
      <c r="C100" s="91">
        <v>35906</v>
      </c>
      <c r="D100" s="109">
        <f>D99</f>
        <v>21.25</v>
      </c>
      <c r="E100" s="4">
        <f t="shared" si="14"/>
        <v>0</v>
      </c>
      <c r="F100" s="100">
        <f t="shared" si="18"/>
        <v>1.0026984511316286</v>
      </c>
      <c r="H100" s="8">
        <f t="shared" si="22"/>
        <v>0</v>
      </c>
      <c r="I100" s="8">
        <f t="shared" si="22"/>
        <v>3.75</v>
      </c>
      <c r="J100" s="8">
        <f t="shared" si="22"/>
        <v>8.75</v>
      </c>
      <c r="K100" s="8">
        <f t="shared" si="22"/>
        <v>13.75</v>
      </c>
      <c r="L100" s="8">
        <f t="shared" si="22"/>
        <v>18.75</v>
      </c>
      <c r="M100" s="8">
        <f t="shared" si="22"/>
        <v>28.75</v>
      </c>
      <c r="N100" s="8">
        <f t="shared" si="22"/>
        <v>1.25</v>
      </c>
      <c r="O100" s="8">
        <f t="shared" si="22"/>
        <v>0</v>
      </c>
      <c r="P100" s="8">
        <f t="shared" si="22"/>
        <v>0</v>
      </c>
      <c r="Q100" s="8">
        <f t="shared" si="22"/>
        <v>0</v>
      </c>
      <c r="R100" s="8">
        <f t="shared" si="22"/>
        <v>0</v>
      </c>
      <c r="S100" s="8">
        <f t="shared" si="22"/>
        <v>0</v>
      </c>
      <c r="T100" s="8">
        <f t="shared" si="22"/>
        <v>0</v>
      </c>
      <c r="U100" s="21">
        <f t="shared" si="15"/>
        <v>4</v>
      </c>
      <c r="V100" s="19">
        <f>VLOOKUP($C100,Gas!$B$3:$E$2506,2)</f>
        <v>2.4</v>
      </c>
      <c r="W100" s="44">
        <f t="shared" si="16"/>
        <v>8.8541666666666679</v>
      </c>
    </row>
    <row r="101" spans="1:23" x14ac:dyDescent="0.2">
      <c r="A101">
        <f t="shared" si="21"/>
        <v>1998</v>
      </c>
      <c r="B101" s="43">
        <f t="shared" si="20"/>
        <v>4</v>
      </c>
      <c r="C101" s="91">
        <v>35907</v>
      </c>
      <c r="D101" s="92">
        <v>17.88</v>
      </c>
      <c r="E101" s="4">
        <f t="shared" si="14"/>
        <v>-0.17267412562505782</v>
      </c>
      <c r="F101" s="100">
        <f t="shared" si="18"/>
        <v>1.1767906600619245</v>
      </c>
      <c r="H101" s="8">
        <f t="shared" si="22"/>
        <v>2.120000000000001</v>
      </c>
      <c r="I101" s="8">
        <f t="shared" si="22"/>
        <v>7.120000000000001</v>
      </c>
      <c r="J101" s="8">
        <f t="shared" si="22"/>
        <v>12.120000000000001</v>
      </c>
      <c r="K101" s="8">
        <f t="shared" si="22"/>
        <v>17.12</v>
      </c>
      <c r="L101" s="8">
        <f t="shared" si="22"/>
        <v>22.12</v>
      </c>
      <c r="M101" s="8">
        <f t="shared" si="22"/>
        <v>32.120000000000005</v>
      </c>
      <c r="N101" s="8">
        <f t="shared" si="22"/>
        <v>0</v>
      </c>
      <c r="O101" s="8">
        <f t="shared" si="22"/>
        <v>0</v>
      </c>
      <c r="P101" s="8">
        <f t="shared" si="22"/>
        <v>0</v>
      </c>
      <c r="Q101" s="8">
        <f t="shared" si="22"/>
        <v>0</v>
      </c>
      <c r="R101" s="8">
        <f t="shared" si="22"/>
        <v>0</v>
      </c>
      <c r="S101" s="8">
        <f t="shared" si="22"/>
        <v>0</v>
      </c>
      <c r="T101" s="8">
        <f t="shared" si="22"/>
        <v>0</v>
      </c>
      <c r="U101" s="21">
        <f t="shared" si="15"/>
        <v>4</v>
      </c>
      <c r="V101" s="19">
        <f>VLOOKUP($C101,Gas!$B$3:$E$2506,2)</f>
        <v>2.4550000000000001</v>
      </c>
      <c r="W101" s="44">
        <f t="shared" si="16"/>
        <v>7.2830957230142559</v>
      </c>
    </row>
    <row r="102" spans="1:23" x14ac:dyDescent="0.2">
      <c r="A102">
        <f t="shared" si="21"/>
        <v>1998</v>
      </c>
      <c r="B102" s="43">
        <f t="shared" si="20"/>
        <v>4</v>
      </c>
      <c r="C102" s="91">
        <v>35908</v>
      </c>
      <c r="D102" s="92">
        <v>17.88</v>
      </c>
      <c r="E102" s="4">
        <f t="shared" si="14"/>
        <v>0</v>
      </c>
      <c r="F102" s="100">
        <f t="shared" si="18"/>
        <v>1.1056999650280774</v>
      </c>
      <c r="H102" s="8">
        <f t="shared" si="22"/>
        <v>2.120000000000001</v>
      </c>
      <c r="I102" s="8">
        <f t="shared" si="22"/>
        <v>7.120000000000001</v>
      </c>
      <c r="J102" s="8">
        <f t="shared" si="22"/>
        <v>12.120000000000001</v>
      </c>
      <c r="K102" s="8">
        <f t="shared" si="22"/>
        <v>17.12</v>
      </c>
      <c r="L102" s="8">
        <f t="shared" si="22"/>
        <v>22.12</v>
      </c>
      <c r="M102" s="8">
        <f t="shared" si="22"/>
        <v>32.120000000000005</v>
      </c>
      <c r="N102" s="8">
        <f t="shared" si="22"/>
        <v>0</v>
      </c>
      <c r="O102" s="8">
        <f t="shared" si="22"/>
        <v>0</v>
      </c>
      <c r="P102" s="8">
        <f t="shared" si="22"/>
        <v>0</v>
      </c>
      <c r="Q102" s="8">
        <f t="shared" si="22"/>
        <v>0</v>
      </c>
      <c r="R102" s="8">
        <f t="shared" si="22"/>
        <v>0</v>
      </c>
      <c r="S102" s="8">
        <f t="shared" si="22"/>
        <v>0</v>
      </c>
      <c r="T102" s="8">
        <f t="shared" si="22"/>
        <v>0</v>
      </c>
      <c r="U102" s="21">
        <f t="shared" si="15"/>
        <v>4</v>
      </c>
      <c r="V102" s="19">
        <f>VLOOKUP($C102,Gas!$B$3:$E$2506,2)</f>
        <v>2.5099999999999998</v>
      </c>
      <c r="W102" s="44">
        <f t="shared" si="16"/>
        <v>7.1235059760956174</v>
      </c>
    </row>
    <row r="103" spans="1:23" x14ac:dyDescent="0.2">
      <c r="A103">
        <f t="shared" si="21"/>
        <v>1998</v>
      </c>
      <c r="B103" s="43">
        <f t="shared" si="20"/>
        <v>4</v>
      </c>
      <c r="C103" s="91">
        <v>35909</v>
      </c>
      <c r="D103" s="92">
        <v>18.88</v>
      </c>
      <c r="E103" s="4">
        <f t="shared" si="14"/>
        <v>5.4420390971986504E-2</v>
      </c>
      <c r="F103" s="100">
        <f t="shared" si="18"/>
        <v>1.1379745340797924</v>
      </c>
      <c r="H103" s="8">
        <f t="shared" si="22"/>
        <v>1.120000000000001</v>
      </c>
      <c r="I103" s="8">
        <f t="shared" si="22"/>
        <v>6.120000000000001</v>
      </c>
      <c r="J103" s="8">
        <f t="shared" si="22"/>
        <v>11.120000000000001</v>
      </c>
      <c r="K103" s="8">
        <f t="shared" si="22"/>
        <v>16.12</v>
      </c>
      <c r="L103" s="8">
        <f t="shared" si="22"/>
        <v>21.12</v>
      </c>
      <c r="M103" s="8">
        <f t="shared" si="22"/>
        <v>31.12</v>
      </c>
      <c r="N103" s="8">
        <f t="shared" si="22"/>
        <v>0</v>
      </c>
      <c r="O103" s="8">
        <f t="shared" si="22"/>
        <v>0</v>
      </c>
      <c r="P103" s="8">
        <f t="shared" si="22"/>
        <v>0</v>
      </c>
      <c r="Q103" s="8">
        <f t="shared" si="22"/>
        <v>0</v>
      </c>
      <c r="R103" s="8">
        <f t="shared" si="22"/>
        <v>0</v>
      </c>
      <c r="S103" s="8">
        <f t="shared" si="22"/>
        <v>0</v>
      </c>
      <c r="T103" s="8">
        <f t="shared" si="22"/>
        <v>0</v>
      </c>
      <c r="U103" s="21">
        <f t="shared" si="15"/>
        <v>4</v>
      </c>
      <c r="V103" s="19">
        <f>VLOOKUP($C103,Gas!$B$3:$E$2506,2)</f>
        <v>2.335</v>
      </c>
      <c r="W103" s="44">
        <f t="shared" si="16"/>
        <v>8.0856531049250524</v>
      </c>
    </row>
    <row r="104" spans="1:23" x14ac:dyDescent="0.2">
      <c r="A104">
        <f t="shared" si="21"/>
        <v>1998</v>
      </c>
      <c r="B104" s="43">
        <f t="shared" si="20"/>
        <v>4</v>
      </c>
      <c r="C104" s="91">
        <v>35912</v>
      </c>
      <c r="D104" s="92">
        <v>20.5</v>
      </c>
      <c r="E104" s="4">
        <f t="shared" si="14"/>
        <v>8.2321725427007914E-2</v>
      </c>
      <c r="F104" s="100">
        <f t="shared" si="18"/>
        <v>1.1991148200179049</v>
      </c>
      <c r="H104" s="8">
        <f t="shared" ref="H104:T113" si="23">IF(H$1="P",MAX(0,H$2-$D104),IF(H$1="C",MAX(0,$D104-H$2)))</f>
        <v>0</v>
      </c>
      <c r="I104" s="8">
        <f t="shared" si="23"/>
        <v>4.5</v>
      </c>
      <c r="J104" s="8">
        <f t="shared" si="23"/>
        <v>9.5</v>
      </c>
      <c r="K104" s="8">
        <f t="shared" si="23"/>
        <v>14.5</v>
      </c>
      <c r="L104" s="8">
        <f t="shared" si="23"/>
        <v>19.5</v>
      </c>
      <c r="M104" s="8">
        <f t="shared" si="23"/>
        <v>29.5</v>
      </c>
      <c r="N104" s="8">
        <f t="shared" si="23"/>
        <v>0.5</v>
      </c>
      <c r="O104" s="8">
        <f t="shared" si="23"/>
        <v>0</v>
      </c>
      <c r="P104" s="8">
        <f t="shared" si="23"/>
        <v>0</v>
      </c>
      <c r="Q104" s="8">
        <f t="shared" si="23"/>
        <v>0</v>
      </c>
      <c r="R104" s="8">
        <f t="shared" si="23"/>
        <v>0</v>
      </c>
      <c r="S104" s="8">
        <f t="shared" si="23"/>
        <v>0</v>
      </c>
      <c r="T104" s="8">
        <f t="shared" si="23"/>
        <v>0</v>
      </c>
      <c r="U104" s="21">
        <f t="shared" si="15"/>
        <v>4</v>
      </c>
      <c r="V104" s="19">
        <f>VLOOKUP($C104,Gas!$B$3:$E$2506,2)</f>
        <v>2.3050000000000002</v>
      </c>
      <c r="W104" s="44">
        <f t="shared" si="16"/>
        <v>8.8937093275488071</v>
      </c>
    </row>
    <row r="105" spans="1:23" x14ac:dyDescent="0.2">
      <c r="A105">
        <f t="shared" si="21"/>
        <v>1998</v>
      </c>
      <c r="B105" s="43">
        <f t="shared" si="20"/>
        <v>4</v>
      </c>
      <c r="C105" s="91">
        <v>35913</v>
      </c>
      <c r="D105" s="92">
        <v>20.75</v>
      </c>
      <c r="E105" s="4">
        <f t="shared" si="14"/>
        <v>1.212136053234482E-2</v>
      </c>
      <c r="F105" s="100">
        <f t="shared" si="18"/>
        <v>1.1982042608620804</v>
      </c>
      <c r="H105" s="8">
        <f t="shared" si="23"/>
        <v>0</v>
      </c>
      <c r="I105" s="8">
        <f t="shared" si="23"/>
        <v>4.25</v>
      </c>
      <c r="J105" s="8">
        <f t="shared" si="23"/>
        <v>9.25</v>
      </c>
      <c r="K105" s="8">
        <f t="shared" si="23"/>
        <v>14.25</v>
      </c>
      <c r="L105" s="8">
        <f t="shared" si="23"/>
        <v>19.25</v>
      </c>
      <c r="M105" s="8">
        <f t="shared" si="23"/>
        <v>29.25</v>
      </c>
      <c r="N105" s="8">
        <f t="shared" si="23"/>
        <v>0.75</v>
      </c>
      <c r="O105" s="8">
        <f t="shared" si="23"/>
        <v>0</v>
      </c>
      <c r="P105" s="8">
        <f t="shared" si="23"/>
        <v>0</v>
      </c>
      <c r="Q105" s="8">
        <f t="shared" si="23"/>
        <v>0</v>
      </c>
      <c r="R105" s="8">
        <f t="shared" si="23"/>
        <v>0</v>
      </c>
      <c r="S105" s="8">
        <f t="shared" si="23"/>
        <v>0</v>
      </c>
      <c r="T105" s="8">
        <f t="shared" si="23"/>
        <v>0</v>
      </c>
      <c r="U105" s="21">
        <f t="shared" si="15"/>
        <v>4</v>
      </c>
      <c r="V105" s="19">
        <f>VLOOKUP($C105,Gas!$B$3:$E$2506,2)</f>
        <v>2.2799999999999998</v>
      </c>
      <c r="W105" s="44">
        <f t="shared" si="16"/>
        <v>9.1008771929824572</v>
      </c>
    </row>
    <row r="106" spans="1:23" x14ac:dyDescent="0.2">
      <c r="A106">
        <f t="shared" si="21"/>
        <v>1998</v>
      </c>
      <c r="B106" s="43">
        <f t="shared" si="20"/>
        <v>4</v>
      </c>
      <c r="C106" s="91">
        <v>35914</v>
      </c>
      <c r="D106" s="92">
        <v>20.75</v>
      </c>
      <c r="E106" s="4">
        <f t="shared" si="14"/>
        <v>0</v>
      </c>
      <c r="F106" s="100">
        <f t="shared" si="18"/>
        <v>1.1981784442407832</v>
      </c>
      <c r="H106" s="8">
        <f t="shared" si="23"/>
        <v>0</v>
      </c>
      <c r="I106" s="8">
        <f t="shared" si="23"/>
        <v>4.25</v>
      </c>
      <c r="J106" s="8">
        <f t="shared" si="23"/>
        <v>9.25</v>
      </c>
      <c r="K106" s="8">
        <f t="shared" si="23"/>
        <v>14.25</v>
      </c>
      <c r="L106" s="8">
        <f t="shared" si="23"/>
        <v>19.25</v>
      </c>
      <c r="M106" s="8">
        <f t="shared" si="23"/>
        <v>29.25</v>
      </c>
      <c r="N106" s="8">
        <f t="shared" si="23"/>
        <v>0.75</v>
      </c>
      <c r="O106" s="8">
        <f t="shared" si="23"/>
        <v>0</v>
      </c>
      <c r="P106" s="8">
        <f t="shared" si="23"/>
        <v>0</v>
      </c>
      <c r="Q106" s="8">
        <f t="shared" si="23"/>
        <v>0</v>
      </c>
      <c r="R106" s="8">
        <f t="shared" si="23"/>
        <v>0</v>
      </c>
      <c r="S106" s="8">
        <f t="shared" si="23"/>
        <v>0</v>
      </c>
      <c r="T106" s="8">
        <f t="shared" si="23"/>
        <v>0</v>
      </c>
      <c r="U106" s="21">
        <f t="shared" si="15"/>
        <v>4</v>
      </c>
      <c r="V106" s="19">
        <f>VLOOKUP($C106,Gas!$B$3:$E$2506,2)</f>
        <v>2.2650000000000001</v>
      </c>
      <c r="W106" s="44">
        <f t="shared" si="16"/>
        <v>9.1611479028697573</v>
      </c>
    </row>
    <row r="107" spans="1:23" x14ac:dyDescent="0.2">
      <c r="A107">
        <f t="shared" si="21"/>
        <v>1998</v>
      </c>
      <c r="B107" s="43">
        <f t="shared" si="20"/>
        <v>4</v>
      </c>
      <c r="C107" s="91">
        <v>35915</v>
      </c>
      <c r="D107" s="92">
        <v>20.38</v>
      </c>
      <c r="E107" s="4">
        <f t="shared" si="14"/>
        <v>-1.7992218882128635E-2</v>
      </c>
      <c r="F107" s="100">
        <f t="shared" si="18"/>
        <v>1.0614458353512799</v>
      </c>
      <c r="H107" s="8">
        <f t="shared" si="23"/>
        <v>0</v>
      </c>
      <c r="I107" s="8">
        <f t="shared" si="23"/>
        <v>4.620000000000001</v>
      </c>
      <c r="J107" s="8">
        <f t="shared" si="23"/>
        <v>9.620000000000001</v>
      </c>
      <c r="K107" s="8">
        <f t="shared" si="23"/>
        <v>14.620000000000001</v>
      </c>
      <c r="L107" s="8">
        <f t="shared" si="23"/>
        <v>19.62</v>
      </c>
      <c r="M107" s="8">
        <f t="shared" si="23"/>
        <v>29.62</v>
      </c>
      <c r="N107" s="8">
        <f t="shared" si="23"/>
        <v>0.37999999999999901</v>
      </c>
      <c r="O107" s="8">
        <f t="shared" si="23"/>
        <v>0</v>
      </c>
      <c r="P107" s="8">
        <f t="shared" si="23"/>
        <v>0</v>
      </c>
      <c r="Q107" s="8">
        <f t="shared" si="23"/>
        <v>0</v>
      </c>
      <c r="R107" s="8">
        <f t="shared" si="23"/>
        <v>0</v>
      </c>
      <c r="S107" s="8">
        <f t="shared" si="23"/>
        <v>0</v>
      </c>
      <c r="T107" s="8">
        <f t="shared" si="23"/>
        <v>0</v>
      </c>
      <c r="U107" s="21">
        <f t="shared" si="15"/>
        <v>4</v>
      </c>
      <c r="V107" s="19">
        <f>VLOOKUP($C107,Gas!$B$3:$E$2506,2)</f>
        <v>2.29</v>
      </c>
      <c r="W107" s="44">
        <f t="shared" si="16"/>
        <v>8.8995633187772913</v>
      </c>
    </row>
    <row r="108" spans="1:23" x14ac:dyDescent="0.2">
      <c r="A108">
        <f t="shared" si="21"/>
        <v>1998</v>
      </c>
      <c r="B108" s="43">
        <f t="shared" si="20"/>
        <v>5</v>
      </c>
      <c r="C108" s="91">
        <v>35916</v>
      </c>
      <c r="D108" s="92">
        <v>20.75</v>
      </c>
      <c r="E108" s="4">
        <f t="shared" si="14"/>
        <v>1.7992218882128562E-2</v>
      </c>
      <c r="F108" s="100">
        <f t="shared" si="18"/>
        <v>1.0579391871548109</v>
      </c>
      <c r="H108" s="8">
        <f t="shared" si="23"/>
        <v>0</v>
      </c>
      <c r="I108" s="8">
        <f t="shared" si="23"/>
        <v>4.25</v>
      </c>
      <c r="J108" s="8">
        <f t="shared" si="23"/>
        <v>9.25</v>
      </c>
      <c r="K108" s="8">
        <f t="shared" si="23"/>
        <v>14.25</v>
      </c>
      <c r="L108" s="8">
        <f t="shared" si="23"/>
        <v>19.25</v>
      </c>
      <c r="M108" s="8">
        <f t="shared" si="23"/>
        <v>29.25</v>
      </c>
      <c r="N108" s="8">
        <f t="shared" si="23"/>
        <v>0.75</v>
      </c>
      <c r="O108" s="8">
        <f t="shared" si="23"/>
        <v>0</v>
      </c>
      <c r="P108" s="8">
        <f t="shared" si="23"/>
        <v>0</v>
      </c>
      <c r="Q108" s="8">
        <f t="shared" si="23"/>
        <v>0</v>
      </c>
      <c r="R108" s="8">
        <f t="shared" si="23"/>
        <v>0</v>
      </c>
      <c r="S108" s="8">
        <f t="shared" si="23"/>
        <v>0</v>
      </c>
      <c r="T108" s="8">
        <f t="shared" si="23"/>
        <v>0</v>
      </c>
      <c r="U108" s="21">
        <f t="shared" si="15"/>
        <v>5</v>
      </c>
      <c r="V108" s="19">
        <f>VLOOKUP($C108,Gas!$B$3:$E$2506,2)</f>
        <v>2.1749999999999998</v>
      </c>
      <c r="W108" s="44">
        <f t="shared" si="16"/>
        <v>9.5402298850574727</v>
      </c>
    </row>
    <row r="109" spans="1:23" x14ac:dyDescent="0.2">
      <c r="A109">
        <f t="shared" si="21"/>
        <v>1998</v>
      </c>
      <c r="B109" s="43">
        <f t="shared" si="20"/>
        <v>5</v>
      </c>
      <c r="C109" s="91">
        <v>35919</v>
      </c>
      <c r="D109" s="109">
        <f>D108</f>
        <v>20.75</v>
      </c>
      <c r="E109" s="4">
        <f t="shared" si="14"/>
        <v>0</v>
      </c>
      <c r="F109" s="100">
        <f t="shared" si="18"/>
        <v>1.0579391871548109</v>
      </c>
      <c r="H109" s="8">
        <f t="shared" si="23"/>
        <v>0</v>
      </c>
      <c r="I109" s="8">
        <f t="shared" si="23"/>
        <v>4.25</v>
      </c>
      <c r="J109" s="8">
        <f t="shared" si="23"/>
        <v>9.25</v>
      </c>
      <c r="K109" s="8">
        <f t="shared" si="23"/>
        <v>14.25</v>
      </c>
      <c r="L109" s="8">
        <f t="shared" si="23"/>
        <v>19.25</v>
      </c>
      <c r="M109" s="8">
        <f t="shared" si="23"/>
        <v>29.25</v>
      </c>
      <c r="N109" s="8">
        <f t="shared" si="23"/>
        <v>0.75</v>
      </c>
      <c r="O109" s="8">
        <f t="shared" si="23"/>
        <v>0</v>
      </c>
      <c r="P109" s="8">
        <f t="shared" si="23"/>
        <v>0</v>
      </c>
      <c r="Q109" s="8">
        <f t="shared" si="23"/>
        <v>0</v>
      </c>
      <c r="R109" s="8">
        <f t="shared" si="23"/>
        <v>0</v>
      </c>
      <c r="S109" s="8">
        <f t="shared" si="23"/>
        <v>0</v>
      </c>
      <c r="T109" s="8">
        <f t="shared" si="23"/>
        <v>0</v>
      </c>
      <c r="U109" s="21">
        <f t="shared" si="15"/>
        <v>5</v>
      </c>
      <c r="V109" s="19">
        <f>VLOOKUP($C109,Gas!$B$3:$E$2506,2)</f>
        <v>2.1150000000000002</v>
      </c>
      <c r="W109" s="44">
        <f t="shared" si="16"/>
        <v>9.8108747044917255</v>
      </c>
    </row>
    <row r="110" spans="1:23" x14ac:dyDescent="0.2">
      <c r="A110">
        <f t="shared" si="21"/>
        <v>1998</v>
      </c>
      <c r="B110" s="43">
        <f t="shared" si="20"/>
        <v>5</v>
      </c>
      <c r="C110" s="91">
        <v>35920</v>
      </c>
      <c r="D110" s="109">
        <f>D109</f>
        <v>20.75</v>
      </c>
      <c r="E110" s="4">
        <f t="shared" si="14"/>
        <v>0</v>
      </c>
      <c r="F110" s="100">
        <f t="shared" si="18"/>
        <v>1.0579391871548109</v>
      </c>
      <c r="H110" s="8">
        <f t="shared" si="23"/>
        <v>0</v>
      </c>
      <c r="I110" s="8">
        <f t="shared" si="23"/>
        <v>4.25</v>
      </c>
      <c r="J110" s="8">
        <f t="shared" si="23"/>
        <v>9.25</v>
      </c>
      <c r="K110" s="8">
        <f t="shared" si="23"/>
        <v>14.25</v>
      </c>
      <c r="L110" s="8">
        <f t="shared" si="23"/>
        <v>19.25</v>
      </c>
      <c r="M110" s="8">
        <f t="shared" si="23"/>
        <v>29.25</v>
      </c>
      <c r="N110" s="8">
        <f t="shared" si="23"/>
        <v>0.75</v>
      </c>
      <c r="O110" s="8">
        <f t="shared" si="23"/>
        <v>0</v>
      </c>
      <c r="P110" s="8">
        <f t="shared" si="23"/>
        <v>0</v>
      </c>
      <c r="Q110" s="8">
        <f t="shared" si="23"/>
        <v>0</v>
      </c>
      <c r="R110" s="8">
        <f t="shared" si="23"/>
        <v>0</v>
      </c>
      <c r="S110" s="8">
        <f t="shared" si="23"/>
        <v>0</v>
      </c>
      <c r="T110" s="8">
        <f t="shared" si="23"/>
        <v>0</v>
      </c>
      <c r="U110" s="21">
        <f t="shared" si="15"/>
        <v>5</v>
      </c>
      <c r="V110" s="19">
        <f>VLOOKUP($C110,Gas!$B$3:$E$2506,2)</f>
        <v>2.0550000000000002</v>
      </c>
      <c r="W110" s="44">
        <f t="shared" si="16"/>
        <v>10.097323600973235</v>
      </c>
    </row>
    <row r="111" spans="1:23" x14ac:dyDescent="0.2">
      <c r="A111">
        <f t="shared" si="21"/>
        <v>1998</v>
      </c>
      <c r="B111" s="43">
        <f t="shared" si="20"/>
        <v>5</v>
      </c>
      <c r="C111" s="91">
        <v>35921</v>
      </c>
      <c r="D111" s="92">
        <v>20.25</v>
      </c>
      <c r="E111" s="4">
        <f t="shared" si="14"/>
        <v>-2.4391453124159124E-2</v>
      </c>
      <c r="F111" s="100">
        <f t="shared" si="18"/>
        <v>0.51581723741785646</v>
      </c>
      <c r="H111" s="8">
        <f t="shared" si="23"/>
        <v>0</v>
      </c>
      <c r="I111" s="8">
        <f t="shared" si="23"/>
        <v>4.75</v>
      </c>
      <c r="J111" s="8">
        <f t="shared" si="23"/>
        <v>9.75</v>
      </c>
      <c r="K111" s="8">
        <f t="shared" si="23"/>
        <v>14.75</v>
      </c>
      <c r="L111" s="8">
        <f t="shared" si="23"/>
        <v>19.75</v>
      </c>
      <c r="M111" s="8">
        <f t="shared" si="23"/>
        <v>29.75</v>
      </c>
      <c r="N111" s="8">
        <f t="shared" si="23"/>
        <v>0.25</v>
      </c>
      <c r="O111" s="8">
        <f t="shared" si="23"/>
        <v>0</v>
      </c>
      <c r="P111" s="8">
        <f t="shared" si="23"/>
        <v>0</v>
      </c>
      <c r="Q111" s="8">
        <f t="shared" si="23"/>
        <v>0</v>
      </c>
      <c r="R111" s="8">
        <f t="shared" si="23"/>
        <v>0</v>
      </c>
      <c r="S111" s="8">
        <f t="shared" si="23"/>
        <v>0</v>
      </c>
      <c r="T111" s="8">
        <f t="shared" si="23"/>
        <v>0</v>
      </c>
      <c r="U111" s="21">
        <f t="shared" si="15"/>
        <v>5</v>
      </c>
      <c r="V111" s="19">
        <f>VLOOKUP($C111,Gas!$B$3:$E$2506,2)</f>
        <v>2.1749999999999998</v>
      </c>
      <c r="W111" s="44">
        <f t="shared" si="16"/>
        <v>9.3103448275862082</v>
      </c>
    </row>
    <row r="112" spans="1:23" x14ac:dyDescent="0.2">
      <c r="A112">
        <f t="shared" si="21"/>
        <v>1998</v>
      </c>
      <c r="B112" s="43">
        <f t="shared" si="20"/>
        <v>5</v>
      </c>
      <c r="C112" s="91">
        <v>35922</v>
      </c>
      <c r="D112" s="92">
        <v>22.75</v>
      </c>
      <c r="E112" s="4">
        <f t="shared" si="14"/>
        <v>0.11641035184441137</v>
      </c>
      <c r="F112" s="100">
        <f t="shared" si="18"/>
        <v>0.72412195498095311</v>
      </c>
      <c r="H112" s="8">
        <f t="shared" si="23"/>
        <v>0</v>
      </c>
      <c r="I112" s="8">
        <f t="shared" si="23"/>
        <v>2.25</v>
      </c>
      <c r="J112" s="8">
        <f t="shared" si="23"/>
        <v>7.25</v>
      </c>
      <c r="K112" s="8">
        <f t="shared" si="23"/>
        <v>12.25</v>
      </c>
      <c r="L112" s="8">
        <f t="shared" si="23"/>
        <v>17.25</v>
      </c>
      <c r="M112" s="8">
        <f t="shared" si="23"/>
        <v>27.25</v>
      </c>
      <c r="N112" s="8">
        <f t="shared" si="23"/>
        <v>2.75</v>
      </c>
      <c r="O112" s="8">
        <f t="shared" si="23"/>
        <v>0</v>
      </c>
      <c r="P112" s="8">
        <f t="shared" si="23"/>
        <v>0</v>
      </c>
      <c r="Q112" s="8">
        <f t="shared" si="23"/>
        <v>0</v>
      </c>
      <c r="R112" s="8">
        <f t="shared" si="23"/>
        <v>0</v>
      </c>
      <c r="S112" s="8">
        <f t="shared" si="23"/>
        <v>0</v>
      </c>
      <c r="T112" s="8">
        <f t="shared" si="23"/>
        <v>0</v>
      </c>
      <c r="U112" s="21">
        <f t="shared" si="15"/>
        <v>5</v>
      </c>
      <c r="V112" s="19">
        <f>VLOOKUP($C112,Gas!$B$3:$E$2506,2)</f>
        <v>2.1150000000000002</v>
      </c>
      <c r="W112" s="44">
        <f t="shared" si="16"/>
        <v>10.756501182033096</v>
      </c>
    </row>
    <row r="113" spans="1:23" x14ac:dyDescent="0.2">
      <c r="A113">
        <f t="shared" si="21"/>
        <v>1998</v>
      </c>
      <c r="B113" s="43">
        <f t="shared" si="20"/>
        <v>5</v>
      </c>
      <c r="C113" s="91">
        <v>35923</v>
      </c>
      <c r="D113" s="92">
        <v>22.75</v>
      </c>
      <c r="E113" s="4">
        <f t="shared" si="14"/>
        <v>0</v>
      </c>
      <c r="F113" s="100">
        <f t="shared" si="18"/>
        <v>0.71181964725822389</v>
      </c>
      <c r="H113" s="8">
        <f t="shared" si="23"/>
        <v>0</v>
      </c>
      <c r="I113" s="8">
        <f t="shared" si="23"/>
        <v>2.25</v>
      </c>
      <c r="J113" s="8">
        <f t="shared" si="23"/>
        <v>7.25</v>
      </c>
      <c r="K113" s="8">
        <f t="shared" si="23"/>
        <v>12.25</v>
      </c>
      <c r="L113" s="8">
        <f t="shared" si="23"/>
        <v>17.25</v>
      </c>
      <c r="M113" s="8">
        <f t="shared" si="23"/>
        <v>27.25</v>
      </c>
      <c r="N113" s="8">
        <f t="shared" si="23"/>
        <v>2.75</v>
      </c>
      <c r="O113" s="8">
        <f t="shared" si="23"/>
        <v>0</v>
      </c>
      <c r="P113" s="8">
        <f t="shared" si="23"/>
        <v>0</v>
      </c>
      <c r="Q113" s="8">
        <f t="shared" si="23"/>
        <v>0</v>
      </c>
      <c r="R113" s="8">
        <f t="shared" si="23"/>
        <v>0</v>
      </c>
      <c r="S113" s="8">
        <f t="shared" si="23"/>
        <v>0</v>
      </c>
      <c r="T113" s="8">
        <f t="shared" si="23"/>
        <v>0</v>
      </c>
      <c r="U113" s="21">
        <f t="shared" si="15"/>
        <v>5</v>
      </c>
      <c r="V113" s="19">
        <f>VLOOKUP($C113,Gas!$B$3:$E$2506,2)</f>
        <v>2.15</v>
      </c>
      <c r="W113" s="44">
        <f t="shared" si="16"/>
        <v>10.58139534883721</v>
      </c>
    </row>
    <row r="114" spans="1:23" x14ac:dyDescent="0.2">
      <c r="A114">
        <f t="shared" si="21"/>
        <v>1998</v>
      </c>
      <c r="B114" s="43">
        <f t="shared" si="20"/>
        <v>5</v>
      </c>
      <c r="C114" s="91">
        <v>35926</v>
      </c>
      <c r="D114" s="92">
        <v>20.5</v>
      </c>
      <c r="E114" s="4">
        <f t="shared" si="14"/>
        <v>-0.1041402592525969</v>
      </c>
      <c r="F114" s="100">
        <f t="shared" si="18"/>
        <v>0.84632988480664317</v>
      </c>
      <c r="H114" s="8">
        <f t="shared" ref="H114:T123" si="24">IF(H$1="P",MAX(0,H$2-$D114),IF(H$1="C",MAX(0,$D114-H$2)))</f>
        <v>0</v>
      </c>
      <c r="I114" s="8">
        <f t="shared" si="24"/>
        <v>4.5</v>
      </c>
      <c r="J114" s="8">
        <f t="shared" si="24"/>
        <v>9.5</v>
      </c>
      <c r="K114" s="8">
        <f t="shared" si="24"/>
        <v>14.5</v>
      </c>
      <c r="L114" s="8">
        <f t="shared" si="24"/>
        <v>19.5</v>
      </c>
      <c r="M114" s="8">
        <f t="shared" si="24"/>
        <v>29.5</v>
      </c>
      <c r="N114" s="8">
        <f t="shared" si="24"/>
        <v>0.5</v>
      </c>
      <c r="O114" s="8">
        <f t="shared" si="24"/>
        <v>0</v>
      </c>
      <c r="P114" s="8">
        <f t="shared" si="24"/>
        <v>0</v>
      </c>
      <c r="Q114" s="8">
        <f t="shared" si="24"/>
        <v>0</v>
      </c>
      <c r="R114" s="8">
        <f t="shared" si="24"/>
        <v>0</v>
      </c>
      <c r="S114" s="8">
        <f t="shared" si="24"/>
        <v>0</v>
      </c>
      <c r="T114" s="8">
        <f t="shared" si="24"/>
        <v>0</v>
      </c>
      <c r="U114" s="21">
        <f t="shared" si="15"/>
        <v>5</v>
      </c>
      <c r="V114" s="19">
        <f>VLOOKUP($C114,Gas!$B$3:$E$2506,2)</f>
        <v>2.11</v>
      </c>
      <c r="W114" s="44">
        <f t="shared" si="16"/>
        <v>9.7156398104265413</v>
      </c>
    </row>
    <row r="115" spans="1:23" x14ac:dyDescent="0.2">
      <c r="A115">
        <f t="shared" si="21"/>
        <v>1998</v>
      </c>
      <c r="B115" s="43">
        <f t="shared" si="20"/>
        <v>5</v>
      </c>
      <c r="C115" s="91">
        <v>35927</v>
      </c>
      <c r="D115" s="92">
        <v>20.5</v>
      </c>
      <c r="E115" s="4">
        <f t="shared" si="14"/>
        <v>0</v>
      </c>
      <c r="F115" s="100">
        <f t="shared" si="18"/>
        <v>0.84367341202583201</v>
      </c>
      <c r="H115" s="8">
        <f t="shared" si="24"/>
        <v>0</v>
      </c>
      <c r="I115" s="8">
        <f t="shared" si="24"/>
        <v>4.5</v>
      </c>
      <c r="J115" s="8">
        <f t="shared" si="24"/>
        <v>9.5</v>
      </c>
      <c r="K115" s="8">
        <f t="shared" si="24"/>
        <v>14.5</v>
      </c>
      <c r="L115" s="8">
        <f t="shared" si="24"/>
        <v>19.5</v>
      </c>
      <c r="M115" s="8">
        <f t="shared" si="24"/>
        <v>29.5</v>
      </c>
      <c r="N115" s="8">
        <f t="shared" si="24"/>
        <v>0.5</v>
      </c>
      <c r="O115" s="8">
        <f t="shared" si="24"/>
        <v>0</v>
      </c>
      <c r="P115" s="8">
        <f t="shared" si="24"/>
        <v>0</v>
      </c>
      <c r="Q115" s="8">
        <f t="shared" si="24"/>
        <v>0</v>
      </c>
      <c r="R115" s="8">
        <f t="shared" si="24"/>
        <v>0</v>
      </c>
      <c r="S115" s="8">
        <f t="shared" si="24"/>
        <v>0</v>
      </c>
      <c r="T115" s="8">
        <f t="shared" si="24"/>
        <v>0</v>
      </c>
      <c r="U115" s="21">
        <f t="shared" si="15"/>
        <v>5</v>
      </c>
      <c r="V115" s="19">
        <f>VLOOKUP($C115,Gas!$B$3:$E$2506,2)</f>
        <v>2.1749999999999998</v>
      </c>
      <c r="W115" s="44">
        <f t="shared" si="16"/>
        <v>9.4252873563218404</v>
      </c>
    </row>
    <row r="116" spans="1:23" x14ac:dyDescent="0.2">
      <c r="A116">
        <f t="shared" si="21"/>
        <v>1998</v>
      </c>
      <c r="B116" s="43">
        <f t="shared" si="20"/>
        <v>5</v>
      </c>
      <c r="C116" s="91">
        <v>35928</v>
      </c>
      <c r="D116" s="92">
        <v>23.32</v>
      </c>
      <c r="E116" s="4">
        <f t="shared" si="14"/>
        <v>0.12888647533792924</v>
      </c>
      <c r="F116" s="100">
        <f t="shared" si="18"/>
        <v>1.0657191208200056</v>
      </c>
      <c r="H116" s="8">
        <f t="shared" si="24"/>
        <v>0</v>
      </c>
      <c r="I116" s="8">
        <f t="shared" si="24"/>
        <v>1.6799999999999997</v>
      </c>
      <c r="J116" s="8">
        <f t="shared" si="24"/>
        <v>6.68</v>
      </c>
      <c r="K116" s="8">
        <f t="shared" si="24"/>
        <v>11.68</v>
      </c>
      <c r="L116" s="8">
        <f t="shared" si="24"/>
        <v>16.68</v>
      </c>
      <c r="M116" s="8">
        <f t="shared" si="24"/>
        <v>26.68</v>
      </c>
      <c r="N116" s="8">
        <f t="shared" si="24"/>
        <v>3.3200000000000003</v>
      </c>
      <c r="O116" s="8">
        <f t="shared" si="24"/>
        <v>0</v>
      </c>
      <c r="P116" s="8">
        <f t="shared" si="24"/>
        <v>0</v>
      </c>
      <c r="Q116" s="8">
        <f t="shared" si="24"/>
        <v>0</v>
      </c>
      <c r="R116" s="8">
        <f t="shared" si="24"/>
        <v>0</v>
      </c>
      <c r="S116" s="8">
        <f t="shared" si="24"/>
        <v>0</v>
      </c>
      <c r="T116" s="8">
        <f t="shared" si="24"/>
        <v>0</v>
      </c>
      <c r="U116" s="21">
        <f t="shared" si="15"/>
        <v>5</v>
      </c>
      <c r="V116" s="19">
        <f>VLOOKUP($C116,Gas!$B$3:$E$2506,2)</f>
        <v>2.23</v>
      </c>
      <c r="W116" s="44">
        <f t="shared" si="16"/>
        <v>10.457399103139014</v>
      </c>
    </row>
    <row r="117" spans="1:23" x14ac:dyDescent="0.2">
      <c r="A117">
        <f t="shared" si="21"/>
        <v>1998</v>
      </c>
      <c r="B117" s="43">
        <f t="shared" si="20"/>
        <v>5</v>
      </c>
      <c r="C117" s="91">
        <v>35929</v>
      </c>
      <c r="D117" s="92">
        <v>23.5</v>
      </c>
      <c r="E117" s="4">
        <f t="shared" si="14"/>
        <v>7.6890596678216164E-3</v>
      </c>
      <c r="F117" s="100">
        <f t="shared" si="18"/>
        <v>1.0535254862333818</v>
      </c>
      <c r="H117" s="8">
        <f t="shared" si="24"/>
        <v>0</v>
      </c>
      <c r="I117" s="8">
        <f t="shared" si="24"/>
        <v>1.5</v>
      </c>
      <c r="J117" s="8">
        <f t="shared" si="24"/>
        <v>6.5</v>
      </c>
      <c r="K117" s="8">
        <f t="shared" si="24"/>
        <v>11.5</v>
      </c>
      <c r="L117" s="8">
        <f t="shared" si="24"/>
        <v>16.5</v>
      </c>
      <c r="M117" s="8">
        <f t="shared" si="24"/>
        <v>26.5</v>
      </c>
      <c r="N117" s="8">
        <f t="shared" si="24"/>
        <v>3.5</v>
      </c>
      <c r="O117" s="8">
        <f t="shared" si="24"/>
        <v>0</v>
      </c>
      <c r="P117" s="8">
        <f t="shared" si="24"/>
        <v>0</v>
      </c>
      <c r="Q117" s="8">
        <f t="shared" si="24"/>
        <v>0</v>
      </c>
      <c r="R117" s="8">
        <f t="shared" si="24"/>
        <v>0</v>
      </c>
      <c r="S117" s="8">
        <f t="shared" si="24"/>
        <v>0</v>
      </c>
      <c r="T117" s="8">
        <f t="shared" si="24"/>
        <v>0</v>
      </c>
      <c r="U117" s="21">
        <f t="shared" si="15"/>
        <v>5</v>
      </c>
      <c r="V117" s="19">
        <f>VLOOKUP($C117,Gas!$B$3:$E$2506,2)</f>
        <v>2.2349999999999999</v>
      </c>
      <c r="W117" s="44">
        <f t="shared" si="16"/>
        <v>10.514541387024609</v>
      </c>
    </row>
    <row r="118" spans="1:23" x14ac:dyDescent="0.2">
      <c r="A118">
        <f t="shared" si="21"/>
        <v>1998</v>
      </c>
      <c r="B118" s="43">
        <f t="shared" si="20"/>
        <v>5</v>
      </c>
      <c r="C118" s="91">
        <v>35930</v>
      </c>
      <c r="D118" s="92">
        <v>30.5</v>
      </c>
      <c r="E118" s="4">
        <f t="shared" si="14"/>
        <v>0.26072626246325264</v>
      </c>
      <c r="F118" s="100">
        <f t="shared" si="18"/>
        <v>1.6227902822080615</v>
      </c>
      <c r="H118" s="8">
        <f t="shared" si="24"/>
        <v>0</v>
      </c>
      <c r="I118" s="8">
        <f t="shared" si="24"/>
        <v>0</v>
      </c>
      <c r="J118" s="8">
        <f t="shared" si="24"/>
        <v>0</v>
      </c>
      <c r="K118" s="8">
        <f t="shared" si="24"/>
        <v>4.5</v>
      </c>
      <c r="L118" s="8">
        <f t="shared" si="24"/>
        <v>9.5</v>
      </c>
      <c r="M118" s="8">
        <f t="shared" si="24"/>
        <v>19.5</v>
      </c>
      <c r="N118" s="8">
        <f t="shared" si="24"/>
        <v>10.5</v>
      </c>
      <c r="O118" s="8">
        <f t="shared" si="24"/>
        <v>5.5</v>
      </c>
      <c r="P118" s="8">
        <f t="shared" si="24"/>
        <v>0.5</v>
      </c>
      <c r="Q118" s="8">
        <f t="shared" si="24"/>
        <v>0</v>
      </c>
      <c r="R118" s="8">
        <f t="shared" si="24"/>
        <v>0</v>
      </c>
      <c r="S118" s="8">
        <f t="shared" si="24"/>
        <v>0</v>
      </c>
      <c r="T118" s="8">
        <f t="shared" si="24"/>
        <v>0</v>
      </c>
      <c r="U118" s="21">
        <f t="shared" si="15"/>
        <v>5</v>
      </c>
      <c r="V118" s="19">
        <f>VLOOKUP($C118,Gas!$B$3:$E$2506,2)</f>
        <v>2.17</v>
      </c>
      <c r="W118" s="44">
        <f t="shared" si="16"/>
        <v>14.055299539170507</v>
      </c>
    </row>
    <row r="119" spans="1:23" x14ac:dyDescent="0.2">
      <c r="A119">
        <f t="shared" si="21"/>
        <v>1998</v>
      </c>
      <c r="B119" s="43">
        <f t="shared" si="20"/>
        <v>5</v>
      </c>
      <c r="C119" s="91">
        <v>35933</v>
      </c>
      <c r="D119" s="92">
        <v>31.73</v>
      </c>
      <c r="E119" s="4">
        <f t="shared" si="14"/>
        <v>3.9535921981738331E-2</v>
      </c>
      <c r="F119" s="100">
        <f t="shared" si="18"/>
        <v>1.6087022571226015</v>
      </c>
      <c r="H119" s="8">
        <f t="shared" si="24"/>
        <v>0</v>
      </c>
      <c r="I119" s="8">
        <f t="shared" si="24"/>
        <v>0</v>
      </c>
      <c r="J119" s="8">
        <f t="shared" si="24"/>
        <v>0</v>
      </c>
      <c r="K119" s="8">
        <f t="shared" si="24"/>
        <v>3.2699999999999996</v>
      </c>
      <c r="L119" s="8">
        <f t="shared" si="24"/>
        <v>8.27</v>
      </c>
      <c r="M119" s="8">
        <f t="shared" si="24"/>
        <v>18.27</v>
      </c>
      <c r="N119" s="8">
        <f t="shared" si="24"/>
        <v>11.73</v>
      </c>
      <c r="O119" s="8">
        <f t="shared" si="24"/>
        <v>6.73</v>
      </c>
      <c r="P119" s="8">
        <f t="shared" si="24"/>
        <v>1.7300000000000004</v>
      </c>
      <c r="Q119" s="8">
        <f t="shared" si="24"/>
        <v>0</v>
      </c>
      <c r="R119" s="8">
        <f t="shared" si="24"/>
        <v>0</v>
      </c>
      <c r="S119" s="8">
        <f t="shared" si="24"/>
        <v>0</v>
      </c>
      <c r="T119" s="8">
        <f t="shared" si="24"/>
        <v>0</v>
      </c>
      <c r="U119" s="21">
        <f t="shared" si="15"/>
        <v>5</v>
      </c>
      <c r="V119" s="19">
        <f>VLOOKUP($C119,Gas!$B$3:$E$2506,2)</f>
        <v>2.17</v>
      </c>
      <c r="W119" s="44">
        <f t="shared" si="16"/>
        <v>14.622119815668203</v>
      </c>
    </row>
    <row r="120" spans="1:23" x14ac:dyDescent="0.2">
      <c r="A120">
        <f t="shared" si="21"/>
        <v>1998</v>
      </c>
      <c r="B120" s="43">
        <f t="shared" si="20"/>
        <v>5</v>
      </c>
      <c r="C120" s="91">
        <v>35934</v>
      </c>
      <c r="D120" s="92">
        <v>26.5</v>
      </c>
      <c r="E120" s="4">
        <f t="shared" si="14"/>
        <v>-0.18011787260292766</v>
      </c>
      <c r="F120" s="100">
        <f t="shared" si="18"/>
        <v>1.9554995874035854</v>
      </c>
      <c r="H120" s="8">
        <f t="shared" si="24"/>
        <v>0</v>
      </c>
      <c r="I120" s="8">
        <f t="shared" si="24"/>
        <v>0</v>
      </c>
      <c r="J120" s="8">
        <f t="shared" si="24"/>
        <v>3.5</v>
      </c>
      <c r="K120" s="8">
        <f t="shared" si="24"/>
        <v>8.5</v>
      </c>
      <c r="L120" s="8">
        <f t="shared" si="24"/>
        <v>13.5</v>
      </c>
      <c r="M120" s="8">
        <f t="shared" si="24"/>
        <v>23.5</v>
      </c>
      <c r="N120" s="8">
        <f t="shared" si="24"/>
        <v>6.5</v>
      </c>
      <c r="O120" s="8">
        <f t="shared" si="24"/>
        <v>1.5</v>
      </c>
      <c r="P120" s="8">
        <f t="shared" si="24"/>
        <v>0</v>
      </c>
      <c r="Q120" s="8">
        <f t="shared" si="24"/>
        <v>0</v>
      </c>
      <c r="R120" s="8">
        <f t="shared" si="24"/>
        <v>0</v>
      </c>
      <c r="S120" s="8">
        <f t="shared" si="24"/>
        <v>0</v>
      </c>
      <c r="T120" s="8">
        <f t="shared" si="24"/>
        <v>0</v>
      </c>
      <c r="U120" s="21">
        <f t="shared" si="15"/>
        <v>5</v>
      </c>
      <c r="V120" s="19">
        <f>VLOOKUP($C120,Gas!$B$3:$E$2506,2)</f>
        <v>2.19</v>
      </c>
      <c r="W120" s="44">
        <f t="shared" si="16"/>
        <v>12.100456621004566</v>
      </c>
    </row>
    <row r="121" spans="1:23" x14ac:dyDescent="0.2">
      <c r="A121">
        <f t="shared" si="21"/>
        <v>1998</v>
      </c>
      <c r="B121" s="43">
        <f t="shared" si="20"/>
        <v>5</v>
      </c>
      <c r="C121" s="91">
        <v>35935</v>
      </c>
      <c r="D121" s="92">
        <v>28</v>
      </c>
      <c r="E121" s="4">
        <f t="shared" si="14"/>
        <v>5.5059777183027389E-2</v>
      </c>
      <c r="F121" s="100">
        <f t="shared" si="18"/>
        <v>1.940660590942034</v>
      </c>
      <c r="H121" s="8">
        <f t="shared" si="24"/>
        <v>0</v>
      </c>
      <c r="I121" s="8">
        <f t="shared" si="24"/>
        <v>0</v>
      </c>
      <c r="J121" s="8">
        <f t="shared" si="24"/>
        <v>2</v>
      </c>
      <c r="K121" s="8">
        <f t="shared" si="24"/>
        <v>7</v>
      </c>
      <c r="L121" s="8">
        <f t="shared" si="24"/>
        <v>12</v>
      </c>
      <c r="M121" s="8">
        <f t="shared" si="24"/>
        <v>22</v>
      </c>
      <c r="N121" s="8">
        <f t="shared" si="24"/>
        <v>8</v>
      </c>
      <c r="O121" s="8">
        <f t="shared" si="24"/>
        <v>3</v>
      </c>
      <c r="P121" s="8">
        <f t="shared" si="24"/>
        <v>0</v>
      </c>
      <c r="Q121" s="8">
        <f t="shared" si="24"/>
        <v>0</v>
      </c>
      <c r="R121" s="8">
        <f t="shared" si="24"/>
        <v>0</v>
      </c>
      <c r="S121" s="8">
        <f t="shared" si="24"/>
        <v>0</v>
      </c>
      <c r="T121" s="8">
        <f t="shared" si="24"/>
        <v>0</v>
      </c>
      <c r="U121" s="21">
        <f t="shared" si="15"/>
        <v>5</v>
      </c>
      <c r="V121" s="19">
        <f>VLOOKUP($C121,Gas!$B$3:$E$2506,2)</f>
        <v>2.16</v>
      </c>
      <c r="W121" s="44">
        <f t="shared" si="16"/>
        <v>12.962962962962962</v>
      </c>
    </row>
    <row r="122" spans="1:23" x14ac:dyDescent="0.2">
      <c r="A122">
        <f t="shared" si="21"/>
        <v>1998</v>
      </c>
      <c r="B122" s="43">
        <f t="shared" si="20"/>
        <v>5</v>
      </c>
      <c r="C122" s="91">
        <v>35936</v>
      </c>
      <c r="D122" s="92">
        <v>27.38</v>
      </c>
      <c r="E122" s="4">
        <f t="shared" si="14"/>
        <v>-2.2391690314901083E-2</v>
      </c>
      <c r="F122" s="100">
        <f t="shared" si="18"/>
        <v>1.897374330679775</v>
      </c>
      <c r="H122" s="8">
        <f t="shared" si="24"/>
        <v>0</v>
      </c>
      <c r="I122" s="8">
        <f t="shared" si="24"/>
        <v>0</v>
      </c>
      <c r="J122" s="8">
        <f t="shared" si="24"/>
        <v>2.620000000000001</v>
      </c>
      <c r="K122" s="8">
        <f t="shared" si="24"/>
        <v>7.620000000000001</v>
      </c>
      <c r="L122" s="8">
        <f t="shared" si="24"/>
        <v>12.620000000000001</v>
      </c>
      <c r="M122" s="8">
        <f t="shared" si="24"/>
        <v>22.62</v>
      </c>
      <c r="N122" s="8">
        <f t="shared" si="24"/>
        <v>7.379999999999999</v>
      </c>
      <c r="O122" s="8">
        <f t="shared" si="24"/>
        <v>2.379999999999999</v>
      </c>
      <c r="P122" s="8">
        <f t="shared" si="24"/>
        <v>0</v>
      </c>
      <c r="Q122" s="8">
        <f t="shared" si="24"/>
        <v>0</v>
      </c>
      <c r="R122" s="8">
        <f t="shared" si="24"/>
        <v>0</v>
      </c>
      <c r="S122" s="8">
        <f t="shared" si="24"/>
        <v>0</v>
      </c>
      <c r="T122" s="8">
        <f t="shared" si="24"/>
        <v>0</v>
      </c>
      <c r="U122" s="21">
        <f t="shared" si="15"/>
        <v>5</v>
      </c>
      <c r="V122" s="19">
        <f>VLOOKUP($C122,Gas!$B$3:$E$2506,2)</f>
        <v>2.1749999999999998</v>
      </c>
      <c r="W122" s="44">
        <f t="shared" si="16"/>
        <v>12.588505747126437</v>
      </c>
    </row>
    <row r="123" spans="1:23" x14ac:dyDescent="0.2">
      <c r="A123">
        <f t="shared" si="21"/>
        <v>1998</v>
      </c>
      <c r="B123" s="43">
        <f t="shared" si="20"/>
        <v>5</v>
      </c>
      <c r="C123" s="91">
        <v>35937</v>
      </c>
      <c r="D123" s="92">
        <v>28.75</v>
      </c>
      <c r="E123" s="4">
        <f t="shared" si="14"/>
        <v>4.8824947383056753E-2</v>
      </c>
      <c r="F123" s="100">
        <f t="shared" si="18"/>
        <v>1.8998362719848316</v>
      </c>
      <c r="H123" s="8">
        <f t="shared" si="24"/>
        <v>0</v>
      </c>
      <c r="I123" s="8">
        <f t="shared" si="24"/>
        <v>0</v>
      </c>
      <c r="J123" s="8">
        <f t="shared" si="24"/>
        <v>1.25</v>
      </c>
      <c r="K123" s="8">
        <f t="shared" si="24"/>
        <v>6.25</v>
      </c>
      <c r="L123" s="8">
        <f t="shared" si="24"/>
        <v>11.25</v>
      </c>
      <c r="M123" s="8">
        <f t="shared" si="24"/>
        <v>21.25</v>
      </c>
      <c r="N123" s="8">
        <f t="shared" si="24"/>
        <v>8.75</v>
      </c>
      <c r="O123" s="8">
        <f t="shared" si="24"/>
        <v>3.75</v>
      </c>
      <c r="P123" s="8">
        <f t="shared" si="24"/>
        <v>0</v>
      </c>
      <c r="Q123" s="8">
        <f t="shared" si="24"/>
        <v>0</v>
      </c>
      <c r="R123" s="8">
        <f t="shared" si="24"/>
        <v>0</v>
      </c>
      <c r="S123" s="8">
        <f t="shared" si="24"/>
        <v>0</v>
      </c>
      <c r="T123" s="8">
        <f t="shared" si="24"/>
        <v>0</v>
      </c>
      <c r="U123" s="21">
        <f t="shared" si="15"/>
        <v>5</v>
      </c>
      <c r="V123" s="19">
        <f>VLOOKUP($C123,Gas!$B$3:$E$2506,2)</f>
        <v>2.105</v>
      </c>
      <c r="W123" s="44">
        <f t="shared" si="16"/>
        <v>13.657957244655583</v>
      </c>
    </row>
    <row r="124" spans="1:23" x14ac:dyDescent="0.2">
      <c r="A124">
        <f t="shared" si="21"/>
        <v>1998</v>
      </c>
      <c r="B124" s="43">
        <f t="shared" si="20"/>
        <v>5</v>
      </c>
      <c r="C124" s="91">
        <v>35941</v>
      </c>
      <c r="D124" s="92">
        <v>25</v>
      </c>
      <c r="E124" s="4">
        <f t="shared" si="14"/>
        <v>-0.13976194237515874</v>
      </c>
      <c r="F124" s="100">
        <f t="shared" si="18"/>
        <v>1.9731991201094021</v>
      </c>
      <c r="H124" s="8">
        <f t="shared" ref="H124:T133" si="25">IF(H$1="P",MAX(0,H$2-$D124),IF(H$1="C",MAX(0,$D124-H$2)))</f>
        <v>0</v>
      </c>
      <c r="I124" s="8">
        <f t="shared" si="25"/>
        <v>0</v>
      </c>
      <c r="J124" s="8">
        <f t="shared" si="25"/>
        <v>5</v>
      </c>
      <c r="K124" s="8">
        <f t="shared" si="25"/>
        <v>10</v>
      </c>
      <c r="L124" s="8">
        <f t="shared" si="25"/>
        <v>15</v>
      </c>
      <c r="M124" s="8">
        <f t="shared" si="25"/>
        <v>25</v>
      </c>
      <c r="N124" s="8">
        <f t="shared" si="25"/>
        <v>5</v>
      </c>
      <c r="O124" s="8">
        <f t="shared" si="25"/>
        <v>0</v>
      </c>
      <c r="P124" s="8">
        <f t="shared" si="25"/>
        <v>0</v>
      </c>
      <c r="Q124" s="8">
        <f t="shared" si="25"/>
        <v>0</v>
      </c>
      <c r="R124" s="8">
        <f t="shared" si="25"/>
        <v>0</v>
      </c>
      <c r="S124" s="8">
        <f t="shared" si="25"/>
        <v>0</v>
      </c>
      <c r="T124" s="8">
        <f t="shared" si="25"/>
        <v>0</v>
      </c>
      <c r="U124" s="21">
        <f t="shared" si="15"/>
        <v>5</v>
      </c>
      <c r="V124" s="19">
        <f>VLOOKUP($C124,Gas!$B$3:$E$2506,2)</f>
        <v>2.0099999999999998</v>
      </c>
      <c r="W124" s="44">
        <f t="shared" si="16"/>
        <v>12.437810945273633</v>
      </c>
    </row>
    <row r="125" spans="1:23" x14ac:dyDescent="0.2">
      <c r="A125">
        <f t="shared" si="21"/>
        <v>1998</v>
      </c>
      <c r="B125" s="43">
        <f t="shared" si="20"/>
        <v>5</v>
      </c>
      <c r="C125" s="91">
        <v>35942</v>
      </c>
      <c r="D125" s="92">
        <v>22.17</v>
      </c>
      <c r="E125" s="4">
        <f t="shared" si="14"/>
        <v>-0.12013580123998062</v>
      </c>
      <c r="F125" s="100">
        <f t="shared" si="18"/>
        <v>2.0944642234903452</v>
      </c>
      <c r="H125" s="8">
        <f t="shared" si="25"/>
        <v>0</v>
      </c>
      <c r="I125" s="8">
        <f t="shared" si="25"/>
        <v>2.8299999999999983</v>
      </c>
      <c r="J125" s="8">
        <f t="shared" si="25"/>
        <v>7.8299999999999983</v>
      </c>
      <c r="K125" s="8">
        <f t="shared" si="25"/>
        <v>12.829999999999998</v>
      </c>
      <c r="L125" s="8">
        <f t="shared" si="25"/>
        <v>17.829999999999998</v>
      </c>
      <c r="M125" s="8">
        <f t="shared" si="25"/>
        <v>27.83</v>
      </c>
      <c r="N125" s="8">
        <f t="shared" si="25"/>
        <v>2.1700000000000017</v>
      </c>
      <c r="O125" s="8">
        <f t="shared" si="25"/>
        <v>0</v>
      </c>
      <c r="P125" s="8">
        <f t="shared" si="25"/>
        <v>0</v>
      </c>
      <c r="Q125" s="8">
        <f t="shared" si="25"/>
        <v>0</v>
      </c>
      <c r="R125" s="8">
        <f t="shared" si="25"/>
        <v>0</v>
      </c>
      <c r="S125" s="8">
        <f t="shared" si="25"/>
        <v>0</v>
      </c>
      <c r="T125" s="8">
        <f t="shared" si="25"/>
        <v>0</v>
      </c>
      <c r="U125" s="21">
        <f t="shared" si="15"/>
        <v>5</v>
      </c>
      <c r="V125" s="19">
        <f>VLOOKUP($C125,Gas!$B$3:$E$2506,2)</f>
        <v>2.09</v>
      </c>
      <c r="W125" s="44">
        <f t="shared" si="16"/>
        <v>10.607655502392346</v>
      </c>
    </row>
    <row r="126" spans="1:23" x14ac:dyDescent="0.2">
      <c r="A126">
        <f t="shared" si="21"/>
        <v>1998</v>
      </c>
      <c r="B126" s="43">
        <f t="shared" si="20"/>
        <v>5</v>
      </c>
      <c r="C126" s="91">
        <v>35943</v>
      </c>
      <c r="D126" s="92">
        <v>24.5</v>
      </c>
      <c r="E126" s="4">
        <f t="shared" si="14"/>
        <v>9.993309392246115E-2</v>
      </c>
      <c r="F126" s="100">
        <f t="shared" si="18"/>
        <v>2.0525638528496049</v>
      </c>
      <c r="H126" s="8">
        <f t="shared" si="25"/>
        <v>0</v>
      </c>
      <c r="I126" s="8">
        <f t="shared" si="25"/>
        <v>0.5</v>
      </c>
      <c r="J126" s="8">
        <f t="shared" si="25"/>
        <v>5.5</v>
      </c>
      <c r="K126" s="8">
        <f t="shared" si="25"/>
        <v>10.5</v>
      </c>
      <c r="L126" s="8">
        <f t="shared" si="25"/>
        <v>15.5</v>
      </c>
      <c r="M126" s="8">
        <f t="shared" si="25"/>
        <v>25.5</v>
      </c>
      <c r="N126" s="8">
        <f t="shared" si="25"/>
        <v>4.5</v>
      </c>
      <c r="O126" s="8">
        <f t="shared" si="25"/>
        <v>0</v>
      </c>
      <c r="P126" s="8">
        <f t="shared" si="25"/>
        <v>0</v>
      </c>
      <c r="Q126" s="8">
        <f t="shared" si="25"/>
        <v>0</v>
      </c>
      <c r="R126" s="8">
        <f t="shared" si="25"/>
        <v>0</v>
      </c>
      <c r="S126" s="8">
        <f t="shared" si="25"/>
        <v>0</v>
      </c>
      <c r="T126" s="8">
        <f t="shared" si="25"/>
        <v>0</v>
      </c>
      <c r="U126" s="21">
        <f t="shared" si="15"/>
        <v>5</v>
      </c>
      <c r="V126" s="19">
        <f>VLOOKUP($C126,Gas!$B$3:$E$2506,2)</f>
        <v>2.08</v>
      </c>
      <c r="W126" s="44">
        <f t="shared" si="16"/>
        <v>11.778846153846153</v>
      </c>
    </row>
    <row r="127" spans="1:23" x14ac:dyDescent="0.2">
      <c r="A127">
        <f t="shared" si="21"/>
        <v>1998</v>
      </c>
      <c r="B127" s="43">
        <f t="shared" si="20"/>
        <v>5</v>
      </c>
      <c r="C127" s="91">
        <v>35944</v>
      </c>
      <c r="D127" s="92">
        <v>34.25</v>
      </c>
      <c r="E127" s="4">
        <f t="shared" si="14"/>
        <v>0.33501344715755305</v>
      </c>
      <c r="F127" s="100">
        <f t="shared" si="18"/>
        <v>2.6346935446927917</v>
      </c>
      <c r="H127" s="8">
        <f t="shared" si="25"/>
        <v>0</v>
      </c>
      <c r="I127" s="8">
        <f t="shared" si="25"/>
        <v>0</v>
      </c>
      <c r="J127" s="8">
        <f t="shared" si="25"/>
        <v>0</v>
      </c>
      <c r="K127" s="8">
        <f t="shared" si="25"/>
        <v>0.75</v>
      </c>
      <c r="L127" s="8">
        <f t="shared" si="25"/>
        <v>5.75</v>
      </c>
      <c r="M127" s="8">
        <f t="shared" si="25"/>
        <v>15.75</v>
      </c>
      <c r="N127" s="8">
        <f t="shared" si="25"/>
        <v>14.25</v>
      </c>
      <c r="O127" s="8">
        <f t="shared" si="25"/>
        <v>9.25</v>
      </c>
      <c r="P127" s="8">
        <f t="shared" si="25"/>
        <v>4.25</v>
      </c>
      <c r="Q127" s="8">
        <f t="shared" si="25"/>
        <v>0</v>
      </c>
      <c r="R127" s="8">
        <f t="shared" si="25"/>
        <v>0</v>
      </c>
      <c r="S127" s="8">
        <f t="shared" si="25"/>
        <v>0</v>
      </c>
      <c r="T127" s="8">
        <f t="shared" si="25"/>
        <v>0</v>
      </c>
      <c r="U127" s="21">
        <f t="shared" si="15"/>
        <v>5</v>
      </c>
      <c r="V127" s="19">
        <f>VLOOKUP($C127,Gas!$B$3:$E$2506,2)</f>
        <v>2.085</v>
      </c>
      <c r="W127" s="44">
        <f t="shared" si="16"/>
        <v>16.426858513189448</v>
      </c>
    </row>
    <row r="128" spans="1:23" x14ac:dyDescent="0.2">
      <c r="A128">
        <f t="shared" si="21"/>
        <v>1998</v>
      </c>
      <c r="B128" s="43">
        <f t="shared" si="20"/>
        <v>6</v>
      </c>
      <c r="C128" s="91">
        <v>35947</v>
      </c>
      <c r="D128" s="92">
        <v>24.5</v>
      </c>
      <c r="E128" s="4">
        <f t="shared" si="14"/>
        <v>-0.33501344715755299</v>
      </c>
      <c r="F128" s="100">
        <f t="shared" si="18"/>
        <v>2.9037551698560757</v>
      </c>
      <c r="H128" s="8">
        <f t="shared" si="25"/>
        <v>0</v>
      </c>
      <c r="I128" s="8">
        <f t="shared" si="25"/>
        <v>0.5</v>
      </c>
      <c r="J128" s="8">
        <f t="shared" si="25"/>
        <v>5.5</v>
      </c>
      <c r="K128" s="8">
        <f t="shared" si="25"/>
        <v>10.5</v>
      </c>
      <c r="L128" s="8">
        <f t="shared" si="25"/>
        <v>15.5</v>
      </c>
      <c r="M128" s="8">
        <f t="shared" si="25"/>
        <v>25.5</v>
      </c>
      <c r="N128" s="8">
        <f t="shared" si="25"/>
        <v>4.5</v>
      </c>
      <c r="O128" s="8">
        <f t="shared" si="25"/>
        <v>0</v>
      </c>
      <c r="P128" s="8">
        <f t="shared" si="25"/>
        <v>0</v>
      </c>
      <c r="Q128" s="8">
        <f t="shared" si="25"/>
        <v>0</v>
      </c>
      <c r="R128" s="8">
        <f t="shared" si="25"/>
        <v>0</v>
      </c>
      <c r="S128" s="8">
        <f t="shared" si="25"/>
        <v>0</v>
      </c>
      <c r="T128" s="8">
        <f t="shared" si="25"/>
        <v>0</v>
      </c>
      <c r="U128" s="21">
        <f t="shared" si="15"/>
        <v>6</v>
      </c>
      <c r="V128" s="19">
        <f>VLOOKUP($C128,Gas!$B$3:$E$2506,2)</f>
        <v>2.1150000000000002</v>
      </c>
      <c r="W128" s="44">
        <f t="shared" si="16"/>
        <v>11.583924349881796</v>
      </c>
    </row>
    <row r="129" spans="1:23" x14ac:dyDescent="0.2">
      <c r="A129">
        <f t="shared" si="21"/>
        <v>1998</v>
      </c>
      <c r="B129" s="43">
        <f t="shared" si="20"/>
        <v>6</v>
      </c>
      <c r="C129" s="91">
        <v>35948</v>
      </c>
      <c r="D129" s="92">
        <v>20.75</v>
      </c>
      <c r="E129" s="4">
        <f t="shared" si="14"/>
        <v>-0.16612687087397393</v>
      </c>
      <c r="F129" s="100">
        <f t="shared" si="18"/>
        <v>2.9643234338612001</v>
      </c>
      <c r="H129" s="8">
        <f t="shared" si="25"/>
        <v>0</v>
      </c>
      <c r="I129" s="8">
        <f t="shared" si="25"/>
        <v>4.25</v>
      </c>
      <c r="J129" s="8">
        <f t="shared" si="25"/>
        <v>9.25</v>
      </c>
      <c r="K129" s="8">
        <f t="shared" si="25"/>
        <v>14.25</v>
      </c>
      <c r="L129" s="8">
        <f t="shared" si="25"/>
        <v>19.25</v>
      </c>
      <c r="M129" s="8">
        <f t="shared" si="25"/>
        <v>29.25</v>
      </c>
      <c r="N129" s="8">
        <f t="shared" si="25"/>
        <v>0.75</v>
      </c>
      <c r="O129" s="8">
        <f t="shared" si="25"/>
        <v>0</v>
      </c>
      <c r="P129" s="8">
        <f t="shared" si="25"/>
        <v>0</v>
      </c>
      <c r="Q129" s="8">
        <f t="shared" si="25"/>
        <v>0</v>
      </c>
      <c r="R129" s="8">
        <f t="shared" si="25"/>
        <v>0</v>
      </c>
      <c r="S129" s="8">
        <f t="shared" si="25"/>
        <v>0</v>
      </c>
      <c r="T129" s="8">
        <f t="shared" si="25"/>
        <v>0</v>
      </c>
      <c r="U129" s="21">
        <f t="shared" si="15"/>
        <v>6</v>
      </c>
      <c r="V129" s="19">
        <f>VLOOKUP($C129,Gas!$B$3:$E$2506,2)</f>
        <v>2.165</v>
      </c>
      <c r="W129" s="44">
        <f t="shared" si="16"/>
        <v>9.5842956120092371</v>
      </c>
    </row>
    <row r="130" spans="1:23" x14ac:dyDescent="0.2">
      <c r="A130">
        <f t="shared" si="21"/>
        <v>1998</v>
      </c>
      <c r="B130" s="43">
        <f t="shared" si="20"/>
        <v>6</v>
      </c>
      <c r="C130" s="91">
        <v>35949</v>
      </c>
      <c r="D130" s="92">
        <v>19</v>
      </c>
      <c r="E130" s="4">
        <f t="shared" si="14"/>
        <v>-8.8107267510266901E-2</v>
      </c>
      <c r="F130" s="100">
        <f t="shared" si="18"/>
        <v>2.8801485898538091</v>
      </c>
      <c r="H130" s="8">
        <f t="shared" si="25"/>
        <v>1</v>
      </c>
      <c r="I130" s="8">
        <f t="shared" si="25"/>
        <v>6</v>
      </c>
      <c r="J130" s="8">
        <f t="shared" si="25"/>
        <v>11</v>
      </c>
      <c r="K130" s="8">
        <f t="shared" si="25"/>
        <v>16</v>
      </c>
      <c r="L130" s="8">
        <f t="shared" si="25"/>
        <v>21</v>
      </c>
      <c r="M130" s="8">
        <f t="shared" si="25"/>
        <v>31</v>
      </c>
      <c r="N130" s="8">
        <f t="shared" si="25"/>
        <v>0</v>
      </c>
      <c r="O130" s="8">
        <f t="shared" si="25"/>
        <v>0</v>
      </c>
      <c r="P130" s="8">
        <f t="shared" si="25"/>
        <v>0</v>
      </c>
      <c r="Q130" s="8">
        <f t="shared" si="25"/>
        <v>0</v>
      </c>
      <c r="R130" s="8">
        <f t="shared" si="25"/>
        <v>0</v>
      </c>
      <c r="S130" s="8">
        <f t="shared" si="25"/>
        <v>0</v>
      </c>
      <c r="T130" s="8">
        <f t="shared" si="25"/>
        <v>0</v>
      </c>
      <c r="U130" s="21">
        <f t="shared" si="15"/>
        <v>6</v>
      </c>
      <c r="V130" s="19">
        <f>VLOOKUP($C130,Gas!$B$3:$E$2506,2)</f>
        <v>2.19</v>
      </c>
      <c r="W130" s="44">
        <f t="shared" si="16"/>
        <v>8.6757990867579906</v>
      </c>
    </row>
    <row r="131" spans="1:23" x14ac:dyDescent="0.2">
      <c r="A131">
        <f t="shared" si="21"/>
        <v>1998</v>
      </c>
      <c r="B131" s="43">
        <f t="shared" si="20"/>
        <v>6</v>
      </c>
      <c r="C131" s="91">
        <v>35950</v>
      </c>
      <c r="D131" s="92">
        <v>22.06</v>
      </c>
      <c r="E131" s="4">
        <f t="shared" si="14"/>
        <v>0.14932703465891592</v>
      </c>
      <c r="F131" s="100">
        <f t="shared" si="18"/>
        <v>2.996665817631627</v>
      </c>
      <c r="H131" s="8">
        <f t="shared" si="25"/>
        <v>0</v>
      </c>
      <c r="I131" s="8">
        <f t="shared" si="25"/>
        <v>2.9400000000000013</v>
      </c>
      <c r="J131" s="8">
        <f t="shared" si="25"/>
        <v>7.9400000000000013</v>
      </c>
      <c r="K131" s="8">
        <f t="shared" si="25"/>
        <v>12.940000000000001</v>
      </c>
      <c r="L131" s="8">
        <f t="shared" si="25"/>
        <v>17.940000000000001</v>
      </c>
      <c r="M131" s="8">
        <f t="shared" si="25"/>
        <v>27.94</v>
      </c>
      <c r="N131" s="8">
        <f t="shared" si="25"/>
        <v>2.0599999999999987</v>
      </c>
      <c r="O131" s="8">
        <f t="shared" si="25"/>
        <v>0</v>
      </c>
      <c r="P131" s="8">
        <f t="shared" si="25"/>
        <v>0</v>
      </c>
      <c r="Q131" s="8">
        <f t="shared" si="25"/>
        <v>0</v>
      </c>
      <c r="R131" s="8">
        <f t="shared" si="25"/>
        <v>0</v>
      </c>
      <c r="S131" s="8">
        <f t="shared" si="25"/>
        <v>0</v>
      </c>
      <c r="T131" s="8">
        <f t="shared" si="25"/>
        <v>0</v>
      </c>
      <c r="U131" s="21">
        <f t="shared" si="15"/>
        <v>6</v>
      </c>
      <c r="V131" s="19">
        <f>VLOOKUP($C131,Gas!$B$3:$E$2506,2)</f>
        <v>2.12</v>
      </c>
      <c r="W131" s="44">
        <f t="shared" si="16"/>
        <v>10.405660377358489</v>
      </c>
    </row>
    <row r="132" spans="1:23" x14ac:dyDescent="0.2">
      <c r="A132">
        <f t="shared" si="21"/>
        <v>1998</v>
      </c>
      <c r="B132" s="43">
        <f t="shared" si="20"/>
        <v>6</v>
      </c>
      <c r="C132" s="91">
        <v>35951</v>
      </c>
      <c r="D132" s="92">
        <v>19.239999999999998</v>
      </c>
      <c r="E132" s="4">
        <f t="shared" ref="E132:E195" si="26">LN(D132/D131)</f>
        <v>-0.13677456858779599</v>
      </c>
      <c r="F132" s="100">
        <f t="shared" si="18"/>
        <v>3.0492399373748063</v>
      </c>
      <c r="H132" s="8">
        <f t="shared" si="25"/>
        <v>0.76000000000000156</v>
      </c>
      <c r="I132" s="8">
        <f t="shared" si="25"/>
        <v>5.7600000000000016</v>
      </c>
      <c r="J132" s="8">
        <f t="shared" si="25"/>
        <v>10.760000000000002</v>
      </c>
      <c r="K132" s="8">
        <f t="shared" si="25"/>
        <v>15.760000000000002</v>
      </c>
      <c r="L132" s="8">
        <f t="shared" si="25"/>
        <v>20.76</v>
      </c>
      <c r="M132" s="8">
        <f t="shared" si="25"/>
        <v>30.76</v>
      </c>
      <c r="N132" s="8">
        <f t="shared" si="25"/>
        <v>0</v>
      </c>
      <c r="O132" s="8">
        <f t="shared" si="25"/>
        <v>0</v>
      </c>
      <c r="P132" s="8">
        <f t="shared" si="25"/>
        <v>0</v>
      </c>
      <c r="Q132" s="8">
        <f t="shared" si="25"/>
        <v>0</v>
      </c>
      <c r="R132" s="8">
        <f t="shared" si="25"/>
        <v>0</v>
      </c>
      <c r="S132" s="8">
        <f t="shared" si="25"/>
        <v>0</v>
      </c>
      <c r="T132" s="8">
        <f t="shared" si="25"/>
        <v>0</v>
      </c>
      <c r="U132" s="21">
        <f t="shared" ref="U132:U195" si="27">B132</f>
        <v>6</v>
      </c>
      <c r="V132" s="19">
        <f>VLOOKUP($C132,Gas!$B$3:$E$2506,2)</f>
        <v>2.0350000000000001</v>
      </c>
      <c r="W132" s="44">
        <f t="shared" ref="W132:W195" si="28">D132/V132</f>
        <v>9.4545454545454533</v>
      </c>
    </row>
    <row r="133" spans="1:23" x14ac:dyDescent="0.2">
      <c r="A133">
        <f t="shared" si="21"/>
        <v>1998</v>
      </c>
      <c r="B133" s="43">
        <f t="shared" si="20"/>
        <v>6</v>
      </c>
      <c r="C133" s="91">
        <v>35954</v>
      </c>
      <c r="D133" s="109">
        <f>D132</f>
        <v>19.239999999999998</v>
      </c>
      <c r="E133" s="4">
        <f t="shared" si="26"/>
        <v>0</v>
      </c>
      <c r="F133" s="100">
        <f t="shared" si="18"/>
        <v>3.0214766027674735</v>
      </c>
      <c r="H133" s="8">
        <f t="shared" si="25"/>
        <v>0.76000000000000156</v>
      </c>
      <c r="I133" s="8">
        <f t="shared" si="25"/>
        <v>5.7600000000000016</v>
      </c>
      <c r="J133" s="8">
        <f t="shared" si="25"/>
        <v>10.760000000000002</v>
      </c>
      <c r="K133" s="8">
        <f t="shared" si="25"/>
        <v>15.760000000000002</v>
      </c>
      <c r="L133" s="8">
        <f t="shared" si="25"/>
        <v>20.76</v>
      </c>
      <c r="M133" s="8">
        <f t="shared" si="25"/>
        <v>30.76</v>
      </c>
      <c r="N133" s="8">
        <f t="shared" si="25"/>
        <v>0</v>
      </c>
      <c r="O133" s="8">
        <f t="shared" si="25"/>
        <v>0</v>
      </c>
      <c r="P133" s="8">
        <f t="shared" si="25"/>
        <v>0</v>
      </c>
      <c r="Q133" s="8">
        <f t="shared" si="25"/>
        <v>0</v>
      </c>
      <c r="R133" s="8">
        <f t="shared" si="25"/>
        <v>0</v>
      </c>
      <c r="S133" s="8">
        <f t="shared" si="25"/>
        <v>0</v>
      </c>
      <c r="T133" s="8">
        <f t="shared" si="25"/>
        <v>0</v>
      </c>
      <c r="U133" s="21">
        <f t="shared" si="27"/>
        <v>6</v>
      </c>
      <c r="V133" s="19">
        <f>VLOOKUP($C133,Gas!$B$3:$E$2506,2)</f>
        <v>2.0099999999999998</v>
      </c>
      <c r="W133" s="44">
        <f t="shared" si="28"/>
        <v>9.5721393034825866</v>
      </c>
    </row>
    <row r="134" spans="1:23" x14ac:dyDescent="0.2">
      <c r="A134">
        <f t="shared" si="21"/>
        <v>1998</v>
      </c>
      <c r="B134" s="43">
        <f t="shared" si="20"/>
        <v>6</v>
      </c>
      <c r="C134" s="91">
        <v>35955</v>
      </c>
      <c r="D134" s="92">
        <v>19</v>
      </c>
      <c r="E134" s="4">
        <f t="shared" si="26"/>
        <v>-1.255246607111986E-2</v>
      </c>
      <c r="F134" s="100">
        <f t="shared" si="18"/>
        <v>2.9715322153018437</v>
      </c>
      <c r="H134" s="8">
        <f t="shared" ref="H134:T143" si="29">IF(H$1="P",MAX(0,H$2-$D134),IF(H$1="C",MAX(0,$D134-H$2)))</f>
        <v>1</v>
      </c>
      <c r="I134" s="8">
        <f t="shared" si="29"/>
        <v>6</v>
      </c>
      <c r="J134" s="8">
        <f t="shared" si="29"/>
        <v>11</v>
      </c>
      <c r="K134" s="8">
        <f t="shared" si="29"/>
        <v>16</v>
      </c>
      <c r="L134" s="8">
        <f t="shared" si="29"/>
        <v>21</v>
      </c>
      <c r="M134" s="8">
        <f t="shared" si="29"/>
        <v>31</v>
      </c>
      <c r="N134" s="8">
        <f t="shared" si="29"/>
        <v>0</v>
      </c>
      <c r="O134" s="8">
        <f t="shared" si="29"/>
        <v>0</v>
      </c>
      <c r="P134" s="8">
        <f t="shared" si="29"/>
        <v>0</v>
      </c>
      <c r="Q134" s="8">
        <f t="shared" si="29"/>
        <v>0</v>
      </c>
      <c r="R134" s="8">
        <f t="shared" si="29"/>
        <v>0</v>
      </c>
      <c r="S134" s="8">
        <f t="shared" si="29"/>
        <v>0</v>
      </c>
      <c r="T134" s="8">
        <f t="shared" si="29"/>
        <v>0</v>
      </c>
      <c r="U134" s="21">
        <f t="shared" si="27"/>
        <v>6</v>
      </c>
      <c r="V134" s="19">
        <f>VLOOKUP($C134,Gas!$B$3:$E$2506,2)</f>
        <v>2</v>
      </c>
      <c r="W134" s="44">
        <f t="shared" si="28"/>
        <v>9.5</v>
      </c>
    </row>
    <row r="135" spans="1:23" x14ac:dyDescent="0.2">
      <c r="A135">
        <f t="shared" si="21"/>
        <v>1998</v>
      </c>
      <c r="B135" s="43">
        <f t="shared" si="20"/>
        <v>6</v>
      </c>
      <c r="C135" s="91">
        <v>35956</v>
      </c>
      <c r="D135" s="92">
        <v>19</v>
      </c>
      <c r="E135" s="4">
        <f t="shared" si="26"/>
        <v>0</v>
      </c>
      <c r="F135" s="100">
        <f t="shared" si="18"/>
        <v>2.9278272171852309</v>
      </c>
      <c r="H135" s="8">
        <f t="shared" si="29"/>
        <v>1</v>
      </c>
      <c r="I135" s="8">
        <f t="shared" si="29"/>
        <v>6</v>
      </c>
      <c r="J135" s="8">
        <f t="shared" si="29"/>
        <v>11</v>
      </c>
      <c r="K135" s="8">
        <f t="shared" si="29"/>
        <v>16</v>
      </c>
      <c r="L135" s="8">
        <f t="shared" si="29"/>
        <v>21</v>
      </c>
      <c r="M135" s="8">
        <f t="shared" si="29"/>
        <v>31</v>
      </c>
      <c r="N135" s="8">
        <f t="shared" si="29"/>
        <v>0</v>
      </c>
      <c r="O135" s="8">
        <f t="shared" si="29"/>
        <v>0</v>
      </c>
      <c r="P135" s="8">
        <f t="shared" si="29"/>
        <v>0</v>
      </c>
      <c r="Q135" s="8">
        <f t="shared" si="29"/>
        <v>0</v>
      </c>
      <c r="R135" s="8">
        <f t="shared" si="29"/>
        <v>0</v>
      </c>
      <c r="S135" s="8">
        <f t="shared" si="29"/>
        <v>0</v>
      </c>
      <c r="T135" s="8">
        <f t="shared" si="29"/>
        <v>0</v>
      </c>
      <c r="U135" s="21">
        <f t="shared" si="27"/>
        <v>6</v>
      </c>
      <c r="V135" s="19">
        <f>VLOOKUP($C135,Gas!$B$3:$E$2506,2)</f>
        <v>2.0049999999999999</v>
      </c>
      <c r="W135" s="44">
        <f t="shared" si="28"/>
        <v>9.4763092269326688</v>
      </c>
    </row>
    <row r="136" spans="1:23" x14ac:dyDescent="0.2">
      <c r="A136">
        <f t="shared" si="21"/>
        <v>1998</v>
      </c>
      <c r="B136" s="43">
        <f t="shared" si="20"/>
        <v>6</v>
      </c>
      <c r="C136" s="91">
        <v>35957</v>
      </c>
      <c r="D136" s="92">
        <v>19</v>
      </c>
      <c r="E136" s="4">
        <f t="shared" si="26"/>
        <v>0</v>
      </c>
      <c r="F136" s="100">
        <f t="shared" si="18"/>
        <v>2.8603076658141577</v>
      </c>
      <c r="H136" s="8">
        <f t="shared" si="29"/>
        <v>1</v>
      </c>
      <c r="I136" s="8">
        <f t="shared" si="29"/>
        <v>6</v>
      </c>
      <c r="J136" s="8">
        <f t="shared" si="29"/>
        <v>11</v>
      </c>
      <c r="K136" s="8">
        <f t="shared" si="29"/>
        <v>16</v>
      </c>
      <c r="L136" s="8">
        <f t="shared" si="29"/>
        <v>21</v>
      </c>
      <c r="M136" s="8">
        <f t="shared" si="29"/>
        <v>31</v>
      </c>
      <c r="N136" s="8">
        <f t="shared" si="29"/>
        <v>0</v>
      </c>
      <c r="O136" s="8">
        <f t="shared" si="29"/>
        <v>0</v>
      </c>
      <c r="P136" s="8">
        <f t="shared" si="29"/>
        <v>0</v>
      </c>
      <c r="Q136" s="8">
        <f t="shared" si="29"/>
        <v>0</v>
      </c>
      <c r="R136" s="8">
        <f t="shared" si="29"/>
        <v>0</v>
      </c>
      <c r="S136" s="8">
        <f t="shared" si="29"/>
        <v>0</v>
      </c>
      <c r="T136" s="8">
        <f t="shared" si="29"/>
        <v>0</v>
      </c>
      <c r="U136" s="21">
        <f t="shared" si="27"/>
        <v>6</v>
      </c>
      <c r="V136" s="19">
        <f>VLOOKUP($C136,Gas!$B$3:$E$2506,2)</f>
        <v>1.97</v>
      </c>
      <c r="W136" s="44">
        <f t="shared" si="28"/>
        <v>9.6446700507614214</v>
      </c>
    </row>
    <row r="137" spans="1:23" x14ac:dyDescent="0.2">
      <c r="A137">
        <f t="shared" si="21"/>
        <v>1998</v>
      </c>
      <c r="B137" s="43">
        <f t="shared" si="20"/>
        <v>6</v>
      </c>
      <c r="C137" s="91">
        <v>35958</v>
      </c>
      <c r="D137" s="92">
        <v>20</v>
      </c>
      <c r="E137" s="4">
        <f t="shared" si="26"/>
        <v>5.1293294387550481E-2</v>
      </c>
      <c r="F137" s="100">
        <f t="shared" si="18"/>
        <v>2.1242643694004935</v>
      </c>
      <c r="H137" s="8">
        <f t="shared" si="29"/>
        <v>0</v>
      </c>
      <c r="I137" s="8">
        <f t="shared" si="29"/>
        <v>5</v>
      </c>
      <c r="J137" s="8">
        <f t="shared" si="29"/>
        <v>10</v>
      </c>
      <c r="K137" s="8">
        <f t="shared" si="29"/>
        <v>15</v>
      </c>
      <c r="L137" s="8">
        <f t="shared" si="29"/>
        <v>20</v>
      </c>
      <c r="M137" s="8">
        <f t="shared" si="29"/>
        <v>30</v>
      </c>
      <c r="N137" s="8">
        <f t="shared" si="29"/>
        <v>0</v>
      </c>
      <c r="O137" s="8">
        <f t="shared" si="29"/>
        <v>0</v>
      </c>
      <c r="P137" s="8">
        <f t="shared" si="29"/>
        <v>0</v>
      </c>
      <c r="Q137" s="8">
        <f t="shared" si="29"/>
        <v>0</v>
      </c>
      <c r="R137" s="8">
        <f t="shared" si="29"/>
        <v>0</v>
      </c>
      <c r="S137" s="8">
        <f t="shared" si="29"/>
        <v>0</v>
      </c>
      <c r="T137" s="8">
        <f t="shared" si="29"/>
        <v>0</v>
      </c>
      <c r="U137" s="21">
        <f t="shared" si="27"/>
        <v>6</v>
      </c>
      <c r="V137" s="19">
        <f>VLOOKUP($C137,Gas!$B$3:$E$2506,2)</f>
        <v>1.99</v>
      </c>
      <c r="W137" s="44">
        <f t="shared" si="28"/>
        <v>10.050251256281408</v>
      </c>
    </row>
    <row r="138" spans="1:23" x14ac:dyDescent="0.2">
      <c r="A138">
        <f t="shared" si="21"/>
        <v>1998</v>
      </c>
      <c r="B138" s="43">
        <f t="shared" si="20"/>
        <v>6</v>
      </c>
      <c r="C138" s="91">
        <v>35961</v>
      </c>
      <c r="D138" s="109">
        <f>D137</f>
        <v>20</v>
      </c>
      <c r="E138" s="4">
        <f t="shared" si="26"/>
        <v>0</v>
      </c>
      <c r="F138" s="100">
        <f t="shared" si="18"/>
        <v>1.4437310993884731</v>
      </c>
      <c r="H138" s="8">
        <f t="shared" si="29"/>
        <v>0</v>
      </c>
      <c r="I138" s="8">
        <f t="shared" si="29"/>
        <v>5</v>
      </c>
      <c r="J138" s="8">
        <f t="shared" si="29"/>
        <v>10</v>
      </c>
      <c r="K138" s="8">
        <f t="shared" si="29"/>
        <v>15</v>
      </c>
      <c r="L138" s="8">
        <f t="shared" si="29"/>
        <v>20</v>
      </c>
      <c r="M138" s="8">
        <f t="shared" si="29"/>
        <v>30</v>
      </c>
      <c r="N138" s="8">
        <f t="shared" si="29"/>
        <v>0</v>
      </c>
      <c r="O138" s="8">
        <f t="shared" si="29"/>
        <v>0</v>
      </c>
      <c r="P138" s="8">
        <f t="shared" si="29"/>
        <v>0</v>
      </c>
      <c r="Q138" s="8">
        <f t="shared" si="29"/>
        <v>0</v>
      </c>
      <c r="R138" s="8">
        <f t="shared" si="29"/>
        <v>0</v>
      </c>
      <c r="S138" s="8">
        <f t="shared" si="29"/>
        <v>0</v>
      </c>
      <c r="T138" s="8">
        <f t="shared" si="29"/>
        <v>0</v>
      </c>
      <c r="U138" s="21">
        <f t="shared" si="27"/>
        <v>6</v>
      </c>
      <c r="V138" s="19">
        <f>VLOOKUP($C138,Gas!$B$3:$E$2506,2)</f>
        <v>2.0049999999999999</v>
      </c>
      <c r="W138" s="44">
        <f t="shared" si="28"/>
        <v>9.9750623441396513</v>
      </c>
    </row>
    <row r="139" spans="1:23" x14ac:dyDescent="0.2">
      <c r="A139">
        <f t="shared" si="21"/>
        <v>1998</v>
      </c>
      <c r="B139" s="43">
        <f t="shared" si="20"/>
        <v>6</v>
      </c>
      <c r="C139" s="91">
        <v>35962</v>
      </c>
      <c r="D139" s="92">
        <v>22.08</v>
      </c>
      <c r="E139" s="4">
        <f t="shared" si="26"/>
        <v>9.8939947854903454E-2</v>
      </c>
      <c r="F139" s="100">
        <f t="shared" si="18"/>
        <v>1.3012862498100743</v>
      </c>
      <c r="H139" s="8">
        <f t="shared" si="29"/>
        <v>0</v>
      </c>
      <c r="I139" s="8">
        <f t="shared" si="29"/>
        <v>2.9200000000000017</v>
      </c>
      <c r="J139" s="8">
        <f t="shared" si="29"/>
        <v>7.9200000000000017</v>
      </c>
      <c r="K139" s="8">
        <f t="shared" si="29"/>
        <v>12.920000000000002</v>
      </c>
      <c r="L139" s="8">
        <f t="shared" si="29"/>
        <v>17.920000000000002</v>
      </c>
      <c r="M139" s="8">
        <f t="shared" si="29"/>
        <v>27.92</v>
      </c>
      <c r="N139" s="8">
        <f t="shared" si="29"/>
        <v>2.0799999999999983</v>
      </c>
      <c r="O139" s="8">
        <f t="shared" si="29"/>
        <v>0</v>
      </c>
      <c r="P139" s="8">
        <f t="shared" si="29"/>
        <v>0</v>
      </c>
      <c r="Q139" s="8">
        <f t="shared" si="29"/>
        <v>0</v>
      </c>
      <c r="R139" s="8">
        <f t="shared" si="29"/>
        <v>0</v>
      </c>
      <c r="S139" s="8">
        <f t="shared" si="29"/>
        <v>0</v>
      </c>
      <c r="T139" s="8">
        <f t="shared" si="29"/>
        <v>0</v>
      </c>
      <c r="U139" s="21">
        <f t="shared" si="27"/>
        <v>6</v>
      </c>
      <c r="V139" s="19">
        <f>VLOOKUP($C139,Gas!$B$3:$E$2506,2)</f>
        <v>2.085</v>
      </c>
      <c r="W139" s="44">
        <f t="shared" si="28"/>
        <v>10.589928057553957</v>
      </c>
    </row>
    <row r="140" spans="1:23" x14ac:dyDescent="0.2">
      <c r="A140">
        <f t="shared" si="21"/>
        <v>1998</v>
      </c>
      <c r="B140" s="43">
        <f t="shared" si="20"/>
        <v>6</v>
      </c>
      <c r="C140" s="91">
        <v>35963</v>
      </c>
      <c r="D140" s="92">
        <v>23.81</v>
      </c>
      <c r="E140" s="4">
        <f t="shared" si="26"/>
        <v>7.5433439089876833E-2</v>
      </c>
      <c r="F140" s="100">
        <f t="shared" si="18"/>
        <v>1.2267978219524251</v>
      </c>
      <c r="H140" s="8">
        <f t="shared" si="29"/>
        <v>0</v>
      </c>
      <c r="I140" s="8">
        <f t="shared" si="29"/>
        <v>1.1900000000000013</v>
      </c>
      <c r="J140" s="8">
        <f t="shared" si="29"/>
        <v>6.1900000000000013</v>
      </c>
      <c r="K140" s="8">
        <f t="shared" si="29"/>
        <v>11.190000000000001</v>
      </c>
      <c r="L140" s="8">
        <f t="shared" si="29"/>
        <v>16.190000000000001</v>
      </c>
      <c r="M140" s="8">
        <f t="shared" si="29"/>
        <v>26.19</v>
      </c>
      <c r="N140" s="8">
        <f t="shared" si="29"/>
        <v>3.8099999999999987</v>
      </c>
      <c r="O140" s="8">
        <f t="shared" si="29"/>
        <v>0</v>
      </c>
      <c r="P140" s="8">
        <f t="shared" si="29"/>
        <v>0</v>
      </c>
      <c r="Q140" s="8">
        <f t="shared" si="29"/>
        <v>0</v>
      </c>
      <c r="R140" s="8">
        <f t="shared" si="29"/>
        <v>0</v>
      </c>
      <c r="S140" s="8">
        <f t="shared" si="29"/>
        <v>0</v>
      </c>
      <c r="T140" s="8">
        <f t="shared" si="29"/>
        <v>0</v>
      </c>
      <c r="U140" s="21">
        <f t="shared" si="27"/>
        <v>6</v>
      </c>
      <c r="V140" s="19">
        <f>VLOOKUP($C140,Gas!$B$3:$E$2506,2)</f>
        <v>2.09</v>
      </c>
      <c r="W140" s="44">
        <f t="shared" si="28"/>
        <v>11.392344497607656</v>
      </c>
    </row>
    <row r="141" spans="1:23" x14ac:dyDescent="0.2">
      <c r="A141">
        <f t="shared" si="21"/>
        <v>1998</v>
      </c>
      <c r="B141" s="43">
        <f t="shared" si="20"/>
        <v>6</v>
      </c>
      <c r="C141" s="91">
        <v>35964</v>
      </c>
      <c r="D141" s="92">
        <v>25.09</v>
      </c>
      <c r="E141" s="4">
        <f t="shared" si="26"/>
        <v>5.2363699879559508E-2</v>
      </c>
      <c r="F141" s="100">
        <f t="shared" ref="F141:F204" si="30">STDEV(E132:E141)*SQRT(trade_day)</f>
        <v>1.0282221442334403</v>
      </c>
      <c r="H141" s="8">
        <f t="shared" si="29"/>
        <v>0</v>
      </c>
      <c r="I141" s="8">
        <f t="shared" si="29"/>
        <v>0</v>
      </c>
      <c r="J141" s="8">
        <f t="shared" si="29"/>
        <v>4.91</v>
      </c>
      <c r="K141" s="8">
        <f t="shared" si="29"/>
        <v>9.91</v>
      </c>
      <c r="L141" s="8">
        <f t="shared" si="29"/>
        <v>14.91</v>
      </c>
      <c r="M141" s="8">
        <f t="shared" si="29"/>
        <v>24.91</v>
      </c>
      <c r="N141" s="8">
        <f t="shared" si="29"/>
        <v>5.09</v>
      </c>
      <c r="O141" s="8">
        <f t="shared" si="29"/>
        <v>8.9999999999999858E-2</v>
      </c>
      <c r="P141" s="8">
        <f t="shared" si="29"/>
        <v>0</v>
      </c>
      <c r="Q141" s="8">
        <f t="shared" si="29"/>
        <v>0</v>
      </c>
      <c r="R141" s="8">
        <f t="shared" si="29"/>
        <v>0</v>
      </c>
      <c r="S141" s="8">
        <f t="shared" si="29"/>
        <v>0</v>
      </c>
      <c r="T141" s="8">
        <f t="shared" si="29"/>
        <v>0</v>
      </c>
      <c r="U141" s="21">
        <f t="shared" si="27"/>
        <v>6</v>
      </c>
      <c r="V141" s="19">
        <f>VLOOKUP($C141,Gas!$B$3:$E$2506,2)</f>
        <v>2.0249999999999999</v>
      </c>
      <c r="W141" s="44">
        <f t="shared" si="28"/>
        <v>12.390123456790123</v>
      </c>
    </row>
    <row r="142" spans="1:23" x14ac:dyDescent="0.2">
      <c r="A142">
        <f t="shared" si="21"/>
        <v>1998</v>
      </c>
      <c r="B142" s="43">
        <f t="shared" si="20"/>
        <v>6</v>
      </c>
      <c r="C142" s="91">
        <v>35965</v>
      </c>
      <c r="D142" s="92">
        <v>25.09</v>
      </c>
      <c r="E142" s="4">
        <f t="shared" si="26"/>
        <v>0</v>
      </c>
      <c r="F142" s="100">
        <f t="shared" si="30"/>
        <v>0.62276239874314288</v>
      </c>
      <c r="H142" s="8">
        <f t="shared" si="29"/>
        <v>0</v>
      </c>
      <c r="I142" s="8">
        <f t="shared" si="29"/>
        <v>0</v>
      </c>
      <c r="J142" s="8">
        <f t="shared" si="29"/>
        <v>4.91</v>
      </c>
      <c r="K142" s="8">
        <f t="shared" si="29"/>
        <v>9.91</v>
      </c>
      <c r="L142" s="8">
        <f t="shared" si="29"/>
        <v>14.91</v>
      </c>
      <c r="M142" s="8">
        <f t="shared" si="29"/>
        <v>24.91</v>
      </c>
      <c r="N142" s="8">
        <f t="shared" si="29"/>
        <v>5.09</v>
      </c>
      <c r="O142" s="8">
        <f t="shared" si="29"/>
        <v>8.9999999999999858E-2</v>
      </c>
      <c r="P142" s="8">
        <f t="shared" si="29"/>
        <v>0</v>
      </c>
      <c r="Q142" s="8">
        <f t="shared" si="29"/>
        <v>0</v>
      </c>
      <c r="R142" s="8">
        <f t="shared" si="29"/>
        <v>0</v>
      </c>
      <c r="S142" s="8">
        <f t="shared" si="29"/>
        <v>0</v>
      </c>
      <c r="T142" s="8">
        <f t="shared" si="29"/>
        <v>0</v>
      </c>
      <c r="U142" s="21">
        <f t="shared" si="27"/>
        <v>6</v>
      </c>
      <c r="V142" s="19">
        <f>VLOOKUP($C142,Gas!$B$3:$E$2506,2)</f>
        <v>2.15</v>
      </c>
      <c r="W142" s="44">
        <f t="shared" si="28"/>
        <v>11.669767441860465</v>
      </c>
    </row>
    <row r="143" spans="1:23" x14ac:dyDescent="0.2">
      <c r="A143">
        <f t="shared" si="21"/>
        <v>1998</v>
      </c>
      <c r="B143" s="43">
        <f t="shared" si="20"/>
        <v>6</v>
      </c>
      <c r="C143" s="91">
        <v>35968</v>
      </c>
      <c r="D143" s="92">
        <v>24.25</v>
      </c>
      <c r="E143" s="4">
        <f t="shared" si="26"/>
        <v>-3.4052742994838701E-2</v>
      </c>
      <c r="F143" s="100">
        <f t="shared" si="30"/>
        <v>0.68340789853992867</v>
      </c>
      <c r="H143" s="8">
        <f t="shared" si="29"/>
        <v>0</v>
      </c>
      <c r="I143" s="8">
        <f t="shared" si="29"/>
        <v>0.75</v>
      </c>
      <c r="J143" s="8">
        <f t="shared" si="29"/>
        <v>5.75</v>
      </c>
      <c r="K143" s="8">
        <f t="shared" si="29"/>
        <v>10.75</v>
      </c>
      <c r="L143" s="8">
        <f t="shared" si="29"/>
        <v>15.75</v>
      </c>
      <c r="M143" s="8">
        <f t="shared" si="29"/>
        <v>25.75</v>
      </c>
      <c r="N143" s="8">
        <f t="shared" si="29"/>
        <v>4.25</v>
      </c>
      <c r="O143" s="8">
        <f t="shared" si="29"/>
        <v>0</v>
      </c>
      <c r="P143" s="8">
        <f t="shared" si="29"/>
        <v>0</v>
      </c>
      <c r="Q143" s="8">
        <f t="shared" si="29"/>
        <v>0</v>
      </c>
      <c r="R143" s="8">
        <f t="shared" si="29"/>
        <v>0</v>
      </c>
      <c r="S143" s="8">
        <f t="shared" si="29"/>
        <v>0</v>
      </c>
      <c r="T143" s="8">
        <f t="shared" si="29"/>
        <v>0</v>
      </c>
      <c r="U143" s="21">
        <f t="shared" si="27"/>
        <v>6</v>
      </c>
      <c r="V143" s="19">
        <f>VLOOKUP($C143,Gas!$B$3:$E$2506,2)</f>
        <v>2.1949999999999998</v>
      </c>
      <c r="W143" s="44">
        <f t="shared" si="28"/>
        <v>11.047835990888384</v>
      </c>
    </row>
    <row r="144" spans="1:23" x14ac:dyDescent="0.2">
      <c r="A144">
        <f t="shared" si="21"/>
        <v>1998</v>
      </c>
      <c r="B144" s="43">
        <f t="shared" si="20"/>
        <v>6</v>
      </c>
      <c r="C144" s="91">
        <v>35969</v>
      </c>
      <c r="D144" s="92">
        <v>24.25</v>
      </c>
      <c r="E144" s="4">
        <f t="shared" si="26"/>
        <v>0</v>
      </c>
      <c r="F144" s="100">
        <f t="shared" si="30"/>
        <v>0.66790211855932302</v>
      </c>
      <c r="H144" s="8">
        <f t="shared" ref="H144:T153" si="31">IF(H$1="P",MAX(0,H$2-$D144),IF(H$1="C",MAX(0,$D144-H$2)))</f>
        <v>0</v>
      </c>
      <c r="I144" s="8">
        <f t="shared" si="31"/>
        <v>0.75</v>
      </c>
      <c r="J144" s="8">
        <f t="shared" si="31"/>
        <v>5.75</v>
      </c>
      <c r="K144" s="8">
        <f t="shared" si="31"/>
        <v>10.75</v>
      </c>
      <c r="L144" s="8">
        <f t="shared" si="31"/>
        <v>15.75</v>
      </c>
      <c r="M144" s="8">
        <f t="shared" si="31"/>
        <v>25.75</v>
      </c>
      <c r="N144" s="8">
        <f t="shared" si="31"/>
        <v>4.25</v>
      </c>
      <c r="O144" s="8">
        <f t="shared" si="31"/>
        <v>0</v>
      </c>
      <c r="P144" s="8">
        <f t="shared" si="31"/>
        <v>0</v>
      </c>
      <c r="Q144" s="8">
        <f t="shared" si="31"/>
        <v>0</v>
      </c>
      <c r="R144" s="8">
        <f t="shared" si="31"/>
        <v>0</v>
      </c>
      <c r="S144" s="8">
        <f t="shared" si="31"/>
        <v>0</v>
      </c>
      <c r="T144" s="8">
        <f t="shared" si="31"/>
        <v>0</v>
      </c>
      <c r="U144" s="21">
        <f t="shared" si="27"/>
        <v>6</v>
      </c>
      <c r="V144" s="19">
        <f>VLOOKUP($C144,Gas!$B$3:$E$2506,2)</f>
        <v>2.3450000000000002</v>
      </c>
      <c r="W144" s="44">
        <f t="shared" si="28"/>
        <v>10.341151385927505</v>
      </c>
    </row>
    <row r="145" spans="1:23" x14ac:dyDescent="0.2">
      <c r="A145">
        <f t="shared" si="21"/>
        <v>1998</v>
      </c>
      <c r="B145" s="43">
        <f t="shared" si="20"/>
        <v>6</v>
      </c>
      <c r="C145" s="91">
        <v>35970</v>
      </c>
      <c r="D145" s="92">
        <v>47.5</v>
      </c>
      <c r="E145" s="4">
        <f t="shared" si="26"/>
        <v>0.67231309365710323</v>
      </c>
      <c r="F145" s="100">
        <f t="shared" si="30"/>
        <v>3.2916472185293473</v>
      </c>
      <c r="H145" s="8">
        <f t="shared" si="31"/>
        <v>0</v>
      </c>
      <c r="I145" s="8">
        <f t="shared" si="31"/>
        <v>0</v>
      </c>
      <c r="J145" s="8">
        <f t="shared" si="31"/>
        <v>0</v>
      </c>
      <c r="K145" s="8">
        <f t="shared" si="31"/>
        <v>0</v>
      </c>
      <c r="L145" s="8">
        <f t="shared" si="31"/>
        <v>0</v>
      </c>
      <c r="M145" s="8">
        <f t="shared" si="31"/>
        <v>2.5</v>
      </c>
      <c r="N145" s="8">
        <f t="shared" si="31"/>
        <v>27.5</v>
      </c>
      <c r="O145" s="8">
        <f t="shared" si="31"/>
        <v>22.5</v>
      </c>
      <c r="P145" s="8">
        <f t="shared" si="31"/>
        <v>17.5</v>
      </c>
      <c r="Q145" s="8">
        <f t="shared" si="31"/>
        <v>12.5</v>
      </c>
      <c r="R145" s="8">
        <f t="shared" si="31"/>
        <v>7.5</v>
      </c>
      <c r="S145" s="8">
        <f t="shared" si="31"/>
        <v>0</v>
      </c>
      <c r="T145" s="8">
        <f t="shared" si="31"/>
        <v>0</v>
      </c>
      <c r="U145" s="21">
        <f t="shared" si="27"/>
        <v>6</v>
      </c>
      <c r="V145" s="19">
        <f>VLOOKUP($C145,Gas!$B$3:$E$2506,2)</f>
        <v>2.37</v>
      </c>
      <c r="W145" s="44">
        <f t="shared" si="28"/>
        <v>20.042194092827003</v>
      </c>
    </row>
    <row r="146" spans="1:23" x14ac:dyDescent="0.2">
      <c r="A146">
        <f t="shared" si="21"/>
        <v>1998</v>
      </c>
      <c r="B146" s="43">
        <f t="shared" si="20"/>
        <v>6</v>
      </c>
      <c r="C146" s="91">
        <v>35971</v>
      </c>
      <c r="D146" s="92">
        <v>47.5</v>
      </c>
      <c r="E146" s="4">
        <f t="shared" si="26"/>
        <v>0</v>
      </c>
      <c r="F146" s="100">
        <f t="shared" si="30"/>
        <v>3.2916472185293473</v>
      </c>
      <c r="H146" s="8">
        <f t="shared" si="31"/>
        <v>0</v>
      </c>
      <c r="I146" s="8">
        <f t="shared" si="31"/>
        <v>0</v>
      </c>
      <c r="J146" s="8">
        <f t="shared" si="31"/>
        <v>0</v>
      </c>
      <c r="K146" s="8">
        <f t="shared" si="31"/>
        <v>0</v>
      </c>
      <c r="L146" s="8">
        <f t="shared" si="31"/>
        <v>0</v>
      </c>
      <c r="M146" s="8">
        <f t="shared" si="31"/>
        <v>2.5</v>
      </c>
      <c r="N146" s="8">
        <f t="shared" si="31"/>
        <v>27.5</v>
      </c>
      <c r="O146" s="8">
        <f t="shared" si="31"/>
        <v>22.5</v>
      </c>
      <c r="P146" s="8">
        <f t="shared" si="31"/>
        <v>17.5</v>
      </c>
      <c r="Q146" s="8">
        <f t="shared" si="31"/>
        <v>12.5</v>
      </c>
      <c r="R146" s="8">
        <f t="shared" si="31"/>
        <v>7.5</v>
      </c>
      <c r="S146" s="8">
        <f t="shared" si="31"/>
        <v>0</v>
      </c>
      <c r="T146" s="8">
        <f t="shared" si="31"/>
        <v>0</v>
      </c>
      <c r="U146" s="21">
        <f t="shared" si="27"/>
        <v>6</v>
      </c>
      <c r="V146" s="19">
        <f>VLOOKUP($C146,Gas!$B$3:$E$2506,2)</f>
        <v>2.4049999999999998</v>
      </c>
      <c r="W146" s="44">
        <f t="shared" si="28"/>
        <v>19.750519750519754</v>
      </c>
    </row>
    <row r="147" spans="1:23" x14ac:dyDescent="0.2">
      <c r="A147">
        <f t="shared" si="21"/>
        <v>1998</v>
      </c>
      <c r="B147" s="43">
        <f t="shared" si="20"/>
        <v>6</v>
      </c>
      <c r="C147" s="91">
        <v>35972</v>
      </c>
      <c r="D147" s="92">
        <v>65</v>
      </c>
      <c r="E147" s="4">
        <f t="shared" si="26"/>
        <v>0.3136575588550416</v>
      </c>
      <c r="F147" s="100">
        <f t="shared" si="30"/>
        <v>3.4594639255340898</v>
      </c>
      <c r="H147" s="8">
        <f t="shared" si="31"/>
        <v>0</v>
      </c>
      <c r="I147" s="8">
        <f t="shared" si="31"/>
        <v>0</v>
      </c>
      <c r="J147" s="8">
        <f t="shared" si="31"/>
        <v>0</v>
      </c>
      <c r="K147" s="8">
        <f t="shared" si="31"/>
        <v>0</v>
      </c>
      <c r="L147" s="8">
        <f t="shared" si="31"/>
        <v>0</v>
      </c>
      <c r="M147" s="8">
        <f t="shared" si="31"/>
        <v>0</v>
      </c>
      <c r="N147" s="8">
        <f t="shared" si="31"/>
        <v>45</v>
      </c>
      <c r="O147" s="8">
        <f t="shared" si="31"/>
        <v>40</v>
      </c>
      <c r="P147" s="8">
        <f t="shared" si="31"/>
        <v>35</v>
      </c>
      <c r="Q147" s="8">
        <f t="shared" si="31"/>
        <v>30</v>
      </c>
      <c r="R147" s="8">
        <f t="shared" si="31"/>
        <v>25</v>
      </c>
      <c r="S147" s="8">
        <f t="shared" si="31"/>
        <v>15</v>
      </c>
      <c r="T147" s="8">
        <f t="shared" si="31"/>
        <v>0</v>
      </c>
      <c r="U147" s="21">
        <f t="shared" si="27"/>
        <v>6</v>
      </c>
      <c r="V147" s="19">
        <f>VLOOKUP($C147,Gas!$B$3:$E$2506,2)</f>
        <v>2.38</v>
      </c>
      <c r="W147" s="44">
        <f t="shared" si="28"/>
        <v>27.310924369747902</v>
      </c>
    </row>
    <row r="148" spans="1:23" x14ac:dyDescent="0.2">
      <c r="A148">
        <f t="shared" si="21"/>
        <v>1998</v>
      </c>
      <c r="B148" s="43">
        <f t="shared" si="20"/>
        <v>6</v>
      </c>
      <c r="C148" s="91">
        <v>35975</v>
      </c>
      <c r="D148" s="92">
        <v>67.5</v>
      </c>
      <c r="E148" s="4">
        <f t="shared" si="26"/>
        <v>3.7740327982847113E-2</v>
      </c>
      <c r="F148" s="100">
        <f t="shared" si="30"/>
        <v>3.4287566476911246</v>
      </c>
      <c r="H148" s="8">
        <f t="shared" si="31"/>
        <v>0</v>
      </c>
      <c r="I148" s="8">
        <f t="shared" si="31"/>
        <v>0</v>
      </c>
      <c r="J148" s="8">
        <f t="shared" si="31"/>
        <v>0</v>
      </c>
      <c r="K148" s="8">
        <f t="shared" si="31"/>
        <v>0</v>
      </c>
      <c r="L148" s="8">
        <f t="shared" si="31"/>
        <v>0</v>
      </c>
      <c r="M148" s="8">
        <f t="shared" si="31"/>
        <v>0</v>
      </c>
      <c r="N148" s="8">
        <f t="shared" si="31"/>
        <v>47.5</v>
      </c>
      <c r="O148" s="8">
        <f t="shared" si="31"/>
        <v>42.5</v>
      </c>
      <c r="P148" s="8">
        <f t="shared" si="31"/>
        <v>37.5</v>
      </c>
      <c r="Q148" s="8">
        <f t="shared" si="31"/>
        <v>32.5</v>
      </c>
      <c r="R148" s="8">
        <f t="shared" si="31"/>
        <v>27.5</v>
      </c>
      <c r="S148" s="8">
        <f t="shared" si="31"/>
        <v>17.5</v>
      </c>
      <c r="T148" s="8">
        <f t="shared" si="31"/>
        <v>0</v>
      </c>
      <c r="U148" s="21">
        <f t="shared" si="27"/>
        <v>6</v>
      </c>
      <c r="V148" s="19">
        <f>VLOOKUP($C148,Gas!$B$3:$E$2506,2)</f>
        <v>2.4049999999999998</v>
      </c>
      <c r="W148" s="44">
        <f t="shared" si="28"/>
        <v>28.066528066528068</v>
      </c>
    </row>
    <row r="149" spans="1:23" x14ac:dyDescent="0.2">
      <c r="A149">
        <f t="shared" si="21"/>
        <v>1998</v>
      </c>
      <c r="B149" s="43">
        <f t="shared" si="20"/>
        <v>6</v>
      </c>
      <c r="C149" s="91">
        <v>35976</v>
      </c>
      <c r="D149" s="92">
        <v>67.5</v>
      </c>
      <c r="E149" s="4">
        <f t="shared" si="26"/>
        <v>0</v>
      </c>
      <c r="F149" s="100">
        <f t="shared" si="30"/>
        <v>3.4822222739594579</v>
      </c>
      <c r="H149" s="8">
        <f t="shared" si="31"/>
        <v>0</v>
      </c>
      <c r="I149" s="8">
        <f t="shared" si="31"/>
        <v>0</v>
      </c>
      <c r="J149" s="8">
        <f t="shared" si="31"/>
        <v>0</v>
      </c>
      <c r="K149" s="8">
        <f t="shared" si="31"/>
        <v>0</v>
      </c>
      <c r="L149" s="8">
        <f t="shared" si="31"/>
        <v>0</v>
      </c>
      <c r="M149" s="8">
        <f t="shared" si="31"/>
        <v>0</v>
      </c>
      <c r="N149" s="8">
        <f t="shared" si="31"/>
        <v>47.5</v>
      </c>
      <c r="O149" s="8">
        <f t="shared" si="31"/>
        <v>42.5</v>
      </c>
      <c r="P149" s="8">
        <f t="shared" si="31"/>
        <v>37.5</v>
      </c>
      <c r="Q149" s="8">
        <f t="shared" si="31"/>
        <v>32.5</v>
      </c>
      <c r="R149" s="8">
        <f t="shared" si="31"/>
        <v>27.5</v>
      </c>
      <c r="S149" s="8">
        <f t="shared" si="31"/>
        <v>17.5</v>
      </c>
      <c r="T149" s="8">
        <f t="shared" si="31"/>
        <v>0</v>
      </c>
      <c r="U149" s="21">
        <f t="shared" si="27"/>
        <v>6</v>
      </c>
      <c r="V149" s="19">
        <f>VLOOKUP($C149,Gas!$B$3:$E$2506,2)</f>
        <v>2.38</v>
      </c>
      <c r="W149" s="44">
        <f t="shared" si="28"/>
        <v>28.361344537815128</v>
      </c>
    </row>
    <row r="150" spans="1:23" x14ac:dyDescent="0.2">
      <c r="A150">
        <f t="shared" si="21"/>
        <v>1998</v>
      </c>
      <c r="B150" s="43">
        <f t="shared" si="20"/>
        <v>7</v>
      </c>
      <c r="C150" s="91">
        <v>35977</v>
      </c>
      <c r="D150" s="92">
        <v>34.75</v>
      </c>
      <c r="E150" s="4">
        <f t="shared" si="26"/>
        <v>-0.66394802586768298</v>
      </c>
      <c r="F150" s="100">
        <f t="shared" si="30"/>
        <v>5.2234642390889592</v>
      </c>
      <c r="H150" s="8">
        <f t="shared" si="31"/>
        <v>0</v>
      </c>
      <c r="I150" s="8">
        <f t="shared" si="31"/>
        <v>0</v>
      </c>
      <c r="J150" s="8">
        <f t="shared" si="31"/>
        <v>0</v>
      </c>
      <c r="K150" s="8">
        <f t="shared" si="31"/>
        <v>0.25</v>
      </c>
      <c r="L150" s="8">
        <f t="shared" si="31"/>
        <v>5.25</v>
      </c>
      <c r="M150" s="8">
        <f t="shared" si="31"/>
        <v>15.25</v>
      </c>
      <c r="N150" s="8">
        <f t="shared" si="31"/>
        <v>14.75</v>
      </c>
      <c r="O150" s="8">
        <f t="shared" si="31"/>
        <v>9.75</v>
      </c>
      <c r="P150" s="8">
        <f t="shared" si="31"/>
        <v>4.75</v>
      </c>
      <c r="Q150" s="8">
        <f t="shared" si="31"/>
        <v>0</v>
      </c>
      <c r="R150" s="8">
        <f t="shared" si="31"/>
        <v>0</v>
      </c>
      <c r="S150" s="8">
        <f t="shared" si="31"/>
        <v>0</v>
      </c>
      <c r="T150" s="8">
        <f t="shared" si="31"/>
        <v>0</v>
      </c>
      <c r="U150" s="21">
        <f t="shared" si="27"/>
        <v>7</v>
      </c>
      <c r="V150" s="19">
        <f>VLOOKUP($C150,Gas!$B$3:$E$2506,2)</f>
        <v>2.3650000000000002</v>
      </c>
      <c r="W150" s="44">
        <f t="shared" si="28"/>
        <v>14.693446088794925</v>
      </c>
    </row>
    <row r="151" spans="1:23" x14ac:dyDescent="0.2">
      <c r="A151">
        <f t="shared" si="21"/>
        <v>1998</v>
      </c>
      <c r="B151" s="43">
        <f t="shared" si="20"/>
        <v>7</v>
      </c>
      <c r="C151" s="91">
        <v>35978</v>
      </c>
      <c r="D151" s="92">
        <v>26</v>
      </c>
      <c r="E151" s="4">
        <f t="shared" si="26"/>
        <v>-0.29008303398931906</v>
      </c>
      <c r="F151" s="100">
        <f t="shared" si="30"/>
        <v>5.4716900189236028</v>
      </c>
      <c r="H151" s="8">
        <f t="shared" si="31"/>
        <v>0</v>
      </c>
      <c r="I151" s="8">
        <f t="shared" si="31"/>
        <v>0</v>
      </c>
      <c r="J151" s="8">
        <f t="shared" si="31"/>
        <v>4</v>
      </c>
      <c r="K151" s="8">
        <f t="shared" si="31"/>
        <v>9</v>
      </c>
      <c r="L151" s="8">
        <f t="shared" si="31"/>
        <v>14</v>
      </c>
      <c r="M151" s="8">
        <f t="shared" si="31"/>
        <v>24</v>
      </c>
      <c r="N151" s="8">
        <f t="shared" si="31"/>
        <v>6</v>
      </c>
      <c r="O151" s="8">
        <f t="shared" si="31"/>
        <v>1</v>
      </c>
      <c r="P151" s="8">
        <f t="shared" si="31"/>
        <v>0</v>
      </c>
      <c r="Q151" s="8">
        <f t="shared" si="31"/>
        <v>0</v>
      </c>
      <c r="R151" s="8">
        <f t="shared" si="31"/>
        <v>0</v>
      </c>
      <c r="S151" s="8">
        <f t="shared" si="31"/>
        <v>0</v>
      </c>
      <c r="T151" s="8">
        <f t="shared" si="31"/>
        <v>0</v>
      </c>
      <c r="U151" s="21">
        <f t="shared" si="27"/>
        <v>7</v>
      </c>
      <c r="V151" s="19">
        <f>VLOOKUP($C151,Gas!$B$3:$E$2506,2)</f>
        <v>2.4649999999999999</v>
      </c>
      <c r="W151" s="44">
        <f t="shared" si="28"/>
        <v>10.547667342799189</v>
      </c>
    </row>
    <row r="152" spans="1:23" x14ac:dyDescent="0.2">
      <c r="A152">
        <f t="shared" si="21"/>
        <v>1998</v>
      </c>
      <c r="B152" s="43">
        <f t="shared" si="20"/>
        <v>7</v>
      </c>
      <c r="C152" s="91">
        <v>35982</v>
      </c>
      <c r="D152" s="109">
        <f>D151</f>
        <v>26</v>
      </c>
      <c r="E152" s="4">
        <f t="shared" si="26"/>
        <v>0</v>
      </c>
      <c r="F152" s="100">
        <f t="shared" si="30"/>
        <v>5.4716900189236028</v>
      </c>
      <c r="H152" s="8">
        <f t="shared" si="31"/>
        <v>0</v>
      </c>
      <c r="I152" s="8">
        <f t="shared" si="31"/>
        <v>0</v>
      </c>
      <c r="J152" s="8">
        <f t="shared" si="31"/>
        <v>4</v>
      </c>
      <c r="K152" s="8">
        <f t="shared" si="31"/>
        <v>9</v>
      </c>
      <c r="L152" s="8">
        <f t="shared" si="31"/>
        <v>14</v>
      </c>
      <c r="M152" s="8">
        <f t="shared" si="31"/>
        <v>24</v>
      </c>
      <c r="N152" s="8">
        <f t="shared" si="31"/>
        <v>6</v>
      </c>
      <c r="O152" s="8">
        <f t="shared" si="31"/>
        <v>1</v>
      </c>
      <c r="P152" s="8">
        <f t="shared" si="31"/>
        <v>0</v>
      </c>
      <c r="Q152" s="8">
        <f t="shared" si="31"/>
        <v>0</v>
      </c>
      <c r="R152" s="8">
        <f t="shared" si="31"/>
        <v>0</v>
      </c>
      <c r="S152" s="8">
        <f t="shared" si="31"/>
        <v>0</v>
      </c>
      <c r="T152" s="8">
        <f t="shared" si="31"/>
        <v>0</v>
      </c>
      <c r="U152" s="21">
        <f t="shared" si="27"/>
        <v>7</v>
      </c>
      <c r="V152" s="19">
        <f>VLOOKUP($C152,Gas!$B$3:$E$2506,2)</f>
        <v>2.36</v>
      </c>
      <c r="W152" s="44">
        <f t="shared" si="28"/>
        <v>11.016949152542374</v>
      </c>
    </row>
    <row r="153" spans="1:23" x14ac:dyDescent="0.2">
      <c r="A153">
        <f t="shared" si="21"/>
        <v>1998</v>
      </c>
      <c r="B153" s="43">
        <f t="shared" ref="B153:B216" si="32">MONTH(C153)+(YEAR(C153)-1998)*12</f>
        <v>7</v>
      </c>
      <c r="C153" s="91">
        <v>35983</v>
      </c>
      <c r="D153" s="92">
        <v>25.2</v>
      </c>
      <c r="E153" s="4">
        <f t="shared" si="26"/>
        <v>-3.1252543504104426E-2</v>
      </c>
      <c r="F153" s="100">
        <f t="shared" si="30"/>
        <v>5.4711731813512055</v>
      </c>
      <c r="H153" s="8">
        <f t="shared" si="31"/>
        <v>0</v>
      </c>
      <c r="I153" s="8">
        <f t="shared" si="31"/>
        <v>0</v>
      </c>
      <c r="J153" s="8">
        <f t="shared" si="31"/>
        <v>4.8000000000000007</v>
      </c>
      <c r="K153" s="8">
        <f t="shared" si="31"/>
        <v>9.8000000000000007</v>
      </c>
      <c r="L153" s="8">
        <f t="shared" si="31"/>
        <v>14.8</v>
      </c>
      <c r="M153" s="8">
        <f t="shared" si="31"/>
        <v>24.8</v>
      </c>
      <c r="N153" s="8">
        <f t="shared" si="31"/>
        <v>5.1999999999999993</v>
      </c>
      <c r="O153" s="8">
        <f t="shared" si="31"/>
        <v>0.19999999999999929</v>
      </c>
      <c r="P153" s="8">
        <f t="shared" si="31"/>
        <v>0</v>
      </c>
      <c r="Q153" s="8">
        <f t="shared" si="31"/>
        <v>0</v>
      </c>
      <c r="R153" s="8">
        <f t="shared" si="31"/>
        <v>0</v>
      </c>
      <c r="S153" s="8">
        <f t="shared" si="31"/>
        <v>0</v>
      </c>
      <c r="T153" s="8">
        <f t="shared" si="31"/>
        <v>0</v>
      </c>
      <c r="U153" s="21">
        <f t="shared" si="27"/>
        <v>7</v>
      </c>
      <c r="V153" s="19">
        <f>VLOOKUP($C153,Gas!$B$3:$E$2506,2)</f>
        <v>2.37</v>
      </c>
      <c r="W153" s="44">
        <f t="shared" si="28"/>
        <v>10.632911392405063</v>
      </c>
    </row>
    <row r="154" spans="1:23" x14ac:dyDescent="0.2">
      <c r="A154">
        <f t="shared" ref="A154:A217" si="33">YEAR(C154)</f>
        <v>1998</v>
      </c>
      <c r="B154" s="43">
        <f t="shared" si="32"/>
        <v>7</v>
      </c>
      <c r="C154" s="91">
        <v>35984</v>
      </c>
      <c r="D154" s="92">
        <v>26.26</v>
      </c>
      <c r="E154" s="4">
        <f t="shared" si="26"/>
        <v>4.1202874357272573E-2</v>
      </c>
      <c r="F154" s="100">
        <f t="shared" si="30"/>
        <v>5.4742471343948944</v>
      </c>
      <c r="H154" s="8">
        <f t="shared" ref="H154:T163" si="34">IF(H$1="P",MAX(0,H$2-$D154),IF(H$1="C",MAX(0,$D154-H$2)))</f>
        <v>0</v>
      </c>
      <c r="I154" s="8">
        <f t="shared" si="34"/>
        <v>0</v>
      </c>
      <c r="J154" s="8">
        <f t="shared" si="34"/>
        <v>3.7399999999999984</v>
      </c>
      <c r="K154" s="8">
        <f t="shared" si="34"/>
        <v>8.7399999999999984</v>
      </c>
      <c r="L154" s="8">
        <f t="shared" si="34"/>
        <v>13.739999999999998</v>
      </c>
      <c r="M154" s="8">
        <f t="shared" si="34"/>
        <v>23.74</v>
      </c>
      <c r="N154" s="8">
        <f t="shared" si="34"/>
        <v>6.2600000000000016</v>
      </c>
      <c r="O154" s="8">
        <f t="shared" si="34"/>
        <v>1.2600000000000016</v>
      </c>
      <c r="P154" s="8">
        <f t="shared" si="34"/>
        <v>0</v>
      </c>
      <c r="Q154" s="8">
        <f t="shared" si="34"/>
        <v>0</v>
      </c>
      <c r="R154" s="8">
        <f t="shared" si="34"/>
        <v>0</v>
      </c>
      <c r="S154" s="8">
        <f t="shared" si="34"/>
        <v>0</v>
      </c>
      <c r="T154" s="8">
        <f t="shared" si="34"/>
        <v>0</v>
      </c>
      <c r="U154" s="21">
        <f t="shared" si="27"/>
        <v>7</v>
      </c>
      <c r="V154" s="19">
        <f>VLOOKUP($C154,Gas!$B$3:$E$2506,2)</f>
        <v>2.34</v>
      </c>
      <c r="W154" s="44">
        <f t="shared" si="28"/>
        <v>11.222222222222223</v>
      </c>
    </row>
    <row r="155" spans="1:23" x14ac:dyDescent="0.2">
      <c r="A155">
        <f t="shared" si="33"/>
        <v>1998</v>
      </c>
      <c r="B155" s="43">
        <f t="shared" si="32"/>
        <v>7</v>
      </c>
      <c r="C155" s="91">
        <v>35985</v>
      </c>
      <c r="D155" s="92">
        <v>24.44</v>
      </c>
      <c r="E155" s="4">
        <f t="shared" si="26"/>
        <v>-7.1825734571255614E-2</v>
      </c>
      <c r="F155" s="100">
        <f t="shared" si="30"/>
        <v>4.0430211265385925</v>
      </c>
      <c r="H155" s="8">
        <f t="shared" si="34"/>
        <v>0</v>
      </c>
      <c r="I155" s="8">
        <f t="shared" si="34"/>
        <v>0.55999999999999872</v>
      </c>
      <c r="J155" s="8">
        <f t="shared" si="34"/>
        <v>5.5599999999999987</v>
      </c>
      <c r="K155" s="8">
        <f t="shared" si="34"/>
        <v>10.559999999999999</v>
      </c>
      <c r="L155" s="8">
        <f t="shared" si="34"/>
        <v>15.559999999999999</v>
      </c>
      <c r="M155" s="8">
        <f t="shared" si="34"/>
        <v>25.56</v>
      </c>
      <c r="N155" s="8">
        <f t="shared" si="34"/>
        <v>4.4400000000000013</v>
      </c>
      <c r="O155" s="8">
        <f t="shared" si="34"/>
        <v>0</v>
      </c>
      <c r="P155" s="8">
        <f t="shared" si="34"/>
        <v>0</v>
      </c>
      <c r="Q155" s="8">
        <f t="shared" si="34"/>
        <v>0</v>
      </c>
      <c r="R155" s="8">
        <f t="shared" si="34"/>
        <v>0</v>
      </c>
      <c r="S155" s="8">
        <f t="shared" si="34"/>
        <v>0</v>
      </c>
      <c r="T155" s="8">
        <f t="shared" si="34"/>
        <v>0</v>
      </c>
      <c r="U155" s="21">
        <f t="shared" si="27"/>
        <v>7</v>
      </c>
      <c r="V155" s="19">
        <f>VLOOKUP($C155,Gas!$B$3:$E$2506,2)</f>
        <v>2.38</v>
      </c>
      <c r="W155" s="44">
        <f t="shared" si="28"/>
        <v>10.268907563025211</v>
      </c>
    </row>
    <row r="156" spans="1:23" x14ac:dyDescent="0.2">
      <c r="A156">
        <f t="shared" si="33"/>
        <v>1998</v>
      </c>
      <c r="B156" s="43">
        <f t="shared" si="32"/>
        <v>7</v>
      </c>
      <c r="C156" s="91">
        <v>35986</v>
      </c>
      <c r="D156" s="92">
        <v>23</v>
      </c>
      <c r="E156" s="4">
        <f t="shared" si="26"/>
        <v>-6.0726918374244966E-2</v>
      </c>
      <c r="F156" s="100">
        <f t="shared" si="30"/>
        <v>4.0266645453945644</v>
      </c>
      <c r="H156" s="8">
        <f t="shared" si="34"/>
        <v>0</v>
      </c>
      <c r="I156" s="8">
        <f t="shared" si="34"/>
        <v>2</v>
      </c>
      <c r="J156" s="8">
        <f t="shared" si="34"/>
        <v>7</v>
      </c>
      <c r="K156" s="8">
        <f t="shared" si="34"/>
        <v>12</v>
      </c>
      <c r="L156" s="8">
        <f t="shared" si="34"/>
        <v>17</v>
      </c>
      <c r="M156" s="8">
        <f t="shared" si="34"/>
        <v>27</v>
      </c>
      <c r="N156" s="8">
        <f t="shared" si="34"/>
        <v>3</v>
      </c>
      <c r="O156" s="8">
        <f t="shared" si="34"/>
        <v>0</v>
      </c>
      <c r="P156" s="8">
        <f t="shared" si="34"/>
        <v>0</v>
      </c>
      <c r="Q156" s="8">
        <f t="shared" si="34"/>
        <v>0</v>
      </c>
      <c r="R156" s="8">
        <f t="shared" si="34"/>
        <v>0</v>
      </c>
      <c r="S156" s="8">
        <f t="shared" si="34"/>
        <v>0</v>
      </c>
      <c r="T156" s="8">
        <f t="shared" si="34"/>
        <v>0</v>
      </c>
      <c r="U156" s="21">
        <f t="shared" si="27"/>
        <v>7</v>
      </c>
      <c r="V156" s="19">
        <f>VLOOKUP($C156,Gas!$B$3:$E$2506,2)</f>
        <v>2.37</v>
      </c>
      <c r="W156" s="44">
        <f t="shared" si="28"/>
        <v>9.7046413502109701</v>
      </c>
    </row>
    <row r="157" spans="1:23" x14ac:dyDescent="0.2">
      <c r="A157">
        <f t="shared" si="33"/>
        <v>1998</v>
      </c>
      <c r="B157" s="43">
        <f t="shared" si="32"/>
        <v>7</v>
      </c>
      <c r="C157" s="91">
        <v>35989</v>
      </c>
      <c r="D157" s="92">
        <v>30.43</v>
      </c>
      <c r="E157" s="4">
        <f t="shared" si="26"/>
        <v>0.27993474797973</v>
      </c>
      <c r="F157" s="100">
        <f t="shared" si="30"/>
        <v>3.9394100842034234</v>
      </c>
      <c r="H157" s="8">
        <f t="shared" si="34"/>
        <v>0</v>
      </c>
      <c r="I157" s="8">
        <f t="shared" si="34"/>
        <v>0</v>
      </c>
      <c r="J157" s="8">
        <f t="shared" si="34"/>
        <v>0</v>
      </c>
      <c r="K157" s="8">
        <f t="shared" si="34"/>
        <v>4.57</v>
      </c>
      <c r="L157" s="8">
        <f t="shared" si="34"/>
        <v>9.57</v>
      </c>
      <c r="M157" s="8">
        <f t="shared" si="34"/>
        <v>19.57</v>
      </c>
      <c r="N157" s="8">
        <f t="shared" si="34"/>
        <v>10.43</v>
      </c>
      <c r="O157" s="8">
        <f t="shared" si="34"/>
        <v>5.43</v>
      </c>
      <c r="P157" s="8">
        <f t="shared" si="34"/>
        <v>0.42999999999999972</v>
      </c>
      <c r="Q157" s="8">
        <f t="shared" si="34"/>
        <v>0</v>
      </c>
      <c r="R157" s="8">
        <f t="shared" si="34"/>
        <v>0</v>
      </c>
      <c r="S157" s="8">
        <f t="shared" si="34"/>
        <v>0</v>
      </c>
      <c r="T157" s="8">
        <f t="shared" si="34"/>
        <v>0</v>
      </c>
      <c r="U157" s="21">
        <f t="shared" si="27"/>
        <v>7</v>
      </c>
      <c r="V157" s="19">
        <f>VLOOKUP($C157,Gas!$B$3:$E$2506,2)</f>
        <v>2.3149999999999999</v>
      </c>
      <c r="W157" s="44">
        <f t="shared" si="28"/>
        <v>13.144708423326135</v>
      </c>
    </row>
    <row r="158" spans="1:23" x14ac:dyDescent="0.2">
      <c r="A158">
        <f t="shared" si="33"/>
        <v>1998</v>
      </c>
      <c r="B158" s="43">
        <f t="shared" si="32"/>
        <v>7</v>
      </c>
      <c r="C158" s="91">
        <v>35990</v>
      </c>
      <c r="D158" s="92">
        <v>32.5</v>
      </c>
      <c r="E158" s="4">
        <f t="shared" si="26"/>
        <v>6.5811125426812084E-2</v>
      </c>
      <c r="F158" s="100">
        <f t="shared" si="30"/>
        <v>3.9643240740130561</v>
      </c>
      <c r="H158" s="8">
        <f t="shared" si="34"/>
        <v>0</v>
      </c>
      <c r="I158" s="8">
        <f t="shared" si="34"/>
        <v>0</v>
      </c>
      <c r="J158" s="8">
        <f t="shared" si="34"/>
        <v>0</v>
      </c>
      <c r="K158" s="8">
        <f t="shared" si="34"/>
        <v>2.5</v>
      </c>
      <c r="L158" s="8">
        <f t="shared" si="34"/>
        <v>7.5</v>
      </c>
      <c r="M158" s="8">
        <f t="shared" si="34"/>
        <v>17.5</v>
      </c>
      <c r="N158" s="8">
        <f t="shared" si="34"/>
        <v>12.5</v>
      </c>
      <c r="O158" s="8">
        <f t="shared" si="34"/>
        <v>7.5</v>
      </c>
      <c r="P158" s="8">
        <f t="shared" si="34"/>
        <v>2.5</v>
      </c>
      <c r="Q158" s="8">
        <f t="shared" si="34"/>
        <v>0</v>
      </c>
      <c r="R158" s="8">
        <f t="shared" si="34"/>
        <v>0</v>
      </c>
      <c r="S158" s="8">
        <f t="shared" si="34"/>
        <v>0</v>
      </c>
      <c r="T158" s="8">
        <f t="shared" si="34"/>
        <v>0</v>
      </c>
      <c r="U158" s="21">
        <f t="shared" si="27"/>
        <v>7</v>
      </c>
      <c r="V158" s="19">
        <f>VLOOKUP($C158,Gas!$B$3:$E$2506,2)</f>
        <v>2.2749999999999999</v>
      </c>
      <c r="W158" s="44">
        <f t="shared" si="28"/>
        <v>14.285714285714286</v>
      </c>
    </row>
    <row r="159" spans="1:23" x14ac:dyDescent="0.2">
      <c r="A159">
        <f t="shared" si="33"/>
        <v>1998</v>
      </c>
      <c r="B159" s="43">
        <f t="shared" si="32"/>
        <v>7</v>
      </c>
      <c r="C159" s="91">
        <v>35991</v>
      </c>
      <c r="D159" s="92">
        <v>38.19</v>
      </c>
      <c r="E159" s="4">
        <f t="shared" si="26"/>
        <v>0.1613336119017329</v>
      </c>
      <c r="F159" s="100">
        <f t="shared" si="30"/>
        <v>4.125732858544068</v>
      </c>
      <c r="H159" s="8">
        <f t="shared" si="34"/>
        <v>0</v>
      </c>
      <c r="I159" s="8">
        <f t="shared" si="34"/>
        <v>0</v>
      </c>
      <c r="J159" s="8">
        <f t="shared" si="34"/>
        <v>0</v>
      </c>
      <c r="K159" s="8">
        <f t="shared" si="34"/>
        <v>0</v>
      </c>
      <c r="L159" s="8">
        <f t="shared" si="34"/>
        <v>1.8100000000000023</v>
      </c>
      <c r="M159" s="8">
        <f t="shared" si="34"/>
        <v>11.810000000000002</v>
      </c>
      <c r="N159" s="8">
        <f t="shared" si="34"/>
        <v>18.189999999999998</v>
      </c>
      <c r="O159" s="8">
        <f t="shared" si="34"/>
        <v>13.189999999999998</v>
      </c>
      <c r="P159" s="8">
        <f t="shared" si="34"/>
        <v>8.1899999999999977</v>
      </c>
      <c r="Q159" s="8">
        <f t="shared" si="34"/>
        <v>3.1899999999999977</v>
      </c>
      <c r="R159" s="8">
        <f t="shared" si="34"/>
        <v>0</v>
      </c>
      <c r="S159" s="8">
        <f t="shared" si="34"/>
        <v>0</v>
      </c>
      <c r="T159" s="8">
        <f t="shared" si="34"/>
        <v>0</v>
      </c>
      <c r="U159" s="21">
        <f t="shared" si="27"/>
        <v>7</v>
      </c>
      <c r="V159" s="19">
        <f>VLOOKUP($C159,Gas!$B$3:$E$2506,2)</f>
        <v>2.2349999999999999</v>
      </c>
      <c r="W159" s="44">
        <f t="shared" si="28"/>
        <v>17.087248322147651</v>
      </c>
    </row>
    <row r="160" spans="1:23" x14ac:dyDescent="0.2">
      <c r="A160">
        <f t="shared" si="33"/>
        <v>1998</v>
      </c>
      <c r="B160" s="43">
        <f t="shared" si="32"/>
        <v>7</v>
      </c>
      <c r="C160" s="91">
        <v>35992</v>
      </c>
      <c r="D160" s="92">
        <v>30</v>
      </c>
      <c r="E160" s="4">
        <f t="shared" si="26"/>
        <v>-0.24137631957526948</v>
      </c>
      <c r="F160" s="100">
        <f t="shared" si="30"/>
        <v>2.6899737328879141</v>
      </c>
      <c r="H160" s="8">
        <f t="shared" si="34"/>
        <v>0</v>
      </c>
      <c r="I160" s="8">
        <f t="shared" si="34"/>
        <v>0</v>
      </c>
      <c r="J160" s="8">
        <f t="shared" si="34"/>
        <v>0</v>
      </c>
      <c r="K160" s="8">
        <f t="shared" si="34"/>
        <v>5</v>
      </c>
      <c r="L160" s="8">
        <f t="shared" si="34"/>
        <v>10</v>
      </c>
      <c r="M160" s="8">
        <f t="shared" si="34"/>
        <v>20</v>
      </c>
      <c r="N160" s="8">
        <f t="shared" si="34"/>
        <v>10</v>
      </c>
      <c r="O160" s="8">
        <f t="shared" si="34"/>
        <v>5</v>
      </c>
      <c r="P160" s="8">
        <f t="shared" si="34"/>
        <v>0</v>
      </c>
      <c r="Q160" s="8">
        <f t="shared" si="34"/>
        <v>0</v>
      </c>
      <c r="R160" s="8">
        <f t="shared" si="34"/>
        <v>0</v>
      </c>
      <c r="S160" s="8">
        <f t="shared" si="34"/>
        <v>0</v>
      </c>
      <c r="T160" s="8">
        <f t="shared" si="34"/>
        <v>0</v>
      </c>
      <c r="U160" s="21">
        <f t="shared" si="27"/>
        <v>7</v>
      </c>
      <c r="V160" s="19">
        <f>VLOOKUP($C160,Gas!$B$3:$E$2506,2)</f>
        <v>2.2149999999999999</v>
      </c>
      <c r="W160" s="44">
        <f t="shared" si="28"/>
        <v>13.544018058690746</v>
      </c>
    </row>
    <row r="161" spans="1:23" x14ac:dyDescent="0.2">
      <c r="A161">
        <f t="shared" si="33"/>
        <v>1998</v>
      </c>
      <c r="B161" s="43">
        <f t="shared" si="32"/>
        <v>7</v>
      </c>
      <c r="C161" s="91">
        <v>35993</v>
      </c>
      <c r="D161" s="92">
        <v>35.380000000000003</v>
      </c>
      <c r="E161" s="4">
        <f t="shared" si="26"/>
        <v>0.16494930706948385</v>
      </c>
      <c r="F161" s="100">
        <f t="shared" si="30"/>
        <v>2.3346752498267991</v>
      </c>
      <c r="H161" s="8">
        <f t="shared" si="34"/>
        <v>0</v>
      </c>
      <c r="I161" s="8">
        <f t="shared" si="34"/>
        <v>0</v>
      </c>
      <c r="J161" s="8">
        <f t="shared" si="34"/>
        <v>0</v>
      </c>
      <c r="K161" s="8">
        <f t="shared" si="34"/>
        <v>0</v>
      </c>
      <c r="L161" s="8">
        <f t="shared" si="34"/>
        <v>4.6199999999999974</v>
      </c>
      <c r="M161" s="8">
        <f t="shared" si="34"/>
        <v>14.619999999999997</v>
      </c>
      <c r="N161" s="8">
        <f t="shared" si="34"/>
        <v>15.380000000000003</v>
      </c>
      <c r="O161" s="8">
        <f t="shared" si="34"/>
        <v>10.380000000000003</v>
      </c>
      <c r="P161" s="8">
        <f t="shared" si="34"/>
        <v>5.3800000000000026</v>
      </c>
      <c r="Q161" s="8">
        <f t="shared" si="34"/>
        <v>0.38000000000000256</v>
      </c>
      <c r="R161" s="8">
        <f t="shared" si="34"/>
        <v>0</v>
      </c>
      <c r="S161" s="8">
        <f t="shared" si="34"/>
        <v>0</v>
      </c>
      <c r="T161" s="8">
        <f t="shared" si="34"/>
        <v>0</v>
      </c>
      <c r="U161" s="21">
        <f t="shared" si="27"/>
        <v>7</v>
      </c>
      <c r="V161" s="19">
        <f>VLOOKUP($C161,Gas!$B$3:$E$2506,2)</f>
        <v>2.145</v>
      </c>
      <c r="W161" s="44">
        <f t="shared" si="28"/>
        <v>16.494172494172496</v>
      </c>
    </row>
    <row r="162" spans="1:23" x14ac:dyDescent="0.2">
      <c r="A162">
        <f t="shared" si="33"/>
        <v>1998</v>
      </c>
      <c r="B162" s="43">
        <f t="shared" si="32"/>
        <v>7</v>
      </c>
      <c r="C162" s="91">
        <v>35996</v>
      </c>
      <c r="D162" s="92">
        <v>43.14</v>
      </c>
      <c r="E162" s="4">
        <f t="shared" si="26"/>
        <v>0.19830395222937097</v>
      </c>
      <c r="F162" s="100">
        <f t="shared" si="30"/>
        <v>2.468692895520781</v>
      </c>
      <c r="H162" s="8">
        <f t="shared" si="34"/>
        <v>0</v>
      </c>
      <c r="I162" s="8">
        <f t="shared" si="34"/>
        <v>0</v>
      </c>
      <c r="J162" s="8">
        <f t="shared" si="34"/>
        <v>0</v>
      </c>
      <c r="K162" s="8">
        <f t="shared" si="34"/>
        <v>0</v>
      </c>
      <c r="L162" s="8">
        <f t="shared" si="34"/>
        <v>0</v>
      </c>
      <c r="M162" s="8">
        <f t="shared" si="34"/>
        <v>6.8599999999999994</v>
      </c>
      <c r="N162" s="8">
        <f t="shared" si="34"/>
        <v>23.14</v>
      </c>
      <c r="O162" s="8">
        <f t="shared" si="34"/>
        <v>18.14</v>
      </c>
      <c r="P162" s="8">
        <f t="shared" si="34"/>
        <v>13.14</v>
      </c>
      <c r="Q162" s="8">
        <f t="shared" si="34"/>
        <v>8.14</v>
      </c>
      <c r="R162" s="8">
        <f t="shared" si="34"/>
        <v>3.1400000000000006</v>
      </c>
      <c r="S162" s="8">
        <f t="shared" si="34"/>
        <v>0</v>
      </c>
      <c r="T162" s="8">
        <f t="shared" si="34"/>
        <v>0</v>
      </c>
      <c r="U162" s="21">
        <f t="shared" si="27"/>
        <v>7</v>
      </c>
      <c r="V162" s="19">
        <f>VLOOKUP($C162,Gas!$B$3:$E$2506,2)</f>
        <v>2.1549999999999998</v>
      </c>
      <c r="W162" s="44">
        <f t="shared" si="28"/>
        <v>20.018561484918795</v>
      </c>
    </row>
    <row r="163" spans="1:23" x14ac:dyDescent="0.2">
      <c r="A163">
        <f t="shared" si="33"/>
        <v>1998</v>
      </c>
      <c r="B163" s="43">
        <f t="shared" si="32"/>
        <v>7</v>
      </c>
      <c r="C163" s="91">
        <v>35997</v>
      </c>
      <c r="D163" s="92">
        <v>64.48</v>
      </c>
      <c r="E163" s="4">
        <f t="shared" si="26"/>
        <v>0.40190445723736251</v>
      </c>
      <c r="F163" s="100">
        <f t="shared" si="30"/>
        <v>2.9689214917971305</v>
      </c>
      <c r="H163" s="8">
        <f t="shared" si="34"/>
        <v>0</v>
      </c>
      <c r="I163" s="8">
        <f t="shared" si="34"/>
        <v>0</v>
      </c>
      <c r="J163" s="8">
        <f t="shared" si="34"/>
        <v>0</v>
      </c>
      <c r="K163" s="8">
        <f t="shared" si="34"/>
        <v>0</v>
      </c>
      <c r="L163" s="8">
        <f t="shared" si="34"/>
        <v>0</v>
      </c>
      <c r="M163" s="8">
        <f t="shared" si="34"/>
        <v>0</v>
      </c>
      <c r="N163" s="8">
        <f t="shared" si="34"/>
        <v>44.480000000000004</v>
      </c>
      <c r="O163" s="8">
        <f t="shared" si="34"/>
        <v>39.480000000000004</v>
      </c>
      <c r="P163" s="8">
        <f t="shared" si="34"/>
        <v>34.480000000000004</v>
      </c>
      <c r="Q163" s="8">
        <f t="shared" si="34"/>
        <v>29.480000000000004</v>
      </c>
      <c r="R163" s="8">
        <f t="shared" si="34"/>
        <v>24.480000000000004</v>
      </c>
      <c r="S163" s="8">
        <f t="shared" si="34"/>
        <v>14.480000000000004</v>
      </c>
      <c r="T163" s="8">
        <f t="shared" si="34"/>
        <v>0</v>
      </c>
      <c r="U163" s="21">
        <f t="shared" si="27"/>
        <v>7</v>
      </c>
      <c r="V163" s="19">
        <f>VLOOKUP($C163,Gas!$B$3:$E$2506,2)</f>
        <v>2.1800000000000002</v>
      </c>
      <c r="W163" s="44">
        <f t="shared" si="28"/>
        <v>29.577981651376145</v>
      </c>
    </row>
    <row r="164" spans="1:23" x14ac:dyDescent="0.2">
      <c r="A164">
        <f t="shared" si="33"/>
        <v>1998</v>
      </c>
      <c r="B164" s="43">
        <f t="shared" si="32"/>
        <v>7</v>
      </c>
      <c r="C164" s="91">
        <v>35998</v>
      </c>
      <c r="D164" s="92">
        <v>130.63</v>
      </c>
      <c r="E164" s="4">
        <f t="shared" si="26"/>
        <v>0.70601380130009905</v>
      </c>
      <c r="F164" s="100">
        <f t="shared" si="30"/>
        <v>4.2326863614900674</v>
      </c>
      <c r="H164" s="8">
        <f t="shared" ref="H164:T173" si="35">IF(H$1="P",MAX(0,H$2-$D164),IF(H$1="C",MAX(0,$D164-H$2)))</f>
        <v>0</v>
      </c>
      <c r="I164" s="8">
        <f t="shared" si="35"/>
        <v>0</v>
      </c>
      <c r="J164" s="8">
        <f t="shared" si="35"/>
        <v>0</v>
      </c>
      <c r="K164" s="8">
        <f t="shared" si="35"/>
        <v>0</v>
      </c>
      <c r="L164" s="8">
        <f t="shared" si="35"/>
        <v>0</v>
      </c>
      <c r="M164" s="8">
        <f t="shared" si="35"/>
        <v>0</v>
      </c>
      <c r="N164" s="8">
        <f t="shared" si="35"/>
        <v>110.63</v>
      </c>
      <c r="O164" s="8">
        <f t="shared" si="35"/>
        <v>105.63</v>
      </c>
      <c r="P164" s="8">
        <f t="shared" si="35"/>
        <v>100.63</v>
      </c>
      <c r="Q164" s="8">
        <f t="shared" si="35"/>
        <v>95.63</v>
      </c>
      <c r="R164" s="8">
        <f t="shared" si="35"/>
        <v>90.63</v>
      </c>
      <c r="S164" s="8">
        <f t="shared" si="35"/>
        <v>80.63</v>
      </c>
      <c r="T164" s="8">
        <f t="shared" si="35"/>
        <v>30.629989999999992</v>
      </c>
      <c r="U164" s="21">
        <f t="shared" si="27"/>
        <v>7</v>
      </c>
      <c r="V164" s="19">
        <f>VLOOKUP($C164,Gas!$B$3:$E$2506,2)</f>
        <v>2.0699999999999998</v>
      </c>
      <c r="W164" s="44">
        <f t="shared" si="28"/>
        <v>63.106280193236721</v>
      </c>
    </row>
    <row r="165" spans="1:23" x14ac:dyDescent="0.2">
      <c r="A165">
        <f t="shared" si="33"/>
        <v>1998</v>
      </c>
      <c r="B165" s="43">
        <f t="shared" si="32"/>
        <v>7</v>
      </c>
      <c r="C165" s="91">
        <v>35999</v>
      </c>
      <c r="D165" s="92">
        <v>53.12</v>
      </c>
      <c r="E165" s="4">
        <f t="shared" si="26"/>
        <v>-0.89981539433029356</v>
      </c>
      <c r="F165" s="100">
        <f t="shared" si="30"/>
        <v>6.7630272408291683</v>
      </c>
      <c r="H165" s="8">
        <f t="shared" si="35"/>
        <v>0</v>
      </c>
      <c r="I165" s="8">
        <f t="shared" si="35"/>
        <v>0</v>
      </c>
      <c r="J165" s="8">
        <f t="shared" si="35"/>
        <v>0</v>
      </c>
      <c r="K165" s="8">
        <f t="shared" si="35"/>
        <v>0</v>
      </c>
      <c r="L165" s="8">
        <f t="shared" si="35"/>
        <v>0</v>
      </c>
      <c r="M165" s="8">
        <f t="shared" si="35"/>
        <v>0</v>
      </c>
      <c r="N165" s="8">
        <f t="shared" si="35"/>
        <v>33.119999999999997</v>
      </c>
      <c r="O165" s="8">
        <f t="shared" si="35"/>
        <v>28.119999999999997</v>
      </c>
      <c r="P165" s="8">
        <f t="shared" si="35"/>
        <v>23.119999999999997</v>
      </c>
      <c r="Q165" s="8">
        <f t="shared" si="35"/>
        <v>18.119999999999997</v>
      </c>
      <c r="R165" s="8">
        <f t="shared" si="35"/>
        <v>13.119999999999997</v>
      </c>
      <c r="S165" s="8">
        <f t="shared" si="35"/>
        <v>3.1199999999999974</v>
      </c>
      <c r="T165" s="8">
        <f t="shared" si="35"/>
        <v>0</v>
      </c>
      <c r="U165" s="21">
        <f t="shared" si="27"/>
        <v>7</v>
      </c>
      <c r="V165" s="19">
        <f>VLOOKUP($C165,Gas!$B$3:$E$2506,2)</f>
        <v>2.0049999999999999</v>
      </c>
      <c r="W165" s="44">
        <f t="shared" si="28"/>
        <v>26.493765586034915</v>
      </c>
    </row>
    <row r="166" spans="1:23" x14ac:dyDescent="0.2">
      <c r="A166">
        <f t="shared" si="33"/>
        <v>1998</v>
      </c>
      <c r="B166" s="43">
        <f t="shared" si="32"/>
        <v>7</v>
      </c>
      <c r="C166" s="91">
        <v>36000</v>
      </c>
      <c r="D166" s="92">
        <v>26.1</v>
      </c>
      <c r="E166" s="4">
        <f t="shared" si="26"/>
        <v>-0.71061819083953059</v>
      </c>
      <c r="F166" s="100">
        <f t="shared" si="30"/>
        <v>7.8289850750143852</v>
      </c>
      <c r="H166" s="8">
        <f t="shared" si="35"/>
        <v>0</v>
      </c>
      <c r="I166" s="8">
        <f t="shared" si="35"/>
        <v>0</v>
      </c>
      <c r="J166" s="8">
        <f t="shared" si="35"/>
        <v>3.8999999999999986</v>
      </c>
      <c r="K166" s="8">
        <f t="shared" si="35"/>
        <v>8.8999999999999986</v>
      </c>
      <c r="L166" s="8">
        <f t="shared" si="35"/>
        <v>13.899999999999999</v>
      </c>
      <c r="M166" s="8">
        <f t="shared" si="35"/>
        <v>23.9</v>
      </c>
      <c r="N166" s="8">
        <f t="shared" si="35"/>
        <v>6.1000000000000014</v>
      </c>
      <c r="O166" s="8">
        <f t="shared" si="35"/>
        <v>1.1000000000000014</v>
      </c>
      <c r="P166" s="8">
        <f t="shared" si="35"/>
        <v>0</v>
      </c>
      <c r="Q166" s="8">
        <f t="shared" si="35"/>
        <v>0</v>
      </c>
      <c r="R166" s="8">
        <f t="shared" si="35"/>
        <v>0</v>
      </c>
      <c r="S166" s="8">
        <f t="shared" si="35"/>
        <v>0</v>
      </c>
      <c r="T166" s="8">
        <f t="shared" si="35"/>
        <v>0</v>
      </c>
      <c r="U166" s="21">
        <f t="shared" si="27"/>
        <v>7</v>
      </c>
      <c r="V166" s="19">
        <f>VLOOKUP($C166,Gas!$B$3:$E$2506,2)</f>
        <v>1.9850000000000001</v>
      </c>
      <c r="W166" s="44">
        <f t="shared" si="28"/>
        <v>13.148614609571789</v>
      </c>
    </row>
    <row r="167" spans="1:23" x14ac:dyDescent="0.2">
      <c r="A167">
        <f t="shared" si="33"/>
        <v>1998</v>
      </c>
      <c r="B167" s="43">
        <f t="shared" si="32"/>
        <v>7</v>
      </c>
      <c r="C167" s="91">
        <v>36003</v>
      </c>
      <c r="D167" s="92">
        <v>25</v>
      </c>
      <c r="E167" s="4">
        <f t="shared" si="26"/>
        <v>-4.3059489460446999E-2</v>
      </c>
      <c r="F167" s="100">
        <f t="shared" si="30"/>
        <v>7.6879674039816202</v>
      </c>
      <c r="H167" s="8">
        <f t="shared" si="35"/>
        <v>0</v>
      </c>
      <c r="I167" s="8">
        <f t="shared" si="35"/>
        <v>0</v>
      </c>
      <c r="J167" s="8">
        <f t="shared" si="35"/>
        <v>5</v>
      </c>
      <c r="K167" s="8">
        <f t="shared" si="35"/>
        <v>10</v>
      </c>
      <c r="L167" s="8">
        <f t="shared" si="35"/>
        <v>15</v>
      </c>
      <c r="M167" s="8">
        <f t="shared" si="35"/>
        <v>25</v>
      </c>
      <c r="N167" s="8">
        <f t="shared" si="35"/>
        <v>5</v>
      </c>
      <c r="O167" s="8">
        <f t="shared" si="35"/>
        <v>0</v>
      </c>
      <c r="P167" s="8">
        <f t="shared" si="35"/>
        <v>0</v>
      </c>
      <c r="Q167" s="8">
        <f t="shared" si="35"/>
        <v>0</v>
      </c>
      <c r="R167" s="8">
        <f t="shared" si="35"/>
        <v>0</v>
      </c>
      <c r="S167" s="8">
        <f t="shared" si="35"/>
        <v>0</v>
      </c>
      <c r="T167" s="8">
        <f t="shared" si="35"/>
        <v>0</v>
      </c>
      <c r="U167" s="21">
        <f t="shared" si="27"/>
        <v>7</v>
      </c>
      <c r="V167" s="19">
        <f>VLOOKUP($C167,Gas!$B$3:$E$2506,2)</f>
        <v>1.9650000000000001</v>
      </c>
      <c r="W167" s="44">
        <f t="shared" si="28"/>
        <v>12.72264631043257</v>
      </c>
    </row>
    <row r="168" spans="1:23" x14ac:dyDescent="0.2">
      <c r="A168">
        <f t="shared" si="33"/>
        <v>1998</v>
      </c>
      <c r="B168" s="43">
        <f t="shared" si="32"/>
        <v>7</v>
      </c>
      <c r="C168" s="91">
        <v>36004</v>
      </c>
      <c r="D168" s="92">
        <v>24</v>
      </c>
      <c r="E168" s="4">
        <f t="shared" si="26"/>
        <v>-4.0821994520255166E-2</v>
      </c>
      <c r="F168" s="100">
        <f t="shared" si="30"/>
        <v>7.6735128759368383</v>
      </c>
      <c r="H168" s="8">
        <f t="shared" si="35"/>
        <v>0</v>
      </c>
      <c r="I168" s="8">
        <f t="shared" si="35"/>
        <v>1</v>
      </c>
      <c r="J168" s="8">
        <f t="shared" si="35"/>
        <v>6</v>
      </c>
      <c r="K168" s="8">
        <f t="shared" si="35"/>
        <v>11</v>
      </c>
      <c r="L168" s="8">
        <f t="shared" si="35"/>
        <v>16</v>
      </c>
      <c r="M168" s="8">
        <f t="shared" si="35"/>
        <v>26</v>
      </c>
      <c r="N168" s="8">
        <f t="shared" si="35"/>
        <v>4</v>
      </c>
      <c r="O168" s="8">
        <f t="shared" si="35"/>
        <v>0</v>
      </c>
      <c r="P168" s="8">
        <f t="shared" si="35"/>
        <v>0</v>
      </c>
      <c r="Q168" s="8">
        <f t="shared" si="35"/>
        <v>0</v>
      </c>
      <c r="R168" s="8">
        <f t="shared" si="35"/>
        <v>0</v>
      </c>
      <c r="S168" s="8">
        <f t="shared" si="35"/>
        <v>0</v>
      </c>
      <c r="T168" s="8">
        <f t="shared" si="35"/>
        <v>0</v>
      </c>
      <c r="U168" s="21">
        <f t="shared" si="27"/>
        <v>7</v>
      </c>
      <c r="V168" s="19">
        <f>VLOOKUP($C168,Gas!$B$3:$E$2506,2)</f>
        <v>2.0049999999999999</v>
      </c>
      <c r="W168" s="44">
        <f t="shared" si="28"/>
        <v>11.970074812967582</v>
      </c>
    </row>
    <row r="169" spans="1:23" x14ac:dyDescent="0.2">
      <c r="A169">
        <f t="shared" si="33"/>
        <v>1998</v>
      </c>
      <c r="B169" s="43">
        <f t="shared" si="32"/>
        <v>7</v>
      </c>
      <c r="C169" s="91">
        <v>36005</v>
      </c>
      <c r="D169" s="92">
        <v>33.5</v>
      </c>
      <c r="E169" s="4">
        <f t="shared" si="26"/>
        <v>0.33349160848307507</v>
      </c>
      <c r="F169" s="100">
        <f t="shared" si="30"/>
        <v>7.8394378052156704</v>
      </c>
      <c r="H169" s="8">
        <f t="shared" si="35"/>
        <v>0</v>
      </c>
      <c r="I169" s="8">
        <f t="shared" si="35"/>
        <v>0</v>
      </c>
      <c r="J169" s="8">
        <f t="shared" si="35"/>
        <v>0</v>
      </c>
      <c r="K169" s="8">
        <f t="shared" si="35"/>
        <v>1.5</v>
      </c>
      <c r="L169" s="8">
        <f t="shared" si="35"/>
        <v>6.5</v>
      </c>
      <c r="M169" s="8">
        <f t="shared" si="35"/>
        <v>16.5</v>
      </c>
      <c r="N169" s="8">
        <f t="shared" si="35"/>
        <v>13.5</v>
      </c>
      <c r="O169" s="8">
        <f t="shared" si="35"/>
        <v>8.5</v>
      </c>
      <c r="P169" s="8">
        <f t="shared" si="35"/>
        <v>3.5</v>
      </c>
      <c r="Q169" s="8">
        <f t="shared" si="35"/>
        <v>0</v>
      </c>
      <c r="R169" s="8">
        <f t="shared" si="35"/>
        <v>0</v>
      </c>
      <c r="S169" s="8">
        <f t="shared" si="35"/>
        <v>0</v>
      </c>
      <c r="T169" s="8">
        <f t="shared" si="35"/>
        <v>0</v>
      </c>
      <c r="U169" s="21">
        <f t="shared" si="27"/>
        <v>7</v>
      </c>
      <c r="V169" s="19">
        <f>VLOOKUP($C169,Gas!$B$3:$E$2506,2)</f>
        <v>1.9550000000000001</v>
      </c>
      <c r="W169" s="44">
        <f t="shared" si="28"/>
        <v>17.135549872122763</v>
      </c>
    </row>
    <row r="170" spans="1:23" x14ac:dyDescent="0.2">
      <c r="A170">
        <f t="shared" si="33"/>
        <v>1998</v>
      </c>
      <c r="B170" s="43">
        <f t="shared" si="32"/>
        <v>7</v>
      </c>
      <c r="C170" s="91">
        <v>36006</v>
      </c>
      <c r="D170" s="92">
        <v>34.5</v>
      </c>
      <c r="E170" s="4">
        <f t="shared" si="26"/>
        <v>2.9413885206293407E-2</v>
      </c>
      <c r="F170" s="100">
        <f t="shared" si="30"/>
        <v>7.7366559190628195</v>
      </c>
      <c r="H170" s="8">
        <f t="shared" si="35"/>
        <v>0</v>
      </c>
      <c r="I170" s="8">
        <f t="shared" si="35"/>
        <v>0</v>
      </c>
      <c r="J170" s="8">
        <f t="shared" si="35"/>
        <v>0</v>
      </c>
      <c r="K170" s="8">
        <f t="shared" si="35"/>
        <v>0.5</v>
      </c>
      <c r="L170" s="8">
        <f t="shared" si="35"/>
        <v>5.5</v>
      </c>
      <c r="M170" s="8">
        <f t="shared" si="35"/>
        <v>15.5</v>
      </c>
      <c r="N170" s="8">
        <f t="shared" si="35"/>
        <v>14.5</v>
      </c>
      <c r="O170" s="8">
        <f t="shared" si="35"/>
        <v>9.5</v>
      </c>
      <c r="P170" s="8">
        <f t="shared" si="35"/>
        <v>4.5</v>
      </c>
      <c r="Q170" s="8">
        <f t="shared" si="35"/>
        <v>0</v>
      </c>
      <c r="R170" s="8">
        <f t="shared" si="35"/>
        <v>0</v>
      </c>
      <c r="S170" s="8">
        <f t="shared" si="35"/>
        <v>0</v>
      </c>
      <c r="T170" s="8">
        <f t="shared" si="35"/>
        <v>0</v>
      </c>
      <c r="U170" s="21">
        <f t="shared" si="27"/>
        <v>7</v>
      </c>
      <c r="V170" s="19">
        <f>VLOOKUP($C170,Gas!$B$3:$E$2506,2)</f>
        <v>1.99</v>
      </c>
      <c r="W170" s="44">
        <f t="shared" si="28"/>
        <v>17.336683417085428</v>
      </c>
    </row>
    <row r="171" spans="1:23" x14ac:dyDescent="0.2">
      <c r="A171">
        <f t="shared" si="33"/>
        <v>1998</v>
      </c>
      <c r="B171" s="43">
        <f t="shared" si="32"/>
        <v>7</v>
      </c>
      <c r="C171" s="91">
        <v>36007</v>
      </c>
      <c r="D171" s="92">
        <v>26.55</v>
      </c>
      <c r="E171" s="4">
        <f t="shared" si="26"/>
        <v>-0.26192957634936626</v>
      </c>
      <c r="F171" s="100">
        <f t="shared" si="30"/>
        <v>7.7994283417529067</v>
      </c>
      <c r="H171" s="8">
        <f t="shared" si="35"/>
        <v>0</v>
      </c>
      <c r="I171" s="8">
        <f t="shared" si="35"/>
        <v>0</v>
      </c>
      <c r="J171" s="8">
        <f t="shared" si="35"/>
        <v>3.4499999999999993</v>
      </c>
      <c r="K171" s="8">
        <f t="shared" si="35"/>
        <v>8.4499999999999993</v>
      </c>
      <c r="L171" s="8">
        <f t="shared" si="35"/>
        <v>13.45</v>
      </c>
      <c r="M171" s="8">
        <f t="shared" si="35"/>
        <v>23.45</v>
      </c>
      <c r="N171" s="8">
        <f t="shared" si="35"/>
        <v>6.5500000000000007</v>
      </c>
      <c r="O171" s="8">
        <f t="shared" si="35"/>
        <v>1.5500000000000007</v>
      </c>
      <c r="P171" s="8">
        <f t="shared" si="35"/>
        <v>0</v>
      </c>
      <c r="Q171" s="8">
        <f t="shared" si="35"/>
        <v>0</v>
      </c>
      <c r="R171" s="8">
        <f t="shared" si="35"/>
        <v>0</v>
      </c>
      <c r="S171" s="8">
        <f t="shared" si="35"/>
        <v>0</v>
      </c>
      <c r="T171" s="8">
        <f t="shared" si="35"/>
        <v>0</v>
      </c>
      <c r="U171" s="21">
        <f t="shared" si="27"/>
        <v>7</v>
      </c>
      <c r="V171" s="19">
        <f>VLOOKUP($C171,Gas!$B$3:$E$2506,2)</f>
        <v>1.9850000000000001</v>
      </c>
      <c r="W171" s="44">
        <f t="shared" si="28"/>
        <v>13.375314861460957</v>
      </c>
    </row>
    <row r="172" spans="1:23" x14ac:dyDescent="0.2">
      <c r="A172">
        <f t="shared" si="33"/>
        <v>1998</v>
      </c>
      <c r="B172" s="43">
        <f t="shared" si="32"/>
        <v>8</v>
      </c>
      <c r="C172" s="91">
        <v>36010</v>
      </c>
      <c r="D172" s="92">
        <v>27.05</v>
      </c>
      <c r="E172" s="4">
        <f t="shared" si="26"/>
        <v>1.8657257604542662E-2</v>
      </c>
      <c r="F172" s="100">
        <f t="shared" si="30"/>
        <v>7.7053361540877399</v>
      </c>
      <c r="H172" s="8">
        <f t="shared" si="35"/>
        <v>0</v>
      </c>
      <c r="I172" s="8">
        <f t="shared" si="35"/>
        <v>0</v>
      </c>
      <c r="J172" s="8">
        <f t="shared" si="35"/>
        <v>2.9499999999999993</v>
      </c>
      <c r="K172" s="8">
        <f t="shared" si="35"/>
        <v>7.9499999999999993</v>
      </c>
      <c r="L172" s="8">
        <f t="shared" si="35"/>
        <v>12.95</v>
      </c>
      <c r="M172" s="8">
        <f t="shared" si="35"/>
        <v>22.95</v>
      </c>
      <c r="N172" s="8">
        <f t="shared" si="35"/>
        <v>7.0500000000000007</v>
      </c>
      <c r="O172" s="8">
        <f t="shared" si="35"/>
        <v>2.0500000000000007</v>
      </c>
      <c r="P172" s="8">
        <f t="shared" si="35"/>
        <v>0</v>
      </c>
      <c r="Q172" s="8">
        <f t="shared" si="35"/>
        <v>0</v>
      </c>
      <c r="R172" s="8">
        <f t="shared" si="35"/>
        <v>0</v>
      </c>
      <c r="S172" s="8">
        <f t="shared" si="35"/>
        <v>0</v>
      </c>
      <c r="T172" s="8">
        <f t="shared" si="35"/>
        <v>0</v>
      </c>
      <c r="U172" s="21">
        <f t="shared" si="27"/>
        <v>8</v>
      </c>
      <c r="V172" s="19">
        <f>VLOOKUP($C172,Gas!$B$3:$E$2506,2)</f>
        <v>1.845</v>
      </c>
      <c r="W172" s="44">
        <f t="shared" si="28"/>
        <v>14.661246612466126</v>
      </c>
    </row>
    <row r="173" spans="1:23" x14ac:dyDescent="0.2">
      <c r="A173">
        <f t="shared" si="33"/>
        <v>1998</v>
      </c>
      <c r="B173" s="43">
        <f t="shared" si="32"/>
        <v>8</v>
      </c>
      <c r="C173" s="91">
        <v>36011</v>
      </c>
      <c r="D173" s="92">
        <v>27</v>
      </c>
      <c r="E173" s="4">
        <f t="shared" si="26"/>
        <v>-1.8501392881614773E-3</v>
      </c>
      <c r="F173" s="100">
        <f t="shared" si="30"/>
        <v>7.3065462449737701</v>
      </c>
      <c r="H173" s="8">
        <f t="shared" si="35"/>
        <v>0</v>
      </c>
      <c r="I173" s="8">
        <f t="shared" si="35"/>
        <v>0</v>
      </c>
      <c r="J173" s="8">
        <f t="shared" si="35"/>
        <v>3</v>
      </c>
      <c r="K173" s="8">
        <f t="shared" si="35"/>
        <v>8</v>
      </c>
      <c r="L173" s="8">
        <f t="shared" si="35"/>
        <v>13</v>
      </c>
      <c r="M173" s="8">
        <f t="shared" si="35"/>
        <v>23</v>
      </c>
      <c r="N173" s="8">
        <f t="shared" si="35"/>
        <v>7</v>
      </c>
      <c r="O173" s="8">
        <f t="shared" si="35"/>
        <v>2</v>
      </c>
      <c r="P173" s="8">
        <f t="shared" si="35"/>
        <v>0</v>
      </c>
      <c r="Q173" s="8">
        <f t="shared" si="35"/>
        <v>0</v>
      </c>
      <c r="R173" s="8">
        <f t="shared" si="35"/>
        <v>0</v>
      </c>
      <c r="S173" s="8">
        <f t="shared" si="35"/>
        <v>0</v>
      </c>
      <c r="T173" s="8">
        <f t="shared" si="35"/>
        <v>0</v>
      </c>
      <c r="U173" s="21">
        <f t="shared" si="27"/>
        <v>8</v>
      </c>
      <c r="V173" s="19">
        <f>VLOOKUP($C173,Gas!$B$3:$E$2506,2)</f>
        <v>1.825</v>
      </c>
      <c r="W173" s="44">
        <f t="shared" si="28"/>
        <v>14.794520547945206</v>
      </c>
    </row>
    <row r="174" spans="1:23" x14ac:dyDescent="0.2">
      <c r="A174">
        <f t="shared" si="33"/>
        <v>1998</v>
      </c>
      <c r="B174" s="43">
        <f t="shared" si="32"/>
        <v>8</v>
      </c>
      <c r="C174" s="91">
        <v>36012</v>
      </c>
      <c r="D174" s="92">
        <v>23.78</v>
      </c>
      <c r="E174" s="4">
        <f t="shared" si="26"/>
        <v>-0.12699197474169321</v>
      </c>
      <c r="F174" s="100">
        <f t="shared" si="30"/>
        <v>5.8336536047676404</v>
      </c>
      <c r="H174" s="8">
        <f t="shared" ref="H174:T183" si="36">IF(H$1="P",MAX(0,H$2-$D174),IF(H$1="C",MAX(0,$D174-H$2)))</f>
        <v>0</v>
      </c>
      <c r="I174" s="8">
        <f t="shared" si="36"/>
        <v>1.2199999999999989</v>
      </c>
      <c r="J174" s="8">
        <f t="shared" si="36"/>
        <v>6.2199999999999989</v>
      </c>
      <c r="K174" s="8">
        <f t="shared" si="36"/>
        <v>11.219999999999999</v>
      </c>
      <c r="L174" s="8">
        <f t="shared" si="36"/>
        <v>16.22</v>
      </c>
      <c r="M174" s="8">
        <f t="shared" si="36"/>
        <v>26.22</v>
      </c>
      <c r="N174" s="8">
        <f t="shared" si="36"/>
        <v>3.7800000000000011</v>
      </c>
      <c r="O174" s="8">
        <f t="shared" si="36"/>
        <v>0</v>
      </c>
      <c r="P174" s="8">
        <f t="shared" si="36"/>
        <v>0</v>
      </c>
      <c r="Q174" s="8">
        <f t="shared" si="36"/>
        <v>0</v>
      </c>
      <c r="R174" s="8">
        <f t="shared" si="36"/>
        <v>0</v>
      </c>
      <c r="S174" s="8">
        <f t="shared" si="36"/>
        <v>0</v>
      </c>
      <c r="T174" s="8">
        <f t="shared" si="36"/>
        <v>0</v>
      </c>
      <c r="U174" s="21">
        <f t="shared" si="27"/>
        <v>8</v>
      </c>
      <c r="V174" s="19">
        <f>VLOOKUP($C174,Gas!$B$3:$E$2506,2)</f>
        <v>1.9</v>
      </c>
      <c r="W174" s="44">
        <f t="shared" si="28"/>
        <v>12.515789473684212</v>
      </c>
    </row>
    <row r="175" spans="1:23" x14ac:dyDescent="0.2">
      <c r="A175">
        <f t="shared" si="33"/>
        <v>1998</v>
      </c>
      <c r="B175" s="43">
        <f t="shared" si="32"/>
        <v>8</v>
      </c>
      <c r="C175" s="91">
        <v>36013</v>
      </c>
      <c r="D175" s="92">
        <v>25.96</v>
      </c>
      <c r="E175" s="4">
        <f t="shared" si="26"/>
        <v>8.7712000573253443E-2</v>
      </c>
      <c r="F175" s="100">
        <f t="shared" si="30"/>
        <v>4.2885327019956625</v>
      </c>
      <c r="H175" s="8">
        <f t="shared" si="36"/>
        <v>0</v>
      </c>
      <c r="I175" s="8">
        <f t="shared" si="36"/>
        <v>0</v>
      </c>
      <c r="J175" s="8">
        <f t="shared" si="36"/>
        <v>4.0399999999999991</v>
      </c>
      <c r="K175" s="8">
        <f t="shared" si="36"/>
        <v>9.0399999999999991</v>
      </c>
      <c r="L175" s="8">
        <f t="shared" si="36"/>
        <v>14.04</v>
      </c>
      <c r="M175" s="8">
        <f t="shared" si="36"/>
        <v>24.04</v>
      </c>
      <c r="N175" s="8">
        <f t="shared" si="36"/>
        <v>5.9600000000000009</v>
      </c>
      <c r="O175" s="8">
        <f t="shared" si="36"/>
        <v>0.96000000000000085</v>
      </c>
      <c r="P175" s="8">
        <f t="shared" si="36"/>
        <v>0</v>
      </c>
      <c r="Q175" s="8">
        <f t="shared" si="36"/>
        <v>0</v>
      </c>
      <c r="R175" s="8">
        <f t="shared" si="36"/>
        <v>0</v>
      </c>
      <c r="S175" s="8">
        <f t="shared" si="36"/>
        <v>0</v>
      </c>
      <c r="T175" s="8">
        <f t="shared" si="36"/>
        <v>0</v>
      </c>
      <c r="U175" s="21">
        <f t="shared" si="27"/>
        <v>8</v>
      </c>
      <c r="V175" s="19">
        <f>VLOOKUP($C175,Gas!$B$3:$E$2506,2)</f>
        <v>1.91</v>
      </c>
      <c r="W175" s="44">
        <f t="shared" si="28"/>
        <v>13.591623036649215</v>
      </c>
    </row>
    <row r="176" spans="1:23" x14ac:dyDescent="0.2">
      <c r="A176">
        <f t="shared" si="33"/>
        <v>1998</v>
      </c>
      <c r="B176" s="43">
        <f t="shared" si="32"/>
        <v>8</v>
      </c>
      <c r="C176" s="91">
        <v>36014</v>
      </c>
      <c r="D176" s="92">
        <v>28.79</v>
      </c>
      <c r="E176" s="4">
        <f t="shared" si="26"/>
        <v>0.10347121278819527</v>
      </c>
      <c r="F176" s="100">
        <f t="shared" si="30"/>
        <v>2.4615116894482458</v>
      </c>
      <c r="H176" s="8">
        <f t="shared" si="36"/>
        <v>0</v>
      </c>
      <c r="I176" s="8">
        <f t="shared" si="36"/>
        <v>0</v>
      </c>
      <c r="J176" s="8">
        <f t="shared" si="36"/>
        <v>1.2100000000000009</v>
      </c>
      <c r="K176" s="8">
        <f t="shared" si="36"/>
        <v>6.2100000000000009</v>
      </c>
      <c r="L176" s="8">
        <f t="shared" si="36"/>
        <v>11.21</v>
      </c>
      <c r="M176" s="8">
        <f t="shared" si="36"/>
        <v>21.21</v>
      </c>
      <c r="N176" s="8">
        <f t="shared" si="36"/>
        <v>8.7899999999999991</v>
      </c>
      <c r="O176" s="8">
        <f t="shared" si="36"/>
        <v>3.7899999999999991</v>
      </c>
      <c r="P176" s="8">
        <f t="shared" si="36"/>
        <v>0</v>
      </c>
      <c r="Q176" s="8">
        <f t="shared" si="36"/>
        <v>0</v>
      </c>
      <c r="R176" s="8">
        <f t="shared" si="36"/>
        <v>0</v>
      </c>
      <c r="S176" s="8">
        <f t="shared" si="36"/>
        <v>0</v>
      </c>
      <c r="T176" s="8">
        <f t="shared" si="36"/>
        <v>0</v>
      </c>
      <c r="U176" s="21">
        <f t="shared" si="27"/>
        <v>8</v>
      </c>
      <c r="V176" s="19">
        <f>VLOOKUP($C176,Gas!$B$3:$E$2506,2)</f>
        <v>1.845</v>
      </c>
      <c r="W176" s="44">
        <f t="shared" si="28"/>
        <v>15.604336043360433</v>
      </c>
    </row>
    <row r="177" spans="1:23" x14ac:dyDescent="0.2">
      <c r="A177">
        <f t="shared" si="33"/>
        <v>1998</v>
      </c>
      <c r="B177" s="43">
        <f t="shared" si="32"/>
        <v>8</v>
      </c>
      <c r="C177" s="91">
        <v>36017</v>
      </c>
      <c r="D177" s="92">
        <v>35</v>
      </c>
      <c r="E177" s="4">
        <f t="shared" si="26"/>
        <v>0.19531995686532924</v>
      </c>
      <c r="F177" s="100">
        <f t="shared" si="30"/>
        <v>2.6037476279865386</v>
      </c>
      <c r="H177" s="8">
        <f t="shared" si="36"/>
        <v>0</v>
      </c>
      <c r="I177" s="8">
        <f t="shared" si="36"/>
        <v>0</v>
      </c>
      <c r="J177" s="8">
        <f t="shared" si="36"/>
        <v>0</v>
      </c>
      <c r="K177" s="8">
        <f t="shared" si="36"/>
        <v>0</v>
      </c>
      <c r="L177" s="8">
        <f t="shared" si="36"/>
        <v>5</v>
      </c>
      <c r="M177" s="8">
        <f t="shared" si="36"/>
        <v>15</v>
      </c>
      <c r="N177" s="8">
        <f t="shared" si="36"/>
        <v>15</v>
      </c>
      <c r="O177" s="8">
        <f t="shared" si="36"/>
        <v>10</v>
      </c>
      <c r="P177" s="8">
        <f t="shared" si="36"/>
        <v>5</v>
      </c>
      <c r="Q177" s="8">
        <f t="shared" si="36"/>
        <v>0</v>
      </c>
      <c r="R177" s="8">
        <f t="shared" si="36"/>
        <v>0</v>
      </c>
      <c r="S177" s="8">
        <f t="shared" si="36"/>
        <v>0</v>
      </c>
      <c r="T177" s="8">
        <f t="shared" si="36"/>
        <v>0</v>
      </c>
      <c r="U177" s="21">
        <f t="shared" si="27"/>
        <v>8</v>
      </c>
      <c r="V177" s="19">
        <f>VLOOKUP($C177,Gas!$B$3:$E$2506,2)</f>
        <v>1.8149999999999999</v>
      </c>
      <c r="W177" s="44">
        <f t="shared" si="28"/>
        <v>19.28374655647383</v>
      </c>
    </row>
    <row r="178" spans="1:23" x14ac:dyDescent="0.2">
      <c r="A178">
        <f t="shared" si="33"/>
        <v>1998</v>
      </c>
      <c r="B178" s="43">
        <f t="shared" si="32"/>
        <v>8</v>
      </c>
      <c r="C178" s="91">
        <v>36018</v>
      </c>
      <c r="D178" s="92">
        <v>32.15</v>
      </c>
      <c r="E178" s="4">
        <f t="shared" si="26"/>
        <v>-8.4935610805785378E-2</v>
      </c>
      <c r="F178" s="100">
        <f t="shared" si="30"/>
        <v>2.6477646999581905</v>
      </c>
      <c r="H178" s="8">
        <f t="shared" si="36"/>
        <v>0</v>
      </c>
      <c r="I178" s="8">
        <f t="shared" si="36"/>
        <v>0</v>
      </c>
      <c r="J178" s="8">
        <f t="shared" si="36"/>
        <v>0</v>
      </c>
      <c r="K178" s="8">
        <f t="shared" si="36"/>
        <v>2.8500000000000014</v>
      </c>
      <c r="L178" s="8">
        <f t="shared" si="36"/>
        <v>7.8500000000000014</v>
      </c>
      <c r="M178" s="8">
        <f t="shared" si="36"/>
        <v>17.850000000000001</v>
      </c>
      <c r="N178" s="8">
        <f t="shared" si="36"/>
        <v>12.149999999999999</v>
      </c>
      <c r="O178" s="8">
        <f t="shared" si="36"/>
        <v>7.1499999999999986</v>
      </c>
      <c r="P178" s="8">
        <f t="shared" si="36"/>
        <v>2.1499999999999986</v>
      </c>
      <c r="Q178" s="8">
        <f t="shared" si="36"/>
        <v>0</v>
      </c>
      <c r="R178" s="8">
        <f t="shared" si="36"/>
        <v>0</v>
      </c>
      <c r="S178" s="8">
        <f t="shared" si="36"/>
        <v>0</v>
      </c>
      <c r="T178" s="8">
        <f t="shared" si="36"/>
        <v>0</v>
      </c>
      <c r="U178" s="21">
        <f t="shared" si="27"/>
        <v>8</v>
      </c>
      <c r="V178" s="19">
        <f>VLOOKUP($C178,Gas!$B$3:$E$2506,2)</f>
        <v>1.855</v>
      </c>
      <c r="W178" s="44">
        <f t="shared" si="28"/>
        <v>17.331536388140162</v>
      </c>
    </row>
    <row r="179" spans="1:23" x14ac:dyDescent="0.2">
      <c r="A179">
        <f t="shared" si="33"/>
        <v>1998</v>
      </c>
      <c r="B179" s="43">
        <f t="shared" si="32"/>
        <v>8</v>
      </c>
      <c r="C179" s="91">
        <v>36019</v>
      </c>
      <c r="D179" s="92">
        <v>29.5</v>
      </c>
      <c r="E179" s="4">
        <f t="shared" si="26"/>
        <v>-8.6022187337854189E-2</v>
      </c>
      <c r="F179" s="100">
        <f t="shared" si="30"/>
        <v>2.0783096820183187</v>
      </c>
      <c r="H179" s="8">
        <f t="shared" si="36"/>
        <v>0</v>
      </c>
      <c r="I179" s="8">
        <f t="shared" si="36"/>
        <v>0</v>
      </c>
      <c r="J179" s="8">
        <f t="shared" si="36"/>
        <v>0.5</v>
      </c>
      <c r="K179" s="8">
        <f t="shared" si="36"/>
        <v>5.5</v>
      </c>
      <c r="L179" s="8">
        <f t="shared" si="36"/>
        <v>10.5</v>
      </c>
      <c r="M179" s="8">
        <f t="shared" si="36"/>
        <v>20.5</v>
      </c>
      <c r="N179" s="8">
        <f t="shared" si="36"/>
        <v>9.5</v>
      </c>
      <c r="O179" s="8">
        <f t="shared" si="36"/>
        <v>4.5</v>
      </c>
      <c r="P179" s="8">
        <f t="shared" si="36"/>
        <v>0</v>
      </c>
      <c r="Q179" s="8">
        <f t="shared" si="36"/>
        <v>0</v>
      </c>
      <c r="R179" s="8">
        <f t="shared" si="36"/>
        <v>0</v>
      </c>
      <c r="S179" s="8">
        <f t="shared" si="36"/>
        <v>0</v>
      </c>
      <c r="T179" s="8">
        <f t="shared" si="36"/>
        <v>0</v>
      </c>
      <c r="U179" s="21">
        <f t="shared" si="27"/>
        <v>8</v>
      </c>
      <c r="V179" s="19">
        <f>VLOOKUP($C179,Gas!$B$3:$E$2506,2)</f>
        <v>1.87</v>
      </c>
      <c r="W179" s="44">
        <f t="shared" si="28"/>
        <v>15.775401069518715</v>
      </c>
    </row>
    <row r="180" spans="1:23" x14ac:dyDescent="0.2">
      <c r="A180">
        <f t="shared" si="33"/>
        <v>1998</v>
      </c>
      <c r="B180" s="43">
        <f t="shared" si="32"/>
        <v>8</v>
      </c>
      <c r="C180" s="91">
        <v>36020</v>
      </c>
      <c r="D180" s="92">
        <v>26.42</v>
      </c>
      <c r="E180" s="4">
        <f t="shared" si="26"/>
        <v>-0.11026896425159478</v>
      </c>
      <c r="F180" s="100">
        <f t="shared" si="30"/>
        <v>2.1166536704408281</v>
      </c>
      <c r="H180" s="8">
        <f t="shared" si="36"/>
        <v>0</v>
      </c>
      <c r="I180" s="8">
        <f t="shared" si="36"/>
        <v>0</v>
      </c>
      <c r="J180" s="8">
        <f t="shared" si="36"/>
        <v>3.5799999999999983</v>
      </c>
      <c r="K180" s="8">
        <f t="shared" si="36"/>
        <v>8.5799999999999983</v>
      </c>
      <c r="L180" s="8">
        <f t="shared" si="36"/>
        <v>13.579999999999998</v>
      </c>
      <c r="M180" s="8">
        <f t="shared" si="36"/>
        <v>23.58</v>
      </c>
      <c r="N180" s="8">
        <f t="shared" si="36"/>
        <v>6.4200000000000017</v>
      </c>
      <c r="O180" s="8">
        <f t="shared" si="36"/>
        <v>1.4200000000000017</v>
      </c>
      <c r="P180" s="8">
        <f t="shared" si="36"/>
        <v>0</v>
      </c>
      <c r="Q180" s="8">
        <f t="shared" si="36"/>
        <v>0</v>
      </c>
      <c r="R180" s="8">
        <f t="shared" si="36"/>
        <v>0</v>
      </c>
      <c r="S180" s="8">
        <f t="shared" si="36"/>
        <v>0</v>
      </c>
      <c r="T180" s="8">
        <f t="shared" si="36"/>
        <v>0</v>
      </c>
      <c r="U180" s="21">
        <f t="shared" si="27"/>
        <v>8</v>
      </c>
      <c r="V180" s="19">
        <f>VLOOKUP($C180,Gas!$B$3:$E$2506,2)</f>
        <v>1.835</v>
      </c>
      <c r="W180" s="44">
        <f t="shared" si="28"/>
        <v>14.39782016348774</v>
      </c>
    </row>
    <row r="181" spans="1:23" x14ac:dyDescent="0.2">
      <c r="A181">
        <f t="shared" si="33"/>
        <v>1998</v>
      </c>
      <c r="B181" s="43">
        <f t="shared" si="32"/>
        <v>8</v>
      </c>
      <c r="C181" s="91">
        <v>36021</v>
      </c>
      <c r="D181" s="92">
        <v>23.5</v>
      </c>
      <c r="E181" s="4">
        <f t="shared" si="26"/>
        <v>-0.11712087794406605</v>
      </c>
      <c r="F181" s="100">
        <f t="shared" si="30"/>
        <v>1.7640653329983782</v>
      </c>
      <c r="H181" s="8">
        <f t="shared" si="36"/>
        <v>0</v>
      </c>
      <c r="I181" s="8">
        <f t="shared" si="36"/>
        <v>1.5</v>
      </c>
      <c r="J181" s="8">
        <f t="shared" si="36"/>
        <v>6.5</v>
      </c>
      <c r="K181" s="8">
        <f t="shared" si="36"/>
        <v>11.5</v>
      </c>
      <c r="L181" s="8">
        <f t="shared" si="36"/>
        <v>16.5</v>
      </c>
      <c r="M181" s="8">
        <f t="shared" si="36"/>
        <v>26.5</v>
      </c>
      <c r="N181" s="8">
        <f t="shared" si="36"/>
        <v>3.5</v>
      </c>
      <c r="O181" s="8">
        <f t="shared" si="36"/>
        <v>0</v>
      </c>
      <c r="P181" s="8">
        <f t="shared" si="36"/>
        <v>0</v>
      </c>
      <c r="Q181" s="8">
        <f t="shared" si="36"/>
        <v>0</v>
      </c>
      <c r="R181" s="8">
        <f t="shared" si="36"/>
        <v>0</v>
      </c>
      <c r="S181" s="8">
        <f t="shared" si="36"/>
        <v>0</v>
      </c>
      <c r="T181" s="8">
        <f t="shared" si="36"/>
        <v>0</v>
      </c>
      <c r="U181" s="21">
        <f t="shared" si="27"/>
        <v>8</v>
      </c>
      <c r="V181" s="19">
        <f>VLOOKUP($C181,Gas!$B$3:$E$2506,2)</f>
        <v>1.825</v>
      </c>
      <c r="W181" s="44">
        <f t="shared" si="28"/>
        <v>12.876712328767123</v>
      </c>
    </row>
    <row r="182" spans="1:23" x14ac:dyDescent="0.2">
      <c r="A182">
        <f t="shared" si="33"/>
        <v>1998</v>
      </c>
      <c r="B182" s="43">
        <f t="shared" si="32"/>
        <v>8</v>
      </c>
      <c r="C182" s="91">
        <v>36024</v>
      </c>
      <c r="D182" s="92">
        <v>26</v>
      </c>
      <c r="E182" s="4">
        <f t="shared" si="26"/>
        <v>0.10109611687136881</v>
      </c>
      <c r="F182" s="100">
        <f t="shared" si="30"/>
        <v>1.8501806270373962</v>
      </c>
      <c r="H182" s="8">
        <f t="shared" si="36"/>
        <v>0</v>
      </c>
      <c r="I182" s="8">
        <f t="shared" si="36"/>
        <v>0</v>
      </c>
      <c r="J182" s="8">
        <f t="shared" si="36"/>
        <v>4</v>
      </c>
      <c r="K182" s="8">
        <f t="shared" si="36"/>
        <v>9</v>
      </c>
      <c r="L182" s="8">
        <f t="shared" si="36"/>
        <v>14</v>
      </c>
      <c r="M182" s="8">
        <f t="shared" si="36"/>
        <v>24</v>
      </c>
      <c r="N182" s="8">
        <f t="shared" si="36"/>
        <v>6</v>
      </c>
      <c r="O182" s="8">
        <f t="shared" si="36"/>
        <v>1</v>
      </c>
      <c r="P182" s="8">
        <f t="shared" si="36"/>
        <v>0</v>
      </c>
      <c r="Q182" s="8">
        <f t="shared" si="36"/>
        <v>0</v>
      </c>
      <c r="R182" s="8">
        <f t="shared" si="36"/>
        <v>0</v>
      </c>
      <c r="S182" s="8">
        <f t="shared" si="36"/>
        <v>0</v>
      </c>
      <c r="T182" s="8">
        <f t="shared" si="36"/>
        <v>0</v>
      </c>
      <c r="U182" s="21">
        <f t="shared" si="27"/>
        <v>8</v>
      </c>
      <c r="V182" s="19">
        <f>VLOOKUP($C182,Gas!$B$3:$E$2506,2)</f>
        <v>1.825</v>
      </c>
      <c r="W182" s="44">
        <f t="shared" si="28"/>
        <v>14.246575342465754</v>
      </c>
    </row>
    <row r="183" spans="1:23" x14ac:dyDescent="0.2">
      <c r="A183">
        <f t="shared" si="33"/>
        <v>1998</v>
      </c>
      <c r="B183" s="43">
        <f t="shared" si="32"/>
        <v>8</v>
      </c>
      <c r="C183" s="91">
        <v>36025</v>
      </c>
      <c r="D183" s="92">
        <v>30</v>
      </c>
      <c r="E183" s="4">
        <f t="shared" si="26"/>
        <v>0.14310084364067324</v>
      </c>
      <c r="F183" s="100">
        <f t="shared" si="30"/>
        <v>1.9913364148446884</v>
      </c>
      <c r="H183" s="8">
        <f t="shared" si="36"/>
        <v>0</v>
      </c>
      <c r="I183" s="8">
        <f t="shared" si="36"/>
        <v>0</v>
      </c>
      <c r="J183" s="8">
        <f t="shared" si="36"/>
        <v>0</v>
      </c>
      <c r="K183" s="8">
        <f t="shared" si="36"/>
        <v>5</v>
      </c>
      <c r="L183" s="8">
        <f t="shared" si="36"/>
        <v>10</v>
      </c>
      <c r="M183" s="8">
        <f t="shared" si="36"/>
        <v>20</v>
      </c>
      <c r="N183" s="8">
        <f t="shared" si="36"/>
        <v>10</v>
      </c>
      <c r="O183" s="8">
        <f t="shared" si="36"/>
        <v>5</v>
      </c>
      <c r="P183" s="8">
        <f t="shared" si="36"/>
        <v>0</v>
      </c>
      <c r="Q183" s="8">
        <f t="shared" si="36"/>
        <v>0</v>
      </c>
      <c r="R183" s="8">
        <f t="shared" si="36"/>
        <v>0</v>
      </c>
      <c r="S183" s="8">
        <f t="shared" si="36"/>
        <v>0</v>
      </c>
      <c r="T183" s="8">
        <f t="shared" si="36"/>
        <v>0</v>
      </c>
      <c r="U183" s="21">
        <f t="shared" si="27"/>
        <v>8</v>
      </c>
      <c r="V183" s="19">
        <f>VLOOKUP($C183,Gas!$B$3:$E$2506,2)</f>
        <v>1.895</v>
      </c>
      <c r="W183" s="44">
        <f t="shared" si="28"/>
        <v>15.831134564643799</v>
      </c>
    </row>
    <row r="184" spans="1:23" x14ac:dyDescent="0.2">
      <c r="A184">
        <f t="shared" si="33"/>
        <v>1998</v>
      </c>
      <c r="B184" s="43">
        <f t="shared" si="32"/>
        <v>8</v>
      </c>
      <c r="C184" s="91">
        <v>36026</v>
      </c>
      <c r="D184" s="92">
        <v>25.58</v>
      </c>
      <c r="E184" s="4">
        <f t="shared" si="26"/>
        <v>-0.15938658551145884</v>
      </c>
      <c r="F184" s="100">
        <f t="shared" si="30"/>
        <v>2.0589233250636094</v>
      </c>
      <c r="H184" s="8">
        <f t="shared" ref="H184:T193" si="37">IF(H$1="P",MAX(0,H$2-$D184),IF(H$1="C",MAX(0,$D184-H$2)))</f>
        <v>0</v>
      </c>
      <c r="I184" s="8">
        <f t="shared" si="37"/>
        <v>0</v>
      </c>
      <c r="J184" s="8">
        <f t="shared" si="37"/>
        <v>4.4200000000000017</v>
      </c>
      <c r="K184" s="8">
        <f t="shared" si="37"/>
        <v>9.4200000000000017</v>
      </c>
      <c r="L184" s="8">
        <f t="shared" si="37"/>
        <v>14.420000000000002</v>
      </c>
      <c r="M184" s="8">
        <f t="shared" si="37"/>
        <v>24.42</v>
      </c>
      <c r="N184" s="8">
        <f t="shared" si="37"/>
        <v>5.5799999999999983</v>
      </c>
      <c r="O184" s="8">
        <f t="shared" si="37"/>
        <v>0.57999999999999829</v>
      </c>
      <c r="P184" s="8">
        <f t="shared" si="37"/>
        <v>0</v>
      </c>
      <c r="Q184" s="8">
        <f t="shared" si="37"/>
        <v>0</v>
      </c>
      <c r="R184" s="8">
        <f t="shared" si="37"/>
        <v>0</v>
      </c>
      <c r="S184" s="8">
        <f t="shared" si="37"/>
        <v>0</v>
      </c>
      <c r="T184" s="8">
        <f t="shared" si="37"/>
        <v>0</v>
      </c>
      <c r="U184" s="21">
        <f t="shared" si="27"/>
        <v>8</v>
      </c>
      <c r="V184" s="19">
        <f>VLOOKUP($C184,Gas!$B$3:$E$2506,2)</f>
        <v>1.94</v>
      </c>
      <c r="W184" s="44">
        <f t="shared" si="28"/>
        <v>13.185567010309278</v>
      </c>
    </row>
    <row r="185" spans="1:23" x14ac:dyDescent="0.2">
      <c r="A185">
        <f t="shared" si="33"/>
        <v>1998</v>
      </c>
      <c r="B185" s="43">
        <f t="shared" si="32"/>
        <v>8</v>
      </c>
      <c r="C185" s="91">
        <v>36027</v>
      </c>
      <c r="D185" s="92">
        <v>25.79</v>
      </c>
      <c r="E185" s="4">
        <f t="shared" si="26"/>
        <v>8.1760237425568053E-3</v>
      </c>
      <c r="F185" s="100">
        <f t="shared" si="30"/>
        <v>2.0104690398596614</v>
      </c>
      <c r="H185" s="8">
        <f t="shared" si="37"/>
        <v>0</v>
      </c>
      <c r="I185" s="8">
        <f t="shared" si="37"/>
        <v>0</v>
      </c>
      <c r="J185" s="8">
        <f t="shared" si="37"/>
        <v>4.2100000000000009</v>
      </c>
      <c r="K185" s="8">
        <f t="shared" si="37"/>
        <v>9.2100000000000009</v>
      </c>
      <c r="L185" s="8">
        <f t="shared" si="37"/>
        <v>14.21</v>
      </c>
      <c r="M185" s="8">
        <f t="shared" si="37"/>
        <v>24.21</v>
      </c>
      <c r="N185" s="8">
        <f t="shared" si="37"/>
        <v>5.7899999999999991</v>
      </c>
      <c r="O185" s="8">
        <f t="shared" si="37"/>
        <v>0.78999999999999915</v>
      </c>
      <c r="P185" s="8">
        <f t="shared" si="37"/>
        <v>0</v>
      </c>
      <c r="Q185" s="8">
        <f t="shared" si="37"/>
        <v>0</v>
      </c>
      <c r="R185" s="8">
        <f t="shared" si="37"/>
        <v>0</v>
      </c>
      <c r="S185" s="8">
        <f t="shared" si="37"/>
        <v>0</v>
      </c>
      <c r="T185" s="8">
        <f t="shared" si="37"/>
        <v>0</v>
      </c>
      <c r="U185" s="21">
        <f t="shared" si="27"/>
        <v>8</v>
      </c>
      <c r="V185" s="19">
        <f>VLOOKUP($C185,Gas!$B$3:$E$2506,2)</f>
        <v>1.96</v>
      </c>
      <c r="W185" s="44">
        <f t="shared" si="28"/>
        <v>13.158163265306122</v>
      </c>
    </row>
    <row r="186" spans="1:23" x14ac:dyDescent="0.2">
      <c r="A186">
        <f t="shared" si="33"/>
        <v>1998</v>
      </c>
      <c r="B186" s="43">
        <f t="shared" si="32"/>
        <v>8</v>
      </c>
      <c r="C186" s="91">
        <v>36028</v>
      </c>
      <c r="D186" s="92">
        <v>20.5</v>
      </c>
      <c r="E186" s="4">
        <f t="shared" si="26"/>
        <v>-0.22956193374889095</v>
      </c>
      <c r="F186" s="100">
        <f t="shared" si="30"/>
        <v>2.2109271490552014</v>
      </c>
      <c r="H186" s="8">
        <f t="shared" si="37"/>
        <v>0</v>
      </c>
      <c r="I186" s="8">
        <f t="shared" si="37"/>
        <v>4.5</v>
      </c>
      <c r="J186" s="8">
        <f t="shared" si="37"/>
        <v>9.5</v>
      </c>
      <c r="K186" s="8">
        <f t="shared" si="37"/>
        <v>14.5</v>
      </c>
      <c r="L186" s="8">
        <f t="shared" si="37"/>
        <v>19.5</v>
      </c>
      <c r="M186" s="8">
        <f t="shared" si="37"/>
        <v>29.5</v>
      </c>
      <c r="N186" s="8">
        <f t="shared" si="37"/>
        <v>0.5</v>
      </c>
      <c r="O186" s="8">
        <f t="shared" si="37"/>
        <v>0</v>
      </c>
      <c r="P186" s="8">
        <f t="shared" si="37"/>
        <v>0</v>
      </c>
      <c r="Q186" s="8">
        <f t="shared" si="37"/>
        <v>0</v>
      </c>
      <c r="R186" s="8">
        <f t="shared" si="37"/>
        <v>0</v>
      </c>
      <c r="S186" s="8">
        <f t="shared" si="37"/>
        <v>0</v>
      </c>
      <c r="T186" s="8">
        <f t="shared" si="37"/>
        <v>0</v>
      </c>
      <c r="U186" s="21">
        <f t="shared" si="27"/>
        <v>8</v>
      </c>
      <c r="V186" s="19">
        <f>VLOOKUP($C186,Gas!$B$3:$E$2506,2)</f>
        <v>1.895</v>
      </c>
      <c r="W186" s="44">
        <f t="shared" si="28"/>
        <v>10.817941952506596</v>
      </c>
    </row>
    <row r="187" spans="1:23" x14ac:dyDescent="0.2">
      <c r="A187">
        <f t="shared" si="33"/>
        <v>1998</v>
      </c>
      <c r="B187" s="43">
        <f t="shared" si="32"/>
        <v>8</v>
      </c>
      <c r="C187" s="91">
        <v>36031</v>
      </c>
      <c r="D187" s="92">
        <v>20.5</v>
      </c>
      <c r="E187" s="4">
        <f t="shared" si="26"/>
        <v>0</v>
      </c>
      <c r="F187" s="100">
        <f t="shared" si="30"/>
        <v>1.8313931218370822</v>
      </c>
      <c r="H187" s="8">
        <f t="shared" si="37"/>
        <v>0</v>
      </c>
      <c r="I187" s="8">
        <f t="shared" si="37"/>
        <v>4.5</v>
      </c>
      <c r="J187" s="8">
        <f t="shared" si="37"/>
        <v>9.5</v>
      </c>
      <c r="K187" s="8">
        <f t="shared" si="37"/>
        <v>14.5</v>
      </c>
      <c r="L187" s="8">
        <f t="shared" si="37"/>
        <v>19.5</v>
      </c>
      <c r="M187" s="8">
        <f t="shared" si="37"/>
        <v>29.5</v>
      </c>
      <c r="N187" s="8">
        <f t="shared" si="37"/>
        <v>0.5</v>
      </c>
      <c r="O187" s="8">
        <f t="shared" si="37"/>
        <v>0</v>
      </c>
      <c r="P187" s="8">
        <f t="shared" si="37"/>
        <v>0</v>
      </c>
      <c r="Q187" s="8">
        <f t="shared" si="37"/>
        <v>0</v>
      </c>
      <c r="R187" s="8">
        <f t="shared" si="37"/>
        <v>0</v>
      </c>
      <c r="S187" s="8">
        <f t="shared" si="37"/>
        <v>0</v>
      </c>
      <c r="T187" s="8">
        <f t="shared" si="37"/>
        <v>0</v>
      </c>
      <c r="U187" s="21">
        <f t="shared" si="27"/>
        <v>8</v>
      </c>
      <c r="V187" s="19">
        <f>VLOOKUP($C187,Gas!$B$3:$E$2506,2)</f>
        <v>1.925</v>
      </c>
      <c r="W187" s="44">
        <f t="shared" si="28"/>
        <v>10.64935064935065</v>
      </c>
    </row>
    <row r="188" spans="1:23" x14ac:dyDescent="0.2">
      <c r="A188">
        <f t="shared" si="33"/>
        <v>1998</v>
      </c>
      <c r="B188" s="43">
        <f t="shared" si="32"/>
        <v>8</v>
      </c>
      <c r="C188" s="91">
        <v>36032</v>
      </c>
      <c r="D188" s="92">
        <v>38</v>
      </c>
      <c r="E188" s="4">
        <f t="shared" si="26"/>
        <v>0.61716127358202333</v>
      </c>
      <c r="F188" s="100">
        <f t="shared" si="30"/>
        <v>3.8014528753296832</v>
      </c>
      <c r="H188" s="8">
        <f t="shared" si="37"/>
        <v>0</v>
      </c>
      <c r="I188" s="8">
        <f t="shared" si="37"/>
        <v>0</v>
      </c>
      <c r="J188" s="8">
        <f t="shared" si="37"/>
        <v>0</v>
      </c>
      <c r="K188" s="8">
        <f t="shared" si="37"/>
        <v>0</v>
      </c>
      <c r="L188" s="8">
        <f t="shared" si="37"/>
        <v>2</v>
      </c>
      <c r="M188" s="8">
        <f t="shared" si="37"/>
        <v>12</v>
      </c>
      <c r="N188" s="8">
        <f t="shared" si="37"/>
        <v>18</v>
      </c>
      <c r="O188" s="8">
        <f t="shared" si="37"/>
        <v>13</v>
      </c>
      <c r="P188" s="8">
        <f t="shared" si="37"/>
        <v>8</v>
      </c>
      <c r="Q188" s="8">
        <f t="shared" si="37"/>
        <v>3</v>
      </c>
      <c r="R188" s="8">
        <f t="shared" si="37"/>
        <v>0</v>
      </c>
      <c r="S188" s="8">
        <f t="shared" si="37"/>
        <v>0</v>
      </c>
      <c r="T188" s="8">
        <f t="shared" si="37"/>
        <v>0</v>
      </c>
      <c r="U188" s="21">
        <f t="shared" si="27"/>
        <v>8</v>
      </c>
      <c r="V188" s="19">
        <f>VLOOKUP($C188,Gas!$B$3:$E$2506,2)</f>
        <v>1.895</v>
      </c>
      <c r="W188" s="44">
        <f t="shared" si="28"/>
        <v>20.052770448548813</v>
      </c>
    </row>
    <row r="189" spans="1:23" x14ac:dyDescent="0.2">
      <c r="A189">
        <f t="shared" si="33"/>
        <v>1998</v>
      </c>
      <c r="B189" s="43">
        <f t="shared" si="32"/>
        <v>8</v>
      </c>
      <c r="C189" s="91">
        <v>36033</v>
      </c>
      <c r="D189" s="92">
        <v>32.5</v>
      </c>
      <c r="E189" s="4">
        <f t="shared" si="26"/>
        <v>-0.15634607039069398</v>
      </c>
      <c r="F189" s="100">
        <f t="shared" si="30"/>
        <v>3.8698929633237991</v>
      </c>
      <c r="H189" s="8">
        <f t="shared" si="37"/>
        <v>0</v>
      </c>
      <c r="I189" s="8">
        <f t="shared" si="37"/>
        <v>0</v>
      </c>
      <c r="J189" s="8">
        <f t="shared" si="37"/>
        <v>0</v>
      </c>
      <c r="K189" s="8">
        <f t="shared" si="37"/>
        <v>2.5</v>
      </c>
      <c r="L189" s="8">
        <f t="shared" si="37"/>
        <v>7.5</v>
      </c>
      <c r="M189" s="8">
        <f t="shared" si="37"/>
        <v>17.5</v>
      </c>
      <c r="N189" s="8">
        <f t="shared" si="37"/>
        <v>12.5</v>
      </c>
      <c r="O189" s="8">
        <f t="shared" si="37"/>
        <v>7.5</v>
      </c>
      <c r="P189" s="8">
        <f t="shared" si="37"/>
        <v>2.5</v>
      </c>
      <c r="Q189" s="8">
        <f t="shared" si="37"/>
        <v>0</v>
      </c>
      <c r="R189" s="8">
        <f t="shared" si="37"/>
        <v>0</v>
      </c>
      <c r="S189" s="8">
        <f t="shared" si="37"/>
        <v>0</v>
      </c>
      <c r="T189" s="8">
        <f t="shared" si="37"/>
        <v>0</v>
      </c>
      <c r="U189" s="21">
        <f t="shared" si="27"/>
        <v>8</v>
      </c>
      <c r="V189" s="19">
        <f>VLOOKUP($C189,Gas!$B$3:$E$2506,2)</f>
        <v>1.88</v>
      </c>
      <c r="W189" s="44">
        <f t="shared" si="28"/>
        <v>17.287234042553191</v>
      </c>
    </row>
    <row r="190" spans="1:23" x14ac:dyDescent="0.2">
      <c r="A190">
        <f t="shared" si="33"/>
        <v>1998</v>
      </c>
      <c r="B190" s="43">
        <f t="shared" si="32"/>
        <v>8</v>
      </c>
      <c r="C190" s="91">
        <v>36034</v>
      </c>
      <c r="D190" s="92">
        <v>25</v>
      </c>
      <c r="E190" s="4">
        <f t="shared" si="26"/>
        <v>-0.262364264467491</v>
      </c>
      <c r="F190" s="100">
        <f t="shared" si="30"/>
        <v>4.0703778187405426</v>
      </c>
      <c r="H190" s="8">
        <f t="shared" si="37"/>
        <v>0</v>
      </c>
      <c r="I190" s="8">
        <f t="shared" si="37"/>
        <v>0</v>
      </c>
      <c r="J190" s="8">
        <f t="shared" si="37"/>
        <v>5</v>
      </c>
      <c r="K190" s="8">
        <f t="shared" si="37"/>
        <v>10</v>
      </c>
      <c r="L190" s="8">
        <f t="shared" si="37"/>
        <v>15</v>
      </c>
      <c r="M190" s="8">
        <f t="shared" si="37"/>
        <v>25</v>
      </c>
      <c r="N190" s="8">
        <f t="shared" si="37"/>
        <v>5</v>
      </c>
      <c r="O190" s="8">
        <f t="shared" si="37"/>
        <v>0</v>
      </c>
      <c r="P190" s="8">
        <f t="shared" si="37"/>
        <v>0</v>
      </c>
      <c r="Q190" s="8">
        <f t="shared" si="37"/>
        <v>0</v>
      </c>
      <c r="R190" s="8">
        <f t="shared" si="37"/>
        <v>0</v>
      </c>
      <c r="S190" s="8">
        <f t="shared" si="37"/>
        <v>0</v>
      </c>
      <c r="T190" s="8">
        <f t="shared" si="37"/>
        <v>0</v>
      </c>
      <c r="U190" s="21">
        <f t="shared" si="27"/>
        <v>8</v>
      </c>
      <c r="V190" s="19">
        <f>VLOOKUP($C190,Gas!$B$3:$E$2506,2)</f>
        <v>1.83</v>
      </c>
      <c r="W190" s="44">
        <f t="shared" si="28"/>
        <v>13.66120218579235</v>
      </c>
    </row>
    <row r="191" spans="1:23" x14ac:dyDescent="0.2">
      <c r="A191">
        <f t="shared" si="33"/>
        <v>1998</v>
      </c>
      <c r="B191" s="43">
        <f t="shared" si="32"/>
        <v>8</v>
      </c>
      <c r="C191" s="91">
        <v>36035</v>
      </c>
      <c r="D191" s="92">
        <v>27.8</v>
      </c>
      <c r="E191" s="4">
        <f t="shared" si="26"/>
        <v>0.10616019582839072</v>
      </c>
      <c r="F191" s="100">
        <f t="shared" si="30"/>
        <v>4.0533984994806271</v>
      </c>
      <c r="H191" s="8">
        <f t="shared" si="37"/>
        <v>0</v>
      </c>
      <c r="I191" s="8">
        <f t="shared" si="37"/>
        <v>0</v>
      </c>
      <c r="J191" s="8">
        <f t="shared" si="37"/>
        <v>2.1999999999999993</v>
      </c>
      <c r="K191" s="8">
        <f t="shared" si="37"/>
        <v>7.1999999999999993</v>
      </c>
      <c r="L191" s="8">
        <f t="shared" si="37"/>
        <v>12.2</v>
      </c>
      <c r="M191" s="8">
        <f t="shared" si="37"/>
        <v>22.2</v>
      </c>
      <c r="N191" s="8">
        <f t="shared" si="37"/>
        <v>7.8000000000000007</v>
      </c>
      <c r="O191" s="8">
        <f t="shared" si="37"/>
        <v>2.8000000000000007</v>
      </c>
      <c r="P191" s="8">
        <f t="shared" si="37"/>
        <v>0</v>
      </c>
      <c r="Q191" s="8">
        <f t="shared" si="37"/>
        <v>0</v>
      </c>
      <c r="R191" s="8">
        <f t="shared" si="37"/>
        <v>0</v>
      </c>
      <c r="S191" s="8">
        <f t="shared" si="37"/>
        <v>0</v>
      </c>
      <c r="T191" s="8">
        <f t="shared" si="37"/>
        <v>0</v>
      </c>
      <c r="U191" s="21">
        <f t="shared" si="27"/>
        <v>8</v>
      </c>
      <c r="V191" s="19">
        <f>VLOOKUP($C191,Gas!$B$3:$E$2506,2)</f>
        <v>1.75</v>
      </c>
      <c r="W191" s="44">
        <f t="shared" si="28"/>
        <v>15.885714285714286</v>
      </c>
    </row>
    <row r="192" spans="1:23" x14ac:dyDescent="0.2">
      <c r="A192">
        <f t="shared" si="33"/>
        <v>1998</v>
      </c>
      <c r="B192" s="43">
        <f t="shared" si="32"/>
        <v>8</v>
      </c>
      <c r="C192" s="91">
        <v>36038</v>
      </c>
      <c r="D192" s="92">
        <v>29.25</v>
      </c>
      <c r="E192" s="4">
        <f t="shared" si="26"/>
        <v>5.0843552981274021E-2</v>
      </c>
      <c r="F192" s="100">
        <f t="shared" si="30"/>
        <v>4.0321016445702016</v>
      </c>
      <c r="H192" s="8">
        <f t="shared" si="37"/>
        <v>0</v>
      </c>
      <c r="I192" s="8">
        <f t="shared" si="37"/>
        <v>0</v>
      </c>
      <c r="J192" s="8">
        <f t="shared" si="37"/>
        <v>0.75</v>
      </c>
      <c r="K192" s="8">
        <f t="shared" si="37"/>
        <v>5.75</v>
      </c>
      <c r="L192" s="8">
        <f t="shared" si="37"/>
        <v>10.75</v>
      </c>
      <c r="M192" s="8">
        <f t="shared" si="37"/>
        <v>20.75</v>
      </c>
      <c r="N192" s="8">
        <f t="shared" si="37"/>
        <v>9.25</v>
      </c>
      <c r="O192" s="8">
        <f t="shared" si="37"/>
        <v>4.25</v>
      </c>
      <c r="P192" s="8">
        <f t="shared" si="37"/>
        <v>0</v>
      </c>
      <c r="Q192" s="8">
        <f t="shared" si="37"/>
        <v>0</v>
      </c>
      <c r="R192" s="8">
        <f t="shared" si="37"/>
        <v>0</v>
      </c>
      <c r="S192" s="8">
        <f t="shared" si="37"/>
        <v>0</v>
      </c>
      <c r="T192" s="8">
        <f t="shared" si="37"/>
        <v>0</v>
      </c>
      <c r="U192" s="21">
        <f t="shared" si="27"/>
        <v>8</v>
      </c>
      <c r="V192" s="19">
        <f>VLOOKUP($C192,Gas!$B$3:$E$2506,2)</f>
        <v>1.64</v>
      </c>
      <c r="W192" s="44">
        <f t="shared" si="28"/>
        <v>17.835365853658537</v>
      </c>
    </row>
    <row r="193" spans="1:23" x14ac:dyDescent="0.2">
      <c r="A193">
        <f t="shared" si="33"/>
        <v>1998</v>
      </c>
      <c r="B193" s="43">
        <f t="shared" si="32"/>
        <v>9</v>
      </c>
      <c r="C193" s="91">
        <v>36039</v>
      </c>
      <c r="D193" s="92">
        <v>24</v>
      </c>
      <c r="E193" s="4">
        <f t="shared" si="26"/>
        <v>-0.19782574332991992</v>
      </c>
      <c r="F193" s="100">
        <f t="shared" si="30"/>
        <v>4.0836650388065099</v>
      </c>
      <c r="H193" s="8">
        <f t="shared" si="37"/>
        <v>0</v>
      </c>
      <c r="I193" s="8">
        <f t="shared" si="37"/>
        <v>1</v>
      </c>
      <c r="J193" s="8">
        <f t="shared" si="37"/>
        <v>6</v>
      </c>
      <c r="K193" s="8">
        <f t="shared" si="37"/>
        <v>11</v>
      </c>
      <c r="L193" s="8">
        <f t="shared" si="37"/>
        <v>16</v>
      </c>
      <c r="M193" s="8">
        <f t="shared" si="37"/>
        <v>26</v>
      </c>
      <c r="N193" s="8">
        <f t="shared" si="37"/>
        <v>4</v>
      </c>
      <c r="O193" s="8">
        <f t="shared" si="37"/>
        <v>0</v>
      </c>
      <c r="P193" s="8">
        <f t="shared" si="37"/>
        <v>0</v>
      </c>
      <c r="Q193" s="8">
        <f t="shared" si="37"/>
        <v>0</v>
      </c>
      <c r="R193" s="8">
        <f t="shared" si="37"/>
        <v>0</v>
      </c>
      <c r="S193" s="8">
        <f t="shared" si="37"/>
        <v>0</v>
      </c>
      <c r="T193" s="8">
        <f t="shared" si="37"/>
        <v>0</v>
      </c>
      <c r="U193" s="21">
        <f t="shared" si="27"/>
        <v>9</v>
      </c>
      <c r="V193" s="19">
        <f>VLOOKUP($C193,Gas!$B$3:$E$2506,2)</f>
        <v>1.57</v>
      </c>
      <c r="W193" s="44">
        <f t="shared" si="28"/>
        <v>15.286624203821656</v>
      </c>
    </row>
    <row r="194" spans="1:23" x14ac:dyDescent="0.2">
      <c r="A194">
        <f t="shared" si="33"/>
        <v>1998</v>
      </c>
      <c r="B194" s="43">
        <f t="shared" si="32"/>
        <v>9</v>
      </c>
      <c r="C194" s="91">
        <v>36040</v>
      </c>
      <c r="D194" s="92">
        <v>23.83</v>
      </c>
      <c r="E194" s="4">
        <f t="shared" si="26"/>
        <v>-7.1085392372949741E-3</v>
      </c>
      <c r="F194" s="100">
        <f t="shared" si="30"/>
        <v>4.0120342773269888</v>
      </c>
      <c r="H194" s="8">
        <f t="shared" ref="H194:T203" si="38">IF(H$1="P",MAX(0,H$2-$D194),IF(H$1="C",MAX(0,$D194-H$2)))</f>
        <v>0</v>
      </c>
      <c r="I194" s="8">
        <f t="shared" si="38"/>
        <v>1.1700000000000017</v>
      </c>
      <c r="J194" s="8">
        <f t="shared" si="38"/>
        <v>6.1700000000000017</v>
      </c>
      <c r="K194" s="8">
        <f t="shared" si="38"/>
        <v>11.170000000000002</v>
      </c>
      <c r="L194" s="8">
        <f t="shared" si="38"/>
        <v>16.170000000000002</v>
      </c>
      <c r="M194" s="8">
        <f t="shared" si="38"/>
        <v>26.17</v>
      </c>
      <c r="N194" s="8">
        <f t="shared" si="38"/>
        <v>3.8299999999999983</v>
      </c>
      <c r="O194" s="8">
        <f t="shared" si="38"/>
        <v>0</v>
      </c>
      <c r="P194" s="8">
        <f t="shared" si="38"/>
        <v>0</v>
      </c>
      <c r="Q194" s="8">
        <f t="shared" si="38"/>
        <v>0</v>
      </c>
      <c r="R194" s="8">
        <f t="shared" si="38"/>
        <v>0</v>
      </c>
      <c r="S194" s="8">
        <f t="shared" si="38"/>
        <v>0</v>
      </c>
      <c r="T194" s="8">
        <f t="shared" si="38"/>
        <v>0</v>
      </c>
      <c r="U194" s="21">
        <f t="shared" si="27"/>
        <v>9</v>
      </c>
      <c r="V194" s="19">
        <f>VLOOKUP($C194,Gas!$B$3:$E$2506,2)</f>
        <v>1.84</v>
      </c>
      <c r="W194" s="44">
        <f t="shared" si="28"/>
        <v>12.951086956521738</v>
      </c>
    </row>
    <row r="195" spans="1:23" x14ac:dyDescent="0.2">
      <c r="A195">
        <f t="shared" si="33"/>
        <v>1998</v>
      </c>
      <c r="B195" s="43">
        <f t="shared" si="32"/>
        <v>9</v>
      </c>
      <c r="C195" s="91">
        <v>36041</v>
      </c>
      <c r="D195" s="92">
        <v>20.25</v>
      </c>
      <c r="E195" s="4">
        <f t="shared" si="26"/>
        <v>-0.1627904975581026</v>
      </c>
      <c r="F195" s="100">
        <f t="shared" si="30"/>
        <v>4.0843838898334246</v>
      </c>
      <c r="H195" s="8">
        <f t="shared" si="38"/>
        <v>0</v>
      </c>
      <c r="I195" s="8">
        <f t="shared" si="38"/>
        <v>4.75</v>
      </c>
      <c r="J195" s="8">
        <f t="shared" si="38"/>
        <v>9.75</v>
      </c>
      <c r="K195" s="8">
        <f t="shared" si="38"/>
        <v>14.75</v>
      </c>
      <c r="L195" s="8">
        <f t="shared" si="38"/>
        <v>19.75</v>
      </c>
      <c r="M195" s="8">
        <f t="shared" si="38"/>
        <v>29.75</v>
      </c>
      <c r="N195" s="8">
        <f t="shared" si="38"/>
        <v>0.25</v>
      </c>
      <c r="O195" s="8">
        <f t="shared" si="38"/>
        <v>0</v>
      </c>
      <c r="P195" s="8">
        <f t="shared" si="38"/>
        <v>0</v>
      </c>
      <c r="Q195" s="8">
        <f t="shared" si="38"/>
        <v>0</v>
      </c>
      <c r="R195" s="8">
        <f t="shared" si="38"/>
        <v>0</v>
      </c>
      <c r="S195" s="8">
        <f t="shared" si="38"/>
        <v>0</v>
      </c>
      <c r="T195" s="8">
        <f t="shared" si="38"/>
        <v>0</v>
      </c>
      <c r="U195" s="21">
        <f t="shared" si="27"/>
        <v>9</v>
      </c>
      <c r="V195" s="19">
        <f>VLOOKUP($C195,Gas!$B$3:$E$2506,2)</f>
        <v>1.72</v>
      </c>
      <c r="W195" s="44">
        <f t="shared" si="28"/>
        <v>11.773255813953488</v>
      </c>
    </row>
    <row r="196" spans="1:23" x14ac:dyDescent="0.2">
      <c r="A196">
        <f t="shared" si="33"/>
        <v>1998</v>
      </c>
      <c r="B196" s="43">
        <f t="shared" si="32"/>
        <v>9</v>
      </c>
      <c r="C196" s="91">
        <v>36042</v>
      </c>
      <c r="D196" s="92">
        <v>19.5</v>
      </c>
      <c r="E196" s="4">
        <f t="shared" ref="E196:E259" si="39">LN(D196/D195)</f>
        <v>-3.7740327982847086E-2</v>
      </c>
      <c r="F196" s="100">
        <f t="shared" si="30"/>
        <v>3.9259914634276067</v>
      </c>
      <c r="H196" s="8">
        <f t="shared" si="38"/>
        <v>0.5</v>
      </c>
      <c r="I196" s="8">
        <f t="shared" si="38"/>
        <v>5.5</v>
      </c>
      <c r="J196" s="8">
        <f t="shared" si="38"/>
        <v>10.5</v>
      </c>
      <c r="K196" s="8">
        <f t="shared" si="38"/>
        <v>15.5</v>
      </c>
      <c r="L196" s="8">
        <f t="shared" si="38"/>
        <v>20.5</v>
      </c>
      <c r="M196" s="8">
        <f t="shared" si="38"/>
        <v>30.5</v>
      </c>
      <c r="N196" s="8">
        <f t="shared" si="38"/>
        <v>0</v>
      </c>
      <c r="O196" s="8">
        <f t="shared" si="38"/>
        <v>0</v>
      </c>
      <c r="P196" s="8">
        <f t="shared" si="38"/>
        <v>0</v>
      </c>
      <c r="Q196" s="8">
        <f t="shared" si="38"/>
        <v>0</v>
      </c>
      <c r="R196" s="8">
        <f t="shared" si="38"/>
        <v>0</v>
      </c>
      <c r="S196" s="8">
        <f t="shared" si="38"/>
        <v>0</v>
      </c>
      <c r="T196" s="8">
        <f t="shared" si="38"/>
        <v>0</v>
      </c>
      <c r="U196" s="21">
        <f t="shared" ref="U196:U259" si="40">B196</f>
        <v>9</v>
      </c>
      <c r="V196" s="19">
        <f>VLOOKUP($C196,Gas!$B$3:$E$2506,2)</f>
        <v>1.6850000000000001</v>
      </c>
      <c r="W196" s="44">
        <f t="shared" ref="W196:W259" si="41">D196/V196</f>
        <v>11.572700296735905</v>
      </c>
    </row>
    <row r="197" spans="1:23" x14ac:dyDescent="0.2">
      <c r="A197">
        <f t="shared" si="33"/>
        <v>1998</v>
      </c>
      <c r="B197" s="43">
        <f t="shared" si="32"/>
        <v>9</v>
      </c>
      <c r="C197" s="91">
        <v>36046</v>
      </c>
      <c r="D197" s="92">
        <v>25.5</v>
      </c>
      <c r="E197" s="4">
        <f t="shared" si="39"/>
        <v>0.26826398659467937</v>
      </c>
      <c r="F197" s="100">
        <f t="shared" si="30"/>
        <v>4.1577736155198295</v>
      </c>
      <c r="H197" s="8">
        <f t="shared" si="38"/>
        <v>0</v>
      </c>
      <c r="I197" s="8">
        <f t="shared" si="38"/>
        <v>0</v>
      </c>
      <c r="J197" s="8">
        <f t="shared" si="38"/>
        <v>4.5</v>
      </c>
      <c r="K197" s="8">
        <f t="shared" si="38"/>
        <v>9.5</v>
      </c>
      <c r="L197" s="8">
        <f t="shared" si="38"/>
        <v>14.5</v>
      </c>
      <c r="M197" s="8">
        <f t="shared" si="38"/>
        <v>24.5</v>
      </c>
      <c r="N197" s="8">
        <f t="shared" si="38"/>
        <v>5.5</v>
      </c>
      <c r="O197" s="8">
        <f t="shared" si="38"/>
        <v>0.5</v>
      </c>
      <c r="P197" s="8">
        <f t="shared" si="38"/>
        <v>0</v>
      </c>
      <c r="Q197" s="8">
        <f t="shared" si="38"/>
        <v>0</v>
      </c>
      <c r="R197" s="8">
        <f t="shared" si="38"/>
        <v>0</v>
      </c>
      <c r="S197" s="8">
        <f t="shared" si="38"/>
        <v>0</v>
      </c>
      <c r="T197" s="8">
        <f t="shared" si="38"/>
        <v>0</v>
      </c>
      <c r="U197" s="21">
        <f t="shared" si="40"/>
        <v>9</v>
      </c>
      <c r="V197" s="19">
        <f>VLOOKUP($C197,Gas!$B$3:$E$2506,2)</f>
        <v>1.69</v>
      </c>
      <c r="W197" s="44">
        <f t="shared" si="41"/>
        <v>15.088757396449704</v>
      </c>
    </row>
    <row r="198" spans="1:23" x14ac:dyDescent="0.2">
      <c r="A198">
        <f t="shared" si="33"/>
        <v>1998</v>
      </c>
      <c r="B198" s="43">
        <f t="shared" si="32"/>
        <v>9</v>
      </c>
      <c r="C198" s="91">
        <v>36047</v>
      </c>
      <c r="D198" s="92">
        <v>18.88</v>
      </c>
      <c r="E198" s="4">
        <f t="shared" si="39"/>
        <v>-0.30057529144702588</v>
      </c>
      <c r="F198" s="100">
        <f t="shared" si="30"/>
        <v>2.8266008998919547</v>
      </c>
      <c r="H198" s="8">
        <f t="shared" si="38"/>
        <v>1.120000000000001</v>
      </c>
      <c r="I198" s="8">
        <f t="shared" si="38"/>
        <v>6.120000000000001</v>
      </c>
      <c r="J198" s="8">
        <f t="shared" si="38"/>
        <v>11.120000000000001</v>
      </c>
      <c r="K198" s="8">
        <f t="shared" si="38"/>
        <v>16.12</v>
      </c>
      <c r="L198" s="8">
        <f t="shared" si="38"/>
        <v>21.12</v>
      </c>
      <c r="M198" s="8">
        <f t="shared" si="38"/>
        <v>31.12</v>
      </c>
      <c r="N198" s="8">
        <f t="shared" si="38"/>
        <v>0</v>
      </c>
      <c r="O198" s="8">
        <f t="shared" si="38"/>
        <v>0</v>
      </c>
      <c r="P198" s="8">
        <f t="shared" si="38"/>
        <v>0</v>
      </c>
      <c r="Q198" s="8">
        <f t="shared" si="38"/>
        <v>0</v>
      </c>
      <c r="R198" s="8">
        <f t="shared" si="38"/>
        <v>0</v>
      </c>
      <c r="S198" s="8">
        <f t="shared" si="38"/>
        <v>0</v>
      </c>
      <c r="T198" s="8">
        <f t="shared" si="38"/>
        <v>0</v>
      </c>
      <c r="U198" s="21">
        <f t="shared" si="40"/>
        <v>9</v>
      </c>
      <c r="V198" s="19">
        <f>VLOOKUP($C198,Gas!$B$3:$E$2506,2)</f>
        <v>1.7949999999999999</v>
      </c>
      <c r="W198" s="44">
        <f t="shared" si="41"/>
        <v>10.518105849582172</v>
      </c>
    </row>
    <row r="199" spans="1:23" x14ac:dyDescent="0.2">
      <c r="A199">
        <f t="shared" si="33"/>
        <v>1998</v>
      </c>
      <c r="B199" s="43">
        <f t="shared" si="32"/>
        <v>9</v>
      </c>
      <c r="C199" s="91">
        <v>36048</v>
      </c>
      <c r="D199" s="92">
        <v>19.05</v>
      </c>
      <c r="E199" s="4">
        <f t="shared" si="39"/>
        <v>8.9639408553553457E-3</v>
      </c>
      <c r="F199" s="100">
        <f t="shared" si="30"/>
        <v>2.8070251271263365</v>
      </c>
      <c r="H199" s="8">
        <f t="shared" si="38"/>
        <v>0.94999999999999929</v>
      </c>
      <c r="I199" s="8">
        <f t="shared" si="38"/>
        <v>5.9499999999999993</v>
      </c>
      <c r="J199" s="8">
        <f t="shared" si="38"/>
        <v>10.95</v>
      </c>
      <c r="K199" s="8">
        <f t="shared" si="38"/>
        <v>15.95</v>
      </c>
      <c r="L199" s="8">
        <f t="shared" si="38"/>
        <v>20.95</v>
      </c>
      <c r="M199" s="8">
        <f t="shared" si="38"/>
        <v>30.95</v>
      </c>
      <c r="N199" s="8">
        <f t="shared" si="38"/>
        <v>0</v>
      </c>
      <c r="O199" s="8">
        <f t="shared" si="38"/>
        <v>0</v>
      </c>
      <c r="P199" s="8">
        <f t="shared" si="38"/>
        <v>0</v>
      </c>
      <c r="Q199" s="8">
        <f t="shared" si="38"/>
        <v>0</v>
      </c>
      <c r="R199" s="8">
        <f t="shared" si="38"/>
        <v>0</v>
      </c>
      <c r="S199" s="8">
        <f t="shared" si="38"/>
        <v>0</v>
      </c>
      <c r="T199" s="8">
        <f t="shared" si="38"/>
        <v>0</v>
      </c>
      <c r="U199" s="21">
        <f t="shared" si="40"/>
        <v>9</v>
      </c>
      <c r="V199" s="19">
        <f>VLOOKUP($C199,Gas!$B$3:$E$2506,2)</f>
        <v>1.7749999999999999</v>
      </c>
      <c r="W199" s="44">
        <f t="shared" si="41"/>
        <v>10.732394366197184</v>
      </c>
    </row>
    <row r="200" spans="1:23" x14ac:dyDescent="0.2">
      <c r="A200">
        <f t="shared" si="33"/>
        <v>1998</v>
      </c>
      <c r="B200" s="43">
        <f t="shared" si="32"/>
        <v>9</v>
      </c>
      <c r="C200" s="91">
        <v>36049</v>
      </c>
      <c r="D200" s="92">
        <v>18.920000000000002</v>
      </c>
      <c r="E200" s="4">
        <f t="shared" si="39"/>
        <v>-6.8475379489777105E-3</v>
      </c>
      <c r="F200" s="100">
        <f t="shared" si="30"/>
        <v>2.558423292198809</v>
      </c>
      <c r="H200" s="8">
        <f t="shared" si="38"/>
        <v>1.0799999999999983</v>
      </c>
      <c r="I200" s="8">
        <f t="shared" si="38"/>
        <v>6.0799999999999983</v>
      </c>
      <c r="J200" s="8">
        <f t="shared" si="38"/>
        <v>11.079999999999998</v>
      </c>
      <c r="K200" s="8">
        <f t="shared" si="38"/>
        <v>16.079999999999998</v>
      </c>
      <c r="L200" s="8">
        <f t="shared" si="38"/>
        <v>21.08</v>
      </c>
      <c r="M200" s="8">
        <f t="shared" si="38"/>
        <v>31.08</v>
      </c>
      <c r="N200" s="8">
        <f t="shared" si="38"/>
        <v>0</v>
      </c>
      <c r="O200" s="8">
        <f t="shared" si="38"/>
        <v>0</v>
      </c>
      <c r="P200" s="8">
        <f t="shared" si="38"/>
        <v>0</v>
      </c>
      <c r="Q200" s="8">
        <f t="shared" si="38"/>
        <v>0</v>
      </c>
      <c r="R200" s="8">
        <f t="shared" si="38"/>
        <v>0</v>
      </c>
      <c r="S200" s="8">
        <f t="shared" si="38"/>
        <v>0</v>
      </c>
      <c r="T200" s="8">
        <f t="shared" si="38"/>
        <v>0</v>
      </c>
      <c r="U200" s="21">
        <f t="shared" si="40"/>
        <v>9</v>
      </c>
      <c r="V200" s="19">
        <f>VLOOKUP($C200,Gas!$B$3:$E$2506,2)</f>
        <v>1.87</v>
      </c>
      <c r="W200" s="44">
        <f t="shared" si="41"/>
        <v>10.117647058823529</v>
      </c>
    </row>
    <row r="201" spans="1:23" x14ac:dyDescent="0.2">
      <c r="A201">
        <f t="shared" si="33"/>
        <v>1998</v>
      </c>
      <c r="B201" s="43">
        <f t="shared" si="32"/>
        <v>9</v>
      </c>
      <c r="C201" s="91">
        <v>36052</v>
      </c>
      <c r="D201" s="92">
        <v>23.75</v>
      </c>
      <c r="E201" s="4">
        <f t="shared" si="39"/>
        <v>0.22736296685691795</v>
      </c>
      <c r="F201" s="100">
        <f t="shared" si="30"/>
        <v>2.7955757371095826</v>
      </c>
      <c r="H201" s="8">
        <f t="shared" si="38"/>
        <v>0</v>
      </c>
      <c r="I201" s="8">
        <f t="shared" si="38"/>
        <v>1.25</v>
      </c>
      <c r="J201" s="8">
        <f t="shared" si="38"/>
        <v>6.25</v>
      </c>
      <c r="K201" s="8">
        <f t="shared" si="38"/>
        <v>11.25</v>
      </c>
      <c r="L201" s="8">
        <f t="shared" si="38"/>
        <v>16.25</v>
      </c>
      <c r="M201" s="8">
        <f t="shared" si="38"/>
        <v>26.25</v>
      </c>
      <c r="N201" s="8">
        <f t="shared" si="38"/>
        <v>3.75</v>
      </c>
      <c r="O201" s="8">
        <f t="shared" si="38"/>
        <v>0</v>
      </c>
      <c r="P201" s="8">
        <f t="shared" si="38"/>
        <v>0</v>
      </c>
      <c r="Q201" s="8">
        <f t="shared" si="38"/>
        <v>0</v>
      </c>
      <c r="R201" s="8">
        <f t="shared" si="38"/>
        <v>0</v>
      </c>
      <c r="S201" s="8">
        <f t="shared" si="38"/>
        <v>0</v>
      </c>
      <c r="T201" s="8">
        <f t="shared" si="38"/>
        <v>0</v>
      </c>
      <c r="U201" s="21">
        <f t="shared" si="40"/>
        <v>9</v>
      </c>
      <c r="V201" s="19">
        <f>VLOOKUP($C201,Gas!$B$3:$E$2506,2)</f>
        <v>1.845</v>
      </c>
      <c r="W201" s="44">
        <f t="shared" si="41"/>
        <v>12.872628726287264</v>
      </c>
    </row>
    <row r="202" spans="1:23" x14ac:dyDescent="0.2">
      <c r="A202">
        <f t="shared" si="33"/>
        <v>1998</v>
      </c>
      <c r="B202" s="43">
        <f t="shared" si="32"/>
        <v>9</v>
      </c>
      <c r="C202" s="91">
        <v>36053</v>
      </c>
      <c r="D202" s="92">
        <v>23.75</v>
      </c>
      <c r="E202" s="4">
        <f t="shared" si="39"/>
        <v>0</v>
      </c>
      <c r="F202" s="100">
        <f t="shared" si="30"/>
        <v>2.7734059522085861</v>
      </c>
      <c r="H202" s="8">
        <f t="shared" si="38"/>
        <v>0</v>
      </c>
      <c r="I202" s="8">
        <f t="shared" si="38"/>
        <v>1.25</v>
      </c>
      <c r="J202" s="8">
        <f t="shared" si="38"/>
        <v>6.25</v>
      </c>
      <c r="K202" s="8">
        <f t="shared" si="38"/>
        <v>11.25</v>
      </c>
      <c r="L202" s="8">
        <f t="shared" si="38"/>
        <v>16.25</v>
      </c>
      <c r="M202" s="8">
        <f t="shared" si="38"/>
        <v>26.25</v>
      </c>
      <c r="N202" s="8">
        <f t="shared" si="38"/>
        <v>3.75</v>
      </c>
      <c r="O202" s="8">
        <f t="shared" si="38"/>
        <v>0</v>
      </c>
      <c r="P202" s="8">
        <f t="shared" si="38"/>
        <v>0</v>
      </c>
      <c r="Q202" s="8">
        <f t="shared" si="38"/>
        <v>0</v>
      </c>
      <c r="R202" s="8">
        <f t="shared" si="38"/>
        <v>0</v>
      </c>
      <c r="S202" s="8">
        <f t="shared" si="38"/>
        <v>0</v>
      </c>
      <c r="T202" s="8">
        <f t="shared" si="38"/>
        <v>0</v>
      </c>
      <c r="U202" s="21">
        <f t="shared" si="40"/>
        <v>9</v>
      </c>
      <c r="V202" s="19">
        <f>VLOOKUP($C202,Gas!$B$3:$E$2506,2)</f>
        <v>1.83</v>
      </c>
      <c r="W202" s="44">
        <f t="shared" si="41"/>
        <v>12.978142076502731</v>
      </c>
    </row>
    <row r="203" spans="1:23" x14ac:dyDescent="0.2">
      <c r="A203">
        <f t="shared" si="33"/>
        <v>1998</v>
      </c>
      <c r="B203" s="43">
        <f t="shared" si="32"/>
        <v>9</v>
      </c>
      <c r="C203" s="91">
        <v>36054</v>
      </c>
      <c r="D203" s="92">
        <v>30</v>
      </c>
      <c r="E203" s="4">
        <f t="shared" si="39"/>
        <v>0.2336148511815051</v>
      </c>
      <c r="F203" s="100">
        <f t="shared" si="30"/>
        <v>2.8465595026010324</v>
      </c>
      <c r="H203" s="8">
        <f t="shared" si="38"/>
        <v>0</v>
      </c>
      <c r="I203" s="8">
        <f t="shared" si="38"/>
        <v>0</v>
      </c>
      <c r="J203" s="8">
        <f t="shared" si="38"/>
        <v>0</v>
      </c>
      <c r="K203" s="8">
        <f t="shared" si="38"/>
        <v>5</v>
      </c>
      <c r="L203" s="8">
        <f t="shared" si="38"/>
        <v>10</v>
      </c>
      <c r="M203" s="8">
        <f t="shared" si="38"/>
        <v>20</v>
      </c>
      <c r="N203" s="8">
        <f t="shared" si="38"/>
        <v>10</v>
      </c>
      <c r="O203" s="8">
        <f t="shared" si="38"/>
        <v>5</v>
      </c>
      <c r="P203" s="8">
        <f t="shared" si="38"/>
        <v>0</v>
      </c>
      <c r="Q203" s="8">
        <f t="shared" si="38"/>
        <v>0</v>
      </c>
      <c r="R203" s="8">
        <f t="shared" si="38"/>
        <v>0</v>
      </c>
      <c r="S203" s="8">
        <f t="shared" si="38"/>
        <v>0</v>
      </c>
      <c r="T203" s="8">
        <f t="shared" si="38"/>
        <v>0</v>
      </c>
      <c r="U203" s="21">
        <f t="shared" si="40"/>
        <v>9</v>
      </c>
      <c r="V203" s="19">
        <f>VLOOKUP($C203,Gas!$B$3:$E$2506,2)</f>
        <v>1.9350000000000001</v>
      </c>
      <c r="W203" s="44">
        <f t="shared" si="41"/>
        <v>15.503875968992247</v>
      </c>
    </row>
    <row r="204" spans="1:23" x14ac:dyDescent="0.2">
      <c r="A204">
        <f t="shared" si="33"/>
        <v>1998</v>
      </c>
      <c r="B204" s="43">
        <f t="shared" si="32"/>
        <v>9</v>
      </c>
      <c r="C204" s="91">
        <v>36055</v>
      </c>
      <c r="D204" s="92">
        <v>27</v>
      </c>
      <c r="E204" s="4">
        <f t="shared" si="39"/>
        <v>-0.10536051565782628</v>
      </c>
      <c r="F204" s="100">
        <f t="shared" si="30"/>
        <v>2.9163059629221042</v>
      </c>
      <c r="H204" s="8">
        <f t="shared" ref="H204:T213" si="42">IF(H$1="P",MAX(0,H$2-$D204),IF(H$1="C",MAX(0,$D204-H$2)))</f>
        <v>0</v>
      </c>
      <c r="I204" s="8">
        <f t="shared" si="42"/>
        <v>0</v>
      </c>
      <c r="J204" s="8">
        <f t="shared" si="42"/>
        <v>3</v>
      </c>
      <c r="K204" s="8">
        <f t="shared" si="42"/>
        <v>8</v>
      </c>
      <c r="L204" s="8">
        <f t="shared" si="42"/>
        <v>13</v>
      </c>
      <c r="M204" s="8">
        <f t="shared" si="42"/>
        <v>23</v>
      </c>
      <c r="N204" s="8">
        <f t="shared" si="42"/>
        <v>7</v>
      </c>
      <c r="O204" s="8">
        <f t="shared" si="42"/>
        <v>2</v>
      </c>
      <c r="P204" s="8">
        <f t="shared" si="42"/>
        <v>0</v>
      </c>
      <c r="Q204" s="8">
        <f t="shared" si="42"/>
        <v>0</v>
      </c>
      <c r="R204" s="8">
        <f t="shared" si="42"/>
        <v>0</v>
      </c>
      <c r="S204" s="8">
        <f t="shared" si="42"/>
        <v>0</v>
      </c>
      <c r="T204" s="8">
        <f t="shared" si="42"/>
        <v>0</v>
      </c>
      <c r="U204" s="21">
        <f t="shared" si="40"/>
        <v>9</v>
      </c>
      <c r="V204" s="19">
        <f>VLOOKUP($C204,Gas!$B$3:$E$2506,2)</f>
        <v>2.12</v>
      </c>
      <c r="W204" s="44">
        <f t="shared" si="41"/>
        <v>12.735849056603772</v>
      </c>
    </row>
    <row r="205" spans="1:23" x14ac:dyDescent="0.2">
      <c r="A205">
        <f t="shared" si="33"/>
        <v>1998</v>
      </c>
      <c r="B205" s="43">
        <f t="shared" si="32"/>
        <v>9</v>
      </c>
      <c r="C205" s="91">
        <v>36056</v>
      </c>
      <c r="D205" s="92">
        <v>28.43</v>
      </c>
      <c r="E205" s="4">
        <f t="shared" si="39"/>
        <v>5.1608059658579258E-2</v>
      </c>
      <c r="F205" s="100">
        <f t="shared" ref="F205:F268" si="43">STDEV(E196:E205)*SQRT(trade_day)</f>
        <v>2.750681298420071</v>
      </c>
      <c r="H205" s="8">
        <f t="shared" si="42"/>
        <v>0</v>
      </c>
      <c r="I205" s="8">
        <f t="shared" si="42"/>
        <v>0</v>
      </c>
      <c r="J205" s="8">
        <f t="shared" si="42"/>
        <v>1.5700000000000003</v>
      </c>
      <c r="K205" s="8">
        <f t="shared" si="42"/>
        <v>6.57</v>
      </c>
      <c r="L205" s="8">
        <f t="shared" si="42"/>
        <v>11.57</v>
      </c>
      <c r="M205" s="8">
        <f t="shared" si="42"/>
        <v>21.57</v>
      </c>
      <c r="N205" s="8">
        <f t="shared" si="42"/>
        <v>8.43</v>
      </c>
      <c r="O205" s="8">
        <f t="shared" si="42"/>
        <v>3.4299999999999997</v>
      </c>
      <c r="P205" s="8">
        <f t="shared" si="42"/>
        <v>0</v>
      </c>
      <c r="Q205" s="8">
        <f t="shared" si="42"/>
        <v>0</v>
      </c>
      <c r="R205" s="8">
        <f t="shared" si="42"/>
        <v>0</v>
      </c>
      <c r="S205" s="8">
        <f t="shared" si="42"/>
        <v>0</v>
      </c>
      <c r="T205" s="8">
        <f t="shared" si="42"/>
        <v>0</v>
      </c>
      <c r="U205" s="21">
        <f t="shared" si="40"/>
        <v>9</v>
      </c>
      <c r="V205" s="19">
        <f>VLOOKUP($C205,Gas!$B$3:$E$2506,2)</f>
        <v>2.1150000000000002</v>
      </c>
      <c r="W205" s="44">
        <f t="shared" si="41"/>
        <v>13.442080378250589</v>
      </c>
    </row>
    <row r="206" spans="1:23" x14ac:dyDescent="0.2">
      <c r="A206">
        <f t="shared" si="33"/>
        <v>1998</v>
      </c>
      <c r="B206" s="43">
        <f t="shared" si="32"/>
        <v>9</v>
      </c>
      <c r="C206" s="91">
        <v>36059</v>
      </c>
      <c r="D206" s="92">
        <v>24.67</v>
      </c>
      <c r="E206" s="4">
        <f t="shared" si="39"/>
        <v>-0.14185699512164296</v>
      </c>
      <c r="F206" s="100">
        <f t="shared" si="43"/>
        <v>2.8725961545552781</v>
      </c>
      <c r="H206" s="8">
        <f t="shared" si="42"/>
        <v>0</v>
      </c>
      <c r="I206" s="8">
        <f t="shared" si="42"/>
        <v>0.32999999999999829</v>
      </c>
      <c r="J206" s="8">
        <f t="shared" si="42"/>
        <v>5.3299999999999983</v>
      </c>
      <c r="K206" s="8">
        <f t="shared" si="42"/>
        <v>10.329999999999998</v>
      </c>
      <c r="L206" s="8">
        <f t="shared" si="42"/>
        <v>15.329999999999998</v>
      </c>
      <c r="M206" s="8">
        <f t="shared" si="42"/>
        <v>25.33</v>
      </c>
      <c r="N206" s="8">
        <f t="shared" si="42"/>
        <v>4.6700000000000017</v>
      </c>
      <c r="O206" s="8">
        <f t="shared" si="42"/>
        <v>0</v>
      </c>
      <c r="P206" s="8">
        <f t="shared" si="42"/>
        <v>0</v>
      </c>
      <c r="Q206" s="8">
        <f t="shared" si="42"/>
        <v>0</v>
      </c>
      <c r="R206" s="8">
        <f t="shared" si="42"/>
        <v>0</v>
      </c>
      <c r="S206" s="8">
        <f t="shared" si="42"/>
        <v>0</v>
      </c>
      <c r="T206" s="8">
        <f t="shared" si="42"/>
        <v>0</v>
      </c>
      <c r="U206" s="21">
        <f t="shared" si="40"/>
        <v>9</v>
      </c>
      <c r="V206" s="19">
        <f>VLOOKUP($C206,Gas!$B$3:$E$2506,2)</f>
        <v>2.2450000000000001</v>
      </c>
      <c r="W206" s="44">
        <f t="shared" si="41"/>
        <v>10.988864142538976</v>
      </c>
    </row>
    <row r="207" spans="1:23" x14ac:dyDescent="0.2">
      <c r="A207">
        <f t="shared" si="33"/>
        <v>1998</v>
      </c>
      <c r="B207" s="43">
        <f t="shared" si="32"/>
        <v>9</v>
      </c>
      <c r="C207" s="91">
        <v>36060</v>
      </c>
      <c r="D207" s="92">
        <v>22.75</v>
      </c>
      <c r="E207" s="4">
        <f t="shared" si="39"/>
        <v>-8.1022785144306039E-2</v>
      </c>
      <c r="F207" s="100">
        <f t="shared" si="43"/>
        <v>2.5597998424973012</v>
      </c>
      <c r="H207" s="8">
        <f t="shared" si="42"/>
        <v>0</v>
      </c>
      <c r="I207" s="8">
        <f t="shared" si="42"/>
        <v>2.25</v>
      </c>
      <c r="J207" s="8">
        <f t="shared" si="42"/>
        <v>7.25</v>
      </c>
      <c r="K207" s="8">
        <f t="shared" si="42"/>
        <v>12.25</v>
      </c>
      <c r="L207" s="8">
        <f t="shared" si="42"/>
        <v>17.25</v>
      </c>
      <c r="M207" s="8">
        <f t="shared" si="42"/>
        <v>27.25</v>
      </c>
      <c r="N207" s="8">
        <f t="shared" si="42"/>
        <v>2.75</v>
      </c>
      <c r="O207" s="8">
        <f t="shared" si="42"/>
        <v>0</v>
      </c>
      <c r="P207" s="8">
        <f t="shared" si="42"/>
        <v>0</v>
      </c>
      <c r="Q207" s="8">
        <f t="shared" si="42"/>
        <v>0</v>
      </c>
      <c r="R207" s="8">
        <f t="shared" si="42"/>
        <v>0</v>
      </c>
      <c r="S207" s="8">
        <f t="shared" si="42"/>
        <v>0</v>
      </c>
      <c r="T207" s="8">
        <f t="shared" si="42"/>
        <v>0</v>
      </c>
      <c r="U207" s="21">
        <f t="shared" si="40"/>
        <v>9</v>
      </c>
      <c r="V207" s="19">
        <f>VLOOKUP($C207,Gas!$B$3:$E$2506,2)</f>
        <v>2.17</v>
      </c>
      <c r="W207" s="44">
        <f t="shared" si="41"/>
        <v>10.483870967741936</v>
      </c>
    </row>
    <row r="208" spans="1:23" x14ac:dyDescent="0.2">
      <c r="A208">
        <f t="shared" si="33"/>
        <v>1998</v>
      </c>
      <c r="B208" s="43">
        <f t="shared" si="32"/>
        <v>9</v>
      </c>
      <c r="C208" s="91">
        <v>36061</v>
      </c>
      <c r="D208" s="92">
        <v>20.75</v>
      </c>
      <c r="E208" s="4">
        <f t="shared" si="39"/>
        <v>-9.2018898720252137E-2</v>
      </c>
      <c r="F208" s="100">
        <f t="shared" si="43"/>
        <v>2.0711303632328537</v>
      </c>
      <c r="H208" s="8">
        <f t="shared" si="42"/>
        <v>0</v>
      </c>
      <c r="I208" s="8">
        <f t="shared" si="42"/>
        <v>4.25</v>
      </c>
      <c r="J208" s="8">
        <f t="shared" si="42"/>
        <v>9.25</v>
      </c>
      <c r="K208" s="8">
        <f t="shared" si="42"/>
        <v>14.25</v>
      </c>
      <c r="L208" s="8">
        <f t="shared" si="42"/>
        <v>19.25</v>
      </c>
      <c r="M208" s="8">
        <f t="shared" si="42"/>
        <v>29.25</v>
      </c>
      <c r="N208" s="8">
        <f t="shared" si="42"/>
        <v>0.75</v>
      </c>
      <c r="O208" s="8">
        <f t="shared" si="42"/>
        <v>0</v>
      </c>
      <c r="P208" s="8">
        <f t="shared" si="42"/>
        <v>0</v>
      </c>
      <c r="Q208" s="8">
        <f t="shared" si="42"/>
        <v>0</v>
      </c>
      <c r="R208" s="8">
        <f t="shared" si="42"/>
        <v>0</v>
      </c>
      <c r="S208" s="8">
        <f t="shared" si="42"/>
        <v>0</v>
      </c>
      <c r="T208" s="8">
        <f t="shared" si="42"/>
        <v>0</v>
      </c>
      <c r="U208" s="21">
        <f t="shared" si="40"/>
        <v>9</v>
      </c>
      <c r="V208" s="19">
        <f>VLOOKUP($C208,Gas!$B$3:$E$2506,2)</f>
        <v>2.2850000000000001</v>
      </c>
      <c r="W208" s="44">
        <f t="shared" si="41"/>
        <v>9.0809628008752732</v>
      </c>
    </row>
    <row r="209" spans="1:26" x14ac:dyDescent="0.2">
      <c r="A209">
        <f t="shared" si="33"/>
        <v>1998</v>
      </c>
      <c r="B209" s="43">
        <f t="shared" si="32"/>
        <v>9</v>
      </c>
      <c r="C209" s="91">
        <v>36062</v>
      </c>
      <c r="D209" s="92">
        <v>18.670000000000002</v>
      </c>
      <c r="E209" s="4">
        <f t="shared" si="39"/>
        <v>-0.10562828912307594</v>
      </c>
      <c r="F209" s="100">
        <f t="shared" si="43"/>
        <v>2.1496333628582271</v>
      </c>
      <c r="H209" s="8">
        <f t="shared" si="42"/>
        <v>1.3299999999999983</v>
      </c>
      <c r="I209" s="8">
        <f t="shared" si="42"/>
        <v>6.3299999999999983</v>
      </c>
      <c r="J209" s="8">
        <f t="shared" si="42"/>
        <v>11.329999999999998</v>
      </c>
      <c r="K209" s="8">
        <f t="shared" si="42"/>
        <v>16.329999999999998</v>
      </c>
      <c r="L209" s="8">
        <f t="shared" si="42"/>
        <v>21.33</v>
      </c>
      <c r="M209" s="8">
        <f t="shared" si="42"/>
        <v>31.33</v>
      </c>
      <c r="N209" s="8">
        <f t="shared" si="42"/>
        <v>0</v>
      </c>
      <c r="O209" s="8">
        <f t="shared" si="42"/>
        <v>0</v>
      </c>
      <c r="P209" s="8">
        <f t="shared" si="42"/>
        <v>0</v>
      </c>
      <c r="Q209" s="8">
        <f t="shared" si="42"/>
        <v>0</v>
      </c>
      <c r="R209" s="8">
        <f t="shared" si="42"/>
        <v>0</v>
      </c>
      <c r="S209" s="8">
        <f t="shared" si="42"/>
        <v>0</v>
      </c>
      <c r="T209" s="8">
        <f t="shared" si="42"/>
        <v>0</v>
      </c>
      <c r="U209" s="21">
        <f t="shared" si="40"/>
        <v>9</v>
      </c>
      <c r="V209" s="19">
        <f>VLOOKUP($C209,Gas!$B$3:$E$2506,2)</f>
        <v>2.1850000000000001</v>
      </c>
      <c r="W209" s="44">
        <f t="shared" si="41"/>
        <v>8.5446224256292904</v>
      </c>
    </row>
    <row r="210" spans="1:26" x14ac:dyDescent="0.2">
      <c r="A210">
        <f t="shared" si="33"/>
        <v>1998</v>
      </c>
      <c r="B210" s="43">
        <f t="shared" si="32"/>
        <v>9</v>
      </c>
      <c r="C210" s="91">
        <v>36063</v>
      </c>
      <c r="D210" s="92">
        <v>19.55</v>
      </c>
      <c r="E210" s="4">
        <f t="shared" si="39"/>
        <v>4.6057328877743491E-2</v>
      </c>
      <c r="F210" s="100">
        <f t="shared" si="43"/>
        <v>2.1625662689901883</v>
      </c>
      <c r="H210" s="8">
        <f t="shared" si="42"/>
        <v>0.44999999999999929</v>
      </c>
      <c r="I210" s="8">
        <f t="shared" si="42"/>
        <v>5.4499999999999993</v>
      </c>
      <c r="J210" s="8">
        <f t="shared" si="42"/>
        <v>10.45</v>
      </c>
      <c r="K210" s="8">
        <f t="shared" si="42"/>
        <v>15.45</v>
      </c>
      <c r="L210" s="8">
        <f t="shared" si="42"/>
        <v>20.45</v>
      </c>
      <c r="M210" s="8">
        <f t="shared" si="42"/>
        <v>30.45</v>
      </c>
      <c r="N210" s="8">
        <f t="shared" si="42"/>
        <v>0</v>
      </c>
      <c r="O210" s="8">
        <f t="shared" si="42"/>
        <v>0</v>
      </c>
      <c r="P210" s="8">
        <f t="shared" si="42"/>
        <v>0</v>
      </c>
      <c r="Q210" s="8">
        <f t="shared" si="42"/>
        <v>0</v>
      </c>
      <c r="R210" s="8">
        <f t="shared" si="42"/>
        <v>0</v>
      </c>
      <c r="S210" s="8">
        <f t="shared" si="42"/>
        <v>0</v>
      </c>
      <c r="T210" s="8">
        <f t="shared" si="42"/>
        <v>0</v>
      </c>
      <c r="U210" s="21">
        <f t="shared" si="40"/>
        <v>9</v>
      </c>
      <c r="V210" s="19">
        <f>VLOOKUP($C210,Gas!$B$3:$E$2506,2)</f>
        <v>2.165</v>
      </c>
      <c r="W210" s="44">
        <f t="shared" si="41"/>
        <v>9.0300230946882216</v>
      </c>
    </row>
    <row r="211" spans="1:26" x14ac:dyDescent="0.2">
      <c r="A211">
        <f t="shared" si="33"/>
        <v>1998</v>
      </c>
      <c r="B211" s="43">
        <f t="shared" si="32"/>
        <v>9</v>
      </c>
      <c r="C211" s="91">
        <v>36066</v>
      </c>
      <c r="D211" s="92">
        <v>23</v>
      </c>
      <c r="E211" s="4">
        <f t="shared" si="39"/>
        <v>0.16251892949777494</v>
      </c>
      <c r="F211" s="100">
        <f t="shared" si="43"/>
        <v>1.993627031955558</v>
      </c>
      <c r="H211" s="8">
        <f t="shared" si="42"/>
        <v>0</v>
      </c>
      <c r="I211" s="8">
        <f t="shared" si="42"/>
        <v>2</v>
      </c>
      <c r="J211" s="8">
        <f t="shared" si="42"/>
        <v>7</v>
      </c>
      <c r="K211" s="8">
        <f t="shared" si="42"/>
        <v>12</v>
      </c>
      <c r="L211" s="8">
        <f t="shared" si="42"/>
        <v>17</v>
      </c>
      <c r="M211" s="8">
        <f t="shared" si="42"/>
        <v>27</v>
      </c>
      <c r="N211" s="8">
        <f t="shared" si="42"/>
        <v>3</v>
      </c>
      <c r="O211" s="8">
        <f t="shared" si="42"/>
        <v>0</v>
      </c>
      <c r="P211" s="8">
        <f t="shared" si="42"/>
        <v>0</v>
      </c>
      <c r="Q211" s="8">
        <f t="shared" si="42"/>
        <v>0</v>
      </c>
      <c r="R211" s="8">
        <f t="shared" si="42"/>
        <v>0</v>
      </c>
      <c r="S211" s="8">
        <f t="shared" si="42"/>
        <v>0</v>
      </c>
      <c r="T211" s="8">
        <f t="shared" si="42"/>
        <v>0</v>
      </c>
      <c r="U211" s="21">
        <f t="shared" si="40"/>
        <v>9</v>
      </c>
      <c r="V211" s="19">
        <f>VLOOKUP($C211,Gas!$B$3:$E$2506,2)</f>
        <v>2.3849999999999998</v>
      </c>
      <c r="W211" s="44">
        <f t="shared" si="41"/>
        <v>9.6436058700209646</v>
      </c>
    </row>
    <row r="212" spans="1:26" x14ac:dyDescent="0.2">
      <c r="A212">
        <f t="shared" si="33"/>
        <v>1998</v>
      </c>
      <c r="B212" s="43">
        <f t="shared" si="32"/>
        <v>9</v>
      </c>
      <c r="C212" s="91">
        <v>36067</v>
      </c>
      <c r="D212" s="92">
        <v>27.13</v>
      </c>
      <c r="E212" s="4">
        <f t="shared" si="39"/>
        <v>0.1651459107416906</v>
      </c>
      <c r="F212" s="100">
        <f t="shared" si="43"/>
        <v>2.1646751114259377</v>
      </c>
      <c r="H212" s="8">
        <f t="shared" si="42"/>
        <v>0</v>
      </c>
      <c r="I212" s="8">
        <f t="shared" si="42"/>
        <v>0</v>
      </c>
      <c r="J212" s="8">
        <f t="shared" si="42"/>
        <v>2.870000000000001</v>
      </c>
      <c r="K212" s="8">
        <f t="shared" si="42"/>
        <v>7.870000000000001</v>
      </c>
      <c r="L212" s="8">
        <f t="shared" si="42"/>
        <v>12.870000000000001</v>
      </c>
      <c r="M212" s="8">
        <f t="shared" si="42"/>
        <v>22.87</v>
      </c>
      <c r="N212" s="8">
        <f t="shared" si="42"/>
        <v>7.129999999999999</v>
      </c>
      <c r="O212" s="8">
        <f t="shared" si="42"/>
        <v>2.129999999999999</v>
      </c>
      <c r="P212" s="8">
        <f t="shared" si="42"/>
        <v>0</v>
      </c>
      <c r="Q212" s="8">
        <f t="shared" si="42"/>
        <v>0</v>
      </c>
      <c r="R212" s="8">
        <f t="shared" si="42"/>
        <v>0</v>
      </c>
      <c r="S212" s="8">
        <f t="shared" si="42"/>
        <v>0</v>
      </c>
      <c r="T212" s="8">
        <f t="shared" si="42"/>
        <v>0</v>
      </c>
      <c r="U212" s="21">
        <f t="shared" si="40"/>
        <v>9</v>
      </c>
      <c r="V212" s="19">
        <f>VLOOKUP($C212,Gas!$B$3:$E$2506,2)</f>
        <v>2.2349999999999999</v>
      </c>
      <c r="W212" s="44">
        <f t="shared" si="41"/>
        <v>12.138702460850112</v>
      </c>
    </row>
    <row r="213" spans="1:26" x14ac:dyDescent="0.2">
      <c r="A213">
        <f t="shared" si="33"/>
        <v>1998</v>
      </c>
      <c r="B213" s="43">
        <f t="shared" si="32"/>
        <v>9</v>
      </c>
      <c r="C213" s="91">
        <v>36068</v>
      </c>
      <c r="D213" s="92">
        <v>24.33</v>
      </c>
      <c r="E213" s="4">
        <f t="shared" si="39"/>
        <v>-0.10892996987540922</v>
      </c>
      <c r="F213" s="100">
        <f t="shared" si="43"/>
        <v>1.8511351057123491</v>
      </c>
      <c r="H213" s="8">
        <f t="shared" si="42"/>
        <v>0</v>
      </c>
      <c r="I213" s="8">
        <f t="shared" si="42"/>
        <v>0.67000000000000171</v>
      </c>
      <c r="J213" s="8">
        <f t="shared" si="42"/>
        <v>5.6700000000000017</v>
      </c>
      <c r="K213" s="8">
        <f t="shared" si="42"/>
        <v>10.670000000000002</v>
      </c>
      <c r="L213" s="8">
        <f t="shared" si="42"/>
        <v>15.670000000000002</v>
      </c>
      <c r="M213" s="8">
        <f t="shared" si="42"/>
        <v>25.67</v>
      </c>
      <c r="N213" s="8">
        <f t="shared" si="42"/>
        <v>4.3299999999999983</v>
      </c>
      <c r="O213" s="8">
        <f t="shared" si="42"/>
        <v>0</v>
      </c>
      <c r="P213" s="8">
        <f t="shared" si="42"/>
        <v>0</v>
      </c>
      <c r="Q213" s="8">
        <f t="shared" si="42"/>
        <v>0</v>
      </c>
      <c r="R213" s="8">
        <f t="shared" si="42"/>
        <v>0</v>
      </c>
      <c r="S213" s="8">
        <f t="shared" si="42"/>
        <v>0</v>
      </c>
      <c r="T213" s="8">
        <f t="shared" si="42"/>
        <v>0</v>
      </c>
      <c r="U213" s="21">
        <f t="shared" si="40"/>
        <v>9</v>
      </c>
      <c r="V213" s="19">
        <f>VLOOKUP($C213,Gas!$B$3:$E$2506,2)</f>
        <v>2.17</v>
      </c>
      <c r="W213" s="44">
        <f t="shared" si="41"/>
        <v>11.211981566820276</v>
      </c>
    </row>
    <row r="214" spans="1:26" x14ac:dyDescent="0.2">
      <c r="A214">
        <f t="shared" si="33"/>
        <v>1998</v>
      </c>
      <c r="B214" s="43">
        <f t="shared" si="32"/>
        <v>10</v>
      </c>
      <c r="C214" s="91">
        <v>36069</v>
      </c>
      <c r="D214" s="92">
        <v>24</v>
      </c>
      <c r="E214" s="4">
        <f t="shared" si="39"/>
        <v>-1.3656326447485528E-2</v>
      </c>
      <c r="F214" s="100">
        <f t="shared" si="43"/>
        <v>1.7907796629725137</v>
      </c>
      <c r="H214" s="8">
        <f t="shared" ref="H214:T223" si="44">IF(H$1="P",MAX(0,H$2-$D214),IF(H$1="C",MAX(0,$D214-H$2)))</f>
        <v>0</v>
      </c>
      <c r="I214" s="8">
        <f t="shared" si="44"/>
        <v>1</v>
      </c>
      <c r="J214" s="8">
        <f t="shared" si="44"/>
        <v>6</v>
      </c>
      <c r="K214" s="8">
        <f t="shared" si="44"/>
        <v>11</v>
      </c>
      <c r="L214" s="8">
        <f t="shared" si="44"/>
        <v>16</v>
      </c>
      <c r="M214" s="8">
        <f t="shared" si="44"/>
        <v>26</v>
      </c>
      <c r="N214" s="8">
        <f t="shared" si="44"/>
        <v>4</v>
      </c>
      <c r="O214" s="8">
        <f t="shared" si="44"/>
        <v>0</v>
      </c>
      <c r="P214" s="8">
        <f t="shared" si="44"/>
        <v>0</v>
      </c>
      <c r="Q214" s="8">
        <f t="shared" si="44"/>
        <v>0</v>
      </c>
      <c r="R214" s="8">
        <f t="shared" si="44"/>
        <v>0</v>
      </c>
      <c r="S214" s="8">
        <f t="shared" si="44"/>
        <v>0</v>
      </c>
      <c r="T214" s="8">
        <f t="shared" si="44"/>
        <v>0</v>
      </c>
      <c r="U214" s="21">
        <f t="shared" si="40"/>
        <v>10</v>
      </c>
      <c r="V214" s="19">
        <f>VLOOKUP($C214,Gas!$B$3:$E$2506,2)</f>
        <v>2.1749999999999998</v>
      </c>
      <c r="W214" s="44">
        <f t="shared" si="41"/>
        <v>11.03448275862069</v>
      </c>
    </row>
    <row r="215" spans="1:26" x14ac:dyDescent="0.2">
      <c r="A215">
        <f t="shared" si="33"/>
        <v>1998</v>
      </c>
      <c r="B215" s="43">
        <f t="shared" si="32"/>
        <v>10</v>
      </c>
      <c r="C215" s="91">
        <v>36070</v>
      </c>
      <c r="D215" s="92">
        <v>23</v>
      </c>
      <c r="E215" s="4">
        <f t="shared" si="39"/>
        <v>-4.2559614418795889E-2</v>
      </c>
      <c r="F215" s="100">
        <f t="shared" si="43"/>
        <v>1.7598217067070727</v>
      </c>
      <c r="H215" s="8">
        <f t="shared" si="44"/>
        <v>0</v>
      </c>
      <c r="I215" s="8">
        <f t="shared" si="44"/>
        <v>2</v>
      </c>
      <c r="J215" s="8">
        <f t="shared" si="44"/>
        <v>7</v>
      </c>
      <c r="K215" s="8">
        <f t="shared" si="44"/>
        <v>12</v>
      </c>
      <c r="L215" s="8">
        <f t="shared" si="44"/>
        <v>17</v>
      </c>
      <c r="M215" s="8">
        <f t="shared" si="44"/>
        <v>27</v>
      </c>
      <c r="N215" s="8">
        <f t="shared" si="44"/>
        <v>3</v>
      </c>
      <c r="O215" s="8">
        <f t="shared" si="44"/>
        <v>0</v>
      </c>
      <c r="P215" s="8">
        <f t="shared" si="44"/>
        <v>0</v>
      </c>
      <c r="Q215" s="8">
        <f t="shared" si="44"/>
        <v>0</v>
      </c>
      <c r="R215" s="8">
        <f t="shared" si="44"/>
        <v>0</v>
      </c>
      <c r="S215" s="8">
        <f t="shared" si="44"/>
        <v>0</v>
      </c>
      <c r="T215" s="8">
        <f t="shared" si="44"/>
        <v>0</v>
      </c>
      <c r="U215" s="21">
        <f t="shared" si="40"/>
        <v>10</v>
      </c>
      <c r="V215" s="19">
        <f>VLOOKUP($C215,Gas!$B$3:$E$2506,2)</f>
        <v>2.3250000000000002</v>
      </c>
      <c r="W215" s="44">
        <f t="shared" si="41"/>
        <v>9.89247311827957</v>
      </c>
    </row>
    <row r="216" spans="1:26" x14ac:dyDescent="0.2">
      <c r="A216">
        <f t="shared" si="33"/>
        <v>1998</v>
      </c>
      <c r="B216" s="43">
        <f t="shared" si="32"/>
        <v>10</v>
      </c>
      <c r="C216" s="91">
        <v>36073</v>
      </c>
      <c r="D216" s="92">
        <v>22.13</v>
      </c>
      <c r="E216" s="4">
        <f t="shared" si="39"/>
        <v>-3.8560061866191452E-2</v>
      </c>
      <c r="F216" s="100">
        <f t="shared" si="43"/>
        <v>1.6344063239688176</v>
      </c>
      <c r="H216" s="8">
        <f t="shared" si="44"/>
        <v>0</v>
      </c>
      <c r="I216" s="8">
        <f t="shared" si="44"/>
        <v>2.870000000000001</v>
      </c>
      <c r="J216" s="8">
        <f t="shared" si="44"/>
        <v>7.870000000000001</v>
      </c>
      <c r="K216" s="8">
        <f t="shared" si="44"/>
        <v>12.870000000000001</v>
      </c>
      <c r="L216" s="8">
        <f t="shared" si="44"/>
        <v>17.87</v>
      </c>
      <c r="M216" s="8">
        <f t="shared" si="44"/>
        <v>27.87</v>
      </c>
      <c r="N216" s="8">
        <f t="shared" si="44"/>
        <v>2.129999999999999</v>
      </c>
      <c r="O216" s="8">
        <f t="shared" si="44"/>
        <v>0</v>
      </c>
      <c r="P216" s="8">
        <f t="shared" si="44"/>
        <v>0</v>
      </c>
      <c r="Q216" s="8">
        <f t="shared" si="44"/>
        <v>0</v>
      </c>
      <c r="R216" s="8">
        <f t="shared" si="44"/>
        <v>0</v>
      </c>
      <c r="S216" s="8">
        <f t="shared" si="44"/>
        <v>0</v>
      </c>
      <c r="T216" s="8">
        <f t="shared" si="44"/>
        <v>0</v>
      </c>
      <c r="U216" s="21">
        <f t="shared" si="40"/>
        <v>10</v>
      </c>
      <c r="V216" s="19">
        <f>VLOOKUP($C216,Gas!$B$3:$E$2506,2)</f>
        <v>2.125</v>
      </c>
      <c r="W216" s="44">
        <f t="shared" si="41"/>
        <v>10.414117647058823</v>
      </c>
    </row>
    <row r="217" spans="1:26" x14ac:dyDescent="0.2">
      <c r="A217">
        <f t="shared" si="33"/>
        <v>1998</v>
      </c>
      <c r="B217" s="43">
        <f t="shared" ref="B217:B280" si="45">MONTH(C217)+(YEAR(C217)-1998)*12</f>
        <v>10</v>
      </c>
      <c r="C217" s="91">
        <v>36074</v>
      </c>
      <c r="D217" s="92">
        <v>21.25</v>
      </c>
      <c r="E217" s="4">
        <f t="shared" si="39"/>
        <v>-4.0577258692532404E-2</v>
      </c>
      <c r="F217" s="100">
        <f t="shared" si="43"/>
        <v>1.5982922755714177</v>
      </c>
      <c r="H217" s="8">
        <f t="shared" si="44"/>
        <v>0</v>
      </c>
      <c r="I217" s="8">
        <f t="shared" si="44"/>
        <v>3.75</v>
      </c>
      <c r="J217" s="8">
        <f t="shared" si="44"/>
        <v>8.75</v>
      </c>
      <c r="K217" s="8">
        <f t="shared" si="44"/>
        <v>13.75</v>
      </c>
      <c r="L217" s="8">
        <f t="shared" si="44"/>
        <v>18.75</v>
      </c>
      <c r="M217" s="8">
        <f t="shared" si="44"/>
        <v>28.75</v>
      </c>
      <c r="N217" s="8">
        <f t="shared" si="44"/>
        <v>1.25</v>
      </c>
      <c r="O217" s="8">
        <f t="shared" si="44"/>
        <v>0</v>
      </c>
      <c r="P217" s="8">
        <f t="shared" si="44"/>
        <v>0</v>
      </c>
      <c r="Q217" s="8">
        <f t="shared" si="44"/>
        <v>0</v>
      </c>
      <c r="R217" s="8">
        <f t="shared" si="44"/>
        <v>0</v>
      </c>
      <c r="S217" s="8">
        <f t="shared" si="44"/>
        <v>0</v>
      </c>
      <c r="T217" s="8">
        <f t="shared" si="44"/>
        <v>0</v>
      </c>
      <c r="U217" s="21">
        <f t="shared" si="40"/>
        <v>10</v>
      </c>
      <c r="V217" s="19">
        <f>VLOOKUP($C217,Gas!$B$3:$E$2506,2)</f>
        <v>2.0699999999999998</v>
      </c>
      <c r="W217" s="44">
        <f t="shared" si="41"/>
        <v>10.265700483091788</v>
      </c>
    </row>
    <row r="218" spans="1:26" x14ac:dyDescent="0.2">
      <c r="A218">
        <f t="shared" ref="A218:A281" si="46">YEAR(C218)</f>
        <v>1998</v>
      </c>
      <c r="B218" s="43">
        <f t="shared" si="45"/>
        <v>10</v>
      </c>
      <c r="C218" s="91">
        <v>36075</v>
      </c>
      <c r="D218" s="92">
        <v>24.92</v>
      </c>
      <c r="E218" s="4">
        <f t="shared" si="39"/>
        <v>0.15931379854882663</v>
      </c>
      <c r="F218" s="100">
        <f t="shared" si="43"/>
        <v>1.7158457911089997</v>
      </c>
      <c r="H218" s="8">
        <f t="shared" si="44"/>
        <v>0</v>
      </c>
      <c r="I218" s="8">
        <f t="shared" si="44"/>
        <v>7.9999999999998295E-2</v>
      </c>
      <c r="J218" s="8">
        <f t="shared" si="44"/>
        <v>5.0799999999999983</v>
      </c>
      <c r="K218" s="8">
        <f t="shared" si="44"/>
        <v>10.079999999999998</v>
      </c>
      <c r="L218" s="8">
        <f t="shared" si="44"/>
        <v>15.079999999999998</v>
      </c>
      <c r="M218" s="8">
        <f t="shared" si="44"/>
        <v>25.08</v>
      </c>
      <c r="N218" s="8">
        <f t="shared" si="44"/>
        <v>4.9200000000000017</v>
      </c>
      <c r="O218" s="8">
        <f t="shared" si="44"/>
        <v>0</v>
      </c>
      <c r="P218" s="8">
        <f t="shared" si="44"/>
        <v>0</v>
      </c>
      <c r="Q218" s="8">
        <f t="shared" si="44"/>
        <v>0</v>
      </c>
      <c r="R218" s="8">
        <f t="shared" si="44"/>
        <v>0</v>
      </c>
      <c r="S218" s="8">
        <f t="shared" si="44"/>
        <v>0</v>
      </c>
      <c r="T218" s="8">
        <f t="shared" si="44"/>
        <v>0</v>
      </c>
      <c r="U218" s="21">
        <f t="shared" si="40"/>
        <v>10</v>
      </c>
      <c r="V218" s="19">
        <f>VLOOKUP($C218,Gas!$B$3:$E$2506,2)</f>
        <v>1.9950000000000001</v>
      </c>
      <c r="W218" s="44">
        <f t="shared" si="41"/>
        <v>12.491228070175438</v>
      </c>
      <c r="Y218" s="42"/>
      <c r="Z218" s="101">
        <f>STDEV($E$217:$E319)*SQRT(trade_day)</f>
        <v>0.9967497839570576</v>
      </c>
    </row>
    <row r="219" spans="1:26" x14ac:dyDescent="0.2">
      <c r="A219">
        <f t="shared" si="46"/>
        <v>1998</v>
      </c>
      <c r="B219" s="43">
        <f t="shared" si="45"/>
        <v>10</v>
      </c>
      <c r="C219" s="91">
        <v>36076</v>
      </c>
      <c r="D219" s="92">
        <v>23</v>
      </c>
      <c r="E219" s="4">
        <f t="shared" si="39"/>
        <v>-8.0176477990102801E-2</v>
      </c>
      <c r="F219" s="100">
        <f t="shared" si="43"/>
        <v>1.6688531238300046</v>
      </c>
      <c r="H219" s="8">
        <f t="shared" si="44"/>
        <v>0</v>
      </c>
      <c r="I219" s="8">
        <f t="shared" si="44"/>
        <v>2</v>
      </c>
      <c r="J219" s="8">
        <f t="shared" si="44"/>
        <v>7</v>
      </c>
      <c r="K219" s="8">
        <f t="shared" si="44"/>
        <v>12</v>
      </c>
      <c r="L219" s="8">
        <f t="shared" si="44"/>
        <v>17</v>
      </c>
      <c r="M219" s="8">
        <f t="shared" si="44"/>
        <v>27</v>
      </c>
      <c r="N219" s="8">
        <f t="shared" si="44"/>
        <v>3</v>
      </c>
      <c r="O219" s="8">
        <f t="shared" si="44"/>
        <v>0</v>
      </c>
      <c r="P219" s="8">
        <f t="shared" si="44"/>
        <v>0</v>
      </c>
      <c r="Q219" s="8">
        <f t="shared" si="44"/>
        <v>0</v>
      </c>
      <c r="R219" s="8">
        <f t="shared" si="44"/>
        <v>0</v>
      </c>
      <c r="S219" s="8">
        <f t="shared" si="44"/>
        <v>0</v>
      </c>
      <c r="T219" s="8">
        <f t="shared" si="44"/>
        <v>0</v>
      </c>
      <c r="U219" s="21">
        <f t="shared" si="40"/>
        <v>10</v>
      </c>
      <c r="V219" s="19">
        <f>VLOOKUP($C219,Gas!$B$3:$E$2506,2)</f>
        <v>2.0449999999999999</v>
      </c>
      <c r="W219" s="44">
        <f t="shared" si="41"/>
        <v>11.246943765281173</v>
      </c>
    </row>
    <row r="220" spans="1:26" x14ac:dyDescent="0.2">
      <c r="A220">
        <f t="shared" si="46"/>
        <v>1998</v>
      </c>
      <c r="B220" s="43">
        <f t="shared" si="45"/>
        <v>10</v>
      </c>
      <c r="C220" s="91">
        <v>36077</v>
      </c>
      <c r="D220" s="92">
        <v>23</v>
      </c>
      <c r="E220" s="4">
        <f t="shared" si="39"/>
        <v>0</v>
      </c>
      <c r="F220" s="100">
        <f t="shared" si="43"/>
        <v>1.6654198230221786</v>
      </c>
      <c r="H220" s="8">
        <f t="shared" si="44"/>
        <v>0</v>
      </c>
      <c r="I220" s="8">
        <f t="shared" si="44"/>
        <v>2</v>
      </c>
      <c r="J220" s="8">
        <f t="shared" si="44"/>
        <v>7</v>
      </c>
      <c r="K220" s="8">
        <f t="shared" si="44"/>
        <v>12</v>
      </c>
      <c r="L220" s="8">
        <f t="shared" si="44"/>
        <v>17</v>
      </c>
      <c r="M220" s="8">
        <f t="shared" si="44"/>
        <v>27</v>
      </c>
      <c r="N220" s="8">
        <f t="shared" si="44"/>
        <v>3</v>
      </c>
      <c r="O220" s="8">
        <f t="shared" si="44"/>
        <v>0</v>
      </c>
      <c r="P220" s="8">
        <f t="shared" si="44"/>
        <v>0</v>
      </c>
      <c r="Q220" s="8">
        <f t="shared" si="44"/>
        <v>0</v>
      </c>
      <c r="R220" s="8">
        <f t="shared" si="44"/>
        <v>0</v>
      </c>
      <c r="S220" s="8">
        <f t="shared" si="44"/>
        <v>0</v>
      </c>
      <c r="T220" s="8">
        <f t="shared" si="44"/>
        <v>0</v>
      </c>
      <c r="U220" s="21">
        <f t="shared" si="40"/>
        <v>10</v>
      </c>
      <c r="V220" s="19">
        <f>VLOOKUP($C220,Gas!$B$3:$E$2506,2)</f>
        <v>2.0249999999999999</v>
      </c>
      <c r="W220" s="44">
        <f t="shared" si="41"/>
        <v>11.358024691358025</v>
      </c>
    </row>
    <row r="221" spans="1:26" x14ac:dyDescent="0.2">
      <c r="A221">
        <f t="shared" si="46"/>
        <v>1998</v>
      </c>
      <c r="B221" s="43">
        <f t="shared" si="45"/>
        <v>10</v>
      </c>
      <c r="C221" s="91">
        <v>36080</v>
      </c>
      <c r="D221" s="92">
        <v>20.5</v>
      </c>
      <c r="E221" s="4">
        <f t="shared" si="39"/>
        <v>-0.11506932978478723</v>
      </c>
      <c r="F221" s="100">
        <f t="shared" si="43"/>
        <v>1.563437524244464</v>
      </c>
      <c r="H221" s="8">
        <f t="shared" si="44"/>
        <v>0</v>
      </c>
      <c r="I221" s="8">
        <f t="shared" si="44"/>
        <v>4.5</v>
      </c>
      <c r="J221" s="8">
        <f t="shared" si="44"/>
        <v>9.5</v>
      </c>
      <c r="K221" s="8">
        <f t="shared" si="44"/>
        <v>14.5</v>
      </c>
      <c r="L221" s="8">
        <f t="shared" si="44"/>
        <v>19.5</v>
      </c>
      <c r="M221" s="8">
        <f t="shared" si="44"/>
        <v>29.5</v>
      </c>
      <c r="N221" s="8">
        <f t="shared" si="44"/>
        <v>0.5</v>
      </c>
      <c r="O221" s="8">
        <f t="shared" si="44"/>
        <v>0</v>
      </c>
      <c r="P221" s="8">
        <f t="shared" si="44"/>
        <v>0</v>
      </c>
      <c r="Q221" s="8">
        <f t="shared" si="44"/>
        <v>0</v>
      </c>
      <c r="R221" s="8">
        <f t="shared" si="44"/>
        <v>0</v>
      </c>
      <c r="S221" s="8">
        <f t="shared" si="44"/>
        <v>0</v>
      </c>
      <c r="T221" s="8">
        <f t="shared" si="44"/>
        <v>0</v>
      </c>
      <c r="U221" s="21">
        <f t="shared" si="40"/>
        <v>10</v>
      </c>
      <c r="V221" s="19">
        <f>VLOOKUP($C221,Gas!$B$3:$E$2506,2)</f>
        <v>1.7949999999999999</v>
      </c>
      <c r="W221" s="44">
        <f t="shared" si="41"/>
        <v>11.420612813370473</v>
      </c>
    </row>
    <row r="222" spans="1:26" x14ac:dyDescent="0.2">
      <c r="A222">
        <f t="shared" si="46"/>
        <v>1998</v>
      </c>
      <c r="B222" s="43">
        <f t="shared" si="45"/>
        <v>10</v>
      </c>
      <c r="C222" s="91">
        <v>36081</v>
      </c>
      <c r="D222" s="92">
        <v>22</v>
      </c>
      <c r="E222" s="4">
        <f t="shared" si="39"/>
        <v>7.0617567213953417E-2</v>
      </c>
      <c r="F222" s="100">
        <f t="shared" si="43"/>
        <v>1.3190987420308797</v>
      </c>
      <c r="H222" s="8">
        <f t="shared" si="44"/>
        <v>0</v>
      </c>
      <c r="I222" s="8">
        <f t="shared" si="44"/>
        <v>3</v>
      </c>
      <c r="J222" s="8">
        <f t="shared" si="44"/>
        <v>8</v>
      </c>
      <c r="K222" s="8">
        <f t="shared" si="44"/>
        <v>13</v>
      </c>
      <c r="L222" s="8">
        <f t="shared" si="44"/>
        <v>18</v>
      </c>
      <c r="M222" s="8">
        <f t="shared" si="44"/>
        <v>28</v>
      </c>
      <c r="N222" s="8">
        <f t="shared" si="44"/>
        <v>2</v>
      </c>
      <c r="O222" s="8">
        <f t="shared" si="44"/>
        <v>0</v>
      </c>
      <c r="P222" s="8">
        <f t="shared" si="44"/>
        <v>0</v>
      </c>
      <c r="Q222" s="8">
        <f t="shared" si="44"/>
        <v>0</v>
      </c>
      <c r="R222" s="8">
        <f t="shared" si="44"/>
        <v>0</v>
      </c>
      <c r="S222" s="8">
        <f t="shared" si="44"/>
        <v>0</v>
      </c>
      <c r="T222" s="8">
        <f t="shared" si="44"/>
        <v>0</v>
      </c>
      <c r="U222" s="21">
        <f t="shared" si="40"/>
        <v>10</v>
      </c>
      <c r="V222" s="19">
        <f>VLOOKUP($C222,Gas!$B$3:$E$2506,2)</f>
        <v>1.7350000000000001</v>
      </c>
      <c r="W222" s="44">
        <f t="shared" si="41"/>
        <v>12.680115273775215</v>
      </c>
    </row>
    <row r="223" spans="1:26" x14ac:dyDescent="0.2">
      <c r="A223">
        <f t="shared" si="46"/>
        <v>1998</v>
      </c>
      <c r="B223" s="43">
        <f t="shared" si="45"/>
        <v>10</v>
      </c>
      <c r="C223" s="91">
        <v>36082</v>
      </c>
      <c r="D223" s="92">
        <v>22.5</v>
      </c>
      <c r="E223" s="4">
        <f t="shared" si="39"/>
        <v>2.2472855852058576E-2</v>
      </c>
      <c r="F223" s="100">
        <f t="shared" si="43"/>
        <v>1.2367266342625258</v>
      </c>
      <c r="H223" s="8">
        <f t="shared" si="44"/>
        <v>0</v>
      </c>
      <c r="I223" s="8">
        <f t="shared" si="44"/>
        <v>2.5</v>
      </c>
      <c r="J223" s="8">
        <f t="shared" si="44"/>
        <v>7.5</v>
      </c>
      <c r="K223" s="8">
        <f t="shared" si="44"/>
        <v>12.5</v>
      </c>
      <c r="L223" s="8">
        <f t="shared" si="44"/>
        <v>17.5</v>
      </c>
      <c r="M223" s="8">
        <f t="shared" si="44"/>
        <v>27.5</v>
      </c>
      <c r="N223" s="8">
        <f t="shared" si="44"/>
        <v>2.5</v>
      </c>
      <c r="O223" s="8">
        <f t="shared" si="44"/>
        <v>0</v>
      </c>
      <c r="P223" s="8">
        <f t="shared" si="44"/>
        <v>0</v>
      </c>
      <c r="Q223" s="8">
        <f t="shared" si="44"/>
        <v>0</v>
      </c>
      <c r="R223" s="8">
        <f t="shared" si="44"/>
        <v>0</v>
      </c>
      <c r="S223" s="8">
        <f t="shared" si="44"/>
        <v>0</v>
      </c>
      <c r="T223" s="8">
        <f t="shared" si="44"/>
        <v>0</v>
      </c>
      <c r="U223" s="21">
        <f t="shared" si="40"/>
        <v>10</v>
      </c>
      <c r="V223" s="19">
        <f>VLOOKUP($C223,Gas!$B$3:$E$2506,2)</f>
        <v>1.675</v>
      </c>
      <c r="W223" s="44">
        <f t="shared" si="41"/>
        <v>13.432835820895521</v>
      </c>
    </row>
    <row r="224" spans="1:26" x14ac:dyDescent="0.2">
      <c r="A224">
        <f t="shared" si="46"/>
        <v>1998</v>
      </c>
      <c r="B224" s="43">
        <f t="shared" si="45"/>
        <v>10</v>
      </c>
      <c r="C224" s="91">
        <v>36083</v>
      </c>
      <c r="D224" s="92">
        <v>22.85</v>
      </c>
      <c r="E224" s="4">
        <f t="shared" si="39"/>
        <v>1.5435808129839248E-2</v>
      </c>
      <c r="F224" s="100">
        <f t="shared" si="43"/>
        <v>1.2414579728554527</v>
      </c>
      <c r="H224" s="8">
        <f t="shared" ref="H224:T233" si="47">IF(H$1="P",MAX(0,H$2-$D224),IF(H$1="C",MAX(0,$D224-H$2)))</f>
        <v>0</v>
      </c>
      <c r="I224" s="8">
        <f t="shared" si="47"/>
        <v>2.1499999999999986</v>
      </c>
      <c r="J224" s="8">
        <f t="shared" si="47"/>
        <v>7.1499999999999986</v>
      </c>
      <c r="K224" s="8">
        <f t="shared" si="47"/>
        <v>12.149999999999999</v>
      </c>
      <c r="L224" s="8">
        <f t="shared" si="47"/>
        <v>17.149999999999999</v>
      </c>
      <c r="M224" s="8">
        <f t="shared" si="47"/>
        <v>27.15</v>
      </c>
      <c r="N224" s="8">
        <f t="shared" si="47"/>
        <v>2.8500000000000014</v>
      </c>
      <c r="O224" s="8">
        <f t="shared" si="47"/>
        <v>0</v>
      </c>
      <c r="P224" s="8">
        <f t="shared" si="47"/>
        <v>0</v>
      </c>
      <c r="Q224" s="8">
        <f t="shared" si="47"/>
        <v>0</v>
      </c>
      <c r="R224" s="8">
        <f t="shared" si="47"/>
        <v>0</v>
      </c>
      <c r="S224" s="8">
        <f t="shared" si="47"/>
        <v>0</v>
      </c>
      <c r="T224" s="8">
        <f t="shared" si="47"/>
        <v>0</v>
      </c>
      <c r="U224" s="21">
        <f t="shared" si="40"/>
        <v>10</v>
      </c>
      <c r="V224" s="19">
        <f>VLOOKUP($C224,Gas!$B$3:$E$2506,2)</f>
        <v>1.7949999999999999</v>
      </c>
      <c r="W224" s="44">
        <f t="shared" si="41"/>
        <v>12.729805013927578</v>
      </c>
    </row>
    <row r="225" spans="1:23" x14ac:dyDescent="0.2">
      <c r="A225">
        <f t="shared" si="46"/>
        <v>1998</v>
      </c>
      <c r="B225" s="43">
        <f t="shared" si="45"/>
        <v>10</v>
      </c>
      <c r="C225" s="91">
        <v>36084</v>
      </c>
      <c r="D225" s="92">
        <v>22</v>
      </c>
      <c r="E225" s="4">
        <f t="shared" si="39"/>
        <v>-3.7908663981897961E-2</v>
      </c>
      <c r="F225" s="100">
        <f t="shared" si="43"/>
        <v>1.2377522424126526</v>
      </c>
      <c r="H225" s="8">
        <f t="shared" si="47"/>
        <v>0</v>
      </c>
      <c r="I225" s="8">
        <f t="shared" si="47"/>
        <v>3</v>
      </c>
      <c r="J225" s="8">
        <f t="shared" si="47"/>
        <v>8</v>
      </c>
      <c r="K225" s="8">
        <f t="shared" si="47"/>
        <v>13</v>
      </c>
      <c r="L225" s="8">
        <f t="shared" si="47"/>
        <v>18</v>
      </c>
      <c r="M225" s="8">
        <f t="shared" si="47"/>
        <v>28</v>
      </c>
      <c r="N225" s="8">
        <f t="shared" si="47"/>
        <v>2</v>
      </c>
      <c r="O225" s="8">
        <f t="shared" si="47"/>
        <v>0</v>
      </c>
      <c r="P225" s="8">
        <f t="shared" si="47"/>
        <v>0</v>
      </c>
      <c r="Q225" s="8">
        <f t="shared" si="47"/>
        <v>0</v>
      </c>
      <c r="R225" s="8">
        <f t="shared" si="47"/>
        <v>0</v>
      </c>
      <c r="S225" s="8">
        <f t="shared" si="47"/>
        <v>0</v>
      </c>
      <c r="T225" s="8">
        <f t="shared" si="47"/>
        <v>0</v>
      </c>
      <c r="U225" s="21">
        <f t="shared" si="40"/>
        <v>10</v>
      </c>
      <c r="V225" s="19">
        <f>VLOOKUP($C225,Gas!$B$3:$E$2506,2)</f>
        <v>1.75</v>
      </c>
      <c r="W225" s="44">
        <f t="shared" si="41"/>
        <v>12.571428571428571</v>
      </c>
    </row>
    <row r="226" spans="1:23" x14ac:dyDescent="0.2">
      <c r="A226">
        <f t="shared" si="46"/>
        <v>1998</v>
      </c>
      <c r="B226" s="43">
        <f t="shared" si="45"/>
        <v>10</v>
      </c>
      <c r="C226" s="91">
        <v>36087</v>
      </c>
      <c r="D226" s="92">
        <v>22.5</v>
      </c>
      <c r="E226" s="4">
        <f t="shared" si="39"/>
        <v>2.2472855852058576E-2</v>
      </c>
      <c r="F226" s="100">
        <f t="shared" si="43"/>
        <v>1.2286098220877506</v>
      </c>
      <c r="H226" s="8">
        <f t="shared" si="47"/>
        <v>0</v>
      </c>
      <c r="I226" s="8">
        <f t="shared" si="47"/>
        <v>2.5</v>
      </c>
      <c r="J226" s="8">
        <f t="shared" si="47"/>
        <v>7.5</v>
      </c>
      <c r="K226" s="8">
        <f t="shared" si="47"/>
        <v>12.5</v>
      </c>
      <c r="L226" s="8">
        <f t="shared" si="47"/>
        <v>17.5</v>
      </c>
      <c r="M226" s="8">
        <f t="shared" si="47"/>
        <v>27.5</v>
      </c>
      <c r="N226" s="8">
        <f t="shared" si="47"/>
        <v>2.5</v>
      </c>
      <c r="O226" s="8">
        <f t="shared" si="47"/>
        <v>0</v>
      </c>
      <c r="P226" s="8">
        <f t="shared" si="47"/>
        <v>0</v>
      </c>
      <c r="Q226" s="8">
        <f t="shared" si="47"/>
        <v>0</v>
      </c>
      <c r="R226" s="8">
        <f t="shared" si="47"/>
        <v>0</v>
      </c>
      <c r="S226" s="8">
        <f t="shared" si="47"/>
        <v>0</v>
      </c>
      <c r="T226" s="8">
        <f t="shared" si="47"/>
        <v>0</v>
      </c>
      <c r="U226" s="21">
        <f t="shared" si="40"/>
        <v>10</v>
      </c>
      <c r="V226" s="19">
        <f>VLOOKUP($C226,Gas!$B$3:$E$2506,2)</f>
        <v>1.63</v>
      </c>
      <c r="W226" s="44">
        <f t="shared" si="41"/>
        <v>13.803680981595093</v>
      </c>
    </row>
    <row r="227" spans="1:23" x14ac:dyDescent="0.2">
      <c r="A227">
        <f t="shared" si="46"/>
        <v>1998</v>
      </c>
      <c r="B227" s="43">
        <f t="shared" si="45"/>
        <v>10</v>
      </c>
      <c r="C227" s="91">
        <v>36088</v>
      </c>
      <c r="D227" s="92">
        <v>22.5</v>
      </c>
      <c r="E227" s="4">
        <f t="shared" si="39"/>
        <v>0</v>
      </c>
      <c r="F227" s="100">
        <f t="shared" si="43"/>
        <v>1.2064137227731053</v>
      </c>
      <c r="H227" s="8">
        <f t="shared" si="47"/>
        <v>0</v>
      </c>
      <c r="I227" s="8">
        <f t="shared" si="47"/>
        <v>2.5</v>
      </c>
      <c r="J227" s="8">
        <f t="shared" si="47"/>
        <v>7.5</v>
      </c>
      <c r="K227" s="8">
        <f t="shared" si="47"/>
        <v>12.5</v>
      </c>
      <c r="L227" s="8">
        <f t="shared" si="47"/>
        <v>17.5</v>
      </c>
      <c r="M227" s="8">
        <f t="shared" si="47"/>
        <v>27.5</v>
      </c>
      <c r="N227" s="8">
        <f t="shared" si="47"/>
        <v>2.5</v>
      </c>
      <c r="O227" s="8">
        <f t="shared" si="47"/>
        <v>0</v>
      </c>
      <c r="P227" s="8">
        <f t="shared" si="47"/>
        <v>0</v>
      </c>
      <c r="Q227" s="8">
        <f t="shared" si="47"/>
        <v>0</v>
      </c>
      <c r="R227" s="8">
        <f t="shared" si="47"/>
        <v>0</v>
      </c>
      <c r="S227" s="8">
        <f t="shared" si="47"/>
        <v>0</v>
      </c>
      <c r="T227" s="8">
        <f t="shared" si="47"/>
        <v>0</v>
      </c>
      <c r="U227" s="21">
        <f t="shared" si="40"/>
        <v>10</v>
      </c>
      <c r="V227" s="19">
        <f>VLOOKUP($C227,Gas!$B$3:$E$2506,2)</f>
        <v>1.7450000000000001</v>
      </c>
      <c r="W227" s="44">
        <f t="shared" si="41"/>
        <v>12.893982808022923</v>
      </c>
    </row>
    <row r="228" spans="1:23" x14ac:dyDescent="0.2">
      <c r="A228">
        <f t="shared" si="46"/>
        <v>1998</v>
      </c>
      <c r="B228" s="43">
        <f t="shared" si="45"/>
        <v>10</v>
      </c>
      <c r="C228" s="91">
        <v>36089</v>
      </c>
      <c r="D228" s="92">
        <v>23</v>
      </c>
      <c r="E228" s="4">
        <f t="shared" si="39"/>
        <v>2.1978906718775167E-2</v>
      </c>
      <c r="F228" s="100">
        <f t="shared" si="43"/>
        <v>0.86893443901945744</v>
      </c>
      <c r="H228" s="8">
        <f t="shared" si="47"/>
        <v>0</v>
      </c>
      <c r="I228" s="8">
        <f t="shared" si="47"/>
        <v>2</v>
      </c>
      <c r="J228" s="8">
        <f t="shared" si="47"/>
        <v>7</v>
      </c>
      <c r="K228" s="8">
        <f t="shared" si="47"/>
        <v>12</v>
      </c>
      <c r="L228" s="8">
        <f t="shared" si="47"/>
        <v>17</v>
      </c>
      <c r="M228" s="8">
        <f t="shared" si="47"/>
        <v>27</v>
      </c>
      <c r="N228" s="8">
        <f t="shared" si="47"/>
        <v>3</v>
      </c>
      <c r="O228" s="8">
        <f t="shared" si="47"/>
        <v>0</v>
      </c>
      <c r="P228" s="8">
        <f t="shared" si="47"/>
        <v>0</v>
      </c>
      <c r="Q228" s="8">
        <f t="shared" si="47"/>
        <v>0</v>
      </c>
      <c r="R228" s="8">
        <f t="shared" si="47"/>
        <v>0</v>
      </c>
      <c r="S228" s="8">
        <f t="shared" si="47"/>
        <v>0</v>
      </c>
      <c r="T228" s="8">
        <f t="shared" si="47"/>
        <v>0</v>
      </c>
      <c r="U228" s="21">
        <f t="shared" si="40"/>
        <v>10</v>
      </c>
      <c r="V228" s="19">
        <f>VLOOKUP($C228,Gas!$B$3:$E$2506,2)</f>
        <v>1.95</v>
      </c>
      <c r="W228" s="44">
        <f t="shared" si="41"/>
        <v>11.794871794871796</v>
      </c>
    </row>
    <row r="229" spans="1:23" x14ac:dyDescent="0.2">
      <c r="A229">
        <f t="shared" si="46"/>
        <v>1998</v>
      </c>
      <c r="B229" s="43">
        <f t="shared" si="45"/>
        <v>10</v>
      </c>
      <c r="C229" s="91">
        <v>36090</v>
      </c>
      <c r="D229" s="92">
        <v>23.3</v>
      </c>
      <c r="E229" s="4">
        <f t="shared" si="39"/>
        <v>1.2959144642505116E-2</v>
      </c>
      <c r="F229" s="100">
        <f t="shared" si="43"/>
        <v>0.77365292895991644</v>
      </c>
      <c r="H229" s="8">
        <f t="shared" si="47"/>
        <v>0</v>
      </c>
      <c r="I229" s="8">
        <f t="shared" si="47"/>
        <v>1.6999999999999993</v>
      </c>
      <c r="J229" s="8">
        <f t="shared" si="47"/>
        <v>6.6999999999999993</v>
      </c>
      <c r="K229" s="8">
        <f t="shared" si="47"/>
        <v>11.7</v>
      </c>
      <c r="L229" s="8">
        <f t="shared" si="47"/>
        <v>16.7</v>
      </c>
      <c r="M229" s="8">
        <f t="shared" si="47"/>
        <v>26.7</v>
      </c>
      <c r="N229" s="8">
        <f t="shared" si="47"/>
        <v>3.3000000000000007</v>
      </c>
      <c r="O229" s="8">
        <f t="shared" si="47"/>
        <v>0</v>
      </c>
      <c r="P229" s="8">
        <f t="shared" si="47"/>
        <v>0</v>
      </c>
      <c r="Q229" s="8">
        <f t="shared" si="47"/>
        <v>0</v>
      </c>
      <c r="R229" s="8">
        <f t="shared" si="47"/>
        <v>0</v>
      </c>
      <c r="S229" s="8">
        <f t="shared" si="47"/>
        <v>0</v>
      </c>
      <c r="T229" s="8">
        <f t="shared" si="47"/>
        <v>0</v>
      </c>
      <c r="U229" s="21">
        <f t="shared" si="40"/>
        <v>10</v>
      </c>
      <c r="V229" s="19">
        <f>VLOOKUP($C229,Gas!$B$3:$E$2506,2)</f>
        <v>2.0299999999999998</v>
      </c>
      <c r="W229" s="44">
        <f t="shared" si="41"/>
        <v>11.477832512315272</v>
      </c>
    </row>
    <row r="230" spans="1:23" x14ac:dyDescent="0.2">
      <c r="A230">
        <f t="shared" si="46"/>
        <v>1998</v>
      </c>
      <c r="B230" s="43">
        <f t="shared" si="45"/>
        <v>10</v>
      </c>
      <c r="C230" s="91">
        <v>36091</v>
      </c>
      <c r="D230" s="92">
        <v>22.13</v>
      </c>
      <c r="E230" s="4">
        <f t="shared" si="39"/>
        <v>-5.1519206508696652E-2</v>
      </c>
      <c r="F230" s="100">
        <f t="shared" si="43"/>
        <v>0.81768191157715753</v>
      </c>
      <c r="H230" s="8">
        <f t="shared" si="47"/>
        <v>0</v>
      </c>
      <c r="I230" s="8">
        <f t="shared" si="47"/>
        <v>2.870000000000001</v>
      </c>
      <c r="J230" s="8">
        <f t="shared" si="47"/>
        <v>7.870000000000001</v>
      </c>
      <c r="K230" s="8">
        <f t="shared" si="47"/>
        <v>12.870000000000001</v>
      </c>
      <c r="L230" s="8">
        <f t="shared" si="47"/>
        <v>17.87</v>
      </c>
      <c r="M230" s="8">
        <f t="shared" si="47"/>
        <v>27.87</v>
      </c>
      <c r="N230" s="8">
        <f t="shared" si="47"/>
        <v>2.129999999999999</v>
      </c>
      <c r="O230" s="8">
        <f t="shared" si="47"/>
        <v>0</v>
      </c>
      <c r="P230" s="8">
        <f t="shared" si="47"/>
        <v>0</v>
      </c>
      <c r="Q230" s="8">
        <f t="shared" si="47"/>
        <v>0</v>
      </c>
      <c r="R230" s="8">
        <f t="shared" si="47"/>
        <v>0</v>
      </c>
      <c r="S230" s="8">
        <f t="shared" si="47"/>
        <v>0</v>
      </c>
      <c r="T230" s="8">
        <f t="shared" si="47"/>
        <v>0</v>
      </c>
      <c r="U230" s="21">
        <f t="shared" si="40"/>
        <v>10</v>
      </c>
      <c r="V230" s="19">
        <f>VLOOKUP($C230,Gas!$B$3:$E$2506,2)</f>
        <v>1.95</v>
      </c>
      <c r="W230" s="44">
        <f t="shared" si="41"/>
        <v>11.348717948717949</v>
      </c>
    </row>
    <row r="231" spans="1:23" x14ac:dyDescent="0.2">
      <c r="A231">
        <f t="shared" si="46"/>
        <v>1998</v>
      </c>
      <c r="B231" s="43">
        <f t="shared" si="45"/>
        <v>10</v>
      </c>
      <c r="C231" s="91">
        <v>36094</v>
      </c>
      <c r="D231" s="109">
        <f>D230</f>
        <v>22.13</v>
      </c>
      <c r="E231" s="4">
        <f t="shared" si="39"/>
        <v>0</v>
      </c>
      <c r="F231" s="100">
        <f t="shared" si="43"/>
        <v>0.53727977087737155</v>
      </c>
      <c r="H231" s="8">
        <f t="shared" si="47"/>
        <v>0</v>
      </c>
      <c r="I231" s="8">
        <f t="shared" si="47"/>
        <v>2.870000000000001</v>
      </c>
      <c r="J231" s="8">
        <f t="shared" si="47"/>
        <v>7.870000000000001</v>
      </c>
      <c r="K231" s="8">
        <f t="shared" si="47"/>
        <v>12.870000000000001</v>
      </c>
      <c r="L231" s="8">
        <f t="shared" si="47"/>
        <v>17.87</v>
      </c>
      <c r="M231" s="8">
        <f t="shared" si="47"/>
        <v>27.87</v>
      </c>
      <c r="N231" s="8">
        <f t="shared" si="47"/>
        <v>2.129999999999999</v>
      </c>
      <c r="O231" s="8">
        <f t="shared" si="47"/>
        <v>0</v>
      </c>
      <c r="P231" s="8">
        <f t="shared" si="47"/>
        <v>0</v>
      </c>
      <c r="Q231" s="8">
        <f t="shared" si="47"/>
        <v>0</v>
      </c>
      <c r="R231" s="8">
        <f t="shared" si="47"/>
        <v>0</v>
      </c>
      <c r="S231" s="8">
        <f t="shared" si="47"/>
        <v>0</v>
      </c>
      <c r="T231" s="8">
        <f t="shared" si="47"/>
        <v>0</v>
      </c>
      <c r="U231" s="21">
        <f t="shared" si="40"/>
        <v>10</v>
      </c>
      <c r="V231" s="19">
        <f>VLOOKUP($C231,Gas!$B$3:$E$2506,2)</f>
        <v>1.845</v>
      </c>
      <c r="W231" s="44">
        <f t="shared" si="41"/>
        <v>11.994579945799458</v>
      </c>
    </row>
    <row r="232" spans="1:23" x14ac:dyDescent="0.2">
      <c r="A232">
        <f t="shared" si="46"/>
        <v>1998</v>
      </c>
      <c r="B232" s="43">
        <f t="shared" si="45"/>
        <v>10</v>
      </c>
      <c r="C232" s="91">
        <v>36095</v>
      </c>
      <c r="D232" s="92">
        <v>21.33</v>
      </c>
      <c r="E232" s="4">
        <f t="shared" si="39"/>
        <v>-3.6819621579699181E-2</v>
      </c>
      <c r="F232" s="100">
        <f t="shared" si="43"/>
        <v>0.44878418445528584</v>
      </c>
      <c r="H232" s="8">
        <f t="shared" si="47"/>
        <v>0</v>
      </c>
      <c r="I232" s="8">
        <f t="shared" si="47"/>
        <v>3.6700000000000017</v>
      </c>
      <c r="J232" s="8">
        <f t="shared" si="47"/>
        <v>8.6700000000000017</v>
      </c>
      <c r="K232" s="8">
        <f t="shared" si="47"/>
        <v>13.670000000000002</v>
      </c>
      <c r="L232" s="8">
        <f t="shared" si="47"/>
        <v>18.670000000000002</v>
      </c>
      <c r="M232" s="8">
        <f t="shared" si="47"/>
        <v>28.67</v>
      </c>
      <c r="N232" s="8">
        <f t="shared" si="47"/>
        <v>1.3299999999999983</v>
      </c>
      <c r="O232" s="8">
        <f t="shared" si="47"/>
        <v>0</v>
      </c>
      <c r="P232" s="8">
        <f t="shared" si="47"/>
        <v>0</v>
      </c>
      <c r="Q232" s="8">
        <f t="shared" si="47"/>
        <v>0</v>
      </c>
      <c r="R232" s="8">
        <f t="shared" si="47"/>
        <v>0</v>
      </c>
      <c r="S232" s="8">
        <f t="shared" si="47"/>
        <v>0</v>
      </c>
      <c r="T232" s="8">
        <f t="shared" si="47"/>
        <v>0</v>
      </c>
      <c r="U232" s="21">
        <f t="shared" si="40"/>
        <v>10</v>
      </c>
      <c r="V232" s="19">
        <f>VLOOKUP($C232,Gas!$B$3:$E$2506,2)</f>
        <v>1.9</v>
      </c>
      <c r="W232" s="44">
        <f t="shared" si="41"/>
        <v>11.226315789473684</v>
      </c>
    </row>
    <row r="233" spans="1:23" x14ac:dyDescent="0.2">
      <c r="A233">
        <f t="shared" si="46"/>
        <v>1998</v>
      </c>
      <c r="B233" s="43">
        <f t="shared" si="45"/>
        <v>10</v>
      </c>
      <c r="C233" s="91">
        <v>36096</v>
      </c>
      <c r="D233" s="92">
        <v>21.92</v>
      </c>
      <c r="E233" s="4">
        <f t="shared" si="39"/>
        <v>2.7284929596555808E-2</v>
      </c>
      <c r="F233" s="100">
        <f t="shared" si="43"/>
        <v>0.45696914576707842</v>
      </c>
      <c r="H233" s="8">
        <f t="shared" si="47"/>
        <v>0</v>
      </c>
      <c r="I233" s="8">
        <f t="shared" si="47"/>
        <v>3.0799999999999983</v>
      </c>
      <c r="J233" s="8">
        <f t="shared" si="47"/>
        <v>8.0799999999999983</v>
      </c>
      <c r="K233" s="8">
        <f t="shared" si="47"/>
        <v>13.079999999999998</v>
      </c>
      <c r="L233" s="8">
        <f t="shared" si="47"/>
        <v>18.079999999999998</v>
      </c>
      <c r="M233" s="8">
        <f t="shared" si="47"/>
        <v>28.08</v>
      </c>
      <c r="N233" s="8">
        <f t="shared" si="47"/>
        <v>1.9200000000000017</v>
      </c>
      <c r="O233" s="8">
        <f t="shared" si="47"/>
        <v>0</v>
      </c>
      <c r="P233" s="8">
        <f t="shared" si="47"/>
        <v>0</v>
      </c>
      <c r="Q233" s="8">
        <f t="shared" si="47"/>
        <v>0</v>
      </c>
      <c r="R233" s="8">
        <f t="shared" si="47"/>
        <v>0</v>
      </c>
      <c r="S233" s="8">
        <f t="shared" si="47"/>
        <v>0</v>
      </c>
      <c r="T233" s="8">
        <f t="shared" si="47"/>
        <v>0</v>
      </c>
      <c r="U233" s="21">
        <f t="shared" si="40"/>
        <v>10</v>
      </c>
      <c r="V233" s="19">
        <f>VLOOKUP($C233,Gas!$B$3:$E$2506,2)</f>
        <v>1.84</v>
      </c>
      <c r="W233" s="44">
        <f t="shared" si="41"/>
        <v>11.913043478260869</v>
      </c>
    </row>
    <row r="234" spans="1:23" x14ac:dyDescent="0.2">
      <c r="A234">
        <f t="shared" si="46"/>
        <v>1998</v>
      </c>
      <c r="B234" s="43">
        <f t="shared" si="45"/>
        <v>10</v>
      </c>
      <c r="C234" s="91">
        <v>36097</v>
      </c>
      <c r="D234" s="92">
        <v>24.75</v>
      </c>
      <c r="E234" s="4">
        <f t="shared" si="39"/>
        <v>0.12142602693488438</v>
      </c>
      <c r="F234" s="100">
        <f t="shared" si="43"/>
        <v>0.77197036632201965</v>
      </c>
      <c r="H234" s="8">
        <f t="shared" ref="H234:T243" si="48">IF(H$1="P",MAX(0,H$2-$D234),IF(H$1="C",MAX(0,$D234-H$2)))</f>
        <v>0</v>
      </c>
      <c r="I234" s="8">
        <f t="shared" si="48"/>
        <v>0.25</v>
      </c>
      <c r="J234" s="8">
        <f t="shared" si="48"/>
        <v>5.25</v>
      </c>
      <c r="K234" s="8">
        <f t="shared" si="48"/>
        <v>10.25</v>
      </c>
      <c r="L234" s="8">
        <f t="shared" si="48"/>
        <v>15.25</v>
      </c>
      <c r="M234" s="8">
        <f t="shared" si="48"/>
        <v>25.25</v>
      </c>
      <c r="N234" s="8">
        <f t="shared" si="48"/>
        <v>4.75</v>
      </c>
      <c r="O234" s="8">
        <f t="shared" si="48"/>
        <v>0</v>
      </c>
      <c r="P234" s="8">
        <f t="shared" si="48"/>
        <v>0</v>
      </c>
      <c r="Q234" s="8">
        <f t="shared" si="48"/>
        <v>0</v>
      </c>
      <c r="R234" s="8">
        <f t="shared" si="48"/>
        <v>0</v>
      </c>
      <c r="S234" s="8">
        <f t="shared" si="48"/>
        <v>0</v>
      </c>
      <c r="T234" s="8">
        <f t="shared" si="48"/>
        <v>0</v>
      </c>
      <c r="U234" s="21">
        <f t="shared" si="40"/>
        <v>10</v>
      </c>
      <c r="V234" s="19">
        <f>VLOOKUP($C234,Gas!$B$3:$E$2506,2)</f>
        <v>1.69</v>
      </c>
      <c r="W234" s="44">
        <f t="shared" si="41"/>
        <v>14.644970414201184</v>
      </c>
    </row>
    <row r="235" spans="1:23" x14ac:dyDescent="0.2">
      <c r="A235">
        <f t="shared" si="46"/>
        <v>1998</v>
      </c>
      <c r="B235" s="43">
        <f t="shared" si="45"/>
        <v>10</v>
      </c>
      <c r="C235" s="91">
        <v>36098</v>
      </c>
      <c r="D235" s="92">
        <v>23</v>
      </c>
      <c r="E235" s="4">
        <f t="shared" si="39"/>
        <v>-7.3331273085549625E-2</v>
      </c>
      <c r="F235" s="100">
        <f t="shared" si="43"/>
        <v>0.84712883196689959</v>
      </c>
      <c r="H235" s="8">
        <f t="shared" si="48"/>
        <v>0</v>
      </c>
      <c r="I235" s="8">
        <f t="shared" si="48"/>
        <v>2</v>
      </c>
      <c r="J235" s="8">
        <f t="shared" si="48"/>
        <v>7</v>
      </c>
      <c r="K235" s="8">
        <f t="shared" si="48"/>
        <v>12</v>
      </c>
      <c r="L235" s="8">
        <f t="shared" si="48"/>
        <v>17</v>
      </c>
      <c r="M235" s="8">
        <f t="shared" si="48"/>
        <v>27</v>
      </c>
      <c r="N235" s="8">
        <f t="shared" si="48"/>
        <v>3</v>
      </c>
      <c r="O235" s="8">
        <f t="shared" si="48"/>
        <v>0</v>
      </c>
      <c r="P235" s="8">
        <f t="shared" si="48"/>
        <v>0</v>
      </c>
      <c r="Q235" s="8">
        <f t="shared" si="48"/>
        <v>0</v>
      </c>
      <c r="R235" s="8">
        <f t="shared" si="48"/>
        <v>0</v>
      </c>
      <c r="S235" s="8">
        <f t="shared" si="48"/>
        <v>0</v>
      </c>
      <c r="T235" s="8">
        <f t="shared" si="48"/>
        <v>0</v>
      </c>
      <c r="U235" s="21">
        <f t="shared" si="40"/>
        <v>10</v>
      </c>
      <c r="V235" s="19">
        <f>VLOOKUP($C235,Gas!$B$3:$E$2506,2)</f>
        <v>1.72</v>
      </c>
      <c r="W235" s="44">
        <f t="shared" si="41"/>
        <v>13.372093023255815</v>
      </c>
    </row>
    <row r="236" spans="1:23" x14ac:dyDescent="0.2">
      <c r="A236">
        <f t="shared" si="46"/>
        <v>1998</v>
      </c>
      <c r="B236" s="43">
        <f t="shared" si="45"/>
        <v>11</v>
      </c>
      <c r="C236" s="91">
        <v>36101</v>
      </c>
      <c r="D236" s="92">
        <v>22</v>
      </c>
      <c r="E236" s="4">
        <f t="shared" si="39"/>
        <v>-4.445176257083381E-2</v>
      </c>
      <c r="F236" s="100">
        <f t="shared" si="43"/>
        <v>0.8732538803909512</v>
      </c>
      <c r="H236" s="8">
        <f t="shared" si="48"/>
        <v>0</v>
      </c>
      <c r="I236" s="8">
        <f t="shared" si="48"/>
        <v>3</v>
      </c>
      <c r="J236" s="8">
        <f t="shared" si="48"/>
        <v>8</v>
      </c>
      <c r="K236" s="8">
        <f t="shared" si="48"/>
        <v>13</v>
      </c>
      <c r="L236" s="8">
        <f t="shared" si="48"/>
        <v>18</v>
      </c>
      <c r="M236" s="8">
        <f t="shared" si="48"/>
        <v>28</v>
      </c>
      <c r="N236" s="8">
        <f t="shared" si="48"/>
        <v>2</v>
      </c>
      <c r="O236" s="8">
        <f t="shared" si="48"/>
        <v>0</v>
      </c>
      <c r="P236" s="8">
        <f t="shared" si="48"/>
        <v>0</v>
      </c>
      <c r="Q236" s="8">
        <f t="shared" si="48"/>
        <v>0</v>
      </c>
      <c r="R236" s="8">
        <f t="shared" si="48"/>
        <v>0</v>
      </c>
      <c r="S236" s="8">
        <f t="shared" si="48"/>
        <v>0</v>
      </c>
      <c r="T236" s="8">
        <f t="shared" si="48"/>
        <v>0</v>
      </c>
      <c r="U236" s="21">
        <f t="shared" si="40"/>
        <v>11</v>
      </c>
      <c r="V236" s="19">
        <f>VLOOKUP($C236,Gas!$B$3:$E$2506,2)</f>
        <v>1.7549999999999999</v>
      </c>
      <c r="W236" s="44">
        <f t="shared" si="41"/>
        <v>12.535612535612536</v>
      </c>
    </row>
    <row r="237" spans="1:23" x14ac:dyDescent="0.2">
      <c r="A237">
        <f t="shared" si="46"/>
        <v>1998</v>
      </c>
      <c r="B237" s="43">
        <f t="shared" si="45"/>
        <v>11</v>
      </c>
      <c r="C237" s="91">
        <v>36102</v>
      </c>
      <c r="D237" s="92">
        <v>23.69</v>
      </c>
      <c r="E237" s="4">
        <f t="shared" si="39"/>
        <v>7.4010564812378318E-2</v>
      </c>
      <c r="F237" s="100">
        <f t="shared" si="43"/>
        <v>0.95328463323478552</v>
      </c>
      <c r="H237" s="8">
        <f t="shared" si="48"/>
        <v>0</v>
      </c>
      <c r="I237" s="8">
        <f t="shared" si="48"/>
        <v>1.3099999999999987</v>
      </c>
      <c r="J237" s="8">
        <f t="shared" si="48"/>
        <v>6.3099999999999987</v>
      </c>
      <c r="K237" s="8">
        <f t="shared" si="48"/>
        <v>11.309999999999999</v>
      </c>
      <c r="L237" s="8">
        <f t="shared" si="48"/>
        <v>16.309999999999999</v>
      </c>
      <c r="M237" s="8">
        <f t="shared" si="48"/>
        <v>26.31</v>
      </c>
      <c r="N237" s="8">
        <f t="shared" si="48"/>
        <v>3.6900000000000013</v>
      </c>
      <c r="O237" s="8">
        <f t="shared" si="48"/>
        <v>0</v>
      </c>
      <c r="P237" s="8">
        <f t="shared" si="48"/>
        <v>0</v>
      </c>
      <c r="Q237" s="8">
        <f t="shared" si="48"/>
        <v>0</v>
      </c>
      <c r="R237" s="8">
        <f t="shared" si="48"/>
        <v>0</v>
      </c>
      <c r="S237" s="8">
        <f t="shared" si="48"/>
        <v>0</v>
      </c>
      <c r="T237" s="8">
        <f t="shared" si="48"/>
        <v>0</v>
      </c>
      <c r="U237" s="21">
        <f t="shared" si="40"/>
        <v>11</v>
      </c>
      <c r="V237" s="19">
        <f>VLOOKUP($C237,Gas!$B$3:$E$2506,2)</f>
        <v>1.8</v>
      </c>
      <c r="W237" s="44">
        <f t="shared" si="41"/>
        <v>13.161111111111111</v>
      </c>
    </row>
    <row r="238" spans="1:23" x14ac:dyDescent="0.2">
      <c r="A238">
        <f t="shared" si="46"/>
        <v>1998</v>
      </c>
      <c r="B238" s="43">
        <f t="shared" si="45"/>
        <v>11</v>
      </c>
      <c r="C238" s="91">
        <v>36103</v>
      </c>
      <c r="D238" s="92">
        <v>27.44</v>
      </c>
      <c r="E238" s="4">
        <f t="shared" si="39"/>
        <v>0.14694878468699044</v>
      </c>
      <c r="F238" s="100">
        <f t="shared" si="43"/>
        <v>1.1899585778411943</v>
      </c>
      <c r="H238" s="8">
        <f t="shared" si="48"/>
        <v>0</v>
      </c>
      <c r="I238" s="8">
        <f t="shared" si="48"/>
        <v>0</v>
      </c>
      <c r="J238" s="8">
        <f t="shared" si="48"/>
        <v>2.5599999999999987</v>
      </c>
      <c r="K238" s="8">
        <f t="shared" si="48"/>
        <v>7.5599999999999987</v>
      </c>
      <c r="L238" s="8">
        <f t="shared" si="48"/>
        <v>12.559999999999999</v>
      </c>
      <c r="M238" s="8">
        <f t="shared" si="48"/>
        <v>22.56</v>
      </c>
      <c r="N238" s="8">
        <f t="shared" si="48"/>
        <v>7.4400000000000013</v>
      </c>
      <c r="O238" s="8">
        <f t="shared" si="48"/>
        <v>2.4400000000000013</v>
      </c>
      <c r="P238" s="8">
        <f t="shared" si="48"/>
        <v>0</v>
      </c>
      <c r="Q238" s="8">
        <f t="shared" si="48"/>
        <v>0</v>
      </c>
      <c r="R238" s="8">
        <f t="shared" si="48"/>
        <v>0</v>
      </c>
      <c r="S238" s="8">
        <f t="shared" si="48"/>
        <v>0</v>
      </c>
      <c r="T238" s="8">
        <f t="shared" si="48"/>
        <v>0</v>
      </c>
      <c r="U238" s="21">
        <f t="shared" si="40"/>
        <v>11</v>
      </c>
      <c r="V238" s="19">
        <f>VLOOKUP($C238,Gas!$B$3:$E$2506,2)</f>
        <v>2.08</v>
      </c>
      <c r="W238" s="44">
        <f t="shared" si="41"/>
        <v>13.192307692307692</v>
      </c>
    </row>
    <row r="239" spans="1:23" x14ac:dyDescent="0.2">
      <c r="A239">
        <f t="shared" si="46"/>
        <v>1998</v>
      </c>
      <c r="B239" s="43">
        <f t="shared" si="45"/>
        <v>11</v>
      </c>
      <c r="C239" s="91">
        <v>36104</v>
      </c>
      <c r="D239" s="92">
        <v>27.44</v>
      </c>
      <c r="E239" s="4">
        <f t="shared" si="39"/>
        <v>0</v>
      </c>
      <c r="F239" s="100">
        <f t="shared" si="43"/>
        <v>1.1931377296422556</v>
      </c>
      <c r="H239" s="8">
        <f t="shared" si="48"/>
        <v>0</v>
      </c>
      <c r="I239" s="8">
        <f t="shared" si="48"/>
        <v>0</v>
      </c>
      <c r="J239" s="8">
        <f t="shared" si="48"/>
        <v>2.5599999999999987</v>
      </c>
      <c r="K239" s="8">
        <f t="shared" si="48"/>
        <v>7.5599999999999987</v>
      </c>
      <c r="L239" s="8">
        <f t="shared" si="48"/>
        <v>12.559999999999999</v>
      </c>
      <c r="M239" s="8">
        <f t="shared" si="48"/>
        <v>22.56</v>
      </c>
      <c r="N239" s="8">
        <f t="shared" si="48"/>
        <v>7.4400000000000013</v>
      </c>
      <c r="O239" s="8">
        <f t="shared" si="48"/>
        <v>2.4400000000000013</v>
      </c>
      <c r="P239" s="8">
        <f t="shared" si="48"/>
        <v>0</v>
      </c>
      <c r="Q239" s="8">
        <f t="shared" si="48"/>
        <v>0</v>
      </c>
      <c r="R239" s="8">
        <f t="shared" si="48"/>
        <v>0</v>
      </c>
      <c r="S239" s="8">
        <f t="shared" si="48"/>
        <v>0</v>
      </c>
      <c r="T239" s="8">
        <f t="shared" si="48"/>
        <v>0</v>
      </c>
      <c r="U239" s="21">
        <f t="shared" si="40"/>
        <v>11</v>
      </c>
      <c r="V239" s="19">
        <f>VLOOKUP($C239,Gas!$B$3:$E$2506,2)</f>
        <v>2.11</v>
      </c>
      <c r="W239" s="44">
        <f t="shared" si="41"/>
        <v>13.004739336492893</v>
      </c>
    </row>
    <row r="240" spans="1:23" x14ac:dyDescent="0.2">
      <c r="A240">
        <f t="shared" si="46"/>
        <v>1998</v>
      </c>
      <c r="B240" s="43">
        <f t="shared" si="45"/>
        <v>11</v>
      </c>
      <c r="C240" s="91">
        <v>36105</v>
      </c>
      <c r="D240" s="92">
        <v>27</v>
      </c>
      <c r="E240" s="4">
        <f t="shared" si="39"/>
        <v>-1.6164936853355499E-2</v>
      </c>
      <c r="F240" s="100">
        <f t="shared" si="43"/>
        <v>1.1495705969826571</v>
      </c>
      <c r="H240" s="8">
        <f t="shared" si="48"/>
        <v>0</v>
      </c>
      <c r="I240" s="8">
        <f t="shared" si="48"/>
        <v>0</v>
      </c>
      <c r="J240" s="8">
        <f t="shared" si="48"/>
        <v>3</v>
      </c>
      <c r="K240" s="8">
        <f t="shared" si="48"/>
        <v>8</v>
      </c>
      <c r="L240" s="8">
        <f t="shared" si="48"/>
        <v>13</v>
      </c>
      <c r="M240" s="8">
        <f t="shared" si="48"/>
        <v>23</v>
      </c>
      <c r="N240" s="8">
        <f t="shared" si="48"/>
        <v>7</v>
      </c>
      <c r="O240" s="8">
        <f t="shared" si="48"/>
        <v>2</v>
      </c>
      <c r="P240" s="8">
        <f t="shared" si="48"/>
        <v>0</v>
      </c>
      <c r="Q240" s="8">
        <f t="shared" si="48"/>
        <v>0</v>
      </c>
      <c r="R240" s="8">
        <f t="shared" si="48"/>
        <v>0</v>
      </c>
      <c r="S240" s="8">
        <f t="shared" si="48"/>
        <v>0</v>
      </c>
      <c r="T240" s="8">
        <f t="shared" si="48"/>
        <v>0</v>
      </c>
      <c r="U240" s="21">
        <f t="shared" si="40"/>
        <v>11</v>
      </c>
      <c r="V240" s="19">
        <f>VLOOKUP($C240,Gas!$B$3:$E$2506,2)</f>
        <v>2.25</v>
      </c>
      <c r="W240" s="44">
        <f t="shared" si="41"/>
        <v>12</v>
      </c>
    </row>
    <row r="241" spans="1:23" x14ac:dyDescent="0.2">
      <c r="A241">
        <f t="shared" si="46"/>
        <v>1998</v>
      </c>
      <c r="B241" s="43">
        <f t="shared" si="45"/>
        <v>11</v>
      </c>
      <c r="C241" s="91">
        <v>36108</v>
      </c>
      <c r="D241" s="92">
        <v>23.75</v>
      </c>
      <c r="E241" s="4">
        <f t="shared" si="39"/>
        <v>-0.12825433552367885</v>
      </c>
      <c r="F241" s="100">
        <f t="shared" si="43"/>
        <v>1.3691109871152831</v>
      </c>
      <c r="H241" s="8">
        <f t="shared" si="48"/>
        <v>0</v>
      </c>
      <c r="I241" s="8">
        <f t="shared" si="48"/>
        <v>1.25</v>
      </c>
      <c r="J241" s="8">
        <f t="shared" si="48"/>
        <v>6.25</v>
      </c>
      <c r="K241" s="8">
        <f t="shared" si="48"/>
        <v>11.25</v>
      </c>
      <c r="L241" s="8">
        <f t="shared" si="48"/>
        <v>16.25</v>
      </c>
      <c r="M241" s="8">
        <f t="shared" si="48"/>
        <v>26.25</v>
      </c>
      <c r="N241" s="8">
        <f t="shared" si="48"/>
        <v>3.75</v>
      </c>
      <c r="O241" s="8">
        <f t="shared" si="48"/>
        <v>0</v>
      </c>
      <c r="P241" s="8">
        <f t="shared" si="48"/>
        <v>0</v>
      </c>
      <c r="Q241" s="8">
        <f t="shared" si="48"/>
        <v>0</v>
      </c>
      <c r="R241" s="8">
        <f t="shared" si="48"/>
        <v>0</v>
      </c>
      <c r="S241" s="8">
        <f t="shared" si="48"/>
        <v>0</v>
      </c>
      <c r="T241" s="8">
        <f t="shared" si="48"/>
        <v>0</v>
      </c>
      <c r="U241" s="21">
        <f t="shared" si="40"/>
        <v>11</v>
      </c>
      <c r="V241" s="19">
        <f>VLOOKUP($C241,Gas!$B$3:$E$2506,2)</f>
        <v>2.25</v>
      </c>
      <c r="W241" s="44">
        <f t="shared" si="41"/>
        <v>10.555555555555555</v>
      </c>
    </row>
    <row r="242" spans="1:23" x14ac:dyDescent="0.2">
      <c r="A242">
        <f t="shared" si="46"/>
        <v>1998</v>
      </c>
      <c r="B242" s="43">
        <f t="shared" si="45"/>
        <v>11</v>
      </c>
      <c r="C242" s="91">
        <v>36109</v>
      </c>
      <c r="D242" s="92">
        <v>22.75</v>
      </c>
      <c r="E242" s="4">
        <f t="shared" si="39"/>
        <v>-4.3017385083690816E-2</v>
      </c>
      <c r="F242" s="100">
        <f t="shared" si="43"/>
        <v>1.3749674568487165</v>
      </c>
      <c r="H242" s="8">
        <f t="shared" si="48"/>
        <v>0</v>
      </c>
      <c r="I242" s="8">
        <f t="shared" si="48"/>
        <v>2.25</v>
      </c>
      <c r="J242" s="8">
        <f t="shared" si="48"/>
        <v>7.25</v>
      </c>
      <c r="K242" s="8">
        <f t="shared" si="48"/>
        <v>12.25</v>
      </c>
      <c r="L242" s="8">
        <f t="shared" si="48"/>
        <v>17.25</v>
      </c>
      <c r="M242" s="8">
        <f t="shared" si="48"/>
        <v>27.25</v>
      </c>
      <c r="N242" s="8">
        <f t="shared" si="48"/>
        <v>2.75</v>
      </c>
      <c r="O242" s="8">
        <f t="shared" si="48"/>
        <v>0</v>
      </c>
      <c r="P242" s="8">
        <f t="shared" si="48"/>
        <v>0</v>
      </c>
      <c r="Q242" s="8">
        <f t="shared" si="48"/>
        <v>0</v>
      </c>
      <c r="R242" s="8">
        <f t="shared" si="48"/>
        <v>0</v>
      </c>
      <c r="S242" s="8">
        <f t="shared" si="48"/>
        <v>0</v>
      </c>
      <c r="T242" s="8">
        <f t="shared" si="48"/>
        <v>0</v>
      </c>
      <c r="U242" s="21">
        <f t="shared" si="40"/>
        <v>11</v>
      </c>
      <c r="V242" s="19">
        <f>VLOOKUP($C242,Gas!$B$3:$E$2506,2)</f>
        <v>2.27</v>
      </c>
      <c r="W242" s="44">
        <f t="shared" si="41"/>
        <v>10.022026431718061</v>
      </c>
    </row>
    <row r="243" spans="1:23" x14ac:dyDescent="0.2">
      <c r="A243">
        <f t="shared" si="46"/>
        <v>1998</v>
      </c>
      <c r="B243" s="43">
        <f t="shared" si="45"/>
        <v>11</v>
      </c>
      <c r="C243" s="91">
        <v>36110</v>
      </c>
      <c r="D243" s="92">
        <v>22.5</v>
      </c>
      <c r="E243" s="4">
        <f t="shared" si="39"/>
        <v>-1.1049836186584935E-2</v>
      </c>
      <c r="F243" s="100">
        <f t="shared" si="43"/>
        <v>1.3721849381974196</v>
      </c>
      <c r="H243" s="8">
        <f t="shared" si="48"/>
        <v>0</v>
      </c>
      <c r="I243" s="8">
        <f t="shared" si="48"/>
        <v>2.5</v>
      </c>
      <c r="J243" s="8">
        <f t="shared" si="48"/>
        <v>7.5</v>
      </c>
      <c r="K243" s="8">
        <f t="shared" si="48"/>
        <v>12.5</v>
      </c>
      <c r="L243" s="8">
        <f t="shared" si="48"/>
        <v>17.5</v>
      </c>
      <c r="M243" s="8">
        <f t="shared" si="48"/>
        <v>27.5</v>
      </c>
      <c r="N243" s="8">
        <f t="shared" si="48"/>
        <v>2.5</v>
      </c>
      <c r="O243" s="8">
        <f t="shared" si="48"/>
        <v>0</v>
      </c>
      <c r="P243" s="8">
        <f t="shared" si="48"/>
        <v>0</v>
      </c>
      <c r="Q243" s="8">
        <f t="shared" si="48"/>
        <v>0</v>
      </c>
      <c r="R243" s="8">
        <f t="shared" si="48"/>
        <v>0</v>
      </c>
      <c r="S243" s="8">
        <f t="shared" si="48"/>
        <v>0</v>
      </c>
      <c r="T243" s="8">
        <f t="shared" si="48"/>
        <v>0</v>
      </c>
      <c r="U243" s="21">
        <f t="shared" si="40"/>
        <v>11</v>
      </c>
      <c r="V243" s="19">
        <f>VLOOKUP($C243,Gas!$B$3:$E$2506,2)</f>
        <v>2.2749999999999999</v>
      </c>
      <c r="W243" s="44">
        <f t="shared" si="41"/>
        <v>9.8901098901098905</v>
      </c>
    </row>
    <row r="244" spans="1:23" x14ac:dyDescent="0.2">
      <c r="A244">
        <f t="shared" si="46"/>
        <v>1998</v>
      </c>
      <c r="B244" s="43">
        <f t="shared" si="45"/>
        <v>11</v>
      </c>
      <c r="C244" s="91">
        <v>36111</v>
      </c>
      <c r="D244" s="92">
        <v>22.68</v>
      </c>
      <c r="E244" s="4">
        <f t="shared" si="39"/>
        <v>7.9681696491768813E-3</v>
      </c>
      <c r="F244" s="100">
        <f t="shared" si="43"/>
        <v>1.2065636115048908</v>
      </c>
      <c r="H244" s="8">
        <f t="shared" ref="H244:T253" si="49">IF(H$1="P",MAX(0,H$2-$D244),IF(H$1="C",MAX(0,$D244-H$2)))</f>
        <v>0</v>
      </c>
      <c r="I244" s="8">
        <f t="shared" si="49"/>
        <v>2.3200000000000003</v>
      </c>
      <c r="J244" s="8">
        <f t="shared" si="49"/>
        <v>7.32</v>
      </c>
      <c r="K244" s="8">
        <f t="shared" si="49"/>
        <v>12.32</v>
      </c>
      <c r="L244" s="8">
        <f t="shared" si="49"/>
        <v>17.32</v>
      </c>
      <c r="M244" s="8">
        <f t="shared" si="49"/>
        <v>27.32</v>
      </c>
      <c r="N244" s="8">
        <f t="shared" si="49"/>
        <v>2.6799999999999997</v>
      </c>
      <c r="O244" s="8">
        <f t="shared" si="49"/>
        <v>0</v>
      </c>
      <c r="P244" s="8">
        <f t="shared" si="49"/>
        <v>0</v>
      </c>
      <c r="Q244" s="8">
        <f t="shared" si="49"/>
        <v>0</v>
      </c>
      <c r="R244" s="8">
        <f t="shared" si="49"/>
        <v>0</v>
      </c>
      <c r="S244" s="8">
        <f t="shared" si="49"/>
        <v>0</v>
      </c>
      <c r="T244" s="8">
        <f t="shared" si="49"/>
        <v>0</v>
      </c>
      <c r="U244" s="21">
        <f t="shared" si="40"/>
        <v>11</v>
      </c>
      <c r="V244" s="19">
        <f>VLOOKUP($C244,Gas!$B$3:$E$2506,2)</f>
        <v>2.335</v>
      </c>
      <c r="W244" s="44">
        <f t="shared" si="41"/>
        <v>9.7130620985010712</v>
      </c>
    </row>
    <row r="245" spans="1:23" x14ac:dyDescent="0.2">
      <c r="A245">
        <f t="shared" si="46"/>
        <v>1998</v>
      </c>
      <c r="B245" s="43">
        <f t="shared" si="45"/>
        <v>11</v>
      </c>
      <c r="C245" s="91">
        <v>36112</v>
      </c>
      <c r="D245" s="92">
        <v>23.5</v>
      </c>
      <c r="E245" s="4">
        <f t="shared" si="39"/>
        <v>3.5516942290561924E-2</v>
      </c>
      <c r="F245" s="100">
        <f t="shared" si="43"/>
        <v>1.1667766080899897</v>
      </c>
      <c r="H245" s="8">
        <f t="shared" si="49"/>
        <v>0</v>
      </c>
      <c r="I245" s="8">
        <f t="shared" si="49"/>
        <v>1.5</v>
      </c>
      <c r="J245" s="8">
        <f t="shared" si="49"/>
        <v>6.5</v>
      </c>
      <c r="K245" s="8">
        <f t="shared" si="49"/>
        <v>11.5</v>
      </c>
      <c r="L245" s="8">
        <f t="shared" si="49"/>
        <v>16.5</v>
      </c>
      <c r="M245" s="8">
        <f t="shared" si="49"/>
        <v>26.5</v>
      </c>
      <c r="N245" s="8">
        <f t="shared" si="49"/>
        <v>3.5</v>
      </c>
      <c r="O245" s="8">
        <f t="shared" si="49"/>
        <v>0</v>
      </c>
      <c r="P245" s="8">
        <f t="shared" si="49"/>
        <v>0</v>
      </c>
      <c r="Q245" s="8">
        <f t="shared" si="49"/>
        <v>0</v>
      </c>
      <c r="R245" s="8">
        <f t="shared" si="49"/>
        <v>0</v>
      </c>
      <c r="S245" s="8">
        <f t="shared" si="49"/>
        <v>0</v>
      </c>
      <c r="T245" s="8">
        <f t="shared" si="49"/>
        <v>0</v>
      </c>
      <c r="U245" s="21">
        <f t="shared" si="40"/>
        <v>11</v>
      </c>
      <c r="V245" s="19">
        <f>VLOOKUP($C245,Gas!$B$3:$E$2506,2)</f>
        <v>2.23</v>
      </c>
      <c r="W245" s="44">
        <f t="shared" si="41"/>
        <v>10.538116591928251</v>
      </c>
    </row>
    <row r="246" spans="1:23" x14ac:dyDescent="0.2">
      <c r="A246">
        <f t="shared" si="46"/>
        <v>1998</v>
      </c>
      <c r="B246" s="43">
        <f t="shared" si="45"/>
        <v>11</v>
      </c>
      <c r="C246" s="91">
        <v>36115</v>
      </c>
      <c r="D246" s="109">
        <f>D245</f>
        <v>23.5</v>
      </c>
      <c r="E246" s="4">
        <f t="shared" si="39"/>
        <v>0</v>
      </c>
      <c r="F246" s="100">
        <f t="shared" si="43"/>
        <v>1.1382794356910855</v>
      </c>
      <c r="H246" s="8">
        <f t="shared" si="49"/>
        <v>0</v>
      </c>
      <c r="I246" s="8">
        <f t="shared" si="49"/>
        <v>1.5</v>
      </c>
      <c r="J246" s="8">
        <f t="shared" si="49"/>
        <v>6.5</v>
      </c>
      <c r="K246" s="8">
        <f t="shared" si="49"/>
        <v>11.5</v>
      </c>
      <c r="L246" s="8">
        <f t="shared" si="49"/>
        <v>16.5</v>
      </c>
      <c r="M246" s="8">
        <f t="shared" si="49"/>
        <v>26.5</v>
      </c>
      <c r="N246" s="8">
        <f t="shared" si="49"/>
        <v>3.5</v>
      </c>
      <c r="O246" s="8">
        <f t="shared" si="49"/>
        <v>0</v>
      </c>
      <c r="P246" s="8">
        <f t="shared" si="49"/>
        <v>0</v>
      </c>
      <c r="Q246" s="8">
        <f t="shared" si="49"/>
        <v>0</v>
      </c>
      <c r="R246" s="8">
        <f t="shared" si="49"/>
        <v>0</v>
      </c>
      <c r="S246" s="8">
        <f t="shared" si="49"/>
        <v>0</v>
      </c>
      <c r="T246" s="8">
        <f t="shared" si="49"/>
        <v>0</v>
      </c>
      <c r="U246" s="21">
        <f t="shared" si="40"/>
        <v>11</v>
      </c>
      <c r="V246" s="19">
        <f>VLOOKUP($C246,Gas!$B$3:$E$2506,2)</f>
        <v>2.23</v>
      </c>
      <c r="W246" s="44">
        <f t="shared" si="41"/>
        <v>10.538116591928251</v>
      </c>
    </row>
    <row r="247" spans="1:23" x14ac:dyDescent="0.2">
      <c r="A247">
        <f t="shared" si="46"/>
        <v>1998</v>
      </c>
      <c r="B247" s="43">
        <f t="shared" si="45"/>
        <v>11</v>
      </c>
      <c r="C247" s="91">
        <v>36116</v>
      </c>
      <c r="D247" s="92">
        <v>23.25</v>
      </c>
      <c r="E247" s="4">
        <f t="shared" si="39"/>
        <v>-1.0695289116747919E-2</v>
      </c>
      <c r="F247" s="100">
        <f t="shared" si="43"/>
        <v>1.0760163824047673</v>
      </c>
      <c r="H247" s="8">
        <f t="shared" si="49"/>
        <v>0</v>
      </c>
      <c r="I247" s="8">
        <f t="shared" si="49"/>
        <v>1.75</v>
      </c>
      <c r="J247" s="8">
        <f t="shared" si="49"/>
        <v>6.75</v>
      </c>
      <c r="K247" s="8">
        <f t="shared" si="49"/>
        <v>11.75</v>
      </c>
      <c r="L247" s="8">
        <f t="shared" si="49"/>
        <v>16.75</v>
      </c>
      <c r="M247" s="8">
        <f t="shared" si="49"/>
        <v>26.75</v>
      </c>
      <c r="N247" s="8">
        <f t="shared" si="49"/>
        <v>3.25</v>
      </c>
      <c r="O247" s="8">
        <f t="shared" si="49"/>
        <v>0</v>
      </c>
      <c r="P247" s="8">
        <f t="shared" si="49"/>
        <v>0</v>
      </c>
      <c r="Q247" s="8">
        <f t="shared" si="49"/>
        <v>0</v>
      </c>
      <c r="R247" s="8">
        <f t="shared" si="49"/>
        <v>0</v>
      </c>
      <c r="S247" s="8">
        <f t="shared" si="49"/>
        <v>0</v>
      </c>
      <c r="T247" s="8">
        <f t="shared" si="49"/>
        <v>0</v>
      </c>
      <c r="U247" s="21">
        <f t="shared" si="40"/>
        <v>11</v>
      </c>
      <c r="V247" s="19">
        <f>VLOOKUP($C247,Gas!$B$3:$E$2506,2)</f>
        <v>2.1949999999999998</v>
      </c>
      <c r="W247" s="44">
        <f t="shared" si="41"/>
        <v>10.592255125284739</v>
      </c>
    </row>
    <row r="248" spans="1:23" x14ac:dyDescent="0.2">
      <c r="A248">
        <f t="shared" si="46"/>
        <v>1998</v>
      </c>
      <c r="B248" s="43">
        <f t="shared" si="45"/>
        <v>11</v>
      </c>
      <c r="C248" s="91">
        <v>36117</v>
      </c>
      <c r="D248" s="92">
        <v>22.33</v>
      </c>
      <c r="E248" s="4">
        <f t="shared" si="39"/>
        <v>-4.0374066181298907E-2</v>
      </c>
      <c r="F248" s="100">
        <f t="shared" si="43"/>
        <v>0.69733537573016524</v>
      </c>
      <c r="H248" s="8">
        <f t="shared" si="49"/>
        <v>0</v>
      </c>
      <c r="I248" s="8">
        <f t="shared" si="49"/>
        <v>2.6700000000000017</v>
      </c>
      <c r="J248" s="8">
        <f t="shared" si="49"/>
        <v>7.6700000000000017</v>
      </c>
      <c r="K248" s="8">
        <f t="shared" si="49"/>
        <v>12.670000000000002</v>
      </c>
      <c r="L248" s="8">
        <f t="shared" si="49"/>
        <v>17.670000000000002</v>
      </c>
      <c r="M248" s="8">
        <f t="shared" si="49"/>
        <v>27.67</v>
      </c>
      <c r="N248" s="8">
        <f t="shared" si="49"/>
        <v>2.3299999999999983</v>
      </c>
      <c r="O248" s="8">
        <f t="shared" si="49"/>
        <v>0</v>
      </c>
      <c r="P248" s="8">
        <f t="shared" si="49"/>
        <v>0</v>
      </c>
      <c r="Q248" s="8">
        <f t="shared" si="49"/>
        <v>0</v>
      </c>
      <c r="R248" s="8">
        <f t="shared" si="49"/>
        <v>0</v>
      </c>
      <c r="S248" s="8">
        <f t="shared" si="49"/>
        <v>0</v>
      </c>
      <c r="T248" s="8">
        <f t="shared" si="49"/>
        <v>0</v>
      </c>
      <c r="U248" s="21">
        <f t="shared" si="40"/>
        <v>11</v>
      </c>
      <c r="V248" s="19">
        <f>VLOOKUP($C248,Gas!$B$3:$E$2506,2)</f>
        <v>2.125</v>
      </c>
      <c r="W248" s="44">
        <f t="shared" si="41"/>
        <v>10.508235294117647</v>
      </c>
    </row>
    <row r="249" spans="1:23" x14ac:dyDescent="0.2">
      <c r="A249">
        <f t="shared" si="46"/>
        <v>1998</v>
      </c>
      <c r="B249" s="43">
        <f t="shared" si="45"/>
        <v>11</v>
      </c>
      <c r="C249" s="91">
        <v>36118</v>
      </c>
      <c r="D249" s="92">
        <v>21.25</v>
      </c>
      <c r="E249" s="4">
        <f t="shared" si="39"/>
        <v>-4.9574170481640624E-2</v>
      </c>
      <c r="F249" s="100">
        <f t="shared" si="43"/>
        <v>0.70068696284313292</v>
      </c>
      <c r="H249" s="8">
        <f t="shared" si="49"/>
        <v>0</v>
      </c>
      <c r="I249" s="8">
        <f t="shared" si="49"/>
        <v>3.75</v>
      </c>
      <c r="J249" s="8">
        <f t="shared" si="49"/>
        <v>8.75</v>
      </c>
      <c r="K249" s="8">
        <f t="shared" si="49"/>
        <v>13.75</v>
      </c>
      <c r="L249" s="8">
        <f t="shared" si="49"/>
        <v>18.75</v>
      </c>
      <c r="M249" s="8">
        <f t="shared" si="49"/>
        <v>28.75</v>
      </c>
      <c r="N249" s="8">
        <f t="shared" si="49"/>
        <v>1.25</v>
      </c>
      <c r="O249" s="8">
        <f t="shared" si="49"/>
        <v>0</v>
      </c>
      <c r="P249" s="8">
        <f t="shared" si="49"/>
        <v>0</v>
      </c>
      <c r="Q249" s="8">
        <f t="shared" si="49"/>
        <v>0</v>
      </c>
      <c r="R249" s="8">
        <f t="shared" si="49"/>
        <v>0</v>
      </c>
      <c r="S249" s="8">
        <f t="shared" si="49"/>
        <v>0</v>
      </c>
      <c r="T249" s="8">
        <f t="shared" si="49"/>
        <v>0</v>
      </c>
      <c r="U249" s="21">
        <f t="shared" si="40"/>
        <v>11</v>
      </c>
      <c r="V249" s="19">
        <f>VLOOKUP($C249,Gas!$B$3:$E$2506,2)</f>
        <v>2.1</v>
      </c>
      <c r="W249" s="44">
        <f t="shared" si="41"/>
        <v>10.119047619047619</v>
      </c>
    </row>
    <row r="250" spans="1:23" x14ac:dyDescent="0.2">
      <c r="A250">
        <f t="shared" si="46"/>
        <v>1998</v>
      </c>
      <c r="B250" s="43">
        <f t="shared" si="45"/>
        <v>11</v>
      </c>
      <c r="C250" s="91">
        <v>36119</v>
      </c>
      <c r="D250" s="92">
        <v>22</v>
      </c>
      <c r="E250" s="4">
        <f t="shared" si="39"/>
        <v>3.4685557987890109E-2</v>
      </c>
      <c r="F250" s="100">
        <f t="shared" si="43"/>
        <v>0.76299445522072762</v>
      </c>
      <c r="H250" s="8">
        <f t="shared" si="49"/>
        <v>0</v>
      </c>
      <c r="I250" s="8">
        <f t="shared" si="49"/>
        <v>3</v>
      </c>
      <c r="J250" s="8">
        <f t="shared" si="49"/>
        <v>8</v>
      </c>
      <c r="K250" s="8">
        <f t="shared" si="49"/>
        <v>13</v>
      </c>
      <c r="L250" s="8">
        <f t="shared" si="49"/>
        <v>18</v>
      </c>
      <c r="M250" s="8">
        <f t="shared" si="49"/>
        <v>28</v>
      </c>
      <c r="N250" s="8">
        <f t="shared" si="49"/>
        <v>2</v>
      </c>
      <c r="O250" s="8">
        <f t="shared" si="49"/>
        <v>0</v>
      </c>
      <c r="P250" s="8">
        <f t="shared" si="49"/>
        <v>0</v>
      </c>
      <c r="Q250" s="8">
        <f t="shared" si="49"/>
        <v>0</v>
      </c>
      <c r="R250" s="8">
        <f t="shared" si="49"/>
        <v>0</v>
      </c>
      <c r="S250" s="8">
        <f t="shared" si="49"/>
        <v>0</v>
      </c>
      <c r="T250" s="8">
        <f t="shared" si="49"/>
        <v>0</v>
      </c>
      <c r="U250" s="21">
        <f t="shared" si="40"/>
        <v>11</v>
      </c>
      <c r="V250" s="19">
        <f>VLOOKUP($C250,Gas!$B$3:$E$2506,2)</f>
        <v>2.1150000000000002</v>
      </c>
      <c r="W250" s="44">
        <f t="shared" si="41"/>
        <v>10.401891252955082</v>
      </c>
    </row>
    <row r="251" spans="1:23" x14ac:dyDescent="0.2">
      <c r="A251">
        <f t="shared" si="46"/>
        <v>1998</v>
      </c>
      <c r="B251" s="43">
        <f t="shared" si="45"/>
        <v>11</v>
      </c>
      <c r="C251" s="91">
        <v>36122</v>
      </c>
      <c r="D251" s="92">
        <v>23.59</v>
      </c>
      <c r="E251" s="4">
        <f t="shared" si="39"/>
        <v>6.9780440061267796E-2</v>
      </c>
      <c r="F251" s="100">
        <f t="shared" si="43"/>
        <v>0.61389965935944912</v>
      </c>
      <c r="H251" s="8">
        <f t="shared" si="49"/>
        <v>0</v>
      </c>
      <c r="I251" s="8">
        <f t="shared" si="49"/>
        <v>1.4100000000000001</v>
      </c>
      <c r="J251" s="8">
        <f t="shared" si="49"/>
        <v>6.41</v>
      </c>
      <c r="K251" s="8">
        <f t="shared" si="49"/>
        <v>11.41</v>
      </c>
      <c r="L251" s="8">
        <f t="shared" si="49"/>
        <v>16.41</v>
      </c>
      <c r="M251" s="8">
        <f t="shared" si="49"/>
        <v>26.41</v>
      </c>
      <c r="N251" s="8">
        <f t="shared" si="49"/>
        <v>3.59</v>
      </c>
      <c r="O251" s="8">
        <f t="shared" si="49"/>
        <v>0</v>
      </c>
      <c r="P251" s="8">
        <f t="shared" si="49"/>
        <v>0</v>
      </c>
      <c r="Q251" s="8">
        <f t="shared" si="49"/>
        <v>0</v>
      </c>
      <c r="R251" s="8">
        <f t="shared" si="49"/>
        <v>0</v>
      </c>
      <c r="S251" s="8">
        <f t="shared" si="49"/>
        <v>0</v>
      </c>
      <c r="T251" s="8">
        <f t="shared" si="49"/>
        <v>0</v>
      </c>
      <c r="U251" s="21">
        <f t="shared" si="40"/>
        <v>11</v>
      </c>
      <c r="V251" s="19">
        <f>VLOOKUP($C251,Gas!$B$3:$E$2506,2)</f>
        <v>2.0950000000000002</v>
      </c>
      <c r="W251" s="44">
        <f t="shared" si="41"/>
        <v>11.260143198090692</v>
      </c>
    </row>
    <row r="252" spans="1:23" x14ac:dyDescent="0.2">
      <c r="A252">
        <f t="shared" si="46"/>
        <v>1998</v>
      </c>
      <c r="B252" s="43">
        <f t="shared" si="45"/>
        <v>11</v>
      </c>
      <c r="C252" s="91">
        <v>36123</v>
      </c>
      <c r="D252" s="92">
        <v>21.5</v>
      </c>
      <c r="E252" s="4">
        <f t="shared" si="39"/>
        <v>-9.27699582859665E-2</v>
      </c>
      <c r="F252" s="100">
        <f t="shared" si="43"/>
        <v>0.74551243604642781</v>
      </c>
      <c r="H252" s="8">
        <f t="shared" si="49"/>
        <v>0</v>
      </c>
      <c r="I252" s="8">
        <f t="shared" si="49"/>
        <v>3.5</v>
      </c>
      <c r="J252" s="8">
        <f t="shared" si="49"/>
        <v>8.5</v>
      </c>
      <c r="K252" s="8">
        <f t="shared" si="49"/>
        <v>13.5</v>
      </c>
      <c r="L252" s="8">
        <f t="shared" si="49"/>
        <v>18.5</v>
      </c>
      <c r="M252" s="8">
        <f t="shared" si="49"/>
        <v>28.5</v>
      </c>
      <c r="N252" s="8">
        <f t="shared" si="49"/>
        <v>1.5</v>
      </c>
      <c r="O252" s="8">
        <f t="shared" si="49"/>
        <v>0</v>
      </c>
      <c r="P252" s="8">
        <f t="shared" si="49"/>
        <v>0</v>
      </c>
      <c r="Q252" s="8">
        <f t="shared" si="49"/>
        <v>0</v>
      </c>
      <c r="R252" s="8">
        <f t="shared" si="49"/>
        <v>0</v>
      </c>
      <c r="S252" s="8">
        <f t="shared" si="49"/>
        <v>0</v>
      </c>
      <c r="T252" s="8">
        <f t="shared" si="49"/>
        <v>0</v>
      </c>
      <c r="U252" s="21">
        <f t="shared" si="40"/>
        <v>11</v>
      </c>
      <c r="V252" s="19">
        <f>VLOOKUP($C252,Gas!$B$3:$E$2506,2)</f>
        <v>2.0350000000000001</v>
      </c>
      <c r="W252" s="44">
        <f t="shared" si="41"/>
        <v>10.565110565110565</v>
      </c>
    </row>
    <row r="253" spans="1:23" x14ac:dyDescent="0.2">
      <c r="A253">
        <f t="shared" si="46"/>
        <v>1998</v>
      </c>
      <c r="B253" s="43">
        <f t="shared" si="45"/>
        <v>11</v>
      </c>
      <c r="C253" s="91">
        <v>36124</v>
      </c>
      <c r="D253" s="92">
        <v>20</v>
      </c>
      <c r="E253" s="4">
        <f t="shared" si="39"/>
        <v>-7.2320661579626133E-2</v>
      </c>
      <c r="F253" s="100">
        <f t="shared" si="43"/>
        <v>0.81732378964659258</v>
      </c>
      <c r="H253" s="8">
        <f t="shared" si="49"/>
        <v>0</v>
      </c>
      <c r="I253" s="8">
        <f t="shared" si="49"/>
        <v>5</v>
      </c>
      <c r="J253" s="8">
        <f t="shared" si="49"/>
        <v>10</v>
      </c>
      <c r="K253" s="8">
        <f t="shared" si="49"/>
        <v>15</v>
      </c>
      <c r="L253" s="8">
        <f t="shared" si="49"/>
        <v>20</v>
      </c>
      <c r="M253" s="8">
        <f t="shared" si="49"/>
        <v>30</v>
      </c>
      <c r="N253" s="8">
        <f t="shared" si="49"/>
        <v>0</v>
      </c>
      <c r="O253" s="8">
        <f t="shared" si="49"/>
        <v>0</v>
      </c>
      <c r="P253" s="8">
        <f t="shared" si="49"/>
        <v>0</v>
      </c>
      <c r="Q253" s="8">
        <f t="shared" si="49"/>
        <v>0</v>
      </c>
      <c r="R253" s="8">
        <f t="shared" si="49"/>
        <v>0</v>
      </c>
      <c r="S253" s="8">
        <f t="shared" si="49"/>
        <v>0</v>
      </c>
      <c r="T253" s="8">
        <f t="shared" si="49"/>
        <v>0</v>
      </c>
      <c r="U253" s="21">
        <f t="shared" si="40"/>
        <v>11</v>
      </c>
      <c r="V253" s="19">
        <f>VLOOKUP($C253,Gas!$B$3:$E$2506,2)</f>
        <v>2.0150000000000001</v>
      </c>
      <c r="W253" s="44">
        <f t="shared" si="41"/>
        <v>9.9255583126550864</v>
      </c>
    </row>
    <row r="254" spans="1:23" x14ac:dyDescent="0.2">
      <c r="A254">
        <f t="shared" si="46"/>
        <v>1998</v>
      </c>
      <c r="B254" s="43">
        <f t="shared" si="45"/>
        <v>11</v>
      </c>
      <c r="C254" s="91">
        <v>36129</v>
      </c>
      <c r="D254" s="92">
        <v>22.84</v>
      </c>
      <c r="E254" s="4">
        <f t="shared" si="39"/>
        <v>0.13278111123381839</v>
      </c>
      <c r="F254" s="100">
        <f t="shared" si="43"/>
        <v>1.0928851792444532</v>
      </c>
      <c r="H254" s="8">
        <f t="shared" ref="H254:T263" si="50">IF(H$1="P",MAX(0,H$2-$D254),IF(H$1="C",MAX(0,$D254-H$2)))</f>
        <v>0</v>
      </c>
      <c r="I254" s="8">
        <f t="shared" si="50"/>
        <v>2.16</v>
      </c>
      <c r="J254" s="8">
        <f t="shared" si="50"/>
        <v>7.16</v>
      </c>
      <c r="K254" s="8">
        <f t="shared" si="50"/>
        <v>12.16</v>
      </c>
      <c r="L254" s="8">
        <f t="shared" si="50"/>
        <v>17.16</v>
      </c>
      <c r="M254" s="8">
        <f t="shared" si="50"/>
        <v>27.16</v>
      </c>
      <c r="N254" s="8">
        <f t="shared" si="50"/>
        <v>2.84</v>
      </c>
      <c r="O254" s="8">
        <f t="shared" si="50"/>
        <v>0</v>
      </c>
      <c r="P254" s="8">
        <f t="shared" si="50"/>
        <v>0</v>
      </c>
      <c r="Q254" s="8">
        <f t="shared" si="50"/>
        <v>0</v>
      </c>
      <c r="R254" s="8">
        <f t="shared" si="50"/>
        <v>0</v>
      </c>
      <c r="S254" s="8">
        <f t="shared" si="50"/>
        <v>0</v>
      </c>
      <c r="T254" s="8">
        <f t="shared" si="50"/>
        <v>0</v>
      </c>
      <c r="U254" s="21">
        <f t="shared" si="40"/>
        <v>11</v>
      </c>
      <c r="V254" s="19">
        <f>VLOOKUP($C254,Gas!$B$3:$E$2506,2)</f>
        <v>1.87</v>
      </c>
      <c r="W254" s="44">
        <f t="shared" si="41"/>
        <v>12.213903743315507</v>
      </c>
    </row>
    <row r="255" spans="1:23" x14ac:dyDescent="0.2">
      <c r="A255">
        <f t="shared" si="46"/>
        <v>1998</v>
      </c>
      <c r="B255" s="43">
        <f t="shared" si="45"/>
        <v>12</v>
      </c>
      <c r="C255" s="91">
        <v>36130</v>
      </c>
      <c r="D255" s="92">
        <v>22.84</v>
      </c>
      <c r="E255" s="4">
        <f t="shared" si="39"/>
        <v>0</v>
      </c>
      <c r="F255" s="100">
        <f t="shared" si="43"/>
        <v>1.0757512385981027</v>
      </c>
      <c r="H255" s="8">
        <f t="shared" si="50"/>
        <v>0</v>
      </c>
      <c r="I255" s="8">
        <f t="shared" si="50"/>
        <v>2.16</v>
      </c>
      <c r="J255" s="8">
        <f t="shared" si="50"/>
        <v>7.16</v>
      </c>
      <c r="K255" s="8">
        <f t="shared" si="50"/>
        <v>12.16</v>
      </c>
      <c r="L255" s="8">
        <f t="shared" si="50"/>
        <v>17.16</v>
      </c>
      <c r="M255" s="8">
        <f t="shared" si="50"/>
        <v>27.16</v>
      </c>
      <c r="N255" s="8">
        <f t="shared" si="50"/>
        <v>2.84</v>
      </c>
      <c r="O255" s="8">
        <f t="shared" si="50"/>
        <v>0</v>
      </c>
      <c r="P255" s="8">
        <f t="shared" si="50"/>
        <v>0</v>
      </c>
      <c r="Q255" s="8">
        <f t="shared" si="50"/>
        <v>0</v>
      </c>
      <c r="R255" s="8">
        <f t="shared" si="50"/>
        <v>0</v>
      </c>
      <c r="S255" s="8">
        <f t="shared" si="50"/>
        <v>0</v>
      </c>
      <c r="T255" s="8">
        <f t="shared" si="50"/>
        <v>0</v>
      </c>
      <c r="U255" s="21">
        <f t="shared" si="40"/>
        <v>12</v>
      </c>
      <c r="V255" s="19">
        <f>VLOOKUP($C255,Gas!$B$3:$E$2506,2)</f>
        <v>1.645</v>
      </c>
      <c r="W255" s="44">
        <f t="shared" si="41"/>
        <v>13.884498480243161</v>
      </c>
    </row>
    <row r="256" spans="1:23" x14ac:dyDescent="0.2">
      <c r="A256">
        <f t="shared" si="46"/>
        <v>1998</v>
      </c>
      <c r="B256" s="43">
        <f t="shared" si="45"/>
        <v>12</v>
      </c>
      <c r="C256" s="91">
        <v>36131</v>
      </c>
      <c r="D256" s="92">
        <v>22.14</v>
      </c>
      <c r="E256" s="4">
        <f t="shared" si="39"/>
        <v>-3.1127457507318674E-2</v>
      </c>
      <c r="F256" s="100">
        <f t="shared" si="43"/>
        <v>1.084683096723547</v>
      </c>
      <c r="H256" s="8">
        <f t="shared" si="50"/>
        <v>0</v>
      </c>
      <c r="I256" s="8">
        <f t="shared" si="50"/>
        <v>2.8599999999999994</v>
      </c>
      <c r="J256" s="8">
        <f t="shared" si="50"/>
        <v>7.8599999999999994</v>
      </c>
      <c r="K256" s="8">
        <f t="shared" si="50"/>
        <v>12.86</v>
      </c>
      <c r="L256" s="8">
        <f t="shared" si="50"/>
        <v>17.86</v>
      </c>
      <c r="M256" s="8">
        <f t="shared" si="50"/>
        <v>27.86</v>
      </c>
      <c r="N256" s="8">
        <f t="shared" si="50"/>
        <v>2.1400000000000006</v>
      </c>
      <c r="O256" s="8">
        <f t="shared" si="50"/>
        <v>0</v>
      </c>
      <c r="P256" s="8">
        <f t="shared" si="50"/>
        <v>0</v>
      </c>
      <c r="Q256" s="8">
        <f t="shared" si="50"/>
        <v>0</v>
      </c>
      <c r="R256" s="8">
        <f t="shared" si="50"/>
        <v>0</v>
      </c>
      <c r="S256" s="8">
        <f t="shared" si="50"/>
        <v>0</v>
      </c>
      <c r="T256" s="8">
        <f t="shared" si="50"/>
        <v>0</v>
      </c>
      <c r="U256" s="21">
        <f t="shared" si="40"/>
        <v>12</v>
      </c>
      <c r="V256" s="19">
        <f>VLOOKUP($C256,Gas!$B$3:$E$2506,2)</f>
        <v>1.395</v>
      </c>
      <c r="W256" s="44">
        <f t="shared" si="41"/>
        <v>15.870967741935484</v>
      </c>
    </row>
    <row r="257" spans="1:24" x14ac:dyDescent="0.2">
      <c r="A257">
        <f t="shared" si="46"/>
        <v>1998</v>
      </c>
      <c r="B257" s="43">
        <f t="shared" si="45"/>
        <v>12</v>
      </c>
      <c r="C257" s="91">
        <v>36132</v>
      </c>
      <c r="D257" s="92">
        <v>22.85</v>
      </c>
      <c r="E257" s="4">
        <f t="shared" si="39"/>
        <v>3.1565190059722928E-2</v>
      </c>
      <c r="F257" s="100">
        <f t="shared" si="43"/>
        <v>1.1000327236419418</v>
      </c>
      <c r="H257" s="8">
        <f t="shared" si="50"/>
        <v>0</v>
      </c>
      <c r="I257" s="8">
        <f t="shared" si="50"/>
        <v>2.1499999999999986</v>
      </c>
      <c r="J257" s="8">
        <f t="shared" si="50"/>
        <v>7.1499999999999986</v>
      </c>
      <c r="K257" s="8">
        <f t="shared" si="50"/>
        <v>12.149999999999999</v>
      </c>
      <c r="L257" s="8">
        <f t="shared" si="50"/>
        <v>17.149999999999999</v>
      </c>
      <c r="M257" s="8">
        <f t="shared" si="50"/>
        <v>27.15</v>
      </c>
      <c r="N257" s="8">
        <f t="shared" si="50"/>
        <v>2.8500000000000014</v>
      </c>
      <c r="O257" s="8">
        <f t="shared" si="50"/>
        <v>0</v>
      </c>
      <c r="P257" s="8">
        <f t="shared" si="50"/>
        <v>0</v>
      </c>
      <c r="Q257" s="8">
        <f t="shared" si="50"/>
        <v>0</v>
      </c>
      <c r="R257" s="8">
        <f t="shared" si="50"/>
        <v>0</v>
      </c>
      <c r="S257" s="8">
        <f t="shared" si="50"/>
        <v>0</v>
      </c>
      <c r="T257" s="8">
        <f t="shared" si="50"/>
        <v>0</v>
      </c>
      <c r="U257" s="21">
        <f t="shared" si="40"/>
        <v>12</v>
      </c>
      <c r="V257" s="19">
        <f>VLOOKUP($C257,Gas!$B$3:$E$2506,2)</f>
        <v>1.375</v>
      </c>
      <c r="W257" s="44">
        <f t="shared" si="41"/>
        <v>16.618181818181821</v>
      </c>
    </row>
    <row r="258" spans="1:24" x14ac:dyDescent="0.2">
      <c r="A258">
        <f t="shared" si="46"/>
        <v>1998</v>
      </c>
      <c r="B258" s="43">
        <f t="shared" si="45"/>
        <v>12</v>
      </c>
      <c r="C258" s="91">
        <v>36133</v>
      </c>
      <c r="D258" s="92">
        <v>21.83</v>
      </c>
      <c r="E258" s="4">
        <f t="shared" si="39"/>
        <v>-4.5665946778361263E-2</v>
      </c>
      <c r="F258" s="100">
        <f t="shared" si="43"/>
        <v>1.1055006124852771</v>
      </c>
      <c r="H258" s="8">
        <f t="shared" si="50"/>
        <v>0</v>
      </c>
      <c r="I258" s="8">
        <f t="shared" si="50"/>
        <v>3.1700000000000017</v>
      </c>
      <c r="J258" s="8">
        <f t="shared" si="50"/>
        <v>8.1700000000000017</v>
      </c>
      <c r="K258" s="8">
        <f t="shared" si="50"/>
        <v>13.170000000000002</v>
      </c>
      <c r="L258" s="8">
        <f t="shared" si="50"/>
        <v>18.170000000000002</v>
      </c>
      <c r="M258" s="8">
        <f t="shared" si="50"/>
        <v>28.17</v>
      </c>
      <c r="N258" s="8">
        <f t="shared" si="50"/>
        <v>1.8299999999999983</v>
      </c>
      <c r="O258" s="8">
        <f t="shared" si="50"/>
        <v>0</v>
      </c>
      <c r="P258" s="8">
        <f t="shared" si="50"/>
        <v>0</v>
      </c>
      <c r="Q258" s="8">
        <f t="shared" si="50"/>
        <v>0</v>
      </c>
      <c r="R258" s="8">
        <f t="shared" si="50"/>
        <v>0</v>
      </c>
      <c r="S258" s="8">
        <f t="shared" si="50"/>
        <v>0</v>
      </c>
      <c r="T258" s="8">
        <f t="shared" si="50"/>
        <v>0</v>
      </c>
      <c r="U258" s="21">
        <f t="shared" si="40"/>
        <v>12</v>
      </c>
      <c r="V258" s="19">
        <f>VLOOKUP($C258,Gas!$B$3:$E$2506,2)</f>
        <v>1.1850000000000001</v>
      </c>
      <c r="W258" s="44">
        <f t="shared" si="41"/>
        <v>18.42194092827004</v>
      </c>
    </row>
    <row r="259" spans="1:24" x14ac:dyDescent="0.2">
      <c r="A259">
        <f t="shared" si="46"/>
        <v>1998</v>
      </c>
      <c r="B259" s="43">
        <f t="shared" si="45"/>
        <v>12</v>
      </c>
      <c r="C259" s="91">
        <v>36136</v>
      </c>
      <c r="D259" s="92">
        <v>22.25</v>
      </c>
      <c r="E259" s="4">
        <f t="shared" si="39"/>
        <v>1.9056838050396853E-2</v>
      </c>
      <c r="F259" s="100">
        <f t="shared" si="43"/>
        <v>1.0768024042698918</v>
      </c>
      <c r="G259" s="2"/>
      <c r="H259" s="8">
        <f t="shared" si="50"/>
        <v>0</v>
      </c>
      <c r="I259" s="8">
        <f t="shared" si="50"/>
        <v>2.75</v>
      </c>
      <c r="J259" s="8">
        <f t="shared" si="50"/>
        <v>7.75</v>
      </c>
      <c r="K259" s="8">
        <f t="shared" si="50"/>
        <v>12.75</v>
      </c>
      <c r="L259" s="8">
        <f t="shared" si="50"/>
        <v>17.75</v>
      </c>
      <c r="M259" s="8">
        <f t="shared" si="50"/>
        <v>27.75</v>
      </c>
      <c r="N259" s="8">
        <f t="shared" si="50"/>
        <v>2.25</v>
      </c>
      <c r="O259" s="8">
        <f t="shared" si="50"/>
        <v>0</v>
      </c>
      <c r="P259" s="8">
        <f t="shared" si="50"/>
        <v>0</v>
      </c>
      <c r="Q259" s="8">
        <f t="shared" si="50"/>
        <v>0</v>
      </c>
      <c r="R259" s="8">
        <f t="shared" si="50"/>
        <v>0</v>
      </c>
      <c r="S259" s="8">
        <f t="shared" si="50"/>
        <v>0</v>
      </c>
      <c r="T259" s="8">
        <f t="shared" si="50"/>
        <v>0</v>
      </c>
      <c r="U259" s="21">
        <f t="shared" si="40"/>
        <v>12</v>
      </c>
      <c r="V259" s="19">
        <f>VLOOKUP($C259,Gas!$B$3:$E$2506,2)</f>
        <v>1.01</v>
      </c>
      <c r="W259" s="44">
        <f t="shared" si="41"/>
        <v>22.029702970297031</v>
      </c>
      <c r="X259" s="5"/>
    </row>
    <row r="260" spans="1:24" x14ac:dyDescent="0.2">
      <c r="A260">
        <f t="shared" si="46"/>
        <v>1998</v>
      </c>
      <c r="B260" s="43">
        <f t="shared" si="45"/>
        <v>12</v>
      </c>
      <c r="C260" s="91">
        <v>36137</v>
      </c>
      <c r="D260" s="92">
        <v>22.5</v>
      </c>
      <c r="E260" s="4">
        <f t="shared" ref="E260:E323" si="51">LN(D260/D259)</f>
        <v>1.1173300598125255E-2</v>
      </c>
      <c r="F260" s="100">
        <f t="shared" si="43"/>
        <v>1.0649052891453081</v>
      </c>
      <c r="G260" s="2"/>
      <c r="H260" s="8">
        <f t="shared" si="50"/>
        <v>0</v>
      </c>
      <c r="I260" s="8">
        <f t="shared" si="50"/>
        <v>2.5</v>
      </c>
      <c r="J260" s="8">
        <f t="shared" si="50"/>
        <v>7.5</v>
      </c>
      <c r="K260" s="8">
        <f t="shared" si="50"/>
        <v>12.5</v>
      </c>
      <c r="L260" s="8">
        <f t="shared" si="50"/>
        <v>17.5</v>
      </c>
      <c r="M260" s="8">
        <f t="shared" si="50"/>
        <v>27.5</v>
      </c>
      <c r="N260" s="8">
        <f t="shared" si="50"/>
        <v>2.5</v>
      </c>
      <c r="O260" s="8">
        <f t="shared" si="50"/>
        <v>0</v>
      </c>
      <c r="P260" s="8">
        <f t="shared" si="50"/>
        <v>0</v>
      </c>
      <c r="Q260" s="8">
        <f t="shared" si="50"/>
        <v>0</v>
      </c>
      <c r="R260" s="8">
        <f t="shared" si="50"/>
        <v>0</v>
      </c>
      <c r="S260" s="8">
        <f t="shared" si="50"/>
        <v>0</v>
      </c>
      <c r="T260" s="8">
        <f t="shared" si="50"/>
        <v>0</v>
      </c>
      <c r="U260" s="21">
        <f t="shared" ref="U260:U323" si="52">B260</f>
        <v>12</v>
      </c>
      <c r="V260" s="19">
        <f>VLOOKUP($C260,Gas!$B$3:$E$2506,2)</f>
        <v>1.55</v>
      </c>
      <c r="W260" s="44">
        <f t="shared" ref="W260:W323" si="53">D260/V260</f>
        <v>14.516129032258064</v>
      </c>
      <c r="X260" s="5"/>
    </row>
    <row r="261" spans="1:24" x14ac:dyDescent="0.2">
      <c r="A261">
        <f t="shared" si="46"/>
        <v>1998</v>
      </c>
      <c r="B261" s="43">
        <f t="shared" si="45"/>
        <v>12</v>
      </c>
      <c r="C261" s="91">
        <v>36138</v>
      </c>
      <c r="D261" s="92">
        <v>22.5</v>
      </c>
      <c r="E261" s="4">
        <f t="shared" si="51"/>
        <v>0</v>
      </c>
      <c r="F261" s="100">
        <f t="shared" si="43"/>
        <v>0.99697083223921201</v>
      </c>
      <c r="G261" s="2"/>
      <c r="H261" s="8">
        <f t="shared" si="50"/>
        <v>0</v>
      </c>
      <c r="I261" s="8">
        <f t="shared" si="50"/>
        <v>2.5</v>
      </c>
      <c r="J261" s="8">
        <f t="shared" si="50"/>
        <v>7.5</v>
      </c>
      <c r="K261" s="8">
        <f t="shared" si="50"/>
        <v>12.5</v>
      </c>
      <c r="L261" s="8">
        <f t="shared" si="50"/>
        <v>17.5</v>
      </c>
      <c r="M261" s="8">
        <f t="shared" si="50"/>
        <v>27.5</v>
      </c>
      <c r="N261" s="8">
        <f t="shared" si="50"/>
        <v>2.5</v>
      </c>
      <c r="O261" s="8">
        <f t="shared" si="50"/>
        <v>0</v>
      </c>
      <c r="P261" s="8">
        <f t="shared" si="50"/>
        <v>0</v>
      </c>
      <c r="Q261" s="8">
        <f t="shared" si="50"/>
        <v>0</v>
      </c>
      <c r="R261" s="8">
        <f t="shared" si="50"/>
        <v>0</v>
      </c>
      <c r="S261" s="8">
        <f t="shared" si="50"/>
        <v>0</v>
      </c>
      <c r="T261" s="8">
        <f t="shared" si="50"/>
        <v>0</v>
      </c>
      <c r="U261" s="21">
        <f t="shared" si="52"/>
        <v>12</v>
      </c>
      <c r="V261" s="19">
        <f>VLOOKUP($C261,Gas!$B$3:$E$2506,2)</f>
        <v>1.7949999999999999</v>
      </c>
      <c r="W261" s="44">
        <f t="shared" si="53"/>
        <v>12.534818941504179</v>
      </c>
      <c r="X261" s="5"/>
    </row>
    <row r="262" spans="1:24" x14ac:dyDescent="0.2">
      <c r="A262">
        <f t="shared" si="46"/>
        <v>1998</v>
      </c>
      <c r="B262" s="43">
        <f t="shared" si="45"/>
        <v>12</v>
      </c>
      <c r="C262" s="91">
        <v>36139</v>
      </c>
      <c r="D262" s="92">
        <v>22.75</v>
      </c>
      <c r="E262" s="4">
        <f t="shared" si="51"/>
        <v>1.1049836186584935E-2</v>
      </c>
      <c r="F262" s="100">
        <f t="shared" si="43"/>
        <v>0.86926696022414318</v>
      </c>
      <c r="G262" s="2"/>
      <c r="H262" s="8">
        <f t="shared" si="50"/>
        <v>0</v>
      </c>
      <c r="I262" s="8">
        <f t="shared" si="50"/>
        <v>2.25</v>
      </c>
      <c r="J262" s="8">
        <f t="shared" si="50"/>
        <v>7.25</v>
      </c>
      <c r="K262" s="8">
        <f t="shared" si="50"/>
        <v>12.25</v>
      </c>
      <c r="L262" s="8">
        <f t="shared" si="50"/>
        <v>17.25</v>
      </c>
      <c r="M262" s="8">
        <f t="shared" si="50"/>
        <v>27.25</v>
      </c>
      <c r="N262" s="8">
        <f t="shared" si="50"/>
        <v>2.75</v>
      </c>
      <c r="O262" s="8">
        <f t="shared" si="50"/>
        <v>0</v>
      </c>
      <c r="P262" s="8">
        <f t="shared" si="50"/>
        <v>0</v>
      </c>
      <c r="Q262" s="8">
        <f t="shared" si="50"/>
        <v>0</v>
      </c>
      <c r="R262" s="8">
        <f t="shared" si="50"/>
        <v>0</v>
      </c>
      <c r="S262" s="8">
        <f t="shared" si="50"/>
        <v>0</v>
      </c>
      <c r="T262" s="8">
        <f t="shared" si="50"/>
        <v>0</v>
      </c>
      <c r="U262" s="21">
        <f t="shared" si="52"/>
        <v>12</v>
      </c>
      <c r="V262" s="19">
        <f>VLOOKUP($C262,Gas!$B$3:$E$2506,2)</f>
        <v>1.64</v>
      </c>
      <c r="W262" s="44">
        <f t="shared" si="53"/>
        <v>13.871951219512196</v>
      </c>
      <c r="X262" s="5"/>
    </row>
    <row r="263" spans="1:24" x14ac:dyDescent="0.2">
      <c r="A263">
        <f t="shared" si="46"/>
        <v>1998</v>
      </c>
      <c r="B263" s="43">
        <f t="shared" si="45"/>
        <v>12</v>
      </c>
      <c r="C263" s="91">
        <v>36140</v>
      </c>
      <c r="D263" s="92">
        <v>22.14</v>
      </c>
      <c r="E263" s="4">
        <f t="shared" si="51"/>
        <v>-2.7179218116468572E-2</v>
      </c>
      <c r="F263" s="100">
        <f t="shared" si="43"/>
        <v>0.78168176954744095</v>
      </c>
      <c r="G263" s="2"/>
      <c r="H263" s="8">
        <f t="shared" si="50"/>
        <v>0</v>
      </c>
      <c r="I263" s="8">
        <f t="shared" si="50"/>
        <v>2.8599999999999994</v>
      </c>
      <c r="J263" s="8">
        <f t="shared" si="50"/>
        <v>7.8599999999999994</v>
      </c>
      <c r="K263" s="8">
        <f t="shared" si="50"/>
        <v>12.86</v>
      </c>
      <c r="L263" s="8">
        <f t="shared" si="50"/>
        <v>17.86</v>
      </c>
      <c r="M263" s="8">
        <f t="shared" si="50"/>
        <v>27.86</v>
      </c>
      <c r="N263" s="8">
        <f t="shared" si="50"/>
        <v>2.1400000000000006</v>
      </c>
      <c r="O263" s="8">
        <f t="shared" si="50"/>
        <v>0</v>
      </c>
      <c r="P263" s="8">
        <f t="shared" si="50"/>
        <v>0</v>
      </c>
      <c r="Q263" s="8">
        <f t="shared" si="50"/>
        <v>0</v>
      </c>
      <c r="R263" s="8">
        <f t="shared" si="50"/>
        <v>0</v>
      </c>
      <c r="S263" s="8">
        <f t="shared" si="50"/>
        <v>0</v>
      </c>
      <c r="T263" s="8">
        <f t="shared" si="50"/>
        <v>0</v>
      </c>
      <c r="U263" s="21">
        <f t="shared" si="52"/>
        <v>12</v>
      </c>
      <c r="V263" s="19">
        <f>VLOOKUP($C263,Gas!$B$3:$E$2506,2)</f>
        <v>1.575</v>
      </c>
      <c r="W263" s="44">
        <f t="shared" si="53"/>
        <v>14.057142857142859</v>
      </c>
      <c r="X263" s="5"/>
    </row>
    <row r="264" spans="1:24" x14ac:dyDescent="0.2">
      <c r="A264">
        <f t="shared" si="46"/>
        <v>1998</v>
      </c>
      <c r="B264" s="43">
        <f t="shared" si="45"/>
        <v>12</v>
      </c>
      <c r="C264" s="91">
        <v>36143</v>
      </c>
      <c r="D264" s="92">
        <v>21.21</v>
      </c>
      <c r="E264" s="4">
        <f t="shared" si="51"/>
        <v>-4.2913158703899688E-2</v>
      </c>
      <c r="F264" s="100">
        <f t="shared" si="43"/>
        <v>0.43117445987355058</v>
      </c>
      <c r="G264" s="2"/>
      <c r="H264" s="8">
        <f t="shared" ref="H264:T273" si="54">IF(H$1="P",MAX(0,H$2-$D264),IF(H$1="C",MAX(0,$D264-H$2)))</f>
        <v>0</v>
      </c>
      <c r="I264" s="8">
        <f t="shared" si="54"/>
        <v>3.7899999999999991</v>
      </c>
      <c r="J264" s="8">
        <f t="shared" si="54"/>
        <v>8.7899999999999991</v>
      </c>
      <c r="K264" s="8">
        <f t="shared" si="54"/>
        <v>13.79</v>
      </c>
      <c r="L264" s="8">
        <f t="shared" si="54"/>
        <v>18.79</v>
      </c>
      <c r="M264" s="8">
        <f t="shared" si="54"/>
        <v>28.79</v>
      </c>
      <c r="N264" s="8">
        <f t="shared" si="54"/>
        <v>1.2100000000000009</v>
      </c>
      <c r="O264" s="8">
        <f t="shared" si="54"/>
        <v>0</v>
      </c>
      <c r="P264" s="8">
        <f t="shared" si="54"/>
        <v>0</v>
      </c>
      <c r="Q264" s="8">
        <f t="shared" si="54"/>
        <v>0</v>
      </c>
      <c r="R264" s="8">
        <f t="shared" si="54"/>
        <v>0</v>
      </c>
      <c r="S264" s="8">
        <f t="shared" si="54"/>
        <v>0</v>
      </c>
      <c r="T264" s="8">
        <f t="shared" si="54"/>
        <v>0</v>
      </c>
      <c r="U264" s="21">
        <f t="shared" si="52"/>
        <v>12</v>
      </c>
      <c r="V264" s="19">
        <f>VLOOKUP($C264,Gas!$B$3:$E$2506,2)</f>
        <v>1.53</v>
      </c>
      <c r="W264" s="44">
        <f t="shared" si="53"/>
        <v>13.862745098039216</v>
      </c>
      <c r="X264" s="5"/>
    </row>
    <row r="265" spans="1:24" x14ac:dyDescent="0.2">
      <c r="A265">
        <f t="shared" si="46"/>
        <v>1998</v>
      </c>
      <c r="B265" s="43">
        <f t="shared" si="45"/>
        <v>12</v>
      </c>
      <c r="C265" s="91">
        <v>36144</v>
      </c>
      <c r="D265" s="92">
        <v>22.05</v>
      </c>
      <c r="E265" s="4">
        <f t="shared" si="51"/>
        <v>3.8839833316263957E-2</v>
      </c>
      <c r="F265" s="100">
        <f t="shared" si="43"/>
        <v>0.48949053332657394</v>
      </c>
      <c r="G265" s="2"/>
      <c r="H265" s="8">
        <f t="shared" si="54"/>
        <v>0</v>
      </c>
      <c r="I265" s="8">
        <f t="shared" si="54"/>
        <v>2.9499999999999993</v>
      </c>
      <c r="J265" s="8">
        <f t="shared" si="54"/>
        <v>7.9499999999999993</v>
      </c>
      <c r="K265" s="8">
        <f t="shared" si="54"/>
        <v>12.95</v>
      </c>
      <c r="L265" s="8">
        <f t="shared" si="54"/>
        <v>17.95</v>
      </c>
      <c r="M265" s="8">
        <f t="shared" si="54"/>
        <v>27.95</v>
      </c>
      <c r="N265" s="8">
        <f t="shared" si="54"/>
        <v>2.0500000000000007</v>
      </c>
      <c r="O265" s="8">
        <f t="shared" si="54"/>
        <v>0</v>
      </c>
      <c r="P265" s="8">
        <f t="shared" si="54"/>
        <v>0</v>
      </c>
      <c r="Q265" s="8">
        <f t="shared" si="54"/>
        <v>0</v>
      </c>
      <c r="R265" s="8">
        <f t="shared" si="54"/>
        <v>0</v>
      </c>
      <c r="S265" s="8">
        <f t="shared" si="54"/>
        <v>0</v>
      </c>
      <c r="T265" s="8">
        <f t="shared" si="54"/>
        <v>0</v>
      </c>
      <c r="U265" s="21">
        <f t="shared" si="52"/>
        <v>12</v>
      </c>
      <c r="V265" s="19">
        <f>VLOOKUP($C265,Gas!$B$3:$E$2506,2)</f>
        <v>1.81</v>
      </c>
      <c r="W265" s="44">
        <f t="shared" si="53"/>
        <v>12.182320441988951</v>
      </c>
      <c r="X265" s="5"/>
    </row>
    <row r="266" spans="1:24" x14ac:dyDescent="0.2">
      <c r="A266">
        <f t="shared" si="46"/>
        <v>1998</v>
      </c>
      <c r="B266" s="43">
        <f t="shared" si="45"/>
        <v>12</v>
      </c>
      <c r="C266" s="91">
        <v>36145</v>
      </c>
      <c r="D266" s="92">
        <v>21.25</v>
      </c>
      <c r="E266" s="4">
        <f t="shared" si="51"/>
        <v>-3.6955706522429244E-2</v>
      </c>
      <c r="F266" s="100">
        <f t="shared" si="43"/>
        <v>0.4993888587058759</v>
      </c>
      <c r="G266" s="2"/>
      <c r="H266" s="8">
        <f t="shared" si="54"/>
        <v>0</v>
      </c>
      <c r="I266" s="8">
        <f t="shared" si="54"/>
        <v>3.75</v>
      </c>
      <c r="J266" s="8">
        <f t="shared" si="54"/>
        <v>8.75</v>
      </c>
      <c r="K266" s="8">
        <f t="shared" si="54"/>
        <v>13.75</v>
      </c>
      <c r="L266" s="8">
        <f t="shared" si="54"/>
        <v>18.75</v>
      </c>
      <c r="M266" s="8">
        <f t="shared" si="54"/>
        <v>28.75</v>
      </c>
      <c r="N266" s="8">
        <f t="shared" si="54"/>
        <v>1.25</v>
      </c>
      <c r="O266" s="8">
        <f t="shared" si="54"/>
        <v>0</v>
      </c>
      <c r="P266" s="8">
        <f t="shared" si="54"/>
        <v>0</v>
      </c>
      <c r="Q266" s="8">
        <f t="shared" si="54"/>
        <v>0</v>
      </c>
      <c r="R266" s="8">
        <f t="shared" si="54"/>
        <v>0</v>
      </c>
      <c r="S266" s="8">
        <f t="shared" si="54"/>
        <v>0</v>
      </c>
      <c r="T266" s="8">
        <f t="shared" si="54"/>
        <v>0</v>
      </c>
      <c r="U266" s="21">
        <f t="shared" si="52"/>
        <v>12</v>
      </c>
      <c r="V266" s="19">
        <f>VLOOKUP($C266,Gas!$B$3:$E$2506,2)</f>
        <v>1.855</v>
      </c>
      <c r="W266" s="44">
        <f t="shared" si="53"/>
        <v>11.455525606469003</v>
      </c>
      <c r="X266" s="5"/>
    </row>
    <row r="267" spans="1:24" x14ac:dyDescent="0.2">
      <c r="A267">
        <f t="shared" si="46"/>
        <v>1998</v>
      </c>
      <c r="B267" s="43">
        <f t="shared" si="45"/>
        <v>12</v>
      </c>
      <c r="C267" s="91">
        <v>36146</v>
      </c>
      <c r="D267" s="92">
        <v>22.67</v>
      </c>
      <c r="E267" s="4">
        <f t="shared" si="51"/>
        <v>6.4685569149011815E-2</v>
      </c>
      <c r="F267" s="100">
        <f t="shared" si="43"/>
        <v>0.58518651961986012</v>
      </c>
      <c r="G267" s="2"/>
      <c r="H267" s="8">
        <f t="shared" si="54"/>
        <v>0</v>
      </c>
      <c r="I267" s="8">
        <f t="shared" si="54"/>
        <v>2.3299999999999983</v>
      </c>
      <c r="J267" s="8">
        <f t="shared" si="54"/>
        <v>7.3299999999999983</v>
      </c>
      <c r="K267" s="8">
        <f t="shared" si="54"/>
        <v>12.329999999999998</v>
      </c>
      <c r="L267" s="8">
        <f t="shared" si="54"/>
        <v>17.329999999999998</v>
      </c>
      <c r="M267" s="8">
        <f t="shared" si="54"/>
        <v>27.33</v>
      </c>
      <c r="N267" s="8">
        <f t="shared" si="54"/>
        <v>2.6700000000000017</v>
      </c>
      <c r="O267" s="8">
        <f t="shared" si="54"/>
        <v>0</v>
      </c>
      <c r="P267" s="8">
        <f t="shared" si="54"/>
        <v>0</v>
      </c>
      <c r="Q267" s="8">
        <f t="shared" si="54"/>
        <v>0</v>
      </c>
      <c r="R267" s="8">
        <f t="shared" si="54"/>
        <v>0</v>
      </c>
      <c r="S267" s="8">
        <f t="shared" si="54"/>
        <v>0</v>
      </c>
      <c r="T267" s="8">
        <f t="shared" si="54"/>
        <v>0</v>
      </c>
      <c r="U267" s="21">
        <f t="shared" si="52"/>
        <v>12</v>
      </c>
      <c r="V267" s="19">
        <f>VLOOKUP($C267,Gas!$B$3:$E$2506,2)</f>
        <v>1.9650000000000001</v>
      </c>
      <c r="W267" s="44">
        <f t="shared" si="53"/>
        <v>11.536895674300254</v>
      </c>
      <c r="X267" s="5">
        <f>VLOOKUP($C267,Gas!$B$3:$E$2506,4)</f>
        <v>2.8726919308637635</v>
      </c>
    </row>
    <row r="268" spans="1:24" x14ac:dyDescent="0.2">
      <c r="A268">
        <f t="shared" si="46"/>
        <v>1998</v>
      </c>
      <c r="B268" s="43">
        <f t="shared" si="45"/>
        <v>12</v>
      </c>
      <c r="C268" s="91">
        <v>36147</v>
      </c>
      <c r="D268" s="92">
        <v>21.83</v>
      </c>
      <c r="E268" s="4">
        <f t="shared" si="51"/>
        <v>-3.7757293957585224E-2</v>
      </c>
      <c r="F268" s="100">
        <f t="shared" si="43"/>
        <v>0.56946482404272225</v>
      </c>
      <c r="G268" s="2"/>
      <c r="H268" s="8">
        <f t="shared" si="54"/>
        <v>0</v>
      </c>
      <c r="I268" s="8">
        <f t="shared" si="54"/>
        <v>3.1700000000000017</v>
      </c>
      <c r="J268" s="8">
        <f t="shared" si="54"/>
        <v>8.1700000000000017</v>
      </c>
      <c r="K268" s="8">
        <f t="shared" si="54"/>
        <v>13.170000000000002</v>
      </c>
      <c r="L268" s="8">
        <f t="shared" si="54"/>
        <v>18.170000000000002</v>
      </c>
      <c r="M268" s="8">
        <f t="shared" si="54"/>
        <v>28.17</v>
      </c>
      <c r="N268" s="8">
        <f t="shared" si="54"/>
        <v>1.8299999999999983</v>
      </c>
      <c r="O268" s="8">
        <f t="shared" si="54"/>
        <v>0</v>
      </c>
      <c r="P268" s="8">
        <f t="shared" si="54"/>
        <v>0</v>
      </c>
      <c r="Q268" s="8">
        <f t="shared" si="54"/>
        <v>0</v>
      </c>
      <c r="R268" s="8">
        <f t="shared" si="54"/>
        <v>0</v>
      </c>
      <c r="S268" s="8">
        <f t="shared" si="54"/>
        <v>0</v>
      </c>
      <c r="T268" s="8">
        <f t="shared" si="54"/>
        <v>0</v>
      </c>
      <c r="U268" s="21">
        <f t="shared" si="52"/>
        <v>12</v>
      </c>
      <c r="V268" s="19">
        <f>VLOOKUP($C268,Gas!$B$3:$E$2506,2)</f>
        <v>1.99</v>
      </c>
      <c r="W268" s="44">
        <f t="shared" si="53"/>
        <v>10.969849246231155</v>
      </c>
      <c r="X268" s="5">
        <f>VLOOKUP($C268,Gas!$B$3:$E$2506,4)</f>
        <v>1.5369768488532498</v>
      </c>
    </row>
    <row r="269" spans="1:24" x14ac:dyDescent="0.2">
      <c r="A269">
        <f t="shared" si="46"/>
        <v>1998</v>
      </c>
      <c r="B269" s="43">
        <f t="shared" si="45"/>
        <v>12</v>
      </c>
      <c r="C269" s="91">
        <v>36150</v>
      </c>
      <c r="D269" s="92">
        <v>21</v>
      </c>
      <c r="E269" s="4">
        <f t="shared" si="51"/>
        <v>-3.8762732838429508E-2</v>
      </c>
      <c r="F269" s="100">
        <f t="shared" ref="F269:F300" si="55">STDEV(E260:E269)*SQRT(trade_day)</f>
        <v>0.58877280074839478</v>
      </c>
      <c r="G269" s="5"/>
      <c r="H269" s="8">
        <f t="shared" si="54"/>
        <v>0</v>
      </c>
      <c r="I269" s="8">
        <f t="shared" si="54"/>
        <v>4</v>
      </c>
      <c r="J269" s="8">
        <f t="shared" si="54"/>
        <v>9</v>
      </c>
      <c r="K269" s="8">
        <f t="shared" si="54"/>
        <v>14</v>
      </c>
      <c r="L269" s="8">
        <f t="shared" si="54"/>
        <v>19</v>
      </c>
      <c r="M269" s="8">
        <f t="shared" si="54"/>
        <v>29</v>
      </c>
      <c r="N269" s="8">
        <f t="shared" si="54"/>
        <v>1</v>
      </c>
      <c r="O269" s="8">
        <f t="shared" si="54"/>
        <v>0</v>
      </c>
      <c r="P269" s="8">
        <f t="shared" si="54"/>
        <v>0</v>
      </c>
      <c r="Q269" s="8">
        <f t="shared" si="54"/>
        <v>0</v>
      </c>
      <c r="R269" s="8">
        <f t="shared" si="54"/>
        <v>0</v>
      </c>
      <c r="S269" s="8">
        <f t="shared" si="54"/>
        <v>0</v>
      </c>
      <c r="T269" s="8">
        <f t="shared" si="54"/>
        <v>0</v>
      </c>
      <c r="U269" s="21">
        <f t="shared" si="52"/>
        <v>12</v>
      </c>
      <c r="V269" s="19">
        <f>VLOOKUP($C269,Gas!$B$3:$E$2506,2)</f>
        <v>2.0099999999999998</v>
      </c>
      <c r="W269" s="44">
        <f t="shared" si="53"/>
        <v>10.447761194029852</v>
      </c>
      <c r="X269" s="5">
        <f>VLOOKUP($C269,Gas!$B$3:$E$2506,4)</f>
        <v>1.0525661771871515</v>
      </c>
    </row>
    <row r="270" spans="1:24" x14ac:dyDescent="0.2">
      <c r="A270">
        <f t="shared" si="46"/>
        <v>1998</v>
      </c>
      <c r="B270" s="43">
        <f t="shared" si="45"/>
        <v>12</v>
      </c>
      <c r="C270" s="91">
        <v>36151</v>
      </c>
      <c r="D270" s="92">
        <v>20.75</v>
      </c>
      <c r="E270" s="4">
        <f t="shared" si="51"/>
        <v>-1.1976191046715649E-2</v>
      </c>
      <c r="F270" s="100">
        <f t="shared" si="55"/>
        <v>0.58158835831974454</v>
      </c>
      <c r="G270" s="5"/>
      <c r="H270" s="8">
        <f t="shared" si="54"/>
        <v>0</v>
      </c>
      <c r="I270" s="8">
        <f t="shared" si="54"/>
        <v>4.25</v>
      </c>
      <c r="J270" s="8">
        <f t="shared" si="54"/>
        <v>9.25</v>
      </c>
      <c r="K270" s="8">
        <f t="shared" si="54"/>
        <v>14.25</v>
      </c>
      <c r="L270" s="8">
        <f t="shared" si="54"/>
        <v>19.25</v>
      </c>
      <c r="M270" s="8">
        <f t="shared" si="54"/>
        <v>29.25</v>
      </c>
      <c r="N270" s="8">
        <f t="shared" si="54"/>
        <v>0.75</v>
      </c>
      <c r="O270" s="8">
        <f t="shared" si="54"/>
        <v>0</v>
      </c>
      <c r="P270" s="8">
        <f t="shared" si="54"/>
        <v>0</v>
      </c>
      <c r="Q270" s="8">
        <f t="shared" si="54"/>
        <v>0</v>
      </c>
      <c r="R270" s="8">
        <f t="shared" si="54"/>
        <v>0</v>
      </c>
      <c r="S270" s="8">
        <f t="shared" si="54"/>
        <v>0</v>
      </c>
      <c r="T270" s="8">
        <f t="shared" si="54"/>
        <v>0</v>
      </c>
      <c r="U270" s="21">
        <f t="shared" si="52"/>
        <v>12</v>
      </c>
      <c r="V270" s="19">
        <f>VLOOKUP($C270,Gas!$B$3:$E$2506,2)</f>
        <v>2.0449999999999999</v>
      </c>
      <c r="W270" s="44">
        <f t="shared" si="53"/>
        <v>10.146699266503667</v>
      </c>
      <c r="X270" s="5">
        <f>VLOOKUP($C270,Gas!$B$3:$E$2506,4)</f>
        <v>0.99284368009699264</v>
      </c>
    </row>
    <row r="271" spans="1:24" x14ac:dyDescent="0.2">
      <c r="A271">
        <f t="shared" si="46"/>
        <v>1998</v>
      </c>
      <c r="B271" s="43">
        <f t="shared" si="45"/>
        <v>12</v>
      </c>
      <c r="C271" s="91">
        <v>36152</v>
      </c>
      <c r="D271" s="92">
        <v>20.75</v>
      </c>
      <c r="E271" s="4">
        <f t="shared" si="51"/>
        <v>0</v>
      </c>
      <c r="F271" s="100">
        <f t="shared" si="55"/>
        <v>0.58158835831974454</v>
      </c>
      <c r="G271" s="5"/>
      <c r="H271" s="8">
        <f t="shared" si="54"/>
        <v>0</v>
      </c>
      <c r="I271" s="8">
        <f t="shared" si="54"/>
        <v>4.25</v>
      </c>
      <c r="J271" s="8">
        <f t="shared" si="54"/>
        <v>9.25</v>
      </c>
      <c r="K271" s="8">
        <f t="shared" si="54"/>
        <v>14.25</v>
      </c>
      <c r="L271" s="8">
        <f t="shared" si="54"/>
        <v>19.25</v>
      </c>
      <c r="M271" s="8">
        <f t="shared" si="54"/>
        <v>29.25</v>
      </c>
      <c r="N271" s="8">
        <f t="shared" si="54"/>
        <v>0.75</v>
      </c>
      <c r="O271" s="8">
        <f t="shared" si="54"/>
        <v>0</v>
      </c>
      <c r="P271" s="8">
        <f t="shared" si="54"/>
        <v>0</v>
      </c>
      <c r="Q271" s="8">
        <f t="shared" si="54"/>
        <v>0</v>
      </c>
      <c r="R271" s="8">
        <f t="shared" si="54"/>
        <v>0</v>
      </c>
      <c r="S271" s="8">
        <f t="shared" si="54"/>
        <v>0</v>
      </c>
      <c r="T271" s="8">
        <f t="shared" si="54"/>
        <v>0</v>
      </c>
      <c r="U271" s="21">
        <f t="shared" si="52"/>
        <v>12</v>
      </c>
      <c r="V271" s="19">
        <f>VLOOKUP($C271,Gas!$B$3:$E$2506,2)</f>
        <v>1.9450000000000001</v>
      </c>
      <c r="W271" s="44">
        <f t="shared" si="53"/>
        <v>10.668380462724935</v>
      </c>
      <c r="X271" s="5">
        <f>VLOOKUP($C271,Gas!$B$3:$E$2506,4)</f>
        <v>1.0933747853500821</v>
      </c>
    </row>
    <row r="272" spans="1:24" x14ac:dyDescent="0.2">
      <c r="A272">
        <f t="shared" si="46"/>
        <v>1998</v>
      </c>
      <c r="B272" s="43">
        <f t="shared" si="45"/>
        <v>12</v>
      </c>
      <c r="C272" s="91">
        <v>36155</v>
      </c>
      <c r="D272" s="92">
        <v>18</v>
      </c>
      <c r="E272" s="4">
        <f t="shared" si="51"/>
        <v>-0.14217448878054259</v>
      </c>
      <c r="F272" s="100">
        <f t="shared" si="55"/>
        <v>0.87304148560739803</v>
      </c>
      <c r="G272" s="5"/>
      <c r="H272" s="8">
        <f t="shared" si="54"/>
        <v>2</v>
      </c>
      <c r="I272" s="8">
        <f t="shared" si="54"/>
        <v>7</v>
      </c>
      <c r="J272" s="8">
        <f t="shared" si="54"/>
        <v>12</v>
      </c>
      <c r="K272" s="8">
        <f t="shared" si="54"/>
        <v>17</v>
      </c>
      <c r="L272" s="8">
        <f t="shared" si="54"/>
        <v>22</v>
      </c>
      <c r="M272" s="8">
        <f t="shared" si="54"/>
        <v>32</v>
      </c>
      <c r="N272" s="8">
        <f t="shared" si="54"/>
        <v>0</v>
      </c>
      <c r="O272" s="8">
        <f t="shared" si="54"/>
        <v>0</v>
      </c>
      <c r="P272" s="8">
        <f t="shared" si="54"/>
        <v>0</v>
      </c>
      <c r="Q272" s="8">
        <f t="shared" si="54"/>
        <v>0</v>
      </c>
      <c r="R272" s="8">
        <f t="shared" si="54"/>
        <v>0</v>
      </c>
      <c r="S272" s="8">
        <f t="shared" si="54"/>
        <v>0</v>
      </c>
      <c r="T272" s="8">
        <f t="shared" si="54"/>
        <v>0</v>
      </c>
      <c r="U272" s="21">
        <f t="shared" si="52"/>
        <v>12</v>
      </c>
      <c r="V272" s="19">
        <f>VLOOKUP($C272,Gas!$B$3:$E$2506,2)</f>
        <v>1.865</v>
      </c>
      <c r="W272" s="44">
        <f t="shared" si="53"/>
        <v>9.6514745308310985</v>
      </c>
      <c r="X272" s="5">
        <f>VLOOKUP($C272,Gas!$B$3:$E$2506,4)</f>
        <v>0.57495995536174327</v>
      </c>
    </row>
    <row r="273" spans="1:24" x14ac:dyDescent="0.2">
      <c r="A273">
        <f t="shared" si="46"/>
        <v>1998</v>
      </c>
      <c r="B273" s="43">
        <f t="shared" si="45"/>
        <v>12</v>
      </c>
      <c r="C273" s="91">
        <v>36157</v>
      </c>
      <c r="D273" s="109">
        <f>D272</f>
        <v>18</v>
      </c>
      <c r="E273" s="4">
        <f t="shared" si="51"/>
        <v>0</v>
      </c>
      <c r="F273" s="100">
        <f t="shared" si="55"/>
        <v>0.88033625877015398</v>
      </c>
      <c r="G273" s="5"/>
      <c r="H273" s="8">
        <f t="shared" si="54"/>
        <v>2</v>
      </c>
      <c r="I273" s="8">
        <f t="shared" si="54"/>
        <v>7</v>
      </c>
      <c r="J273" s="8">
        <f t="shared" si="54"/>
        <v>12</v>
      </c>
      <c r="K273" s="8">
        <f t="shared" si="54"/>
        <v>17</v>
      </c>
      <c r="L273" s="8">
        <f t="shared" si="54"/>
        <v>22</v>
      </c>
      <c r="M273" s="8">
        <f t="shared" si="54"/>
        <v>32</v>
      </c>
      <c r="N273" s="8">
        <f t="shared" si="54"/>
        <v>0</v>
      </c>
      <c r="O273" s="8">
        <f t="shared" si="54"/>
        <v>0</v>
      </c>
      <c r="P273" s="8">
        <f t="shared" si="54"/>
        <v>0</v>
      </c>
      <c r="Q273" s="8">
        <f t="shared" si="54"/>
        <v>0</v>
      </c>
      <c r="R273" s="8">
        <f t="shared" si="54"/>
        <v>0</v>
      </c>
      <c r="S273" s="8">
        <f t="shared" si="54"/>
        <v>0</v>
      </c>
      <c r="T273" s="8">
        <f t="shared" si="54"/>
        <v>0</v>
      </c>
      <c r="U273" s="21">
        <f t="shared" si="52"/>
        <v>12</v>
      </c>
      <c r="V273" s="19">
        <f>VLOOKUP($C273,Gas!$B$3:$E$2506,2)</f>
        <v>1.865</v>
      </c>
      <c r="W273" s="44">
        <f t="shared" si="53"/>
        <v>9.6514745308310985</v>
      </c>
      <c r="X273" s="5">
        <f>VLOOKUP($C273,Gas!$B$3:$E$2506,4)</f>
        <v>0.41540000840451763</v>
      </c>
    </row>
    <row r="274" spans="1:24" x14ac:dyDescent="0.2">
      <c r="A274">
        <f t="shared" si="46"/>
        <v>1998</v>
      </c>
      <c r="B274" s="43">
        <f t="shared" si="45"/>
        <v>12</v>
      </c>
      <c r="C274" s="91">
        <v>36158</v>
      </c>
      <c r="D274" s="109">
        <f>D273</f>
        <v>18</v>
      </c>
      <c r="E274" s="4">
        <f t="shared" si="51"/>
        <v>0</v>
      </c>
      <c r="F274" s="100">
        <f t="shared" si="55"/>
        <v>0.87639955845562878</v>
      </c>
      <c r="G274" s="5"/>
      <c r="H274" s="8">
        <f t="shared" ref="H274:T283" si="56">IF(H$1="P",MAX(0,H$2-$D274),IF(H$1="C",MAX(0,$D274-H$2)))</f>
        <v>2</v>
      </c>
      <c r="I274" s="8">
        <f t="shared" si="56"/>
        <v>7</v>
      </c>
      <c r="J274" s="8">
        <f t="shared" si="56"/>
        <v>12</v>
      </c>
      <c r="K274" s="8">
        <f t="shared" si="56"/>
        <v>17</v>
      </c>
      <c r="L274" s="8">
        <f t="shared" si="56"/>
        <v>22</v>
      </c>
      <c r="M274" s="8">
        <f t="shared" si="56"/>
        <v>32</v>
      </c>
      <c r="N274" s="8">
        <f t="shared" si="56"/>
        <v>0</v>
      </c>
      <c r="O274" s="8">
        <f t="shared" si="56"/>
        <v>0</v>
      </c>
      <c r="P274" s="8">
        <f t="shared" si="56"/>
        <v>0</v>
      </c>
      <c r="Q274" s="8">
        <f t="shared" si="56"/>
        <v>0</v>
      </c>
      <c r="R274" s="8">
        <f t="shared" si="56"/>
        <v>0</v>
      </c>
      <c r="S274" s="8">
        <f t="shared" si="56"/>
        <v>0</v>
      </c>
      <c r="T274" s="8">
        <f t="shared" si="56"/>
        <v>0</v>
      </c>
      <c r="U274" s="21">
        <f t="shared" si="52"/>
        <v>12</v>
      </c>
      <c r="V274" s="19">
        <f>VLOOKUP($C274,Gas!$B$3:$E$2506,2)</f>
        <v>1.7849999999999999</v>
      </c>
      <c r="W274" s="44">
        <f t="shared" si="53"/>
        <v>10.084033613445378</v>
      </c>
      <c r="X274" s="5">
        <f>VLOOKUP($C274,Gas!$B$3:$E$2506,4)</f>
        <v>0.45427680171508911</v>
      </c>
    </row>
    <row r="275" spans="1:24" x14ac:dyDescent="0.2">
      <c r="A275">
        <f t="shared" si="46"/>
        <v>1998</v>
      </c>
      <c r="B275" s="43">
        <f t="shared" si="45"/>
        <v>12</v>
      </c>
      <c r="C275" s="91">
        <v>36159</v>
      </c>
      <c r="D275" s="92">
        <v>21</v>
      </c>
      <c r="E275" s="4">
        <f t="shared" si="51"/>
        <v>0.15415067982725836</v>
      </c>
      <c r="F275" s="100">
        <f t="shared" si="55"/>
        <v>1.205997838306986</v>
      </c>
      <c r="G275" s="5"/>
      <c r="H275" s="8">
        <f t="shared" si="56"/>
        <v>0</v>
      </c>
      <c r="I275" s="8">
        <f t="shared" si="56"/>
        <v>4</v>
      </c>
      <c r="J275" s="8">
        <f t="shared" si="56"/>
        <v>9</v>
      </c>
      <c r="K275" s="8">
        <f t="shared" si="56"/>
        <v>14</v>
      </c>
      <c r="L275" s="8">
        <f t="shared" si="56"/>
        <v>19</v>
      </c>
      <c r="M275" s="8">
        <f t="shared" si="56"/>
        <v>29</v>
      </c>
      <c r="N275" s="8">
        <f t="shared" si="56"/>
        <v>1</v>
      </c>
      <c r="O275" s="8">
        <f t="shared" si="56"/>
        <v>0</v>
      </c>
      <c r="P275" s="8">
        <f t="shared" si="56"/>
        <v>0</v>
      </c>
      <c r="Q275" s="8">
        <f t="shared" si="56"/>
        <v>0</v>
      </c>
      <c r="R275" s="8">
        <f t="shared" si="56"/>
        <v>0</v>
      </c>
      <c r="S275" s="8">
        <f t="shared" si="56"/>
        <v>0</v>
      </c>
      <c r="T275" s="8">
        <f t="shared" si="56"/>
        <v>0</v>
      </c>
      <c r="U275" s="21">
        <f t="shared" si="52"/>
        <v>12</v>
      </c>
      <c r="V275" s="19">
        <f>VLOOKUP($C275,Gas!$B$3:$E$2506,2)</f>
        <v>1.81</v>
      </c>
      <c r="W275" s="44">
        <f t="shared" si="53"/>
        <v>11.602209944751381</v>
      </c>
      <c r="X275" s="5">
        <f>VLOOKUP($C275,Gas!$B$3:$E$2506,4)</f>
        <v>0.47625713188262342</v>
      </c>
    </row>
    <row r="276" spans="1:24" x14ac:dyDescent="0.2">
      <c r="A276">
        <f t="shared" si="46"/>
        <v>1998</v>
      </c>
      <c r="B276" s="43">
        <f t="shared" si="45"/>
        <v>12</v>
      </c>
      <c r="C276" s="91">
        <v>36160</v>
      </c>
      <c r="D276" s="92">
        <v>23</v>
      </c>
      <c r="E276" s="4">
        <f t="shared" si="51"/>
        <v>9.0971778205726786E-2</v>
      </c>
      <c r="F276" s="100">
        <f t="shared" si="55"/>
        <v>1.278903881181362</v>
      </c>
      <c r="G276" s="5"/>
      <c r="H276" s="8">
        <f t="shared" si="56"/>
        <v>0</v>
      </c>
      <c r="I276" s="8">
        <f t="shared" si="56"/>
        <v>2</v>
      </c>
      <c r="J276" s="8">
        <f t="shared" si="56"/>
        <v>7</v>
      </c>
      <c r="K276" s="8">
        <f t="shared" si="56"/>
        <v>12</v>
      </c>
      <c r="L276" s="8">
        <f t="shared" si="56"/>
        <v>17</v>
      </c>
      <c r="M276" s="8">
        <f t="shared" si="56"/>
        <v>27</v>
      </c>
      <c r="N276" s="8">
        <f t="shared" si="56"/>
        <v>3</v>
      </c>
      <c r="O276" s="8">
        <f t="shared" si="56"/>
        <v>0</v>
      </c>
      <c r="P276" s="8">
        <f t="shared" si="56"/>
        <v>0</v>
      </c>
      <c r="Q276" s="8">
        <f t="shared" si="56"/>
        <v>0</v>
      </c>
      <c r="R276" s="8">
        <f t="shared" si="56"/>
        <v>0</v>
      </c>
      <c r="S276" s="8">
        <f t="shared" si="56"/>
        <v>0</v>
      </c>
      <c r="T276" s="8">
        <f t="shared" si="56"/>
        <v>0</v>
      </c>
      <c r="U276" s="21">
        <f t="shared" si="52"/>
        <v>12</v>
      </c>
      <c r="V276" s="19">
        <f>VLOOKUP($C276,Gas!$B$3:$E$2506,2)</f>
        <v>1.835</v>
      </c>
      <c r="W276" s="44">
        <f t="shared" si="53"/>
        <v>12.534059945504087</v>
      </c>
      <c r="X276" s="5">
        <f>VLOOKUP($C276,Gas!$B$3:$E$2506,4)</f>
        <v>0.49532884722683002</v>
      </c>
    </row>
    <row r="277" spans="1:24" x14ac:dyDescent="0.2">
      <c r="A277">
        <f t="shared" si="46"/>
        <v>1999</v>
      </c>
      <c r="B277" s="43">
        <f t="shared" si="45"/>
        <v>13</v>
      </c>
      <c r="C277" s="91">
        <v>36162</v>
      </c>
      <c r="D277" s="92">
        <v>21</v>
      </c>
      <c r="E277" s="4">
        <f t="shared" si="51"/>
        <v>-9.0971778205726758E-2</v>
      </c>
      <c r="F277" s="100">
        <f t="shared" si="55"/>
        <v>1.3230206034450374</v>
      </c>
      <c r="G277" s="5"/>
      <c r="H277" s="8">
        <f t="shared" si="56"/>
        <v>0</v>
      </c>
      <c r="I277" s="8">
        <f t="shared" si="56"/>
        <v>4</v>
      </c>
      <c r="J277" s="8">
        <f t="shared" si="56"/>
        <v>9</v>
      </c>
      <c r="K277" s="8">
        <f t="shared" si="56"/>
        <v>14</v>
      </c>
      <c r="L277" s="8">
        <f t="shared" si="56"/>
        <v>19</v>
      </c>
      <c r="M277" s="8">
        <f t="shared" si="56"/>
        <v>29</v>
      </c>
      <c r="N277" s="8">
        <f t="shared" si="56"/>
        <v>1</v>
      </c>
      <c r="O277" s="8">
        <f t="shared" si="56"/>
        <v>0</v>
      </c>
      <c r="P277" s="8">
        <f t="shared" si="56"/>
        <v>0</v>
      </c>
      <c r="Q277" s="8">
        <f t="shared" si="56"/>
        <v>0</v>
      </c>
      <c r="R277" s="8">
        <f t="shared" si="56"/>
        <v>0</v>
      </c>
      <c r="S277" s="8">
        <f t="shared" si="56"/>
        <v>0</v>
      </c>
      <c r="T277" s="8">
        <f t="shared" si="56"/>
        <v>0</v>
      </c>
      <c r="U277" s="21">
        <f t="shared" si="52"/>
        <v>13</v>
      </c>
      <c r="V277" s="19">
        <f>VLOOKUP($C277,Gas!$B$3:$E$2506,2)</f>
        <v>1.875</v>
      </c>
      <c r="W277" s="44">
        <f t="shared" si="53"/>
        <v>11.2</v>
      </c>
      <c r="X277" s="5">
        <f>VLOOKUP($C277,Gas!$B$3:$E$2506,4)</f>
        <v>0.42235674533605061</v>
      </c>
    </row>
    <row r="278" spans="1:24" x14ac:dyDescent="0.2">
      <c r="A278">
        <f t="shared" si="46"/>
        <v>1999</v>
      </c>
      <c r="B278" s="43">
        <f t="shared" si="45"/>
        <v>13</v>
      </c>
      <c r="C278" s="91">
        <v>36164</v>
      </c>
      <c r="D278" s="92">
        <v>22.92</v>
      </c>
      <c r="E278" s="4">
        <f t="shared" si="51"/>
        <v>8.7487454123115801E-2</v>
      </c>
      <c r="F278" s="100">
        <f t="shared" si="55"/>
        <v>1.390347374685815</v>
      </c>
      <c r="G278" s="5"/>
      <c r="H278" s="8">
        <f t="shared" si="56"/>
        <v>0</v>
      </c>
      <c r="I278" s="8">
        <f t="shared" si="56"/>
        <v>2.0799999999999983</v>
      </c>
      <c r="J278" s="8">
        <f t="shared" si="56"/>
        <v>7.0799999999999983</v>
      </c>
      <c r="K278" s="8">
        <f t="shared" si="56"/>
        <v>12.079999999999998</v>
      </c>
      <c r="L278" s="8">
        <f t="shared" si="56"/>
        <v>17.079999999999998</v>
      </c>
      <c r="M278" s="8">
        <f t="shared" si="56"/>
        <v>27.08</v>
      </c>
      <c r="N278" s="8">
        <f t="shared" si="56"/>
        <v>2.9200000000000017</v>
      </c>
      <c r="O278" s="8">
        <f t="shared" si="56"/>
        <v>0</v>
      </c>
      <c r="P278" s="8">
        <f t="shared" si="56"/>
        <v>0</v>
      </c>
      <c r="Q278" s="8">
        <f t="shared" si="56"/>
        <v>0</v>
      </c>
      <c r="R278" s="8">
        <f t="shared" si="56"/>
        <v>0</v>
      </c>
      <c r="S278" s="8">
        <f t="shared" si="56"/>
        <v>0</v>
      </c>
      <c r="T278" s="8">
        <f t="shared" si="56"/>
        <v>0</v>
      </c>
      <c r="U278" s="21">
        <f t="shared" si="52"/>
        <v>13</v>
      </c>
      <c r="V278" s="19">
        <f>VLOOKUP($C278,Gas!$B$3:$E$2506,2)</f>
        <v>1.875</v>
      </c>
      <c r="W278" s="44">
        <f t="shared" si="53"/>
        <v>12.224</v>
      </c>
      <c r="X278" s="5">
        <f>VLOOKUP($C278,Gas!$B$3:$E$2506,4)</f>
        <v>0.33492476184081837</v>
      </c>
    </row>
    <row r="279" spans="1:24" x14ac:dyDescent="0.2">
      <c r="A279">
        <f t="shared" si="46"/>
        <v>1999</v>
      </c>
      <c r="B279" s="43">
        <f t="shared" si="45"/>
        <v>13</v>
      </c>
      <c r="C279" s="91">
        <v>36165</v>
      </c>
      <c r="D279" s="92">
        <v>26</v>
      </c>
      <c r="E279" s="4">
        <f t="shared" si="51"/>
        <v>0.12608664617494308</v>
      </c>
      <c r="F279" s="100">
        <f t="shared" si="55"/>
        <v>1.4875565601179945</v>
      </c>
      <c r="G279" s="5"/>
      <c r="H279" s="8">
        <f t="shared" si="56"/>
        <v>0</v>
      </c>
      <c r="I279" s="8">
        <f t="shared" si="56"/>
        <v>0</v>
      </c>
      <c r="J279" s="8">
        <f t="shared" si="56"/>
        <v>4</v>
      </c>
      <c r="K279" s="8">
        <f t="shared" si="56"/>
        <v>9</v>
      </c>
      <c r="L279" s="8">
        <f t="shared" si="56"/>
        <v>14</v>
      </c>
      <c r="M279" s="8">
        <f t="shared" si="56"/>
        <v>24</v>
      </c>
      <c r="N279" s="8">
        <f t="shared" si="56"/>
        <v>6</v>
      </c>
      <c r="O279" s="8">
        <f t="shared" si="56"/>
        <v>1</v>
      </c>
      <c r="P279" s="8">
        <f t="shared" si="56"/>
        <v>0</v>
      </c>
      <c r="Q279" s="8">
        <f t="shared" si="56"/>
        <v>0</v>
      </c>
      <c r="R279" s="8">
        <f t="shared" si="56"/>
        <v>0</v>
      </c>
      <c r="S279" s="8">
        <f t="shared" si="56"/>
        <v>0</v>
      </c>
      <c r="T279" s="8">
        <f t="shared" si="56"/>
        <v>0</v>
      </c>
      <c r="U279" s="21">
        <f t="shared" si="52"/>
        <v>13</v>
      </c>
      <c r="V279" s="19">
        <f>VLOOKUP($C279,Gas!$B$3:$E$2506,2)</f>
        <v>2.1</v>
      </c>
      <c r="W279" s="44">
        <f t="shared" si="53"/>
        <v>12.38095238095238</v>
      </c>
      <c r="X279" s="5">
        <f>VLOOKUP($C279,Gas!$B$3:$E$2506,4)</f>
        <v>0.75897478838984678</v>
      </c>
    </row>
    <row r="280" spans="1:24" x14ac:dyDescent="0.2">
      <c r="A280">
        <f t="shared" si="46"/>
        <v>1999</v>
      </c>
      <c r="B280" s="43">
        <f t="shared" si="45"/>
        <v>13</v>
      </c>
      <c r="C280" s="91">
        <v>36166</v>
      </c>
      <c r="D280" s="92">
        <v>29.2</v>
      </c>
      <c r="E280" s="4">
        <f t="shared" si="51"/>
        <v>0.11607217125275403</v>
      </c>
      <c r="F280" s="100">
        <f t="shared" si="55"/>
        <v>1.5445405773943546</v>
      </c>
      <c r="G280" s="5"/>
      <c r="H280" s="8">
        <f t="shared" si="56"/>
        <v>0</v>
      </c>
      <c r="I280" s="8">
        <f t="shared" si="56"/>
        <v>0</v>
      </c>
      <c r="J280" s="8">
        <f t="shared" si="56"/>
        <v>0.80000000000000071</v>
      </c>
      <c r="K280" s="8">
        <f t="shared" si="56"/>
        <v>5.8000000000000007</v>
      </c>
      <c r="L280" s="8">
        <f t="shared" si="56"/>
        <v>10.8</v>
      </c>
      <c r="M280" s="8">
        <f t="shared" si="56"/>
        <v>20.8</v>
      </c>
      <c r="N280" s="8">
        <f t="shared" si="56"/>
        <v>9.1999999999999993</v>
      </c>
      <c r="O280" s="8">
        <f t="shared" si="56"/>
        <v>4.1999999999999993</v>
      </c>
      <c r="P280" s="8">
        <f t="shared" si="56"/>
        <v>0</v>
      </c>
      <c r="Q280" s="8">
        <f t="shared" si="56"/>
        <v>0</v>
      </c>
      <c r="R280" s="8">
        <f t="shared" si="56"/>
        <v>0</v>
      </c>
      <c r="S280" s="8">
        <f t="shared" si="56"/>
        <v>0</v>
      </c>
      <c r="T280" s="8">
        <f t="shared" si="56"/>
        <v>0</v>
      </c>
      <c r="U280" s="21">
        <f t="shared" si="52"/>
        <v>13</v>
      </c>
      <c r="V280" s="19">
        <f>VLOOKUP($C280,Gas!$B$3:$E$2506,2)</f>
        <v>2.04</v>
      </c>
      <c r="W280" s="44">
        <f t="shared" si="53"/>
        <v>14.313725490196077</v>
      </c>
      <c r="X280" s="5">
        <f>VLOOKUP($C280,Gas!$B$3:$E$2506,4)</f>
        <v>0.79662799016949193</v>
      </c>
    </row>
    <row r="281" spans="1:24" x14ac:dyDescent="0.2">
      <c r="A281">
        <f t="shared" si="46"/>
        <v>1999</v>
      </c>
      <c r="B281" s="43">
        <f t="shared" ref="B281:B344" si="57">MONTH(C281)+(YEAR(C281)-1998)*12</f>
        <v>13</v>
      </c>
      <c r="C281" s="91">
        <v>36167</v>
      </c>
      <c r="D281" s="92">
        <v>27.32</v>
      </c>
      <c r="E281" s="4">
        <f t="shared" si="51"/>
        <v>-6.6549674571646761E-2</v>
      </c>
      <c r="F281" s="100">
        <f t="shared" si="55"/>
        <v>1.6194541899228783</v>
      </c>
      <c r="G281" s="5"/>
      <c r="H281" s="8">
        <f t="shared" si="56"/>
        <v>0</v>
      </c>
      <c r="I281" s="8">
        <f t="shared" si="56"/>
        <v>0</v>
      </c>
      <c r="J281" s="8">
        <f t="shared" si="56"/>
        <v>2.6799999999999997</v>
      </c>
      <c r="K281" s="8">
        <f t="shared" si="56"/>
        <v>7.68</v>
      </c>
      <c r="L281" s="8">
        <f t="shared" si="56"/>
        <v>12.68</v>
      </c>
      <c r="M281" s="8">
        <f t="shared" si="56"/>
        <v>22.68</v>
      </c>
      <c r="N281" s="8">
        <f t="shared" si="56"/>
        <v>7.32</v>
      </c>
      <c r="O281" s="8">
        <f t="shared" si="56"/>
        <v>2.3200000000000003</v>
      </c>
      <c r="P281" s="8">
        <f t="shared" si="56"/>
        <v>0</v>
      </c>
      <c r="Q281" s="8">
        <f t="shared" si="56"/>
        <v>0</v>
      </c>
      <c r="R281" s="8">
        <f t="shared" si="56"/>
        <v>0</v>
      </c>
      <c r="S281" s="8">
        <f t="shared" si="56"/>
        <v>0</v>
      </c>
      <c r="T281" s="8">
        <f t="shared" si="56"/>
        <v>0</v>
      </c>
      <c r="U281" s="21">
        <f t="shared" si="52"/>
        <v>13</v>
      </c>
      <c r="V281" s="19">
        <f>VLOOKUP($C281,Gas!$B$3:$E$2506,2)</f>
        <v>2.0350000000000001</v>
      </c>
      <c r="W281" s="44">
        <f t="shared" si="53"/>
        <v>13.425061425061424</v>
      </c>
      <c r="X281" s="5">
        <f>VLOOKUP($C281,Gas!$B$3:$E$2506,4)</f>
        <v>0.79788544084668267</v>
      </c>
    </row>
    <row r="282" spans="1:24" x14ac:dyDescent="0.2">
      <c r="A282">
        <f t="shared" ref="A282:A345" si="58">YEAR(C282)</f>
        <v>1999</v>
      </c>
      <c r="B282" s="43">
        <f t="shared" si="57"/>
        <v>13</v>
      </c>
      <c r="C282" s="91">
        <v>36168</v>
      </c>
      <c r="D282" s="92">
        <v>24.89</v>
      </c>
      <c r="E282" s="4">
        <f t="shared" si="51"/>
        <v>-9.3152918323088613E-2</v>
      </c>
      <c r="F282" s="100">
        <f t="shared" si="55"/>
        <v>1.4901660694232821</v>
      </c>
      <c r="G282" s="5"/>
      <c r="H282" s="8">
        <f t="shared" si="56"/>
        <v>0</v>
      </c>
      <c r="I282" s="8">
        <f t="shared" si="56"/>
        <v>0.10999999999999943</v>
      </c>
      <c r="J282" s="8">
        <f t="shared" si="56"/>
        <v>5.1099999999999994</v>
      </c>
      <c r="K282" s="8">
        <f t="shared" si="56"/>
        <v>10.11</v>
      </c>
      <c r="L282" s="8">
        <f t="shared" si="56"/>
        <v>15.11</v>
      </c>
      <c r="M282" s="8">
        <f t="shared" si="56"/>
        <v>25.11</v>
      </c>
      <c r="N282" s="8">
        <f t="shared" si="56"/>
        <v>4.8900000000000006</v>
      </c>
      <c r="O282" s="8">
        <f t="shared" si="56"/>
        <v>0</v>
      </c>
      <c r="P282" s="8">
        <f t="shared" si="56"/>
        <v>0</v>
      </c>
      <c r="Q282" s="8">
        <f t="shared" si="56"/>
        <v>0</v>
      </c>
      <c r="R282" s="8">
        <f t="shared" si="56"/>
        <v>0</v>
      </c>
      <c r="S282" s="8">
        <f t="shared" si="56"/>
        <v>0</v>
      </c>
      <c r="T282" s="8">
        <f t="shared" si="56"/>
        <v>0</v>
      </c>
      <c r="U282" s="21">
        <f t="shared" si="52"/>
        <v>13</v>
      </c>
      <c r="V282" s="19">
        <f>VLOOKUP($C282,Gas!$B$3:$E$2506,2)</f>
        <v>1.895</v>
      </c>
      <c r="W282" s="44">
        <f t="shared" si="53"/>
        <v>13.134564643799472</v>
      </c>
      <c r="X282" s="5">
        <f>VLOOKUP($C282,Gas!$B$3:$E$2506,4)</f>
        <v>0.88377844881916956</v>
      </c>
    </row>
    <row r="283" spans="1:24" x14ac:dyDescent="0.2">
      <c r="A283">
        <f t="shared" si="58"/>
        <v>1999</v>
      </c>
      <c r="B283" s="43">
        <f t="shared" si="57"/>
        <v>13</v>
      </c>
      <c r="C283" s="91">
        <v>36171</v>
      </c>
      <c r="D283" s="92">
        <v>26.38</v>
      </c>
      <c r="E283" s="4">
        <f t="shared" si="51"/>
        <v>5.8140030909667739E-2</v>
      </c>
      <c r="F283" s="100">
        <f t="shared" si="55"/>
        <v>1.4833809223766967</v>
      </c>
      <c r="G283" s="5"/>
      <c r="H283" s="8">
        <f t="shared" si="56"/>
        <v>0</v>
      </c>
      <c r="I283" s="8">
        <f t="shared" si="56"/>
        <v>0</v>
      </c>
      <c r="J283" s="8">
        <f t="shared" si="56"/>
        <v>3.620000000000001</v>
      </c>
      <c r="K283" s="8">
        <f t="shared" si="56"/>
        <v>8.620000000000001</v>
      </c>
      <c r="L283" s="8">
        <f t="shared" si="56"/>
        <v>13.620000000000001</v>
      </c>
      <c r="M283" s="8">
        <f t="shared" si="56"/>
        <v>23.62</v>
      </c>
      <c r="N283" s="8">
        <f t="shared" si="56"/>
        <v>6.379999999999999</v>
      </c>
      <c r="O283" s="8">
        <f t="shared" si="56"/>
        <v>1.379999999999999</v>
      </c>
      <c r="P283" s="8">
        <f t="shared" si="56"/>
        <v>0</v>
      </c>
      <c r="Q283" s="8">
        <f t="shared" si="56"/>
        <v>0</v>
      </c>
      <c r="R283" s="8">
        <f t="shared" si="56"/>
        <v>0</v>
      </c>
      <c r="S283" s="8">
        <f t="shared" si="56"/>
        <v>0</v>
      </c>
      <c r="T283" s="8">
        <f t="shared" si="56"/>
        <v>0</v>
      </c>
      <c r="U283" s="21">
        <f t="shared" si="52"/>
        <v>13</v>
      </c>
      <c r="V283" s="19">
        <f>VLOOKUP($C283,Gas!$B$3:$E$2506,2)</f>
        <v>1.875</v>
      </c>
      <c r="W283" s="44">
        <f t="shared" si="53"/>
        <v>14.069333333333333</v>
      </c>
      <c r="X283" s="5">
        <f>VLOOKUP($C283,Gas!$B$3:$E$2506,4)</f>
        <v>0.8750984735847317</v>
      </c>
    </row>
    <row r="284" spans="1:24" x14ac:dyDescent="0.2">
      <c r="A284">
        <f t="shared" si="58"/>
        <v>1999</v>
      </c>
      <c r="B284" s="43">
        <f t="shared" si="57"/>
        <v>13</v>
      </c>
      <c r="C284" s="91">
        <v>36172</v>
      </c>
      <c r="D284" s="92">
        <v>25.5</v>
      </c>
      <c r="E284" s="4">
        <f t="shared" si="51"/>
        <v>-3.3927695124788056E-2</v>
      </c>
      <c r="F284" s="100">
        <f t="shared" si="55"/>
        <v>1.5169846608403845</v>
      </c>
      <c r="G284" s="5"/>
      <c r="H284" s="8">
        <f t="shared" ref="H284:T293" si="59">IF(H$1="P",MAX(0,H$2-$D284),IF(H$1="C",MAX(0,$D284-H$2)))</f>
        <v>0</v>
      </c>
      <c r="I284" s="8">
        <f t="shared" si="59"/>
        <v>0</v>
      </c>
      <c r="J284" s="8">
        <f t="shared" si="59"/>
        <v>4.5</v>
      </c>
      <c r="K284" s="8">
        <f t="shared" si="59"/>
        <v>9.5</v>
      </c>
      <c r="L284" s="8">
        <f t="shared" si="59"/>
        <v>14.5</v>
      </c>
      <c r="M284" s="8">
        <f t="shared" si="59"/>
        <v>24.5</v>
      </c>
      <c r="N284" s="8">
        <f t="shared" si="59"/>
        <v>5.5</v>
      </c>
      <c r="O284" s="8">
        <f t="shared" si="59"/>
        <v>0.5</v>
      </c>
      <c r="P284" s="8">
        <f t="shared" si="59"/>
        <v>0</v>
      </c>
      <c r="Q284" s="8">
        <f t="shared" si="59"/>
        <v>0</v>
      </c>
      <c r="R284" s="8">
        <f t="shared" si="59"/>
        <v>0</v>
      </c>
      <c r="S284" s="8">
        <f t="shared" si="59"/>
        <v>0</v>
      </c>
      <c r="T284" s="8">
        <f t="shared" si="59"/>
        <v>0</v>
      </c>
      <c r="U284" s="21">
        <f t="shared" si="52"/>
        <v>13</v>
      </c>
      <c r="V284" s="19">
        <f>VLOOKUP($C284,Gas!$B$3:$E$2506,2)</f>
        <v>1.82</v>
      </c>
      <c r="W284" s="44">
        <f t="shared" si="53"/>
        <v>14.010989010989011</v>
      </c>
      <c r="X284" s="5">
        <f>VLOOKUP($C284,Gas!$B$3:$E$2506,4)</f>
        <v>0.89339255649612082</v>
      </c>
    </row>
    <row r="285" spans="1:24" x14ac:dyDescent="0.2">
      <c r="A285">
        <f t="shared" si="58"/>
        <v>1999</v>
      </c>
      <c r="B285" s="43">
        <f t="shared" si="57"/>
        <v>13</v>
      </c>
      <c r="C285" s="91">
        <v>36173</v>
      </c>
      <c r="D285" s="92">
        <v>24.5</v>
      </c>
      <c r="E285" s="4">
        <f t="shared" si="51"/>
        <v>-4.000533461369913E-2</v>
      </c>
      <c r="F285" s="100">
        <f t="shared" si="55"/>
        <v>1.3987914965399932</v>
      </c>
      <c r="G285" s="5"/>
      <c r="H285" s="8">
        <f t="shared" si="59"/>
        <v>0</v>
      </c>
      <c r="I285" s="8">
        <f t="shared" si="59"/>
        <v>0.5</v>
      </c>
      <c r="J285" s="8">
        <f t="shared" si="59"/>
        <v>5.5</v>
      </c>
      <c r="K285" s="8">
        <f t="shared" si="59"/>
        <v>10.5</v>
      </c>
      <c r="L285" s="8">
        <f t="shared" si="59"/>
        <v>15.5</v>
      </c>
      <c r="M285" s="8">
        <f t="shared" si="59"/>
        <v>25.5</v>
      </c>
      <c r="N285" s="8">
        <f t="shared" si="59"/>
        <v>4.5</v>
      </c>
      <c r="O285" s="8">
        <f t="shared" si="59"/>
        <v>0</v>
      </c>
      <c r="P285" s="8">
        <f t="shared" si="59"/>
        <v>0</v>
      </c>
      <c r="Q285" s="8">
        <f t="shared" si="59"/>
        <v>0</v>
      </c>
      <c r="R285" s="8">
        <f t="shared" si="59"/>
        <v>0</v>
      </c>
      <c r="S285" s="8">
        <f t="shared" si="59"/>
        <v>0</v>
      </c>
      <c r="T285" s="8">
        <f t="shared" si="59"/>
        <v>0</v>
      </c>
      <c r="U285" s="21">
        <f t="shared" si="52"/>
        <v>13</v>
      </c>
      <c r="V285" s="19">
        <f>VLOOKUP($C285,Gas!$B$3:$E$2506,2)</f>
        <v>1.82</v>
      </c>
      <c r="W285" s="44">
        <f t="shared" si="53"/>
        <v>13.461538461538462</v>
      </c>
      <c r="X285" s="5">
        <f>VLOOKUP($C285,Gas!$B$3:$E$2506,4)</f>
        <v>0.89339255649612082</v>
      </c>
    </row>
    <row r="286" spans="1:24" x14ac:dyDescent="0.2">
      <c r="A286">
        <f t="shared" si="58"/>
        <v>1999</v>
      </c>
      <c r="B286" s="43">
        <f t="shared" si="57"/>
        <v>13</v>
      </c>
      <c r="C286" s="91">
        <v>36174</v>
      </c>
      <c r="D286" s="92">
        <v>24.88</v>
      </c>
      <c r="E286" s="4">
        <f t="shared" si="51"/>
        <v>1.5391150320297357E-2</v>
      </c>
      <c r="F286" s="100">
        <f t="shared" si="55"/>
        <v>1.3349799874666226</v>
      </c>
      <c r="G286" s="5"/>
      <c r="H286" s="8">
        <f t="shared" si="59"/>
        <v>0</v>
      </c>
      <c r="I286" s="8">
        <f t="shared" si="59"/>
        <v>0.12000000000000099</v>
      </c>
      <c r="J286" s="8">
        <f t="shared" si="59"/>
        <v>5.120000000000001</v>
      </c>
      <c r="K286" s="8">
        <f t="shared" si="59"/>
        <v>10.120000000000001</v>
      </c>
      <c r="L286" s="8">
        <f t="shared" si="59"/>
        <v>15.120000000000001</v>
      </c>
      <c r="M286" s="8">
        <f t="shared" si="59"/>
        <v>25.12</v>
      </c>
      <c r="N286" s="8">
        <f t="shared" si="59"/>
        <v>4.879999999999999</v>
      </c>
      <c r="O286" s="8">
        <f t="shared" si="59"/>
        <v>0</v>
      </c>
      <c r="P286" s="8">
        <f t="shared" si="59"/>
        <v>0</v>
      </c>
      <c r="Q286" s="8">
        <f t="shared" si="59"/>
        <v>0</v>
      </c>
      <c r="R286" s="8">
        <f t="shared" si="59"/>
        <v>0</v>
      </c>
      <c r="S286" s="8">
        <f t="shared" si="59"/>
        <v>0</v>
      </c>
      <c r="T286" s="8">
        <f t="shared" si="59"/>
        <v>0</v>
      </c>
      <c r="U286" s="21">
        <f t="shared" si="52"/>
        <v>13</v>
      </c>
      <c r="V286" s="19">
        <f>VLOOKUP($C286,Gas!$B$3:$E$2506,2)</f>
        <v>1.865</v>
      </c>
      <c r="W286" s="44">
        <f t="shared" si="53"/>
        <v>13.340482573726542</v>
      </c>
      <c r="X286" s="5">
        <f>VLOOKUP($C286,Gas!$B$3:$E$2506,4)</f>
        <v>0.90874794300967465</v>
      </c>
    </row>
    <row r="287" spans="1:24" x14ac:dyDescent="0.2">
      <c r="A287">
        <f t="shared" si="58"/>
        <v>1999</v>
      </c>
      <c r="B287" s="43">
        <f t="shared" si="57"/>
        <v>13</v>
      </c>
      <c r="C287" s="91">
        <v>36175</v>
      </c>
      <c r="D287" s="92">
        <v>23.74</v>
      </c>
      <c r="E287" s="4">
        <f t="shared" si="51"/>
        <v>-4.6902878689456758E-2</v>
      </c>
      <c r="F287" s="100">
        <f t="shared" si="55"/>
        <v>1.2604616226020766</v>
      </c>
      <c r="G287" s="5"/>
      <c r="H287" s="8">
        <f t="shared" si="59"/>
        <v>0</v>
      </c>
      <c r="I287" s="8">
        <f t="shared" si="59"/>
        <v>1.2600000000000016</v>
      </c>
      <c r="J287" s="8">
        <f t="shared" si="59"/>
        <v>6.2600000000000016</v>
      </c>
      <c r="K287" s="8">
        <f t="shared" si="59"/>
        <v>11.260000000000002</v>
      </c>
      <c r="L287" s="8">
        <f t="shared" si="59"/>
        <v>16.260000000000002</v>
      </c>
      <c r="M287" s="8">
        <f t="shared" si="59"/>
        <v>26.26</v>
      </c>
      <c r="N287" s="8">
        <f t="shared" si="59"/>
        <v>3.7399999999999984</v>
      </c>
      <c r="O287" s="8">
        <f t="shared" si="59"/>
        <v>0</v>
      </c>
      <c r="P287" s="8">
        <f t="shared" si="59"/>
        <v>0</v>
      </c>
      <c r="Q287" s="8">
        <f t="shared" si="59"/>
        <v>0</v>
      </c>
      <c r="R287" s="8">
        <f t="shared" si="59"/>
        <v>0</v>
      </c>
      <c r="S287" s="8">
        <f t="shared" si="59"/>
        <v>0</v>
      </c>
      <c r="T287" s="8">
        <f t="shared" si="59"/>
        <v>0</v>
      </c>
      <c r="U287" s="21">
        <f t="shared" si="52"/>
        <v>13</v>
      </c>
      <c r="V287" s="19">
        <f>VLOOKUP($C287,Gas!$B$3:$E$2506,2)</f>
        <v>1.78</v>
      </c>
      <c r="W287" s="44">
        <f t="shared" si="53"/>
        <v>13.337078651685392</v>
      </c>
      <c r="X287" s="5">
        <f>VLOOKUP($C287,Gas!$B$3:$E$2506,4)</f>
        <v>0.53147962755537148</v>
      </c>
    </row>
    <row r="288" spans="1:24" x14ac:dyDescent="0.2">
      <c r="A288">
        <f t="shared" si="58"/>
        <v>1999</v>
      </c>
      <c r="B288" s="43">
        <f t="shared" si="57"/>
        <v>13</v>
      </c>
      <c r="C288" s="91">
        <v>36179</v>
      </c>
      <c r="D288" s="109">
        <f>D287</f>
        <v>23.74</v>
      </c>
      <c r="E288" s="4">
        <f t="shared" si="51"/>
        <v>0</v>
      </c>
      <c r="F288" s="100">
        <f t="shared" si="55"/>
        <v>1.1893263722462641</v>
      </c>
      <c r="G288" s="5"/>
      <c r="H288" s="8">
        <f t="shared" si="59"/>
        <v>0</v>
      </c>
      <c r="I288" s="8">
        <f t="shared" si="59"/>
        <v>1.2600000000000016</v>
      </c>
      <c r="J288" s="8">
        <f t="shared" si="59"/>
        <v>6.2600000000000016</v>
      </c>
      <c r="K288" s="8">
        <f t="shared" si="59"/>
        <v>11.260000000000002</v>
      </c>
      <c r="L288" s="8">
        <f t="shared" si="59"/>
        <v>16.260000000000002</v>
      </c>
      <c r="M288" s="8">
        <f t="shared" si="59"/>
        <v>26.26</v>
      </c>
      <c r="N288" s="8">
        <f t="shared" si="59"/>
        <v>3.7399999999999984</v>
      </c>
      <c r="O288" s="8">
        <f t="shared" si="59"/>
        <v>0</v>
      </c>
      <c r="P288" s="8">
        <f t="shared" si="59"/>
        <v>0</v>
      </c>
      <c r="Q288" s="8">
        <f t="shared" si="59"/>
        <v>0</v>
      </c>
      <c r="R288" s="8">
        <f t="shared" si="59"/>
        <v>0</v>
      </c>
      <c r="S288" s="8">
        <f t="shared" si="59"/>
        <v>0</v>
      </c>
      <c r="T288" s="8">
        <f t="shared" si="59"/>
        <v>0</v>
      </c>
      <c r="U288" s="21">
        <f t="shared" si="52"/>
        <v>13</v>
      </c>
      <c r="V288" s="19">
        <f>VLOOKUP($C288,Gas!$B$3:$E$2506,2)</f>
        <v>1.7949999999999999</v>
      </c>
      <c r="W288" s="44">
        <f t="shared" si="53"/>
        <v>13.225626740947074</v>
      </c>
      <c r="X288" s="5">
        <f>VLOOKUP($C288,Gas!$B$3:$E$2506,4)</f>
        <v>0.37886120520317512</v>
      </c>
    </row>
    <row r="289" spans="1:24" x14ac:dyDescent="0.2">
      <c r="A289">
        <f t="shared" si="58"/>
        <v>1999</v>
      </c>
      <c r="B289" s="43">
        <f t="shared" si="57"/>
        <v>13</v>
      </c>
      <c r="C289" s="91">
        <v>36180</v>
      </c>
      <c r="D289" s="92">
        <v>21.25</v>
      </c>
      <c r="E289" s="4">
        <f t="shared" si="51"/>
        <v>-0.11080449381109612</v>
      </c>
      <c r="F289" s="100">
        <f t="shared" si="55"/>
        <v>1.0974132191686048</v>
      </c>
      <c r="G289" s="5"/>
      <c r="H289" s="8">
        <f t="shared" si="59"/>
        <v>0</v>
      </c>
      <c r="I289" s="8">
        <f t="shared" si="59"/>
        <v>3.75</v>
      </c>
      <c r="J289" s="8">
        <f t="shared" si="59"/>
        <v>8.75</v>
      </c>
      <c r="K289" s="8">
        <f t="shared" si="59"/>
        <v>13.75</v>
      </c>
      <c r="L289" s="8">
        <f t="shared" si="59"/>
        <v>18.75</v>
      </c>
      <c r="M289" s="8">
        <f t="shared" si="59"/>
        <v>28.75</v>
      </c>
      <c r="N289" s="8">
        <f t="shared" si="59"/>
        <v>1.25</v>
      </c>
      <c r="O289" s="8">
        <f t="shared" si="59"/>
        <v>0</v>
      </c>
      <c r="P289" s="8">
        <f t="shared" si="59"/>
        <v>0</v>
      </c>
      <c r="Q289" s="8">
        <f t="shared" si="59"/>
        <v>0</v>
      </c>
      <c r="R289" s="8">
        <f t="shared" si="59"/>
        <v>0</v>
      </c>
      <c r="S289" s="8">
        <f t="shared" si="59"/>
        <v>0</v>
      </c>
      <c r="T289" s="8">
        <f t="shared" si="59"/>
        <v>0</v>
      </c>
      <c r="U289" s="21">
        <f t="shared" si="52"/>
        <v>13</v>
      </c>
      <c r="V289" s="19">
        <f>VLOOKUP($C289,Gas!$B$3:$E$2506,2)</f>
        <v>1.77</v>
      </c>
      <c r="W289" s="44">
        <f t="shared" si="53"/>
        <v>12.005649717514125</v>
      </c>
      <c r="X289" s="5">
        <f>VLOOKUP($C289,Gas!$B$3:$E$2506,4)</f>
        <v>0.38177929103191638</v>
      </c>
    </row>
    <row r="290" spans="1:24" x14ac:dyDescent="0.2">
      <c r="A290">
        <f t="shared" si="58"/>
        <v>1999</v>
      </c>
      <c r="B290" s="43">
        <f t="shared" si="57"/>
        <v>13</v>
      </c>
      <c r="C290" s="91">
        <v>36181</v>
      </c>
      <c r="D290" s="92">
        <v>20.75</v>
      </c>
      <c r="E290" s="4">
        <f t="shared" si="51"/>
        <v>-2.3810648693718559E-2</v>
      </c>
      <c r="F290" s="100">
        <f t="shared" si="55"/>
        <v>0.79667474801132399</v>
      </c>
      <c r="G290" s="5"/>
      <c r="H290" s="8">
        <f t="shared" si="59"/>
        <v>0</v>
      </c>
      <c r="I290" s="8">
        <f t="shared" si="59"/>
        <v>4.25</v>
      </c>
      <c r="J290" s="8">
        <f t="shared" si="59"/>
        <v>9.25</v>
      </c>
      <c r="K290" s="8">
        <f t="shared" si="59"/>
        <v>14.25</v>
      </c>
      <c r="L290" s="8">
        <f t="shared" si="59"/>
        <v>19.25</v>
      </c>
      <c r="M290" s="8">
        <f t="shared" si="59"/>
        <v>29.25</v>
      </c>
      <c r="N290" s="8">
        <f t="shared" si="59"/>
        <v>0.75</v>
      </c>
      <c r="O290" s="8">
        <f t="shared" si="59"/>
        <v>0</v>
      </c>
      <c r="P290" s="8">
        <f t="shared" si="59"/>
        <v>0</v>
      </c>
      <c r="Q290" s="8">
        <f t="shared" si="59"/>
        <v>0</v>
      </c>
      <c r="R290" s="8">
        <f t="shared" si="59"/>
        <v>0</v>
      </c>
      <c r="S290" s="8">
        <f t="shared" si="59"/>
        <v>0</v>
      </c>
      <c r="T290" s="8">
        <f t="shared" si="59"/>
        <v>0</v>
      </c>
      <c r="U290" s="21">
        <f t="shared" si="52"/>
        <v>13</v>
      </c>
      <c r="V290" s="19">
        <f>VLOOKUP($C290,Gas!$B$3:$E$2506,2)</f>
        <v>1.8</v>
      </c>
      <c r="W290" s="44">
        <f t="shared" si="53"/>
        <v>11.527777777777777</v>
      </c>
      <c r="X290" s="5">
        <f>VLOOKUP($C290,Gas!$B$3:$E$2506,4)</f>
        <v>0.40487303353154225</v>
      </c>
    </row>
    <row r="291" spans="1:24" x14ac:dyDescent="0.2">
      <c r="A291">
        <f t="shared" si="58"/>
        <v>1999</v>
      </c>
      <c r="B291" s="43">
        <f t="shared" si="57"/>
        <v>13</v>
      </c>
      <c r="C291" s="91">
        <v>36182</v>
      </c>
      <c r="D291" s="92">
        <v>20.25</v>
      </c>
      <c r="E291" s="4">
        <f t="shared" si="51"/>
        <v>-2.4391453124159124E-2</v>
      </c>
      <c r="F291" s="100">
        <f t="shared" si="55"/>
        <v>0.77670341240970309</v>
      </c>
      <c r="G291" s="5"/>
      <c r="H291" s="8">
        <f t="shared" si="59"/>
        <v>0</v>
      </c>
      <c r="I291" s="8">
        <f t="shared" si="59"/>
        <v>4.75</v>
      </c>
      <c r="J291" s="8">
        <f t="shared" si="59"/>
        <v>9.75</v>
      </c>
      <c r="K291" s="8">
        <f t="shared" si="59"/>
        <v>14.75</v>
      </c>
      <c r="L291" s="8">
        <f t="shared" si="59"/>
        <v>19.75</v>
      </c>
      <c r="M291" s="8">
        <f t="shared" si="59"/>
        <v>29.75</v>
      </c>
      <c r="N291" s="8">
        <f t="shared" si="59"/>
        <v>0.25</v>
      </c>
      <c r="O291" s="8">
        <f t="shared" si="59"/>
        <v>0</v>
      </c>
      <c r="P291" s="8">
        <f t="shared" si="59"/>
        <v>0</v>
      </c>
      <c r="Q291" s="8">
        <f t="shared" si="59"/>
        <v>0</v>
      </c>
      <c r="R291" s="8">
        <f t="shared" si="59"/>
        <v>0</v>
      </c>
      <c r="S291" s="8">
        <f t="shared" si="59"/>
        <v>0</v>
      </c>
      <c r="T291" s="8">
        <f t="shared" si="59"/>
        <v>0</v>
      </c>
      <c r="U291" s="21">
        <f t="shared" si="52"/>
        <v>13</v>
      </c>
      <c r="V291" s="19">
        <f>VLOOKUP($C291,Gas!$B$3:$E$2506,2)</f>
        <v>1.845</v>
      </c>
      <c r="W291" s="44">
        <f t="shared" si="53"/>
        <v>10.975609756097562</v>
      </c>
      <c r="X291" s="5">
        <f>VLOOKUP($C291,Gas!$B$3:$E$2506,4)</f>
        <v>0.39837884296182946</v>
      </c>
    </row>
    <row r="292" spans="1:24" x14ac:dyDescent="0.2">
      <c r="A292">
        <f t="shared" si="58"/>
        <v>1999</v>
      </c>
      <c r="B292" s="43">
        <f t="shared" si="57"/>
        <v>13</v>
      </c>
      <c r="C292" s="91">
        <v>36185</v>
      </c>
      <c r="D292" s="92">
        <v>21.5</v>
      </c>
      <c r="E292" s="4">
        <f t="shared" si="51"/>
        <v>5.9898141581069014E-2</v>
      </c>
      <c r="F292" s="100">
        <f t="shared" si="55"/>
        <v>0.80712413426072283</v>
      </c>
      <c r="G292" s="5"/>
      <c r="H292" s="8">
        <f t="shared" si="59"/>
        <v>0</v>
      </c>
      <c r="I292" s="8">
        <f t="shared" si="59"/>
        <v>3.5</v>
      </c>
      <c r="J292" s="8">
        <f t="shared" si="59"/>
        <v>8.5</v>
      </c>
      <c r="K292" s="8">
        <f t="shared" si="59"/>
        <v>13.5</v>
      </c>
      <c r="L292" s="8">
        <f t="shared" si="59"/>
        <v>18.5</v>
      </c>
      <c r="M292" s="8">
        <f t="shared" si="59"/>
        <v>28.5</v>
      </c>
      <c r="N292" s="8">
        <f t="shared" si="59"/>
        <v>1.5</v>
      </c>
      <c r="O292" s="8">
        <f t="shared" si="59"/>
        <v>0</v>
      </c>
      <c r="P292" s="8">
        <f t="shared" si="59"/>
        <v>0</v>
      </c>
      <c r="Q292" s="8">
        <f t="shared" si="59"/>
        <v>0</v>
      </c>
      <c r="R292" s="8">
        <f t="shared" si="59"/>
        <v>0</v>
      </c>
      <c r="S292" s="8">
        <f t="shared" si="59"/>
        <v>0</v>
      </c>
      <c r="T292" s="8">
        <f t="shared" si="59"/>
        <v>0</v>
      </c>
      <c r="U292" s="21">
        <f t="shared" si="52"/>
        <v>13</v>
      </c>
      <c r="V292" s="19">
        <f>VLOOKUP($C292,Gas!$B$3:$E$2506,2)</f>
        <v>1.81</v>
      </c>
      <c r="W292" s="44">
        <f t="shared" si="53"/>
        <v>11.878453038674033</v>
      </c>
      <c r="X292" s="5">
        <f>VLOOKUP($C292,Gas!$B$3:$E$2506,4)</f>
        <v>0.24649774387373116</v>
      </c>
    </row>
    <row r="293" spans="1:24" x14ac:dyDescent="0.2">
      <c r="A293">
        <f t="shared" si="58"/>
        <v>1999</v>
      </c>
      <c r="B293" s="43">
        <f t="shared" si="57"/>
        <v>13</v>
      </c>
      <c r="C293" s="91">
        <v>36186</v>
      </c>
      <c r="D293" s="92">
        <v>21.92</v>
      </c>
      <c r="E293" s="4">
        <f t="shared" si="51"/>
        <v>1.934652694619781E-2</v>
      </c>
      <c r="F293" s="100">
        <f t="shared" si="55"/>
        <v>0.72953052830329679</v>
      </c>
      <c r="G293" s="5"/>
      <c r="H293" s="8">
        <f t="shared" si="59"/>
        <v>0</v>
      </c>
      <c r="I293" s="8">
        <f t="shared" si="59"/>
        <v>3.0799999999999983</v>
      </c>
      <c r="J293" s="8">
        <f t="shared" si="59"/>
        <v>8.0799999999999983</v>
      </c>
      <c r="K293" s="8">
        <f t="shared" si="59"/>
        <v>13.079999999999998</v>
      </c>
      <c r="L293" s="8">
        <f t="shared" si="59"/>
        <v>18.079999999999998</v>
      </c>
      <c r="M293" s="8">
        <f t="shared" si="59"/>
        <v>28.08</v>
      </c>
      <c r="N293" s="8">
        <f t="shared" si="59"/>
        <v>1.9200000000000017</v>
      </c>
      <c r="O293" s="8">
        <f t="shared" si="59"/>
        <v>0</v>
      </c>
      <c r="P293" s="8">
        <f t="shared" si="59"/>
        <v>0</v>
      </c>
      <c r="Q293" s="8">
        <f t="shared" si="59"/>
        <v>0</v>
      </c>
      <c r="R293" s="8">
        <f t="shared" si="59"/>
        <v>0</v>
      </c>
      <c r="S293" s="8">
        <f t="shared" si="59"/>
        <v>0</v>
      </c>
      <c r="T293" s="8">
        <f t="shared" si="59"/>
        <v>0</v>
      </c>
      <c r="U293" s="21">
        <f t="shared" si="52"/>
        <v>13</v>
      </c>
      <c r="V293" s="19">
        <f>VLOOKUP($C293,Gas!$B$3:$E$2506,2)</f>
        <v>1.75</v>
      </c>
      <c r="W293" s="44">
        <f t="shared" si="53"/>
        <v>12.525714285714287</v>
      </c>
      <c r="X293" s="5">
        <f>VLOOKUP($C293,Gas!$B$3:$E$2506,4)</f>
        <v>0.3201758944109922</v>
      </c>
    </row>
    <row r="294" spans="1:24" x14ac:dyDescent="0.2">
      <c r="A294">
        <f t="shared" si="58"/>
        <v>1999</v>
      </c>
      <c r="B294" s="43">
        <f t="shared" si="57"/>
        <v>13</v>
      </c>
      <c r="C294" s="91">
        <v>36187</v>
      </c>
      <c r="D294" s="92">
        <v>20.45</v>
      </c>
      <c r="E294" s="4">
        <f t="shared" si="51"/>
        <v>-6.9416579591004127E-2</v>
      </c>
      <c r="F294" s="100">
        <f t="shared" si="55"/>
        <v>0.77076447809533055</v>
      </c>
      <c r="G294" s="5"/>
      <c r="H294" s="8">
        <f t="shared" ref="H294:T303" si="60">IF(H$1="P",MAX(0,H$2-$D294),IF(H$1="C",MAX(0,$D294-H$2)))</f>
        <v>0</v>
      </c>
      <c r="I294" s="8">
        <f t="shared" si="60"/>
        <v>4.5500000000000007</v>
      </c>
      <c r="J294" s="8">
        <f t="shared" si="60"/>
        <v>9.5500000000000007</v>
      </c>
      <c r="K294" s="8">
        <f t="shared" si="60"/>
        <v>14.55</v>
      </c>
      <c r="L294" s="8">
        <f t="shared" si="60"/>
        <v>19.55</v>
      </c>
      <c r="M294" s="8">
        <f t="shared" si="60"/>
        <v>29.55</v>
      </c>
      <c r="N294" s="8">
        <f t="shared" si="60"/>
        <v>0.44999999999999929</v>
      </c>
      <c r="O294" s="8">
        <f t="shared" si="60"/>
        <v>0</v>
      </c>
      <c r="P294" s="8">
        <f t="shared" si="60"/>
        <v>0</v>
      </c>
      <c r="Q294" s="8">
        <f t="shared" si="60"/>
        <v>0</v>
      </c>
      <c r="R294" s="8">
        <f t="shared" si="60"/>
        <v>0</v>
      </c>
      <c r="S294" s="8">
        <f t="shared" si="60"/>
        <v>0</v>
      </c>
      <c r="T294" s="8">
        <f t="shared" si="60"/>
        <v>0</v>
      </c>
      <c r="U294" s="21">
        <f t="shared" si="52"/>
        <v>13</v>
      </c>
      <c r="V294" s="19">
        <f>VLOOKUP($C294,Gas!$B$3:$E$2506,2)</f>
        <v>1.72</v>
      </c>
      <c r="W294" s="44">
        <f t="shared" si="53"/>
        <v>11.88953488372093</v>
      </c>
      <c r="X294" s="5">
        <f>VLOOKUP($C294,Gas!$B$3:$E$2506,4)</f>
        <v>0.33145894166063727</v>
      </c>
    </row>
    <row r="295" spans="1:24" x14ac:dyDescent="0.2">
      <c r="A295">
        <f t="shared" si="58"/>
        <v>1999</v>
      </c>
      <c r="B295" s="43">
        <f t="shared" si="57"/>
        <v>13</v>
      </c>
      <c r="C295" s="91">
        <v>36188</v>
      </c>
      <c r="D295" s="92">
        <v>20.350000000000001</v>
      </c>
      <c r="E295" s="4">
        <f t="shared" si="51"/>
        <v>-4.9019706002066685E-3</v>
      </c>
      <c r="F295" s="100">
        <f t="shared" si="55"/>
        <v>0.76805332913749169</v>
      </c>
      <c r="G295" s="5"/>
      <c r="H295" s="8">
        <f t="shared" si="60"/>
        <v>0</v>
      </c>
      <c r="I295" s="8">
        <f t="shared" si="60"/>
        <v>4.6499999999999986</v>
      </c>
      <c r="J295" s="8">
        <f t="shared" si="60"/>
        <v>9.6499999999999986</v>
      </c>
      <c r="K295" s="8">
        <f t="shared" si="60"/>
        <v>14.649999999999999</v>
      </c>
      <c r="L295" s="8">
        <f t="shared" si="60"/>
        <v>19.649999999999999</v>
      </c>
      <c r="M295" s="8">
        <f t="shared" si="60"/>
        <v>29.65</v>
      </c>
      <c r="N295" s="8">
        <f t="shared" si="60"/>
        <v>0.35000000000000142</v>
      </c>
      <c r="O295" s="8">
        <f t="shared" si="60"/>
        <v>0</v>
      </c>
      <c r="P295" s="8">
        <f t="shared" si="60"/>
        <v>0</v>
      </c>
      <c r="Q295" s="8">
        <f t="shared" si="60"/>
        <v>0</v>
      </c>
      <c r="R295" s="8">
        <f t="shared" si="60"/>
        <v>0</v>
      </c>
      <c r="S295" s="8">
        <f t="shared" si="60"/>
        <v>0</v>
      </c>
      <c r="T295" s="8">
        <f t="shared" si="60"/>
        <v>0</v>
      </c>
      <c r="U295" s="21">
        <f t="shared" si="52"/>
        <v>13</v>
      </c>
      <c r="V295" s="19">
        <f>VLOOKUP($C295,Gas!$B$3:$E$2506,2)</f>
        <v>1.75</v>
      </c>
      <c r="W295" s="44">
        <f t="shared" si="53"/>
        <v>11.62857142857143</v>
      </c>
      <c r="X295" s="5">
        <f>VLOOKUP($C295,Gas!$B$3:$E$2506,4)</f>
        <v>0.35604001289511783</v>
      </c>
    </row>
    <row r="296" spans="1:24" x14ac:dyDescent="0.2">
      <c r="A296">
        <f t="shared" si="58"/>
        <v>1999</v>
      </c>
      <c r="B296" s="43">
        <f t="shared" si="57"/>
        <v>13</v>
      </c>
      <c r="C296" s="91">
        <v>36189</v>
      </c>
      <c r="D296" s="92">
        <v>20.440000000000001</v>
      </c>
      <c r="E296" s="4">
        <f t="shared" si="51"/>
        <v>4.4128534468996046E-3</v>
      </c>
      <c r="F296" s="100">
        <f t="shared" si="55"/>
        <v>0.75644727346691398</v>
      </c>
      <c r="G296" s="5"/>
      <c r="H296" s="8">
        <f t="shared" si="60"/>
        <v>0</v>
      </c>
      <c r="I296" s="8">
        <f t="shared" si="60"/>
        <v>4.5599999999999987</v>
      </c>
      <c r="J296" s="8">
        <f t="shared" si="60"/>
        <v>9.5599999999999987</v>
      </c>
      <c r="K296" s="8">
        <f t="shared" si="60"/>
        <v>14.559999999999999</v>
      </c>
      <c r="L296" s="8">
        <f t="shared" si="60"/>
        <v>19.559999999999999</v>
      </c>
      <c r="M296" s="8">
        <f t="shared" si="60"/>
        <v>29.56</v>
      </c>
      <c r="N296" s="8">
        <f t="shared" si="60"/>
        <v>0.44000000000000128</v>
      </c>
      <c r="O296" s="8">
        <f t="shared" si="60"/>
        <v>0</v>
      </c>
      <c r="P296" s="8">
        <f t="shared" si="60"/>
        <v>0</v>
      </c>
      <c r="Q296" s="8">
        <f t="shared" si="60"/>
        <v>0</v>
      </c>
      <c r="R296" s="8">
        <f t="shared" si="60"/>
        <v>0</v>
      </c>
      <c r="S296" s="8">
        <f t="shared" si="60"/>
        <v>0</v>
      </c>
      <c r="T296" s="8">
        <f t="shared" si="60"/>
        <v>0</v>
      </c>
      <c r="U296" s="21">
        <f t="shared" si="52"/>
        <v>13</v>
      </c>
      <c r="V296" s="19">
        <f>VLOOKUP($C296,Gas!$B$3:$E$2506,2)</f>
        <v>1.8049999999999999</v>
      </c>
      <c r="W296" s="44">
        <f t="shared" si="53"/>
        <v>11.32409972299169</v>
      </c>
      <c r="X296" s="5">
        <f>VLOOKUP($C296,Gas!$B$3:$E$2506,4)</f>
        <v>0.40998635113941989</v>
      </c>
    </row>
    <row r="297" spans="1:24" x14ac:dyDescent="0.2">
      <c r="A297">
        <f t="shared" si="58"/>
        <v>1999</v>
      </c>
      <c r="B297" s="43">
        <f t="shared" si="57"/>
        <v>14</v>
      </c>
      <c r="C297" s="91">
        <v>36192</v>
      </c>
      <c r="D297" s="92">
        <v>21.35</v>
      </c>
      <c r="E297" s="4">
        <f t="shared" si="51"/>
        <v>4.3557974339129939E-2</v>
      </c>
      <c r="F297" s="100">
        <f t="shared" si="55"/>
        <v>0.79991556438627509</v>
      </c>
      <c r="G297" s="5"/>
      <c r="H297" s="8">
        <f t="shared" si="60"/>
        <v>0</v>
      </c>
      <c r="I297" s="8">
        <f t="shared" si="60"/>
        <v>3.6499999999999986</v>
      </c>
      <c r="J297" s="8">
        <f t="shared" si="60"/>
        <v>8.6499999999999986</v>
      </c>
      <c r="K297" s="8">
        <f t="shared" si="60"/>
        <v>13.649999999999999</v>
      </c>
      <c r="L297" s="8">
        <f t="shared" si="60"/>
        <v>18.649999999999999</v>
      </c>
      <c r="M297" s="8">
        <f t="shared" si="60"/>
        <v>28.65</v>
      </c>
      <c r="N297" s="8">
        <f t="shared" si="60"/>
        <v>1.3500000000000014</v>
      </c>
      <c r="O297" s="8">
        <f t="shared" si="60"/>
        <v>0</v>
      </c>
      <c r="P297" s="8">
        <f t="shared" si="60"/>
        <v>0</v>
      </c>
      <c r="Q297" s="8">
        <f t="shared" si="60"/>
        <v>0</v>
      </c>
      <c r="R297" s="8">
        <f t="shared" si="60"/>
        <v>0</v>
      </c>
      <c r="S297" s="8">
        <f t="shared" si="60"/>
        <v>0</v>
      </c>
      <c r="T297" s="8">
        <f t="shared" si="60"/>
        <v>0</v>
      </c>
      <c r="U297" s="21">
        <f t="shared" si="52"/>
        <v>14</v>
      </c>
      <c r="V297" s="19">
        <f>VLOOKUP($C297,Gas!$B$3:$E$2506,2)</f>
        <v>1.8049999999999999</v>
      </c>
      <c r="W297" s="44">
        <f t="shared" si="53"/>
        <v>11.828254847645431</v>
      </c>
      <c r="X297" s="5">
        <f>VLOOKUP($C297,Gas!$B$3:$E$2506,4)</f>
        <v>0.35295855861605935</v>
      </c>
    </row>
    <row r="298" spans="1:24" x14ac:dyDescent="0.2">
      <c r="A298">
        <f t="shared" si="58"/>
        <v>1999</v>
      </c>
      <c r="B298" s="43">
        <f t="shared" si="57"/>
        <v>14</v>
      </c>
      <c r="C298" s="91">
        <v>36193</v>
      </c>
      <c r="D298" s="92">
        <v>20.87</v>
      </c>
      <c r="E298" s="4">
        <f t="shared" si="51"/>
        <v>-2.273901858552425E-2</v>
      </c>
      <c r="F298" s="100">
        <f t="shared" si="55"/>
        <v>0.79961670638132554</v>
      </c>
      <c r="G298" s="5"/>
      <c r="H298" s="8">
        <f t="shared" si="60"/>
        <v>0</v>
      </c>
      <c r="I298" s="8">
        <f t="shared" si="60"/>
        <v>4.129999999999999</v>
      </c>
      <c r="J298" s="8">
        <f t="shared" si="60"/>
        <v>9.129999999999999</v>
      </c>
      <c r="K298" s="8">
        <f t="shared" si="60"/>
        <v>14.129999999999999</v>
      </c>
      <c r="L298" s="8">
        <f t="shared" si="60"/>
        <v>19.13</v>
      </c>
      <c r="M298" s="8">
        <f t="shared" si="60"/>
        <v>29.13</v>
      </c>
      <c r="N298" s="8">
        <f t="shared" si="60"/>
        <v>0.87000000000000099</v>
      </c>
      <c r="O298" s="8">
        <f t="shared" si="60"/>
        <v>0</v>
      </c>
      <c r="P298" s="8">
        <f t="shared" si="60"/>
        <v>0</v>
      </c>
      <c r="Q298" s="8">
        <f t="shared" si="60"/>
        <v>0</v>
      </c>
      <c r="R298" s="8">
        <f t="shared" si="60"/>
        <v>0</v>
      </c>
      <c r="S298" s="8">
        <f t="shared" si="60"/>
        <v>0</v>
      </c>
      <c r="T298" s="8">
        <f t="shared" si="60"/>
        <v>0</v>
      </c>
      <c r="U298" s="21">
        <f t="shared" si="52"/>
        <v>14</v>
      </c>
      <c r="V298" s="19">
        <f>VLOOKUP($C298,Gas!$B$3:$E$2506,2)</f>
        <v>1.7450000000000001</v>
      </c>
      <c r="W298" s="44">
        <f t="shared" si="53"/>
        <v>11.959885386819485</v>
      </c>
      <c r="X298" s="5">
        <f>VLOOKUP($C298,Gas!$B$3:$E$2506,4)</f>
        <v>0.39060995734895176</v>
      </c>
    </row>
    <row r="299" spans="1:24" x14ac:dyDescent="0.2">
      <c r="A299">
        <f t="shared" si="58"/>
        <v>1999</v>
      </c>
      <c r="B299" s="43">
        <f t="shared" si="57"/>
        <v>14</v>
      </c>
      <c r="C299" s="91">
        <v>36194</v>
      </c>
      <c r="D299" s="92">
        <v>20.07</v>
      </c>
      <c r="E299" s="4">
        <f t="shared" si="51"/>
        <v>-3.9086558280862674E-2</v>
      </c>
      <c r="F299" s="100">
        <f t="shared" si="55"/>
        <v>0.61467824990414632</v>
      </c>
      <c r="G299" s="5"/>
      <c r="H299" s="8">
        <f t="shared" si="60"/>
        <v>0</v>
      </c>
      <c r="I299" s="8">
        <f t="shared" si="60"/>
        <v>4.93</v>
      </c>
      <c r="J299" s="8">
        <f t="shared" si="60"/>
        <v>9.93</v>
      </c>
      <c r="K299" s="8">
        <f t="shared" si="60"/>
        <v>14.93</v>
      </c>
      <c r="L299" s="8">
        <f t="shared" si="60"/>
        <v>19.93</v>
      </c>
      <c r="M299" s="8">
        <f t="shared" si="60"/>
        <v>29.93</v>
      </c>
      <c r="N299" s="8">
        <f t="shared" si="60"/>
        <v>7.0000000000000284E-2</v>
      </c>
      <c r="O299" s="8">
        <f t="shared" si="60"/>
        <v>0</v>
      </c>
      <c r="P299" s="8">
        <f t="shared" si="60"/>
        <v>0</v>
      </c>
      <c r="Q299" s="8">
        <f t="shared" si="60"/>
        <v>0</v>
      </c>
      <c r="R299" s="8">
        <f t="shared" si="60"/>
        <v>0</v>
      </c>
      <c r="S299" s="8">
        <f t="shared" si="60"/>
        <v>0</v>
      </c>
      <c r="T299" s="8">
        <f t="shared" si="60"/>
        <v>0</v>
      </c>
      <c r="U299" s="21">
        <f t="shared" si="52"/>
        <v>14</v>
      </c>
      <c r="V299" s="19">
        <f>VLOOKUP($C299,Gas!$B$3:$E$2506,2)</f>
        <v>1.77</v>
      </c>
      <c r="W299" s="44">
        <f t="shared" si="53"/>
        <v>11.338983050847459</v>
      </c>
      <c r="X299" s="5">
        <f>VLOOKUP($C299,Gas!$B$3:$E$2506,4)</f>
        <v>0.40519335579458221</v>
      </c>
    </row>
    <row r="300" spans="1:24" x14ac:dyDescent="0.2">
      <c r="A300">
        <f t="shared" si="58"/>
        <v>1999</v>
      </c>
      <c r="B300" s="43">
        <f t="shared" si="57"/>
        <v>14</v>
      </c>
      <c r="C300" s="91">
        <v>36195</v>
      </c>
      <c r="D300" s="92">
        <v>18.8</v>
      </c>
      <c r="E300" s="4">
        <f t="shared" si="51"/>
        <v>-6.5369292972343229E-2</v>
      </c>
      <c r="F300" s="100">
        <f t="shared" si="55"/>
        <v>0.68028766087228243</v>
      </c>
      <c r="G300" s="5"/>
      <c r="H300" s="8">
        <f t="shared" si="60"/>
        <v>1.1999999999999993</v>
      </c>
      <c r="I300" s="8">
        <f t="shared" si="60"/>
        <v>6.1999999999999993</v>
      </c>
      <c r="J300" s="8">
        <f t="shared" si="60"/>
        <v>11.2</v>
      </c>
      <c r="K300" s="8">
        <f t="shared" si="60"/>
        <v>16.2</v>
      </c>
      <c r="L300" s="8">
        <f t="shared" si="60"/>
        <v>21.2</v>
      </c>
      <c r="M300" s="8">
        <f t="shared" si="60"/>
        <v>31.2</v>
      </c>
      <c r="N300" s="8">
        <f t="shared" si="60"/>
        <v>0</v>
      </c>
      <c r="O300" s="8">
        <f t="shared" si="60"/>
        <v>0</v>
      </c>
      <c r="P300" s="8">
        <f t="shared" si="60"/>
        <v>0</v>
      </c>
      <c r="Q300" s="8">
        <f t="shared" si="60"/>
        <v>0</v>
      </c>
      <c r="R300" s="8">
        <f t="shared" si="60"/>
        <v>0</v>
      </c>
      <c r="S300" s="8">
        <f t="shared" si="60"/>
        <v>0</v>
      </c>
      <c r="T300" s="8">
        <f t="shared" si="60"/>
        <v>0</v>
      </c>
      <c r="U300" s="21">
        <f t="shared" si="52"/>
        <v>14</v>
      </c>
      <c r="V300" s="19">
        <f>VLOOKUP($C300,Gas!$B$3:$E$2506,2)</f>
        <v>1.8</v>
      </c>
      <c r="W300" s="44">
        <f t="shared" si="53"/>
        <v>10.444444444444445</v>
      </c>
      <c r="X300" s="5">
        <f>VLOOKUP($C300,Gas!$B$3:$E$2506,4)</f>
        <v>0.42135333095950811</v>
      </c>
    </row>
    <row r="301" spans="1:24" x14ac:dyDescent="0.2">
      <c r="A301">
        <f t="shared" si="58"/>
        <v>1999</v>
      </c>
      <c r="B301" s="43">
        <f t="shared" si="57"/>
        <v>14</v>
      </c>
      <c r="C301" s="91">
        <v>36196</v>
      </c>
      <c r="D301" s="92">
        <v>20.399999999999999</v>
      </c>
      <c r="E301" s="4">
        <f t="shared" si="51"/>
        <v>8.16780310142671E-2</v>
      </c>
      <c r="F301" s="100">
        <f>STDEV(E301,E292:E300)*SQRT(trade_day)</f>
        <v>0.81146912948526473</v>
      </c>
      <c r="G301" s="5"/>
      <c r="H301" s="8">
        <f t="shared" si="60"/>
        <v>0</v>
      </c>
      <c r="I301" s="8">
        <f t="shared" si="60"/>
        <v>4.6000000000000014</v>
      </c>
      <c r="J301" s="8">
        <f t="shared" si="60"/>
        <v>9.6000000000000014</v>
      </c>
      <c r="K301" s="8">
        <f t="shared" si="60"/>
        <v>14.600000000000001</v>
      </c>
      <c r="L301" s="8">
        <f t="shared" si="60"/>
        <v>19.600000000000001</v>
      </c>
      <c r="M301" s="8">
        <f t="shared" si="60"/>
        <v>29.6</v>
      </c>
      <c r="N301" s="8">
        <f t="shared" si="60"/>
        <v>0.39999999999999858</v>
      </c>
      <c r="O301" s="8">
        <f t="shared" si="60"/>
        <v>0</v>
      </c>
      <c r="P301" s="8">
        <f t="shared" si="60"/>
        <v>0</v>
      </c>
      <c r="Q301" s="8">
        <f t="shared" si="60"/>
        <v>0</v>
      </c>
      <c r="R301" s="8">
        <f t="shared" si="60"/>
        <v>0</v>
      </c>
      <c r="S301" s="8">
        <f t="shared" si="60"/>
        <v>0</v>
      </c>
      <c r="T301" s="8">
        <f t="shared" si="60"/>
        <v>0</v>
      </c>
      <c r="U301" s="21">
        <f t="shared" si="52"/>
        <v>14</v>
      </c>
      <c r="V301" s="19">
        <f>VLOOKUP($C301,Gas!$B$3:$E$2506,2)</f>
        <v>1.7849999999999999</v>
      </c>
      <c r="W301" s="44">
        <f t="shared" si="53"/>
        <v>11.428571428571429</v>
      </c>
      <c r="X301" s="5">
        <f>VLOOKUP($C301,Gas!$B$3:$E$2506,4)</f>
        <v>0.36445025309423867</v>
      </c>
    </row>
    <row r="302" spans="1:24" x14ac:dyDescent="0.2">
      <c r="A302">
        <f t="shared" si="58"/>
        <v>1999</v>
      </c>
      <c r="B302" s="43">
        <f t="shared" si="57"/>
        <v>14</v>
      </c>
      <c r="C302" s="91">
        <v>36199</v>
      </c>
      <c r="D302" s="92">
        <v>19.79</v>
      </c>
      <c r="E302" s="4">
        <f t="shared" si="51"/>
        <v>-3.0358141235696353E-2</v>
      </c>
      <c r="F302" s="100">
        <f>STDEV(E301:E302,E293:E300)*SQRT(trade_day)</f>
        <v>0.75199341120410301</v>
      </c>
      <c r="G302" s="5"/>
      <c r="H302" s="8">
        <f t="shared" si="60"/>
        <v>0.21000000000000085</v>
      </c>
      <c r="I302" s="8">
        <f t="shared" si="60"/>
        <v>5.2100000000000009</v>
      </c>
      <c r="J302" s="8">
        <f t="shared" si="60"/>
        <v>10.210000000000001</v>
      </c>
      <c r="K302" s="8">
        <f t="shared" si="60"/>
        <v>15.21</v>
      </c>
      <c r="L302" s="8">
        <f t="shared" si="60"/>
        <v>20.21</v>
      </c>
      <c r="M302" s="8">
        <f t="shared" si="60"/>
        <v>30.21</v>
      </c>
      <c r="N302" s="8">
        <f t="shared" si="60"/>
        <v>0</v>
      </c>
      <c r="O302" s="8">
        <f t="shared" si="60"/>
        <v>0</v>
      </c>
      <c r="P302" s="8">
        <f t="shared" si="60"/>
        <v>0</v>
      </c>
      <c r="Q302" s="8">
        <f t="shared" si="60"/>
        <v>0</v>
      </c>
      <c r="R302" s="8">
        <f t="shared" si="60"/>
        <v>0</v>
      </c>
      <c r="S302" s="8">
        <f t="shared" si="60"/>
        <v>0</v>
      </c>
      <c r="T302" s="8">
        <f t="shared" si="60"/>
        <v>0</v>
      </c>
      <c r="U302" s="21">
        <f t="shared" si="52"/>
        <v>14</v>
      </c>
      <c r="V302" s="19">
        <f>VLOOKUP($C302,Gas!$B$3:$E$2506,2)</f>
        <v>1.8049999999999999</v>
      </c>
      <c r="W302" s="44">
        <f t="shared" si="53"/>
        <v>10.963988919667591</v>
      </c>
      <c r="X302" s="5">
        <f>VLOOKUP($C302,Gas!$B$3:$E$2506,4)</f>
        <v>0.27633698963286091</v>
      </c>
    </row>
    <row r="303" spans="1:24" x14ac:dyDescent="0.2">
      <c r="A303">
        <f t="shared" si="58"/>
        <v>1999</v>
      </c>
      <c r="B303" s="43">
        <f t="shared" si="57"/>
        <v>14</v>
      </c>
      <c r="C303" s="91">
        <v>36200</v>
      </c>
      <c r="D303" s="92">
        <v>18.57</v>
      </c>
      <c r="E303" s="4">
        <f t="shared" si="51"/>
        <v>-6.3629384249859866E-2</v>
      </c>
      <c r="F303" s="100">
        <f>STDEV(E301:E303,E294:E300)*SQRT(trade_day)</f>
        <v>0.78117348110646045</v>
      </c>
      <c r="G303" s="5"/>
      <c r="H303" s="8">
        <f t="shared" si="60"/>
        <v>1.4299999999999997</v>
      </c>
      <c r="I303" s="8">
        <f t="shared" si="60"/>
        <v>6.43</v>
      </c>
      <c r="J303" s="8">
        <f t="shared" si="60"/>
        <v>11.43</v>
      </c>
      <c r="K303" s="8">
        <f t="shared" si="60"/>
        <v>16.43</v>
      </c>
      <c r="L303" s="8">
        <f t="shared" si="60"/>
        <v>21.43</v>
      </c>
      <c r="M303" s="8">
        <f t="shared" si="60"/>
        <v>31.43</v>
      </c>
      <c r="N303" s="8">
        <f t="shared" si="60"/>
        <v>0</v>
      </c>
      <c r="O303" s="8">
        <f t="shared" si="60"/>
        <v>0</v>
      </c>
      <c r="P303" s="8">
        <f t="shared" si="60"/>
        <v>0</v>
      </c>
      <c r="Q303" s="8">
        <f t="shared" si="60"/>
        <v>0</v>
      </c>
      <c r="R303" s="8">
        <f t="shared" si="60"/>
        <v>0</v>
      </c>
      <c r="S303" s="8">
        <f t="shared" si="60"/>
        <v>0</v>
      </c>
      <c r="T303" s="8">
        <f t="shared" si="60"/>
        <v>0</v>
      </c>
      <c r="U303" s="21">
        <f t="shared" si="52"/>
        <v>14</v>
      </c>
      <c r="V303" s="19">
        <f>VLOOKUP($C303,Gas!$B$3:$E$2506,2)</f>
        <v>1.8049999999999999</v>
      </c>
      <c r="W303" s="44">
        <f t="shared" si="53"/>
        <v>10.288088642659281</v>
      </c>
      <c r="X303" s="5">
        <f>VLOOKUP($C303,Gas!$B$3:$E$2506,4)</f>
        <v>0.27386202903968659</v>
      </c>
    </row>
    <row r="304" spans="1:24" x14ac:dyDescent="0.2">
      <c r="A304">
        <f t="shared" si="58"/>
        <v>1999</v>
      </c>
      <c r="B304" s="43">
        <f t="shared" si="57"/>
        <v>14</v>
      </c>
      <c r="C304" s="91">
        <v>36201</v>
      </c>
      <c r="D304" s="92">
        <v>18.46</v>
      </c>
      <c r="E304" s="4">
        <f t="shared" si="51"/>
        <v>-5.9411462899082645E-3</v>
      </c>
      <c r="F304" s="100">
        <f>STDEV(E301:E304,E295:E300)*SQRT(trade_day)</f>
        <v>0.72433075472195618</v>
      </c>
      <c r="G304" s="5"/>
      <c r="H304" s="8">
        <f t="shared" ref="H304:T313" si="61">IF(H$1="P",MAX(0,H$2-$D304),IF(H$1="C",MAX(0,$D304-H$2)))</f>
        <v>1.5399999999999991</v>
      </c>
      <c r="I304" s="8">
        <f t="shared" si="61"/>
        <v>6.5399999999999991</v>
      </c>
      <c r="J304" s="8">
        <f t="shared" si="61"/>
        <v>11.54</v>
      </c>
      <c r="K304" s="8">
        <f t="shared" si="61"/>
        <v>16.54</v>
      </c>
      <c r="L304" s="8">
        <f t="shared" si="61"/>
        <v>21.54</v>
      </c>
      <c r="M304" s="8">
        <f t="shared" si="61"/>
        <v>31.54</v>
      </c>
      <c r="N304" s="8">
        <f t="shared" si="61"/>
        <v>0</v>
      </c>
      <c r="O304" s="8">
        <f t="shared" si="61"/>
        <v>0</v>
      </c>
      <c r="P304" s="8">
        <f t="shared" si="61"/>
        <v>0</v>
      </c>
      <c r="Q304" s="8">
        <f t="shared" si="61"/>
        <v>0</v>
      </c>
      <c r="R304" s="8">
        <f t="shared" si="61"/>
        <v>0</v>
      </c>
      <c r="S304" s="8">
        <f t="shared" si="61"/>
        <v>0</v>
      </c>
      <c r="T304" s="8">
        <f t="shared" si="61"/>
        <v>0</v>
      </c>
      <c r="U304" s="21">
        <f t="shared" si="52"/>
        <v>14</v>
      </c>
      <c r="V304" s="19">
        <f>VLOOKUP($C304,Gas!$B$3:$E$2506,2)</f>
        <v>1.825</v>
      </c>
      <c r="W304" s="44">
        <f t="shared" si="53"/>
        <v>10.115068493150686</v>
      </c>
      <c r="X304" s="5">
        <f>VLOOKUP($C304,Gas!$B$3:$E$2506,4)</f>
        <v>0.28271241559362109</v>
      </c>
    </row>
    <row r="305" spans="1:24" x14ac:dyDescent="0.2">
      <c r="A305">
        <f t="shared" si="58"/>
        <v>1999</v>
      </c>
      <c r="B305" s="43">
        <f t="shared" si="57"/>
        <v>14</v>
      </c>
      <c r="C305" s="91">
        <v>36202</v>
      </c>
      <c r="D305" s="92">
        <v>18.23</v>
      </c>
      <c r="E305" s="4">
        <f t="shared" si="51"/>
        <v>-1.2537640384134456E-2</v>
      </c>
      <c r="F305" s="100">
        <f>STDEV(E301:E305,E296:E300)*SQRT(trade_day)</f>
        <v>0.72377427846478171</v>
      </c>
      <c r="G305" s="5"/>
      <c r="H305" s="8">
        <f t="shared" si="61"/>
        <v>1.7699999999999996</v>
      </c>
      <c r="I305" s="8">
        <f t="shared" si="61"/>
        <v>6.77</v>
      </c>
      <c r="J305" s="8">
        <f t="shared" si="61"/>
        <v>11.77</v>
      </c>
      <c r="K305" s="8">
        <f t="shared" si="61"/>
        <v>16.77</v>
      </c>
      <c r="L305" s="8">
        <f t="shared" si="61"/>
        <v>21.77</v>
      </c>
      <c r="M305" s="8">
        <f t="shared" si="61"/>
        <v>31.77</v>
      </c>
      <c r="N305" s="8">
        <f t="shared" si="61"/>
        <v>0</v>
      </c>
      <c r="O305" s="8">
        <f t="shared" si="61"/>
        <v>0</v>
      </c>
      <c r="P305" s="8">
        <f t="shared" si="61"/>
        <v>0</v>
      </c>
      <c r="Q305" s="8">
        <f t="shared" si="61"/>
        <v>0</v>
      </c>
      <c r="R305" s="8">
        <f t="shared" si="61"/>
        <v>0</v>
      </c>
      <c r="S305" s="8">
        <f t="shared" si="61"/>
        <v>0</v>
      </c>
      <c r="T305" s="8">
        <f t="shared" si="61"/>
        <v>0</v>
      </c>
      <c r="U305" s="21">
        <f t="shared" si="52"/>
        <v>14</v>
      </c>
      <c r="V305" s="19">
        <f>VLOOKUP($C305,Gas!$B$3:$E$2506,2)</f>
        <v>1.81</v>
      </c>
      <c r="W305" s="44">
        <f t="shared" si="53"/>
        <v>10.071823204419889</v>
      </c>
      <c r="X305" s="5">
        <f>VLOOKUP($C305,Gas!$B$3:$E$2506,4)</f>
        <v>0.28555594816616736</v>
      </c>
    </row>
    <row r="306" spans="1:24" x14ac:dyDescent="0.2">
      <c r="A306">
        <f t="shared" si="58"/>
        <v>1999</v>
      </c>
      <c r="B306" s="43">
        <f t="shared" si="57"/>
        <v>14</v>
      </c>
      <c r="C306" s="91">
        <v>36203</v>
      </c>
      <c r="D306" s="92">
        <v>18.649999999999999</v>
      </c>
      <c r="E306" s="4">
        <f t="shared" si="51"/>
        <v>2.2777557399252753E-2</v>
      </c>
      <c r="F306" s="100">
        <f>STDEV(E301:E306,E297:E300)*SQRT(trade_day)</f>
        <v>0.7402750573971163</v>
      </c>
      <c r="G306" s="5"/>
      <c r="H306" s="8">
        <f t="shared" si="61"/>
        <v>1.3500000000000014</v>
      </c>
      <c r="I306" s="8">
        <f t="shared" si="61"/>
        <v>6.3500000000000014</v>
      </c>
      <c r="J306" s="8">
        <f t="shared" si="61"/>
        <v>11.350000000000001</v>
      </c>
      <c r="K306" s="8">
        <f t="shared" si="61"/>
        <v>16.350000000000001</v>
      </c>
      <c r="L306" s="8">
        <f t="shared" si="61"/>
        <v>21.35</v>
      </c>
      <c r="M306" s="8">
        <f t="shared" si="61"/>
        <v>31.35</v>
      </c>
      <c r="N306" s="8">
        <f t="shared" si="61"/>
        <v>0</v>
      </c>
      <c r="O306" s="8">
        <f t="shared" si="61"/>
        <v>0</v>
      </c>
      <c r="P306" s="8">
        <f t="shared" si="61"/>
        <v>0</v>
      </c>
      <c r="Q306" s="8">
        <f t="shared" si="61"/>
        <v>0</v>
      </c>
      <c r="R306" s="8">
        <f t="shared" si="61"/>
        <v>0</v>
      </c>
      <c r="S306" s="8">
        <f t="shared" si="61"/>
        <v>0</v>
      </c>
      <c r="T306" s="8">
        <f t="shared" si="61"/>
        <v>0</v>
      </c>
      <c r="U306" s="21">
        <f t="shared" si="52"/>
        <v>14</v>
      </c>
      <c r="V306" s="19">
        <f>VLOOKUP($C306,Gas!$B$3:$E$2506,2)</f>
        <v>1.78</v>
      </c>
      <c r="W306" s="44">
        <f t="shared" si="53"/>
        <v>10.47752808988764</v>
      </c>
      <c r="X306" s="5">
        <f>VLOOKUP($C306,Gas!$B$3:$E$2506,4)</f>
        <v>0.21202311861005876</v>
      </c>
    </row>
    <row r="307" spans="1:24" x14ac:dyDescent="0.2">
      <c r="A307">
        <f t="shared" si="58"/>
        <v>1999</v>
      </c>
      <c r="B307" s="43">
        <f t="shared" si="57"/>
        <v>14</v>
      </c>
      <c r="C307" s="91">
        <v>36207</v>
      </c>
      <c r="D307" s="92">
        <v>18.13</v>
      </c>
      <c r="E307" s="4">
        <f t="shared" si="51"/>
        <v>-2.8278121323064835E-2</v>
      </c>
      <c r="F307" s="100">
        <f>STDEV(E301:E307,E298:E300)*SQRT(trade_day)</f>
        <v>0.68308631523322971</v>
      </c>
      <c r="G307" s="5"/>
      <c r="H307" s="8">
        <f t="shared" si="61"/>
        <v>1.870000000000001</v>
      </c>
      <c r="I307" s="8">
        <f t="shared" si="61"/>
        <v>6.870000000000001</v>
      </c>
      <c r="J307" s="8">
        <f t="shared" si="61"/>
        <v>11.870000000000001</v>
      </c>
      <c r="K307" s="8">
        <f t="shared" si="61"/>
        <v>16.87</v>
      </c>
      <c r="L307" s="8">
        <f t="shared" si="61"/>
        <v>21.87</v>
      </c>
      <c r="M307" s="8">
        <f t="shared" si="61"/>
        <v>31.87</v>
      </c>
      <c r="N307" s="8">
        <f t="shared" si="61"/>
        <v>0</v>
      </c>
      <c r="O307" s="8">
        <f t="shared" si="61"/>
        <v>0</v>
      </c>
      <c r="P307" s="8">
        <f t="shared" si="61"/>
        <v>0</v>
      </c>
      <c r="Q307" s="8">
        <f t="shared" si="61"/>
        <v>0</v>
      </c>
      <c r="R307" s="8">
        <f t="shared" si="61"/>
        <v>0</v>
      </c>
      <c r="S307" s="8">
        <f t="shared" si="61"/>
        <v>0</v>
      </c>
      <c r="T307" s="8">
        <f t="shared" si="61"/>
        <v>0</v>
      </c>
      <c r="U307" s="21">
        <f t="shared" si="52"/>
        <v>14</v>
      </c>
      <c r="V307" s="19">
        <f>VLOOKUP($C307,Gas!$B$3:$E$2506,2)</f>
        <v>1.8149999999999999</v>
      </c>
      <c r="W307" s="44">
        <f t="shared" si="53"/>
        <v>9.9889807162534439</v>
      </c>
      <c r="X307" s="5">
        <f>VLOOKUP($C307,Gas!$B$3:$E$2506,4)</f>
        <v>0.18511923251851833</v>
      </c>
    </row>
    <row r="308" spans="1:24" x14ac:dyDescent="0.2">
      <c r="A308">
        <f t="shared" si="58"/>
        <v>1999</v>
      </c>
      <c r="B308" s="43">
        <f t="shared" si="57"/>
        <v>14</v>
      </c>
      <c r="C308" s="91">
        <v>36208</v>
      </c>
      <c r="D308" s="92">
        <v>19</v>
      </c>
      <c r="E308" s="4">
        <f t="shared" si="51"/>
        <v>4.6870954399680774E-2</v>
      </c>
      <c r="F308" s="100">
        <f>STDEV(E301:E308,E299:E300)*SQRT(trade_day)</f>
        <v>0.75035430275704607</v>
      </c>
      <c r="G308" s="5"/>
      <c r="H308" s="8">
        <f t="shared" si="61"/>
        <v>1</v>
      </c>
      <c r="I308" s="8">
        <f t="shared" si="61"/>
        <v>6</v>
      </c>
      <c r="J308" s="8">
        <f t="shared" si="61"/>
        <v>11</v>
      </c>
      <c r="K308" s="8">
        <f t="shared" si="61"/>
        <v>16</v>
      </c>
      <c r="L308" s="8">
        <f t="shared" si="61"/>
        <v>21</v>
      </c>
      <c r="M308" s="8">
        <f t="shared" si="61"/>
        <v>31</v>
      </c>
      <c r="N308" s="8">
        <f t="shared" si="61"/>
        <v>0</v>
      </c>
      <c r="O308" s="8">
        <f t="shared" si="61"/>
        <v>0</v>
      </c>
      <c r="P308" s="8">
        <f t="shared" si="61"/>
        <v>0</v>
      </c>
      <c r="Q308" s="8">
        <f t="shared" si="61"/>
        <v>0</v>
      </c>
      <c r="R308" s="8">
        <f t="shared" si="61"/>
        <v>0</v>
      </c>
      <c r="S308" s="8">
        <f t="shared" si="61"/>
        <v>0</v>
      </c>
      <c r="T308" s="8">
        <f t="shared" si="61"/>
        <v>0</v>
      </c>
      <c r="U308" s="21">
        <f t="shared" si="52"/>
        <v>14</v>
      </c>
      <c r="V308" s="19">
        <f>VLOOKUP($C308,Gas!$B$3:$E$2506,2)</f>
        <v>1.7949999999999999</v>
      </c>
      <c r="W308" s="44">
        <f t="shared" si="53"/>
        <v>10.584958217270195</v>
      </c>
      <c r="X308" s="5">
        <f>VLOOKUP($C308,Gas!$B$3:$E$2506,4)</f>
        <v>0.19810858419743246</v>
      </c>
    </row>
    <row r="309" spans="1:24" x14ac:dyDescent="0.2">
      <c r="A309">
        <f t="shared" si="58"/>
        <v>1999</v>
      </c>
      <c r="B309" s="43">
        <f t="shared" si="57"/>
        <v>14</v>
      </c>
      <c r="C309" s="91">
        <v>36209</v>
      </c>
      <c r="D309" s="92">
        <v>18.5</v>
      </c>
      <c r="E309" s="4">
        <f t="shared" si="51"/>
        <v>-2.6668247082161294E-2</v>
      </c>
      <c r="F309" s="100">
        <f>STDEV(E301:E309,E300)*SQRT(trade_day)</f>
        <v>0.73918691169160222</v>
      </c>
      <c r="G309" s="5"/>
      <c r="H309" s="8">
        <f t="shared" si="61"/>
        <v>1.5</v>
      </c>
      <c r="I309" s="8">
        <f t="shared" si="61"/>
        <v>6.5</v>
      </c>
      <c r="J309" s="8">
        <f t="shared" si="61"/>
        <v>11.5</v>
      </c>
      <c r="K309" s="8">
        <f t="shared" si="61"/>
        <v>16.5</v>
      </c>
      <c r="L309" s="8">
        <f t="shared" si="61"/>
        <v>21.5</v>
      </c>
      <c r="M309" s="8">
        <f t="shared" si="61"/>
        <v>31.5</v>
      </c>
      <c r="N309" s="8">
        <f t="shared" si="61"/>
        <v>0</v>
      </c>
      <c r="O309" s="8">
        <f t="shared" si="61"/>
        <v>0</v>
      </c>
      <c r="P309" s="8">
        <f t="shared" si="61"/>
        <v>0</v>
      </c>
      <c r="Q309" s="8">
        <f t="shared" si="61"/>
        <v>0</v>
      </c>
      <c r="R309" s="8">
        <f t="shared" si="61"/>
        <v>0</v>
      </c>
      <c r="S309" s="8">
        <f t="shared" si="61"/>
        <v>0</v>
      </c>
      <c r="T309" s="8">
        <f t="shared" si="61"/>
        <v>0</v>
      </c>
      <c r="U309" s="21">
        <f t="shared" si="52"/>
        <v>14</v>
      </c>
      <c r="V309" s="19">
        <f>VLOOKUP($C309,Gas!$B$3:$E$2506,2)</f>
        <v>1.79</v>
      </c>
      <c r="W309" s="44">
        <f t="shared" si="53"/>
        <v>10.335195530726256</v>
      </c>
      <c r="X309" s="5">
        <f>VLOOKUP($C309,Gas!$B$3:$E$2506,4)</f>
        <v>0.19850771626410424</v>
      </c>
    </row>
    <row r="310" spans="1:24" x14ac:dyDescent="0.2">
      <c r="A310">
        <f t="shared" si="58"/>
        <v>1999</v>
      </c>
      <c r="B310" s="43">
        <f t="shared" si="57"/>
        <v>14</v>
      </c>
      <c r="C310" s="91">
        <v>36210</v>
      </c>
      <c r="D310" s="109">
        <f>D309</f>
        <v>18.5</v>
      </c>
      <c r="E310" s="4">
        <f t="shared" si="51"/>
        <v>0</v>
      </c>
      <c r="F310" s="100">
        <f t="shared" ref="F310:F373" si="62">STDEV(E301:E310)*SQRT(trade_day)</f>
        <v>0.66739086348639787</v>
      </c>
      <c r="G310" s="5"/>
      <c r="H310" s="8">
        <f t="shared" si="61"/>
        <v>1.5</v>
      </c>
      <c r="I310" s="8">
        <f t="shared" si="61"/>
        <v>6.5</v>
      </c>
      <c r="J310" s="8">
        <f t="shared" si="61"/>
        <v>11.5</v>
      </c>
      <c r="K310" s="8">
        <f t="shared" si="61"/>
        <v>16.5</v>
      </c>
      <c r="L310" s="8">
        <f t="shared" si="61"/>
        <v>21.5</v>
      </c>
      <c r="M310" s="8">
        <f t="shared" si="61"/>
        <v>31.5</v>
      </c>
      <c r="N310" s="8">
        <f t="shared" si="61"/>
        <v>0</v>
      </c>
      <c r="O310" s="8">
        <f t="shared" si="61"/>
        <v>0</v>
      </c>
      <c r="P310" s="8">
        <f t="shared" si="61"/>
        <v>0</v>
      </c>
      <c r="Q310" s="8">
        <f t="shared" si="61"/>
        <v>0</v>
      </c>
      <c r="R310" s="8">
        <f t="shared" si="61"/>
        <v>0</v>
      </c>
      <c r="S310" s="8">
        <f t="shared" si="61"/>
        <v>0</v>
      </c>
      <c r="T310" s="8">
        <f t="shared" si="61"/>
        <v>0</v>
      </c>
      <c r="U310" s="21">
        <f t="shared" si="52"/>
        <v>14</v>
      </c>
      <c r="V310" s="19">
        <f>VLOOKUP($C310,Gas!$B$3:$E$2506,2)</f>
        <v>1.8049999999999999</v>
      </c>
      <c r="W310" s="44">
        <f t="shared" si="53"/>
        <v>10.249307479224377</v>
      </c>
      <c r="X310" s="5">
        <f>VLOOKUP($C310,Gas!$B$3:$E$2506,4)</f>
        <v>0.20618430299178839</v>
      </c>
    </row>
    <row r="311" spans="1:24" x14ac:dyDescent="0.2">
      <c r="A311">
        <f t="shared" si="58"/>
        <v>1999</v>
      </c>
      <c r="B311" s="43">
        <f t="shared" si="57"/>
        <v>14</v>
      </c>
      <c r="C311" s="91">
        <v>36213</v>
      </c>
      <c r="D311" s="92">
        <v>22.5</v>
      </c>
      <c r="E311" s="4">
        <f t="shared" si="51"/>
        <v>0.19574457712609533</v>
      </c>
      <c r="F311" s="100">
        <f t="shared" si="62"/>
        <v>1.1395086586427381</v>
      </c>
      <c r="G311" s="5"/>
      <c r="H311" s="8">
        <f t="shared" si="61"/>
        <v>0</v>
      </c>
      <c r="I311" s="8">
        <f t="shared" si="61"/>
        <v>2.5</v>
      </c>
      <c r="J311" s="8">
        <f t="shared" si="61"/>
        <v>7.5</v>
      </c>
      <c r="K311" s="8">
        <f t="shared" si="61"/>
        <v>12.5</v>
      </c>
      <c r="L311" s="8">
        <f t="shared" si="61"/>
        <v>17.5</v>
      </c>
      <c r="M311" s="8">
        <f t="shared" si="61"/>
        <v>27.5</v>
      </c>
      <c r="N311" s="8">
        <f t="shared" si="61"/>
        <v>2.5</v>
      </c>
      <c r="O311" s="8">
        <f t="shared" si="61"/>
        <v>0</v>
      </c>
      <c r="P311" s="8">
        <f t="shared" si="61"/>
        <v>0</v>
      </c>
      <c r="Q311" s="8">
        <f t="shared" si="61"/>
        <v>0</v>
      </c>
      <c r="R311" s="8">
        <f t="shared" si="61"/>
        <v>0</v>
      </c>
      <c r="S311" s="8">
        <f t="shared" si="61"/>
        <v>0</v>
      </c>
      <c r="T311" s="8">
        <f t="shared" si="61"/>
        <v>0</v>
      </c>
      <c r="U311" s="21">
        <f t="shared" si="52"/>
        <v>14</v>
      </c>
      <c r="V311" s="19">
        <f>VLOOKUP($C311,Gas!$B$3:$E$2506,2)</f>
        <v>1.7849999999999999</v>
      </c>
      <c r="W311" s="44">
        <f t="shared" si="53"/>
        <v>12.605042016806724</v>
      </c>
      <c r="X311" s="5">
        <f>VLOOKUP($C311,Gas!$B$3:$E$2506,4)</f>
        <v>0.16881702204215399</v>
      </c>
    </row>
    <row r="312" spans="1:24" x14ac:dyDescent="0.2">
      <c r="A312">
        <f t="shared" si="58"/>
        <v>1999</v>
      </c>
      <c r="B312" s="43">
        <f t="shared" si="57"/>
        <v>14</v>
      </c>
      <c r="C312" s="91">
        <v>36214</v>
      </c>
      <c r="D312" s="109">
        <f>D311</f>
        <v>22.5</v>
      </c>
      <c r="E312" s="4">
        <f t="shared" si="51"/>
        <v>0</v>
      </c>
      <c r="F312" s="100">
        <f t="shared" si="62"/>
        <v>1.1197296345807795</v>
      </c>
      <c r="G312" s="5"/>
      <c r="H312" s="8">
        <f t="shared" si="61"/>
        <v>0</v>
      </c>
      <c r="I312" s="8">
        <f t="shared" si="61"/>
        <v>2.5</v>
      </c>
      <c r="J312" s="8">
        <f t="shared" si="61"/>
        <v>7.5</v>
      </c>
      <c r="K312" s="8">
        <f t="shared" si="61"/>
        <v>12.5</v>
      </c>
      <c r="L312" s="8">
        <f t="shared" si="61"/>
        <v>17.5</v>
      </c>
      <c r="M312" s="8">
        <f t="shared" si="61"/>
        <v>27.5</v>
      </c>
      <c r="N312" s="8">
        <f t="shared" si="61"/>
        <v>2.5</v>
      </c>
      <c r="O312" s="8">
        <f t="shared" si="61"/>
        <v>0</v>
      </c>
      <c r="P312" s="8">
        <f t="shared" si="61"/>
        <v>0</v>
      </c>
      <c r="Q312" s="8">
        <f t="shared" si="61"/>
        <v>0</v>
      </c>
      <c r="R312" s="8">
        <f t="shared" si="61"/>
        <v>0</v>
      </c>
      <c r="S312" s="8">
        <f t="shared" si="61"/>
        <v>0</v>
      </c>
      <c r="T312" s="8">
        <f t="shared" si="61"/>
        <v>0</v>
      </c>
      <c r="U312" s="21">
        <f t="shared" si="52"/>
        <v>14</v>
      </c>
      <c r="V312" s="19">
        <f>VLOOKUP($C312,Gas!$B$3:$E$2506,2)</f>
        <v>1.78</v>
      </c>
      <c r="W312" s="44">
        <f t="shared" si="53"/>
        <v>12.640449438202246</v>
      </c>
      <c r="X312" s="5">
        <f>VLOOKUP($C312,Gas!$B$3:$E$2506,4)</f>
        <v>0.10924892086142539</v>
      </c>
    </row>
    <row r="313" spans="1:24" x14ac:dyDescent="0.2">
      <c r="A313">
        <f t="shared" si="58"/>
        <v>1999</v>
      </c>
      <c r="B313" s="43">
        <f t="shared" si="57"/>
        <v>14</v>
      </c>
      <c r="C313" s="91">
        <v>36215</v>
      </c>
      <c r="D313" s="92">
        <v>21</v>
      </c>
      <c r="E313" s="4">
        <f t="shared" si="51"/>
        <v>-6.8992871486951435E-2</v>
      </c>
      <c r="F313" s="100">
        <f t="shared" si="62"/>
        <v>1.1301758697349809</v>
      </c>
      <c r="G313" s="5"/>
      <c r="H313" s="8">
        <f t="shared" si="61"/>
        <v>0</v>
      </c>
      <c r="I313" s="8">
        <f t="shared" si="61"/>
        <v>4</v>
      </c>
      <c r="J313" s="8">
        <f t="shared" si="61"/>
        <v>9</v>
      </c>
      <c r="K313" s="8">
        <f t="shared" si="61"/>
        <v>14</v>
      </c>
      <c r="L313" s="8">
        <f t="shared" si="61"/>
        <v>19</v>
      </c>
      <c r="M313" s="8">
        <f t="shared" si="61"/>
        <v>29</v>
      </c>
      <c r="N313" s="8">
        <f t="shared" si="61"/>
        <v>1</v>
      </c>
      <c r="O313" s="8">
        <f t="shared" si="61"/>
        <v>0</v>
      </c>
      <c r="P313" s="8">
        <f t="shared" si="61"/>
        <v>0</v>
      </c>
      <c r="Q313" s="8">
        <f t="shared" si="61"/>
        <v>0</v>
      </c>
      <c r="R313" s="8">
        <f t="shared" si="61"/>
        <v>0</v>
      </c>
      <c r="S313" s="8">
        <f t="shared" si="61"/>
        <v>0</v>
      </c>
      <c r="T313" s="8">
        <f t="shared" si="61"/>
        <v>0</v>
      </c>
      <c r="U313" s="21">
        <f t="shared" si="52"/>
        <v>14</v>
      </c>
      <c r="V313" s="19">
        <f>VLOOKUP($C313,Gas!$B$3:$E$2506,2)</f>
        <v>1.7350000000000001</v>
      </c>
      <c r="W313" s="44">
        <f t="shared" si="53"/>
        <v>12.103746397694524</v>
      </c>
      <c r="X313" s="5">
        <f>VLOOKUP($C313,Gas!$B$3:$E$2506,4)</f>
        <v>0.17838967198222311</v>
      </c>
    </row>
    <row r="314" spans="1:24" x14ac:dyDescent="0.2">
      <c r="A314">
        <f t="shared" si="58"/>
        <v>1999</v>
      </c>
      <c r="B314" s="43">
        <f t="shared" si="57"/>
        <v>14</v>
      </c>
      <c r="C314" s="91">
        <v>36216</v>
      </c>
      <c r="D314" s="92">
        <v>20</v>
      </c>
      <c r="E314" s="4">
        <f t="shared" si="51"/>
        <v>-4.8790164169432056E-2</v>
      </c>
      <c r="F314" s="100">
        <f t="shared" si="62"/>
        <v>1.1690233467798814</v>
      </c>
      <c r="G314" s="5"/>
      <c r="H314" s="8">
        <f t="shared" ref="H314:T323" si="63">IF(H$1="P",MAX(0,H$2-$D314),IF(H$1="C",MAX(0,$D314-H$2)))</f>
        <v>0</v>
      </c>
      <c r="I314" s="8">
        <f t="shared" si="63"/>
        <v>5</v>
      </c>
      <c r="J314" s="8">
        <f t="shared" si="63"/>
        <v>10</v>
      </c>
      <c r="K314" s="8">
        <f t="shared" si="63"/>
        <v>15</v>
      </c>
      <c r="L314" s="8">
        <f t="shared" si="63"/>
        <v>20</v>
      </c>
      <c r="M314" s="8">
        <f t="shared" si="63"/>
        <v>30</v>
      </c>
      <c r="N314" s="8">
        <f t="shared" si="63"/>
        <v>0</v>
      </c>
      <c r="O314" s="8">
        <f t="shared" si="63"/>
        <v>0</v>
      </c>
      <c r="P314" s="8">
        <f t="shared" si="63"/>
        <v>0</v>
      </c>
      <c r="Q314" s="8">
        <f t="shared" si="63"/>
        <v>0</v>
      </c>
      <c r="R314" s="8">
        <f t="shared" si="63"/>
        <v>0</v>
      </c>
      <c r="S314" s="8">
        <f t="shared" si="63"/>
        <v>0</v>
      </c>
      <c r="T314" s="8">
        <f t="shared" si="63"/>
        <v>0</v>
      </c>
      <c r="U314" s="21">
        <f t="shared" si="52"/>
        <v>14</v>
      </c>
      <c r="V314" s="19">
        <f>VLOOKUP($C314,Gas!$B$3:$E$2506,2)</f>
        <v>1.73</v>
      </c>
      <c r="W314" s="44">
        <f t="shared" si="53"/>
        <v>11.560693641618498</v>
      </c>
      <c r="X314" s="5">
        <f>VLOOKUP($C314,Gas!$B$3:$E$2506,4)</f>
        <v>0.17627156752811221</v>
      </c>
    </row>
    <row r="315" spans="1:24" x14ac:dyDescent="0.2">
      <c r="A315">
        <f t="shared" si="58"/>
        <v>1999</v>
      </c>
      <c r="B315" s="43">
        <f t="shared" si="57"/>
        <v>14</v>
      </c>
      <c r="C315" s="91">
        <v>36217</v>
      </c>
      <c r="D315" s="92">
        <v>18.5</v>
      </c>
      <c r="E315" s="4">
        <f t="shared" si="51"/>
        <v>-7.7961541469711806E-2</v>
      </c>
      <c r="F315" s="100">
        <f t="shared" si="62"/>
        <v>1.2443134384479311</v>
      </c>
      <c r="G315" s="5"/>
      <c r="H315" s="8">
        <f t="shared" si="63"/>
        <v>1.5</v>
      </c>
      <c r="I315" s="8">
        <f t="shared" si="63"/>
        <v>6.5</v>
      </c>
      <c r="J315" s="8">
        <f t="shared" si="63"/>
        <v>11.5</v>
      </c>
      <c r="K315" s="8">
        <f t="shared" si="63"/>
        <v>16.5</v>
      </c>
      <c r="L315" s="8">
        <f t="shared" si="63"/>
        <v>21.5</v>
      </c>
      <c r="M315" s="8">
        <f t="shared" si="63"/>
        <v>31.5</v>
      </c>
      <c r="N315" s="8">
        <f t="shared" si="63"/>
        <v>0</v>
      </c>
      <c r="O315" s="8">
        <f t="shared" si="63"/>
        <v>0</v>
      </c>
      <c r="P315" s="8">
        <f t="shared" si="63"/>
        <v>0</v>
      </c>
      <c r="Q315" s="8">
        <f t="shared" si="63"/>
        <v>0</v>
      </c>
      <c r="R315" s="8">
        <f t="shared" si="63"/>
        <v>0</v>
      </c>
      <c r="S315" s="8">
        <f t="shared" si="63"/>
        <v>0</v>
      </c>
      <c r="T315" s="8">
        <f t="shared" si="63"/>
        <v>0</v>
      </c>
      <c r="U315" s="21">
        <f t="shared" si="52"/>
        <v>14</v>
      </c>
      <c r="V315" s="19">
        <f>VLOOKUP($C315,Gas!$B$3:$E$2506,2)</f>
        <v>1.6950000000000001</v>
      </c>
      <c r="W315" s="44">
        <f t="shared" si="53"/>
        <v>10.914454277286135</v>
      </c>
      <c r="X315" s="5">
        <f>VLOOKUP($C315,Gas!$B$3:$E$2506,4)</f>
        <v>0.19587661335167952</v>
      </c>
    </row>
    <row r="316" spans="1:24" x14ac:dyDescent="0.2">
      <c r="A316">
        <f t="shared" si="58"/>
        <v>1999</v>
      </c>
      <c r="B316" s="43">
        <f t="shared" si="57"/>
        <v>15</v>
      </c>
      <c r="C316" s="91">
        <v>36220</v>
      </c>
      <c r="D316" s="92">
        <v>18.75</v>
      </c>
      <c r="E316" s="4">
        <f t="shared" si="51"/>
        <v>1.3423020332140771E-2</v>
      </c>
      <c r="F316" s="100">
        <f t="shared" si="62"/>
        <v>1.2407377907937072</v>
      </c>
      <c r="G316" s="5"/>
      <c r="H316" s="8">
        <f t="shared" si="63"/>
        <v>1.25</v>
      </c>
      <c r="I316" s="8">
        <f t="shared" si="63"/>
        <v>6.25</v>
      </c>
      <c r="J316" s="8">
        <f t="shared" si="63"/>
        <v>11.25</v>
      </c>
      <c r="K316" s="8">
        <f t="shared" si="63"/>
        <v>16.25</v>
      </c>
      <c r="L316" s="8">
        <f t="shared" si="63"/>
        <v>21.25</v>
      </c>
      <c r="M316" s="8">
        <f t="shared" si="63"/>
        <v>31.25</v>
      </c>
      <c r="N316" s="8">
        <f t="shared" si="63"/>
        <v>0</v>
      </c>
      <c r="O316" s="8">
        <f t="shared" si="63"/>
        <v>0</v>
      </c>
      <c r="P316" s="8">
        <f t="shared" si="63"/>
        <v>0</v>
      </c>
      <c r="Q316" s="8">
        <f t="shared" si="63"/>
        <v>0</v>
      </c>
      <c r="R316" s="8">
        <f t="shared" si="63"/>
        <v>0</v>
      </c>
      <c r="S316" s="8">
        <f t="shared" si="63"/>
        <v>0</v>
      </c>
      <c r="T316" s="8">
        <f t="shared" si="63"/>
        <v>0</v>
      </c>
      <c r="U316" s="21">
        <f t="shared" si="52"/>
        <v>15</v>
      </c>
      <c r="V316" s="19">
        <f>VLOOKUP($C316,Gas!$B$3:$E$2506,2)</f>
        <v>1.615</v>
      </c>
      <c r="W316" s="44">
        <f t="shared" si="53"/>
        <v>11.609907120743035</v>
      </c>
      <c r="X316" s="5">
        <f>VLOOKUP($C316,Gas!$B$3:$E$2506,4)</f>
        <v>0.2423464677939762</v>
      </c>
    </row>
    <row r="317" spans="1:24" x14ac:dyDescent="0.2">
      <c r="A317">
        <f t="shared" si="58"/>
        <v>1999</v>
      </c>
      <c r="B317" s="43">
        <f t="shared" si="57"/>
        <v>15</v>
      </c>
      <c r="C317" s="91">
        <v>36221</v>
      </c>
      <c r="D317" s="92">
        <v>18.86</v>
      </c>
      <c r="E317" s="4">
        <f t="shared" si="51"/>
        <v>5.8495247888916344E-3</v>
      </c>
      <c r="F317" s="100">
        <f t="shared" si="62"/>
        <v>1.2304141634093391</v>
      </c>
      <c r="G317" s="5"/>
      <c r="H317" s="8">
        <f t="shared" si="63"/>
        <v>1.1400000000000006</v>
      </c>
      <c r="I317" s="8">
        <f t="shared" si="63"/>
        <v>6.1400000000000006</v>
      </c>
      <c r="J317" s="8">
        <f t="shared" si="63"/>
        <v>11.14</v>
      </c>
      <c r="K317" s="8">
        <f t="shared" si="63"/>
        <v>16.14</v>
      </c>
      <c r="L317" s="8">
        <f t="shared" si="63"/>
        <v>21.14</v>
      </c>
      <c r="M317" s="8">
        <f t="shared" si="63"/>
        <v>31.14</v>
      </c>
      <c r="N317" s="8">
        <f t="shared" si="63"/>
        <v>0</v>
      </c>
      <c r="O317" s="8">
        <f t="shared" si="63"/>
        <v>0</v>
      </c>
      <c r="P317" s="8">
        <f t="shared" si="63"/>
        <v>0</v>
      </c>
      <c r="Q317" s="8">
        <f t="shared" si="63"/>
        <v>0</v>
      </c>
      <c r="R317" s="8">
        <f t="shared" si="63"/>
        <v>0</v>
      </c>
      <c r="S317" s="8">
        <f t="shared" si="63"/>
        <v>0</v>
      </c>
      <c r="T317" s="8">
        <f t="shared" si="63"/>
        <v>0</v>
      </c>
      <c r="U317" s="21">
        <f t="shared" si="52"/>
        <v>15</v>
      </c>
      <c r="V317" s="19">
        <f>VLOOKUP($C317,Gas!$B$3:$E$2506,2)</f>
        <v>1.65</v>
      </c>
      <c r="W317" s="44">
        <f t="shared" si="53"/>
        <v>11.43030303030303</v>
      </c>
      <c r="X317" s="5">
        <f>VLOOKUP($C317,Gas!$B$3:$E$2506,4)</f>
        <v>0.31213634880741603</v>
      </c>
    </row>
    <row r="318" spans="1:24" x14ac:dyDescent="0.2">
      <c r="A318">
        <f t="shared" si="58"/>
        <v>1999</v>
      </c>
      <c r="B318" s="43">
        <f t="shared" si="57"/>
        <v>15</v>
      </c>
      <c r="C318" s="91">
        <v>36222</v>
      </c>
      <c r="D318" s="92">
        <v>18.78</v>
      </c>
      <c r="E318" s="4">
        <f t="shared" si="51"/>
        <v>-4.2508034251944882E-3</v>
      </c>
      <c r="F318" s="100">
        <f t="shared" si="62"/>
        <v>1.2072067494935366</v>
      </c>
      <c r="G318" s="5"/>
      <c r="H318" s="8">
        <f t="shared" si="63"/>
        <v>1.2199999999999989</v>
      </c>
      <c r="I318" s="8">
        <f t="shared" si="63"/>
        <v>6.2199999999999989</v>
      </c>
      <c r="J318" s="8">
        <f t="shared" si="63"/>
        <v>11.219999999999999</v>
      </c>
      <c r="K318" s="8">
        <f t="shared" si="63"/>
        <v>16.22</v>
      </c>
      <c r="L318" s="8">
        <f t="shared" si="63"/>
        <v>21.22</v>
      </c>
      <c r="M318" s="8">
        <f t="shared" si="63"/>
        <v>31.22</v>
      </c>
      <c r="N318" s="8">
        <f t="shared" si="63"/>
        <v>0</v>
      </c>
      <c r="O318" s="8">
        <f t="shared" si="63"/>
        <v>0</v>
      </c>
      <c r="P318" s="8">
        <f t="shared" si="63"/>
        <v>0</v>
      </c>
      <c r="Q318" s="8">
        <f t="shared" si="63"/>
        <v>0</v>
      </c>
      <c r="R318" s="8">
        <f t="shared" si="63"/>
        <v>0</v>
      </c>
      <c r="S318" s="8">
        <f t="shared" si="63"/>
        <v>0</v>
      </c>
      <c r="T318" s="8">
        <f t="shared" si="63"/>
        <v>0</v>
      </c>
      <c r="U318" s="21">
        <f t="shared" si="52"/>
        <v>15</v>
      </c>
      <c r="V318" s="19">
        <f>VLOOKUP($C318,Gas!$B$3:$E$2506,2)</f>
        <v>1.675</v>
      </c>
      <c r="W318" s="44">
        <f t="shared" si="53"/>
        <v>11.211940298507463</v>
      </c>
      <c r="X318" s="5">
        <f>VLOOKUP($C318,Gas!$B$3:$E$2506,4)</f>
        <v>0.33952251297503977</v>
      </c>
    </row>
    <row r="319" spans="1:24" x14ac:dyDescent="0.2">
      <c r="A319">
        <f t="shared" si="58"/>
        <v>1999</v>
      </c>
      <c r="B319" s="43">
        <f t="shared" si="57"/>
        <v>15</v>
      </c>
      <c r="C319" s="91">
        <v>36223</v>
      </c>
      <c r="D319" s="92">
        <v>18.829999999999998</v>
      </c>
      <c r="E319" s="4">
        <f t="shared" si="51"/>
        <v>2.6588688889439883E-3</v>
      </c>
      <c r="F319" s="100">
        <f t="shared" si="62"/>
        <v>1.1988734386435307</v>
      </c>
      <c r="G319" s="5"/>
      <c r="H319" s="8">
        <f t="shared" si="63"/>
        <v>1.1700000000000017</v>
      </c>
      <c r="I319" s="8">
        <f t="shared" si="63"/>
        <v>6.1700000000000017</v>
      </c>
      <c r="J319" s="8">
        <f t="shared" si="63"/>
        <v>11.170000000000002</v>
      </c>
      <c r="K319" s="8">
        <f t="shared" si="63"/>
        <v>16.170000000000002</v>
      </c>
      <c r="L319" s="8">
        <f t="shared" si="63"/>
        <v>21.17</v>
      </c>
      <c r="M319" s="8">
        <f t="shared" si="63"/>
        <v>31.17</v>
      </c>
      <c r="N319" s="8">
        <f t="shared" si="63"/>
        <v>0</v>
      </c>
      <c r="O319" s="8">
        <f t="shared" si="63"/>
        <v>0</v>
      </c>
      <c r="P319" s="8">
        <f t="shared" si="63"/>
        <v>0</v>
      </c>
      <c r="Q319" s="8">
        <f t="shared" si="63"/>
        <v>0</v>
      </c>
      <c r="R319" s="8">
        <f t="shared" si="63"/>
        <v>0</v>
      </c>
      <c r="S319" s="8">
        <f t="shared" si="63"/>
        <v>0</v>
      </c>
      <c r="T319" s="8">
        <f t="shared" si="63"/>
        <v>0</v>
      </c>
      <c r="U319" s="21">
        <f t="shared" si="52"/>
        <v>15</v>
      </c>
      <c r="V319" s="19">
        <f>VLOOKUP($C319,Gas!$B$3:$E$2506,2)</f>
        <v>1.67</v>
      </c>
      <c r="W319" s="44">
        <f t="shared" si="53"/>
        <v>11.275449101796406</v>
      </c>
      <c r="X319" s="5">
        <f>VLOOKUP($C319,Gas!$B$3:$E$2506,4)</f>
        <v>0.337726840915963</v>
      </c>
    </row>
    <row r="320" spans="1:24" x14ac:dyDescent="0.2">
      <c r="A320">
        <f t="shared" si="58"/>
        <v>1999</v>
      </c>
      <c r="B320" s="43">
        <f t="shared" si="57"/>
        <v>15</v>
      </c>
      <c r="C320" s="91">
        <v>36224</v>
      </c>
      <c r="D320" s="92">
        <v>21</v>
      </c>
      <c r="E320" s="4">
        <f t="shared" si="51"/>
        <v>0.10907109505436199</v>
      </c>
      <c r="F320" s="100">
        <f t="shared" si="62"/>
        <v>1.313010487762106</v>
      </c>
      <c r="G320" s="5"/>
      <c r="H320" s="8">
        <f t="shared" si="63"/>
        <v>0</v>
      </c>
      <c r="I320" s="8">
        <f t="shared" si="63"/>
        <v>4</v>
      </c>
      <c r="J320" s="8">
        <f t="shared" si="63"/>
        <v>9</v>
      </c>
      <c r="K320" s="8">
        <f t="shared" si="63"/>
        <v>14</v>
      </c>
      <c r="L320" s="8">
        <f t="shared" si="63"/>
        <v>19</v>
      </c>
      <c r="M320" s="8">
        <f t="shared" si="63"/>
        <v>29</v>
      </c>
      <c r="N320" s="8">
        <f t="shared" si="63"/>
        <v>1</v>
      </c>
      <c r="O320" s="8">
        <f t="shared" si="63"/>
        <v>0</v>
      </c>
      <c r="P320" s="8">
        <f t="shared" si="63"/>
        <v>0</v>
      </c>
      <c r="Q320" s="8">
        <f t="shared" si="63"/>
        <v>0</v>
      </c>
      <c r="R320" s="8">
        <f t="shared" si="63"/>
        <v>0</v>
      </c>
      <c r="S320" s="8">
        <f t="shared" si="63"/>
        <v>0</v>
      </c>
      <c r="T320" s="8">
        <f t="shared" si="63"/>
        <v>0</v>
      </c>
      <c r="U320" s="21">
        <f t="shared" si="52"/>
        <v>15</v>
      </c>
      <c r="V320" s="19">
        <f>VLOOKUP($C320,Gas!$B$3:$E$2506,2)</f>
        <v>1.7150000000000001</v>
      </c>
      <c r="W320" s="44">
        <f t="shared" si="53"/>
        <v>12.244897959183673</v>
      </c>
      <c r="X320" s="5">
        <f>VLOOKUP($C320,Gas!$B$3:$E$2506,4)</f>
        <v>0.39342925032760767</v>
      </c>
    </row>
    <row r="321" spans="1:24" x14ac:dyDescent="0.2">
      <c r="A321">
        <f t="shared" si="58"/>
        <v>1999</v>
      </c>
      <c r="B321" s="43">
        <f t="shared" si="57"/>
        <v>15</v>
      </c>
      <c r="C321" s="91">
        <v>36227</v>
      </c>
      <c r="D321" s="92">
        <v>22</v>
      </c>
      <c r="E321" s="4">
        <f t="shared" si="51"/>
        <v>4.6520015634892907E-2</v>
      </c>
      <c r="F321" s="100">
        <f t="shared" si="62"/>
        <v>0.87350100837351152</v>
      </c>
      <c r="G321" s="5"/>
      <c r="H321" s="8">
        <f t="shared" si="63"/>
        <v>0</v>
      </c>
      <c r="I321" s="8">
        <f t="shared" si="63"/>
        <v>3</v>
      </c>
      <c r="J321" s="8">
        <f t="shared" si="63"/>
        <v>8</v>
      </c>
      <c r="K321" s="8">
        <f t="shared" si="63"/>
        <v>13</v>
      </c>
      <c r="L321" s="8">
        <f t="shared" si="63"/>
        <v>18</v>
      </c>
      <c r="M321" s="8">
        <f t="shared" si="63"/>
        <v>28</v>
      </c>
      <c r="N321" s="8">
        <f t="shared" si="63"/>
        <v>2</v>
      </c>
      <c r="O321" s="8">
        <f t="shared" si="63"/>
        <v>0</v>
      </c>
      <c r="P321" s="8">
        <f t="shared" si="63"/>
        <v>0</v>
      </c>
      <c r="Q321" s="8">
        <f t="shared" si="63"/>
        <v>0</v>
      </c>
      <c r="R321" s="8">
        <f t="shared" si="63"/>
        <v>0</v>
      </c>
      <c r="S321" s="8">
        <f t="shared" si="63"/>
        <v>0</v>
      </c>
      <c r="T321" s="8">
        <f t="shared" si="63"/>
        <v>0</v>
      </c>
      <c r="U321" s="21">
        <f t="shared" si="52"/>
        <v>15</v>
      </c>
      <c r="V321" s="19">
        <f>VLOOKUP($C321,Gas!$B$3:$E$2506,2)</f>
        <v>1.73</v>
      </c>
      <c r="W321" s="44">
        <f t="shared" si="53"/>
        <v>12.716763005780347</v>
      </c>
      <c r="X321" s="5">
        <f>VLOOKUP($C321,Gas!$B$3:$E$2506,4)</f>
        <v>0.34338023800969458</v>
      </c>
    </row>
    <row r="322" spans="1:24" x14ac:dyDescent="0.2">
      <c r="A322">
        <f t="shared" si="58"/>
        <v>1999</v>
      </c>
      <c r="B322" s="43">
        <f t="shared" si="57"/>
        <v>15</v>
      </c>
      <c r="C322" s="91">
        <v>36228</v>
      </c>
      <c r="D322" s="92">
        <v>19.98</v>
      </c>
      <c r="E322" s="4">
        <f t="shared" si="51"/>
        <v>-9.6310680137908375E-2</v>
      </c>
      <c r="F322" s="100">
        <f t="shared" si="62"/>
        <v>0.99139970650474163</v>
      </c>
      <c r="G322" s="5"/>
      <c r="H322" s="8">
        <f t="shared" si="63"/>
        <v>1.9999999999999574E-2</v>
      </c>
      <c r="I322" s="8">
        <f t="shared" si="63"/>
        <v>5.0199999999999996</v>
      </c>
      <c r="J322" s="8">
        <f t="shared" si="63"/>
        <v>10.02</v>
      </c>
      <c r="K322" s="8">
        <f t="shared" si="63"/>
        <v>15.02</v>
      </c>
      <c r="L322" s="8">
        <f t="shared" si="63"/>
        <v>20.02</v>
      </c>
      <c r="M322" s="8">
        <f t="shared" si="63"/>
        <v>30.02</v>
      </c>
      <c r="N322" s="8">
        <f t="shared" si="63"/>
        <v>0</v>
      </c>
      <c r="O322" s="8">
        <f t="shared" si="63"/>
        <v>0</v>
      </c>
      <c r="P322" s="8">
        <f t="shared" si="63"/>
        <v>0</v>
      </c>
      <c r="Q322" s="8">
        <f t="shared" si="63"/>
        <v>0</v>
      </c>
      <c r="R322" s="8">
        <f t="shared" si="63"/>
        <v>0</v>
      </c>
      <c r="S322" s="8">
        <f t="shared" si="63"/>
        <v>0</v>
      </c>
      <c r="T322" s="8">
        <f t="shared" si="63"/>
        <v>0</v>
      </c>
      <c r="U322" s="21">
        <f t="shared" si="52"/>
        <v>15</v>
      </c>
      <c r="V322" s="19">
        <f>VLOOKUP($C322,Gas!$B$3:$E$2506,2)</f>
        <v>1.875</v>
      </c>
      <c r="W322" s="44">
        <f t="shared" si="53"/>
        <v>10.656000000000001</v>
      </c>
      <c r="X322" s="5">
        <f>VLOOKUP($C322,Gas!$B$3:$E$2506,4)</f>
        <v>0.5701045449884522</v>
      </c>
    </row>
    <row r="323" spans="1:24" x14ac:dyDescent="0.2">
      <c r="A323">
        <f t="shared" si="58"/>
        <v>1999</v>
      </c>
      <c r="B323" s="43">
        <f t="shared" si="57"/>
        <v>15</v>
      </c>
      <c r="C323" s="91">
        <v>36229</v>
      </c>
      <c r="D323" s="92">
        <v>21.5</v>
      </c>
      <c r="E323" s="4">
        <f t="shared" si="51"/>
        <v>7.3321161913209712E-2</v>
      </c>
      <c r="F323" s="100">
        <f t="shared" si="62"/>
        <v>1.0186456489126974</v>
      </c>
      <c r="G323" s="5"/>
      <c r="H323" s="8">
        <f t="shared" si="63"/>
        <v>0</v>
      </c>
      <c r="I323" s="8">
        <f t="shared" si="63"/>
        <v>3.5</v>
      </c>
      <c r="J323" s="8">
        <f t="shared" si="63"/>
        <v>8.5</v>
      </c>
      <c r="K323" s="8">
        <f t="shared" si="63"/>
        <v>13.5</v>
      </c>
      <c r="L323" s="8">
        <f t="shared" si="63"/>
        <v>18.5</v>
      </c>
      <c r="M323" s="8">
        <f t="shared" si="63"/>
        <v>28.5</v>
      </c>
      <c r="N323" s="8">
        <f t="shared" si="63"/>
        <v>1.5</v>
      </c>
      <c r="O323" s="8">
        <f t="shared" si="63"/>
        <v>0</v>
      </c>
      <c r="P323" s="8">
        <f t="shared" si="63"/>
        <v>0</v>
      </c>
      <c r="Q323" s="8">
        <f t="shared" si="63"/>
        <v>0</v>
      </c>
      <c r="R323" s="8">
        <f t="shared" si="63"/>
        <v>0</v>
      </c>
      <c r="S323" s="8">
        <f t="shared" si="63"/>
        <v>0</v>
      </c>
      <c r="T323" s="8">
        <f t="shared" si="63"/>
        <v>0</v>
      </c>
      <c r="U323" s="21">
        <f t="shared" si="52"/>
        <v>15</v>
      </c>
      <c r="V323" s="19">
        <f>VLOOKUP($C323,Gas!$B$3:$E$2506,2)</f>
        <v>1.845</v>
      </c>
      <c r="W323" s="44">
        <f t="shared" si="53"/>
        <v>11.653116531165312</v>
      </c>
      <c r="X323" s="5">
        <f>VLOOKUP($C323,Gas!$B$3:$E$2506,4)</f>
        <v>0.59099208200650077</v>
      </c>
    </row>
    <row r="324" spans="1:24" x14ac:dyDescent="0.2">
      <c r="A324">
        <f t="shared" si="58"/>
        <v>1999</v>
      </c>
      <c r="B324" s="43">
        <f t="shared" si="57"/>
        <v>15</v>
      </c>
      <c r="C324" s="91">
        <v>36230</v>
      </c>
      <c r="D324" s="92">
        <v>24</v>
      </c>
      <c r="E324" s="4">
        <f t="shared" ref="E324:E387" si="64">LN(D324/D323)</f>
        <v>0.11000089521432849</v>
      </c>
      <c r="F324" s="100">
        <f t="shared" si="62"/>
        <v>1.1031013444638871</v>
      </c>
      <c r="G324" s="5"/>
      <c r="H324" s="8">
        <f t="shared" ref="H324:T333" si="65">IF(H$1="P",MAX(0,H$2-$D324),IF(H$1="C",MAX(0,$D324-H$2)))</f>
        <v>0</v>
      </c>
      <c r="I324" s="8">
        <f t="shared" si="65"/>
        <v>1</v>
      </c>
      <c r="J324" s="8">
        <f t="shared" si="65"/>
        <v>6</v>
      </c>
      <c r="K324" s="8">
        <f t="shared" si="65"/>
        <v>11</v>
      </c>
      <c r="L324" s="8">
        <f t="shared" si="65"/>
        <v>16</v>
      </c>
      <c r="M324" s="8">
        <f t="shared" si="65"/>
        <v>26</v>
      </c>
      <c r="N324" s="8">
        <f t="shared" si="65"/>
        <v>4</v>
      </c>
      <c r="O324" s="8">
        <f t="shared" si="65"/>
        <v>0</v>
      </c>
      <c r="P324" s="8">
        <f t="shared" si="65"/>
        <v>0</v>
      </c>
      <c r="Q324" s="8">
        <f t="shared" si="65"/>
        <v>0</v>
      </c>
      <c r="R324" s="8">
        <f t="shared" si="65"/>
        <v>0</v>
      </c>
      <c r="S324" s="8">
        <f t="shared" si="65"/>
        <v>0</v>
      </c>
      <c r="T324" s="8">
        <f t="shared" si="65"/>
        <v>0</v>
      </c>
      <c r="U324" s="21">
        <f t="shared" ref="U324:U387" si="66">B324</f>
        <v>15</v>
      </c>
      <c r="V324" s="19">
        <f>VLOOKUP($C324,Gas!$B$3:$E$2506,2)</f>
        <v>1.94</v>
      </c>
      <c r="W324" s="44">
        <f t="shared" ref="W324:W387" si="67">D324/V324</f>
        <v>12.371134020618557</v>
      </c>
      <c r="X324" s="5">
        <f>VLOOKUP($C324,Gas!$B$3:$E$2506,4)</f>
        <v>0.54689899313672874</v>
      </c>
    </row>
    <row r="325" spans="1:24" x14ac:dyDescent="0.2">
      <c r="A325">
        <f t="shared" si="58"/>
        <v>1999</v>
      </c>
      <c r="B325" s="43">
        <f t="shared" si="57"/>
        <v>15</v>
      </c>
      <c r="C325" s="91">
        <v>36231</v>
      </c>
      <c r="D325" s="92">
        <v>23.69</v>
      </c>
      <c r="E325" s="4">
        <f t="shared" si="64"/>
        <v>-1.3000812177251434E-2</v>
      </c>
      <c r="F325" s="100">
        <f t="shared" si="62"/>
        <v>0.98750884688848051</v>
      </c>
      <c r="G325" s="5"/>
      <c r="H325" s="8">
        <f t="shared" si="65"/>
        <v>0</v>
      </c>
      <c r="I325" s="8">
        <f t="shared" si="65"/>
        <v>1.3099999999999987</v>
      </c>
      <c r="J325" s="8">
        <f t="shared" si="65"/>
        <v>6.3099999999999987</v>
      </c>
      <c r="K325" s="8">
        <f t="shared" si="65"/>
        <v>11.309999999999999</v>
      </c>
      <c r="L325" s="8">
        <f t="shared" si="65"/>
        <v>16.309999999999999</v>
      </c>
      <c r="M325" s="8">
        <f t="shared" si="65"/>
        <v>26.31</v>
      </c>
      <c r="N325" s="8">
        <f t="shared" si="65"/>
        <v>3.6900000000000013</v>
      </c>
      <c r="O325" s="8">
        <f t="shared" si="65"/>
        <v>0</v>
      </c>
      <c r="P325" s="8">
        <f t="shared" si="65"/>
        <v>0</v>
      </c>
      <c r="Q325" s="8">
        <f t="shared" si="65"/>
        <v>0</v>
      </c>
      <c r="R325" s="8">
        <f t="shared" si="65"/>
        <v>0</v>
      </c>
      <c r="S325" s="8">
        <f t="shared" si="65"/>
        <v>0</v>
      </c>
      <c r="T325" s="8">
        <f t="shared" si="65"/>
        <v>0</v>
      </c>
      <c r="U325" s="21">
        <f t="shared" si="66"/>
        <v>15</v>
      </c>
      <c r="V325" s="19">
        <f>VLOOKUP($C325,Gas!$B$3:$E$2506,2)</f>
        <v>1.87</v>
      </c>
      <c r="W325" s="44">
        <f t="shared" si="67"/>
        <v>12.668449197860962</v>
      </c>
      <c r="X325" s="5">
        <f>VLOOKUP($C325,Gas!$B$3:$E$2506,4)</f>
        <v>0.63877577399084606</v>
      </c>
    </row>
    <row r="326" spans="1:24" x14ac:dyDescent="0.2">
      <c r="A326">
        <f t="shared" si="58"/>
        <v>1999</v>
      </c>
      <c r="B326" s="43">
        <f t="shared" si="57"/>
        <v>15</v>
      </c>
      <c r="C326" s="91">
        <v>36234</v>
      </c>
      <c r="D326" s="92">
        <v>19.43</v>
      </c>
      <c r="E326" s="4">
        <f t="shared" si="64"/>
        <v>-0.19823475478134542</v>
      </c>
      <c r="F326" s="100">
        <f t="shared" si="62"/>
        <v>1.4926769099318962</v>
      </c>
      <c r="G326" s="5"/>
      <c r="H326" s="8">
        <f t="shared" si="65"/>
        <v>0.57000000000000028</v>
      </c>
      <c r="I326" s="8">
        <f t="shared" si="65"/>
        <v>5.57</v>
      </c>
      <c r="J326" s="8">
        <f t="shared" si="65"/>
        <v>10.57</v>
      </c>
      <c r="K326" s="8">
        <f t="shared" si="65"/>
        <v>15.57</v>
      </c>
      <c r="L326" s="8">
        <f t="shared" si="65"/>
        <v>20.57</v>
      </c>
      <c r="M326" s="8">
        <f t="shared" si="65"/>
        <v>30.57</v>
      </c>
      <c r="N326" s="8">
        <f t="shared" si="65"/>
        <v>0</v>
      </c>
      <c r="O326" s="8">
        <f t="shared" si="65"/>
        <v>0</v>
      </c>
      <c r="P326" s="8">
        <f t="shared" si="65"/>
        <v>0</v>
      </c>
      <c r="Q326" s="8">
        <f t="shared" si="65"/>
        <v>0</v>
      </c>
      <c r="R326" s="8">
        <f t="shared" si="65"/>
        <v>0</v>
      </c>
      <c r="S326" s="8">
        <f t="shared" si="65"/>
        <v>0</v>
      </c>
      <c r="T326" s="8">
        <f t="shared" si="65"/>
        <v>0</v>
      </c>
      <c r="U326" s="21">
        <f t="shared" si="66"/>
        <v>15</v>
      </c>
      <c r="V326" s="19">
        <f>VLOOKUP($C326,Gas!$B$3:$E$2506,2)</f>
        <v>1.8149999999999999</v>
      </c>
      <c r="W326" s="44">
        <f t="shared" si="67"/>
        <v>10.705234159779614</v>
      </c>
      <c r="X326" s="5">
        <f>VLOOKUP($C326,Gas!$B$3:$E$2506,4)</f>
        <v>0.67563254698784314</v>
      </c>
    </row>
    <row r="327" spans="1:24" x14ac:dyDescent="0.2">
      <c r="A327">
        <f t="shared" si="58"/>
        <v>1999</v>
      </c>
      <c r="B327" s="43">
        <f t="shared" si="57"/>
        <v>15</v>
      </c>
      <c r="C327" s="91">
        <v>36235</v>
      </c>
      <c r="D327" s="92">
        <v>20.38</v>
      </c>
      <c r="E327" s="4">
        <f t="shared" si="64"/>
        <v>4.7735764405230099E-2</v>
      </c>
      <c r="F327" s="100">
        <f t="shared" si="62"/>
        <v>1.5090619056551937</v>
      </c>
      <c r="G327" s="5"/>
      <c r="H327" s="8">
        <f t="shared" si="65"/>
        <v>0</v>
      </c>
      <c r="I327" s="8">
        <f t="shared" si="65"/>
        <v>4.620000000000001</v>
      </c>
      <c r="J327" s="8">
        <f t="shared" si="65"/>
        <v>9.620000000000001</v>
      </c>
      <c r="K327" s="8">
        <f t="shared" si="65"/>
        <v>14.620000000000001</v>
      </c>
      <c r="L327" s="8">
        <f t="shared" si="65"/>
        <v>19.62</v>
      </c>
      <c r="M327" s="8">
        <f t="shared" si="65"/>
        <v>29.62</v>
      </c>
      <c r="N327" s="8">
        <f t="shared" si="65"/>
        <v>0.37999999999999901</v>
      </c>
      <c r="O327" s="8">
        <f t="shared" si="65"/>
        <v>0</v>
      </c>
      <c r="P327" s="8">
        <f t="shared" si="65"/>
        <v>0</v>
      </c>
      <c r="Q327" s="8">
        <f t="shared" si="65"/>
        <v>0</v>
      </c>
      <c r="R327" s="8">
        <f t="shared" si="65"/>
        <v>0</v>
      </c>
      <c r="S327" s="8">
        <f t="shared" si="65"/>
        <v>0</v>
      </c>
      <c r="T327" s="8">
        <f t="shared" si="65"/>
        <v>0</v>
      </c>
      <c r="U327" s="21">
        <f t="shared" si="66"/>
        <v>15</v>
      </c>
      <c r="V327" s="19">
        <f>VLOOKUP($C327,Gas!$B$3:$E$2506,2)</f>
        <v>1.75</v>
      </c>
      <c r="W327" s="44">
        <f t="shared" si="67"/>
        <v>11.645714285714286</v>
      </c>
      <c r="X327" s="5">
        <f>VLOOKUP($C327,Gas!$B$3:$E$2506,4)</f>
        <v>0.72099505292681187</v>
      </c>
    </row>
    <row r="328" spans="1:24" x14ac:dyDescent="0.2">
      <c r="A328">
        <f t="shared" si="58"/>
        <v>1999</v>
      </c>
      <c r="B328" s="43">
        <f t="shared" si="57"/>
        <v>15</v>
      </c>
      <c r="C328" s="91">
        <v>36236</v>
      </c>
      <c r="D328" s="92">
        <v>20.56</v>
      </c>
      <c r="E328" s="4">
        <f t="shared" si="64"/>
        <v>8.7934127923855153E-3</v>
      </c>
      <c r="F328" s="100">
        <f t="shared" si="62"/>
        <v>1.5075888428465885</v>
      </c>
      <c r="G328" s="5"/>
      <c r="H328" s="8">
        <f t="shared" si="65"/>
        <v>0</v>
      </c>
      <c r="I328" s="8">
        <f t="shared" si="65"/>
        <v>4.4400000000000013</v>
      </c>
      <c r="J328" s="8">
        <f t="shared" si="65"/>
        <v>9.4400000000000013</v>
      </c>
      <c r="K328" s="8">
        <f t="shared" si="65"/>
        <v>14.440000000000001</v>
      </c>
      <c r="L328" s="8">
        <f t="shared" si="65"/>
        <v>19.440000000000001</v>
      </c>
      <c r="M328" s="8">
        <f t="shared" si="65"/>
        <v>29.44</v>
      </c>
      <c r="N328" s="8">
        <f t="shared" si="65"/>
        <v>0.55999999999999872</v>
      </c>
      <c r="O328" s="8">
        <f t="shared" si="65"/>
        <v>0</v>
      </c>
      <c r="P328" s="8">
        <f t="shared" si="65"/>
        <v>0</v>
      </c>
      <c r="Q328" s="8">
        <f t="shared" si="65"/>
        <v>0</v>
      </c>
      <c r="R328" s="8">
        <f t="shared" si="65"/>
        <v>0</v>
      </c>
      <c r="S328" s="8">
        <f t="shared" si="65"/>
        <v>0</v>
      </c>
      <c r="T328" s="8">
        <f t="shared" si="65"/>
        <v>0</v>
      </c>
      <c r="U328" s="21">
        <f t="shared" si="66"/>
        <v>15</v>
      </c>
      <c r="V328" s="19">
        <f>VLOOKUP($C328,Gas!$B$3:$E$2506,2)</f>
        <v>1.7450000000000001</v>
      </c>
      <c r="W328" s="44">
        <f t="shared" si="67"/>
        <v>11.782234957020055</v>
      </c>
      <c r="X328" s="5">
        <f>VLOOKUP($C328,Gas!$B$3:$E$2506,4)</f>
        <v>0.72138716236419487</v>
      </c>
    </row>
    <row r="329" spans="1:24" x14ac:dyDescent="0.2">
      <c r="A329">
        <f t="shared" si="58"/>
        <v>1999</v>
      </c>
      <c r="B329" s="43">
        <f t="shared" si="57"/>
        <v>15</v>
      </c>
      <c r="C329" s="91">
        <v>36237</v>
      </c>
      <c r="D329" s="92">
        <v>19.88</v>
      </c>
      <c r="E329" s="4">
        <f t="shared" si="64"/>
        <v>-3.3633239358536376E-2</v>
      </c>
      <c r="F329" s="100">
        <f t="shared" si="62"/>
        <v>1.522711104796439</v>
      </c>
      <c r="G329" s="5"/>
      <c r="H329" s="8">
        <f t="shared" si="65"/>
        <v>0.12000000000000099</v>
      </c>
      <c r="I329" s="8">
        <f t="shared" si="65"/>
        <v>5.120000000000001</v>
      </c>
      <c r="J329" s="8">
        <f t="shared" si="65"/>
        <v>10.120000000000001</v>
      </c>
      <c r="K329" s="8">
        <f t="shared" si="65"/>
        <v>15.120000000000001</v>
      </c>
      <c r="L329" s="8">
        <f t="shared" si="65"/>
        <v>20.12</v>
      </c>
      <c r="M329" s="8">
        <f t="shared" si="65"/>
        <v>30.12</v>
      </c>
      <c r="N329" s="8">
        <f t="shared" si="65"/>
        <v>0</v>
      </c>
      <c r="O329" s="8">
        <f t="shared" si="65"/>
        <v>0</v>
      </c>
      <c r="P329" s="8">
        <f t="shared" si="65"/>
        <v>0</v>
      </c>
      <c r="Q329" s="8">
        <f t="shared" si="65"/>
        <v>0</v>
      </c>
      <c r="R329" s="8">
        <f t="shared" si="65"/>
        <v>0</v>
      </c>
      <c r="S329" s="8">
        <f t="shared" si="65"/>
        <v>0</v>
      </c>
      <c r="T329" s="8">
        <f t="shared" si="65"/>
        <v>0</v>
      </c>
      <c r="U329" s="21">
        <f t="shared" si="66"/>
        <v>15</v>
      </c>
      <c r="V329" s="19">
        <f>VLOOKUP($C329,Gas!$B$3:$E$2506,2)</f>
        <v>1.75</v>
      </c>
      <c r="W329" s="44">
        <f t="shared" si="67"/>
        <v>11.36</v>
      </c>
      <c r="X329" s="5">
        <f>VLOOKUP($C329,Gas!$B$3:$E$2506,4)</f>
        <v>0.72145540030980437</v>
      </c>
    </row>
    <row r="330" spans="1:24" x14ac:dyDescent="0.2">
      <c r="A330">
        <f t="shared" si="58"/>
        <v>1999</v>
      </c>
      <c r="B330" s="43">
        <f t="shared" si="57"/>
        <v>15</v>
      </c>
      <c r="C330" s="91">
        <v>36238</v>
      </c>
      <c r="D330" s="92">
        <v>19.38</v>
      </c>
      <c r="E330" s="4">
        <f t="shared" si="64"/>
        <v>-2.5472594765807804E-2</v>
      </c>
      <c r="F330" s="100">
        <f t="shared" si="62"/>
        <v>1.4129722594488379</v>
      </c>
      <c r="G330" s="5"/>
      <c r="H330" s="8">
        <f t="shared" si="65"/>
        <v>0.62000000000000099</v>
      </c>
      <c r="I330" s="8">
        <f t="shared" si="65"/>
        <v>5.620000000000001</v>
      </c>
      <c r="J330" s="8">
        <f t="shared" si="65"/>
        <v>10.620000000000001</v>
      </c>
      <c r="K330" s="8">
        <f t="shared" si="65"/>
        <v>15.620000000000001</v>
      </c>
      <c r="L330" s="8">
        <f t="shared" si="65"/>
        <v>20.62</v>
      </c>
      <c r="M330" s="8">
        <f t="shared" si="65"/>
        <v>30.62</v>
      </c>
      <c r="N330" s="8">
        <f t="shared" si="65"/>
        <v>0</v>
      </c>
      <c r="O330" s="8">
        <f t="shared" si="65"/>
        <v>0</v>
      </c>
      <c r="P330" s="8">
        <f t="shared" si="65"/>
        <v>0</v>
      </c>
      <c r="Q330" s="8">
        <f t="shared" si="65"/>
        <v>0</v>
      </c>
      <c r="R330" s="8">
        <f t="shared" si="65"/>
        <v>0</v>
      </c>
      <c r="S330" s="8">
        <f t="shared" si="65"/>
        <v>0</v>
      </c>
      <c r="T330" s="8">
        <f t="shared" si="65"/>
        <v>0</v>
      </c>
      <c r="U330" s="21">
        <f t="shared" si="66"/>
        <v>15</v>
      </c>
      <c r="V330" s="19">
        <f>VLOOKUP($C330,Gas!$B$3:$E$2506,2)</f>
        <v>1.7549999999999999</v>
      </c>
      <c r="W330" s="44">
        <f t="shared" si="67"/>
        <v>11.042735042735043</v>
      </c>
      <c r="X330" s="5">
        <f>VLOOKUP($C330,Gas!$B$3:$E$2506,4)</f>
        <v>0.49081159196914032</v>
      </c>
    </row>
    <row r="331" spans="1:24" x14ac:dyDescent="0.2">
      <c r="A331">
        <f t="shared" si="58"/>
        <v>1999</v>
      </c>
      <c r="B331" s="43">
        <f t="shared" si="57"/>
        <v>15</v>
      </c>
      <c r="C331" s="91">
        <v>36241</v>
      </c>
      <c r="D331" s="92">
        <v>19.5</v>
      </c>
      <c r="E331" s="4">
        <f t="shared" si="64"/>
        <v>6.1728591070810161E-3</v>
      </c>
      <c r="F331" s="100">
        <f t="shared" si="62"/>
        <v>1.3838055839772181</v>
      </c>
      <c r="G331" s="5"/>
      <c r="H331" s="8">
        <f t="shared" si="65"/>
        <v>0.5</v>
      </c>
      <c r="I331" s="8">
        <f t="shared" si="65"/>
        <v>5.5</v>
      </c>
      <c r="J331" s="8">
        <f t="shared" si="65"/>
        <v>10.5</v>
      </c>
      <c r="K331" s="8">
        <f t="shared" si="65"/>
        <v>15.5</v>
      </c>
      <c r="L331" s="8">
        <f t="shared" si="65"/>
        <v>20.5</v>
      </c>
      <c r="M331" s="8">
        <f t="shared" si="65"/>
        <v>30.5</v>
      </c>
      <c r="N331" s="8">
        <f t="shared" si="65"/>
        <v>0</v>
      </c>
      <c r="O331" s="8">
        <f t="shared" si="65"/>
        <v>0</v>
      </c>
      <c r="P331" s="8">
        <f t="shared" si="65"/>
        <v>0</v>
      </c>
      <c r="Q331" s="8">
        <f t="shared" si="65"/>
        <v>0</v>
      </c>
      <c r="R331" s="8">
        <f t="shared" si="65"/>
        <v>0</v>
      </c>
      <c r="S331" s="8">
        <f t="shared" si="65"/>
        <v>0</v>
      </c>
      <c r="T331" s="8">
        <f t="shared" si="65"/>
        <v>0</v>
      </c>
      <c r="U331" s="21">
        <f t="shared" si="66"/>
        <v>15</v>
      </c>
      <c r="V331" s="19">
        <f>VLOOKUP($C331,Gas!$B$3:$E$2506,2)</f>
        <v>1.7250000000000001</v>
      </c>
      <c r="W331" s="44">
        <f t="shared" si="67"/>
        <v>11.304347826086955</v>
      </c>
      <c r="X331" s="5">
        <f>VLOOKUP($C331,Gas!$B$3:$E$2506,4)</f>
        <v>0.27697434095924861</v>
      </c>
    </row>
    <row r="332" spans="1:24" x14ac:dyDescent="0.2">
      <c r="A332">
        <f t="shared" si="58"/>
        <v>1999</v>
      </c>
      <c r="B332" s="43">
        <f t="shared" si="57"/>
        <v>15</v>
      </c>
      <c r="C332" s="91">
        <v>36242</v>
      </c>
      <c r="D332" s="92">
        <v>20.75</v>
      </c>
      <c r="E332" s="4">
        <f t="shared" si="64"/>
        <v>6.2131781107006179E-2</v>
      </c>
      <c r="F332" s="100">
        <f t="shared" si="62"/>
        <v>1.3419903647949849</v>
      </c>
      <c r="G332" s="5"/>
      <c r="H332" s="8">
        <f t="shared" si="65"/>
        <v>0</v>
      </c>
      <c r="I332" s="8">
        <f t="shared" si="65"/>
        <v>4.25</v>
      </c>
      <c r="J332" s="8">
        <f t="shared" si="65"/>
        <v>9.25</v>
      </c>
      <c r="K332" s="8">
        <f t="shared" si="65"/>
        <v>14.25</v>
      </c>
      <c r="L332" s="8">
        <f t="shared" si="65"/>
        <v>19.25</v>
      </c>
      <c r="M332" s="8">
        <f t="shared" si="65"/>
        <v>29.25</v>
      </c>
      <c r="N332" s="8">
        <f t="shared" si="65"/>
        <v>0.75</v>
      </c>
      <c r="O332" s="8">
        <f t="shared" si="65"/>
        <v>0</v>
      </c>
      <c r="P332" s="8">
        <f t="shared" si="65"/>
        <v>0</v>
      </c>
      <c r="Q332" s="8">
        <f t="shared" si="65"/>
        <v>0</v>
      </c>
      <c r="R332" s="8">
        <f t="shared" si="65"/>
        <v>0</v>
      </c>
      <c r="S332" s="8">
        <f t="shared" si="65"/>
        <v>0</v>
      </c>
      <c r="T332" s="8">
        <f t="shared" si="65"/>
        <v>0</v>
      </c>
      <c r="U332" s="21">
        <f t="shared" si="66"/>
        <v>15</v>
      </c>
      <c r="V332" s="19">
        <f>VLOOKUP($C332,Gas!$B$3:$E$2506,2)</f>
        <v>1.75</v>
      </c>
      <c r="W332" s="44">
        <f t="shared" si="67"/>
        <v>11.857142857142858</v>
      </c>
      <c r="X332" s="5">
        <f>VLOOKUP($C332,Gas!$B$3:$E$2506,4)</f>
        <v>0.26456251151565757</v>
      </c>
    </row>
    <row r="333" spans="1:24" x14ac:dyDescent="0.2">
      <c r="A333">
        <f t="shared" si="58"/>
        <v>1999</v>
      </c>
      <c r="B333" s="43">
        <f t="shared" si="57"/>
        <v>15</v>
      </c>
      <c r="C333" s="91">
        <v>36243</v>
      </c>
      <c r="D333" s="92">
        <v>22</v>
      </c>
      <c r="E333" s="4">
        <f t="shared" si="64"/>
        <v>5.8496206681608626E-2</v>
      </c>
      <c r="F333" s="100">
        <f t="shared" si="62"/>
        <v>1.32255779193812</v>
      </c>
      <c r="G333" s="5"/>
      <c r="H333" s="8">
        <f t="shared" si="65"/>
        <v>0</v>
      </c>
      <c r="I333" s="8">
        <f t="shared" si="65"/>
        <v>3</v>
      </c>
      <c r="J333" s="8">
        <f t="shared" si="65"/>
        <v>8</v>
      </c>
      <c r="K333" s="8">
        <f t="shared" si="65"/>
        <v>13</v>
      </c>
      <c r="L333" s="8">
        <f t="shared" si="65"/>
        <v>18</v>
      </c>
      <c r="M333" s="8">
        <f t="shared" si="65"/>
        <v>28</v>
      </c>
      <c r="N333" s="8">
        <f t="shared" si="65"/>
        <v>2</v>
      </c>
      <c r="O333" s="8">
        <f t="shared" si="65"/>
        <v>0</v>
      </c>
      <c r="P333" s="8">
        <f t="shared" si="65"/>
        <v>0</v>
      </c>
      <c r="Q333" s="8">
        <f t="shared" si="65"/>
        <v>0</v>
      </c>
      <c r="R333" s="8">
        <f t="shared" si="65"/>
        <v>0</v>
      </c>
      <c r="S333" s="8">
        <f t="shared" si="65"/>
        <v>0</v>
      </c>
      <c r="T333" s="8">
        <f t="shared" si="65"/>
        <v>0</v>
      </c>
      <c r="U333" s="21">
        <f t="shared" si="66"/>
        <v>15</v>
      </c>
      <c r="V333" s="19">
        <f>VLOOKUP($C333,Gas!$B$3:$E$2506,2)</f>
        <v>1.8049999999999999</v>
      </c>
      <c r="W333" s="44">
        <f t="shared" si="67"/>
        <v>12.18836565096953</v>
      </c>
      <c r="X333" s="5">
        <f>VLOOKUP($C333,Gas!$B$3:$E$2506,4)</f>
        <v>0.33778513234194113</v>
      </c>
    </row>
    <row r="334" spans="1:24" x14ac:dyDescent="0.2">
      <c r="A334">
        <f t="shared" si="58"/>
        <v>1999</v>
      </c>
      <c r="B334" s="43">
        <f t="shared" si="57"/>
        <v>15</v>
      </c>
      <c r="C334" s="91">
        <v>36244</v>
      </c>
      <c r="D334" s="92">
        <v>20.5</v>
      </c>
      <c r="E334" s="4">
        <f t="shared" si="64"/>
        <v>-7.0617567213953417E-2</v>
      </c>
      <c r="F334" s="100">
        <f t="shared" si="62"/>
        <v>1.2182014897835931</v>
      </c>
      <c r="G334" s="5"/>
      <c r="H334" s="8">
        <f t="shared" ref="H334:T343" si="68">IF(H$1="P",MAX(0,H$2-$D334),IF(H$1="C",MAX(0,$D334-H$2)))</f>
        <v>0</v>
      </c>
      <c r="I334" s="8">
        <f t="shared" si="68"/>
        <v>4.5</v>
      </c>
      <c r="J334" s="8">
        <f t="shared" si="68"/>
        <v>9.5</v>
      </c>
      <c r="K334" s="8">
        <f t="shared" si="68"/>
        <v>14.5</v>
      </c>
      <c r="L334" s="8">
        <f t="shared" si="68"/>
        <v>19.5</v>
      </c>
      <c r="M334" s="8">
        <f t="shared" si="68"/>
        <v>29.5</v>
      </c>
      <c r="N334" s="8">
        <f t="shared" si="68"/>
        <v>0.5</v>
      </c>
      <c r="O334" s="8">
        <f t="shared" si="68"/>
        <v>0</v>
      </c>
      <c r="P334" s="8">
        <f t="shared" si="68"/>
        <v>0</v>
      </c>
      <c r="Q334" s="8">
        <f t="shared" si="68"/>
        <v>0</v>
      </c>
      <c r="R334" s="8">
        <f t="shared" si="68"/>
        <v>0</v>
      </c>
      <c r="S334" s="8">
        <f t="shared" si="68"/>
        <v>0</v>
      </c>
      <c r="T334" s="8">
        <f t="shared" si="68"/>
        <v>0</v>
      </c>
      <c r="U334" s="21">
        <f t="shared" si="66"/>
        <v>15</v>
      </c>
      <c r="V334" s="19">
        <f>VLOOKUP($C334,Gas!$B$3:$E$2506,2)</f>
        <v>1.78</v>
      </c>
      <c r="W334" s="44">
        <f t="shared" si="67"/>
        <v>11.516853932584269</v>
      </c>
      <c r="X334" s="5">
        <f>VLOOKUP($C334,Gas!$B$3:$E$2506,4)</f>
        <v>0.34723759632250351</v>
      </c>
    </row>
    <row r="335" spans="1:24" x14ac:dyDescent="0.2">
      <c r="A335">
        <f t="shared" si="58"/>
        <v>1999</v>
      </c>
      <c r="B335" s="43">
        <f t="shared" si="57"/>
        <v>15</v>
      </c>
      <c r="C335" s="91">
        <v>36245</v>
      </c>
      <c r="D335" s="92">
        <v>20.25</v>
      </c>
      <c r="E335" s="4">
        <f t="shared" si="64"/>
        <v>-1.2270092591814359E-2</v>
      </c>
      <c r="F335" s="100">
        <f t="shared" si="62"/>
        <v>1.2182529896077885</v>
      </c>
      <c r="G335" s="5"/>
      <c r="H335" s="8">
        <f t="shared" si="68"/>
        <v>0</v>
      </c>
      <c r="I335" s="8">
        <f t="shared" si="68"/>
        <v>4.75</v>
      </c>
      <c r="J335" s="8">
        <f t="shared" si="68"/>
        <v>9.75</v>
      </c>
      <c r="K335" s="8">
        <f t="shared" si="68"/>
        <v>14.75</v>
      </c>
      <c r="L335" s="8">
        <f t="shared" si="68"/>
        <v>19.75</v>
      </c>
      <c r="M335" s="8">
        <f t="shared" si="68"/>
        <v>29.75</v>
      </c>
      <c r="N335" s="8">
        <f t="shared" si="68"/>
        <v>0.25</v>
      </c>
      <c r="O335" s="8">
        <f t="shared" si="68"/>
        <v>0</v>
      </c>
      <c r="P335" s="8">
        <f t="shared" si="68"/>
        <v>0</v>
      </c>
      <c r="Q335" s="8">
        <f t="shared" si="68"/>
        <v>0</v>
      </c>
      <c r="R335" s="8">
        <f t="shared" si="68"/>
        <v>0</v>
      </c>
      <c r="S335" s="8">
        <f t="shared" si="68"/>
        <v>0</v>
      </c>
      <c r="T335" s="8">
        <f t="shared" si="68"/>
        <v>0</v>
      </c>
      <c r="U335" s="21">
        <f t="shared" si="66"/>
        <v>15</v>
      </c>
      <c r="V335" s="19">
        <f>VLOOKUP($C335,Gas!$B$3:$E$2506,2)</f>
        <v>1.8049999999999999</v>
      </c>
      <c r="W335" s="44">
        <f t="shared" si="67"/>
        <v>11.218836565096954</v>
      </c>
      <c r="X335" s="5">
        <f>VLOOKUP($C335,Gas!$B$3:$E$2506,4)</f>
        <v>0.2686574136186789</v>
      </c>
    </row>
    <row r="336" spans="1:24" x14ac:dyDescent="0.2">
      <c r="A336">
        <f t="shared" si="58"/>
        <v>1999</v>
      </c>
      <c r="B336" s="43">
        <f t="shared" si="57"/>
        <v>15</v>
      </c>
      <c r="C336" s="91">
        <v>36248</v>
      </c>
      <c r="D336" s="92">
        <v>20.25</v>
      </c>
      <c r="E336" s="4">
        <f t="shared" si="64"/>
        <v>0</v>
      </c>
      <c r="F336" s="100">
        <f t="shared" si="62"/>
        <v>0.67541898300648395</v>
      </c>
      <c r="G336" s="5"/>
      <c r="H336" s="8">
        <f t="shared" si="68"/>
        <v>0</v>
      </c>
      <c r="I336" s="8">
        <f t="shared" si="68"/>
        <v>4.75</v>
      </c>
      <c r="J336" s="8">
        <f t="shared" si="68"/>
        <v>9.75</v>
      </c>
      <c r="K336" s="8">
        <f t="shared" si="68"/>
        <v>14.75</v>
      </c>
      <c r="L336" s="8">
        <f t="shared" si="68"/>
        <v>19.75</v>
      </c>
      <c r="M336" s="8">
        <f t="shared" si="68"/>
        <v>29.75</v>
      </c>
      <c r="N336" s="8">
        <f t="shared" si="68"/>
        <v>0.25</v>
      </c>
      <c r="O336" s="8">
        <f t="shared" si="68"/>
        <v>0</v>
      </c>
      <c r="P336" s="8">
        <f t="shared" si="68"/>
        <v>0</v>
      </c>
      <c r="Q336" s="8">
        <f t="shared" si="68"/>
        <v>0</v>
      </c>
      <c r="R336" s="8">
        <f t="shared" si="68"/>
        <v>0</v>
      </c>
      <c r="S336" s="8">
        <f t="shared" si="68"/>
        <v>0</v>
      </c>
      <c r="T336" s="8">
        <f t="shared" si="68"/>
        <v>0</v>
      </c>
      <c r="U336" s="21">
        <f t="shared" si="66"/>
        <v>15</v>
      </c>
      <c r="V336" s="19">
        <f>VLOOKUP($C336,Gas!$B$3:$E$2506,2)</f>
        <v>1.835</v>
      </c>
      <c r="W336" s="44">
        <f t="shared" si="67"/>
        <v>11.035422343324251</v>
      </c>
      <c r="X336" s="5">
        <f>VLOOKUP($C336,Gas!$B$3:$E$2506,4)</f>
        <v>0.27933410818781973</v>
      </c>
    </row>
    <row r="337" spans="1:24" x14ac:dyDescent="0.2">
      <c r="A337">
        <f t="shared" si="58"/>
        <v>1999</v>
      </c>
      <c r="B337" s="43">
        <f t="shared" si="57"/>
        <v>15</v>
      </c>
      <c r="C337" s="91">
        <v>36249</v>
      </c>
      <c r="D337" s="92">
        <v>20.13</v>
      </c>
      <c r="E337" s="4">
        <f t="shared" si="64"/>
        <v>-5.943553900848106E-3</v>
      </c>
      <c r="F337" s="100">
        <f t="shared" si="62"/>
        <v>0.63102931685061714</v>
      </c>
      <c r="G337" s="5"/>
      <c r="H337" s="8">
        <f t="shared" si="68"/>
        <v>0</v>
      </c>
      <c r="I337" s="8">
        <f t="shared" si="68"/>
        <v>4.870000000000001</v>
      </c>
      <c r="J337" s="8">
        <f t="shared" si="68"/>
        <v>9.870000000000001</v>
      </c>
      <c r="K337" s="8">
        <f t="shared" si="68"/>
        <v>14.870000000000001</v>
      </c>
      <c r="L337" s="8">
        <f t="shared" si="68"/>
        <v>19.87</v>
      </c>
      <c r="M337" s="8">
        <f t="shared" si="68"/>
        <v>29.87</v>
      </c>
      <c r="N337" s="8">
        <f t="shared" si="68"/>
        <v>0.12999999999999901</v>
      </c>
      <c r="O337" s="8">
        <f t="shared" si="68"/>
        <v>0</v>
      </c>
      <c r="P337" s="8">
        <f t="shared" si="68"/>
        <v>0</v>
      </c>
      <c r="Q337" s="8">
        <f t="shared" si="68"/>
        <v>0</v>
      </c>
      <c r="R337" s="8">
        <f t="shared" si="68"/>
        <v>0</v>
      </c>
      <c r="S337" s="8">
        <f t="shared" si="68"/>
        <v>0</v>
      </c>
      <c r="T337" s="8">
        <f t="shared" si="68"/>
        <v>0</v>
      </c>
      <c r="U337" s="21">
        <f t="shared" si="66"/>
        <v>15</v>
      </c>
      <c r="V337" s="19">
        <f>VLOOKUP($C337,Gas!$B$3:$E$2506,2)</f>
        <v>1.8049999999999999</v>
      </c>
      <c r="W337" s="44">
        <f t="shared" si="67"/>
        <v>11.152354570637119</v>
      </c>
      <c r="X337" s="5">
        <f>VLOOKUP($C337,Gas!$B$3:$E$2506,4)</f>
        <v>0.27697388350668312</v>
      </c>
    </row>
    <row r="338" spans="1:24" x14ac:dyDescent="0.2">
      <c r="A338">
        <f t="shared" si="58"/>
        <v>1999</v>
      </c>
      <c r="B338" s="43">
        <f t="shared" si="57"/>
        <v>15</v>
      </c>
      <c r="C338" s="91">
        <v>36250</v>
      </c>
      <c r="D338" s="92">
        <v>20.23</v>
      </c>
      <c r="E338" s="4">
        <f t="shared" si="64"/>
        <v>4.9554115279541074E-3</v>
      </c>
      <c r="F338" s="100">
        <f t="shared" si="62"/>
        <v>0.62962538677777269</v>
      </c>
      <c r="G338" s="5"/>
      <c r="H338" s="8">
        <f t="shared" si="68"/>
        <v>0</v>
      </c>
      <c r="I338" s="8">
        <f t="shared" si="68"/>
        <v>4.7699999999999996</v>
      </c>
      <c r="J338" s="8">
        <f t="shared" si="68"/>
        <v>9.77</v>
      </c>
      <c r="K338" s="8">
        <f t="shared" si="68"/>
        <v>14.77</v>
      </c>
      <c r="L338" s="8">
        <f t="shared" si="68"/>
        <v>19.77</v>
      </c>
      <c r="M338" s="8">
        <f t="shared" si="68"/>
        <v>29.77</v>
      </c>
      <c r="N338" s="8">
        <f t="shared" si="68"/>
        <v>0.23000000000000043</v>
      </c>
      <c r="O338" s="8">
        <f t="shared" si="68"/>
        <v>0</v>
      </c>
      <c r="P338" s="8">
        <f t="shared" si="68"/>
        <v>0</v>
      </c>
      <c r="Q338" s="8">
        <f t="shared" si="68"/>
        <v>0</v>
      </c>
      <c r="R338" s="8">
        <f t="shared" si="68"/>
        <v>0</v>
      </c>
      <c r="S338" s="8">
        <f t="shared" si="68"/>
        <v>0</v>
      </c>
      <c r="T338" s="8">
        <f t="shared" si="68"/>
        <v>0</v>
      </c>
      <c r="U338" s="21">
        <f t="shared" si="66"/>
        <v>15</v>
      </c>
      <c r="V338" s="19">
        <f>VLOOKUP($C338,Gas!$B$3:$E$2506,2)</f>
        <v>1.885</v>
      </c>
      <c r="W338" s="44">
        <f t="shared" si="67"/>
        <v>10.73209549071618</v>
      </c>
      <c r="X338" s="5">
        <f>VLOOKUP($C338,Gas!$B$3:$E$2506,4)</f>
        <v>0.35974202243644199</v>
      </c>
    </row>
    <row r="339" spans="1:24" x14ac:dyDescent="0.2">
      <c r="A339">
        <f t="shared" si="58"/>
        <v>1999</v>
      </c>
      <c r="B339" s="43">
        <f t="shared" si="57"/>
        <v>16</v>
      </c>
      <c r="C339" s="91">
        <v>36251</v>
      </c>
      <c r="D339" s="92">
        <v>19.64</v>
      </c>
      <c r="E339" s="4">
        <f t="shared" si="64"/>
        <v>-2.9598348253334222E-2</v>
      </c>
      <c r="F339" s="100">
        <f t="shared" si="62"/>
        <v>0.62422639980990935</v>
      </c>
      <c r="G339" s="5"/>
      <c r="H339" s="8">
        <f t="shared" si="68"/>
        <v>0.35999999999999943</v>
      </c>
      <c r="I339" s="8">
        <f t="shared" si="68"/>
        <v>5.3599999999999994</v>
      </c>
      <c r="J339" s="8">
        <f t="shared" si="68"/>
        <v>10.36</v>
      </c>
      <c r="K339" s="8">
        <f t="shared" si="68"/>
        <v>15.36</v>
      </c>
      <c r="L339" s="8">
        <f t="shared" si="68"/>
        <v>20.36</v>
      </c>
      <c r="M339" s="8">
        <f t="shared" si="68"/>
        <v>30.36</v>
      </c>
      <c r="N339" s="8">
        <f t="shared" si="68"/>
        <v>0</v>
      </c>
      <c r="O339" s="8">
        <f t="shared" si="68"/>
        <v>0</v>
      </c>
      <c r="P339" s="8">
        <f t="shared" si="68"/>
        <v>0</v>
      </c>
      <c r="Q339" s="8">
        <f t="shared" si="68"/>
        <v>0</v>
      </c>
      <c r="R339" s="8">
        <f t="shared" si="68"/>
        <v>0</v>
      </c>
      <c r="S339" s="8">
        <f t="shared" si="68"/>
        <v>0</v>
      </c>
      <c r="T339" s="8">
        <f t="shared" si="68"/>
        <v>0</v>
      </c>
      <c r="U339" s="21">
        <f t="shared" si="66"/>
        <v>16</v>
      </c>
      <c r="V339" s="19">
        <f>VLOOKUP($C339,Gas!$B$3:$E$2506,2)</f>
        <v>1.9950000000000001</v>
      </c>
      <c r="W339" s="44">
        <f t="shared" si="67"/>
        <v>9.844611528822055</v>
      </c>
      <c r="X339" s="5">
        <f>VLOOKUP($C339,Gas!$B$3:$E$2506,4)</f>
        <v>0.45389407555640621</v>
      </c>
    </row>
    <row r="340" spans="1:24" x14ac:dyDescent="0.2">
      <c r="A340">
        <f t="shared" si="58"/>
        <v>1999</v>
      </c>
      <c r="B340" s="43">
        <f t="shared" si="57"/>
        <v>16</v>
      </c>
      <c r="C340" s="91">
        <v>36255</v>
      </c>
      <c r="D340" s="92">
        <v>20.75</v>
      </c>
      <c r="E340" s="4">
        <f t="shared" si="64"/>
        <v>5.4977943750387406E-2</v>
      </c>
      <c r="F340" s="100">
        <f t="shared" si="62"/>
        <v>0.6656164779924717</v>
      </c>
      <c r="G340" s="5"/>
      <c r="H340" s="8">
        <f t="shared" si="68"/>
        <v>0</v>
      </c>
      <c r="I340" s="8">
        <f t="shared" si="68"/>
        <v>4.25</v>
      </c>
      <c r="J340" s="8">
        <f t="shared" si="68"/>
        <v>9.25</v>
      </c>
      <c r="K340" s="8">
        <f t="shared" si="68"/>
        <v>14.25</v>
      </c>
      <c r="L340" s="8">
        <f t="shared" si="68"/>
        <v>19.25</v>
      </c>
      <c r="M340" s="8">
        <f t="shared" si="68"/>
        <v>29.25</v>
      </c>
      <c r="N340" s="8">
        <f t="shared" si="68"/>
        <v>0.75</v>
      </c>
      <c r="O340" s="8">
        <f t="shared" si="68"/>
        <v>0</v>
      </c>
      <c r="P340" s="8">
        <f t="shared" si="68"/>
        <v>0</v>
      </c>
      <c r="Q340" s="8">
        <f t="shared" si="68"/>
        <v>0</v>
      </c>
      <c r="R340" s="8">
        <f t="shared" si="68"/>
        <v>0</v>
      </c>
      <c r="S340" s="8">
        <f t="shared" si="68"/>
        <v>0</v>
      </c>
      <c r="T340" s="8">
        <f t="shared" si="68"/>
        <v>0</v>
      </c>
      <c r="U340" s="21">
        <f t="shared" si="66"/>
        <v>16</v>
      </c>
      <c r="V340" s="19">
        <f>VLOOKUP($C340,Gas!$B$3:$E$2506,2)</f>
        <v>1.94</v>
      </c>
      <c r="W340" s="44">
        <f t="shared" si="67"/>
        <v>10.695876288659795</v>
      </c>
      <c r="X340" s="5">
        <f>VLOOKUP($C340,Gas!$B$3:$E$2506,4)</f>
        <v>0.48925108888949864</v>
      </c>
    </row>
    <row r="341" spans="1:24" x14ac:dyDescent="0.2">
      <c r="A341">
        <f t="shared" si="58"/>
        <v>1999</v>
      </c>
      <c r="B341" s="43">
        <f t="shared" si="57"/>
        <v>16</v>
      </c>
      <c r="C341" s="91">
        <v>36256</v>
      </c>
      <c r="D341" s="92">
        <v>20.5</v>
      </c>
      <c r="E341" s="4">
        <f t="shared" si="64"/>
        <v>-1.212136053234485E-2</v>
      </c>
      <c r="F341" s="100">
        <f t="shared" si="62"/>
        <v>0.6723694009986676</v>
      </c>
      <c r="G341" s="5"/>
      <c r="H341" s="8">
        <f t="shared" si="68"/>
        <v>0</v>
      </c>
      <c r="I341" s="8">
        <f t="shared" si="68"/>
        <v>4.5</v>
      </c>
      <c r="J341" s="8">
        <f t="shared" si="68"/>
        <v>9.5</v>
      </c>
      <c r="K341" s="8">
        <f t="shared" si="68"/>
        <v>14.5</v>
      </c>
      <c r="L341" s="8">
        <f t="shared" si="68"/>
        <v>19.5</v>
      </c>
      <c r="M341" s="8">
        <f t="shared" si="68"/>
        <v>29.5</v>
      </c>
      <c r="N341" s="8">
        <f t="shared" si="68"/>
        <v>0.5</v>
      </c>
      <c r="O341" s="8">
        <f t="shared" si="68"/>
        <v>0</v>
      </c>
      <c r="P341" s="8">
        <f t="shared" si="68"/>
        <v>0</v>
      </c>
      <c r="Q341" s="8">
        <f t="shared" si="68"/>
        <v>0</v>
      </c>
      <c r="R341" s="8">
        <f t="shared" si="68"/>
        <v>0</v>
      </c>
      <c r="S341" s="8">
        <f t="shared" si="68"/>
        <v>0</v>
      </c>
      <c r="T341" s="8">
        <f t="shared" si="68"/>
        <v>0</v>
      </c>
      <c r="U341" s="21">
        <f t="shared" si="66"/>
        <v>16</v>
      </c>
      <c r="V341" s="19">
        <f>VLOOKUP($C341,Gas!$B$3:$E$2506,2)</f>
        <v>2.0350000000000001</v>
      </c>
      <c r="W341" s="44">
        <f t="shared" si="67"/>
        <v>10.073710073710073</v>
      </c>
      <c r="X341" s="5">
        <f>VLOOKUP($C341,Gas!$B$3:$E$2506,4)</f>
        <v>0.54656699468546244</v>
      </c>
    </row>
    <row r="342" spans="1:24" x14ac:dyDescent="0.2">
      <c r="A342">
        <f t="shared" si="58"/>
        <v>1999</v>
      </c>
      <c r="B342" s="43">
        <f t="shared" si="57"/>
        <v>16</v>
      </c>
      <c r="C342" s="91">
        <v>36257</v>
      </c>
      <c r="D342" s="92">
        <v>20.5</v>
      </c>
      <c r="E342" s="4">
        <f t="shared" si="64"/>
        <v>0</v>
      </c>
      <c r="F342" s="100">
        <f t="shared" si="62"/>
        <v>0.59277959332228625</v>
      </c>
      <c r="G342" s="5"/>
      <c r="H342" s="8">
        <f t="shared" si="68"/>
        <v>0</v>
      </c>
      <c r="I342" s="8">
        <f t="shared" si="68"/>
        <v>4.5</v>
      </c>
      <c r="J342" s="8">
        <f t="shared" si="68"/>
        <v>9.5</v>
      </c>
      <c r="K342" s="8">
        <f t="shared" si="68"/>
        <v>14.5</v>
      </c>
      <c r="L342" s="8">
        <f t="shared" si="68"/>
        <v>19.5</v>
      </c>
      <c r="M342" s="8">
        <f t="shared" si="68"/>
        <v>29.5</v>
      </c>
      <c r="N342" s="8">
        <f t="shared" si="68"/>
        <v>0.5</v>
      </c>
      <c r="O342" s="8">
        <f t="shared" si="68"/>
        <v>0</v>
      </c>
      <c r="P342" s="8">
        <f t="shared" si="68"/>
        <v>0</v>
      </c>
      <c r="Q342" s="8">
        <f t="shared" si="68"/>
        <v>0</v>
      </c>
      <c r="R342" s="8">
        <f t="shared" si="68"/>
        <v>0</v>
      </c>
      <c r="S342" s="8">
        <f t="shared" si="68"/>
        <v>0</v>
      </c>
      <c r="T342" s="8">
        <f t="shared" si="68"/>
        <v>0</v>
      </c>
      <c r="U342" s="21">
        <f t="shared" si="66"/>
        <v>16</v>
      </c>
      <c r="V342" s="19">
        <f>VLOOKUP($C342,Gas!$B$3:$E$2506,2)</f>
        <v>1.98</v>
      </c>
      <c r="W342" s="44">
        <f t="shared" si="67"/>
        <v>10.353535353535353</v>
      </c>
      <c r="X342" s="5">
        <f>VLOOKUP($C342,Gas!$B$3:$E$2506,4)</f>
        <v>0.59086952208556842</v>
      </c>
    </row>
    <row r="343" spans="1:24" x14ac:dyDescent="0.2">
      <c r="A343">
        <f t="shared" si="58"/>
        <v>1999</v>
      </c>
      <c r="B343" s="43">
        <f t="shared" si="57"/>
        <v>16</v>
      </c>
      <c r="C343" s="91">
        <v>36258</v>
      </c>
      <c r="D343" s="92">
        <v>21</v>
      </c>
      <c r="E343" s="4">
        <f t="shared" si="64"/>
        <v>2.4097551579060524E-2</v>
      </c>
      <c r="F343" s="100">
        <f t="shared" si="62"/>
        <v>0.51658931178861633</v>
      </c>
      <c r="G343" s="5"/>
      <c r="H343" s="8">
        <f t="shared" si="68"/>
        <v>0</v>
      </c>
      <c r="I343" s="8">
        <f t="shared" si="68"/>
        <v>4</v>
      </c>
      <c r="J343" s="8">
        <f t="shared" si="68"/>
        <v>9</v>
      </c>
      <c r="K343" s="8">
        <f t="shared" si="68"/>
        <v>14</v>
      </c>
      <c r="L343" s="8">
        <f t="shared" si="68"/>
        <v>19</v>
      </c>
      <c r="M343" s="8">
        <f t="shared" si="68"/>
        <v>29</v>
      </c>
      <c r="N343" s="8">
        <f t="shared" si="68"/>
        <v>1</v>
      </c>
      <c r="O343" s="8">
        <f t="shared" si="68"/>
        <v>0</v>
      </c>
      <c r="P343" s="8">
        <f t="shared" si="68"/>
        <v>0</v>
      </c>
      <c r="Q343" s="8">
        <f t="shared" si="68"/>
        <v>0</v>
      </c>
      <c r="R343" s="8">
        <f t="shared" si="68"/>
        <v>0</v>
      </c>
      <c r="S343" s="8">
        <f t="shared" si="68"/>
        <v>0</v>
      </c>
      <c r="T343" s="8">
        <f t="shared" si="68"/>
        <v>0</v>
      </c>
      <c r="U343" s="21">
        <f t="shared" si="66"/>
        <v>16</v>
      </c>
      <c r="V343" s="19">
        <f>VLOOKUP($C343,Gas!$B$3:$E$2506,2)</f>
        <v>2.0350000000000001</v>
      </c>
      <c r="W343" s="44">
        <f t="shared" si="67"/>
        <v>10.319410319410318</v>
      </c>
      <c r="X343" s="5">
        <f>VLOOKUP($C343,Gas!$B$3:$E$2506,4)</f>
        <v>0.59968816723591989</v>
      </c>
    </row>
    <row r="344" spans="1:24" x14ac:dyDescent="0.2">
      <c r="A344">
        <f t="shared" si="58"/>
        <v>1999</v>
      </c>
      <c r="B344" s="43">
        <f t="shared" si="57"/>
        <v>16</v>
      </c>
      <c r="C344" s="91">
        <v>36259</v>
      </c>
      <c r="D344" s="92">
        <v>20.64</v>
      </c>
      <c r="E344" s="4">
        <f t="shared" si="64"/>
        <v>-1.7291497110060994E-2</v>
      </c>
      <c r="F344" s="100">
        <f t="shared" si="62"/>
        <v>0.37753059606570294</v>
      </c>
      <c r="G344" s="5"/>
      <c r="H344" s="8">
        <f t="shared" ref="H344:T353" si="69">IF(H$1="P",MAX(0,H$2-$D344),IF(H$1="C",MAX(0,$D344-H$2)))</f>
        <v>0</v>
      </c>
      <c r="I344" s="8">
        <f t="shared" si="69"/>
        <v>4.3599999999999994</v>
      </c>
      <c r="J344" s="8">
        <f t="shared" si="69"/>
        <v>9.36</v>
      </c>
      <c r="K344" s="8">
        <f t="shared" si="69"/>
        <v>14.36</v>
      </c>
      <c r="L344" s="8">
        <f t="shared" si="69"/>
        <v>19.36</v>
      </c>
      <c r="M344" s="8">
        <f t="shared" si="69"/>
        <v>29.36</v>
      </c>
      <c r="N344" s="8">
        <f t="shared" si="69"/>
        <v>0.64000000000000057</v>
      </c>
      <c r="O344" s="8">
        <f t="shared" si="69"/>
        <v>0</v>
      </c>
      <c r="P344" s="8">
        <f t="shared" si="69"/>
        <v>0</v>
      </c>
      <c r="Q344" s="8">
        <f t="shared" si="69"/>
        <v>0</v>
      </c>
      <c r="R344" s="8">
        <f t="shared" si="69"/>
        <v>0</v>
      </c>
      <c r="S344" s="8">
        <f t="shared" si="69"/>
        <v>0</v>
      </c>
      <c r="T344" s="8">
        <f t="shared" si="69"/>
        <v>0</v>
      </c>
      <c r="U344" s="21">
        <f t="shared" si="66"/>
        <v>16</v>
      </c>
      <c r="V344" s="19">
        <f>VLOOKUP($C344,Gas!$B$3:$E$2506,2)</f>
        <v>2.0699999999999998</v>
      </c>
      <c r="W344" s="44">
        <f t="shared" si="67"/>
        <v>9.9710144927536248</v>
      </c>
      <c r="X344" s="5">
        <f>VLOOKUP($C344,Gas!$B$3:$E$2506,4)</f>
        <v>0.5724487166458132</v>
      </c>
    </row>
    <row r="345" spans="1:24" x14ac:dyDescent="0.2">
      <c r="A345">
        <f t="shared" si="58"/>
        <v>1999</v>
      </c>
      <c r="B345" s="43">
        <f t="shared" ref="B345:B408" si="70">MONTH(C345)+(YEAR(C345)-1998)*12</f>
        <v>16</v>
      </c>
      <c r="C345" s="91">
        <v>36262</v>
      </c>
      <c r="D345" s="92">
        <v>21.92</v>
      </c>
      <c r="E345" s="4">
        <f t="shared" si="64"/>
        <v>6.0168521466452907E-2</v>
      </c>
      <c r="F345" s="100">
        <f t="shared" si="62"/>
        <v>0.47073857237434363</v>
      </c>
      <c r="G345" s="5"/>
      <c r="H345" s="8">
        <f t="shared" si="69"/>
        <v>0</v>
      </c>
      <c r="I345" s="8">
        <f t="shared" si="69"/>
        <v>3.0799999999999983</v>
      </c>
      <c r="J345" s="8">
        <f t="shared" si="69"/>
        <v>8.0799999999999983</v>
      </c>
      <c r="K345" s="8">
        <f t="shared" si="69"/>
        <v>13.079999999999998</v>
      </c>
      <c r="L345" s="8">
        <f t="shared" si="69"/>
        <v>18.079999999999998</v>
      </c>
      <c r="M345" s="8">
        <f t="shared" si="69"/>
        <v>28.08</v>
      </c>
      <c r="N345" s="8">
        <f t="shared" si="69"/>
        <v>1.9200000000000017</v>
      </c>
      <c r="O345" s="8">
        <f t="shared" si="69"/>
        <v>0</v>
      </c>
      <c r="P345" s="8">
        <f t="shared" si="69"/>
        <v>0</v>
      </c>
      <c r="Q345" s="8">
        <f t="shared" si="69"/>
        <v>0</v>
      </c>
      <c r="R345" s="8">
        <f t="shared" si="69"/>
        <v>0</v>
      </c>
      <c r="S345" s="8">
        <f t="shared" si="69"/>
        <v>0</v>
      </c>
      <c r="T345" s="8">
        <f t="shared" si="69"/>
        <v>0</v>
      </c>
      <c r="U345" s="21">
        <f t="shared" si="66"/>
        <v>16</v>
      </c>
      <c r="V345" s="19">
        <f>VLOOKUP($C345,Gas!$B$3:$E$2506,2)</f>
        <v>2.105</v>
      </c>
      <c r="W345" s="44">
        <f t="shared" si="67"/>
        <v>10.413301662707839</v>
      </c>
      <c r="X345" s="5">
        <f>VLOOKUP($C345,Gas!$B$3:$E$2506,4)</f>
        <v>0.38698343426694948</v>
      </c>
    </row>
    <row r="346" spans="1:24" x14ac:dyDescent="0.2">
      <c r="A346">
        <f t="shared" ref="A346:A409" si="71">YEAR(C346)</f>
        <v>1999</v>
      </c>
      <c r="B346" s="43">
        <f t="shared" si="70"/>
        <v>16</v>
      </c>
      <c r="C346" s="91">
        <v>36263</v>
      </c>
      <c r="D346" s="92">
        <v>22.83</v>
      </c>
      <c r="E346" s="4">
        <f t="shared" si="64"/>
        <v>4.0675998461889122E-2</v>
      </c>
      <c r="F346" s="100">
        <f t="shared" si="62"/>
        <v>0.49502595020407514</v>
      </c>
      <c r="G346" s="5"/>
      <c r="H346" s="8">
        <f t="shared" si="69"/>
        <v>0</v>
      </c>
      <c r="I346" s="8">
        <f t="shared" si="69"/>
        <v>2.1700000000000017</v>
      </c>
      <c r="J346" s="8">
        <f t="shared" si="69"/>
        <v>7.1700000000000017</v>
      </c>
      <c r="K346" s="8">
        <f t="shared" si="69"/>
        <v>12.170000000000002</v>
      </c>
      <c r="L346" s="8">
        <f t="shared" si="69"/>
        <v>17.170000000000002</v>
      </c>
      <c r="M346" s="8">
        <f t="shared" si="69"/>
        <v>27.17</v>
      </c>
      <c r="N346" s="8">
        <f t="shared" si="69"/>
        <v>2.8299999999999983</v>
      </c>
      <c r="O346" s="8">
        <f t="shared" si="69"/>
        <v>0</v>
      </c>
      <c r="P346" s="8">
        <f t="shared" si="69"/>
        <v>0</v>
      </c>
      <c r="Q346" s="8">
        <f t="shared" si="69"/>
        <v>0</v>
      </c>
      <c r="R346" s="8">
        <f t="shared" si="69"/>
        <v>0</v>
      </c>
      <c r="S346" s="8">
        <f t="shared" si="69"/>
        <v>0</v>
      </c>
      <c r="T346" s="8">
        <f t="shared" si="69"/>
        <v>0</v>
      </c>
      <c r="U346" s="21">
        <f t="shared" si="66"/>
        <v>16</v>
      </c>
      <c r="V346" s="19">
        <f>VLOOKUP($C346,Gas!$B$3:$E$2506,2)</f>
        <v>2.06</v>
      </c>
      <c r="W346" s="44">
        <f t="shared" si="67"/>
        <v>11.08252427184466</v>
      </c>
      <c r="X346" s="5">
        <f>VLOOKUP($C346,Gas!$B$3:$E$2506,4)</f>
        <v>0.42556784772156014</v>
      </c>
    </row>
    <row r="347" spans="1:24" x14ac:dyDescent="0.2">
      <c r="A347">
        <f t="shared" si="71"/>
        <v>1999</v>
      </c>
      <c r="B347" s="43">
        <f t="shared" si="70"/>
        <v>16</v>
      </c>
      <c r="C347" s="91">
        <v>36264</v>
      </c>
      <c r="D347" s="109">
        <f>D346</f>
        <v>22.83</v>
      </c>
      <c r="E347" s="4">
        <f t="shared" si="64"/>
        <v>0</v>
      </c>
      <c r="F347" s="100">
        <f t="shared" si="62"/>
        <v>0.48990972761518492</v>
      </c>
      <c r="G347" s="5"/>
      <c r="H347" s="8">
        <f t="shared" si="69"/>
        <v>0</v>
      </c>
      <c r="I347" s="8">
        <f t="shared" si="69"/>
        <v>2.1700000000000017</v>
      </c>
      <c r="J347" s="8">
        <f t="shared" si="69"/>
        <v>7.1700000000000017</v>
      </c>
      <c r="K347" s="8">
        <f t="shared" si="69"/>
        <v>12.170000000000002</v>
      </c>
      <c r="L347" s="8">
        <f t="shared" si="69"/>
        <v>17.170000000000002</v>
      </c>
      <c r="M347" s="8">
        <f t="shared" si="69"/>
        <v>27.17</v>
      </c>
      <c r="N347" s="8">
        <f t="shared" si="69"/>
        <v>2.8299999999999983</v>
      </c>
      <c r="O347" s="8">
        <f t="shared" si="69"/>
        <v>0</v>
      </c>
      <c r="P347" s="8">
        <f t="shared" si="69"/>
        <v>0</v>
      </c>
      <c r="Q347" s="8">
        <f t="shared" si="69"/>
        <v>0</v>
      </c>
      <c r="R347" s="8">
        <f t="shared" si="69"/>
        <v>0</v>
      </c>
      <c r="S347" s="8">
        <f t="shared" si="69"/>
        <v>0</v>
      </c>
      <c r="T347" s="8">
        <f t="shared" si="69"/>
        <v>0</v>
      </c>
      <c r="U347" s="21">
        <f t="shared" si="66"/>
        <v>16</v>
      </c>
      <c r="V347" s="19">
        <f>VLOOKUP($C347,Gas!$B$3:$E$2506,2)</f>
        <v>2.14</v>
      </c>
      <c r="W347" s="44">
        <f t="shared" si="67"/>
        <v>10.66822429906542</v>
      </c>
      <c r="X347" s="5">
        <f>VLOOKUP($C347,Gas!$B$3:$E$2506,4)</f>
        <v>0.46426699170993402</v>
      </c>
    </row>
    <row r="348" spans="1:24" x14ac:dyDescent="0.2">
      <c r="A348">
        <f t="shared" si="71"/>
        <v>1999</v>
      </c>
      <c r="B348" s="43">
        <f t="shared" si="70"/>
        <v>16</v>
      </c>
      <c r="C348" s="91">
        <v>36265</v>
      </c>
      <c r="D348" s="92">
        <v>24.5</v>
      </c>
      <c r="E348" s="4">
        <f t="shared" si="64"/>
        <v>7.0597657008977244E-2</v>
      </c>
      <c r="F348" s="100">
        <f t="shared" si="62"/>
        <v>0.56560184511746958</v>
      </c>
      <c r="G348" s="5"/>
      <c r="H348" s="8">
        <f t="shared" si="69"/>
        <v>0</v>
      </c>
      <c r="I348" s="8">
        <f t="shared" si="69"/>
        <v>0.5</v>
      </c>
      <c r="J348" s="8">
        <f t="shared" si="69"/>
        <v>5.5</v>
      </c>
      <c r="K348" s="8">
        <f t="shared" si="69"/>
        <v>10.5</v>
      </c>
      <c r="L348" s="8">
        <f t="shared" si="69"/>
        <v>15.5</v>
      </c>
      <c r="M348" s="8">
        <f t="shared" si="69"/>
        <v>25.5</v>
      </c>
      <c r="N348" s="8">
        <f t="shared" si="69"/>
        <v>4.5</v>
      </c>
      <c r="O348" s="8">
        <f t="shared" si="69"/>
        <v>0</v>
      </c>
      <c r="P348" s="8">
        <f t="shared" si="69"/>
        <v>0</v>
      </c>
      <c r="Q348" s="8">
        <f t="shared" si="69"/>
        <v>0</v>
      </c>
      <c r="R348" s="8">
        <f t="shared" si="69"/>
        <v>0</v>
      </c>
      <c r="S348" s="8">
        <f t="shared" si="69"/>
        <v>0</v>
      </c>
      <c r="T348" s="8">
        <f t="shared" si="69"/>
        <v>0</v>
      </c>
      <c r="U348" s="21">
        <f t="shared" si="66"/>
        <v>16</v>
      </c>
      <c r="V348" s="19">
        <f>VLOOKUP($C348,Gas!$B$3:$E$2506,2)</f>
        <v>2.12</v>
      </c>
      <c r="W348" s="44">
        <f t="shared" si="67"/>
        <v>11.556603773584905</v>
      </c>
      <c r="X348" s="5">
        <f>VLOOKUP($C348,Gas!$B$3:$E$2506,4)</f>
        <v>0.47564137707892823</v>
      </c>
    </row>
    <row r="349" spans="1:24" x14ac:dyDescent="0.2">
      <c r="A349">
        <f t="shared" si="71"/>
        <v>1999</v>
      </c>
      <c r="B349" s="43">
        <f t="shared" si="70"/>
        <v>16</v>
      </c>
      <c r="C349" s="91">
        <v>36266</v>
      </c>
      <c r="D349" s="92">
        <v>23.5</v>
      </c>
      <c r="E349" s="4">
        <f t="shared" si="64"/>
        <v>-4.1672696400568074E-2</v>
      </c>
      <c r="F349" s="100">
        <f t="shared" si="62"/>
        <v>0.59686755618028609</v>
      </c>
      <c r="G349" s="5"/>
      <c r="H349" s="8">
        <f t="shared" si="69"/>
        <v>0</v>
      </c>
      <c r="I349" s="8">
        <f t="shared" si="69"/>
        <v>1.5</v>
      </c>
      <c r="J349" s="8">
        <f t="shared" si="69"/>
        <v>6.5</v>
      </c>
      <c r="K349" s="8">
        <f t="shared" si="69"/>
        <v>11.5</v>
      </c>
      <c r="L349" s="8">
        <f t="shared" si="69"/>
        <v>16.5</v>
      </c>
      <c r="M349" s="8">
        <f t="shared" si="69"/>
        <v>26.5</v>
      </c>
      <c r="N349" s="8">
        <f t="shared" si="69"/>
        <v>3.5</v>
      </c>
      <c r="O349" s="8">
        <f t="shared" si="69"/>
        <v>0</v>
      </c>
      <c r="P349" s="8">
        <f t="shared" si="69"/>
        <v>0</v>
      </c>
      <c r="Q349" s="8">
        <f t="shared" si="69"/>
        <v>0</v>
      </c>
      <c r="R349" s="8">
        <f t="shared" si="69"/>
        <v>0</v>
      </c>
      <c r="S349" s="8">
        <f t="shared" si="69"/>
        <v>0</v>
      </c>
      <c r="T349" s="8">
        <f t="shared" si="69"/>
        <v>0</v>
      </c>
      <c r="U349" s="21">
        <f t="shared" si="66"/>
        <v>16</v>
      </c>
      <c r="V349" s="19">
        <f>VLOOKUP($C349,Gas!$B$3:$E$2506,2)</f>
        <v>2.14</v>
      </c>
      <c r="W349" s="44">
        <f t="shared" si="67"/>
        <v>10.981308411214952</v>
      </c>
      <c r="X349" s="5">
        <f>VLOOKUP($C349,Gas!$B$3:$E$2506,4)</f>
        <v>0.39847219878791451</v>
      </c>
    </row>
    <row r="350" spans="1:24" x14ac:dyDescent="0.2">
      <c r="A350">
        <f t="shared" si="71"/>
        <v>1999</v>
      </c>
      <c r="B350" s="43">
        <f t="shared" si="70"/>
        <v>16</v>
      </c>
      <c r="C350" s="91">
        <v>36269</v>
      </c>
      <c r="D350" s="92">
        <v>24</v>
      </c>
      <c r="E350" s="4">
        <f t="shared" si="64"/>
        <v>2.1053409197832263E-2</v>
      </c>
      <c r="F350" s="100">
        <f t="shared" si="62"/>
        <v>0.56144768779312004</v>
      </c>
      <c r="G350" s="5"/>
      <c r="H350" s="8">
        <f t="shared" si="69"/>
        <v>0</v>
      </c>
      <c r="I350" s="8">
        <f t="shared" si="69"/>
        <v>1</v>
      </c>
      <c r="J350" s="8">
        <f t="shared" si="69"/>
        <v>6</v>
      </c>
      <c r="K350" s="8">
        <f t="shared" si="69"/>
        <v>11</v>
      </c>
      <c r="L350" s="8">
        <f t="shared" si="69"/>
        <v>16</v>
      </c>
      <c r="M350" s="8">
        <f t="shared" si="69"/>
        <v>26</v>
      </c>
      <c r="N350" s="8">
        <f t="shared" si="69"/>
        <v>4</v>
      </c>
      <c r="O350" s="8">
        <f t="shared" si="69"/>
        <v>0</v>
      </c>
      <c r="P350" s="8">
        <f t="shared" si="69"/>
        <v>0</v>
      </c>
      <c r="Q350" s="8">
        <f t="shared" si="69"/>
        <v>0</v>
      </c>
      <c r="R350" s="8">
        <f t="shared" si="69"/>
        <v>0</v>
      </c>
      <c r="S350" s="8">
        <f t="shared" si="69"/>
        <v>0</v>
      </c>
      <c r="T350" s="8">
        <f t="shared" si="69"/>
        <v>0</v>
      </c>
      <c r="U350" s="21">
        <f t="shared" si="66"/>
        <v>16</v>
      </c>
      <c r="V350" s="19">
        <f>VLOOKUP($C350,Gas!$B$3:$E$2506,2)</f>
        <v>2.15</v>
      </c>
      <c r="W350" s="44">
        <f t="shared" si="67"/>
        <v>11.162790697674419</v>
      </c>
      <c r="X350" s="5">
        <f>VLOOKUP($C350,Gas!$B$3:$E$2506,4)</f>
        <v>0.30234304407066848</v>
      </c>
    </row>
    <row r="351" spans="1:24" x14ac:dyDescent="0.2">
      <c r="A351">
        <f t="shared" si="71"/>
        <v>1999</v>
      </c>
      <c r="B351" s="43">
        <f t="shared" si="70"/>
        <v>16</v>
      </c>
      <c r="C351" s="91">
        <v>36270</v>
      </c>
      <c r="D351" s="92">
        <v>24.19</v>
      </c>
      <c r="E351" s="4">
        <f t="shared" si="64"/>
        <v>7.8854942739903927E-3</v>
      </c>
      <c r="F351" s="100">
        <f t="shared" si="62"/>
        <v>0.5436768498825667</v>
      </c>
      <c r="G351" s="5"/>
      <c r="H351" s="8">
        <f t="shared" si="69"/>
        <v>0</v>
      </c>
      <c r="I351" s="8">
        <f t="shared" si="69"/>
        <v>0.80999999999999872</v>
      </c>
      <c r="J351" s="8">
        <f t="shared" si="69"/>
        <v>5.8099999999999987</v>
      </c>
      <c r="K351" s="8">
        <f t="shared" si="69"/>
        <v>10.809999999999999</v>
      </c>
      <c r="L351" s="8">
        <f t="shared" si="69"/>
        <v>15.809999999999999</v>
      </c>
      <c r="M351" s="8">
        <f t="shared" si="69"/>
        <v>25.81</v>
      </c>
      <c r="N351" s="8">
        <f t="shared" si="69"/>
        <v>4.1900000000000013</v>
      </c>
      <c r="O351" s="8">
        <f t="shared" si="69"/>
        <v>0</v>
      </c>
      <c r="P351" s="8">
        <f t="shared" si="69"/>
        <v>0</v>
      </c>
      <c r="Q351" s="8">
        <f t="shared" si="69"/>
        <v>0</v>
      </c>
      <c r="R351" s="8">
        <f t="shared" si="69"/>
        <v>0</v>
      </c>
      <c r="S351" s="8">
        <f t="shared" si="69"/>
        <v>0</v>
      </c>
      <c r="T351" s="8">
        <f t="shared" si="69"/>
        <v>0</v>
      </c>
      <c r="U351" s="21">
        <f t="shared" si="66"/>
        <v>16</v>
      </c>
      <c r="V351" s="19">
        <f>VLOOKUP($C351,Gas!$B$3:$E$2506,2)</f>
        <v>2.1150000000000002</v>
      </c>
      <c r="W351" s="44">
        <f t="shared" si="67"/>
        <v>11.437352245862884</v>
      </c>
      <c r="X351" s="5">
        <f>VLOOKUP($C351,Gas!$B$3:$E$2506,4)</f>
        <v>0.31092676595014013</v>
      </c>
    </row>
    <row r="352" spans="1:24" x14ac:dyDescent="0.2">
      <c r="A352">
        <f t="shared" si="71"/>
        <v>1999</v>
      </c>
      <c r="B352" s="43">
        <f t="shared" si="70"/>
        <v>16</v>
      </c>
      <c r="C352" s="91">
        <v>36271</v>
      </c>
      <c r="D352" s="92">
        <v>24.44</v>
      </c>
      <c r="E352" s="4">
        <f t="shared" si="64"/>
        <v>1.0281809681458681E-2</v>
      </c>
      <c r="F352" s="100">
        <f t="shared" si="62"/>
        <v>0.53737605996477344</v>
      </c>
      <c r="G352" s="5"/>
      <c r="H352" s="8">
        <f t="shared" si="69"/>
        <v>0</v>
      </c>
      <c r="I352" s="8">
        <f t="shared" si="69"/>
        <v>0.55999999999999872</v>
      </c>
      <c r="J352" s="8">
        <f t="shared" si="69"/>
        <v>5.5599999999999987</v>
      </c>
      <c r="K352" s="8">
        <f t="shared" si="69"/>
        <v>10.559999999999999</v>
      </c>
      <c r="L352" s="8">
        <f t="shared" si="69"/>
        <v>15.559999999999999</v>
      </c>
      <c r="M352" s="8">
        <f t="shared" si="69"/>
        <v>25.56</v>
      </c>
      <c r="N352" s="8">
        <f t="shared" si="69"/>
        <v>4.4400000000000013</v>
      </c>
      <c r="O352" s="8">
        <f t="shared" si="69"/>
        <v>0</v>
      </c>
      <c r="P352" s="8">
        <f t="shared" si="69"/>
        <v>0</v>
      </c>
      <c r="Q352" s="8">
        <f t="shared" si="69"/>
        <v>0</v>
      </c>
      <c r="R352" s="8">
        <f t="shared" si="69"/>
        <v>0</v>
      </c>
      <c r="S352" s="8">
        <f t="shared" si="69"/>
        <v>0</v>
      </c>
      <c r="T352" s="8">
        <f t="shared" si="69"/>
        <v>0</v>
      </c>
      <c r="U352" s="21">
        <f t="shared" si="66"/>
        <v>16</v>
      </c>
      <c r="V352" s="19">
        <f>VLOOKUP($C352,Gas!$B$3:$E$2506,2)</f>
        <v>2.1800000000000002</v>
      </c>
      <c r="W352" s="44">
        <f t="shared" si="67"/>
        <v>11.211009174311926</v>
      </c>
      <c r="X352" s="5">
        <f>VLOOKUP($C352,Gas!$B$3:$E$2506,4)</f>
        <v>0.35910435026794196</v>
      </c>
    </row>
    <row r="353" spans="1:24" x14ac:dyDescent="0.2">
      <c r="A353">
        <f t="shared" si="71"/>
        <v>1999</v>
      </c>
      <c r="B353" s="43">
        <f t="shared" si="70"/>
        <v>16</v>
      </c>
      <c r="C353" s="91">
        <v>36272</v>
      </c>
      <c r="D353" s="92">
        <v>26</v>
      </c>
      <c r="E353" s="4">
        <f t="shared" si="64"/>
        <v>6.1875403718087453E-2</v>
      </c>
      <c r="F353" s="100">
        <f t="shared" si="62"/>
        <v>0.58149102223114002</v>
      </c>
      <c r="G353" s="5"/>
      <c r="H353" s="8">
        <f t="shared" si="69"/>
        <v>0</v>
      </c>
      <c r="I353" s="8">
        <f t="shared" si="69"/>
        <v>0</v>
      </c>
      <c r="J353" s="8">
        <f t="shared" si="69"/>
        <v>4</v>
      </c>
      <c r="K353" s="8">
        <f t="shared" si="69"/>
        <v>9</v>
      </c>
      <c r="L353" s="8">
        <f t="shared" si="69"/>
        <v>14</v>
      </c>
      <c r="M353" s="8">
        <f t="shared" si="69"/>
        <v>24</v>
      </c>
      <c r="N353" s="8">
        <f t="shared" si="69"/>
        <v>6</v>
      </c>
      <c r="O353" s="8">
        <f t="shared" si="69"/>
        <v>1</v>
      </c>
      <c r="P353" s="8">
        <f t="shared" si="69"/>
        <v>0</v>
      </c>
      <c r="Q353" s="8">
        <f t="shared" si="69"/>
        <v>0</v>
      </c>
      <c r="R353" s="8">
        <f t="shared" si="69"/>
        <v>0</v>
      </c>
      <c r="S353" s="8">
        <f t="shared" si="69"/>
        <v>0</v>
      </c>
      <c r="T353" s="8">
        <f t="shared" si="69"/>
        <v>0</v>
      </c>
      <c r="U353" s="21">
        <f t="shared" si="66"/>
        <v>16</v>
      </c>
      <c r="V353" s="19">
        <f>VLOOKUP($C353,Gas!$B$3:$E$2506,2)</f>
        <v>2.1749999999999998</v>
      </c>
      <c r="W353" s="44">
        <f t="shared" si="67"/>
        <v>11.954022988505749</v>
      </c>
      <c r="X353" s="5">
        <f>VLOOKUP($C353,Gas!$B$3:$E$2506,4)</f>
        <v>0.36027826515660055</v>
      </c>
    </row>
    <row r="354" spans="1:24" x14ac:dyDescent="0.2">
      <c r="A354">
        <f t="shared" si="71"/>
        <v>1999</v>
      </c>
      <c r="B354" s="43">
        <f t="shared" si="70"/>
        <v>16</v>
      </c>
      <c r="C354" s="91">
        <v>36273</v>
      </c>
      <c r="D354" s="92">
        <v>24.91</v>
      </c>
      <c r="E354" s="4">
        <f t="shared" si="64"/>
        <v>-4.2827208747393021E-2</v>
      </c>
      <c r="F354" s="100">
        <f t="shared" si="62"/>
        <v>0.63973660224911644</v>
      </c>
      <c r="G354" s="5"/>
      <c r="H354" s="8">
        <f t="shared" ref="H354:T363" si="72">IF(H$1="P",MAX(0,H$2-$D354),IF(H$1="C",MAX(0,$D354-H$2)))</f>
        <v>0</v>
      </c>
      <c r="I354" s="8">
        <f t="shared" si="72"/>
        <v>8.9999999999999858E-2</v>
      </c>
      <c r="J354" s="8">
        <f t="shared" si="72"/>
        <v>5.09</v>
      </c>
      <c r="K354" s="8">
        <f t="shared" si="72"/>
        <v>10.09</v>
      </c>
      <c r="L354" s="8">
        <f t="shared" si="72"/>
        <v>15.09</v>
      </c>
      <c r="M354" s="8">
        <f t="shared" si="72"/>
        <v>25.09</v>
      </c>
      <c r="N354" s="8">
        <f t="shared" si="72"/>
        <v>4.91</v>
      </c>
      <c r="O354" s="8">
        <f t="shared" si="72"/>
        <v>0</v>
      </c>
      <c r="P354" s="8">
        <f t="shared" si="72"/>
        <v>0</v>
      </c>
      <c r="Q354" s="8">
        <f t="shared" si="72"/>
        <v>0</v>
      </c>
      <c r="R354" s="8">
        <f t="shared" si="72"/>
        <v>0</v>
      </c>
      <c r="S354" s="8">
        <f t="shared" si="72"/>
        <v>0</v>
      </c>
      <c r="T354" s="8">
        <f t="shared" si="72"/>
        <v>0</v>
      </c>
      <c r="U354" s="21">
        <f t="shared" si="66"/>
        <v>16</v>
      </c>
      <c r="V354" s="19">
        <f>VLOOKUP($C354,Gas!$B$3:$E$2506,2)</f>
        <v>2.25</v>
      </c>
      <c r="W354" s="44">
        <f t="shared" si="67"/>
        <v>11.071111111111112</v>
      </c>
      <c r="X354" s="5">
        <f>VLOOKUP($C354,Gas!$B$3:$E$2506,4)</f>
        <v>0.36089737040514464</v>
      </c>
    </row>
    <row r="355" spans="1:24" x14ac:dyDescent="0.2">
      <c r="A355">
        <f t="shared" si="71"/>
        <v>1999</v>
      </c>
      <c r="B355" s="43">
        <f t="shared" si="70"/>
        <v>16</v>
      </c>
      <c r="C355" s="91">
        <v>36276</v>
      </c>
      <c r="D355" s="92">
        <v>25.13</v>
      </c>
      <c r="E355" s="4">
        <f t="shared" si="64"/>
        <v>8.7930222814117734E-3</v>
      </c>
      <c r="F355" s="100">
        <f t="shared" si="62"/>
        <v>0.59765050219057092</v>
      </c>
      <c r="G355" s="5"/>
      <c r="H355" s="8">
        <f t="shared" si="72"/>
        <v>0</v>
      </c>
      <c r="I355" s="8">
        <f t="shared" si="72"/>
        <v>0</v>
      </c>
      <c r="J355" s="8">
        <f t="shared" si="72"/>
        <v>4.870000000000001</v>
      </c>
      <c r="K355" s="8">
        <f t="shared" si="72"/>
        <v>9.870000000000001</v>
      </c>
      <c r="L355" s="8">
        <f t="shared" si="72"/>
        <v>14.870000000000001</v>
      </c>
      <c r="M355" s="8">
        <f t="shared" si="72"/>
        <v>24.87</v>
      </c>
      <c r="N355" s="8">
        <f t="shared" si="72"/>
        <v>5.129999999999999</v>
      </c>
      <c r="O355" s="8">
        <f t="shared" si="72"/>
        <v>0.12999999999999901</v>
      </c>
      <c r="P355" s="8">
        <f t="shared" si="72"/>
        <v>0</v>
      </c>
      <c r="Q355" s="8">
        <f t="shared" si="72"/>
        <v>0</v>
      </c>
      <c r="R355" s="8">
        <f t="shared" si="72"/>
        <v>0</v>
      </c>
      <c r="S355" s="8">
        <f t="shared" si="72"/>
        <v>0</v>
      </c>
      <c r="T355" s="8">
        <f t="shared" si="72"/>
        <v>0</v>
      </c>
      <c r="U355" s="21">
        <f t="shared" si="66"/>
        <v>16</v>
      </c>
      <c r="V355" s="19">
        <f>VLOOKUP($C355,Gas!$B$3:$E$2506,2)</f>
        <v>2.2349999999999999</v>
      </c>
      <c r="W355" s="44">
        <f t="shared" si="67"/>
        <v>11.243847874720359</v>
      </c>
      <c r="X355" s="5">
        <f>VLOOKUP($C355,Gas!$B$3:$E$2506,4)</f>
        <v>0.29992479984808612</v>
      </c>
    </row>
    <row r="356" spans="1:24" x14ac:dyDescent="0.2">
      <c r="A356">
        <f t="shared" si="71"/>
        <v>1999</v>
      </c>
      <c r="B356" s="43">
        <f t="shared" si="70"/>
        <v>16</v>
      </c>
      <c r="C356" s="91">
        <v>36277</v>
      </c>
      <c r="D356" s="92">
        <v>25.39</v>
      </c>
      <c r="E356" s="4">
        <f t="shared" si="64"/>
        <v>1.0293044161086227E-2</v>
      </c>
      <c r="F356" s="100">
        <f t="shared" si="62"/>
        <v>0.57850963693135626</v>
      </c>
      <c r="G356" s="5"/>
      <c r="H356" s="8">
        <f t="shared" si="72"/>
        <v>0</v>
      </c>
      <c r="I356" s="8">
        <f t="shared" si="72"/>
        <v>0</v>
      </c>
      <c r="J356" s="8">
        <f t="shared" si="72"/>
        <v>4.6099999999999994</v>
      </c>
      <c r="K356" s="8">
        <f t="shared" si="72"/>
        <v>9.61</v>
      </c>
      <c r="L356" s="8">
        <f t="shared" si="72"/>
        <v>14.61</v>
      </c>
      <c r="M356" s="8">
        <f t="shared" si="72"/>
        <v>24.61</v>
      </c>
      <c r="N356" s="8">
        <f t="shared" si="72"/>
        <v>5.3900000000000006</v>
      </c>
      <c r="O356" s="8">
        <f t="shared" si="72"/>
        <v>0.39000000000000057</v>
      </c>
      <c r="P356" s="8">
        <f t="shared" si="72"/>
        <v>0</v>
      </c>
      <c r="Q356" s="8">
        <f t="shared" si="72"/>
        <v>0</v>
      </c>
      <c r="R356" s="8">
        <f t="shared" si="72"/>
        <v>0</v>
      </c>
      <c r="S356" s="8">
        <f t="shared" si="72"/>
        <v>0</v>
      </c>
      <c r="T356" s="8">
        <f t="shared" si="72"/>
        <v>0</v>
      </c>
      <c r="U356" s="21">
        <f t="shared" si="66"/>
        <v>16</v>
      </c>
      <c r="V356" s="19">
        <f>VLOOKUP($C356,Gas!$B$3:$E$2506,2)</f>
        <v>2.23</v>
      </c>
      <c r="W356" s="44">
        <f t="shared" si="67"/>
        <v>11.385650224215247</v>
      </c>
      <c r="X356" s="5">
        <f>VLOOKUP($C356,Gas!$B$3:$E$2506,4)</f>
        <v>0.30251479804205383</v>
      </c>
    </row>
    <row r="357" spans="1:24" x14ac:dyDescent="0.2">
      <c r="A357">
        <f t="shared" si="71"/>
        <v>1999</v>
      </c>
      <c r="B357" s="43">
        <f t="shared" si="70"/>
        <v>16</v>
      </c>
      <c r="C357" s="91">
        <v>36278</v>
      </c>
      <c r="D357" s="92">
        <v>23.93</v>
      </c>
      <c r="E357" s="4">
        <f t="shared" si="64"/>
        <v>-5.9222493796305148E-2</v>
      </c>
      <c r="F357" s="100">
        <f t="shared" si="62"/>
        <v>0.67625702615839556</v>
      </c>
      <c r="G357" s="5"/>
      <c r="H357" s="8">
        <f t="shared" si="72"/>
        <v>0</v>
      </c>
      <c r="I357" s="8">
        <f t="shared" si="72"/>
        <v>1.0700000000000003</v>
      </c>
      <c r="J357" s="8">
        <f t="shared" si="72"/>
        <v>6.07</v>
      </c>
      <c r="K357" s="8">
        <f t="shared" si="72"/>
        <v>11.07</v>
      </c>
      <c r="L357" s="8">
        <f t="shared" si="72"/>
        <v>16.07</v>
      </c>
      <c r="M357" s="8">
        <f t="shared" si="72"/>
        <v>26.07</v>
      </c>
      <c r="N357" s="8">
        <f t="shared" si="72"/>
        <v>3.9299999999999997</v>
      </c>
      <c r="O357" s="8">
        <f t="shared" si="72"/>
        <v>0</v>
      </c>
      <c r="P357" s="8">
        <f t="shared" si="72"/>
        <v>0</v>
      </c>
      <c r="Q357" s="8">
        <f t="shared" si="72"/>
        <v>0</v>
      </c>
      <c r="R357" s="8">
        <f t="shared" si="72"/>
        <v>0</v>
      </c>
      <c r="S357" s="8">
        <f t="shared" si="72"/>
        <v>0</v>
      </c>
      <c r="T357" s="8">
        <f t="shared" si="72"/>
        <v>0</v>
      </c>
      <c r="U357" s="21">
        <f t="shared" si="66"/>
        <v>16</v>
      </c>
      <c r="V357" s="19">
        <f>VLOOKUP($C357,Gas!$B$3:$E$2506,2)</f>
        <v>2.33</v>
      </c>
      <c r="W357" s="44">
        <f t="shared" si="67"/>
        <v>10.27038626609442</v>
      </c>
      <c r="X357" s="5">
        <f>VLOOKUP($C357,Gas!$B$3:$E$2506,4)</f>
        <v>0.38568465567503235</v>
      </c>
    </row>
    <row r="358" spans="1:24" x14ac:dyDescent="0.2">
      <c r="A358">
        <f t="shared" si="71"/>
        <v>1999</v>
      </c>
      <c r="B358" s="43">
        <f t="shared" si="70"/>
        <v>16</v>
      </c>
      <c r="C358" s="91">
        <v>36279</v>
      </c>
      <c r="D358" s="92">
        <v>25</v>
      </c>
      <c r="E358" s="4">
        <f t="shared" si="64"/>
        <v>4.374292294791883E-2</v>
      </c>
      <c r="F358" s="100">
        <f t="shared" si="62"/>
        <v>0.61404143519513299</v>
      </c>
      <c r="G358" s="5"/>
      <c r="H358" s="8">
        <f t="shared" si="72"/>
        <v>0</v>
      </c>
      <c r="I358" s="8">
        <f t="shared" si="72"/>
        <v>0</v>
      </c>
      <c r="J358" s="8">
        <f t="shared" si="72"/>
        <v>5</v>
      </c>
      <c r="K358" s="8">
        <f t="shared" si="72"/>
        <v>10</v>
      </c>
      <c r="L358" s="8">
        <f t="shared" si="72"/>
        <v>15</v>
      </c>
      <c r="M358" s="8">
        <f t="shared" si="72"/>
        <v>25</v>
      </c>
      <c r="N358" s="8">
        <f t="shared" si="72"/>
        <v>5</v>
      </c>
      <c r="O358" s="8">
        <f t="shared" si="72"/>
        <v>0</v>
      </c>
      <c r="P358" s="8">
        <f t="shared" si="72"/>
        <v>0</v>
      </c>
      <c r="Q358" s="8">
        <f t="shared" si="72"/>
        <v>0</v>
      </c>
      <c r="R358" s="8">
        <f t="shared" si="72"/>
        <v>0</v>
      </c>
      <c r="S358" s="8">
        <f t="shared" si="72"/>
        <v>0</v>
      </c>
      <c r="T358" s="8">
        <f t="shared" si="72"/>
        <v>0</v>
      </c>
      <c r="U358" s="21">
        <f t="shared" si="66"/>
        <v>16</v>
      </c>
      <c r="V358" s="19">
        <f>VLOOKUP($C358,Gas!$B$3:$E$2506,2)</f>
        <v>2.31</v>
      </c>
      <c r="W358" s="44">
        <f t="shared" si="67"/>
        <v>10.822510822510822</v>
      </c>
      <c r="X358" s="5">
        <f>VLOOKUP($C358,Gas!$B$3:$E$2506,4)</f>
        <v>0.39634219489780409</v>
      </c>
    </row>
    <row r="359" spans="1:24" x14ac:dyDescent="0.2">
      <c r="A359">
        <f t="shared" si="71"/>
        <v>1999</v>
      </c>
      <c r="B359" s="43">
        <f t="shared" si="70"/>
        <v>16</v>
      </c>
      <c r="C359" s="91">
        <v>36280</v>
      </c>
      <c r="D359" s="92">
        <v>24.45</v>
      </c>
      <c r="E359" s="4">
        <f t="shared" si="64"/>
        <v>-2.2245608947319737E-2</v>
      </c>
      <c r="F359" s="100">
        <f t="shared" si="62"/>
        <v>0.58251619424307099</v>
      </c>
      <c r="G359" s="5"/>
      <c r="H359" s="8">
        <f t="shared" si="72"/>
        <v>0</v>
      </c>
      <c r="I359" s="8">
        <f t="shared" si="72"/>
        <v>0.55000000000000071</v>
      </c>
      <c r="J359" s="8">
        <f t="shared" si="72"/>
        <v>5.5500000000000007</v>
      </c>
      <c r="K359" s="8">
        <f t="shared" si="72"/>
        <v>10.55</v>
      </c>
      <c r="L359" s="8">
        <f t="shared" si="72"/>
        <v>15.55</v>
      </c>
      <c r="M359" s="8">
        <f t="shared" si="72"/>
        <v>25.55</v>
      </c>
      <c r="N359" s="8">
        <f t="shared" si="72"/>
        <v>4.4499999999999993</v>
      </c>
      <c r="O359" s="8">
        <f t="shared" si="72"/>
        <v>0</v>
      </c>
      <c r="P359" s="8">
        <f t="shared" si="72"/>
        <v>0</v>
      </c>
      <c r="Q359" s="8">
        <f t="shared" si="72"/>
        <v>0</v>
      </c>
      <c r="R359" s="8">
        <f t="shared" si="72"/>
        <v>0</v>
      </c>
      <c r="S359" s="8">
        <f t="shared" si="72"/>
        <v>0</v>
      </c>
      <c r="T359" s="8">
        <f t="shared" si="72"/>
        <v>0</v>
      </c>
      <c r="U359" s="21">
        <f t="shared" si="66"/>
        <v>16</v>
      </c>
      <c r="V359" s="19">
        <f>VLOOKUP($C359,Gas!$B$3:$E$2506,2)</f>
        <v>2.34</v>
      </c>
      <c r="W359" s="44">
        <f t="shared" si="67"/>
        <v>10.448717948717949</v>
      </c>
      <c r="X359" s="5">
        <f>VLOOKUP($C359,Gas!$B$3:$E$2506,4)</f>
        <v>0.3638137129108896</v>
      </c>
    </row>
    <row r="360" spans="1:24" x14ac:dyDescent="0.2">
      <c r="A360">
        <f t="shared" si="71"/>
        <v>1999</v>
      </c>
      <c r="B360" s="43">
        <f t="shared" si="70"/>
        <v>17</v>
      </c>
      <c r="C360" s="91">
        <v>36283</v>
      </c>
      <c r="D360" s="109">
        <f>D359</f>
        <v>24.45</v>
      </c>
      <c r="E360" s="4">
        <f t="shared" si="64"/>
        <v>0</v>
      </c>
      <c r="F360" s="100">
        <f t="shared" si="62"/>
        <v>0.5748188606085215</v>
      </c>
      <c r="G360" s="5"/>
      <c r="H360" s="8">
        <f t="shared" si="72"/>
        <v>0</v>
      </c>
      <c r="I360" s="8">
        <f t="shared" si="72"/>
        <v>0.55000000000000071</v>
      </c>
      <c r="J360" s="8">
        <f t="shared" si="72"/>
        <v>5.5500000000000007</v>
      </c>
      <c r="K360" s="8">
        <f t="shared" si="72"/>
        <v>10.55</v>
      </c>
      <c r="L360" s="8">
        <f t="shared" si="72"/>
        <v>15.55</v>
      </c>
      <c r="M360" s="8">
        <f t="shared" si="72"/>
        <v>25.55</v>
      </c>
      <c r="N360" s="8">
        <f t="shared" si="72"/>
        <v>4.4499999999999993</v>
      </c>
      <c r="O360" s="8">
        <f t="shared" si="72"/>
        <v>0</v>
      </c>
      <c r="P360" s="8">
        <f t="shared" si="72"/>
        <v>0</v>
      </c>
      <c r="Q360" s="8">
        <f t="shared" si="72"/>
        <v>0</v>
      </c>
      <c r="R360" s="8">
        <f t="shared" si="72"/>
        <v>0</v>
      </c>
      <c r="S360" s="8">
        <f t="shared" si="72"/>
        <v>0</v>
      </c>
      <c r="T360" s="8">
        <f t="shared" si="72"/>
        <v>0</v>
      </c>
      <c r="U360" s="21">
        <f t="shared" si="66"/>
        <v>17</v>
      </c>
      <c r="V360" s="19">
        <f>VLOOKUP($C360,Gas!$B$3:$E$2506,2)</f>
        <v>2.27</v>
      </c>
      <c r="W360" s="44">
        <f t="shared" si="67"/>
        <v>10.770925110132158</v>
      </c>
      <c r="X360" s="5">
        <f>VLOOKUP($C360,Gas!$B$3:$E$2506,4)</f>
        <v>0.3562524818239885</v>
      </c>
    </row>
    <row r="361" spans="1:24" x14ac:dyDescent="0.2">
      <c r="A361">
        <f t="shared" si="71"/>
        <v>1999</v>
      </c>
      <c r="B361" s="43">
        <f t="shared" si="70"/>
        <v>17</v>
      </c>
      <c r="C361" s="91">
        <v>36284</v>
      </c>
      <c r="D361" s="92">
        <v>26.88</v>
      </c>
      <c r="E361" s="4">
        <f t="shared" si="64"/>
        <v>9.4752299734067846E-2</v>
      </c>
      <c r="F361" s="100">
        <f t="shared" si="62"/>
        <v>0.74037342027010866</v>
      </c>
      <c r="G361" s="5"/>
      <c r="H361" s="8">
        <f t="shared" si="72"/>
        <v>0</v>
      </c>
      <c r="I361" s="8">
        <f t="shared" si="72"/>
        <v>0</v>
      </c>
      <c r="J361" s="8">
        <f t="shared" si="72"/>
        <v>3.120000000000001</v>
      </c>
      <c r="K361" s="8">
        <f t="shared" si="72"/>
        <v>8.120000000000001</v>
      </c>
      <c r="L361" s="8">
        <f t="shared" si="72"/>
        <v>13.120000000000001</v>
      </c>
      <c r="M361" s="8">
        <f t="shared" si="72"/>
        <v>23.12</v>
      </c>
      <c r="N361" s="8">
        <f t="shared" si="72"/>
        <v>6.879999999999999</v>
      </c>
      <c r="O361" s="8">
        <f t="shared" si="72"/>
        <v>1.879999999999999</v>
      </c>
      <c r="P361" s="8">
        <f t="shared" si="72"/>
        <v>0</v>
      </c>
      <c r="Q361" s="8">
        <f t="shared" si="72"/>
        <v>0</v>
      </c>
      <c r="R361" s="8">
        <f t="shared" si="72"/>
        <v>0</v>
      </c>
      <c r="S361" s="8">
        <f t="shared" si="72"/>
        <v>0</v>
      </c>
      <c r="T361" s="8">
        <f t="shared" si="72"/>
        <v>0</v>
      </c>
      <c r="U361" s="21">
        <f t="shared" si="66"/>
        <v>17</v>
      </c>
      <c r="V361" s="19">
        <f>VLOOKUP($C361,Gas!$B$3:$E$2506,2)</f>
        <v>2.2200000000000002</v>
      </c>
      <c r="W361" s="44">
        <f t="shared" si="67"/>
        <v>12.108108108108107</v>
      </c>
      <c r="X361" s="5">
        <f>VLOOKUP($C361,Gas!$B$3:$E$2506,4)</f>
        <v>0.38125238806302419</v>
      </c>
    </row>
    <row r="362" spans="1:24" x14ac:dyDescent="0.2">
      <c r="A362">
        <f t="shared" si="71"/>
        <v>1999</v>
      </c>
      <c r="B362" s="43">
        <f t="shared" si="70"/>
        <v>17</v>
      </c>
      <c r="C362" s="91">
        <v>36285</v>
      </c>
      <c r="D362" s="92">
        <v>31.23</v>
      </c>
      <c r="E362" s="4">
        <f t="shared" si="64"/>
        <v>0.14999665564003847</v>
      </c>
      <c r="F362" s="100">
        <f t="shared" si="62"/>
        <v>1.0169174866582016</v>
      </c>
      <c r="G362" s="5"/>
      <c r="H362" s="8">
        <f t="shared" si="72"/>
        <v>0</v>
      </c>
      <c r="I362" s="8">
        <f t="shared" si="72"/>
        <v>0</v>
      </c>
      <c r="J362" s="8">
        <f t="shared" si="72"/>
        <v>0</v>
      </c>
      <c r="K362" s="8">
        <f t="shared" si="72"/>
        <v>3.7699999999999996</v>
      </c>
      <c r="L362" s="8">
        <f t="shared" si="72"/>
        <v>8.77</v>
      </c>
      <c r="M362" s="8">
        <f t="shared" si="72"/>
        <v>18.77</v>
      </c>
      <c r="N362" s="8">
        <f t="shared" si="72"/>
        <v>11.23</v>
      </c>
      <c r="O362" s="8">
        <f t="shared" si="72"/>
        <v>6.23</v>
      </c>
      <c r="P362" s="8">
        <f t="shared" si="72"/>
        <v>1.2300000000000004</v>
      </c>
      <c r="Q362" s="8">
        <f t="shared" si="72"/>
        <v>0</v>
      </c>
      <c r="R362" s="8">
        <f t="shared" si="72"/>
        <v>0</v>
      </c>
      <c r="S362" s="8">
        <f t="shared" si="72"/>
        <v>0</v>
      </c>
      <c r="T362" s="8">
        <f t="shared" si="72"/>
        <v>0</v>
      </c>
      <c r="U362" s="21">
        <f t="shared" si="66"/>
        <v>17</v>
      </c>
      <c r="V362" s="19">
        <f>VLOOKUP($C362,Gas!$B$3:$E$2506,2)</f>
        <v>2.3149999999999999</v>
      </c>
      <c r="W362" s="44">
        <f t="shared" si="67"/>
        <v>13.490280777537798</v>
      </c>
      <c r="X362" s="5">
        <f>VLOOKUP($C362,Gas!$B$3:$E$2506,4)</f>
        <v>0.46014074389902371</v>
      </c>
    </row>
    <row r="363" spans="1:24" x14ac:dyDescent="0.2">
      <c r="A363">
        <f t="shared" si="71"/>
        <v>1999</v>
      </c>
      <c r="B363" s="43">
        <f t="shared" si="70"/>
        <v>17</v>
      </c>
      <c r="C363" s="91">
        <v>36286</v>
      </c>
      <c r="D363" s="92">
        <v>29.08</v>
      </c>
      <c r="E363" s="4">
        <f t="shared" si="64"/>
        <v>-7.1328518629668727E-2</v>
      </c>
      <c r="F363" s="100">
        <f t="shared" si="62"/>
        <v>1.0960082649270144</v>
      </c>
      <c r="G363" s="5"/>
      <c r="H363" s="8">
        <f t="shared" si="72"/>
        <v>0</v>
      </c>
      <c r="I363" s="8">
        <f t="shared" si="72"/>
        <v>0</v>
      </c>
      <c r="J363" s="8">
        <f t="shared" si="72"/>
        <v>0.92000000000000171</v>
      </c>
      <c r="K363" s="8">
        <f t="shared" si="72"/>
        <v>5.9200000000000017</v>
      </c>
      <c r="L363" s="8">
        <f t="shared" si="72"/>
        <v>10.920000000000002</v>
      </c>
      <c r="M363" s="8">
        <f t="shared" si="72"/>
        <v>20.92</v>
      </c>
      <c r="N363" s="8">
        <f t="shared" si="72"/>
        <v>9.0799999999999983</v>
      </c>
      <c r="O363" s="8">
        <f t="shared" si="72"/>
        <v>4.0799999999999983</v>
      </c>
      <c r="P363" s="8">
        <f t="shared" si="72"/>
        <v>0</v>
      </c>
      <c r="Q363" s="8">
        <f t="shared" si="72"/>
        <v>0</v>
      </c>
      <c r="R363" s="8">
        <f t="shared" si="72"/>
        <v>0</v>
      </c>
      <c r="S363" s="8">
        <f t="shared" si="72"/>
        <v>0</v>
      </c>
      <c r="T363" s="8">
        <f t="shared" si="72"/>
        <v>0</v>
      </c>
      <c r="U363" s="21">
        <f t="shared" si="66"/>
        <v>17</v>
      </c>
      <c r="V363" s="19">
        <f>VLOOKUP($C363,Gas!$B$3:$E$2506,2)</f>
        <v>2.3650000000000002</v>
      </c>
      <c r="W363" s="44">
        <f t="shared" si="67"/>
        <v>12.29598308668076</v>
      </c>
      <c r="X363" s="5">
        <f>VLOOKUP($C363,Gas!$B$3:$E$2506,4)</f>
        <v>0.47148720294229735</v>
      </c>
    </row>
    <row r="364" spans="1:24" x14ac:dyDescent="0.2">
      <c r="A364">
        <f t="shared" si="71"/>
        <v>1999</v>
      </c>
      <c r="B364" s="43">
        <f t="shared" si="70"/>
        <v>17</v>
      </c>
      <c r="C364" s="91">
        <v>36287</v>
      </c>
      <c r="D364" s="92">
        <v>28.7</v>
      </c>
      <c r="E364" s="4">
        <f t="shared" si="64"/>
        <v>-1.3153529899743142E-2</v>
      </c>
      <c r="F364" s="100">
        <f t="shared" si="62"/>
        <v>1.0649830845520525</v>
      </c>
      <c r="G364" s="5"/>
      <c r="H364" s="8">
        <f t="shared" ref="H364:T373" si="73">IF(H$1="P",MAX(0,H$2-$D364),IF(H$1="C",MAX(0,$D364-H$2)))</f>
        <v>0</v>
      </c>
      <c r="I364" s="8">
        <f t="shared" si="73"/>
        <v>0</v>
      </c>
      <c r="J364" s="8">
        <f t="shared" si="73"/>
        <v>1.3000000000000007</v>
      </c>
      <c r="K364" s="8">
        <f t="shared" si="73"/>
        <v>6.3000000000000007</v>
      </c>
      <c r="L364" s="8">
        <f t="shared" si="73"/>
        <v>11.3</v>
      </c>
      <c r="M364" s="8">
        <f t="shared" si="73"/>
        <v>21.3</v>
      </c>
      <c r="N364" s="8">
        <f t="shared" si="73"/>
        <v>8.6999999999999993</v>
      </c>
      <c r="O364" s="8">
        <f t="shared" si="73"/>
        <v>3.6999999999999993</v>
      </c>
      <c r="P364" s="8">
        <f t="shared" si="73"/>
        <v>0</v>
      </c>
      <c r="Q364" s="8">
        <f t="shared" si="73"/>
        <v>0</v>
      </c>
      <c r="R364" s="8">
        <f t="shared" si="73"/>
        <v>0</v>
      </c>
      <c r="S364" s="8">
        <f t="shared" si="73"/>
        <v>0</v>
      </c>
      <c r="T364" s="8">
        <f t="shared" si="73"/>
        <v>0</v>
      </c>
      <c r="U364" s="21">
        <f t="shared" si="66"/>
        <v>17</v>
      </c>
      <c r="V364" s="19">
        <f>VLOOKUP($C364,Gas!$B$3:$E$2506,2)</f>
        <v>2.335</v>
      </c>
      <c r="W364" s="44">
        <f t="shared" si="67"/>
        <v>12.291220556745182</v>
      </c>
      <c r="X364" s="5">
        <f>VLOOKUP($C364,Gas!$B$3:$E$2506,4)</f>
        <v>0.48278781500533341</v>
      </c>
    </row>
    <row r="365" spans="1:24" x14ac:dyDescent="0.2">
      <c r="A365">
        <f t="shared" si="71"/>
        <v>1999</v>
      </c>
      <c r="B365" s="43">
        <f t="shared" si="70"/>
        <v>17</v>
      </c>
      <c r="C365" s="91">
        <v>36290</v>
      </c>
      <c r="D365" s="92">
        <v>32</v>
      </c>
      <c r="E365" s="4">
        <f t="shared" si="64"/>
        <v>0.10883878003415107</v>
      </c>
      <c r="F365" s="100">
        <f t="shared" si="62"/>
        <v>1.1638608926048708</v>
      </c>
      <c r="G365" s="5"/>
      <c r="H365" s="8">
        <f t="shared" si="73"/>
        <v>0</v>
      </c>
      <c r="I365" s="8">
        <f t="shared" si="73"/>
        <v>0</v>
      </c>
      <c r="J365" s="8">
        <f t="shared" si="73"/>
        <v>0</v>
      </c>
      <c r="K365" s="8">
        <f t="shared" si="73"/>
        <v>3</v>
      </c>
      <c r="L365" s="8">
        <f t="shared" si="73"/>
        <v>8</v>
      </c>
      <c r="M365" s="8">
        <f t="shared" si="73"/>
        <v>18</v>
      </c>
      <c r="N365" s="8">
        <f t="shared" si="73"/>
        <v>12</v>
      </c>
      <c r="O365" s="8">
        <f t="shared" si="73"/>
        <v>7</v>
      </c>
      <c r="P365" s="8">
        <f t="shared" si="73"/>
        <v>2</v>
      </c>
      <c r="Q365" s="8">
        <f t="shared" si="73"/>
        <v>0</v>
      </c>
      <c r="R365" s="8">
        <f t="shared" si="73"/>
        <v>0</v>
      </c>
      <c r="S365" s="8">
        <f t="shared" si="73"/>
        <v>0</v>
      </c>
      <c r="T365" s="8">
        <f t="shared" si="73"/>
        <v>0</v>
      </c>
      <c r="U365" s="21">
        <f t="shared" si="66"/>
        <v>17</v>
      </c>
      <c r="V365" s="19">
        <f>VLOOKUP($C365,Gas!$B$3:$E$2506,2)</f>
        <v>2.2549999999999999</v>
      </c>
      <c r="W365" s="44">
        <f t="shared" si="67"/>
        <v>14.190687361419069</v>
      </c>
      <c r="X365" s="5">
        <f>VLOOKUP($C365,Gas!$B$3:$E$2506,4)</f>
        <v>0.44452175901982033</v>
      </c>
    </row>
    <row r="366" spans="1:24" x14ac:dyDescent="0.2">
      <c r="A366">
        <f t="shared" si="71"/>
        <v>1999</v>
      </c>
      <c r="B366" s="43">
        <f t="shared" si="70"/>
        <v>17</v>
      </c>
      <c r="C366" s="91">
        <v>36291</v>
      </c>
      <c r="D366" s="92">
        <v>31</v>
      </c>
      <c r="E366" s="4">
        <f t="shared" si="64"/>
        <v>-3.1748698314580298E-2</v>
      </c>
      <c r="F366" s="100">
        <f t="shared" si="62"/>
        <v>1.1963132730335784</v>
      </c>
      <c r="G366" s="5"/>
      <c r="H366" s="8">
        <f t="shared" si="73"/>
        <v>0</v>
      </c>
      <c r="I366" s="8">
        <f t="shared" si="73"/>
        <v>0</v>
      </c>
      <c r="J366" s="8">
        <f t="shared" si="73"/>
        <v>0</v>
      </c>
      <c r="K366" s="8">
        <f t="shared" si="73"/>
        <v>4</v>
      </c>
      <c r="L366" s="8">
        <f t="shared" si="73"/>
        <v>9</v>
      </c>
      <c r="M366" s="8">
        <f t="shared" si="73"/>
        <v>19</v>
      </c>
      <c r="N366" s="8">
        <f t="shared" si="73"/>
        <v>11</v>
      </c>
      <c r="O366" s="8">
        <f t="shared" si="73"/>
        <v>6</v>
      </c>
      <c r="P366" s="8">
        <f t="shared" si="73"/>
        <v>1</v>
      </c>
      <c r="Q366" s="8">
        <f t="shared" si="73"/>
        <v>0</v>
      </c>
      <c r="R366" s="8">
        <f t="shared" si="73"/>
        <v>0</v>
      </c>
      <c r="S366" s="8">
        <f t="shared" si="73"/>
        <v>0</v>
      </c>
      <c r="T366" s="8">
        <f t="shared" si="73"/>
        <v>0</v>
      </c>
      <c r="U366" s="21">
        <f t="shared" si="66"/>
        <v>17</v>
      </c>
      <c r="V366" s="19">
        <f>VLOOKUP($C366,Gas!$B$3:$E$2506,2)</f>
        <v>2.2599999999999998</v>
      </c>
      <c r="W366" s="44">
        <f t="shared" si="67"/>
        <v>13.716814159292037</v>
      </c>
      <c r="X366" s="5">
        <f>VLOOKUP($C366,Gas!$B$3:$E$2506,4)</f>
        <v>0.40726310965811452</v>
      </c>
    </row>
    <row r="367" spans="1:24" x14ac:dyDescent="0.2">
      <c r="A367">
        <f t="shared" si="71"/>
        <v>1999</v>
      </c>
      <c r="B367" s="43">
        <f t="shared" si="70"/>
        <v>17</v>
      </c>
      <c r="C367" s="91">
        <v>36292</v>
      </c>
      <c r="D367" s="92">
        <v>29.4</v>
      </c>
      <c r="E367" s="4">
        <f t="shared" si="64"/>
        <v>-5.2992530140510342E-2</v>
      </c>
      <c r="F367" s="100">
        <f t="shared" si="62"/>
        <v>1.1852125870304846</v>
      </c>
      <c r="G367" s="5"/>
      <c r="H367" s="8">
        <f t="shared" si="73"/>
        <v>0</v>
      </c>
      <c r="I367" s="8">
        <f t="shared" si="73"/>
        <v>0</v>
      </c>
      <c r="J367" s="8">
        <f t="shared" si="73"/>
        <v>0.60000000000000142</v>
      </c>
      <c r="K367" s="8">
        <f t="shared" si="73"/>
        <v>5.6000000000000014</v>
      </c>
      <c r="L367" s="8">
        <f t="shared" si="73"/>
        <v>10.600000000000001</v>
      </c>
      <c r="M367" s="8">
        <f t="shared" si="73"/>
        <v>20.6</v>
      </c>
      <c r="N367" s="8">
        <f t="shared" si="73"/>
        <v>9.3999999999999986</v>
      </c>
      <c r="O367" s="8">
        <f t="shared" si="73"/>
        <v>4.3999999999999986</v>
      </c>
      <c r="P367" s="8">
        <f t="shared" si="73"/>
        <v>0</v>
      </c>
      <c r="Q367" s="8">
        <f t="shared" si="73"/>
        <v>0</v>
      </c>
      <c r="R367" s="8">
        <f t="shared" si="73"/>
        <v>0</v>
      </c>
      <c r="S367" s="8">
        <f t="shared" si="73"/>
        <v>0</v>
      </c>
      <c r="T367" s="8">
        <f t="shared" si="73"/>
        <v>0</v>
      </c>
      <c r="U367" s="21">
        <f t="shared" si="66"/>
        <v>17</v>
      </c>
      <c r="V367" s="19">
        <f>VLOOKUP($C367,Gas!$B$3:$E$2506,2)</f>
        <v>2.29</v>
      </c>
      <c r="W367" s="44">
        <f t="shared" si="67"/>
        <v>12.838427947598252</v>
      </c>
      <c r="X367" s="5">
        <f>VLOOKUP($C367,Gas!$B$3:$E$2506,4)</f>
        <v>0.41555110380799803</v>
      </c>
    </row>
    <row r="368" spans="1:24" x14ac:dyDescent="0.2">
      <c r="A368">
        <f t="shared" si="71"/>
        <v>1999</v>
      </c>
      <c r="B368" s="43">
        <f t="shared" si="70"/>
        <v>17</v>
      </c>
      <c r="C368" s="91">
        <v>36293</v>
      </c>
      <c r="D368" s="92">
        <v>28</v>
      </c>
      <c r="E368" s="4">
        <f t="shared" si="64"/>
        <v>-4.8790164169431945E-2</v>
      </c>
      <c r="F368" s="100">
        <f t="shared" si="62"/>
        <v>1.224641038192174</v>
      </c>
      <c r="G368" s="5"/>
      <c r="H368" s="8">
        <f t="shared" si="73"/>
        <v>0</v>
      </c>
      <c r="I368" s="8">
        <f t="shared" si="73"/>
        <v>0</v>
      </c>
      <c r="J368" s="8">
        <f t="shared" si="73"/>
        <v>2</v>
      </c>
      <c r="K368" s="8">
        <f t="shared" si="73"/>
        <v>7</v>
      </c>
      <c r="L368" s="8">
        <f t="shared" si="73"/>
        <v>12</v>
      </c>
      <c r="M368" s="8">
        <f t="shared" si="73"/>
        <v>22</v>
      </c>
      <c r="N368" s="8">
        <f t="shared" si="73"/>
        <v>8</v>
      </c>
      <c r="O368" s="8">
        <f t="shared" si="73"/>
        <v>3</v>
      </c>
      <c r="P368" s="8">
        <f t="shared" si="73"/>
        <v>0</v>
      </c>
      <c r="Q368" s="8">
        <f t="shared" si="73"/>
        <v>0</v>
      </c>
      <c r="R368" s="8">
        <f t="shared" si="73"/>
        <v>0</v>
      </c>
      <c r="S368" s="8">
        <f t="shared" si="73"/>
        <v>0</v>
      </c>
      <c r="T368" s="8">
        <f t="shared" si="73"/>
        <v>0</v>
      </c>
      <c r="U368" s="21">
        <f t="shared" si="66"/>
        <v>17</v>
      </c>
      <c r="V368" s="19">
        <f>VLOOKUP($C368,Gas!$B$3:$E$2506,2)</f>
        <v>2.19</v>
      </c>
      <c r="W368" s="44">
        <f t="shared" si="67"/>
        <v>12.785388127853881</v>
      </c>
      <c r="X368" s="5">
        <f>VLOOKUP($C368,Gas!$B$3:$E$2506,4)</f>
        <v>0.49862583673796418</v>
      </c>
    </row>
    <row r="369" spans="1:24" x14ac:dyDescent="0.2">
      <c r="A369">
        <f t="shared" si="71"/>
        <v>1999</v>
      </c>
      <c r="B369" s="43">
        <f t="shared" si="70"/>
        <v>17</v>
      </c>
      <c r="C369" s="91">
        <v>36294</v>
      </c>
      <c r="D369" s="92">
        <v>29.5</v>
      </c>
      <c r="E369" s="4">
        <f t="shared" si="64"/>
        <v>5.2185753170570247E-2</v>
      </c>
      <c r="F369" s="100">
        <f t="shared" si="62"/>
        <v>1.2244985989087624</v>
      </c>
      <c r="G369" s="5"/>
      <c r="H369" s="8">
        <f t="shared" si="73"/>
        <v>0</v>
      </c>
      <c r="I369" s="8">
        <f t="shared" si="73"/>
        <v>0</v>
      </c>
      <c r="J369" s="8">
        <f t="shared" si="73"/>
        <v>0.5</v>
      </c>
      <c r="K369" s="8">
        <f t="shared" si="73"/>
        <v>5.5</v>
      </c>
      <c r="L369" s="8">
        <f t="shared" si="73"/>
        <v>10.5</v>
      </c>
      <c r="M369" s="8">
        <f t="shared" si="73"/>
        <v>20.5</v>
      </c>
      <c r="N369" s="8">
        <f t="shared" si="73"/>
        <v>9.5</v>
      </c>
      <c r="O369" s="8">
        <f t="shared" si="73"/>
        <v>4.5</v>
      </c>
      <c r="P369" s="8">
        <f t="shared" si="73"/>
        <v>0</v>
      </c>
      <c r="Q369" s="8">
        <f t="shared" si="73"/>
        <v>0</v>
      </c>
      <c r="R369" s="8">
        <f t="shared" si="73"/>
        <v>0</v>
      </c>
      <c r="S369" s="8">
        <f t="shared" si="73"/>
        <v>0</v>
      </c>
      <c r="T369" s="8">
        <f t="shared" si="73"/>
        <v>0</v>
      </c>
      <c r="U369" s="21">
        <f t="shared" si="66"/>
        <v>17</v>
      </c>
      <c r="V369" s="19">
        <f>VLOOKUP($C369,Gas!$B$3:$E$2506,2)</f>
        <v>2.21</v>
      </c>
      <c r="W369" s="44">
        <f t="shared" si="67"/>
        <v>13.348416289592761</v>
      </c>
      <c r="X369" s="5">
        <f>VLOOKUP($C369,Gas!$B$3:$E$2506,4)</f>
        <v>0.48682535052882053</v>
      </c>
    </row>
    <row r="370" spans="1:24" x14ac:dyDescent="0.2">
      <c r="A370">
        <f t="shared" si="71"/>
        <v>1999</v>
      </c>
      <c r="B370" s="43">
        <f t="shared" si="70"/>
        <v>17</v>
      </c>
      <c r="C370" s="91">
        <v>36297</v>
      </c>
      <c r="D370" s="92">
        <v>32.5</v>
      </c>
      <c r="E370" s="4">
        <f t="shared" si="64"/>
        <v>9.6849825989917621E-2</v>
      </c>
      <c r="F370" s="100">
        <f t="shared" si="62"/>
        <v>1.2778375810211613</v>
      </c>
      <c r="G370" s="5"/>
      <c r="H370" s="8">
        <f t="shared" si="73"/>
        <v>0</v>
      </c>
      <c r="I370" s="8">
        <f t="shared" si="73"/>
        <v>0</v>
      </c>
      <c r="J370" s="8">
        <f t="shared" si="73"/>
        <v>0</v>
      </c>
      <c r="K370" s="8">
        <f t="shared" si="73"/>
        <v>2.5</v>
      </c>
      <c r="L370" s="8">
        <f t="shared" si="73"/>
        <v>7.5</v>
      </c>
      <c r="M370" s="8">
        <f t="shared" si="73"/>
        <v>17.5</v>
      </c>
      <c r="N370" s="8">
        <f t="shared" si="73"/>
        <v>12.5</v>
      </c>
      <c r="O370" s="8">
        <f t="shared" si="73"/>
        <v>7.5</v>
      </c>
      <c r="P370" s="8">
        <f t="shared" si="73"/>
        <v>2.5</v>
      </c>
      <c r="Q370" s="8">
        <f t="shared" si="73"/>
        <v>0</v>
      </c>
      <c r="R370" s="8">
        <f t="shared" si="73"/>
        <v>0</v>
      </c>
      <c r="S370" s="8">
        <f t="shared" si="73"/>
        <v>0</v>
      </c>
      <c r="T370" s="8">
        <f t="shared" si="73"/>
        <v>0</v>
      </c>
      <c r="U370" s="21">
        <f t="shared" si="66"/>
        <v>17</v>
      </c>
      <c r="V370" s="19">
        <f>VLOOKUP($C370,Gas!$B$3:$E$2506,2)</f>
        <v>2.2749999999999999</v>
      </c>
      <c r="W370" s="44">
        <f t="shared" si="67"/>
        <v>14.285714285714286</v>
      </c>
      <c r="X370" s="5">
        <f>VLOOKUP($C370,Gas!$B$3:$E$2506,4)</f>
        <v>0.41481997465615661</v>
      </c>
    </row>
    <row r="371" spans="1:24" x14ac:dyDescent="0.2">
      <c r="A371">
        <f t="shared" si="71"/>
        <v>1999</v>
      </c>
      <c r="B371" s="43">
        <f t="shared" si="70"/>
        <v>17</v>
      </c>
      <c r="C371" s="91">
        <v>36298</v>
      </c>
      <c r="D371" s="92">
        <v>29.42</v>
      </c>
      <c r="E371" s="4">
        <f t="shared" si="64"/>
        <v>-9.9565374162400286E-2</v>
      </c>
      <c r="F371" s="100">
        <f t="shared" si="62"/>
        <v>1.3642616552884939</v>
      </c>
      <c r="G371" s="5"/>
      <c r="H371" s="8">
        <f t="shared" si="73"/>
        <v>0</v>
      </c>
      <c r="I371" s="8">
        <f t="shared" si="73"/>
        <v>0</v>
      </c>
      <c r="J371" s="8">
        <f t="shared" si="73"/>
        <v>0.57999999999999829</v>
      </c>
      <c r="K371" s="8">
        <f t="shared" si="73"/>
        <v>5.5799999999999983</v>
      </c>
      <c r="L371" s="8">
        <f t="shared" si="73"/>
        <v>10.579999999999998</v>
      </c>
      <c r="M371" s="8">
        <f t="shared" si="73"/>
        <v>20.58</v>
      </c>
      <c r="N371" s="8">
        <f t="shared" si="73"/>
        <v>9.4200000000000017</v>
      </c>
      <c r="O371" s="8">
        <f t="shared" si="73"/>
        <v>4.4200000000000017</v>
      </c>
      <c r="P371" s="8">
        <f t="shared" si="73"/>
        <v>0</v>
      </c>
      <c r="Q371" s="8">
        <f t="shared" si="73"/>
        <v>0</v>
      </c>
      <c r="R371" s="8">
        <f t="shared" si="73"/>
        <v>0</v>
      </c>
      <c r="S371" s="8">
        <f t="shared" si="73"/>
        <v>0</v>
      </c>
      <c r="T371" s="8">
        <f t="shared" si="73"/>
        <v>0</v>
      </c>
      <c r="U371" s="21">
        <f t="shared" si="66"/>
        <v>17</v>
      </c>
      <c r="V371" s="19">
        <f>VLOOKUP($C371,Gas!$B$3:$E$2506,2)</f>
        <v>2.3050000000000002</v>
      </c>
      <c r="W371" s="44">
        <f t="shared" si="67"/>
        <v>12.76355748373102</v>
      </c>
      <c r="X371" s="5">
        <f>VLOOKUP($C371,Gas!$B$3:$E$2506,4)</f>
        <v>0.36130930633581676</v>
      </c>
    </row>
    <row r="372" spans="1:24" x14ac:dyDescent="0.2">
      <c r="A372">
        <f t="shared" si="71"/>
        <v>1999</v>
      </c>
      <c r="B372" s="43">
        <f t="shared" si="70"/>
        <v>17</v>
      </c>
      <c r="C372" s="91">
        <v>36299</v>
      </c>
      <c r="D372" s="92">
        <v>29.44</v>
      </c>
      <c r="E372" s="4">
        <f t="shared" si="64"/>
        <v>6.7957868738412219E-4</v>
      </c>
      <c r="F372" s="100">
        <f t="shared" si="62"/>
        <v>1.1176847938810657</v>
      </c>
      <c r="G372" s="5"/>
      <c r="H372" s="8">
        <f t="shared" si="73"/>
        <v>0</v>
      </c>
      <c r="I372" s="8">
        <f t="shared" si="73"/>
        <v>0</v>
      </c>
      <c r="J372" s="8">
        <f t="shared" si="73"/>
        <v>0.55999999999999872</v>
      </c>
      <c r="K372" s="8">
        <f t="shared" si="73"/>
        <v>5.5599999999999987</v>
      </c>
      <c r="L372" s="8">
        <f t="shared" si="73"/>
        <v>10.559999999999999</v>
      </c>
      <c r="M372" s="8">
        <f t="shared" si="73"/>
        <v>20.56</v>
      </c>
      <c r="N372" s="8">
        <f t="shared" si="73"/>
        <v>9.4400000000000013</v>
      </c>
      <c r="O372" s="8">
        <f t="shared" si="73"/>
        <v>4.4400000000000013</v>
      </c>
      <c r="P372" s="8">
        <f t="shared" si="73"/>
        <v>0</v>
      </c>
      <c r="Q372" s="8">
        <f t="shared" si="73"/>
        <v>0</v>
      </c>
      <c r="R372" s="8">
        <f t="shared" si="73"/>
        <v>0</v>
      </c>
      <c r="S372" s="8">
        <f t="shared" si="73"/>
        <v>0</v>
      </c>
      <c r="T372" s="8">
        <f t="shared" si="73"/>
        <v>0</v>
      </c>
      <c r="U372" s="21">
        <f t="shared" si="66"/>
        <v>17</v>
      </c>
      <c r="V372" s="19">
        <f>VLOOKUP($C372,Gas!$B$3:$E$2506,2)</f>
        <v>2.2949999999999999</v>
      </c>
      <c r="W372" s="44">
        <f t="shared" si="67"/>
        <v>12.827886710239653</v>
      </c>
      <c r="X372" s="5">
        <f>VLOOKUP($C372,Gas!$B$3:$E$2506,4)</f>
        <v>0.36332877804308755</v>
      </c>
    </row>
    <row r="373" spans="1:24" x14ac:dyDescent="0.2">
      <c r="A373">
        <f t="shared" si="71"/>
        <v>1999</v>
      </c>
      <c r="B373" s="43">
        <f t="shared" si="70"/>
        <v>17</v>
      </c>
      <c r="C373" s="91">
        <v>36300</v>
      </c>
      <c r="D373" s="92">
        <v>28.64</v>
      </c>
      <c r="E373" s="4">
        <f t="shared" si="64"/>
        <v>-2.7549951768230631E-2</v>
      </c>
      <c r="F373" s="100">
        <f t="shared" si="62"/>
        <v>1.0667745470779417</v>
      </c>
      <c r="G373" s="5"/>
      <c r="H373" s="8">
        <f t="shared" si="73"/>
        <v>0</v>
      </c>
      <c r="I373" s="8">
        <f t="shared" si="73"/>
        <v>0</v>
      </c>
      <c r="J373" s="8">
        <f t="shared" si="73"/>
        <v>1.3599999999999994</v>
      </c>
      <c r="K373" s="8">
        <f t="shared" si="73"/>
        <v>6.3599999999999994</v>
      </c>
      <c r="L373" s="8">
        <f t="shared" si="73"/>
        <v>11.36</v>
      </c>
      <c r="M373" s="8">
        <f t="shared" si="73"/>
        <v>21.36</v>
      </c>
      <c r="N373" s="8">
        <f t="shared" si="73"/>
        <v>8.64</v>
      </c>
      <c r="O373" s="8">
        <f t="shared" si="73"/>
        <v>3.6400000000000006</v>
      </c>
      <c r="P373" s="8">
        <f t="shared" si="73"/>
        <v>0</v>
      </c>
      <c r="Q373" s="8">
        <f t="shared" si="73"/>
        <v>0</v>
      </c>
      <c r="R373" s="8">
        <f t="shared" si="73"/>
        <v>0</v>
      </c>
      <c r="S373" s="8">
        <f t="shared" si="73"/>
        <v>0</v>
      </c>
      <c r="T373" s="8">
        <f t="shared" si="73"/>
        <v>0</v>
      </c>
      <c r="U373" s="21">
        <f t="shared" si="66"/>
        <v>17</v>
      </c>
      <c r="V373" s="19">
        <f>VLOOKUP($C373,Gas!$B$3:$E$2506,2)</f>
        <v>2.2599999999999998</v>
      </c>
      <c r="W373" s="44">
        <f t="shared" si="67"/>
        <v>12.672566371681418</v>
      </c>
      <c r="X373" s="5">
        <f>VLOOKUP($C373,Gas!$B$3:$E$2506,4)</f>
        <v>0.37791530045713123</v>
      </c>
    </row>
    <row r="374" spans="1:24" x14ac:dyDescent="0.2">
      <c r="A374">
        <f t="shared" si="71"/>
        <v>1999</v>
      </c>
      <c r="B374" s="43">
        <f t="shared" si="70"/>
        <v>17</v>
      </c>
      <c r="C374" s="91">
        <v>36301</v>
      </c>
      <c r="D374" s="92">
        <v>26</v>
      </c>
      <c r="E374" s="4">
        <f t="shared" si="64"/>
        <v>-9.6707804070962869E-2</v>
      </c>
      <c r="F374" s="100">
        <f t="shared" ref="F374:F437" si="74">STDEV(E365:E374)*SQRT(trade_day)</f>
        <v>1.1689829280427659</v>
      </c>
      <c r="G374" s="5"/>
      <c r="H374" s="8">
        <f t="shared" ref="H374:T383" si="75">IF(H$1="P",MAX(0,H$2-$D374),IF(H$1="C",MAX(0,$D374-H$2)))</f>
        <v>0</v>
      </c>
      <c r="I374" s="8">
        <f t="shared" si="75"/>
        <v>0</v>
      </c>
      <c r="J374" s="8">
        <f t="shared" si="75"/>
        <v>4</v>
      </c>
      <c r="K374" s="8">
        <f t="shared" si="75"/>
        <v>9</v>
      </c>
      <c r="L374" s="8">
        <f t="shared" si="75"/>
        <v>14</v>
      </c>
      <c r="M374" s="8">
        <f t="shared" si="75"/>
        <v>24</v>
      </c>
      <c r="N374" s="8">
        <f t="shared" si="75"/>
        <v>6</v>
      </c>
      <c r="O374" s="8">
        <f t="shared" si="75"/>
        <v>1</v>
      </c>
      <c r="P374" s="8">
        <f t="shared" si="75"/>
        <v>0</v>
      </c>
      <c r="Q374" s="8">
        <f t="shared" si="75"/>
        <v>0</v>
      </c>
      <c r="R374" s="8">
        <f t="shared" si="75"/>
        <v>0</v>
      </c>
      <c r="S374" s="8">
        <f t="shared" si="75"/>
        <v>0</v>
      </c>
      <c r="T374" s="8">
        <f t="shared" si="75"/>
        <v>0</v>
      </c>
      <c r="U374" s="21">
        <f t="shared" si="66"/>
        <v>17</v>
      </c>
      <c r="V374" s="19">
        <f>VLOOKUP($C374,Gas!$B$3:$E$2506,2)</f>
        <v>2.2599999999999998</v>
      </c>
      <c r="W374" s="44">
        <f t="shared" si="67"/>
        <v>11.504424778761063</v>
      </c>
      <c r="X374" s="5">
        <f>VLOOKUP($C374,Gas!$B$3:$E$2506,4)</f>
        <v>0.37767833261134565</v>
      </c>
    </row>
    <row r="375" spans="1:24" x14ac:dyDescent="0.2">
      <c r="A375">
        <f t="shared" si="71"/>
        <v>1999</v>
      </c>
      <c r="B375" s="43">
        <f t="shared" si="70"/>
        <v>17</v>
      </c>
      <c r="C375" s="91">
        <v>36304</v>
      </c>
      <c r="D375" s="92">
        <v>26</v>
      </c>
      <c r="E375" s="4">
        <f t="shared" si="64"/>
        <v>0</v>
      </c>
      <c r="F375" s="100">
        <f t="shared" si="74"/>
        <v>0.97202000483385775</v>
      </c>
      <c r="G375" s="5"/>
      <c r="H375" s="8">
        <f t="shared" si="75"/>
        <v>0</v>
      </c>
      <c r="I375" s="8">
        <f t="shared" si="75"/>
        <v>0</v>
      </c>
      <c r="J375" s="8">
        <f t="shared" si="75"/>
        <v>4</v>
      </c>
      <c r="K375" s="8">
        <f t="shared" si="75"/>
        <v>9</v>
      </c>
      <c r="L375" s="8">
        <f t="shared" si="75"/>
        <v>14</v>
      </c>
      <c r="M375" s="8">
        <f t="shared" si="75"/>
        <v>24</v>
      </c>
      <c r="N375" s="8">
        <f t="shared" si="75"/>
        <v>6</v>
      </c>
      <c r="O375" s="8">
        <f t="shared" si="75"/>
        <v>1</v>
      </c>
      <c r="P375" s="8">
        <f t="shared" si="75"/>
        <v>0</v>
      </c>
      <c r="Q375" s="8">
        <f t="shared" si="75"/>
        <v>0</v>
      </c>
      <c r="R375" s="8">
        <f t="shared" si="75"/>
        <v>0</v>
      </c>
      <c r="S375" s="8">
        <f t="shared" si="75"/>
        <v>0</v>
      </c>
      <c r="T375" s="8">
        <f t="shared" si="75"/>
        <v>0</v>
      </c>
      <c r="U375" s="21">
        <f t="shared" si="66"/>
        <v>17</v>
      </c>
      <c r="V375" s="19">
        <f>VLOOKUP($C375,Gas!$B$3:$E$2506,2)</f>
        <v>2.2200000000000002</v>
      </c>
      <c r="W375" s="44">
        <f t="shared" si="67"/>
        <v>11.711711711711711</v>
      </c>
      <c r="X375" s="5">
        <f>VLOOKUP($C375,Gas!$B$3:$E$2506,4)</f>
        <v>0.25344330258438774</v>
      </c>
    </row>
    <row r="376" spans="1:24" x14ac:dyDescent="0.2">
      <c r="A376">
        <f t="shared" si="71"/>
        <v>1999</v>
      </c>
      <c r="B376" s="43">
        <f t="shared" si="70"/>
        <v>17</v>
      </c>
      <c r="C376" s="91">
        <v>36305</v>
      </c>
      <c r="D376" s="92">
        <v>25.5</v>
      </c>
      <c r="E376" s="4">
        <f t="shared" si="64"/>
        <v>-1.9418085857101627E-2</v>
      </c>
      <c r="F376" s="100">
        <f t="shared" si="74"/>
        <v>0.97010259986630432</v>
      </c>
      <c r="G376" s="5"/>
      <c r="H376" s="8">
        <f t="shared" si="75"/>
        <v>0</v>
      </c>
      <c r="I376" s="8">
        <f t="shared" si="75"/>
        <v>0</v>
      </c>
      <c r="J376" s="8">
        <f t="shared" si="75"/>
        <v>4.5</v>
      </c>
      <c r="K376" s="8">
        <f t="shared" si="75"/>
        <v>9.5</v>
      </c>
      <c r="L376" s="8">
        <f t="shared" si="75"/>
        <v>14.5</v>
      </c>
      <c r="M376" s="8">
        <f t="shared" si="75"/>
        <v>24.5</v>
      </c>
      <c r="N376" s="8">
        <f t="shared" si="75"/>
        <v>5.5</v>
      </c>
      <c r="O376" s="8">
        <f t="shared" si="75"/>
        <v>0.5</v>
      </c>
      <c r="P376" s="8">
        <f t="shared" si="75"/>
        <v>0</v>
      </c>
      <c r="Q376" s="8">
        <f t="shared" si="75"/>
        <v>0</v>
      </c>
      <c r="R376" s="8">
        <f t="shared" si="75"/>
        <v>0</v>
      </c>
      <c r="S376" s="8">
        <f t="shared" si="75"/>
        <v>0</v>
      </c>
      <c r="T376" s="8">
        <f t="shared" si="75"/>
        <v>0</v>
      </c>
      <c r="U376" s="21">
        <f t="shared" si="66"/>
        <v>17</v>
      </c>
      <c r="V376" s="19">
        <f>VLOOKUP($C376,Gas!$B$3:$E$2506,2)</f>
        <v>2.1949999999999998</v>
      </c>
      <c r="W376" s="44">
        <f t="shared" si="67"/>
        <v>11.61731207289294</v>
      </c>
      <c r="X376" s="5">
        <f>VLOOKUP($C376,Gas!$B$3:$E$2506,4)</f>
        <v>0.17390425235645726</v>
      </c>
    </row>
    <row r="377" spans="1:24" x14ac:dyDescent="0.2">
      <c r="A377">
        <f t="shared" si="71"/>
        <v>1999</v>
      </c>
      <c r="B377" s="43">
        <f t="shared" si="70"/>
        <v>17</v>
      </c>
      <c r="C377" s="91">
        <v>36306</v>
      </c>
      <c r="D377" s="92">
        <v>29</v>
      </c>
      <c r="E377" s="4">
        <f t="shared" si="64"/>
        <v>0.12861737782209354</v>
      </c>
      <c r="F377" s="100">
        <f t="shared" si="74"/>
        <v>1.195007817505785</v>
      </c>
      <c r="G377" s="5"/>
      <c r="H377" s="8">
        <f t="shared" si="75"/>
        <v>0</v>
      </c>
      <c r="I377" s="8">
        <f t="shared" si="75"/>
        <v>0</v>
      </c>
      <c r="J377" s="8">
        <f t="shared" si="75"/>
        <v>1</v>
      </c>
      <c r="K377" s="8">
        <f t="shared" si="75"/>
        <v>6</v>
      </c>
      <c r="L377" s="8">
        <f t="shared" si="75"/>
        <v>11</v>
      </c>
      <c r="M377" s="8">
        <f t="shared" si="75"/>
        <v>21</v>
      </c>
      <c r="N377" s="8">
        <f t="shared" si="75"/>
        <v>9</v>
      </c>
      <c r="O377" s="8">
        <f t="shared" si="75"/>
        <v>4</v>
      </c>
      <c r="P377" s="8">
        <f t="shared" si="75"/>
        <v>0</v>
      </c>
      <c r="Q377" s="8">
        <f t="shared" si="75"/>
        <v>0</v>
      </c>
      <c r="R377" s="8">
        <f t="shared" si="75"/>
        <v>0</v>
      </c>
      <c r="S377" s="8">
        <f t="shared" si="75"/>
        <v>0</v>
      </c>
      <c r="T377" s="8">
        <f t="shared" si="75"/>
        <v>0</v>
      </c>
      <c r="U377" s="21">
        <f t="shared" si="66"/>
        <v>17</v>
      </c>
      <c r="V377" s="19">
        <f>VLOOKUP($C377,Gas!$B$3:$E$2506,2)</f>
        <v>2.1749999999999998</v>
      </c>
      <c r="W377" s="44">
        <f t="shared" si="67"/>
        <v>13.333333333333334</v>
      </c>
      <c r="X377" s="5">
        <f>VLOOKUP($C377,Gas!$B$3:$E$2506,4)</f>
        <v>0.17505150380553963</v>
      </c>
    </row>
    <row r="378" spans="1:24" x14ac:dyDescent="0.2">
      <c r="A378">
        <f t="shared" si="71"/>
        <v>1999</v>
      </c>
      <c r="B378" s="43">
        <f t="shared" si="70"/>
        <v>17</v>
      </c>
      <c r="C378" s="91">
        <v>36307</v>
      </c>
      <c r="D378" s="92">
        <v>26.67</v>
      </c>
      <c r="E378" s="4">
        <f t="shared" si="64"/>
        <v>-8.3756491792551097E-2</v>
      </c>
      <c r="F378" s="100">
        <f t="shared" si="74"/>
        <v>1.2452819666800985</v>
      </c>
      <c r="G378" s="5"/>
      <c r="H378" s="8">
        <f t="shared" si="75"/>
        <v>0</v>
      </c>
      <c r="I378" s="8">
        <f t="shared" si="75"/>
        <v>0</v>
      </c>
      <c r="J378" s="8">
        <f t="shared" si="75"/>
        <v>3.3299999999999983</v>
      </c>
      <c r="K378" s="8">
        <f t="shared" si="75"/>
        <v>8.3299999999999983</v>
      </c>
      <c r="L378" s="8">
        <f t="shared" si="75"/>
        <v>13.329999999999998</v>
      </c>
      <c r="M378" s="8">
        <f t="shared" si="75"/>
        <v>23.33</v>
      </c>
      <c r="N378" s="8">
        <f t="shared" si="75"/>
        <v>6.6700000000000017</v>
      </c>
      <c r="O378" s="8">
        <f t="shared" si="75"/>
        <v>1.6700000000000017</v>
      </c>
      <c r="P378" s="8">
        <f t="shared" si="75"/>
        <v>0</v>
      </c>
      <c r="Q378" s="8">
        <f t="shared" si="75"/>
        <v>0</v>
      </c>
      <c r="R378" s="8">
        <f t="shared" si="75"/>
        <v>0</v>
      </c>
      <c r="S378" s="8">
        <f t="shared" si="75"/>
        <v>0</v>
      </c>
      <c r="T378" s="8">
        <f t="shared" si="75"/>
        <v>0</v>
      </c>
      <c r="U378" s="21">
        <f t="shared" si="66"/>
        <v>17</v>
      </c>
      <c r="V378" s="19">
        <f>VLOOKUP($C378,Gas!$B$3:$E$2506,2)</f>
        <v>2.2149999999999999</v>
      </c>
      <c r="W378" s="44">
        <f t="shared" si="67"/>
        <v>12.040632054176074</v>
      </c>
      <c r="X378" s="5">
        <f>VLOOKUP($C378,Gas!$B$3:$E$2506,4)</f>
        <v>0.22228209162758336</v>
      </c>
    </row>
    <row r="379" spans="1:24" x14ac:dyDescent="0.2">
      <c r="A379">
        <f t="shared" si="71"/>
        <v>1999</v>
      </c>
      <c r="B379" s="43">
        <f t="shared" si="70"/>
        <v>17</v>
      </c>
      <c r="C379" s="91">
        <v>36308</v>
      </c>
      <c r="D379" s="92">
        <v>25.5</v>
      </c>
      <c r="E379" s="4">
        <f t="shared" si="64"/>
        <v>-4.4860886029542454E-2</v>
      </c>
      <c r="F379" s="100">
        <f t="shared" si="74"/>
        <v>1.2159696784572569</v>
      </c>
      <c r="G379" s="5"/>
      <c r="H379" s="8">
        <f t="shared" si="75"/>
        <v>0</v>
      </c>
      <c r="I379" s="8">
        <f t="shared" si="75"/>
        <v>0</v>
      </c>
      <c r="J379" s="8">
        <f t="shared" si="75"/>
        <v>4.5</v>
      </c>
      <c r="K379" s="8">
        <f t="shared" si="75"/>
        <v>9.5</v>
      </c>
      <c r="L379" s="8">
        <f t="shared" si="75"/>
        <v>14.5</v>
      </c>
      <c r="M379" s="8">
        <f t="shared" si="75"/>
        <v>24.5</v>
      </c>
      <c r="N379" s="8">
        <f t="shared" si="75"/>
        <v>5.5</v>
      </c>
      <c r="O379" s="8">
        <f t="shared" si="75"/>
        <v>0.5</v>
      </c>
      <c r="P379" s="8">
        <f t="shared" si="75"/>
        <v>0</v>
      </c>
      <c r="Q379" s="8">
        <f t="shared" si="75"/>
        <v>0</v>
      </c>
      <c r="R379" s="8">
        <f t="shared" si="75"/>
        <v>0</v>
      </c>
      <c r="S379" s="8">
        <f t="shared" si="75"/>
        <v>0</v>
      </c>
      <c r="T379" s="8">
        <f t="shared" si="75"/>
        <v>0</v>
      </c>
      <c r="U379" s="21">
        <f t="shared" si="66"/>
        <v>17</v>
      </c>
      <c r="V379" s="19">
        <f>VLOOKUP($C379,Gas!$B$3:$E$2506,2)</f>
        <v>2.2599999999999998</v>
      </c>
      <c r="W379" s="44">
        <f t="shared" si="67"/>
        <v>11.283185840707965</v>
      </c>
      <c r="X379" s="5">
        <f>VLOOKUP($C379,Gas!$B$3:$E$2506,4)</f>
        <v>0.24530534890995256</v>
      </c>
    </row>
    <row r="380" spans="1:24" x14ac:dyDescent="0.2">
      <c r="A380">
        <f t="shared" si="71"/>
        <v>1999</v>
      </c>
      <c r="B380" s="43">
        <f t="shared" si="70"/>
        <v>18</v>
      </c>
      <c r="C380" s="91">
        <v>36312</v>
      </c>
      <c r="D380" s="92">
        <v>33</v>
      </c>
      <c r="E380" s="4">
        <f t="shared" si="64"/>
        <v>0.25782910930209985</v>
      </c>
      <c r="F380" s="100">
        <f t="shared" si="74"/>
        <v>1.7671760724063137</v>
      </c>
      <c r="G380" s="5"/>
      <c r="H380" s="8">
        <f t="shared" si="75"/>
        <v>0</v>
      </c>
      <c r="I380" s="8">
        <f t="shared" si="75"/>
        <v>0</v>
      </c>
      <c r="J380" s="8">
        <f t="shared" si="75"/>
        <v>0</v>
      </c>
      <c r="K380" s="8">
        <f t="shared" si="75"/>
        <v>2</v>
      </c>
      <c r="L380" s="8">
        <f t="shared" si="75"/>
        <v>7</v>
      </c>
      <c r="M380" s="8">
        <f t="shared" si="75"/>
        <v>17</v>
      </c>
      <c r="N380" s="8">
        <f t="shared" si="75"/>
        <v>13</v>
      </c>
      <c r="O380" s="8">
        <f t="shared" si="75"/>
        <v>8</v>
      </c>
      <c r="P380" s="8">
        <f t="shared" si="75"/>
        <v>3</v>
      </c>
      <c r="Q380" s="8">
        <f t="shared" si="75"/>
        <v>0</v>
      </c>
      <c r="R380" s="8">
        <f t="shared" si="75"/>
        <v>0</v>
      </c>
      <c r="S380" s="8">
        <f t="shared" si="75"/>
        <v>0</v>
      </c>
      <c r="T380" s="8">
        <f t="shared" si="75"/>
        <v>0</v>
      </c>
      <c r="U380" s="21">
        <f t="shared" si="66"/>
        <v>18</v>
      </c>
      <c r="V380" s="19">
        <f>VLOOKUP($C380,Gas!$B$3:$E$2506,2)</f>
        <v>2.2749999999999999</v>
      </c>
      <c r="W380" s="44">
        <f t="shared" si="67"/>
        <v>14.505494505494505</v>
      </c>
      <c r="X380" s="5">
        <f>VLOOKUP($C380,Gas!$B$3:$E$2506,4)</f>
        <v>0.24387273769275833</v>
      </c>
    </row>
    <row r="381" spans="1:24" x14ac:dyDescent="0.2">
      <c r="A381">
        <f t="shared" si="71"/>
        <v>1999</v>
      </c>
      <c r="B381" s="43">
        <f t="shared" si="70"/>
        <v>18</v>
      </c>
      <c r="C381" s="91">
        <v>36313</v>
      </c>
      <c r="D381" s="92">
        <v>32</v>
      </c>
      <c r="E381" s="4">
        <f t="shared" si="64"/>
        <v>-3.077165866675366E-2</v>
      </c>
      <c r="F381" s="100">
        <f t="shared" si="74"/>
        <v>1.6896343970161842</v>
      </c>
      <c r="G381" s="5"/>
      <c r="H381" s="8">
        <f t="shared" si="75"/>
        <v>0</v>
      </c>
      <c r="I381" s="8">
        <f t="shared" si="75"/>
        <v>0</v>
      </c>
      <c r="J381" s="8">
        <f t="shared" si="75"/>
        <v>0</v>
      </c>
      <c r="K381" s="8">
        <f t="shared" si="75"/>
        <v>3</v>
      </c>
      <c r="L381" s="8">
        <f t="shared" si="75"/>
        <v>8</v>
      </c>
      <c r="M381" s="8">
        <f t="shared" si="75"/>
        <v>18</v>
      </c>
      <c r="N381" s="8">
        <f t="shared" si="75"/>
        <v>12</v>
      </c>
      <c r="O381" s="8">
        <f t="shared" si="75"/>
        <v>7</v>
      </c>
      <c r="P381" s="8">
        <f t="shared" si="75"/>
        <v>2</v>
      </c>
      <c r="Q381" s="8">
        <f t="shared" si="75"/>
        <v>0</v>
      </c>
      <c r="R381" s="8">
        <f t="shared" si="75"/>
        <v>0</v>
      </c>
      <c r="S381" s="8">
        <f t="shared" si="75"/>
        <v>0</v>
      </c>
      <c r="T381" s="8">
        <f t="shared" si="75"/>
        <v>0</v>
      </c>
      <c r="U381" s="21">
        <f t="shared" si="66"/>
        <v>18</v>
      </c>
      <c r="V381" s="19">
        <f>VLOOKUP($C381,Gas!$B$3:$E$2506,2)</f>
        <v>2.3450000000000002</v>
      </c>
      <c r="W381" s="44">
        <f t="shared" si="67"/>
        <v>13.646055437100213</v>
      </c>
      <c r="X381" s="5">
        <f>VLOOKUP($C381,Gas!$B$3:$E$2506,4)</f>
        <v>0.29492432338949298</v>
      </c>
    </row>
    <row r="382" spans="1:24" x14ac:dyDescent="0.2">
      <c r="A382">
        <f t="shared" si="71"/>
        <v>1999</v>
      </c>
      <c r="B382" s="43">
        <f t="shared" si="70"/>
        <v>18</v>
      </c>
      <c r="C382" s="91">
        <v>36314</v>
      </c>
      <c r="D382" s="92">
        <v>35.5</v>
      </c>
      <c r="E382" s="4">
        <f t="shared" si="64"/>
        <v>0.10379679368164356</v>
      </c>
      <c r="F382" s="100">
        <f t="shared" si="74"/>
        <v>1.7539755135599127</v>
      </c>
      <c r="G382" s="5"/>
      <c r="H382" s="8">
        <f t="shared" si="75"/>
        <v>0</v>
      </c>
      <c r="I382" s="8">
        <f t="shared" si="75"/>
        <v>0</v>
      </c>
      <c r="J382" s="8">
        <f t="shared" si="75"/>
        <v>0</v>
      </c>
      <c r="K382" s="8">
        <f t="shared" si="75"/>
        <v>0</v>
      </c>
      <c r="L382" s="8">
        <f t="shared" si="75"/>
        <v>4.5</v>
      </c>
      <c r="M382" s="8">
        <f t="shared" si="75"/>
        <v>14.5</v>
      </c>
      <c r="N382" s="8">
        <f t="shared" si="75"/>
        <v>15.5</v>
      </c>
      <c r="O382" s="8">
        <f t="shared" si="75"/>
        <v>10.5</v>
      </c>
      <c r="P382" s="8">
        <f t="shared" si="75"/>
        <v>5.5</v>
      </c>
      <c r="Q382" s="8">
        <f t="shared" si="75"/>
        <v>0.5</v>
      </c>
      <c r="R382" s="8">
        <f t="shared" si="75"/>
        <v>0</v>
      </c>
      <c r="S382" s="8">
        <f t="shared" si="75"/>
        <v>0</v>
      </c>
      <c r="T382" s="8">
        <f t="shared" si="75"/>
        <v>0</v>
      </c>
      <c r="U382" s="21">
        <f t="shared" si="66"/>
        <v>18</v>
      </c>
      <c r="V382" s="19">
        <f>VLOOKUP($C382,Gas!$B$3:$E$2506,2)</f>
        <v>2.35</v>
      </c>
      <c r="W382" s="44">
        <f t="shared" si="67"/>
        <v>15.106382978723405</v>
      </c>
      <c r="X382" s="5">
        <f>VLOOKUP($C382,Gas!$B$3:$E$2506,4)</f>
        <v>0.29359766666207848</v>
      </c>
    </row>
    <row r="383" spans="1:24" x14ac:dyDescent="0.2">
      <c r="A383">
        <f t="shared" si="71"/>
        <v>1999</v>
      </c>
      <c r="B383" s="43">
        <f t="shared" si="70"/>
        <v>18</v>
      </c>
      <c r="C383" s="91">
        <v>36315</v>
      </c>
      <c r="D383" s="92">
        <v>31.8</v>
      </c>
      <c r="E383" s="4">
        <f t="shared" si="64"/>
        <v>-0.11006640669523893</v>
      </c>
      <c r="F383" s="100">
        <f t="shared" si="74"/>
        <v>1.8597734392308614</v>
      </c>
      <c r="G383" s="5"/>
      <c r="H383" s="8">
        <f t="shared" si="75"/>
        <v>0</v>
      </c>
      <c r="I383" s="8">
        <f t="shared" si="75"/>
        <v>0</v>
      </c>
      <c r="J383" s="8">
        <f t="shared" si="75"/>
        <v>0</v>
      </c>
      <c r="K383" s="8">
        <f t="shared" si="75"/>
        <v>3.1999999999999993</v>
      </c>
      <c r="L383" s="8">
        <f t="shared" si="75"/>
        <v>8.1999999999999993</v>
      </c>
      <c r="M383" s="8">
        <f t="shared" si="75"/>
        <v>18.2</v>
      </c>
      <c r="N383" s="8">
        <f t="shared" si="75"/>
        <v>11.8</v>
      </c>
      <c r="O383" s="8">
        <f t="shared" si="75"/>
        <v>6.8000000000000007</v>
      </c>
      <c r="P383" s="8">
        <f t="shared" si="75"/>
        <v>1.8000000000000007</v>
      </c>
      <c r="Q383" s="8">
        <f t="shared" si="75"/>
        <v>0</v>
      </c>
      <c r="R383" s="8">
        <f t="shared" si="75"/>
        <v>0</v>
      </c>
      <c r="S383" s="8">
        <f t="shared" si="75"/>
        <v>0</v>
      </c>
      <c r="T383" s="8">
        <f t="shared" si="75"/>
        <v>0</v>
      </c>
      <c r="U383" s="21">
        <f t="shared" si="66"/>
        <v>18</v>
      </c>
      <c r="V383" s="19">
        <f>VLOOKUP($C383,Gas!$B$3:$E$2506,2)</f>
        <v>2.36</v>
      </c>
      <c r="W383" s="44">
        <f t="shared" si="67"/>
        <v>13.474576271186441</v>
      </c>
      <c r="X383" s="5">
        <f>VLOOKUP($C383,Gas!$B$3:$E$2506,4)</f>
        <v>0.27121631374857708</v>
      </c>
    </row>
    <row r="384" spans="1:24" x14ac:dyDescent="0.2">
      <c r="A384">
        <f t="shared" si="71"/>
        <v>1999</v>
      </c>
      <c r="B384" s="43">
        <f t="shared" si="70"/>
        <v>18</v>
      </c>
      <c r="C384" s="91">
        <v>36318</v>
      </c>
      <c r="D384" s="109">
        <f>D383</f>
        <v>31.8</v>
      </c>
      <c r="E384" s="4">
        <f t="shared" si="64"/>
        <v>0</v>
      </c>
      <c r="F384" s="100">
        <f t="shared" si="74"/>
        <v>1.7654342879174809</v>
      </c>
      <c r="G384" s="5"/>
      <c r="H384" s="8">
        <f t="shared" ref="H384:T393" si="76">IF(H$1="P",MAX(0,H$2-$D384),IF(H$1="C",MAX(0,$D384-H$2)))</f>
        <v>0</v>
      </c>
      <c r="I384" s="8">
        <f t="shared" si="76"/>
        <v>0</v>
      </c>
      <c r="J384" s="8">
        <f t="shared" si="76"/>
        <v>0</v>
      </c>
      <c r="K384" s="8">
        <f t="shared" si="76"/>
        <v>3.1999999999999993</v>
      </c>
      <c r="L384" s="8">
        <f t="shared" si="76"/>
        <v>8.1999999999999993</v>
      </c>
      <c r="M384" s="8">
        <f t="shared" si="76"/>
        <v>18.2</v>
      </c>
      <c r="N384" s="8">
        <f t="shared" si="76"/>
        <v>11.8</v>
      </c>
      <c r="O384" s="8">
        <f t="shared" si="76"/>
        <v>6.8000000000000007</v>
      </c>
      <c r="P384" s="8">
        <f t="shared" si="76"/>
        <v>1.8000000000000007</v>
      </c>
      <c r="Q384" s="8">
        <f t="shared" si="76"/>
        <v>0</v>
      </c>
      <c r="R384" s="8">
        <f t="shared" si="76"/>
        <v>0</v>
      </c>
      <c r="S384" s="8">
        <f t="shared" si="76"/>
        <v>0</v>
      </c>
      <c r="T384" s="8">
        <f t="shared" si="76"/>
        <v>0</v>
      </c>
      <c r="U384" s="21">
        <f t="shared" si="66"/>
        <v>18</v>
      </c>
      <c r="V384" s="19">
        <f>VLOOKUP($C384,Gas!$B$3:$E$2506,2)</f>
        <v>2.3199999999999998</v>
      </c>
      <c r="W384" s="44">
        <f t="shared" si="67"/>
        <v>13.706896551724139</v>
      </c>
      <c r="X384" s="5">
        <f>VLOOKUP($C384,Gas!$B$3:$E$2506,4)</f>
        <v>0.26581633163671736</v>
      </c>
    </row>
    <row r="385" spans="1:24" x14ac:dyDescent="0.2">
      <c r="A385">
        <f t="shared" si="71"/>
        <v>1999</v>
      </c>
      <c r="B385" s="43">
        <f t="shared" si="70"/>
        <v>18</v>
      </c>
      <c r="C385" s="91">
        <v>36319</v>
      </c>
      <c r="D385" s="92">
        <v>90</v>
      </c>
      <c r="E385" s="4">
        <f t="shared" si="64"/>
        <v>1.0403433805441338</v>
      </c>
      <c r="F385" s="100">
        <f t="shared" si="74"/>
        <v>5.3861640466263507</v>
      </c>
      <c r="G385" s="5"/>
      <c r="H385" s="8">
        <f t="shared" si="76"/>
        <v>0</v>
      </c>
      <c r="I385" s="8">
        <f t="shared" si="76"/>
        <v>0</v>
      </c>
      <c r="J385" s="8">
        <f t="shared" si="76"/>
        <v>0</v>
      </c>
      <c r="K385" s="8">
        <f t="shared" si="76"/>
        <v>0</v>
      </c>
      <c r="L385" s="8">
        <f t="shared" si="76"/>
        <v>0</v>
      </c>
      <c r="M385" s="8">
        <f t="shared" si="76"/>
        <v>0</v>
      </c>
      <c r="N385" s="8">
        <f t="shared" si="76"/>
        <v>70</v>
      </c>
      <c r="O385" s="8">
        <f t="shared" si="76"/>
        <v>65</v>
      </c>
      <c r="P385" s="8">
        <f t="shared" si="76"/>
        <v>60</v>
      </c>
      <c r="Q385" s="8">
        <f t="shared" si="76"/>
        <v>55</v>
      </c>
      <c r="R385" s="8">
        <f t="shared" si="76"/>
        <v>50</v>
      </c>
      <c r="S385" s="8">
        <f t="shared" si="76"/>
        <v>40</v>
      </c>
      <c r="T385" s="8">
        <f t="shared" si="76"/>
        <v>0</v>
      </c>
      <c r="U385" s="21">
        <f t="shared" si="66"/>
        <v>18</v>
      </c>
      <c r="V385" s="19">
        <f>VLOOKUP($C385,Gas!$B$3:$E$2506,2)</f>
        <v>2.415</v>
      </c>
      <c r="W385" s="44">
        <f t="shared" si="67"/>
        <v>37.267080745341616</v>
      </c>
      <c r="X385" s="5">
        <f>VLOOKUP($C385,Gas!$B$3:$E$2506,4)</f>
        <v>0.32520593940948561</v>
      </c>
    </row>
    <row r="386" spans="1:24" x14ac:dyDescent="0.2">
      <c r="A386">
        <f t="shared" si="71"/>
        <v>1999</v>
      </c>
      <c r="B386" s="43">
        <f t="shared" si="70"/>
        <v>18</v>
      </c>
      <c r="C386" s="91">
        <v>36320</v>
      </c>
      <c r="D386" s="92">
        <v>123</v>
      </c>
      <c r="E386" s="4">
        <f t="shared" si="64"/>
        <v>0.31237468504215243</v>
      </c>
      <c r="F386" s="100">
        <f t="shared" si="74"/>
        <v>5.3959383446325155</v>
      </c>
      <c r="G386" s="5"/>
      <c r="H386" s="8">
        <f t="shared" si="76"/>
        <v>0</v>
      </c>
      <c r="I386" s="8">
        <f t="shared" si="76"/>
        <v>0</v>
      </c>
      <c r="J386" s="8">
        <f t="shared" si="76"/>
        <v>0</v>
      </c>
      <c r="K386" s="8">
        <f t="shared" si="76"/>
        <v>0</v>
      </c>
      <c r="L386" s="8">
        <f t="shared" si="76"/>
        <v>0</v>
      </c>
      <c r="M386" s="8">
        <f t="shared" si="76"/>
        <v>0</v>
      </c>
      <c r="N386" s="8">
        <f t="shared" si="76"/>
        <v>103</v>
      </c>
      <c r="O386" s="8">
        <f t="shared" si="76"/>
        <v>98</v>
      </c>
      <c r="P386" s="8">
        <f t="shared" si="76"/>
        <v>93</v>
      </c>
      <c r="Q386" s="8">
        <f t="shared" si="76"/>
        <v>88</v>
      </c>
      <c r="R386" s="8">
        <f t="shared" si="76"/>
        <v>83</v>
      </c>
      <c r="S386" s="8">
        <f t="shared" si="76"/>
        <v>73</v>
      </c>
      <c r="T386" s="8">
        <f t="shared" si="76"/>
        <v>22.999989999999997</v>
      </c>
      <c r="U386" s="21">
        <f t="shared" si="66"/>
        <v>18</v>
      </c>
      <c r="V386" s="19">
        <f>VLOOKUP($C386,Gas!$B$3:$E$2506,2)</f>
        <v>2.38</v>
      </c>
      <c r="W386" s="44">
        <f t="shared" si="67"/>
        <v>51.680672268907564</v>
      </c>
      <c r="X386" s="5">
        <f>VLOOKUP($C386,Gas!$B$3:$E$2506,4)</f>
        <v>0.35067815206785047</v>
      </c>
    </row>
    <row r="387" spans="1:24" x14ac:dyDescent="0.2">
      <c r="A387">
        <f t="shared" si="71"/>
        <v>1999</v>
      </c>
      <c r="B387" s="43">
        <f t="shared" si="70"/>
        <v>18</v>
      </c>
      <c r="C387" s="91">
        <v>36321</v>
      </c>
      <c r="D387" s="92">
        <v>61.25</v>
      </c>
      <c r="E387" s="4">
        <f t="shared" si="64"/>
        <v>-0.69722050594758112</v>
      </c>
      <c r="F387" s="100">
        <f t="shared" si="74"/>
        <v>6.8909093947844973</v>
      </c>
      <c r="G387" s="5"/>
      <c r="H387" s="8">
        <f t="shared" si="76"/>
        <v>0</v>
      </c>
      <c r="I387" s="8">
        <f t="shared" si="76"/>
        <v>0</v>
      </c>
      <c r="J387" s="8">
        <f t="shared" si="76"/>
        <v>0</v>
      </c>
      <c r="K387" s="8">
        <f t="shared" si="76"/>
        <v>0</v>
      </c>
      <c r="L387" s="8">
        <f t="shared" si="76"/>
        <v>0</v>
      </c>
      <c r="M387" s="8">
        <f t="shared" si="76"/>
        <v>0</v>
      </c>
      <c r="N387" s="8">
        <f t="shared" si="76"/>
        <v>41.25</v>
      </c>
      <c r="O387" s="8">
        <f t="shared" si="76"/>
        <v>36.25</v>
      </c>
      <c r="P387" s="8">
        <f t="shared" si="76"/>
        <v>31.25</v>
      </c>
      <c r="Q387" s="8">
        <f t="shared" si="76"/>
        <v>26.25</v>
      </c>
      <c r="R387" s="8">
        <f t="shared" si="76"/>
        <v>21.25</v>
      </c>
      <c r="S387" s="8">
        <f t="shared" si="76"/>
        <v>11.25</v>
      </c>
      <c r="T387" s="8">
        <f t="shared" si="76"/>
        <v>0</v>
      </c>
      <c r="U387" s="21">
        <f t="shared" si="66"/>
        <v>18</v>
      </c>
      <c r="V387" s="19">
        <f>VLOOKUP($C387,Gas!$B$3:$E$2506,2)</f>
        <v>2.375</v>
      </c>
      <c r="W387" s="44">
        <f t="shared" si="67"/>
        <v>25.789473684210527</v>
      </c>
      <c r="X387" s="5">
        <f>VLOOKUP($C387,Gas!$B$3:$E$2506,4)</f>
        <v>0.35248696593191414</v>
      </c>
    </row>
    <row r="388" spans="1:24" x14ac:dyDescent="0.2">
      <c r="A388">
        <f t="shared" si="71"/>
        <v>1999</v>
      </c>
      <c r="B388" s="43">
        <f t="shared" si="70"/>
        <v>18</v>
      </c>
      <c r="C388" s="91">
        <v>36322</v>
      </c>
      <c r="D388" s="92">
        <v>39</v>
      </c>
      <c r="E388" s="4">
        <f t="shared" ref="E388:E451" si="77">LN(D388/D387)</f>
        <v>-0.45140220329518999</v>
      </c>
      <c r="F388" s="100">
        <f t="shared" si="74"/>
        <v>7.3553733435632287</v>
      </c>
      <c r="G388" s="5"/>
      <c r="H388" s="8">
        <f t="shared" si="76"/>
        <v>0</v>
      </c>
      <c r="I388" s="8">
        <f t="shared" si="76"/>
        <v>0</v>
      </c>
      <c r="J388" s="8">
        <f t="shared" si="76"/>
        <v>0</v>
      </c>
      <c r="K388" s="8">
        <f t="shared" si="76"/>
        <v>0</v>
      </c>
      <c r="L388" s="8">
        <f t="shared" si="76"/>
        <v>1</v>
      </c>
      <c r="M388" s="8">
        <f t="shared" si="76"/>
        <v>11</v>
      </c>
      <c r="N388" s="8">
        <f t="shared" si="76"/>
        <v>19</v>
      </c>
      <c r="O388" s="8">
        <f t="shared" si="76"/>
        <v>14</v>
      </c>
      <c r="P388" s="8">
        <f t="shared" si="76"/>
        <v>9</v>
      </c>
      <c r="Q388" s="8">
        <f t="shared" si="76"/>
        <v>4</v>
      </c>
      <c r="R388" s="8">
        <f t="shared" si="76"/>
        <v>0</v>
      </c>
      <c r="S388" s="8">
        <f t="shared" si="76"/>
        <v>0</v>
      </c>
      <c r="T388" s="8">
        <f t="shared" si="76"/>
        <v>0</v>
      </c>
      <c r="U388" s="21">
        <f t="shared" ref="U388:U451" si="78">B388</f>
        <v>18</v>
      </c>
      <c r="V388" s="19">
        <f>VLOOKUP($C388,Gas!$B$3:$E$2506,2)</f>
        <v>2.37</v>
      </c>
      <c r="W388" s="44">
        <f t="shared" ref="W388:W451" si="79">D388/V388</f>
        <v>16.455696202531644</v>
      </c>
      <c r="X388" s="5">
        <f>VLOOKUP($C388,Gas!$B$3:$E$2506,4)</f>
        <v>0.34285098700895955</v>
      </c>
    </row>
    <row r="389" spans="1:24" x14ac:dyDescent="0.2">
      <c r="A389">
        <f t="shared" si="71"/>
        <v>1999</v>
      </c>
      <c r="B389" s="43">
        <f t="shared" si="70"/>
        <v>18</v>
      </c>
      <c r="C389" s="91">
        <v>36325</v>
      </c>
      <c r="D389" s="109">
        <f>D388</f>
        <v>39</v>
      </c>
      <c r="E389" s="4">
        <f t="shared" si="77"/>
        <v>0</v>
      </c>
      <c r="F389" s="100">
        <f t="shared" si="74"/>
        <v>7.3447472468828012</v>
      </c>
      <c r="G389" s="5"/>
      <c r="H389" s="8">
        <f t="shared" si="76"/>
        <v>0</v>
      </c>
      <c r="I389" s="8">
        <f t="shared" si="76"/>
        <v>0</v>
      </c>
      <c r="J389" s="8">
        <f t="shared" si="76"/>
        <v>0</v>
      </c>
      <c r="K389" s="8">
        <f t="shared" si="76"/>
        <v>0</v>
      </c>
      <c r="L389" s="8">
        <f t="shared" si="76"/>
        <v>1</v>
      </c>
      <c r="M389" s="8">
        <f t="shared" si="76"/>
        <v>11</v>
      </c>
      <c r="N389" s="8">
        <f t="shared" si="76"/>
        <v>19</v>
      </c>
      <c r="O389" s="8">
        <f t="shared" si="76"/>
        <v>14</v>
      </c>
      <c r="P389" s="8">
        <f t="shared" si="76"/>
        <v>9</v>
      </c>
      <c r="Q389" s="8">
        <f t="shared" si="76"/>
        <v>4</v>
      </c>
      <c r="R389" s="8">
        <f t="shared" si="76"/>
        <v>0</v>
      </c>
      <c r="S389" s="8">
        <f t="shared" si="76"/>
        <v>0</v>
      </c>
      <c r="T389" s="8">
        <f t="shared" si="76"/>
        <v>0</v>
      </c>
      <c r="U389" s="21">
        <f t="shared" si="78"/>
        <v>18</v>
      </c>
      <c r="V389" s="19">
        <f>VLOOKUP($C389,Gas!$B$3:$E$2506,2)</f>
        <v>2.3050000000000002</v>
      </c>
      <c r="W389" s="44">
        <f t="shared" si="79"/>
        <v>16.919739696312362</v>
      </c>
      <c r="X389" s="5">
        <f>VLOOKUP($C389,Gas!$B$3:$E$2506,4)</f>
        <v>0.33953050775504856</v>
      </c>
    </row>
    <row r="390" spans="1:24" x14ac:dyDescent="0.2">
      <c r="A390">
        <f t="shared" si="71"/>
        <v>1999</v>
      </c>
      <c r="B390" s="43">
        <f t="shared" si="70"/>
        <v>18</v>
      </c>
      <c r="C390" s="91">
        <v>36326</v>
      </c>
      <c r="D390" s="92">
        <v>27.25</v>
      </c>
      <c r="E390" s="4">
        <f t="shared" si="77"/>
        <v>-0.35850812502039342</v>
      </c>
      <c r="F390" s="100">
        <f t="shared" si="74"/>
        <v>7.4878987008260269</v>
      </c>
      <c r="G390" s="5"/>
      <c r="H390" s="8">
        <f t="shared" si="76"/>
        <v>0</v>
      </c>
      <c r="I390" s="8">
        <f t="shared" si="76"/>
        <v>0</v>
      </c>
      <c r="J390" s="8">
        <f t="shared" si="76"/>
        <v>2.75</v>
      </c>
      <c r="K390" s="8">
        <f t="shared" si="76"/>
        <v>7.75</v>
      </c>
      <c r="L390" s="8">
        <f t="shared" si="76"/>
        <v>12.75</v>
      </c>
      <c r="M390" s="8">
        <f t="shared" si="76"/>
        <v>22.75</v>
      </c>
      <c r="N390" s="8">
        <f t="shared" si="76"/>
        <v>7.25</v>
      </c>
      <c r="O390" s="8">
        <f t="shared" si="76"/>
        <v>2.25</v>
      </c>
      <c r="P390" s="8">
        <f t="shared" si="76"/>
        <v>0</v>
      </c>
      <c r="Q390" s="8">
        <f t="shared" si="76"/>
        <v>0</v>
      </c>
      <c r="R390" s="8">
        <f t="shared" si="76"/>
        <v>0</v>
      </c>
      <c r="S390" s="8">
        <f t="shared" si="76"/>
        <v>0</v>
      </c>
      <c r="T390" s="8">
        <f t="shared" si="76"/>
        <v>0</v>
      </c>
      <c r="U390" s="21">
        <f t="shared" si="78"/>
        <v>18</v>
      </c>
      <c r="V390" s="19">
        <f>VLOOKUP($C390,Gas!$B$3:$E$2506,2)</f>
        <v>2.2999999999999998</v>
      </c>
      <c r="W390" s="44">
        <f t="shared" si="79"/>
        <v>11.847826086956523</v>
      </c>
      <c r="X390" s="5">
        <f>VLOOKUP($C390,Gas!$B$3:$E$2506,4)</f>
        <v>0.32491876505113054</v>
      </c>
    </row>
    <row r="391" spans="1:24" x14ac:dyDescent="0.2">
      <c r="A391">
        <f t="shared" si="71"/>
        <v>1999</v>
      </c>
      <c r="B391" s="43">
        <f t="shared" si="70"/>
        <v>18</v>
      </c>
      <c r="C391" s="91">
        <v>36327</v>
      </c>
      <c r="D391" s="92">
        <v>25.25</v>
      </c>
      <c r="E391" s="4">
        <f t="shared" si="77"/>
        <v>-7.6227365387884258E-2</v>
      </c>
      <c r="F391" s="100">
        <f t="shared" si="74"/>
        <v>7.4933065107869359</v>
      </c>
      <c r="G391" s="5"/>
      <c r="H391" s="8">
        <f t="shared" si="76"/>
        <v>0</v>
      </c>
      <c r="I391" s="8">
        <f t="shared" si="76"/>
        <v>0</v>
      </c>
      <c r="J391" s="8">
        <f t="shared" si="76"/>
        <v>4.75</v>
      </c>
      <c r="K391" s="8">
        <f t="shared" si="76"/>
        <v>9.75</v>
      </c>
      <c r="L391" s="8">
        <f t="shared" si="76"/>
        <v>14.75</v>
      </c>
      <c r="M391" s="8">
        <f t="shared" si="76"/>
        <v>24.75</v>
      </c>
      <c r="N391" s="8">
        <f t="shared" si="76"/>
        <v>5.25</v>
      </c>
      <c r="O391" s="8">
        <f t="shared" si="76"/>
        <v>0.25</v>
      </c>
      <c r="P391" s="8">
        <f t="shared" si="76"/>
        <v>0</v>
      </c>
      <c r="Q391" s="8">
        <f t="shared" si="76"/>
        <v>0</v>
      </c>
      <c r="R391" s="8">
        <f t="shared" si="76"/>
        <v>0</v>
      </c>
      <c r="S391" s="8">
        <f t="shared" si="76"/>
        <v>0</v>
      </c>
      <c r="T391" s="8">
        <f t="shared" si="76"/>
        <v>0</v>
      </c>
      <c r="U391" s="21">
        <f t="shared" si="78"/>
        <v>18</v>
      </c>
      <c r="V391" s="19">
        <f>VLOOKUP($C391,Gas!$B$3:$E$2506,2)</f>
        <v>2.2799999999999998</v>
      </c>
      <c r="W391" s="44">
        <f t="shared" si="79"/>
        <v>11.074561403508772</v>
      </c>
      <c r="X391" s="5">
        <f>VLOOKUP($C391,Gas!$B$3:$E$2506,4)</f>
        <v>0.32824226507220261</v>
      </c>
    </row>
    <row r="392" spans="1:24" x14ac:dyDescent="0.2">
      <c r="A392">
        <f t="shared" si="71"/>
        <v>1999</v>
      </c>
      <c r="B392" s="43">
        <f t="shared" si="70"/>
        <v>18</v>
      </c>
      <c r="C392" s="91">
        <v>36328</v>
      </c>
      <c r="D392" s="92">
        <v>24</v>
      </c>
      <c r="E392" s="4">
        <f t="shared" si="77"/>
        <v>-5.0772325373423258E-2</v>
      </c>
      <c r="F392" s="100">
        <f t="shared" si="74"/>
        <v>7.4600384194982992</v>
      </c>
      <c r="G392" s="5"/>
      <c r="H392" s="8">
        <f t="shared" si="76"/>
        <v>0</v>
      </c>
      <c r="I392" s="8">
        <f t="shared" si="76"/>
        <v>1</v>
      </c>
      <c r="J392" s="8">
        <f t="shared" si="76"/>
        <v>6</v>
      </c>
      <c r="K392" s="8">
        <f t="shared" si="76"/>
        <v>11</v>
      </c>
      <c r="L392" s="8">
        <f t="shared" si="76"/>
        <v>16</v>
      </c>
      <c r="M392" s="8">
        <f t="shared" si="76"/>
        <v>26</v>
      </c>
      <c r="N392" s="8">
        <f t="shared" si="76"/>
        <v>4</v>
      </c>
      <c r="O392" s="8">
        <f t="shared" si="76"/>
        <v>0</v>
      </c>
      <c r="P392" s="8">
        <f t="shared" si="76"/>
        <v>0</v>
      </c>
      <c r="Q392" s="8">
        <f t="shared" si="76"/>
        <v>0</v>
      </c>
      <c r="R392" s="8">
        <f t="shared" si="76"/>
        <v>0</v>
      </c>
      <c r="S392" s="8">
        <f t="shared" si="76"/>
        <v>0</v>
      </c>
      <c r="T392" s="8">
        <f t="shared" si="76"/>
        <v>0</v>
      </c>
      <c r="U392" s="21">
        <f t="shared" si="78"/>
        <v>18</v>
      </c>
      <c r="V392" s="19">
        <f>VLOOKUP($C392,Gas!$B$3:$E$2506,2)</f>
        <v>2.2749999999999999</v>
      </c>
      <c r="W392" s="44">
        <f t="shared" si="79"/>
        <v>10.549450549450549</v>
      </c>
      <c r="X392" s="5">
        <f>VLOOKUP($C392,Gas!$B$3:$E$2506,4)</f>
        <v>0.32803842660508903</v>
      </c>
    </row>
    <row r="393" spans="1:24" x14ac:dyDescent="0.2">
      <c r="A393">
        <f t="shared" si="71"/>
        <v>1999</v>
      </c>
      <c r="B393" s="43">
        <f t="shared" si="70"/>
        <v>18</v>
      </c>
      <c r="C393" s="91">
        <v>36329</v>
      </c>
      <c r="D393" s="109">
        <f>D392</f>
        <v>24</v>
      </c>
      <c r="E393" s="4">
        <f t="shared" si="77"/>
        <v>0</v>
      </c>
      <c r="F393" s="100">
        <f t="shared" si="74"/>
        <v>7.4512674072593352</v>
      </c>
      <c r="G393" s="5"/>
      <c r="H393" s="8">
        <f t="shared" si="76"/>
        <v>0</v>
      </c>
      <c r="I393" s="8">
        <f t="shared" si="76"/>
        <v>1</v>
      </c>
      <c r="J393" s="8">
        <f t="shared" si="76"/>
        <v>6</v>
      </c>
      <c r="K393" s="8">
        <f t="shared" si="76"/>
        <v>11</v>
      </c>
      <c r="L393" s="8">
        <f t="shared" si="76"/>
        <v>16</v>
      </c>
      <c r="M393" s="8">
        <f t="shared" si="76"/>
        <v>26</v>
      </c>
      <c r="N393" s="8">
        <f t="shared" si="76"/>
        <v>4</v>
      </c>
      <c r="O393" s="8">
        <f t="shared" si="76"/>
        <v>0</v>
      </c>
      <c r="P393" s="8">
        <f t="shared" si="76"/>
        <v>0</v>
      </c>
      <c r="Q393" s="8">
        <f t="shared" si="76"/>
        <v>0</v>
      </c>
      <c r="R393" s="8">
        <f t="shared" si="76"/>
        <v>0</v>
      </c>
      <c r="S393" s="8">
        <f t="shared" si="76"/>
        <v>0</v>
      </c>
      <c r="T393" s="8">
        <f t="shared" si="76"/>
        <v>0</v>
      </c>
      <c r="U393" s="21">
        <f t="shared" si="78"/>
        <v>18</v>
      </c>
      <c r="V393" s="19">
        <f>VLOOKUP($C393,Gas!$B$3:$E$2506,2)</f>
        <v>2.2400000000000002</v>
      </c>
      <c r="W393" s="44">
        <f t="shared" si="79"/>
        <v>10.714285714285714</v>
      </c>
      <c r="X393" s="5">
        <f>VLOOKUP($C393,Gas!$B$3:$E$2506,4)</f>
        <v>0.17506305623242352</v>
      </c>
    </row>
    <row r="394" spans="1:24" x14ac:dyDescent="0.2">
      <c r="A394">
        <f t="shared" si="71"/>
        <v>1999</v>
      </c>
      <c r="B394" s="43">
        <f t="shared" si="70"/>
        <v>18</v>
      </c>
      <c r="C394" s="91">
        <v>36332</v>
      </c>
      <c r="D394" s="109">
        <f>D393</f>
        <v>24</v>
      </c>
      <c r="E394" s="4">
        <f t="shared" si="77"/>
        <v>0</v>
      </c>
      <c r="F394" s="100">
        <f t="shared" si="74"/>
        <v>7.4512674072593352</v>
      </c>
      <c r="G394" s="5"/>
      <c r="H394" s="8">
        <f t="shared" ref="H394:T403" si="80">IF(H$1="P",MAX(0,H$2-$D394),IF(H$1="C",MAX(0,$D394-H$2)))</f>
        <v>0</v>
      </c>
      <c r="I394" s="8">
        <f t="shared" si="80"/>
        <v>1</v>
      </c>
      <c r="J394" s="8">
        <f t="shared" si="80"/>
        <v>6</v>
      </c>
      <c r="K394" s="8">
        <f t="shared" si="80"/>
        <v>11</v>
      </c>
      <c r="L394" s="8">
        <f t="shared" si="80"/>
        <v>16</v>
      </c>
      <c r="M394" s="8">
        <f t="shared" si="80"/>
        <v>26</v>
      </c>
      <c r="N394" s="8">
        <f t="shared" si="80"/>
        <v>4</v>
      </c>
      <c r="O394" s="8">
        <f t="shared" si="80"/>
        <v>0</v>
      </c>
      <c r="P394" s="8">
        <f t="shared" si="80"/>
        <v>0</v>
      </c>
      <c r="Q394" s="8">
        <f t="shared" si="80"/>
        <v>0</v>
      </c>
      <c r="R394" s="8">
        <f t="shared" si="80"/>
        <v>0</v>
      </c>
      <c r="S394" s="8">
        <f t="shared" si="80"/>
        <v>0</v>
      </c>
      <c r="T394" s="8">
        <f t="shared" si="80"/>
        <v>0</v>
      </c>
      <c r="U394" s="21">
        <f t="shared" si="78"/>
        <v>18</v>
      </c>
      <c r="V394" s="19">
        <f>VLOOKUP($C394,Gas!$B$3:$E$2506,2)</f>
        <v>2.2349999999999999</v>
      </c>
      <c r="W394" s="44">
        <f t="shared" si="79"/>
        <v>10.738255033557047</v>
      </c>
      <c r="X394" s="5">
        <f>VLOOKUP($C394,Gas!$B$3:$E$2506,4)</f>
        <v>0.17562894473388915</v>
      </c>
    </row>
    <row r="395" spans="1:24" x14ac:dyDescent="0.2">
      <c r="A395">
        <f t="shared" si="71"/>
        <v>1999</v>
      </c>
      <c r="B395" s="43">
        <f t="shared" si="70"/>
        <v>18</v>
      </c>
      <c r="C395" s="91">
        <v>36333</v>
      </c>
      <c r="D395" s="92">
        <v>27</v>
      </c>
      <c r="E395" s="4">
        <f t="shared" si="77"/>
        <v>0.11778303565638346</v>
      </c>
      <c r="F395" s="100">
        <f t="shared" si="74"/>
        <v>4.6942418480427364</v>
      </c>
      <c r="G395" s="5"/>
      <c r="H395" s="8">
        <f t="shared" si="80"/>
        <v>0</v>
      </c>
      <c r="I395" s="8">
        <f t="shared" si="80"/>
        <v>0</v>
      </c>
      <c r="J395" s="8">
        <f t="shared" si="80"/>
        <v>3</v>
      </c>
      <c r="K395" s="8">
        <f t="shared" si="80"/>
        <v>8</v>
      </c>
      <c r="L395" s="8">
        <f t="shared" si="80"/>
        <v>13</v>
      </c>
      <c r="M395" s="8">
        <f t="shared" si="80"/>
        <v>23</v>
      </c>
      <c r="N395" s="8">
        <f t="shared" si="80"/>
        <v>7</v>
      </c>
      <c r="O395" s="8">
        <f t="shared" si="80"/>
        <v>2</v>
      </c>
      <c r="P395" s="8">
        <f t="shared" si="80"/>
        <v>0</v>
      </c>
      <c r="Q395" s="8">
        <f t="shared" si="80"/>
        <v>0</v>
      </c>
      <c r="R395" s="8">
        <f t="shared" si="80"/>
        <v>0</v>
      </c>
      <c r="S395" s="8">
        <f t="shared" si="80"/>
        <v>0</v>
      </c>
      <c r="T395" s="8">
        <f t="shared" si="80"/>
        <v>0</v>
      </c>
      <c r="U395" s="21">
        <f t="shared" si="78"/>
        <v>18</v>
      </c>
      <c r="V395" s="19">
        <f>VLOOKUP($C395,Gas!$B$3:$E$2506,2)</f>
        <v>2.2149999999999999</v>
      </c>
      <c r="W395" s="44">
        <f t="shared" si="79"/>
        <v>12.189616252821672</v>
      </c>
      <c r="X395" s="5">
        <f>VLOOKUP($C395,Gas!$B$3:$E$2506,4)</f>
        <v>0.10136559995416977</v>
      </c>
    </row>
    <row r="396" spans="1:24" x14ac:dyDescent="0.2">
      <c r="A396">
        <f t="shared" si="71"/>
        <v>1999</v>
      </c>
      <c r="B396" s="43">
        <f t="shared" si="70"/>
        <v>18</v>
      </c>
      <c r="C396" s="91">
        <v>36334</v>
      </c>
      <c r="D396" s="92">
        <v>27.67</v>
      </c>
      <c r="E396" s="4">
        <f t="shared" si="77"/>
        <v>2.4511927794505492E-2</v>
      </c>
      <c r="F396" s="100">
        <f t="shared" si="74"/>
        <v>4.1456578449695503</v>
      </c>
      <c r="G396" s="5"/>
      <c r="H396" s="8">
        <f t="shared" si="80"/>
        <v>0</v>
      </c>
      <c r="I396" s="8">
        <f t="shared" si="80"/>
        <v>0</v>
      </c>
      <c r="J396" s="8">
        <f t="shared" si="80"/>
        <v>2.3299999999999983</v>
      </c>
      <c r="K396" s="8">
        <f t="shared" si="80"/>
        <v>7.3299999999999983</v>
      </c>
      <c r="L396" s="8">
        <f t="shared" si="80"/>
        <v>12.329999999999998</v>
      </c>
      <c r="M396" s="8">
        <f t="shared" si="80"/>
        <v>22.33</v>
      </c>
      <c r="N396" s="8">
        <f t="shared" si="80"/>
        <v>7.6700000000000017</v>
      </c>
      <c r="O396" s="8">
        <f t="shared" si="80"/>
        <v>2.6700000000000017</v>
      </c>
      <c r="P396" s="8">
        <f t="shared" si="80"/>
        <v>0</v>
      </c>
      <c r="Q396" s="8">
        <f t="shared" si="80"/>
        <v>0</v>
      </c>
      <c r="R396" s="8">
        <f t="shared" si="80"/>
        <v>0</v>
      </c>
      <c r="S396" s="8">
        <f t="shared" si="80"/>
        <v>0</v>
      </c>
      <c r="T396" s="8">
        <f t="shared" si="80"/>
        <v>0</v>
      </c>
      <c r="U396" s="21">
        <f t="shared" si="78"/>
        <v>18</v>
      </c>
      <c r="V396" s="19">
        <f>VLOOKUP($C396,Gas!$B$3:$E$2506,2)</f>
        <v>2.2200000000000002</v>
      </c>
      <c r="W396" s="44">
        <f t="shared" si="79"/>
        <v>12.463963963963964</v>
      </c>
      <c r="X396" s="5">
        <f>VLOOKUP($C396,Gas!$B$3:$E$2506,4)</f>
        <v>0.10577791953603644</v>
      </c>
    </row>
    <row r="397" spans="1:24" x14ac:dyDescent="0.2">
      <c r="A397">
        <f t="shared" si="71"/>
        <v>1999</v>
      </c>
      <c r="B397" s="43">
        <f t="shared" si="70"/>
        <v>18</v>
      </c>
      <c r="C397" s="91">
        <v>36335</v>
      </c>
      <c r="D397" s="92">
        <v>32</v>
      </c>
      <c r="E397" s="4">
        <f t="shared" si="77"/>
        <v>0.14538710900089197</v>
      </c>
      <c r="F397" s="100">
        <f t="shared" si="74"/>
        <v>3.0465912736457539</v>
      </c>
      <c r="G397" s="5"/>
      <c r="H397" s="8">
        <f t="shared" si="80"/>
        <v>0</v>
      </c>
      <c r="I397" s="8">
        <f t="shared" si="80"/>
        <v>0</v>
      </c>
      <c r="J397" s="8">
        <f t="shared" si="80"/>
        <v>0</v>
      </c>
      <c r="K397" s="8">
        <f t="shared" si="80"/>
        <v>3</v>
      </c>
      <c r="L397" s="8">
        <f t="shared" si="80"/>
        <v>8</v>
      </c>
      <c r="M397" s="8">
        <f t="shared" si="80"/>
        <v>18</v>
      </c>
      <c r="N397" s="8">
        <f t="shared" si="80"/>
        <v>12</v>
      </c>
      <c r="O397" s="8">
        <f t="shared" si="80"/>
        <v>7</v>
      </c>
      <c r="P397" s="8">
        <f t="shared" si="80"/>
        <v>2</v>
      </c>
      <c r="Q397" s="8">
        <f t="shared" si="80"/>
        <v>0</v>
      </c>
      <c r="R397" s="8">
        <f t="shared" si="80"/>
        <v>0</v>
      </c>
      <c r="S397" s="8">
        <f t="shared" si="80"/>
        <v>0</v>
      </c>
      <c r="T397" s="8">
        <f t="shared" si="80"/>
        <v>0</v>
      </c>
      <c r="U397" s="21">
        <f t="shared" si="78"/>
        <v>18</v>
      </c>
      <c r="V397" s="19">
        <f>VLOOKUP($C397,Gas!$B$3:$E$2506,2)</f>
        <v>2.2450000000000001</v>
      </c>
      <c r="W397" s="44">
        <f t="shared" si="79"/>
        <v>14.253897550111358</v>
      </c>
      <c r="X397" s="5">
        <f>VLOOKUP($C397,Gas!$B$3:$E$2506,4)</f>
        <v>0.13848823315337161</v>
      </c>
    </row>
    <row r="398" spans="1:24" x14ac:dyDescent="0.2">
      <c r="A398">
        <f t="shared" si="71"/>
        <v>1999</v>
      </c>
      <c r="B398" s="43">
        <f t="shared" si="70"/>
        <v>18</v>
      </c>
      <c r="C398" s="91">
        <v>36336</v>
      </c>
      <c r="D398" s="92">
        <v>37</v>
      </c>
      <c r="E398" s="4">
        <f t="shared" si="77"/>
        <v>0.14518200984449789</v>
      </c>
      <c r="F398" s="100">
        <f t="shared" si="74"/>
        <v>2.3173757022562391</v>
      </c>
      <c r="G398" s="5"/>
      <c r="H398" s="8">
        <f t="shared" si="80"/>
        <v>0</v>
      </c>
      <c r="I398" s="8">
        <f t="shared" si="80"/>
        <v>0</v>
      </c>
      <c r="J398" s="8">
        <f t="shared" si="80"/>
        <v>0</v>
      </c>
      <c r="K398" s="8">
        <f t="shared" si="80"/>
        <v>0</v>
      </c>
      <c r="L398" s="8">
        <f t="shared" si="80"/>
        <v>3</v>
      </c>
      <c r="M398" s="8">
        <f t="shared" si="80"/>
        <v>13</v>
      </c>
      <c r="N398" s="8">
        <f t="shared" si="80"/>
        <v>17</v>
      </c>
      <c r="O398" s="8">
        <f t="shared" si="80"/>
        <v>12</v>
      </c>
      <c r="P398" s="8">
        <f t="shared" si="80"/>
        <v>7</v>
      </c>
      <c r="Q398" s="8">
        <f t="shared" si="80"/>
        <v>2</v>
      </c>
      <c r="R398" s="8">
        <f t="shared" si="80"/>
        <v>0</v>
      </c>
      <c r="S398" s="8">
        <f t="shared" si="80"/>
        <v>0</v>
      </c>
      <c r="T398" s="8">
        <f t="shared" si="80"/>
        <v>0</v>
      </c>
      <c r="U398" s="21">
        <f t="shared" si="78"/>
        <v>18</v>
      </c>
      <c r="V398" s="19">
        <f>VLOOKUP($C398,Gas!$B$3:$E$2506,2)</f>
        <v>2.2549999999999999</v>
      </c>
      <c r="W398" s="44">
        <f t="shared" si="79"/>
        <v>16.4079822616408</v>
      </c>
      <c r="X398" s="5">
        <f>VLOOKUP($C398,Gas!$B$3:$E$2506,4)</f>
        <v>0.14500586651790678</v>
      </c>
    </row>
    <row r="399" spans="1:24" x14ac:dyDescent="0.2">
      <c r="A399">
        <f t="shared" si="71"/>
        <v>1999</v>
      </c>
      <c r="B399" s="43">
        <f t="shared" si="70"/>
        <v>18</v>
      </c>
      <c r="C399" s="91">
        <v>36339</v>
      </c>
      <c r="D399" s="92">
        <v>73.400000000000006</v>
      </c>
      <c r="E399" s="4">
        <f t="shared" si="77"/>
        <v>0.68500602297624558</v>
      </c>
      <c r="F399" s="100">
        <f t="shared" si="74"/>
        <v>4.1594953837205315</v>
      </c>
      <c r="G399" s="5"/>
      <c r="H399" s="8">
        <f t="shared" si="80"/>
        <v>0</v>
      </c>
      <c r="I399" s="8">
        <f t="shared" si="80"/>
        <v>0</v>
      </c>
      <c r="J399" s="8">
        <f t="shared" si="80"/>
        <v>0</v>
      </c>
      <c r="K399" s="8">
        <f t="shared" si="80"/>
        <v>0</v>
      </c>
      <c r="L399" s="8">
        <f t="shared" si="80"/>
        <v>0</v>
      </c>
      <c r="M399" s="8">
        <f t="shared" si="80"/>
        <v>0</v>
      </c>
      <c r="N399" s="8">
        <f t="shared" si="80"/>
        <v>53.400000000000006</v>
      </c>
      <c r="O399" s="8">
        <f t="shared" si="80"/>
        <v>48.400000000000006</v>
      </c>
      <c r="P399" s="8">
        <f t="shared" si="80"/>
        <v>43.400000000000006</v>
      </c>
      <c r="Q399" s="8">
        <f t="shared" si="80"/>
        <v>38.400000000000006</v>
      </c>
      <c r="R399" s="8">
        <f t="shared" si="80"/>
        <v>33.400000000000006</v>
      </c>
      <c r="S399" s="8">
        <f t="shared" si="80"/>
        <v>23.400000000000006</v>
      </c>
      <c r="T399" s="8">
        <f t="shared" si="80"/>
        <v>0</v>
      </c>
      <c r="U399" s="21">
        <f t="shared" si="78"/>
        <v>18</v>
      </c>
      <c r="V399" s="19">
        <f>VLOOKUP($C399,Gas!$B$3:$E$2506,2)</f>
        <v>2.27</v>
      </c>
      <c r="W399" s="44">
        <f t="shared" si="79"/>
        <v>32.334801762114537</v>
      </c>
      <c r="X399" s="5">
        <f>VLOOKUP($C399,Gas!$B$3:$E$2506,4)</f>
        <v>0.10313693092844146</v>
      </c>
    </row>
    <row r="400" spans="1:24" x14ac:dyDescent="0.2">
      <c r="A400">
        <f t="shared" si="71"/>
        <v>1999</v>
      </c>
      <c r="B400" s="43">
        <f t="shared" si="70"/>
        <v>18</v>
      </c>
      <c r="C400" s="91">
        <v>36340</v>
      </c>
      <c r="D400" s="92">
        <v>42</v>
      </c>
      <c r="E400" s="4">
        <f t="shared" si="77"/>
        <v>-0.55825431733710174</v>
      </c>
      <c r="F400" s="100">
        <f t="shared" si="74"/>
        <v>4.7936381781319568</v>
      </c>
      <c r="G400" s="5"/>
      <c r="H400" s="8">
        <f t="shared" si="80"/>
        <v>0</v>
      </c>
      <c r="I400" s="8">
        <f t="shared" si="80"/>
        <v>0</v>
      </c>
      <c r="J400" s="8">
        <f t="shared" si="80"/>
        <v>0</v>
      </c>
      <c r="K400" s="8">
        <f t="shared" si="80"/>
        <v>0</v>
      </c>
      <c r="L400" s="8">
        <f t="shared" si="80"/>
        <v>0</v>
      </c>
      <c r="M400" s="8">
        <f t="shared" si="80"/>
        <v>8</v>
      </c>
      <c r="N400" s="8">
        <f t="shared" si="80"/>
        <v>22</v>
      </c>
      <c r="O400" s="8">
        <f t="shared" si="80"/>
        <v>17</v>
      </c>
      <c r="P400" s="8">
        <f t="shared" si="80"/>
        <v>12</v>
      </c>
      <c r="Q400" s="8">
        <f t="shared" si="80"/>
        <v>7</v>
      </c>
      <c r="R400" s="8">
        <f t="shared" si="80"/>
        <v>2</v>
      </c>
      <c r="S400" s="8">
        <f t="shared" si="80"/>
        <v>0</v>
      </c>
      <c r="T400" s="8">
        <f t="shared" si="80"/>
        <v>0</v>
      </c>
      <c r="U400" s="21">
        <f t="shared" si="78"/>
        <v>18</v>
      </c>
      <c r="V400" s="19">
        <f>VLOOKUP($C400,Gas!$B$3:$E$2506,2)</f>
        <v>2.25</v>
      </c>
      <c r="W400" s="44">
        <f t="shared" si="79"/>
        <v>18.666666666666668</v>
      </c>
      <c r="X400" s="5">
        <f>VLOOKUP($C400,Gas!$B$3:$E$2506,4)</f>
        <v>0.11894201751987998</v>
      </c>
    </row>
    <row r="401" spans="1:24" x14ac:dyDescent="0.2">
      <c r="A401">
        <f t="shared" si="71"/>
        <v>1999</v>
      </c>
      <c r="B401" s="43">
        <f t="shared" si="70"/>
        <v>18</v>
      </c>
      <c r="C401" s="91">
        <v>36341</v>
      </c>
      <c r="D401" s="92">
        <v>40.5</v>
      </c>
      <c r="E401" s="4">
        <f t="shared" si="77"/>
        <v>-3.6367644170874833E-2</v>
      </c>
      <c r="F401" s="100">
        <f t="shared" si="74"/>
        <v>4.7701244292760299</v>
      </c>
      <c r="G401" s="5"/>
      <c r="H401" s="8">
        <f t="shared" si="80"/>
        <v>0</v>
      </c>
      <c r="I401" s="8">
        <f t="shared" si="80"/>
        <v>0</v>
      </c>
      <c r="J401" s="8">
        <f t="shared" si="80"/>
        <v>0</v>
      </c>
      <c r="K401" s="8">
        <f t="shared" si="80"/>
        <v>0</v>
      </c>
      <c r="L401" s="8">
        <f t="shared" si="80"/>
        <v>0</v>
      </c>
      <c r="M401" s="8">
        <f t="shared" si="80"/>
        <v>9.5</v>
      </c>
      <c r="N401" s="8">
        <f t="shared" si="80"/>
        <v>20.5</v>
      </c>
      <c r="O401" s="8">
        <f t="shared" si="80"/>
        <v>15.5</v>
      </c>
      <c r="P401" s="8">
        <f t="shared" si="80"/>
        <v>10.5</v>
      </c>
      <c r="Q401" s="8">
        <f t="shared" si="80"/>
        <v>5.5</v>
      </c>
      <c r="R401" s="8">
        <f t="shared" si="80"/>
        <v>0.5</v>
      </c>
      <c r="S401" s="8">
        <f t="shared" si="80"/>
        <v>0</v>
      </c>
      <c r="T401" s="8">
        <f t="shared" si="80"/>
        <v>0</v>
      </c>
      <c r="U401" s="21">
        <f t="shared" si="78"/>
        <v>18</v>
      </c>
      <c r="V401" s="19">
        <f>VLOOKUP($C401,Gas!$B$3:$E$2506,2)</f>
        <v>2.3149999999999999</v>
      </c>
      <c r="W401" s="44">
        <f t="shared" si="79"/>
        <v>17.494600431965445</v>
      </c>
      <c r="X401" s="5">
        <f>VLOOKUP($C401,Gas!$B$3:$E$2506,4)</f>
        <v>0.20544214925556911</v>
      </c>
    </row>
    <row r="402" spans="1:24" x14ac:dyDescent="0.2">
      <c r="A402">
        <f t="shared" si="71"/>
        <v>1999</v>
      </c>
      <c r="B402" s="43">
        <f t="shared" si="70"/>
        <v>19</v>
      </c>
      <c r="C402" s="91">
        <v>36342</v>
      </c>
      <c r="D402" s="92">
        <v>35.5</v>
      </c>
      <c r="E402" s="4">
        <f t="shared" si="77"/>
        <v>-0.13176927763112334</v>
      </c>
      <c r="F402" s="100">
        <f t="shared" si="74"/>
        <v>4.8331328052800266</v>
      </c>
      <c r="G402" s="5"/>
      <c r="H402" s="8">
        <f t="shared" si="80"/>
        <v>0</v>
      </c>
      <c r="I402" s="8">
        <f t="shared" si="80"/>
        <v>0</v>
      </c>
      <c r="J402" s="8">
        <f t="shared" si="80"/>
        <v>0</v>
      </c>
      <c r="K402" s="8">
        <f t="shared" si="80"/>
        <v>0</v>
      </c>
      <c r="L402" s="8">
        <f t="shared" si="80"/>
        <v>4.5</v>
      </c>
      <c r="M402" s="8">
        <f t="shared" si="80"/>
        <v>14.5</v>
      </c>
      <c r="N402" s="8">
        <f t="shared" si="80"/>
        <v>15.5</v>
      </c>
      <c r="O402" s="8">
        <f t="shared" si="80"/>
        <v>10.5</v>
      </c>
      <c r="P402" s="8">
        <f t="shared" si="80"/>
        <v>5.5</v>
      </c>
      <c r="Q402" s="8">
        <f t="shared" si="80"/>
        <v>0.5</v>
      </c>
      <c r="R402" s="8">
        <f t="shared" si="80"/>
        <v>0</v>
      </c>
      <c r="S402" s="8">
        <f t="shared" si="80"/>
        <v>0</v>
      </c>
      <c r="T402" s="8">
        <f t="shared" si="80"/>
        <v>0</v>
      </c>
      <c r="U402" s="21">
        <f t="shared" si="78"/>
        <v>19</v>
      </c>
      <c r="V402" s="19">
        <f>VLOOKUP($C402,Gas!$B$3:$E$2506,2)</f>
        <v>2.3149999999999999</v>
      </c>
      <c r="W402" s="44">
        <f t="shared" si="79"/>
        <v>15.33477321814255</v>
      </c>
      <c r="X402" s="5">
        <f>VLOOKUP($C402,Gas!$B$3:$E$2506,4)</f>
        <v>0.20544214925556911</v>
      </c>
    </row>
    <row r="403" spans="1:24" x14ac:dyDescent="0.2">
      <c r="A403">
        <f t="shared" si="71"/>
        <v>1999</v>
      </c>
      <c r="B403" s="43">
        <f t="shared" si="70"/>
        <v>19</v>
      </c>
      <c r="C403" s="91">
        <v>36343</v>
      </c>
      <c r="D403" s="92">
        <v>36.75</v>
      </c>
      <c r="E403" s="4">
        <f t="shared" si="77"/>
        <v>3.4605529177475523E-2</v>
      </c>
      <c r="F403" s="100">
        <f t="shared" si="74"/>
        <v>4.8284416033335527</v>
      </c>
      <c r="G403" s="5"/>
      <c r="H403" s="8">
        <f t="shared" si="80"/>
        <v>0</v>
      </c>
      <c r="I403" s="8">
        <f t="shared" si="80"/>
        <v>0</v>
      </c>
      <c r="J403" s="8">
        <f t="shared" si="80"/>
        <v>0</v>
      </c>
      <c r="K403" s="8">
        <f t="shared" si="80"/>
        <v>0</v>
      </c>
      <c r="L403" s="8">
        <f t="shared" si="80"/>
        <v>3.25</v>
      </c>
      <c r="M403" s="8">
        <f t="shared" si="80"/>
        <v>13.25</v>
      </c>
      <c r="N403" s="8">
        <f t="shared" si="80"/>
        <v>16.75</v>
      </c>
      <c r="O403" s="8">
        <f t="shared" si="80"/>
        <v>11.75</v>
      </c>
      <c r="P403" s="8">
        <f t="shared" si="80"/>
        <v>6.75</v>
      </c>
      <c r="Q403" s="8">
        <f t="shared" si="80"/>
        <v>1.75</v>
      </c>
      <c r="R403" s="8">
        <f t="shared" si="80"/>
        <v>0</v>
      </c>
      <c r="S403" s="8">
        <f t="shared" si="80"/>
        <v>0</v>
      </c>
      <c r="T403" s="8">
        <f t="shared" si="80"/>
        <v>0</v>
      </c>
      <c r="U403" s="21">
        <f t="shared" si="78"/>
        <v>19</v>
      </c>
      <c r="V403" s="19">
        <f>VLOOKUP($C403,Gas!$B$3:$E$2506,2)</f>
        <v>2.2850000000000001</v>
      </c>
      <c r="W403" s="44">
        <f t="shared" si="79"/>
        <v>16.083150984682714</v>
      </c>
      <c r="X403" s="5">
        <f>VLOOKUP($C403,Gas!$B$3:$E$2506,4)</f>
        <v>0.21660937226019622</v>
      </c>
    </row>
    <row r="404" spans="1:24" x14ac:dyDescent="0.2">
      <c r="A404">
        <f t="shared" si="71"/>
        <v>1999</v>
      </c>
      <c r="B404" s="43">
        <f t="shared" si="70"/>
        <v>19</v>
      </c>
      <c r="C404" s="91">
        <v>36347</v>
      </c>
      <c r="D404" s="109">
        <f>D403</f>
        <v>36.75</v>
      </c>
      <c r="E404" s="4">
        <f t="shared" si="77"/>
        <v>0</v>
      </c>
      <c r="F404" s="100">
        <f t="shared" si="74"/>
        <v>4.8284416033335527</v>
      </c>
      <c r="G404" s="5"/>
      <c r="H404" s="8">
        <f t="shared" ref="H404:T413" si="81">IF(H$1="P",MAX(0,H$2-$D404),IF(H$1="C",MAX(0,$D404-H$2)))</f>
        <v>0</v>
      </c>
      <c r="I404" s="8">
        <f t="shared" si="81"/>
        <v>0</v>
      </c>
      <c r="J404" s="8">
        <f t="shared" si="81"/>
        <v>0</v>
      </c>
      <c r="K404" s="8">
        <f t="shared" si="81"/>
        <v>0</v>
      </c>
      <c r="L404" s="8">
        <f t="shared" si="81"/>
        <v>3.25</v>
      </c>
      <c r="M404" s="8">
        <f t="shared" si="81"/>
        <v>13.25</v>
      </c>
      <c r="N404" s="8">
        <f t="shared" si="81"/>
        <v>16.75</v>
      </c>
      <c r="O404" s="8">
        <f t="shared" si="81"/>
        <v>11.75</v>
      </c>
      <c r="P404" s="8">
        <f t="shared" si="81"/>
        <v>6.75</v>
      </c>
      <c r="Q404" s="8">
        <f t="shared" si="81"/>
        <v>1.75</v>
      </c>
      <c r="R404" s="8">
        <f t="shared" si="81"/>
        <v>0</v>
      </c>
      <c r="S404" s="8">
        <f t="shared" si="81"/>
        <v>0</v>
      </c>
      <c r="T404" s="8">
        <f t="shared" si="81"/>
        <v>0</v>
      </c>
      <c r="U404" s="21">
        <f t="shared" si="78"/>
        <v>19</v>
      </c>
      <c r="V404" s="19">
        <f>VLOOKUP($C404,Gas!$B$3:$E$2506,2)</f>
        <v>2.2650000000000001</v>
      </c>
      <c r="W404" s="44">
        <f t="shared" si="79"/>
        <v>16.225165562913908</v>
      </c>
      <c r="X404" s="5">
        <f>VLOOKUP($C404,Gas!$B$3:$E$2506,4)</f>
        <v>0.21467330024298625</v>
      </c>
    </row>
    <row r="405" spans="1:24" x14ac:dyDescent="0.2">
      <c r="A405">
        <f t="shared" si="71"/>
        <v>1999</v>
      </c>
      <c r="B405" s="43">
        <f t="shared" si="70"/>
        <v>19</v>
      </c>
      <c r="C405" s="91">
        <v>36348</v>
      </c>
      <c r="D405" s="92">
        <v>124.25</v>
      </c>
      <c r="E405" s="4">
        <f t="shared" si="77"/>
        <v>1.2181574393178924</v>
      </c>
      <c r="F405" s="100">
        <f t="shared" si="74"/>
        <v>7.6275822359431</v>
      </c>
      <c r="G405" s="2"/>
      <c r="H405" s="8">
        <f t="shared" si="81"/>
        <v>0</v>
      </c>
      <c r="I405" s="8">
        <f t="shared" si="81"/>
        <v>0</v>
      </c>
      <c r="J405" s="8">
        <f t="shared" si="81"/>
        <v>0</v>
      </c>
      <c r="K405" s="8">
        <f t="shared" si="81"/>
        <v>0</v>
      </c>
      <c r="L405" s="8">
        <f t="shared" si="81"/>
        <v>0</v>
      </c>
      <c r="M405" s="8">
        <f t="shared" si="81"/>
        <v>0</v>
      </c>
      <c r="N405" s="8">
        <f t="shared" si="81"/>
        <v>104.25</v>
      </c>
      <c r="O405" s="8">
        <f t="shared" si="81"/>
        <v>99.25</v>
      </c>
      <c r="P405" s="8">
        <f t="shared" si="81"/>
        <v>94.25</v>
      </c>
      <c r="Q405" s="8">
        <f t="shared" si="81"/>
        <v>89.25</v>
      </c>
      <c r="R405" s="8">
        <f t="shared" si="81"/>
        <v>84.25</v>
      </c>
      <c r="S405" s="8">
        <f t="shared" si="81"/>
        <v>74.25</v>
      </c>
      <c r="T405" s="8">
        <f t="shared" si="81"/>
        <v>24.249989999999997</v>
      </c>
      <c r="U405" s="21">
        <f t="shared" si="78"/>
        <v>19</v>
      </c>
      <c r="V405" s="19">
        <f>VLOOKUP($C405,Gas!$B$3:$E$2506,2)</f>
        <v>2.2799999999999998</v>
      </c>
      <c r="W405" s="44">
        <f t="shared" si="79"/>
        <v>54.495614035087726</v>
      </c>
      <c r="X405" s="5">
        <f>VLOOKUP($C405,Gas!$B$3:$E$2506,4)</f>
        <v>0.21861599332892065</v>
      </c>
    </row>
    <row r="406" spans="1:24" x14ac:dyDescent="0.2">
      <c r="A406">
        <f t="shared" si="71"/>
        <v>1999</v>
      </c>
      <c r="B406" s="43">
        <f t="shared" si="70"/>
        <v>19</v>
      </c>
      <c r="C406" s="91">
        <v>36349</v>
      </c>
      <c r="D406" s="92">
        <v>35.89</v>
      </c>
      <c r="E406" s="4">
        <f t="shared" si="77"/>
        <v>-1.2418369598172221</v>
      </c>
      <c r="F406" s="100">
        <f t="shared" si="74"/>
        <v>10.357874778854908</v>
      </c>
      <c r="G406" s="2"/>
      <c r="H406" s="8">
        <f t="shared" si="81"/>
        <v>0</v>
      </c>
      <c r="I406" s="8">
        <f t="shared" si="81"/>
        <v>0</v>
      </c>
      <c r="J406" s="8">
        <f t="shared" si="81"/>
        <v>0</v>
      </c>
      <c r="K406" s="8">
        <f t="shared" si="81"/>
        <v>0</v>
      </c>
      <c r="L406" s="8">
        <f t="shared" si="81"/>
        <v>4.1099999999999994</v>
      </c>
      <c r="M406" s="8">
        <f t="shared" si="81"/>
        <v>14.11</v>
      </c>
      <c r="N406" s="8">
        <f t="shared" si="81"/>
        <v>15.89</v>
      </c>
      <c r="O406" s="8">
        <f t="shared" si="81"/>
        <v>10.89</v>
      </c>
      <c r="P406" s="8">
        <f t="shared" si="81"/>
        <v>5.8900000000000006</v>
      </c>
      <c r="Q406" s="8">
        <f t="shared" si="81"/>
        <v>0.89000000000000057</v>
      </c>
      <c r="R406" s="8">
        <f t="shared" si="81"/>
        <v>0</v>
      </c>
      <c r="S406" s="8">
        <f t="shared" si="81"/>
        <v>0</v>
      </c>
      <c r="T406" s="8">
        <f t="shared" si="81"/>
        <v>0</v>
      </c>
      <c r="U406" s="21">
        <f t="shared" si="78"/>
        <v>19</v>
      </c>
      <c r="V406" s="19">
        <f>VLOOKUP($C406,Gas!$B$3:$E$2506,2)</f>
        <v>2.1949999999999998</v>
      </c>
      <c r="W406" s="44">
        <f t="shared" si="79"/>
        <v>16.350797266514807</v>
      </c>
      <c r="X406" s="5">
        <f>VLOOKUP($C406,Gas!$B$3:$E$2506,4)</f>
        <v>0.31911631978133864</v>
      </c>
    </row>
    <row r="407" spans="1:24" x14ac:dyDescent="0.2">
      <c r="A407">
        <f t="shared" si="71"/>
        <v>1999</v>
      </c>
      <c r="B407" s="43">
        <f t="shared" si="70"/>
        <v>19</v>
      </c>
      <c r="C407" s="91">
        <v>36350</v>
      </c>
      <c r="D407" s="92">
        <v>31.31</v>
      </c>
      <c r="E407" s="4">
        <f t="shared" si="77"/>
        <v>-0.13652116982120163</v>
      </c>
      <c r="F407" s="100">
        <f t="shared" si="74"/>
        <v>10.363530253974902</v>
      </c>
      <c r="G407" s="2"/>
      <c r="H407" s="8">
        <f t="shared" si="81"/>
        <v>0</v>
      </c>
      <c r="I407" s="8">
        <f t="shared" si="81"/>
        <v>0</v>
      </c>
      <c r="J407" s="8">
        <f t="shared" si="81"/>
        <v>0</v>
      </c>
      <c r="K407" s="8">
        <f t="shared" si="81"/>
        <v>3.6900000000000013</v>
      </c>
      <c r="L407" s="8">
        <f t="shared" si="81"/>
        <v>8.6900000000000013</v>
      </c>
      <c r="M407" s="8">
        <f t="shared" si="81"/>
        <v>18.690000000000001</v>
      </c>
      <c r="N407" s="8">
        <f t="shared" si="81"/>
        <v>11.309999999999999</v>
      </c>
      <c r="O407" s="8">
        <f t="shared" si="81"/>
        <v>6.3099999999999987</v>
      </c>
      <c r="P407" s="8">
        <f t="shared" si="81"/>
        <v>1.3099999999999987</v>
      </c>
      <c r="Q407" s="8">
        <f t="shared" si="81"/>
        <v>0</v>
      </c>
      <c r="R407" s="8">
        <f t="shared" si="81"/>
        <v>0</v>
      </c>
      <c r="S407" s="8">
        <f t="shared" si="81"/>
        <v>0</v>
      </c>
      <c r="T407" s="8">
        <f t="shared" si="81"/>
        <v>0</v>
      </c>
      <c r="U407" s="21">
        <f t="shared" si="78"/>
        <v>19</v>
      </c>
      <c r="V407" s="19">
        <f>VLOOKUP($C407,Gas!$B$3:$E$2506,2)</f>
        <v>2.19</v>
      </c>
      <c r="W407" s="44">
        <f t="shared" si="79"/>
        <v>14.296803652968036</v>
      </c>
      <c r="X407" s="5">
        <f>VLOOKUP($C407,Gas!$B$3:$E$2506,4)</f>
        <v>0.31699397462741319</v>
      </c>
    </row>
    <row r="408" spans="1:24" x14ac:dyDescent="0.2">
      <c r="A408">
        <f t="shared" si="71"/>
        <v>1999</v>
      </c>
      <c r="B408" s="43">
        <f t="shared" si="70"/>
        <v>19</v>
      </c>
      <c r="C408" s="91">
        <v>36353</v>
      </c>
      <c r="D408" s="92">
        <v>26</v>
      </c>
      <c r="E408" s="4">
        <f t="shared" si="77"/>
        <v>-0.18584099731683229</v>
      </c>
      <c r="F408" s="100">
        <f t="shared" si="74"/>
        <v>10.364948438321754</v>
      </c>
      <c r="G408" s="2"/>
      <c r="H408" s="8">
        <f t="shared" si="81"/>
        <v>0</v>
      </c>
      <c r="I408" s="8">
        <f t="shared" si="81"/>
        <v>0</v>
      </c>
      <c r="J408" s="8">
        <f t="shared" si="81"/>
        <v>4</v>
      </c>
      <c r="K408" s="8">
        <f t="shared" si="81"/>
        <v>9</v>
      </c>
      <c r="L408" s="8">
        <f t="shared" si="81"/>
        <v>14</v>
      </c>
      <c r="M408" s="8">
        <f t="shared" si="81"/>
        <v>24</v>
      </c>
      <c r="N408" s="8">
        <f t="shared" si="81"/>
        <v>6</v>
      </c>
      <c r="O408" s="8">
        <f t="shared" si="81"/>
        <v>1</v>
      </c>
      <c r="P408" s="8">
        <f t="shared" si="81"/>
        <v>0</v>
      </c>
      <c r="Q408" s="8">
        <f t="shared" si="81"/>
        <v>0</v>
      </c>
      <c r="R408" s="8">
        <f t="shared" si="81"/>
        <v>0</v>
      </c>
      <c r="S408" s="8">
        <f t="shared" si="81"/>
        <v>0</v>
      </c>
      <c r="T408" s="8">
        <f t="shared" si="81"/>
        <v>0</v>
      </c>
      <c r="U408" s="21">
        <f t="shared" si="78"/>
        <v>19</v>
      </c>
      <c r="V408" s="19">
        <f>VLOOKUP($C408,Gas!$B$3:$E$2506,2)</f>
        <v>2.15</v>
      </c>
      <c r="W408" s="44">
        <f t="shared" si="79"/>
        <v>12.093023255813954</v>
      </c>
      <c r="X408" s="5">
        <f>VLOOKUP($C408,Gas!$B$3:$E$2506,4)</f>
        <v>0.24978909114667172</v>
      </c>
    </row>
    <row r="409" spans="1:24" x14ac:dyDescent="0.2">
      <c r="A409">
        <f t="shared" si="71"/>
        <v>1999</v>
      </c>
      <c r="B409" s="43">
        <f t="shared" ref="B409:B472" si="82">MONTH(C409)+(YEAR(C409)-1998)*12</f>
        <v>19</v>
      </c>
      <c r="C409" s="91">
        <v>36354</v>
      </c>
      <c r="D409" s="92">
        <v>23.9</v>
      </c>
      <c r="E409" s="4">
        <f t="shared" si="77"/>
        <v>-8.4218079084017114E-2</v>
      </c>
      <c r="F409" s="100">
        <f t="shared" si="74"/>
        <v>9.5626105527987466</v>
      </c>
      <c r="G409" s="2"/>
      <c r="H409" s="8">
        <f t="shared" si="81"/>
        <v>0</v>
      </c>
      <c r="I409" s="8">
        <f t="shared" si="81"/>
        <v>1.1000000000000014</v>
      </c>
      <c r="J409" s="8">
        <f t="shared" si="81"/>
        <v>6.1000000000000014</v>
      </c>
      <c r="K409" s="8">
        <f t="shared" si="81"/>
        <v>11.100000000000001</v>
      </c>
      <c r="L409" s="8">
        <f t="shared" si="81"/>
        <v>16.100000000000001</v>
      </c>
      <c r="M409" s="8">
        <f t="shared" si="81"/>
        <v>26.1</v>
      </c>
      <c r="N409" s="8">
        <f t="shared" si="81"/>
        <v>3.8999999999999986</v>
      </c>
      <c r="O409" s="8">
        <f t="shared" si="81"/>
        <v>0</v>
      </c>
      <c r="P409" s="8">
        <f t="shared" si="81"/>
        <v>0</v>
      </c>
      <c r="Q409" s="8">
        <f t="shared" si="81"/>
        <v>0</v>
      </c>
      <c r="R409" s="8">
        <f t="shared" si="81"/>
        <v>0</v>
      </c>
      <c r="S409" s="8">
        <f t="shared" si="81"/>
        <v>0</v>
      </c>
      <c r="T409" s="8">
        <f t="shared" si="81"/>
        <v>0</v>
      </c>
      <c r="U409" s="21">
        <f t="shared" si="78"/>
        <v>19</v>
      </c>
      <c r="V409" s="19">
        <f>VLOOKUP($C409,Gas!$B$3:$E$2506,2)</f>
        <v>2.1150000000000002</v>
      </c>
      <c r="W409" s="44">
        <f t="shared" si="79"/>
        <v>11.300236406619383</v>
      </c>
      <c r="X409" s="5">
        <f>VLOOKUP($C409,Gas!$B$3:$E$2506,4)</f>
        <v>0.25726442267415517</v>
      </c>
    </row>
    <row r="410" spans="1:24" x14ac:dyDescent="0.2">
      <c r="A410">
        <f t="shared" ref="A410:A473" si="83">YEAR(C410)</f>
        <v>1999</v>
      </c>
      <c r="B410" s="43">
        <f t="shared" si="82"/>
        <v>19</v>
      </c>
      <c r="C410" s="91">
        <v>36355</v>
      </c>
      <c r="D410" s="92">
        <v>23.6</v>
      </c>
      <c r="E410" s="4">
        <f t="shared" si="77"/>
        <v>-1.2631746905900462E-2</v>
      </c>
      <c r="F410" s="100">
        <f t="shared" si="74"/>
        <v>9.2393342228509479</v>
      </c>
      <c r="G410" s="2"/>
      <c r="H410" s="8">
        <f t="shared" si="81"/>
        <v>0</v>
      </c>
      <c r="I410" s="8">
        <f t="shared" si="81"/>
        <v>1.3999999999999986</v>
      </c>
      <c r="J410" s="8">
        <f t="shared" si="81"/>
        <v>6.3999999999999986</v>
      </c>
      <c r="K410" s="8">
        <f t="shared" si="81"/>
        <v>11.399999999999999</v>
      </c>
      <c r="L410" s="8">
        <f t="shared" si="81"/>
        <v>16.399999999999999</v>
      </c>
      <c r="M410" s="8">
        <f t="shared" si="81"/>
        <v>26.4</v>
      </c>
      <c r="N410" s="8">
        <f t="shared" si="81"/>
        <v>3.6000000000000014</v>
      </c>
      <c r="O410" s="8">
        <f t="shared" si="81"/>
        <v>0</v>
      </c>
      <c r="P410" s="8">
        <f t="shared" si="81"/>
        <v>0</v>
      </c>
      <c r="Q410" s="8">
        <f t="shared" si="81"/>
        <v>0</v>
      </c>
      <c r="R410" s="8">
        <f t="shared" si="81"/>
        <v>0</v>
      </c>
      <c r="S410" s="8">
        <f t="shared" si="81"/>
        <v>0</v>
      </c>
      <c r="T410" s="8">
        <f t="shared" si="81"/>
        <v>0</v>
      </c>
      <c r="U410" s="21">
        <f t="shared" si="78"/>
        <v>19</v>
      </c>
      <c r="V410" s="19">
        <f>VLOOKUP($C410,Gas!$B$3:$E$2506,2)</f>
        <v>2.1349999999999998</v>
      </c>
      <c r="W410" s="44">
        <f t="shared" si="79"/>
        <v>11.053864168618269</v>
      </c>
      <c r="X410" s="5">
        <f>VLOOKUP($C410,Gas!$B$3:$E$2506,4)</f>
        <v>0.27321985884778177</v>
      </c>
    </row>
    <row r="411" spans="1:24" x14ac:dyDescent="0.2">
      <c r="A411">
        <f t="shared" si="83"/>
        <v>1999</v>
      </c>
      <c r="B411" s="43">
        <f t="shared" si="82"/>
        <v>19</v>
      </c>
      <c r="C411" s="91">
        <v>36356</v>
      </c>
      <c r="D411" s="92">
        <v>31.41</v>
      </c>
      <c r="E411" s="4">
        <f t="shared" si="77"/>
        <v>0.28587960151899083</v>
      </c>
      <c r="F411" s="100">
        <f t="shared" si="74"/>
        <v>9.3990558609786472</v>
      </c>
      <c r="G411" s="2"/>
      <c r="H411" s="8">
        <f t="shared" si="81"/>
        <v>0</v>
      </c>
      <c r="I411" s="8">
        <f t="shared" si="81"/>
        <v>0</v>
      </c>
      <c r="J411" s="8">
        <f t="shared" si="81"/>
        <v>0</v>
      </c>
      <c r="K411" s="8">
        <f t="shared" si="81"/>
        <v>3.59</v>
      </c>
      <c r="L411" s="8">
        <f t="shared" si="81"/>
        <v>8.59</v>
      </c>
      <c r="M411" s="8">
        <f t="shared" si="81"/>
        <v>18.59</v>
      </c>
      <c r="N411" s="8">
        <f t="shared" si="81"/>
        <v>11.41</v>
      </c>
      <c r="O411" s="8">
        <f t="shared" si="81"/>
        <v>6.41</v>
      </c>
      <c r="P411" s="8">
        <f t="shared" si="81"/>
        <v>1.4100000000000001</v>
      </c>
      <c r="Q411" s="8">
        <f t="shared" si="81"/>
        <v>0</v>
      </c>
      <c r="R411" s="8">
        <f t="shared" si="81"/>
        <v>0</v>
      </c>
      <c r="S411" s="8">
        <f t="shared" si="81"/>
        <v>0</v>
      </c>
      <c r="T411" s="8">
        <f t="shared" si="81"/>
        <v>0</v>
      </c>
      <c r="U411" s="21">
        <f t="shared" si="78"/>
        <v>19</v>
      </c>
      <c r="V411" s="19">
        <f>VLOOKUP($C411,Gas!$B$3:$E$2506,2)</f>
        <v>2.15</v>
      </c>
      <c r="W411" s="44">
        <f t="shared" si="79"/>
        <v>14.609302325581396</v>
      </c>
      <c r="X411" s="5">
        <f>VLOOKUP($C411,Gas!$B$3:$E$2506,4)</f>
        <v>0.2824797383969313</v>
      </c>
    </row>
    <row r="412" spans="1:24" x14ac:dyDescent="0.2">
      <c r="A412">
        <f t="shared" si="83"/>
        <v>1999</v>
      </c>
      <c r="B412" s="43">
        <f t="shared" si="82"/>
        <v>19</v>
      </c>
      <c r="C412" s="91">
        <v>36357</v>
      </c>
      <c r="D412" s="92">
        <v>40.630000000000003</v>
      </c>
      <c r="E412" s="4">
        <f t="shared" si="77"/>
        <v>0.25738039644908017</v>
      </c>
      <c r="F412" s="100">
        <f t="shared" si="74"/>
        <v>9.4778122372424818</v>
      </c>
      <c r="G412" s="2"/>
      <c r="H412" s="8">
        <f t="shared" si="81"/>
        <v>0</v>
      </c>
      <c r="I412" s="8">
        <f t="shared" si="81"/>
        <v>0</v>
      </c>
      <c r="J412" s="8">
        <f t="shared" si="81"/>
        <v>0</v>
      </c>
      <c r="K412" s="8">
        <f t="shared" si="81"/>
        <v>0</v>
      </c>
      <c r="L412" s="8">
        <f t="shared" si="81"/>
        <v>0</v>
      </c>
      <c r="M412" s="8">
        <f t="shared" si="81"/>
        <v>9.3699999999999974</v>
      </c>
      <c r="N412" s="8">
        <f t="shared" si="81"/>
        <v>20.630000000000003</v>
      </c>
      <c r="O412" s="8">
        <f t="shared" si="81"/>
        <v>15.630000000000003</v>
      </c>
      <c r="P412" s="8">
        <f t="shared" si="81"/>
        <v>10.630000000000003</v>
      </c>
      <c r="Q412" s="8">
        <f t="shared" si="81"/>
        <v>5.6300000000000026</v>
      </c>
      <c r="R412" s="8">
        <f t="shared" si="81"/>
        <v>0.63000000000000256</v>
      </c>
      <c r="S412" s="8">
        <f t="shared" si="81"/>
        <v>0</v>
      </c>
      <c r="T412" s="8">
        <f t="shared" si="81"/>
        <v>0</v>
      </c>
      <c r="U412" s="21">
        <f t="shared" si="78"/>
        <v>19</v>
      </c>
      <c r="V412" s="19">
        <f>VLOOKUP($C412,Gas!$B$3:$E$2506,2)</f>
        <v>2.13</v>
      </c>
      <c r="W412" s="44">
        <f t="shared" si="79"/>
        <v>19.07511737089202</v>
      </c>
      <c r="X412" s="5">
        <f>VLOOKUP($C412,Gas!$B$3:$E$2506,4)</f>
        <v>0.28112793960802024</v>
      </c>
    </row>
    <row r="413" spans="1:24" x14ac:dyDescent="0.2">
      <c r="A413">
        <f t="shared" si="83"/>
        <v>1999</v>
      </c>
      <c r="B413" s="43">
        <f t="shared" si="82"/>
        <v>19</v>
      </c>
      <c r="C413" s="91">
        <v>36360</v>
      </c>
      <c r="D413" s="92">
        <v>135</v>
      </c>
      <c r="E413" s="4">
        <f t="shared" si="77"/>
        <v>1.200768068438794</v>
      </c>
      <c r="F413" s="100">
        <f t="shared" si="74"/>
        <v>11.18904954511134</v>
      </c>
      <c r="G413" s="2"/>
      <c r="H413" s="8">
        <f t="shared" si="81"/>
        <v>0</v>
      </c>
      <c r="I413" s="8">
        <f t="shared" si="81"/>
        <v>0</v>
      </c>
      <c r="J413" s="8">
        <f t="shared" si="81"/>
        <v>0</v>
      </c>
      <c r="K413" s="8">
        <f t="shared" si="81"/>
        <v>0</v>
      </c>
      <c r="L413" s="8">
        <f t="shared" si="81"/>
        <v>0</v>
      </c>
      <c r="M413" s="8">
        <f t="shared" si="81"/>
        <v>0</v>
      </c>
      <c r="N413" s="8">
        <f t="shared" si="81"/>
        <v>115</v>
      </c>
      <c r="O413" s="8">
        <f t="shared" si="81"/>
        <v>110</v>
      </c>
      <c r="P413" s="8">
        <f t="shared" si="81"/>
        <v>105</v>
      </c>
      <c r="Q413" s="8">
        <f t="shared" si="81"/>
        <v>100</v>
      </c>
      <c r="R413" s="8">
        <f t="shared" si="81"/>
        <v>95</v>
      </c>
      <c r="S413" s="8">
        <f t="shared" si="81"/>
        <v>85</v>
      </c>
      <c r="T413" s="8">
        <f t="shared" si="81"/>
        <v>34.999989999999997</v>
      </c>
      <c r="U413" s="21">
        <f t="shared" si="78"/>
        <v>19</v>
      </c>
      <c r="V413" s="19">
        <f>VLOOKUP($C413,Gas!$B$3:$E$2506,2)</f>
        <v>2.1749999999999998</v>
      </c>
      <c r="W413" s="44">
        <f t="shared" si="79"/>
        <v>62.068965517241388</v>
      </c>
      <c r="X413" s="5">
        <f>VLOOKUP($C413,Gas!$B$3:$E$2506,4)</f>
        <v>0.22663534543852135</v>
      </c>
    </row>
    <row r="414" spans="1:24" x14ac:dyDescent="0.2">
      <c r="A414">
        <f t="shared" si="83"/>
        <v>1999</v>
      </c>
      <c r="B414" s="43">
        <f t="shared" si="82"/>
        <v>19</v>
      </c>
      <c r="C414" s="91">
        <v>36361</v>
      </c>
      <c r="D414" s="92">
        <v>55</v>
      </c>
      <c r="E414" s="4">
        <f t="shared" si="77"/>
        <v>-0.89794159320595857</v>
      </c>
      <c r="F414" s="100">
        <f t="shared" si="74"/>
        <v>12.322463667572324</v>
      </c>
      <c r="G414" s="2"/>
      <c r="H414" s="8">
        <f t="shared" ref="H414:T423" si="84">IF(H$1="P",MAX(0,H$2-$D414),IF(H$1="C",MAX(0,$D414-H$2)))</f>
        <v>0</v>
      </c>
      <c r="I414" s="8">
        <f t="shared" si="84"/>
        <v>0</v>
      </c>
      <c r="J414" s="8">
        <f t="shared" si="84"/>
        <v>0</v>
      </c>
      <c r="K414" s="8">
        <f t="shared" si="84"/>
        <v>0</v>
      </c>
      <c r="L414" s="8">
        <f t="shared" si="84"/>
        <v>0</v>
      </c>
      <c r="M414" s="8">
        <f t="shared" si="84"/>
        <v>0</v>
      </c>
      <c r="N414" s="8">
        <f t="shared" si="84"/>
        <v>35</v>
      </c>
      <c r="O414" s="8">
        <f t="shared" si="84"/>
        <v>30</v>
      </c>
      <c r="P414" s="8">
        <f t="shared" si="84"/>
        <v>25</v>
      </c>
      <c r="Q414" s="8">
        <f t="shared" si="84"/>
        <v>20</v>
      </c>
      <c r="R414" s="8">
        <f t="shared" si="84"/>
        <v>15</v>
      </c>
      <c r="S414" s="8">
        <f t="shared" si="84"/>
        <v>5</v>
      </c>
      <c r="T414" s="8">
        <f t="shared" si="84"/>
        <v>0</v>
      </c>
      <c r="U414" s="21">
        <f t="shared" si="78"/>
        <v>19</v>
      </c>
      <c r="V414" s="19">
        <f>VLOOKUP($C414,Gas!$B$3:$E$2506,2)</f>
        <v>2.1850000000000001</v>
      </c>
      <c r="W414" s="44">
        <f t="shared" si="79"/>
        <v>25.17162471395881</v>
      </c>
      <c r="X414" s="5">
        <f>VLOOKUP($C414,Gas!$B$3:$E$2506,4)</f>
        <v>0.19383027028522021</v>
      </c>
    </row>
    <row r="415" spans="1:24" x14ac:dyDescent="0.2">
      <c r="A415">
        <f t="shared" si="83"/>
        <v>1999</v>
      </c>
      <c r="B415" s="43">
        <f t="shared" si="82"/>
        <v>19</v>
      </c>
      <c r="C415" s="91">
        <v>36362</v>
      </c>
      <c r="D415" s="92">
        <v>40.21</v>
      </c>
      <c r="E415" s="4">
        <f t="shared" si="77"/>
        <v>-0.31321746432328823</v>
      </c>
      <c r="F415" s="100">
        <f t="shared" si="74"/>
        <v>10.500697387033071</v>
      </c>
      <c r="G415" s="2"/>
      <c r="H415" s="8">
        <f t="shared" si="84"/>
        <v>0</v>
      </c>
      <c r="I415" s="8">
        <f t="shared" si="84"/>
        <v>0</v>
      </c>
      <c r="J415" s="8">
        <f t="shared" si="84"/>
        <v>0</v>
      </c>
      <c r="K415" s="8">
        <f t="shared" si="84"/>
        <v>0</v>
      </c>
      <c r="L415" s="8">
        <f t="shared" si="84"/>
        <v>0</v>
      </c>
      <c r="M415" s="8">
        <f t="shared" si="84"/>
        <v>9.7899999999999991</v>
      </c>
      <c r="N415" s="8">
        <f t="shared" si="84"/>
        <v>20.21</v>
      </c>
      <c r="O415" s="8">
        <f t="shared" si="84"/>
        <v>15.21</v>
      </c>
      <c r="P415" s="8">
        <f t="shared" si="84"/>
        <v>10.210000000000001</v>
      </c>
      <c r="Q415" s="8">
        <f t="shared" si="84"/>
        <v>5.2100000000000009</v>
      </c>
      <c r="R415" s="8">
        <f t="shared" si="84"/>
        <v>0.21000000000000085</v>
      </c>
      <c r="S415" s="8">
        <f t="shared" si="84"/>
        <v>0</v>
      </c>
      <c r="T415" s="8">
        <f t="shared" si="84"/>
        <v>0</v>
      </c>
      <c r="U415" s="21">
        <f t="shared" si="78"/>
        <v>19</v>
      </c>
      <c r="V415" s="19">
        <f>VLOOKUP($C415,Gas!$B$3:$E$2506,2)</f>
        <v>2.23</v>
      </c>
      <c r="W415" s="44">
        <f t="shared" si="79"/>
        <v>18.031390134529147</v>
      </c>
      <c r="X415" s="5">
        <f>VLOOKUP($C415,Gas!$B$3:$E$2506,4)</f>
        <v>0.2237604128128603</v>
      </c>
    </row>
    <row r="416" spans="1:24" x14ac:dyDescent="0.2">
      <c r="A416">
        <f t="shared" si="83"/>
        <v>1999</v>
      </c>
      <c r="B416" s="43">
        <f t="shared" si="82"/>
        <v>19</v>
      </c>
      <c r="C416" s="91">
        <v>36363</v>
      </c>
      <c r="D416" s="92">
        <v>90</v>
      </c>
      <c r="E416" s="4">
        <f t="shared" si="77"/>
        <v>0.80569394942108252</v>
      </c>
      <c r="F416" s="100">
        <f t="shared" si="74"/>
        <v>9.3084032023262662</v>
      </c>
      <c r="G416" s="2"/>
      <c r="H416" s="8">
        <f t="shared" si="84"/>
        <v>0</v>
      </c>
      <c r="I416" s="8">
        <f t="shared" si="84"/>
        <v>0</v>
      </c>
      <c r="J416" s="8">
        <f t="shared" si="84"/>
        <v>0</v>
      </c>
      <c r="K416" s="8">
        <f t="shared" si="84"/>
        <v>0</v>
      </c>
      <c r="L416" s="8">
        <f t="shared" si="84"/>
        <v>0</v>
      </c>
      <c r="M416" s="8">
        <f t="shared" si="84"/>
        <v>0</v>
      </c>
      <c r="N416" s="8">
        <f t="shared" si="84"/>
        <v>70</v>
      </c>
      <c r="O416" s="8">
        <f t="shared" si="84"/>
        <v>65</v>
      </c>
      <c r="P416" s="8">
        <f t="shared" si="84"/>
        <v>60</v>
      </c>
      <c r="Q416" s="8">
        <f t="shared" si="84"/>
        <v>55</v>
      </c>
      <c r="R416" s="8">
        <f t="shared" si="84"/>
        <v>50</v>
      </c>
      <c r="S416" s="8">
        <f t="shared" si="84"/>
        <v>40</v>
      </c>
      <c r="T416" s="8">
        <f t="shared" si="84"/>
        <v>0</v>
      </c>
      <c r="U416" s="21">
        <f t="shared" si="78"/>
        <v>19</v>
      </c>
      <c r="V416" s="19">
        <f>VLOOKUP($C416,Gas!$B$3:$E$2506,2)</f>
        <v>2.2450000000000001</v>
      </c>
      <c r="W416" s="44">
        <f t="shared" si="79"/>
        <v>40.089086859688194</v>
      </c>
      <c r="X416" s="5">
        <f>VLOOKUP($C416,Gas!$B$3:$E$2506,4)</f>
        <v>0.2229855614491614</v>
      </c>
    </row>
    <row r="417" spans="1:24" x14ac:dyDescent="0.2">
      <c r="A417">
        <f t="shared" si="83"/>
        <v>1999</v>
      </c>
      <c r="B417" s="43">
        <f t="shared" si="82"/>
        <v>19</v>
      </c>
      <c r="C417" s="91">
        <v>36364</v>
      </c>
      <c r="D417" s="92">
        <v>195.56</v>
      </c>
      <c r="E417" s="4">
        <f t="shared" si="77"/>
        <v>0.77605756738017984</v>
      </c>
      <c r="F417" s="100">
        <f t="shared" si="74"/>
        <v>9.7920327885114684</v>
      </c>
      <c r="G417" s="2"/>
      <c r="H417" s="8">
        <f t="shared" si="84"/>
        <v>0</v>
      </c>
      <c r="I417" s="8">
        <f t="shared" si="84"/>
        <v>0</v>
      </c>
      <c r="J417" s="8">
        <f t="shared" si="84"/>
        <v>0</v>
      </c>
      <c r="K417" s="8">
        <f t="shared" si="84"/>
        <v>0</v>
      </c>
      <c r="L417" s="8">
        <f t="shared" si="84"/>
        <v>0</v>
      </c>
      <c r="M417" s="8">
        <f t="shared" si="84"/>
        <v>0</v>
      </c>
      <c r="N417" s="8">
        <f t="shared" si="84"/>
        <v>175.56</v>
      </c>
      <c r="O417" s="8">
        <f t="shared" si="84"/>
        <v>170.56</v>
      </c>
      <c r="P417" s="8">
        <f t="shared" si="84"/>
        <v>165.56</v>
      </c>
      <c r="Q417" s="8">
        <f t="shared" si="84"/>
        <v>160.56</v>
      </c>
      <c r="R417" s="8">
        <f t="shared" si="84"/>
        <v>155.56</v>
      </c>
      <c r="S417" s="8">
        <f t="shared" si="84"/>
        <v>145.56</v>
      </c>
      <c r="T417" s="8">
        <f t="shared" si="84"/>
        <v>95.559989999999999</v>
      </c>
      <c r="U417" s="21">
        <f t="shared" si="78"/>
        <v>19</v>
      </c>
      <c r="V417" s="19">
        <f>VLOOKUP($C417,Gas!$B$3:$E$2506,2)</f>
        <v>2.3149999999999999</v>
      </c>
      <c r="W417" s="44">
        <f t="shared" si="79"/>
        <v>84.475161987041034</v>
      </c>
      <c r="X417" s="5">
        <f>VLOOKUP($C417,Gas!$B$3:$E$2506,4)</f>
        <v>0.2269432948680892</v>
      </c>
    </row>
    <row r="418" spans="1:24" x14ac:dyDescent="0.2">
      <c r="A418">
        <f t="shared" si="83"/>
        <v>1999</v>
      </c>
      <c r="B418" s="43">
        <f t="shared" si="82"/>
        <v>19</v>
      </c>
      <c r="C418" s="91">
        <v>36367</v>
      </c>
      <c r="D418" s="92">
        <v>169.23</v>
      </c>
      <c r="E418" s="4">
        <f t="shared" si="77"/>
        <v>-0.1446085012904505</v>
      </c>
      <c r="F418" s="100">
        <f t="shared" si="74"/>
        <v>9.7509520110436974</v>
      </c>
      <c r="G418" s="2"/>
      <c r="H418" s="8">
        <f t="shared" si="84"/>
        <v>0</v>
      </c>
      <c r="I418" s="8">
        <f t="shared" si="84"/>
        <v>0</v>
      </c>
      <c r="J418" s="8">
        <f t="shared" si="84"/>
        <v>0</v>
      </c>
      <c r="K418" s="8">
        <f t="shared" si="84"/>
        <v>0</v>
      </c>
      <c r="L418" s="8">
        <f t="shared" si="84"/>
        <v>0</v>
      </c>
      <c r="M418" s="8">
        <f t="shared" si="84"/>
        <v>0</v>
      </c>
      <c r="N418" s="8">
        <f t="shared" si="84"/>
        <v>149.22999999999999</v>
      </c>
      <c r="O418" s="8">
        <f t="shared" si="84"/>
        <v>144.22999999999999</v>
      </c>
      <c r="P418" s="8">
        <f t="shared" si="84"/>
        <v>139.22999999999999</v>
      </c>
      <c r="Q418" s="8">
        <f t="shared" si="84"/>
        <v>134.22999999999999</v>
      </c>
      <c r="R418" s="8">
        <f t="shared" si="84"/>
        <v>129.22999999999999</v>
      </c>
      <c r="S418" s="8">
        <f t="shared" si="84"/>
        <v>119.22999999999999</v>
      </c>
      <c r="T418" s="8">
        <f t="shared" si="84"/>
        <v>69.229989999999987</v>
      </c>
      <c r="U418" s="21">
        <f t="shared" si="78"/>
        <v>19</v>
      </c>
      <c r="V418" s="19">
        <f>VLOOKUP($C418,Gas!$B$3:$E$2506,2)</f>
        <v>2.4300000000000002</v>
      </c>
      <c r="W418" s="44">
        <f t="shared" si="79"/>
        <v>69.64197530864196</v>
      </c>
      <c r="X418" s="5">
        <f>VLOOKUP($C418,Gas!$B$3:$E$2506,4)</f>
        <v>0.31685518321682926</v>
      </c>
    </row>
    <row r="419" spans="1:24" x14ac:dyDescent="0.2">
      <c r="A419">
        <f t="shared" si="83"/>
        <v>1999</v>
      </c>
      <c r="B419" s="43">
        <f t="shared" si="82"/>
        <v>19</v>
      </c>
      <c r="C419" s="91">
        <v>36368</v>
      </c>
      <c r="D419" s="92">
        <v>175</v>
      </c>
      <c r="E419" s="4">
        <f t="shared" si="77"/>
        <v>3.352723750351963E-2</v>
      </c>
      <c r="F419" s="100">
        <f t="shared" si="74"/>
        <v>9.6773678182346234</v>
      </c>
      <c r="G419" s="2"/>
      <c r="H419" s="8">
        <f t="shared" si="84"/>
        <v>0</v>
      </c>
      <c r="I419" s="8">
        <f t="shared" si="84"/>
        <v>0</v>
      </c>
      <c r="J419" s="8">
        <f t="shared" si="84"/>
        <v>0</v>
      </c>
      <c r="K419" s="8">
        <f t="shared" si="84"/>
        <v>0</v>
      </c>
      <c r="L419" s="8">
        <f t="shared" si="84"/>
        <v>0</v>
      </c>
      <c r="M419" s="8">
        <f t="shared" si="84"/>
        <v>0</v>
      </c>
      <c r="N419" s="8">
        <f t="shared" si="84"/>
        <v>155</v>
      </c>
      <c r="O419" s="8">
        <f t="shared" si="84"/>
        <v>150</v>
      </c>
      <c r="P419" s="8">
        <f t="shared" si="84"/>
        <v>145</v>
      </c>
      <c r="Q419" s="8">
        <f t="shared" si="84"/>
        <v>140</v>
      </c>
      <c r="R419" s="8">
        <f t="shared" si="84"/>
        <v>135</v>
      </c>
      <c r="S419" s="8">
        <f t="shared" si="84"/>
        <v>125</v>
      </c>
      <c r="T419" s="8">
        <f t="shared" si="84"/>
        <v>74.999989999999997</v>
      </c>
      <c r="U419" s="21">
        <f t="shared" si="78"/>
        <v>19</v>
      </c>
      <c r="V419" s="19">
        <f>VLOOKUP($C419,Gas!$B$3:$E$2506,2)</f>
        <v>2.54</v>
      </c>
      <c r="W419" s="44">
        <f t="shared" si="79"/>
        <v>68.897637795275585</v>
      </c>
      <c r="X419" s="5">
        <f>VLOOKUP($C419,Gas!$B$3:$E$2506,4)</f>
        <v>0.36738970641589447</v>
      </c>
    </row>
    <row r="420" spans="1:24" x14ac:dyDescent="0.2">
      <c r="A420">
        <f t="shared" si="83"/>
        <v>1999</v>
      </c>
      <c r="B420" s="43">
        <f t="shared" si="82"/>
        <v>19</v>
      </c>
      <c r="C420" s="91">
        <v>36369</v>
      </c>
      <c r="D420" s="92">
        <v>105</v>
      </c>
      <c r="E420" s="4">
        <f t="shared" si="77"/>
        <v>-0.51082562376599072</v>
      </c>
      <c r="F420" s="100">
        <f t="shared" si="74"/>
        <v>10.281843832783057</v>
      </c>
      <c r="G420" s="2"/>
      <c r="H420" s="8">
        <f t="shared" si="84"/>
        <v>0</v>
      </c>
      <c r="I420" s="8">
        <f t="shared" si="84"/>
        <v>0</v>
      </c>
      <c r="J420" s="8">
        <f t="shared" si="84"/>
        <v>0</v>
      </c>
      <c r="K420" s="8">
        <f t="shared" si="84"/>
        <v>0</v>
      </c>
      <c r="L420" s="8">
        <f t="shared" si="84"/>
        <v>0</v>
      </c>
      <c r="M420" s="8">
        <f t="shared" si="84"/>
        <v>0</v>
      </c>
      <c r="N420" s="8">
        <f t="shared" si="84"/>
        <v>85</v>
      </c>
      <c r="O420" s="8">
        <f t="shared" si="84"/>
        <v>80</v>
      </c>
      <c r="P420" s="8">
        <f t="shared" si="84"/>
        <v>75</v>
      </c>
      <c r="Q420" s="8">
        <f t="shared" si="84"/>
        <v>70</v>
      </c>
      <c r="R420" s="8">
        <f t="shared" si="84"/>
        <v>65</v>
      </c>
      <c r="S420" s="8">
        <f t="shared" si="84"/>
        <v>55</v>
      </c>
      <c r="T420" s="8">
        <f t="shared" si="84"/>
        <v>4.9999899999999968</v>
      </c>
      <c r="U420" s="21">
        <f t="shared" si="78"/>
        <v>19</v>
      </c>
      <c r="V420" s="19">
        <f>VLOOKUP($C420,Gas!$B$3:$E$2506,2)</f>
        <v>2.5449999999999999</v>
      </c>
      <c r="W420" s="44">
        <f t="shared" si="79"/>
        <v>41.257367387033398</v>
      </c>
      <c r="X420" s="5">
        <f>VLOOKUP($C420,Gas!$B$3:$E$2506,4)</f>
        <v>0.36420019493987404</v>
      </c>
    </row>
    <row r="421" spans="1:24" x14ac:dyDescent="0.2">
      <c r="A421">
        <f t="shared" si="83"/>
        <v>1999</v>
      </c>
      <c r="B421" s="43">
        <f t="shared" si="82"/>
        <v>19</v>
      </c>
      <c r="C421" s="91">
        <v>36370</v>
      </c>
      <c r="D421" s="92">
        <v>200</v>
      </c>
      <c r="E421" s="4">
        <f t="shared" si="77"/>
        <v>0.64435701639051324</v>
      </c>
      <c r="F421" s="100">
        <f t="shared" si="74"/>
        <v>10.56643617091475</v>
      </c>
      <c r="G421" s="2"/>
      <c r="H421" s="8">
        <f t="shared" si="84"/>
        <v>0</v>
      </c>
      <c r="I421" s="8">
        <f t="shared" si="84"/>
        <v>0</v>
      </c>
      <c r="J421" s="8">
        <f t="shared" si="84"/>
        <v>0</v>
      </c>
      <c r="K421" s="8">
        <f t="shared" si="84"/>
        <v>0</v>
      </c>
      <c r="L421" s="8">
        <f t="shared" si="84"/>
        <v>0</v>
      </c>
      <c r="M421" s="8">
        <f t="shared" si="84"/>
        <v>0</v>
      </c>
      <c r="N421" s="8">
        <f t="shared" si="84"/>
        <v>180</v>
      </c>
      <c r="O421" s="8">
        <f t="shared" si="84"/>
        <v>175</v>
      </c>
      <c r="P421" s="8">
        <f t="shared" si="84"/>
        <v>170</v>
      </c>
      <c r="Q421" s="8">
        <f t="shared" si="84"/>
        <v>165</v>
      </c>
      <c r="R421" s="8">
        <f t="shared" si="84"/>
        <v>160</v>
      </c>
      <c r="S421" s="8">
        <f t="shared" si="84"/>
        <v>150</v>
      </c>
      <c r="T421" s="8">
        <f t="shared" si="84"/>
        <v>99.999989999999997</v>
      </c>
      <c r="U421" s="21">
        <f t="shared" si="78"/>
        <v>19</v>
      </c>
      <c r="V421" s="19">
        <f>VLOOKUP($C421,Gas!$B$3:$E$2506,2)</f>
        <v>2.5750000000000002</v>
      </c>
      <c r="W421" s="44">
        <f t="shared" si="79"/>
        <v>77.669902912621353</v>
      </c>
      <c r="X421" s="5">
        <f>VLOOKUP($C421,Gas!$B$3:$E$2506,4)</f>
        <v>0.35031609586340029</v>
      </c>
    </row>
    <row r="422" spans="1:24" x14ac:dyDescent="0.2">
      <c r="A422">
        <f t="shared" si="83"/>
        <v>1999</v>
      </c>
      <c r="B422" s="43">
        <f t="shared" si="82"/>
        <v>19</v>
      </c>
      <c r="C422" s="91">
        <v>36371</v>
      </c>
      <c r="D422" s="92">
        <v>215</v>
      </c>
      <c r="E422" s="4">
        <f t="shared" si="77"/>
        <v>7.2320661579626078E-2</v>
      </c>
      <c r="F422" s="100">
        <f t="shared" si="74"/>
        <v>10.571793872933609</v>
      </c>
      <c r="G422" s="2"/>
      <c r="H422" s="8">
        <f t="shared" si="84"/>
        <v>0</v>
      </c>
      <c r="I422" s="8">
        <f t="shared" si="84"/>
        <v>0</v>
      </c>
      <c r="J422" s="8">
        <f t="shared" si="84"/>
        <v>0</v>
      </c>
      <c r="K422" s="8">
        <f t="shared" si="84"/>
        <v>0</v>
      </c>
      <c r="L422" s="8">
        <f t="shared" si="84"/>
        <v>0</v>
      </c>
      <c r="M422" s="8">
        <f t="shared" si="84"/>
        <v>0</v>
      </c>
      <c r="N422" s="8">
        <f t="shared" si="84"/>
        <v>195</v>
      </c>
      <c r="O422" s="8">
        <f t="shared" si="84"/>
        <v>190</v>
      </c>
      <c r="P422" s="8">
        <f t="shared" si="84"/>
        <v>185</v>
      </c>
      <c r="Q422" s="8">
        <f t="shared" si="84"/>
        <v>180</v>
      </c>
      <c r="R422" s="8">
        <f t="shared" si="84"/>
        <v>175</v>
      </c>
      <c r="S422" s="8">
        <f t="shared" si="84"/>
        <v>165</v>
      </c>
      <c r="T422" s="8">
        <f t="shared" si="84"/>
        <v>114.99999</v>
      </c>
      <c r="U422" s="21">
        <f t="shared" si="78"/>
        <v>19</v>
      </c>
      <c r="V422" s="19">
        <f>VLOOKUP($C422,Gas!$B$3:$E$2506,2)</f>
        <v>2.665</v>
      </c>
      <c r="W422" s="44">
        <f t="shared" si="79"/>
        <v>80.675422138836765</v>
      </c>
      <c r="X422" s="5">
        <f>VLOOKUP($C422,Gas!$B$3:$E$2506,4)</f>
        <v>0.35408786449407748</v>
      </c>
    </row>
    <row r="423" spans="1:24" x14ac:dyDescent="0.2">
      <c r="A423">
        <f t="shared" si="83"/>
        <v>1999</v>
      </c>
      <c r="B423" s="43">
        <f t="shared" si="82"/>
        <v>20</v>
      </c>
      <c r="C423" s="91">
        <v>36374</v>
      </c>
      <c r="D423" s="92">
        <v>95</v>
      </c>
      <c r="E423" s="4">
        <f t="shared" si="77"/>
        <v>-0.8167611365271219</v>
      </c>
      <c r="F423" s="100">
        <f t="shared" si="74"/>
        <v>9.8797883387989156</v>
      </c>
      <c r="G423" s="2"/>
      <c r="H423" s="8">
        <f t="shared" si="84"/>
        <v>0</v>
      </c>
      <c r="I423" s="8">
        <f t="shared" si="84"/>
        <v>0</v>
      </c>
      <c r="J423" s="8">
        <f t="shared" si="84"/>
        <v>0</v>
      </c>
      <c r="K423" s="8">
        <f t="shared" si="84"/>
        <v>0</v>
      </c>
      <c r="L423" s="8">
        <f t="shared" si="84"/>
        <v>0</v>
      </c>
      <c r="M423" s="8">
        <f t="shared" si="84"/>
        <v>0</v>
      </c>
      <c r="N423" s="8">
        <f t="shared" si="84"/>
        <v>75</v>
      </c>
      <c r="O423" s="8">
        <f t="shared" si="84"/>
        <v>70</v>
      </c>
      <c r="P423" s="8">
        <f t="shared" si="84"/>
        <v>65</v>
      </c>
      <c r="Q423" s="8">
        <f t="shared" si="84"/>
        <v>60</v>
      </c>
      <c r="R423" s="8">
        <f t="shared" si="84"/>
        <v>55</v>
      </c>
      <c r="S423" s="8">
        <f t="shared" si="84"/>
        <v>45</v>
      </c>
      <c r="T423" s="8">
        <f t="shared" si="84"/>
        <v>0</v>
      </c>
      <c r="U423" s="21">
        <f t="shared" si="78"/>
        <v>20</v>
      </c>
      <c r="V423" s="19">
        <f>VLOOKUP($C423,Gas!$B$3:$E$2506,2)</f>
        <v>2.57</v>
      </c>
      <c r="W423" s="44">
        <f t="shared" si="79"/>
        <v>36.964980544747085</v>
      </c>
      <c r="X423" s="5">
        <f>VLOOKUP($C423,Gas!$B$3:$E$2506,4)</f>
        <v>0.51527663297420045</v>
      </c>
    </row>
    <row r="424" spans="1:24" x14ac:dyDescent="0.2">
      <c r="A424">
        <f t="shared" si="83"/>
        <v>1999</v>
      </c>
      <c r="B424" s="43">
        <f t="shared" si="82"/>
        <v>20</v>
      </c>
      <c r="C424" s="91">
        <v>36375</v>
      </c>
      <c r="D424" s="92">
        <v>32.5</v>
      </c>
      <c r="E424" s="4">
        <f t="shared" si="77"/>
        <v>-1.0726368022648489</v>
      </c>
      <c r="F424" s="100">
        <f t="shared" si="74"/>
        <v>10.331840069519865</v>
      </c>
      <c r="G424" s="2"/>
      <c r="H424" s="8">
        <f t="shared" ref="H424:T433" si="85">IF(H$1="P",MAX(0,H$2-$D424),IF(H$1="C",MAX(0,$D424-H$2)))</f>
        <v>0</v>
      </c>
      <c r="I424" s="8">
        <f t="shared" si="85"/>
        <v>0</v>
      </c>
      <c r="J424" s="8">
        <f t="shared" si="85"/>
        <v>0</v>
      </c>
      <c r="K424" s="8">
        <f t="shared" si="85"/>
        <v>2.5</v>
      </c>
      <c r="L424" s="8">
        <f t="shared" si="85"/>
        <v>7.5</v>
      </c>
      <c r="M424" s="8">
        <f t="shared" si="85"/>
        <v>17.5</v>
      </c>
      <c r="N424" s="8">
        <f t="shared" si="85"/>
        <v>12.5</v>
      </c>
      <c r="O424" s="8">
        <f t="shared" si="85"/>
        <v>7.5</v>
      </c>
      <c r="P424" s="8">
        <f t="shared" si="85"/>
        <v>2.5</v>
      </c>
      <c r="Q424" s="8">
        <f t="shared" si="85"/>
        <v>0</v>
      </c>
      <c r="R424" s="8">
        <f t="shared" si="85"/>
        <v>0</v>
      </c>
      <c r="S424" s="8">
        <f t="shared" si="85"/>
        <v>0</v>
      </c>
      <c r="T424" s="8">
        <f t="shared" si="85"/>
        <v>0</v>
      </c>
      <c r="U424" s="21">
        <f t="shared" si="78"/>
        <v>20</v>
      </c>
      <c r="V424" s="19">
        <f>VLOOKUP($C424,Gas!$B$3:$E$2506,2)</f>
        <v>2.5150000000000001</v>
      </c>
      <c r="W424" s="44">
        <f t="shared" si="79"/>
        <v>12.922465208747514</v>
      </c>
      <c r="X424" s="5">
        <f>VLOOKUP($C424,Gas!$B$3:$E$2506,4)</f>
        <v>0.47817962492087684</v>
      </c>
    </row>
    <row r="425" spans="1:24" x14ac:dyDescent="0.2">
      <c r="A425">
        <f t="shared" si="83"/>
        <v>1999</v>
      </c>
      <c r="B425" s="43">
        <f t="shared" si="82"/>
        <v>20</v>
      </c>
      <c r="C425" s="91">
        <v>36376</v>
      </c>
      <c r="D425" s="92">
        <v>31.5</v>
      </c>
      <c r="E425" s="4">
        <f t="shared" si="77"/>
        <v>-3.1252543504104426E-2</v>
      </c>
      <c r="F425" s="100">
        <f t="shared" si="74"/>
        <v>10.22996439046103</v>
      </c>
      <c r="G425" s="2"/>
      <c r="H425" s="8">
        <f t="shared" si="85"/>
        <v>0</v>
      </c>
      <c r="I425" s="8">
        <f t="shared" si="85"/>
        <v>0</v>
      </c>
      <c r="J425" s="8">
        <f t="shared" si="85"/>
        <v>0</v>
      </c>
      <c r="K425" s="8">
        <f t="shared" si="85"/>
        <v>3.5</v>
      </c>
      <c r="L425" s="8">
        <f t="shared" si="85"/>
        <v>8.5</v>
      </c>
      <c r="M425" s="8">
        <f t="shared" si="85"/>
        <v>18.5</v>
      </c>
      <c r="N425" s="8">
        <f t="shared" si="85"/>
        <v>11.5</v>
      </c>
      <c r="O425" s="8">
        <f t="shared" si="85"/>
        <v>6.5</v>
      </c>
      <c r="P425" s="8">
        <f t="shared" si="85"/>
        <v>1.5</v>
      </c>
      <c r="Q425" s="8">
        <f t="shared" si="85"/>
        <v>0</v>
      </c>
      <c r="R425" s="8">
        <f t="shared" si="85"/>
        <v>0</v>
      </c>
      <c r="S425" s="8">
        <f t="shared" si="85"/>
        <v>0</v>
      </c>
      <c r="T425" s="8">
        <f t="shared" si="85"/>
        <v>0</v>
      </c>
      <c r="U425" s="21">
        <f t="shared" si="78"/>
        <v>20</v>
      </c>
      <c r="V425" s="19">
        <f>VLOOKUP($C425,Gas!$B$3:$E$2506,2)</f>
        <v>2.6</v>
      </c>
      <c r="W425" s="44">
        <f t="shared" si="79"/>
        <v>12.115384615384615</v>
      </c>
      <c r="X425" s="5">
        <f>VLOOKUP($C425,Gas!$B$3:$E$2506,4)</f>
        <v>0.50961934348071403</v>
      </c>
    </row>
    <row r="426" spans="1:24" x14ac:dyDescent="0.2">
      <c r="A426">
        <f t="shared" si="83"/>
        <v>1999</v>
      </c>
      <c r="B426" s="43">
        <f t="shared" si="82"/>
        <v>20</v>
      </c>
      <c r="C426" s="91">
        <v>36377</v>
      </c>
      <c r="D426" s="92">
        <v>30.17</v>
      </c>
      <c r="E426" s="4">
        <f t="shared" si="77"/>
        <v>-4.313949266061759E-2</v>
      </c>
      <c r="F426" s="100">
        <f t="shared" si="74"/>
        <v>9.1388970190688283</v>
      </c>
      <c r="G426" s="2"/>
      <c r="H426" s="8">
        <f t="shared" si="85"/>
        <v>0</v>
      </c>
      <c r="I426" s="8">
        <f t="shared" si="85"/>
        <v>0</v>
      </c>
      <c r="J426" s="8">
        <f t="shared" si="85"/>
        <v>0</v>
      </c>
      <c r="K426" s="8">
        <f t="shared" si="85"/>
        <v>4.8299999999999983</v>
      </c>
      <c r="L426" s="8">
        <f t="shared" si="85"/>
        <v>9.8299999999999983</v>
      </c>
      <c r="M426" s="8">
        <f t="shared" si="85"/>
        <v>19.829999999999998</v>
      </c>
      <c r="N426" s="8">
        <f t="shared" si="85"/>
        <v>10.170000000000002</v>
      </c>
      <c r="O426" s="8">
        <f t="shared" si="85"/>
        <v>5.1700000000000017</v>
      </c>
      <c r="P426" s="8">
        <f t="shared" si="85"/>
        <v>0.17000000000000171</v>
      </c>
      <c r="Q426" s="8">
        <f t="shared" si="85"/>
        <v>0</v>
      </c>
      <c r="R426" s="8">
        <f t="shared" si="85"/>
        <v>0</v>
      </c>
      <c r="S426" s="8">
        <f t="shared" si="85"/>
        <v>0</v>
      </c>
      <c r="T426" s="8">
        <f t="shared" si="85"/>
        <v>0</v>
      </c>
      <c r="U426" s="21">
        <f t="shared" si="78"/>
        <v>20</v>
      </c>
      <c r="V426" s="19">
        <f>VLOOKUP($C426,Gas!$B$3:$E$2506,2)</f>
        <v>2.6349999999999998</v>
      </c>
      <c r="W426" s="44">
        <f t="shared" si="79"/>
        <v>11.449715370018977</v>
      </c>
      <c r="X426" s="5">
        <f>VLOOKUP($C426,Gas!$B$3:$E$2506,4)</f>
        <v>0.50882623360496504</v>
      </c>
    </row>
    <row r="427" spans="1:24" x14ac:dyDescent="0.2">
      <c r="A427">
        <f t="shared" si="83"/>
        <v>1999</v>
      </c>
      <c r="B427" s="43">
        <f t="shared" si="82"/>
        <v>20</v>
      </c>
      <c r="C427" s="91">
        <v>36378</v>
      </c>
      <c r="D427" s="92">
        <v>36</v>
      </c>
      <c r="E427" s="4">
        <f t="shared" si="77"/>
        <v>0.17667088528514019</v>
      </c>
      <c r="F427" s="100">
        <f t="shared" si="74"/>
        <v>7.9384774655962458</v>
      </c>
      <c r="G427" s="2"/>
      <c r="H427" s="8">
        <f t="shared" si="85"/>
        <v>0</v>
      </c>
      <c r="I427" s="8">
        <f t="shared" si="85"/>
        <v>0</v>
      </c>
      <c r="J427" s="8">
        <f t="shared" si="85"/>
        <v>0</v>
      </c>
      <c r="K427" s="8">
        <f t="shared" si="85"/>
        <v>0</v>
      </c>
      <c r="L427" s="8">
        <f t="shared" si="85"/>
        <v>4</v>
      </c>
      <c r="M427" s="8">
        <f t="shared" si="85"/>
        <v>14</v>
      </c>
      <c r="N427" s="8">
        <f t="shared" si="85"/>
        <v>16</v>
      </c>
      <c r="O427" s="8">
        <f t="shared" si="85"/>
        <v>11</v>
      </c>
      <c r="P427" s="8">
        <f t="shared" si="85"/>
        <v>6</v>
      </c>
      <c r="Q427" s="8">
        <f t="shared" si="85"/>
        <v>1</v>
      </c>
      <c r="R427" s="8">
        <f t="shared" si="85"/>
        <v>0</v>
      </c>
      <c r="S427" s="8">
        <f t="shared" si="85"/>
        <v>0</v>
      </c>
      <c r="T427" s="8">
        <f t="shared" si="85"/>
        <v>0</v>
      </c>
      <c r="U427" s="21">
        <f t="shared" si="78"/>
        <v>20</v>
      </c>
      <c r="V427" s="19">
        <f>VLOOKUP($C427,Gas!$B$3:$E$2506,2)</f>
        <v>2.6549999999999998</v>
      </c>
      <c r="W427" s="44">
        <f t="shared" si="79"/>
        <v>13.559322033898306</v>
      </c>
      <c r="X427" s="5">
        <f>VLOOKUP($C427,Gas!$B$3:$E$2506,4)</f>
        <v>0.44764033537799908</v>
      </c>
    </row>
    <row r="428" spans="1:24" x14ac:dyDescent="0.2">
      <c r="A428">
        <f t="shared" si="83"/>
        <v>1999</v>
      </c>
      <c r="B428" s="43">
        <f t="shared" si="82"/>
        <v>20</v>
      </c>
      <c r="C428" s="91">
        <v>36381</v>
      </c>
      <c r="D428" s="109">
        <f>D427</f>
        <v>36</v>
      </c>
      <c r="E428" s="4">
        <f t="shared" si="77"/>
        <v>0</v>
      </c>
      <c r="F428" s="100">
        <f t="shared" si="74"/>
        <v>7.9837370995970511</v>
      </c>
      <c r="G428" s="2"/>
      <c r="H428" s="8">
        <f t="shared" si="85"/>
        <v>0</v>
      </c>
      <c r="I428" s="8">
        <f t="shared" si="85"/>
        <v>0</v>
      </c>
      <c r="J428" s="8">
        <f t="shared" si="85"/>
        <v>0</v>
      </c>
      <c r="K428" s="8">
        <f t="shared" si="85"/>
        <v>0</v>
      </c>
      <c r="L428" s="8">
        <f t="shared" si="85"/>
        <v>4</v>
      </c>
      <c r="M428" s="8">
        <f t="shared" si="85"/>
        <v>14</v>
      </c>
      <c r="N428" s="8">
        <f t="shared" si="85"/>
        <v>16</v>
      </c>
      <c r="O428" s="8">
        <f t="shared" si="85"/>
        <v>11</v>
      </c>
      <c r="P428" s="8">
        <f t="shared" si="85"/>
        <v>6</v>
      </c>
      <c r="Q428" s="8">
        <f t="shared" si="85"/>
        <v>1</v>
      </c>
      <c r="R428" s="8">
        <f t="shared" si="85"/>
        <v>0</v>
      </c>
      <c r="S428" s="8">
        <f t="shared" si="85"/>
        <v>0</v>
      </c>
      <c r="T428" s="8">
        <f t="shared" si="85"/>
        <v>0</v>
      </c>
      <c r="U428" s="21">
        <f t="shared" si="78"/>
        <v>20</v>
      </c>
      <c r="V428" s="19">
        <f>VLOOKUP($C428,Gas!$B$3:$E$2506,2)</f>
        <v>2.6850000000000001</v>
      </c>
      <c r="W428" s="44">
        <f t="shared" si="79"/>
        <v>13.407821229050279</v>
      </c>
      <c r="X428" s="5">
        <f>VLOOKUP($C428,Gas!$B$3:$E$2506,4)</f>
        <v>0.3995445359301793</v>
      </c>
    </row>
    <row r="429" spans="1:24" x14ac:dyDescent="0.2">
      <c r="A429">
        <f t="shared" si="83"/>
        <v>1999</v>
      </c>
      <c r="B429" s="43">
        <f t="shared" si="82"/>
        <v>20</v>
      </c>
      <c r="C429" s="91">
        <v>36382</v>
      </c>
      <c r="D429" s="109">
        <f>D428</f>
        <v>36</v>
      </c>
      <c r="E429" s="4">
        <f t="shared" si="77"/>
        <v>0</v>
      </c>
      <c r="F429" s="100">
        <f t="shared" si="74"/>
        <v>7.9635058575166768</v>
      </c>
      <c r="G429" s="2"/>
      <c r="H429" s="8">
        <f t="shared" si="85"/>
        <v>0</v>
      </c>
      <c r="I429" s="8">
        <f t="shared" si="85"/>
        <v>0</v>
      </c>
      <c r="J429" s="8">
        <f t="shared" si="85"/>
        <v>0</v>
      </c>
      <c r="K429" s="8">
        <f t="shared" si="85"/>
        <v>0</v>
      </c>
      <c r="L429" s="8">
        <f t="shared" si="85"/>
        <v>4</v>
      </c>
      <c r="M429" s="8">
        <f t="shared" si="85"/>
        <v>14</v>
      </c>
      <c r="N429" s="8">
        <f t="shared" si="85"/>
        <v>16</v>
      </c>
      <c r="O429" s="8">
        <f t="shared" si="85"/>
        <v>11</v>
      </c>
      <c r="P429" s="8">
        <f t="shared" si="85"/>
        <v>6</v>
      </c>
      <c r="Q429" s="8">
        <f t="shared" si="85"/>
        <v>1</v>
      </c>
      <c r="R429" s="8">
        <f t="shared" si="85"/>
        <v>0</v>
      </c>
      <c r="S429" s="8">
        <f t="shared" si="85"/>
        <v>0</v>
      </c>
      <c r="T429" s="8">
        <f t="shared" si="85"/>
        <v>0</v>
      </c>
      <c r="U429" s="21">
        <f t="shared" si="78"/>
        <v>20</v>
      </c>
      <c r="V429" s="19">
        <f>VLOOKUP($C429,Gas!$B$3:$E$2506,2)</f>
        <v>2.72</v>
      </c>
      <c r="W429" s="44">
        <f t="shared" si="79"/>
        <v>13.235294117647058</v>
      </c>
      <c r="X429" s="5">
        <f>VLOOKUP($C429,Gas!$B$3:$E$2506,4)</f>
        <v>0.26619845175847479</v>
      </c>
    </row>
    <row r="430" spans="1:24" x14ac:dyDescent="0.2">
      <c r="A430">
        <f t="shared" si="83"/>
        <v>1999</v>
      </c>
      <c r="B430" s="43">
        <f t="shared" si="82"/>
        <v>20</v>
      </c>
      <c r="C430" s="91">
        <v>36383</v>
      </c>
      <c r="D430" s="92">
        <v>31.42</v>
      </c>
      <c r="E430" s="4">
        <f t="shared" si="77"/>
        <v>-0.13607430562863479</v>
      </c>
      <c r="F430" s="100">
        <f t="shared" si="74"/>
        <v>7.7191559059675843</v>
      </c>
      <c r="G430" s="2"/>
      <c r="H430" s="8">
        <f t="shared" si="85"/>
        <v>0</v>
      </c>
      <c r="I430" s="8">
        <f t="shared" si="85"/>
        <v>0</v>
      </c>
      <c r="J430" s="8">
        <f t="shared" si="85"/>
        <v>0</v>
      </c>
      <c r="K430" s="8">
        <f t="shared" si="85"/>
        <v>3.5799999999999983</v>
      </c>
      <c r="L430" s="8">
        <f t="shared" si="85"/>
        <v>8.5799999999999983</v>
      </c>
      <c r="M430" s="8">
        <f t="shared" si="85"/>
        <v>18.579999999999998</v>
      </c>
      <c r="N430" s="8">
        <f t="shared" si="85"/>
        <v>11.420000000000002</v>
      </c>
      <c r="O430" s="8">
        <f t="shared" si="85"/>
        <v>6.4200000000000017</v>
      </c>
      <c r="P430" s="8">
        <f t="shared" si="85"/>
        <v>1.4200000000000017</v>
      </c>
      <c r="Q430" s="8">
        <f t="shared" si="85"/>
        <v>0</v>
      </c>
      <c r="R430" s="8">
        <f t="shared" si="85"/>
        <v>0</v>
      </c>
      <c r="S430" s="8">
        <f t="shared" si="85"/>
        <v>0</v>
      </c>
      <c r="T430" s="8">
        <f t="shared" si="85"/>
        <v>0</v>
      </c>
      <c r="U430" s="21">
        <f t="shared" si="78"/>
        <v>20</v>
      </c>
      <c r="V430" s="19">
        <f>VLOOKUP($C430,Gas!$B$3:$E$2506,2)</f>
        <v>2.77</v>
      </c>
      <c r="W430" s="44">
        <f t="shared" si="79"/>
        <v>11.342960288808666</v>
      </c>
      <c r="X430" s="5">
        <f>VLOOKUP($C430,Gas!$B$3:$E$2506,4)</f>
        <v>0.27560498167879705</v>
      </c>
    </row>
    <row r="431" spans="1:24" x14ac:dyDescent="0.2">
      <c r="A431">
        <f t="shared" si="83"/>
        <v>1999</v>
      </c>
      <c r="B431" s="43">
        <f t="shared" si="82"/>
        <v>20</v>
      </c>
      <c r="C431" s="91">
        <v>36384</v>
      </c>
      <c r="D431" s="92">
        <v>39</v>
      </c>
      <c r="E431" s="4">
        <f t="shared" si="77"/>
        <v>0.21611701330217128</v>
      </c>
      <c r="F431" s="100">
        <f t="shared" si="74"/>
        <v>6.7800959399189162</v>
      </c>
      <c r="G431" s="2"/>
      <c r="H431" s="8">
        <f t="shared" si="85"/>
        <v>0</v>
      </c>
      <c r="I431" s="8">
        <f t="shared" si="85"/>
        <v>0</v>
      </c>
      <c r="J431" s="8">
        <f t="shared" si="85"/>
        <v>0</v>
      </c>
      <c r="K431" s="8">
        <f t="shared" si="85"/>
        <v>0</v>
      </c>
      <c r="L431" s="8">
        <f t="shared" si="85"/>
        <v>1</v>
      </c>
      <c r="M431" s="8">
        <f t="shared" si="85"/>
        <v>11</v>
      </c>
      <c r="N431" s="8">
        <f t="shared" si="85"/>
        <v>19</v>
      </c>
      <c r="O431" s="8">
        <f t="shared" si="85"/>
        <v>14</v>
      </c>
      <c r="P431" s="8">
        <f t="shared" si="85"/>
        <v>9</v>
      </c>
      <c r="Q431" s="8">
        <f t="shared" si="85"/>
        <v>4</v>
      </c>
      <c r="R431" s="8">
        <f t="shared" si="85"/>
        <v>0</v>
      </c>
      <c r="S431" s="8">
        <f t="shared" si="85"/>
        <v>0</v>
      </c>
      <c r="T431" s="8">
        <f t="shared" si="85"/>
        <v>0</v>
      </c>
      <c r="U431" s="21">
        <f t="shared" si="78"/>
        <v>20</v>
      </c>
      <c r="V431" s="19">
        <f>VLOOKUP($C431,Gas!$B$3:$E$2506,2)</f>
        <v>2.7850000000000001</v>
      </c>
      <c r="W431" s="44">
        <f t="shared" si="79"/>
        <v>14.00359066427289</v>
      </c>
      <c r="X431" s="5">
        <f>VLOOKUP($C431,Gas!$B$3:$E$2506,4)</f>
        <v>0.27155090405539845</v>
      </c>
    </row>
    <row r="432" spans="1:24" x14ac:dyDescent="0.2">
      <c r="A432">
        <f t="shared" si="83"/>
        <v>1999</v>
      </c>
      <c r="B432" s="43">
        <f t="shared" si="82"/>
        <v>20</v>
      </c>
      <c r="C432" s="91">
        <v>36385</v>
      </c>
      <c r="D432" s="92">
        <v>92.5</v>
      </c>
      <c r="E432" s="4">
        <f t="shared" si="77"/>
        <v>0.86364699838873304</v>
      </c>
      <c r="F432" s="100">
        <f t="shared" si="74"/>
        <v>8.4847418741056124</v>
      </c>
      <c r="G432" s="2"/>
      <c r="H432" s="8">
        <f t="shared" si="85"/>
        <v>0</v>
      </c>
      <c r="I432" s="8">
        <f t="shared" si="85"/>
        <v>0</v>
      </c>
      <c r="J432" s="8">
        <f t="shared" si="85"/>
        <v>0</v>
      </c>
      <c r="K432" s="8">
        <f t="shared" si="85"/>
        <v>0</v>
      </c>
      <c r="L432" s="8">
        <f t="shared" si="85"/>
        <v>0</v>
      </c>
      <c r="M432" s="8">
        <f t="shared" si="85"/>
        <v>0</v>
      </c>
      <c r="N432" s="8">
        <f t="shared" si="85"/>
        <v>72.5</v>
      </c>
      <c r="O432" s="8">
        <f t="shared" si="85"/>
        <v>67.5</v>
      </c>
      <c r="P432" s="8">
        <f t="shared" si="85"/>
        <v>62.5</v>
      </c>
      <c r="Q432" s="8">
        <f t="shared" si="85"/>
        <v>57.5</v>
      </c>
      <c r="R432" s="8">
        <f t="shared" si="85"/>
        <v>52.5</v>
      </c>
      <c r="S432" s="8">
        <f t="shared" si="85"/>
        <v>42.5</v>
      </c>
      <c r="T432" s="8">
        <f t="shared" si="85"/>
        <v>0</v>
      </c>
      <c r="U432" s="21">
        <f t="shared" si="78"/>
        <v>20</v>
      </c>
      <c r="V432" s="19">
        <f>VLOOKUP($C432,Gas!$B$3:$E$2506,2)</f>
        <v>2.75</v>
      </c>
      <c r="W432" s="44">
        <f t="shared" si="79"/>
        <v>33.636363636363633</v>
      </c>
      <c r="X432" s="5">
        <f>VLOOKUP($C432,Gas!$B$3:$E$2506,4)</f>
        <v>0.23465620344710511</v>
      </c>
    </row>
    <row r="433" spans="1:24" x14ac:dyDescent="0.2">
      <c r="A433">
        <f t="shared" si="83"/>
        <v>1999</v>
      </c>
      <c r="B433" s="43">
        <f t="shared" si="82"/>
        <v>20</v>
      </c>
      <c r="C433" s="91">
        <v>36388</v>
      </c>
      <c r="D433" s="92">
        <v>83.33</v>
      </c>
      <c r="E433" s="4">
        <f t="shared" si="77"/>
        <v>-0.10440001612426414</v>
      </c>
      <c r="F433" s="100">
        <f t="shared" si="74"/>
        <v>7.4626671596846235</v>
      </c>
      <c r="G433" s="2"/>
      <c r="H433" s="8">
        <f t="shared" si="85"/>
        <v>0</v>
      </c>
      <c r="I433" s="8">
        <f t="shared" si="85"/>
        <v>0</v>
      </c>
      <c r="J433" s="8">
        <f t="shared" si="85"/>
        <v>0</v>
      </c>
      <c r="K433" s="8">
        <f t="shared" si="85"/>
        <v>0</v>
      </c>
      <c r="L433" s="8">
        <f t="shared" si="85"/>
        <v>0</v>
      </c>
      <c r="M433" s="8">
        <f t="shared" si="85"/>
        <v>0</v>
      </c>
      <c r="N433" s="8">
        <f t="shared" si="85"/>
        <v>63.33</v>
      </c>
      <c r="O433" s="8">
        <f t="shared" si="85"/>
        <v>58.33</v>
      </c>
      <c r="P433" s="8">
        <f t="shared" si="85"/>
        <v>53.33</v>
      </c>
      <c r="Q433" s="8">
        <f t="shared" si="85"/>
        <v>48.33</v>
      </c>
      <c r="R433" s="8">
        <f t="shared" si="85"/>
        <v>43.33</v>
      </c>
      <c r="S433" s="8">
        <f t="shared" si="85"/>
        <v>33.33</v>
      </c>
      <c r="T433" s="8">
        <f t="shared" si="85"/>
        <v>0</v>
      </c>
      <c r="U433" s="21">
        <f t="shared" si="78"/>
        <v>20</v>
      </c>
      <c r="V433" s="19">
        <f>VLOOKUP($C433,Gas!$B$3:$E$2506,2)</f>
        <v>2.71</v>
      </c>
      <c r="W433" s="44">
        <f t="shared" si="79"/>
        <v>30.749077490774908</v>
      </c>
      <c r="X433" s="5">
        <f>VLOOKUP($C433,Gas!$B$3:$E$2506,4)</f>
        <v>0.20012589345818796</v>
      </c>
    </row>
    <row r="434" spans="1:24" x14ac:dyDescent="0.2">
      <c r="A434">
        <f t="shared" si="83"/>
        <v>1999</v>
      </c>
      <c r="B434" s="43">
        <f t="shared" si="82"/>
        <v>20</v>
      </c>
      <c r="C434" s="91">
        <v>36389</v>
      </c>
      <c r="D434" s="92">
        <v>70.25</v>
      </c>
      <c r="E434" s="4">
        <f t="shared" si="77"/>
        <v>-0.17074832018026018</v>
      </c>
      <c r="F434" s="100">
        <f t="shared" si="74"/>
        <v>4.7894479737426421</v>
      </c>
      <c r="G434" s="2"/>
      <c r="H434" s="8">
        <f t="shared" ref="H434:T443" si="86">IF(H$1="P",MAX(0,H$2-$D434),IF(H$1="C",MAX(0,$D434-H$2)))</f>
        <v>0</v>
      </c>
      <c r="I434" s="8">
        <f t="shared" si="86"/>
        <v>0</v>
      </c>
      <c r="J434" s="8">
        <f t="shared" si="86"/>
        <v>0</v>
      </c>
      <c r="K434" s="8">
        <f t="shared" si="86"/>
        <v>0</v>
      </c>
      <c r="L434" s="8">
        <f t="shared" si="86"/>
        <v>0</v>
      </c>
      <c r="M434" s="8">
        <f t="shared" si="86"/>
        <v>0</v>
      </c>
      <c r="N434" s="8">
        <f t="shared" si="86"/>
        <v>50.25</v>
      </c>
      <c r="O434" s="8">
        <f t="shared" si="86"/>
        <v>45.25</v>
      </c>
      <c r="P434" s="8">
        <f t="shared" si="86"/>
        <v>40.25</v>
      </c>
      <c r="Q434" s="8">
        <f t="shared" si="86"/>
        <v>35.25</v>
      </c>
      <c r="R434" s="8">
        <f t="shared" si="86"/>
        <v>30.25</v>
      </c>
      <c r="S434" s="8">
        <f t="shared" si="86"/>
        <v>20.25</v>
      </c>
      <c r="T434" s="8">
        <f t="shared" si="86"/>
        <v>0</v>
      </c>
      <c r="U434" s="21">
        <f t="shared" si="78"/>
        <v>20</v>
      </c>
      <c r="V434" s="19">
        <f>VLOOKUP($C434,Gas!$B$3:$E$2506,2)</f>
        <v>2.73</v>
      </c>
      <c r="W434" s="44">
        <f t="shared" si="79"/>
        <v>25.732600732600734</v>
      </c>
      <c r="X434" s="5">
        <f>VLOOKUP($C434,Gas!$B$3:$E$2506,4)</f>
        <v>0.19418443283678488</v>
      </c>
    </row>
    <row r="435" spans="1:24" x14ac:dyDescent="0.2">
      <c r="A435">
        <f t="shared" si="83"/>
        <v>1999</v>
      </c>
      <c r="B435" s="43">
        <f t="shared" si="82"/>
        <v>20</v>
      </c>
      <c r="C435" s="91">
        <v>36390</v>
      </c>
      <c r="D435" s="92">
        <v>37.15</v>
      </c>
      <c r="E435" s="4">
        <f t="shared" si="77"/>
        <v>-0.63709653705008695</v>
      </c>
      <c r="F435" s="100">
        <f t="shared" si="74"/>
        <v>5.9800761089804135</v>
      </c>
      <c r="G435" s="2"/>
      <c r="H435" s="8">
        <f t="shared" si="86"/>
        <v>0</v>
      </c>
      <c r="I435" s="8">
        <f t="shared" si="86"/>
        <v>0</v>
      </c>
      <c r="J435" s="8">
        <f t="shared" si="86"/>
        <v>0</v>
      </c>
      <c r="K435" s="8">
        <f t="shared" si="86"/>
        <v>0</v>
      </c>
      <c r="L435" s="8">
        <f t="shared" si="86"/>
        <v>2.8500000000000014</v>
      </c>
      <c r="M435" s="8">
        <f t="shared" si="86"/>
        <v>12.850000000000001</v>
      </c>
      <c r="N435" s="8">
        <f t="shared" si="86"/>
        <v>17.149999999999999</v>
      </c>
      <c r="O435" s="8">
        <f t="shared" si="86"/>
        <v>12.149999999999999</v>
      </c>
      <c r="P435" s="8">
        <f t="shared" si="86"/>
        <v>7.1499999999999986</v>
      </c>
      <c r="Q435" s="8">
        <f t="shared" si="86"/>
        <v>2.1499999999999986</v>
      </c>
      <c r="R435" s="8">
        <f t="shared" si="86"/>
        <v>0</v>
      </c>
      <c r="S435" s="8">
        <f t="shared" si="86"/>
        <v>0</v>
      </c>
      <c r="T435" s="8">
        <f t="shared" si="86"/>
        <v>0</v>
      </c>
      <c r="U435" s="21">
        <f t="shared" si="78"/>
        <v>20</v>
      </c>
      <c r="V435" s="19">
        <f>VLOOKUP($C435,Gas!$B$3:$E$2506,2)</f>
        <v>2.7</v>
      </c>
      <c r="W435" s="44">
        <f t="shared" si="79"/>
        <v>13.759259259259258</v>
      </c>
      <c r="X435" s="5">
        <f>VLOOKUP($C435,Gas!$B$3:$E$2506,4)</f>
        <v>0.20893509430590004</v>
      </c>
    </row>
    <row r="436" spans="1:24" x14ac:dyDescent="0.2">
      <c r="A436">
        <f t="shared" si="83"/>
        <v>1999</v>
      </c>
      <c r="B436" s="43">
        <f t="shared" si="82"/>
        <v>20</v>
      </c>
      <c r="C436" s="91">
        <v>36391</v>
      </c>
      <c r="D436" s="92">
        <v>29.58</v>
      </c>
      <c r="E436" s="4">
        <f t="shared" si="77"/>
        <v>-0.22786531388111447</v>
      </c>
      <c r="F436" s="100">
        <f t="shared" si="74"/>
        <v>6.101346540753144</v>
      </c>
      <c r="G436" s="2"/>
      <c r="H436" s="8">
        <f t="shared" si="86"/>
        <v>0</v>
      </c>
      <c r="I436" s="8">
        <f t="shared" si="86"/>
        <v>0</v>
      </c>
      <c r="J436" s="8">
        <f t="shared" si="86"/>
        <v>0.42000000000000171</v>
      </c>
      <c r="K436" s="8">
        <f t="shared" si="86"/>
        <v>5.4200000000000017</v>
      </c>
      <c r="L436" s="8">
        <f t="shared" si="86"/>
        <v>10.420000000000002</v>
      </c>
      <c r="M436" s="8">
        <f t="shared" si="86"/>
        <v>20.420000000000002</v>
      </c>
      <c r="N436" s="8">
        <f t="shared" si="86"/>
        <v>9.5799999999999983</v>
      </c>
      <c r="O436" s="8">
        <f t="shared" si="86"/>
        <v>4.5799999999999983</v>
      </c>
      <c r="P436" s="8">
        <f t="shared" si="86"/>
        <v>0</v>
      </c>
      <c r="Q436" s="8">
        <f t="shared" si="86"/>
        <v>0</v>
      </c>
      <c r="R436" s="8">
        <f t="shared" si="86"/>
        <v>0</v>
      </c>
      <c r="S436" s="8">
        <f t="shared" si="86"/>
        <v>0</v>
      </c>
      <c r="T436" s="8">
        <f t="shared" si="86"/>
        <v>0</v>
      </c>
      <c r="U436" s="21">
        <f t="shared" si="78"/>
        <v>20</v>
      </c>
      <c r="V436" s="19">
        <f>VLOOKUP($C436,Gas!$B$3:$E$2506,2)</f>
        <v>2.7450000000000001</v>
      </c>
      <c r="W436" s="44">
        <f t="shared" si="79"/>
        <v>10.775956284153004</v>
      </c>
      <c r="X436" s="5">
        <f>VLOOKUP($C436,Gas!$B$3:$E$2506,4)</f>
        <v>0.22995523165349355</v>
      </c>
    </row>
    <row r="437" spans="1:24" x14ac:dyDescent="0.2">
      <c r="A437">
        <f t="shared" si="83"/>
        <v>1999</v>
      </c>
      <c r="B437" s="43">
        <f t="shared" si="82"/>
        <v>20</v>
      </c>
      <c r="C437" s="91">
        <v>36392</v>
      </c>
      <c r="D437" s="92">
        <v>29</v>
      </c>
      <c r="E437" s="4">
        <f t="shared" si="77"/>
        <v>-1.9802627296179643E-2</v>
      </c>
      <c r="F437" s="100">
        <f t="shared" si="74"/>
        <v>6.0200931372075352</v>
      </c>
      <c r="G437" s="2"/>
      <c r="H437" s="8">
        <f t="shared" si="86"/>
        <v>0</v>
      </c>
      <c r="I437" s="8">
        <f t="shared" si="86"/>
        <v>0</v>
      </c>
      <c r="J437" s="8">
        <f t="shared" si="86"/>
        <v>1</v>
      </c>
      <c r="K437" s="8">
        <f t="shared" si="86"/>
        <v>6</v>
      </c>
      <c r="L437" s="8">
        <f t="shared" si="86"/>
        <v>11</v>
      </c>
      <c r="M437" s="8">
        <f t="shared" si="86"/>
        <v>21</v>
      </c>
      <c r="N437" s="8">
        <f t="shared" si="86"/>
        <v>9</v>
      </c>
      <c r="O437" s="8">
        <f t="shared" si="86"/>
        <v>4</v>
      </c>
      <c r="P437" s="8">
        <f t="shared" si="86"/>
        <v>0</v>
      </c>
      <c r="Q437" s="8">
        <f t="shared" si="86"/>
        <v>0</v>
      </c>
      <c r="R437" s="8">
        <f t="shared" si="86"/>
        <v>0</v>
      </c>
      <c r="S437" s="8">
        <f t="shared" si="86"/>
        <v>0</v>
      </c>
      <c r="T437" s="8">
        <f t="shared" si="86"/>
        <v>0</v>
      </c>
      <c r="U437" s="21">
        <f t="shared" si="78"/>
        <v>20</v>
      </c>
      <c r="V437" s="19">
        <f>VLOOKUP($C437,Gas!$B$3:$E$2506,2)</f>
        <v>2.87</v>
      </c>
      <c r="W437" s="44">
        <f t="shared" si="79"/>
        <v>10.104529616724738</v>
      </c>
      <c r="X437" s="5">
        <f>VLOOKUP($C437,Gas!$B$3:$E$2506,4)</f>
        <v>0.3417504252875917</v>
      </c>
    </row>
    <row r="438" spans="1:24" x14ac:dyDescent="0.2">
      <c r="A438">
        <f t="shared" si="83"/>
        <v>1999</v>
      </c>
      <c r="B438" s="43">
        <f t="shared" si="82"/>
        <v>20</v>
      </c>
      <c r="C438" s="91">
        <v>36395</v>
      </c>
      <c r="D438" s="92">
        <v>31</v>
      </c>
      <c r="E438" s="4">
        <f t="shared" si="77"/>
        <v>6.6691374498672143E-2</v>
      </c>
      <c r="F438" s="100">
        <f t="shared" ref="F438:F501" si="87">STDEV(E429:E438)*SQRT(trade_day)</f>
        <v>6.0359611644920639</v>
      </c>
      <c r="G438" s="2"/>
      <c r="H438" s="8">
        <f t="shared" si="86"/>
        <v>0</v>
      </c>
      <c r="I438" s="8">
        <f t="shared" si="86"/>
        <v>0</v>
      </c>
      <c r="J438" s="8">
        <f t="shared" si="86"/>
        <v>0</v>
      </c>
      <c r="K438" s="8">
        <f t="shared" si="86"/>
        <v>4</v>
      </c>
      <c r="L438" s="8">
        <f t="shared" si="86"/>
        <v>9</v>
      </c>
      <c r="M438" s="8">
        <f t="shared" si="86"/>
        <v>19</v>
      </c>
      <c r="N438" s="8">
        <f t="shared" si="86"/>
        <v>11</v>
      </c>
      <c r="O438" s="8">
        <f t="shared" si="86"/>
        <v>6</v>
      </c>
      <c r="P438" s="8">
        <f t="shared" si="86"/>
        <v>1</v>
      </c>
      <c r="Q438" s="8">
        <f t="shared" si="86"/>
        <v>0</v>
      </c>
      <c r="R438" s="8">
        <f t="shared" si="86"/>
        <v>0</v>
      </c>
      <c r="S438" s="8">
        <f t="shared" si="86"/>
        <v>0</v>
      </c>
      <c r="T438" s="8">
        <f t="shared" si="86"/>
        <v>0</v>
      </c>
      <c r="U438" s="21">
        <f t="shared" si="78"/>
        <v>20</v>
      </c>
      <c r="V438" s="19">
        <f>VLOOKUP($C438,Gas!$B$3:$E$2506,2)</f>
        <v>2.96</v>
      </c>
      <c r="W438" s="44">
        <f t="shared" si="79"/>
        <v>10.472972972972974</v>
      </c>
      <c r="X438" s="5">
        <f>VLOOKUP($C438,Gas!$B$3:$E$2506,4)</f>
        <v>0.35221827558470414</v>
      </c>
    </row>
    <row r="439" spans="1:24" x14ac:dyDescent="0.2">
      <c r="A439">
        <f t="shared" si="83"/>
        <v>1999</v>
      </c>
      <c r="B439" s="43">
        <f t="shared" si="82"/>
        <v>20</v>
      </c>
      <c r="C439" s="91">
        <v>36396</v>
      </c>
      <c r="D439" s="92">
        <v>29.33</v>
      </c>
      <c r="E439" s="4">
        <f t="shared" si="77"/>
        <v>-5.5376321495786661E-2</v>
      </c>
      <c r="F439" s="100">
        <f t="shared" si="87"/>
        <v>6.0385004537149305</v>
      </c>
      <c r="G439" s="2"/>
      <c r="H439" s="8">
        <f t="shared" si="86"/>
        <v>0</v>
      </c>
      <c r="I439" s="8">
        <f t="shared" si="86"/>
        <v>0</v>
      </c>
      <c r="J439" s="8">
        <f t="shared" si="86"/>
        <v>0.67000000000000171</v>
      </c>
      <c r="K439" s="8">
        <f t="shared" si="86"/>
        <v>5.6700000000000017</v>
      </c>
      <c r="L439" s="8">
        <f t="shared" si="86"/>
        <v>10.670000000000002</v>
      </c>
      <c r="M439" s="8">
        <f t="shared" si="86"/>
        <v>20.67</v>
      </c>
      <c r="N439" s="8">
        <f t="shared" si="86"/>
        <v>9.3299999999999983</v>
      </c>
      <c r="O439" s="8">
        <f t="shared" si="86"/>
        <v>4.3299999999999983</v>
      </c>
      <c r="P439" s="8">
        <f t="shared" si="86"/>
        <v>0</v>
      </c>
      <c r="Q439" s="8">
        <f t="shared" si="86"/>
        <v>0</v>
      </c>
      <c r="R439" s="8">
        <f t="shared" si="86"/>
        <v>0</v>
      </c>
      <c r="S439" s="8">
        <f t="shared" si="86"/>
        <v>0</v>
      </c>
      <c r="T439" s="8">
        <f t="shared" si="86"/>
        <v>0</v>
      </c>
      <c r="U439" s="21">
        <f t="shared" si="78"/>
        <v>20</v>
      </c>
      <c r="V439" s="19">
        <f>VLOOKUP($C439,Gas!$B$3:$E$2506,2)</f>
        <v>2.95</v>
      </c>
      <c r="W439" s="44">
        <f t="shared" si="79"/>
        <v>9.9423728813559311</v>
      </c>
      <c r="X439" s="5">
        <f>VLOOKUP($C439,Gas!$B$3:$E$2506,4)</f>
        <v>0.32950658680505601</v>
      </c>
    </row>
    <row r="440" spans="1:24" x14ac:dyDescent="0.2">
      <c r="A440">
        <f t="shared" si="83"/>
        <v>1999</v>
      </c>
      <c r="B440" s="43">
        <f t="shared" si="82"/>
        <v>20</v>
      </c>
      <c r="C440" s="91">
        <v>36397</v>
      </c>
      <c r="D440" s="92">
        <v>29.1</v>
      </c>
      <c r="E440" s="4">
        <f t="shared" si="77"/>
        <v>-7.8727088119127306E-3</v>
      </c>
      <c r="F440" s="100">
        <f t="shared" si="87"/>
        <v>6.0042615981251419</v>
      </c>
      <c r="G440" s="2"/>
      <c r="H440" s="8">
        <f t="shared" si="86"/>
        <v>0</v>
      </c>
      <c r="I440" s="8">
        <f t="shared" si="86"/>
        <v>0</v>
      </c>
      <c r="J440" s="8">
        <f t="shared" si="86"/>
        <v>0.89999999999999858</v>
      </c>
      <c r="K440" s="8">
        <f t="shared" si="86"/>
        <v>5.8999999999999986</v>
      </c>
      <c r="L440" s="8">
        <f t="shared" si="86"/>
        <v>10.899999999999999</v>
      </c>
      <c r="M440" s="8">
        <f t="shared" si="86"/>
        <v>20.9</v>
      </c>
      <c r="N440" s="8">
        <f t="shared" si="86"/>
        <v>9.1000000000000014</v>
      </c>
      <c r="O440" s="8">
        <f t="shared" si="86"/>
        <v>4.1000000000000014</v>
      </c>
      <c r="P440" s="8">
        <f t="shared" si="86"/>
        <v>0</v>
      </c>
      <c r="Q440" s="8">
        <f t="shared" si="86"/>
        <v>0</v>
      </c>
      <c r="R440" s="8">
        <f t="shared" si="86"/>
        <v>0</v>
      </c>
      <c r="S440" s="8">
        <f t="shared" si="86"/>
        <v>0</v>
      </c>
      <c r="T440" s="8">
        <f t="shared" si="86"/>
        <v>0</v>
      </c>
      <c r="U440" s="21">
        <f t="shared" si="78"/>
        <v>20</v>
      </c>
      <c r="V440" s="19">
        <f>VLOOKUP($C440,Gas!$B$3:$E$2506,2)</f>
        <v>3.02</v>
      </c>
      <c r="W440" s="44">
        <f t="shared" si="79"/>
        <v>9.6357615894039732</v>
      </c>
      <c r="X440" s="5">
        <f>VLOOKUP($C440,Gas!$B$3:$E$2506,4)</f>
        <v>0.33542144805192264</v>
      </c>
    </row>
    <row r="441" spans="1:24" x14ac:dyDescent="0.2">
      <c r="A441">
        <f t="shared" si="83"/>
        <v>1999</v>
      </c>
      <c r="B441" s="43">
        <f t="shared" si="82"/>
        <v>20</v>
      </c>
      <c r="C441" s="91">
        <v>36398</v>
      </c>
      <c r="D441" s="92">
        <v>29.07</v>
      </c>
      <c r="E441" s="4">
        <f t="shared" si="77"/>
        <v>-1.0314596066622707E-3</v>
      </c>
      <c r="F441" s="100">
        <f t="shared" si="87"/>
        <v>5.876245685110133</v>
      </c>
      <c r="G441" s="2"/>
      <c r="H441" s="8">
        <f t="shared" si="86"/>
        <v>0</v>
      </c>
      <c r="I441" s="8">
        <f t="shared" si="86"/>
        <v>0</v>
      </c>
      <c r="J441" s="8">
        <f t="shared" si="86"/>
        <v>0.92999999999999972</v>
      </c>
      <c r="K441" s="8">
        <f t="shared" si="86"/>
        <v>5.93</v>
      </c>
      <c r="L441" s="8">
        <f t="shared" si="86"/>
        <v>10.93</v>
      </c>
      <c r="M441" s="8">
        <f t="shared" si="86"/>
        <v>20.93</v>
      </c>
      <c r="N441" s="8">
        <f t="shared" si="86"/>
        <v>9.07</v>
      </c>
      <c r="O441" s="8">
        <f t="shared" si="86"/>
        <v>4.07</v>
      </c>
      <c r="P441" s="8">
        <f t="shared" si="86"/>
        <v>0</v>
      </c>
      <c r="Q441" s="8">
        <f t="shared" si="86"/>
        <v>0</v>
      </c>
      <c r="R441" s="8">
        <f t="shared" si="86"/>
        <v>0</v>
      </c>
      <c r="S441" s="8">
        <f t="shared" si="86"/>
        <v>0</v>
      </c>
      <c r="T441" s="8">
        <f t="shared" si="86"/>
        <v>0</v>
      </c>
      <c r="U441" s="21">
        <f t="shared" si="78"/>
        <v>20</v>
      </c>
      <c r="V441" s="19">
        <f>VLOOKUP($C441,Gas!$B$3:$E$2506,2)</f>
        <v>3.08</v>
      </c>
      <c r="W441" s="44">
        <f t="shared" si="79"/>
        <v>9.4383116883116873</v>
      </c>
      <c r="X441" s="5">
        <f>VLOOKUP($C441,Gas!$B$3:$E$2506,4)</f>
        <v>0.33068288908599619</v>
      </c>
    </row>
    <row r="442" spans="1:24" x14ac:dyDescent="0.2">
      <c r="A442">
        <f t="shared" si="83"/>
        <v>1999</v>
      </c>
      <c r="B442" s="43">
        <f t="shared" si="82"/>
        <v>20</v>
      </c>
      <c r="C442" s="91">
        <v>36399</v>
      </c>
      <c r="D442" s="92">
        <v>30.07</v>
      </c>
      <c r="E442" s="4">
        <f t="shared" si="77"/>
        <v>3.3821282429653217E-2</v>
      </c>
      <c r="F442" s="100">
        <f t="shared" si="87"/>
        <v>3.2519928689221853</v>
      </c>
      <c r="G442" s="2"/>
      <c r="H442" s="8">
        <f t="shared" si="86"/>
        <v>0</v>
      </c>
      <c r="I442" s="8">
        <f t="shared" si="86"/>
        <v>0</v>
      </c>
      <c r="J442" s="8">
        <f t="shared" si="86"/>
        <v>0</v>
      </c>
      <c r="K442" s="8">
        <f t="shared" si="86"/>
        <v>4.93</v>
      </c>
      <c r="L442" s="8">
        <f t="shared" si="86"/>
        <v>9.93</v>
      </c>
      <c r="M442" s="8">
        <f t="shared" si="86"/>
        <v>19.93</v>
      </c>
      <c r="N442" s="8">
        <f t="shared" si="86"/>
        <v>10.07</v>
      </c>
      <c r="O442" s="8">
        <f t="shared" si="86"/>
        <v>5.07</v>
      </c>
      <c r="P442" s="8">
        <f t="shared" si="86"/>
        <v>7.0000000000000284E-2</v>
      </c>
      <c r="Q442" s="8">
        <f t="shared" si="86"/>
        <v>0</v>
      </c>
      <c r="R442" s="8">
        <f t="shared" si="86"/>
        <v>0</v>
      </c>
      <c r="S442" s="8">
        <f t="shared" si="86"/>
        <v>0</v>
      </c>
      <c r="T442" s="8">
        <f t="shared" si="86"/>
        <v>0</v>
      </c>
      <c r="U442" s="21">
        <f t="shared" si="78"/>
        <v>20</v>
      </c>
      <c r="V442" s="19">
        <f>VLOOKUP($C442,Gas!$B$3:$E$2506,2)</f>
        <v>2.9849999999999999</v>
      </c>
      <c r="W442" s="44">
        <f t="shared" si="79"/>
        <v>10.073701842546065</v>
      </c>
      <c r="X442" s="5">
        <f>VLOOKUP($C442,Gas!$B$3:$E$2506,4)</f>
        <v>0.42550322930446383</v>
      </c>
    </row>
    <row r="443" spans="1:24" x14ac:dyDescent="0.2">
      <c r="A443">
        <f t="shared" si="83"/>
        <v>1999</v>
      </c>
      <c r="B443" s="43">
        <f t="shared" si="82"/>
        <v>20</v>
      </c>
      <c r="C443" s="91">
        <v>36402</v>
      </c>
      <c r="D443" s="92">
        <v>32.22</v>
      </c>
      <c r="E443" s="4">
        <f t="shared" si="77"/>
        <v>6.9059380748390548E-2</v>
      </c>
      <c r="F443" s="100">
        <f t="shared" si="87"/>
        <v>3.3770470592261028</v>
      </c>
      <c r="G443" s="2"/>
      <c r="H443" s="8">
        <f t="shared" si="86"/>
        <v>0</v>
      </c>
      <c r="I443" s="8">
        <f t="shared" si="86"/>
        <v>0</v>
      </c>
      <c r="J443" s="8">
        <f t="shared" si="86"/>
        <v>0</v>
      </c>
      <c r="K443" s="8">
        <f t="shared" si="86"/>
        <v>2.7800000000000011</v>
      </c>
      <c r="L443" s="8">
        <f t="shared" si="86"/>
        <v>7.7800000000000011</v>
      </c>
      <c r="M443" s="8">
        <f t="shared" si="86"/>
        <v>17.78</v>
      </c>
      <c r="N443" s="8">
        <f t="shared" si="86"/>
        <v>12.219999999999999</v>
      </c>
      <c r="O443" s="8">
        <f t="shared" si="86"/>
        <v>7.2199999999999989</v>
      </c>
      <c r="P443" s="8">
        <f t="shared" si="86"/>
        <v>2.2199999999999989</v>
      </c>
      <c r="Q443" s="8">
        <f t="shared" si="86"/>
        <v>0</v>
      </c>
      <c r="R443" s="8">
        <f t="shared" si="86"/>
        <v>0</v>
      </c>
      <c r="S443" s="8">
        <f t="shared" si="86"/>
        <v>0</v>
      </c>
      <c r="T443" s="8">
        <f t="shared" si="86"/>
        <v>0</v>
      </c>
      <c r="U443" s="21">
        <f t="shared" si="78"/>
        <v>20</v>
      </c>
      <c r="V443" s="19">
        <f>VLOOKUP($C443,Gas!$B$3:$E$2506,2)</f>
        <v>2.87</v>
      </c>
      <c r="W443" s="44">
        <f t="shared" si="79"/>
        <v>11.226480836236933</v>
      </c>
      <c r="X443" s="5">
        <f>VLOOKUP($C443,Gas!$B$3:$E$2506,4)</f>
        <v>0.42371799910658337</v>
      </c>
    </row>
    <row r="444" spans="1:24" x14ac:dyDescent="0.2">
      <c r="A444">
        <f t="shared" si="83"/>
        <v>1999</v>
      </c>
      <c r="B444" s="43">
        <f t="shared" si="82"/>
        <v>20</v>
      </c>
      <c r="C444" s="91">
        <v>36403</v>
      </c>
      <c r="D444" s="92">
        <v>28.25</v>
      </c>
      <c r="E444" s="4">
        <f t="shared" si="77"/>
        <v>-0.13149392015637837</v>
      </c>
      <c r="F444" s="100">
        <f t="shared" si="87"/>
        <v>3.3582474375557387</v>
      </c>
      <c r="G444" s="2"/>
      <c r="H444" s="8">
        <f t="shared" ref="H444:T453" si="88">IF(H$1="P",MAX(0,H$2-$D444),IF(H$1="C",MAX(0,$D444-H$2)))</f>
        <v>0</v>
      </c>
      <c r="I444" s="8">
        <f t="shared" si="88"/>
        <v>0</v>
      </c>
      <c r="J444" s="8">
        <f t="shared" si="88"/>
        <v>1.75</v>
      </c>
      <c r="K444" s="8">
        <f t="shared" si="88"/>
        <v>6.75</v>
      </c>
      <c r="L444" s="8">
        <f t="shared" si="88"/>
        <v>11.75</v>
      </c>
      <c r="M444" s="8">
        <f t="shared" si="88"/>
        <v>21.75</v>
      </c>
      <c r="N444" s="8">
        <f t="shared" si="88"/>
        <v>8.25</v>
      </c>
      <c r="O444" s="8">
        <f t="shared" si="88"/>
        <v>3.25</v>
      </c>
      <c r="P444" s="8">
        <f t="shared" si="88"/>
        <v>0</v>
      </c>
      <c r="Q444" s="8">
        <f t="shared" si="88"/>
        <v>0</v>
      </c>
      <c r="R444" s="8">
        <f t="shared" si="88"/>
        <v>0</v>
      </c>
      <c r="S444" s="8">
        <f t="shared" si="88"/>
        <v>0</v>
      </c>
      <c r="T444" s="8">
        <f t="shared" si="88"/>
        <v>0</v>
      </c>
      <c r="U444" s="21">
        <f t="shared" si="78"/>
        <v>20</v>
      </c>
      <c r="V444" s="19">
        <f>VLOOKUP($C444,Gas!$B$3:$E$2506,2)</f>
        <v>2.8450000000000002</v>
      </c>
      <c r="W444" s="44">
        <f t="shared" si="79"/>
        <v>9.9297012302284706</v>
      </c>
      <c r="X444" s="5">
        <f>VLOOKUP($C444,Gas!$B$3:$E$2506,4)</f>
        <v>0.37095449753893356</v>
      </c>
    </row>
    <row r="445" spans="1:24" x14ac:dyDescent="0.2">
      <c r="A445">
        <f t="shared" si="83"/>
        <v>1999</v>
      </c>
      <c r="B445" s="43">
        <f t="shared" si="82"/>
        <v>21</v>
      </c>
      <c r="C445" s="91">
        <v>36404</v>
      </c>
      <c r="D445" s="92">
        <v>26.7</v>
      </c>
      <c r="E445" s="4">
        <f t="shared" si="77"/>
        <v>-5.6429892186246146E-2</v>
      </c>
      <c r="F445" s="100">
        <f t="shared" si="87"/>
        <v>1.4469345333639974</v>
      </c>
      <c r="G445" s="2"/>
      <c r="H445" s="8">
        <f t="shared" si="88"/>
        <v>0</v>
      </c>
      <c r="I445" s="8">
        <f t="shared" si="88"/>
        <v>0</v>
      </c>
      <c r="J445" s="8">
        <f t="shared" si="88"/>
        <v>3.3000000000000007</v>
      </c>
      <c r="K445" s="8">
        <f t="shared" si="88"/>
        <v>8.3000000000000007</v>
      </c>
      <c r="L445" s="8">
        <f t="shared" si="88"/>
        <v>13.3</v>
      </c>
      <c r="M445" s="8">
        <f t="shared" si="88"/>
        <v>23.3</v>
      </c>
      <c r="N445" s="8">
        <f t="shared" si="88"/>
        <v>6.6999999999999993</v>
      </c>
      <c r="O445" s="8">
        <f t="shared" si="88"/>
        <v>1.6999999999999993</v>
      </c>
      <c r="P445" s="8">
        <f t="shared" si="88"/>
        <v>0</v>
      </c>
      <c r="Q445" s="8">
        <f t="shared" si="88"/>
        <v>0</v>
      </c>
      <c r="R445" s="8">
        <f t="shared" si="88"/>
        <v>0</v>
      </c>
      <c r="S445" s="8">
        <f t="shared" si="88"/>
        <v>0</v>
      </c>
      <c r="T445" s="8">
        <f t="shared" si="88"/>
        <v>0</v>
      </c>
      <c r="U445" s="21">
        <f t="shared" si="78"/>
        <v>21</v>
      </c>
      <c r="V445" s="19">
        <f>VLOOKUP($C445,Gas!$B$3:$E$2506,2)</f>
        <v>2.875</v>
      </c>
      <c r="W445" s="44">
        <f t="shared" si="79"/>
        <v>9.2869565217391301</v>
      </c>
      <c r="X445" s="5">
        <f>VLOOKUP($C445,Gas!$B$3:$E$2506,4)</f>
        <v>0.38078194887053274</v>
      </c>
    </row>
    <row r="446" spans="1:24" x14ac:dyDescent="0.2">
      <c r="A446">
        <f t="shared" si="83"/>
        <v>1999</v>
      </c>
      <c r="B446" s="43">
        <f t="shared" si="82"/>
        <v>21</v>
      </c>
      <c r="C446" s="91">
        <v>36405</v>
      </c>
      <c r="D446" s="109">
        <f>D445</f>
        <v>26.7</v>
      </c>
      <c r="E446" s="4">
        <f t="shared" si="77"/>
        <v>0</v>
      </c>
      <c r="F446" s="100">
        <f t="shared" si="87"/>
        <v>0.96188810554384996</v>
      </c>
      <c r="G446" s="2"/>
      <c r="H446" s="8">
        <f t="shared" si="88"/>
        <v>0</v>
      </c>
      <c r="I446" s="8">
        <f t="shared" si="88"/>
        <v>0</v>
      </c>
      <c r="J446" s="8">
        <f t="shared" si="88"/>
        <v>3.3000000000000007</v>
      </c>
      <c r="K446" s="8">
        <f t="shared" si="88"/>
        <v>8.3000000000000007</v>
      </c>
      <c r="L446" s="8">
        <f t="shared" si="88"/>
        <v>13.3</v>
      </c>
      <c r="M446" s="8">
        <f t="shared" si="88"/>
        <v>23.3</v>
      </c>
      <c r="N446" s="8">
        <f t="shared" si="88"/>
        <v>6.6999999999999993</v>
      </c>
      <c r="O446" s="8">
        <f t="shared" si="88"/>
        <v>1.6999999999999993</v>
      </c>
      <c r="P446" s="8">
        <f t="shared" si="88"/>
        <v>0</v>
      </c>
      <c r="Q446" s="8">
        <f t="shared" si="88"/>
        <v>0</v>
      </c>
      <c r="R446" s="8">
        <f t="shared" si="88"/>
        <v>0</v>
      </c>
      <c r="S446" s="8">
        <f t="shared" si="88"/>
        <v>0</v>
      </c>
      <c r="T446" s="8">
        <f t="shared" si="88"/>
        <v>0</v>
      </c>
      <c r="U446" s="21">
        <f t="shared" si="78"/>
        <v>21</v>
      </c>
      <c r="V446" s="19">
        <f>VLOOKUP($C446,Gas!$B$3:$E$2506,2)</f>
        <v>2.7149999999999999</v>
      </c>
      <c r="W446" s="44">
        <f t="shared" si="79"/>
        <v>9.8342541436464099</v>
      </c>
      <c r="X446" s="5">
        <f>VLOOKUP($C446,Gas!$B$3:$E$2506,4)</f>
        <v>0.50113700555029095</v>
      </c>
    </row>
    <row r="447" spans="1:24" x14ac:dyDescent="0.2">
      <c r="A447">
        <f t="shared" si="83"/>
        <v>1999</v>
      </c>
      <c r="B447" s="43">
        <f t="shared" si="82"/>
        <v>21</v>
      </c>
      <c r="C447" s="91">
        <v>36406</v>
      </c>
      <c r="D447" s="92">
        <v>29</v>
      </c>
      <c r="E447" s="4">
        <f t="shared" si="77"/>
        <v>8.2632264580270176E-2</v>
      </c>
      <c r="F447" s="100">
        <f t="shared" si="87"/>
        <v>1.0644961249646199</v>
      </c>
      <c r="G447" s="2"/>
      <c r="H447" s="8">
        <f t="shared" si="88"/>
        <v>0</v>
      </c>
      <c r="I447" s="8">
        <f t="shared" si="88"/>
        <v>0</v>
      </c>
      <c r="J447" s="8">
        <f t="shared" si="88"/>
        <v>1</v>
      </c>
      <c r="K447" s="8">
        <f t="shared" si="88"/>
        <v>6</v>
      </c>
      <c r="L447" s="8">
        <f t="shared" si="88"/>
        <v>11</v>
      </c>
      <c r="M447" s="8">
        <f t="shared" si="88"/>
        <v>21</v>
      </c>
      <c r="N447" s="8">
        <f t="shared" si="88"/>
        <v>9</v>
      </c>
      <c r="O447" s="8">
        <f t="shared" si="88"/>
        <v>4</v>
      </c>
      <c r="P447" s="8">
        <f t="shared" si="88"/>
        <v>0</v>
      </c>
      <c r="Q447" s="8">
        <f t="shared" si="88"/>
        <v>0</v>
      </c>
      <c r="R447" s="8">
        <f t="shared" si="88"/>
        <v>0</v>
      </c>
      <c r="S447" s="8">
        <f t="shared" si="88"/>
        <v>0</v>
      </c>
      <c r="T447" s="8">
        <f t="shared" si="88"/>
        <v>0</v>
      </c>
      <c r="U447" s="21">
        <f t="shared" si="78"/>
        <v>21</v>
      </c>
      <c r="V447" s="19">
        <f>VLOOKUP($C447,Gas!$B$3:$E$2506,2)</f>
        <v>2.56</v>
      </c>
      <c r="W447" s="44">
        <f t="shared" si="79"/>
        <v>11.328125</v>
      </c>
      <c r="X447" s="5">
        <f>VLOOKUP($C447,Gas!$B$3:$E$2506,4)</f>
        <v>0.5827077455739027</v>
      </c>
    </row>
    <row r="448" spans="1:24" x14ac:dyDescent="0.2">
      <c r="A448">
        <f t="shared" si="83"/>
        <v>1999</v>
      </c>
      <c r="B448" s="43">
        <f t="shared" si="82"/>
        <v>21</v>
      </c>
      <c r="C448" s="91">
        <v>36410</v>
      </c>
      <c r="D448" s="92">
        <v>27</v>
      </c>
      <c r="E448" s="4">
        <f t="shared" si="77"/>
        <v>-7.1458963982144977E-2</v>
      </c>
      <c r="F448" s="100">
        <f t="shared" si="87"/>
        <v>1.0480612325857768</v>
      </c>
      <c r="G448" s="2"/>
      <c r="H448" s="8">
        <f t="shared" si="88"/>
        <v>0</v>
      </c>
      <c r="I448" s="8">
        <f t="shared" si="88"/>
        <v>0</v>
      </c>
      <c r="J448" s="8">
        <f t="shared" si="88"/>
        <v>3</v>
      </c>
      <c r="K448" s="8">
        <f t="shared" si="88"/>
        <v>8</v>
      </c>
      <c r="L448" s="8">
        <f t="shared" si="88"/>
        <v>13</v>
      </c>
      <c r="M448" s="8">
        <f t="shared" si="88"/>
        <v>23</v>
      </c>
      <c r="N448" s="8">
        <f t="shared" si="88"/>
        <v>7</v>
      </c>
      <c r="O448" s="8">
        <f t="shared" si="88"/>
        <v>2</v>
      </c>
      <c r="P448" s="8">
        <f t="shared" si="88"/>
        <v>0</v>
      </c>
      <c r="Q448" s="8">
        <f t="shared" si="88"/>
        <v>0</v>
      </c>
      <c r="R448" s="8">
        <f t="shared" si="88"/>
        <v>0</v>
      </c>
      <c r="S448" s="8">
        <f t="shared" si="88"/>
        <v>0</v>
      </c>
      <c r="T448" s="8">
        <f t="shared" si="88"/>
        <v>0</v>
      </c>
      <c r="U448" s="21">
        <f t="shared" si="78"/>
        <v>21</v>
      </c>
      <c r="V448" s="19">
        <f>VLOOKUP($C448,Gas!$B$3:$E$2506,2)</f>
        <v>2.4649999999999999</v>
      </c>
      <c r="W448" s="44">
        <f t="shared" si="79"/>
        <v>10.953346855983774</v>
      </c>
      <c r="X448" s="5">
        <f>VLOOKUP($C448,Gas!$B$3:$E$2506,4)</f>
        <v>0.49480523348516342</v>
      </c>
    </row>
    <row r="449" spans="1:24" x14ac:dyDescent="0.2">
      <c r="A449">
        <f t="shared" si="83"/>
        <v>1999</v>
      </c>
      <c r="B449" s="43">
        <f t="shared" si="82"/>
        <v>21</v>
      </c>
      <c r="C449" s="91">
        <v>36411</v>
      </c>
      <c r="D449" s="92">
        <v>30.5</v>
      </c>
      <c r="E449" s="4">
        <f t="shared" si="77"/>
        <v>0.12188981760903679</v>
      </c>
      <c r="F449" s="100">
        <f t="shared" si="87"/>
        <v>1.214378009194214</v>
      </c>
      <c r="G449" s="2"/>
      <c r="H449" s="8">
        <f t="shared" si="88"/>
        <v>0</v>
      </c>
      <c r="I449" s="8">
        <f t="shared" si="88"/>
        <v>0</v>
      </c>
      <c r="J449" s="8">
        <f t="shared" si="88"/>
        <v>0</v>
      </c>
      <c r="K449" s="8">
        <f t="shared" si="88"/>
        <v>4.5</v>
      </c>
      <c r="L449" s="8">
        <f t="shared" si="88"/>
        <v>9.5</v>
      </c>
      <c r="M449" s="8">
        <f t="shared" si="88"/>
        <v>19.5</v>
      </c>
      <c r="N449" s="8">
        <f t="shared" si="88"/>
        <v>10.5</v>
      </c>
      <c r="O449" s="8">
        <f t="shared" si="88"/>
        <v>5.5</v>
      </c>
      <c r="P449" s="8">
        <f t="shared" si="88"/>
        <v>0.5</v>
      </c>
      <c r="Q449" s="8">
        <f t="shared" si="88"/>
        <v>0</v>
      </c>
      <c r="R449" s="8">
        <f t="shared" si="88"/>
        <v>0</v>
      </c>
      <c r="S449" s="8">
        <f t="shared" si="88"/>
        <v>0</v>
      </c>
      <c r="T449" s="8">
        <f t="shared" si="88"/>
        <v>0</v>
      </c>
      <c r="U449" s="21">
        <f t="shared" si="78"/>
        <v>21</v>
      </c>
      <c r="V449" s="19">
        <f>VLOOKUP($C449,Gas!$B$3:$E$2506,2)</f>
        <v>2.5649999999999999</v>
      </c>
      <c r="W449" s="44">
        <f t="shared" si="79"/>
        <v>11.890838206627681</v>
      </c>
      <c r="X449" s="5">
        <f>VLOOKUP($C449,Gas!$B$3:$E$2506,4)</f>
        <v>0.59297516881301859</v>
      </c>
    </row>
    <row r="450" spans="1:24" x14ac:dyDescent="0.2">
      <c r="A450">
        <f t="shared" si="83"/>
        <v>1999</v>
      </c>
      <c r="B450" s="43">
        <f t="shared" si="82"/>
        <v>21</v>
      </c>
      <c r="C450" s="91">
        <v>36412</v>
      </c>
      <c r="D450" s="92">
        <v>37.549999999999997</v>
      </c>
      <c r="E450" s="4">
        <f t="shared" si="77"/>
        <v>0.20794669459677781</v>
      </c>
      <c r="F450" s="100">
        <f t="shared" si="87"/>
        <v>1.5804654657351995</v>
      </c>
      <c r="G450" s="2"/>
      <c r="H450" s="8">
        <f t="shared" si="88"/>
        <v>0</v>
      </c>
      <c r="I450" s="8">
        <f t="shared" si="88"/>
        <v>0</v>
      </c>
      <c r="J450" s="8">
        <f t="shared" si="88"/>
        <v>0</v>
      </c>
      <c r="K450" s="8">
        <f t="shared" si="88"/>
        <v>0</v>
      </c>
      <c r="L450" s="8">
        <f t="shared" si="88"/>
        <v>2.4500000000000028</v>
      </c>
      <c r="M450" s="8">
        <f t="shared" si="88"/>
        <v>12.450000000000003</v>
      </c>
      <c r="N450" s="8">
        <f t="shared" si="88"/>
        <v>17.549999999999997</v>
      </c>
      <c r="O450" s="8">
        <f t="shared" si="88"/>
        <v>12.549999999999997</v>
      </c>
      <c r="P450" s="8">
        <f t="shared" si="88"/>
        <v>7.5499999999999972</v>
      </c>
      <c r="Q450" s="8">
        <f t="shared" si="88"/>
        <v>2.5499999999999972</v>
      </c>
      <c r="R450" s="8">
        <f t="shared" si="88"/>
        <v>0</v>
      </c>
      <c r="S450" s="8">
        <f t="shared" si="88"/>
        <v>0</v>
      </c>
      <c r="T450" s="8">
        <f t="shared" si="88"/>
        <v>0</v>
      </c>
      <c r="U450" s="21">
        <f t="shared" si="78"/>
        <v>21</v>
      </c>
      <c r="V450" s="19">
        <f>VLOOKUP($C450,Gas!$B$3:$E$2506,2)</f>
        <v>2.665</v>
      </c>
      <c r="W450" s="44">
        <f t="shared" si="79"/>
        <v>14.090056285178235</v>
      </c>
      <c r="X450" s="5">
        <f>VLOOKUP($C450,Gas!$B$3:$E$2506,4)</f>
        <v>0.66322141745400298</v>
      </c>
    </row>
    <row r="451" spans="1:24" x14ac:dyDescent="0.2">
      <c r="A451">
        <f t="shared" si="83"/>
        <v>1999</v>
      </c>
      <c r="B451" s="43">
        <f t="shared" si="82"/>
        <v>21</v>
      </c>
      <c r="C451" s="91">
        <v>36413</v>
      </c>
      <c r="D451" s="92">
        <v>28.25</v>
      </c>
      <c r="E451" s="4">
        <f t="shared" si="77"/>
        <v>-0.28457992061769372</v>
      </c>
      <c r="F451" s="100">
        <f t="shared" si="87"/>
        <v>2.2193927502160617</v>
      </c>
      <c r="G451" s="2"/>
      <c r="H451" s="8">
        <f t="shared" si="88"/>
        <v>0</v>
      </c>
      <c r="I451" s="8">
        <f t="shared" si="88"/>
        <v>0</v>
      </c>
      <c r="J451" s="8">
        <f t="shared" si="88"/>
        <v>1.75</v>
      </c>
      <c r="K451" s="8">
        <f t="shared" si="88"/>
        <v>6.75</v>
      </c>
      <c r="L451" s="8">
        <f t="shared" si="88"/>
        <v>11.75</v>
      </c>
      <c r="M451" s="8">
        <f t="shared" si="88"/>
        <v>21.75</v>
      </c>
      <c r="N451" s="8">
        <f t="shared" si="88"/>
        <v>8.25</v>
      </c>
      <c r="O451" s="8">
        <f t="shared" si="88"/>
        <v>3.25</v>
      </c>
      <c r="P451" s="8">
        <f t="shared" si="88"/>
        <v>0</v>
      </c>
      <c r="Q451" s="8">
        <f t="shared" si="88"/>
        <v>0</v>
      </c>
      <c r="R451" s="8">
        <f t="shared" si="88"/>
        <v>0</v>
      </c>
      <c r="S451" s="8">
        <f t="shared" si="88"/>
        <v>0</v>
      </c>
      <c r="T451" s="8">
        <f t="shared" si="88"/>
        <v>0</v>
      </c>
      <c r="U451" s="21">
        <f t="shared" si="78"/>
        <v>21</v>
      </c>
      <c r="V451" s="19">
        <f>VLOOKUP($C451,Gas!$B$3:$E$2506,2)</f>
        <v>2.75</v>
      </c>
      <c r="W451" s="44">
        <f t="shared" si="79"/>
        <v>10.272727272727273</v>
      </c>
      <c r="X451" s="5">
        <f>VLOOKUP($C451,Gas!$B$3:$E$2506,4)</f>
        <v>0.70308731980925854</v>
      </c>
    </row>
    <row r="452" spans="1:24" x14ac:dyDescent="0.2">
      <c r="A452">
        <f t="shared" si="83"/>
        <v>1999</v>
      </c>
      <c r="B452" s="43">
        <f t="shared" si="82"/>
        <v>21</v>
      </c>
      <c r="C452" s="91">
        <v>36416</v>
      </c>
      <c r="D452" s="92">
        <v>27.79</v>
      </c>
      <c r="E452" s="4">
        <f t="shared" ref="E452:E515" si="89">LN(D452/D451)</f>
        <v>-1.6417213838037615E-2</v>
      </c>
      <c r="F452" s="100">
        <f t="shared" si="87"/>
        <v>2.2105247503146366</v>
      </c>
      <c r="G452" s="2"/>
      <c r="H452" s="8">
        <f t="shared" si="88"/>
        <v>0</v>
      </c>
      <c r="I452" s="8">
        <f t="shared" si="88"/>
        <v>0</v>
      </c>
      <c r="J452" s="8">
        <f t="shared" si="88"/>
        <v>2.2100000000000009</v>
      </c>
      <c r="K452" s="8">
        <f t="shared" si="88"/>
        <v>7.2100000000000009</v>
      </c>
      <c r="L452" s="8">
        <f t="shared" si="88"/>
        <v>12.21</v>
      </c>
      <c r="M452" s="8">
        <f t="shared" si="88"/>
        <v>22.21</v>
      </c>
      <c r="N452" s="8">
        <f t="shared" si="88"/>
        <v>7.7899999999999991</v>
      </c>
      <c r="O452" s="8">
        <f t="shared" si="88"/>
        <v>2.7899999999999991</v>
      </c>
      <c r="P452" s="8">
        <f t="shared" si="88"/>
        <v>0</v>
      </c>
      <c r="Q452" s="8">
        <f t="shared" si="88"/>
        <v>0</v>
      </c>
      <c r="R452" s="8">
        <f t="shared" si="88"/>
        <v>0</v>
      </c>
      <c r="S452" s="8">
        <f t="shared" si="88"/>
        <v>0</v>
      </c>
      <c r="T452" s="8">
        <f t="shared" si="88"/>
        <v>0</v>
      </c>
      <c r="U452" s="21">
        <f t="shared" ref="U452:U515" si="90">B452</f>
        <v>21</v>
      </c>
      <c r="V452" s="19">
        <f>VLOOKUP($C452,Gas!$B$3:$E$2506,2)</f>
        <v>2.84</v>
      </c>
      <c r="W452" s="44">
        <f t="shared" ref="W452:W515" si="91">D452/V452</f>
        <v>9.785211267605634</v>
      </c>
      <c r="X452" s="5">
        <f>VLOOKUP($C452,Gas!$B$3:$E$2506,4)</f>
        <v>0.46882062858830897</v>
      </c>
    </row>
    <row r="453" spans="1:24" x14ac:dyDescent="0.2">
      <c r="A453">
        <f t="shared" si="83"/>
        <v>1999</v>
      </c>
      <c r="B453" s="43">
        <f t="shared" si="82"/>
        <v>21</v>
      </c>
      <c r="C453" s="91">
        <v>36417</v>
      </c>
      <c r="D453" s="92">
        <v>27</v>
      </c>
      <c r="E453" s="4">
        <f t="shared" si="89"/>
        <v>-2.8839377750083262E-2</v>
      </c>
      <c r="F453" s="100">
        <f t="shared" si="87"/>
        <v>2.1696857515778185</v>
      </c>
      <c r="G453" s="2"/>
      <c r="H453" s="8">
        <f t="shared" si="88"/>
        <v>0</v>
      </c>
      <c r="I453" s="8">
        <f t="shared" si="88"/>
        <v>0</v>
      </c>
      <c r="J453" s="8">
        <f t="shared" si="88"/>
        <v>3</v>
      </c>
      <c r="K453" s="8">
        <f t="shared" si="88"/>
        <v>8</v>
      </c>
      <c r="L453" s="8">
        <f t="shared" si="88"/>
        <v>13</v>
      </c>
      <c r="M453" s="8">
        <f t="shared" si="88"/>
        <v>23</v>
      </c>
      <c r="N453" s="8">
        <f t="shared" si="88"/>
        <v>7</v>
      </c>
      <c r="O453" s="8">
        <f t="shared" si="88"/>
        <v>2</v>
      </c>
      <c r="P453" s="8">
        <f t="shared" si="88"/>
        <v>0</v>
      </c>
      <c r="Q453" s="8">
        <f t="shared" si="88"/>
        <v>0</v>
      </c>
      <c r="R453" s="8">
        <f t="shared" si="88"/>
        <v>0</v>
      </c>
      <c r="S453" s="8">
        <f t="shared" si="88"/>
        <v>0</v>
      </c>
      <c r="T453" s="8">
        <f t="shared" si="88"/>
        <v>0</v>
      </c>
      <c r="U453" s="21">
        <f t="shared" si="90"/>
        <v>21</v>
      </c>
      <c r="V453" s="19">
        <f>VLOOKUP($C453,Gas!$B$3:$E$2506,2)</f>
        <v>2.8050000000000002</v>
      </c>
      <c r="W453" s="44">
        <f t="shared" si="91"/>
        <v>9.6256684491978604</v>
      </c>
      <c r="X453" s="5">
        <f>VLOOKUP($C453,Gas!$B$3:$E$2506,4)</f>
        <v>0.37949671245866629</v>
      </c>
    </row>
    <row r="454" spans="1:24" x14ac:dyDescent="0.2">
      <c r="A454">
        <f t="shared" si="83"/>
        <v>1999</v>
      </c>
      <c r="B454" s="43">
        <f t="shared" si="82"/>
        <v>21</v>
      </c>
      <c r="C454" s="91">
        <v>36418</v>
      </c>
      <c r="D454" s="92">
        <v>25.83</v>
      </c>
      <c r="E454" s="4">
        <f t="shared" si="89"/>
        <v>-4.4300258896580069E-2</v>
      </c>
      <c r="F454" s="100">
        <f t="shared" si="87"/>
        <v>2.084767497529036</v>
      </c>
      <c r="G454" s="2"/>
      <c r="H454" s="8">
        <f t="shared" ref="H454:T463" si="92">IF(H$1="P",MAX(0,H$2-$D454),IF(H$1="C",MAX(0,$D454-H$2)))</f>
        <v>0</v>
      </c>
      <c r="I454" s="8">
        <f t="shared" si="92"/>
        <v>0</v>
      </c>
      <c r="J454" s="8">
        <f t="shared" si="92"/>
        <v>4.1700000000000017</v>
      </c>
      <c r="K454" s="8">
        <f t="shared" si="92"/>
        <v>9.1700000000000017</v>
      </c>
      <c r="L454" s="8">
        <f t="shared" si="92"/>
        <v>14.170000000000002</v>
      </c>
      <c r="M454" s="8">
        <f t="shared" si="92"/>
        <v>24.17</v>
      </c>
      <c r="N454" s="8">
        <f t="shared" si="92"/>
        <v>5.8299999999999983</v>
      </c>
      <c r="O454" s="8">
        <f t="shared" si="92"/>
        <v>0.82999999999999829</v>
      </c>
      <c r="P454" s="8">
        <f t="shared" si="92"/>
        <v>0</v>
      </c>
      <c r="Q454" s="8">
        <f t="shared" si="92"/>
        <v>0</v>
      </c>
      <c r="R454" s="8">
        <f t="shared" si="92"/>
        <v>0</v>
      </c>
      <c r="S454" s="8">
        <f t="shared" si="92"/>
        <v>0</v>
      </c>
      <c r="T454" s="8">
        <f t="shared" si="92"/>
        <v>0</v>
      </c>
      <c r="U454" s="21">
        <f t="shared" si="90"/>
        <v>21</v>
      </c>
      <c r="V454" s="19">
        <f>VLOOKUP($C454,Gas!$B$3:$E$2506,2)</f>
        <v>2.645</v>
      </c>
      <c r="W454" s="44">
        <f t="shared" si="91"/>
        <v>9.7655954631379949</v>
      </c>
      <c r="X454" s="5">
        <f>VLOOKUP($C454,Gas!$B$3:$E$2506,4)</f>
        <v>0.57574233988252999</v>
      </c>
    </row>
    <row r="455" spans="1:24" x14ac:dyDescent="0.2">
      <c r="A455">
        <f t="shared" si="83"/>
        <v>1999</v>
      </c>
      <c r="B455" s="43">
        <f t="shared" si="82"/>
        <v>21</v>
      </c>
      <c r="C455" s="91">
        <v>36419</v>
      </c>
      <c r="D455" s="92">
        <v>26.6</v>
      </c>
      <c r="E455" s="4">
        <f t="shared" si="89"/>
        <v>2.9374608679904317E-2</v>
      </c>
      <c r="F455" s="100">
        <f t="shared" si="87"/>
        <v>2.0746108638608414</v>
      </c>
      <c r="G455" s="2"/>
      <c r="H455" s="8">
        <f t="shared" si="92"/>
        <v>0</v>
      </c>
      <c r="I455" s="8">
        <f t="shared" si="92"/>
        <v>0</v>
      </c>
      <c r="J455" s="8">
        <f t="shared" si="92"/>
        <v>3.3999999999999986</v>
      </c>
      <c r="K455" s="8">
        <f t="shared" si="92"/>
        <v>8.3999999999999986</v>
      </c>
      <c r="L455" s="8">
        <f t="shared" si="92"/>
        <v>13.399999999999999</v>
      </c>
      <c r="M455" s="8">
        <f t="shared" si="92"/>
        <v>23.4</v>
      </c>
      <c r="N455" s="8">
        <f t="shared" si="92"/>
        <v>6.6000000000000014</v>
      </c>
      <c r="O455" s="8">
        <f t="shared" si="92"/>
        <v>1.6000000000000014</v>
      </c>
      <c r="P455" s="8">
        <f t="shared" si="92"/>
        <v>0</v>
      </c>
      <c r="Q455" s="8">
        <f t="shared" si="92"/>
        <v>0</v>
      </c>
      <c r="R455" s="8">
        <f t="shared" si="92"/>
        <v>0</v>
      </c>
      <c r="S455" s="8">
        <f t="shared" si="92"/>
        <v>0</v>
      </c>
      <c r="T455" s="8">
        <f t="shared" si="92"/>
        <v>0</v>
      </c>
      <c r="U455" s="21">
        <f t="shared" si="90"/>
        <v>21</v>
      </c>
      <c r="V455" s="19">
        <f>VLOOKUP($C455,Gas!$B$3:$E$2506,2)</f>
        <v>2.5299999999999998</v>
      </c>
      <c r="W455" s="44">
        <f t="shared" si="91"/>
        <v>10.513833992094863</v>
      </c>
      <c r="X455" s="5">
        <f>VLOOKUP($C455,Gas!$B$3:$E$2506,4)</f>
        <v>0.65499104839497146</v>
      </c>
    </row>
    <row r="456" spans="1:24" x14ac:dyDescent="0.2">
      <c r="A456">
        <f t="shared" si="83"/>
        <v>1999</v>
      </c>
      <c r="B456" s="43">
        <f t="shared" si="82"/>
        <v>21</v>
      </c>
      <c r="C456" s="91">
        <v>36420</v>
      </c>
      <c r="D456" s="92">
        <v>27.57</v>
      </c>
      <c r="E456" s="4">
        <f t="shared" si="89"/>
        <v>3.5817009248052013E-2</v>
      </c>
      <c r="F456" s="100">
        <f t="shared" si="87"/>
        <v>2.0825053050266216</v>
      </c>
      <c r="G456" s="2"/>
      <c r="H456" s="8">
        <f t="shared" si="92"/>
        <v>0</v>
      </c>
      <c r="I456" s="8">
        <f t="shared" si="92"/>
        <v>0</v>
      </c>
      <c r="J456" s="8">
        <f t="shared" si="92"/>
        <v>2.4299999999999997</v>
      </c>
      <c r="K456" s="8">
        <f t="shared" si="92"/>
        <v>7.43</v>
      </c>
      <c r="L456" s="8">
        <f t="shared" si="92"/>
        <v>12.43</v>
      </c>
      <c r="M456" s="8">
        <f t="shared" si="92"/>
        <v>22.43</v>
      </c>
      <c r="N456" s="8">
        <f t="shared" si="92"/>
        <v>7.57</v>
      </c>
      <c r="O456" s="8">
        <f t="shared" si="92"/>
        <v>2.5700000000000003</v>
      </c>
      <c r="P456" s="8">
        <f t="shared" si="92"/>
        <v>0</v>
      </c>
      <c r="Q456" s="8">
        <f t="shared" si="92"/>
        <v>0</v>
      </c>
      <c r="R456" s="8">
        <f t="shared" si="92"/>
        <v>0</v>
      </c>
      <c r="S456" s="8">
        <f t="shared" si="92"/>
        <v>0</v>
      </c>
      <c r="T456" s="8">
        <f t="shared" si="92"/>
        <v>0</v>
      </c>
      <c r="U456" s="21">
        <f t="shared" si="90"/>
        <v>21</v>
      </c>
      <c r="V456" s="19">
        <f>VLOOKUP($C456,Gas!$B$3:$E$2506,2)</f>
        <v>2.4849999999999999</v>
      </c>
      <c r="W456" s="44">
        <f t="shared" si="91"/>
        <v>11.094567404426559</v>
      </c>
      <c r="X456" s="5">
        <f>VLOOKUP($C456,Gas!$B$3:$E$2506,4)</f>
        <v>0.6667518403364241</v>
      </c>
    </row>
    <row r="457" spans="1:24" x14ac:dyDescent="0.2">
      <c r="A457">
        <f t="shared" si="83"/>
        <v>1999</v>
      </c>
      <c r="B457" s="43">
        <f t="shared" si="82"/>
        <v>21</v>
      </c>
      <c r="C457" s="91">
        <v>36423</v>
      </c>
      <c r="D457" s="92">
        <v>25.19</v>
      </c>
      <c r="E457" s="4">
        <f t="shared" si="89"/>
        <v>-9.0281134671186508E-2</v>
      </c>
      <c r="F457" s="100">
        <f t="shared" si="87"/>
        <v>2.0787776193058227</v>
      </c>
      <c r="G457" s="2"/>
      <c r="H457" s="8">
        <f t="shared" si="92"/>
        <v>0</v>
      </c>
      <c r="I457" s="8">
        <f t="shared" si="92"/>
        <v>0</v>
      </c>
      <c r="J457" s="8">
        <f t="shared" si="92"/>
        <v>4.8099999999999987</v>
      </c>
      <c r="K457" s="8">
        <f t="shared" si="92"/>
        <v>9.8099999999999987</v>
      </c>
      <c r="L457" s="8">
        <f t="shared" si="92"/>
        <v>14.809999999999999</v>
      </c>
      <c r="M457" s="8">
        <f t="shared" si="92"/>
        <v>24.81</v>
      </c>
      <c r="N457" s="8">
        <f t="shared" si="92"/>
        <v>5.1900000000000013</v>
      </c>
      <c r="O457" s="8">
        <f t="shared" si="92"/>
        <v>0.19000000000000128</v>
      </c>
      <c r="P457" s="8">
        <f t="shared" si="92"/>
        <v>0</v>
      </c>
      <c r="Q457" s="8">
        <f t="shared" si="92"/>
        <v>0</v>
      </c>
      <c r="R457" s="8">
        <f t="shared" si="92"/>
        <v>0</v>
      </c>
      <c r="S457" s="8">
        <f t="shared" si="92"/>
        <v>0</v>
      </c>
      <c r="T457" s="8">
        <f t="shared" si="92"/>
        <v>0</v>
      </c>
      <c r="U457" s="21">
        <f t="shared" si="90"/>
        <v>21</v>
      </c>
      <c r="V457" s="19">
        <f>VLOOKUP($C457,Gas!$B$3:$E$2506,2)</f>
        <v>2.46</v>
      </c>
      <c r="W457" s="44">
        <f t="shared" si="91"/>
        <v>10.239837398373984</v>
      </c>
      <c r="X457" s="5">
        <f>VLOOKUP($C457,Gas!$B$3:$E$2506,4)</f>
        <v>0.48494364299705428</v>
      </c>
    </row>
    <row r="458" spans="1:24" x14ac:dyDescent="0.2">
      <c r="A458">
        <f t="shared" si="83"/>
        <v>1999</v>
      </c>
      <c r="B458" s="43">
        <f t="shared" si="82"/>
        <v>21</v>
      </c>
      <c r="C458" s="91">
        <v>36424</v>
      </c>
      <c r="D458" s="92">
        <v>24.27</v>
      </c>
      <c r="E458" s="4">
        <f t="shared" si="89"/>
        <v>-3.7206070626008933E-2</v>
      </c>
      <c r="F458" s="100">
        <f t="shared" si="87"/>
        <v>2.0594825908882699</v>
      </c>
      <c r="G458" s="2"/>
      <c r="H458" s="8">
        <f t="shared" si="92"/>
        <v>0</v>
      </c>
      <c r="I458" s="8">
        <f t="shared" si="92"/>
        <v>0.73000000000000043</v>
      </c>
      <c r="J458" s="8">
        <f t="shared" si="92"/>
        <v>5.73</v>
      </c>
      <c r="K458" s="8">
        <f t="shared" si="92"/>
        <v>10.73</v>
      </c>
      <c r="L458" s="8">
        <f t="shared" si="92"/>
        <v>15.73</v>
      </c>
      <c r="M458" s="8">
        <f t="shared" si="92"/>
        <v>25.73</v>
      </c>
      <c r="N458" s="8">
        <f t="shared" si="92"/>
        <v>4.2699999999999996</v>
      </c>
      <c r="O458" s="8">
        <f t="shared" si="92"/>
        <v>0</v>
      </c>
      <c r="P458" s="8">
        <f t="shared" si="92"/>
        <v>0</v>
      </c>
      <c r="Q458" s="8">
        <f t="shared" si="92"/>
        <v>0</v>
      </c>
      <c r="R458" s="8">
        <f t="shared" si="92"/>
        <v>0</v>
      </c>
      <c r="S458" s="8">
        <f t="shared" si="92"/>
        <v>0</v>
      </c>
      <c r="T458" s="8">
        <f t="shared" si="92"/>
        <v>0</v>
      </c>
      <c r="U458" s="21">
        <f t="shared" si="90"/>
        <v>21</v>
      </c>
      <c r="V458" s="19">
        <f>VLOOKUP($C458,Gas!$B$3:$E$2506,2)</f>
        <v>2.4950000000000001</v>
      </c>
      <c r="W458" s="44">
        <f t="shared" si="91"/>
        <v>9.7274549098196381</v>
      </c>
      <c r="X458" s="5">
        <f>VLOOKUP($C458,Gas!$B$3:$E$2506,4)</f>
        <v>0.42841914549099358</v>
      </c>
    </row>
    <row r="459" spans="1:24" x14ac:dyDescent="0.2">
      <c r="A459">
        <f t="shared" si="83"/>
        <v>1999</v>
      </c>
      <c r="B459" s="43">
        <f t="shared" si="82"/>
        <v>21</v>
      </c>
      <c r="C459" s="91">
        <v>36425</v>
      </c>
      <c r="D459" s="92">
        <v>24.56</v>
      </c>
      <c r="E459" s="4">
        <f t="shared" si="89"/>
        <v>1.1878083540431576E-2</v>
      </c>
      <c r="F459" s="100">
        <f t="shared" si="87"/>
        <v>1.9323360345008391</v>
      </c>
      <c r="G459" s="2"/>
      <c r="H459" s="8">
        <f t="shared" si="92"/>
        <v>0</v>
      </c>
      <c r="I459" s="8">
        <f t="shared" si="92"/>
        <v>0.44000000000000128</v>
      </c>
      <c r="J459" s="8">
        <f t="shared" si="92"/>
        <v>5.4400000000000013</v>
      </c>
      <c r="K459" s="8">
        <f t="shared" si="92"/>
        <v>10.440000000000001</v>
      </c>
      <c r="L459" s="8">
        <f t="shared" si="92"/>
        <v>15.440000000000001</v>
      </c>
      <c r="M459" s="8">
        <f t="shared" si="92"/>
        <v>25.44</v>
      </c>
      <c r="N459" s="8">
        <f t="shared" si="92"/>
        <v>4.5599999999999987</v>
      </c>
      <c r="O459" s="8">
        <f t="shared" si="92"/>
        <v>0</v>
      </c>
      <c r="P459" s="8">
        <f t="shared" si="92"/>
        <v>0</v>
      </c>
      <c r="Q459" s="8">
        <f t="shared" si="92"/>
        <v>0</v>
      </c>
      <c r="R459" s="8">
        <f t="shared" si="92"/>
        <v>0</v>
      </c>
      <c r="S459" s="8">
        <f t="shared" si="92"/>
        <v>0</v>
      </c>
      <c r="T459" s="8">
        <f t="shared" si="92"/>
        <v>0</v>
      </c>
      <c r="U459" s="21">
        <f t="shared" si="90"/>
        <v>21</v>
      </c>
      <c r="V459" s="19">
        <f>VLOOKUP($C459,Gas!$B$3:$E$2506,2)</f>
        <v>2.3050000000000002</v>
      </c>
      <c r="W459" s="44">
        <f t="shared" si="91"/>
        <v>10.655097613882862</v>
      </c>
      <c r="X459" s="5">
        <f>VLOOKUP($C459,Gas!$B$3:$E$2506,4)</f>
        <v>0.57387436028883609</v>
      </c>
    </row>
    <row r="460" spans="1:24" x14ac:dyDescent="0.2">
      <c r="A460">
        <f t="shared" si="83"/>
        <v>1999</v>
      </c>
      <c r="B460" s="43">
        <f t="shared" si="82"/>
        <v>21</v>
      </c>
      <c r="C460" s="91">
        <v>36426</v>
      </c>
      <c r="D460" s="92">
        <v>24.44</v>
      </c>
      <c r="E460" s="4">
        <f t="shared" si="89"/>
        <v>-4.8979689755470311E-3</v>
      </c>
      <c r="F460" s="100">
        <f t="shared" si="87"/>
        <v>1.4667834756594522</v>
      </c>
      <c r="G460" s="2"/>
      <c r="H460" s="8">
        <f t="shared" si="92"/>
        <v>0</v>
      </c>
      <c r="I460" s="8">
        <f t="shared" si="92"/>
        <v>0.55999999999999872</v>
      </c>
      <c r="J460" s="8">
        <f t="shared" si="92"/>
        <v>5.5599999999999987</v>
      </c>
      <c r="K460" s="8">
        <f t="shared" si="92"/>
        <v>10.559999999999999</v>
      </c>
      <c r="L460" s="8">
        <f t="shared" si="92"/>
        <v>15.559999999999999</v>
      </c>
      <c r="M460" s="8">
        <f t="shared" si="92"/>
        <v>25.56</v>
      </c>
      <c r="N460" s="8">
        <f t="shared" si="92"/>
        <v>4.4400000000000013</v>
      </c>
      <c r="O460" s="8">
        <f t="shared" si="92"/>
        <v>0</v>
      </c>
      <c r="P460" s="8">
        <f t="shared" si="92"/>
        <v>0</v>
      </c>
      <c r="Q460" s="8">
        <f t="shared" si="92"/>
        <v>0</v>
      </c>
      <c r="R460" s="8">
        <f t="shared" si="92"/>
        <v>0</v>
      </c>
      <c r="S460" s="8">
        <f t="shared" si="92"/>
        <v>0</v>
      </c>
      <c r="T460" s="8">
        <f t="shared" si="92"/>
        <v>0</v>
      </c>
      <c r="U460" s="21">
        <f t="shared" si="90"/>
        <v>21</v>
      </c>
      <c r="V460" s="19">
        <f>VLOOKUP($C460,Gas!$B$3:$E$2506,2)</f>
        <v>2.2949999999999999</v>
      </c>
      <c r="W460" s="44">
        <f t="shared" si="91"/>
        <v>10.649237472766885</v>
      </c>
      <c r="X460" s="5">
        <f>VLOOKUP($C460,Gas!$B$3:$E$2506,4)</f>
        <v>0.56803254926070212</v>
      </c>
    </row>
    <row r="461" spans="1:24" x14ac:dyDescent="0.2">
      <c r="A461">
        <f t="shared" si="83"/>
        <v>1999</v>
      </c>
      <c r="B461" s="43">
        <f t="shared" si="82"/>
        <v>21</v>
      </c>
      <c r="C461" s="91">
        <v>36427</v>
      </c>
      <c r="D461" s="92">
        <v>22</v>
      </c>
      <c r="E461" s="4">
        <f t="shared" si="89"/>
        <v>-0.10517868094507879</v>
      </c>
      <c r="F461" s="100">
        <f t="shared" si="87"/>
        <v>0.74011132299308291</v>
      </c>
      <c r="G461" s="2"/>
      <c r="H461" s="8">
        <f t="shared" si="92"/>
        <v>0</v>
      </c>
      <c r="I461" s="8">
        <f t="shared" si="92"/>
        <v>3</v>
      </c>
      <c r="J461" s="8">
        <f t="shared" si="92"/>
        <v>8</v>
      </c>
      <c r="K461" s="8">
        <f t="shared" si="92"/>
        <v>13</v>
      </c>
      <c r="L461" s="8">
        <f t="shared" si="92"/>
        <v>18</v>
      </c>
      <c r="M461" s="8">
        <f t="shared" si="92"/>
        <v>28</v>
      </c>
      <c r="N461" s="8">
        <f t="shared" si="92"/>
        <v>2</v>
      </c>
      <c r="O461" s="8">
        <f t="shared" si="92"/>
        <v>0</v>
      </c>
      <c r="P461" s="8">
        <f t="shared" si="92"/>
        <v>0</v>
      </c>
      <c r="Q461" s="8">
        <f t="shared" si="92"/>
        <v>0</v>
      </c>
      <c r="R461" s="8">
        <f t="shared" si="92"/>
        <v>0</v>
      </c>
      <c r="S461" s="8">
        <f t="shared" si="92"/>
        <v>0</v>
      </c>
      <c r="T461" s="8">
        <f t="shared" si="92"/>
        <v>0</v>
      </c>
      <c r="U461" s="21">
        <f t="shared" si="90"/>
        <v>21</v>
      </c>
      <c r="V461" s="19">
        <f>VLOOKUP($C461,Gas!$B$3:$E$2506,2)</f>
        <v>2.4700000000000002</v>
      </c>
      <c r="W461" s="44">
        <f t="shared" si="91"/>
        <v>8.9068825910931171</v>
      </c>
      <c r="X461" s="5">
        <f>VLOOKUP($C461,Gas!$B$3:$E$2506,4)</f>
        <v>0.80866846311651019</v>
      </c>
    </row>
    <row r="462" spans="1:24" x14ac:dyDescent="0.2">
      <c r="A462">
        <f t="shared" si="83"/>
        <v>1999</v>
      </c>
      <c r="B462" s="43">
        <f t="shared" si="82"/>
        <v>21</v>
      </c>
      <c r="C462" s="91">
        <v>36430</v>
      </c>
      <c r="D462" s="92">
        <v>23.75</v>
      </c>
      <c r="E462" s="4">
        <f t="shared" si="89"/>
        <v>7.6540077122334405E-2</v>
      </c>
      <c r="F462" s="100">
        <f t="shared" si="87"/>
        <v>0.89896695693411233</v>
      </c>
      <c r="G462" s="2"/>
      <c r="H462" s="8">
        <f t="shared" si="92"/>
        <v>0</v>
      </c>
      <c r="I462" s="8">
        <f t="shared" si="92"/>
        <v>1.25</v>
      </c>
      <c r="J462" s="8">
        <f t="shared" si="92"/>
        <v>6.25</v>
      </c>
      <c r="K462" s="8">
        <f t="shared" si="92"/>
        <v>11.25</v>
      </c>
      <c r="L462" s="8">
        <f t="shared" si="92"/>
        <v>16.25</v>
      </c>
      <c r="M462" s="8">
        <f t="shared" si="92"/>
        <v>26.25</v>
      </c>
      <c r="N462" s="8">
        <f t="shared" si="92"/>
        <v>3.75</v>
      </c>
      <c r="O462" s="8">
        <f t="shared" si="92"/>
        <v>0</v>
      </c>
      <c r="P462" s="8">
        <f t="shared" si="92"/>
        <v>0</v>
      </c>
      <c r="Q462" s="8">
        <f t="shared" si="92"/>
        <v>0</v>
      </c>
      <c r="R462" s="8">
        <f t="shared" si="92"/>
        <v>0</v>
      </c>
      <c r="S462" s="8">
        <f t="shared" si="92"/>
        <v>0</v>
      </c>
      <c r="T462" s="8">
        <f t="shared" si="92"/>
        <v>0</v>
      </c>
      <c r="U462" s="21">
        <f t="shared" si="90"/>
        <v>21</v>
      </c>
      <c r="V462" s="19">
        <f>VLOOKUP($C462,Gas!$B$3:$E$2506,2)</f>
        <v>2.57</v>
      </c>
      <c r="W462" s="44">
        <f t="shared" si="91"/>
        <v>9.2412451361867713</v>
      </c>
      <c r="X462" s="5">
        <f>VLOOKUP($C462,Gas!$B$3:$E$2506,4)</f>
        <v>0.73874563848196617</v>
      </c>
    </row>
    <row r="463" spans="1:24" x14ac:dyDescent="0.2">
      <c r="A463">
        <f t="shared" si="83"/>
        <v>1999</v>
      </c>
      <c r="B463" s="43">
        <f t="shared" si="82"/>
        <v>21</v>
      </c>
      <c r="C463" s="91">
        <v>36431</v>
      </c>
      <c r="D463" s="92">
        <v>23.88</v>
      </c>
      <c r="E463" s="4">
        <f t="shared" si="89"/>
        <v>5.4587580437511036E-3</v>
      </c>
      <c r="F463" s="100">
        <f t="shared" si="87"/>
        <v>0.90140559449390611</v>
      </c>
      <c r="G463" s="2"/>
      <c r="H463" s="8">
        <f t="shared" si="92"/>
        <v>0</v>
      </c>
      <c r="I463" s="8">
        <f t="shared" si="92"/>
        <v>1.120000000000001</v>
      </c>
      <c r="J463" s="8">
        <f t="shared" si="92"/>
        <v>6.120000000000001</v>
      </c>
      <c r="K463" s="8">
        <f t="shared" si="92"/>
        <v>11.120000000000001</v>
      </c>
      <c r="L463" s="8">
        <f t="shared" si="92"/>
        <v>16.12</v>
      </c>
      <c r="M463" s="8">
        <f t="shared" si="92"/>
        <v>26.12</v>
      </c>
      <c r="N463" s="8">
        <f t="shared" si="92"/>
        <v>3.879999999999999</v>
      </c>
      <c r="O463" s="8">
        <f t="shared" si="92"/>
        <v>0</v>
      </c>
      <c r="P463" s="8">
        <f t="shared" si="92"/>
        <v>0</v>
      </c>
      <c r="Q463" s="8">
        <f t="shared" si="92"/>
        <v>0</v>
      </c>
      <c r="R463" s="8">
        <f t="shared" si="92"/>
        <v>0</v>
      </c>
      <c r="S463" s="8">
        <f t="shared" si="92"/>
        <v>0</v>
      </c>
      <c r="T463" s="8">
        <f t="shared" si="92"/>
        <v>0</v>
      </c>
      <c r="U463" s="21">
        <f t="shared" si="90"/>
        <v>21</v>
      </c>
      <c r="V463" s="19">
        <f>VLOOKUP($C463,Gas!$B$3:$E$2506,2)</f>
        <v>2.5</v>
      </c>
      <c r="W463" s="44">
        <f t="shared" si="91"/>
        <v>9.5519999999999996</v>
      </c>
      <c r="X463" s="5">
        <f>VLOOKUP($C463,Gas!$B$3:$E$2506,4)</f>
        <v>0.75898542901137178</v>
      </c>
    </row>
    <row r="464" spans="1:24" x14ac:dyDescent="0.2">
      <c r="A464">
        <f t="shared" si="83"/>
        <v>1999</v>
      </c>
      <c r="B464" s="43">
        <f t="shared" si="82"/>
        <v>21</v>
      </c>
      <c r="C464" s="91">
        <v>36432</v>
      </c>
      <c r="D464" s="92">
        <v>25.35</v>
      </c>
      <c r="E464" s="4">
        <f t="shared" si="89"/>
        <v>5.9737441512790847E-2</v>
      </c>
      <c r="F464" s="100">
        <f t="shared" si="87"/>
        <v>0.94765635206736332</v>
      </c>
      <c r="G464" s="2"/>
      <c r="H464" s="8">
        <f t="shared" ref="H464:T473" si="93">IF(H$1="P",MAX(0,H$2-$D464),IF(H$1="C",MAX(0,$D464-H$2)))</f>
        <v>0</v>
      </c>
      <c r="I464" s="8">
        <f t="shared" si="93"/>
        <v>0</v>
      </c>
      <c r="J464" s="8">
        <f t="shared" si="93"/>
        <v>4.6499999999999986</v>
      </c>
      <c r="K464" s="8">
        <f t="shared" si="93"/>
        <v>9.6499999999999986</v>
      </c>
      <c r="L464" s="8">
        <f t="shared" si="93"/>
        <v>14.649999999999999</v>
      </c>
      <c r="M464" s="8">
        <f t="shared" si="93"/>
        <v>24.65</v>
      </c>
      <c r="N464" s="8">
        <f t="shared" si="93"/>
        <v>5.3500000000000014</v>
      </c>
      <c r="O464" s="8">
        <f t="shared" si="93"/>
        <v>0.35000000000000142</v>
      </c>
      <c r="P464" s="8">
        <f t="shared" si="93"/>
        <v>0</v>
      </c>
      <c r="Q464" s="8">
        <f t="shared" si="93"/>
        <v>0</v>
      </c>
      <c r="R464" s="8">
        <f t="shared" si="93"/>
        <v>0</v>
      </c>
      <c r="S464" s="8">
        <f t="shared" si="93"/>
        <v>0</v>
      </c>
      <c r="T464" s="8">
        <f t="shared" si="93"/>
        <v>0</v>
      </c>
      <c r="U464" s="21">
        <f t="shared" si="90"/>
        <v>21</v>
      </c>
      <c r="V464" s="19">
        <f>VLOOKUP($C464,Gas!$B$3:$E$2506,2)</f>
        <v>2.5249999999999999</v>
      </c>
      <c r="W464" s="44">
        <f t="shared" si="91"/>
        <v>10.03960396039604</v>
      </c>
      <c r="X464" s="5">
        <f>VLOOKUP($C464,Gas!$B$3:$E$2506,4)</f>
        <v>0.76050702758538313</v>
      </c>
    </row>
    <row r="465" spans="1:24" x14ac:dyDescent="0.2">
      <c r="A465">
        <f t="shared" si="83"/>
        <v>1999</v>
      </c>
      <c r="B465" s="43">
        <f t="shared" si="82"/>
        <v>21</v>
      </c>
      <c r="C465" s="91">
        <v>36433</v>
      </c>
      <c r="D465" s="92">
        <v>24.17</v>
      </c>
      <c r="E465" s="4">
        <f t="shared" si="89"/>
        <v>-4.7666535321800499E-2</v>
      </c>
      <c r="F465" s="100">
        <f t="shared" si="87"/>
        <v>0.95534408757549538</v>
      </c>
      <c r="G465" s="2"/>
      <c r="H465" s="8">
        <f t="shared" si="93"/>
        <v>0</v>
      </c>
      <c r="I465" s="8">
        <f t="shared" si="93"/>
        <v>0.82999999999999829</v>
      </c>
      <c r="J465" s="8">
        <f t="shared" si="93"/>
        <v>5.8299999999999983</v>
      </c>
      <c r="K465" s="8">
        <f t="shared" si="93"/>
        <v>10.829999999999998</v>
      </c>
      <c r="L465" s="8">
        <f t="shared" si="93"/>
        <v>15.829999999999998</v>
      </c>
      <c r="M465" s="8">
        <f t="shared" si="93"/>
        <v>25.83</v>
      </c>
      <c r="N465" s="8">
        <f t="shared" si="93"/>
        <v>4.1700000000000017</v>
      </c>
      <c r="O465" s="8">
        <f t="shared" si="93"/>
        <v>0</v>
      </c>
      <c r="P465" s="8">
        <f t="shared" si="93"/>
        <v>0</v>
      </c>
      <c r="Q465" s="8">
        <f t="shared" si="93"/>
        <v>0</v>
      </c>
      <c r="R465" s="8">
        <f t="shared" si="93"/>
        <v>0</v>
      </c>
      <c r="S465" s="8">
        <f t="shared" si="93"/>
        <v>0</v>
      </c>
      <c r="T465" s="8">
        <f t="shared" si="93"/>
        <v>0</v>
      </c>
      <c r="U465" s="21">
        <f t="shared" si="90"/>
        <v>21</v>
      </c>
      <c r="V465" s="19">
        <f>VLOOKUP($C465,Gas!$B$3:$E$2506,2)</f>
        <v>2.5550000000000002</v>
      </c>
      <c r="W465" s="44">
        <f t="shared" si="91"/>
        <v>9.4598825831702538</v>
      </c>
      <c r="X465" s="5">
        <f>VLOOKUP($C465,Gas!$B$3:$E$2506,4)</f>
        <v>0.76221016678944786</v>
      </c>
    </row>
    <row r="466" spans="1:24" x14ac:dyDescent="0.2">
      <c r="A466">
        <f t="shared" si="83"/>
        <v>1999</v>
      </c>
      <c r="B466" s="43">
        <f t="shared" si="82"/>
        <v>22</v>
      </c>
      <c r="C466" s="91">
        <v>36434</v>
      </c>
      <c r="D466" s="92">
        <v>22.63</v>
      </c>
      <c r="E466" s="4">
        <f t="shared" si="89"/>
        <v>-6.5835735069945792E-2</v>
      </c>
      <c r="F466" s="100">
        <f t="shared" si="87"/>
        <v>0.95636863625656643</v>
      </c>
      <c r="G466" s="2"/>
      <c r="H466" s="8">
        <f t="shared" si="93"/>
        <v>0</v>
      </c>
      <c r="I466" s="8">
        <f t="shared" si="93"/>
        <v>2.370000000000001</v>
      </c>
      <c r="J466" s="8">
        <f t="shared" si="93"/>
        <v>7.370000000000001</v>
      </c>
      <c r="K466" s="8">
        <f t="shared" si="93"/>
        <v>12.370000000000001</v>
      </c>
      <c r="L466" s="8">
        <f t="shared" si="93"/>
        <v>17.37</v>
      </c>
      <c r="M466" s="8">
        <f t="shared" si="93"/>
        <v>27.37</v>
      </c>
      <c r="N466" s="8">
        <f t="shared" si="93"/>
        <v>2.629999999999999</v>
      </c>
      <c r="O466" s="8">
        <f t="shared" si="93"/>
        <v>0</v>
      </c>
      <c r="P466" s="8">
        <f t="shared" si="93"/>
        <v>0</v>
      </c>
      <c r="Q466" s="8">
        <f t="shared" si="93"/>
        <v>0</v>
      </c>
      <c r="R466" s="8">
        <f t="shared" si="93"/>
        <v>0</v>
      </c>
      <c r="S466" s="8">
        <f t="shared" si="93"/>
        <v>0</v>
      </c>
      <c r="T466" s="8">
        <f t="shared" si="93"/>
        <v>0</v>
      </c>
      <c r="U466" s="21">
        <f t="shared" si="90"/>
        <v>22</v>
      </c>
      <c r="V466" s="19">
        <f>VLOOKUP($C466,Gas!$B$3:$E$2506,2)</f>
        <v>2.35</v>
      </c>
      <c r="W466" s="44">
        <f t="shared" si="91"/>
        <v>9.6297872340425528</v>
      </c>
      <c r="X466" s="5">
        <f>VLOOKUP($C466,Gas!$B$3:$E$2506,4)</f>
        <v>0.92078538331002446</v>
      </c>
    </row>
    <row r="467" spans="1:24" x14ac:dyDescent="0.2">
      <c r="A467">
        <f t="shared" si="83"/>
        <v>1999</v>
      </c>
      <c r="B467" s="43">
        <f t="shared" si="82"/>
        <v>22</v>
      </c>
      <c r="C467" s="91">
        <v>36437</v>
      </c>
      <c r="D467" s="92">
        <v>23.25</v>
      </c>
      <c r="E467" s="4">
        <f t="shared" si="89"/>
        <v>2.7028672387919419E-2</v>
      </c>
      <c r="F467" s="100">
        <f t="shared" si="87"/>
        <v>0.89385847956335318</v>
      </c>
      <c r="G467" s="2"/>
      <c r="H467" s="8">
        <f t="shared" si="93"/>
        <v>0</v>
      </c>
      <c r="I467" s="8">
        <f t="shared" si="93"/>
        <v>1.75</v>
      </c>
      <c r="J467" s="8">
        <f t="shared" si="93"/>
        <v>6.75</v>
      </c>
      <c r="K467" s="8">
        <f t="shared" si="93"/>
        <v>11.75</v>
      </c>
      <c r="L467" s="8">
        <f t="shared" si="93"/>
        <v>16.75</v>
      </c>
      <c r="M467" s="8">
        <f t="shared" si="93"/>
        <v>26.75</v>
      </c>
      <c r="N467" s="8">
        <f t="shared" si="93"/>
        <v>3.25</v>
      </c>
      <c r="O467" s="8">
        <f t="shared" si="93"/>
        <v>0</v>
      </c>
      <c r="P467" s="8">
        <f t="shared" si="93"/>
        <v>0</v>
      </c>
      <c r="Q467" s="8">
        <f t="shared" si="93"/>
        <v>0</v>
      </c>
      <c r="R467" s="8">
        <f t="shared" si="93"/>
        <v>0</v>
      </c>
      <c r="S467" s="8">
        <f t="shared" si="93"/>
        <v>0</v>
      </c>
      <c r="T467" s="8">
        <f t="shared" si="93"/>
        <v>0</v>
      </c>
      <c r="U467" s="21">
        <f t="shared" si="90"/>
        <v>22</v>
      </c>
      <c r="V467" s="19">
        <f>VLOOKUP($C467,Gas!$B$3:$E$2506,2)</f>
        <v>2.35</v>
      </c>
      <c r="W467" s="44">
        <f t="shared" si="91"/>
        <v>9.8936170212765955</v>
      </c>
      <c r="X467" s="5">
        <f>VLOOKUP($C467,Gas!$B$3:$E$2506,4)</f>
        <v>0.6149086510593621</v>
      </c>
    </row>
    <row r="468" spans="1:24" x14ac:dyDescent="0.2">
      <c r="A468">
        <f t="shared" si="83"/>
        <v>1999</v>
      </c>
      <c r="B468" s="43">
        <f t="shared" si="82"/>
        <v>22</v>
      </c>
      <c r="C468" s="91">
        <v>36438</v>
      </c>
      <c r="D468" s="92">
        <v>24.13</v>
      </c>
      <c r="E468" s="4">
        <f t="shared" si="89"/>
        <v>3.7150747603575042E-2</v>
      </c>
      <c r="F468" s="100">
        <f t="shared" si="87"/>
        <v>0.90366845342156865</v>
      </c>
      <c r="G468" s="2"/>
      <c r="H468" s="8">
        <f t="shared" si="93"/>
        <v>0</v>
      </c>
      <c r="I468" s="8">
        <f t="shared" si="93"/>
        <v>0.87000000000000099</v>
      </c>
      <c r="J468" s="8">
        <f t="shared" si="93"/>
        <v>5.870000000000001</v>
      </c>
      <c r="K468" s="8">
        <f t="shared" si="93"/>
        <v>10.870000000000001</v>
      </c>
      <c r="L468" s="8">
        <f t="shared" si="93"/>
        <v>15.870000000000001</v>
      </c>
      <c r="M468" s="8">
        <f t="shared" si="93"/>
        <v>25.87</v>
      </c>
      <c r="N468" s="8">
        <f t="shared" si="93"/>
        <v>4.129999999999999</v>
      </c>
      <c r="O468" s="8">
        <f t="shared" si="93"/>
        <v>0</v>
      </c>
      <c r="P468" s="8">
        <f t="shared" si="93"/>
        <v>0</v>
      </c>
      <c r="Q468" s="8">
        <f t="shared" si="93"/>
        <v>0</v>
      </c>
      <c r="R468" s="8">
        <f t="shared" si="93"/>
        <v>0</v>
      </c>
      <c r="S468" s="8">
        <f t="shared" si="93"/>
        <v>0</v>
      </c>
      <c r="T468" s="8">
        <f t="shared" si="93"/>
        <v>0</v>
      </c>
      <c r="U468" s="21">
        <f t="shared" si="90"/>
        <v>22</v>
      </c>
      <c r="V468" s="19">
        <f>VLOOKUP($C468,Gas!$B$3:$E$2506,2)</f>
        <v>2.4849999999999999</v>
      </c>
      <c r="W468" s="44">
        <f t="shared" si="91"/>
        <v>9.7102615694164989</v>
      </c>
      <c r="X468" s="5">
        <f>VLOOKUP($C468,Gas!$B$3:$E$2506,4)</f>
        <v>0.66801149798717019</v>
      </c>
    </row>
    <row r="469" spans="1:24" x14ac:dyDescent="0.2">
      <c r="A469">
        <f t="shared" si="83"/>
        <v>1999</v>
      </c>
      <c r="B469" s="43">
        <f t="shared" si="82"/>
        <v>22</v>
      </c>
      <c r="C469" s="91">
        <v>36439</v>
      </c>
      <c r="D469" s="92">
        <v>24.97</v>
      </c>
      <c r="E469" s="4">
        <f t="shared" si="89"/>
        <v>3.4219224654741379E-2</v>
      </c>
      <c r="F469" s="100">
        <f t="shared" si="87"/>
        <v>0.91899708904992006</v>
      </c>
      <c r="G469" s="2"/>
      <c r="H469" s="8">
        <f t="shared" si="93"/>
        <v>0</v>
      </c>
      <c r="I469" s="8">
        <f t="shared" si="93"/>
        <v>3.0000000000001137E-2</v>
      </c>
      <c r="J469" s="8">
        <f t="shared" si="93"/>
        <v>5.0300000000000011</v>
      </c>
      <c r="K469" s="8">
        <f t="shared" si="93"/>
        <v>10.030000000000001</v>
      </c>
      <c r="L469" s="8">
        <f t="shared" si="93"/>
        <v>15.030000000000001</v>
      </c>
      <c r="M469" s="8">
        <f t="shared" si="93"/>
        <v>25.03</v>
      </c>
      <c r="N469" s="8">
        <f t="shared" si="93"/>
        <v>4.9699999999999989</v>
      </c>
      <c r="O469" s="8">
        <f t="shared" si="93"/>
        <v>0</v>
      </c>
      <c r="P469" s="8">
        <f t="shared" si="93"/>
        <v>0</v>
      </c>
      <c r="Q469" s="8">
        <f t="shared" si="93"/>
        <v>0</v>
      </c>
      <c r="R469" s="8">
        <f t="shared" si="93"/>
        <v>0</v>
      </c>
      <c r="S469" s="8">
        <f t="shared" si="93"/>
        <v>0</v>
      </c>
      <c r="T469" s="8">
        <f t="shared" si="93"/>
        <v>0</v>
      </c>
      <c r="U469" s="21">
        <f t="shared" si="90"/>
        <v>22</v>
      </c>
      <c r="V469" s="19">
        <f>VLOOKUP($C469,Gas!$B$3:$E$2506,2)</f>
        <v>2.4500000000000002</v>
      </c>
      <c r="W469" s="44">
        <f t="shared" si="91"/>
        <v>10.191836734693876</v>
      </c>
      <c r="X469" s="5">
        <f>VLOOKUP($C469,Gas!$B$3:$E$2506,4)</f>
        <v>0.67060695831714812</v>
      </c>
    </row>
    <row r="470" spans="1:24" x14ac:dyDescent="0.2">
      <c r="A470">
        <f t="shared" si="83"/>
        <v>1999</v>
      </c>
      <c r="B470" s="43">
        <f t="shared" si="82"/>
        <v>22</v>
      </c>
      <c r="C470" s="91">
        <v>36440</v>
      </c>
      <c r="D470" s="92">
        <v>24.39</v>
      </c>
      <c r="E470" s="4">
        <f t="shared" si="89"/>
        <v>-2.3501892063852874E-2</v>
      </c>
      <c r="F470" s="100">
        <f t="shared" si="87"/>
        <v>0.92735200882114921</v>
      </c>
      <c r="G470" s="2"/>
      <c r="H470" s="8">
        <f t="shared" si="93"/>
        <v>0</v>
      </c>
      <c r="I470" s="8">
        <f t="shared" si="93"/>
        <v>0.60999999999999943</v>
      </c>
      <c r="J470" s="8">
        <f t="shared" si="93"/>
        <v>5.6099999999999994</v>
      </c>
      <c r="K470" s="8">
        <f t="shared" si="93"/>
        <v>10.61</v>
      </c>
      <c r="L470" s="8">
        <f t="shared" si="93"/>
        <v>15.61</v>
      </c>
      <c r="M470" s="8">
        <f t="shared" si="93"/>
        <v>25.61</v>
      </c>
      <c r="N470" s="8">
        <f t="shared" si="93"/>
        <v>4.3900000000000006</v>
      </c>
      <c r="O470" s="8">
        <f t="shared" si="93"/>
        <v>0</v>
      </c>
      <c r="P470" s="8">
        <f t="shared" si="93"/>
        <v>0</v>
      </c>
      <c r="Q470" s="8">
        <f t="shared" si="93"/>
        <v>0</v>
      </c>
      <c r="R470" s="8">
        <f t="shared" si="93"/>
        <v>0</v>
      </c>
      <c r="S470" s="8">
        <f t="shared" si="93"/>
        <v>0</v>
      </c>
      <c r="T470" s="8">
        <f t="shared" si="93"/>
        <v>0</v>
      </c>
      <c r="U470" s="21">
        <f t="shared" si="90"/>
        <v>22</v>
      </c>
      <c r="V470" s="19">
        <f>VLOOKUP($C470,Gas!$B$3:$E$2506,2)</f>
        <v>2.4649999999999999</v>
      </c>
      <c r="W470" s="44">
        <f t="shared" si="91"/>
        <v>9.8945233265720081</v>
      </c>
      <c r="X470" s="5">
        <f>VLOOKUP($C470,Gas!$B$3:$E$2506,4)</f>
        <v>0.67338022840330647</v>
      </c>
    </row>
    <row r="471" spans="1:24" x14ac:dyDescent="0.2">
      <c r="A471">
        <f t="shared" si="83"/>
        <v>1999</v>
      </c>
      <c r="B471" s="43">
        <f t="shared" si="82"/>
        <v>22</v>
      </c>
      <c r="C471" s="91">
        <v>36441</v>
      </c>
      <c r="D471" s="92">
        <v>24.32</v>
      </c>
      <c r="E471" s="4">
        <f t="shared" si="89"/>
        <v>-2.8741551298626178E-3</v>
      </c>
      <c r="F471" s="100">
        <f t="shared" si="87"/>
        <v>0.72457515366347269</v>
      </c>
      <c r="G471" s="2"/>
      <c r="H471" s="8">
        <f t="shared" si="93"/>
        <v>0</v>
      </c>
      <c r="I471" s="8">
        <f t="shared" si="93"/>
        <v>0.67999999999999972</v>
      </c>
      <c r="J471" s="8">
        <f t="shared" si="93"/>
        <v>5.68</v>
      </c>
      <c r="K471" s="8">
        <f t="shared" si="93"/>
        <v>10.68</v>
      </c>
      <c r="L471" s="8">
        <f t="shared" si="93"/>
        <v>15.68</v>
      </c>
      <c r="M471" s="8">
        <f t="shared" si="93"/>
        <v>25.68</v>
      </c>
      <c r="N471" s="8">
        <f t="shared" si="93"/>
        <v>4.32</v>
      </c>
      <c r="O471" s="8">
        <f t="shared" si="93"/>
        <v>0</v>
      </c>
      <c r="P471" s="8">
        <f t="shared" si="93"/>
        <v>0</v>
      </c>
      <c r="Q471" s="8">
        <f t="shared" si="93"/>
        <v>0</v>
      </c>
      <c r="R471" s="8">
        <f t="shared" si="93"/>
        <v>0</v>
      </c>
      <c r="S471" s="8">
        <f t="shared" si="93"/>
        <v>0</v>
      </c>
      <c r="T471" s="8">
        <f t="shared" si="93"/>
        <v>0</v>
      </c>
      <c r="U471" s="21">
        <f t="shared" si="90"/>
        <v>22</v>
      </c>
      <c r="V471" s="19">
        <f>VLOOKUP($C471,Gas!$B$3:$E$2506,2)</f>
        <v>2.4900000000000002</v>
      </c>
      <c r="W471" s="44">
        <f t="shared" si="91"/>
        <v>9.7670682730923684</v>
      </c>
      <c r="X471" s="5">
        <f>VLOOKUP($C471,Gas!$B$3:$E$2506,4)</f>
        <v>0.65850950975226952</v>
      </c>
    </row>
    <row r="472" spans="1:24" x14ac:dyDescent="0.2">
      <c r="A472">
        <f t="shared" si="83"/>
        <v>1999</v>
      </c>
      <c r="B472" s="43">
        <f t="shared" si="82"/>
        <v>22</v>
      </c>
      <c r="C472" s="91">
        <v>36444</v>
      </c>
      <c r="D472" s="92">
        <v>24.29</v>
      </c>
      <c r="E472" s="4">
        <f t="shared" si="89"/>
        <v>-1.2343140838851636E-3</v>
      </c>
      <c r="F472" s="100">
        <f t="shared" si="87"/>
        <v>0.62356642958286268</v>
      </c>
      <c r="G472" s="2"/>
      <c r="H472" s="8">
        <f t="shared" si="93"/>
        <v>0</v>
      </c>
      <c r="I472" s="8">
        <f t="shared" si="93"/>
        <v>0.71000000000000085</v>
      </c>
      <c r="J472" s="8">
        <f t="shared" si="93"/>
        <v>5.7100000000000009</v>
      </c>
      <c r="K472" s="8">
        <f t="shared" si="93"/>
        <v>10.71</v>
      </c>
      <c r="L472" s="8">
        <f t="shared" si="93"/>
        <v>15.71</v>
      </c>
      <c r="M472" s="8">
        <f t="shared" si="93"/>
        <v>25.71</v>
      </c>
      <c r="N472" s="8">
        <f t="shared" si="93"/>
        <v>4.2899999999999991</v>
      </c>
      <c r="O472" s="8">
        <f t="shared" si="93"/>
        <v>0</v>
      </c>
      <c r="P472" s="8">
        <f t="shared" si="93"/>
        <v>0</v>
      </c>
      <c r="Q472" s="8">
        <f t="shared" si="93"/>
        <v>0</v>
      </c>
      <c r="R472" s="8">
        <f t="shared" si="93"/>
        <v>0</v>
      </c>
      <c r="S472" s="8">
        <f t="shared" si="93"/>
        <v>0</v>
      </c>
      <c r="T472" s="8">
        <f t="shared" si="93"/>
        <v>0</v>
      </c>
      <c r="U472" s="21">
        <f t="shared" si="90"/>
        <v>22</v>
      </c>
      <c r="V472" s="19">
        <f>VLOOKUP($C472,Gas!$B$3:$E$2506,2)</f>
        <v>2.355</v>
      </c>
      <c r="W472" s="44">
        <f t="shared" si="91"/>
        <v>10.314225053078555</v>
      </c>
      <c r="X472" s="5">
        <f>VLOOKUP($C472,Gas!$B$3:$E$2506,4)</f>
        <v>0.51607184468272482</v>
      </c>
    </row>
    <row r="473" spans="1:24" x14ac:dyDescent="0.2">
      <c r="A473">
        <f t="shared" si="83"/>
        <v>1999</v>
      </c>
      <c r="B473" s="43">
        <f t="shared" ref="B473:B536" si="94">MONTH(C473)+(YEAR(C473)-1998)*12</f>
        <v>22</v>
      </c>
      <c r="C473" s="91">
        <v>36445</v>
      </c>
      <c r="D473" s="92">
        <v>24.5</v>
      </c>
      <c r="E473" s="4">
        <f t="shared" si="89"/>
        <v>8.6083745366001014E-3</v>
      </c>
      <c r="F473" s="100">
        <f t="shared" si="87"/>
        <v>0.62421540331747316</v>
      </c>
      <c r="G473" s="2"/>
      <c r="H473" s="8">
        <f t="shared" si="93"/>
        <v>0</v>
      </c>
      <c r="I473" s="8">
        <f t="shared" si="93"/>
        <v>0.5</v>
      </c>
      <c r="J473" s="8">
        <f t="shared" si="93"/>
        <v>5.5</v>
      </c>
      <c r="K473" s="8">
        <f t="shared" si="93"/>
        <v>10.5</v>
      </c>
      <c r="L473" s="8">
        <f t="shared" si="93"/>
        <v>15.5</v>
      </c>
      <c r="M473" s="8">
        <f t="shared" si="93"/>
        <v>25.5</v>
      </c>
      <c r="N473" s="8">
        <f t="shared" si="93"/>
        <v>4.5</v>
      </c>
      <c r="O473" s="8">
        <f t="shared" si="93"/>
        <v>0</v>
      </c>
      <c r="P473" s="8">
        <f t="shared" si="93"/>
        <v>0</v>
      </c>
      <c r="Q473" s="8">
        <f t="shared" si="93"/>
        <v>0</v>
      </c>
      <c r="R473" s="8">
        <f t="shared" si="93"/>
        <v>0</v>
      </c>
      <c r="S473" s="8">
        <f t="shared" si="93"/>
        <v>0</v>
      </c>
      <c r="T473" s="8">
        <f t="shared" si="93"/>
        <v>0</v>
      </c>
      <c r="U473" s="21">
        <f t="shared" si="90"/>
        <v>22</v>
      </c>
      <c r="V473" s="19">
        <f>VLOOKUP($C473,Gas!$B$3:$E$2506,2)</f>
        <v>2.52</v>
      </c>
      <c r="W473" s="44">
        <f t="shared" si="91"/>
        <v>9.7222222222222214</v>
      </c>
      <c r="X473" s="5">
        <f>VLOOKUP($C473,Gas!$B$3:$E$2506,4)</f>
        <v>0.65767974472735302</v>
      </c>
    </row>
    <row r="474" spans="1:24" x14ac:dyDescent="0.2">
      <c r="A474">
        <f t="shared" ref="A474:A537" si="95">YEAR(C474)</f>
        <v>1999</v>
      </c>
      <c r="B474" s="43">
        <f t="shared" si="94"/>
        <v>22</v>
      </c>
      <c r="C474" s="91">
        <v>36446</v>
      </c>
      <c r="D474" s="92">
        <v>25.09</v>
      </c>
      <c r="E474" s="4">
        <f t="shared" si="89"/>
        <v>2.3796242827649684E-2</v>
      </c>
      <c r="F474" s="100">
        <f t="shared" si="87"/>
        <v>0.55477686506633628</v>
      </c>
      <c r="G474" s="2"/>
      <c r="H474" s="8">
        <f t="shared" ref="H474:T483" si="96">IF(H$1="P",MAX(0,H$2-$D474),IF(H$1="C",MAX(0,$D474-H$2)))</f>
        <v>0</v>
      </c>
      <c r="I474" s="8">
        <f t="shared" si="96"/>
        <v>0</v>
      </c>
      <c r="J474" s="8">
        <f t="shared" si="96"/>
        <v>4.91</v>
      </c>
      <c r="K474" s="8">
        <f t="shared" si="96"/>
        <v>9.91</v>
      </c>
      <c r="L474" s="8">
        <f t="shared" si="96"/>
        <v>14.91</v>
      </c>
      <c r="M474" s="8">
        <f t="shared" si="96"/>
        <v>24.91</v>
      </c>
      <c r="N474" s="8">
        <f t="shared" si="96"/>
        <v>5.09</v>
      </c>
      <c r="O474" s="8">
        <f t="shared" si="96"/>
        <v>8.9999999999999858E-2</v>
      </c>
      <c r="P474" s="8">
        <f t="shared" si="96"/>
        <v>0</v>
      </c>
      <c r="Q474" s="8">
        <f t="shared" si="96"/>
        <v>0</v>
      </c>
      <c r="R474" s="8">
        <f t="shared" si="96"/>
        <v>0</v>
      </c>
      <c r="S474" s="8">
        <f t="shared" si="96"/>
        <v>0</v>
      </c>
      <c r="T474" s="8">
        <f t="shared" si="96"/>
        <v>0</v>
      </c>
      <c r="U474" s="21">
        <f t="shared" si="90"/>
        <v>22</v>
      </c>
      <c r="V474" s="19">
        <f>VLOOKUP($C474,Gas!$B$3:$E$2506,2)</f>
        <v>2.6549999999999998</v>
      </c>
      <c r="W474" s="44">
        <f t="shared" si="91"/>
        <v>9.4500941619585692</v>
      </c>
      <c r="X474" s="5">
        <f>VLOOKUP($C474,Gas!$B$3:$E$2506,4)</f>
        <v>0.70878863355591382</v>
      </c>
    </row>
    <row r="475" spans="1:24" x14ac:dyDescent="0.2">
      <c r="A475">
        <f t="shared" si="95"/>
        <v>1999</v>
      </c>
      <c r="B475" s="43">
        <f t="shared" si="94"/>
        <v>22</v>
      </c>
      <c r="C475" s="91">
        <v>36447</v>
      </c>
      <c r="D475" s="92">
        <v>25.01</v>
      </c>
      <c r="E475" s="4">
        <f t="shared" si="89"/>
        <v>-3.1936154888032122E-3</v>
      </c>
      <c r="F475" s="100">
        <f t="shared" si="87"/>
        <v>0.49193493825104262</v>
      </c>
      <c r="G475" s="2"/>
      <c r="H475" s="8">
        <f t="shared" si="96"/>
        <v>0</v>
      </c>
      <c r="I475" s="8">
        <f t="shared" si="96"/>
        <v>0</v>
      </c>
      <c r="J475" s="8">
        <f t="shared" si="96"/>
        <v>4.9899999999999984</v>
      </c>
      <c r="K475" s="8">
        <f t="shared" si="96"/>
        <v>9.9899999999999984</v>
      </c>
      <c r="L475" s="8">
        <f t="shared" si="96"/>
        <v>14.989999999999998</v>
      </c>
      <c r="M475" s="8">
        <f t="shared" si="96"/>
        <v>24.99</v>
      </c>
      <c r="N475" s="8">
        <f t="shared" si="96"/>
        <v>5.0100000000000016</v>
      </c>
      <c r="O475" s="8">
        <f t="shared" si="96"/>
        <v>1.0000000000001563E-2</v>
      </c>
      <c r="P475" s="8">
        <f t="shared" si="96"/>
        <v>0</v>
      </c>
      <c r="Q475" s="8">
        <f t="shared" si="96"/>
        <v>0</v>
      </c>
      <c r="R475" s="8">
        <f t="shared" si="96"/>
        <v>0</v>
      </c>
      <c r="S475" s="8">
        <f t="shared" si="96"/>
        <v>0</v>
      </c>
      <c r="T475" s="8">
        <f t="shared" si="96"/>
        <v>0</v>
      </c>
      <c r="U475" s="21">
        <f t="shared" si="90"/>
        <v>22</v>
      </c>
      <c r="V475" s="19">
        <f>VLOOKUP($C475,Gas!$B$3:$E$2506,2)</f>
        <v>2.81</v>
      </c>
      <c r="W475" s="44">
        <f t="shared" si="91"/>
        <v>8.9003558718861218</v>
      </c>
      <c r="X475" s="5">
        <f>VLOOKUP($C475,Gas!$B$3:$E$2506,4)</f>
        <v>0.75081889648491629</v>
      </c>
    </row>
    <row r="476" spans="1:24" x14ac:dyDescent="0.2">
      <c r="A476">
        <f t="shared" si="95"/>
        <v>1999</v>
      </c>
      <c r="B476" s="43">
        <f t="shared" si="94"/>
        <v>22</v>
      </c>
      <c r="C476" s="91">
        <v>36448</v>
      </c>
      <c r="D476" s="92">
        <v>25.1</v>
      </c>
      <c r="E476" s="4">
        <f t="shared" si="89"/>
        <v>3.5921012482106186E-3</v>
      </c>
      <c r="F476" s="100">
        <f t="shared" si="87"/>
        <v>0.30885792601677819</v>
      </c>
      <c r="G476" s="2"/>
      <c r="H476" s="8">
        <f t="shared" si="96"/>
        <v>0</v>
      </c>
      <c r="I476" s="8">
        <f t="shared" si="96"/>
        <v>0</v>
      </c>
      <c r="J476" s="8">
        <f t="shared" si="96"/>
        <v>4.8999999999999986</v>
      </c>
      <c r="K476" s="8">
        <f t="shared" si="96"/>
        <v>9.8999999999999986</v>
      </c>
      <c r="L476" s="8">
        <f t="shared" si="96"/>
        <v>14.899999999999999</v>
      </c>
      <c r="M476" s="8">
        <f t="shared" si="96"/>
        <v>24.9</v>
      </c>
      <c r="N476" s="8">
        <f t="shared" si="96"/>
        <v>5.1000000000000014</v>
      </c>
      <c r="O476" s="8">
        <f t="shared" si="96"/>
        <v>0.10000000000000142</v>
      </c>
      <c r="P476" s="8">
        <f t="shared" si="96"/>
        <v>0</v>
      </c>
      <c r="Q476" s="8">
        <f t="shared" si="96"/>
        <v>0</v>
      </c>
      <c r="R476" s="8">
        <f t="shared" si="96"/>
        <v>0</v>
      </c>
      <c r="S476" s="8">
        <f t="shared" si="96"/>
        <v>0</v>
      </c>
      <c r="T476" s="8">
        <f t="shared" si="96"/>
        <v>0</v>
      </c>
      <c r="U476" s="21">
        <f t="shared" si="90"/>
        <v>22</v>
      </c>
      <c r="V476" s="19">
        <f>VLOOKUP($C476,Gas!$B$3:$E$2506,2)</f>
        <v>2.7050000000000001</v>
      </c>
      <c r="W476" s="44">
        <f t="shared" si="91"/>
        <v>9.279112754158966</v>
      </c>
      <c r="X476" s="5">
        <f>VLOOKUP($C476,Gas!$B$3:$E$2506,4)</f>
        <v>0.7722929013362807</v>
      </c>
    </row>
    <row r="477" spans="1:24" x14ac:dyDescent="0.2">
      <c r="A477">
        <f t="shared" si="95"/>
        <v>1999</v>
      </c>
      <c r="B477" s="43">
        <f t="shared" si="94"/>
        <v>22</v>
      </c>
      <c r="C477" s="91">
        <v>36451</v>
      </c>
      <c r="D477" s="92">
        <v>26.4</v>
      </c>
      <c r="E477" s="4">
        <f t="shared" si="89"/>
        <v>5.0496164014532233E-2</v>
      </c>
      <c r="F477" s="100">
        <f t="shared" si="87"/>
        <v>0.36179302702216565</v>
      </c>
      <c r="G477" s="2"/>
      <c r="H477" s="8">
        <f t="shared" si="96"/>
        <v>0</v>
      </c>
      <c r="I477" s="8">
        <f t="shared" si="96"/>
        <v>0</v>
      </c>
      <c r="J477" s="8">
        <f t="shared" si="96"/>
        <v>3.6000000000000014</v>
      </c>
      <c r="K477" s="8">
        <f t="shared" si="96"/>
        <v>8.6000000000000014</v>
      </c>
      <c r="L477" s="8">
        <f t="shared" si="96"/>
        <v>13.600000000000001</v>
      </c>
      <c r="M477" s="8">
        <f t="shared" si="96"/>
        <v>23.6</v>
      </c>
      <c r="N477" s="8">
        <f t="shared" si="96"/>
        <v>6.3999999999999986</v>
      </c>
      <c r="O477" s="8">
        <f t="shared" si="96"/>
        <v>1.3999999999999986</v>
      </c>
      <c r="P477" s="8">
        <f t="shared" si="96"/>
        <v>0</v>
      </c>
      <c r="Q477" s="8">
        <f t="shared" si="96"/>
        <v>0</v>
      </c>
      <c r="R477" s="8">
        <f t="shared" si="96"/>
        <v>0</v>
      </c>
      <c r="S477" s="8">
        <f t="shared" si="96"/>
        <v>0</v>
      </c>
      <c r="T477" s="8">
        <f t="shared" si="96"/>
        <v>0</v>
      </c>
      <c r="U477" s="21">
        <f t="shared" si="90"/>
        <v>22</v>
      </c>
      <c r="V477" s="19">
        <f>VLOOKUP($C477,Gas!$B$3:$E$2506,2)</f>
        <v>2.67</v>
      </c>
      <c r="W477" s="44">
        <f t="shared" si="91"/>
        <v>9.8876404494382015</v>
      </c>
      <c r="X477" s="5">
        <f>VLOOKUP($C477,Gas!$B$3:$E$2506,4)</f>
        <v>0.77391330727178764</v>
      </c>
    </row>
    <row r="478" spans="1:24" x14ac:dyDescent="0.2">
      <c r="A478">
        <f t="shared" si="95"/>
        <v>1999</v>
      </c>
      <c r="B478" s="43">
        <f t="shared" si="94"/>
        <v>22</v>
      </c>
      <c r="C478" s="91">
        <v>36452</v>
      </c>
      <c r="D478" s="92">
        <v>26.89</v>
      </c>
      <c r="E478" s="4">
        <f t="shared" si="89"/>
        <v>1.8390460128502817E-2</v>
      </c>
      <c r="F478" s="100">
        <f t="shared" si="87"/>
        <v>0.33795789317112501</v>
      </c>
      <c r="G478" s="2"/>
      <c r="H478" s="8">
        <f t="shared" si="96"/>
        <v>0</v>
      </c>
      <c r="I478" s="8">
        <f t="shared" si="96"/>
        <v>0</v>
      </c>
      <c r="J478" s="8">
        <f t="shared" si="96"/>
        <v>3.1099999999999994</v>
      </c>
      <c r="K478" s="8">
        <f t="shared" si="96"/>
        <v>8.11</v>
      </c>
      <c r="L478" s="8">
        <f t="shared" si="96"/>
        <v>13.11</v>
      </c>
      <c r="M478" s="8">
        <f t="shared" si="96"/>
        <v>23.11</v>
      </c>
      <c r="N478" s="8">
        <f t="shared" si="96"/>
        <v>6.8900000000000006</v>
      </c>
      <c r="O478" s="8">
        <f t="shared" si="96"/>
        <v>1.8900000000000006</v>
      </c>
      <c r="P478" s="8">
        <f t="shared" si="96"/>
        <v>0</v>
      </c>
      <c r="Q478" s="8">
        <f t="shared" si="96"/>
        <v>0</v>
      </c>
      <c r="R478" s="8">
        <f t="shared" si="96"/>
        <v>0</v>
      </c>
      <c r="S478" s="8">
        <f t="shared" si="96"/>
        <v>0</v>
      </c>
      <c r="T478" s="8">
        <f t="shared" si="96"/>
        <v>0</v>
      </c>
      <c r="U478" s="21">
        <f t="shared" si="90"/>
        <v>22</v>
      </c>
      <c r="V478" s="19">
        <f>VLOOKUP($C478,Gas!$B$3:$E$2506,2)</f>
        <v>2.8149999999999999</v>
      </c>
      <c r="W478" s="44">
        <f t="shared" si="91"/>
        <v>9.5523978685612789</v>
      </c>
      <c r="X478" s="5">
        <f>VLOOKUP($C478,Gas!$B$3:$E$2506,4)</f>
        <v>0.69065278289451304</v>
      </c>
    </row>
    <row r="479" spans="1:24" x14ac:dyDescent="0.2">
      <c r="A479">
        <f t="shared" si="95"/>
        <v>1999</v>
      </c>
      <c r="B479" s="43">
        <f t="shared" si="94"/>
        <v>22</v>
      </c>
      <c r="C479" s="91">
        <v>36453</v>
      </c>
      <c r="D479" s="92">
        <v>26.83</v>
      </c>
      <c r="E479" s="4">
        <f t="shared" si="89"/>
        <v>-2.2338058432406216E-3</v>
      </c>
      <c r="F479" s="100">
        <f t="shared" si="87"/>
        <v>0.3163364035191078</v>
      </c>
      <c r="G479" s="2"/>
      <c r="H479" s="8">
        <f t="shared" si="96"/>
        <v>0</v>
      </c>
      <c r="I479" s="8">
        <f t="shared" si="96"/>
        <v>0</v>
      </c>
      <c r="J479" s="8">
        <f t="shared" si="96"/>
        <v>3.1700000000000017</v>
      </c>
      <c r="K479" s="8">
        <f t="shared" si="96"/>
        <v>8.1700000000000017</v>
      </c>
      <c r="L479" s="8">
        <f t="shared" si="96"/>
        <v>13.170000000000002</v>
      </c>
      <c r="M479" s="8">
        <f t="shared" si="96"/>
        <v>23.17</v>
      </c>
      <c r="N479" s="8">
        <f t="shared" si="96"/>
        <v>6.8299999999999983</v>
      </c>
      <c r="O479" s="8">
        <f t="shared" si="96"/>
        <v>1.8299999999999983</v>
      </c>
      <c r="P479" s="8">
        <f t="shared" si="96"/>
        <v>0</v>
      </c>
      <c r="Q479" s="8">
        <f t="shared" si="96"/>
        <v>0</v>
      </c>
      <c r="R479" s="8">
        <f t="shared" si="96"/>
        <v>0</v>
      </c>
      <c r="S479" s="8">
        <f t="shared" si="96"/>
        <v>0</v>
      </c>
      <c r="T479" s="8">
        <f t="shared" si="96"/>
        <v>0</v>
      </c>
      <c r="U479" s="21">
        <f t="shared" si="90"/>
        <v>22</v>
      </c>
      <c r="V479" s="19">
        <f>VLOOKUP($C479,Gas!$B$3:$E$2506,2)</f>
        <v>2.89</v>
      </c>
      <c r="W479" s="44">
        <f t="shared" si="91"/>
        <v>9.2837370242214519</v>
      </c>
      <c r="X479" s="5">
        <f>VLOOKUP($C479,Gas!$B$3:$E$2506,4)</f>
        <v>0.68131046671917217</v>
      </c>
    </row>
    <row r="480" spans="1:24" x14ac:dyDescent="0.2">
      <c r="A480">
        <f t="shared" si="95"/>
        <v>1999</v>
      </c>
      <c r="B480" s="43">
        <f t="shared" si="94"/>
        <v>22</v>
      </c>
      <c r="C480" s="91">
        <v>36454</v>
      </c>
      <c r="D480" s="92">
        <v>27.04</v>
      </c>
      <c r="E480" s="4">
        <f t="shared" si="89"/>
        <v>7.7965867372306518E-3</v>
      </c>
      <c r="F480" s="100">
        <f t="shared" si="87"/>
        <v>0.26683489148509992</v>
      </c>
      <c r="G480" s="2"/>
      <c r="H480" s="8">
        <f t="shared" si="96"/>
        <v>0</v>
      </c>
      <c r="I480" s="8">
        <f t="shared" si="96"/>
        <v>0</v>
      </c>
      <c r="J480" s="8">
        <f t="shared" si="96"/>
        <v>2.9600000000000009</v>
      </c>
      <c r="K480" s="8">
        <f t="shared" si="96"/>
        <v>7.9600000000000009</v>
      </c>
      <c r="L480" s="8">
        <f t="shared" si="96"/>
        <v>12.96</v>
      </c>
      <c r="M480" s="8">
        <f t="shared" si="96"/>
        <v>22.96</v>
      </c>
      <c r="N480" s="8">
        <f t="shared" si="96"/>
        <v>7.0399999999999991</v>
      </c>
      <c r="O480" s="8">
        <f t="shared" si="96"/>
        <v>2.0399999999999991</v>
      </c>
      <c r="P480" s="8">
        <f t="shared" si="96"/>
        <v>0</v>
      </c>
      <c r="Q480" s="8">
        <f t="shared" si="96"/>
        <v>0</v>
      </c>
      <c r="R480" s="8">
        <f t="shared" si="96"/>
        <v>0</v>
      </c>
      <c r="S480" s="8">
        <f t="shared" si="96"/>
        <v>0</v>
      </c>
      <c r="T480" s="8">
        <f t="shared" si="96"/>
        <v>0</v>
      </c>
      <c r="U480" s="21">
        <f t="shared" si="90"/>
        <v>22</v>
      </c>
      <c r="V480" s="19">
        <f>VLOOKUP($C480,Gas!$B$3:$E$2506,2)</f>
        <v>2.9</v>
      </c>
      <c r="W480" s="44">
        <f t="shared" si="91"/>
        <v>9.3241379310344836</v>
      </c>
      <c r="X480" s="5">
        <f>VLOOKUP($C480,Gas!$B$3:$E$2506,4)</f>
        <v>0.6774096241380666</v>
      </c>
    </row>
    <row r="481" spans="1:24" x14ac:dyDescent="0.2">
      <c r="A481">
        <f t="shared" si="95"/>
        <v>1999</v>
      </c>
      <c r="B481" s="43">
        <f t="shared" si="94"/>
        <v>22</v>
      </c>
      <c r="C481" s="91">
        <v>36455</v>
      </c>
      <c r="D481" s="92">
        <v>26.81</v>
      </c>
      <c r="E481" s="4">
        <f t="shared" si="89"/>
        <v>-8.5422989268954443E-3</v>
      </c>
      <c r="F481" s="100">
        <f t="shared" si="87"/>
        <v>0.27596574375003086</v>
      </c>
      <c r="G481" s="2"/>
      <c r="H481" s="8">
        <f t="shared" si="96"/>
        <v>0</v>
      </c>
      <c r="I481" s="8">
        <f t="shared" si="96"/>
        <v>0</v>
      </c>
      <c r="J481" s="8">
        <f t="shared" si="96"/>
        <v>3.1900000000000013</v>
      </c>
      <c r="K481" s="8">
        <f t="shared" si="96"/>
        <v>8.1900000000000013</v>
      </c>
      <c r="L481" s="8">
        <f t="shared" si="96"/>
        <v>13.190000000000001</v>
      </c>
      <c r="M481" s="8">
        <f t="shared" si="96"/>
        <v>23.19</v>
      </c>
      <c r="N481" s="8">
        <f t="shared" si="96"/>
        <v>6.8099999999999987</v>
      </c>
      <c r="O481" s="8">
        <f t="shared" si="96"/>
        <v>1.8099999999999987</v>
      </c>
      <c r="P481" s="8">
        <f t="shared" si="96"/>
        <v>0</v>
      </c>
      <c r="Q481" s="8">
        <f t="shared" si="96"/>
        <v>0</v>
      </c>
      <c r="R481" s="8">
        <f t="shared" si="96"/>
        <v>0</v>
      </c>
      <c r="S481" s="8">
        <f t="shared" si="96"/>
        <v>0</v>
      </c>
      <c r="T481" s="8">
        <f t="shared" si="96"/>
        <v>0</v>
      </c>
      <c r="U481" s="21">
        <f t="shared" si="90"/>
        <v>22</v>
      </c>
      <c r="V481" s="19">
        <f>VLOOKUP($C481,Gas!$B$3:$E$2506,2)</f>
        <v>2.9950000000000001</v>
      </c>
      <c r="W481" s="44">
        <f t="shared" si="91"/>
        <v>8.9515859766277117</v>
      </c>
      <c r="X481" s="5">
        <f>VLOOKUP($C481,Gas!$B$3:$E$2506,4)</f>
        <v>0.60815474133203595</v>
      </c>
    </row>
    <row r="482" spans="1:24" x14ac:dyDescent="0.2">
      <c r="A482">
        <f t="shared" si="95"/>
        <v>1999</v>
      </c>
      <c r="B482" s="43">
        <f t="shared" si="94"/>
        <v>22</v>
      </c>
      <c r="C482" s="91">
        <v>36458</v>
      </c>
      <c r="D482" s="92">
        <v>25.82</v>
      </c>
      <c r="E482" s="4">
        <f t="shared" si="89"/>
        <v>-3.7625566829371446E-2</v>
      </c>
      <c r="F482" s="100">
        <f t="shared" si="87"/>
        <v>0.36258472993602275</v>
      </c>
      <c r="G482" s="2"/>
      <c r="H482" s="8">
        <f t="shared" si="96"/>
        <v>0</v>
      </c>
      <c r="I482" s="8">
        <f t="shared" si="96"/>
        <v>0</v>
      </c>
      <c r="J482" s="8">
        <f t="shared" si="96"/>
        <v>4.18</v>
      </c>
      <c r="K482" s="8">
        <f t="shared" si="96"/>
        <v>9.18</v>
      </c>
      <c r="L482" s="8">
        <f t="shared" si="96"/>
        <v>14.18</v>
      </c>
      <c r="M482" s="8">
        <f t="shared" si="96"/>
        <v>24.18</v>
      </c>
      <c r="N482" s="8">
        <f t="shared" si="96"/>
        <v>5.82</v>
      </c>
      <c r="O482" s="8">
        <f t="shared" si="96"/>
        <v>0.82000000000000028</v>
      </c>
      <c r="P482" s="8">
        <f t="shared" si="96"/>
        <v>0</v>
      </c>
      <c r="Q482" s="8">
        <f t="shared" si="96"/>
        <v>0</v>
      </c>
      <c r="R482" s="8">
        <f t="shared" si="96"/>
        <v>0</v>
      </c>
      <c r="S482" s="8">
        <f t="shared" si="96"/>
        <v>0</v>
      </c>
      <c r="T482" s="8">
        <f t="shared" si="96"/>
        <v>0</v>
      </c>
      <c r="U482" s="21">
        <f t="shared" si="90"/>
        <v>22</v>
      </c>
      <c r="V482" s="19">
        <f>VLOOKUP($C482,Gas!$B$3:$E$2506,2)</f>
        <v>3.0049999999999999</v>
      </c>
      <c r="W482" s="44">
        <f t="shared" si="91"/>
        <v>8.5923460898502508</v>
      </c>
      <c r="X482" s="5">
        <f>VLOOKUP($C482,Gas!$B$3:$E$2506,4)</f>
        <v>0.3828174234622635</v>
      </c>
    </row>
    <row r="483" spans="1:24" x14ac:dyDescent="0.2">
      <c r="A483">
        <f t="shared" si="95"/>
        <v>1999</v>
      </c>
      <c r="B483" s="43">
        <f t="shared" si="94"/>
        <v>22</v>
      </c>
      <c r="C483" s="91">
        <v>36459</v>
      </c>
      <c r="D483" s="92">
        <v>25.13</v>
      </c>
      <c r="E483" s="4">
        <f t="shared" si="89"/>
        <v>-2.7087033862995737E-2</v>
      </c>
      <c r="F483" s="100">
        <f t="shared" si="87"/>
        <v>0.39795002598543505</v>
      </c>
      <c r="G483" s="2"/>
      <c r="H483" s="8">
        <f t="shared" si="96"/>
        <v>0</v>
      </c>
      <c r="I483" s="8">
        <f t="shared" si="96"/>
        <v>0</v>
      </c>
      <c r="J483" s="8">
        <f t="shared" si="96"/>
        <v>4.870000000000001</v>
      </c>
      <c r="K483" s="8">
        <f t="shared" si="96"/>
        <v>9.870000000000001</v>
      </c>
      <c r="L483" s="8">
        <f t="shared" si="96"/>
        <v>14.870000000000001</v>
      </c>
      <c r="M483" s="8">
        <f t="shared" si="96"/>
        <v>24.87</v>
      </c>
      <c r="N483" s="8">
        <f t="shared" si="96"/>
        <v>5.129999999999999</v>
      </c>
      <c r="O483" s="8">
        <f t="shared" si="96"/>
        <v>0.12999999999999901</v>
      </c>
      <c r="P483" s="8">
        <f t="shared" si="96"/>
        <v>0</v>
      </c>
      <c r="Q483" s="8">
        <f t="shared" si="96"/>
        <v>0</v>
      </c>
      <c r="R483" s="8">
        <f t="shared" si="96"/>
        <v>0</v>
      </c>
      <c r="S483" s="8">
        <f t="shared" si="96"/>
        <v>0</v>
      </c>
      <c r="T483" s="8">
        <f t="shared" si="96"/>
        <v>0</v>
      </c>
      <c r="U483" s="21">
        <f t="shared" si="90"/>
        <v>22</v>
      </c>
      <c r="V483" s="19">
        <f>VLOOKUP($C483,Gas!$B$3:$E$2506,2)</f>
        <v>2.9750000000000001</v>
      </c>
      <c r="W483" s="44">
        <f t="shared" si="91"/>
        <v>8.447058823529412</v>
      </c>
      <c r="X483" s="5">
        <f>VLOOKUP($C483,Gas!$B$3:$E$2506,4)</f>
        <v>0.37572120926133523</v>
      </c>
    </row>
    <row r="484" spans="1:24" x14ac:dyDescent="0.2">
      <c r="A484">
        <f t="shared" si="95"/>
        <v>1999</v>
      </c>
      <c r="B484" s="43">
        <f t="shared" si="94"/>
        <v>22</v>
      </c>
      <c r="C484" s="91">
        <v>36460</v>
      </c>
      <c r="D484" s="109">
        <f>D483</f>
        <v>25.13</v>
      </c>
      <c r="E484" s="4">
        <f t="shared" si="89"/>
        <v>0</v>
      </c>
      <c r="F484" s="100">
        <f t="shared" si="87"/>
        <v>0.38002406429939589</v>
      </c>
      <c r="G484" s="2"/>
      <c r="H484" s="8">
        <f t="shared" ref="H484:T493" si="97">IF(H$1="P",MAX(0,H$2-$D484),IF(H$1="C",MAX(0,$D484-H$2)))</f>
        <v>0</v>
      </c>
      <c r="I484" s="8">
        <f t="shared" si="97"/>
        <v>0</v>
      </c>
      <c r="J484" s="8">
        <f t="shared" si="97"/>
        <v>4.870000000000001</v>
      </c>
      <c r="K484" s="8">
        <f t="shared" si="97"/>
        <v>9.870000000000001</v>
      </c>
      <c r="L484" s="8">
        <f t="shared" si="97"/>
        <v>14.870000000000001</v>
      </c>
      <c r="M484" s="8">
        <f t="shared" si="97"/>
        <v>24.87</v>
      </c>
      <c r="N484" s="8">
        <f t="shared" si="97"/>
        <v>5.129999999999999</v>
      </c>
      <c r="O484" s="8">
        <f t="shared" si="97"/>
        <v>0.12999999999999901</v>
      </c>
      <c r="P484" s="8">
        <f t="shared" si="97"/>
        <v>0</v>
      </c>
      <c r="Q484" s="8">
        <f t="shared" si="97"/>
        <v>0</v>
      </c>
      <c r="R484" s="8">
        <f t="shared" si="97"/>
        <v>0</v>
      </c>
      <c r="S484" s="8">
        <f t="shared" si="97"/>
        <v>0</v>
      </c>
      <c r="T484" s="8">
        <f t="shared" si="97"/>
        <v>0</v>
      </c>
      <c r="U484" s="21">
        <f t="shared" si="90"/>
        <v>22</v>
      </c>
      <c r="V484" s="19">
        <f>VLOOKUP($C484,Gas!$B$3:$E$2506,2)</f>
        <v>2.9649999999999999</v>
      </c>
      <c r="W484" s="44">
        <f t="shared" si="91"/>
        <v>8.4755480607082632</v>
      </c>
      <c r="X484" s="5">
        <f>VLOOKUP($C484,Gas!$B$3:$E$2506,4)</f>
        <v>0.38017658690839934</v>
      </c>
    </row>
    <row r="485" spans="1:24" x14ac:dyDescent="0.2">
      <c r="A485">
        <f t="shared" si="95"/>
        <v>1999</v>
      </c>
      <c r="B485" s="43">
        <f t="shared" si="94"/>
        <v>22</v>
      </c>
      <c r="C485" s="91">
        <v>36461</v>
      </c>
      <c r="D485" s="92">
        <v>26.13</v>
      </c>
      <c r="E485" s="4">
        <f t="shared" si="89"/>
        <v>3.9021727977020249E-2</v>
      </c>
      <c r="F485" s="100">
        <f t="shared" si="87"/>
        <v>0.42556796161034982</v>
      </c>
      <c r="G485" s="2"/>
      <c r="H485" s="8">
        <f t="shared" si="97"/>
        <v>0</v>
      </c>
      <c r="I485" s="8">
        <f t="shared" si="97"/>
        <v>0</v>
      </c>
      <c r="J485" s="8">
        <f t="shared" si="97"/>
        <v>3.870000000000001</v>
      </c>
      <c r="K485" s="8">
        <f t="shared" si="97"/>
        <v>8.870000000000001</v>
      </c>
      <c r="L485" s="8">
        <f t="shared" si="97"/>
        <v>13.870000000000001</v>
      </c>
      <c r="M485" s="8">
        <f t="shared" si="97"/>
        <v>23.87</v>
      </c>
      <c r="N485" s="8">
        <f t="shared" si="97"/>
        <v>6.129999999999999</v>
      </c>
      <c r="O485" s="8">
        <f t="shared" si="97"/>
        <v>1.129999999999999</v>
      </c>
      <c r="P485" s="8">
        <f t="shared" si="97"/>
        <v>0</v>
      </c>
      <c r="Q485" s="8">
        <f t="shared" si="97"/>
        <v>0</v>
      </c>
      <c r="R485" s="8">
        <f t="shared" si="97"/>
        <v>0</v>
      </c>
      <c r="S485" s="8">
        <f t="shared" si="97"/>
        <v>0</v>
      </c>
      <c r="T485" s="8">
        <f t="shared" si="97"/>
        <v>0</v>
      </c>
      <c r="U485" s="21">
        <f t="shared" si="90"/>
        <v>22</v>
      </c>
      <c r="V485" s="19">
        <f>VLOOKUP($C485,Gas!$B$3:$E$2506,2)</f>
        <v>3.02</v>
      </c>
      <c r="W485" s="44">
        <f t="shared" si="91"/>
        <v>8.6523178807947012</v>
      </c>
      <c r="X485" s="5">
        <f>VLOOKUP($C485,Gas!$B$3:$E$2506,4)</f>
        <v>0.37582060448387261</v>
      </c>
    </row>
    <row r="486" spans="1:24" x14ac:dyDescent="0.2">
      <c r="A486">
        <f t="shared" si="95"/>
        <v>1999</v>
      </c>
      <c r="B486" s="43">
        <f t="shared" si="94"/>
        <v>22</v>
      </c>
      <c r="C486" s="91">
        <v>36462</v>
      </c>
      <c r="D486" s="92">
        <v>25.4</v>
      </c>
      <c r="E486" s="4">
        <f t="shared" si="89"/>
        <v>-2.8334905508030195E-2</v>
      </c>
      <c r="F486" s="100">
        <f t="shared" si="87"/>
        <v>0.45605967385268947</v>
      </c>
      <c r="G486" s="2"/>
      <c r="H486" s="8">
        <f t="shared" si="97"/>
        <v>0</v>
      </c>
      <c r="I486" s="8">
        <f t="shared" si="97"/>
        <v>0</v>
      </c>
      <c r="J486" s="8">
        <f t="shared" si="97"/>
        <v>4.6000000000000014</v>
      </c>
      <c r="K486" s="8">
        <f t="shared" si="97"/>
        <v>9.6000000000000014</v>
      </c>
      <c r="L486" s="8">
        <f t="shared" si="97"/>
        <v>14.600000000000001</v>
      </c>
      <c r="M486" s="8">
        <f t="shared" si="97"/>
        <v>24.6</v>
      </c>
      <c r="N486" s="8">
        <f t="shared" si="97"/>
        <v>5.3999999999999986</v>
      </c>
      <c r="O486" s="8">
        <f t="shared" si="97"/>
        <v>0.39999999999999858</v>
      </c>
      <c r="P486" s="8">
        <f t="shared" si="97"/>
        <v>0</v>
      </c>
      <c r="Q486" s="8">
        <f t="shared" si="97"/>
        <v>0</v>
      </c>
      <c r="R486" s="8">
        <f t="shared" si="97"/>
        <v>0</v>
      </c>
      <c r="S486" s="8">
        <f t="shared" si="97"/>
        <v>0</v>
      </c>
      <c r="T486" s="8">
        <f t="shared" si="97"/>
        <v>0</v>
      </c>
      <c r="U486" s="21">
        <f t="shared" si="90"/>
        <v>22</v>
      </c>
      <c r="V486" s="19">
        <f>VLOOKUP($C486,Gas!$B$3:$E$2506,2)</f>
        <v>2.9950000000000001</v>
      </c>
      <c r="W486" s="44">
        <f t="shared" si="91"/>
        <v>8.4808013355592653</v>
      </c>
      <c r="X486" s="5">
        <f>VLOOKUP($C486,Gas!$B$3:$E$2506,4)</f>
        <v>0.27672376855956404</v>
      </c>
    </row>
    <row r="487" spans="1:24" x14ac:dyDescent="0.2">
      <c r="A487">
        <f t="shared" si="95"/>
        <v>1999</v>
      </c>
      <c r="B487" s="43">
        <f t="shared" si="94"/>
        <v>23</v>
      </c>
      <c r="C487" s="91">
        <v>36465</v>
      </c>
      <c r="D487" s="92">
        <v>24.83</v>
      </c>
      <c r="E487" s="4">
        <f t="shared" si="89"/>
        <v>-2.2696574504415638E-2</v>
      </c>
      <c r="F487" s="100">
        <f t="shared" si="87"/>
        <v>0.37605905793736594</v>
      </c>
      <c r="G487" s="2"/>
      <c r="H487" s="8">
        <f t="shared" si="97"/>
        <v>0</v>
      </c>
      <c r="I487" s="8">
        <f t="shared" si="97"/>
        <v>0.17000000000000171</v>
      </c>
      <c r="J487" s="8">
        <f t="shared" si="97"/>
        <v>5.1700000000000017</v>
      </c>
      <c r="K487" s="8">
        <f t="shared" si="97"/>
        <v>10.170000000000002</v>
      </c>
      <c r="L487" s="8">
        <f t="shared" si="97"/>
        <v>15.170000000000002</v>
      </c>
      <c r="M487" s="8">
        <f t="shared" si="97"/>
        <v>25.17</v>
      </c>
      <c r="N487" s="8">
        <f t="shared" si="97"/>
        <v>4.8299999999999983</v>
      </c>
      <c r="O487" s="8">
        <f t="shared" si="97"/>
        <v>0</v>
      </c>
      <c r="P487" s="8">
        <f t="shared" si="97"/>
        <v>0</v>
      </c>
      <c r="Q487" s="8">
        <f t="shared" si="97"/>
        <v>0</v>
      </c>
      <c r="R487" s="8">
        <f t="shared" si="97"/>
        <v>0</v>
      </c>
      <c r="S487" s="8">
        <f t="shared" si="97"/>
        <v>0</v>
      </c>
      <c r="T487" s="8">
        <f t="shared" si="97"/>
        <v>0</v>
      </c>
      <c r="U487" s="21">
        <f t="shared" si="90"/>
        <v>23</v>
      </c>
      <c r="V487" s="19">
        <f>VLOOKUP($C487,Gas!$B$3:$E$2506,2)</f>
        <v>2.7949999999999999</v>
      </c>
      <c r="W487" s="44">
        <f t="shared" si="91"/>
        <v>8.8837209302325579</v>
      </c>
      <c r="X487" s="5">
        <f>VLOOKUP($C487,Gas!$B$3:$E$2506,4)</f>
        <v>0.47786188176711603</v>
      </c>
    </row>
    <row r="488" spans="1:24" x14ac:dyDescent="0.2">
      <c r="A488">
        <f t="shared" si="95"/>
        <v>1999</v>
      </c>
      <c r="B488" s="43">
        <f t="shared" si="94"/>
        <v>23</v>
      </c>
      <c r="C488" s="91">
        <v>36466</v>
      </c>
      <c r="D488" s="92">
        <v>23.94</v>
      </c>
      <c r="E488" s="4">
        <f t="shared" si="89"/>
        <v>-3.6501899390248033E-2</v>
      </c>
      <c r="F488" s="100">
        <f t="shared" si="87"/>
        <v>0.37678802856962784</v>
      </c>
      <c r="G488" s="2"/>
      <c r="H488" s="8">
        <f t="shared" si="97"/>
        <v>0</v>
      </c>
      <c r="I488" s="8">
        <f t="shared" si="97"/>
        <v>1.0599999999999987</v>
      </c>
      <c r="J488" s="8">
        <f t="shared" si="97"/>
        <v>6.0599999999999987</v>
      </c>
      <c r="K488" s="8">
        <f t="shared" si="97"/>
        <v>11.059999999999999</v>
      </c>
      <c r="L488" s="8">
        <f t="shared" si="97"/>
        <v>16.059999999999999</v>
      </c>
      <c r="M488" s="8">
        <f t="shared" si="97"/>
        <v>26.06</v>
      </c>
      <c r="N488" s="8">
        <f t="shared" si="97"/>
        <v>3.9400000000000013</v>
      </c>
      <c r="O488" s="8">
        <f t="shared" si="97"/>
        <v>0</v>
      </c>
      <c r="P488" s="8">
        <f t="shared" si="97"/>
        <v>0</v>
      </c>
      <c r="Q488" s="8">
        <f t="shared" si="97"/>
        <v>0</v>
      </c>
      <c r="R488" s="8">
        <f t="shared" si="97"/>
        <v>0</v>
      </c>
      <c r="S488" s="8">
        <f t="shared" si="97"/>
        <v>0</v>
      </c>
      <c r="T488" s="8">
        <f t="shared" si="97"/>
        <v>0</v>
      </c>
      <c r="U488" s="21">
        <f t="shared" si="90"/>
        <v>23</v>
      </c>
      <c r="V488" s="19">
        <f>VLOOKUP($C488,Gas!$B$3:$E$2506,2)</f>
        <v>2.73</v>
      </c>
      <c r="W488" s="44">
        <f t="shared" si="91"/>
        <v>8.7692307692307701</v>
      </c>
      <c r="X488" s="5">
        <f>VLOOKUP($C488,Gas!$B$3:$E$2506,4)</f>
        <v>0.48204808472789906</v>
      </c>
    </row>
    <row r="489" spans="1:24" x14ac:dyDescent="0.2">
      <c r="A489">
        <f t="shared" si="95"/>
        <v>1999</v>
      </c>
      <c r="B489" s="43">
        <f t="shared" si="94"/>
        <v>23</v>
      </c>
      <c r="C489" s="91">
        <v>36467</v>
      </c>
      <c r="D489" s="92">
        <v>24.72</v>
      </c>
      <c r="E489" s="4">
        <f t="shared" si="89"/>
        <v>3.2061932459662879E-2</v>
      </c>
      <c r="F489" s="100">
        <f t="shared" si="87"/>
        <v>0.43503858517096583</v>
      </c>
      <c r="G489" s="2"/>
      <c r="H489" s="8">
        <f t="shared" si="97"/>
        <v>0</v>
      </c>
      <c r="I489" s="8">
        <f t="shared" si="97"/>
        <v>0.28000000000000114</v>
      </c>
      <c r="J489" s="8">
        <f t="shared" si="97"/>
        <v>5.2800000000000011</v>
      </c>
      <c r="K489" s="8">
        <f t="shared" si="97"/>
        <v>10.280000000000001</v>
      </c>
      <c r="L489" s="8">
        <f t="shared" si="97"/>
        <v>15.280000000000001</v>
      </c>
      <c r="M489" s="8">
        <f t="shared" si="97"/>
        <v>25.28</v>
      </c>
      <c r="N489" s="8">
        <f t="shared" si="97"/>
        <v>4.7199999999999989</v>
      </c>
      <c r="O489" s="8">
        <f t="shared" si="97"/>
        <v>0</v>
      </c>
      <c r="P489" s="8">
        <f t="shared" si="97"/>
        <v>0</v>
      </c>
      <c r="Q489" s="8">
        <f t="shared" si="97"/>
        <v>0</v>
      </c>
      <c r="R489" s="8">
        <f t="shared" si="97"/>
        <v>0</v>
      </c>
      <c r="S489" s="8">
        <f t="shared" si="97"/>
        <v>0</v>
      </c>
      <c r="T489" s="8">
        <f t="shared" si="97"/>
        <v>0</v>
      </c>
      <c r="U489" s="21">
        <f t="shared" si="90"/>
        <v>23</v>
      </c>
      <c r="V489" s="19">
        <f>VLOOKUP($C489,Gas!$B$3:$E$2506,2)</f>
        <v>2.8149999999999999</v>
      </c>
      <c r="W489" s="44">
        <f t="shared" si="91"/>
        <v>8.7815275310834817</v>
      </c>
      <c r="X489" s="5">
        <f>VLOOKUP($C489,Gas!$B$3:$E$2506,4)</f>
        <v>0.53902835243137637</v>
      </c>
    </row>
    <row r="490" spans="1:24" x14ac:dyDescent="0.2">
      <c r="A490">
        <f t="shared" si="95"/>
        <v>1999</v>
      </c>
      <c r="B490" s="43">
        <f t="shared" si="94"/>
        <v>23</v>
      </c>
      <c r="C490" s="91">
        <v>36468</v>
      </c>
      <c r="D490" s="92">
        <v>28.04</v>
      </c>
      <c r="E490" s="4">
        <f t="shared" si="89"/>
        <v>0.12601942957689932</v>
      </c>
      <c r="F490" s="100">
        <f t="shared" si="87"/>
        <v>0.80229591426512004</v>
      </c>
      <c r="G490" s="2"/>
      <c r="H490" s="8">
        <f t="shared" si="97"/>
        <v>0</v>
      </c>
      <c r="I490" s="8">
        <f t="shared" si="97"/>
        <v>0</v>
      </c>
      <c r="J490" s="8">
        <f t="shared" si="97"/>
        <v>1.9600000000000009</v>
      </c>
      <c r="K490" s="8">
        <f t="shared" si="97"/>
        <v>6.9600000000000009</v>
      </c>
      <c r="L490" s="8">
        <f t="shared" si="97"/>
        <v>11.96</v>
      </c>
      <c r="M490" s="8">
        <f t="shared" si="97"/>
        <v>21.96</v>
      </c>
      <c r="N490" s="8">
        <f t="shared" si="97"/>
        <v>8.0399999999999991</v>
      </c>
      <c r="O490" s="8">
        <f t="shared" si="97"/>
        <v>3.0399999999999991</v>
      </c>
      <c r="P490" s="8">
        <f t="shared" si="97"/>
        <v>0</v>
      </c>
      <c r="Q490" s="8">
        <f t="shared" si="97"/>
        <v>0</v>
      </c>
      <c r="R490" s="8">
        <f t="shared" si="97"/>
        <v>0</v>
      </c>
      <c r="S490" s="8">
        <f t="shared" si="97"/>
        <v>0</v>
      </c>
      <c r="T490" s="8">
        <f t="shared" si="97"/>
        <v>0</v>
      </c>
      <c r="U490" s="21">
        <f t="shared" si="90"/>
        <v>23</v>
      </c>
      <c r="V490" s="19">
        <f>VLOOKUP($C490,Gas!$B$3:$E$2506,2)</f>
        <v>2.835</v>
      </c>
      <c r="W490" s="44">
        <f t="shared" si="91"/>
        <v>9.890652557319223</v>
      </c>
      <c r="X490" s="5">
        <f>VLOOKUP($C490,Gas!$B$3:$E$2506,4)</f>
        <v>0.54417982241296314</v>
      </c>
    </row>
    <row r="491" spans="1:24" x14ac:dyDescent="0.2">
      <c r="A491">
        <f t="shared" si="95"/>
        <v>1999</v>
      </c>
      <c r="B491" s="43">
        <f t="shared" si="94"/>
        <v>23</v>
      </c>
      <c r="C491" s="91">
        <v>36469</v>
      </c>
      <c r="D491" s="92">
        <v>26.13</v>
      </c>
      <c r="E491" s="4">
        <f t="shared" si="89"/>
        <v>-7.0547982633868175E-2</v>
      </c>
      <c r="F491" s="100">
        <f t="shared" si="87"/>
        <v>0.88415615551519011</v>
      </c>
      <c r="G491" s="2"/>
      <c r="H491" s="8">
        <f t="shared" si="97"/>
        <v>0</v>
      </c>
      <c r="I491" s="8">
        <f t="shared" si="97"/>
        <v>0</v>
      </c>
      <c r="J491" s="8">
        <f t="shared" si="97"/>
        <v>3.870000000000001</v>
      </c>
      <c r="K491" s="8">
        <f t="shared" si="97"/>
        <v>8.870000000000001</v>
      </c>
      <c r="L491" s="8">
        <f t="shared" si="97"/>
        <v>13.870000000000001</v>
      </c>
      <c r="M491" s="8">
        <f t="shared" si="97"/>
        <v>23.87</v>
      </c>
      <c r="N491" s="8">
        <f t="shared" si="97"/>
        <v>6.129999999999999</v>
      </c>
      <c r="O491" s="8">
        <f t="shared" si="97"/>
        <v>1.129999999999999</v>
      </c>
      <c r="P491" s="8">
        <f t="shared" si="97"/>
        <v>0</v>
      </c>
      <c r="Q491" s="8">
        <f t="shared" si="97"/>
        <v>0</v>
      </c>
      <c r="R491" s="8">
        <f t="shared" si="97"/>
        <v>0</v>
      </c>
      <c r="S491" s="8">
        <f t="shared" si="97"/>
        <v>0</v>
      </c>
      <c r="T491" s="8">
        <f t="shared" si="97"/>
        <v>0</v>
      </c>
      <c r="U491" s="21">
        <f t="shared" si="90"/>
        <v>23</v>
      </c>
      <c r="V491" s="19">
        <f>VLOOKUP($C491,Gas!$B$3:$E$2506,2)</f>
        <v>2.74</v>
      </c>
      <c r="W491" s="44">
        <f t="shared" si="91"/>
        <v>9.5364963503649616</v>
      </c>
      <c r="X491" s="5">
        <f>VLOOKUP($C491,Gas!$B$3:$E$2506,4)</f>
        <v>0.57048827103647692</v>
      </c>
    </row>
    <row r="492" spans="1:24" x14ac:dyDescent="0.2">
      <c r="A492">
        <f t="shared" si="95"/>
        <v>1999</v>
      </c>
      <c r="B492" s="43">
        <f t="shared" si="94"/>
        <v>23</v>
      </c>
      <c r="C492" s="91">
        <v>36472</v>
      </c>
      <c r="D492" s="92">
        <v>24.75</v>
      </c>
      <c r="E492" s="4">
        <f t="shared" si="89"/>
        <v>-5.4258590517821781E-2</v>
      </c>
      <c r="F492" s="100">
        <f t="shared" si="87"/>
        <v>0.90611407951193312</v>
      </c>
      <c r="G492" s="2"/>
      <c r="H492" s="8">
        <f t="shared" si="97"/>
        <v>0</v>
      </c>
      <c r="I492" s="8">
        <f t="shared" si="97"/>
        <v>0.25</v>
      </c>
      <c r="J492" s="8">
        <f t="shared" si="97"/>
        <v>5.25</v>
      </c>
      <c r="K492" s="8">
        <f t="shared" si="97"/>
        <v>10.25</v>
      </c>
      <c r="L492" s="8">
        <f t="shared" si="97"/>
        <v>15.25</v>
      </c>
      <c r="M492" s="8">
        <f t="shared" si="97"/>
        <v>25.25</v>
      </c>
      <c r="N492" s="8">
        <f t="shared" si="97"/>
        <v>4.75</v>
      </c>
      <c r="O492" s="8">
        <f t="shared" si="97"/>
        <v>0</v>
      </c>
      <c r="P492" s="8">
        <f t="shared" si="97"/>
        <v>0</v>
      </c>
      <c r="Q492" s="8">
        <f t="shared" si="97"/>
        <v>0</v>
      </c>
      <c r="R492" s="8">
        <f t="shared" si="97"/>
        <v>0</v>
      </c>
      <c r="S492" s="8">
        <f t="shared" si="97"/>
        <v>0</v>
      </c>
      <c r="T492" s="8">
        <f t="shared" si="97"/>
        <v>0</v>
      </c>
      <c r="U492" s="21">
        <f t="shared" si="90"/>
        <v>23</v>
      </c>
      <c r="V492" s="19">
        <f>VLOOKUP($C492,Gas!$B$3:$E$2506,2)</f>
        <v>2.625</v>
      </c>
      <c r="W492" s="44">
        <f t="shared" si="91"/>
        <v>9.4285714285714288</v>
      </c>
      <c r="X492" s="5">
        <f>VLOOKUP($C492,Gas!$B$3:$E$2506,4)</f>
        <v>0.58309153712342976</v>
      </c>
    </row>
    <row r="493" spans="1:24" x14ac:dyDescent="0.2">
      <c r="A493">
        <f t="shared" si="95"/>
        <v>1999</v>
      </c>
      <c r="B493" s="43">
        <f t="shared" si="94"/>
        <v>23</v>
      </c>
      <c r="C493" s="91">
        <v>36473</v>
      </c>
      <c r="D493" s="92">
        <v>22.93</v>
      </c>
      <c r="E493" s="4">
        <f t="shared" si="89"/>
        <v>-7.6379392144886274E-2</v>
      </c>
      <c r="F493" s="100">
        <f t="shared" si="87"/>
        <v>0.97178843794680347</v>
      </c>
      <c r="G493" s="2"/>
      <c r="H493" s="8">
        <f t="shared" si="97"/>
        <v>0</v>
      </c>
      <c r="I493" s="8">
        <f t="shared" si="97"/>
        <v>2.0700000000000003</v>
      </c>
      <c r="J493" s="8">
        <f t="shared" si="97"/>
        <v>7.07</v>
      </c>
      <c r="K493" s="8">
        <f t="shared" si="97"/>
        <v>12.07</v>
      </c>
      <c r="L493" s="8">
        <f t="shared" si="97"/>
        <v>17.07</v>
      </c>
      <c r="M493" s="8">
        <f t="shared" si="97"/>
        <v>27.07</v>
      </c>
      <c r="N493" s="8">
        <f t="shared" si="97"/>
        <v>2.9299999999999997</v>
      </c>
      <c r="O493" s="8">
        <f t="shared" si="97"/>
        <v>0</v>
      </c>
      <c r="P493" s="8">
        <f t="shared" si="97"/>
        <v>0</v>
      </c>
      <c r="Q493" s="8">
        <f t="shared" si="97"/>
        <v>0</v>
      </c>
      <c r="R493" s="8">
        <f t="shared" si="97"/>
        <v>0</v>
      </c>
      <c r="S493" s="8">
        <f t="shared" si="97"/>
        <v>0</v>
      </c>
      <c r="T493" s="8">
        <f t="shared" si="97"/>
        <v>0</v>
      </c>
      <c r="U493" s="21">
        <f t="shared" si="90"/>
        <v>23</v>
      </c>
      <c r="V493" s="19">
        <f>VLOOKUP($C493,Gas!$B$3:$E$2506,2)</f>
        <v>2.59</v>
      </c>
      <c r="W493" s="44">
        <f t="shared" si="91"/>
        <v>8.8532818532818531</v>
      </c>
      <c r="X493" s="5">
        <f>VLOOKUP($C493,Gas!$B$3:$E$2506,4)</f>
        <v>0.41526212316175137</v>
      </c>
    </row>
    <row r="494" spans="1:24" x14ac:dyDescent="0.2">
      <c r="A494">
        <f t="shared" si="95"/>
        <v>1999</v>
      </c>
      <c r="B494" s="43">
        <f t="shared" si="94"/>
        <v>23</v>
      </c>
      <c r="C494" s="91">
        <v>36474</v>
      </c>
      <c r="D494" s="92">
        <v>22.24</v>
      </c>
      <c r="E494" s="4">
        <f t="shared" si="89"/>
        <v>-3.055362748743156E-2</v>
      </c>
      <c r="F494" s="100">
        <f t="shared" si="87"/>
        <v>0.97578671403670492</v>
      </c>
      <c r="G494" s="2"/>
      <c r="H494" s="8">
        <f t="shared" ref="H494:T503" si="98">IF(H$1="P",MAX(0,H$2-$D494),IF(H$1="C",MAX(0,$D494-H$2)))</f>
        <v>0</v>
      </c>
      <c r="I494" s="8">
        <f t="shared" si="98"/>
        <v>2.7600000000000016</v>
      </c>
      <c r="J494" s="8">
        <f t="shared" si="98"/>
        <v>7.7600000000000016</v>
      </c>
      <c r="K494" s="8">
        <f t="shared" si="98"/>
        <v>12.760000000000002</v>
      </c>
      <c r="L494" s="8">
        <f t="shared" si="98"/>
        <v>17.760000000000002</v>
      </c>
      <c r="M494" s="8">
        <f t="shared" si="98"/>
        <v>27.76</v>
      </c>
      <c r="N494" s="8">
        <f t="shared" si="98"/>
        <v>2.2399999999999984</v>
      </c>
      <c r="O494" s="8">
        <f t="shared" si="98"/>
        <v>0</v>
      </c>
      <c r="P494" s="8">
        <f t="shared" si="98"/>
        <v>0</v>
      </c>
      <c r="Q494" s="8">
        <f t="shared" si="98"/>
        <v>0</v>
      </c>
      <c r="R494" s="8">
        <f t="shared" si="98"/>
        <v>0</v>
      </c>
      <c r="S494" s="8">
        <f t="shared" si="98"/>
        <v>0</v>
      </c>
      <c r="T494" s="8">
        <f t="shared" si="98"/>
        <v>0</v>
      </c>
      <c r="U494" s="21">
        <f t="shared" si="90"/>
        <v>23</v>
      </c>
      <c r="V494" s="19">
        <f>VLOOKUP($C494,Gas!$B$3:$E$2506,2)</f>
        <v>2.44</v>
      </c>
      <c r="W494" s="44">
        <f t="shared" si="91"/>
        <v>9.1147540983606561</v>
      </c>
      <c r="X494" s="5">
        <f>VLOOKUP($C494,Gas!$B$3:$E$2506,4)</f>
        <v>0.5177833955053317</v>
      </c>
    </row>
    <row r="495" spans="1:24" x14ac:dyDescent="0.2">
      <c r="A495">
        <f t="shared" si="95"/>
        <v>1999</v>
      </c>
      <c r="B495" s="43">
        <f t="shared" si="94"/>
        <v>23</v>
      </c>
      <c r="C495" s="91">
        <v>36475</v>
      </c>
      <c r="D495" s="92">
        <v>23</v>
      </c>
      <c r="E495" s="4">
        <f t="shared" si="89"/>
        <v>3.360174654676807E-2</v>
      </c>
      <c r="F495" s="100">
        <f t="shared" si="87"/>
        <v>0.96822808384880721</v>
      </c>
      <c r="G495" s="2"/>
      <c r="H495" s="8">
        <f t="shared" si="98"/>
        <v>0</v>
      </c>
      <c r="I495" s="8">
        <f t="shared" si="98"/>
        <v>2</v>
      </c>
      <c r="J495" s="8">
        <f t="shared" si="98"/>
        <v>7</v>
      </c>
      <c r="K495" s="8">
        <f t="shared" si="98"/>
        <v>12</v>
      </c>
      <c r="L495" s="8">
        <f t="shared" si="98"/>
        <v>17</v>
      </c>
      <c r="M495" s="8">
        <f t="shared" si="98"/>
        <v>27</v>
      </c>
      <c r="N495" s="8">
        <f t="shared" si="98"/>
        <v>3</v>
      </c>
      <c r="O495" s="8">
        <f t="shared" si="98"/>
        <v>0</v>
      </c>
      <c r="P495" s="8">
        <f t="shared" si="98"/>
        <v>0</v>
      </c>
      <c r="Q495" s="8">
        <f t="shared" si="98"/>
        <v>0</v>
      </c>
      <c r="R495" s="8">
        <f t="shared" si="98"/>
        <v>0</v>
      </c>
      <c r="S495" s="8">
        <f t="shared" si="98"/>
        <v>0</v>
      </c>
      <c r="T495" s="8">
        <f t="shared" si="98"/>
        <v>0</v>
      </c>
      <c r="U495" s="21">
        <f t="shared" si="90"/>
        <v>23</v>
      </c>
      <c r="V495" s="19">
        <f>VLOOKUP($C495,Gas!$B$3:$E$2506,2)</f>
        <v>2.395</v>
      </c>
      <c r="W495" s="44">
        <f t="shared" si="91"/>
        <v>9.6033402922755737</v>
      </c>
      <c r="X495" s="5">
        <f>VLOOKUP($C495,Gas!$B$3:$E$2506,4)</f>
        <v>0.50324191182234057</v>
      </c>
    </row>
    <row r="496" spans="1:24" x14ac:dyDescent="0.2">
      <c r="A496">
        <f t="shared" si="95"/>
        <v>1999</v>
      </c>
      <c r="B496" s="43">
        <f t="shared" si="94"/>
        <v>23</v>
      </c>
      <c r="C496" s="91">
        <v>36476</v>
      </c>
      <c r="D496" s="92">
        <v>23</v>
      </c>
      <c r="E496" s="4">
        <f t="shared" si="89"/>
        <v>0</v>
      </c>
      <c r="F496" s="100">
        <f t="shared" si="87"/>
        <v>0.96592871535579206</v>
      </c>
      <c r="G496" s="2"/>
      <c r="H496" s="8">
        <f t="shared" si="98"/>
        <v>0</v>
      </c>
      <c r="I496" s="8">
        <f t="shared" si="98"/>
        <v>2</v>
      </c>
      <c r="J496" s="8">
        <f t="shared" si="98"/>
        <v>7</v>
      </c>
      <c r="K496" s="8">
        <f t="shared" si="98"/>
        <v>12</v>
      </c>
      <c r="L496" s="8">
        <f t="shared" si="98"/>
        <v>17</v>
      </c>
      <c r="M496" s="8">
        <f t="shared" si="98"/>
        <v>27</v>
      </c>
      <c r="N496" s="8">
        <f t="shared" si="98"/>
        <v>3</v>
      </c>
      <c r="O496" s="8">
        <f t="shared" si="98"/>
        <v>0</v>
      </c>
      <c r="P496" s="8">
        <f t="shared" si="98"/>
        <v>0</v>
      </c>
      <c r="Q496" s="8">
        <f t="shared" si="98"/>
        <v>0</v>
      </c>
      <c r="R496" s="8">
        <f t="shared" si="98"/>
        <v>0</v>
      </c>
      <c r="S496" s="8">
        <f t="shared" si="98"/>
        <v>0</v>
      </c>
      <c r="T496" s="8">
        <f t="shared" si="98"/>
        <v>0</v>
      </c>
      <c r="U496" s="21">
        <f t="shared" si="90"/>
        <v>23</v>
      </c>
      <c r="V496" s="19">
        <f>VLOOKUP($C496,Gas!$B$3:$E$2506,2)</f>
        <v>2.395</v>
      </c>
      <c r="W496" s="44">
        <f t="shared" si="91"/>
        <v>9.6033402922755737</v>
      </c>
      <c r="X496" s="5">
        <f>VLOOKUP($C496,Gas!$B$3:$E$2506,4)</f>
        <v>0.50796636416225149</v>
      </c>
    </row>
    <row r="497" spans="1:24" x14ac:dyDescent="0.2">
      <c r="A497">
        <f t="shared" si="95"/>
        <v>1999</v>
      </c>
      <c r="B497" s="43">
        <f t="shared" si="94"/>
        <v>23</v>
      </c>
      <c r="C497" s="91">
        <v>36479</v>
      </c>
      <c r="D497" s="92">
        <v>23.75</v>
      </c>
      <c r="E497" s="4">
        <f t="shared" si="89"/>
        <v>3.2088314551500449E-2</v>
      </c>
      <c r="F497" s="100">
        <f t="shared" si="87"/>
        <v>0.98447080534128262</v>
      </c>
      <c r="G497" s="2"/>
      <c r="H497" s="8">
        <f t="shared" si="98"/>
        <v>0</v>
      </c>
      <c r="I497" s="8">
        <f t="shared" si="98"/>
        <v>1.25</v>
      </c>
      <c r="J497" s="8">
        <f t="shared" si="98"/>
        <v>6.25</v>
      </c>
      <c r="K497" s="8">
        <f t="shared" si="98"/>
        <v>11.25</v>
      </c>
      <c r="L497" s="8">
        <f t="shared" si="98"/>
        <v>16.25</v>
      </c>
      <c r="M497" s="8">
        <f t="shared" si="98"/>
        <v>26.25</v>
      </c>
      <c r="N497" s="8">
        <f t="shared" si="98"/>
        <v>3.75</v>
      </c>
      <c r="O497" s="8">
        <f t="shared" si="98"/>
        <v>0</v>
      </c>
      <c r="P497" s="8">
        <f t="shared" si="98"/>
        <v>0</v>
      </c>
      <c r="Q497" s="8">
        <f t="shared" si="98"/>
        <v>0</v>
      </c>
      <c r="R497" s="8">
        <f t="shared" si="98"/>
        <v>0</v>
      </c>
      <c r="S497" s="8">
        <f t="shared" si="98"/>
        <v>0</v>
      </c>
      <c r="T497" s="8">
        <f t="shared" si="98"/>
        <v>0</v>
      </c>
      <c r="U497" s="21">
        <f t="shared" si="90"/>
        <v>23</v>
      </c>
      <c r="V497" s="19">
        <f>VLOOKUP($C497,Gas!$B$3:$E$2506,2)</f>
        <v>2.1349999999999998</v>
      </c>
      <c r="W497" s="44">
        <f t="shared" si="91"/>
        <v>11.124121779859486</v>
      </c>
      <c r="X497" s="5">
        <f>VLOOKUP($C497,Gas!$B$3:$E$2506,4)</f>
        <v>0.72346114855524735</v>
      </c>
    </row>
    <row r="498" spans="1:24" x14ac:dyDescent="0.2">
      <c r="A498">
        <f t="shared" si="95"/>
        <v>1999</v>
      </c>
      <c r="B498" s="43">
        <f t="shared" si="94"/>
        <v>23</v>
      </c>
      <c r="C498" s="91">
        <v>36480</v>
      </c>
      <c r="D498" s="92">
        <v>24.78</v>
      </c>
      <c r="E498" s="4">
        <f t="shared" si="89"/>
        <v>4.2454345720346308E-2</v>
      </c>
      <c r="F498" s="100">
        <f t="shared" si="87"/>
        <v>0.99218321949877197</v>
      </c>
      <c r="G498" s="2"/>
      <c r="H498" s="8">
        <f t="shared" si="98"/>
        <v>0</v>
      </c>
      <c r="I498" s="8">
        <f t="shared" si="98"/>
        <v>0.21999999999999886</v>
      </c>
      <c r="J498" s="8">
        <f t="shared" si="98"/>
        <v>5.2199999999999989</v>
      </c>
      <c r="K498" s="8">
        <f t="shared" si="98"/>
        <v>10.219999999999999</v>
      </c>
      <c r="L498" s="8">
        <f t="shared" si="98"/>
        <v>15.219999999999999</v>
      </c>
      <c r="M498" s="8">
        <f t="shared" si="98"/>
        <v>25.22</v>
      </c>
      <c r="N498" s="8">
        <f t="shared" si="98"/>
        <v>4.7800000000000011</v>
      </c>
      <c r="O498" s="8">
        <f t="shared" si="98"/>
        <v>0</v>
      </c>
      <c r="P498" s="8">
        <f t="shared" si="98"/>
        <v>0</v>
      </c>
      <c r="Q498" s="8">
        <f t="shared" si="98"/>
        <v>0</v>
      </c>
      <c r="R498" s="8">
        <f t="shared" si="98"/>
        <v>0</v>
      </c>
      <c r="S498" s="8">
        <f t="shared" si="98"/>
        <v>0</v>
      </c>
      <c r="T498" s="8">
        <f t="shared" si="98"/>
        <v>0</v>
      </c>
      <c r="U498" s="21">
        <f t="shared" si="90"/>
        <v>23</v>
      </c>
      <c r="V498" s="19">
        <f>VLOOKUP($C498,Gas!$B$3:$E$2506,2)</f>
        <v>2.31</v>
      </c>
      <c r="W498" s="44">
        <f t="shared" si="91"/>
        <v>10.727272727272728</v>
      </c>
      <c r="X498" s="5">
        <f>VLOOKUP($C498,Gas!$B$3:$E$2506,4)</f>
        <v>0.94165309091785698</v>
      </c>
    </row>
    <row r="499" spans="1:24" x14ac:dyDescent="0.2">
      <c r="A499">
        <f t="shared" si="95"/>
        <v>1999</v>
      </c>
      <c r="B499" s="43">
        <f t="shared" si="94"/>
        <v>23</v>
      </c>
      <c r="C499" s="91">
        <v>36481</v>
      </c>
      <c r="D499" s="92">
        <v>26.57</v>
      </c>
      <c r="E499" s="4">
        <f t="shared" si="89"/>
        <v>6.9745883570725725E-2</v>
      </c>
      <c r="F499" s="100">
        <f t="shared" si="87"/>
        <v>1.0391501488695596</v>
      </c>
      <c r="G499" s="2"/>
      <c r="H499" s="8">
        <f t="shared" si="98"/>
        <v>0</v>
      </c>
      <c r="I499" s="8">
        <f t="shared" si="98"/>
        <v>0</v>
      </c>
      <c r="J499" s="8">
        <f t="shared" si="98"/>
        <v>3.4299999999999997</v>
      </c>
      <c r="K499" s="8">
        <f t="shared" si="98"/>
        <v>8.43</v>
      </c>
      <c r="L499" s="8">
        <f t="shared" si="98"/>
        <v>13.43</v>
      </c>
      <c r="M499" s="8">
        <f t="shared" si="98"/>
        <v>23.43</v>
      </c>
      <c r="N499" s="8">
        <f t="shared" si="98"/>
        <v>6.57</v>
      </c>
      <c r="O499" s="8">
        <f t="shared" si="98"/>
        <v>1.5700000000000003</v>
      </c>
      <c r="P499" s="8">
        <f t="shared" si="98"/>
        <v>0</v>
      </c>
      <c r="Q499" s="8">
        <f t="shared" si="98"/>
        <v>0</v>
      </c>
      <c r="R499" s="8">
        <f t="shared" si="98"/>
        <v>0</v>
      </c>
      <c r="S499" s="8">
        <f t="shared" si="98"/>
        <v>0</v>
      </c>
      <c r="T499" s="8">
        <f t="shared" si="98"/>
        <v>0</v>
      </c>
      <c r="U499" s="21">
        <f t="shared" si="90"/>
        <v>23</v>
      </c>
      <c r="V499" s="19">
        <f>VLOOKUP($C499,Gas!$B$3:$E$2506,2)</f>
        <v>2.23</v>
      </c>
      <c r="W499" s="44">
        <f t="shared" si="91"/>
        <v>11.914798206278027</v>
      </c>
      <c r="X499" s="5">
        <f>VLOOKUP($C499,Gas!$B$3:$E$2506,4)</f>
        <v>0.9463129212234993</v>
      </c>
    </row>
    <row r="500" spans="1:24" x14ac:dyDescent="0.2">
      <c r="A500">
        <f t="shared" si="95"/>
        <v>1999</v>
      </c>
      <c r="B500" s="43">
        <f t="shared" si="94"/>
        <v>23</v>
      </c>
      <c r="C500" s="91">
        <v>36482</v>
      </c>
      <c r="D500" s="109">
        <f>D499</f>
        <v>26.57</v>
      </c>
      <c r="E500" s="4">
        <f t="shared" si="89"/>
        <v>0</v>
      </c>
      <c r="F500" s="100">
        <f t="shared" si="87"/>
        <v>0.80318758197617124</v>
      </c>
      <c r="G500" s="2"/>
      <c r="H500" s="8">
        <f t="shared" si="98"/>
        <v>0</v>
      </c>
      <c r="I500" s="8">
        <f t="shared" si="98"/>
        <v>0</v>
      </c>
      <c r="J500" s="8">
        <f t="shared" si="98"/>
        <v>3.4299999999999997</v>
      </c>
      <c r="K500" s="8">
        <f t="shared" si="98"/>
        <v>8.43</v>
      </c>
      <c r="L500" s="8">
        <f t="shared" si="98"/>
        <v>13.43</v>
      </c>
      <c r="M500" s="8">
        <f t="shared" si="98"/>
        <v>23.43</v>
      </c>
      <c r="N500" s="8">
        <f t="shared" si="98"/>
        <v>6.57</v>
      </c>
      <c r="O500" s="8">
        <f t="shared" si="98"/>
        <v>1.5700000000000003</v>
      </c>
      <c r="P500" s="8">
        <f t="shared" si="98"/>
        <v>0</v>
      </c>
      <c r="Q500" s="8">
        <f t="shared" si="98"/>
        <v>0</v>
      </c>
      <c r="R500" s="8">
        <f t="shared" si="98"/>
        <v>0</v>
      </c>
      <c r="S500" s="8">
        <f t="shared" si="98"/>
        <v>0</v>
      </c>
      <c r="T500" s="8">
        <f t="shared" si="98"/>
        <v>0</v>
      </c>
      <c r="U500" s="21">
        <f t="shared" si="90"/>
        <v>23</v>
      </c>
      <c r="V500" s="19">
        <f>VLOOKUP($C500,Gas!$B$3:$E$2506,2)</f>
        <v>2.2400000000000002</v>
      </c>
      <c r="W500" s="44">
        <f t="shared" si="91"/>
        <v>11.861607142857142</v>
      </c>
      <c r="X500" s="5">
        <f>VLOOKUP($C500,Gas!$B$3:$E$2506,4)</f>
        <v>0.94981957194187006</v>
      </c>
    </row>
    <row r="501" spans="1:24" x14ac:dyDescent="0.2">
      <c r="A501">
        <f t="shared" si="95"/>
        <v>1999</v>
      </c>
      <c r="B501" s="43">
        <f t="shared" si="94"/>
        <v>23</v>
      </c>
      <c r="C501" s="91">
        <v>36483</v>
      </c>
      <c r="D501" s="109">
        <f>D500</f>
        <v>26.57</v>
      </c>
      <c r="E501" s="4">
        <f t="shared" si="89"/>
        <v>0</v>
      </c>
      <c r="F501" s="100">
        <f t="shared" si="87"/>
        <v>0.71703561815342265</v>
      </c>
      <c r="G501" s="2"/>
      <c r="H501" s="8">
        <f t="shared" si="98"/>
        <v>0</v>
      </c>
      <c r="I501" s="8">
        <f t="shared" si="98"/>
        <v>0</v>
      </c>
      <c r="J501" s="8">
        <f t="shared" si="98"/>
        <v>3.4299999999999997</v>
      </c>
      <c r="K501" s="8">
        <f t="shared" si="98"/>
        <v>8.43</v>
      </c>
      <c r="L501" s="8">
        <f t="shared" si="98"/>
        <v>13.43</v>
      </c>
      <c r="M501" s="8">
        <f t="shared" si="98"/>
        <v>23.43</v>
      </c>
      <c r="N501" s="8">
        <f t="shared" si="98"/>
        <v>6.57</v>
      </c>
      <c r="O501" s="8">
        <f t="shared" si="98"/>
        <v>1.5700000000000003</v>
      </c>
      <c r="P501" s="8">
        <f t="shared" si="98"/>
        <v>0</v>
      </c>
      <c r="Q501" s="8">
        <f t="shared" si="98"/>
        <v>0</v>
      </c>
      <c r="R501" s="8">
        <f t="shared" si="98"/>
        <v>0</v>
      </c>
      <c r="S501" s="8">
        <f t="shared" si="98"/>
        <v>0</v>
      </c>
      <c r="T501" s="8">
        <f t="shared" si="98"/>
        <v>0</v>
      </c>
      <c r="U501" s="21">
        <f t="shared" si="90"/>
        <v>23</v>
      </c>
      <c r="V501" s="19">
        <f>VLOOKUP($C501,Gas!$B$3:$E$2506,2)</f>
        <v>2.2200000000000002</v>
      </c>
      <c r="W501" s="44">
        <f t="shared" si="91"/>
        <v>11.968468468468467</v>
      </c>
      <c r="X501" s="5">
        <f>VLOOKUP($C501,Gas!$B$3:$E$2506,4)</f>
        <v>0.9506640207368745</v>
      </c>
    </row>
    <row r="502" spans="1:24" x14ac:dyDescent="0.2">
      <c r="A502">
        <f t="shared" si="95"/>
        <v>1999</v>
      </c>
      <c r="B502" s="43">
        <f t="shared" si="94"/>
        <v>23</v>
      </c>
      <c r="C502" s="91">
        <v>36486</v>
      </c>
      <c r="D502" s="92">
        <v>23.17</v>
      </c>
      <c r="E502" s="4">
        <f t="shared" si="89"/>
        <v>-0.13692442132743729</v>
      </c>
      <c r="F502" s="100">
        <f t="shared" ref="F502:F565" si="99">STDEV(E493:E502)*SQRT(trade_day)</f>
        <v>0.97048188781587363</v>
      </c>
      <c r="G502" s="2"/>
      <c r="H502" s="8">
        <f t="shared" si="98"/>
        <v>0</v>
      </c>
      <c r="I502" s="8">
        <f t="shared" si="98"/>
        <v>1.8299999999999983</v>
      </c>
      <c r="J502" s="8">
        <f t="shared" si="98"/>
        <v>6.8299999999999983</v>
      </c>
      <c r="K502" s="8">
        <f t="shared" si="98"/>
        <v>11.829999999999998</v>
      </c>
      <c r="L502" s="8">
        <f t="shared" si="98"/>
        <v>16.829999999999998</v>
      </c>
      <c r="M502" s="8">
        <f t="shared" si="98"/>
        <v>26.83</v>
      </c>
      <c r="N502" s="8">
        <f t="shared" si="98"/>
        <v>3.1700000000000017</v>
      </c>
      <c r="O502" s="8">
        <f t="shared" si="98"/>
        <v>0</v>
      </c>
      <c r="P502" s="8">
        <f t="shared" si="98"/>
        <v>0</v>
      </c>
      <c r="Q502" s="8">
        <f t="shared" si="98"/>
        <v>0</v>
      </c>
      <c r="R502" s="8">
        <f t="shared" si="98"/>
        <v>0</v>
      </c>
      <c r="S502" s="8">
        <f t="shared" si="98"/>
        <v>0</v>
      </c>
      <c r="T502" s="8">
        <f t="shared" si="98"/>
        <v>0</v>
      </c>
      <c r="U502" s="21">
        <f t="shared" si="90"/>
        <v>23</v>
      </c>
      <c r="V502" s="19">
        <f>VLOOKUP($C502,Gas!$B$3:$E$2506,2)</f>
        <v>2.15</v>
      </c>
      <c r="W502" s="44">
        <f t="shared" si="91"/>
        <v>10.776744186046512</v>
      </c>
      <c r="X502" s="5">
        <f>VLOOKUP($C502,Gas!$B$3:$E$2506,4)</f>
        <v>0.91440196356332759</v>
      </c>
    </row>
    <row r="503" spans="1:24" x14ac:dyDescent="0.2">
      <c r="A503">
        <f t="shared" si="95"/>
        <v>1999</v>
      </c>
      <c r="B503" s="43">
        <f t="shared" si="94"/>
        <v>23</v>
      </c>
      <c r="C503" s="91">
        <v>36487</v>
      </c>
      <c r="D503" s="109">
        <f>D502</f>
        <v>23.17</v>
      </c>
      <c r="E503" s="4">
        <f t="shared" si="89"/>
        <v>0</v>
      </c>
      <c r="F503" s="100">
        <f t="shared" si="99"/>
        <v>0.88970308527912478</v>
      </c>
      <c r="G503" s="2"/>
      <c r="H503" s="8">
        <f t="shared" si="98"/>
        <v>0</v>
      </c>
      <c r="I503" s="8">
        <f t="shared" si="98"/>
        <v>1.8299999999999983</v>
      </c>
      <c r="J503" s="8">
        <f t="shared" si="98"/>
        <v>6.8299999999999983</v>
      </c>
      <c r="K503" s="8">
        <f t="shared" si="98"/>
        <v>11.829999999999998</v>
      </c>
      <c r="L503" s="8">
        <f t="shared" si="98"/>
        <v>16.829999999999998</v>
      </c>
      <c r="M503" s="8">
        <f t="shared" si="98"/>
        <v>26.83</v>
      </c>
      <c r="N503" s="8">
        <f t="shared" si="98"/>
        <v>3.1700000000000017</v>
      </c>
      <c r="O503" s="8">
        <f t="shared" si="98"/>
        <v>0</v>
      </c>
      <c r="P503" s="8">
        <f t="shared" si="98"/>
        <v>0</v>
      </c>
      <c r="Q503" s="8">
        <f t="shared" si="98"/>
        <v>0</v>
      </c>
      <c r="R503" s="8">
        <f t="shared" si="98"/>
        <v>0</v>
      </c>
      <c r="S503" s="8">
        <f t="shared" si="98"/>
        <v>0</v>
      </c>
      <c r="T503" s="8">
        <f t="shared" si="98"/>
        <v>0</v>
      </c>
      <c r="U503" s="21">
        <f t="shared" si="90"/>
        <v>23</v>
      </c>
      <c r="V503" s="19">
        <f>VLOOKUP($C503,Gas!$B$3:$E$2506,2)</f>
        <v>2.0350000000000001</v>
      </c>
      <c r="W503" s="44">
        <f t="shared" si="91"/>
        <v>11.385749385749385</v>
      </c>
      <c r="X503" s="5">
        <f>VLOOKUP($C503,Gas!$B$3:$E$2506,4)</f>
        <v>0.67898054056708013</v>
      </c>
    </row>
    <row r="504" spans="1:24" x14ac:dyDescent="0.2">
      <c r="A504">
        <f t="shared" si="95"/>
        <v>1999</v>
      </c>
      <c r="B504" s="43">
        <f t="shared" si="94"/>
        <v>23</v>
      </c>
      <c r="C504" s="91">
        <v>36488</v>
      </c>
      <c r="D504" s="109">
        <f>D503</f>
        <v>23.17</v>
      </c>
      <c r="E504" s="4">
        <f t="shared" si="89"/>
        <v>0</v>
      </c>
      <c r="F504" s="100">
        <f t="shared" si="99"/>
        <v>0.87251351406928324</v>
      </c>
      <c r="G504" s="2"/>
      <c r="H504" s="8">
        <f t="shared" ref="H504:T513" si="100">IF(H$1="P",MAX(0,H$2-$D504),IF(H$1="C",MAX(0,$D504-H$2)))</f>
        <v>0</v>
      </c>
      <c r="I504" s="8">
        <f t="shared" si="100"/>
        <v>1.8299999999999983</v>
      </c>
      <c r="J504" s="8">
        <f t="shared" si="100"/>
        <v>6.8299999999999983</v>
      </c>
      <c r="K504" s="8">
        <f t="shared" si="100"/>
        <v>11.829999999999998</v>
      </c>
      <c r="L504" s="8">
        <f t="shared" si="100"/>
        <v>16.829999999999998</v>
      </c>
      <c r="M504" s="8">
        <f t="shared" si="100"/>
        <v>26.83</v>
      </c>
      <c r="N504" s="8">
        <f t="shared" si="100"/>
        <v>3.1700000000000017</v>
      </c>
      <c r="O504" s="8">
        <f t="shared" si="100"/>
        <v>0</v>
      </c>
      <c r="P504" s="8">
        <f t="shared" si="100"/>
        <v>0</v>
      </c>
      <c r="Q504" s="8">
        <f t="shared" si="100"/>
        <v>0</v>
      </c>
      <c r="R504" s="8">
        <f t="shared" si="100"/>
        <v>0</v>
      </c>
      <c r="S504" s="8">
        <f t="shared" si="100"/>
        <v>0</v>
      </c>
      <c r="T504" s="8">
        <f t="shared" si="100"/>
        <v>0</v>
      </c>
      <c r="U504" s="21">
        <f t="shared" si="90"/>
        <v>23</v>
      </c>
      <c r="V504" s="19">
        <f>VLOOKUP($C504,Gas!$B$3:$E$2506,2)</f>
        <v>1.99</v>
      </c>
      <c r="W504" s="44">
        <f t="shared" si="91"/>
        <v>11.643216080402011</v>
      </c>
      <c r="X504" s="5">
        <f>VLOOKUP($C504,Gas!$B$3:$E$2506,4)</f>
        <v>0.68597720774202331</v>
      </c>
    </row>
    <row r="505" spans="1:24" x14ac:dyDescent="0.2">
      <c r="A505">
        <f t="shared" si="95"/>
        <v>1999</v>
      </c>
      <c r="B505" s="43">
        <f t="shared" si="94"/>
        <v>23</v>
      </c>
      <c r="C505" s="91">
        <v>36493</v>
      </c>
      <c r="D505" s="92">
        <v>22</v>
      </c>
      <c r="E505" s="4">
        <f t="shared" si="89"/>
        <v>-5.1815885085969113E-2</v>
      </c>
      <c r="F505" s="100">
        <f t="shared" si="99"/>
        <v>0.89647623225435147</v>
      </c>
      <c r="G505" s="2"/>
      <c r="H505" s="8">
        <f t="shared" si="100"/>
        <v>0</v>
      </c>
      <c r="I505" s="8">
        <f t="shared" si="100"/>
        <v>3</v>
      </c>
      <c r="J505" s="8">
        <f t="shared" si="100"/>
        <v>8</v>
      </c>
      <c r="K505" s="8">
        <f t="shared" si="100"/>
        <v>13</v>
      </c>
      <c r="L505" s="8">
        <f t="shared" si="100"/>
        <v>18</v>
      </c>
      <c r="M505" s="8">
        <f t="shared" si="100"/>
        <v>28</v>
      </c>
      <c r="N505" s="8">
        <f t="shared" si="100"/>
        <v>2</v>
      </c>
      <c r="O505" s="8">
        <f t="shared" si="100"/>
        <v>0</v>
      </c>
      <c r="P505" s="8">
        <f t="shared" si="100"/>
        <v>0</v>
      </c>
      <c r="Q505" s="8">
        <f t="shared" si="100"/>
        <v>0</v>
      </c>
      <c r="R505" s="8">
        <f t="shared" si="100"/>
        <v>0</v>
      </c>
      <c r="S505" s="8">
        <f t="shared" si="100"/>
        <v>0</v>
      </c>
      <c r="T505" s="8">
        <f t="shared" si="100"/>
        <v>0</v>
      </c>
      <c r="U505" s="21">
        <f t="shared" si="90"/>
        <v>23</v>
      </c>
      <c r="V505" s="19">
        <f>VLOOKUP($C505,Gas!$B$3:$E$2506,2)</f>
        <v>1.9350000000000001</v>
      </c>
      <c r="W505" s="44">
        <f t="shared" si="91"/>
        <v>11.369509043927648</v>
      </c>
      <c r="X505" s="5">
        <f>VLOOKUP($C505,Gas!$B$3:$E$2506,4)</f>
        <v>0.373844168426958</v>
      </c>
    </row>
    <row r="506" spans="1:24" x14ac:dyDescent="0.2">
      <c r="A506">
        <f t="shared" si="95"/>
        <v>1999</v>
      </c>
      <c r="B506" s="43">
        <f t="shared" si="94"/>
        <v>23</v>
      </c>
      <c r="C506" s="91">
        <v>36494</v>
      </c>
      <c r="D506" s="109">
        <f>D505</f>
        <v>22</v>
      </c>
      <c r="E506" s="4">
        <f t="shared" si="89"/>
        <v>0</v>
      </c>
      <c r="F506" s="100">
        <f t="shared" si="99"/>
        <v>0.89647623225435147</v>
      </c>
      <c r="G506" s="2"/>
      <c r="H506" s="8">
        <f t="shared" si="100"/>
        <v>0</v>
      </c>
      <c r="I506" s="8">
        <f t="shared" si="100"/>
        <v>3</v>
      </c>
      <c r="J506" s="8">
        <f t="shared" si="100"/>
        <v>8</v>
      </c>
      <c r="K506" s="8">
        <f t="shared" si="100"/>
        <v>13</v>
      </c>
      <c r="L506" s="8">
        <f t="shared" si="100"/>
        <v>18</v>
      </c>
      <c r="M506" s="8">
        <f t="shared" si="100"/>
        <v>28</v>
      </c>
      <c r="N506" s="8">
        <f t="shared" si="100"/>
        <v>2</v>
      </c>
      <c r="O506" s="8">
        <f t="shared" si="100"/>
        <v>0</v>
      </c>
      <c r="P506" s="8">
        <f t="shared" si="100"/>
        <v>0</v>
      </c>
      <c r="Q506" s="8">
        <f t="shared" si="100"/>
        <v>0</v>
      </c>
      <c r="R506" s="8">
        <f t="shared" si="100"/>
        <v>0</v>
      </c>
      <c r="S506" s="8">
        <f t="shared" si="100"/>
        <v>0</v>
      </c>
      <c r="T506" s="8">
        <f t="shared" si="100"/>
        <v>0</v>
      </c>
      <c r="U506" s="21">
        <f t="shared" si="90"/>
        <v>23</v>
      </c>
      <c r="V506" s="19">
        <f>VLOOKUP($C506,Gas!$B$3:$E$2506,2)</f>
        <v>2.2050000000000001</v>
      </c>
      <c r="W506" s="44">
        <f t="shared" si="91"/>
        <v>9.9773242630385486</v>
      </c>
      <c r="X506" s="5">
        <f>VLOOKUP($C506,Gas!$B$3:$E$2506,4)</f>
        <v>0.9295420359131048</v>
      </c>
    </row>
    <row r="507" spans="1:24" x14ac:dyDescent="0.2">
      <c r="A507">
        <f t="shared" si="95"/>
        <v>1999</v>
      </c>
      <c r="B507" s="43">
        <f t="shared" si="94"/>
        <v>24</v>
      </c>
      <c r="C507" s="91">
        <v>36495</v>
      </c>
      <c r="D507" s="92">
        <v>24.5</v>
      </c>
      <c r="E507" s="4">
        <f t="shared" si="89"/>
        <v>0.10763066419236536</v>
      </c>
      <c r="F507" s="100">
        <f t="shared" si="99"/>
        <v>1.048646485591382</v>
      </c>
      <c r="G507" s="2"/>
      <c r="H507" s="8">
        <f t="shared" si="100"/>
        <v>0</v>
      </c>
      <c r="I507" s="8">
        <f t="shared" si="100"/>
        <v>0.5</v>
      </c>
      <c r="J507" s="8">
        <f t="shared" si="100"/>
        <v>5.5</v>
      </c>
      <c r="K507" s="8">
        <f t="shared" si="100"/>
        <v>10.5</v>
      </c>
      <c r="L507" s="8">
        <f t="shared" si="100"/>
        <v>15.5</v>
      </c>
      <c r="M507" s="8">
        <f t="shared" si="100"/>
        <v>25.5</v>
      </c>
      <c r="N507" s="8">
        <f t="shared" si="100"/>
        <v>4.5</v>
      </c>
      <c r="O507" s="8">
        <f t="shared" si="100"/>
        <v>0</v>
      </c>
      <c r="P507" s="8">
        <f t="shared" si="100"/>
        <v>0</v>
      </c>
      <c r="Q507" s="8">
        <f t="shared" si="100"/>
        <v>0</v>
      </c>
      <c r="R507" s="8">
        <f t="shared" si="100"/>
        <v>0</v>
      </c>
      <c r="S507" s="8">
        <f t="shared" si="100"/>
        <v>0</v>
      </c>
      <c r="T507" s="8">
        <f t="shared" si="100"/>
        <v>0</v>
      </c>
      <c r="U507" s="21">
        <f t="shared" si="90"/>
        <v>24</v>
      </c>
      <c r="V507" s="19">
        <f>VLOOKUP($C507,Gas!$B$3:$E$2506,2)</f>
        <v>2.2149999999999999</v>
      </c>
      <c r="W507" s="44">
        <f t="shared" si="91"/>
        <v>11.06094808126411</v>
      </c>
      <c r="X507" s="5">
        <f>VLOOKUP($C507,Gas!$B$3:$E$2506,4)</f>
        <v>0.92944534195663198</v>
      </c>
    </row>
    <row r="508" spans="1:24" x14ac:dyDescent="0.2">
      <c r="A508">
        <f t="shared" si="95"/>
        <v>1999</v>
      </c>
      <c r="B508" s="43">
        <f t="shared" si="94"/>
        <v>24</v>
      </c>
      <c r="C508" s="91">
        <v>36496</v>
      </c>
      <c r="D508" s="109">
        <f>D507</f>
        <v>24.5</v>
      </c>
      <c r="E508" s="4">
        <f t="shared" si="89"/>
        <v>0</v>
      </c>
      <c r="F508" s="100">
        <f t="shared" si="99"/>
        <v>1.025631482328768</v>
      </c>
      <c r="G508" s="2"/>
      <c r="H508" s="8">
        <f t="shared" si="100"/>
        <v>0</v>
      </c>
      <c r="I508" s="8">
        <f t="shared" si="100"/>
        <v>0.5</v>
      </c>
      <c r="J508" s="8">
        <f t="shared" si="100"/>
        <v>5.5</v>
      </c>
      <c r="K508" s="8">
        <f t="shared" si="100"/>
        <v>10.5</v>
      </c>
      <c r="L508" s="8">
        <f t="shared" si="100"/>
        <v>15.5</v>
      </c>
      <c r="M508" s="8">
        <f t="shared" si="100"/>
        <v>25.5</v>
      </c>
      <c r="N508" s="8">
        <f t="shared" si="100"/>
        <v>4.5</v>
      </c>
      <c r="O508" s="8">
        <f t="shared" si="100"/>
        <v>0</v>
      </c>
      <c r="P508" s="8">
        <f t="shared" si="100"/>
        <v>0</v>
      </c>
      <c r="Q508" s="8">
        <f t="shared" si="100"/>
        <v>0</v>
      </c>
      <c r="R508" s="8">
        <f t="shared" si="100"/>
        <v>0</v>
      </c>
      <c r="S508" s="8">
        <f t="shared" si="100"/>
        <v>0</v>
      </c>
      <c r="T508" s="8">
        <f t="shared" si="100"/>
        <v>0</v>
      </c>
      <c r="U508" s="21">
        <f t="shared" si="90"/>
        <v>24</v>
      </c>
      <c r="V508" s="19">
        <f>VLOOKUP($C508,Gas!$B$3:$E$2506,2)</f>
        <v>2.17</v>
      </c>
      <c r="W508" s="44">
        <f t="shared" si="91"/>
        <v>11.290322580645162</v>
      </c>
      <c r="X508" s="5">
        <f>VLOOKUP($C508,Gas!$B$3:$E$2506,4)</f>
        <v>0.94032130936398439</v>
      </c>
    </row>
    <row r="509" spans="1:24" x14ac:dyDescent="0.2">
      <c r="A509">
        <f t="shared" si="95"/>
        <v>1999</v>
      </c>
      <c r="B509" s="43">
        <f t="shared" si="94"/>
        <v>24</v>
      </c>
      <c r="C509" s="91">
        <v>36497</v>
      </c>
      <c r="D509" s="92">
        <v>20</v>
      </c>
      <c r="E509" s="4">
        <f t="shared" si="89"/>
        <v>-0.2029408439966903</v>
      </c>
      <c r="F509" s="100">
        <f t="shared" si="99"/>
        <v>1.3553808532784928</v>
      </c>
      <c r="G509" s="2"/>
      <c r="H509" s="8">
        <f t="shared" si="100"/>
        <v>0</v>
      </c>
      <c r="I509" s="8">
        <f t="shared" si="100"/>
        <v>5</v>
      </c>
      <c r="J509" s="8">
        <f t="shared" si="100"/>
        <v>10</v>
      </c>
      <c r="K509" s="8">
        <f t="shared" si="100"/>
        <v>15</v>
      </c>
      <c r="L509" s="8">
        <f t="shared" si="100"/>
        <v>20</v>
      </c>
      <c r="M509" s="8">
        <f t="shared" si="100"/>
        <v>30</v>
      </c>
      <c r="N509" s="8">
        <f t="shared" si="100"/>
        <v>0</v>
      </c>
      <c r="O509" s="8">
        <f t="shared" si="100"/>
        <v>0</v>
      </c>
      <c r="P509" s="8">
        <f t="shared" si="100"/>
        <v>0</v>
      </c>
      <c r="Q509" s="8">
        <f t="shared" si="100"/>
        <v>0</v>
      </c>
      <c r="R509" s="8">
        <f t="shared" si="100"/>
        <v>0</v>
      </c>
      <c r="S509" s="8">
        <f t="shared" si="100"/>
        <v>0</v>
      </c>
      <c r="T509" s="8">
        <f t="shared" si="100"/>
        <v>0</v>
      </c>
      <c r="U509" s="21">
        <f t="shared" si="90"/>
        <v>24</v>
      </c>
      <c r="V509" s="19">
        <f>VLOOKUP($C509,Gas!$B$3:$E$2506,2)</f>
        <v>2.1749999999999998</v>
      </c>
      <c r="W509" s="44">
        <f t="shared" si="91"/>
        <v>9.1954022988505759</v>
      </c>
      <c r="X509" s="5">
        <f>VLOOKUP($C509,Gas!$B$3:$E$2506,4)</f>
        <v>0.86270418174015773</v>
      </c>
    </row>
    <row r="510" spans="1:24" x14ac:dyDescent="0.2">
      <c r="A510">
        <f t="shared" si="95"/>
        <v>1999</v>
      </c>
      <c r="B510" s="43">
        <f t="shared" si="94"/>
        <v>24</v>
      </c>
      <c r="C510" s="91">
        <v>36500</v>
      </c>
      <c r="D510" s="92">
        <v>21</v>
      </c>
      <c r="E510" s="4">
        <f t="shared" si="89"/>
        <v>4.8790164169432049E-2</v>
      </c>
      <c r="F510" s="100">
        <f t="shared" si="99"/>
        <v>1.4048355711051876</v>
      </c>
      <c r="G510" s="2"/>
      <c r="H510" s="8">
        <f t="shared" si="100"/>
        <v>0</v>
      </c>
      <c r="I510" s="8">
        <f t="shared" si="100"/>
        <v>4</v>
      </c>
      <c r="J510" s="8">
        <f t="shared" si="100"/>
        <v>9</v>
      </c>
      <c r="K510" s="8">
        <f t="shared" si="100"/>
        <v>14</v>
      </c>
      <c r="L510" s="8">
        <f t="shared" si="100"/>
        <v>19</v>
      </c>
      <c r="M510" s="8">
        <f t="shared" si="100"/>
        <v>29</v>
      </c>
      <c r="N510" s="8">
        <f t="shared" si="100"/>
        <v>1</v>
      </c>
      <c r="O510" s="8">
        <f t="shared" si="100"/>
        <v>0</v>
      </c>
      <c r="P510" s="8">
        <f t="shared" si="100"/>
        <v>0</v>
      </c>
      <c r="Q510" s="8">
        <f t="shared" si="100"/>
        <v>0</v>
      </c>
      <c r="R510" s="8">
        <f t="shared" si="100"/>
        <v>0</v>
      </c>
      <c r="S510" s="8">
        <f t="shared" si="100"/>
        <v>0</v>
      </c>
      <c r="T510" s="8">
        <f t="shared" si="100"/>
        <v>0</v>
      </c>
      <c r="U510" s="21">
        <f t="shared" si="90"/>
        <v>24</v>
      </c>
      <c r="V510" s="19">
        <f>VLOOKUP($C510,Gas!$B$3:$E$2506,2)</f>
        <v>2.17</v>
      </c>
      <c r="W510" s="44">
        <f t="shared" si="91"/>
        <v>9.67741935483871</v>
      </c>
      <c r="X510" s="5">
        <f>VLOOKUP($C510,Gas!$B$3:$E$2506,4)</f>
        <v>0.81056074424531088</v>
      </c>
    </row>
    <row r="511" spans="1:24" x14ac:dyDescent="0.2">
      <c r="A511">
        <f t="shared" si="95"/>
        <v>1999</v>
      </c>
      <c r="B511" s="43">
        <f t="shared" si="94"/>
        <v>24</v>
      </c>
      <c r="C511" s="91">
        <v>36501</v>
      </c>
      <c r="D511" s="92">
        <v>20</v>
      </c>
      <c r="E511" s="4">
        <f t="shared" si="89"/>
        <v>-4.8790164169432056E-2</v>
      </c>
      <c r="F511" s="100">
        <f t="shared" si="99"/>
        <v>1.4033196902244764</v>
      </c>
      <c r="G511" s="2"/>
      <c r="H511" s="8">
        <f t="shared" si="100"/>
        <v>0</v>
      </c>
      <c r="I511" s="8">
        <f t="shared" si="100"/>
        <v>5</v>
      </c>
      <c r="J511" s="8">
        <f t="shared" si="100"/>
        <v>10</v>
      </c>
      <c r="K511" s="8">
        <f t="shared" si="100"/>
        <v>15</v>
      </c>
      <c r="L511" s="8">
        <f t="shared" si="100"/>
        <v>20</v>
      </c>
      <c r="M511" s="8">
        <f t="shared" si="100"/>
        <v>30</v>
      </c>
      <c r="N511" s="8">
        <f t="shared" si="100"/>
        <v>0</v>
      </c>
      <c r="O511" s="8">
        <f t="shared" si="100"/>
        <v>0</v>
      </c>
      <c r="P511" s="8">
        <f t="shared" si="100"/>
        <v>0</v>
      </c>
      <c r="Q511" s="8">
        <f t="shared" si="100"/>
        <v>0</v>
      </c>
      <c r="R511" s="8">
        <f t="shared" si="100"/>
        <v>0</v>
      </c>
      <c r="S511" s="8">
        <f t="shared" si="100"/>
        <v>0</v>
      </c>
      <c r="T511" s="8">
        <f t="shared" si="100"/>
        <v>0</v>
      </c>
      <c r="U511" s="21">
        <f t="shared" si="90"/>
        <v>24</v>
      </c>
      <c r="V511" s="19">
        <f>VLOOKUP($C511,Gas!$B$3:$E$2506,2)</f>
        <v>2.1800000000000002</v>
      </c>
      <c r="W511" s="44">
        <f t="shared" si="91"/>
        <v>9.1743119266055047</v>
      </c>
      <c r="X511" s="5">
        <f>VLOOKUP($C511,Gas!$B$3:$E$2506,4)</f>
        <v>0.80839707269474248</v>
      </c>
    </row>
    <row r="512" spans="1:24" x14ac:dyDescent="0.2">
      <c r="A512">
        <f t="shared" si="95"/>
        <v>1999</v>
      </c>
      <c r="B512" s="43">
        <f t="shared" si="94"/>
        <v>24</v>
      </c>
      <c r="C512" s="91">
        <v>36502</v>
      </c>
      <c r="D512" s="92">
        <v>23.5</v>
      </c>
      <c r="E512" s="4">
        <f t="shared" si="89"/>
        <v>0.16126814759612232</v>
      </c>
      <c r="F512" s="100">
        <f t="shared" si="99"/>
        <v>1.5474226582893333</v>
      </c>
      <c r="G512" s="2"/>
      <c r="H512" s="8">
        <f t="shared" si="100"/>
        <v>0</v>
      </c>
      <c r="I512" s="8">
        <f t="shared" si="100"/>
        <v>1.5</v>
      </c>
      <c r="J512" s="8">
        <f t="shared" si="100"/>
        <v>6.5</v>
      </c>
      <c r="K512" s="8">
        <f t="shared" si="100"/>
        <v>11.5</v>
      </c>
      <c r="L512" s="8">
        <f t="shared" si="100"/>
        <v>16.5</v>
      </c>
      <c r="M512" s="8">
        <f t="shared" si="100"/>
        <v>26.5</v>
      </c>
      <c r="N512" s="8">
        <f t="shared" si="100"/>
        <v>3.5</v>
      </c>
      <c r="O512" s="8">
        <f t="shared" si="100"/>
        <v>0</v>
      </c>
      <c r="P512" s="8">
        <f t="shared" si="100"/>
        <v>0</v>
      </c>
      <c r="Q512" s="8">
        <f t="shared" si="100"/>
        <v>0</v>
      </c>
      <c r="R512" s="8">
        <f t="shared" si="100"/>
        <v>0</v>
      </c>
      <c r="S512" s="8">
        <f t="shared" si="100"/>
        <v>0</v>
      </c>
      <c r="T512" s="8">
        <f t="shared" si="100"/>
        <v>0</v>
      </c>
      <c r="U512" s="21">
        <f t="shared" si="90"/>
        <v>24</v>
      </c>
      <c r="V512" s="19">
        <f>VLOOKUP($C512,Gas!$B$3:$E$2506,2)</f>
        <v>2.165</v>
      </c>
      <c r="W512" s="44">
        <f t="shared" si="91"/>
        <v>10.854503464203233</v>
      </c>
      <c r="X512" s="5">
        <f>VLOOKUP($C512,Gas!$B$3:$E$2506,4)</f>
        <v>0.81358616166063491</v>
      </c>
    </row>
    <row r="513" spans="1:24" x14ac:dyDescent="0.2">
      <c r="A513">
        <f t="shared" si="95"/>
        <v>1999</v>
      </c>
      <c r="B513" s="43">
        <f t="shared" si="94"/>
        <v>24</v>
      </c>
      <c r="C513" s="91">
        <v>36503</v>
      </c>
      <c r="D513" s="92">
        <v>22</v>
      </c>
      <c r="E513" s="4">
        <f t="shared" si="89"/>
        <v>-6.5957967791797398E-2</v>
      </c>
      <c r="F513" s="100">
        <f t="shared" si="99"/>
        <v>1.5838119677674771</v>
      </c>
      <c r="G513" s="2"/>
      <c r="H513" s="8">
        <f t="shared" si="100"/>
        <v>0</v>
      </c>
      <c r="I513" s="8">
        <f t="shared" si="100"/>
        <v>3</v>
      </c>
      <c r="J513" s="8">
        <f t="shared" si="100"/>
        <v>8</v>
      </c>
      <c r="K513" s="8">
        <f t="shared" si="100"/>
        <v>13</v>
      </c>
      <c r="L513" s="8">
        <f t="shared" si="100"/>
        <v>18</v>
      </c>
      <c r="M513" s="8">
        <f t="shared" si="100"/>
        <v>28</v>
      </c>
      <c r="N513" s="8">
        <f t="shared" si="100"/>
        <v>2</v>
      </c>
      <c r="O513" s="8">
        <f t="shared" si="100"/>
        <v>0</v>
      </c>
      <c r="P513" s="8">
        <f t="shared" si="100"/>
        <v>0</v>
      </c>
      <c r="Q513" s="8">
        <f t="shared" si="100"/>
        <v>0</v>
      </c>
      <c r="R513" s="8">
        <f t="shared" si="100"/>
        <v>0</v>
      </c>
      <c r="S513" s="8">
        <f t="shared" si="100"/>
        <v>0</v>
      </c>
      <c r="T513" s="8">
        <f t="shared" si="100"/>
        <v>0</v>
      </c>
      <c r="U513" s="21">
        <f t="shared" si="90"/>
        <v>24</v>
      </c>
      <c r="V513" s="19">
        <f>VLOOKUP($C513,Gas!$B$3:$E$2506,2)</f>
        <v>2.23</v>
      </c>
      <c r="W513" s="44">
        <f t="shared" si="91"/>
        <v>9.8654708520179373</v>
      </c>
      <c r="X513" s="5">
        <f>VLOOKUP($C513,Gas!$B$3:$E$2506,4)</f>
        <v>0.81664785373283055</v>
      </c>
    </row>
    <row r="514" spans="1:24" x14ac:dyDescent="0.2">
      <c r="A514">
        <f t="shared" si="95"/>
        <v>1999</v>
      </c>
      <c r="B514" s="43">
        <f t="shared" si="94"/>
        <v>24</v>
      </c>
      <c r="C514" s="91">
        <v>36504</v>
      </c>
      <c r="D514" s="92">
        <v>22.25</v>
      </c>
      <c r="E514" s="4">
        <f t="shared" si="89"/>
        <v>1.1299555253933466E-2</v>
      </c>
      <c r="F514" s="100">
        <f t="shared" si="99"/>
        <v>1.5858452339553528</v>
      </c>
      <c r="G514" s="2"/>
      <c r="H514" s="8">
        <f t="shared" ref="H514:T523" si="101">IF(H$1="P",MAX(0,H$2-$D514),IF(H$1="C",MAX(0,$D514-H$2)))</f>
        <v>0</v>
      </c>
      <c r="I514" s="8">
        <f t="shared" si="101"/>
        <v>2.75</v>
      </c>
      <c r="J514" s="8">
        <f t="shared" si="101"/>
        <v>7.75</v>
      </c>
      <c r="K514" s="8">
        <f t="shared" si="101"/>
        <v>12.75</v>
      </c>
      <c r="L514" s="8">
        <f t="shared" si="101"/>
        <v>17.75</v>
      </c>
      <c r="M514" s="8">
        <f t="shared" si="101"/>
        <v>27.75</v>
      </c>
      <c r="N514" s="8">
        <f t="shared" si="101"/>
        <v>2.25</v>
      </c>
      <c r="O514" s="8">
        <f t="shared" si="101"/>
        <v>0</v>
      </c>
      <c r="P514" s="8">
        <f t="shared" si="101"/>
        <v>0</v>
      </c>
      <c r="Q514" s="8">
        <f t="shared" si="101"/>
        <v>0</v>
      </c>
      <c r="R514" s="8">
        <f t="shared" si="101"/>
        <v>0</v>
      </c>
      <c r="S514" s="8">
        <f t="shared" si="101"/>
        <v>0</v>
      </c>
      <c r="T514" s="8">
        <f t="shared" si="101"/>
        <v>0</v>
      </c>
      <c r="U514" s="21">
        <f t="shared" si="90"/>
        <v>24</v>
      </c>
      <c r="V514" s="19">
        <f>VLOOKUP($C514,Gas!$B$3:$E$2506,2)</f>
        <v>2.2050000000000001</v>
      </c>
      <c r="W514" s="44">
        <f t="shared" si="91"/>
        <v>10.090702947845804</v>
      </c>
      <c r="X514" s="5">
        <f>VLOOKUP($C514,Gas!$B$3:$E$2506,4)</f>
        <v>0.24855388480196769</v>
      </c>
    </row>
    <row r="515" spans="1:24" x14ac:dyDescent="0.2">
      <c r="A515">
        <f t="shared" si="95"/>
        <v>1999</v>
      </c>
      <c r="B515" s="43">
        <f t="shared" si="94"/>
        <v>24</v>
      </c>
      <c r="C515" s="91">
        <v>36507</v>
      </c>
      <c r="D515" s="92">
        <v>23</v>
      </c>
      <c r="E515" s="4">
        <f t="shared" si="89"/>
        <v>3.315220731690055E-2</v>
      </c>
      <c r="F515" s="100">
        <f t="shared" si="99"/>
        <v>1.5715997520184606</v>
      </c>
      <c r="G515" s="2"/>
      <c r="H515" s="8">
        <f t="shared" si="101"/>
        <v>0</v>
      </c>
      <c r="I515" s="8">
        <f t="shared" si="101"/>
        <v>2</v>
      </c>
      <c r="J515" s="8">
        <f t="shared" si="101"/>
        <v>7</v>
      </c>
      <c r="K515" s="8">
        <f t="shared" si="101"/>
        <v>12</v>
      </c>
      <c r="L515" s="8">
        <f t="shared" si="101"/>
        <v>17</v>
      </c>
      <c r="M515" s="8">
        <f t="shared" si="101"/>
        <v>27</v>
      </c>
      <c r="N515" s="8">
        <f t="shared" si="101"/>
        <v>3</v>
      </c>
      <c r="O515" s="8">
        <f t="shared" si="101"/>
        <v>0</v>
      </c>
      <c r="P515" s="8">
        <f t="shared" si="101"/>
        <v>0</v>
      </c>
      <c r="Q515" s="8">
        <f t="shared" si="101"/>
        <v>0</v>
      </c>
      <c r="R515" s="8">
        <f t="shared" si="101"/>
        <v>0</v>
      </c>
      <c r="S515" s="8">
        <f t="shared" si="101"/>
        <v>0</v>
      </c>
      <c r="T515" s="8">
        <f t="shared" si="101"/>
        <v>0</v>
      </c>
      <c r="U515" s="21">
        <f t="shared" si="90"/>
        <v>24</v>
      </c>
      <c r="V515" s="19">
        <f>VLOOKUP($C515,Gas!$B$3:$E$2506,2)</f>
        <v>2.2549999999999999</v>
      </c>
      <c r="W515" s="44">
        <f t="shared" si="91"/>
        <v>10.199556541019955</v>
      </c>
      <c r="X515" s="5">
        <f>VLOOKUP($C515,Gas!$B$3:$E$2506,4)</f>
        <v>0.24237760394822661</v>
      </c>
    </row>
    <row r="516" spans="1:24" x14ac:dyDescent="0.2">
      <c r="A516">
        <f t="shared" si="95"/>
        <v>1999</v>
      </c>
      <c r="B516" s="43">
        <f t="shared" si="94"/>
        <v>24</v>
      </c>
      <c r="C516" s="91">
        <v>36508</v>
      </c>
      <c r="D516" s="109">
        <f>D515</f>
        <v>23</v>
      </c>
      <c r="E516" s="4">
        <f t="shared" ref="E516:E579" si="102">LN(D516/D515)</f>
        <v>0</v>
      </c>
      <c r="F516" s="100">
        <f t="shared" si="99"/>
        <v>1.5715997520184606</v>
      </c>
      <c r="G516" s="2"/>
      <c r="H516" s="8">
        <f t="shared" si="101"/>
        <v>0</v>
      </c>
      <c r="I516" s="8">
        <f t="shared" si="101"/>
        <v>2</v>
      </c>
      <c r="J516" s="8">
        <f t="shared" si="101"/>
        <v>7</v>
      </c>
      <c r="K516" s="8">
        <f t="shared" si="101"/>
        <v>12</v>
      </c>
      <c r="L516" s="8">
        <f t="shared" si="101"/>
        <v>17</v>
      </c>
      <c r="M516" s="8">
        <f t="shared" si="101"/>
        <v>27</v>
      </c>
      <c r="N516" s="8">
        <f t="shared" si="101"/>
        <v>3</v>
      </c>
      <c r="O516" s="8">
        <f t="shared" si="101"/>
        <v>0</v>
      </c>
      <c r="P516" s="8">
        <f t="shared" si="101"/>
        <v>0</v>
      </c>
      <c r="Q516" s="8">
        <f t="shared" si="101"/>
        <v>0</v>
      </c>
      <c r="R516" s="8">
        <f t="shared" si="101"/>
        <v>0</v>
      </c>
      <c r="S516" s="8">
        <f t="shared" si="101"/>
        <v>0</v>
      </c>
      <c r="T516" s="8">
        <f t="shared" si="101"/>
        <v>0</v>
      </c>
      <c r="U516" s="21">
        <f t="shared" ref="U516:U579" si="103">B516</f>
        <v>24</v>
      </c>
      <c r="V516" s="19">
        <f>VLOOKUP($C516,Gas!$B$3:$E$2506,2)</f>
        <v>2.35</v>
      </c>
      <c r="W516" s="44">
        <f t="shared" ref="W516:W579" si="104">D516/V516</f>
        <v>9.787234042553191</v>
      </c>
      <c r="X516" s="5">
        <f>VLOOKUP($C516,Gas!$B$3:$E$2506,4)</f>
        <v>0.32730591741516663</v>
      </c>
    </row>
    <row r="517" spans="1:24" x14ac:dyDescent="0.2">
      <c r="A517">
        <f t="shared" si="95"/>
        <v>1999</v>
      </c>
      <c r="B517" s="43">
        <f t="shared" si="94"/>
        <v>24</v>
      </c>
      <c r="C517" s="91">
        <v>36509</v>
      </c>
      <c r="D517" s="109">
        <f>D516</f>
        <v>23</v>
      </c>
      <c r="E517" s="4">
        <f t="shared" si="102"/>
        <v>0</v>
      </c>
      <c r="F517" s="100">
        <f t="shared" si="99"/>
        <v>1.463741465329202</v>
      </c>
      <c r="G517" s="2"/>
      <c r="H517" s="8">
        <f t="shared" si="101"/>
        <v>0</v>
      </c>
      <c r="I517" s="8">
        <f t="shared" si="101"/>
        <v>2</v>
      </c>
      <c r="J517" s="8">
        <f t="shared" si="101"/>
        <v>7</v>
      </c>
      <c r="K517" s="8">
        <f t="shared" si="101"/>
        <v>12</v>
      </c>
      <c r="L517" s="8">
        <f t="shared" si="101"/>
        <v>17</v>
      </c>
      <c r="M517" s="8">
        <f t="shared" si="101"/>
        <v>27</v>
      </c>
      <c r="N517" s="8">
        <f t="shared" si="101"/>
        <v>3</v>
      </c>
      <c r="O517" s="8">
        <f t="shared" si="101"/>
        <v>0</v>
      </c>
      <c r="P517" s="8">
        <f t="shared" si="101"/>
        <v>0</v>
      </c>
      <c r="Q517" s="8">
        <f t="shared" si="101"/>
        <v>0</v>
      </c>
      <c r="R517" s="8">
        <f t="shared" si="101"/>
        <v>0</v>
      </c>
      <c r="S517" s="8">
        <f t="shared" si="101"/>
        <v>0</v>
      </c>
      <c r="T517" s="8">
        <f t="shared" si="101"/>
        <v>0</v>
      </c>
      <c r="U517" s="21">
        <f t="shared" si="103"/>
        <v>24</v>
      </c>
      <c r="V517" s="19">
        <f>VLOOKUP($C517,Gas!$B$3:$E$2506,2)</f>
        <v>2.4849999999999999</v>
      </c>
      <c r="W517" s="44">
        <f t="shared" si="104"/>
        <v>9.2555331991951721</v>
      </c>
      <c r="X517" s="5">
        <f>VLOOKUP($C517,Gas!$B$3:$E$2506,4)</f>
        <v>0.43000785930010277</v>
      </c>
    </row>
    <row r="518" spans="1:24" x14ac:dyDescent="0.2">
      <c r="A518">
        <f t="shared" si="95"/>
        <v>1999</v>
      </c>
      <c r="B518" s="43">
        <f t="shared" si="94"/>
        <v>24</v>
      </c>
      <c r="C518" s="91">
        <v>36510</v>
      </c>
      <c r="D518" s="109">
        <f>D517</f>
        <v>23</v>
      </c>
      <c r="E518" s="4">
        <f t="shared" si="102"/>
        <v>0</v>
      </c>
      <c r="F518" s="100">
        <f t="shared" si="99"/>
        <v>1.463741465329202</v>
      </c>
      <c r="G518" s="2"/>
      <c r="H518" s="8">
        <f t="shared" si="101"/>
        <v>0</v>
      </c>
      <c r="I518" s="8">
        <f t="shared" si="101"/>
        <v>2</v>
      </c>
      <c r="J518" s="8">
        <f t="shared" si="101"/>
        <v>7</v>
      </c>
      <c r="K518" s="8">
        <f t="shared" si="101"/>
        <v>12</v>
      </c>
      <c r="L518" s="8">
        <f t="shared" si="101"/>
        <v>17</v>
      </c>
      <c r="M518" s="8">
        <f t="shared" si="101"/>
        <v>27</v>
      </c>
      <c r="N518" s="8">
        <f t="shared" si="101"/>
        <v>3</v>
      </c>
      <c r="O518" s="8">
        <f t="shared" si="101"/>
        <v>0</v>
      </c>
      <c r="P518" s="8">
        <f t="shared" si="101"/>
        <v>0</v>
      </c>
      <c r="Q518" s="8">
        <f t="shared" si="101"/>
        <v>0</v>
      </c>
      <c r="R518" s="8">
        <f t="shared" si="101"/>
        <v>0</v>
      </c>
      <c r="S518" s="8">
        <f t="shared" si="101"/>
        <v>0</v>
      </c>
      <c r="T518" s="8">
        <f t="shared" si="101"/>
        <v>0</v>
      </c>
      <c r="U518" s="21">
        <f t="shared" si="103"/>
        <v>24</v>
      </c>
      <c r="V518" s="19">
        <f>VLOOKUP($C518,Gas!$B$3:$E$2506,2)</f>
        <v>2.5649999999999999</v>
      </c>
      <c r="W518" s="44">
        <f t="shared" si="104"/>
        <v>8.9668615984405466</v>
      </c>
      <c r="X518" s="5">
        <f>VLOOKUP($C518,Gas!$B$3:$E$2506,4)</f>
        <v>0.43210677854337232</v>
      </c>
    </row>
    <row r="519" spans="1:24" x14ac:dyDescent="0.2">
      <c r="A519">
        <f t="shared" si="95"/>
        <v>1999</v>
      </c>
      <c r="B519" s="43">
        <f t="shared" si="94"/>
        <v>24</v>
      </c>
      <c r="C519" s="91">
        <v>36511</v>
      </c>
      <c r="D519" s="92">
        <v>25</v>
      </c>
      <c r="E519" s="4">
        <f t="shared" si="102"/>
        <v>8.3381608939051E-2</v>
      </c>
      <c r="F519" s="100">
        <f t="shared" si="99"/>
        <v>1.0317025605298866</v>
      </c>
      <c r="G519" s="2"/>
      <c r="H519" s="8">
        <f t="shared" si="101"/>
        <v>0</v>
      </c>
      <c r="I519" s="8">
        <f t="shared" si="101"/>
        <v>0</v>
      </c>
      <c r="J519" s="8">
        <f t="shared" si="101"/>
        <v>5</v>
      </c>
      <c r="K519" s="8">
        <f t="shared" si="101"/>
        <v>10</v>
      </c>
      <c r="L519" s="8">
        <f t="shared" si="101"/>
        <v>15</v>
      </c>
      <c r="M519" s="8">
        <f t="shared" si="101"/>
        <v>25</v>
      </c>
      <c r="N519" s="8">
        <f t="shared" si="101"/>
        <v>5</v>
      </c>
      <c r="O519" s="8">
        <f t="shared" si="101"/>
        <v>0</v>
      </c>
      <c r="P519" s="8">
        <f t="shared" si="101"/>
        <v>0</v>
      </c>
      <c r="Q519" s="8">
        <f t="shared" si="101"/>
        <v>0</v>
      </c>
      <c r="R519" s="8">
        <f t="shared" si="101"/>
        <v>0</v>
      </c>
      <c r="S519" s="8">
        <f t="shared" si="101"/>
        <v>0</v>
      </c>
      <c r="T519" s="8">
        <f t="shared" si="101"/>
        <v>0</v>
      </c>
      <c r="U519" s="21">
        <f t="shared" si="103"/>
        <v>24</v>
      </c>
      <c r="V519" s="19">
        <f>VLOOKUP($C519,Gas!$B$3:$E$2506,2)</f>
        <v>2.5299999999999998</v>
      </c>
      <c r="W519" s="44">
        <f t="shared" si="104"/>
        <v>9.8814229249011873</v>
      </c>
      <c r="X519" s="5">
        <f>VLOOKUP($C519,Gas!$B$3:$E$2506,4)</f>
        <v>0.46585783473024178</v>
      </c>
    </row>
    <row r="520" spans="1:24" x14ac:dyDescent="0.2">
      <c r="A520">
        <f t="shared" si="95"/>
        <v>1999</v>
      </c>
      <c r="B520" s="43">
        <f t="shared" si="94"/>
        <v>24</v>
      </c>
      <c r="C520" s="91">
        <v>36514</v>
      </c>
      <c r="D520" s="92">
        <v>27.75</v>
      </c>
      <c r="E520" s="4">
        <f t="shared" si="102"/>
        <v>0.10436001532424286</v>
      </c>
      <c r="F520" s="100">
        <f t="shared" si="99"/>
        <v>1.1060501206629036</v>
      </c>
      <c r="G520" s="2"/>
      <c r="H520" s="8">
        <f t="shared" si="101"/>
        <v>0</v>
      </c>
      <c r="I520" s="8">
        <f t="shared" si="101"/>
        <v>0</v>
      </c>
      <c r="J520" s="8">
        <f t="shared" si="101"/>
        <v>2.25</v>
      </c>
      <c r="K520" s="8">
        <f t="shared" si="101"/>
        <v>7.25</v>
      </c>
      <c r="L520" s="8">
        <f t="shared" si="101"/>
        <v>12.25</v>
      </c>
      <c r="M520" s="8">
        <f t="shared" si="101"/>
        <v>22.25</v>
      </c>
      <c r="N520" s="8">
        <f t="shared" si="101"/>
        <v>7.75</v>
      </c>
      <c r="O520" s="8">
        <f t="shared" si="101"/>
        <v>2.75</v>
      </c>
      <c r="P520" s="8">
        <f t="shared" si="101"/>
        <v>0</v>
      </c>
      <c r="Q520" s="8">
        <f t="shared" si="101"/>
        <v>0</v>
      </c>
      <c r="R520" s="8">
        <f t="shared" si="101"/>
        <v>0</v>
      </c>
      <c r="S520" s="8">
        <f t="shared" si="101"/>
        <v>0</v>
      </c>
      <c r="T520" s="8">
        <f t="shared" si="101"/>
        <v>0</v>
      </c>
      <c r="U520" s="21">
        <f t="shared" si="103"/>
        <v>24</v>
      </c>
      <c r="V520" s="19">
        <f>VLOOKUP($C520,Gas!$B$3:$E$2506,2)</f>
        <v>2.5649999999999999</v>
      </c>
      <c r="W520" s="44">
        <f t="shared" si="104"/>
        <v>10.818713450292398</v>
      </c>
      <c r="X520" s="5">
        <f>VLOOKUP($C520,Gas!$B$3:$E$2506,4)</f>
        <v>0.42338957470255573</v>
      </c>
    </row>
    <row r="521" spans="1:24" x14ac:dyDescent="0.2">
      <c r="A521">
        <f t="shared" si="95"/>
        <v>1999</v>
      </c>
      <c r="B521" s="43">
        <f t="shared" si="94"/>
        <v>24</v>
      </c>
      <c r="C521" s="91">
        <v>36515</v>
      </c>
      <c r="D521" s="92">
        <v>27.67</v>
      </c>
      <c r="E521" s="4">
        <f t="shared" si="102"/>
        <v>-2.8870463936089496E-3</v>
      </c>
      <c r="F521" s="100">
        <f t="shared" si="99"/>
        <v>1.0394826406313422</v>
      </c>
      <c r="G521" s="2"/>
      <c r="H521" s="8">
        <f t="shared" si="101"/>
        <v>0</v>
      </c>
      <c r="I521" s="8">
        <f t="shared" si="101"/>
        <v>0</v>
      </c>
      <c r="J521" s="8">
        <f t="shared" si="101"/>
        <v>2.3299999999999983</v>
      </c>
      <c r="K521" s="8">
        <f t="shared" si="101"/>
        <v>7.3299999999999983</v>
      </c>
      <c r="L521" s="8">
        <f t="shared" si="101"/>
        <v>12.329999999999998</v>
      </c>
      <c r="M521" s="8">
        <f t="shared" si="101"/>
        <v>22.33</v>
      </c>
      <c r="N521" s="8">
        <f t="shared" si="101"/>
        <v>7.6700000000000017</v>
      </c>
      <c r="O521" s="8">
        <f t="shared" si="101"/>
        <v>2.6700000000000017</v>
      </c>
      <c r="P521" s="8">
        <f t="shared" si="101"/>
        <v>0</v>
      </c>
      <c r="Q521" s="8">
        <f t="shared" si="101"/>
        <v>0</v>
      </c>
      <c r="R521" s="8">
        <f t="shared" si="101"/>
        <v>0</v>
      </c>
      <c r="S521" s="8">
        <f t="shared" si="101"/>
        <v>0</v>
      </c>
      <c r="T521" s="8">
        <f t="shared" si="101"/>
        <v>0</v>
      </c>
      <c r="U521" s="21">
        <f t="shared" si="103"/>
        <v>24</v>
      </c>
      <c r="V521" s="19">
        <f>VLOOKUP($C521,Gas!$B$3:$E$2506,2)</f>
        <v>2.67</v>
      </c>
      <c r="W521" s="44">
        <f t="shared" si="104"/>
        <v>10.363295880149813</v>
      </c>
      <c r="X521" s="5">
        <f>VLOOKUP($C521,Gas!$B$3:$E$2506,4)</f>
        <v>0.4485182502668138</v>
      </c>
    </row>
    <row r="522" spans="1:24" x14ac:dyDescent="0.2">
      <c r="A522">
        <f t="shared" si="95"/>
        <v>1999</v>
      </c>
      <c r="B522" s="43">
        <f t="shared" si="94"/>
        <v>24</v>
      </c>
      <c r="C522" s="91">
        <v>36516</v>
      </c>
      <c r="D522" s="92">
        <v>31</v>
      </c>
      <c r="E522" s="4">
        <f t="shared" si="102"/>
        <v>0.11363841068631159</v>
      </c>
      <c r="F522" s="100">
        <f t="shared" si="99"/>
        <v>0.89241500416698671</v>
      </c>
      <c r="G522" s="2"/>
      <c r="H522" s="8">
        <f t="shared" si="101"/>
        <v>0</v>
      </c>
      <c r="I522" s="8">
        <f t="shared" si="101"/>
        <v>0</v>
      </c>
      <c r="J522" s="8">
        <f t="shared" si="101"/>
        <v>0</v>
      </c>
      <c r="K522" s="8">
        <f t="shared" si="101"/>
        <v>4</v>
      </c>
      <c r="L522" s="8">
        <f t="shared" si="101"/>
        <v>9</v>
      </c>
      <c r="M522" s="8">
        <f t="shared" si="101"/>
        <v>19</v>
      </c>
      <c r="N522" s="8">
        <f t="shared" si="101"/>
        <v>11</v>
      </c>
      <c r="O522" s="8">
        <f t="shared" si="101"/>
        <v>6</v>
      </c>
      <c r="P522" s="8">
        <f t="shared" si="101"/>
        <v>1</v>
      </c>
      <c r="Q522" s="8">
        <f t="shared" si="101"/>
        <v>0</v>
      </c>
      <c r="R522" s="8">
        <f t="shared" si="101"/>
        <v>0</v>
      </c>
      <c r="S522" s="8">
        <f t="shared" si="101"/>
        <v>0</v>
      </c>
      <c r="T522" s="8">
        <f t="shared" si="101"/>
        <v>0</v>
      </c>
      <c r="U522" s="21">
        <f t="shared" si="103"/>
        <v>24</v>
      </c>
      <c r="V522" s="19">
        <f>VLOOKUP($C522,Gas!$B$3:$E$2506,2)</f>
        <v>2.5950000000000002</v>
      </c>
      <c r="W522" s="44">
        <f t="shared" si="104"/>
        <v>11.946050096339112</v>
      </c>
      <c r="X522" s="5">
        <f>VLOOKUP($C522,Gas!$B$3:$E$2506,4)</f>
        <v>0.51945993896138321</v>
      </c>
    </row>
    <row r="523" spans="1:24" x14ac:dyDescent="0.2">
      <c r="A523">
        <f t="shared" si="95"/>
        <v>1999</v>
      </c>
      <c r="B523" s="43">
        <f t="shared" si="94"/>
        <v>24</v>
      </c>
      <c r="C523" s="91">
        <v>36517</v>
      </c>
      <c r="D523" s="92">
        <v>29.65</v>
      </c>
      <c r="E523" s="4">
        <f t="shared" si="102"/>
        <v>-4.4525079041411814E-2</v>
      </c>
      <c r="F523" s="100">
        <f t="shared" si="99"/>
        <v>0.8344880386889455</v>
      </c>
      <c r="G523" s="2"/>
      <c r="H523" s="8">
        <f t="shared" si="101"/>
        <v>0</v>
      </c>
      <c r="I523" s="8">
        <f t="shared" si="101"/>
        <v>0</v>
      </c>
      <c r="J523" s="8">
        <f t="shared" si="101"/>
        <v>0.35000000000000142</v>
      </c>
      <c r="K523" s="8">
        <f t="shared" si="101"/>
        <v>5.3500000000000014</v>
      </c>
      <c r="L523" s="8">
        <f t="shared" si="101"/>
        <v>10.350000000000001</v>
      </c>
      <c r="M523" s="8">
        <f t="shared" si="101"/>
        <v>20.350000000000001</v>
      </c>
      <c r="N523" s="8">
        <f t="shared" si="101"/>
        <v>9.6499999999999986</v>
      </c>
      <c r="O523" s="8">
        <f t="shared" si="101"/>
        <v>4.6499999999999986</v>
      </c>
      <c r="P523" s="8">
        <f t="shared" si="101"/>
        <v>0</v>
      </c>
      <c r="Q523" s="8">
        <f t="shared" si="101"/>
        <v>0</v>
      </c>
      <c r="R523" s="8">
        <f t="shared" si="101"/>
        <v>0</v>
      </c>
      <c r="S523" s="8">
        <f t="shared" si="101"/>
        <v>0</v>
      </c>
      <c r="T523" s="8">
        <f t="shared" si="101"/>
        <v>0</v>
      </c>
      <c r="U523" s="21">
        <f t="shared" si="103"/>
        <v>24</v>
      </c>
      <c r="V523" s="19">
        <f>VLOOKUP($C523,Gas!$B$3:$E$2506,2)</f>
        <v>2.4500000000000002</v>
      </c>
      <c r="W523" s="44">
        <f t="shared" si="104"/>
        <v>12.102040816326529</v>
      </c>
      <c r="X523" s="5">
        <f>VLOOKUP($C523,Gas!$B$3:$E$2506,4)</f>
        <v>0.6752827182495803</v>
      </c>
    </row>
    <row r="524" spans="1:24" x14ac:dyDescent="0.2">
      <c r="A524">
        <f t="shared" si="95"/>
        <v>1999</v>
      </c>
      <c r="B524" s="43">
        <f t="shared" si="94"/>
        <v>24</v>
      </c>
      <c r="C524" s="91">
        <v>36521</v>
      </c>
      <c r="D524" s="92">
        <v>24.1</v>
      </c>
      <c r="E524" s="4">
        <f t="shared" si="102"/>
        <v>-0.20725028494712508</v>
      </c>
      <c r="F524" s="100">
        <f t="shared" si="99"/>
        <v>1.4545125381196191</v>
      </c>
      <c r="G524" s="2"/>
      <c r="H524" s="8">
        <f t="shared" ref="H524:T533" si="105">IF(H$1="P",MAX(0,H$2-$D524),IF(H$1="C",MAX(0,$D524-H$2)))</f>
        <v>0</v>
      </c>
      <c r="I524" s="8">
        <f t="shared" si="105"/>
        <v>0.89999999999999858</v>
      </c>
      <c r="J524" s="8">
        <f t="shared" si="105"/>
        <v>5.8999999999999986</v>
      </c>
      <c r="K524" s="8">
        <f t="shared" si="105"/>
        <v>10.899999999999999</v>
      </c>
      <c r="L524" s="8">
        <f t="shared" si="105"/>
        <v>15.899999999999999</v>
      </c>
      <c r="M524" s="8">
        <f t="shared" si="105"/>
        <v>25.9</v>
      </c>
      <c r="N524" s="8">
        <f t="shared" si="105"/>
        <v>4.1000000000000014</v>
      </c>
      <c r="O524" s="8">
        <f t="shared" si="105"/>
        <v>0</v>
      </c>
      <c r="P524" s="8">
        <f t="shared" si="105"/>
        <v>0</v>
      </c>
      <c r="Q524" s="8">
        <f t="shared" si="105"/>
        <v>0</v>
      </c>
      <c r="R524" s="8">
        <f t="shared" si="105"/>
        <v>0</v>
      </c>
      <c r="S524" s="8">
        <f t="shared" si="105"/>
        <v>0</v>
      </c>
      <c r="T524" s="8">
        <f t="shared" si="105"/>
        <v>0</v>
      </c>
      <c r="U524" s="21">
        <f t="shared" si="103"/>
        <v>24</v>
      </c>
      <c r="V524" s="19">
        <f>VLOOKUP($C524,Gas!$B$3:$E$2506,2)</f>
        <v>2.4249999999999998</v>
      </c>
      <c r="W524" s="44">
        <f t="shared" si="104"/>
        <v>9.9381443298969092</v>
      </c>
      <c r="X524" s="5">
        <f>VLOOKUP($C524,Gas!$B$3:$E$2506,4)</f>
        <v>0.48674042817056062</v>
      </c>
    </row>
    <row r="525" spans="1:24" x14ac:dyDescent="0.2">
      <c r="A525">
        <f t="shared" si="95"/>
        <v>1999</v>
      </c>
      <c r="B525" s="43">
        <f t="shared" si="94"/>
        <v>24</v>
      </c>
      <c r="C525" s="91">
        <v>36522</v>
      </c>
      <c r="D525" s="92">
        <v>25.5</v>
      </c>
      <c r="E525" s="4">
        <f t="shared" si="102"/>
        <v>5.6466611667771165E-2</v>
      </c>
      <c r="F525" s="100">
        <f t="shared" si="99"/>
        <v>1.4703029900777187</v>
      </c>
      <c r="G525" s="2"/>
      <c r="H525" s="8">
        <f t="shared" si="105"/>
        <v>0</v>
      </c>
      <c r="I525" s="8">
        <f t="shared" si="105"/>
        <v>0</v>
      </c>
      <c r="J525" s="8">
        <f t="shared" si="105"/>
        <v>4.5</v>
      </c>
      <c r="K525" s="8">
        <f t="shared" si="105"/>
        <v>9.5</v>
      </c>
      <c r="L525" s="8">
        <f t="shared" si="105"/>
        <v>14.5</v>
      </c>
      <c r="M525" s="8">
        <f t="shared" si="105"/>
        <v>24.5</v>
      </c>
      <c r="N525" s="8">
        <f t="shared" si="105"/>
        <v>5.5</v>
      </c>
      <c r="O525" s="8">
        <f t="shared" si="105"/>
        <v>0.5</v>
      </c>
      <c r="P525" s="8">
        <f t="shared" si="105"/>
        <v>0</v>
      </c>
      <c r="Q525" s="8">
        <f t="shared" si="105"/>
        <v>0</v>
      </c>
      <c r="R525" s="8">
        <f t="shared" si="105"/>
        <v>0</v>
      </c>
      <c r="S525" s="8">
        <f t="shared" si="105"/>
        <v>0</v>
      </c>
      <c r="T525" s="8">
        <f t="shared" si="105"/>
        <v>0</v>
      </c>
      <c r="U525" s="21">
        <f t="shared" si="103"/>
        <v>24</v>
      </c>
      <c r="V525" s="19">
        <f>VLOOKUP($C525,Gas!$B$3:$E$2506,2)</f>
        <v>2.36</v>
      </c>
      <c r="W525" s="44">
        <f t="shared" si="104"/>
        <v>10.805084745762713</v>
      </c>
      <c r="X525" s="5">
        <f>VLOOKUP($C525,Gas!$B$3:$E$2506,4)</f>
        <v>0.48820776439970254</v>
      </c>
    </row>
    <row r="526" spans="1:24" x14ac:dyDescent="0.2">
      <c r="A526">
        <f t="shared" si="95"/>
        <v>1999</v>
      </c>
      <c r="B526" s="43">
        <f t="shared" si="94"/>
        <v>24</v>
      </c>
      <c r="C526" s="91">
        <v>36523</v>
      </c>
      <c r="D526" s="92">
        <v>25.5</v>
      </c>
      <c r="E526" s="4">
        <f t="shared" si="102"/>
        <v>0</v>
      </c>
      <c r="F526" s="100">
        <f t="shared" si="99"/>
        <v>1.4703029900777187</v>
      </c>
      <c r="G526" s="2"/>
      <c r="H526" s="8">
        <f t="shared" si="105"/>
        <v>0</v>
      </c>
      <c r="I526" s="8">
        <f t="shared" si="105"/>
        <v>0</v>
      </c>
      <c r="J526" s="8">
        <f t="shared" si="105"/>
        <v>4.5</v>
      </c>
      <c r="K526" s="8">
        <f t="shared" si="105"/>
        <v>9.5</v>
      </c>
      <c r="L526" s="8">
        <f t="shared" si="105"/>
        <v>14.5</v>
      </c>
      <c r="M526" s="8">
        <f t="shared" si="105"/>
        <v>24.5</v>
      </c>
      <c r="N526" s="8">
        <f t="shared" si="105"/>
        <v>5.5</v>
      </c>
      <c r="O526" s="8">
        <f t="shared" si="105"/>
        <v>0.5</v>
      </c>
      <c r="P526" s="8">
        <f t="shared" si="105"/>
        <v>0</v>
      </c>
      <c r="Q526" s="8">
        <f t="shared" si="105"/>
        <v>0</v>
      </c>
      <c r="R526" s="8">
        <f t="shared" si="105"/>
        <v>0</v>
      </c>
      <c r="S526" s="8">
        <f t="shared" si="105"/>
        <v>0</v>
      </c>
      <c r="T526" s="8">
        <f t="shared" si="105"/>
        <v>0</v>
      </c>
      <c r="U526" s="21">
        <f t="shared" si="103"/>
        <v>24</v>
      </c>
      <c r="V526" s="19">
        <f>VLOOKUP($C526,Gas!$B$3:$E$2506,2)</f>
        <v>2.3199999999999998</v>
      </c>
      <c r="W526" s="44">
        <f t="shared" si="104"/>
        <v>10.991379310344829</v>
      </c>
      <c r="X526" s="5">
        <f>VLOOKUP($C526,Gas!$B$3:$E$2506,4)</f>
        <v>0.48730208811276787</v>
      </c>
    </row>
    <row r="527" spans="1:24" x14ac:dyDescent="0.2">
      <c r="A527">
        <f t="shared" si="95"/>
        <v>1999</v>
      </c>
      <c r="B527" s="43">
        <f t="shared" si="94"/>
        <v>24</v>
      </c>
      <c r="C527" s="91">
        <v>36524</v>
      </c>
      <c r="D527" s="92">
        <v>21</v>
      </c>
      <c r="E527" s="4">
        <f t="shared" si="102"/>
        <v>-0.19415601444095751</v>
      </c>
      <c r="F527" s="100">
        <f t="shared" si="99"/>
        <v>1.7931826294800552</v>
      </c>
      <c r="G527" s="2"/>
      <c r="H527" s="8">
        <f t="shared" si="105"/>
        <v>0</v>
      </c>
      <c r="I527" s="8">
        <f t="shared" si="105"/>
        <v>4</v>
      </c>
      <c r="J527" s="8">
        <f t="shared" si="105"/>
        <v>9</v>
      </c>
      <c r="K527" s="8">
        <f t="shared" si="105"/>
        <v>14</v>
      </c>
      <c r="L527" s="8">
        <f t="shared" si="105"/>
        <v>19</v>
      </c>
      <c r="M527" s="8">
        <f t="shared" si="105"/>
        <v>29</v>
      </c>
      <c r="N527" s="8">
        <f t="shared" si="105"/>
        <v>1</v>
      </c>
      <c r="O527" s="8">
        <f t="shared" si="105"/>
        <v>0</v>
      </c>
      <c r="P527" s="8">
        <f t="shared" si="105"/>
        <v>0</v>
      </c>
      <c r="Q527" s="8">
        <f t="shared" si="105"/>
        <v>0</v>
      </c>
      <c r="R527" s="8">
        <f t="shared" si="105"/>
        <v>0</v>
      </c>
      <c r="S527" s="8">
        <f t="shared" si="105"/>
        <v>0</v>
      </c>
      <c r="T527" s="8">
        <f t="shared" si="105"/>
        <v>0</v>
      </c>
      <c r="U527" s="21">
        <f t="shared" si="103"/>
        <v>24</v>
      </c>
      <c r="V527" s="19">
        <f>VLOOKUP($C527,Gas!$B$3:$E$2506,2)</f>
        <v>2.34</v>
      </c>
      <c r="W527" s="44">
        <f t="shared" si="104"/>
        <v>8.9743589743589745</v>
      </c>
      <c r="X527" s="5">
        <f>VLOOKUP($C527,Gas!$B$3:$E$2506,4)</f>
        <v>0.49713406859661746</v>
      </c>
    </row>
    <row r="528" spans="1:24" x14ac:dyDescent="0.2">
      <c r="A528">
        <f t="shared" si="95"/>
        <v>2000</v>
      </c>
      <c r="B528" s="43">
        <f t="shared" si="94"/>
        <v>25</v>
      </c>
      <c r="C528" s="91">
        <v>36528</v>
      </c>
      <c r="D528" s="92">
        <v>24</v>
      </c>
      <c r="E528" s="4">
        <f t="shared" si="102"/>
        <v>0.13353139262452257</v>
      </c>
      <c r="F528" s="100">
        <f t="shared" si="99"/>
        <v>1.9309987996815139</v>
      </c>
      <c r="G528" s="2"/>
      <c r="H528" s="8">
        <f t="shared" si="105"/>
        <v>0</v>
      </c>
      <c r="I528" s="8">
        <f t="shared" si="105"/>
        <v>1</v>
      </c>
      <c r="J528" s="8">
        <f t="shared" si="105"/>
        <v>6</v>
      </c>
      <c r="K528" s="8">
        <f t="shared" si="105"/>
        <v>11</v>
      </c>
      <c r="L528" s="8">
        <f t="shared" si="105"/>
        <v>16</v>
      </c>
      <c r="M528" s="8">
        <f t="shared" si="105"/>
        <v>26</v>
      </c>
      <c r="N528" s="8">
        <f t="shared" si="105"/>
        <v>4</v>
      </c>
      <c r="O528" s="8">
        <f t="shared" si="105"/>
        <v>0</v>
      </c>
      <c r="P528" s="8">
        <f t="shared" si="105"/>
        <v>0</v>
      </c>
      <c r="Q528" s="8">
        <f t="shared" si="105"/>
        <v>0</v>
      </c>
      <c r="R528" s="8">
        <f t="shared" si="105"/>
        <v>0</v>
      </c>
      <c r="S528" s="8">
        <f t="shared" si="105"/>
        <v>0</v>
      </c>
      <c r="T528" s="8">
        <f t="shared" si="105"/>
        <v>0</v>
      </c>
      <c r="U528" s="21">
        <f t="shared" si="103"/>
        <v>25</v>
      </c>
      <c r="V528" s="19">
        <f>VLOOKUP($C528,Gas!$B$3:$E$2506,2)</f>
        <v>2.29</v>
      </c>
      <c r="W528" s="44">
        <f t="shared" si="104"/>
        <v>10.480349344978166</v>
      </c>
      <c r="X528" s="5">
        <f>VLOOKUP($C528,Gas!$B$3:$E$2506,4)</f>
        <v>0.20329702866316346</v>
      </c>
    </row>
    <row r="529" spans="1:24" x14ac:dyDescent="0.2">
      <c r="A529">
        <f t="shared" si="95"/>
        <v>2000</v>
      </c>
      <c r="B529" s="43">
        <f t="shared" si="94"/>
        <v>25</v>
      </c>
      <c r="C529" s="91">
        <v>36529</v>
      </c>
      <c r="D529" s="109">
        <f>D528</f>
        <v>24</v>
      </c>
      <c r="E529" s="4">
        <f t="shared" si="102"/>
        <v>0</v>
      </c>
      <c r="F529" s="100">
        <f t="shared" si="99"/>
        <v>1.8804345313605471</v>
      </c>
      <c r="G529" s="2"/>
      <c r="H529" s="8">
        <f t="shared" si="105"/>
        <v>0</v>
      </c>
      <c r="I529" s="8">
        <f t="shared" si="105"/>
        <v>1</v>
      </c>
      <c r="J529" s="8">
        <f t="shared" si="105"/>
        <v>6</v>
      </c>
      <c r="K529" s="8">
        <f t="shared" si="105"/>
        <v>11</v>
      </c>
      <c r="L529" s="8">
        <f t="shared" si="105"/>
        <v>16</v>
      </c>
      <c r="M529" s="8">
        <f t="shared" si="105"/>
        <v>26</v>
      </c>
      <c r="N529" s="8">
        <f t="shared" si="105"/>
        <v>4</v>
      </c>
      <c r="O529" s="8">
        <f t="shared" si="105"/>
        <v>0</v>
      </c>
      <c r="P529" s="8">
        <f t="shared" si="105"/>
        <v>0</v>
      </c>
      <c r="Q529" s="8">
        <f t="shared" si="105"/>
        <v>0</v>
      </c>
      <c r="R529" s="8">
        <f t="shared" si="105"/>
        <v>0</v>
      </c>
      <c r="S529" s="8">
        <f t="shared" si="105"/>
        <v>0</v>
      </c>
      <c r="T529" s="8">
        <f t="shared" si="105"/>
        <v>0</v>
      </c>
      <c r="U529" s="21">
        <f t="shared" si="103"/>
        <v>25</v>
      </c>
      <c r="V529" s="19">
        <f>VLOOKUP($C529,Gas!$B$3:$E$2506,2)</f>
        <v>2.2749999999999999</v>
      </c>
      <c r="W529" s="44">
        <f t="shared" si="104"/>
        <v>10.549450549450549</v>
      </c>
      <c r="X529" s="5">
        <f>VLOOKUP($C529,Gas!$B$3:$E$2506,4)</f>
        <v>0.19963164013211132</v>
      </c>
    </row>
    <row r="530" spans="1:24" x14ac:dyDescent="0.2">
      <c r="A530">
        <f t="shared" si="95"/>
        <v>2000</v>
      </c>
      <c r="B530" s="43">
        <f t="shared" si="94"/>
        <v>25</v>
      </c>
      <c r="C530" s="91">
        <v>36530</v>
      </c>
      <c r="D530" s="92">
        <v>26</v>
      </c>
      <c r="E530" s="4">
        <f t="shared" si="102"/>
        <v>8.0042707673536356E-2</v>
      </c>
      <c r="F530" s="100">
        <f t="shared" si="99"/>
        <v>1.8450788741839583</v>
      </c>
      <c r="G530" s="2"/>
      <c r="H530" s="8">
        <f t="shared" si="105"/>
        <v>0</v>
      </c>
      <c r="I530" s="8">
        <f t="shared" si="105"/>
        <v>0</v>
      </c>
      <c r="J530" s="8">
        <f t="shared" si="105"/>
        <v>4</v>
      </c>
      <c r="K530" s="8">
        <f t="shared" si="105"/>
        <v>9</v>
      </c>
      <c r="L530" s="8">
        <f t="shared" si="105"/>
        <v>14</v>
      </c>
      <c r="M530" s="8">
        <f t="shared" si="105"/>
        <v>24</v>
      </c>
      <c r="N530" s="8">
        <f t="shared" si="105"/>
        <v>6</v>
      </c>
      <c r="O530" s="8">
        <f t="shared" si="105"/>
        <v>1</v>
      </c>
      <c r="P530" s="8">
        <f t="shared" si="105"/>
        <v>0</v>
      </c>
      <c r="Q530" s="8">
        <f t="shared" si="105"/>
        <v>0</v>
      </c>
      <c r="R530" s="8">
        <f t="shared" si="105"/>
        <v>0</v>
      </c>
      <c r="S530" s="8">
        <f t="shared" si="105"/>
        <v>0</v>
      </c>
      <c r="T530" s="8">
        <f t="shared" si="105"/>
        <v>0</v>
      </c>
      <c r="U530" s="21">
        <f t="shared" si="103"/>
        <v>25</v>
      </c>
      <c r="V530" s="19">
        <f>VLOOKUP($C530,Gas!$B$3:$E$2506,2)</f>
        <v>2.145</v>
      </c>
      <c r="W530" s="44">
        <f t="shared" si="104"/>
        <v>12.121212121212121</v>
      </c>
      <c r="X530" s="5">
        <f>VLOOKUP($C530,Gas!$B$3:$E$2506,4)</f>
        <v>0.36844183165903771</v>
      </c>
    </row>
    <row r="531" spans="1:24" x14ac:dyDescent="0.2">
      <c r="A531">
        <f t="shared" si="95"/>
        <v>2000</v>
      </c>
      <c r="B531" s="43">
        <f t="shared" si="94"/>
        <v>25</v>
      </c>
      <c r="C531" s="91">
        <v>36531</v>
      </c>
      <c r="D531" s="92">
        <v>23.23</v>
      </c>
      <c r="E531" s="4">
        <f t="shared" si="102"/>
        <v>-0.1126519912391642</v>
      </c>
      <c r="F531" s="100">
        <f t="shared" si="99"/>
        <v>1.9192205975207048</v>
      </c>
      <c r="G531" s="2"/>
      <c r="H531" s="8">
        <f t="shared" si="105"/>
        <v>0</v>
      </c>
      <c r="I531" s="8">
        <f t="shared" si="105"/>
        <v>1.7699999999999996</v>
      </c>
      <c r="J531" s="8">
        <f t="shared" si="105"/>
        <v>6.77</v>
      </c>
      <c r="K531" s="8">
        <f t="shared" si="105"/>
        <v>11.77</v>
      </c>
      <c r="L531" s="8">
        <f t="shared" si="105"/>
        <v>16.77</v>
      </c>
      <c r="M531" s="8">
        <f t="shared" si="105"/>
        <v>26.77</v>
      </c>
      <c r="N531" s="8">
        <f t="shared" si="105"/>
        <v>3.2300000000000004</v>
      </c>
      <c r="O531" s="8">
        <f t="shared" si="105"/>
        <v>0</v>
      </c>
      <c r="P531" s="8">
        <f t="shared" si="105"/>
        <v>0</v>
      </c>
      <c r="Q531" s="8">
        <f t="shared" si="105"/>
        <v>0</v>
      </c>
      <c r="R531" s="8">
        <f t="shared" si="105"/>
        <v>0</v>
      </c>
      <c r="S531" s="8">
        <f t="shared" si="105"/>
        <v>0</v>
      </c>
      <c r="T531" s="8">
        <f t="shared" si="105"/>
        <v>0</v>
      </c>
      <c r="U531" s="21">
        <f t="shared" si="103"/>
        <v>25</v>
      </c>
      <c r="V531" s="19">
        <f>VLOOKUP($C531,Gas!$B$3:$E$2506,2)</f>
        <v>2.165</v>
      </c>
      <c r="W531" s="44">
        <f t="shared" si="104"/>
        <v>10.729792147806005</v>
      </c>
      <c r="X531" s="5">
        <f>VLOOKUP($C531,Gas!$B$3:$E$2506,4)</f>
        <v>0.38487558933028887</v>
      </c>
    </row>
    <row r="532" spans="1:24" x14ac:dyDescent="0.2">
      <c r="A532">
        <f t="shared" si="95"/>
        <v>2000</v>
      </c>
      <c r="B532" s="43">
        <f t="shared" si="94"/>
        <v>25</v>
      </c>
      <c r="C532" s="91">
        <v>36532</v>
      </c>
      <c r="D532" s="92">
        <v>23.87</v>
      </c>
      <c r="E532" s="4">
        <f t="shared" si="102"/>
        <v>2.7177893568421062E-2</v>
      </c>
      <c r="F532" s="100">
        <f t="shared" si="99"/>
        <v>1.8001205388263586</v>
      </c>
      <c r="G532" s="2"/>
      <c r="H532" s="8">
        <f t="shared" si="105"/>
        <v>0</v>
      </c>
      <c r="I532" s="8">
        <f t="shared" si="105"/>
        <v>1.129999999999999</v>
      </c>
      <c r="J532" s="8">
        <f t="shared" si="105"/>
        <v>6.129999999999999</v>
      </c>
      <c r="K532" s="8">
        <f t="shared" si="105"/>
        <v>11.129999999999999</v>
      </c>
      <c r="L532" s="8">
        <f t="shared" si="105"/>
        <v>16.13</v>
      </c>
      <c r="M532" s="8">
        <f t="shared" si="105"/>
        <v>26.13</v>
      </c>
      <c r="N532" s="8">
        <f t="shared" si="105"/>
        <v>3.870000000000001</v>
      </c>
      <c r="O532" s="8">
        <f t="shared" si="105"/>
        <v>0</v>
      </c>
      <c r="P532" s="8">
        <f t="shared" si="105"/>
        <v>0</v>
      </c>
      <c r="Q532" s="8">
        <f t="shared" si="105"/>
        <v>0</v>
      </c>
      <c r="R532" s="8">
        <f t="shared" si="105"/>
        <v>0</v>
      </c>
      <c r="S532" s="8">
        <f t="shared" si="105"/>
        <v>0</v>
      </c>
      <c r="T532" s="8">
        <f t="shared" si="105"/>
        <v>0</v>
      </c>
      <c r="U532" s="21">
        <f t="shared" si="103"/>
        <v>25</v>
      </c>
      <c r="V532" s="19">
        <f>VLOOKUP($C532,Gas!$B$3:$E$2506,2)</f>
        <v>2.1800000000000002</v>
      </c>
      <c r="W532" s="44">
        <f t="shared" si="104"/>
        <v>10.949541284403669</v>
      </c>
      <c r="X532" s="5">
        <f>VLOOKUP($C532,Gas!$B$3:$E$2506,4)</f>
        <v>0.38309307333110643</v>
      </c>
    </row>
    <row r="533" spans="1:24" x14ac:dyDescent="0.2">
      <c r="A533">
        <f t="shared" si="95"/>
        <v>2000</v>
      </c>
      <c r="B533" s="43">
        <f t="shared" si="94"/>
        <v>25</v>
      </c>
      <c r="C533" s="91">
        <v>36535</v>
      </c>
      <c r="D533" s="92">
        <v>22.92</v>
      </c>
      <c r="E533" s="4">
        <f t="shared" si="102"/>
        <v>-4.0612548504199861E-2</v>
      </c>
      <c r="F533" s="100">
        <f t="shared" si="99"/>
        <v>1.7991163534883277</v>
      </c>
      <c r="G533" s="2"/>
      <c r="H533" s="8">
        <f t="shared" si="105"/>
        <v>0</v>
      </c>
      <c r="I533" s="8">
        <f t="shared" si="105"/>
        <v>2.0799999999999983</v>
      </c>
      <c r="J533" s="8">
        <f t="shared" si="105"/>
        <v>7.0799999999999983</v>
      </c>
      <c r="K533" s="8">
        <f t="shared" si="105"/>
        <v>12.079999999999998</v>
      </c>
      <c r="L533" s="8">
        <f t="shared" si="105"/>
        <v>17.079999999999998</v>
      </c>
      <c r="M533" s="8">
        <f t="shared" si="105"/>
        <v>27.08</v>
      </c>
      <c r="N533" s="8">
        <f t="shared" si="105"/>
        <v>2.9200000000000017</v>
      </c>
      <c r="O533" s="8">
        <f t="shared" si="105"/>
        <v>0</v>
      </c>
      <c r="P533" s="8">
        <f t="shared" si="105"/>
        <v>0</v>
      </c>
      <c r="Q533" s="8">
        <f t="shared" si="105"/>
        <v>0</v>
      </c>
      <c r="R533" s="8">
        <f t="shared" si="105"/>
        <v>0</v>
      </c>
      <c r="S533" s="8">
        <f t="shared" si="105"/>
        <v>0</v>
      </c>
      <c r="T533" s="8">
        <f t="shared" si="105"/>
        <v>0</v>
      </c>
      <c r="U533" s="21">
        <f t="shared" si="103"/>
        <v>25</v>
      </c>
      <c r="V533" s="19">
        <f>VLOOKUP($C533,Gas!$B$3:$E$2506,2)</f>
        <v>2.1949999999999998</v>
      </c>
      <c r="W533" s="44">
        <f t="shared" si="104"/>
        <v>10.441913439635536</v>
      </c>
      <c r="X533" s="5">
        <f>VLOOKUP($C533,Gas!$B$3:$E$2506,4)</f>
        <v>0.37937618986668292</v>
      </c>
    </row>
    <row r="534" spans="1:24" x14ac:dyDescent="0.2">
      <c r="A534">
        <f t="shared" si="95"/>
        <v>2000</v>
      </c>
      <c r="B534" s="43">
        <f t="shared" si="94"/>
        <v>25</v>
      </c>
      <c r="C534" s="91">
        <v>36536</v>
      </c>
      <c r="D534" s="92">
        <v>23.03</v>
      </c>
      <c r="E534" s="4">
        <f t="shared" si="102"/>
        <v>4.7878219860550235E-3</v>
      </c>
      <c r="F534" s="100">
        <f t="shared" si="99"/>
        <v>1.490876616840161</v>
      </c>
      <c r="G534" s="2"/>
      <c r="H534" s="8">
        <f t="shared" ref="H534:T543" si="106">IF(H$1="P",MAX(0,H$2-$D534),IF(H$1="C",MAX(0,$D534-H$2)))</f>
        <v>0</v>
      </c>
      <c r="I534" s="8">
        <f t="shared" si="106"/>
        <v>1.9699999999999989</v>
      </c>
      <c r="J534" s="8">
        <f t="shared" si="106"/>
        <v>6.9699999999999989</v>
      </c>
      <c r="K534" s="8">
        <f t="shared" si="106"/>
        <v>11.969999999999999</v>
      </c>
      <c r="L534" s="8">
        <f t="shared" si="106"/>
        <v>16.97</v>
      </c>
      <c r="M534" s="8">
        <f t="shared" si="106"/>
        <v>26.97</v>
      </c>
      <c r="N534" s="8">
        <f t="shared" si="106"/>
        <v>3.0300000000000011</v>
      </c>
      <c r="O534" s="8">
        <f t="shared" si="106"/>
        <v>0</v>
      </c>
      <c r="P534" s="8">
        <f t="shared" si="106"/>
        <v>0</v>
      </c>
      <c r="Q534" s="8">
        <f t="shared" si="106"/>
        <v>0</v>
      </c>
      <c r="R534" s="8">
        <f t="shared" si="106"/>
        <v>0</v>
      </c>
      <c r="S534" s="8">
        <f t="shared" si="106"/>
        <v>0</v>
      </c>
      <c r="T534" s="8">
        <f t="shared" si="106"/>
        <v>0</v>
      </c>
      <c r="U534" s="21">
        <f t="shared" si="103"/>
        <v>25</v>
      </c>
      <c r="V534" s="19">
        <f>VLOOKUP($C534,Gas!$B$3:$E$2506,2)</f>
        <v>2.1949999999999998</v>
      </c>
      <c r="W534" s="44">
        <f t="shared" si="104"/>
        <v>10.492027334851937</v>
      </c>
      <c r="X534" s="5">
        <f>VLOOKUP($C534,Gas!$B$3:$E$2506,4)</f>
        <v>0.37711555118253676</v>
      </c>
    </row>
    <row r="535" spans="1:24" x14ac:dyDescent="0.2">
      <c r="A535">
        <f t="shared" si="95"/>
        <v>2000</v>
      </c>
      <c r="B535" s="43">
        <f t="shared" si="94"/>
        <v>25</v>
      </c>
      <c r="C535" s="91">
        <v>36537</v>
      </c>
      <c r="D535" s="92">
        <v>23.5</v>
      </c>
      <c r="E535" s="4">
        <f t="shared" si="102"/>
        <v>2.0202707317519469E-2</v>
      </c>
      <c r="F535" s="100">
        <f t="shared" si="99"/>
        <v>1.4603695925253419</v>
      </c>
      <c r="G535" s="2"/>
      <c r="H535" s="8">
        <f t="shared" si="106"/>
        <v>0</v>
      </c>
      <c r="I535" s="8">
        <f t="shared" si="106"/>
        <v>1.5</v>
      </c>
      <c r="J535" s="8">
        <f t="shared" si="106"/>
        <v>6.5</v>
      </c>
      <c r="K535" s="8">
        <f t="shared" si="106"/>
        <v>11.5</v>
      </c>
      <c r="L535" s="8">
        <f t="shared" si="106"/>
        <v>16.5</v>
      </c>
      <c r="M535" s="8">
        <f t="shared" si="106"/>
        <v>26.5</v>
      </c>
      <c r="N535" s="8">
        <f t="shared" si="106"/>
        <v>3.5</v>
      </c>
      <c r="O535" s="8">
        <f t="shared" si="106"/>
        <v>0</v>
      </c>
      <c r="P535" s="8">
        <f t="shared" si="106"/>
        <v>0</v>
      </c>
      <c r="Q535" s="8">
        <f t="shared" si="106"/>
        <v>0</v>
      </c>
      <c r="R535" s="8">
        <f t="shared" si="106"/>
        <v>0</v>
      </c>
      <c r="S535" s="8">
        <f t="shared" si="106"/>
        <v>0</v>
      </c>
      <c r="T535" s="8">
        <f t="shared" si="106"/>
        <v>0</v>
      </c>
      <c r="U535" s="21">
        <f t="shared" si="103"/>
        <v>25</v>
      </c>
      <c r="V535" s="19">
        <f>VLOOKUP($C535,Gas!$B$3:$E$2506,2)</f>
        <v>2.23</v>
      </c>
      <c r="W535" s="44">
        <f t="shared" si="104"/>
        <v>10.538116591928251</v>
      </c>
      <c r="X535" s="5">
        <f>VLOOKUP($C535,Gas!$B$3:$E$2506,4)</f>
        <v>0.39596361640069649</v>
      </c>
    </row>
    <row r="536" spans="1:24" x14ac:dyDescent="0.2">
      <c r="A536">
        <f t="shared" si="95"/>
        <v>2000</v>
      </c>
      <c r="B536" s="43">
        <f t="shared" si="94"/>
        <v>25</v>
      </c>
      <c r="C536" s="91">
        <v>36538</v>
      </c>
      <c r="D536" s="92">
        <v>24.45</v>
      </c>
      <c r="E536" s="4">
        <f t="shared" si="102"/>
        <v>3.9629794770767758E-2</v>
      </c>
      <c r="F536" s="100">
        <f t="shared" si="99"/>
        <v>1.4798395349881859</v>
      </c>
      <c r="G536" s="2"/>
      <c r="H536" s="8">
        <f t="shared" si="106"/>
        <v>0</v>
      </c>
      <c r="I536" s="8">
        <f t="shared" si="106"/>
        <v>0.55000000000000071</v>
      </c>
      <c r="J536" s="8">
        <f t="shared" si="106"/>
        <v>5.5500000000000007</v>
      </c>
      <c r="K536" s="8">
        <f t="shared" si="106"/>
        <v>10.55</v>
      </c>
      <c r="L536" s="8">
        <f t="shared" si="106"/>
        <v>15.55</v>
      </c>
      <c r="M536" s="8">
        <f t="shared" si="106"/>
        <v>25.55</v>
      </c>
      <c r="N536" s="8">
        <f t="shared" si="106"/>
        <v>4.4499999999999993</v>
      </c>
      <c r="O536" s="8">
        <f t="shared" si="106"/>
        <v>0</v>
      </c>
      <c r="P536" s="8">
        <f t="shared" si="106"/>
        <v>0</v>
      </c>
      <c r="Q536" s="8">
        <f t="shared" si="106"/>
        <v>0</v>
      </c>
      <c r="R536" s="8">
        <f t="shared" si="106"/>
        <v>0</v>
      </c>
      <c r="S536" s="8">
        <f t="shared" si="106"/>
        <v>0</v>
      </c>
      <c r="T536" s="8">
        <f t="shared" si="106"/>
        <v>0</v>
      </c>
      <c r="U536" s="21">
        <f t="shared" si="103"/>
        <v>25</v>
      </c>
      <c r="V536" s="19">
        <f>VLOOKUP($C536,Gas!$B$3:$E$2506,2)</f>
        <v>2.25</v>
      </c>
      <c r="W536" s="44">
        <f t="shared" si="104"/>
        <v>10.866666666666667</v>
      </c>
      <c r="X536" s="5">
        <f>VLOOKUP($C536,Gas!$B$3:$E$2506,4)</f>
        <v>0.40201962547461978</v>
      </c>
    </row>
    <row r="537" spans="1:24" x14ac:dyDescent="0.2">
      <c r="A537">
        <f t="shared" si="95"/>
        <v>2000</v>
      </c>
      <c r="B537" s="43">
        <f t="shared" ref="B537:B600" si="107">MONTH(C537)+(YEAR(C537)-1998)*12</f>
        <v>25</v>
      </c>
      <c r="C537" s="91">
        <v>36539</v>
      </c>
      <c r="D537" s="92">
        <v>27.63</v>
      </c>
      <c r="E537" s="4">
        <f t="shared" si="102"/>
        <v>0.12227192301444406</v>
      </c>
      <c r="F537" s="100">
        <f t="shared" si="99"/>
        <v>1.1635619446190539</v>
      </c>
      <c r="G537" s="2"/>
      <c r="H537" s="8">
        <f t="shared" si="106"/>
        <v>0</v>
      </c>
      <c r="I537" s="8">
        <f t="shared" si="106"/>
        <v>0</v>
      </c>
      <c r="J537" s="8">
        <f t="shared" si="106"/>
        <v>2.370000000000001</v>
      </c>
      <c r="K537" s="8">
        <f t="shared" si="106"/>
        <v>7.370000000000001</v>
      </c>
      <c r="L537" s="8">
        <f t="shared" si="106"/>
        <v>12.370000000000001</v>
      </c>
      <c r="M537" s="8">
        <f t="shared" si="106"/>
        <v>22.37</v>
      </c>
      <c r="N537" s="8">
        <f t="shared" si="106"/>
        <v>7.629999999999999</v>
      </c>
      <c r="O537" s="8">
        <f t="shared" si="106"/>
        <v>2.629999999999999</v>
      </c>
      <c r="P537" s="8">
        <f t="shared" si="106"/>
        <v>0</v>
      </c>
      <c r="Q537" s="8">
        <f t="shared" si="106"/>
        <v>0</v>
      </c>
      <c r="R537" s="8">
        <f t="shared" si="106"/>
        <v>0</v>
      </c>
      <c r="S537" s="8">
        <f t="shared" si="106"/>
        <v>0</v>
      </c>
      <c r="T537" s="8">
        <f t="shared" si="106"/>
        <v>0</v>
      </c>
      <c r="U537" s="21">
        <f t="shared" si="103"/>
        <v>25</v>
      </c>
      <c r="V537" s="19">
        <f>VLOOKUP($C537,Gas!$B$3:$E$2506,2)</f>
        <v>2.2799999999999998</v>
      </c>
      <c r="W537" s="44">
        <f t="shared" si="104"/>
        <v>12.118421052631579</v>
      </c>
      <c r="X537" s="5">
        <f>VLOOKUP($C537,Gas!$B$3:$E$2506,4)</f>
        <v>0.41014991830435804</v>
      </c>
    </row>
    <row r="538" spans="1:24" x14ac:dyDescent="0.2">
      <c r="A538">
        <f t="shared" ref="A538:A601" si="108">YEAR(C538)</f>
        <v>2000</v>
      </c>
      <c r="B538" s="43">
        <f t="shared" si="107"/>
        <v>25</v>
      </c>
      <c r="C538" s="91">
        <v>36542</v>
      </c>
      <c r="D538" s="92">
        <v>29</v>
      </c>
      <c r="E538" s="4">
        <f t="shared" si="102"/>
        <v>4.8393691051148879E-2</v>
      </c>
      <c r="F538" s="100">
        <f t="shared" si="99"/>
        <v>1.0165032038134501</v>
      </c>
      <c r="G538" s="2"/>
      <c r="H538" s="8">
        <f t="shared" si="106"/>
        <v>0</v>
      </c>
      <c r="I538" s="8">
        <f t="shared" si="106"/>
        <v>0</v>
      </c>
      <c r="J538" s="8">
        <f t="shared" si="106"/>
        <v>1</v>
      </c>
      <c r="K538" s="8">
        <f t="shared" si="106"/>
        <v>6</v>
      </c>
      <c r="L538" s="8">
        <f t="shared" si="106"/>
        <v>11</v>
      </c>
      <c r="M538" s="8">
        <f t="shared" si="106"/>
        <v>21</v>
      </c>
      <c r="N538" s="8">
        <f t="shared" si="106"/>
        <v>9</v>
      </c>
      <c r="O538" s="8">
        <f t="shared" si="106"/>
        <v>4</v>
      </c>
      <c r="P538" s="8">
        <f t="shared" si="106"/>
        <v>0</v>
      </c>
      <c r="Q538" s="8">
        <f t="shared" si="106"/>
        <v>0</v>
      </c>
      <c r="R538" s="8">
        <f t="shared" si="106"/>
        <v>0</v>
      </c>
      <c r="S538" s="8">
        <f t="shared" si="106"/>
        <v>0</v>
      </c>
      <c r="T538" s="8">
        <f t="shared" si="106"/>
        <v>0</v>
      </c>
      <c r="U538" s="21">
        <f t="shared" si="103"/>
        <v>25</v>
      </c>
      <c r="V538" s="19">
        <f>VLOOKUP($C538,Gas!$B$3:$E$2506,2)</f>
        <v>2.27</v>
      </c>
      <c r="W538" s="44">
        <f t="shared" si="104"/>
        <v>12.775330396475772</v>
      </c>
      <c r="X538" s="5">
        <f>VLOOKUP($C538,Gas!$B$3:$E$2506,4)</f>
        <v>0.12864900059453427</v>
      </c>
    </row>
    <row r="539" spans="1:24" x14ac:dyDescent="0.2">
      <c r="A539">
        <f t="shared" si="108"/>
        <v>2000</v>
      </c>
      <c r="B539" s="43">
        <f t="shared" si="107"/>
        <v>25</v>
      </c>
      <c r="C539" s="91">
        <v>36543</v>
      </c>
      <c r="D539" s="109">
        <f>D538</f>
        <v>29</v>
      </c>
      <c r="E539" s="4">
        <f t="shared" si="102"/>
        <v>0</v>
      </c>
      <c r="F539" s="100">
        <f t="shared" si="99"/>
        <v>1.0165032038134501</v>
      </c>
      <c r="G539" s="2"/>
      <c r="H539" s="8">
        <f t="shared" si="106"/>
        <v>0</v>
      </c>
      <c r="I539" s="8">
        <f t="shared" si="106"/>
        <v>0</v>
      </c>
      <c r="J539" s="8">
        <f t="shared" si="106"/>
        <v>1</v>
      </c>
      <c r="K539" s="8">
        <f t="shared" si="106"/>
        <v>6</v>
      </c>
      <c r="L539" s="8">
        <f t="shared" si="106"/>
        <v>11</v>
      </c>
      <c r="M539" s="8">
        <f t="shared" si="106"/>
        <v>21</v>
      </c>
      <c r="N539" s="8">
        <f t="shared" si="106"/>
        <v>9</v>
      </c>
      <c r="O539" s="8">
        <f t="shared" si="106"/>
        <v>4</v>
      </c>
      <c r="P539" s="8">
        <f t="shared" si="106"/>
        <v>0</v>
      </c>
      <c r="Q539" s="8">
        <f t="shared" si="106"/>
        <v>0</v>
      </c>
      <c r="R539" s="8">
        <f t="shared" si="106"/>
        <v>0</v>
      </c>
      <c r="S539" s="8">
        <f t="shared" si="106"/>
        <v>0</v>
      </c>
      <c r="T539" s="8">
        <f t="shared" si="106"/>
        <v>0</v>
      </c>
      <c r="U539" s="21">
        <f t="shared" si="103"/>
        <v>25</v>
      </c>
      <c r="V539" s="19">
        <f>VLOOKUP($C539,Gas!$B$3:$E$2506,2)</f>
        <v>2.27</v>
      </c>
      <c r="W539" s="44">
        <f t="shared" si="104"/>
        <v>12.775330396475772</v>
      </c>
      <c r="X539" s="5">
        <f>VLOOKUP($C539,Gas!$B$3:$E$2506,4)</f>
        <v>0.12924005234554148</v>
      </c>
    </row>
    <row r="540" spans="1:24" x14ac:dyDescent="0.2">
      <c r="A540">
        <f t="shared" si="108"/>
        <v>2000</v>
      </c>
      <c r="B540" s="43">
        <f t="shared" si="107"/>
        <v>25</v>
      </c>
      <c r="C540" s="91">
        <v>36544</v>
      </c>
      <c r="D540" s="109">
        <f>D539</f>
        <v>29</v>
      </c>
      <c r="E540" s="4">
        <f t="shared" si="102"/>
        <v>0</v>
      </c>
      <c r="F540" s="100">
        <f t="shared" si="99"/>
        <v>0.96003479878350761</v>
      </c>
      <c r="G540" s="2"/>
      <c r="H540" s="8">
        <f t="shared" si="106"/>
        <v>0</v>
      </c>
      <c r="I540" s="8">
        <f t="shared" si="106"/>
        <v>0</v>
      </c>
      <c r="J540" s="8">
        <f t="shared" si="106"/>
        <v>1</v>
      </c>
      <c r="K540" s="8">
        <f t="shared" si="106"/>
        <v>6</v>
      </c>
      <c r="L540" s="8">
        <f t="shared" si="106"/>
        <v>11</v>
      </c>
      <c r="M540" s="8">
        <f t="shared" si="106"/>
        <v>21</v>
      </c>
      <c r="N540" s="8">
        <f t="shared" si="106"/>
        <v>9</v>
      </c>
      <c r="O540" s="8">
        <f t="shared" si="106"/>
        <v>4</v>
      </c>
      <c r="P540" s="8">
        <f t="shared" si="106"/>
        <v>0</v>
      </c>
      <c r="Q540" s="8">
        <f t="shared" si="106"/>
        <v>0</v>
      </c>
      <c r="R540" s="8">
        <f t="shared" si="106"/>
        <v>0</v>
      </c>
      <c r="S540" s="8">
        <f t="shared" si="106"/>
        <v>0</v>
      </c>
      <c r="T540" s="8">
        <f t="shared" si="106"/>
        <v>0</v>
      </c>
      <c r="U540" s="21">
        <f t="shared" si="103"/>
        <v>25</v>
      </c>
      <c r="V540" s="19">
        <f>VLOOKUP($C540,Gas!$B$3:$E$2506,2)</f>
        <v>2.3450000000000002</v>
      </c>
      <c r="W540" s="44">
        <f t="shared" si="104"/>
        <v>12.366737739872066</v>
      </c>
      <c r="X540" s="5">
        <f>VLOOKUP($C540,Gas!$B$3:$E$2506,4)</f>
        <v>0.21543227613754132</v>
      </c>
    </row>
    <row r="541" spans="1:24" x14ac:dyDescent="0.2">
      <c r="A541">
        <f t="shared" si="108"/>
        <v>2000</v>
      </c>
      <c r="B541" s="43">
        <f t="shared" si="107"/>
        <v>25</v>
      </c>
      <c r="C541" s="91">
        <v>36545</v>
      </c>
      <c r="D541" s="92">
        <v>42.5</v>
      </c>
      <c r="E541" s="4">
        <f t="shared" si="102"/>
        <v>0.38220824594389707</v>
      </c>
      <c r="F541" s="100">
        <f t="shared" si="99"/>
        <v>1.9095980855054651</v>
      </c>
      <c r="G541" s="2"/>
      <c r="H541" s="8">
        <f t="shared" si="106"/>
        <v>0</v>
      </c>
      <c r="I541" s="8">
        <f t="shared" si="106"/>
        <v>0</v>
      </c>
      <c r="J541" s="8">
        <f t="shared" si="106"/>
        <v>0</v>
      </c>
      <c r="K541" s="8">
        <f t="shared" si="106"/>
        <v>0</v>
      </c>
      <c r="L541" s="8">
        <f t="shared" si="106"/>
        <v>0</v>
      </c>
      <c r="M541" s="8">
        <f t="shared" si="106"/>
        <v>7.5</v>
      </c>
      <c r="N541" s="8">
        <f t="shared" si="106"/>
        <v>22.5</v>
      </c>
      <c r="O541" s="8">
        <f t="shared" si="106"/>
        <v>17.5</v>
      </c>
      <c r="P541" s="8">
        <f t="shared" si="106"/>
        <v>12.5</v>
      </c>
      <c r="Q541" s="8">
        <f t="shared" si="106"/>
        <v>7.5</v>
      </c>
      <c r="R541" s="8">
        <f t="shared" si="106"/>
        <v>2.5</v>
      </c>
      <c r="S541" s="8">
        <f t="shared" si="106"/>
        <v>0</v>
      </c>
      <c r="T541" s="8">
        <f t="shared" si="106"/>
        <v>0</v>
      </c>
      <c r="U541" s="21">
        <f t="shared" si="103"/>
        <v>25</v>
      </c>
      <c r="V541" s="19">
        <f>VLOOKUP($C541,Gas!$B$3:$E$2506,2)</f>
        <v>2.4049999999999998</v>
      </c>
      <c r="W541" s="44">
        <f t="shared" si="104"/>
        <v>17.671517671517673</v>
      </c>
      <c r="X541" s="5">
        <f>VLOOKUP($C541,Gas!$B$3:$E$2506,4)</f>
        <v>0.23698676104756666</v>
      </c>
    </row>
    <row r="542" spans="1:24" x14ac:dyDescent="0.2">
      <c r="A542">
        <f t="shared" si="108"/>
        <v>2000</v>
      </c>
      <c r="B542" s="43">
        <f t="shared" si="107"/>
        <v>25</v>
      </c>
      <c r="C542" s="91">
        <v>36546</v>
      </c>
      <c r="D542" s="92">
        <v>44</v>
      </c>
      <c r="E542" s="4">
        <f t="shared" si="102"/>
        <v>3.4685557987890109E-2</v>
      </c>
      <c r="F542" s="100">
        <f t="shared" si="99"/>
        <v>1.9063354375662098</v>
      </c>
      <c r="G542" s="2"/>
      <c r="H542" s="8">
        <f t="shared" si="106"/>
        <v>0</v>
      </c>
      <c r="I542" s="8">
        <f t="shared" si="106"/>
        <v>0</v>
      </c>
      <c r="J542" s="8">
        <f t="shared" si="106"/>
        <v>0</v>
      </c>
      <c r="K542" s="8">
        <f t="shared" si="106"/>
        <v>0</v>
      </c>
      <c r="L542" s="8">
        <f t="shared" si="106"/>
        <v>0</v>
      </c>
      <c r="M542" s="8">
        <f t="shared" si="106"/>
        <v>6</v>
      </c>
      <c r="N542" s="8">
        <f t="shared" si="106"/>
        <v>24</v>
      </c>
      <c r="O542" s="8">
        <f t="shared" si="106"/>
        <v>19</v>
      </c>
      <c r="P542" s="8">
        <f t="shared" si="106"/>
        <v>14</v>
      </c>
      <c r="Q542" s="8">
        <f t="shared" si="106"/>
        <v>9</v>
      </c>
      <c r="R542" s="8">
        <f t="shared" si="106"/>
        <v>4</v>
      </c>
      <c r="S542" s="8">
        <f t="shared" si="106"/>
        <v>0</v>
      </c>
      <c r="T542" s="8">
        <f t="shared" si="106"/>
        <v>0</v>
      </c>
      <c r="U542" s="21">
        <f t="shared" si="103"/>
        <v>25</v>
      </c>
      <c r="V542" s="19">
        <f>VLOOKUP($C542,Gas!$B$3:$E$2506,2)</f>
        <v>2.5249999999999999</v>
      </c>
      <c r="W542" s="44">
        <f t="shared" si="104"/>
        <v>17.425742574257427</v>
      </c>
      <c r="X542" s="5">
        <f>VLOOKUP($C542,Gas!$B$3:$E$2506,4)</f>
        <v>0.32651679267199629</v>
      </c>
    </row>
    <row r="543" spans="1:24" x14ac:dyDescent="0.2">
      <c r="A543">
        <f t="shared" si="108"/>
        <v>2000</v>
      </c>
      <c r="B543" s="43">
        <f t="shared" si="107"/>
        <v>25</v>
      </c>
      <c r="C543" s="91">
        <v>36549</v>
      </c>
      <c r="D543" s="92">
        <v>45</v>
      </c>
      <c r="E543" s="4">
        <f t="shared" si="102"/>
        <v>2.2472855852058576E-2</v>
      </c>
      <c r="F543" s="100">
        <f t="shared" si="99"/>
        <v>1.8376435197856231</v>
      </c>
      <c r="G543" s="2"/>
      <c r="H543" s="8">
        <f t="shared" si="106"/>
        <v>0</v>
      </c>
      <c r="I543" s="8">
        <f t="shared" si="106"/>
        <v>0</v>
      </c>
      <c r="J543" s="8">
        <f t="shared" si="106"/>
        <v>0</v>
      </c>
      <c r="K543" s="8">
        <f t="shared" si="106"/>
        <v>0</v>
      </c>
      <c r="L543" s="8">
        <f t="shared" si="106"/>
        <v>0</v>
      </c>
      <c r="M543" s="8">
        <f t="shared" si="106"/>
        <v>5</v>
      </c>
      <c r="N543" s="8">
        <f t="shared" si="106"/>
        <v>25</v>
      </c>
      <c r="O543" s="8">
        <f t="shared" si="106"/>
        <v>20</v>
      </c>
      <c r="P543" s="8">
        <f t="shared" si="106"/>
        <v>15</v>
      </c>
      <c r="Q543" s="8">
        <f t="shared" si="106"/>
        <v>10</v>
      </c>
      <c r="R543" s="8">
        <f t="shared" si="106"/>
        <v>5</v>
      </c>
      <c r="S543" s="8">
        <f t="shared" si="106"/>
        <v>0</v>
      </c>
      <c r="T543" s="8">
        <f t="shared" si="106"/>
        <v>0</v>
      </c>
      <c r="U543" s="21">
        <f t="shared" si="103"/>
        <v>25</v>
      </c>
      <c r="V543" s="19">
        <f>VLOOKUP($C543,Gas!$B$3:$E$2506,2)</f>
        <v>2.5550000000000002</v>
      </c>
      <c r="W543" s="44">
        <f t="shared" si="104"/>
        <v>17.612524461839531</v>
      </c>
      <c r="X543" s="5">
        <f>VLOOKUP($C543,Gas!$B$3:$E$2506,4)</f>
        <v>0.34458278511127038</v>
      </c>
    </row>
    <row r="544" spans="1:24" x14ac:dyDescent="0.2">
      <c r="A544">
        <f t="shared" si="108"/>
        <v>2000</v>
      </c>
      <c r="B544" s="43">
        <f t="shared" si="107"/>
        <v>25</v>
      </c>
      <c r="C544" s="91">
        <v>36550</v>
      </c>
      <c r="D544" s="92">
        <v>44.68</v>
      </c>
      <c r="E544" s="4">
        <f t="shared" si="102"/>
        <v>-7.1365155693197549E-3</v>
      </c>
      <c r="F544" s="100">
        <f t="shared" si="99"/>
        <v>1.8498675485896401</v>
      </c>
      <c r="G544" s="2"/>
      <c r="H544" s="8">
        <f t="shared" ref="H544:T553" si="109">IF(H$1="P",MAX(0,H$2-$D544),IF(H$1="C",MAX(0,$D544-H$2)))</f>
        <v>0</v>
      </c>
      <c r="I544" s="8">
        <f t="shared" si="109"/>
        <v>0</v>
      </c>
      <c r="J544" s="8">
        <f t="shared" si="109"/>
        <v>0</v>
      </c>
      <c r="K544" s="8">
        <f t="shared" si="109"/>
        <v>0</v>
      </c>
      <c r="L544" s="8">
        <f t="shared" si="109"/>
        <v>0</v>
      </c>
      <c r="M544" s="8">
        <f t="shared" si="109"/>
        <v>5.32</v>
      </c>
      <c r="N544" s="8">
        <f t="shared" si="109"/>
        <v>24.68</v>
      </c>
      <c r="O544" s="8">
        <f t="shared" si="109"/>
        <v>19.68</v>
      </c>
      <c r="P544" s="8">
        <f t="shared" si="109"/>
        <v>14.68</v>
      </c>
      <c r="Q544" s="8">
        <f t="shared" si="109"/>
        <v>9.68</v>
      </c>
      <c r="R544" s="8">
        <f t="shared" si="109"/>
        <v>4.68</v>
      </c>
      <c r="S544" s="8">
        <f t="shared" si="109"/>
        <v>0</v>
      </c>
      <c r="T544" s="8">
        <f t="shared" si="109"/>
        <v>0</v>
      </c>
      <c r="U544" s="21">
        <f t="shared" si="103"/>
        <v>25</v>
      </c>
      <c r="V544" s="19">
        <f>VLOOKUP($C544,Gas!$B$3:$E$2506,2)</f>
        <v>2.5350000000000001</v>
      </c>
      <c r="W544" s="44">
        <f t="shared" si="104"/>
        <v>17.625246548323471</v>
      </c>
      <c r="X544" s="5">
        <f>VLOOKUP($C544,Gas!$B$3:$E$2506,4)</f>
        <v>0.35157973815036414</v>
      </c>
    </row>
    <row r="545" spans="1:24" x14ac:dyDescent="0.2">
      <c r="A545">
        <f t="shared" si="108"/>
        <v>2000</v>
      </c>
      <c r="B545" s="43">
        <f t="shared" si="107"/>
        <v>25</v>
      </c>
      <c r="C545" s="91">
        <v>36551</v>
      </c>
      <c r="D545" s="109">
        <f>D544</f>
        <v>44.68</v>
      </c>
      <c r="E545" s="4">
        <f t="shared" si="102"/>
        <v>0</v>
      </c>
      <c r="F545" s="100">
        <f t="shared" si="99"/>
        <v>1.8665265929401749</v>
      </c>
      <c r="G545" s="2"/>
      <c r="H545" s="8">
        <f t="shared" si="109"/>
        <v>0</v>
      </c>
      <c r="I545" s="8">
        <f t="shared" si="109"/>
        <v>0</v>
      </c>
      <c r="J545" s="8">
        <f t="shared" si="109"/>
        <v>0</v>
      </c>
      <c r="K545" s="8">
        <f t="shared" si="109"/>
        <v>0</v>
      </c>
      <c r="L545" s="8">
        <f t="shared" si="109"/>
        <v>0</v>
      </c>
      <c r="M545" s="8">
        <f t="shared" si="109"/>
        <v>5.32</v>
      </c>
      <c r="N545" s="8">
        <f t="shared" si="109"/>
        <v>24.68</v>
      </c>
      <c r="O545" s="8">
        <f t="shared" si="109"/>
        <v>19.68</v>
      </c>
      <c r="P545" s="8">
        <f t="shared" si="109"/>
        <v>14.68</v>
      </c>
      <c r="Q545" s="8">
        <f t="shared" si="109"/>
        <v>9.68</v>
      </c>
      <c r="R545" s="8">
        <f t="shared" si="109"/>
        <v>4.68</v>
      </c>
      <c r="S545" s="8">
        <f t="shared" si="109"/>
        <v>0</v>
      </c>
      <c r="T545" s="8">
        <f t="shared" si="109"/>
        <v>0</v>
      </c>
      <c r="U545" s="21">
        <f t="shared" si="103"/>
        <v>25</v>
      </c>
      <c r="V545" s="19">
        <f>VLOOKUP($C545,Gas!$B$3:$E$2506,2)</f>
        <v>2.65</v>
      </c>
      <c r="W545" s="44">
        <f t="shared" si="104"/>
        <v>16.860377358490567</v>
      </c>
      <c r="X545" s="5">
        <f>VLOOKUP($C545,Gas!$B$3:$E$2506,4)</f>
        <v>0.39461317569370263</v>
      </c>
    </row>
    <row r="546" spans="1:24" x14ac:dyDescent="0.2">
      <c r="A546">
        <f t="shared" si="108"/>
        <v>2000</v>
      </c>
      <c r="B546" s="43">
        <f t="shared" si="107"/>
        <v>25</v>
      </c>
      <c r="C546" s="91">
        <v>36552</v>
      </c>
      <c r="D546" s="92">
        <v>50.5</v>
      </c>
      <c r="E546" s="4">
        <f t="shared" si="102"/>
        <v>0.12244736208031419</v>
      </c>
      <c r="F546" s="100">
        <f t="shared" si="99"/>
        <v>1.8820471644467294</v>
      </c>
      <c r="G546" s="2"/>
      <c r="H546" s="8">
        <f t="shared" si="109"/>
        <v>0</v>
      </c>
      <c r="I546" s="8">
        <f t="shared" si="109"/>
        <v>0</v>
      </c>
      <c r="J546" s="8">
        <f t="shared" si="109"/>
        <v>0</v>
      </c>
      <c r="K546" s="8">
        <f t="shared" si="109"/>
        <v>0</v>
      </c>
      <c r="L546" s="8">
        <f t="shared" si="109"/>
        <v>0</v>
      </c>
      <c r="M546" s="8">
        <f t="shared" si="109"/>
        <v>0</v>
      </c>
      <c r="N546" s="8">
        <f t="shared" si="109"/>
        <v>30.5</v>
      </c>
      <c r="O546" s="8">
        <f t="shared" si="109"/>
        <v>25.5</v>
      </c>
      <c r="P546" s="8">
        <f t="shared" si="109"/>
        <v>20.5</v>
      </c>
      <c r="Q546" s="8">
        <f t="shared" si="109"/>
        <v>15.5</v>
      </c>
      <c r="R546" s="8">
        <f t="shared" si="109"/>
        <v>10.5</v>
      </c>
      <c r="S546" s="8">
        <f t="shared" si="109"/>
        <v>0.5</v>
      </c>
      <c r="T546" s="8">
        <f t="shared" si="109"/>
        <v>0</v>
      </c>
      <c r="U546" s="21">
        <f t="shared" si="103"/>
        <v>25</v>
      </c>
      <c r="V546" s="19">
        <f>VLOOKUP($C546,Gas!$B$3:$E$2506,2)</f>
        <v>2.73</v>
      </c>
      <c r="W546" s="44">
        <f t="shared" si="104"/>
        <v>18.4981684981685</v>
      </c>
      <c r="X546" s="5">
        <f>VLOOKUP($C546,Gas!$B$3:$E$2506,4)</f>
        <v>0.38815944613164938</v>
      </c>
    </row>
    <row r="547" spans="1:24" x14ac:dyDescent="0.2">
      <c r="A547">
        <f t="shared" si="108"/>
        <v>2000</v>
      </c>
      <c r="B547" s="43">
        <f t="shared" si="107"/>
        <v>25</v>
      </c>
      <c r="C547" s="91">
        <v>36553</v>
      </c>
      <c r="D547" s="92">
        <v>46.29</v>
      </c>
      <c r="E547" s="4">
        <f t="shared" si="102"/>
        <v>-8.7047381238134935E-2</v>
      </c>
      <c r="F547" s="100">
        <f t="shared" si="99"/>
        <v>2.0147145153457013</v>
      </c>
      <c r="G547" s="2"/>
      <c r="H547" s="8">
        <f t="shared" si="109"/>
        <v>0</v>
      </c>
      <c r="I547" s="8">
        <f t="shared" si="109"/>
        <v>0</v>
      </c>
      <c r="J547" s="8">
        <f t="shared" si="109"/>
        <v>0</v>
      </c>
      <c r="K547" s="8">
        <f t="shared" si="109"/>
        <v>0</v>
      </c>
      <c r="L547" s="8">
        <f t="shared" si="109"/>
        <v>0</v>
      </c>
      <c r="M547" s="8">
        <f t="shared" si="109"/>
        <v>3.7100000000000009</v>
      </c>
      <c r="N547" s="8">
        <f t="shared" si="109"/>
        <v>26.29</v>
      </c>
      <c r="O547" s="8">
        <f t="shared" si="109"/>
        <v>21.29</v>
      </c>
      <c r="P547" s="8">
        <f t="shared" si="109"/>
        <v>16.29</v>
      </c>
      <c r="Q547" s="8">
        <f t="shared" si="109"/>
        <v>11.29</v>
      </c>
      <c r="R547" s="8">
        <f t="shared" si="109"/>
        <v>6.2899999999999991</v>
      </c>
      <c r="S547" s="8">
        <f t="shared" si="109"/>
        <v>0</v>
      </c>
      <c r="T547" s="8">
        <f t="shared" si="109"/>
        <v>0</v>
      </c>
      <c r="U547" s="21">
        <f t="shared" si="103"/>
        <v>25</v>
      </c>
      <c r="V547" s="19">
        <f>VLOOKUP($C547,Gas!$B$3:$E$2506,2)</f>
        <v>2.7450000000000001</v>
      </c>
      <c r="W547" s="44">
        <f t="shared" si="104"/>
        <v>16.863387978142075</v>
      </c>
      <c r="X547" s="5">
        <f>VLOOKUP($C547,Gas!$B$3:$E$2506,4)</f>
        <v>0.37889663907061411</v>
      </c>
    </row>
    <row r="548" spans="1:24" x14ac:dyDescent="0.2">
      <c r="A548">
        <f t="shared" si="108"/>
        <v>2000</v>
      </c>
      <c r="B548" s="43">
        <f t="shared" si="107"/>
        <v>25</v>
      </c>
      <c r="C548" s="91">
        <v>36556</v>
      </c>
      <c r="D548" s="92">
        <v>36.25</v>
      </c>
      <c r="E548" s="4">
        <f t="shared" si="102"/>
        <v>-0.24448657374249536</v>
      </c>
      <c r="F548" s="100">
        <f t="shared" si="99"/>
        <v>2.5011506999386968</v>
      </c>
      <c r="G548" s="2"/>
      <c r="H548" s="8">
        <f t="shared" si="109"/>
        <v>0</v>
      </c>
      <c r="I548" s="8">
        <f t="shared" si="109"/>
        <v>0</v>
      </c>
      <c r="J548" s="8">
        <f t="shared" si="109"/>
        <v>0</v>
      </c>
      <c r="K548" s="8">
        <f t="shared" si="109"/>
        <v>0</v>
      </c>
      <c r="L548" s="8">
        <f t="shared" si="109"/>
        <v>3.75</v>
      </c>
      <c r="M548" s="8">
        <f t="shared" si="109"/>
        <v>13.75</v>
      </c>
      <c r="N548" s="8">
        <f t="shared" si="109"/>
        <v>16.25</v>
      </c>
      <c r="O548" s="8">
        <f t="shared" si="109"/>
        <v>11.25</v>
      </c>
      <c r="P548" s="8">
        <f t="shared" si="109"/>
        <v>6.25</v>
      </c>
      <c r="Q548" s="8">
        <f t="shared" si="109"/>
        <v>1.25</v>
      </c>
      <c r="R548" s="8">
        <f t="shared" si="109"/>
        <v>0</v>
      </c>
      <c r="S548" s="8">
        <f t="shared" si="109"/>
        <v>0</v>
      </c>
      <c r="T548" s="8">
        <f t="shared" si="109"/>
        <v>0</v>
      </c>
      <c r="U548" s="21">
        <f t="shared" si="103"/>
        <v>25</v>
      </c>
      <c r="V548" s="19">
        <f>VLOOKUP($C548,Gas!$B$3:$E$2506,2)</f>
        <v>2.835</v>
      </c>
      <c r="W548" s="44">
        <f t="shared" si="104"/>
        <v>12.786596119929454</v>
      </c>
      <c r="X548" s="5">
        <f>VLOOKUP($C548,Gas!$B$3:$E$2506,4)</f>
        <v>0.33601535243011343</v>
      </c>
    </row>
    <row r="549" spans="1:24" x14ac:dyDescent="0.2">
      <c r="A549">
        <f t="shared" si="108"/>
        <v>2000</v>
      </c>
      <c r="B549" s="43">
        <f t="shared" si="107"/>
        <v>26</v>
      </c>
      <c r="C549" s="91">
        <v>36557</v>
      </c>
      <c r="D549" s="92">
        <v>37.83</v>
      </c>
      <c r="E549" s="4">
        <f t="shared" si="102"/>
        <v>4.2663057344253949E-2</v>
      </c>
      <c r="F549" s="100">
        <f t="shared" si="99"/>
        <v>2.4996738634356408</v>
      </c>
      <c r="G549" s="2"/>
      <c r="H549" s="8">
        <f t="shared" si="109"/>
        <v>0</v>
      </c>
      <c r="I549" s="8">
        <f t="shared" si="109"/>
        <v>0</v>
      </c>
      <c r="J549" s="8">
        <f t="shared" si="109"/>
        <v>0</v>
      </c>
      <c r="K549" s="8">
        <f t="shared" si="109"/>
        <v>0</v>
      </c>
      <c r="L549" s="8">
        <f t="shared" si="109"/>
        <v>2.1700000000000017</v>
      </c>
      <c r="M549" s="8">
        <f t="shared" si="109"/>
        <v>12.170000000000002</v>
      </c>
      <c r="N549" s="8">
        <f t="shared" si="109"/>
        <v>17.829999999999998</v>
      </c>
      <c r="O549" s="8">
        <f t="shared" si="109"/>
        <v>12.829999999999998</v>
      </c>
      <c r="P549" s="8">
        <f t="shared" si="109"/>
        <v>7.8299999999999983</v>
      </c>
      <c r="Q549" s="8">
        <f t="shared" si="109"/>
        <v>2.8299999999999983</v>
      </c>
      <c r="R549" s="8">
        <f t="shared" si="109"/>
        <v>0</v>
      </c>
      <c r="S549" s="8">
        <f t="shared" si="109"/>
        <v>0</v>
      </c>
      <c r="T549" s="8">
        <f t="shared" si="109"/>
        <v>0</v>
      </c>
      <c r="U549" s="21">
        <f t="shared" si="103"/>
        <v>26</v>
      </c>
      <c r="V549" s="19">
        <f>VLOOKUP($C549,Gas!$B$3:$E$2506,2)</f>
        <v>2.7</v>
      </c>
      <c r="W549" s="44">
        <f t="shared" si="104"/>
        <v>14.011111111111109</v>
      </c>
      <c r="X549" s="5">
        <f>VLOOKUP($C549,Gas!$B$3:$E$2506,4)</f>
        <v>0.49579984980896913</v>
      </c>
    </row>
    <row r="550" spans="1:24" x14ac:dyDescent="0.2">
      <c r="A550">
        <f t="shared" si="108"/>
        <v>2000</v>
      </c>
      <c r="B550" s="43">
        <f t="shared" si="107"/>
        <v>26</v>
      </c>
      <c r="C550" s="91">
        <v>36558</v>
      </c>
      <c r="D550" s="92">
        <v>39</v>
      </c>
      <c r="E550" s="4">
        <f t="shared" si="102"/>
        <v>3.0459207484708654E-2</v>
      </c>
      <c r="F550" s="100">
        <f t="shared" si="99"/>
        <v>2.495312463774757</v>
      </c>
      <c r="G550" s="2"/>
      <c r="H550" s="8">
        <f t="shared" si="109"/>
        <v>0</v>
      </c>
      <c r="I550" s="8">
        <f t="shared" si="109"/>
        <v>0</v>
      </c>
      <c r="J550" s="8">
        <f t="shared" si="109"/>
        <v>0</v>
      </c>
      <c r="K550" s="8">
        <f t="shared" si="109"/>
        <v>0</v>
      </c>
      <c r="L550" s="8">
        <f t="shared" si="109"/>
        <v>1</v>
      </c>
      <c r="M550" s="8">
        <f t="shared" si="109"/>
        <v>11</v>
      </c>
      <c r="N550" s="8">
        <f t="shared" si="109"/>
        <v>19</v>
      </c>
      <c r="O550" s="8">
        <f t="shared" si="109"/>
        <v>14</v>
      </c>
      <c r="P550" s="8">
        <f t="shared" si="109"/>
        <v>9</v>
      </c>
      <c r="Q550" s="8">
        <f t="shared" si="109"/>
        <v>4</v>
      </c>
      <c r="R550" s="8">
        <f t="shared" si="109"/>
        <v>0</v>
      </c>
      <c r="S550" s="8">
        <f t="shared" si="109"/>
        <v>0</v>
      </c>
      <c r="T550" s="8">
        <f t="shared" si="109"/>
        <v>0</v>
      </c>
      <c r="U550" s="21">
        <f t="shared" si="103"/>
        <v>26</v>
      </c>
      <c r="V550" s="19">
        <f>VLOOKUP($C550,Gas!$B$3:$E$2506,2)</f>
        <v>2.8149999999999999</v>
      </c>
      <c r="W550" s="44">
        <f t="shared" si="104"/>
        <v>13.854351687388988</v>
      </c>
      <c r="X550" s="5">
        <f>VLOOKUP($C550,Gas!$B$3:$E$2506,4)</f>
        <v>0.53911398122350052</v>
      </c>
    </row>
    <row r="551" spans="1:24" x14ac:dyDescent="0.2">
      <c r="A551">
        <f t="shared" si="108"/>
        <v>2000</v>
      </c>
      <c r="B551" s="43">
        <f t="shared" si="107"/>
        <v>26</v>
      </c>
      <c r="C551" s="91">
        <v>36559</v>
      </c>
      <c r="D551" s="92">
        <v>47.33</v>
      </c>
      <c r="E551" s="4">
        <f t="shared" si="102"/>
        <v>0.1935826977885102</v>
      </c>
      <c r="F551" s="100">
        <f t="shared" si="99"/>
        <v>1.8496760435210471</v>
      </c>
      <c r="G551" s="2"/>
      <c r="H551" s="8">
        <f t="shared" si="109"/>
        <v>0</v>
      </c>
      <c r="I551" s="8">
        <f t="shared" si="109"/>
        <v>0</v>
      </c>
      <c r="J551" s="8">
        <f t="shared" si="109"/>
        <v>0</v>
      </c>
      <c r="K551" s="8">
        <f t="shared" si="109"/>
        <v>0</v>
      </c>
      <c r="L551" s="8">
        <f t="shared" si="109"/>
        <v>0</v>
      </c>
      <c r="M551" s="8">
        <f t="shared" si="109"/>
        <v>2.6700000000000017</v>
      </c>
      <c r="N551" s="8">
        <f t="shared" si="109"/>
        <v>27.33</v>
      </c>
      <c r="O551" s="8">
        <f t="shared" si="109"/>
        <v>22.33</v>
      </c>
      <c r="P551" s="8">
        <f t="shared" si="109"/>
        <v>17.329999999999998</v>
      </c>
      <c r="Q551" s="8">
        <f t="shared" si="109"/>
        <v>12.329999999999998</v>
      </c>
      <c r="R551" s="8">
        <f t="shared" si="109"/>
        <v>7.3299999999999983</v>
      </c>
      <c r="S551" s="8">
        <f t="shared" si="109"/>
        <v>0</v>
      </c>
      <c r="T551" s="8">
        <f t="shared" si="109"/>
        <v>0</v>
      </c>
      <c r="U551" s="21">
        <f t="shared" si="103"/>
        <v>26</v>
      </c>
      <c r="V551" s="19">
        <f>VLOOKUP($C551,Gas!$B$3:$E$2506,2)</f>
        <v>2.915</v>
      </c>
      <c r="W551" s="44">
        <f t="shared" si="104"/>
        <v>16.236706689536877</v>
      </c>
      <c r="X551" s="5">
        <f>VLOOKUP($C551,Gas!$B$3:$E$2506,4)</f>
        <v>0.55469044393158817</v>
      </c>
    </row>
    <row r="552" spans="1:24" x14ac:dyDescent="0.2">
      <c r="A552">
        <f t="shared" si="108"/>
        <v>2000</v>
      </c>
      <c r="B552" s="43">
        <f t="shared" si="107"/>
        <v>26</v>
      </c>
      <c r="C552" s="91">
        <v>36560</v>
      </c>
      <c r="D552" s="92">
        <v>45.08</v>
      </c>
      <c r="E552" s="4">
        <f t="shared" si="102"/>
        <v>-4.8705654746581097E-2</v>
      </c>
      <c r="F552" s="100">
        <f t="shared" si="99"/>
        <v>1.8666357639381499</v>
      </c>
      <c r="G552" s="2"/>
      <c r="H552" s="8">
        <f t="shared" si="109"/>
        <v>0</v>
      </c>
      <c r="I552" s="8">
        <f t="shared" si="109"/>
        <v>0</v>
      </c>
      <c r="J552" s="8">
        <f t="shared" si="109"/>
        <v>0</v>
      </c>
      <c r="K552" s="8">
        <f t="shared" si="109"/>
        <v>0</v>
      </c>
      <c r="L552" s="8">
        <f t="shared" si="109"/>
        <v>0</v>
      </c>
      <c r="M552" s="8">
        <f t="shared" si="109"/>
        <v>4.9200000000000017</v>
      </c>
      <c r="N552" s="8">
        <f t="shared" si="109"/>
        <v>25.08</v>
      </c>
      <c r="O552" s="8">
        <f t="shared" si="109"/>
        <v>20.079999999999998</v>
      </c>
      <c r="P552" s="8">
        <f t="shared" si="109"/>
        <v>15.079999999999998</v>
      </c>
      <c r="Q552" s="8">
        <f t="shared" si="109"/>
        <v>10.079999999999998</v>
      </c>
      <c r="R552" s="8">
        <f t="shared" si="109"/>
        <v>5.0799999999999983</v>
      </c>
      <c r="S552" s="8">
        <f t="shared" si="109"/>
        <v>0</v>
      </c>
      <c r="T552" s="8">
        <f t="shared" si="109"/>
        <v>0</v>
      </c>
      <c r="U552" s="21">
        <f t="shared" si="103"/>
        <v>26</v>
      </c>
      <c r="V552" s="19">
        <f>VLOOKUP($C552,Gas!$B$3:$E$2506,2)</f>
        <v>2.855</v>
      </c>
      <c r="W552" s="44">
        <f t="shared" si="104"/>
        <v>15.78984238178634</v>
      </c>
      <c r="X552" s="5">
        <f>VLOOKUP($C552,Gas!$B$3:$E$2506,4)</f>
        <v>0.57954727400699757</v>
      </c>
    </row>
    <row r="553" spans="1:24" x14ac:dyDescent="0.2">
      <c r="A553">
        <f t="shared" si="108"/>
        <v>2000</v>
      </c>
      <c r="B553" s="43">
        <f t="shared" si="107"/>
        <v>26</v>
      </c>
      <c r="C553" s="91">
        <v>36563</v>
      </c>
      <c r="D553" s="92">
        <v>38</v>
      </c>
      <c r="E553" s="4">
        <f t="shared" si="102"/>
        <v>-0.17085252944518972</v>
      </c>
      <c r="F553" s="100">
        <f t="shared" si="99"/>
        <v>2.0502135756312332</v>
      </c>
      <c r="G553" s="2"/>
      <c r="H553" s="8">
        <f t="shared" si="109"/>
        <v>0</v>
      </c>
      <c r="I553" s="8">
        <f t="shared" si="109"/>
        <v>0</v>
      </c>
      <c r="J553" s="8">
        <f t="shared" si="109"/>
        <v>0</v>
      </c>
      <c r="K553" s="8">
        <f t="shared" si="109"/>
        <v>0</v>
      </c>
      <c r="L553" s="8">
        <f t="shared" si="109"/>
        <v>2</v>
      </c>
      <c r="M553" s="8">
        <f t="shared" si="109"/>
        <v>12</v>
      </c>
      <c r="N553" s="8">
        <f t="shared" si="109"/>
        <v>18</v>
      </c>
      <c r="O553" s="8">
        <f t="shared" si="109"/>
        <v>13</v>
      </c>
      <c r="P553" s="8">
        <f t="shared" si="109"/>
        <v>8</v>
      </c>
      <c r="Q553" s="8">
        <f t="shared" si="109"/>
        <v>3</v>
      </c>
      <c r="R553" s="8">
        <f t="shared" si="109"/>
        <v>0</v>
      </c>
      <c r="S553" s="8">
        <f t="shared" si="109"/>
        <v>0</v>
      </c>
      <c r="T553" s="8">
        <f t="shared" si="109"/>
        <v>0</v>
      </c>
      <c r="U553" s="21">
        <f t="shared" si="103"/>
        <v>26</v>
      </c>
      <c r="V553" s="19">
        <f>VLOOKUP($C553,Gas!$B$3:$E$2506,2)</f>
        <v>2.78</v>
      </c>
      <c r="W553" s="44">
        <f t="shared" si="104"/>
        <v>13.669064748201439</v>
      </c>
      <c r="X553" s="5">
        <f>VLOOKUP($C553,Gas!$B$3:$E$2506,4)</f>
        <v>0.55168666967314595</v>
      </c>
    </row>
    <row r="554" spans="1:24" x14ac:dyDescent="0.2">
      <c r="A554">
        <f t="shared" si="108"/>
        <v>2000</v>
      </c>
      <c r="B554" s="43">
        <f t="shared" si="107"/>
        <v>26</v>
      </c>
      <c r="C554" s="91">
        <v>36564</v>
      </c>
      <c r="D554" s="92">
        <v>39.06</v>
      </c>
      <c r="E554" s="4">
        <f t="shared" si="102"/>
        <v>2.7512765722147253E-2</v>
      </c>
      <c r="F554" s="100">
        <f t="shared" si="99"/>
        <v>2.0620860879148251</v>
      </c>
      <c r="G554" s="2"/>
      <c r="H554" s="8">
        <f t="shared" ref="H554:T563" si="110">IF(H$1="P",MAX(0,H$2-$D554),IF(H$1="C",MAX(0,$D554-H$2)))</f>
        <v>0</v>
      </c>
      <c r="I554" s="8">
        <f t="shared" si="110"/>
        <v>0</v>
      </c>
      <c r="J554" s="8">
        <f t="shared" si="110"/>
        <v>0</v>
      </c>
      <c r="K554" s="8">
        <f t="shared" si="110"/>
        <v>0</v>
      </c>
      <c r="L554" s="8">
        <f t="shared" si="110"/>
        <v>0.93999999999999773</v>
      </c>
      <c r="M554" s="8">
        <f t="shared" si="110"/>
        <v>10.939999999999998</v>
      </c>
      <c r="N554" s="8">
        <f t="shared" si="110"/>
        <v>19.060000000000002</v>
      </c>
      <c r="O554" s="8">
        <f t="shared" si="110"/>
        <v>14.060000000000002</v>
      </c>
      <c r="P554" s="8">
        <f t="shared" si="110"/>
        <v>9.0600000000000023</v>
      </c>
      <c r="Q554" s="8">
        <f t="shared" si="110"/>
        <v>4.0600000000000023</v>
      </c>
      <c r="R554" s="8">
        <f t="shared" si="110"/>
        <v>0</v>
      </c>
      <c r="S554" s="8">
        <f t="shared" si="110"/>
        <v>0</v>
      </c>
      <c r="T554" s="8">
        <f t="shared" si="110"/>
        <v>0</v>
      </c>
      <c r="U554" s="21">
        <f t="shared" si="103"/>
        <v>26</v>
      </c>
      <c r="V554" s="19">
        <f>VLOOKUP($C554,Gas!$B$3:$E$2506,2)</f>
        <v>2.81</v>
      </c>
      <c r="W554" s="44">
        <f t="shared" si="104"/>
        <v>13.900355871886122</v>
      </c>
      <c r="X554" s="5">
        <f>VLOOKUP($C554,Gas!$B$3:$E$2506,4)</f>
        <v>0.51687006728007168</v>
      </c>
    </row>
    <row r="555" spans="1:24" x14ac:dyDescent="0.2">
      <c r="A555">
        <f t="shared" si="108"/>
        <v>2000</v>
      </c>
      <c r="B555" s="43">
        <f t="shared" si="107"/>
        <v>26</v>
      </c>
      <c r="C555" s="91">
        <v>36565</v>
      </c>
      <c r="D555" s="92">
        <v>29.75</v>
      </c>
      <c r="E555" s="4">
        <f t="shared" si="102"/>
        <v>-0.27226979345689423</v>
      </c>
      <c r="F555" s="100">
        <f t="shared" si="99"/>
        <v>2.4294308698482032</v>
      </c>
      <c r="G555" s="2"/>
      <c r="H555" s="8">
        <f t="shared" si="110"/>
        <v>0</v>
      </c>
      <c r="I555" s="8">
        <f t="shared" si="110"/>
        <v>0</v>
      </c>
      <c r="J555" s="8">
        <f t="shared" si="110"/>
        <v>0.25</v>
      </c>
      <c r="K555" s="8">
        <f t="shared" si="110"/>
        <v>5.25</v>
      </c>
      <c r="L555" s="8">
        <f t="shared" si="110"/>
        <v>10.25</v>
      </c>
      <c r="M555" s="8">
        <f t="shared" si="110"/>
        <v>20.25</v>
      </c>
      <c r="N555" s="8">
        <f t="shared" si="110"/>
        <v>9.75</v>
      </c>
      <c r="O555" s="8">
        <f t="shared" si="110"/>
        <v>4.75</v>
      </c>
      <c r="P555" s="8">
        <f t="shared" si="110"/>
        <v>0</v>
      </c>
      <c r="Q555" s="8">
        <f t="shared" si="110"/>
        <v>0</v>
      </c>
      <c r="R555" s="8">
        <f t="shared" si="110"/>
        <v>0</v>
      </c>
      <c r="S555" s="8">
        <f t="shared" si="110"/>
        <v>0</v>
      </c>
      <c r="T555" s="8">
        <f t="shared" si="110"/>
        <v>0</v>
      </c>
      <c r="U555" s="21">
        <f t="shared" si="103"/>
        <v>26</v>
      </c>
      <c r="V555" s="19">
        <f>VLOOKUP($C555,Gas!$B$3:$E$2506,2)</f>
        <v>2.6</v>
      </c>
      <c r="W555" s="44">
        <f t="shared" si="104"/>
        <v>11.442307692307692</v>
      </c>
      <c r="X555" s="5">
        <f>VLOOKUP($C555,Gas!$B$3:$E$2506,4)</f>
        <v>0.69410555609552349</v>
      </c>
    </row>
    <row r="556" spans="1:24" x14ac:dyDescent="0.2">
      <c r="A556">
        <f t="shared" si="108"/>
        <v>2000</v>
      </c>
      <c r="B556" s="43">
        <f t="shared" si="107"/>
        <v>26</v>
      </c>
      <c r="C556" s="91">
        <v>36566</v>
      </c>
      <c r="D556" s="92">
        <v>27.63</v>
      </c>
      <c r="E556" s="4">
        <f t="shared" si="102"/>
        <v>-7.3926993056313658E-2</v>
      </c>
      <c r="F556" s="100">
        <f t="shared" si="99"/>
        <v>2.2553604399713851</v>
      </c>
      <c r="G556" s="2"/>
      <c r="H556" s="8">
        <f t="shared" si="110"/>
        <v>0</v>
      </c>
      <c r="I556" s="8">
        <f t="shared" si="110"/>
        <v>0</v>
      </c>
      <c r="J556" s="8">
        <f t="shared" si="110"/>
        <v>2.370000000000001</v>
      </c>
      <c r="K556" s="8">
        <f t="shared" si="110"/>
        <v>7.370000000000001</v>
      </c>
      <c r="L556" s="8">
        <f t="shared" si="110"/>
        <v>12.370000000000001</v>
      </c>
      <c r="M556" s="8">
        <f t="shared" si="110"/>
        <v>22.37</v>
      </c>
      <c r="N556" s="8">
        <f t="shared" si="110"/>
        <v>7.629999999999999</v>
      </c>
      <c r="O556" s="8">
        <f t="shared" si="110"/>
        <v>2.629999999999999</v>
      </c>
      <c r="P556" s="8">
        <f t="shared" si="110"/>
        <v>0</v>
      </c>
      <c r="Q556" s="8">
        <f t="shared" si="110"/>
        <v>0</v>
      </c>
      <c r="R556" s="8">
        <f t="shared" si="110"/>
        <v>0</v>
      </c>
      <c r="S556" s="8">
        <f t="shared" si="110"/>
        <v>0</v>
      </c>
      <c r="T556" s="8">
        <f t="shared" si="110"/>
        <v>0</v>
      </c>
      <c r="U556" s="21">
        <f t="shared" si="103"/>
        <v>26</v>
      </c>
      <c r="V556" s="19">
        <f>VLOOKUP($C556,Gas!$B$3:$E$2506,2)</f>
        <v>2.6150000000000002</v>
      </c>
      <c r="W556" s="44">
        <f t="shared" si="104"/>
        <v>10.565965583173995</v>
      </c>
      <c r="X556" s="5">
        <f>VLOOKUP($C556,Gas!$B$3:$E$2506,4)</f>
        <v>0.69787388944781004</v>
      </c>
    </row>
    <row r="557" spans="1:24" x14ac:dyDescent="0.2">
      <c r="A557">
        <f t="shared" si="108"/>
        <v>2000</v>
      </c>
      <c r="B557" s="43">
        <f t="shared" si="107"/>
        <v>26</v>
      </c>
      <c r="C557" s="91">
        <v>36567</v>
      </c>
      <c r="D557" s="92">
        <v>29</v>
      </c>
      <c r="E557" s="4">
        <f t="shared" si="102"/>
        <v>4.8393691051148879E-2</v>
      </c>
      <c r="F557" s="100">
        <f t="shared" si="99"/>
        <v>2.3117202708557842</v>
      </c>
      <c r="G557" s="2"/>
      <c r="H557" s="8">
        <f t="shared" si="110"/>
        <v>0</v>
      </c>
      <c r="I557" s="8">
        <f t="shared" si="110"/>
        <v>0</v>
      </c>
      <c r="J557" s="8">
        <f t="shared" si="110"/>
        <v>1</v>
      </c>
      <c r="K557" s="8">
        <f t="shared" si="110"/>
        <v>6</v>
      </c>
      <c r="L557" s="8">
        <f t="shared" si="110"/>
        <v>11</v>
      </c>
      <c r="M557" s="8">
        <f t="shared" si="110"/>
        <v>21</v>
      </c>
      <c r="N557" s="8">
        <f t="shared" si="110"/>
        <v>9</v>
      </c>
      <c r="O557" s="8">
        <f t="shared" si="110"/>
        <v>4</v>
      </c>
      <c r="P557" s="8">
        <f t="shared" si="110"/>
        <v>0</v>
      </c>
      <c r="Q557" s="8">
        <f t="shared" si="110"/>
        <v>0</v>
      </c>
      <c r="R557" s="8">
        <f t="shared" si="110"/>
        <v>0</v>
      </c>
      <c r="S557" s="8">
        <f t="shared" si="110"/>
        <v>0</v>
      </c>
      <c r="T557" s="8">
        <f t="shared" si="110"/>
        <v>0</v>
      </c>
      <c r="U557" s="21">
        <f t="shared" si="103"/>
        <v>26</v>
      </c>
      <c r="V557" s="19">
        <f>VLOOKUP($C557,Gas!$B$3:$E$2506,2)</f>
        <v>2.64</v>
      </c>
      <c r="W557" s="44">
        <f t="shared" si="104"/>
        <v>10.984848484848484</v>
      </c>
      <c r="X557" s="5">
        <f>VLOOKUP($C557,Gas!$B$3:$E$2506,4)</f>
        <v>0.64697171933811104</v>
      </c>
    </row>
    <row r="558" spans="1:24" x14ac:dyDescent="0.2">
      <c r="A558">
        <f t="shared" si="108"/>
        <v>2000</v>
      </c>
      <c r="B558" s="43">
        <f t="shared" si="107"/>
        <v>26</v>
      </c>
      <c r="C558" s="91">
        <v>36570</v>
      </c>
      <c r="D558" s="92">
        <v>31</v>
      </c>
      <c r="E558" s="4">
        <f t="shared" si="102"/>
        <v>6.6691374498672143E-2</v>
      </c>
      <c r="F558" s="100">
        <f t="shared" si="99"/>
        <v>2.0848657144331586</v>
      </c>
      <c r="G558" s="2"/>
      <c r="H558" s="8">
        <f t="shared" si="110"/>
        <v>0</v>
      </c>
      <c r="I558" s="8">
        <f t="shared" si="110"/>
        <v>0</v>
      </c>
      <c r="J558" s="8">
        <f t="shared" si="110"/>
        <v>0</v>
      </c>
      <c r="K558" s="8">
        <f t="shared" si="110"/>
        <v>4</v>
      </c>
      <c r="L558" s="8">
        <f t="shared" si="110"/>
        <v>9</v>
      </c>
      <c r="M558" s="8">
        <f t="shared" si="110"/>
        <v>19</v>
      </c>
      <c r="N558" s="8">
        <f t="shared" si="110"/>
        <v>11</v>
      </c>
      <c r="O558" s="8">
        <f t="shared" si="110"/>
        <v>6</v>
      </c>
      <c r="P558" s="8">
        <f t="shared" si="110"/>
        <v>1</v>
      </c>
      <c r="Q558" s="8">
        <f t="shared" si="110"/>
        <v>0</v>
      </c>
      <c r="R558" s="8">
        <f t="shared" si="110"/>
        <v>0</v>
      </c>
      <c r="S558" s="8">
        <f t="shared" si="110"/>
        <v>0</v>
      </c>
      <c r="T558" s="8">
        <f t="shared" si="110"/>
        <v>0</v>
      </c>
      <c r="U558" s="21">
        <f t="shared" si="103"/>
        <v>26</v>
      </c>
      <c r="V558" s="19">
        <f>VLOOKUP($C558,Gas!$B$3:$E$2506,2)</f>
        <v>2.65</v>
      </c>
      <c r="W558" s="44">
        <f t="shared" si="104"/>
        <v>11.69811320754717</v>
      </c>
      <c r="X558" s="5">
        <f>VLOOKUP($C558,Gas!$B$3:$E$2506,4)</f>
        <v>0.51104345302492205</v>
      </c>
    </row>
    <row r="559" spans="1:24" x14ac:dyDescent="0.2">
      <c r="A559">
        <f t="shared" si="108"/>
        <v>2000</v>
      </c>
      <c r="B559" s="43">
        <f t="shared" si="107"/>
        <v>26</v>
      </c>
      <c r="C559" s="91">
        <v>36571</v>
      </c>
      <c r="D559" s="92">
        <v>34.25</v>
      </c>
      <c r="E559" s="4">
        <f t="shared" si="102"/>
        <v>9.9699360223087966E-2</v>
      </c>
      <c r="F559" s="100">
        <f t="shared" si="99"/>
        <v>2.1477322952282205</v>
      </c>
      <c r="G559" s="2"/>
      <c r="H559" s="8">
        <f t="shared" si="110"/>
        <v>0</v>
      </c>
      <c r="I559" s="8">
        <f t="shared" si="110"/>
        <v>0</v>
      </c>
      <c r="J559" s="8">
        <f t="shared" si="110"/>
        <v>0</v>
      </c>
      <c r="K559" s="8">
        <f t="shared" si="110"/>
        <v>0.75</v>
      </c>
      <c r="L559" s="8">
        <f t="shared" si="110"/>
        <v>5.75</v>
      </c>
      <c r="M559" s="8">
        <f t="shared" si="110"/>
        <v>15.75</v>
      </c>
      <c r="N559" s="8">
        <f t="shared" si="110"/>
        <v>14.25</v>
      </c>
      <c r="O559" s="8">
        <f t="shared" si="110"/>
        <v>9.25</v>
      </c>
      <c r="P559" s="8">
        <f t="shared" si="110"/>
        <v>4.25</v>
      </c>
      <c r="Q559" s="8">
        <f t="shared" si="110"/>
        <v>0</v>
      </c>
      <c r="R559" s="8">
        <f t="shared" si="110"/>
        <v>0</v>
      </c>
      <c r="S559" s="8">
        <f t="shared" si="110"/>
        <v>0</v>
      </c>
      <c r="T559" s="8">
        <f t="shared" si="110"/>
        <v>0</v>
      </c>
      <c r="U559" s="21">
        <f t="shared" si="103"/>
        <v>26</v>
      </c>
      <c r="V559" s="19">
        <f>VLOOKUP($C559,Gas!$B$3:$E$2506,2)</f>
        <v>2.61</v>
      </c>
      <c r="W559" s="44">
        <f t="shared" si="104"/>
        <v>13.122605363984675</v>
      </c>
      <c r="X559" s="5">
        <f>VLOOKUP($C559,Gas!$B$3:$E$2506,4)</f>
        <v>0.49817172664552989</v>
      </c>
    </row>
    <row r="560" spans="1:24" x14ac:dyDescent="0.2">
      <c r="A560">
        <f t="shared" si="108"/>
        <v>2000</v>
      </c>
      <c r="B560" s="43">
        <f t="shared" si="107"/>
        <v>26</v>
      </c>
      <c r="C560" s="91">
        <v>36572</v>
      </c>
      <c r="D560" s="92">
        <v>32.130000000000003</v>
      </c>
      <c r="E560" s="4">
        <f t="shared" si="102"/>
        <v>-6.3896391580467102E-2</v>
      </c>
      <c r="F560" s="100">
        <f t="shared" si="99"/>
        <v>2.1502438052419</v>
      </c>
      <c r="G560" s="2"/>
      <c r="H560" s="8">
        <f t="shared" si="110"/>
        <v>0</v>
      </c>
      <c r="I560" s="8">
        <f t="shared" si="110"/>
        <v>0</v>
      </c>
      <c r="J560" s="8">
        <f t="shared" si="110"/>
        <v>0</v>
      </c>
      <c r="K560" s="8">
        <f t="shared" si="110"/>
        <v>2.8699999999999974</v>
      </c>
      <c r="L560" s="8">
        <f t="shared" si="110"/>
        <v>7.8699999999999974</v>
      </c>
      <c r="M560" s="8">
        <f t="shared" si="110"/>
        <v>17.869999999999997</v>
      </c>
      <c r="N560" s="8">
        <f t="shared" si="110"/>
        <v>12.130000000000003</v>
      </c>
      <c r="O560" s="8">
        <f t="shared" si="110"/>
        <v>7.1300000000000026</v>
      </c>
      <c r="P560" s="8">
        <f t="shared" si="110"/>
        <v>2.1300000000000026</v>
      </c>
      <c r="Q560" s="8">
        <f t="shared" si="110"/>
        <v>0</v>
      </c>
      <c r="R560" s="8">
        <f t="shared" si="110"/>
        <v>0</v>
      </c>
      <c r="S560" s="8">
        <f t="shared" si="110"/>
        <v>0</v>
      </c>
      <c r="T560" s="8">
        <f t="shared" si="110"/>
        <v>0</v>
      </c>
      <c r="U560" s="21">
        <f t="shared" si="103"/>
        <v>26</v>
      </c>
      <c r="V560" s="19">
        <f>VLOOKUP($C560,Gas!$B$3:$E$2506,2)</f>
        <v>2.61</v>
      </c>
      <c r="W560" s="44">
        <f t="shared" si="104"/>
        <v>12.310344827586208</v>
      </c>
      <c r="X560" s="5">
        <f>VLOOKUP($C560,Gas!$B$3:$E$2506,4)</f>
        <v>0.49817172664552989</v>
      </c>
    </row>
    <row r="561" spans="1:24" x14ac:dyDescent="0.2">
      <c r="A561">
        <f t="shared" si="108"/>
        <v>2000</v>
      </c>
      <c r="B561" s="43">
        <f t="shared" si="107"/>
        <v>26</v>
      </c>
      <c r="C561" s="91">
        <v>36573</v>
      </c>
      <c r="D561" s="92">
        <v>33</v>
      </c>
      <c r="E561" s="4">
        <f t="shared" si="102"/>
        <v>2.6717388338713049E-2</v>
      </c>
      <c r="F561" s="100">
        <f t="shared" si="99"/>
        <v>1.8290567593184615</v>
      </c>
      <c r="G561" s="2"/>
      <c r="H561" s="8">
        <f t="shared" si="110"/>
        <v>0</v>
      </c>
      <c r="I561" s="8">
        <f t="shared" si="110"/>
        <v>0</v>
      </c>
      <c r="J561" s="8">
        <f t="shared" si="110"/>
        <v>0</v>
      </c>
      <c r="K561" s="8">
        <f t="shared" si="110"/>
        <v>2</v>
      </c>
      <c r="L561" s="8">
        <f t="shared" si="110"/>
        <v>7</v>
      </c>
      <c r="M561" s="8">
        <f t="shared" si="110"/>
        <v>17</v>
      </c>
      <c r="N561" s="8">
        <f t="shared" si="110"/>
        <v>13</v>
      </c>
      <c r="O561" s="8">
        <f t="shared" si="110"/>
        <v>8</v>
      </c>
      <c r="P561" s="8">
        <f t="shared" si="110"/>
        <v>3</v>
      </c>
      <c r="Q561" s="8">
        <f t="shared" si="110"/>
        <v>0</v>
      </c>
      <c r="R561" s="8">
        <f t="shared" si="110"/>
        <v>0</v>
      </c>
      <c r="S561" s="8">
        <f t="shared" si="110"/>
        <v>0</v>
      </c>
      <c r="T561" s="8">
        <f t="shared" si="110"/>
        <v>0</v>
      </c>
      <c r="U561" s="21">
        <f t="shared" si="103"/>
        <v>26</v>
      </c>
      <c r="V561" s="19">
        <f>VLOOKUP($C561,Gas!$B$3:$E$2506,2)</f>
        <v>2.645</v>
      </c>
      <c r="W561" s="44">
        <f t="shared" si="104"/>
        <v>12.476370510396976</v>
      </c>
      <c r="X561" s="5">
        <f>VLOOKUP($C561,Gas!$B$3:$E$2506,4)</f>
        <v>0.51134102102228174</v>
      </c>
    </row>
    <row r="562" spans="1:24" x14ac:dyDescent="0.2">
      <c r="A562">
        <f t="shared" si="108"/>
        <v>2000</v>
      </c>
      <c r="B562" s="43">
        <f t="shared" si="107"/>
        <v>26</v>
      </c>
      <c r="C562" s="91">
        <v>36574</v>
      </c>
      <c r="D562" s="92">
        <v>29.19</v>
      </c>
      <c r="E562" s="4">
        <f t="shared" si="102"/>
        <v>-0.12268137660045675</v>
      </c>
      <c r="F562" s="100">
        <f t="shared" si="99"/>
        <v>1.8799506198688751</v>
      </c>
      <c r="G562" s="2"/>
      <c r="H562" s="8">
        <f t="shared" si="110"/>
        <v>0</v>
      </c>
      <c r="I562" s="8">
        <f t="shared" si="110"/>
        <v>0</v>
      </c>
      <c r="J562" s="8">
        <f t="shared" si="110"/>
        <v>0.80999999999999872</v>
      </c>
      <c r="K562" s="8">
        <f t="shared" si="110"/>
        <v>5.8099999999999987</v>
      </c>
      <c r="L562" s="8">
        <f t="shared" si="110"/>
        <v>10.809999999999999</v>
      </c>
      <c r="M562" s="8">
        <f t="shared" si="110"/>
        <v>20.81</v>
      </c>
      <c r="N562" s="8">
        <f t="shared" si="110"/>
        <v>9.1900000000000013</v>
      </c>
      <c r="O562" s="8">
        <f t="shared" si="110"/>
        <v>4.1900000000000013</v>
      </c>
      <c r="P562" s="8">
        <f t="shared" si="110"/>
        <v>0</v>
      </c>
      <c r="Q562" s="8">
        <f t="shared" si="110"/>
        <v>0</v>
      </c>
      <c r="R562" s="8">
        <f t="shared" si="110"/>
        <v>0</v>
      </c>
      <c r="S562" s="8">
        <f t="shared" si="110"/>
        <v>0</v>
      </c>
      <c r="T562" s="8">
        <f t="shared" si="110"/>
        <v>0</v>
      </c>
      <c r="U562" s="21">
        <f t="shared" si="103"/>
        <v>26</v>
      </c>
      <c r="V562" s="19">
        <f>VLOOKUP($C562,Gas!$B$3:$E$2506,2)</f>
        <v>2.6549999999999998</v>
      </c>
      <c r="W562" s="44">
        <f t="shared" si="104"/>
        <v>10.994350282485877</v>
      </c>
      <c r="X562" s="5">
        <f>VLOOKUP($C562,Gas!$B$3:$E$2506,4)</f>
        <v>0.50434917956203562</v>
      </c>
    </row>
    <row r="563" spans="1:24" x14ac:dyDescent="0.2">
      <c r="A563">
        <f t="shared" si="108"/>
        <v>2000</v>
      </c>
      <c r="B563" s="43">
        <f t="shared" si="107"/>
        <v>26</v>
      </c>
      <c r="C563" s="91">
        <v>36577</v>
      </c>
      <c r="D563" s="92">
        <v>28.05</v>
      </c>
      <c r="E563" s="4">
        <f t="shared" si="102"/>
        <v>-3.9837552897318121E-2</v>
      </c>
      <c r="F563" s="100">
        <f t="shared" si="99"/>
        <v>1.7424425448847278</v>
      </c>
      <c r="G563" s="2"/>
      <c r="H563" s="8">
        <f t="shared" si="110"/>
        <v>0</v>
      </c>
      <c r="I563" s="8">
        <f t="shared" si="110"/>
        <v>0</v>
      </c>
      <c r="J563" s="8">
        <f t="shared" si="110"/>
        <v>1.9499999999999993</v>
      </c>
      <c r="K563" s="8">
        <f t="shared" si="110"/>
        <v>6.9499999999999993</v>
      </c>
      <c r="L563" s="8">
        <f t="shared" si="110"/>
        <v>11.95</v>
      </c>
      <c r="M563" s="8">
        <f t="shared" si="110"/>
        <v>21.95</v>
      </c>
      <c r="N563" s="8">
        <f t="shared" si="110"/>
        <v>8.0500000000000007</v>
      </c>
      <c r="O563" s="8">
        <f t="shared" si="110"/>
        <v>3.0500000000000007</v>
      </c>
      <c r="P563" s="8">
        <f t="shared" si="110"/>
        <v>0</v>
      </c>
      <c r="Q563" s="8">
        <f t="shared" si="110"/>
        <v>0</v>
      </c>
      <c r="R563" s="8">
        <f t="shared" si="110"/>
        <v>0</v>
      </c>
      <c r="S563" s="8">
        <f t="shared" si="110"/>
        <v>0</v>
      </c>
      <c r="T563" s="8">
        <f t="shared" si="110"/>
        <v>0</v>
      </c>
      <c r="U563" s="21">
        <f t="shared" si="103"/>
        <v>26</v>
      </c>
      <c r="V563" s="19">
        <f>VLOOKUP($C563,Gas!$B$3:$E$2506,2)</f>
        <v>2.645</v>
      </c>
      <c r="W563" s="44">
        <f t="shared" si="104"/>
        <v>10.60491493383743</v>
      </c>
      <c r="X563" s="5">
        <f>VLOOKUP($C563,Gas!$B$3:$E$2506,4)</f>
        <v>0.13527063009575566</v>
      </c>
    </row>
    <row r="564" spans="1:24" x14ac:dyDescent="0.2">
      <c r="A564">
        <f t="shared" si="108"/>
        <v>2000</v>
      </c>
      <c r="B564" s="43">
        <f t="shared" si="107"/>
        <v>26</v>
      </c>
      <c r="C564" s="91">
        <v>36578</v>
      </c>
      <c r="D564" s="109">
        <f>D563</f>
        <v>28.05</v>
      </c>
      <c r="E564" s="4">
        <f t="shared" si="102"/>
        <v>0</v>
      </c>
      <c r="F564" s="100">
        <f t="shared" si="99"/>
        <v>1.7223740702525754</v>
      </c>
      <c r="G564" s="2"/>
      <c r="H564" s="8">
        <f t="shared" ref="H564:T573" si="111">IF(H$1="P",MAX(0,H$2-$D564),IF(H$1="C",MAX(0,$D564-H$2)))</f>
        <v>0</v>
      </c>
      <c r="I564" s="8">
        <f t="shared" si="111"/>
        <v>0</v>
      </c>
      <c r="J564" s="8">
        <f t="shared" si="111"/>
        <v>1.9499999999999993</v>
      </c>
      <c r="K564" s="8">
        <f t="shared" si="111"/>
        <v>6.9499999999999993</v>
      </c>
      <c r="L564" s="8">
        <f t="shared" si="111"/>
        <v>11.95</v>
      </c>
      <c r="M564" s="8">
        <f t="shared" si="111"/>
        <v>21.95</v>
      </c>
      <c r="N564" s="8">
        <f t="shared" si="111"/>
        <v>8.0500000000000007</v>
      </c>
      <c r="O564" s="8">
        <f t="shared" si="111"/>
        <v>3.0500000000000007</v>
      </c>
      <c r="P564" s="8">
        <f t="shared" si="111"/>
        <v>0</v>
      </c>
      <c r="Q564" s="8">
        <f t="shared" si="111"/>
        <v>0</v>
      </c>
      <c r="R564" s="8">
        <f t="shared" si="111"/>
        <v>0</v>
      </c>
      <c r="S564" s="8">
        <f t="shared" si="111"/>
        <v>0</v>
      </c>
      <c r="T564" s="8">
        <f t="shared" si="111"/>
        <v>0</v>
      </c>
      <c r="U564" s="21">
        <f t="shared" si="103"/>
        <v>26</v>
      </c>
      <c r="V564" s="19">
        <f>VLOOKUP($C564,Gas!$B$3:$E$2506,2)</f>
        <v>2.645</v>
      </c>
      <c r="W564" s="44">
        <f t="shared" si="104"/>
        <v>10.60491493383743</v>
      </c>
      <c r="X564" s="5">
        <f>VLOOKUP($C564,Gas!$B$3:$E$2506,4)</f>
        <v>0.1331108655004497</v>
      </c>
    </row>
    <row r="565" spans="1:24" x14ac:dyDescent="0.2">
      <c r="A565">
        <f t="shared" si="108"/>
        <v>2000</v>
      </c>
      <c r="B565" s="43">
        <f t="shared" si="107"/>
        <v>26</v>
      </c>
      <c r="C565" s="91">
        <v>36579</v>
      </c>
      <c r="D565" s="92">
        <v>28.38</v>
      </c>
      <c r="E565" s="4">
        <f t="shared" si="102"/>
        <v>1.1696039763191236E-2</v>
      </c>
      <c r="F565" s="100">
        <f t="shared" si="99"/>
        <v>1.0997942650056709</v>
      </c>
      <c r="G565" s="2"/>
      <c r="H565" s="8">
        <f t="shared" si="111"/>
        <v>0</v>
      </c>
      <c r="I565" s="8">
        <f t="shared" si="111"/>
        <v>0</v>
      </c>
      <c r="J565" s="8">
        <f t="shared" si="111"/>
        <v>1.620000000000001</v>
      </c>
      <c r="K565" s="8">
        <f t="shared" si="111"/>
        <v>6.620000000000001</v>
      </c>
      <c r="L565" s="8">
        <f t="shared" si="111"/>
        <v>11.620000000000001</v>
      </c>
      <c r="M565" s="8">
        <f t="shared" si="111"/>
        <v>21.62</v>
      </c>
      <c r="N565" s="8">
        <f t="shared" si="111"/>
        <v>8.379999999999999</v>
      </c>
      <c r="O565" s="8">
        <f t="shared" si="111"/>
        <v>3.379999999999999</v>
      </c>
      <c r="P565" s="8">
        <f t="shared" si="111"/>
        <v>0</v>
      </c>
      <c r="Q565" s="8">
        <f t="shared" si="111"/>
        <v>0</v>
      </c>
      <c r="R565" s="8">
        <f t="shared" si="111"/>
        <v>0</v>
      </c>
      <c r="S565" s="8">
        <f t="shared" si="111"/>
        <v>0</v>
      </c>
      <c r="T565" s="8">
        <f t="shared" si="111"/>
        <v>0</v>
      </c>
      <c r="U565" s="21">
        <f t="shared" si="103"/>
        <v>26</v>
      </c>
      <c r="V565" s="19">
        <f>VLOOKUP($C565,Gas!$B$3:$E$2506,2)</f>
        <v>2.5449999999999999</v>
      </c>
      <c r="W565" s="44">
        <f t="shared" si="104"/>
        <v>11.151277013752456</v>
      </c>
      <c r="X565" s="5">
        <f>VLOOKUP($C565,Gas!$B$3:$E$2506,4)</f>
        <v>0.26710278049779312</v>
      </c>
    </row>
    <row r="566" spans="1:24" x14ac:dyDescent="0.2">
      <c r="A566">
        <f t="shared" si="108"/>
        <v>2000</v>
      </c>
      <c r="B566" s="43">
        <f t="shared" si="107"/>
        <v>26</v>
      </c>
      <c r="C566" s="91">
        <v>36580</v>
      </c>
      <c r="D566" s="92">
        <v>27.5</v>
      </c>
      <c r="E566" s="4">
        <f t="shared" si="102"/>
        <v>-3.1498667059370933E-2</v>
      </c>
      <c r="F566" s="100">
        <f t="shared" ref="F566:F629" si="112">STDEV(E557:E566)*SQRT(trade_day)</f>
        <v>1.0447050202684238</v>
      </c>
      <c r="G566" s="2"/>
      <c r="H566" s="8">
        <f t="shared" si="111"/>
        <v>0</v>
      </c>
      <c r="I566" s="8">
        <f t="shared" si="111"/>
        <v>0</v>
      </c>
      <c r="J566" s="8">
        <f t="shared" si="111"/>
        <v>2.5</v>
      </c>
      <c r="K566" s="8">
        <f t="shared" si="111"/>
        <v>7.5</v>
      </c>
      <c r="L566" s="8">
        <f t="shared" si="111"/>
        <v>12.5</v>
      </c>
      <c r="M566" s="8">
        <f t="shared" si="111"/>
        <v>22.5</v>
      </c>
      <c r="N566" s="8">
        <f t="shared" si="111"/>
        <v>7.5</v>
      </c>
      <c r="O566" s="8">
        <f t="shared" si="111"/>
        <v>2.5</v>
      </c>
      <c r="P566" s="8">
        <f t="shared" si="111"/>
        <v>0</v>
      </c>
      <c r="Q566" s="8">
        <f t="shared" si="111"/>
        <v>0</v>
      </c>
      <c r="R566" s="8">
        <f t="shared" si="111"/>
        <v>0</v>
      </c>
      <c r="S566" s="8">
        <f t="shared" si="111"/>
        <v>0</v>
      </c>
      <c r="T566" s="8">
        <f t="shared" si="111"/>
        <v>0</v>
      </c>
      <c r="U566" s="21">
        <f t="shared" si="103"/>
        <v>26</v>
      </c>
      <c r="V566" s="19">
        <f>VLOOKUP($C566,Gas!$B$3:$E$2506,2)</f>
        <v>2.5</v>
      </c>
      <c r="W566" s="44">
        <f t="shared" si="104"/>
        <v>11</v>
      </c>
      <c r="X566" s="5">
        <f>VLOOKUP($C566,Gas!$B$3:$E$2506,4)</f>
        <v>0.27768749572118434</v>
      </c>
    </row>
    <row r="567" spans="1:24" x14ac:dyDescent="0.2">
      <c r="A567">
        <f t="shared" si="108"/>
        <v>2000</v>
      </c>
      <c r="B567" s="43">
        <f t="shared" si="107"/>
        <v>26</v>
      </c>
      <c r="C567" s="91">
        <v>36581</v>
      </c>
      <c r="D567" s="92">
        <v>25</v>
      </c>
      <c r="E567" s="4">
        <f t="shared" si="102"/>
        <v>-9.5310179804324893E-2</v>
      </c>
      <c r="F567" s="100">
        <f t="shared" si="112"/>
        <v>1.1034310669018812</v>
      </c>
      <c r="G567" s="2"/>
      <c r="H567" s="8">
        <f t="shared" si="111"/>
        <v>0</v>
      </c>
      <c r="I567" s="8">
        <f t="shared" si="111"/>
        <v>0</v>
      </c>
      <c r="J567" s="8">
        <f t="shared" si="111"/>
        <v>5</v>
      </c>
      <c r="K567" s="8">
        <f t="shared" si="111"/>
        <v>10</v>
      </c>
      <c r="L567" s="8">
        <f t="shared" si="111"/>
        <v>15</v>
      </c>
      <c r="M567" s="8">
        <f t="shared" si="111"/>
        <v>25</v>
      </c>
      <c r="N567" s="8">
        <f t="shared" si="111"/>
        <v>5</v>
      </c>
      <c r="O567" s="8">
        <f t="shared" si="111"/>
        <v>0</v>
      </c>
      <c r="P567" s="8">
        <f t="shared" si="111"/>
        <v>0</v>
      </c>
      <c r="Q567" s="8">
        <f t="shared" si="111"/>
        <v>0</v>
      </c>
      <c r="R567" s="8">
        <f t="shared" si="111"/>
        <v>0</v>
      </c>
      <c r="S567" s="8">
        <f t="shared" si="111"/>
        <v>0</v>
      </c>
      <c r="T567" s="8">
        <f t="shared" si="111"/>
        <v>0</v>
      </c>
      <c r="U567" s="21">
        <f t="shared" si="103"/>
        <v>26</v>
      </c>
      <c r="V567" s="19">
        <f>VLOOKUP($C567,Gas!$B$3:$E$2506,2)</f>
        <v>2.5150000000000001</v>
      </c>
      <c r="W567" s="44">
        <f t="shared" si="104"/>
        <v>9.9403578528827037</v>
      </c>
      <c r="X567" s="5">
        <f>VLOOKUP($C567,Gas!$B$3:$E$2506,4)</f>
        <v>0.27816260813724197</v>
      </c>
    </row>
    <row r="568" spans="1:24" x14ac:dyDescent="0.2">
      <c r="A568">
        <f t="shared" si="108"/>
        <v>2000</v>
      </c>
      <c r="B568" s="43">
        <f t="shared" si="107"/>
        <v>26</v>
      </c>
      <c r="C568" s="91">
        <v>36584</v>
      </c>
      <c r="D568" s="92">
        <v>23.65</v>
      </c>
      <c r="E568" s="4">
        <f t="shared" si="102"/>
        <v>-5.5512709930258829E-2</v>
      </c>
      <c r="F568" s="100">
        <f t="shared" si="112"/>
        <v>1.0185119297484453</v>
      </c>
      <c r="G568" s="2"/>
      <c r="H568" s="8">
        <f t="shared" si="111"/>
        <v>0</v>
      </c>
      <c r="I568" s="8">
        <f t="shared" si="111"/>
        <v>1.3500000000000014</v>
      </c>
      <c r="J568" s="8">
        <f t="shared" si="111"/>
        <v>6.3500000000000014</v>
      </c>
      <c r="K568" s="8">
        <f t="shared" si="111"/>
        <v>11.350000000000001</v>
      </c>
      <c r="L568" s="8">
        <f t="shared" si="111"/>
        <v>16.350000000000001</v>
      </c>
      <c r="M568" s="8">
        <f t="shared" si="111"/>
        <v>26.35</v>
      </c>
      <c r="N568" s="8">
        <f t="shared" si="111"/>
        <v>3.6499999999999986</v>
      </c>
      <c r="O568" s="8">
        <f t="shared" si="111"/>
        <v>0</v>
      </c>
      <c r="P568" s="8">
        <f t="shared" si="111"/>
        <v>0</v>
      </c>
      <c r="Q568" s="8">
        <f t="shared" si="111"/>
        <v>0</v>
      </c>
      <c r="R568" s="8">
        <f t="shared" si="111"/>
        <v>0</v>
      </c>
      <c r="S568" s="8">
        <f t="shared" si="111"/>
        <v>0</v>
      </c>
      <c r="T568" s="8">
        <f t="shared" si="111"/>
        <v>0</v>
      </c>
      <c r="U568" s="21">
        <f t="shared" si="103"/>
        <v>26</v>
      </c>
      <c r="V568" s="19">
        <f>VLOOKUP($C568,Gas!$B$3:$E$2506,2)</f>
        <v>2.5150000000000001</v>
      </c>
      <c r="W568" s="44">
        <f t="shared" si="104"/>
        <v>9.4035785288270368</v>
      </c>
      <c r="X568" s="5">
        <f>VLOOKUP($C568,Gas!$B$3:$E$2506,4)</f>
        <v>0.2515441785472235</v>
      </c>
    </row>
    <row r="569" spans="1:24" x14ac:dyDescent="0.2">
      <c r="A569">
        <f t="shared" si="108"/>
        <v>2000</v>
      </c>
      <c r="B569" s="43">
        <f t="shared" si="107"/>
        <v>26</v>
      </c>
      <c r="C569" s="91">
        <v>36585</v>
      </c>
      <c r="D569" s="92">
        <v>27.35</v>
      </c>
      <c r="E569" s="4">
        <f t="shared" si="102"/>
        <v>0.14535341393004841</v>
      </c>
      <c r="F569" s="100">
        <f t="shared" si="112"/>
        <v>1.1878486205390244</v>
      </c>
      <c r="G569" s="2"/>
      <c r="H569" s="8">
        <f t="shared" si="111"/>
        <v>0</v>
      </c>
      <c r="I569" s="8">
        <f t="shared" si="111"/>
        <v>0</v>
      </c>
      <c r="J569" s="8">
        <f t="shared" si="111"/>
        <v>2.6499999999999986</v>
      </c>
      <c r="K569" s="8">
        <f t="shared" si="111"/>
        <v>7.6499999999999986</v>
      </c>
      <c r="L569" s="8">
        <f t="shared" si="111"/>
        <v>12.649999999999999</v>
      </c>
      <c r="M569" s="8">
        <f t="shared" si="111"/>
        <v>22.65</v>
      </c>
      <c r="N569" s="8">
        <f t="shared" si="111"/>
        <v>7.3500000000000014</v>
      </c>
      <c r="O569" s="8">
        <f t="shared" si="111"/>
        <v>2.3500000000000014</v>
      </c>
      <c r="P569" s="8">
        <f t="shared" si="111"/>
        <v>0</v>
      </c>
      <c r="Q569" s="8">
        <f t="shared" si="111"/>
        <v>0</v>
      </c>
      <c r="R569" s="8">
        <f t="shared" si="111"/>
        <v>0</v>
      </c>
      <c r="S569" s="8">
        <f t="shared" si="111"/>
        <v>0</v>
      </c>
      <c r="T569" s="8">
        <f t="shared" si="111"/>
        <v>0</v>
      </c>
      <c r="U569" s="21">
        <f t="shared" si="103"/>
        <v>26</v>
      </c>
      <c r="V569" s="19">
        <f>VLOOKUP($C569,Gas!$B$3:$E$2506,2)</f>
        <v>2.605</v>
      </c>
      <c r="W569" s="44">
        <f t="shared" si="104"/>
        <v>10.499040307101728</v>
      </c>
      <c r="X569" s="5">
        <f>VLOOKUP($C569,Gas!$B$3:$E$2506,4)</f>
        <v>0.3518409719311692</v>
      </c>
    </row>
    <row r="570" spans="1:24" x14ac:dyDescent="0.2">
      <c r="A570">
        <f t="shared" si="108"/>
        <v>2000</v>
      </c>
      <c r="B570" s="43">
        <f t="shared" si="107"/>
        <v>27</v>
      </c>
      <c r="C570" s="91">
        <v>36586</v>
      </c>
      <c r="D570" s="92">
        <v>27.25</v>
      </c>
      <c r="E570" s="4">
        <f t="shared" si="102"/>
        <v>-3.6630077587371467E-3</v>
      </c>
      <c r="F570" s="100">
        <f t="shared" si="112"/>
        <v>1.1675406304017151</v>
      </c>
      <c r="G570" s="2"/>
      <c r="H570" s="8">
        <f t="shared" si="111"/>
        <v>0</v>
      </c>
      <c r="I570" s="8">
        <f t="shared" si="111"/>
        <v>0</v>
      </c>
      <c r="J570" s="8">
        <f t="shared" si="111"/>
        <v>2.75</v>
      </c>
      <c r="K570" s="8">
        <f t="shared" si="111"/>
        <v>7.75</v>
      </c>
      <c r="L570" s="8">
        <f t="shared" si="111"/>
        <v>12.75</v>
      </c>
      <c r="M570" s="8">
        <f t="shared" si="111"/>
        <v>22.75</v>
      </c>
      <c r="N570" s="8">
        <f t="shared" si="111"/>
        <v>7.25</v>
      </c>
      <c r="O570" s="8">
        <f t="shared" si="111"/>
        <v>2.25</v>
      </c>
      <c r="P570" s="8">
        <f t="shared" si="111"/>
        <v>0</v>
      </c>
      <c r="Q570" s="8">
        <f t="shared" si="111"/>
        <v>0</v>
      </c>
      <c r="R570" s="8">
        <f t="shared" si="111"/>
        <v>0</v>
      </c>
      <c r="S570" s="8">
        <f t="shared" si="111"/>
        <v>0</v>
      </c>
      <c r="T570" s="8">
        <f t="shared" si="111"/>
        <v>0</v>
      </c>
      <c r="U570" s="21">
        <f t="shared" si="103"/>
        <v>27</v>
      </c>
      <c r="V570" s="19">
        <f>VLOOKUP($C570,Gas!$B$3:$E$2506,2)</f>
        <v>2.66</v>
      </c>
      <c r="W570" s="44">
        <f t="shared" si="104"/>
        <v>10.244360902255638</v>
      </c>
      <c r="X570" s="5">
        <f>VLOOKUP($C570,Gas!$B$3:$E$2506,4)</f>
        <v>0.37723742517913589</v>
      </c>
    </row>
    <row r="571" spans="1:24" x14ac:dyDescent="0.2">
      <c r="A571">
        <f t="shared" si="108"/>
        <v>2000</v>
      </c>
      <c r="B571" s="43">
        <f t="shared" si="107"/>
        <v>27</v>
      </c>
      <c r="C571" s="91">
        <v>36587</v>
      </c>
      <c r="D571" s="92">
        <v>27.21</v>
      </c>
      <c r="E571" s="4">
        <f t="shared" si="102"/>
        <v>-1.4689683140981331E-3</v>
      </c>
      <c r="F571" s="100">
        <f t="shared" si="112"/>
        <v>1.1469000150600595</v>
      </c>
      <c r="G571" s="2"/>
      <c r="H571" s="8">
        <f t="shared" si="111"/>
        <v>0</v>
      </c>
      <c r="I571" s="8">
        <f t="shared" si="111"/>
        <v>0</v>
      </c>
      <c r="J571" s="8">
        <f t="shared" si="111"/>
        <v>2.7899999999999991</v>
      </c>
      <c r="K571" s="8">
        <f t="shared" si="111"/>
        <v>7.7899999999999991</v>
      </c>
      <c r="L571" s="8">
        <f t="shared" si="111"/>
        <v>12.79</v>
      </c>
      <c r="M571" s="8">
        <f t="shared" si="111"/>
        <v>22.79</v>
      </c>
      <c r="N571" s="8">
        <f t="shared" si="111"/>
        <v>7.2100000000000009</v>
      </c>
      <c r="O571" s="8">
        <f t="shared" si="111"/>
        <v>2.2100000000000009</v>
      </c>
      <c r="P571" s="8">
        <f t="shared" si="111"/>
        <v>0</v>
      </c>
      <c r="Q571" s="8">
        <f t="shared" si="111"/>
        <v>0</v>
      </c>
      <c r="R571" s="8">
        <f t="shared" si="111"/>
        <v>0</v>
      </c>
      <c r="S571" s="8">
        <f t="shared" si="111"/>
        <v>0</v>
      </c>
      <c r="T571" s="8">
        <f t="shared" si="111"/>
        <v>0</v>
      </c>
      <c r="U571" s="21">
        <f t="shared" si="103"/>
        <v>27</v>
      </c>
      <c r="V571" s="19">
        <f>VLOOKUP($C571,Gas!$B$3:$E$2506,2)</f>
        <v>2.71</v>
      </c>
      <c r="W571" s="44">
        <f t="shared" si="104"/>
        <v>10.040590405904059</v>
      </c>
      <c r="X571" s="5">
        <f>VLOOKUP($C571,Gas!$B$3:$E$2506,4)</f>
        <v>0.3925710230075829</v>
      </c>
    </row>
    <row r="572" spans="1:24" x14ac:dyDescent="0.2">
      <c r="A572">
        <f t="shared" si="108"/>
        <v>2000</v>
      </c>
      <c r="B572" s="43">
        <f t="shared" si="107"/>
        <v>27</v>
      </c>
      <c r="C572" s="91">
        <v>36588</v>
      </c>
      <c r="D572" s="92">
        <v>27.01</v>
      </c>
      <c r="E572" s="4">
        <f t="shared" si="102"/>
        <v>-7.3773849906306798E-3</v>
      </c>
      <c r="F572" s="100">
        <f t="shared" si="112"/>
        <v>0.99270716274640602</v>
      </c>
      <c r="G572" s="2"/>
      <c r="H572" s="8">
        <f t="shared" si="111"/>
        <v>0</v>
      </c>
      <c r="I572" s="8">
        <f t="shared" si="111"/>
        <v>0</v>
      </c>
      <c r="J572" s="8">
        <f t="shared" si="111"/>
        <v>2.9899999999999984</v>
      </c>
      <c r="K572" s="8">
        <f t="shared" si="111"/>
        <v>7.9899999999999984</v>
      </c>
      <c r="L572" s="8">
        <f t="shared" si="111"/>
        <v>12.989999999999998</v>
      </c>
      <c r="M572" s="8">
        <f t="shared" si="111"/>
        <v>22.99</v>
      </c>
      <c r="N572" s="8">
        <f t="shared" si="111"/>
        <v>7.0100000000000016</v>
      </c>
      <c r="O572" s="8">
        <f t="shared" si="111"/>
        <v>2.0100000000000016</v>
      </c>
      <c r="P572" s="8">
        <f t="shared" si="111"/>
        <v>0</v>
      </c>
      <c r="Q572" s="8">
        <f t="shared" si="111"/>
        <v>0</v>
      </c>
      <c r="R572" s="8">
        <f t="shared" si="111"/>
        <v>0</v>
      </c>
      <c r="S572" s="8">
        <f t="shared" si="111"/>
        <v>0</v>
      </c>
      <c r="T572" s="8">
        <f t="shared" si="111"/>
        <v>0</v>
      </c>
      <c r="U572" s="21">
        <f t="shared" si="103"/>
        <v>27</v>
      </c>
      <c r="V572" s="19">
        <f>VLOOKUP($C572,Gas!$B$3:$E$2506,2)</f>
        <v>2.8</v>
      </c>
      <c r="W572" s="44">
        <f t="shared" si="104"/>
        <v>9.6464285714285722</v>
      </c>
      <c r="X572" s="5">
        <f>VLOOKUP($C572,Gas!$B$3:$E$2506,4)</f>
        <v>0.43201610092381981</v>
      </c>
    </row>
    <row r="573" spans="1:24" x14ac:dyDescent="0.2">
      <c r="A573">
        <f t="shared" si="108"/>
        <v>2000</v>
      </c>
      <c r="B573" s="43">
        <f t="shared" si="107"/>
        <v>27</v>
      </c>
      <c r="C573" s="91">
        <v>36591</v>
      </c>
      <c r="D573" s="92">
        <v>26.58</v>
      </c>
      <c r="E573" s="4">
        <f t="shared" si="102"/>
        <v>-1.6048114519425085E-2</v>
      </c>
      <c r="F573" s="100">
        <f t="shared" si="112"/>
        <v>0.97837805946123213</v>
      </c>
      <c r="G573" s="2"/>
      <c r="H573" s="8">
        <f t="shared" si="111"/>
        <v>0</v>
      </c>
      <c r="I573" s="8">
        <f t="shared" si="111"/>
        <v>0</v>
      </c>
      <c r="J573" s="8">
        <f t="shared" si="111"/>
        <v>3.4200000000000017</v>
      </c>
      <c r="K573" s="8">
        <f t="shared" si="111"/>
        <v>8.4200000000000017</v>
      </c>
      <c r="L573" s="8">
        <f t="shared" si="111"/>
        <v>13.420000000000002</v>
      </c>
      <c r="M573" s="8">
        <f t="shared" si="111"/>
        <v>23.42</v>
      </c>
      <c r="N573" s="8">
        <f t="shared" si="111"/>
        <v>6.5799999999999983</v>
      </c>
      <c r="O573" s="8">
        <f t="shared" si="111"/>
        <v>1.5799999999999983</v>
      </c>
      <c r="P573" s="8">
        <f t="shared" si="111"/>
        <v>0</v>
      </c>
      <c r="Q573" s="8">
        <f t="shared" si="111"/>
        <v>0</v>
      </c>
      <c r="R573" s="8">
        <f t="shared" si="111"/>
        <v>0</v>
      </c>
      <c r="S573" s="8">
        <f t="shared" si="111"/>
        <v>0</v>
      </c>
      <c r="T573" s="8">
        <f t="shared" si="111"/>
        <v>0</v>
      </c>
      <c r="U573" s="21">
        <f t="shared" si="103"/>
        <v>27</v>
      </c>
      <c r="V573" s="19">
        <f>VLOOKUP($C573,Gas!$B$3:$E$2506,2)</f>
        <v>2.7250000000000001</v>
      </c>
      <c r="W573" s="44">
        <f t="shared" si="104"/>
        <v>9.754128440366971</v>
      </c>
      <c r="X573" s="5">
        <f>VLOOKUP($C573,Gas!$B$3:$E$2506,4)</f>
        <v>0.35917423449780772</v>
      </c>
    </row>
    <row r="574" spans="1:24" x14ac:dyDescent="0.2">
      <c r="A574">
        <f t="shared" si="108"/>
        <v>2000</v>
      </c>
      <c r="B574" s="43">
        <f t="shared" si="107"/>
        <v>27</v>
      </c>
      <c r="C574" s="91">
        <v>36592</v>
      </c>
      <c r="D574" s="92">
        <v>27.22</v>
      </c>
      <c r="E574" s="4">
        <f t="shared" si="102"/>
        <v>2.3792943938220828E-2</v>
      </c>
      <c r="F574" s="100">
        <f t="shared" si="112"/>
        <v>0.98918733723354058</v>
      </c>
      <c r="G574" s="2"/>
      <c r="H574" s="8">
        <f t="shared" ref="H574:T583" si="113">IF(H$1="P",MAX(0,H$2-$D574),IF(H$1="C",MAX(0,$D574-H$2)))</f>
        <v>0</v>
      </c>
      <c r="I574" s="8">
        <f t="shared" si="113"/>
        <v>0</v>
      </c>
      <c r="J574" s="8">
        <f t="shared" si="113"/>
        <v>2.7800000000000011</v>
      </c>
      <c r="K574" s="8">
        <f t="shared" si="113"/>
        <v>7.7800000000000011</v>
      </c>
      <c r="L574" s="8">
        <f t="shared" si="113"/>
        <v>12.780000000000001</v>
      </c>
      <c r="M574" s="8">
        <f t="shared" si="113"/>
        <v>22.78</v>
      </c>
      <c r="N574" s="8">
        <f t="shared" si="113"/>
        <v>7.2199999999999989</v>
      </c>
      <c r="O574" s="8">
        <f t="shared" si="113"/>
        <v>2.2199999999999989</v>
      </c>
      <c r="P574" s="8">
        <f t="shared" si="113"/>
        <v>0</v>
      </c>
      <c r="Q574" s="8">
        <f t="shared" si="113"/>
        <v>0</v>
      </c>
      <c r="R574" s="8">
        <f t="shared" si="113"/>
        <v>0</v>
      </c>
      <c r="S574" s="8">
        <f t="shared" si="113"/>
        <v>0</v>
      </c>
      <c r="T574" s="8">
        <f t="shared" si="113"/>
        <v>0</v>
      </c>
      <c r="U574" s="21">
        <f t="shared" si="103"/>
        <v>27</v>
      </c>
      <c r="V574" s="19">
        <f>VLOOKUP($C574,Gas!$B$3:$E$2506,2)</f>
        <v>2.76</v>
      </c>
      <c r="W574" s="44">
        <f t="shared" si="104"/>
        <v>9.8623188405797109</v>
      </c>
      <c r="X574" s="5">
        <f>VLOOKUP($C574,Gas!$B$3:$E$2506,4)</f>
        <v>0.35587854261764612</v>
      </c>
    </row>
    <row r="575" spans="1:24" x14ac:dyDescent="0.2">
      <c r="A575">
        <f t="shared" si="108"/>
        <v>2000</v>
      </c>
      <c r="B575" s="43">
        <f t="shared" si="107"/>
        <v>27</v>
      </c>
      <c r="C575" s="91">
        <v>36593</v>
      </c>
      <c r="D575" s="92">
        <v>27.2</v>
      </c>
      <c r="E575" s="4">
        <f t="shared" si="102"/>
        <v>-7.3502392136832041E-4</v>
      </c>
      <c r="F575" s="100">
        <f t="shared" si="112"/>
        <v>0.98600357066158861</v>
      </c>
      <c r="G575" s="2"/>
      <c r="H575" s="8">
        <f t="shared" si="113"/>
        <v>0</v>
      </c>
      <c r="I575" s="8">
        <f t="shared" si="113"/>
        <v>0</v>
      </c>
      <c r="J575" s="8">
        <f t="shared" si="113"/>
        <v>2.8000000000000007</v>
      </c>
      <c r="K575" s="8">
        <f t="shared" si="113"/>
        <v>7.8000000000000007</v>
      </c>
      <c r="L575" s="8">
        <f t="shared" si="113"/>
        <v>12.8</v>
      </c>
      <c r="M575" s="8">
        <f t="shared" si="113"/>
        <v>22.8</v>
      </c>
      <c r="N575" s="8">
        <f t="shared" si="113"/>
        <v>7.1999999999999993</v>
      </c>
      <c r="O575" s="8">
        <f t="shared" si="113"/>
        <v>2.1999999999999993</v>
      </c>
      <c r="P575" s="8">
        <f t="shared" si="113"/>
        <v>0</v>
      </c>
      <c r="Q575" s="8">
        <f t="shared" si="113"/>
        <v>0</v>
      </c>
      <c r="R575" s="8">
        <f t="shared" si="113"/>
        <v>0</v>
      </c>
      <c r="S575" s="8">
        <f t="shared" si="113"/>
        <v>0</v>
      </c>
      <c r="T575" s="8">
        <f t="shared" si="113"/>
        <v>0</v>
      </c>
      <c r="U575" s="21">
        <f t="shared" si="103"/>
        <v>27</v>
      </c>
      <c r="V575" s="19">
        <f>VLOOKUP($C575,Gas!$B$3:$E$2506,2)</f>
        <v>2.78</v>
      </c>
      <c r="W575" s="44">
        <f t="shared" si="104"/>
        <v>9.7841726618705032</v>
      </c>
      <c r="X575" s="5">
        <f>VLOOKUP($C575,Gas!$B$3:$E$2506,4)</f>
        <v>0.35086799173316507</v>
      </c>
    </row>
    <row r="576" spans="1:24" x14ac:dyDescent="0.2">
      <c r="A576">
        <f t="shared" si="108"/>
        <v>2000</v>
      </c>
      <c r="B576" s="43">
        <f t="shared" si="107"/>
        <v>27</v>
      </c>
      <c r="C576" s="91">
        <v>36594</v>
      </c>
      <c r="D576" s="92">
        <v>25.88</v>
      </c>
      <c r="E576" s="4">
        <f t="shared" si="102"/>
        <v>-4.9746503669251874E-2</v>
      </c>
      <c r="F576" s="100">
        <f t="shared" si="112"/>
        <v>1.0040690963820491</v>
      </c>
      <c r="G576" s="2"/>
      <c r="H576" s="8">
        <f t="shared" si="113"/>
        <v>0</v>
      </c>
      <c r="I576" s="8">
        <f t="shared" si="113"/>
        <v>0</v>
      </c>
      <c r="J576" s="8">
        <f t="shared" si="113"/>
        <v>4.120000000000001</v>
      </c>
      <c r="K576" s="8">
        <f t="shared" si="113"/>
        <v>9.120000000000001</v>
      </c>
      <c r="L576" s="8">
        <f t="shared" si="113"/>
        <v>14.120000000000001</v>
      </c>
      <c r="M576" s="8">
        <f t="shared" si="113"/>
        <v>24.12</v>
      </c>
      <c r="N576" s="8">
        <f t="shared" si="113"/>
        <v>5.879999999999999</v>
      </c>
      <c r="O576" s="8">
        <f t="shared" si="113"/>
        <v>0.87999999999999901</v>
      </c>
      <c r="P576" s="8">
        <f t="shared" si="113"/>
        <v>0</v>
      </c>
      <c r="Q576" s="8">
        <f t="shared" si="113"/>
        <v>0</v>
      </c>
      <c r="R576" s="8">
        <f t="shared" si="113"/>
        <v>0</v>
      </c>
      <c r="S576" s="8">
        <f t="shared" si="113"/>
        <v>0</v>
      </c>
      <c r="T576" s="8">
        <f t="shared" si="113"/>
        <v>0</v>
      </c>
      <c r="U576" s="21">
        <f t="shared" si="103"/>
        <v>27</v>
      </c>
      <c r="V576" s="19">
        <f>VLOOKUP($C576,Gas!$B$3:$E$2506,2)</f>
        <v>2.7549999999999999</v>
      </c>
      <c r="W576" s="44">
        <f t="shared" si="104"/>
        <v>9.3938294010889294</v>
      </c>
      <c r="X576" s="5">
        <f>VLOOKUP($C576,Gas!$B$3:$E$2506,4)</f>
        <v>0.36527674417387651</v>
      </c>
    </row>
    <row r="577" spans="1:24" x14ac:dyDescent="0.2">
      <c r="A577">
        <f t="shared" si="108"/>
        <v>2000</v>
      </c>
      <c r="B577" s="43">
        <f t="shared" si="107"/>
        <v>27</v>
      </c>
      <c r="C577" s="91">
        <v>36595</v>
      </c>
      <c r="D577" s="92">
        <v>26.25</v>
      </c>
      <c r="E577" s="4">
        <f t="shared" si="102"/>
        <v>1.4195519404932994E-2</v>
      </c>
      <c r="F577" s="100">
        <f t="shared" si="112"/>
        <v>0.87466887410057159</v>
      </c>
      <c r="G577" s="2"/>
      <c r="H577" s="8">
        <f t="shared" si="113"/>
        <v>0</v>
      </c>
      <c r="I577" s="8">
        <f t="shared" si="113"/>
        <v>0</v>
      </c>
      <c r="J577" s="8">
        <f t="shared" si="113"/>
        <v>3.75</v>
      </c>
      <c r="K577" s="8">
        <f t="shared" si="113"/>
        <v>8.75</v>
      </c>
      <c r="L577" s="8">
        <f t="shared" si="113"/>
        <v>13.75</v>
      </c>
      <c r="M577" s="8">
        <f t="shared" si="113"/>
        <v>23.75</v>
      </c>
      <c r="N577" s="8">
        <f t="shared" si="113"/>
        <v>6.25</v>
      </c>
      <c r="O577" s="8">
        <f t="shared" si="113"/>
        <v>1.25</v>
      </c>
      <c r="P577" s="8">
        <f t="shared" si="113"/>
        <v>0</v>
      </c>
      <c r="Q577" s="8">
        <f t="shared" si="113"/>
        <v>0</v>
      </c>
      <c r="R577" s="8">
        <f t="shared" si="113"/>
        <v>0</v>
      </c>
      <c r="S577" s="8">
        <f t="shared" si="113"/>
        <v>0</v>
      </c>
      <c r="T577" s="8">
        <f t="shared" si="113"/>
        <v>0</v>
      </c>
      <c r="U577" s="21">
        <f t="shared" si="103"/>
        <v>27</v>
      </c>
      <c r="V577" s="19">
        <f>VLOOKUP($C577,Gas!$B$3:$E$2506,2)</f>
        <v>2.6850000000000001</v>
      </c>
      <c r="W577" s="44">
        <f t="shared" si="104"/>
        <v>9.7765363128491618</v>
      </c>
      <c r="X577" s="5">
        <f>VLOOKUP($C577,Gas!$B$3:$E$2506,4)</f>
        <v>0.37434618761374211</v>
      </c>
    </row>
    <row r="578" spans="1:24" x14ac:dyDescent="0.2">
      <c r="A578">
        <f t="shared" si="108"/>
        <v>2000</v>
      </c>
      <c r="B578" s="43">
        <f t="shared" si="107"/>
        <v>27</v>
      </c>
      <c r="C578" s="91">
        <v>36598</v>
      </c>
      <c r="D578" s="92">
        <v>30.43</v>
      </c>
      <c r="E578" s="4">
        <f t="shared" si="102"/>
        <v>0.1477629748712469</v>
      </c>
      <c r="F578" s="100">
        <f t="shared" si="112"/>
        <v>1.0564380350019582</v>
      </c>
      <c r="G578" s="2"/>
      <c r="H578" s="8">
        <f t="shared" si="113"/>
        <v>0</v>
      </c>
      <c r="I578" s="8">
        <f t="shared" si="113"/>
        <v>0</v>
      </c>
      <c r="J578" s="8">
        <f t="shared" si="113"/>
        <v>0</v>
      </c>
      <c r="K578" s="8">
        <f t="shared" si="113"/>
        <v>4.57</v>
      </c>
      <c r="L578" s="8">
        <f t="shared" si="113"/>
        <v>9.57</v>
      </c>
      <c r="M578" s="8">
        <f t="shared" si="113"/>
        <v>19.57</v>
      </c>
      <c r="N578" s="8">
        <f t="shared" si="113"/>
        <v>10.43</v>
      </c>
      <c r="O578" s="8">
        <f t="shared" si="113"/>
        <v>5.43</v>
      </c>
      <c r="P578" s="8">
        <f t="shared" si="113"/>
        <v>0.42999999999999972</v>
      </c>
      <c r="Q578" s="8">
        <f t="shared" si="113"/>
        <v>0</v>
      </c>
      <c r="R578" s="8">
        <f t="shared" si="113"/>
        <v>0</v>
      </c>
      <c r="S578" s="8">
        <f t="shared" si="113"/>
        <v>0</v>
      </c>
      <c r="T578" s="8">
        <f t="shared" si="113"/>
        <v>0</v>
      </c>
      <c r="U578" s="21">
        <f t="shared" si="103"/>
        <v>27</v>
      </c>
      <c r="V578" s="19">
        <f>VLOOKUP($C578,Gas!$B$3:$E$2506,2)</f>
        <v>2.76</v>
      </c>
      <c r="W578" s="44">
        <f t="shared" si="104"/>
        <v>11.02536231884058</v>
      </c>
      <c r="X578" s="5">
        <f>VLOOKUP($C578,Gas!$B$3:$E$2506,4)</f>
        <v>0.31421481976955301</v>
      </c>
    </row>
    <row r="579" spans="1:24" x14ac:dyDescent="0.2">
      <c r="A579">
        <f t="shared" si="108"/>
        <v>2000</v>
      </c>
      <c r="B579" s="43">
        <f t="shared" si="107"/>
        <v>27</v>
      </c>
      <c r="C579" s="91">
        <v>36599</v>
      </c>
      <c r="D579" s="92">
        <v>30.86</v>
      </c>
      <c r="E579" s="4">
        <f t="shared" si="102"/>
        <v>1.4031883026135132E-2</v>
      </c>
      <c r="F579" s="100">
        <f t="shared" si="112"/>
        <v>0.81893030791685784</v>
      </c>
      <c r="G579" s="2"/>
      <c r="H579" s="8">
        <f t="shared" si="113"/>
        <v>0</v>
      </c>
      <c r="I579" s="8">
        <f t="shared" si="113"/>
        <v>0</v>
      </c>
      <c r="J579" s="8">
        <f t="shared" si="113"/>
        <v>0</v>
      </c>
      <c r="K579" s="8">
        <f t="shared" si="113"/>
        <v>4.1400000000000006</v>
      </c>
      <c r="L579" s="8">
        <f t="shared" si="113"/>
        <v>9.14</v>
      </c>
      <c r="M579" s="8">
        <f t="shared" si="113"/>
        <v>19.14</v>
      </c>
      <c r="N579" s="8">
        <f t="shared" si="113"/>
        <v>10.86</v>
      </c>
      <c r="O579" s="8">
        <f t="shared" si="113"/>
        <v>5.8599999999999994</v>
      </c>
      <c r="P579" s="8">
        <f t="shared" si="113"/>
        <v>0.85999999999999943</v>
      </c>
      <c r="Q579" s="8">
        <f t="shared" si="113"/>
        <v>0</v>
      </c>
      <c r="R579" s="8">
        <f t="shared" si="113"/>
        <v>0</v>
      </c>
      <c r="S579" s="8">
        <f t="shared" si="113"/>
        <v>0</v>
      </c>
      <c r="T579" s="8">
        <f t="shared" si="113"/>
        <v>0</v>
      </c>
      <c r="U579" s="21">
        <f t="shared" si="103"/>
        <v>27</v>
      </c>
      <c r="V579" s="19">
        <f>VLOOKUP($C579,Gas!$B$3:$E$2506,2)</f>
        <v>2.8</v>
      </c>
      <c r="W579" s="44">
        <f t="shared" si="104"/>
        <v>11.021428571428572</v>
      </c>
      <c r="X579" s="5">
        <f>VLOOKUP($C579,Gas!$B$3:$E$2506,4)</f>
        <v>0.27400875681162185</v>
      </c>
    </row>
    <row r="580" spans="1:24" x14ac:dyDescent="0.2">
      <c r="A580">
        <f t="shared" si="108"/>
        <v>2000</v>
      </c>
      <c r="B580" s="43">
        <f t="shared" si="107"/>
        <v>27</v>
      </c>
      <c r="C580" s="91">
        <v>36600</v>
      </c>
      <c r="D580" s="92">
        <v>28.58</v>
      </c>
      <c r="E580" s="4">
        <f t="shared" ref="E580:E643" si="114">LN(D580/D579)</f>
        <v>-7.6753674433293451E-2</v>
      </c>
      <c r="F580" s="100">
        <f t="shared" si="112"/>
        <v>0.93172223255151132</v>
      </c>
      <c r="G580" s="2"/>
      <c r="H580" s="8">
        <f t="shared" si="113"/>
        <v>0</v>
      </c>
      <c r="I580" s="8">
        <f t="shared" si="113"/>
        <v>0</v>
      </c>
      <c r="J580" s="8">
        <f t="shared" si="113"/>
        <v>1.4200000000000017</v>
      </c>
      <c r="K580" s="8">
        <f t="shared" si="113"/>
        <v>6.4200000000000017</v>
      </c>
      <c r="L580" s="8">
        <f t="shared" si="113"/>
        <v>11.420000000000002</v>
      </c>
      <c r="M580" s="8">
        <f t="shared" si="113"/>
        <v>21.42</v>
      </c>
      <c r="N580" s="8">
        <f t="shared" si="113"/>
        <v>8.5799999999999983</v>
      </c>
      <c r="O580" s="8">
        <f t="shared" si="113"/>
        <v>3.5799999999999983</v>
      </c>
      <c r="P580" s="8">
        <f t="shared" si="113"/>
        <v>0</v>
      </c>
      <c r="Q580" s="8">
        <f t="shared" si="113"/>
        <v>0</v>
      </c>
      <c r="R580" s="8">
        <f t="shared" si="113"/>
        <v>0</v>
      </c>
      <c r="S580" s="8">
        <f t="shared" si="113"/>
        <v>0</v>
      </c>
      <c r="T580" s="8">
        <f t="shared" si="113"/>
        <v>0</v>
      </c>
      <c r="U580" s="21">
        <f t="shared" ref="U580:U643" si="115">B580</f>
        <v>27</v>
      </c>
      <c r="V580" s="19">
        <f>VLOOKUP($C580,Gas!$B$3:$E$2506,2)</f>
        <v>2.83</v>
      </c>
      <c r="W580" s="44">
        <f t="shared" ref="W580:W643" si="116">D580/V580</f>
        <v>10.098939929328621</v>
      </c>
      <c r="X580" s="5">
        <f>VLOOKUP($C580,Gas!$B$3:$E$2506,4)</f>
        <v>0.27727133592983261</v>
      </c>
    </row>
    <row r="581" spans="1:24" x14ac:dyDescent="0.2">
      <c r="A581">
        <f t="shared" si="108"/>
        <v>2000</v>
      </c>
      <c r="B581" s="43">
        <f t="shared" si="107"/>
        <v>27</v>
      </c>
      <c r="C581" s="91">
        <v>36601</v>
      </c>
      <c r="D581" s="92">
        <v>26.63</v>
      </c>
      <c r="E581" s="4">
        <f t="shared" si="114"/>
        <v>-7.0668772675880454E-2</v>
      </c>
      <c r="F581" s="100">
        <f t="shared" si="112"/>
        <v>1.0058772900177049</v>
      </c>
      <c r="G581" s="2"/>
      <c r="H581" s="8">
        <f t="shared" si="113"/>
        <v>0</v>
      </c>
      <c r="I581" s="8">
        <f t="shared" si="113"/>
        <v>0</v>
      </c>
      <c r="J581" s="8">
        <f t="shared" si="113"/>
        <v>3.370000000000001</v>
      </c>
      <c r="K581" s="8">
        <f t="shared" si="113"/>
        <v>8.370000000000001</v>
      </c>
      <c r="L581" s="8">
        <f t="shared" si="113"/>
        <v>13.370000000000001</v>
      </c>
      <c r="M581" s="8">
        <f t="shared" si="113"/>
        <v>23.37</v>
      </c>
      <c r="N581" s="8">
        <f t="shared" si="113"/>
        <v>6.629999999999999</v>
      </c>
      <c r="O581" s="8">
        <f t="shared" si="113"/>
        <v>1.629999999999999</v>
      </c>
      <c r="P581" s="8">
        <f t="shared" si="113"/>
        <v>0</v>
      </c>
      <c r="Q581" s="8">
        <f t="shared" si="113"/>
        <v>0</v>
      </c>
      <c r="R581" s="8">
        <f t="shared" si="113"/>
        <v>0</v>
      </c>
      <c r="S581" s="8">
        <f t="shared" si="113"/>
        <v>0</v>
      </c>
      <c r="T581" s="8">
        <f t="shared" si="113"/>
        <v>0</v>
      </c>
      <c r="U581" s="21">
        <f t="shared" si="115"/>
        <v>27</v>
      </c>
      <c r="V581" s="19">
        <f>VLOOKUP($C581,Gas!$B$3:$E$2506,2)</f>
        <v>2.76</v>
      </c>
      <c r="W581" s="44">
        <f t="shared" si="116"/>
        <v>9.6485507246376816</v>
      </c>
      <c r="X581" s="5">
        <f>VLOOKUP($C581,Gas!$B$3:$E$2506,4)</f>
        <v>0.32780600289478301</v>
      </c>
    </row>
    <row r="582" spans="1:24" x14ac:dyDescent="0.2">
      <c r="A582">
        <f t="shared" si="108"/>
        <v>2000</v>
      </c>
      <c r="B582" s="43">
        <f t="shared" si="107"/>
        <v>27</v>
      </c>
      <c r="C582" s="91">
        <v>36602</v>
      </c>
      <c r="D582" s="92">
        <v>29.73</v>
      </c>
      <c r="E582" s="4">
        <f t="shared" si="114"/>
        <v>0.11011823718416547</v>
      </c>
      <c r="F582" s="100">
        <f t="shared" si="112"/>
        <v>1.1501425318747998</v>
      </c>
      <c r="G582" s="2"/>
      <c r="H582" s="8">
        <f t="shared" si="113"/>
        <v>0</v>
      </c>
      <c r="I582" s="8">
        <f t="shared" si="113"/>
        <v>0</v>
      </c>
      <c r="J582" s="8">
        <f t="shared" si="113"/>
        <v>0.26999999999999957</v>
      </c>
      <c r="K582" s="8">
        <f t="shared" si="113"/>
        <v>5.27</v>
      </c>
      <c r="L582" s="8">
        <f t="shared" si="113"/>
        <v>10.27</v>
      </c>
      <c r="M582" s="8">
        <f t="shared" si="113"/>
        <v>20.27</v>
      </c>
      <c r="N582" s="8">
        <f t="shared" si="113"/>
        <v>9.73</v>
      </c>
      <c r="O582" s="8">
        <f t="shared" si="113"/>
        <v>4.7300000000000004</v>
      </c>
      <c r="P582" s="8">
        <f t="shared" si="113"/>
        <v>0</v>
      </c>
      <c r="Q582" s="8">
        <f t="shared" si="113"/>
        <v>0</v>
      </c>
      <c r="R582" s="8">
        <f t="shared" si="113"/>
        <v>0</v>
      </c>
      <c r="S582" s="8">
        <f t="shared" si="113"/>
        <v>0</v>
      </c>
      <c r="T582" s="8">
        <f t="shared" si="113"/>
        <v>0</v>
      </c>
      <c r="U582" s="21">
        <f t="shared" si="115"/>
        <v>27</v>
      </c>
      <c r="V582" s="19">
        <f>VLOOKUP($C582,Gas!$B$3:$E$2506,2)</f>
        <v>2.835</v>
      </c>
      <c r="W582" s="44">
        <f t="shared" si="116"/>
        <v>10.486772486772487</v>
      </c>
      <c r="X582" s="5">
        <f>VLOOKUP($C582,Gas!$B$3:$E$2506,4)</f>
        <v>0.35742079446732672</v>
      </c>
    </row>
    <row r="583" spans="1:24" x14ac:dyDescent="0.2">
      <c r="A583">
        <f t="shared" si="108"/>
        <v>2000</v>
      </c>
      <c r="B583" s="43">
        <f t="shared" si="107"/>
        <v>27</v>
      </c>
      <c r="C583" s="91">
        <v>36605</v>
      </c>
      <c r="D583" s="92">
        <v>28.5</v>
      </c>
      <c r="E583" s="4">
        <f t="shared" si="114"/>
        <v>-4.2252549735401497E-2</v>
      </c>
      <c r="F583" s="100">
        <f t="shared" si="112"/>
        <v>1.1735952766033049</v>
      </c>
      <c r="G583" s="2"/>
      <c r="H583" s="8">
        <f t="shared" si="113"/>
        <v>0</v>
      </c>
      <c r="I583" s="8">
        <f t="shared" si="113"/>
        <v>0</v>
      </c>
      <c r="J583" s="8">
        <f t="shared" si="113"/>
        <v>1.5</v>
      </c>
      <c r="K583" s="8">
        <f t="shared" si="113"/>
        <v>6.5</v>
      </c>
      <c r="L583" s="8">
        <f t="shared" si="113"/>
        <v>11.5</v>
      </c>
      <c r="M583" s="8">
        <f t="shared" si="113"/>
        <v>21.5</v>
      </c>
      <c r="N583" s="8">
        <f t="shared" si="113"/>
        <v>8.5</v>
      </c>
      <c r="O583" s="8">
        <f t="shared" si="113"/>
        <v>3.5</v>
      </c>
      <c r="P583" s="8">
        <f t="shared" si="113"/>
        <v>0</v>
      </c>
      <c r="Q583" s="8">
        <f t="shared" si="113"/>
        <v>0</v>
      </c>
      <c r="R583" s="8">
        <f t="shared" si="113"/>
        <v>0</v>
      </c>
      <c r="S583" s="8">
        <f t="shared" si="113"/>
        <v>0</v>
      </c>
      <c r="T583" s="8">
        <f t="shared" si="113"/>
        <v>0</v>
      </c>
      <c r="U583" s="21">
        <f t="shared" si="115"/>
        <v>27</v>
      </c>
      <c r="V583" s="19">
        <f>VLOOKUP($C583,Gas!$B$3:$E$2506,2)</f>
        <v>2.8149999999999999</v>
      </c>
      <c r="W583" s="44">
        <f t="shared" si="116"/>
        <v>10.124333925399645</v>
      </c>
      <c r="X583" s="5">
        <f>VLOOKUP($C583,Gas!$B$3:$E$2506,4)</f>
        <v>0.30223239902869958</v>
      </c>
    </row>
    <row r="584" spans="1:24" x14ac:dyDescent="0.2">
      <c r="A584">
        <f t="shared" si="108"/>
        <v>2000</v>
      </c>
      <c r="B584" s="43">
        <f t="shared" si="107"/>
        <v>27</v>
      </c>
      <c r="C584" s="91">
        <v>36606</v>
      </c>
      <c r="D584" s="92">
        <v>31.14</v>
      </c>
      <c r="E584" s="4">
        <f t="shared" si="114"/>
        <v>8.8589079131247403E-2</v>
      </c>
      <c r="F584" s="100">
        <f t="shared" si="112"/>
        <v>1.2421079367322365</v>
      </c>
      <c r="G584" s="2"/>
      <c r="H584" s="8">
        <f t="shared" ref="H584:T593" si="117">IF(H$1="P",MAX(0,H$2-$D584),IF(H$1="C",MAX(0,$D584-H$2)))</f>
        <v>0</v>
      </c>
      <c r="I584" s="8">
        <f t="shared" si="117"/>
        <v>0</v>
      </c>
      <c r="J584" s="8">
        <f t="shared" si="117"/>
        <v>0</v>
      </c>
      <c r="K584" s="8">
        <f t="shared" si="117"/>
        <v>3.8599999999999994</v>
      </c>
      <c r="L584" s="8">
        <f t="shared" si="117"/>
        <v>8.86</v>
      </c>
      <c r="M584" s="8">
        <f t="shared" si="117"/>
        <v>18.86</v>
      </c>
      <c r="N584" s="8">
        <f t="shared" si="117"/>
        <v>11.14</v>
      </c>
      <c r="O584" s="8">
        <f t="shared" si="117"/>
        <v>6.1400000000000006</v>
      </c>
      <c r="P584" s="8">
        <f t="shared" si="117"/>
        <v>1.1400000000000006</v>
      </c>
      <c r="Q584" s="8">
        <f t="shared" si="117"/>
        <v>0</v>
      </c>
      <c r="R584" s="8">
        <f t="shared" si="117"/>
        <v>0</v>
      </c>
      <c r="S584" s="8">
        <f t="shared" si="117"/>
        <v>0</v>
      </c>
      <c r="T584" s="8">
        <f t="shared" si="117"/>
        <v>0</v>
      </c>
      <c r="U584" s="21">
        <f t="shared" si="115"/>
        <v>27</v>
      </c>
      <c r="V584" s="19">
        <f>VLOOKUP($C584,Gas!$B$3:$E$2506,2)</f>
        <v>2.7349999999999999</v>
      </c>
      <c r="W584" s="44">
        <f t="shared" si="116"/>
        <v>11.385740402193784</v>
      </c>
      <c r="X584" s="5">
        <f>VLOOKUP($C584,Gas!$B$3:$E$2506,4)</f>
        <v>0.32094204455082481</v>
      </c>
    </row>
    <row r="585" spans="1:24" x14ac:dyDescent="0.2">
      <c r="A585">
        <f t="shared" si="108"/>
        <v>2000</v>
      </c>
      <c r="B585" s="43">
        <f t="shared" si="107"/>
        <v>27</v>
      </c>
      <c r="C585" s="91">
        <v>36607</v>
      </c>
      <c r="D585" s="92">
        <v>29.56</v>
      </c>
      <c r="E585" s="4">
        <f t="shared" si="114"/>
        <v>-5.2071070325851343E-2</v>
      </c>
      <c r="F585" s="100">
        <f t="shared" si="112"/>
        <v>1.284205721159535</v>
      </c>
      <c r="G585" s="2"/>
      <c r="H585" s="8">
        <f t="shared" si="117"/>
        <v>0</v>
      </c>
      <c r="I585" s="8">
        <f t="shared" si="117"/>
        <v>0</v>
      </c>
      <c r="J585" s="8">
        <f t="shared" si="117"/>
        <v>0.44000000000000128</v>
      </c>
      <c r="K585" s="8">
        <f t="shared" si="117"/>
        <v>5.4400000000000013</v>
      </c>
      <c r="L585" s="8">
        <f t="shared" si="117"/>
        <v>10.440000000000001</v>
      </c>
      <c r="M585" s="8">
        <f t="shared" si="117"/>
        <v>20.440000000000001</v>
      </c>
      <c r="N585" s="8">
        <f t="shared" si="117"/>
        <v>9.5599999999999987</v>
      </c>
      <c r="O585" s="8">
        <f t="shared" si="117"/>
        <v>4.5599999999999987</v>
      </c>
      <c r="P585" s="8">
        <f t="shared" si="117"/>
        <v>0</v>
      </c>
      <c r="Q585" s="8">
        <f t="shared" si="117"/>
        <v>0</v>
      </c>
      <c r="R585" s="8">
        <f t="shared" si="117"/>
        <v>0</v>
      </c>
      <c r="S585" s="8">
        <f t="shared" si="117"/>
        <v>0</v>
      </c>
      <c r="T585" s="8">
        <f t="shared" si="117"/>
        <v>0</v>
      </c>
      <c r="U585" s="21">
        <f t="shared" si="115"/>
        <v>27</v>
      </c>
      <c r="V585" s="19">
        <f>VLOOKUP($C585,Gas!$B$3:$E$2506,2)</f>
        <v>2.7450000000000001</v>
      </c>
      <c r="W585" s="44">
        <f t="shared" si="116"/>
        <v>10.768670309653915</v>
      </c>
      <c r="X585" s="5">
        <f>VLOOKUP($C585,Gas!$B$3:$E$2506,4)</f>
        <v>0.32211695481987018</v>
      </c>
    </row>
    <row r="586" spans="1:24" x14ac:dyDescent="0.2">
      <c r="A586">
        <f t="shared" si="108"/>
        <v>2000</v>
      </c>
      <c r="B586" s="43">
        <f t="shared" si="107"/>
        <v>27</v>
      </c>
      <c r="C586" s="91">
        <v>36608</v>
      </c>
      <c r="D586" s="92">
        <v>28.09</v>
      </c>
      <c r="E586" s="4">
        <f t="shared" si="114"/>
        <v>-5.1008454963848732E-2</v>
      </c>
      <c r="F586" s="100">
        <f t="shared" si="112"/>
        <v>1.2858052469840122</v>
      </c>
      <c r="G586" s="2"/>
      <c r="H586" s="8">
        <f t="shared" si="117"/>
        <v>0</v>
      </c>
      <c r="I586" s="8">
        <f t="shared" si="117"/>
        <v>0</v>
      </c>
      <c r="J586" s="8">
        <f t="shared" si="117"/>
        <v>1.9100000000000001</v>
      </c>
      <c r="K586" s="8">
        <f t="shared" si="117"/>
        <v>6.91</v>
      </c>
      <c r="L586" s="8">
        <f t="shared" si="117"/>
        <v>11.91</v>
      </c>
      <c r="M586" s="8">
        <f t="shared" si="117"/>
        <v>21.91</v>
      </c>
      <c r="N586" s="8">
        <f t="shared" si="117"/>
        <v>8.09</v>
      </c>
      <c r="O586" s="8">
        <f t="shared" si="117"/>
        <v>3.09</v>
      </c>
      <c r="P586" s="8">
        <f t="shared" si="117"/>
        <v>0</v>
      </c>
      <c r="Q586" s="8">
        <f t="shared" si="117"/>
        <v>0</v>
      </c>
      <c r="R586" s="8">
        <f t="shared" si="117"/>
        <v>0</v>
      </c>
      <c r="S586" s="8">
        <f t="shared" si="117"/>
        <v>0</v>
      </c>
      <c r="T586" s="8">
        <f t="shared" si="117"/>
        <v>0</v>
      </c>
      <c r="U586" s="21">
        <f t="shared" si="115"/>
        <v>27</v>
      </c>
      <c r="V586" s="19">
        <f>VLOOKUP($C586,Gas!$B$3:$E$2506,2)</f>
        <v>2.7850000000000001</v>
      </c>
      <c r="W586" s="44">
        <f t="shared" si="116"/>
        <v>10.086175942549371</v>
      </c>
      <c r="X586" s="5">
        <f>VLOOKUP($C586,Gas!$B$3:$E$2506,4)</f>
        <v>0.33472051091483934</v>
      </c>
    </row>
    <row r="587" spans="1:24" x14ac:dyDescent="0.2">
      <c r="A587">
        <f t="shared" si="108"/>
        <v>2000</v>
      </c>
      <c r="B587" s="43">
        <f t="shared" si="107"/>
        <v>27</v>
      </c>
      <c r="C587" s="91">
        <v>36609</v>
      </c>
      <c r="D587" s="92">
        <v>29.38</v>
      </c>
      <c r="E587" s="4">
        <f t="shared" si="114"/>
        <v>4.4900529629579015E-2</v>
      </c>
      <c r="F587" s="100">
        <f t="shared" si="112"/>
        <v>1.2988849559342304</v>
      </c>
      <c r="G587" s="2"/>
      <c r="H587" s="8">
        <f t="shared" si="117"/>
        <v>0</v>
      </c>
      <c r="I587" s="8">
        <f t="shared" si="117"/>
        <v>0</v>
      </c>
      <c r="J587" s="8">
        <f t="shared" si="117"/>
        <v>0.62000000000000099</v>
      </c>
      <c r="K587" s="8">
        <f t="shared" si="117"/>
        <v>5.620000000000001</v>
      </c>
      <c r="L587" s="8">
        <f t="shared" si="117"/>
        <v>10.620000000000001</v>
      </c>
      <c r="M587" s="8">
        <f t="shared" si="117"/>
        <v>20.62</v>
      </c>
      <c r="N587" s="8">
        <f t="shared" si="117"/>
        <v>9.379999999999999</v>
      </c>
      <c r="O587" s="8">
        <f t="shared" si="117"/>
        <v>4.379999999999999</v>
      </c>
      <c r="P587" s="8">
        <f t="shared" si="117"/>
        <v>0</v>
      </c>
      <c r="Q587" s="8">
        <f t="shared" si="117"/>
        <v>0</v>
      </c>
      <c r="R587" s="8">
        <f t="shared" si="117"/>
        <v>0</v>
      </c>
      <c r="S587" s="8">
        <f t="shared" si="117"/>
        <v>0</v>
      </c>
      <c r="T587" s="8">
        <f t="shared" si="117"/>
        <v>0</v>
      </c>
      <c r="U587" s="21">
        <f t="shared" si="115"/>
        <v>27</v>
      </c>
      <c r="V587" s="19">
        <f>VLOOKUP($C587,Gas!$B$3:$E$2506,2)</f>
        <v>2.75</v>
      </c>
      <c r="W587" s="44">
        <f t="shared" si="116"/>
        <v>10.683636363636364</v>
      </c>
      <c r="X587" s="5">
        <f>VLOOKUP($C587,Gas!$B$3:$E$2506,4)</f>
        <v>0.33036511223398518</v>
      </c>
    </row>
    <row r="588" spans="1:24" x14ac:dyDescent="0.2">
      <c r="A588">
        <f t="shared" si="108"/>
        <v>2000</v>
      </c>
      <c r="B588" s="43">
        <f t="shared" si="107"/>
        <v>27</v>
      </c>
      <c r="C588" s="91">
        <v>36612</v>
      </c>
      <c r="D588" s="92">
        <v>29.23</v>
      </c>
      <c r="E588" s="4">
        <f t="shared" si="114"/>
        <v>-5.1185916225766149E-3</v>
      </c>
      <c r="F588" s="100">
        <f t="shared" si="112"/>
        <v>1.0545545219501991</v>
      </c>
      <c r="G588" s="2"/>
      <c r="H588" s="8">
        <f t="shared" si="117"/>
        <v>0</v>
      </c>
      <c r="I588" s="8">
        <f t="shared" si="117"/>
        <v>0</v>
      </c>
      <c r="J588" s="8">
        <f t="shared" si="117"/>
        <v>0.76999999999999957</v>
      </c>
      <c r="K588" s="8">
        <f t="shared" si="117"/>
        <v>5.77</v>
      </c>
      <c r="L588" s="8">
        <f t="shared" si="117"/>
        <v>10.77</v>
      </c>
      <c r="M588" s="8">
        <f t="shared" si="117"/>
        <v>20.77</v>
      </c>
      <c r="N588" s="8">
        <f t="shared" si="117"/>
        <v>9.23</v>
      </c>
      <c r="O588" s="8">
        <f t="shared" si="117"/>
        <v>4.2300000000000004</v>
      </c>
      <c r="P588" s="8">
        <f t="shared" si="117"/>
        <v>0</v>
      </c>
      <c r="Q588" s="8">
        <f t="shared" si="117"/>
        <v>0</v>
      </c>
      <c r="R588" s="8">
        <f t="shared" si="117"/>
        <v>0</v>
      </c>
      <c r="S588" s="8">
        <f t="shared" si="117"/>
        <v>0</v>
      </c>
      <c r="T588" s="8">
        <f t="shared" si="117"/>
        <v>0</v>
      </c>
      <c r="U588" s="21">
        <f t="shared" si="115"/>
        <v>27</v>
      </c>
      <c r="V588" s="19">
        <f>VLOOKUP($C588,Gas!$B$3:$E$2506,2)</f>
        <v>2.8149999999999999</v>
      </c>
      <c r="W588" s="44">
        <f t="shared" si="116"/>
        <v>10.383658969804619</v>
      </c>
      <c r="X588" s="5">
        <f>VLOOKUP($C588,Gas!$B$3:$E$2506,4)</f>
        <v>0.27053257922475932</v>
      </c>
    </row>
    <row r="589" spans="1:24" x14ac:dyDescent="0.2">
      <c r="A589">
        <f t="shared" si="108"/>
        <v>2000</v>
      </c>
      <c r="B589" s="43">
        <f t="shared" si="107"/>
        <v>27</v>
      </c>
      <c r="C589" s="91">
        <v>36613</v>
      </c>
      <c r="D589" s="92">
        <v>29.2</v>
      </c>
      <c r="E589" s="4">
        <f t="shared" si="114"/>
        <v>-1.0268698489185931E-3</v>
      </c>
      <c r="F589" s="100">
        <f t="shared" si="112"/>
        <v>1.0500711593402097</v>
      </c>
      <c r="G589" s="2"/>
      <c r="H589" s="8">
        <f t="shared" si="117"/>
        <v>0</v>
      </c>
      <c r="I589" s="8">
        <f t="shared" si="117"/>
        <v>0</v>
      </c>
      <c r="J589" s="8">
        <f t="shared" si="117"/>
        <v>0.80000000000000071</v>
      </c>
      <c r="K589" s="8">
        <f t="shared" si="117"/>
        <v>5.8000000000000007</v>
      </c>
      <c r="L589" s="8">
        <f t="shared" si="117"/>
        <v>10.8</v>
      </c>
      <c r="M589" s="8">
        <f t="shared" si="117"/>
        <v>20.8</v>
      </c>
      <c r="N589" s="8">
        <f t="shared" si="117"/>
        <v>9.1999999999999993</v>
      </c>
      <c r="O589" s="8">
        <f t="shared" si="117"/>
        <v>4.1999999999999993</v>
      </c>
      <c r="P589" s="8">
        <f t="shared" si="117"/>
        <v>0</v>
      </c>
      <c r="Q589" s="8">
        <f t="shared" si="117"/>
        <v>0</v>
      </c>
      <c r="R589" s="8">
        <f t="shared" si="117"/>
        <v>0</v>
      </c>
      <c r="S589" s="8">
        <f t="shared" si="117"/>
        <v>0</v>
      </c>
      <c r="T589" s="8">
        <f t="shared" si="117"/>
        <v>0</v>
      </c>
      <c r="U589" s="21">
        <f t="shared" si="115"/>
        <v>27</v>
      </c>
      <c r="V589" s="19">
        <f>VLOOKUP($C589,Gas!$B$3:$E$2506,2)</f>
        <v>2.8149999999999999</v>
      </c>
      <c r="W589" s="44">
        <f t="shared" si="116"/>
        <v>10.373001776198935</v>
      </c>
      <c r="X589" s="5">
        <f>VLOOKUP($C589,Gas!$B$3:$E$2506,4)</f>
        <v>0.26712998799690291</v>
      </c>
    </row>
    <row r="590" spans="1:24" x14ac:dyDescent="0.2">
      <c r="A590">
        <f t="shared" si="108"/>
        <v>2000</v>
      </c>
      <c r="B590" s="43">
        <f t="shared" si="107"/>
        <v>27</v>
      </c>
      <c r="C590" s="91">
        <v>36614</v>
      </c>
      <c r="D590" s="92">
        <v>29.9</v>
      </c>
      <c r="E590" s="4">
        <f t="shared" si="114"/>
        <v>2.3689771122404665E-2</v>
      </c>
      <c r="F590" s="100">
        <f t="shared" si="112"/>
        <v>0.97848120026053764</v>
      </c>
      <c r="G590" s="2"/>
      <c r="H590" s="8">
        <f t="shared" si="117"/>
        <v>0</v>
      </c>
      <c r="I590" s="8">
        <f t="shared" si="117"/>
        <v>0</v>
      </c>
      <c r="J590" s="8">
        <f t="shared" si="117"/>
        <v>0.10000000000000142</v>
      </c>
      <c r="K590" s="8">
        <f t="shared" si="117"/>
        <v>5.1000000000000014</v>
      </c>
      <c r="L590" s="8">
        <f t="shared" si="117"/>
        <v>10.100000000000001</v>
      </c>
      <c r="M590" s="8">
        <f t="shared" si="117"/>
        <v>20.100000000000001</v>
      </c>
      <c r="N590" s="8">
        <f t="shared" si="117"/>
        <v>9.8999999999999986</v>
      </c>
      <c r="O590" s="8">
        <f t="shared" si="117"/>
        <v>4.8999999999999986</v>
      </c>
      <c r="P590" s="8">
        <f t="shared" si="117"/>
        <v>0</v>
      </c>
      <c r="Q590" s="8">
        <f t="shared" si="117"/>
        <v>0</v>
      </c>
      <c r="R590" s="8">
        <f t="shared" si="117"/>
        <v>0</v>
      </c>
      <c r="S590" s="8">
        <f t="shared" si="117"/>
        <v>0</v>
      </c>
      <c r="T590" s="8">
        <f t="shared" si="117"/>
        <v>0</v>
      </c>
      <c r="U590" s="21">
        <f t="shared" si="115"/>
        <v>27</v>
      </c>
      <c r="V590" s="19">
        <f>VLOOKUP($C590,Gas!$B$3:$E$2506,2)</f>
        <v>2.9249999999999998</v>
      </c>
      <c r="W590" s="44">
        <f t="shared" si="116"/>
        <v>10.222222222222223</v>
      </c>
      <c r="X590" s="5">
        <f>VLOOKUP($C590,Gas!$B$3:$E$2506,4)</f>
        <v>0.35353929730167716</v>
      </c>
    </row>
    <row r="591" spans="1:24" x14ac:dyDescent="0.2">
      <c r="A591">
        <f t="shared" si="108"/>
        <v>2000</v>
      </c>
      <c r="B591" s="43">
        <f t="shared" si="107"/>
        <v>27</v>
      </c>
      <c r="C591" s="91">
        <v>36615</v>
      </c>
      <c r="D591" s="92">
        <v>30.29</v>
      </c>
      <c r="E591" s="4">
        <f t="shared" si="114"/>
        <v>1.2959144642505116E-2</v>
      </c>
      <c r="F591" s="100">
        <f t="shared" si="112"/>
        <v>0.88485145814985466</v>
      </c>
      <c r="G591" s="2"/>
      <c r="H591" s="8">
        <f t="shared" si="117"/>
        <v>0</v>
      </c>
      <c r="I591" s="8">
        <f t="shared" si="117"/>
        <v>0</v>
      </c>
      <c r="J591" s="8">
        <f t="shared" si="117"/>
        <v>0</v>
      </c>
      <c r="K591" s="8">
        <f t="shared" si="117"/>
        <v>4.7100000000000009</v>
      </c>
      <c r="L591" s="8">
        <f t="shared" si="117"/>
        <v>9.7100000000000009</v>
      </c>
      <c r="M591" s="8">
        <f t="shared" si="117"/>
        <v>19.71</v>
      </c>
      <c r="N591" s="8">
        <f t="shared" si="117"/>
        <v>10.29</v>
      </c>
      <c r="O591" s="8">
        <f t="shared" si="117"/>
        <v>5.2899999999999991</v>
      </c>
      <c r="P591" s="8">
        <f t="shared" si="117"/>
        <v>0.28999999999999915</v>
      </c>
      <c r="Q591" s="8">
        <f t="shared" si="117"/>
        <v>0</v>
      </c>
      <c r="R591" s="8">
        <f t="shared" si="117"/>
        <v>0</v>
      </c>
      <c r="S591" s="8">
        <f t="shared" si="117"/>
        <v>0</v>
      </c>
      <c r="T591" s="8">
        <f t="shared" si="117"/>
        <v>0</v>
      </c>
      <c r="U591" s="21">
        <f t="shared" si="115"/>
        <v>27</v>
      </c>
      <c r="V591" s="19">
        <f>VLOOKUP($C591,Gas!$B$3:$E$2506,2)</f>
        <v>2.92</v>
      </c>
      <c r="W591" s="44">
        <f t="shared" si="116"/>
        <v>10.373287671232877</v>
      </c>
      <c r="X591" s="5">
        <f>VLOOKUP($C591,Gas!$B$3:$E$2506,4)</f>
        <v>0.35444154518599569</v>
      </c>
    </row>
    <row r="592" spans="1:24" x14ac:dyDescent="0.2">
      <c r="A592">
        <f t="shared" si="108"/>
        <v>2000</v>
      </c>
      <c r="B592" s="43">
        <f t="shared" si="107"/>
        <v>27</v>
      </c>
      <c r="C592" s="91">
        <v>36616</v>
      </c>
      <c r="D592" s="92">
        <v>29.45</v>
      </c>
      <c r="E592" s="4">
        <f t="shared" si="114"/>
        <v>-2.81237149415502E-2</v>
      </c>
      <c r="F592" s="100">
        <f t="shared" si="112"/>
        <v>0.71687995767528645</v>
      </c>
      <c r="G592" s="2"/>
      <c r="H592" s="8">
        <f t="shared" si="117"/>
        <v>0</v>
      </c>
      <c r="I592" s="8">
        <f t="shared" si="117"/>
        <v>0</v>
      </c>
      <c r="J592" s="8">
        <f t="shared" si="117"/>
        <v>0.55000000000000071</v>
      </c>
      <c r="K592" s="8">
        <f t="shared" si="117"/>
        <v>5.5500000000000007</v>
      </c>
      <c r="L592" s="8">
        <f t="shared" si="117"/>
        <v>10.55</v>
      </c>
      <c r="M592" s="8">
        <f t="shared" si="117"/>
        <v>20.55</v>
      </c>
      <c r="N592" s="8">
        <f t="shared" si="117"/>
        <v>9.4499999999999993</v>
      </c>
      <c r="O592" s="8">
        <f t="shared" si="117"/>
        <v>4.4499999999999993</v>
      </c>
      <c r="P592" s="8">
        <f t="shared" si="117"/>
        <v>0</v>
      </c>
      <c r="Q592" s="8">
        <f t="shared" si="117"/>
        <v>0</v>
      </c>
      <c r="R592" s="8">
        <f t="shared" si="117"/>
        <v>0</v>
      </c>
      <c r="S592" s="8">
        <f t="shared" si="117"/>
        <v>0</v>
      </c>
      <c r="T592" s="8">
        <f t="shared" si="117"/>
        <v>0</v>
      </c>
      <c r="U592" s="21">
        <f t="shared" si="115"/>
        <v>27</v>
      </c>
      <c r="V592" s="19">
        <f>VLOOKUP($C592,Gas!$B$3:$E$2506,2)</f>
        <v>2.83</v>
      </c>
      <c r="W592" s="44">
        <f t="shared" si="116"/>
        <v>10.406360424028268</v>
      </c>
      <c r="X592" s="5">
        <f>VLOOKUP($C592,Gas!$B$3:$E$2506,4)</f>
        <v>0.36383841839784598</v>
      </c>
    </row>
    <row r="593" spans="1:24" x14ac:dyDescent="0.2">
      <c r="A593">
        <f t="shared" si="108"/>
        <v>2000</v>
      </c>
      <c r="B593" s="43">
        <f t="shared" si="107"/>
        <v>28</v>
      </c>
      <c r="C593" s="91">
        <v>36619</v>
      </c>
      <c r="D593" s="92">
        <v>29.46</v>
      </c>
      <c r="E593" s="4">
        <f t="shared" si="114"/>
        <v>3.395009368886576E-4</v>
      </c>
      <c r="F593" s="100">
        <f t="shared" si="112"/>
        <v>0.67935925421437249</v>
      </c>
      <c r="G593" s="2"/>
      <c r="H593" s="8">
        <f t="shared" si="117"/>
        <v>0</v>
      </c>
      <c r="I593" s="8">
        <f t="shared" si="117"/>
        <v>0</v>
      </c>
      <c r="J593" s="8">
        <f t="shared" si="117"/>
        <v>0.53999999999999915</v>
      </c>
      <c r="K593" s="8">
        <f t="shared" si="117"/>
        <v>5.5399999999999991</v>
      </c>
      <c r="L593" s="8">
        <f t="shared" si="117"/>
        <v>10.54</v>
      </c>
      <c r="M593" s="8">
        <f t="shared" si="117"/>
        <v>20.54</v>
      </c>
      <c r="N593" s="8">
        <f t="shared" si="117"/>
        <v>9.4600000000000009</v>
      </c>
      <c r="O593" s="8">
        <f t="shared" si="117"/>
        <v>4.4600000000000009</v>
      </c>
      <c r="P593" s="8">
        <f t="shared" si="117"/>
        <v>0</v>
      </c>
      <c r="Q593" s="8">
        <f t="shared" si="117"/>
        <v>0</v>
      </c>
      <c r="R593" s="8">
        <f t="shared" si="117"/>
        <v>0</v>
      </c>
      <c r="S593" s="8">
        <f t="shared" si="117"/>
        <v>0</v>
      </c>
      <c r="T593" s="8">
        <f t="shared" si="117"/>
        <v>0</v>
      </c>
      <c r="U593" s="21">
        <f t="shared" si="115"/>
        <v>28</v>
      </c>
      <c r="V593" s="19">
        <f>VLOOKUP($C593,Gas!$B$3:$E$2506,2)</f>
        <v>2.875</v>
      </c>
      <c r="W593" s="44">
        <f t="shared" si="116"/>
        <v>10.246956521739131</v>
      </c>
      <c r="X593" s="5">
        <f>VLOOKUP($C593,Gas!$B$3:$E$2506,4)</f>
        <v>0.35167027277137919</v>
      </c>
    </row>
    <row r="594" spans="1:24" x14ac:dyDescent="0.2">
      <c r="A594">
        <f t="shared" si="108"/>
        <v>2000</v>
      </c>
      <c r="B594" s="43">
        <f t="shared" si="107"/>
        <v>28</v>
      </c>
      <c r="C594" s="91">
        <v>36620</v>
      </c>
      <c r="D594" s="92">
        <v>35.61</v>
      </c>
      <c r="E594" s="4">
        <f t="shared" si="114"/>
        <v>0.18959308625520208</v>
      </c>
      <c r="F594" s="100">
        <f t="shared" si="112"/>
        <v>1.0932004167764973</v>
      </c>
      <c r="G594" s="2"/>
      <c r="H594" s="8">
        <f t="shared" ref="H594:T603" si="118">IF(H$1="P",MAX(0,H$2-$D594),IF(H$1="C",MAX(0,$D594-H$2)))</f>
        <v>0</v>
      </c>
      <c r="I594" s="8">
        <f t="shared" si="118"/>
        <v>0</v>
      </c>
      <c r="J594" s="8">
        <f t="shared" si="118"/>
        <v>0</v>
      </c>
      <c r="K594" s="8">
        <f t="shared" si="118"/>
        <v>0</v>
      </c>
      <c r="L594" s="8">
        <f t="shared" si="118"/>
        <v>4.3900000000000006</v>
      </c>
      <c r="M594" s="8">
        <f t="shared" si="118"/>
        <v>14.39</v>
      </c>
      <c r="N594" s="8">
        <f t="shared" si="118"/>
        <v>15.61</v>
      </c>
      <c r="O594" s="8">
        <f t="shared" si="118"/>
        <v>10.61</v>
      </c>
      <c r="P594" s="8">
        <f t="shared" si="118"/>
        <v>5.6099999999999994</v>
      </c>
      <c r="Q594" s="8">
        <f t="shared" si="118"/>
        <v>0.60999999999999943</v>
      </c>
      <c r="R594" s="8">
        <f t="shared" si="118"/>
        <v>0</v>
      </c>
      <c r="S594" s="8">
        <f t="shared" si="118"/>
        <v>0</v>
      </c>
      <c r="T594" s="8">
        <f t="shared" si="118"/>
        <v>0</v>
      </c>
      <c r="U594" s="21">
        <f t="shared" si="115"/>
        <v>28</v>
      </c>
      <c r="V594" s="19">
        <f>VLOOKUP($C594,Gas!$B$3:$E$2506,2)</f>
        <v>2.915</v>
      </c>
      <c r="W594" s="44">
        <f t="shared" si="116"/>
        <v>12.216123499142366</v>
      </c>
      <c r="X594" s="5">
        <f>VLOOKUP($C594,Gas!$B$3:$E$2506,4)</f>
        <v>0.33519106017635691</v>
      </c>
    </row>
    <row r="595" spans="1:24" x14ac:dyDescent="0.2">
      <c r="A595">
        <f t="shared" si="108"/>
        <v>2000</v>
      </c>
      <c r="B595" s="43">
        <f t="shared" si="107"/>
        <v>28</v>
      </c>
      <c r="C595" s="91">
        <v>36621</v>
      </c>
      <c r="D595" s="92">
        <v>35.35</v>
      </c>
      <c r="E595" s="4">
        <f t="shared" si="114"/>
        <v>-7.3281049471045261E-3</v>
      </c>
      <c r="F595" s="100">
        <f t="shared" si="112"/>
        <v>1.0403651110016943</v>
      </c>
      <c r="G595" s="2"/>
      <c r="H595" s="8">
        <f t="shared" si="118"/>
        <v>0</v>
      </c>
      <c r="I595" s="8">
        <f t="shared" si="118"/>
        <v>0</v>
      </c>
      <c r="J595" s="8">
        <f t="shared" si="118"/>
        <v>0</v>
      </c>
      <c r="K595" s="8">
        <f t="shared" si="118"/>
        <v>0</v>
      </c>
      <c r="L595" s="8">
        <f t="shared" si="118"/>
        <v>4.6499999999999986</v>
      </c>
      <c r="M595" s="8">
        <f t="shared" si="118"/>
        <v>14.649999999999999</v>
      </c>
      <c r="N595" s="8">
        <f t="shared" si="118"/>
        <v>15.350000000000001</v>
      </c>
      <c r="O595" s="8">
        <f t="shared" si="118"/>
        <v>10.350000000000001</v>
      </c>
      <c r="P595" s="8">
        <f t="shared" si="118"/>
        <v>5.3500000000000014</v>
      </c>
      <c r="Q595" s="8">
        <f t="shared" si="118"/>
        <v>0.35000000000000142</v>
      </c>
      <c r="R595" s="8">
        <f t="shared" si="118"/>
        <v>0</v>
      </c>
      <c r="S595" s="8">
        <f t="shared" si="118"/>
        <v>0</v>
      </c>
      <c r="T595" s="8">
        <f t="shared" si="118"/>
        <v>0</v>
      </c>
      <c r="U595" s="21">
        <f t="shared" si="115"/>
        <v>28</v>
      </c>
      <c r="V595" s="19">
        <f>VLOOKUP($C595,Gas!$B$3:$E$2506,2)</f>
        <v>2.87</v>
      </c>
      <c r="W595" s="44">
        <f t="shared" si="116"/>
        <v>12.317073170731707</v>
      </c>
      <c r="X595" s="5">
        <f>VLOOKUP($C595,Gas!$B$3:$E$2506,4)</f>
        <v>0.3543906058965654</v>
      </c>
    </row>
    <row r="596" spans="1:24" x14ac:dyDescent="0.2">
      <c r="A596">
        <f t="shared" si="108"/>
        <v>2000</v>
      </c>
      <c r="B596" s="43">
        <f t="shared" si="107"/>
        <v>28</v>
      </c>
      <c r="C596" s="91">
        <v>36622</v>
      </c>
      <c r="D596" s="92">
        <v>32.28</v>
      </c>
      <c r="E596" s="4">
        <f t="shared" si="114"/>
        <v>-9.0850548940833761E-2</v>
      </c>
      <c r="F596" s="100">
        <f t="shared" si="112"/>
        <v>1.128956328156169</v>
      </c>
      <c r="G596" s="2"/>
      <c r="H596" s="8">
        <f t="shared" si="118"/>
        <v>0</v>
      </c>
      <c r="I596" s="8">
        <f t="shared" si="118"/>
        <v>0</v>
      </c>
      <c r="J596" s="8">
        <f t="shared" si="118"/>
        <v>0</v>
      </c>
      <c r="K596" s="8">
        <f t="shared" si="118"/>
        <v>2.7199999999999989</v>
      </c>
      <c r="L596" s="8">
        <f t="shared" si="118"/>
        <v>7.7199999999999989</v>
      </c>
      <c r="M596" s="8">
        <f t="shared" si="118"/>
        <v>17.72</v>
      </c>
      <c r="N596" s="8">
        <f t="shared" si="118"/>
        <v>12.280000000000001</v>
      </c>
      <c r="O596" s="8">
        <f t="shared" si="118"/>
        <v>7.2800000000000011</v>
      </c>
      <c r="P596" s="8">
        <f t="shared" si="118"/>
        <v>2.2800000000000011</v>
      </c>
      <c r="Q596" s="8">
        <f t="shared" si="118"/>
        <v>0</v>
      </c>
      <c r="R596" s="8">
        <f t="shared" si="118"/>
        <v>0</v>
      </c>
      <c r="S596" s="8">
        <f t="shared" si="118"/>
        <v>0</v>
      </c>
      <c r="T596" s="8">
        <f t="shared" si="118"/>
        <v>0</v>
      </c>
      <c r="U596" s="21">
        <f t="shared" si="115"/>
        <v>28</v>
      </c>
      <c r="V596" s="19">
        <f>VLOOKUP($C596,Gas!$B$3:$E$2506,2)</f>
        <v>2.86</v>
      </c>
      <c r="W596" s="44">
        <f t="shared" si="116"/>
        <v>11.286713286713288</v>
      </c>
      <c r="X596" s="5">
        <f>VLOOKUP($C596,Gas!$B$3:$E$2506,4)</f>
        <v>0.35578812636518303</v>
      </c>
    </row>
    <row r="597" spans="1:24" x14ac:dyDescent="0.2">
      <c r="A597">
        <f t="shared" si="108"/>
        <v>2000</v>
      </c>
      <c r="B597" s="43">
        <f t="shared" si="107"/>
        <v>28</v>
      </c>
      <c r="C597" s="91">
        <v>36623</v>
      </c>
      <c r="D597" s="92">
        <v>30.25</v>
      </c>
      <c r="E597" s="4">
        <f t="shared" si="114"/>
        <v>-6.4951658924897612E-2</v>
      </c>
      <c r="F597" s="100">
        <f t="shared" si="112"/>
        <v>1.1777341528908305</v>
      </c>
      <c r="G597" s="2"/>
      <c r="H597" s="8">
        <f t="shared" si="118"/>
        <v>0</v>
      </c>
      <c r="I597" s="8">
        <f t="shared" si="118"/>
        <v>0</v>
      </c>
      <c r="J597" s="8">
        <f t="shared" si="118"/>
        <v>0</v>
      </c>
      <c r="K597" s="8">
        <f t="shared" si="118"/>
        <v>4.75</v>
      </c>
      <c r="L597" s="8">
        <f t="shared" si="118"/>
        <v>9.75</v>
      </c>
      <c r="M597" s="8">
        <f t="shared" si="118"/>
        <v>19.75</v>
      </c>
      <c r="N597" s="8">
        <f t="shared" si="118"/>
        <v>10.25</v>
      </c>
      <c r="O597" s="8">
        <f t="shared" si="118"/>
        <v>5.25</v>
      </c>
      <c r="P597" s="8">
        <f t="shared" si="118"/>
        <v>0.25</v>
      </c>
      <c r="Q597" s="8">
        <f t="shared" si="118"/>
        <v>0</v>
      </c>
      <c r="R597" s="8">
        <f t="shared" si="118"/>
        <v>0</v>
      </c>
      <c r="S597" s="8">
        <f t="shared" si="118"/>
        <v>0</v>
      </c>
      <c r="T597" s="8">
        <f t="shared" si="118"/>
        <v>0</v>
      </c>
      <c r="U597" s="21">
        <f t="shared" si="115"/>
        <v>28</v>
      </c>
      <c r="V597" s="19">
        <f>VLOOKUP($C597,Gas!$B$3:$E$2506,2)</f>
        <v>2.91</v>
      </c>
      <c r="W597" s="44">
        <f t="shared" si="116"/>
        <v>10.395189003436426</v>
      </c>
      <c r="X597" s="5">
        <f>VLOOKUP($C597,Gas!$B$3:$E$2506,4)</f>
        <v>0.36785808494630928</v>
      </c>
    </row>
    <row r="598" spans="1:24" x14ac:dyDescent="0.2">
      <c r="A598">
        <f t="shared" si="108"/>
        <v>2000</v>
      </c>
      <c r="B598" s="43">
        <f t="shared" si="107"/>
        <v>28</v>
      </c>
      <c r="C598" s="91">
        <v>36626</v>
      </c>
      <c r="D598" s="92">
        <v>32.94</v>
      </c>
      <c r="E598" s="4">
        <f t="shared" si="114"/>
        <v>8.5191540272643654E-2</v>
      </c>
      <c r="F598" s="100">
        <f t="shared" si="112"/>
        <v>1.2452442722838424</v>
      </c>
      <c r="G598" s="2"/>
      <c r="H598" s="8">
        <f t="shared" si="118"/>
        <v>0</v>
      </c>
      <c r="I598" s="8">
        <f t="shared" si="118"/>
        <v>0</v>
      </c>
      <c r="J598" s="8">
        <f t="shared" si="118"/>
        <v>0</v>
      </c>
      <c r="K598" s="8">
        <f t="shared" si="118"/>
        <v>2.0600000000000023</v>
      </c>
      <c r="L598" s="8">
        <f t="shared" si="118"/>
        <v>7.0600000000000023</v>
      </c>
      <c r="M598" s="8">
        <f t="shared" si="118"/>
        <v>17.060000000000002</v>
      </c>
      <c r="N598" s="8">
        <f t="shared" si="118"/>
        <v>12.939999999999998</v>
      </c>
      <c r="O598" s="8">
        <f t="shared" si="118"/>
        <v>7.9399999999999977</v>
      </c>
      <c r="P598" s="8">
        <f t="shared" si="118"/>
        <v>2.9399999999999977</v>
      </c>
      <c r="Q598" s="8">
        <f t="shared" si="118"/>
        <v>0</v>
      </c>
      <c r="R598" s="8">
        <f t="shared" si="118"/>
        <v>0</v>
      </c>
      <c r="S598" s="8">
        <f t="shared" si="118"/>
        <v>0</v>
      </c>
      <c r="T598" s="8">
        <f t="shared" si="118"/>
        <v>0</v>
      </c>
      <c r="U598" s="21">
        <f t="shared" si="115"/>
        <v>28</v>
      </c>
      <c r="V598" s="19">
        <f>VLOOKUP($C598,Gas!$B$3:$E$2506,2)</f>
        <v>2.97</v>
      </c>
      <c r="W598" s="44">
        <f t="shared" si="116"/>
        <v>11.09090909090909</v>
      </c>
      <c r="X598" s="5">
        <f>VLOOKUP($C598,Gas!$B$3:$E$2506,4)</f>
        <v>0.2185529913385344</v>
      </c>
    </row>
    <row r="599" spans="1:24" x14ac:dyDescent="0.2">
      <c r="A599">
        <f t="shared" si="108"/>
        <v>2000</v>
      </c>
      <c r="B599" s="43">
        <f t="shared" si="107"/>
        <v>28</v>
      </c>
      <c r="C599" s="91">
        <v>36627</v>
      </c>
      <c r="D599" s="92">
        <v>36.35</v>
      </c>
      <c r="E599" s="4">
        <f t="shared" si="114"/>
        <v>9.8506479230034291E-2</v>
      </c>
      <c r="F599" s="100">
        <f t="shared" si="112"/>
        <v>1.3139834606789849</v>
      </c>
      <c r="G599" s="2"/>
      <c r="H599" s="8">
        <f t="shared" si="118"/>
        <v>0</v>
      </c>
      <c r="I599" s="8">
        <f t="shared" si="118"/>
        <v>0</v>
      </c>
      <c r="J599" s="8">
        <f t="shared" si="118"/>
        <v>0</v>
      </c>
      <c r="K599" s="8">
        <f t="shared" si="118"/>
        <v>0</v>
      </c>
      <c r="L599" s="8">
        <f t="shared" si="118"/>
        <v>3.6499999999999986</v>
      </c>
      <c r="M599" s="8">
        <f t="shared" si="118"/>
        <v>13.649999999999999</v>
      </c>
      <c r="N599" s="8">
        <f t="shared" si="118"/>
        <v>16.350000000000001</v>
      </c>
      <c r="O599" s="8">
        <f t="shared" si="118"/>
        <v>11.350000000000001</v>
      </c>
      <c r="P599" s="8">
        <f t="shared" si="118"/>
        <v>6.3500000000000014</v>
      </c>
      <c r="Q599" s="8">
        <f t="shared" si="118"/>
        <v>1.3500000000000014</v>
      </c>
      <c r="R599" s="8">
        <f t="shared" si="118"/>
        <v>0</v>
      </c>
      <c r="S599" s="8">
        <f t="shared" si="118"/>
        <v>0</v>
      </c>
      <c r="T599" s="8">
        <f t="shared" si="118"/>
        <v>0</v>
      </c>
      <c r="U599" s="21">
        <f t="shared" si="115"/>
        <v>28</v>
      </c>
      <c r="V599" s="19">
        <f>VLOOKUP($C599,Gas!$B$3:$E$2506,2)</f>
        <v>2.9950000000000001</v>
      </c>
      <c r="W599" s="44">
        <f t="shared" si="116"/>
        <v>12.136894824707847</v>
      </c>
      <c r="X599" s="5">
        <f>VLOOKUP($C599,Gas!$B$3:$E$2506,4)</f>
        <v>0.20783515614178605</v>
      </c>
    </row>
    <row r="600" spans="1:24" x14ac:dyDescent="0.2">
      <c r="A600">
        <f t="shared" si="108"/>
        <v>2000</v>
      </c>
      <c r="B600" s="43">
        <f t="shared" si="107"/>
        <v>28</v>
      </c>
      <c r="C600" s="91">
        <v>36628</v>
      </c>
      <c r="D600" s="92">
        <v>34.83</v>
      </c>
      <c r="E600" s="4">
        <f t="shared" si="114"/>
        <v>-4.2715119601618591E-2</v>
      </c>
      <c r="F600" s="100">
        <f t="shared" si="112"/>
        <v>1.3528486334566909</v>
      </c>
      <c r="G600" s="2"/>
      <c r="H600" s="8">
        <f t="shared" si="118"/>
        <v>0</v>
      </c>
      <c r="I600" s="8">
        <f t="shared" si="118"/>
        <v>0</v>
      </c>
      <c r="J600" s="8">
        <f t="shared" si="118"/>
        <v>0</v>
      </c>
      <c r="K600" s="8">
        <f t="shared" si="118"/>
        <v>0.17000000000000171</v>
      </c>
      <c r="L600" s="8">
        <f t="shared" si="118"/>
        <v>5.1700000000000017</v>
      </c>
      <c r="M600" s="8">
        <f t="shared" si="118"/>
        <v>15.170000000000002</v>
      </c>
      <c r="N600" s="8">
        <f t="shared" si="118"/>
        <v>14.829999999999998</v>
      </c>
      <c r="O600" s="8">
        <f t="shared" si="118"/>
        <v>9.8299999999999983</v>
      </c>
      <c r="P600" s="8">
        <f t="shared" si="118"/>
        <v>4.8299999999999983</v>
      </c>
      <c r="Q600" s="8">
        <f t="shared" si="118"/>
        <v>0</v>
      </c>
      <c r="R600" s="8">
        <f t="shared" si="118"/>
        <v>0</v>
      </c>
      <c r="S600" s="8">
        <f t="shared" si="118"/>
        <v>0</v>
      </c>
      <c r="T600" s="8">
        <f t="shared" si="118"/>
        <v>0</v>
      </c>
      <c r="U600" s="21">
        <f t="shared" si="115"/>
        <v>28</v>
      </c>
      <c r="V600" s="19">
        <f>VLOOKUP($C600,Gas!$B$3:$E$2506,2)</f>
        <v>2.9750000000000001</v>
      </c>
      <c r="W600" s="44">
        <f t="shared" si="116"/>
        <v>11.707563025210083</v>
      </c>
      <c r="X600" s="5">
        <f>VLOOKUP($C600,Gas!$B$3:$E$2506,4)</f>
        <v>0.21692469696056699</v>
      </c>
    </row>
    <row r="601" spans="1:24" x14ac:dyDescent="0.2">
      <c r="A601">
        <f t="shared" si="108"/>
        <v>2000</v>
      </c>
      <c r="B601" s="43">
        <f t="shared" ref="B601:B664" si="119">MONTH(C601)+(YEAR(C601)-1998)*12</f>
        <v>28</v>
      </c>
      <c r="C601" s="91">
        <v>36629</v>
      </c>
      <c r="D601" s="92">
        <v>35.28</v>
      </c>
      <c r="E601" s="4">
        <f t="shared" si="114"/>
        <v>1.2837146760680901E-2</v>
      </c>
      <c r="F601" s="100">
        <f t="shared" si="112"/>
        <v>1.352854539672669</v>
      </c>
      <c r="G601" s="2"/>
      <c r="H601" s="8">
        <f t="shared" si="118"/>
        <v>0</v>
      </c>
      <c r="I601" s="8">
        <f t="shared" si="118"/>
        <v>0</v>
      </c>
      <c r="J601" s="8">
        <f t="shared" si="118"/>
        <v>0</v>
      </c>
      <c r="K601" s="8">
        <f t="shared" si="118"/>
        <v>0</v>
      </c>
      <c r="L601" s="8">
        <f t="shared" si="118"/>
        <v>4.7199999999999989</v>
      </c>
      <c r="M601" s="8">
        <f t="shared" si="118"/>
        <v>14.719999999999999</v>
      </c>
      <c r="N601" s="8">
        <f t="shared" si="118"/>
        <v>15.280000000000001</v>
      </c>
      <c r="O601" s="8">
        <f t="shared" si="118"/>
        <v>10.280000000000001</v>
      </c>
      <c r="P601" s="8">
        <f t="shared" si="118"/>
        <v>5.2800000000000011</v>
      </c>
      <c r="Q601" s="8">
        <f t="shared" si="118"/>
        <v>0.28000000000000114</v>
      </c>
      <c r="R601" s="8">
        <f t="shared" si="118"/>
        <v>0</v>
      </c>
      <c r="S601" s="8">
        <f t="shared" si="118"/>
        <v>0</v>
      </c>
      <c r="T601" s="8">
        <f t="shared" si="118"/>
        <v>0</v>
      </c>
      <c r="U601" s="21">
        <f t="shared" si="115"/>
        <v>28</v>
      </c>
      <c r="V601" s="19">
        <f>VLOOKUP($C601,Gas!$B$3:$E$2506,2)</f>
        <v>2.9750000000000001</v>
      </c>
      <c r="W601" s="44">
        <f t="shared" si="116"/>
        <v>11.858823529411765</v>
      </c>
      <c r="X601" s="5">
        <f>VLOOKUP($C601,Gas!$B$3:$E$2506,4)</f>
        <v>0.21692469696056699</v>
      </c>
    </row>
    <row r="602" spans="1:24" x14ac:dyDescent="0.2">
      <c r="A602">
        <f t="shared" ref="A602:A665" si="120">YEAR(C602)</f>
        <v>2000</v>
      </c>
      <c r="B602" s="43">
        <f t="shared" si="119"/>
        <v>28</v>
      </c>
      <c r="C602" s="91">
        <v>36630</v>
      </c>
      <c r="D602" s="92">
        <v>33.99</v>
      </c>
      <c r="E602" s="4">
        <f t="shared" si="114"/>
        <v>-3.7249867430565929E-2</v>
      </c>
      <c r="F602" s="100">
        <f t="shared" si="112"/>
        <v>1.361722564343772</v>
      </c>
      <c r="G602" s="2"/>
      <c r="H602" s="8">
        <f t="shared" si="118"/>
        <v>0</v>
      </c>
      <c r="I602" s="8">
        <f t="shared" si="118"/>
        <v>0</v>
      </c>
      <c r="J602" s="8">
        <f t="shared" si="118"/>
        <v>0</v>
      </c>
      <c r="K602" s="8">
        <f t="shared" si="118"/>
        <v>1.009999999999998</v>
      </c>
      <c r="L602" s="8">
        <f t="shared" si="118"/>
        <v>6.009999999999998</v>
      </c>
      <c r="M602" s="8">
        <f t="shared" si="118"/>
        <v>16.009999999999998</v>
      </c>
      <c r="N602" s="8">
        <f t="shared" si="118"/>
        <v>13.990000000000002</v>
      </c>
      <c r="O602" s="8">
        <f t="shared" si="118"/>
        <v>8.990000000000002</v>
      </c>
      <c r="P602" s="8">
        <f t="shared" si="118"/>
        <v>3.990000000000002</v>
      </c>
      <c r="Q602" s="8">
        <f t="shared" si="118"/>
        <v>0</v>
      </c>
      <c r="R602" s="8">
        <f t="shared" si="118"/>
        <v>0</v>
      </c>
      <c r="S602" s="8">
        <f t="shared" si="118"/>
        <v>0</v>
      </c>
      <c r="T602" s="8">
        <f t="shared" si="118"/>
        <v>0</v>
      </c>
      <c r="U602" s="21">
        <f t="shared" si="115"/>
        <v>28</v>
      </c>
      <c r="V602" s="19">
        <f>VLOOKUP($C602,Gas!$B$3:$E$2506,2)</f>
        <v>3.05</v>
      </c>
      <c r="W602" s="44">
        <f t="shared" si="116"/>
        <v>11.144262295081969</v>
      </c>
      <c r="X602" s="5">
        <f>VLOOKUP($C602,Gas!$B$3:$E$2506,4)</f>
        <v>0.24674435144480694</v>
      </c>
    </row>
    <row r="603" spans="1:24" x14ac:dyDescent="0.2">
      <c r="A603">
        <f t="shared" si="120"/>
        <v>2000</v>
      </c>
      <c r="B603" s="43">
        <f t="shared" si="119"/>
        <v>28</v>
      </c>
      <c r="C603" s="91">
        <v>36633</v>
      </c>
      <c r="D603" s="92">
        <v>33.880000000000003</v>
      </c>
      <c r="E603" s="4">
        <f t="shared" si="114"/>
        <v>-3.2414939241709557E-3</v>
      </c>
      <c r="F603" s="100">
        <f t="shared" si="112"/>
        <v>1.3628623187393072</v>
      </c>
      <c r="G603" s="2"/>
      <c r="H603" s="8">
        <f t="shared" si="118"/>
        <v>0</v>
      </c>
      <c r="I603" s="8">
        <f t="shared" si="118"/>
        <v>0</v>
      </c>
      <c r="J603" s="8">
        <f t="shared" si="118"/>
        <v>0</v>
      </c>
      <c r="K603" s="8">
        <f t="shared" si="118"/>
        <v>1.1199999999999974</v>
      </c>
      <c r="L603" s="8">
        <f t="shared" si="118"/>
        <v>6.1199999999999974</v>
      </c>
      <c r="M603" s="8">
        <f t="shared" si="118"/>
        <v>16.119999999999997</v>
      </c>
      <c r="N603" s="8">
        <f t="shared" si="118"/>
        <v>13.880000000000003</v>
      </c>
      <c r="O603" s="8">
        <f t="shared" si="118"/>
        <v>8.8800000000000026</v>
      </c>
      <c r="P603" s="8">
        <f t="shared" si="118"/>
        <v>3.8800000000000026</v>
      </c>
      <c r="Q603" s="8">
        <f t="shared" si="118"/>
        <v>0</v>
      </c>
      <c r="R603" s="8">
        <f t="shared" si="118"/>
        <v>0</v>
      </c>
      <c r="S603" s="8">
        <f t="shared" si="118"/>
        <v>0</v>
      </c>
      <c r="T603" s="8">
        <f t="shared" si="118"/>
        <v>0</v>
      </c>
      <c r="U603" s="21">
        <f t="shared" si="115"/>
        <v>28</v>
      </c>
      <c r="V603" s="19">
        <f>VLOOKUP($C603,Gas!$B$3:$E$2506,2)</f>
        <v>3.06</v>
      </c>
      <c r="W603" s="44">
        <f t="shared" si="116"/>
        <v>11.071895424836603</v>
      </c>
      <c r="X603" s="5">
        <f>VLOOKUP($C603,Gas!$B$3:$E$2506,4)</f>
        <v>0.19207174124264706</v>
      </c>
    </row>
    <row r="604" spans="1:24" x14ac:dyDescent="0.2">
      <c r="A604">
        <f t="shared" si="120"/>
        <v>2000</v>
      </c>
      <c r="B604" s="43">
        <f t="shared" si="119"/>
        <v>28</v>
      </c>
      <c r="C604" s="91">
        <v>36634</v>
      </c>
      <c r="D604" s="92">
        <v>31.68</v>
      </c>
      <c r="E604" s="4">
        <f t="shared" si="114"/>
        <v>-6.7139302837628687E-2</v>
      </c>
      <c r="F604" s="100">
        <f t="shared" si="112"/>
        <v>1.0002078658811639</v>
      </c>
      <c r="G604" s="2"/>
      <c r="H604" s="8">
        <f t="shared" ref="H604:T613" si="121">IF(H$1="P",MAX(0,H$2-$D604),IF(H$1="C",MAX(0,$D604-H$2)))</f>
        <v>0</v>
      </c>
      <c r="I604" s="8">
        <f t="shared" si="121"/>
        <v>0</v>
      </c>
      <c r="J604" s="8">
        <f t="shared" si="121"/>
        <v>0</v>
      </c>
      <c r="K604" s="8">
        <f t="shared" si="121"/>
        <v>3.3200000000000003</v>
      </c>
      <c r="L604" s="8">
        <f t="shared" si="121"/>
        <v>8.32</v>
      </c>
      <c r="M604" s="8">
        <f t="shared" si="121"/>
        <v>18.32</v>
      </c>
      <c r="N604" s="8">
        <f t="shared" si="121"/>
        <v>11.68</v>
      </c>
      <c r="O604" s="8">
        <f t="shared" si="121"/>
        <v>6.68</v>
      </c>
      <c r="P604" s="8">
        <f t="shared" si="121"/>
        <v>1.6799999999999997</v>
      </c>
      <c r="Q604" s="8">
        <f t="shared" si="121"/>
        <v>0</v>
      </c>
      <c r="R604" s="8">
        <f t="shared" si="121"/>
        <v>0</v>
      </c>
      <c r="S604" s="8">
        <f t="shared" si="121"/>
        <v>0</v>
      </c>
      <c r="T604" s="8">
        <f t="shared" si="121"/>
        <v>0</v>
      </c>
      <c r="U604" s="21">
        <f t="shared" si="115"/>
        <v>28</v>
      </c>
      <c r="V604" s="19">
        <f>VLOOKUP($C604,Gas!$B$3:$E$2506,2)</f>
        <v>3.125</v>
      </c>
      <c r="W604" s="44">
        <f t="shared" si="116"/>
        <v>10.137599999999999</v>
      </c>
      <c r="X604" s="5">
        <f>VLOOKUP($C604,Gas!$B$3:$E$2506,4)</f>
        <v>0.19407956381962974</v>
      </c>
    </row>
    <row r="605" spans="1:24" x14ac:dyDescent="0.2">
      <c r="A605">
        <f t="shared" si="120"/>
        <v>2000</v>
      </c>
      <c r="B605" s="43">
        <f t="shared" si="119"/>
        <v>28</v>
      </c>
      <c r="C605" s="91">
        <v>36635</v>
      </c>
      <c r="D605" s="92">
        <v>33.96</v>
      </c>
      <c r="E605" s="4">
        <f t="shared" si="114"/>
        <v>6.9497794496921506E-2</v>
      </c>
      <c r="F605" s="100">
        <f t="shared" si="112"/>
        <v>1.0800952474115111</v>
      </c>
      <c r="G605" s="2"/>
      <c r="H605" s="8">
        <f t="shared" si="121"/>
        <v>0</v>
      </c>
      <c r="I605" s="8">
        <f t="shared" si="121"/>
        <v>0</v>
      </c>
      <c r="J605" s="8">
        <f t="shared" si="121"/>
        <v>0</v>
      </c>
      <c r="K605" s="8">
        <f t="shared" si="121"/>
        <v>1.0399999999999991</v>
      </c>
      <c r="L605" s="8">
        <f t="shared" si="121"/>
        <v>6.0399999999999991</v>
      </c>
      <c r="M605" s="8">
        <f t="shared" si="121"/>
        <v>16.04</v>
      </c>
      <c r="N605" s="8">
        <f t="shared" si="121"/>
        <v>13.96</v>
      </c>
      <c r="O605" s="8">
        <f t="shared" si="121"/>
        <v>8.9600000000000009</v>
      </c>
      <c r="P605" s="8">
        <f t="shared" si="121"/>
        <v>3.9600000000000009</v>
      </c>
      <c r="Q605" s="8">
        <f t="shared" si="121"/>
        <v>0</v>
      </c>
      <c r="R605" s="8">
        <f t="shared" si="121"/>
        <v>0</v>
      </c>
      <c r="S605" s="8">
        <f t="shared" si="121"/>
        <v>0</v>
      </c>
      <c r="T605" s="8">
        <f t="shared" si="121"/>
        <v>0</v>
      </c>
      <c r="U605" s="21">
        <f t="shared" si="115"/>
        <v>28</v>
      </c>
      <c r="V605" s="19">
        <f>VLOOKUP($C605,Gas!$B$3:$E$2506,2)</f>
        <v>3.145</v>
      </c>
      <c r="W605" s="44">
        <f t="shared" si="116"/>
        <v>10.798092209856916</v>
      </c>
      <c r="X605" s="5">
        <f>VLOOKUP($C605,Gas!$B$3:$E$2506,4)</f>
        <v>0.19110201530158624</v>
      </c>
    </row>
    <row r="606" spans="1:24" x14ac:dyDescent="0.2">
      <c r="A606">
        <f t="shared" si="120"/>
        <v>2000</v>
      </c>
      <c r="B606" s="43">
        <f t="shared" si="119"/>
        <v>28</v>
      </c>
      <c r="C606" s="91">
        <v>36636</v>
      </c>
      <c r="D606" s="92">
        <v>34.61</v>
      </c>
      <c r="E606" s="4">
        <f t="shared" si="114"/>
        <v>1.8959296204106232E-2</v>
      </c>
      <c r="F606" s="100">
        <f t="shared" si="112"/>
        <v>0.96865634733194161</v>
      </c>
      <c r="G606" s="2"/>
      <c r="H606" s="8">
        <f t="shared" si="121"/>
        <v>0</v>
      </c>
      <c r="I606" s="8">
        <f t="shared" si="121"/>
        <v>0</v>
      </c>
      <c r="J606" s="8">
        <f t="shared" si="121"/>
        <v>0</v>
      </c>
      <c r="K606" s="8">
        <f t="shared" si="121"/>
        <v>0.39000000000000057</v>
      </c>
      <c r="L606" s="8">
        <f t="shared" si="121"/>
        <v>5.3900000000000006</v>
      </c>
      <c r="M606" s="8">
        <f t="shared" si="121"/>
        <v>15.39</v>
      </c>
      <c r="N606" s="8">
        <f t="shared" si="121"/>
        <v>14.61</v>
      </c>
      <c r="O606" s="8">
        <f t="shared" si="121"/>
        <v>9.61</v>
      </c>
      <c r="P606" s="8">
        <f t="shared" si="121"/>
        <v>4.6099999999999994</v>
      </c>
      <c r="Q606" s="8">
        <f t="shared" si="121"/>
        <v>0</v>
      </c>
      <c r="R606" s="8">
        <f t="shared" si="121"/>
        <v>0</v>
      </c>
      <c r="S606" s="8">
        <f t="shared" si="121"/>
        <v>0</v>
      </c>
      <c r="T606" s="8">
        <f t="shared" si="121"/>
        <v>0</v>
      </c>
      <c r="U606" s="21">
        <f t="shared" si="115"/>
        <v>28</v>
      </c>
      <c r="V606" s="19">
        <f>VLOOKUP($C606,Gas!$B$3:$E$2506,2)</f>
        <v>3.13</v>
      </c>
      <c r="W606" s="44">
        <f t="shared" si="116"/>
        <v>11.057507987220447</v>
      </c>
      <c r="X606" s="5">
        <f>VLOOKUP($C606,Gas!$B$3:$E$2506,4)</f>
        <v>0.19893312539258692</v>
      </c>
    </row>
    <row r="607" spans="1:24" x14ac:dyDescent="0.2">
      <c r="A607">
        <f t="shared" si="120"/>
        <v>2000</v>
      </c>
      <c r="B607" s="43">
        <f t="shared" si="119"/>
        <v>28</v>
      </c>
      <c r="C607" s="91">
        <v>36637</v>
      </c>
      <c r="D607" s="109">
        <v>30.48</v>
      </c>
      <c r="E607" s="4">
        <f t="shared" si="114"/>
        <v>-0.12707192682880739</v>
      </c>
      <c r="F607" s="100">
        <f t="shared" si="112"/>
        <v>1.1326858471630545</v>
      </c>
      <c r="G607" s="2"/>
      <c r="H607" s="8">
        <f t="shared" si="121"/>
        <v>0</v>
      </c>
      <c r="I607" s="8">
        <f t="shared" si="121"/>
        <v>0</v>
      </c>
      <c r="J607" s="8">
        <f t="shared" si="121"/>
        <v>0</v>
      </c>
      <c r="K607" s="8">
        <f t="shared" si="121"/>
        <v>4.5199999999999996</v>
      </c>
      <c r="L607" s="8">
        <f t="shared" si="121"/>
        <v>9.52</v>
      </c>
      <c r="M607" s="8">
        <f t="shared" si="121"/>
        <v>19.52</v>
      </c>
      <c r="N607" s="8">
        <f t="shared" si="121"/>
        <v>10.48</v>
      </c>
      <c r="O607" s="8">
        <f t="shared" si="121"/>
        <v>5.48</v>
      </c>
      <c r="P607" s="8">
        <f t="shared" si="121"/>
        <v>0.48000000000000043</v>
      </c>
      <c r="Q607" s="8">
        <f t="shared" si="121"/>
        <v>0</v>
      </c>
      <c r="R607" s="8">
        <f t="shared" si="121"/>
        <v>0</v>
      </c>
      <c r="S607" s="8">
        <f t="shared" si="121"/>
        <v>0</v>
      </c>
      <c r="T607" s="8">
        <f t="shared" si="121"/>
        <v>0</v>
      </c>
      <c r="U607" s="21">
        <f t="shared" si="115"/>
        <v>28</v>
      </c>
      <c r="V607" s="19">
        <f>VLOOKUP($C607,Gas!$B$3:$E$2506,2)</f>
        <v>3.0750000000000002</v>
      </c>
      <c r="W607" s="44">
        <f t="shared" si="116"/>
        <v>9.9121951219512194</v>
      </c>
      <c r="X607" s="5">
        <f>VLOOKUP($C607,Gas!$B$3:$E$2506,4)</f>
        <v>0.24045485154444488</v>
      </c>
    </row>
    <row r="608" spans="1:24" x14ac:dyDescent="0.2">
      <c r="A608">
        <f t="shared" si="120"/>
        <v>2000</v>
      </c>
      <c r="B608" s="43">
        <f t="shared" si="119"/>
        <v>28</v>
      </c>
      <c r="C608" s="91">
        <v>36640</v>
      </c>
      <c r="D608" s="92">
        <v>34.25</v>
      </c>
      <c r="E608" s="4">
        <f t="shared" si="114"/>
        <v>0.11661583388978884</v>
      </c>
      <c r="F608" s="100">
        <f t="shared" si="112"/>
        <v>1.2062623726974695</v>
      </c>
      <c r="G608" s="2"/>
      <c r="H608" s="8">
        <f t="shared" si="121"/>
        <v>0</v>
      </c>
      <c r="I608" s="8">
        <f t="shared" si="121"/>
        <v>0</v>
      </c>
      <c r="J608" s="8">
        <f t="shared" si="121"/>
        <v>0</v>
      </c>
      <c r="K608" s="8">
        <f t="shared" si="121"/>
        <v>0.75</v>
      </c>
      <c r="L608" s="8">
        <f t="shared" si="121"/>
        <v>5.75</v>
      </c>
      <c r="M608" s="8">
        <f t="shared" si="121"/>
        <v>15.75</v>
      </c>
      <c r="N608" s="8">
        <f t="shared" si="121"/>
        <v>14.25</v>
      </c>
      <c r="O608" s="8">
        <f t="shared" si="121"/>
        <v>9.25</v>
      </c>
      <c r="P608" s="8">
        <f t="shared" si="121"/>
        <v>4.25</v>
      </c>
      <c r="Q608" s="8">
        <f t="shared" si="121"/>
        <v>0</v>
      </c>
      <c r="R608" s="8">
        <f t="shared" si="121"/>
        <v>0</v>
      </c>
      <c r="S608" s="8">
        <f t="shared" si="121"/>
        <v>0</v>
      </c>
      <c r="T608" s="8">
        <f t="shared" si="121"/>
        <v>0</v>
      </c>
      <c r="U608" s="21">
        <f t="shared" si="115"/>
        <v>28</v>
      </c>
      <c r="V608" s="19">
        <f>VLOOKUP($C608,Gas!$B$3:$E$2506,2)</f>
        <v>3.0750000000000002</v>
      </c>
      <c r="W608" s="44">
        <f t="shared" si="116"/>
        <v>11.13821138211382</v>
      </c>
      <c r="X608" s="5">
        <f>VLOOKUP($C608,Gas!$B$3:$E$2506,4)</f>
        <v>0.18277272863695795</v>
      </c>
    </row>
    <row r="609" spans="1:24" x14ac:dyDescent="0.2">
      <c r="A609">
        <f t="shared" si="120"/>
        <v>2000</v>
      </c>
      <c r="B609" s="43">
        <f t="shared" si="119"/>
        <v>28</v>
      </c>
      <c r="C609" s="91">
        <v>36641</v>
      </c>
      <c r="D609" s="92">
        <v>33.93</v>
      </c>
      <c r="E609" s="4">
        <f t="shared" si="114"/>
        <v>-9.3869859120955471E-3</v>
      </c>
      <c r="F609" s="100">
        <f t="shared" si="112"/>
        <v>1.0858242375213774</v>
      </c>
      <c r="G609" s="2"/>
      <c r="H609" s="8">
        <f t="shared" si="121"/>
        <v>0</v>
      </c>
      <c r="I609" s="8">
        <f t="shared" si="121"/>
        <v>0</v>
      </c>
      <c r="J609" s="8">
        <f t="shared" si="121"/>
        <v>0</v>
      </c>
      <c r="K609" s="8">
        <f t="shared" si="121"/>
        <v>1.0700000000000003</v>
      </c>
      <c r="L609" s="8">
        <f t="shared" si="121"/>
        <v>6.07</v>
      </c>
      <c r="M609" s="8">
        <f t="shared" si="121"/>
        <v>16.07</v>
      </c>
      <c r="N609" s="8">
        <f t="shared" si="121"/>
        <v>13.93</v>
      </c>
      <c r="O609" s="8">
        <f t="shared" si="121"/>
        <v>8.93</v>
      </c>
      <c r="P609" s="8">
        <f t="shared" si="121"/>
        <v>3.9299999999999997</v>
      </c>
      <c r="Q609" s="8">
        <f t="shared" si="121"/>
        <v>0</v>
      </c>
      <c r="R609" s="8">
        <f t="shared" si="121"/>
        <v>0</v>
      </c>
      <c r="S609" s="8">
        <f t="shared" si="121"/>
        <v>0</v>
      </c>
      <c r="T609" s="8">
        <f t="shared" si="121"/>
        <v>0</v>
      </c>
      <c r="U609" s="21">
        <f t="shared" si="115"/>
        <v>28</v>
      </c>
      <c r="V609" s="19">
        <f>VLOOKUP($C609,Gas!$B$3:$E$2506,2)</f>
        <v>3.125</v>
      </c>
      <c r="W609" s="44">
        <f t="shared" si="116"/>
        <v>10.8576</v>
      </c>
      <c r="X609" s="5">
        <f>VLOOKUP($C609,Gas!$B$3:$E$2506,4)</f>
        <v>0.20494048368988937</v>
      </c>
    </row>
    <row r="610" spans="1:24" x14ac:dyDescent="0.2">
      <c r="A610">
        <f t="shared" si="120"/>
        <v>2000</v>
      </c>
      <c r="B610" s="43">
        <f t="shared" si="119"/>
        <v>28</v>
      </c>
      <c r="C610" s="91">
        <v>36642</v>
      </c>
      <c r="D610" s="92">
        <v>33.28</v>
      </c>
      <c r="E610" s="4">
        <f t="shared" si="114"/>
        <v>-1.9342962843130872E-2</v>
      </c>
      <c r="F610" s="100">
        <f t="shared" si="112"/>
        <v>1.0705852512389897</v>
      </c>
      <c r="G610" s="2"/>
      <c r="H610" s="8">
        <f t="shared" si="121"/>
        <v>0</v>
      </c>
      <c r="I610" s="8">
        <f t="shared" si="121"/>
        <v>0</v>
      </c>
      <c r="J610" s="8">
        <f t="shared" si="121"/>
        <v>0</v>
      </c>
      <c r="K610" s="8">
        <f t="shared" si="121"/>
        <v>1.7199999999999989</v>
      </c>
      <c r="L610" s="8">
        <f t="shared" si="121"/>
        <v>6.7199999999999989</v>
      </c>
      <c r="M610" s="8">
        <f t="shared" si="121"/>
        <v>16.72</v>
      </c>
      <c r="N610" s="8">
        <f t="shared" si="121"/>
        <v>13.280000000000001</v>
      </c>
      <c r="O610" s="8">
        <f t="shared" si="121"/>
        <v>8.2800000000000011</v>
      </c>
      <c r="P610" s="8">
        <f t="shared" si="121"/>
        <v>3.2800000000000011</v>
      </c>
      <c r="Q610" s="8">
        <f t="shared" si="121"/>
        <v>0</v>
      </c>
      <c r="R610" s="8">
        <f t="shared" si="121"/>
        <v>0</v>
      </c>
      <c r="S610" s="8">
        <f t="shared" si="121"/>
        <v>0</v>
      </c>
      <c r="T610" s="8">
        <f t="shared" si="121"/>
        <v>0</v>
      </c>
      <c r="U610" s="21">
        <f t="shared" si="115"/>
        <v>28</v>
      </c>
      <c r="V610" s="19">
        <f>VLOOKUP($C610,Gas!$B$3:$E$2506,2)</f>
        <v>3.1549999999999998</v>
      </c>
      <c r="W610" s="44">
        <f t="shared" si="116"/>
        <v>10.548335974643424</v>
      </c>
      <c r="X610" s="5">
        <f>VLOOKUP($C610,Gas!$B$3:$E$2506,4)</f>
        <v>0.20905389000640065</v>
      </c>
    </row>
    <row r="611" spans="1:24" x14ac:dyDescent="0.2">
      <c r="A611">
        <f t="shared" si="120"/>
        <v>2000</v>
      </c>
      <c r="B611" s="43">
        <f t="shared" si="119"/>
        <v>28</v>
      </c>
      <c r="C611" s="91">
        <v>36643</v>
      </c>
      <c r="D611" s="92">
        <v>31.92</v>
      </c>
      <c r="E611" s="4">
        <f t="shared" si="114"/>
        <v>-4.1723843371399789E-2</v>
      </c>
      <c r="F611" s="100">
        <f t="shared" si="112"/>
        <v>1.0806781114489972</v>
      </c>
      <c r="G611" s="2"/>
      <c r="H611" s="8">
        <f t="shared" si="121"/>
        <v>0</v>
      </c>
      <c r="I611" s="8">
        <f t="shared" si="121"/>
        <v>0</v>
      </c>
      <c r="J611" s="8">
        <f t="shared" si="121"/>
        <v>0</v>
      </c>
      <c r="K611" s="8">
        <f t="shared" si="121"/>
        <v>3.0799999999999983</v>
      </c>
      <c r="L611" s="8">
        <f t="shared" si="121"/>
        <v>8.0799999999999983</v>
      </c>
      <c r="M611" s="8">
        <f t="shared" si="121"/>
        <v>18.079999999999998</v>
      </c>
      <c r="N611" s="8">
        <f t="shared" si="121"/>
        <v>11.920000000000002</v>
      </c>
      <c r="O611" s="8">
        <f t="shared" si="121"/>
        <v>6.9200000000000017</v>
      </c>
      <c r="P611" s="8">
        <f t="shared" si="121"/>
        <v>1.9200000000000017</v>
      </c>
      <c r="Q611" s="8">
        <f t="shared" si="121"/>
        <v>0</v>
      </c>
      <c r="R611" s="8">
        <f t="shared" si="121"/>
        <v>0</v>
      </c>
      <c r="S611" s="8">
        <f t="shared" si="121"/>
        <v>0</v>
      </c>
      <c r="T611" s="8">
        <f t="shared" si="121"/>
        <v>0</v>
      </c>
      <c r="U611" s="21">
        <f t="shared" si="115"/>
        <v>28</v>
      </c>
      <c r="V611" s="19">
        <f>VLOOKUP($C611,Gas!$B$3:$E$2506,2)</f>
        <v>3.12</v>
      </c>
      <c r="W611" s="44">
        <f t="shared" si="116"/>
        <v>10.230769230769232</v>
      </c>
      <c r="X611" s="5">
        <f>VLOOKUP($C611,Gas!$B$3:$E$2506,4)</f>
        <v>0.225858753080214</v>
      </c>
    </row>
    <row r="612" spans="1:24" x14ac:dyDescent="0.2">
      <c r="A612">
        <f t="shared" si="120"/>
        <v>2000</v>
      </c>
      <c r="B612" s="43">
        <f t="shared" si="119"/>
        <v>28</v>
      </c>
      <c r="C612" s="91">
        <v>36644</v>
      </c>
      <c r="D612" s="92">
        <v>29.83</v>
      </c>
      <c r="E612" s="4">
        <f t="shared" si="114"/>
        <v>-6.771817405495098E-2</v>
      </c>
      <c r="F612" s="100">
        <f t="shared" si="112"/>
        <v>1.1122879136486161</v>
      </c>
      <c r="G612" s="2"/>
      <c r="H612" s="8">
        <f t="shared" si="121"/>
        <v>0</v>
      </c>
      <c r="I612" s="8">
        <f t="shared" si="121"/>
        <v>0</v>
      </c>
      <c r="J612" s="8">
        <f t="shared" si="121"/>
        <v>0.17000000000000171</v>
      </c>
      <c r="K612" s="8">
        <f t="shared" si="121"/>
        <v>5.1700000000000017</v>
      </c>
      <c r="L612" s="8">
        <f t="shared" si="121"/>
        <v>10.170000000000002</v>
      </c>
      <c r="M612" s="8">
        <f t="shared" si="121"/>
        <v>20.170000000000002</v>
      </c>
      <c r="N612" s="8">
        <f t="shared" si="121"/>
        <v>9.8299999999999983</v>
      </c>
      <c r="O612" s="8">
        <f t="shared" si="121"/>
        <v>4.8299999999999983</v>
      </c>
      <c r="P612" s="8">
        <f t="shared" si="121"/>
        <v>0</v>
      </c>
      <c r="Q612" s="8">
        <f t="shared" si="121"/>
        <v>0</v>
      </c>
      <c r="R612" s="8">
        <f t="shared" si="121"/>
        <v>0</v>
      </c>
      <c r="S612" s="8">
        <f t="shared" si="121"/>
        <v>0</v>
      </c>
      <c r="T612" s="8">
        <f t="shared" si="121"/>
        <v>0</v>
      </c>
      <c r="U612" s="21">
        <f t="shared" si="115"/>
        <v>28</v>
      </c>
      <c r="V612" s="19">
        <f>VLOOKUP($C612,Gas!$B$3:$E$2506,2)</f>
        <v>3.0550000000000002</v>
      </c>
      <c r="W612" s="44">
        <f t="shared" si="116"/>
        <v>9.7643207855973806</v>
      </c>
      <c r="X612" s="5">
        <f>VLOOKUP($C612,Gas!$B$3:$E$2506,4)</f>
        <v>0.22476210689850137</v>
      </c>
    </row>
    <row r="613" spans="1:24" x14ac:dyDescent="0.2">
      <c r="A613">
        <f t="shared" si="120"/>
        <v>2000</v>
      </c>
      <c r="B613" s="43">
        <f t="shared" si="119"/>
        <v>29</v>
      </c>
      <c r="C613" s="91">
        <v>36647</v>
      </c>
      <c r="D613" s="92">
        <v>29.63</v>
      </c>
      <c r="E613" s="4">
        <f t="shared" si="114"/>
        <v>-6.7272369411831984E-3</v>
      </c>
      <c r="F613" s="100">
        <f t="shared" si="112"/>
        <v>1.1115699347638517</v>
      </c>
      <c r="G613" s="2"/>
      <c r="H613" s="8">
        <f t="shared" si="121"/>
        <v>0</v>
      </c>
      <c r="I613" s="8">
        <f t="shared" si="121"/>
        <v>0</v>
      </c>
      <c r="J613" s="8">
        <f t="shared" si="121"/>
        <v>0.37000000000000099</v>
      </c>
      <c r="K613" s="8">
        <f t="shared" si="121"/>
        <v>5.370000000000001</v>
      </c>
      <c r="L613" s="8">
        <f t="shared" si="121"/>
        <v>10.370000000000001</v>
      </c>
      <c r="M613" s="8">
        <f t="shared" si="121"/>
        <v>20.37</v>
      </c>
      <c r="N613" s="8">
        <f t="shared" si="121"/>
        <v>9.629999999999999</v>
      </c>
      <c r="O613" s="8">
        <f t="shared" si="121"/>
        <v>4.629999999999999</v>
      </c>
      <c r="P613" s="8">
        <f t="shared" si="121"/>
        <v>0</v>
      </c>
      <c r="Q613" s="8">
        <f t="shared" si="121"/>
        <v>0</v>
      </c>
      <c r="R613" s="8">
        <f t="shared" si="121"/>
        <v>0</v>
      </c>
      <c r="S613" s="8">
        <f t="shared" si="121"/>
        <v>0</v>
      </c>
      <c r="T613" s="8">
        <f t="shared" si="121"/>
        <v>0</v>
      </c>
      <c r="U613" s="21">
        <f t="shared" si="115"/>
        <v>29</v>
      </c>
      <c r="V613" s="19">
        <f>VLOOKUP($C613,Gas!$B$3:$E$2506,2)</f>
        <v>3.12</v>
      </c>
      <c r="W613" s="44">
        <f t="shared" si="116"/>
        <v>9.4967948717948705</v>
      </c>
      <c r="X613" s="5">
        <f>VLOOKUP($C613,Gas!$B$3:$E$2506,4)</f>
        <v>0.21323364195000555</v>
      </c>
    </row>
    <row r="614" spans="1:24" x14ac:dyDescent="0.2">
      <c r="A614">
        <f t="shared" si="120"/>
        <v>2000</v>
      </c>
      <c r="B614" s="43">
        <f t="shared" si="119"/>
        <v>29</v>
      </c>
      <c r="C614" s="91">
        <v>36648</v>
      </c>
      <c r="D614" s="92">
        <v>32.06</v>
      </c>
      <c r="E614" s="4">
        <f t="shared" si="114"/>
        <v>7.8821785595933072E-2</v>
      </c>
      <c r="F614" s="100">
        <f t="shared" si="112"/>
        <v>1.1543244055651716</v>
      </c>
      <c r="G614" s="2"/>
      <c r="H614" s="8">
        <f t="shared" ref="H614:T623" si="122">IF(H$1="P",MAX(0,H$2-$D614),IF(H$1="C",MAX(0,$D614-H$2)))</f>
        <v>0</v>
      </c>
      <c r="I614" s="8">
        <f t="shared" si="122"/>
        <v>0</v>
      </c>
      <c r="J614" s="8">
        <f t="shared" si="122"/>
        <v>0</v>
      </c>
      <c r="K614" s="8">
        <f t="shared" si="122"/>
        <v>2.9399999999999977</v>
      </c>
      <c r="L614" s="8">
        <f t="shared" si="122"/>
        <v>7.9399999999999977</v>
      </c>
      <c r="M614" s="8">
        <f t="shared" si="122"/>
        <v>17.939999999999998</v>
      </c>
      <c r="N614" s="8">
        <f t="shared" si="122"/>
        <v>12.060000000000002</v>
      </c>
      <c r="O614" s="8">
        <f t="shared" si="122"/>
        <v>7.0600000000000023</v>
      </c>
      <c r="P614" s="8">
        <f t="shared" si="122"/>
        <v>2.0600000000000023</v>
      </c>
      <c r="Q614" s="8">
        <f t="shared" si="122"/>
        <v>0</v>
      </c>
      <c r="R614" s="8">
        <f t="shared" si="122"/>
        <v>0</v>
      </c>
      <c r="S614" s="8">
        <f t="shared" si="122"/>
        <v>0</v>
      </c>
      <c r="T614" s="8">
        <f t="shared" si="122"/>
        <v>0</v>
      </c>
      <c r="U614" s="21">
        <f t="shared" si="115"/>
        <v>29</v>
      </c>
      <c r="V614" s="19">
        <f>VLOOKUP($C614,Gas!$B$3:$E$2506,2)</f>
        <v>3.16</v>
      </c>
      <c r="W614" s="44">
        <f t="shared" si="116"/>
        <v>10.145569620253164</v>
      </c>
      <c r="X614" s="5">
        <f>VLOOKUP($C614,Gas!$B$3:$E$2506,4)</f>
        <v>0.22336238023903221</v>
      </c>
    </row>
    <row r="615" spans="1:24" x14ac:dyDescent="0.2">
      <c r="A615">
        <f t="shared" si="120"/>
        <v>2000</v>
      </c>
      <c r="B615" s="43">
        <f t="shared" si="119"/>
        <v>29</v>
      </c>
      <c r="C615" s="91">
        <v>36649</v>
      </c>
      <c r="D615" s="92">
        <v>32.630000000000003</v>
      </c>
      <c r="E615" s="4">
        <f t="shared" si="114"/>
        <v>1.7622963423822361E-2</v>
      </c>
      <c r="F615" s="100">
        <f t="shared" si="112"/>
        <v>1.0967624873325281</v>
      </c>
      <c r="G615" s="2"/>
      <c r="H615" s="8">
        <f t="shared" si="122"/>
        <v>0</v>
      </c>
      <c r="I615" s="8">
        <f t="shared" si="122"/>
        <v>0</v>
      </c>
      <c r="J615" s="8">
        <f t="shared" si="122"/>
        <v>0</v>
      </c>
      <c r="K615" s="8">
        <f t="shared" si="122"/>
        <v>2.3699999999999974</v>
      </c>
      <c r="L615" s="8">
        <f t="shared" si="122"/>
        <v>7.3699999999999974</v>
      </c>
      <c r="M615" s="8">
        <f t="shared" si="122"/>
        <v>17.369999999999997</v>
      </c>
      <c r="N615" s="8">
        <f t="shared" si="122"/>
        <v>12.630000000000003</v>
      </c>
      <c r="O615" s="8">
        <f t="shared" si="122"/>
        <v>7.6300000000000026</v>
      </c>
      <c r="P615" s="8">
        <f t="shared" si="122"/>
        <v>2.6300000000000026</v>
      </c>
      <c r="Q615" s="8">
        <f t="shared" si="122"/>
        <v>0</v>
      </c>
      <c r="R615" s="8">
        <f t="shared" si="122"/>
        <v>0</v>
      </c>
      <c r="S615" s="8">
        <f t="shared" si="122"/>
        <v>0</v>
      </c>
      <c r="T615" s="8">
        <f t="shared" si="122"/>
        <v>0</v>
      </c>
      <c r="U615" s="21">
        <f t="shared" si="115"/>
        <v>29</v>
      </c>
      <c r="V615" s="19">
        <f>VLOOKUP($C615,Gas!$B$3:$E$2506,2)</f>
        <v>3.2050000000000001</v>
      </c>
      <c r="W615" s="44">
        <f t="shared" si="116"/>
        <v>10.180967238689549</v>
      </c>
      <c r="X615" s="5">
        <f>VLOOKUP($C615,Gas!$B$3:$E$2506,4)</f>
        <v>0.23251086469736798</v>
      </c>
    </row>
    <row r="616" spans="1:24" x14ac:dyDescent="0.2">
      <c r="A616">
        <f t="shared" si="120"/>
        <v>2000</v>
      </c>
      <c r="B616" s="43">
        <f t="shared" si="119"/>
        <v>29</v>
      </c>
      <c r="C616" s="91">
        <v>36650</v>
      </c>
      <c r="D616" s="92">
        <v>32.81</v>
      </c>
      <c r="E616" s="4">
        <f t="shared" si="114"/>
        <v>5.5012363677809711E-3</v>
      </c>
      <c r="F616" s="100">
        <f t="shared" si="112"/>
        <v>1.0909874454035617</v>
      </c>
      <c r="G616" s="2"/>
      <c r="H616" s="8">
        <f t="shared" si="122"/>
        <v>0</v>
      </c>
      <c r="I616" s="8">
        <f t="shared" si="122"/>
        <v>0</v>
      </c>
      <c r="J616" s="8">
        <f t="shared" si="122"/>
        <v>0</v>
      </c>
      <c r="K616" s="8">
        <f t="shared" si="122"/>
        <v>2.1899999999999977</v>
      </c>
      <c r="L616" s="8">
        <f t="shared" si="122"/>
        <v>7.1899999999999977</v>
      </c>
      <c r="M616" s="8">
        <f t="shared" si="122"/>
        <v>17.189999999999998</v>
      </c>
      <c r="N616" s="8">
        <f t="shared" si="122"/>
        <v>12.810000000000002</v>
      </c>
      <c r="O616" s="8">
        <f t="shared" si="122"/>
        <v>7.8100000000000023</v>
      </c>
      <c r="P616" s="8">
        <f t="shared" si="122"/>
        <v>2.8100000000000023</v>
      </c>
      <c r="Q616" s="8">
        <f t="shared" si="122"/>
        <v>0</v>
      </c>
      <c r="R616" s="8">
        <f t="shared" si="122"/>
        <v>0</v>
      </c>
      <c r="S616" s="8">
        <f t="shared" si="122"/>
        <v>0</v>
      </c>
      <c r="T616" s="8">
        <f t="shared" si="122"/>
        <v>0</v>
      </c>
      <c r="U616" s="21">
        <f t="shared" si="115"/>
        <v>29</v>
      </c>
      <c r="V616" s="19">
        <f>VLOOKUP($C616,Gas!$B$3:$E$2506,2)</f>
        <v>3.18</v>
      </c>
      <c r="W616" s="44">
        <f t="shared" si="116"/>
        <v>10.317610062893081</v>
      </c>
      <c r="X616" s="5">
        <f>VLOOKUP($C616,Gas!$B$3:$E$2506,4)</f>
        <v>0.24275431724330218</v>
      </c>
    </row>
    <row r="617" spans="1:24" x14ac:dyDescent="0.2">
      <c r="A617">
        <f t="shared" si="120"/>
        <v>2000</v>
      </c>
      <c r="B617" s="43">
        <f t="shared" si="119"/>
        <v>29</v>
      </c>
      <c r="C617" s="91">
        <v>36651</v>
      </c>
      <c r="D617" s="92">
        <v>38.75</v>
      </c>
      <c r="E617" s="4">
        <f t="shared" si="114"/>
        <v>0.16639740882634566</v>
      </c>
      <c r="F617" s="100">
        <f t="shared" si="112"/>
        <v>1.1656224705714266</v>
      </c>
      <c r="G617" s="2"/>
      <c r="H617" s="8">
        <f t="shared" si="122"/>
        <v>0</v>
      </c>
      <c r="I617" s="8">
        <f t="shared" si="122"/>
        <v>0</v>
      </c>
      <c r="J617" s="8">
        <f t="shared" si="122"/>
        <v>0</v>
      </c>
      <c r="K617" s="8">
        <f t="shared" si="122"/>
        <v>0</v>
      </c>
      <c r="L617" s="8">
        <f t="shared" si="122"/>
        <v>1.25</v>
      </c>
      <c r="M617" s="8">
        <f t="shared" si="122"/>
        <v>11.25</v>
      </c>
      <c r="N617" s="8">
        <f t="shared" si="122"/>
        <v>18.75</v>
      </c>
      <c r="O617" s="8">
        <f t="shared" si="122"/>
        <v>13.75</v>
      </c>
      <c r="P617" s="8">
        <f t="shared" si="122"/>
        <v>8.75</v>
      </c>
      <c r="Q617" s="8">
        <f t="shared" si="122"/>
        <v>3.75</v>
      </c>
      <c r="R617" s="8">
        <f t="shared" si="122"/>
        <v>0</v>
      </c>
      <c r="S617" s="8">
        <f t="shared" si="122"/>
        <v>0</v>
      </c>
      <c r="T617" s="8">
        <f t="shared" si="122"/>
        <v>0</v>
      </c>
      <c r="U617" s="21">
        <f t="shared" si="115"/>
        <v>29</v>
      </c>
      <c r="V617" s="19">
        <f>VLOOKUP($C617,Gas!$B$3:$E$2506,2)</f>
        <v>3.085</v>
      </c>
      <c r="W617" s="44">
        <f t="shared" si="116"/>
        <v>12.560777957860616</v>
      </c>
      <c r="X617" s="5">
        <f>VLOOKUP($C617,Gas!$B$3:$E$2506,4)</f>
        <v>0.29930614030451769</v>
      </c>
    </row>
    <row r="618" spans="1:24" x14ac:dyDescent="0.2">
      <c r="A618">
        <f t="shared" si="120"/>
        <v>2000</v>
      </c>
      <c r="B618" s="43">
        <f t="shared" si="119"/>
        <v>29</v>
      </c>
      <c r="C618" s="91">
        <v>36654</v>
      </c>
      <c r="D618" s="92">
        <v>53.25</v>
      </c>
      <c r="E618" s="4">
        <f t="shared" si="114"/>
        <v>0.31786704879017852</v>
      </c>
      <c r="F618" s="100">
        <f t="shared" si="112"/>
        <v>1.845714671039308</v>
      </c>
      <c r="G618" s="2"/>
      <c r="H618" s="8">
        <f t="shared" si="122"/>
        <v>0</v>
      </c>
      <c r="I618" s="8">
        <f t="shared" si="122"/>
        <v>0</v>
      </c>
      <c r="J618" s="8">
        <f t="shared" si="122"/>
        <v>0</v>
      </c>
      <c r="K618" s="8">
        <f t="shared" si="122"/>
        <v>0</v>
      </c>
      <c r="L618" s="8">
        <f t="shared" si="122"/>
        <v>0</v>
      </c>
      <c r="M618" s="8">
        <f t="shared" si="122"/>
        <v>0</v>
      </c>
      <c r="N618" s="8">
        <f t="shared" si="122"/>
        <v>33.25</v>
      </c>
      <c r="O618" s="8">
        <f t="shared" si="122"/>
        <v>28.25</v>
      </c>
      <c r="P618" s="8">
        <f t="shared" si="122"/>
        <v>23.25</v>
      </c>
      <c r="Q618" s="8">
        <f t="shared" si="122"/>
        <v>18.25</v>
      </c>
      <c r="R618" s="8">
        <f t="shared" si="122"/>
        <v>13.25</v>
      </c>
      <c r="S618" s="8">
        <f t="shared" si="122"/>
        <v>3.25</v>
      </c>
      <c r="T618" s="8">
        <f t="shared" si="122"/>
        <v>0</v>
      </c>
      <c r="U618" s="21">
        <f t="shared" si="115"/>
        <v>29</v>
      </c>
      <c r="V618" s="19">
        <f>VLOOKUP($C618,Gas!$B$3:$E$2506,2)</f>
        <v>3.11</v>
      </c>
      <c r="W618" s="44">
        <f t="shared" si="116"/>
        <v>17.122186495176848</v>
      </c>
      <c r="X618" s="5">
        <f>VLOOKUP($C618,Gas!$B$3:$E$2506,4)</f>
        <v>0.25472112837811339</v>
      </c>
    </row>
    <row r="619" spans="1:24" x14ac:dyDescent="0.2">
      <c r="A619">
        <f t="shared" si="120"/>
        <v>2000</v>
      </c>
      <c r="B619" s="43">
        <f t="shared" si="119"/>
        <v>29</v>
      </c>
      <c r="C619" s="91">
        <v>36655</v>
      </c>
      <c r="D619" s="92">
        <v>71.599999999999994</v>
      </c>
      <c r="E619" s="4">
        <f t="shared" si="114"/>
        <v>0.29609726937706538</v>
      </c>
      <c r="F619" s="100">
        <f t="shared" si="112"/>
        <v>2.1980454865878944</v>
      </c>
      <c r="G619" s="2"/>
      <c r="H619" s="8">
        <f t="shared" si="122"/>
        <v>0</v>
      </c>
      <c r="I619" s="8">
        <f t="shared" si="122"/>
        <v>0</v>
      </c>
      <c r="J619" s="8">
        <f t="shared" si="122"/>
        <v>0</v>
      </c>
      <c r="K619" s="8">
        <f t="shared" si="122"/>
        <v>0</v>
      </c>
      <c r="L619" s="8">
        <f t="shared" si="122"/>
        <v>0</v>
      </c>
      <c r="M619" s="8">
        <f t="shared" si="122"/>
        <v>0</v>
      </c>
      <c r="N619" s="8">
        <f t="shared" si="122"/>
        <v>51.599999999999994</v>
      </c>
      <c r="O619" s="8">
        <f t="shared" si="122"/>
        <v>46.599999999999994</v>
      </c>
      <c r="P619" s="8">
        <f t="shared" si="122"/>
        <v>41.599999999999994</v>
      </c>
      <c r="Q619" s="8">
        <f t="shared" si="122"/>
        <v>36.599999999999994</v>
      </c>
      <c r="R619" s="8">
        <f t="shared" si="122"/>
        <v>31.599999999999994</v>
      </c>
      <c r="S619" s="8">
        <f t="shared" si="122"/>
        <v>21.599999999999994</v>
      </c>
      <c r="T619" s="8">
        <f t="shared" si="122"/>
        <v>0</v>
      </c>
      <c r="U619" s="21">
        <f t="shared" si="115"/>
        <v>29</v>
      </c>
      <c r="V619" s="19">
        <f>VLOOKUP($C619,Gas!$B$3:$E$2506,2)</f>
        <v>3.12</v>
      </c>
      <c r="W619" s="44">
        <f t="shared" si="116"/>
        <v>22.948717948717945</v>
      </c>
      <c r="X619" s="5">
        <f>VLOOKUP($C619,Gas!$B$3:$E$2506,4)</f>
        <v>0.24688190048176881</v>
      </c>
    </row>
    <row r="620" spans="1:24" x14ac:dyDescent="0.2">
      <c r="A620">
        <f t="shared" si="120"/>
        <v>2000</v>
      </c>
      <c r="B620" s="43">
        <f t="shared" si="119"/>
        <v>29</v>
      </c>
      <c r="C620" s="91">
        <v>36656</v>
      </c>
      <c r="D620" s="92">
        <v>77.2</v>
      </c>
      <c r="E620" s="4">
        <f t="shared" si="114"/>
        <v>7.5304383064130578E-2</v>
      </c>
      <c r="F620" s="100">
        <f t="shared" si="112"/>
        <v>2.1356425534358241</v>
      </c>
      <c r="G620" s="2"/>
      <c r="H620" s="8">
        <f t="shared" si="122"/>
        <v>0</v>
      </c>
      <c r="I620" s="8">
        <f t="shared" si="122"/>
        <v>0</v>
      </c>
      <c r="J620" s="8">
        <f t="shared" si="122"/>
        <v>0</v>
      </c>
      <c r="K620" s="8">
        <f t="shared" si="122"/>
        <v>0</v>
      </c>
      <c r="L620" s="8">
        <f t="shared" si="122"/>
        <v>0</v>
      </c>
      <c r="M620" s="8">
        <f t="shared" si="122"/>
        <v>0</v>
      </c>
      <c r="N620" s="8">
        <f t="shared" si="122"/>
        <v>57.2</v>
      </c>
      <c r="O620" s="8">
        <f t="shared" si="122"/>
        <v>52.2</v>
      </c>
      <c r="P620" s="8">
        <f t="shared" si="122"/>
        <v>47.2</v>
      </c>
      <c r="Q620" s="8">
        <f t="shared" si="122"/>
        <v>42.2</v>
      </c>
      <c r="R620" s="8">
        <f t="shared" si="122"/>
        <v>37.200000000000003</v>
      </c>
      <c r="S620" s="8">
        <f t="shared" si="122"/>
        <v>27.200000000000003</v>
      </c>
      <c r="T620" s="8">
        <f t="shared" si="122"/>
        <v>0</v>
      </c>
      <c r="U620" s="21">
        <f t="shared" si="115"/>
        <v>29</v>
      </c>
      <c r="V620" s="19">
        <f>VLOOKUP($C620,Gas!$B$3:$E$2506,2)</f>
        <v>3.25</v>
      </c>
      <c r="W620" s="44">
        <f t="shared" si="116"/>
        <v>23.753846153846155</v>
      </c>
      <c r="X620" s="5">
        <f>VLOOKUP($C620,Gas!$B$3:$E$2506,4)</f>
        <v>0.34434922223310488</v>
      </c>
    </row>
    <row r="621" spans="1:24" x14ac:dyDescent="0.2">
      <c r="A621">
        <f t="shared" si="120"/>
        <v>2000</v>
      </c>
      <c r="B621" s="43">
        <f t="shared" si="119"/>
        <v>29</v>
      </c>
      <c r="C621" s="91">
        <v>36657</v>
      </c>
      <c r="D621" s="92">
        <v>52.5</v>
      </c>
      <c r="E621" s="4">
        <f t="shared" si="114"/>
        <v>-0.38558628743315249</v>
      </c>
      <c r="F621" s="100">
        <f t="shared" si="112"/>
        <v>3.1498446807346725</v>
      </c>
      <c r="G621" s="2"/>
      <c r="H621" s="8">
        <f t="shared" si="122"/>
        <v>0</v>
      </c>
      <c r="I621" s="8">
        <f t="shared" si="122"/>
        <v>0</v>
      </c>
      <c r="J621" s="8">
        <f t="shared" si="122"/>
        <v>0</v>
      </c>
      <c r="K621" s="8">
        <f t="shared" si="122"/>
        <v>0</v>
      </c>
      <c r="L621" s="8">
        <f t="shared" si="122"/>
        <v>0</v>
      </c>
      <c r="M621" s="8">
        <f t="shared" si="122"/>
        <v>0</v>
      </c>
      <c r="N621" s="8">
        <f t="shared" si="122"/>
        <v>32.5</v>
      </c>
      <c r="O621" s="8">
        <f t="shared" si="122"/>
        <v>27.5</v>
      </c>
      <c r="P621" s="8">
        <f t="shared" si="122"/>
        <v>22.5</v>
      </c>
      <c r="Q621" s="8">
        <f t="shared" si="122"/>
        <v>17.5</v>
      </c>
      <c r="R621" s="8">
        <f t="shared" si="122"/>
        <v>12.5</v>
      </c>
      <c r="S621" s="8">
        <f t="shared" si="122"/>
        <v>2.5</v>
      </c>
      <c r="T621" s="8">
        <f t="shared" si="122"/>
        <v>0</v>
      </c>
      <c r="U621" s="21">
        <f t="shared" si="115"/>
        <v>29</v>
      </c>
      <c r="V621" s="19">
        <f>VLOOKUP($C621,Gas!$B$3:$E$2506,2)</f>
        <v>3.1949999999999998</v>
      </c>
      <c r="W621" s="44">
        <f t="shared" si="116"/>
        <v>16.431924882629108</v>
      </c>
      <c r="X621" s="5">
        <f>VLOOKUP($C621,Gas!$B$3:$E$2506,4)</f>
        <v>0.3669502955569382</v>
      </c>
    </row>
    <row r="622" spans="1:24" x14ac:dyDescent="0.2">
      <c r="A622">
        <f t="shared" si="120"/>
        <v>2000</v>
      </c>
      <c r="B622" s="43">
        <f t="shared" si="119"/>
        <v>29</v>
      </c>
      <c r="C622" s="91">
        <v>36658</v>
      </c>
      <c r="D622" s="92">
        <v>43</v>
      </c>
      <c r="E622" s="4">
        <f t="shared" si="114"/>
        <v>-0.19961305390401568</v>
      </c>
      <c r="F622" s="100">
        <f t="shared" si="112"/>
        <v>3.3492139627312212</v>
      </c>
      <c r="G622" s="2"/>
      <c r="H622" s="8">
        <f t="shared" si="122"/>
        <v>0</v>
      </c>
      <c r="I622" s="8">
        <f t="shared" si="122"/>
        <v>0</v>
      </c>
      <c r="J622" s="8">
        <f t="shared" si="122"/>
        <v>0</v>
      </c>
      <c r="K622" s="8">
        <f t="shared" si="122"/>
        <v>0</v>
      </c>
      <c r="L622" s="8">
        <f t="shared" si="122"/>
        <v>0</v>
      </c>
      <c r="M622" s="8">
        <f t="shared" si="122"/>
        <v>7</v>
      </c>
      <c r="N622" s="8">
        <f t="shared" si="122"/>
        <v>23</v>
      </c>
      <c r="O622" s="8">
        <f t="shared" si="122"/>
        <v>18</v>
      </c>
      <c r="P622" s="8">
        <f t="shared" si="122"/>
        <v>13</v>
      </c>
      <c r="Q622" s="8">
        <f t="shared" si="122"/>
        <v>8</v>
      </c>
      <c r="R622" s="8">
        <f t="shared" si="122"/>
        <v>3</v>
      </c>
      <c r="S622" s="8">
        <f t="shared" si="122"/>
        <v>0</v>
      </c>
      <c r="T622" s="8">
        <f t="shared" si="122"/>
        <v>0</v>
      </c>
      <c r="U622" s="21">
        <f t="shared" si="115"/>
        <v>29</v>
      </c>
      <c r="V622" s="19">
        <f>VLOOKUP($C622,Gas!$B$3:$E$2506,2)</f>
        <v>3.3650000000000002</v>
      </c>
      <c r="W622" s="44">
        <f t="shared" si="116"/>
        <v>12.778603268945021</v>
      </c>
      <c r="X622" s="5">
        <f>VLOOKUP($C622,Gas!$B$3:$E$2506,4)</f>
        <v>0.47257650633666864</v>
      </c>
    </row>
    <row r="623" spans="1:24" x14ac:dyDescent="0.2">
      <c r="A623">
        <f t="shared" si="120"/>
        <v>2000</v>
      </c>
      <c r="B623" s="43">
        <f t="shared" si="119"/>
        <v>29</v>
      </c>
      <c r="C623" s="91">
        <v>36661</v>
      </c>
      <c r="D623" s="92">
        <v>35.380000000000003</v>
      </c>
      <c r="E623" s="4">
        <f t="shared" si="114"/>
        <v>-0.1950534269619231</v>
      </c>
      <c r="F623" s="100">
        <f t="shared" si="112"/>
        <v>3.5435699605853062</v>
      </c>
      <c r="G623" s="2"/>
      <c r="H623" s="8">
        <f t="shared" si="122"/>
        <v>0</v>
      </c>
      <c r="I623" s="8">
        <f t="shared" si="122"/>
        <v>0</v>
      </c>
      <c r="J623" s="8">
        <f t="shared" si="122"/>
        <v>0</v>
      </c>
      <c r="K623" s="8">
        <f t="shared" si="122"/>
        <v>0</v>
      </c>
      <c r="L623" s="8">
        <f t="shared" si="122"/>
        <v>4.6199999999999974</v>
      </c>
      <c r="M623" s="8">
        <f t="shared" si="122"/>
        <v>14.619999999999997</v>
      </c>
      <c r="N623" s="8">
        <f t="shared" si="122"/>
        <v>15.380000000000003</v>
      </c>
      <c r="O623" s="8">
        <f t="shared" si="122"/>
        <v>10.380000000000003</v>
      </c>
      <c r="P623" s="8">
        <f t="shared" si="122"/>
        <v>5.3800000000000026</v>
      </c>
      <c r="Q623" s="8">
        <f t="shared" si="122"/>
        <v>0.38000000000000256</v>
      </c>
      <c r="R623" s="8">
        <f t="shared" si="122"/>
        <v>0</v>
      </c>
      <c r="S623" s="8">
        <f t="shared" si="122"/>
        <v>0</v>
      </c>
      <c r="T623" s="8">
        <f t="shared" si="122"/>
        <v>0</v>
      </c>
      <c r="U623" s="21">
        <f t="shared" si="115"/>
        <v>29</v>
      </c>
      <c r="V623" s="19">
        <f>VLOOKUP($C623,Gas!$B$3:$E$2506,2)</f>
        <v>3.35</v>
      </c>
      <c r="W623" s="44">
        <f t="shared" si="116"/>
        <v>10.561194029850746</v>
      </c>
      <c r="X623" s="5">
        <f>VLOOKUP($C623,Gas!$B$3:$E$2506,4)</f>
        <v>0.40585334435290876</v>
      </c>
    </row>
    <row r="624" spans="1:24" x14ac:dyDescent="0.2">
      <c r="A624">
        <f t="shared" si="120"/>
        <v>2000</v>
      </c>
      <c r="B624" s="43">
        <f t="shared" si="119"/>
        <v>29</v>
      </c>
      <c r="C624" s="91">
        <v>36662</v>
      </c>
      <c r="D624" s="92">
        <v>33.799999999999997</v>
      </c>
      <c r="E624" s="4">
        <f t="shared" si="114"/>
        <v>-4.5685886242666278E-2</v>
      </c>
      <c r="F624" s="100">
        <f t="shared" si="112"/>
        <v>3.5386304633572472</v>
      </c>
      <c r="G624" s="2"/>
      <c r="H624" s="8">
        <f t="shared" ref="H624:T633" si="123">IF(H$1="P",MAX(0,H$2-$D624),IF(H$1="C",MAX(0,$D624-H$2)))</f>
        <v>0</v>
      </c>
      <c r="I624" s="8">
        <f t="shared" si="123"/>
        <v>0</v>
      </c>
      <c r="J624" s="8">
        <f t="shared" si="123"/>
        <v>0</v>
      </c>
      <c r="K624" s="8">
        <f t="shared" si="123"/>
        <v>1.2000000000000028</v>
      </c>
      <c r="L624" s="8">
        <f t="shared" si="123"/>
        <v>6.2000000000000028</v>
      </c>
      <c r="M624" s="8">
        <f t="shared" si="123"/>
        <v>16.200000000000003</v>
      </c>
      <c r="N624" s="8">
        <f t="shared" si="123"/>
        <v>13.799999999999997</v>
      </c>
      <c r="O624" s="8">
        <f t="shared" si="123"/>
        <v>8.7999999999999972</v>
      </c>
      <c r="P624" s="8">
        <f t="shared" si="123"/>
        <v>3.7999999999999972</v>
      </c>
      <c r="Q624" s="8">
        <f t="shared" si="123"/>
        <v>0</v>
      </c>
      <c r="R624" s="8">
        <f t="shared" si="123"/>
        <v>0</v>
      </c>
      <c r="S624" s="8">
        <f t="shared" si="123"/>
        <v>0</v>
      </c>
      <c r="T624" s="8">
        <f t="shared" si="123"/>
        <v>0</v>
      </c>
      <c r="U624" s="21">
        <f t="shared" si="115"/>
        <v>29</v>
      </c>
      <c r="V624" s="19">
        <f>VLOOKUP($C624,Gas!$B$3:$E$2506,2)</f>
        <v>3.3650000000000002</v>
      </c>
      <c r="W624" s="44">
        <f t="shared" si="116"/>
        <v>10.044576523031202</v>
      </c>
      <c r="X624" s="5">
        <f>VLOOKUP($C624,Gas!$B$3:$E$2506,4)</f>
        <v>0.40649786441316843</v>
      </c>
    </row>
    <row r="625" spans="1:24" x14ac:dyDescent="0.2">
      <c r="A625">
        <f t="shared" si="120"/>
        <v>2000</v>
      </c>
      <c r="B625" s="43">
        <f t="shared" si="119"/>
        <v>29</v>
      </c>
      <c r="C625" s="91">
        <v>36663</v>
      </c>
      <c r="D625" s="92">
        <v>32.58</v>
      </c>
      <c r="E625" s="4">
        <f t="shared" si="114"/>
        <v>-3.6762199315073962E-2</v>
      </c>
      <c r="F625" s="100">
        <f t="shared" si="112"/>
        <v>3.5438075296690732</v>
      </c>
      <c r="G625" s="2"/>
      <c r="H625" s="8">
        <f t="shared" si="123"/>
        <v>0</v>
      </c>
      <c r="I625" s="8">
        <f t="shared" si="123"/>
        <v>0</v>
      </c>
      <c r="J625" s="8">
        <f t="shared" si="123"/>
        <v>0</v>
      </c>
      <c r="K625" s="8">
        <f t="shared" si="123"/>
        <v>2.4200000000000017</v>
      </c>
      <c r="L625" s="8">
        <f t="shared" si="123"/>
        <v>7.4200000000000017</v>
      </c>
      <c r="M625" s="8">
        <f t="shared" si="123"/>
        <v>17.420000000000002</v>
      </c>
      <c r="N625" s="8">
        <f t="shared" si="123"/>
        <v>12.579999999999998</v>
      </c>
      <c r="O625" s="8">
        <f t="shared" si="123"/>
        <v>7.5799999999999983</v>
      </c>
      <c r="P625" s="8">
        <f t="shared" si="123"/>
        <v>2.5799999999999983</v>
      </c>
      <c r="Q625" s="8">
        <f t="shared" si="123"/>
        <v>0</v>
      </c>
      <c r="R625" s="8">
        <f t="shared" si="123"/>
        <v>0</v>
      </c>
      <c r="S625" s="8">
        <f t="shared" si="123"/>
        <v>0</v>
      </c>
      <c r="T625" s="8">
        <f t="shared" si="123"/>
        <v>0</v>
      </c>
      <c r="U625" s="21">
        <f t="shared" si="115"/>
        <v>29</v>
      </c>
      <c r="V625" s="19">
        <f>VLOOKUP($C625,Gas!$B$3:$E$2506,2)</f>
        <v>3.4550000000000001</v>
      </c>
      <c r="W625" s="44">
        <f t="shared" si="116"/>
        <v>9.4298118668596231</v>
      </c>
      <c r="X625" s="5">
        <f>VLOOKUP($C625,Gas!$B$3:$E$2506,4)</f>
        <v>0.41689043552924299</v>
      </c>
    </row>
    <row r="626" spans="1:24" x14ac:dyDescent="0.2">
      <c r="A626">
        <f t="shared" si="120"/>
        <v>2000</v>
      </c>
      <c r="B626" s="43">
        <f t="shared" si="119"/>
        <v>29</v>
      </c>
      <c r="C626" s="91">
        <v>36664</v>
      </c>
      <c r="D626" s="92">
        <v>31.75</v>
      </c>
      <c r="E626" s="4">
        <f t="shared" si="114"/>
        <v>-2.5805877835198408E-2</v>
      </c>
      <c r="F626" s="100">
        <f t="shared" si="112"/>
        <v>3.5458765148763307</v>
      </c>
      <c r="G626" s="2"/>
      <c r="H626" s="8">
        <f t="shared" si="123"/>
        <v>0</v>
      </c>
      <c r="I626" s="8">
        <f t="shared" si="123"/>
        <v>0</v>
      </c>
      <c r="J626" s="8">
        <f t="shared" si="123"/>
        <v>0</v>
      </c>
      <c r="K626" s="8">
        <f t="shared" si="123"/>
        <v>3.25</v>
      </c>
      <c r="L626" s="8">
        <f t="shared" si="123"/>
        <v>8.25</v>
      </c>
      <c r="M626" s="8">
        <f t="shared" si="123"/>
        <v>18.25</v>
      </c>
      <c r="N626" s="8">
        <f t="shared" si="123"/>
        <v>11.75</v>
      </c>
      <c r="O626" s="8">
        <f t="shared" si="123"/>
        <v>6.75</v>
      </c>
      <c r="P626" s="8">
        <f t="shared" si="123"/>
        <v>1.75</v>
      </c>
      <c r="Q626" s="8">
        <f t="shared" si="123"/>
        <v>0</v>
      </c>
      <c r="R626" s="8">
        <f t="shared" si="123"/>
        <v>0</v>
      </c>
      <c r="S626" s="8">
        <f t="shared" si="123"/>
        <v>0</v>
      </c>
      <c r="T626" s="8">
        <f t="shared" si="123"/>
        <v>0</v>
      </c>
      <c r="U626" s="21">
        <f t="shared" si="115"/>
        <v>29</v>
      </c>
      <c r="V626" s="19">
        <f>VLOOKUP($C626,Gas!$B$3:$E$2506,2)</f>
        <v>3.4950000000000001</v>
      </c>
      <c r="W626" s="44">
        <f t="shared" si="116"/>
        <v>9.0844062947067243</v>
      </c>
      <c r="X626" s="5">
        <f>VLOOKUP($C626,Gas!$B$3:$E$2506,4)</f>
        <v>0.41086715240352223</v>
      </c>
    </row>
    <row r="627" spans="1:24" x14ac:dyDescent="0.2">
      <c r="A627">
        <f t="shared" si="120"/>
        <v>2000</v>
      </c>
      <c r="B627" s="43">
        <f t="shared" si="119"/>
        <v>29</v>
      </c>
      <c r="C627" s="91">
        <v>36665</v>
      </c>
      <c r="D627" s="92">
        <v>29.33</v>
      </c>
      <c r="E627" s="4">
        <f t="shared" si="114"/>
        <v>-7.9281842349341103E-2</v>
      </c>
      <c r="F627" s="100">
        <f t="shared" si="112"/>
        <v>3.4301954951785718</v>
      </c>
      <c r="G627" s="2"/>
      <c r="H627" s="8">
        <f t="shared" si="123"/>
        <v>0</v>
      </c>
      <c r="I627" s="8">
        <f t="shared" si="123"/>
        <v>0</v>
      </c>
      <c r="J627" s="8">
        <f t="shared" si="123"/>
        <v>0.67000000000000171</v>
      </c>
      <c r="K627" s="8">
        <f t="shared" si="123"/>
        <v>5.6700000000000017</v>
      </c>
      <c r="L627" s="8">
        <f t="shared" si="123"/>
        <v>10.670000000000002</v>
      </c>
      <c r="M627" s="8">
        <f t="shared" si="123"/>
        <v>20.67</v>
      </c>
      <c r="N627" s="8">
        <f t="shared" si="123"/>
        <v>9.3299999999999983</v>
      </c>
      <c r="O627" s="8">
        <f t="shared" si="123"/>
        <v>4.3299999999999983</v>
      </c>
      <c r="P627" s="8">
        <f t="shared" si="123"/>
        <v>0</v>
      </c>
      <c r="Q627" s="8">
        <f t="shared" si="123"/>
        <v>0</v>
      </c>
      <c r="R627" s="8">
        <f t="shared" si="123"/>
        <v>0</v>
      </c>
      <c r="S627" s="8">
        <f t="shared" si="123"/>
        <v>0</v>
      </c>
      <c r="T627" s="8">
        <f t="shared" si="123"/>
        <v>0</v>
      </c>
      <c r="U627" s="21">
        <f t="shared" si="115"/>
        <v>29</v>
      </c>
      <c r="V627" s="19">
        <f>VLOOKUP($C627,Gas!$B$3:$E$2506,2)</f>
        <v>3.7349999999999999</v>
      </c>
      <c r="W627" s="44">
        <f t="shared" si="116"/>
        <v>7.8527443105756358</v>
      </c>
      <c r="X627" s="5">
        <f>VLOOKUP($C627,Gas!$B$3:$E$2506,4)</f>
        <v>0.52081288155811478</v>
      </c>
    </row>
    <row r="628" spans="1:24" x14ac:dyDescent="0.2">
      <c r="A628">
        <f t="shared" si="120"/>
        <v>2000</v>
      </c>
      <c r="B628" s="43">
        <f t="shared" si="119"/>
        <v>29</v>
      </c>
      <c r="C628" s="91">
        <v>36668</v>
      </c>
      <c r="D628" s="92">
        <v>35.71</v>
      </c>
      <c r="E628" s="4">
        <f t="shared" si="114"/>
        <v>0.19681987861699748</v>
      </c>
      <c r="F628" s="100">
        <f t="shared" si="112"/>
        <v>3.1317160478125992</v>
      </c>
      <c r="G628" s="2"/>
      <c r="H628" s="8">
        <f t="shared" si="123"/>
        <v>0</v>
      </c>
      <c r="I628" s="8">
        <f t="shared" si="123"/>
        <v>0</v>
      </c>
      <c r="J628" s="8">
        <f t="shared" si="123"/>
        <v>0</v>
      </c>
      <c r="K628" s="8">
        <f t="shared" si="123"/>
        <v>0</v>
      </c>
      <c r="L628" s="8">
        <f t="shared" si="123"/>
        <v>4.2899999999999991</v>
      </c>
      <c r="M628" s="8">
        <f t="shared" si="123"/>
        <v>14.29</v>
      </c>
      <c r="N628" s="8">
        <f t="shared" si="123"/>
        <v>15.71</v>
      </c>
      <c r="O628" s="8">
        <f t="shared" si="123"/>
        <v>10.71</v>
      </c>
      <c r="P628" s="8">
        <f t="shared" si="123"/>
        <v>5.7100000000000009</v>
      </c>
      <c r="Q628" s="8">
        <f t="shared" si="123"/>
        <v>0.71000000000000085</v>
      </c>
      <c r="R628" s="8">
        <f t="shared" si="123"/>
        <v>0</v>
      </c>
      <c r="S628" s="8">
        <f t="shared" si="123"/>
        <v>0</v>
      </c>
      <c r="T628" s="8">
        <f t="shared" si="123"/>
        <v>0</v>
      </c>
      <c r="U628" s="21">
        <f t="shared" si="115"/>
        <v>29</v>
      </c>
      <c r="V628" s="19">
        <f>VLOOKUP($C628,Gas!$B$3:$E$2506,2)</f>
        <v>3.7650000000000001</v>
      </c>
      <c r="W628" s="44">
        <f t="shared" si="116"/>
        <v>9.4847277556440908</v>
      </c>
      <c r="X628" s="5">
        <f>VLOOKUP($C628,Gas!$B$3:$E$2506,4)</f>
        <v>0.40689520159375653</v>
      </c>
    </row>
    <row r="629" spans="1:24" x14ac:dyDescent="0.2">
      <c r="A629">
        <f t="shared" si="120"/>
        <v>2000</v>
      </c>
      <c r="B629" s="43">
        <f t="shared" si="119"/>
        <v>29</v>
      </c>
      <c r="C629" s="91">
        <v>36669</v>
      </c>
      <c r="D629" s="92">
        <v>34.729999999999997</v>
      </c>
      <c r="E629" s="4">
        <f t="shared" si="114"/>
        <v>-2.7826894850374578E-2</v>
      </c>
      <c r="F629" s="100">
        <f t="shared" si="112"/>
        <v>2.5265116882206193</v>
      </c>
      <c r="G629" s="2"/>
      <c r="H629" s="8">
        <f t="shared" si="123"/>
        <v>0</v>
      </c>
      <c r="I629" s="8">
        <f t="shared" si="123"/>
        <v>0</v>
      </c>
      <c r="J629" s="8">
        <f t="shared" si="123"/>
        <v>0</v>
      </c>
      <c r="K629" s="8">
        <f t="shared" si="123"/>
        <v>0.27000000000000313</v>
      </c>
      <c r="L629" s="8">
        <f t="shared" si="123"/>
        <v>5.2700000000000031</v>
      </c>
      <c r="M629" s="8">
        <f t="shared" si="123"/>
        <v>15.270000000000003</v>
      </c>
      <c r="N629" s="8">
        <f t="shared" si="123"/>
        <v>14.729999999999997</v>
      </c>
      <c r="O629" s="8">
        <f t="shared" si="123"/>
        <v>9.7299999999999969</v>
      </c>
      <c r="P629" s="8">
        <f t="shared" si="123"/>
        <v>4.7299999999999969</v>
      </c>
      <c r="Q629" s="8">
        <f t="shared" si="123"/>
        <v>0</v>
      </c>
      <c r="R629" s="8">
        <f t="shared" si="123"/>
        <v>0</v>
      </c>
      <c r="S629" s="8">
        <f t="shared" si="123"/>
        <v>0</v>
      </c>
      <c r="T629" s="8">
        <f t="shared" si="123"/>
        <v>0</v>
      </c>
      <c r="U629" s="21">
        <f t="shared" si="115"/>
        <v>29</v>
      </c>
      <c r="V629" s="19">
        <f>VLOOKUP($C629,Gas!$B$3:$E$2506,2)</f>
        <v>3.9750000000000001</v>
      </c>
      <c r="W629" s="44">
        <f t="shared" si="116"/>
        <v>8.7371069182389931</v>
      </c>
      <c r="X629" s="5">
        <f>VLOOKUP($C629,Gas!$B$3:$E$2506,4)</f>
        <v>0.46552784746647402</v>
      </c>
    </row>
    <row r="630" spans="1:24" x14ac:dyDescent="0.2">
      <c r="A630">
        <f t="shared" si="120"/>
        <v>2000</v>
      </c>
      <c r="B630" s="43">
        <f t="shared" si="119"/>
        <v>29</v>
      </c>
      <c r="C630" s="91">
        <v>36670</v>
      </c>
      <c r="D630" s="92">
        <v>42.33</v>
      </c>
      <c r="E630" s="4">
        <f t="shared" si="114"/>
        <v>0.19789218777684967</v>
      </c>
      <c r="F630" s="100">
        <f t="shared" ref="F630:F659" si="124">STDEV(E621:E630)*SQRT(trade_day)</f>
        <v>2.7864924080181761</v>
      </c>
      <c r="G630" s="2"/>
      <c r="H630" s="8">
        <f t="shared" si="123"/>
        <v>0</v>
      </c>
      <c r="I630" s="8">
        <f t="shared" si="123"/>
        <v>0</v>
      </c>
      <c r="J630" s="8">
        <f t="shared" si="123"/>
        <v>0</v>
      </c>
      <c r="K630" s="8">
        <f t="shared" si="123"/>
        <v>0</v>
      </c>
      <c r="L630" s="8">
        <f t="shared" si="123"/>
        <v>0</v>
      </c>
      <c r="M630" s="8">
        <f t="shared" si="123"/>
        <v>7.6700000000000017</v>
      </c>
      <c r="N630" s="8">
        <f t="shared" si="123"/>
        <v>22.33</v>
      </c>
      <c r="O630" s="8">
        <f t="shared" si="123"/>
        <v>17.329999999999998</v>
      </c>
      <c r="P630" s="8">
        <f t="shared" si="123"/>
        <v>12.329999999999998</v>
      </c>
      <c r="Q630" s="8">
        <f t="shared" si="123"/>
        <v>7.3299999999999983</v>
      </c>
      <c r="R630" s="8">
        <f t="shared" si="123"/>
        <v>2.3299999999999983</v>
      </c>
      <c r="S630" s="8">
        <f t="shared" si="123"/>
        <v>0</v>
      </c>
      <c r="T630" s="8">
        <f t="shared" si="123"/>
        <v>0</v>
      </c>
      <c r="U630" s="21">
        <f t="shared" si="115"/>
        <v>29</v>
      </c>
      <c r="V630" s="19">
        <f>VLOOKUP($C630,Gas!$B$3:$E$2506,2)</f>
        <v>3.8450000000000002</v>
      </c>
      <c r="W630" s="44">
        <f t="shared" si="116"/>
        <v>11.009102730819246</v>
      </c>
      <c r="X630" s="5">
        <f>VLOOKUP($C630,Gas!$B$3:$E$2506,4)</f>
        <v>0.55064389171265449</v>
      </c>
    </row>
    <row r="631" spans="1:24" x14ac:dyDescent="0.2">
      <c r="A631">
        <f t="shared" si="120"/>
        <v>2000</v>
      </c>
      <c r="B631" s="43">
        <f t="shared" si="119"/>
        <v>29</v>
      </c>
      <c r="C631" s="91">
        <v>36671</v>
      </c>
      <c r="D631" s="92">
        <v>40.229999999999997</v>
      </c>
      <c r="E631" s="4">
        <f t="shared" si="114"/>
        <v>-5.0883068571135483E-2</v>
      </c>
      <c r="F631" s="100">
        <f t="shared" si="124"/>
        <v>2.1243167240397316</v>
      </c>
      <c r="G631" s="2"/>
      <c r="H631" s="8">
        <f t="shared" si="123"/>
        <v>0</v>
      </c>
      <c r="I631" s="8">
        <f t="shared" si="123"/>
        <v>0</v>
      </c>
      <c r="J631" s="8">
        <f t="shared" si="123"/>
        <v>0</v>
      </c>
      <c r="K631" s="8">
        <f t="shared" si="123"/>
        <v>0</v>
      </c>
      <c r="L631" s="8">
        <f t="shared" si="123"/>
        <v>0</v>
      </c>
      <c r="M631" s="8">
        <f t="shared" si="123"/>
        <v>9.7700000000000031</v>
      </c>
      <c r="N631" s="8">
        <f t="shared" si="123"/>
        <v>20.229999999999997</v>
      </c>
      <c r="O631" s="8">
        <f t="shared" si="123"/>
        <v>15.229999999999997</v>
      </c>
      <c r="P631" s="8">
        <f t="shared" si="123"/>
        <v>10.229999999999997</v>
      </c>
      <c r="Q631" s="8">
        <f t="shared" si="123"/>
        <v>5.2299999999999969</v>
      </c>
      <c r="R631" s="8">
        <f t="shared" si="123"/>
        <v>0.22999999999999687</v>
      </c>
      <c r="S631" s="8">
        <f t="shared" si="123"/>
        <v>0</v>
      </c>
      <c r="T631" s="8">
        <f t="shared" si="123"/>
        <v>0</v>
      </c>
      <c r="U631" s="21">
        <f t="shared" si="115"/>
        <v>29</v>
      </c>
      <c r="V631" s="19">
        <f>VLOOKUP($C631,Gas!$B$3:$E$2506,2)</f>
        <v>3.9350000000000001</v>
      </c>
      <c r="W631" s="44">
        <f t="shared" si="116"/>
        <v>10.223634053367217</v>
      </c>
      <c r="X631" s="5">
        <f>VLOOKUP($C631,Gas!$B$3:$E$2506,4)</f>
        <v>0.5448716298013544</v>
      </c>
    </row>
    <row r="632" spans="1:24" x14ac:dyDescent="0.2">
      <c r="A632">
        <f t="shared" si="120"/>
        <v>2000</v>
      </c>
      <c r="B632" s="43">
        <f t="shared" si="119"/>
        <v>29</v>
      </c>
      <c r="C632" s="91">
        <v>36672</v>
      </c>
      <c r="D632" s="92">
        <v>34.43</v>
      </c>
      <c r="E632" s="4">
        <f t="shared" si="114"/>
        <v>-0.15568470861126435</v>
      </c>
      <c r="F632" s="100">
        <f t="shared" si="124"/>
        <v>2.0343993759862542</v>
      </c>
      <c r="G632" s="2"/>
      <c r="H632" s="8">
        <f t="shared" si="123"/>
        <v>0</v>
      </c>
      <c r="I632" s="8">
        <f t="shared" si="123"/>
        <v>0</v>
      </c>
      <c r="J632" s="8">
        <f t="shared" si="123"/>
        <v>0</v>
      </c>
      <c r="K632" s="8">
        <f t="shared" si="123"/>
        <v>0.57000000000000028</v>
      </c>
      <c r="L632" s="8">
        <f t="shared" si="123"/>
        <v>5.57</v>
      </c>
      <c r="M632" s="8">
        <f t="shared" si="123"/>
        <v>15.57</v>
      </c>
      <c r="N632" s="8">
        <f t="shared" si="123"/>
        <v>14.43</v>
      </c>
      <c r="O632" s="8">
        <f t="shared" si="123"/>
        <v>9.43</v>
      </c>
      <c r="P632" s="8">
        <f t="shared" si="123"/>
        <v>4.43</v>
      </c>
      <c r="Q632" s="8">
        <f t="shared" si="123"/>
        <v>0</v>
      </c>
      <c r="R632" s="8">
        <f t="shared" si="123"/>
        <v>0</v>
      </c>
      <c r="S632" s="8">
        <f t="shared" si="123"/>
        <v>0</v>
      </c>
      <c r="T632" s="8">
        <f t="shared" si="123"/>
        <v>0</v>
      </c>
      <c r="U632" s="21">
        <f t="shared" si="115"/>
        <v>29</v>
      </c>
      <c r="V632" s="19">
        <f>VLOOKUP($C632,Gas!$B$3:$E$2506,2)</f>
        <v>4.1749999999999998</v>
      </c>
      <c r="W632" s="44">
        <f t="shared" si="116"/>
        <v>8.2467065868263472</v>
      </c>
      <c r="X632" s="5">
        <f>VLOOKUP($C632,Gas!$B$3:$E$2506,4)</f>
        <v>0.59549764372609459</v>
      </c>
    </row>
    <row r="633" spans="1:24" x14ac:dyDescent="0.2">
      <c r="A633">
        <f t="shared" si="120"/>
        <v>2000</v>
      </c>
      <c r="B633" s="43">
        <f t="shared" si="119"/>
        <v>29</v>
      </c>
      <c r="C633" s="91">
        <v>36676</v>
      </c>
      <c r="D633" s="92">
        <v>37.5</v>
      </c>
      <c r="E633" s="4">
        <f t="shared" si="114"/>
        <v>8.541265562593281E-2</v>
      </c>
      <c r="F633" s="100">
        <f t="shared" si="124"/>
        <v>1.8472758617133986</v>
      </c>
      <c r="G633" s="2"/>
      <c r="H633" s="8">
        <f t="shared" si="123"/>
        <v>0</v>
      </c>
      <c r="I633" s="8">
        <f t="shared" si="123"/>
        <v>0</v>
      </c>
      <c r="J633" s="8">
        <f t="shared" si="123"/>
        <v>0</v>
      </c>
      <c r="K633" s="8">
        <f t="shared" si="123"/>
        <v>0</v>
      </c>
      <c r="L633" s="8">
        <f t="shared" si="123"/>
        <v>2.5</v>
      </c>
      <c r="M633" s="8">
        <f t="shared" si="123"/>
        <v>12.5</v>
      </c>
      <c r="N633" s="8">
        <f t="shared" si="123"/>
        <v>17.5</v>
      </c>
      <c r="O633" s="8">
        <f t="shared" si="123"/>
        <v>12.5</v>
      </c>
      <c r="P633" s="8">
        <f t="shared" si="123"/>
        <v>7.5</v>
      </c>
      <c r="Q633" s="8">
        <f t="shared" si="123"/>
        <v>2.5</v>
      </c>
      <c r="R633" s="8">
        <f t="shared" si="123"/>
        <v>0</v>
      </c>
      <c r="S633" s="8">
        <f t="shared" si="123"/>
        <v>0</v>
      </c>
      <c r="T633" s="8">
        <f t="shared" si="123"/>
        <v>0</v>
      </c>
      <c r="U633" s="21">
        <f t="shared" si="115"/>
        <v>29</v>
      </c>
      <c r="V633" s="19">
        <f>VLOOKUP($C633,Gas!$B$3:$E$2506,2)</f>
        <v>4.2850000000000001</v>
      </c>
      <c r="W633" s="44">
        <f t="shared" si="116"/>
        <v>8.7514585764294051</v>
      </c>
      <c r="X633" s="5">
        <f>VLOOKUP($C633,Gas!$B$3:$E$2506,4)</f>
        <v>0.53640034565717831</v>
      </c>
    </row>
    <row r="634" spans="1:24" x14ac:dyDescent="0.2">
      <c r="A634">
        <f t="shared" si="120"/>
        <v>2000</v>
      </c>
      <c r="B634" s="43">
        <f t="shared" si="119"/>
        <v>29</v>
      </c>
      <c r="C634" s="91">
        <v>36677</v>
      </c>
      <c r="D634" s="92">
        <v>33.72</v>
      </c>
      <c r="E634" s="4">
        <f t="shared" si="114"/>
        <v>-0.10624979984271042</v>
      </c>
      <c r="F634" s="100">
        <f t="shared" si="124"/>
        <v>1.9176615329002893</v>
      </c>
      <c r="G634" s="2"/>
      <c r="H634" s="8">
        <f t="shared" ref="H634:T643" si="125">IF(H$1="P",MAX(0,H$2-$D634),IF(H$1="C",MAX(0,$D634-H$2)))</f>
        <v>0</v>
      </c>
      <c r="I634" s="8">
        <f t="shared" si="125"/>
        <v>0</v>
      </c>
      <c r="J634" s="8">
        <f t="shared" si="125"/>
        <v>0</v>
      </c>
      <c r="K634" s="8">
        <f t="shared" si="125"/>
        <v>1.2800000000000011</v>
      </c>
      <c r="L634" s="8">
        <f t="shared" si="125"/>
        <v>6.2800000000000011</v>
      </c>
      <c r="M634" s="8">
        <f t="shared" si="125"/>
        <v>16.28</v>
      </c>
      <c r="N634" s="8">
        <f t="shared" si="125"/>
        <v>13.719999999999999</v>
      </c>
      <c r="O634" s="8">
        <f t="shared" si="125"/>
        <v>8.7199999999999989</v>
      </c>
      <c r="P634" s="8">
        <f t="shared" si="125"/>
        <v>3.7199999999999989</v>
      </c>
      <c r="Q634" s="8">
        <f t="shared" si="125"/>
        <v>0</v>
      </c>
      <c r="R634" s="8">
        <f t="shared" si="125"/>
        <v>0</v>
      </c>
      <c r="S634" s="8">
        <f t="shared" si="125"/>
        <v>0</v>
      </c>
      <c r="T634" s="8">
        <f t="shared" si="125"/>
        <v>0</v>
      </c>
      <c r="U634" s="21">
        <f t="shared" si="115"/>
        <v>29</v>
      </c>
      <c r="V634" s="19">
        <f>VLOOKUP($C634,Gas!$B$3:$E$2506,2)</f>
        <v>4.3449999999999998</v>
      </c>
      <c r="W634" s="44">
        <f t="shared" si="116"/>
        <v>7.7606444188722667</v>
      </c>
      <c r="X634" s="5">
        <f>VLOOKUP($C634,Gas!$B$3:$E$2506,4)</f>
        <v>0.52933095905743599</v>
      </c>
    </row>
    <row r="635" spans="1:24" x14ac:dyDescent="0.2">
      <c r="A635">
        <f t="shared" si="120"/>
        <v>2000</v>
      </c>
      <c r="B635" s="43">
        <f t="shared" si="119"/>
        <v>30</v>
      </c>
      <c r="C635" s="91">
        <v>36678</v>
      </c>
      <c r="D635" s="92">
        <v>44.83</v>
      </c>
      <c r="E635" s="4">
        <f t="shared" si="114"/>
        <v>0.2847864250336935</v>
      </c>
      <c r="F635" s="100">
        <f t="shared" si="124"/>
        <v>2.3684982159280814</v>
      </c>
      <c r="G635" s="2"/>
      <c r="H635" s="8">
        <f t="shared" si="125"/>
        <v>0</v>
      </c>
      <c r="I635" s="8">
        <f t="shared" si="125"/>
        <v>0</v>
      </c>
      <c r="J635" s="8">
        <f t="shared" si="125"/>
        <v>0</v>
      </c>
      <c r="K635" s="8">
        <f t="shared" si="125"/>
        <v>0</v>
      </c>
      <c r="L635" s="8">
        <f t="shared" si="125"/>
        <v>0</v>
      </c>
      <c r="M635" s="8">
        <f t="shared" si="125"/>
        <v>5.1700000000000017</v>
      </c>
      <c r="N635" s="8">
        <f t="shared" si="125"/>
        <v>24.83</v>
      </c>
      <c r="O635" s="8">
        <f t="shared" si="125"/>
        <v>19.829999999999998</v>
      </c>
      <c r="P635" s="8">
        <f t="shared" si="125"/>
        <v>14.829999999999998</v>
      </c>
      <c r="Q635" s="8">
        <f t="shared" si="125"/>
        <v>9.8299999999999983</v>
      </c>
      <c r="R635" s="8">
        <f t="shared" si="125"/>
        <v>4.8299999999999983</v>
      </c>
      <c r="S635" s="8">
        <f t="shared" si="125"/>
        <v>0</v>
      </c>
      <c r="T635" s="8">
        <f t="shared" si="125"/>
        <v>0</v>
      </c>
      <c r="U635" s="21">
        <f t="shared" si="115"/>
        <v>30</v>
      </c>
      <c r="V635" s="19">
        <f>VLOOKUP($C635,Gas!$B$3:$E$2506,2)</f>
        <v>4.5</v>
      </c>
      <c r="W635" s="44">
        <f t="shared" si="116"/>
        <v>9.9622222222222216</v>
      </c>
      <c r="X635" s="5">
        <f>VLOOKUP($C635,Gas!$B$3:$E$2506,4)</f>
        <v>0.53319863359194386</v>
      </c>
    </row>
    <row r="636" spans="1:24" x14ac:dyDescent="0.2">
      <c r="A636">
        <f t="shared" si="120"/>
        <v>2000</v>
      </c>
      <c r="B636" s="43">
        <f t="shared" si="119"/>
        <v>30</v>
      </c>
      <c r="C636" s="91">
        <v>36679</v>
      </c>
      <c r="D636" s="92">
        <v>70.37</v>
      </c>
      <c r="E636" s="4">
        <f t="shared" si="114"/>
        <v>0.4508894778111095</v>
      </c>
      <c r="F636" s="100">
        <f t="shared" si="124"/>
        <v>3.1244267177539604</v>
      </c>
      <c r="G636" s="2"/>
      <c r="H636" s="8">
        <f t="shared" si="125"/>
        <v>0</v>
      </c>
      <c r="I636" s="8">
        <f t="shared" si="125"/>
        <v>0</v>
      </c>
      <c r="J636" s="8">
        <f t="shared" si="125"/>
        <v>0</v>
      </c>
      <c r="K636" s="8">
        <f t="shared" si="125"/>
        <v>0</v>
      </c>
      <c r="L636" s="8">
        <f t="shared" si="125"/>
        <v>0</v>
      </c>
      <c r="M636" s="8">
        <f t="shared" si="125"/>
        <v>0</v>
      </c>
      <c r="N636" s="8">
        <f t="shared" si="125"/>
        <v>50.370000000000005</v>
      </c>
      <c r="O636" s="8">
        <f t="shared" si="125"/>
        <v>45.370000000000005</v>
      </c>
      <c r="P636" s="8">
        <f t="shared" si="125"/>
        <v>40.370000000000005</v>
      </c>
      <c r="Q636" s="8">
        <f t="shared" si="125"/>
        <v>35.370000000000005</v>
      </c>
      <c r="R636" s="8">
        <f t="shared" si="125"/>
        <v>30.370000000000005</v>
      </c>
      <c r="S636" s="8">
        <f t="shared" si="125"/>
        <v>20.370000000000005</v>
      </c>
      <c r="T636" s="8">
        <f t="shared" si="125"/>
        <v>0</v>
      </c>
      <c r="U636" s="21">
        <f t="shared" si="115"/>
        <v>30</v>
      </c>
      <c r="V636" s="19">
        <f>VLOOKUP($C636,Gas!$B$3:$E$2506,2)</f>
        <v>4.4000000000000004</v>
      </c>
      <c r="W636" s="44">
        <f t="shared" si="116"/>
        <v>15.993181818181817</v>
      </c>
      <c r="X636" s="5">
        <f>VLOOKUP($C636,Gas!$B$3:$E$2506,4)</f>
        <v>0.5219502131501208</v>
      </c>
    </row>
    <row r="637" spans="1:24" x14ac:dyDescent="0.2">
      <c r="A637">
        <f t="shared" si="120"/>
        <v>2000</v>
      </c>
      <c r="B637" s="43">
        <f t="shared" si="119"/>
        <v>30</v>
      </c>
      <c r="C637" s="91">
        <v>36682</v>
      </c>
      <c r="D637" s="92">
        <v>32.68</v>
      </c>
      <c r="E637" s="4">
        <f t="shared" si="114"/>
        <v>-0.76700376598665554</v>
      </c>
      <c r="F637" s="100">
        <f t="shared" si="124"/>
        <v>5.2588934931159361</v>
      </c>
      <c r="G637" s="2"/>
      <c r="H637" s="8">
        <f t="shared" si="125"/>
        <v>0</v>
      </c>
      <c r="I637" s="8">
        <f t="shared" si="125"/>
        <v>0</v>
      </c>
      <c r="J637" s="8">
        <f t="shared" si="125"/>
        <v>0</v>
      </c>
      <c r="K637" s="8">
        <f t="shared" si="125"/>
        <v>2.3200000000000003</v>
      </c>
      <c r="L637" s="8">
        <f t="shared" si="125"/>
        <v>7.32</v>
      </c>
      <c r="M637" s="8">
        <f t="shared" si="125"/>
        <v>17.32</v>
      </c>
      <c r="N637" s="8">
        <f t="shared" si="125"/>
        <v>12.68</v>
      </c>
      <c r="O637" s="8">
        <f t="shared" si="125"/>
        <v>7.68</v>
      </c>
      <c r="P637" s="8">
        <f t="shared" si="125"/>
        <v>2.6799999999999997</v>
      </c>
      <c r="Q637" s="8">
        <f t="shared" si="125"/>
        <v>0</v>
      </c>
      <c r="R637" s="8">
        <f t="shared" si="125"/>
        <v>0</v>
      </c>
      <c r="S637" s="8">
        <f t="shared" si="125"/>
        <v>0</v>
      </c>
      <c r="T637" s="8">
        <f t="shared" si="125"/>
        <v>0</v>
      </c>
      <c r="U637" s="21">
        <f t="shared" si="115"/>
        <v>30</v>
      </c>
      <c r="V637" s="19">
        <f>VLOOKUP($C637,Gas!$B$3:$E$2506,2)</f>
        <v>4.2</v>
      </c>
      <c r="W637" s="44">
        <f t="shared" si="116"/>
        <v>7.7809523809523808</v>
      </c>
      <c r="X637" s="5">
        <f>VLOOKUP($C637,Gas!$B$3:$E$2506,4)</f>
        <v>0.43954685334598675</v>
      </c>
    </row>
    <row r="638" spans="1:24" x14ac:dyDescent="0.2">
      <c r="A638">
        <f t="shared" si="120"/>
        <v>2000</v>
      </c>
      <c r="B638" s="43">
        <f t="shared" si="119"/>
        <v>30</v>
      </c>
      <c r="C638" s="91">
        <v>36683</v>
      </c>
      <c r="D638" s="92">
        <v>30.47</v>
      </c>
      <c r="E638" s="4">
        <f t="shared" si="114"/>
        <v>-7.002067699418453E-2</v>
      </c>
      <c r="F638" s="100">
        <f t="shared" si="124"/>
        <v>5.1651366518801485</v>
      </c>
      <c r="G638" s="2"/>
      <c r="H638" s="8">
        <f t="shared" si="125"/>
        <v>0</v>
      </c>
      <c r="I638" s="8">
        <f t="shared" si="125"/>
        <v>0</v>
      </c>
      <c r="J638" s="8">
        <f t="shared" si="125"/>
        <v>0</v>
      </c>
      <c r="K638" s="8">
        <f t="shared" si="125"/>
        <v>4.5300000000000011</v>
      </c>
      <c r="L638" s="8">
        <f t="shared" si="125"/>
        <v>9.5300000000000011</v>
      </c>
      <c r="M638" s="8">
        <f t="shared" si="125"/>
        <v>19.53</v>
      </c>
      <c r="N638" s="8">
        <f t="shared" si="125"/>
        <v>10.469999999999999</v>
      </c>
      <c r="O638" s="8">
        <f t="shared" si="125"/>
        <v>5.4699999999999989</v>
      </c>
      <c r="P638" s="8">
        <f t="shared" si="125"/>
        <v>0.46999999999999886</v>
      </c>
      <c r="Q638" s="8">
        <f t="shared" si="125"/>
        <v>0</v>
      </c>
      <c r="R638" s="8">
        <f t="shared" si="125"/>
        <v>0</v>
      </c>
      <c r="S638" s="8">
        <f t="shared" si="125"/>
        <v>0</v>
      </c>
      <c r="T638" s="8">
        <f t="shared" si="125"/>
        <v>0</v>
      </c>
      <c r="U638" s="21">
        <f t="shared" si="115"/>
        <v>30</v>
      </c>
      <c r="V638" s="19">
        <f>VLOOKUP($C638,Gas!$B$3:$E$2506,2)</f>
        <v>4.17</v>
      </c>
      <c r="W638" s="44">
        <f t="shared" si="116"/>
        <v>7.3069544364508392</v>
      </c>
      <c r="X638" s="5">
        <f>VLOOKUP($C638,Gas!$B$3:$E$2506,4)</f>
        <v>0.40620185674500681</v>
      </c>
    </row>
    <row r="639" spans="1:24" x14ac:dyDescent="0.2">
      <c r="A639">
        <f t="shared" si="120"/>
        <v>2000</v>
      </c>
      <c r="B639" s="43">
        <f t="shared" si="119"/>
        <v>30</v>
      </c>
      <c r="C639" s="91">
        <v>36684</v>
      </c>
      <c r="D639" s="92">
        <v>34.799999999999997</v>
      </c>
      <c r="E639" s="4">
        <f t="shared" si="114"/>
        <v>0.13287479378281092</v>
      </c>
      <c r="F639" s="100">
        <f t="shared" si="124"/>
        <v>5.2170396074854928</v>
      </c>
      <c r="G639" s="2"/>
      <c r="H639" s="8">
        <f t="shared" si="125"/>
        <v>0</v>
      </c>
      <c r="I639" s="8">
        <f t="shared" si="125"/>
        <v>0</v>
      </c>
      <c r="J639" s="8">
        <f t="shared" si="125"/>
        <v>0</v>
      </c>
      <c r="K639" s="8">
        <f t="shared" si="125"/>
        <v>0.20000000000000284</v>
      </c>
      <c r="L639" s="8">
        <f t="shared" si="125"/>
        <v>5.2000000000000028</v>
      </c>
      <c r="M639" s="8">
        <f t="shared" si="125"/>
        <v>15.200000000000003</v>
      </c>
      <c r="N639" s="8">
        <f t="shared" si="125"/>
        <v>14.799999999999997</v>
      </c>
      <c r="O639" s="8">
        <f t="shared" si="125"/>
        <v>9.7999999999999972</v>
      </c>
      <c r="P639" s="8">
        <f t="shared" si="125"/>
        <v>4.7999999999999972</v>
      </c>
      <c r="Q639" s="8">
        <f t="shared" si="125"/>
        <v>0</v>
      </c>
      <c r="R639" s="8">
        <f t="shared" si="125"/>
        <v>0</v>
      </c>
      <c r="S639" s="8">
        <f t="shared" si="125"/>
        <v>0</v>
      </c>
      <c r="T639" s="8">
        <f t="shared" si="125"/>
        <v>0</v>
      </c>
      <c r="U639" s="21">
        <f t="shared" si="115"/>
        <v>30</v>
      </c>
      <c r="V639" s="19">
        <f>VLOOKUP($C639,Gas!$B$3:$E$2506,2)</f>
        <v>4.49</v>
      </c>
      <c r="W639" s="44">
        <f t="shared" si="116"/>
        <v>7.7505567928730503</v>
      </c>
      <c r="X639" s="5">
        <f>VLOOKUP($C639,Gas!$B$3:$E$2506,4)</f>
        <v>0.6171278183890776</v>
      </c>
    </row>
    <row r="640" spans="1:24" x14ac:dyDescent="0.2">
      <c r="A640">
        <f t="shared" si="120"/>
        <v>2000</v>
      </c>
      <c r="B640" s="43">
        <f t="shared" si="119"/>
        <v>30</v>
      </c>
      <c r="C640" s="91">
        <v>36685</v>
      </c>
      <c r="D640" s="92">
        <v>33.83</v>
      </c>
      <c r="E640" s="4">
        <f t="shared" si="114"/>
        <v>-2.826940398781148E-2</v>
      </c>
      <c r="F640" s="100">
        <f t="shared" si="124"/>
        <v>5.1002290047090773</v>
      </c>
      <c r="G640" s="2"/>
      <c r="H640" s="8">
        <f t="shared" si="125"/>
        <v>0</v>
      </c>
      <c r="I640" s="8">
        <f t="shared" si="125"/>
        <v>0</v>
      </c>
      <c r="J640" s="8">
        <f t="shared" si="125"/>
        <v>0</v>
      </c>
      <c r="K640" s="8">
        <f t="shared" si="125"/>
        <v>1.1700000000000017</v>
      </c>
      <c r="L640" s="8">
        <f t="shared" si="125"/>
        <v>6.1700000000000017</v>
      </c>
      <c r="M640" s="8">
        <f t="shared" si="125"/>
        <v>16.170000000000002</v>
      </c>
      <c r="N640" s="8">
        <f t="shared" si="125"/>
        <v>13.829999999999998</v>
      </c>
      <c r="O640" s="8">
        <f t="shared" si="125"/>
        <v>8.8299999999999983</v>
      </c>
      <c r="P640" s="8">
        <f t="shared" si="125"/>
        <v>3.8299999999999983</v>
      </c>
      <c r="Q640" s="8">
        <f t="shared" si="125"/>
        <v>0</v>
      </c>
      <c r="R640" s="8">
        <f t="shared" si="125"/>
        <v>0</v>
      </c>
      <c r="S640" s="8">
        <f t="shared" si="125"/>
        <v>0</v>
      </c>
      <c r="T640" s="8">
        <f t="shared" si="125"/>
        <v>0</v>
      </c>
      <c r="U640" s="21">
        <f t="shared" si="115"/>
        <v>30</v>
      </c>
      <c r="V640" s="19">
        <f>VLOOKUP($C640,Gas!$B$3:$E$2506,2)</f>
        <v>4.2249999999999996</v>
      </c>
      <c r="W640" s="44">
        <f t="shared" si="116"/>
        <v>8.007100591715977</v>
      </c>
      <c r="X640" s="5">
        <f>VLOOKUP($C640,Gas!$B$3:$E$2506,4)</f>
        <v>0.73415357001548831</v>
      </c>
    </row>
    <row r="641" spans="1:24" x14ac:dyDescent="0.2">
      <c r="A641">
        <f t="shared" si="120"/>
        <v>2000</v>
      </c>
      <c r="B641" s="43">
        <f t="shared" si="119"/>
        <v>30</v>
      </c>
      <c r="C641" s="91">
        <v>36686</v>
      </c>
      <c r="D641" s="92">
        <v>42.67</v>
      </c>
      <c r="E641" s="4">
        <f t="shared" si="114"/>
        <v>0.23214811440729149</v>
      </c>
      <c r="F641" s="100">
        <f t="shared" si="124"/>
        <v>5.2504636475171029</v>
      </c>
      <c r="G641" s="2"/>
      <c r="H641" s="8">
        <f t="shared" si="125"/>
        <v>0</v>
      </c>
      <c r="I641" s="8">
        <f t="shared" si="125"/>
        <v>0</v>
      </c>
      <c r="J641" s="8">
        <f t="shared" si="125"/>
        <v>0</v>
      </c>
      <c r="K641" s="8">
        <f t="shared" si="125"/>
        <v>0</v>
      </c>
      <c r="L641" s="8">
        <f t="shared" si="125"/>
        <v>0</v>
      </c>
      <c r="M641" s="8">
        <f t="shared" si="125"/>
        <v>7.3299999999999983</v>
      </c>
      <c r="N641" s="8">
        <f t="shared" si="125"/>
        <v>22.67</v>
      </c>
      <c r="O641" s="8">
        <f t="shared" si="125"/>
        <v>17.670000000000002</v>
      </c>
      <c r="P641" s="8">
        <f t="shared" si="125"/>
        <v>12.670000000000002</v>
      </c>
      <c r="Q641" s="8">
        <f t="shared" si="125"/>
        <v>7.6700000000000017</v>
      </c>
      <c r="R641" s="8">
        <f t="shared" si="125"/>
        <v>2.6700000000000017</v>
      </c>
      <c r="S641" s="8">
        <f t="shared" si="125"/>
        <v>0</v>
      </c>
      <c r="T641" s="8">
        <f t="shared" si="125"/>
        <v>0</v>
      </c>
      <c r="U641" s="21">
        <f t="shared" si="115"/>
        <v>30</v>
      </c>
      <c r="V641" s="19">
        <f>VLOOKUP($C641,Gas!$B$3:$E$2506,2)</f>
        <v>3.9550000000000001</v>
      </c>
      <c r="W641" s="44">
        <f t="shared" si="116"/>
        <v>10.788874841972188</v>
      </c>
      <c r="X641" s="5">
        <f>VLOOKUP($C641,Gas!$B$3:$E$2506,4)</f>
        <v>0.83102856016081117</v>
      </c>
    </row>
    <row r="642" spans="1:24" x14ac:dyDescent="0.2">
      <c r="A642">
        <f t="shared" si="120"/>
        <v>2000</v>
      </c>
      <c r="B642" s="43">
        <f t="shared" si="119"/>
        <v>30</v>
      </c>
      <c r="C642" s="91">
        <v>36689</v>
      </c>
      <c r="D642" s="92">
        <v>69.2</v>
      </c>
      <c r="E642" s="4">
        <f t="shared" si="114"/>
        <v>0.48350476542371523</v>
      </c>
      <c r="F642" s="100">
        <f t="shared" si="124"/>
        <v>5.6607336215771102</v>
      </c>
      <c r="G642" s="2"/>
      <c r="H642" s="8">
        <f t="shared" si="125"/>
        <v>0</v>
      </c>
      <c r="I642" s="8">
        <f t="shared" si="125"/>
        <v>0</v>
      </c>
      <c r="J642" s="8">
        <f t="shared" si="125"/>
        <v>0</v>
      </c>
      <c r="K642" s="8">
        <f t="shared" si="125"/>
        <v>0</v>
      </c>
      <c r="L642" s="8">
        <f t="shared" si="125"/>
        <v>0</v>
      </c>
      <c r="M642" s="8">
        <f t="shared" si="125"/>
        <v>0</v>
      </c>
      <c r="N642" s="8">
        <f t="shared" si="125"/>
        <v>49.2</v>
      </c>
      <c r="O642" s="8">
        <f t="shared" si="125"/>
        <v>44.2</v>
      </c>
      <c r="P642" s="8">
        <f t="shared" si="125"/>
        <v>39.200000000000003</v>
      </c>
      <c r="Q642" s="8">
        <f t="shared" si="125"/>
        <v>34.200000000000003</v>
      </c>
      <c r="R642" s="8">
        <f t="shared" si="125"/>
        <v>29.200000000000003</v>
      </c>
      <c r="S642" s="8">
        <f t="shared" si="125"/>
        <v>19.200000000000003</v>
      </c>
      <c r="T642" s="8">
        <f t="shared" si="125"/>
        <v>0</v>
      </c>
      <c r="U642" s="21">
        <f t="shared" si="115"/>
        <v>30</v>
      </c>
      <c r="V642" s="19">
        <f>VLOOKUP($C642,Gas!$B$3:$E$2506,2)</f>
        <v>4.1449999999999996</v>
      </c>
      <c r="W642" s="44">
        <f t="shared" si="116"/>
        <v>16.694813027744274</v>
      </c>
      <c r="X642" s="5">
        <f>VLOOKUP($C642,Gas!$B$3:$E$2506,4)</f>
        <v>0.84459452998065943</v>
      </c>
    </row>
    <row r="643" spans="1:24" x14ac:dyDescent="0.2">
      <c r="A643">
        <f t="shared" si="120"/>
        <v>2000</v>
      </c>
      <c r="B643" s="43">
        <f t="shared" si="119"/>
        <v>30</v>
      </c>
      <c r="C643" s="91">
        <v>36690</v>
      </c>
      <c r="D643" s="92">
        <v>40.36</v>
      </c>
      <c r="E643" s="4">
        <f t="shared" si="114"/>
        <v>-0.53916166713821578</v>
      </c>
      <c r="F643" s="100">
        <f t="shared" si="124"/>
        <v>6.4229858502757455</v>
      </c>
      <c r="G643" s="2"/>
      <c r="H643" s="8">
        <f t="shared" si="125"/>
        <v>0</v>
      </c>
      <c r="I643" s="8">
        <f t="shared" si="125"/>
        <v>0</v>
      </c>
      <c r="J643" s="8">
        <f t="shared" si="125"/>
        <v>0</v>
      </c>
      <c r="K643" s="8">
        <f t="shared" si="125"/>
        <v>0</v>
      </c>
      <c r="L643" s="8">
        <f t="shared" si="125"/>
        <v>0</v>
      </c>
      <c r="M643" s="8">
        <f t="shared" si="125"/>
        <v>9.64</v>
      </c>
      <c r="N643" s="8">
        <f t="shared" si="125"/>
        <v>20.36</v>
      </c>
      <c r="O643" s="8">
        <f t="shared" si="125"/>
        <v>15.36</v>
      </c>
      <c r="P643" s="8">
        <f t="shared" si="125"/>
        <v>10.36</v>
      </c>
      <c r="Q643" s="8">
        <f t="shared" si="125"/>
        <v>5.3599999999999994</v>
      </c>
      <c r="R643" s="8">
        <f t="shared" si="125"/>
        <v>0.35999999999999943</v>
      </c>
      <c r="S643" s="8">
        <f t="shared" si="125"/>
        <v>0</v>
      </c>
      <c r="T643" s="8">
        <f t="shared" si="125"/>
        <v>0</v>
      </c>
      <c r="U643" s="21">
        <f t="shared" si="115"/>
        <v>30</v>
      </c>
      <c r="V643" s="19">
        <f>VLOOKUP($C643,Gas!$B$3:$E$2506,2)</f>
        <v>4.1950000000000003</v>
      </c>
      <c r="W643" s="44">
        <f t="shared" si="116"/>
        <v>9.6209773539928474</v>
      </c>
      <c r="X643" s="5">
        <f>VLOOKUP($C643,Gas!$B$3:$E$2506,4)</f>
        <v>0.80365006531004879</v>
      </c>
    </row>
    <row r="644" spans="1:24" x14ac:dyDescent="0.2">
      <c r="A644">
        <f t="shared" si="120"/>
        <v>2000</v>
      </c>
      <c r="B644" s="43">
        <f t="shared" si="119"/>
        <v>30</v>
      </c>
      <c r="C644" s="91">
        <v>36691</v>
      </c>
      <c r="D644" s="92">
        <v>35.700000000000003</v>
      </c>
      <c r="E644" s="4">
        <f t="shared" ref="E644:E707" si="126">LN(D644/D643)</f>
        <v>-0.12268850669981472</v>
      </c>
      <c r="F644" s="100">
        <f t="shared" si="124"/>
        <v>6.4315821672388394</v>
      </c>
      <c r="G644" s="2"/>
      <c r="H644" s="8">
        <f t="shared" ref="H644:T653" si="127">IF(H$1="P",MAX(0,H$2-$D644),IF(H$1="C",MAX(0,$D644-H$2)))</f>
        <v>0</v>
      </c>
      <c r="I644" s="8">
        <f t="shared" si="127"/>
        <v>0</v>
      </c>
      <c r="J644" s="8">
        <f t="shared" si="127"/>
        <v>0</v>
      </c>
      <c r="K644" s="8">
        <f t="shared" si="127"/>
        <v>0</v>
      </c>
      <c r="L644" s="8">
        <f t="shared" si="127"/>
        <v>4.2999999999999972</v>
      </c>
      <c r="M644" s="8">
        <f t="shared" si="127"/>
        <v>14.299999999999997</v>
      </c>
      <c r="N644" s="8">
        <f t="shared" si="127"/>
        <v>15.700000000000003</v>
      </c>
      <c r="O644" s="8">
        <f t="shared" si="127"/>
        <v>10.700000000000003</v>
      </c>
      <c r="P644" s="8">
        <f t="shared" si="127"/>
        <v>5.7000000000000028</v>
      </c>
      <c r="Q644" s="8">
        <f t="shared" si="127"/>
        <v>0.70000000000000284</v>
      </c>
      <c r="R644" s="8">
        <f t="shared" si="127"/>
        <v>0</v>
      </c>
      <c r="S644" s="8">
        <f t="shared" si="127"/>
        <v>0</v>
      </c>
      <c r="T644" s="8">
        <f t="shared" si="127"/>
        <v>0</v>
      </c>
      <c r="U644" s="21">
        <f t="shared" ref="U644:U707" si="128">B644</f>
        <v>30</v>
      </c>
      <c r="V644" s="19">
        <f>VLOOKUP($C644,Gas!$B$3:$E$2506,2)</f>
        <v>4.28</v>
      </c>
      <c r="W644" s="44">
        <f t="shared" ref="W644:W707" si="129">D644/V644</f>
        <v>8.3411214953271031</v>
      </c>
      <c r="X644" s="5">
        <f>VLOOKUP($C644,Gas!$B$3:$E$2506,4)</f>
        <v>0.81285576113558622</v>
      </c>
    </row>
    <row r="645" spans="1:24" x14ac:dyDescent="0.2">
      <c r="A645">
        <f t="shared" si="120"/>
        <v>2000</v>
      </c>
      <c r="B645" s="43">
        <f t="shared" si="119"/>
        <v>30</v>
      </c>
      <c r="C645" s="91">
        <v>36692</v>
      </c>
      <c r="D645" s="92">
        <v>34.42</v>
      </c>
      <c r="E645" s="4">
        <f t="shared" si="126"/>
        <v>-3.6512898002200013E-2</v>
      </c>
      <c r="F645" s="100">
        <f t="shared" si="124"/>
        <v>6.2421554502018815</v>
      </c>
      <c r="G645" s="2"/>
      <c r="H645" s="8">
        <f t="shared" si="127"/>
        <v>0</v>
      </c>
      <c r="I645" s="8">
        <f t="shared" si="127"/>
        <v>0</v>
      </c>
      <c r="J645" s="8">
        <f t="shared" si="127"/>
        <v>0</v>
      </c>
      <c r="K645" s="8">
        <f t="shared" si="127"/>
        <v>0.57999999999999829</v>
      </c>
      <c r="L645" s="8">
        <f t="shared" si="127"/>
        <v>5.5799999999999983</v>
      </c>
      <c r="M645" s="8">
        <f t="shared" si="127"/>
        <v>15.579999999999998</v>
      </c>
      <c r="N645" s="8">
        <f t="shared" si="127"/>
        <v>14.420000000000002</v>
      </c>
      <c r="O645" s="8">
        <f t="shared" si="127"/>
        <v>9.4200000000000017</v>
      </c>
      <c r="P645" s="8">
        <f t="shared" si="127"/>
        <v>4.4200000000000017</v>
      </c>
      <c r="Q645" s="8">
        <f t="shared" si="127"/>
        <v>0</v>
      </c>
      <c r="R645" s="8">
        <f t="shared" si="127"/>
        <v>0</v>
      </c>
      <c r="S645" s="8">
        <f t="shared" si="127"/>
        <v>0</v>
      </c>
      <c r="T645" s="8">
        <f t="shared" si="127"/>
        <v>0</v>
      </c>
      <c r="U645" s="21">
        <f t="shared" si="128"/>
        <v>30</v>
      </c>
      <c r="V645" s="19">
        <f>VLOOKUP($C645,Gas!$B$3:$E$2506,2)</f>
        <v>4.17</v>
      </c>
      <c r="W645" s="44">
        <f t="shared" si="129"/>
        <v>8.2541966426858515</v>
      </c>
      <c r="X645" s="5">
        <f>VLOOKUP($C645,Gas!$B$3:$E$2506,4)</f>
        <v>0.83033940462231748</v>
      </c>
    </row>
    <row r="646" spans="1:24" x14ac:dyDescent="0.2">
      <c r="A646">
        <f t="shared" si="120"/>
        <v>2000</v>
      </c>
      <c r="B646" s="43">
        <f t="shared" si="119"/>
        <v>30</v>
      </c>
      <c r="C646" s="91">
        <v>36693</v>
      </c>
      <c r="D646" s="92">
        <v>60.5</v>
      </c>
      <c r="E646" s="4">
        <f t="shared" si="126"/>
        <v>0.56400557425340248</v>
      </c>
      <c r="F646" s="100">
        <f t="shared" si="124"/>
        <v>6.5026096547301284</v>
      </c>
      <c r="G646" s="2"/>
      <c r="H646" s="8">
        <f t="shared" si="127"/>
        <v>0</v>
      </c>
      <c r="I646" s="8">
        <f t="shared" si="127"/>
        <v>0</v>
      </c>
      <c r="J646" s="8">
        <f t="shared" si="127"/>
        <v>0</v>
      </c>
      <c r="K646" s="8">
        <f t="shared" si="127"/>
        <v>0</v>
      </c>
      <c r="L646" s="8">
        <f t="shared" si="127"/>
        <v>0</v>
      </c>
      <c r="M646" s="8">
        <f t="shared" si="127"/>
        <v>0</v>
      </c>
      <c r="N646" s="8">
        <f t="shared" si="127"/>
        <v>40.5</v>
      </c>
      <c r="O646" s="8">
        <f t="shared" si="127"/>
        <v>35.5</v>
      </c>
      <c r="P646" s="8">
        <f t="shared" si="127"/>
        <v>30.5</v>
      </c>
      <c r="Q646" s="8">
        <f t="shared" si="127"/>
        <v>25.5</v>
      </c>
      <c r="R646" s="8">
        <f t="shared" si="127"/>
        <v>20.5</v>
      </c>
      <c r="S646" s="8">
        <f t="shared" si="127"/>
        <v>10.5</v>
      </c>
      <c r="T646" s="8">
        <f t="shared" si="127"/>
        <v>0</v>
      </c>
      <c r="U646" s="21">
        <f t="shared" si="128"/>
        <v>30</v>
      </c>
      <c r="V646" s="19">
        <f>VLOOKUP($C646,Gas!$B$3:$E$2506,2)</f>
        <v>4.375</v>
      </c>
      <c r="W646" s="44">
        <f t="shared" si="129"/>
        <v>13.828571428571429</v>
      </c>
      <c r="X646" s="5">
        <f>VLOOKUP($C646,Gas!$B$3:$E$2506,4)</f>
        <v>0.87843642444659942</v>
      </c>
    </row>
    <row r="647" spans="1:24" x14ac:dyDescent="0.2">
      <c r="A647">
        <f t="shared" si="120"/>
        <v>2000</v>
      </c>
      <c r="B647" s="43">
        <f t="shared" si="119"/>
        <v>30</v>
      </c>
      <c r="C647" s="91">
        <v>36696</v>
      </c>
      <c r="D647" s="92">
        <v>36.049999999999997</v>
      </c>
      <c r="E647" s="4">
        <f t="shared" si="126"/>
        <v>-0.5177365013058377</v>
      </c>
      <c r="F647" s="100">
        <f t="shared" si="124"/>
        <v>5.7814321832527007</v>
      </c>
      <c r="G647" s="2"/>
      <c r="H647" s="8">
        <f t="shared" si="127"/>
        <v>0</v>
      </c>
      <c r="I647" s="8">
        <f t="shared" si="127"/>
        <v>0</v>
      </c>
      <c r="J647" s="8">
        <f t="shared" si="127"/>
        <v>0</v>
      </c>
      <c r="K647" s="8">
        <f t="shared" si="127"/>
        <v>0</v>
      </c>
      <c r="L647" s="8">
        <f t="shared" si="127"/>
        <v>3.9500000000000028</v>
      </c>
      <c r="M647" s="8">
        <f t="shared" si="127"/>
        <v>13.950000000000003</v>
      </c>
      <c r="N647" s="8">
        <f t="shared" si="127"/>
        <v>16.049999999999997</v>
      </c>
      <c r="O647" s="8">
        <f t="shared" si="127"/>
        <v>11.049999999999997</v>
      </c>
      <c r="P647" s="8">
        <f t="shared" si="127"/>
        <v>6.0499999999999972</v>
      </c>
      <c r="Q647" s="8">
        <f t="shared" si="127"/>
        <v>1.0499999999999972</v>
      </c>
      <c r="R647" s="8">
        <f t="shared" si="127"/>
        <v>0</v>
      </c>
      <c r="S647" s="8">
        <f t="shared" si="127"/>
        <v>0</v>
      </c>
      <c r="T647" s="8">
        <f t="shared" si="127"/>
        <v>0</v>
      </c>
      <c r="U647" s="21">
        <f t="shared" si="128"/>
        <v>30</v>
      </c>
      <c r="V647" s="19">
        <f>VLOOKUP($C647,Gas!$B$3:$E$2506,2)</f>
        <v>4.45</v>
      </c>
      <c r="W647" s="44">
        <f t="shared" si="129"/>
        <v>8.1011235955056176</v>
      </c>
      <c r="X647" s="5">
        <f>VLOOKUP($C647,Gas!$B$3:$E$2506,4)</f>
        <v>0.43319533406258415</v>
      </c>
    </row>
    <row r="648" spans="1:24" x14ac:dyDescent="0.2">
      <c r="A648">
        <f t="shared" si="120"/>
        <v>2000</v>
      </c>
      <c r="B648" s="43">
        <f t="shared" si="119"/>
        <v>30</v>
      </c>
      <c r="C648" s="91">
        <v>36697</v>
      </c>
      <c r="D648" s="92">
        <v>45</v>
      </c>
      <c r="E648" s="4">
        <f t="shared" si="126"/>
        <v>0.22175562603936178</v>
      </c>
      <c r="F648" s="100">
        <f t="shared" si="124"/>
        <v>5.8531345296688606</v>
      </c>
      <c r="G648" s="2"/>
      <c r="H648" s="8">
        <f t="shared" si="127"/>
        <v>0</v>
      </c>
      <c r="I648" s="8">
        <f t="shared" si="127"/>
        <v>0</v>
      </c>
      <c r="J648" s="8">
        <f t="shared" si="127"/>
        <v>0</v>
      </c>
      <c r="K648" s="8">
        <f t="shared" si="127"/>
        <v>0</v>
      </c>
      <c r="L648" s="8">
        <f t="shared" si="127"/>
        <v>0</v>
      </c>
      <c r="M648" s="8">
        <f t="shared" si="127"/>
        <v>5</v>
      </c>
      <c r="N648" s="8">
        <f t="shared" si="127"/>
        <v>25</v>
      </c>
      <c r="O648" s="8">
        <f t="shared" si="127"/>
        <v>20</v>
      </c>
      <c r="P648" s="8">
        <f t="shared" si="127"/>
        <v>15</v>
      </c>
      <c r="Q648" s="8">
        <f t="shared" si="127"/>
        <v>10</v>
      </c>
      <c r="R648" s="8">
        <f t="shared" si="127"/>
        <v>5</v>
      </c>
      <c r="S648" s="8">
        <f t="shared" si="127"/>
        <v>0</v>
      </c>
      <c r="T648" s="8">
        <f t="shared" si="127"/>
        <v>0</v>
      </c>
      <c r="U648" s="21">
        <f t="shared" si="128"/>
        <v>30</v>
      </c>
      <c r="V648" s="19">
        <f>VLOOKUP($C648,Gas!$B$3:$E$2506,2)</f>
        <v>4.3899999999999997</v>
      </c>
      <c r="W648" s="44">
        <f t="shared" si="129"/>
        <v>10.250569476082005</v>
      </c>
      <c r="X648" s="5">
        <f>VLOOKUP($C648,Gas!$B$3:$E$2506,4)</f>
        <v>0.38582740822574857</v>
      </c>
    </row>
    <row r="649" spans="1:24" x14ac:dyDescent="0.2">
      <c r="A649">
        <f t="shared" si="120"/>
        <v>2000</v>
      </c>
      <c r="B649" s="43">
        <f t="shared" si="119"/>
        <v>30</v>
      </c>
      <c r="C649" s="91">
        <v>36698</v>
      </c>
      <c r="D649" s="92">
        <v>36.07</v>
      </c>
      <c r="E649" s="4">
        <f t="shared" si="126"/>
        <v>-0.2212009948548721</v>
      </c>
      <c r="F649" s="100">
        <f t="shared" si="124"/>
        <v>5.9621026759989855</v>
      </c>
      <c r="G649" s="2"/>
      <c r="H649" s="8">
        <f t="shared" si="127"/>
        <v>0</v>
      </c>
      <c r="I649" s="8">
        <f t="shared" si="127"/>
        <v>0</v>
      </c>
      <c r="J649" s="8">
        <f t="shared" si="127"/>
        <v>0</v>
      </c>
      <c r="K649" s="8">
        <f t="shared" si="127"/>
        <v>0</v>
      </c>
      <c r="L649" s="8">
        <f t="shared" si="127"/>
        <v>3.9299999999999997</v>
      </c>
      <c r="M649" s="8">
        <f t="shared" si="127"/>
        <v>13.93</v>
      </c>
      <c r="N649" s="8">
        <f t="shared" si="127"/>
        <v>16.07</v>
      </c>
      <c r="O649" s="8">
        <f t="shared" si="127"/>
        <v>11.07</v>
      </c>
      <c r="P649" s="8">
        <f t="shared" si="127"/>
        <v>6.07</v>
      </c>
      <c r="Q649" s="8">
        <f t="shared" si="127"/>
        <v>1.0700000000000003</v>
      </c>
      <c r="R649" s="8">
        <f t="shared" si="127"/>
        <v>0</v>
      </c>
      <c r="S649" s="8">
        <f t="shared" si="127"/>
        <v>0</v>
      </c>
      <c r="T649" s="8">
        <f t="shared" si="127"/>
        <v>0</v>
      </c>
      <c r="U649" s="21">
        <f t="shared" si="128"/>
        <v>30</v>
      </c>
      <c r="V649" s="19">
        <f>VLOOKUP($C649,Gas!$B$3:$E$2506,2)</f>
        <v>4.04</v>
      </c>
      <c r="W649" s="44">
        <f t="shared" si="129"/>
        <v>8.9282178217821784</v>
      </c>
      <c r="X649" s="5">
        <f>VLOOKUP($C649,Gas!$B$3:$E$2506,4)</f>
        <v>0.66296597074789265</v>
      </c>
    </row>
    <row r="650" spans="1:24" x14ac:dyDescent="0.2">
      <c r="A650">
        <f t="shared" si="120"/>
        <v>2000</v>
      </c>
      <c r="B650" s="43">
        <f t="shared" si="119"/>
        <v>30</v>
      </c>
      <c r="C650" s="91">
        <v>36699</v>
      </c>
      <c r="D650" s="92">
        <v>38.700000000000003</v>
      </c>
      <c r="E650" s="4">
        <f t="shared" si="126"/>
        <v>7.0378105120288567E-2</v>
      </c>
      <c r="F650" s="100">
        <f t="shared" si="124"/>
        <v>5.9678622137104371</v>
      </c>
      <c r="G650" s="2"/>
      <c r="H650" s="8">
        <f t="shared" si="127"/>
        <v>0</v>
      </c>
      <c r="I650" s="8">
        <f t="shared" si="127"/>
        <v>0</v>
      </c>
      <c r="J650" s="8">
        <f t="shared" si="127"/>
        <v>0</v>
      </c>
      <c r="K650" s="8">
        <f t="shared" si="127"/>
        <v>0</v>
      </c>
      <c r="L650" s="8">
        <f t="shared" si="127"/>
        <v>1.2999999999999972</v>
      </c>
      <c r="M650" s="8">
        <f t="shared" si="127"/>
        <v>11.299999999999997</v>
      </c>
      <c r="N650" s="8">
        <f t="shared" si="127"/>
        <v>18.700000000000003</v>
      </c>
      <c r="O650" s="8">
        <f t="shared" si="127"/>
        <v>13.700000000000003</v>
      </c>
      <c r="P650" s="8">
        <f t="shared" si="127"/>
        <v>8.7000000000000028</v>
      </c>
      <c r="Q650" s="8">
        <f t="shared" si="127"/>
        <v>3.7000000000000028</v>
      </c>
      <c r="R650" s="8">
        <f t="shared" si="127"/>
        <v>0</v>
      </c>
      <c r="S650" s="8">
        <f t="shared" si="127"/>
        <v>0</v>
      </c>
      <c r="T650" s="8">
        <f t="shared" si="127"/>
        <v>0</v>
      </c>
      <c r="U650" s="21">
        <f t="shared" si="128"/>
        <v>30</v>
      </c>
      <c r="V650" s="19">
        <f>VLOOKUP($C650,Gas!$B$3:$E$2506,2)</f>
        <v>4.13</v>
      </c>
      <c r="W650" s="44">
        <f t="shared" si="129"/>
        <v>9.3704600484261515</v>
      </c>
      <c r="X650" s="5">
        <f>VLOOKUP($C650,Gas!$B$3:$E$2506,4)</f>
        <v>0.67957914257607399</v>
      </c>
    </row>
    <row r="651" spans="1:24" x14ac:dyDescent="0.2">
      <c r="A651">
        <f t="shared" si="120"/>
        <v>2000</v>
      </c>
      <c r="B651" s="43">
        <f t="shared" si="119"/>
        <v>30</v>
      </c>
      <c r="C651" s="91">
        <v>36700</v>
      </c>
      <c r="D651" s="92">
        <v>35.39</v>
      </c>
      <c r="E651" s="4">
        <f t="shared" si="126"/>
        <v>-8.9410305678364194E-2</v>
      </c>
      <c r="F651" s="100">
        <f t="shared" si="124"/>
        <v>5.8560617095140399</v>
      </c>
      <c r="G651" s="2"/>
      <c r="H651" s="8">
        <f t="shared" si="127"/>
        <v>0</v>
      </c>
      <c r="I651" s="8">
        <f t="shared" si="127"/>
        <v>0</v>
      </c>
      <c r="J651" s="8">
        <f t="shared" si="127"/>
        <v>0</v>
      </c>
      <c r="K651" s="8">
        <f t="shared" si="127"/>
        <v>0</v>
      </c>
      <c r="L651" s="8">
        <f t="shared" si="127"/>
        <v>4.6099999999999994</v>
      </c>
      <c r="M651" s="8">
        <f t="shared" si="127"/>
        <v>14.61</v>
      </c>
      <c r="N651" s="8">
        <f t="shared" si="127"/>
        <v>15.39</v>
      </c>
      <c r="O651" s="8">
        <f t="shared" si="127"/>
        <v>10.39</v>
      </c>
      <c r="P651" s="8">
        <f t="shared" si="127"/>
        <v>5.3900000000000006</v>
      </c>
      <c r="Q651" s="8">
        <f t="shared" si="127"/>
        <v>0.39000000000000057</v>
      </c>
      <c r="R651" s="8">
        <f t="shared" si="127"/>
        <v>0</v>
      </c>
      <c r="S651" s="8">
        <f t="shared" si="127"/>
        <v>0</v>
      </c>
      <c r="T651" s="8">
        <f t="shared" si="127"/>
        <v>0</v>
      </c>
      <c r="U651" s="21">
        <f t="shared" si="128"/>
        <v>30</v>
      </c>
      <c r="V651" s="19">
        <f>VLOOKUP($C651,Gas!$B$3:$E$2506,2)</f>
        <v>4.4249999999999998</v>
      </c>
      <c r="W651" s="44">
        <f t="shared" si="129"/>
        <v>7.9977401129943511</v>
      </c>
      <c r="X651" s="5">
        <f>VLOOKUP($C651,Gas!$B$3:$E$2506,4)</f>
        <v>0.798461483443338</v>
      </c>
    </row>
    <row r="652" spans="1:24" x14ac:dyDescent="0.2">
      <c r="A652">
        <f t="shared" si="120"/>
        <v>2000</v>
      </c>
      <c r="B652" s="43">
        <f t="shared" si="119"/>
        <v>30</v>
      </c>
      <c r="C652" s="91">
        <v>36703</v>
      </c>
      <c r="D652" s="92">
        <v>41.97</v>
      </c>
      <c r="E652" s="4">
        <f t="shared" si="126"/>
        <v>0.17052578298812746</v>
      </c>
      <c r="F652" s="100">
        <f t="shared" si="124"/>
        <v>5.2924514364389186</v>
      </c>
      <c r="G652" s="2"/>
      <c r="H652" s="8">
        <f t="shared" si="127"/>
        <v>0</v>
      </c>
      <c r="I652" s="8">
        <f t="shared" si="127"/>
        <v>0</v>
      </c>
      <c r="J652" s="8">
        <f t="shared" si="127"/>
        <v>0</v>
      </c>
      <c r="K652" s="8">
        <f t="shared" si="127"/>
        <v>0</v>
      </c>
      <c r="L652" s="8">
        <f t="shared" si="127"/>
        <v>0</v>
      </c>
      <c r="M652" s="8">
        <f t="shared" si="127"/>
        <v>8.0300000000000011</v>
      </c>
      <c r="N652" s="8">
        <f t="shared" si="127"/>
        <v>21.97</v>
      </c>
      <c r="O652" s="8">
        <f t="shared" si="127"/>
        <v>16.97</v>
      </c>
      <c r="P652" s="8">
        <f t="shared" si="127"/>
        <v>11.969999999999999</v>
      </c>
      <c r="Q652" s="8">
        <f t="shared" si="127"/>
        <v>6.9699999999999989</v>
      </c>
      <c r="R652" s="8">
        <f t="shared" si="127"/>
        <v>1.9699999999999989</v>
      </c>
      <c r="S652" s="8">
        <f t="shared" si="127"/>
        <v>0</v>
      </c>
      <c r="T652" s="8">
        <f t="shared" si="127"/>
        <v>0</v>
      </c>
      <c r="U652" s="21">
        <f t="shared" si="128"/>
        <v>30</v>
      </c>
      <c r="V652" s="19">
        <f>VLOOKUP($C652,Gas!$B$3:$E$2506,2)</f>
        <v>4.415</v>
      </c>
      <c r="W652" s="44">
        <f t="shared" si="129"/>
        <v>9.5062287655719135</v>
      </c>
      <c r="X652" s="5">
        <f>VLOOKUP($C652,Gas!$B$3:$E$2506,4)</f>
        <v>0.71536799126859463</v>
      </c>
    </row>
    <row r="653" spans="1:24" x14ac:dyDescent="0.2">
      <c r="A653">
        <f t="shared" si="120"/>
        <v>2000</v>
      </c>
      <c r="B653" s="43">
        <f t="shared" si="119"/>
        <v>30</v>
      </c>
      <c r="C653" s="91">
        <v>36704</v>
      </c>
      <c r="D653" s="92">
        <v>80</v>
      </c>
      <c r="E653" s="4">
        <f t="shared" si="126"/>
        <v>0.64507155732838217</v>
      </c>
      <c r="F653" s="100">
        <f t="shared" si="124"/>
        <v>5.5577195157332371</v>
      </c>
      <c r="G653" s="2"/>
      <c r="H653" s="8">
        <f t="shared" si="127"/>
        <v>0</v>
      </c>
      <c r="I653" s="8">
        <f t="shared" si="127"/>
        <v>0</v>
      </c>
      <c r="J653" s="8">
        <f t="shared" si="127"/>
        <v>0</v>
      </c>
      <c r="K653" s="8">
        <f t="shared" si="127"/>
        <v>0</v>
      </c>
      <c r="L653" s="8">
        <f t="shared" si="127"/>
        <v>0</v>
      </c>
      <c r="M653" s="8">
        <f t="shared" si="127"/>
        <v>0</v>
      </c>
      <c r="N653" s="8">
        <f t="shared" si="127"/>
        <v>60</v>
      </c>
      <c r="O653" s="8">
        <f t="shared" si="127"/>
        <v>55</v>
      </c>
      <c r="P653" s="8">
        <f t="shared" si="127"/>
        <v>50</v>
      </c>
      <c r="Q653" s="8">
        <f t="shared" si="127"/>
        <v>45</v>
      </c>
      <c r="R653" s="8">
        <f t="shared" si="127"/>
        <v>40</v>
      </c>
      <c r="S653" s="8">
        <f t="shared" si="127"/>
        <v>30</v>
      </c>
      <c r="T653" s="8">
        <f t="shared" si="127"/>
        <v>0</v>
      </c>
      <c r="U653" s="21">
        <f t="shared" si="128"/>
        <v>30</v>
      </c>
      <c r="V653" s="19">
        <f>VLOOKUP($C653,Gas!$B$3:$E$2506,2)</f>
        <v>4.3650000000000002</v>
      </c>
      <c r="W653" s="44">
        <f t="shared" si="129"/>
        <v>18.327605956471935</v>
      </c>
      <c r="X653" s="5">
        <f>VLOOKUP($C653,Gas!$B$3:$E$2506,4)</f>
        <v>0.71001596273371637</v>
      </c>
    </row>
    <row r="654" spans="1:24" x14ac:dyDescent="0.2">
      <c r="A654">
        <f t="shared" si="120"/>
        <v>2000</v>
      </c>
      <c r="B654" s="43">
        <f t="shared" si="119"/>
        <v>30</v>
      </c>
      <c r="C654" s="91">
        <v>36705</v>
      </c>
      <c r="D654" s="92">
        <v>45.5</v>
      </c>
      <c r="E654" s="4">
        <f t="shared" si="126"/>
        <v>-0.56431430871697696</v>
      </c>
      <c r="F654" s="100">
        <f t="shared" si="124"/>
        <v>6.3602556367176026</v>
      </c>
      <c r="G654" s="2"/>
      <c r="H654" s="8">
        <f t="shared" ref="H654:T663" si="130">IF(H$1="P",MAX(0,H$2-$D654),IF(H$1="C",MAX(0,$D654-H$2)))</f>
        <v>0</v>
      </c>
      <c r="I654" s="8">
        <f t="shared" si="130"/>
        <v>0</v>
      </c>
      <c r="J654" s="8">
        <f t="shared" si="130"/>
        <v>0</v>
      </c>
      <c r="K654" s="8">
        <f t="shared" si="130"/>
        <v>0</v>
      </c>
      <c r="L654" s="8">
        <f t="shared" si="130"/>
        <v>0</v>
      </c>
      <c r="M654" s="8">
        <f t="shared" si="130"/>
        <v>4.5</v>
      </c>
      <c r="N654" s="8">
        <f t="shared" si="130"/>
        <v>25.5</v>
      </c>
      <c r="O654" s="8">
        <f t="shared" si="130"/>
        <v>20.5</v>
      </c>
      <c r="P654" s="8">
        <f t="shared" si="130"/>
        <v>15.5</v>
      </c>
      <c r="Q654" s="8">
        <f t="shared" si="130"/>
        <v>10.5</v>
      </c>
      <c r="R654" s="8">
        <f t="shared" si="130"/>
        <v>5.5</v>
      </c>
      <c r="S654" s="8">
        <f t="shared" si="130"/>
        <v>0</v>
      </c>
      <c r="T654" s="8">
        <f t="shared" si="130"/>
        <v>0</v>
      </c>
      <c r="U654" s="21">
        <f t="shared" si="128"/>
        <v>30</v>
      </c>
      <c r="V654" s="19">
        <f>VLOOKUP($C654,Gas!$B$3:$E$2506,2)</f>
        <v>4.5549999999999997</v>
      </c>
      <c r="W654" s="44">
        <f t="shared" si="129"/>
        <v>9.9890230515916585</v>
      </c>
      <c r="X654" s="5">
        <f>VLOOKUP($C654,Gas!$B$3:$E$2506,4)</f>
        <v>0.7596376187138012</v>
      </c>
    </row>
    <row r="655" spans="1:24" x14ac:dyDescent="0.2">
      <c r="A655">
        <f t="shared" si="120"/>
        <v>2000</v>
      </c>
      <c r="B655" s="43">
        <f t="shared" si="119"/>
        <v>30</v>
      </c>
      <c r="C655" s="91">
        <v>36706</v>
      </c>
      <c r="D655" s="92">
        <v>34.67</v>
      </c>
      <c r="E655" s="4">
        <f t="shared" si="126"/>
        <v>-0.27183756625997263</v>
      </c>
      <c r="F655" s="100">
        <f t="shared" si="124"/>
        <v>6.5293004381930633</v>
      </c>
      <c r="G655" s="2"/>
      <c r="H655" s="8">
        <f t="shared" si="130"/>
        <v>0</v>
      </c>
      <c r="I655" s="8">
        <f t="shared" si="130"/>
        <v>0</v>
      </c>
      <c r="J655" s="8">
        <f t="shared" si="130"/>
        <v>0</v>
      </c>
      <c r="K655" s="8">
        <f t="shared" si="130"/>
        <v>0.32999999999999829</v>
      </c>
      <c r="L655" s="8">
        <f t="shared" si="130"/>
        <v>5.3299999999999983</v>
      </c>
      <c r="M655" s="8">
        <f t="shared" si="130"/>
        <v>15.329999999999998</v>
      </c>
      <c r="N655" s="8">
        <f t="shared" si="130"/>
        <v>14.670000000000002</v>
      </c>
      <c r="O655" s="8">
        <f t="shared" si="130"/>
        <v>9.6700000000000017</v>
      </c>
      <c r="P655" s="8">
        <f t="shared" si="130"/>
        <v>4.6700000000000017</v>
      </c>
      <c r="Q655" s="8">
        <f t="shared" si="130"/>
        <v>0</v>
      </c>
      <c r="R655" s="8">
        <f t="shared" si="130"/>
        <v>0</v>
      </c>
      <c r="S655" s="8">
        <f t="shared" si="130"/>
        <v>0</v>
      </c>
      <c r="T655" s="8">
        <f t="shared" si="130"/>
        <v>0</v>
      </c>
      <c r="U655" s="21">
        <f t="shared" si="128"/>
        <v>30</v>
      </c>
      <c r="V655" s="19">
        <f>VLOOKUP($C655,Gas!$B$3:$E$2506,2)</f>
        <v>4.4749999999999996</v>
      </c>
      <c r="W655" s="44">
        <f t="shared" si="129"/>
        <v>7.7474860335195537</v>
      </c>
      <c r="X655" s="5">
        <f>VLOOKUP($C655,Gas!$B$3:$E$2506,4)</f>
        <v>0.76932502879156905</v>
      </c>
    </row>
    <row r="656" spans="1:24" x14ac:dyDescent="0.2">
      <c r="A656">
        <f t="shared" si="120"/>
        <v>2000</v>
      </c>
      <c r="B656" s="43">
        <f t="shared" si="119"/>
        <v>30</v>
      </c>
      <c r="C656" s="91">
        <v>36707</v>
      </c>
      <c r="D656" s="92">
        <v>27.6</v>
      </c>
      <c r="E656" s="4">
        <f t="shared" si="126"/>
        <v>-0.2280589869738277</v>
      </c>
      <c r="F656" s="100">
        <f t="shared" si="124"/>
        <v>5.7904661292785731</v>
      </c>
      <c r="G656" s="2"/>
      <c r="H656" s="8">
        <f t="shared" si="130"/>
        <v>0</v>
      </c>
      <c r="I656" s="8">
        <f t="shared" si="130"/>
        <v>0</v>
      </c>
      <c r="J656" s="8">
        <f t="shared" si="130"/>
        <v>2.3999999999999986</v>
      </c>
      <c r="K656" s="8">
        <f t="shared" si="130"/>
        <v>7.3999999999999986</v>
      </c>
      <c r="L656" s="8">
        <f t="shared" si="130"/>
        <v>12.399999999999999</v>
      </c>
      <c r="M656" s="8">
        <f t="shared" si="130"/>
        <v>22.4</v>
      </c>
      <c r="N656" s="8">
        <f t="shared" si="130"/>
        <v>7.6000000000000014</v>
      </c>
      <c r="O656" s="8">
        <f t="shared" si="130"/>
        <v>2.6000000000000014</v>
      </c>
      <c r="P656" s="8">
        <f t="shared" si="130"/>
        <v>0</v>
      </c>
      <c r="Q656" s="8">
        <f t="shared" si="130"/>
        <v>0</v>
      </c>
      <c r="R656" s="8">
        <f t="shared" si="130"/>
        <v>0</v>
      </c>
      <c r="S656" s="8">
        <f t="shared" si="130"/>
        <v>0</v>
      </c>
      <c r="T656" s="8">
        <f t="shared" si="130"/>
        <v>0</v>
      </c>
      <c r="U656" s="21">
        <f t="shared" si="128"/>
        <v>30</v>
      </c>
      <c r="V656" s="19">
        <f>VLOOKUP($C656,Gas!$B$3:$E$2506,2)</f>
        <v>4.2649999999999997</v>
      </c>
      <c r="W656" s="44">
        <f t="shared" si="129"/>
        <v>6.4712778429073863</v>
      </c>
      <c r="X656" s="5">
        <f>VLOOKUP($C656,Gas!$B$3:$E$2506,4)</f>
        <v>0.82147466557421289</v>
      </c>
    </row>
    <row r="657" spans="1:24" x14ac:dyDescent="0.2">
      <c r="A657">
        <f t="shared" si="120"/>
        <v>2000</v>
      </c>
      <c r="B657" s="43">
        <f t="shared" si="119"/>
        <v>31</v>
      </c>
      <c r="C657" s="91">
        <v>36710</v>
      </c>
      <c r="D657" s="109">
        <f>D656</f>
        <v>27.6</v>
      </c>
      <c r="E657" s="4">
        <f t="shared" si="126"/>
        <v>0</v>
      </c>
      <c r="F657" s="100">
        <f t="shared" si="124"/>
        <v>5.2532331655195135</v>
      </c>
      <c r="G657" s="2"/>
      <c r="H657" s="8">
        <f t="shared" si="130"/>
        <v>0</v>
      </c>
      <c r="I657" s="8">
        <f t="shared" si="130"/>
        <v>0</v>
      </c>
      <c r="J657" s="8">
        <f t="shared" si="130"/>
        <v>2.3999999999999986</v>
      </c>
      <c r="K657" s="8">
        <f t="shared" si="130"/>
        <v>7.3999999999999986</v>
      </c>
      <c r="L657" s="8">
        <f t="shared" si="130"/>
        <v>12.399999999999999</v>
      </c>
      <c r="M657" s="8">
        <f t="shared" si="130"/>
        <v>22.4</v>
      </c>
      <c r="N657" s="8">
        <f t="shared" si="130"/>
        <v>7.6000000000000014</v>
      </c>
      <c r="O657" s="8">
        <f t="shared" si="130"/>
        <v>2.6000000000000014</v>
      </c>
      <c r="P657" s="8">
        <f t="shared" si="130"/>
        <v>0</v>
      </c>
      <c r="Q657" s="8">
        <f t="shared" si="130"/>
        <v>0</v>
      </c>
      <c r="R657" s="8">
        <f t="shared" si="130"/>
        <v>0</v>
      </c>
      <c r="S657" s="8">
        <f t="shared" si="130"/>
        <v>0</v>
      </c>
      <c r="T657" s="8">
        <f t="shared" si="130"/>
        <v>0</v>
      </c>
      <c r="U657" s="21">
        <f t="shared" si="128"/>
        <v>31</v>
      </c>
      <c r="V657" s="19">
        <f>VLOOKUP($C657,Gas!$B$3:$E$2506,2)</f>
        <v>4.335</v>
      </c>
      <c r="W657" s="44">
        <f t="shared" si="129"/>
        <v>6.366782006920416</v>
      </c>
      <c r="X657" s="5">
        <f>VLOOKUP($C657,Gas!$B$3:$E$2506,4)</f>
        <v>0.44107977714928176</v>
      </c>
    </row>
    <row r="658" spans="1:24" x14ac:dyDescent="0.2">
      <c r="A658">
        <f t="shared" si="120"/>
        <v>2000</v>
      </c>
      <c r="B658" s="43">
        <f t="shared" si="119"/>
        <v>31</v>
      </c>
      <c r="C658" s="91">
        <v>36713</v>
      </c>
      <c r="D658" s="92">
        <v>34.75</v>
      </c>
      <c r="E658" s="4">
        <f t="shared" si="126"/>
        <v>0.23036379928769676</v>
      </c>
      <c r="F658" s="100">
        <f t="shared" si="124"/>
        <v>5.2647065404173921</v>
      </c>
      <c r="G658" s="2"/>
      <c r="H658" s="8">
        <f t="shared" si="130"/>
        <v>0</v>
      </c>
      <c r="I658" s="8">
        <f t="shared" si="130"/>
        <v>0</v>
      </c>
      <c r="J658" s="8">
        <f t="shared" si="130"/>
        <v>0</v>
      </c>
      <c r="K658" s="8">
        <f t="shared" si="130"/>
        <v>0.25</v>
      </c>
      <c r="L658" s="8">
        <f t="shared" si="130"/>
        <v>5.25</v>
      </c>
      <c r="M658" s="8">
        <f t="shared" si="130"/>
        <v>15.25</v>
      </c>
      <c r="N658" s="8">
        <f t="shared" si="130"/>
        <v>14.75</v>
      </c>
      <c r="O658" s="8">
        <f t="shared" si="130"/>
        <v>9.75</v>
      </c>
      <c r="P658" s="8">
        <f t="shared" si="130"/>
        <v>4.75</v>
      </c>
      <c r="Q658" s="8">
        <f t="shared" si="130"/>
        <v>0</v>
      </c>
      <c r="R658" s="8">
        <f t="shared" si="130"/>
        <v>0</v>
      </c>
      <c r="S658" s="8">
        <f t="shared" si="130"/>
        <v>0</v>
      </c>
      <c r="T658" s="8">
        <f t="shared" si="130"/>
        <v>0</v>
      </c>
      <c r="U658" s="21">
        <f t="shared" si="128"/>
        <v>31</v>
      </c>
      <c r="V658" s="19">
        <f>VLOOKUP($C658,Gas!$B$3:$E$2506,2)</f>
        <v>4.24</v>
      </c>
      <c r="W658" s="44">
        <f t="shared" si="129"/>
        <v>8.1957547169811313</v>
      </c>
      <c r="X658" s="5">
        <f>VLOOKUP($C658,Gas!$B$3:$E$2506,4)</f>
        <v>0.45753115586252435</v>
      </c>
    </row>
    <row r="659" spans="1:24" x14ac:dyDescent="0.2">
      <c r="A659">
        <f t="shared" si="120"/>
        <v>2000</v>
      </c>
      <c r="B659" s="43">
        <f t="shared" si="119"/>
        <v>31</v>
      </c>
      <c r="C659" s="91">
        <v>36714</v>
      </c>
      <c r="D659" s="92">
        <v>29.88</v>
      </c>
      <c r="E659" s="4">
        <f t="shared" si="126"/>
        <v>-0.15099021174618465</v>
      </c>
      <c r="F659" s="100">
        <f t="shared" si="124"/>
        <v>5.2036891949868229</v>
      </c>
      <c r="G659" s="2"/>
      <c r="H659" s="8">
        <f t="shared" si="130"/>
        <v>0</v>
      </c>
      <c r="I659" s="8">
        <f t="shared" si="130"/>
        <v>0</v>
      </c>
      <c r="J659" s="8">
        <f t="shared" si="130"/>
        <v>0.12000000000000099</v>
      </c>
      <c r="K659" s="8">
        <f t="shared" si="130"/>
        <v>5.120000000000001</v>
      </c>
      <c r="L659" s="8">
        <f t="shared" si="130"/>
        <v>10.120000000000001</v>
      </c>
      <c r="M659" s="8">
        <f t="shared" si="130"/>
        <v>20.12</v>
      </c>
      <c r="N659" s="8">
        <f t="shared" si="130"/>
        <v>9.879999999999999</v>
      </c>
      <c r="O659" s="8">
        <f t="shared" si="130"/>
        <v>4.879999999999999</v>
      </c>
      <c r="P659" s="8">
        <f t="shared" si="130"/>
        <v>0</v>
      </c>
      <c r="Q659" s="8">
        <f t="shared" si="130"/>
        <v>0</v>
      </c>
      <c r="R659" s="8">
        <f t="shared" si="130"/>
        <v>0</v>
      </c>
      <c r="S659" s="8">
        <f t="shared" si="130"/>
        <v>0</v>
      </c>
      <c r="T659" s="8">
        <f t="shared" si="130"/>
        <v>0</v>
      </c>
      <c r="U659" s="21">
        <f t="shared" si="128"/>
        <v>31</v>
      </c>
      <c r="V659" s="19">
        <f>VLOOKUP($C659,Gas!$B$3:$E$2506,2)</f>
        <v>4.03</v>
      </c>
      <c r="W659" s="44">
        <f t="shared" si="129"/>
        <v>7.4143920595533492</v>
      </c>
      <c r="X659" s="5">
        <f>VLOOKUP($C659,Gas!$B$3:$E$2506,4)</f>
        <v>0.538047076643831</v>
      </c>
    </row>
    <row r="660" spans="1:24" x14ac:dyDescent="0.2">
      <c r="A660">
        <f t="shared" si="120"/>
        <v>2000</v>
      </c>
      <c r="B660" s="43">
        <f t="shared" si="119"/>
        <v>31</v>
      </c>
      <c r="C660" s="91">
        <v>36717</v>
      </c>
      <c r="D660" s="92">
        <v>46.75</v>
      </c>
      <c r="E660" s="4">
        <f t="shared" si="126"/>
        <v>0.44762489547007955</v>
      </c>
      <c r="F660" s="100">
        <f t="shared" ref="F660:F667" si="131">STDEV(E564:E660)*SQRT(trade_day)</f>
        <v>3.2903830851391196</v>
      </c>
      <c r="G660" s="2"/>
      <c r="H660" s="8">
        <f t="shared" si="130"/>
        <v>0</v>
      </c>
      <c r="I660" s="8">
        <f t="shared" si="130"/>
        <v>0</v>
      </c>
      <c r="J660" s="8">
        <f t="shared" si="130"/>
        <v>0</v>
      </c>
      <c r="K660" s="8">
        <f t="shared" si="130"/>
        <v>0</v>
      </c>
      <c r="L660" s="8">
        <f t="shared" si="130"/>
        <v>0</v>
      </c>
      <c r="M660" s="8">
        <f t="shared" si="130"/>
        <v>3.25</v>
      </c>
      <c r="N660" s="8">
        <f t="shared" si="130"/>
        <v>26.75</v>
      </c>
      <c r="O660" s="8">
        <f t="shared" si="130"/>
        <v>21.75</v>
      </c>
      <c r="P660" s="8">
        <f t="shared" si="130"/>
        <v>16.75</v>
      </c>
      <c r="Q660" s="8">
        <f t="shared" si="130"/>
        <v>11.75</v>
      </c>
      <c r="R660" s="8">
        <f t="shared" si="130"/>
        <v>6.75</v>
      </c>
      <c r="S660" s="8">
        <f t="shared" si="130"/>
        <v>0</v>
      </c>
      <c r="T660" s="8">
        <f t="shared" si="130"/>
        <v>0</v>
      </c>
      <c r="U660" s="21">
        <f t="shared" si="128"/>
        <v>31</v>
      </c>
      <c r="V660" s="19">
        <f>VLOOKUP($C660,Gas!$B$3:$E$2506,2)</f>
        <v>3.9950000000000001</v>
      </c>
      <c r="W660" s="44">
        <f t="shared" si="129"/>
        <v>11.702127659574467</v>
      </c>
      <c r="X660" s="5">
        <f>VLOOKUP($C660,Gas!$B$3:$E$2506,4)</f>
        <v>0.34791839601000846</v>
      </c>
    </row>
    <row r="661" spans="1:24" x14ac:dyDescent="0.2">
      <c r="A661">
        <f t="shared" si="120"/>
        <v>2000</v>
      </c>
      <c r="B661" s="43">
        <f t="shared" si="119"/>
        <v>31</v>
      </c>
      <c r="C661" s="91">
        <v>36718</v>
      </c>
      <c r="D661" s="92">
        <v>35.72</v>
      </c>
      <c r="E661" s="4">
        <f t="shared" si="126"/>
        <v>-0.26910349972639774</v>
      </c>
      <c r="F661" s="100">
        <f t="shared" si="131"/>
        <v>3.3197353622276653</v>
      </c>
      <c r="G661" s="2"/>
      <c r="H661" s="8">
        <f t="shared" si="130"/>
        <v>0</v>
      </c>
      <c r="I661" s="8">
        <f t="shared" si="130"/>
        <v>0</v>
      </c>
      <c r="J661" s="8">
        <f t="shared" si="130"/>
        <v>0</v>
      </c>
      <c r="K661" s="8">
        <f t="shared" si="130"/>
        <v>0</v>
      </c>
      <c r="L661" s="8">
        <f t="shared" si="130"/>
        <v>4.2800000000000011</v>
      </c>
      <c r="M661" s="8">
        <f t="shared" si="130"/>
        <v>14.280000000000001</v>
      </c>
      <c r="N661" s="8">
        <f t="shared" si="130"/>
        <v>15.719999999999999</v>
      </c>
      <c r="O661" s="8">
        <f t="shared" si="130"/>
        <v>10.719999999999999</v>
      </c>
      <c r="P661" s="8">
        <f t="shared" si="130"/>
        <v>5.7199999999999989</v>
      </c>
      <c r="Q661" s="8">
        <f t="shared" si="130"/>
        <v>0.71999999999999886</v>
      </c>
      <c r="R661" s="8">
        <f t="shared" si="130"/>
        <v>0</v>
      </c>
      <c r="S661" s="8">
        <f t="shared" si="130"/>
        <v>0</v>
      </c>
      <c r="T661" s="8">
        <f t="shared" si="130"/>
        <v>0</v>
      </c>
      <c r="U661" s="21">
        <f t="shared" si="128"/>
        <v>31</v>
      </c>
      <c r="V661" s="19">
        <f>VLOOKUP($C661,Gas!$B$3:$E$2506,2)</f>
        <v>4.18</v>
      </c>
      <c r="W661" s="44">
        <f t="shared" si="129"/>
        <v>8.545454545454545</v>
      </c>
      <c r="X661" s="5">
        <f>VLOOKUP($C661,Gas!$B$3:$E$2506,4)</f>
        <v>0.4531810728617231</v>
      </c>
    </row>
    <row r="662" spans="1:24" x14ac:dyDescent="0.2">
      <c r="A662">
        <f t="shared" si="120"/>
        <v>2000</v>
      </c>
      <c r="B662" s="43">
        <f t="shared" si="119"/>
        <v>31</v>
      </c>
      <c r="C662" s="91">
        <v>36719</v>
      </c>
      <c r="D662" s="92">
        <v>35.130000000000003</v>
      </c>
      <c r="E662" s="4">
        <f t="shared" si="126"/>
        <v>-1.6655289730562482E-2</v>
      </c>
      <c r="F662" s="100">
        <f t="shared" si="131"/>
        <v>3.319842679807433</v>
      </c>
      <c r="G662" s="2"/>
      <c r="H662" s="8">
        <f t="shared" si="130"/>
        <v>0</v>
      </c>
      <c r="I662" s="8">
        <f t="shared" si="130"/>
        <v>0</v>
      </c>
      <c r="J662" s="8">
        <f t="shared" si="130"/>
        <v>0</v>
      </c>
      <c r="K662" s="8">
        <f t="shared" si="130"/>
        <v>0</v>
      </c>
      <c r="L662" s="8">
        <f t="shared" si="130"/>
        <v>4.8699999999999974</v>
      </c>
      <c r="M662" s="8">
        <f t="shared" si="130"/>
        <v>14.869999999999997</v>
      </c>
      <c r="N662" s="8">
        <f t="shared" si="130"/>
        <v>15.130000000000003</v>
      </c>
      <c r="O662" s="8">
        <f t="shared" si="130"/>
        <v>10.130000000000003</v>
      </c>
      <c r="P662" s="8">
        <f t="shared" si="130"/>
        <v>5.1300000000000026</v>
      </c>
      <c r="Q662" s="8">
        <f t="shared" si="130"/>
        <v>0.13000000000000256</v>
      </c>
      <c r="R662" s="8">
        <f t="shared" si="130"/>
        <v>0</v>
      </c>
      <c r="S662" s="8">
        <f t="shared" si="130"/>
        <v>0</v>
      </c>
      <c r="T662" s="8">
        <f t="shared" si="130"/>
        <v>0</v>
      </c>
      <c r="U662" s="21">
        <f t="shared" si="128"/>
        <v>31</v>
      </c>
      <c r="V662" s="19">
        <f>VLOOKUP($C662,Gas!$B$3:$E$2506,2)</f>
        <v>4.165</v>
      </c>
      <c r="W662" s="44">
        <f t="shared" si="129"/>
        <v>8.4345738295318124</v>
      </c>
      <c r="X662" s="5">
        <f>VLOOKUP($C662,Gas!$B$3:$E$2506,4)</f>
        <v>0.45252967492956303</v>
      </c>
    </row>
    <row r="663" spans="1:24" x14ac:dyDescent="0.2">
      <c r="A663">
        <f t="shared" si="120"/>
        <v>2000</v>
      </c>
      <c r="B663" s="43">
        <f t="shared" si="119"/>
        <v>31</v>
      </c>
      <c r="C663" s="91">
        <v>36720</v>
      </c>
      <c r="D663" s="92">
        <v>28.71</v>
      </c>
      <c r="E663" s="4">
        <f t="shared" si="126"/>
        <v>-0.20180997214476315</v>
      </c>
      <c r="F663" s="100">
        <f t="shared" si="131"/>
        <v>3.3355666280842966</v>
      </c>
      <c r="G663" s="2"/>
      <c r="H663" s="8">
        <f t="shared" si="130"/>
        <v>0</v>
      </c>
      <c r="I663" s="8">
        <f t="shared" si="130"/>
        <v>0</v>
      </c>
      <c r="J663" s="8">
        <f t="shared" si="130"/>
        <v>1.2899999999999991</v>
      </c>
      <c r="K663" s="8">
        <f t="shared" si="130"/>
        <v>6.2899999999999991</v>
      </c>
      <c r="L663" s="8">
        <f t="shared" si="130"/>
        <v>11.29</v>
      </c>
      <c r="M663" s="8">
        <f t="shared" si="130"/>
        <v>21.29</v>
      </c>
      <c r="N663" s="8">
        <f t="shared" si="130"/>
        <v>8.7100000000000009</v>
      </c>
      <c r="O663" s="8">
        <f t="shared" si="130"/>
        <v>3.7100000000000009</v>
      </c>
      <c r="P663" s="8">
        <f t="shared" si="130"/>
        <v>0</v>
      </c>
      <c r="Q663" s="8">
        <f t="shared" si="130"/>
        <v>0</v>
      </c>
      <c r="R663" s="8">
        <f t="shared" si="130"/>
        <v>0</v>
      </c>
      <c r="S663" s="8">
        <f t="shared" si="130"/>
        <v>0</v>
      </c>
      <c r="T663" s="8">
        <f t="shared" si="130"/>
        <v>0</v>
      </c>
      <c r="U663" s="21">
        <f t="shared" si="128"/>
        <v>31</v>
      </c>
      <c r="V663" s="19">
        <f>VLOOKUP($C663,Gas!$B$3:$E$2506,2)</f>
        <v>4.2850000000000001</v>
      </c>
      <c r="W663" s="44">
        <f t="shared" si="129"/>
        <v>6.7001166861143524</v>
      </c>
      <c r="X663" s="5">
        <f>VLOOKUP($C663,Gas!$B$3:$E$2506,4)</f>
        <v>0.49340475472517037</v>
      </c>
    </row>
    <row r="664" spans="1:24" x14ac:dyDescent="0.2">
      <c r="A664">
        <f t="shared" si="120"/>
        <v>2000</v>
      </c>
      <c r="B664" s="43">
        <f t="shared" si="119"/>
        <v>31</v>
      </c>
      <c r="C664" s="91">
        <v>36721</v>
      </c>
      <c r="D664" s="92">
        <v>27.47</v>
      </c>
      <c r="E664" s="4">
        <f t="shared" si="126"/>
        <v>-4.4150994025790195E-2</v>
      </c>
      <c r="F664" s="100">
        <f t="shared" si="131"/>
        <v>3.3327520432879982</v>
      </c>
      <c r="G664" s="2"/>
      <c r="H664" s="8">
        <f t="shared" ref="H664:T673" si="132">IF(H$1="P",MAX(0,H$2-$D664),IF(H$1="C",MAX(0,$D664-H$2)))</f>
        <v>0</v>
      </c>
      <c r="I664" s="8">
        <f t="shared" si="132"/>
        <v>0</v>
      </c>
      <c r="J664" s="8">
        <f t="shared" si="132"/>
        <v>2.5300000000000011</v>
      </c>
      <c r="K664" s="8">
        <f t="shared" si="132"/>
        <v>7.5300000000000011</v>
      </c>
      <c r="L664" s="8">
        <f t="shared" si="132"/>
        <v>12.530000000000001</v>
      </c>
      <c r="M664" s="8">
        <f t="shared" si="132"/>
        <v>22.53</v>
      </c>
      <c r="N664" s="8">
        <f t="shared" si="132"/>
        <v>7.4699999999999989</v>
      </c>
      <c r="O664" s="8">
        <f t="shared" si="132"/>
        <v>2.4699999999999989</v>
      </c>
      <c r="P664" s="8">
        <f t="shared" si="132"/>
        <v>0</v>
      </c>
      <c r="Q664" s="8">
        <f t="shared" si="132"/>
        <v>0</v>
      </c>
      <c r="R664" s="8">
        <f t="shared" si="132"/>
        <v>0</v>
      </c>
      <c r="S664" s="8">
        <f t="shared" si="132"/>
        <v>0</v>
      </c>
      <c r="T664" s="8">
        <f t="shared" si="132"/>
        <v>0</v>
      </c>
      <c r="U664" s="21">
        <f t="shared" si="128"/>
        <v>31</v>
      </c>
      <c r="V664" s="19">
        <f>VLOOKUP($C664,Gas!$B$3:$E$2506,2)</f>
        <v>4.07</v>
      </c>
      <c r="W664" s="44">
        <f t="shared" si="129"/>
        <v>6.7493857493857483</v>
      </c>
      <c r="X664" s="5">
        <f>VLOOKUP($C664,Gas!$B$3:$E$2506,4)</f>
        <v>0.57907434479421849</v>
      </c>
    </row>
    <row r="665" spans="1:24" x14ac:dyDescent="0.2">
      <c r="A665">
        <f t="shared" si="120"/>
        <v>2000</v>
      </c>
      <c r="B665" s="43">
        <f t="shared" ref="B665:B728" si="133">MONTH(C665)+(YEAR(C665)-1998)*12</f>
        <v>31</v>
      </c>
      <c r="C665" s="91">
        <v>36724</v>
      </c>
      <c r="D665" s="92">
        <v>38.5</v>
      </c>
      <c r="E665" s="4">
        <f t="shared" si="126"/>
        <v>0.33756374118655613</v>
      </c>
      <c r="F665" s="100">
        <f t="shared" si="131"/>
        <v>3.3748803311482707</v>
      </c>
      <c r="G665" s="2"/>
      <c r="H665" s="8">
        <f t="shared" si="132"/>
        <v>0</v>
      </c>
      <c r="I665" s="8">
        <f t="shared" si="132"/>
        <v>0</v>
      </c>
      <c r="J665" s="8">
        <f t="shared" si="132"/>
        <v>0</v>
      </c>
      <c r="K665" s="8">
        <f t="shared" si="132"/>
        <v>0</v>
      </c>
      <c r="L665" s="8">
        <f t="shared" si="132"/>
        <v>1.5</v>
      </c>
      <c r="M665" s="8">
        <f t="shared" si="132"/>
        <v>11.5</v>
      </c>
      <c r="N665" s="8">
        <f t="shared" si="132"/>
        <v>18.5</v>
      </c>
      <c r="O665" s="8">
        <f t="shared" si="132"/>
        <v>13.5</v>
      </c>
      <c r="P665" s="8">
        <f t="shared" si="132"/>
        <v>8.5</v>
      </c>
      <c r="Q665" s="8">
        <f t="shared" si="132"/>
        <v>3.5</v>
      </c>
      <c r="R665" s="8">
        <f t="shared" si="132"/>
        <v>0</v>
      </c>
      <c r="S665" s="8">
        <f t="shared" si="132"/>
        <v>0</v>
      </c>
      <c r="T665" s="8">
        <f t="shared" si="132"/>
        <v>0</v>
      </c>
      <c r="U665" s="21">
        <f t="shared" si="128"/>
        <v>31</v>
      </c>
      <c r="V665" s="19">
        <f>VLOOKUP($C665,Gas!$B$3:$E$2506,2)</f>
        <v>4.18</v>
      </c>
      <c r="W665" s="44">
        <f t="shared" si="129"/>
        <v>9.2105263157894743</v>
      </c>
      <c r="X665" s="5">
        <f>VLOOKUP($C665,Gas!$B$3:$E$2506,4)</f>
        <v>0.50033135596290457</v>
      </c>
    </row>
    <row r="666" spans="1:24" x14ac:dyDescent="0.2">
      <c r="A666">
        <f t="shared" ref="A666:A729" si="134">YEAR(C666)</f>
        <v>2000</v>
      </c>
      <c r="B666" s="43">
        <f t="shared" si="133"/>
        <v>31</v>
      </c>
      <c r="C666" s="91">
        <v>36725</v>
      </c>
      <c r="D666" s="92">
        <v>57</v>
      </c>
      <c r="E666" s="4">
        <f t="shared" si="126"/>
        <v>0.39239302654081165</v>
      </c>
      <c r="F666" s="100">
        <f t="shared" si="131"/>
        <v>3.4245678137724074</v>
      </c>
      <c r="G666" s="2"/>
      <c r="H666" s="8">
        <f t="shared" si="132"/>
        <v>0</v>
      </c>
      <c r="I666" s="8">
        <f t="shared" si="132"/>
        <v>0</v>
      </c>
      <c r="J666" s="8">
        <f t="shared" si="132"/>
        <v>0</v>
      </c>
      <c r="K666" s="8">
        <f t="shared" si="132"/>
        <v>0</v>
      </c>
      <c r="L666" s="8">
        <f t="shared" si="132"/>
        <v>0</v>
      </c>
      <c r="M666" s="8">
        <f t="shared" si="132"/>
        <v>0</v>
      </c>
      <c r="N666" s="8">
        <f t="shared" si="132"/>
        <v>37</v>
      </c>
      <c r="O666" s="8">
        <f t="shared" si="132"/>
        <v>32</v>
      </c>
      <c r="P666" s="8">
        <f t="shared" si="132"/>
        <v>27</v>
      </c>
      <c r="Q666" s="8">
        <f t="shared" si="132"/>
        <v>22</v>
      </c>
      <c r="R666" s="8">
        <f t="shared" si="132"/>
        <v>17</v>
      </c>
      <c r="S666" s="8">
        <f t="shared" si="132"/>
        <v>7</v>
      </c>
      <c r="T666" s="8">
        <f t="shared" si="132"/>
        <v>0</v>
      </c>
      <c r="U666" s="21">
        <f t="shared" si="128"/>
        <v>31</v>
      </c>
      <c r="V666" s="19">
        <f>VLOOKUP($C666,Gas!$B$3:$E$2506,2)</f>
        <v>4.1349999999999998</v>
      </c>
      <c r="W666" s="44">
        <f t="shared" si="129"/>
        <v>13.784764207980654</v>
      </c>
      <c r="X666" s="5">
        <f>VLOOKUP($C666,Gas!$B$3:$E$2506,4)</f>
        <v>0.50259525708496944</v>
      </c>
    </row>
    <row r="667" spans="1:24" x14ac:dyDescent="0.2">
      <c r="A667">
        <f t="shared" si="134"/>
        <v>2000</v>
      </c>
      <c r="B667" s="43">
        <f t="shared" si="133"/>
        <v>31</v>
      </c>
      <c r="C667" s="91">
        <v>36726</v>
      </c>
      <c r="D667" s="92">
        <v>34.4</v>
      </c>
      <c r="E667" s="4">
        <f t="shared" si="126"/>
        <v>-0.50499470345519748</v>
      </c>
      <c r="F667" s="100">
        <f t="shared" si="131"/>
        <v>3.5220396255520523</v>
      </c>
      <c r="G667" s="2"/>
      <c r="H667" s="8">
        <f t="shared" si="132"/>
        <v>0</v>
      </c>
      <c r="I667" s="8">
        <f t="shared" si="132"/>
        <v>0</v>
      </c>
      <c r="J667" s="8">
        <f t="shared" si="132"/>
        <v>0</v>
      </c>
      <c r="K667" s="8">
        <f t="shared" si="132"/>
        <v>0.60000000000000142</v>
      </c>
      <c r="L667" s="8">
        <f t="shared" si="132"/>
        <v>5.6000000000000014</v>
      </c>
      <c r="M667" s="8">
        <f t="shared" si="132"/>
        <v>15.600000000000001</v>
      </c>
      <c r="N667" s="8">
        <f t="shared" si="132"/>
        <v>14.399999999999999</v>
      </c>
      <c r="O667" s="8">
        <f t="shared" si="132"/>
        <v>9.3999999999999986</v>
      </c>
      <c r="P667" s="8">
        <f t="shared" si="132"/>
        <v>4.3999999999999986</v>
      </c>
      <c r="Q667" s="8">
        <f t="shared" si="132"/>
        <v>0</v>
      </c>
      <c r="R667" s="8">
        <f t="shared" si="132"/>
        <v>0</v>
      </c>
      <c r="S667" s="8">
        <f t="shared" si="132"/>
        <v>0</v>
      </c>
      <c r="T667" s="8">
        <f t="shared" si="132"/>
        <v>0</v>
      </c>
      <c r="U667" s="21">
        <f t="shared" si="128"/>
        <v>31</v>
      </c>
      <c r="V667" s="19">
        <f>VLOOKUP($C667,Gas!$B$3:$E$2506,2)</f>
        <v>3.99</v>
      </c>
      <c r="W667" s="44">
        <f t="shared" si="129"/>
        <v>8.6215538847117781</v>
      </c>
      <c r="X667" s="5">
        <f>VLOOKUP($C667,Gas!$B$3:$E$2506,4)</f>
        <v>0.55595267721185304</v>
      </c>
    </row>
    <row r="668" spans="1:24" x14ac:dyDescent="0.2">
      <c r="A668">
        <f t="shared" si="134"/>
        <v>2000</v>
      </c>
      <c r="B668" s="43">
        <f t="shared" si="133"/>
        <v>31</v>
      </c>
      <c r="C668" s="91">
        <v>36727</v>
      </c>
      <c r="D668" s="92">
        <v>30.33</v>
      </c>
      <c r="E668" s="4">
        <f t="shared" si="126"/>
        <v>-0.12591924267886298</v>
      </c>
      <c r="F668" s="100">
        <f t="shared" ref="F668:F731" si="135">STDEV(E659:E668)*SQRT(trade_day)</f>
        <v>4.931426663949094</v>
      </c>
      <c r="G668" s="2"/>
      <c r="H668" s="8">
        <f t="shared" si="132"/>
        <v>0</v>
      </c>
      <c r="I668" s="8">
        <f t="shared" si="132"/>
        <v>0</v>
      </c>
      <c r="J668" s="8">
        <f t="shared" si="132"/>
        <v>0</v>
      </c>
      <c r="K668" s="8">
        <f t="shared" si="132"/>
        <v>4.6700000000000017</v>
      </c>
      <c r="L668" s="8">
        <f t="shared" si="132"/>
        <v>9.6700000000000017</v>
      </c>
      <c r="M668" s="8">
        <f t="shared" si="132"/>
        <v>19.670000000000002</v>
      </c>
      <c r="N668" s="8">
        <f t="shared" si="132"/>
        <v>10.329999999999998</v>
      </c>
      <c r="O668" s="8">
        <f t="shared" si="132"/>
        <v>5.3299999999999983</v>
      </c>
      <c r="P668" s="8">
        <f t="shared" si="132"/>
        <v>0.32999999999999829</v>
      </c>
      <c r="Q668" s="8">
        <f t="shared" si="132"/>
        <v>0</v>
      </c>
      <c r="R668" s="8">
        <f t="shared" si="132"/>
        <v>0</v>
      </c>
      <c r="S668" s="8">
        <f t="shared" si="132"/>
        <v>0</v>
      </c>
      <c r="T668" s="8">
        <f t="shared" si="132"/>
        <v>0</v>
      </c>
      <c r="U668" s="21">
        <f t="shared" si="128"/>
        <v>31</v>
      </c>
      <c r="V668" s="19">
        <f>VLOOKUP($C668,Gas!$B$3:$E$2506,2)</f>
        <v>4.0650000000000004</v>
      </c>
      <c r="W668" s="44">
        <f t="shared" si="129"/>
        <v>7.4612546125461243</v>
      </c>
      <c r="X668" s="5">
        <f>VLOOKUP($C668,Gas!$B$3:$E$2506,4)</f>
        <v>0.56738934693573895</v>
      </c>
    </row>
    <row r="669" spans="1:24" x14ac:dyDescent="0.2">
      <c r="A669">
        <f t="shared" si="134"/>
        <v>2000</v>
      </c>
      <c r="B669" s="43">
        <f t="shared" si="133"/>
        <v>31</v>
      </c>
      <c r="C669" s="91">
        <v>36728</v>
      </c>
      <c r="D669" s="92">
        <v>29.64</v>
      </c>
      <c r="E669" s="4">
        <f t="shared" si="126"/>
        <v>-2.3012521272603535E-2</v>
      </c>
      <c r="F669" s="100">
        <f t="shared" si="135"/>
        <v>4.8735643460843043</v>
      </c>
      <c r="G669" s="2"/>
      <c r="H669" s="8">
        <f t="shared" si="132"/>
        <v>0</v>
      </c>
      <c r="I669" s="8">
        <f t="shared" si="132"/>
        <v>0</v>
      </c>
      <c r="J669" s="8">
        <f t="shared" si="132"/>
        <v>0.35999999999999943</v>
      </c>
      <c r="K669" s="8">
        <f t="shared" si="132"/>
        <v>5.3599999999999994</v>
      </c>
      <c r="L669" s="8">
        <f t="shared" si="132"/>
        <v>10.36</v>
      </c>
      <c r="M669" s="8">
        <f t="shared" si="132"/>
        <v>20.36</v>
      </c>
      <c r="N669" s="8">
        <f t="shared" si="132"/>
        <v>9.64</v>
      </c>
      <c r="O669" s="8">
        <f t="shared" si="132"/>
        <v>4.6400000000000006</v>
      </c>
      <c r="P669" s="8">
        <f t="shared" si="132"/>
        <v>0</v>
      </c>
      <c r="Q669" s="8">
        <f t="shared" si="132"/>
        <v>0</v>
      </c>
      <c r="R669" s="8">
        <f t="shared" si="132"/>
        <v>0</v>
      </c>
      <c r="S669" s="8">
        <f t="shared" si="132"/>
        <v>0</v>
      </c>
      <c r="T669" s="8">
        <f t="shared" si="132"/>
        <v>0</v>
      </c>
      <c r="U669" s="21">
        <f t="shared" si="128"/>
        <v>31</v>
      </c>
      <c r="V669" s="19">
        <f>VLOOKUP($C669,Gas!$B$3:$E$2506,2)</f>
        <v>3.8650000000000002</v>
      </c>
      <c r="W669" s="44">
        <f t="shared" si="129"/>
        <v>7.6688227684346701</v>
      </c>
      <c r="X669" s="5">
        <f>VLOOKUP($C669,Gas!$B$3:$E$2506,4)</f>
        <v>0.56425553975529752</v>
      </c>
    </row>
    <row r="670" spans="1:24" x14ac:dyDescent="0.2">
      <c r="A670">
        <f t="shared" si="134"/>
        <v>2000</v>
      </c>
      <c r="B670" s="43">
        <f t="shared" si="133"/>
        <v>31</v>
      </c>
      <c r="C670" s="91">
        <v>36731</v>
      </c>
      <c r="D670" s="92">
        <v>29.39</v>
      </c>
      <c r="E670" s="4">
        <f t="shared" si="126"/>
        <v>-8.4703199970602057E-3</v>
      </c>
      <c r="F670" s="100">
        <f t="shared" si="135"/>
        <v>4.1939918433762813</v>
      </c>
      <c r="G670" s="2"/>
      <c r="H670" s="8">
        <f t="shared" si="132"/>
        <v>0</v>
      </c>
      <c r="I670" s="8">
        <f t="shared" si="132"/>
        <v>0</v>
      </c>
      <c r="J670" s="8">
        <f t="shared" si="132"/>
        <v>0.60999999999999943</v>
      </c>
      <c r="K670" s="8">
        <f t="shared" si="132"/>
        <v>5.6099999999999994</v>
      </c>
      <c r="L670" s="8">
        <f t="shared" si="132"/>
        <v>10.61</v>
      </c>
      <c r="M670" s="8">
        <f t="shared" si="132"/>
        <v>20.61</v>
      </c>
      <c r="N670" s="8">
        <f t="shared" si="132"/>
        <v>9.39</v>
      </c>
      <c r="O670" s="8">
        <f t="shared" si="132"/>
        <v>4.3900000000000006</v>
      </c>
      <c r="P670" s="8">
        <f t="shared" si="132"/>
        <v>0</v>
      </c>
      <c r="Q670" s="8">
        <f t="shared" si="132"/>
        <v>0</v>
      </c>
      <c r="R670" s="8">
        <f t="shared" si="132"/>
        <v>0</v>
      </c>
      <c r="S670" s="8">
        <f t="shared" si="132"/>
        <v>0</v>
      </c>
      <c r="T670" s="8">
        <f t="shared" si="132"/>
        <v>0</v>
      </c>
      <c r="U670" s="21">
        <f t="shared" si="128"/>
        <v>31</v>
      </c>
      <c r="V670" s="19">
        <f>VLOOKUP($C670,Gas!$B$3:$E$2506,2)</f>
        <v>3.88</v>
      </c>
      <c r="W670" s="44">
        <f t="shared" si="129"/>
        <v>7.5747422680412377</v>
      </c>
      <c r="X670" s="5">
        <f>VLOOKUP($C670,Gas!$B$3:$E$2506,4)</f>
        <v>0.44034636197637345</v>
      </c>
    </row>
    <row r="671" spans="1:24" x14ac:dyDescent="0.2">
      <c r="A671">
        <f t="shared" si="134"/>
        <v>2000</v>
      </c>
      <c r="B671" s="43">
        <f t="shared" si="133"/>
        <v>31</v>
      </c>
      <c r="C671" s="91">
        <v>36732</v>
      </c>
      <c r="D671" s="92">
        <v>29.71</v>
      </c>
      <c r="E671" s="4">
        <f t="shared" si="126"/>
        <v>1.0829209043690202E-2</v>
      </c>
      <c r="F671" s="100">
        <f t="shared" si="135"/>
        <v>4.0106645322994456</v>
      </c>
      <c r="G671" s="2"/>
      <c r="H671" s="8">
        <f t="shared" si="132"/>
        <v>0</v>
      </c>
      <c r="I671" s="8">
        <f t="shared" si="132"/>
        <v>0</v>
      </c>
      <c r="J671" s="8">
        <f t="shared" si="132"/>
        <v>0.28999999999999915</v>
      </c>
      <c r="K671" s="8">
        <f t="shared" si="132"/>
        <v>5.2899999999999991</v>
      </c>
      <c r="L671" s="8">
        <f t="shared" si="132"/>
        <v>10.29</v>
      </c>
      <c r="M671" s="8">
        <f t="shared" si="132"/>
        <v>20.29</v>
      </c>
      <c r="N671" s="8">
        <f t="shared" si="132"/>
        <v>9.7100000000000009</v>
      </c>
      <c r="O671" s="8">
        <f t="shared" si="132"/>
        <v>4.7100000000000009</v>
      </c>
      <c r="P671" s="8">
        <f t="shared" si="132"/>
        <v>0</v>
      </c>
      <c r="Q671" s="8">
        <f t="shared" si="132"/>
        <v>0</v>
      </c>
      <c r="R671" s="8">
        <f t="shared" si="132"/>
        <v>0</v>
      </c>
      <c r="S671" s="8">
        <f t="shared" si="132"/>
        <v>0</v>
      </c>
      <c r="T671" s="8">
        <f t="shared" si="132"/>
        <v>0</v>
      </c>
      <c r="U671" s="21">
        <f t="shared" si="128"/>
        <v>31</v>
      </c>
      <c r="V671" s="19">
        <f>VLOOKUP($C671,Gas!$B$3:$E$2506,2)</f>
        <v>3.74</v>
      </c>
      <c r="W671" s="44">
        <f t="shared" si="129"/>
        <v>7.9438502673796787</v>
      </c>
      <c r="X671" s="5">
        <f>VLOOKUP($C671,Gas!$B$3:$E$2506,4)</f>
        <v>0.42300227681772479</v>
      </c>
    </row>
    <row r="672" spans="1:24" x14ac:dyDescent="0.2">
      <c r="A672">
        <f t="shared" si="134"/>
        <v>2000</v>
      </c>
      <c r="B672" s="43">
        <f t="shared" si="133"/>
        <v>31</v>
      </c>
      <c r="C672" s="91">
        <v>36733</v>
      </c>
      <c r="D672" s="92">
        <v>30.52</v>
      </c>
      <c r="E672" s="4">
        <f t="shared" si="126"/>
        <v>2.6898516941739902E-2</v>
      </c>
      <c r="F672" s="100">
        <f t="shared" si="135"/>
        <v>4.0171046642286239</v>
      </c>
      <c r="G672" s="2"/>
      <c r="H672" s="8">
        <f t="shared" si="132"/>
        <v>0</v>
      </c>
      <c r="I672" s="8">
        <f t="shared" si="132"/>
        <v>0</v>
      </c>
      <c r="J672" s="8">
        <f t="shared" si="132"/>
        <v>0</v>
      </c>
      <c r="K672" s="8">
        <f t="shared" si="132"/>
        <v>4.4800000000000004</v>
      </c>
      <c r="L672" s="8">
        <f t="shared" si="132"/>
        <v>9.48</v>
      </c>
      <c r="M672" s="8">
        <f t="shared" si="132"/>
        <v>19.48</v>
      </c>
      <c r="N672" s="8">
        <f t="shared" si="132"/>
        <v>10.52</v>
      </c>
      <c r="O672" s="8">
        <f t="shared" si="132"/>
        <v>5.52</v>
      </c>
      <c r="P672" s="8">
        <f t="shared" si="132"/>
        <v>0.51999999999999957</v>
      </c>
      <c r="Q672" s="8">
        <f t="shared" si="132"/>
        <v>0</v>
      </c>
      <c r="R672" s="8">
        <f t="shared" si="132"/>
        <v>0</v>
      </c>
      <c r="S672" s="8">
        <f t="shared" si="132"/>
        <v>0</v>
      </c>
      <c r="T672" s="8">
        <f t="shared" si="132"/>
        <v>0</v>
      </c>
      <c r="U672" s="21">
        <f t="shared" si="128"/>
        <v>31</v>
      </c>
      <c r="V672" s="19">
        <f>VLOOKUP($C672,Gas!$B$3:$E$2506,2)</f>
        <v>3.6349999999999998</v>
      </c>
      <c r="W672" s="44">
        <f t="shared" si="129"/>
        <v>8.3961485557083915</v>
      </c>
      <c r="X672" s="5">
        <f>VLOOKUP($C672,Gas!$B$3:$E$2506,4)</f>
        <v>0.42759644718416845</v>
      </c>
    </row>
    <row r="673" spans="1:24" x14ac:dyDescent="0.2">
      <c r="A673">
        <f t="shared" si="134"/>
        <v>2000</v>
      </c>
      <c r="B673" s="43">
        <f t="shared" si="133"/>
        <v>31</v>
      </c>
      <c r="C673" s="91">
        <v>36734</v>
      </c>
      <c r="D673" s="92">
        <v>31.89</v>
      </c>
      <c r="E673" s="4">
        <f t="shared" si="126"/>
        <v>4.3910274605710037E-2</v>
      </c>
      <c r="F673" s="100">
        <f t="shared" si="135"/>
        <v>3.8837729823325433</v>
      </c>
      <c r="G673" s="2"/>
      <c r="H673" s="8">
        <f t="shared" si="132"/>
        <v>0</v>
      </c>
      <c r="I673" s="8">
        <f t="shared" si="132"/>
        <v>0</v>
      </c>
      <c r="J673" s="8">
        <f t="shared" si="132"/>
        <v>0</v>
      </c>
      <c r="K673" s="8">
        <f t="shared" si="132"/>
        <v>3.1099999999999994</v>
      </c>
      <c r="L673" s="8">
        <f t="shared" si="132"/>
        <v>8.11</v>
      </c>
      <c r="M673" s="8">
        <f t="shared" si="132"/>
        <v>18.11</v>
      </c>
      <c r="N673" s="8">
        <f t="shared" si="132"/>
        <v>11.89</v>
      </c>
      <c r="O673" s="8">
        <f t="shared" si="132"/>
        <v>6.8900000000000006</v>
      </c>
      <c r="P673" s="8">
        <f t="shared" si="132"/>
        <v>1.8900000000000006</v>
      </c>
      <c r="Q673" s="8">
        <f t="shared" si="132"/>
        <v>0</v>
      </c>
      <c r="R673" s="8">
        <f t="shared" si="132"/>
        <v>0</v>
      </c>
      <c r="S673" s="8">
        <f t="shared" si="132"/>
        <v>0</v>
      </c>
      <c r="T673" s="8">
        <f t="shared" si="132"/>
        <v>0</v>
      </c>
      <c r="U673" s="21">
        <f t="shared" si="128"/>
        <v>31</v>
      </c>
      <c r="V673" s="19">
        <f>VLOOKUP($C673,Gas!$B$3:$E$2506,2)</f>
        <v>3.58</v>
      </c>
      <c r="W673" s="44">
        <f t="shared" si="129"/>
        <v>8.9078212290502794</v>
      </c>
      <c r="X673" s="5">
        <f>VLOOKUP($C673,Gas!$B$3:$E$2506,4)</f>
        <v>0.41718934397665725</v>
      </c>
    </row>
    <row r="674" spans="1:24" x14ac:dyDescent="0.2">
      <c r="A674">
        <f t="shared" si="134"/>
        <v>2000</v>
      </c>
      <c r="B674" s="43">
        <f t="shared" si="133"/>
        <v>31</v>
      </c>
      <c r="C674" s="91">
        <v>36735</v>
      </c>
      <c r="D674" s="92">
        <v>31.95</v>
      </c>
      <c r="E674" s="4">
        <f t="shared" si="126"/>
        <v>1.8796998015774722E-3</v>
      </c>
      <c r="F674" s="100">
        <f t="shared" si="135"/>
        <v>3.8725823863301572</v>
      </c>
      <c r="G674" s="2"/>
      <c r="H674" s="8">
        <f t="shared" ref="H674:T683" si="136">IF(H$1="P",MAX(0,H$2-$D674),IF(H$1="C",MAX(0,$D674-H$2)))</f>
        <v>0</v>
      </c>
      <c r="I674" s="8">
        <f t="shared" si="136"/>
        <v>0</v>
      </c>
      <c r="J674" s="8">
        <f t="shared" si="136"/>
        <v>0</v>
      </c>
      <c r="K674" s="8">
        <f t="shared" si="136"/>
        <v>3.0500000000000007</v>
      </c>
      <c r="L674" s="8">
        <f t="shared" si="136"/>
        <v>8.0500000000000007</v>
      </c>
      <c r="M674" s="8">
        <f t="shared" si="136"/>
        <v>18.05</v>
      </c>
      <c r="N674" s="8">
        <f t="shared" si="136"/>
        <v>11.95</v>
      </c>
      <c r="O674" s="8">
        <f t="shared" si="136"/>
        <v>6.9499999999999993</v>
      </c>
      <c r="P674" s="8">
        <f t="shared" si="136"/>
        <v>1.9499999999999993</v>
      </c>
      <c r="Q674" s="8">
        <f t="shared" si="136"/>
        <v>0</v>
      </c>
      <c r="R674" s="8">
        <f t="shared" si="136"/>
        <v>0</v>
      </c>
      <c r="S674" s="8">
        <f t="shared" si="136"/>
        <v>0</v>
      </c>
      <c r="T674" s="8">
        <f t="shared" si="136"/>
        <v>0</v>
      </c>
      <c r="U674" s="21">
        <f t="shared" si="128"/>
        <v>31</v>
      </c>
      <c r="V674" s="19">
        <f>VLOOKUP($C674,Gas!$B$3:$E$2506,2)</f>
        <v>3.7549999999999999</v>
      </c>
      <c r="W674" s="44">
        <f t="shared" si="129"/>
        <v>8.5086551264980024</v>
      </c>
      <c r="X674" s="5">
        <f>VLOOKUP($C674,Gas!$B$3:$E$2506,4)</f>
        <v>0.56687952970566391</v>
      </c>
    </row>
    <row r="675" spans="1:24" x14ac:dyDescent="0.2">
      <c r="A675">
        <f t="shared" si="134"/>
        <v>2000</v>
      </c>
      <c r="B675" s="43">
        <f t="shared" si="133"/>
        <v>31</v>
      </c>
      <c r="C675" s="91">
        <v>36738</v>
      </c>
      <c r="D675" s="92">
        <v>45.23</v>
      </c>
      <c r="E675" s="4">
        <f t="shared" si="126"/>
        <v>0.34758840266620794</v>
      </c>
      <c r="F675" s="100">
        <f t="shared" si="135"/>
        <v>3.8960224182280006</v>
      </c>
      <c r="G675" s="2"/>
      <c r="H675" s="8">
        <f t="shared" si="136"/>
        <v>0</v>
      </c>
      <c r="I675" s="8">
        <f t="shared" si="136"/>
        <v>0</v>
      </c>
      <c r="J675" s="8">
        <f t="shared" si="136"/>
        <v>0</v>
      </c>
      <c r="K675" s="8">
        <f t="shared" si="136"/>
        <v>0</v>
      </c>
      <c r="L675" s="8">
        <f t="shared" si="136"/>
        <v>0</v>
      </c>
      <c r="M675" s="8">
        <f t="shared" si="136"/>
        <v>4.7700000000000031</v>
      </c>
      <c r="N675" s="8">
        <f t="shared" si="136"/>
        <v>25.229999999999997</v>
      </c>
      <c r="O675" s="8">
        <f t="shared" si="136"/>
        <v>20.229999999999997</v>
      </c>
      <c r="P675" s="8">
        <f t="shared" si="136"/>
        <v>15.229999999999997</v>
      </c>
      <c r="Q675" s="8">
        <f t="shared" si="136"/>
        <v>10.229999999999997</v>
      </c>
      <c r="R675" s="8">
        <f t="shared" si="136"/>
        <v>5.2299999999999969</v>
      </c>
      <c r="S675" s="8">
        <f t="shared" si="136"/>
        <v>0</v>
      </c>
      <c r="T675" s="8">
        <f t="shared" si="136"/>
        <v>0</v>
      </c>
      <c r="U675" s="21">
        <f t="shared" si="128"/>
        <v>31</v>
      </c>
      <c r="V675" s="19">
        <f>VLOOKUP($C675,Gas!$B$3:$E$2506,2)</f>
        <v>3.8849999999999998</v>
      </c>
      <c r="W675" s="44">
        <f t="shared" si="129"/>
        <v>11.642213642213642</v>
      </c>
      <c r="X675" s="5">
        <f>VLOOKUP($C675,Gas!$B$3:$E$2506,4)</f>
        <v>0.48676300727075283</v>
      </c>
    </row>
    <row r="676" spans="1:24" x14ac:dyDescent="0.2">
      <c r="A676">
        <f t="shared" si="134"/>
        <v>2000</v>
      </c>
      <c r="B676" s="43">
        <f t="shared" si="133"/>
        <v>32</v>
      </c>
      <c r="C676" s="91">
        <v>36739</v>
      </c>
      <c r="D676" s="92">
        <v>45.84</v>
      </c>
      <c r="E676" s="4">
        <f t="shared" si="126"/>
        <v>1.3396488916732379E-2</v>
      </c>
      <c r="F676" s="100">
        <f t="shared" si="135"/>
        <v>3.2935056114836874</v>
      </c>
      <c r="G676" s="2"/>
      <c r="H676" s="8">
        <f t="shared" si="136"/>
        <v>0</v>
      </c>
      <c r="I676" s="8">
        <f t="shared" si="136"/>
        <v>0</v>
      </c>
      <c r="J676" s="8">
        <f t="shared" si="136"/>
        <v>0</v>
      </c>
      <c r="K676" s="8">
        <f t="shared" si="136"/>
        <v>0</v>
      </c>
      <c r="L676" s="8">
        <f t="shared" si="136"/>
        <v>0</v>
      </c>
      <c r="M676" s="8">
        <f t="shared" si="136"/>
        <v>4.1599999999999966</v>
      </c>
      <c r="N676" s="8">
        <f t="shared" si="136"/>
        <v>25.840000000000003</v>
      </c>
      <c r="O676" s="8">
        <f t="shared" si="136"/>
        <v>20.840000000000003</v>
      </c>
      <c r="P676" s="8">
        <f t="shared" si="136"/>
        <v>15.840000000000003</v>
      </c>
      <c r="Q676" s="8">
        <f t="shared" si="136"/>
        <v>10.840000000000003</v>
      </c>
      <c r="R676" s="8">
        <f t="shared" si="136"/>
        <v>5.8400000000000034</v>
      </c>
      <c r="S676" s="8">
        <f t="shared" si="136"/>
        <v>0</v>
      </c>
      <c r="T676" s="8">
        <f t="shared" si="136"/>
        <v>0</v>
      </c>
      <c r="U676" s="21">
        <f t="shared" si="128"/>
        <v>32</v>
      </c>
      <c r="V676" s="19">
        <f>VLOOKUP($C676,Gas!$B$3:$E$2506,2)</f>
        <v>3.76</v>
      </c>
      <c r="W676" s="44">
        <f t="shared" si="129"/>
        <v>12.191489361702128</v>
      </c>
      <c r="X676" s="5">
        <f>VLOOKUP($C676,Gas!$B$3:$E$2506,4)</f>
        <v>0.52517745863170417</v>
      </c>
    </row>
    <row r="677" spans="1:24" x14ac:dyDescent="0.2">
      <c r="A677">
        <f t="shared" si="134"/>
        <v>2000</v>
      </c>
      <c r="B677" s="43">
        <f t="shared" si="133"/>
        <v>32</v>
      </c>
      <c r="C677" s="91">
        <v>36740</v>
      </c>
      <c r="D677" s="92">
        <v>61.47</v>
      </c>
      <c r="E677" s="4">
        <f t="shared" si="126"/>
        <v>0.29339217851243377</v>
      </c>
      <c r="F677" s="100">
        <f t="shared" si="135"/>
        <v>2.3130570421311165</v>
      </c>
      <c r="G677" s="2"/>
      <c r="H677" s="8">
        <f t="shared" si="136"/>
        <v>0</v>
      </c>
      <c r="I677" s="8">
        <f t="shared" si="136"/>
        <v>0</v>
      </c>
      <c r="J677" s="8">
        <f t="shared" si="136"/>
        <v>0</v>
      </c>
      <c r="K677" s="8">
        <f t="shared" si="136"/>
        <v>0</v>
      </c>
      <c r="L677" s="8">
        <f t="shared" si="136"/>
        <v>0</v>
      </c>
      <c r="M677" s="8">
        <f t="shared" si="136"/>
        <v>0</v>
      </c>
      <c r="N677" s="8">
        <f t="shared" si="136"/>
        <v>41.47</v>
      </c>
      <c r="O677" s="8">
        <f t="shared" si="136"/>
        <v>36.47</v>
      </c>
      <c r="P677" s="8">
        <f t="shared" si="136"/>
        <v>31.47</v>
      </c>
      <c r="Q677" s="8">
        <f t="shared" si="136"/>
        <v>26.47</v>
      </c>
      <c r="R677" s="8">
        <f t="shared" si="136"/>
        <v>21.47</v>
      </c>
      <c r="S677" s="8">
        <f t="shared" si="136"/>
        <v>11.469999999999999</v>
      </c>
      <c r="T677" s="8">
        <f t="shared" si="136"/>
        <v>0</v>
      </c>
      <c r="U677" s="21">
        <f t="shared" si="128"/>
        <v>32</v>
      </c>
      <c r="V677" s="19">
        <f>VLOOKUP($C677,Gas!$B$3:$E$2506,2)</f>
        <v>3.74</v>
      </c>
      <c r="W677" s="44">
        <f t="shared" si="129"/>
        <v>16.435828877005346</v>
      </c>
      <c r="X677" s="5">
        <f>VLOOKUP($C677,Gas!$B$3:$E$2506,4)</f>
        <v>0.52487193257003373</v>
      </c>
    </row>
    <row r="678" spans="1:24" x14ac:dyDescent="0.2">
      <c r="A678">
        <f t="shared" si="134"/>
        <v>2000</v>
      </c>
      <c r="B678" s="43">
        <f t="shared" si="133"/>
        <v>32</v>
      </c>
      <c r="C678" s="91">
        <v>36741</v>
      </c>
      <c r="D678" s="92">
        <v>51</v>
      </c>
      <c r="E678" s="4">
        <f t="shared" si="126"/>
        <v>-0.18672361819459227</v>
      </c>
      <c r="F678" s="100">
        <f t="shared" si="135"/>
        <v>2.4625417055208176</v>
      </c>
      <c r="G678" s="2"/>
      <c r="H678" s="8">
        <f t="shared" si="136"/>
        <v>0</v>
      </c>
      <c r="I678" s="8">
        <f t="shared" si="136"/>
        <v>0</v>
      </c>
      <c r="J678" s="8">
        <f t="shared" si="136"/>
        <v>0</v>
      </c>
      <c r="K678" s="8">
        <f t="shared" si="136"/>
        <v>0</v>
      </c>
      <c r="L678" s="8">
        <f t="shared" si="136"/>
        <v>0</v>
      </c>
      <c r="M678" s="8">
        <f t="shared" si="136"/>
        <v>0</v>
      </c>
      <c r="N678" s="8">
        <f t="shared" si="136"/>
        <v>31</v>
      </c>
      <c r="O678" s="8">
        <f t="shared" si="136"/>
        <v>26</v>
      </c>
      <c r="P678" s="8">
        <f t="shared" si="136"/>
        <v>21</v>
      </c>
      <c r="Q678" s="8">
        <f t="shared" si="136"/>
        <v>16</v>
      </c>
      <c r="R678" s="8">
        <f t="shared" si="136"/>
        <v>11</v>
      </c>
      <c r="S678" s="8">
        <f t="shared" si="136"/>
        <v>1</v>
      </c>
      <c r="T678" s="8">
        <f t="shared" si="136"/>
        <v>0</v>
      </c>
      <c r="U678" s="21">
        <f t="shared" si="128"/>
        <v>32</v>
      </c>
      <c r="V678" s="19">
        <f>VLOOKUP($C678,Gas!$B$3:$E$2506,2)</f>
        <v>4.04</v>
      </c>
      <c r="W678" s="44">
        <f t="shared" si="129"/>
        <v>12.623762376237623</v>
      </c>
      <c r="X678" s="5">
        <f>VLOOKUP($C678,Gas!$B$3:$E$2506,4)</f>
        <v>0.71818779609756889</v>
      </c>
    </row>
    <row r="679" spans="1:24" x14ac:dyDescent="0.2">
      <c r="A679">
        <f t="shared" si="134"/>
        <v>2000</v>
      </c>
      <c r="B679" s="43">
        <f t="shared" si="133"/>
        <v>32</v>
      </c>
      <c r="C679" s="91">
        <v>36742</v>
      </c>
      <c r="D679" s="92">
        <v>39.770000000000003</v>
      </c>
      <c r="E679" s="4">
        <f t="shared" si="126"/>
        <v>-0.2487127735047264</v>
      </c>
      <c r="F679" s="100">
        <f t="shared" si="135"/>
        <v>2.8771184620632031</v>
      </c>
      <c r="G679" s="2"/>
      <c r="H679" s="8">
        <f t="shared" si="136"/>
        <v>0</v>
      </c>
      <c r="I679" s="8">
        <f t="shared" si="136"/>
        <v>0</v>
      </c>
      <c r="J679" s="8">
        <f t="shared" si="136"/>
        <v>0</v>
      </c>
      <c r="K679" s="8">
        <f t="shared" si="136"/>
        <v>0</v>
      </c>
      <c r="L679" s="8">
        <f t="shared" si="136"/>
        <v>0.22999999999999687</v>
      </c>
      <c r="M679" s="8">
        <f t="shared" si="136"/>
        <v>10.229999999999997</v>
      </c>
      <c r="N679" s="8">
        <f t="shared" si="136"/>
        <v>19.770000000000003</v>
      </c>
      <c r="O679" s="8">
        <f t="shared" si="136"/>
        <v>14.770000000000003</v>
      </c>
      <c r="P679" s="8">
        <f t="shared" si="136"/>
        <v>9.7700000000000031</v>
      </c>
      <c r="Q679" s="8">
        <f t="shared" si="136"/>
        <v>4.7700000000000031</v>
      </c>
      <c r="R679" s="8">
        <f t="shared" si="136"/>
        <v>0</v>
      </c>
      <c r="S679" s="8">
        <f t="shared" si="136"/>
        <v>0</v>
      </c>
      <c r="T679" s="8">
        <f t="shared" si="136"/>
        <v>0</v>
      </c>
      <c r="U679" s="21">
        <f t="shared" si="128"/>
        <v>32</v>
      </c>
      <c r="V679" s="19">
        <f>VLOOKUP($C679,Gas!$B$3:$E$2506,2)</f>
        <v>4.22</v>
      </c>
      <c r="W679" s="44">
        <f t="shared" si="129"/>
        <v>9.4241706161137451</v>
      </c>
      <c r="X679" s="5">
        <f>VLOOKUP($C679,Gas!$B$3:$E$2506,4)</f>
        <v>0.6968310889827305</v>
      </c>
    </row>
    <row r="680" spans="1:24" x14ac:dyDescent="0.2">
      <c r="A680">
        <f t="shared" si="134"/>
        <v>2000</v>
      </c>
      <c r="B680" s="43">
        <f t="shared" si="133"/>
        <v>32</v>
      </c>
      <c r="C680" s="91">
        <v>36745</v>
      </c>
      <c r="D680" s="92">
        <v>47.65</v>
      </c>
      <c r="E680" s="4">
        <f t="shared" si="126"/>
        <v>0.18076977088061169</v>
      </c>
      <c r="F680" s="100">
        <f t="shared" si="135"/>
        <v>2.9622584306671791</v>
      </c>
      <c r="G680" s="2"/>
      <c r="H680" s="8">
        <f t="shared" si="136"/>
        <v>0</v>
      </c>
      <c r="I680" s="8">
        <f t="shared" si="136"/>
        <v>0</v>
      </c>
      <c r="J680" s="8">
        <f t="shared" si="136"/>
        <v>0</v>
      </c>
      <c r="K680" s="8">
        <f t="shared" si="136"/>
        <v>0</v>
      </c>
      <c r="L680" s="8">
        <f t="shared" si="136"/>
        <v>0</v>
      </c>
      <c r="M680" s="8">
        <f t="shared" si="136"/>
        <v>2.3500000000000014</v>
      </c>
      <c r="N680" s="8">
        <f t="shared" si="136"/>
        <v>27.65</v>
      </c>
      <c r="O680" s="8">
        <f t="shared" si="136"/>
        <v>22.65</v>
      </c>
      <c r="P680" s="8">
        <f t="shared" si="136"/>
        <v>17.649999999999999</v>
      </c>
      <c r="Q680" s="8">
        <f t="shared" si="136"/>
        <v>12.649999999999999</v>
      </c>
      <c r="R680" s="8">
        <f t="shared" si="136"/>
        <v>7.6499999999999986</v>
      </c>
      <c r="S680" s="8">
        <f t="shared" si="136"/>
        <v>0</v>
      </c>
      <c r="T680" s="8">
        <f t="shared" si="136"/>
        <v>0</v>
      </c>
      <c r="U680" s="21">
        <f t="shared" si="128"/>
        <v>32</v>
      </c>
      <c r="V680" s="19">
        <f>VLOOKUP($C680,Gas!$B$3:$E$2506,2)</f>
        <v>4.25</v>
      </c>
      <c r="W680" s="44">
        <f t="shared" si="129"/>
        <v>11.211764705882352</v>
      </c>
      <c r="X680" s="5">
        <f>VLOOKUP($C680,Gas!$B$3:$E$2506,4)</f>
        <v>0.59149308543442858</v>
      </c>
    </row>
    <row r="681" spans="1:24" x14ac:dyDescent="0.2">
      <c r="A681">
        <f t="shared" si="134"/>
        <v>2000</v>
      </c>
      <c r="B681" s="43">
        <f t="shared" si="133"/>
        <v>32</v>
      </c>
      <c r="C681" s="91">
        <v>36746</v>
      </c>
      <c r="D681" s="92">
        <v>55.34</v>
      </c>
      <c r="E681" s="4">
        <f t="shared" si="126"/>
        <v>0.14961334425856876</v>
      </c>
      <c r="F681" s="100">
        <f t="shared" si="135"/>
        <v>2.9945645091585553</v>
      </c>
      <c r="G681" s="2"/>
      <c r="H681" s="8">
        <f t="shared" si="136"/>
        <v>0</v>
      </c>
      <c r="I681" s="8">
        <f t="shared" si="136"/>
        <v>0</v>
      </c>
      <c r="J681" s="8">
        <f t="shared" si="136"/>
        <v>0</v>
      </c>
      <c r="K681" s="8">
        <f t="shared" si="136"/>
        <v>0</v>
      </c>
      <c r="L681" s="8">
        <f t="shared" si="136"/>
        <v>0</v>
      </c>
      <c r="M681" s="8">
        <f t="shared" si="136"/>
        <v>0</v>
      </c>
      <c r="N681" s="8">
        <f t="shared" si="136"/>
        <v>35.340000000000003</v>
      </c>
      <c r="O681" s="8">
        <f t="shared" si="136"/>
        <v>30.340000000000003</v>
      </c>
      <c r="P681" s="8">
        <f t="shared" si="136"/>
        <v>25.340000000000003</v>
      </c>
      <c r="Q681" s="8">
        <f t="shared" si="136"/>
        <v>20.340000000000003</v>
      </c>
      <c r="R681" s="8">
        <f t="shared" si="136"/>
        <v>15.340000000000003</v>
      </c>
      <c r="S681" s="8">
        <f t="shared" si="136"/>
        <v>5.3400000000000034</v>
      </c>
      <c r="T681" s="8">
        <f t="shared" si="136"/>
        <v>0</v>
      </c>
      <c r="U681" s="21">
        <f t="shared" si="128"/>
        <v>32</v>
      </c>
      <c r="V681" s="19">
        <f>VLOOKUP($C681,Gas!$B$3:$E$2506,2)</f>
        <v>4.3849999999999998</v>
      </c>
      <c r="W681" s="44">
        <f t="shared" si="129"/>
        <v>12.620296465222351</v>
      </c>
      <c r="X681" s="5">
        <f>VLOOKUP($C681,Gas!$B$3:$E$2506,4)</f>
        <v>0.58761273785581947</v>
      </c>
    </row>
    <row r="682" spans="1:24" x14ac:dyDescent="0.2">
      <c r="A682">
        <f t="shared" si="134"/>
        <v>2000</v>
      </c>
      <c r="B682" s="43">
        <f t="shared" si="133"/>
        <v>32</v>
      </c>
      <c r="C682" s="91">
        <v>36747</v>
      </c>
      <c r="D682" s="92">
        <v>71.75</v>
      </c>
      <c r="E682" s="4">
        <f t="shared" si="126"/>
        <v>0.25969188028095064</v>
      </c>
      <c r="F682" s="100">
        <f t="shared" si="135"/>
        <v>3.1409658753489702</v>
      </c>
      <c r="G682" s="2"/>
      <c r="H682" s="8">
        <f t="shared" si="136"/>
        <v>0</v>
      </c>
      <c r="I682" s="8">
        <f t="shared" si="136"/>
        <v>0</v>
      </c>
      <c r="J682" s="8">
        <f t="shared" si="136"/>
        <v>0</v>
      </c>
      <c r="K682" s="8">
        <f t="shared" si="136"/>
        <v>0</v>
      </c>
      <c r="L682" s="8">
        <f t="shared" si="136"/>
        <v>0</v>
      </c>
      <c r="M682" s="8">
        <f t="shared" si="136"/>
        <v>0</v>
      </c>
      <c r="N682" s="8">
        <f t="shared" si="136"/>
        <v>51.75</v>
      </c>
      <c r="O682" s="8">
        <f t="shared" si="136"/>
        <v>46.75</v>
      </c>
      <c r="P682" s="8">
        <f t="shared" si="136"/>
        <v>41.75</v>
      </c>
      <c r="Q682" s="8">
        <f t="shared" si="136"/>
        <v>36.75</v>
      </c>
      <c r="R682" s="8">
        <f t="shared" si="136"/>
        <v>31.75</v>
      </c>
      <c r="S682" s="8">
        <f t="shared" si="136"/>
        <v>21.75</v>
      </c>
      <c r="T682" s="8">
        <f t="shared" si="136"/>
        <v>0</v>
      </c>
      <c r="U682" s="21">
        <f t="shared" si="128"/>
        <v>32</v>
      </c>
      <c r="V682" s="19">
        <f>VLOOKUP($C682,Gas!$B$3:$E$2506,2)</f>
        <v>4.45</v>
      </c>
      <c r="W682" s="44">
        <f t="shared" si="129"/>
        <v>16.123595505617978</v>
      </c>
      <c r="X682" s="5">
        <f>VLOOKUP($C682,Gas!$B$3:$E$2506,4)</f>
        <v>0.5820156024695855</v>
      </c>
    </row>
    <row r="683" spans="1:24" x14ac:dyDescent="0.2">
      <c r="A683">
        <f t="shared" si="134"/>
        <v>2000</v>
      </c>
      <c r="B683" s="43">
        <f t="shared" si="133"/>
        <v>32</v>
      </c>
      <c r="C683" s="91">
        <v>36748</v>
      </c>
      <c r="D683" s="92">
        <v>51.17</v>
      </c>
      <c r="E683" s="4">
        <f t="shared" si="126"/>
        <v>-0.33803443182272996</v>
      </c>
      <c r="F683" s="100">
        <f t="shared" si="135"/>
        <v>3.7940475534475047</v>
      </c>
      <c r="G683" s="2"/>
      <c r="H683" s="8">
        <f t="shared" si="136"/>
        <v>0</v>
      </c>
      <c r="I683" s="8">
        <f t="shared" si="136"/>
        <v>0</v>
      </c>
      <c r="J683" s="8">
        <f t="shared" si="136"/>
        <v>0</v>
      </c>
      <c r="K683" s="8">
        <f t="shared" si="136"/>
        <v>0</v>
      </c>
      <c r="L683" s="8">
        <f t="shared" si="136"/>
        <v>0</v>
      </c>
      <c r="M683" s="8">
        <f t="shared" si="136"/>
        <v>0</v>
      </c>
      <c r="N683" s="8">
        <f t="shared" si="136"/>
        <v>31.17</v>
      </c>
      <c r="O683" s="8">
        <f t="shared" si="136"/>
        <v>26.17</v>
      </c>
      <c r="P683" s="8">
        <f t="shared" si="136"/>
        <v>21.17</v>
      </c>
      <c r="Q683" s="8">
        <f t="shared" si="136"/>
        <v>16.170000000000002</v>
      </c>
      <c r="R683" s="8">
        <f t="shared" si="136"/>
        <v>11.170000000000002</v>
      </c>
      <c r="S683" s="8">
        <f t="shared" si="136"/>
        <v>1.1700000000000017</v>
      </c>
      <c r="T683" s="8">
        <f t="shared" si="136"/>
        <v>0</v>
      </c>
      <c r="U683" s="21">
        <f t="shared" si="128"/>
        <v>32</v>
      </c>
      <c r="V683" s="19">
        <f>VLOOKUP($C683,Gas!$B$3:$E$2506,2)</f>
        <v>4.4749999999999996</v>
      </c>
      <c r="W683" s="44">
        <f t="shared" si="129"/>
        <v>11.434636871508381</v>
      </c>
      <c r="X683" s="5">
        <f>VLOOKUP($C683,Gas!$B$3:$E$2506,4)</f>
        <v>0.57768309633971981</v>
      </c>
    </row>
    <row r="684" spans="1:24" x14ac:dyDescent="0.2">
      <c r="A684">
        <f t="shared" si="134"/>
        <v>2000</v>
      </c>
      <c r="B684" s="43">
        <f t="shared" si="133"/>
        <v>32</v>
      </c>
      <c r="C684" s="91">
        <v>36749</v>
      </c>
      <c r="D684" s="92">
        <v>38.67</v>
      </c>
      <c r="E684" s="4">
        <f t="shared" si="126"/>
        <v>-0.28008931719779467</v>
      </c>
      <c r="F684" s="100">
        <f t="shared" si="135"/>
        <v>4.1344586936799566</v>
      </c>
      <c r="G684" s="2"/>
      <c r="H684" s="8">
        <f t="shared" ref="H684:T693" si="137">IF(H$1="P",MAX(0,H$2-$D684),IF(H$1="C",MAX(0,$D684-H$2)))</f>
        <v>0</v>
      </c>
      <c r="I684" s="8">
        <f t="shared" si="137"/>
        <v>0</v>
      </c>
      <c r="J684" s="8">
        <f t="shared" si="137"/>
        <v>0</v>
      </c>
      <c r="K684" s="8">
        <f t="shared" si="137"/>
        <v>0</v>
      </c>
      <c r="L684" s="8">
        <f t="shared" si="137"/>
        <v>1.3299999999999983</v>
      </c>
      <c r="M684" s="8">
        <f t="shared" si="137"/>
        <v>11.329999999999998</v>
      </c>
      <c r="N684" s="8">
        <f t="shared" si="137"/>
        <v>18.670000000000002</v>
      </c>
      <c r="O684" s="8">
        <f t="shared" si="137"/>
        <v>13.670000000000002</v>
      </c>
      <c r="P684" s="8">
        <f t="shared" si="137"/>
        <v>8.6700000000000017</v>
      </c>
      <c r="Q684" s="8">
        <f t="shared" si="137"/>
        <v>3.6700000000000017</v>
      </c>
      <c r="R684" s="8">
        <f t="shared" si="137"/>
        <v>0</v>
      </c>
      <c r="S684" s="8">
        <f t="shared" si="137"/>
        <v>0</v>
      </c>
      <c r="T684" s="8">
        <f t="shared" si="137"/>
        <v>0</v>
      </c>
      <c r="U684" s="21">
        <f t="shared" si="128"/>
        <v>32</v>
      </c>
      <c r="V684" s="19">
        <f>VLOOKUP($C684,Gas!$B$3:$E$2506,2)</f>
        <v>4.43</v>
      </c>
      <c r="W684" s="44">
        <f t="shared" si="129"/>
        <v>8.7291196388261856</v>
      </c>
      <c r="X684" s="5">
        <f>VLOOKUP($C684,Gas!$B$3:$E$2506,4)</f>
        <v>0.51623554342657285</v>
      </c>
    </row>
    <row r="685" spans="1:24" x14ac:dyDescent="0.2">
      <c r="A685">
        <f t="shared" si="134"/>
        <v>2000</v>
      </c>
      <c r="B685" s="43">
        <f t="shared" si="133"/>
        <v>32</v>
      </c>
      <c r="C685" s="91">
        <v>36752</v>
      </c>
      <c r="D685" s="92">
        <v>44.36</v>
      </c>
      <c r="E685" s="4">
        <f t="shared" si="126"/>
        <v>0.13727405686296054</v>
      </c>
      <c r="F685" s="100">
        <f t="shared" si="135"/>
        <v>3.7896337828852169</v>
      </c>
      <c r="G685" s="2"/>
      <c r="H685" s="8">
        <f t="shared" si="137"/>
        <v>0</v>
      </c>
      <c r="I685" s="8">
        <f t="shared" si="137"/>
        <v>0</v>
      </c>
      <c r="J685" s="8">
        <f t="shared" si="137"/>
        <v>0</v>
      </c>
      <c r="K685" s="8">
        <f t="shared" si="137"/>
        <v>0</v>
      </c>
      <c r="L685" s="8">
        <f t="shared" si="137"/>
        <v>0</v>
      </c>
      <c r="M685" s="8">
        <f t="shared" si="137"/>
        <v>5.6400000000000006</v>
      </c>
      <c r="N685" s="8">
        <f t="shared" si="137"/>
        <v>24.36</v>
      </c>
      <c r="O685" s="8">
        <f t="shared" si="137"/>
        <v>19.36</v>
      </c>
      <c r="P685" s="8">
        <f t="shared" si="137"/>
        <v>14.36</v>
      </c>
      <c r="Q685" s="8">
        <f t="shared" si="137"/>
        <v>9.36</v>
      </c>
      <c r="R685" s="8">
        <f t="shared" si="137"/>
        <v>4.3599999999999994</v>
      </c>
      <c r="S685" s="8">
        <f t="shared" si="137"/>
        <v>0</v>
      </c>
      <c r="T685" s="8">
        <f t="shared" si="137"/>
        <v>0</v>
      </c>
      <c r="U685" s="21">
        <f t="shared" si="128"/>
        <v>32</v>
      </c>
      <c r="V685" s="19">
        <f>VLOOKUP($C685,Gas!$B$3:$E$2506,2)</f>
        <v>4.4450000000000003</v>
      </c>
      <c r="W685" s="44">
        <f t="shared" si="129"/>
        <v>9.9797525309336326</v>
      </c>
      <c r="X685" s="5">
        <f>VLOOKUP($C685,Gas!$B$3:$E$2506,4)</f>
        <v>0.21309468554346142</v>
      </c>
    </row>
    <row r="686" spans="1:24" x14ac:dyDescent="0.2">
      <c r="A686">
        <f t="shared" si="134"/>
        <v>2000</v>
      </c>
      <c r="B686" s="43">
        <f t="shared" si="133"/>
        <v>32</v>
      </c>
      <c r="C686" s="91">
        <v>36753</v>
      </c>
      <c r="D686" s="92">
        <v>47.26</v>
      </c>
      <c r="E686" s="4">
        <f t="shared" si="126"/>
        <v>6.332610927659546E-2</v>
      </c>
      <c r="F686" s="100">
        <f t="shared" si="135"/>
        <v>3.8034452796306928</v>
      </c>
      <c r="G686" s="2"/>
      <c r="H686" s="8">
        <f t="shared" si="137"/>
        <v>0</v>
      </c>
      <c r="I686" s="8">
        <f t="shared" si="137"/>
        <v>0</v>
      </c>
      <c r="J686" s="8">
        <f t="shared" si="137"/>
        <v>0</v>
      </c>
      <c r="K686" s="8">
        <f t="shared" si="137"/>
        <v>0</v>
      </c>
      <c r="L686" s="8">
        <f t="shared" si="137"/>
        <v>0</v>
      </c>
      <c r="M686" s="8">
        <f t="shared" si="137"/>
        <v>2.740000000000002</v>
      </c>
      <c r="N686" s="8">
        <f t="shared" si="137"/>
        <v>27.259999999999998</v>
      </c>
      <c r="O686" s="8">
        <f t="shared" si="137"/>
        <v>22.259999999999998</v>
      </c>
      <c r="P686" s="8">
        <f t="shared" si="137"/>
        <v>17.259999999999998</v>
      </c>
      <c r="Q686" s="8">
        <f t="shared" si="137"/>
        <v>12.259999999999998</v>
      </c>
      <c r="R686" s="8">
        <f t="shared" si="137"/>
        <v>7.259999999999998</v>
      </c>
      <c r="S686" s="8">
        <f t="shared" si="137"/>
        <v>0</v>
      </c>
      <c r="T686" s="8">
        <f t="shared" si="137"/>
        <v>0</v>
      </c>
      <c r="U686" s="21">
        <f t="shared" si="128"/>
        <v>32</v>
      </c>
      <c r="V686" s="19">
        <f>VLOOKUP($C686,Gas!$B$3:$E$2506,2)</f>
        <v>4.43</v>
      </c>
      <c r="W686" s="44">
        <f t="shared" si="129"/>
        <v>10.668171557562077</v>
      </c>
      <c r="X686" s="5">
        <f>VLOOKUP($C686,Gas!$B$3:$E$2506,4)</f>
        <v>0.21863760660437137</v>
      </c>
    </row>
    <row r="687" spans="1:24" x14ac:dyDescent="0.2">
      <c r="A687">
        <f t="shared" si="134"/>
        <v>2000</v>
      </c>
      <c r="B687" s="43">
        <f t="shared" si="133"/>
        <v>32</v>
      </c>
      <c r="C687" s="91">
        <v>36754</v>
      </c>
      <c r="D687" s="92">
        <v>48.52</v>
      </c>
      <c r="E687" s="4">
        <f t="shared" si="126"/>
        <v>2.631181231708762E-2</v>
      </c>
      <c r="F687" s="100">
        <f t="shared" si="135"/>
        <v>3.4556426459511025</v>
      </c>
      <c r="G687" s="2"/>
      <c r="H687" s="8">
        <f t="shared" si="137"/>
        <v>0</v>
      </c>
      <c r="I687" s="8">
        <f t="shared" si="137"/>
        <v>0</v>
      </c>
      <c r="J687" s="8">
        <f t="shared" si="137"/>
        <v>0</v>
      </c>
      <c r="K687" s="8">
        <f t="shared" si="137"/>
        <v>0</v>
      </c>
      <c r="L687" s="8">
        <f t="shared" si="137"/>
        <v>0</v>
      </c>
      <c r="M687" s="8">
        <f t="shared" si="137"/>
        <v>1.4799999999999969</v>
      </c>
      <c r="N687" s="8">
        <f t="shared" si="137"/>
        <v>28.520000000000003</v>
      </c>
      <c r="O687" s="8">
        <f t="shared" si="137"/>
        <v>23.520000000000003</v>
      </c>
      <c r="P687" s="8">
        <f t="shared" si="137"/>
        <v>18.520000000000003</v>
      </c>
      <c r="Q687" s="8">
        <f t="shared" si="137"/>
        <v>13.520000000000003</v>
      </c>
      <c r="R687" s="8">
        <f t="shared" si="137"/>
        <v>8.5200000000000031</v>
      </c>
      <c r="S687" s="8">
        <f t="shared" si="137"/>
        <v>0</v>
      </c>
      <c r="T687" s="8">
        <f t="shared" si="137"/>
        <v>0</v>
      </c>
      <c r="U687" s="21">
        <f t="shared" si="128"/>
        <v>32</v>
      </c>
      <c r="V687" s="19">
        <f>VLOOKUP($C687,Gas!$B$3:$E$2506,2)</f>
        <v>4.24</v>
      </c>
      <c r="W687" s="44">
        <f t="shared" si="129"/>
        <v>11.443396226415095</v>
      </c>
      <c r="X687" s="5">
        <f>VLOOKUP($C687,Gas!$B$3:$E$2506,4)</f>
        <v>0.36426709608113439</v>
      </c>
    </row>
    <row r="688" spans="1:24" x14ac:dyDescent="0.2">
      <c r="A688">
        <f t="shared" si="134"/>
        <v>2000</v>
      </c>
      <c r="B688" s="43">
        <f t="shared" si="133"/>
        <v>32</v>
      </c>
      <c r="C688" s="91">
        <v>36755</v>
      </c>
      <c r="D688" s="92">
        <v>37.270000000000003</v>
      </c>
      <c r="E688" s="4">
        <f t="shared" si="126"/>
        <v>-0.26378737058468238</v>
      </c>
      <c r="F688" s="100">
        <f t="shared" si="135"/>
        <v>3.5760418892777239</v>
      </c>
      <c r="G688" s="2"/>
      <c r="H688" s="8">
        <f t="shared" si="137"/>
        <v>0</v>
      </c>
      <c r="I688" s="8">
        <f t="shared" si="137"/>
        <v>0</v>
      </c>
      <c r="J688" s="8">
        <f t="shared" si="137"/>
        <v>0</v>
      </c>
      <c r="K688" s="8">
        <f t="shared" si="137"/>
        <v>0</v>
      </c>
      <c r="L688" s="8">
        <f t="shared" si="137"/>
        <v>2.7299999999999969</v>
      </c>
      <c r="M688" s="8">
        <f t="shared" si="137"/>
        <v>12.729999999999997</v>
      </c>
      <c r="N688" s="8">
        <f t="shared" si="137"/>
        <v>17.270000000000003</v>
      </c>
      <c r="O688" s="8">
        <f t="shared" si="137"/>
        <v>12.270000000000003</v>
      </c>
      <c r="P688" s="8">
        <f t="shared" si="137"/>
        <v>7.2700000000000031</v>
      </c>
      <c r="Q688" s="8">
        <f t="shared" si="137"/>
        <v>2.2700000000000031</v>
      </c>
      <c r="R688" s="8">
        <f t="shared" si="137"/>
        <v>0</v>
      </c>
      <c r="S688" s="8">
        <f t="shared" si="137"/>
        <v>0</v>
      </c>
      <c r="T688" s="8">
        <f t="shared" si="137"/>
        <v>0</v>
      </c>
      <c r="U688" s="21">
        <f t="shared" si="128"/>
        <v>32</v>
      </c>
      <c r="V688" s="19">
        <f>VLOOKUP($C688,Gas!$B$3:$E$2506,2)</f>
        <v>4.2350000000000003</v>
      </c>
      <c r="W688" s="44">
        <f t="shared" si="129"/>
        <v>8.8004722550177092</v>
      </c>
      <c r="X688" s="5">
        <f>VLOOKUP($C688,Gas!$B$3:$E$2506,4)</f>
        <v>0.36430590050734368</v>
      </c>
    </row>
    <row r="689" spans="1:24" x14ac:dyDescent="0.2">
      <c r="A689">
        <f t="shared" si="134"/>
        <v>2000</v>
      </c>
      <c r="B689" s="43">
        <f t="shared" si="133"/>
        <v>32</v>
      </c>
      <c r="C689" s="91">
        <v>36756</v>
      </c>
      <c r="D689" s="92">
        <v>32.299999999999997</v>
      </c>
      <c r="E689" s="4">
        <f t="shared" si="126"/>
        <v>-0.1431214832625563</v>
      </c>
      <c r="F689" s="100">
        <f t="shared" si="135"/>
        <v>3.4339196505132832</v>
      </c>
      <c r="G689" s="2"/>
      <c r="H689" s="8">
        <f t="shared" si="137"/>
        <v>0</v>
      </c>
      <c r="I689" s="8">
        <f t="shared" si="137"/>
        <v>0</v>
      </c>
      <c r="J689" s="8">
        <f t="shared" si="137"/>
        <v>0</v>
      </c>
      <c r="K689" s="8">
        <f t="shared" si="137"/>
        <v>2.7000000000000028</v>
      </c>
      <c r="L689" s="8">
        <f t="shared" si="137"/>
        <v>7.7000000000000028</v>
      </c>
      <c r="M689" s="8">
        <f t="shared" si="137"/>
        <v>17.700000000000003</v>
      </c>
      <c r="N689" s="8">
        <f t="shared" si="137"/>
        <v>12.299999999999997</v>
      </c>
      <c r="O689" s="8">
        <f t="shared" si="137"/>
        <v>7.2999999999999972</v>
      </c>
      <c r="P689" s="8">
        <f t="shared" si="137"/>
        <v>2.2999999999999972</v>
      </c>
      <c r="Q689" s="8">
        <f t="shared" si="137"/>
        <v>0</v>
      </c>
      <c r="R689" s="8">
        <f t="shared" si="137"/>
        <v>0</v>
      </c>
      <c r="S689" s="8">
        <f t="shared" si="137"/>
        <v>0</v>
      </c>
      <c r="T689" s="8">
        <f t="shared" si="137"/>
        <v>0</v>
      </c>
      <c r="U689" s="21">
        <f t="shared" si="128"/>
        <v>32</v>
      </c>
      <c r="V689" s="19">
        <f>VLOOKUP($C689,Gas!$B$3:$E$2506,2)</f>
        <v>4.3650000000000002</v>
      </c>
      <c r="W689" s="44">
        <f t="shared" si="129"/>
        <v>7.3997709049255427</v>
      </c>
      <c r="X689" s="5">
        <f>VLOOKUP($C689,Gas!$B$3:$E$2506,4)</f>
        <v>0.36069528764361108</v>
      </c>
    </row>
    <row r="690" spans="1:24" x14ac:dyDescent="0.2">
      <c r="A690">
        <f t="shared" si="134"/>
        <v>2000</v>
      </c>
      <c r="B690" s="43">
        <f t="shared" si="133"/>
        <v>32</v>
      </c>
      <c r="C690" s="91">
        <v>36759</v>
      </c>
      <c r="D690" s="92">
        <v>30.36</v>
      </c>
      <c r="E690" s="4">
        <f t="shared" si="126"/>
        <v>-6.1941277701181616E-2</v>
      </c>
      <c r="F690" s="100">
        <f t="shared" si="135"/>
        <v>3.2475379646148523</v>
      </c>
      <c r="G690" s="2"/>
      <c r="H690" s="8">
        <f t="shared" si="137"/>
        <v>0</v>
      </c>
      <c r="I690" s="8">
        <f t="shared" si="137"/>
        <v>0</v>
      </c>
      <c r="J690" s="8">
        <f t="shared" si="137"/>
        <v>0</v>
      </c>
      <c r="K690" s="8">
        <f t="shared" si="137"/>
        <v>4.6400000000000006</v>
      </c>
      <c r="L690" s="8">
        <f t="shared" si="137"/>
        <v>9.64</v>
      </c>
      <c r="M690" s="8">
        <f t="shared" si="137"/>
        <v>19.64</v>
      </c>
      <c r="N690" s="8">
        <f t="shared" si="137"/>
        <v>10.36</v>
      </c>
      <c r="O690" s="8">
        <f t="shared" si="137"/>
        <v>5.3599999999999994</v>
      </c>
      <c r="P690" s="8">
        <f t="shared" si="137"/>
        <v>0.35999999999999943</v>
      </c>
      <c r="Q690" s="8">
        <f t="shared" si="137"/>
        <v>0</v>
      </c>
      <c r="R690" s="8">
        <f t="shared" si="137"/>
        <v>0</v>
      </c>
      <c r="S690" s="8">
        <f t="shared" si="137"/>
        <v>0</v>
      </c>
      <c r="T690" s="8">
        <f t="shared" si="137"/>
        <v>0</v>
      </c>
      <c r="U690" s="21">
        <f t="shared" si="128"/>
        <v>32</v>
      </c>
      <c r="V690" s="19">
        <f>VLOOKUP($C690,Gas!$B$3:$E$2506,2)</f>
        <v>4.3849999999999998</v>
      </c>
      <c r="W690" s="44">
        <f t="shared" si="129"/>
        <v>6.9236031927023944</v>
      </c>
      <c r="X690" s="5">
        <f>VLOOKUP($C690,Gas!$B$3:$E$2506,4)</f>
        <v>0.34119530102734907</v>
      </c>
    </row>
    <row r="691" spans="1:24" x14ac:dyDescent="0.2">
      <c r="A691">
        <f t="shared" si="134"/>
        <v>2000</v>
      </c>
      <c r="B691" s="43">
        <f t="shared" si="133"/>
        <v>32</v>
      </c>
      <c r="C691" s="91">
        <v>36760</v>
      </c>
      <c r="D691" s="92">
        <v>28.02</v>
      </c>
      <c r="E691" s="4">
        <f t="shared" si="126"/>
        <v>-8.0207411618568231E-2</v>
      </c>
      <c r="F691" s="100">
        <f t="shared" si="135"/>
        <v>3.0628725260138059</v>
      </c>
      <c r="G691" s="2"/>
      <c r="H691" s="8">
        <f t="shared" si="137"/>
        <v>0</v>
      </c>
      <c r="I691" s="8">
        <f t="shared" si="137"/>
        <v>0</v>
      </c>
      <c r="J691" s="8">
        <f t="shared" si="137"/>
        <v>1.9800000000000004</v>
      </c>
      <c r="K691" s="8">
        <f t="shared" si="137"/>
        <v>6.98</v>
      </c>
      <c r="L691" s="8">
        <f t="shared" si="137"/>
        <v>11.98</v>
      </c>
      <c r="M691" s="8">
        <f t="shared" si="137"/>
        <v>21.98</v>
      </c>
      <c r="N691" s="8">
        <f t="shared" si="137"/>
        <v>8.02</v>
      </c>
      <c r="O691" s="8">
        <f t="shared" si="137"/>
        <v>3.0199999999999996</v>
      </c>
      <c r="P691" s="8">
        <f t="shared" si="137"/>
        <v>0</v>
      </c>
      <c r="Q691" s="8">
        <f t="shared" si="137"/>
        <v>0</v>
      </c>
      <c r="R691" s="8">
        <f t="shared" si="137"/>
        <v>0</v>
      </c>
      <c r="S691" s="8">
        <f t="shared" si="137"/>
        <v>0</v>
      </c>
      <c r="T691" s="8">
        <f t="shared" si="137"/>
        <v>0</v>
      </c>
      <c r="U691" s="21">
        <f t="shared" si="128"/>
        <v>32</v>
      </c>
      <c r="V691" s="19">
        <f>VLOOKUP($C691,Gas!$B$3:$E$2506,2)</f>
        <v>4.5750000000000002</v>
      </c>
      <c r="W691" s="44">
        <f t="shared" si="129"/>
        <v>6.1245901639344256</v>
      </c>
      <c r="X691" s="5">
        <f>VLOOKUP($C691,Gas!$B$3:$E$2506,4)</f>
        <v>0.4312439789241993</v>
      </c>
    </row>
    <row r="692" spans="1:24" x14ac:dyDescent="0.2">
      <c r="A692">
        <f t="shared" si="134"/>
        <v>2000</v>
      </c>
      <c r="B692" s="43">
        <f t="shared" si="133"/>
        <v>32</v>
      </c>
      <c r="C692" s="91">
        <v>36761</v>
      </c>
      <c r="D692" s="92">
        <v>29.45</v>
      </c>
      <c r="E692" s="4">
        <f t="shared" si="126"/>
        <v>4.9775369188734854E-2</v>
      </c>
      <c r="F692" s="100">
        <f t="shared" si="135"/>
        <v>2.5808111582380282</v>
      </c>
      <c r="G692" s="2"/>
      <c r="H692" s="8">
        <f t="shared" si="137"/>
        <v>0</v>
      </c>
      <c r="I692" s="8">
        <f t="shared" si="137"/>
        <v>0</v>
      </c>
      <c r="J692" s="8">
        <f t="shared" si="137"/>
        <v>0.55000000000000071</v>
      </c>
      <c r="K692" s="8">
        <f t="shared" si="137"/>
        <v>5.5500000000000007</v>
      </c>
      <c r="L692" s="8">
        <f t="shared" si="137"/>
        <v>10.55</v>
      </c>
      <c r="M692" s="8">
        <f t="shared" si="137"/>
        <v>20.55</v>
      </c>
      <c r="N692" s="8">
        <f t="shared" si="137"/>
        <v>9.4499999999999993</v>
      </c>
      <c r="O692" s="8">
        <f t="shared" si="137"/>
        <v>4.4499999999999993</v>
      </c>
      <c r="P692" s="8">
        <f t="shared" si="137"/>
        <v>0</v>
      </c>
      <c r="Q692" s="8">
        <f t="shared" si="137"/>
        <v>0</v>
      </c>
      <c r="R692" s="8">
        <f t="shared" si="137"/>
        <v>0</v>
      </c>
      <c r="S692" s="8">
        <f t="shared" si="137"/>
        <v>0</v>
      </c>
      <c r="T692" s="8">
        <f t="shared" si="137"/>
        <v>0</v>
      </c>
      <c r="U692" s="21">
        <f t="shared" si="128"/>
        <v>32</v>
      </c>
      <c r="V692" s="19">
        <f>VLOOKUP($C692,Gas!$B$3:$E$2506,2)</f>
        <v>4.7850000000000001</v>
      </c>
      <c r="W692" s="44">
        <f t="shared" si="129"/>
        <v>6.1546499477533958</v>
      </c>
      <c r="X692" s="5">
        <f>VLOOKUP($C692,Gas!$B$3:$E$2506,4)</f>
        <v>0.49899339692364703</v>
      </c>
    </row>
    <row r="693" spans="1:24" x14ac:dyDescent="0.2">
      <c r="A693">
        <f t="shared" si="134"/>
        <v>2000</v>
      </c>
      <c r="B693" s="43">
        <f t="shared" si="133"/>
        <v>32</v>
      </c>
      <c r="C693" s="91">
        <v>36762</v>
      </c>
      <c r="D693" s="92">
        <v>28.11</v>
      </c>
      <c r="E693" s="4">
        <f t="shared" si="126"/>
        <v>-4.6568525179155142E-2</v>
      </c>
      <c r="F693" s="100">
        <f t="shared" si="135"/>
        <v>2.1800671650515966</v>
      </c>
      <c r="G693" s="2"/>
      <c r="H693" s="8">
        <f t="shared" si="137"/>
        <v>0</v>
      </c>
      <c r="I693" s="8">
        <f t="shared" si="137"/>
        <v>0</v>
      </c>
      <c r="J693" s="8">
        <f t="shared" si="137"/>
        <v>1.8900000000000006</v>
      </c>
      <c r="K693" s="8">
        <f t="shared" si="137"/>
        <v>6.8900000000000006</v>
      </c>
      <c r="L693" s="8">
        <f t="shared" si="137"/>
        <v>11.89</v>
      </c>
      <c r="M693" s="8">
        <f t="shared" si="137"/>
        <v>21.89</v>
      </c>
      <c r="N693" s="8">
        <f t="shared" si="137"/>
        <v>8.11</v>
      </c>
      <c r="O693" s="8">
        <f t="shared" si="137"/>
        <v>3.1099999999999994</v>
      </c>
      <c r="P693" s="8">
        <f t="shared" si="137"/>
        <v>0</v>
      </c>
      <c r="Q693" s="8">
        <f t="shared" si="137"/>
        <v>0</v>
      </c>
      <c r="R693" s="8">
        <f t="shared" si="137"/>
        <v>0</v>
      </c>
      <c r="S693" s="8">
        <f t="shared" si="137"/>
        <v>0</v>
      </c>
      <c r="T693" s="8">
        <f t="shared" si="137"/>
        <v>0</v>
      </c>
      <c r="U693" s="21">
        <f t="shared" si="128"/>
        <v>32</v>
      </c>
      <c r="V693" s="19">
        <f>VLOOKUP($C693,Gas!$B$3:$E$2506,2)</f>
        <v>4.67</v>
      </c>
      <c r="W693" s="44">
        <f t="shared" si="129"/>
        <v>6.0192719486081367</v>
      </c>
      <c r="X693" s="5">
        <f>VLOOKUP($C693,Gas!$B$3:$E$2506,4)</f>
        <v>0.53398383031074281</v>
      </c>
    </row>
    <row r="694" spans="1:24" x14ac:dyDescent="0.2">
      <c r="A694">
        <f t="shared" si="134"/>
        <v>2000</v>
      </c>
      <c r="B694" s="43">
        <f t="shared" si="133"/>
        <v>32</v>
      </c>
      <c r="C694" s="91">
        <v>36763</v>
      </c>
      <c r="D694" s="92">
        <v>28.21</v>
      </c>
      <c r="E694" s="4">
        <f t="shared" si="126"/>
        <v>3.5511400954644961E-3</v>
      </c>
      <c r="F694" s="100">
        <f t="shared" si="135"/>
        <v>1.8150302552988227</v>
      </c>
      <c r="G694" s="2"/>
      <c r="H694" s="8">
        <f t="shared" ref="H694:T703" si="138">IF(H$1="P",MAX(0,H$2-$D694),IF(H$1="C",MAX(0,$D694-H$2)))</f>
        <v>0</v>
      </c>
      <c r="I694" s="8">
        <f t="shared" si="138"/>
        <v>0</v>
      </c>
      <c r="J694" s="8">
        <f t="shared" si="138"/>
        <v>1.7899999999999991</v>
      </c>
      <c r="K694" s="8">
        <f t="shared" si="138"/>
        <v>6.7899999999999991</v>
      </c>
      <c r="L694" s="8">
        <f t="shared" si="138"/>
        <v>11.79</v>
      </c>
      <c r="M694" s="8">
        <f t="shared" si="138"/>
        <v>21.79</v>
      </c>
      <c r="N694" s="8">
        <f t="shared" si="138"/>
        <v>8.2100000000000009</v>
      </c>
      <c r="O694" s="8">
        <f t="shared" si="138"/>
        <v>3.2100000000000009</v>
      </c>
      <c r="P694" s="8">
        <f t="shared" si="138"/>
        <v>0</v>
      </c>
      <c r="Q694" s="8">
        <f t="shared" si="138"/>
        <v>0</v>
      </c>
      <c r="R694" s="8">
        <f t="shared" si="138"/>
        <v>0</v>
      </c>
      <c r="S694" s="8">
        <f t="shared" si="138"/>
        <v>0</v>
      </c>
      <c r="T694" s="8">
        <f t="shared" si="138"/>
        <v>0</v>
      </c>
      <c r="U694" s="21">
        <f t="shared" si="128"/>
        <v>32</v>
      </c>
      <c r="V694" s="19">
        <f>VLOOKUP($C694,Gas!$B$3:$E$2506,2)</f>
        <v>4.4649999999999999</v>
      </c>
      <c r="W694" s="44">
        <f t="shared" si="129"/>
        <v>6.3180291153415453</v>
      </c>
      <c r="X694" s="5">
        <f>VLOOKUP($C694,Gas!$B$3:$E$2506,4)</f>
        <v>0.61321800405261662</v>
      </c>
    </row>
    <row r="695" spans="1:24" x14ac:dyDescent="0.2">
      <c r="A695">
        <f t="shared" si="134"/>
        <v>2000</v>
      </c>
      <c r="B695" s="43">
        <f t="shared" si="133"/>
        <v>32</v>
      </c>
      <c r="C695" s="91">
        <v>36766</v>
      </c>
      <c r="D695" s="92">
        <v>37.049999999999997</v>
      </c>
      <c r="E695" s="4">
        <f t="shared" si="126"/>
        <v>0.27259182672819077</v>
      </c>
      <c r="F695" s="100">
        <f t="shared" si="135"/>
        <v>2.2407997706226492</v>
      </c>
      <c r="G695" s="2"/>
      <c r="H695" s="8">
        <f t="shared" si="138"/>
        <v>0</v>
      </c>
      <c r="I695" s="8">
        <f t="shared" si="138"/>
        <v>0</v>
      </c>
      <c r="J695" s="8">
        <f t="shared" si="138"/>
        <v>0</v>
      </c>
      <c r="K695" s="8">
        <f t="shared" si="138"/>
        <v>0</v>
      </c>
      <c r="L695" s="8">
        <f t="shared" si="138"/>
        <v>2.9500000000000028</v>
      </c>
      <c r="M695" s="8">
        <f t="shared" si="138"/>
        <v>12.950000000000003</v>
      </c>
      <c r="N695" s="8">
        <f t="shared" si="138"/>
        <v>17.049999999999997</v>
      </c>
      <c r="O695" s="8">
        <f t="shared" si="138"/>
        <v>12.049999999999997</v>
      </c>
      <c r="P695" s="8">
        <f t="shared" si="138"/>
        <v>7.0499999999999972</v>
      </c>
      <c r="Q695" s="8">
        <f t="shared" si="138"/>
        <v>2.0499999999999972</v>
      </c>
      <c r="R695" s="8">
        <f t="shared" si="138"/>
        <v>0</v>
      </c>
      <c r="S695" s="8">
        <f t="shared" si="138"/>
        <v>0</v>
      </c>
      <c r="T695" s="8">
        <f t="shared" si="138"/>
        <v>0</v>
      </c>
      <c r="U695" s="21">
        <f t="shared" si="128"/>
        <v>32</v>
      </c>
      <c r="V695" s="19">
        <f>VLOOKUP($C695,Gas!$B$3:$E$2506,2)</f>
        <v>4.53</v>
      </c>
      <c r="W695" s="44">
        <f t="shared" si="129"/>
        <v>8.178807947019866</v>
      </c>
      <c r="X695" s="5">
        <f>VLOOKUP($C695,Gas!$B$3:$E$2506,4)</f>
        <v>0.51391913852923321</v>
      </c>
    </row>
    <row r="696" spans="1:24" x14ac:dyDescent="0.2">
      <c r="A696">
        <f t="shared" si="134"/>
        <v>2000</v>
      </c>
      <c r="B696" s="43">
        <f t="shared" si="133"/>
        <v>32</v>
      </c>
      <c r="C696" s="91">
        <v>36767</v>
      </c>
      <c r="D696" s="92">
        <v>53.72</v>
      </c>
      <c r="E696" s="4">
        <f t="shared" si="126"/>
        <v>0.37151701991294095</v>
      </c>
      <c r="F696" s="100">
        <f t="shared" si="135"/>
        <v>2.9645044651107901</v>
      </c>
      <c r="G696" s="2"/>
      <c r="H696" s="8">
        <f t="shared" si="138"/>
        <v>0</v>
      </c>
      <c r="I696" s="8">
        <f t="shared" si="138"/>
        <v>0</v>
      </c>
      <c r="J696" s="8">
        <f t="shared" si="138"/>
        <v>0</v>
      </c>
      <c r="K696" s="8">
        <f t="shared" si="138"/>
        <v>0</v>
      </c>
      <c r="L696" s="8">
        <f t="shared" si="138"/>
        <v>0</v>
      </c>
      <c r="M696" s="8">
        <f t="shared" si="138"/>
        <v>0</v>
      </c>
      <c r="N696" s="8">
        <f t="shared" si="138"/>
        <v>33.72</v>
      </c>
      <c r="O696" s="8">
        <f t="shared" si="138"/>
        <v>28.72</v>
      </c>
      <c r="P696" s="8">
        <f t="shared" si="138"/>
        <v>23.72</v>
      </c>
      <c r="Q696" s="8">
        <f t="shared" si="138"/>
        <v>18.72</v>
      </c>
      <c r="R696" s="8">
        <f t="shared" si="138"/>
        <v>13.719999999999999</v>
      </c>
      <c r="S696" s="8">
        <f t="shared" si="138"/>
        <v>3.7199999999999989</v>
      </c>
      <c r="T696" s="8">
        <f t="shared" si="138"/>
        <v>0</v>
      </c>
      <c r="U696" s="21">
        <f t="shared" si="128"/>
        <v>32</v>
      </c>
      <c r="V696" s="19">
        <f>VLOOKUP($C696,Gas!$B$3:$E$2506,2)</f>
        <v>4.6150000000000002</v>
      </c>
      <c r="W696" s="44">
        <f t="shared" si="129"/>
        <v>11.640303358613217</v>
      </c>
      <c r="X696" s="5">
        <f>VLOOKUP($C696,Gas!$B$3:$E$2506,4)</f>
        <v>0.52179006014706142</v>
      </c>
    </row>
    <row r="697" spans="1:24" x14ac:dyDescent="0.2">
      <c r="A697">
        <f t="shared" si="134"/>
        <v>2000</v>
      </c>
      <c r="B697" s="43">
        <f t="shared" si="133"/>
        <v>32</v>
      </c>
      <c r="C697" s="91">
        <v>36768</v>
      </c>
      <c r="D697" s="92">
        <v>51.59</v>
      </c>
      <c r="E697" s="4">
        <f t="shared" si="126"/>
        <v>-4.0457516398478249E-2</v>
      </c>
      <c r="F697" s="100">
        <f t="shared" si="135"/>
        <v>2.9748385523826273</v>
      </c>
      <c r="G697" s="2"/>
      <c r="H697" s="8">
        <f t="shared" si="138"/>
        <v>0</v>
      </c>
      <c r="I697" s="8">
        <f t="shared" si="138"/>
        <v>0</v>
      </c>
      <c r="J697" s="8">
        <f t="shared" si="138"/>
        <v>0</v>
      </c>
      <c r="K697" s="8">
        <f t="shared" si="138"/>
        <v>0</v>
      </c>
      <c r="L697" s="8">
        <f t="shared" si="138"/>
        <v>0</v>
      </c>
      <c r="M697" s="8">
        <f t="shared" si="138"/>
        <v>0</v>
      </c>
      <c r="N697" s="8">
        <f t="shared" si="138"/>
        <v>31.590000000000003</v>
      </c>
      <c r="O697" s="8">
        <f t="shared" si="138"/>
        <v>26.590000000000003</v>
      </c>
      <c r="P697" s="8">
        <f t="shared" si="138"/>
        <v>21.590000000000003</v>
      </c>
      <c r="Q697" s="8">
        <f t="shared" si="138"/>
        <v>16.590000000000003</v>
      </c>
      <c r="R697" s="8">
        <f t="shared" si="138"/>
        <v>11.590000000000003</v>
      </c>
      <c r="S697" s="8">
        <f t="shared" si="138"/>
        <v>1.5900000000000034</v>
      </c>
      <c r="T697" s="8">
        <f t="shared" si="138"/>
        <v>0</v>
      </c>
      <c r="U697" s="21">
        <f t="shared" si="128"/>
        <v>32</v>
      </c>
      <c r="V697" s="19">
        <f>VLOOKUP($C697,Gas!$B$3:$E$2506,2)</f>
        <v>4.62</v>
      </c>
      <c r="W697" s="44">
        <f t="shared" si="129"/>
        <v>11.166666666666668</v>
      </c>
      <c r="X697" s="5">
        <f>VLOOKUP($C697,Gas!$B$3:$E$2506,4)</f>
        <v>0.52140066854406164</v>
      </c>
    </row>
    <row r="698" spans="1:24" x14ac:dyDescent="0.2">
      <c r="A698">
        <f t="shared" si="134"/>
        <v>2000</v>
      </c>
      <c r="B698" s="43">
        <f t="shared" si="133"/>
        <v>32</v>
      </c>
      <c r="C698" s="91">
        <v>36769</v>
      </c>
      <c r="D698" s="92">
        <v>56.86</v>
      </c>
      <c r="E698" s="4">
        <f t="shared" si="126"/>
        <v>9.7264250966295096E-2</v>
      </c>
      <c r="F698" s="100">
        <f t="shared" si="135"/>
        <v>2.5873539564707899</v>
      </c>
      <c r="G698" s="2"/>
      <c r="H698" s="8">
        <f t="shared" si="138"/>
        <v>0</v>
      </c>
      <c r="I698" s="8">
        <f t="shared" si="138"/>
        <v>0</v>
      </c>
      <c r="J698" s="8">
        <f t="shared" si="138"/>
        <v>0</v>
      </c>
      <c r="K698" s="8">
        <f t="shared" si="138"/>
        <v>0</v>
      </c>
      <c r="L698" s="8">
        <f t="shared" si="138"/>
        <v>0</v>
      </c>
      <c r="M698" s="8">
        <f t="shared" si="138"/>
        <v>0</v>
      </c>
      <c r="N698" s="8">
        <f t="shared" si="138"/>
        <v>36.86</v>
      </c>
      <c r="O698" s="8">
        <f t="shared" si="138"/>
        <v>31.86</v>
      </c>
      <c r="P698" s="8">
        <f t="shared" si="138"/>
        <v>26.86</v>
      </c>
      <c r="Q698" s="8">
        <f t="shared" si="138"/>
        <v>21.86</v>
      </c>
      <c r="R698" s="8">
        <f t="shared" si="138"/>
        <v>16.86</v>
      </c>
      <c r="S698" s="8">
        <f t="shared" si="138"/>
        <v>6.8599999999999994</v>
      </c>
      <c r="T698" s="8">
        <f t="shared" si="138"/>
        <v>0</v>
      </c>
      <c r="U698" s="21">
        <f t="shared" si="128"/>
        <v>32</v>
      </c>
      <c r="V698" s="19">
        <f>VLOOKUP($C698,Gas!$B$3:$E$2506,2)</f>
        <v>4.5949999999999998</v>
      </c>
      <c r="W698" s="44">
        <f t="shared" si="129"/>
        <v>12.374319912948858</v>
      </c>
      <c r="X698" s="5">
        <f>VLOOKUP($C698,Gas!$B$3:$E$2506,4)</f>
        <v>0.52462445750588182</v>
      </c>
    </row>
    <row r="699" spans="1:24" x14ac:dyDescent="0.2">
      <c r="A699">
        <f t="shared" si="134"/>
        <v>2000</v>
      </c>
      <c r="B699" s="43">
        <f t="shared" si="133"/>
        <v>33</v>
      </c>
      <c r="C699" s="91">
        <v>36770</v>
      </c>
      <c r="D699" s="92">
        <v>57.92</v>
      </c>
      <c r="E699" s="4">
        <f t="shared" si="126"/>
        <v>1.8470641854607187E-2</v>
      </c>
      <c r="F699" s="100">
        <f t="shared" si="135"/>
        <v>2.3839347121813712</v>
      </c>
      <c r="G699" s="2"/>
      <c r="H699" s="8">
        <f t="shared" si="138"/>
        <v>0</v>
      </c>
      <c r="I699" s="8">
        <f t="shared" si="138"/>
        <v>0</v>
      </c>
      <c r="J699" s="8">
        <f t="shared" si="138"/>
        <v>0</v>
      </c>
      <c r="K699" s="8">
        <f t="shared" si="138"/>
        <v>0</v>
      </c>
      <c r="L699" s="8">
        <f t="shared" si="138"/>
        <v>0</v>
      </c>
      <c r="M699" s="8">
        <f t="shared" si="138"/>
        <v>0</v>
      </c>
      <c r="N699" s="8">
        <f t="shared" si="138"/>
        <v>37.92</v>
      </c>
      <c r="O699" s="8">
        <f t="shared" si="138"/>
        <v>32.92</v>
      </c>
      <c r="P699" s="8">
        <f t="shared" si="138"/>
        <v>27.92</v>
      </c>
      <c r="Q699" s="8">
        <f t="shared" si="138"/>
        <v>22.92</v>
      </c>
      <c r="R699" s="8">
        <f t="shared" si="138"/>
        <v>17.920000000000002</v>
      </c>
      <c r="S699" s="8">
        <f t="shared" si="138"/>
        <v>7.9200000000000017</v>
      </c>
      <c r="T699" s="8">
        <f t="shared" si="138"/>
        <v>0</v>
      </c>
      <c r="U699" s="21">
        <f t="shared" si="128"/>
        <v>33</v>
      </c>
      <c r="V699" s="19">
        <f>VLOOKUP($C699,Gas!$B$3:$E$2506,2)</f>
        <v>4.76</v>
      </c>
      <c r="W699" s="44">
        <f t="shared" si="129"/>
        <v>12.168067226890757</v>
      </c>
      <c r="X699" s="5">
        <f>VLOOKUP($C699,Gas!$B$3:$E$2506,4)</f>
        <v>0.50521306751829653</v>
      </c>
    </row>
    <row r="700" spans="1:24" x14ac:dyDescent="0.2">
      <c r="A700">
        <f t="shared" si="134"/>
        <v>2000</v>
      </c>
      <c r="B700" s="43">
        <f t="shared" si="133"/>
        <v>33</v>
      </c>
      <c r="C700" s="91">
        <v>36774</v>
      </c>
      <c r="D700" s="92">
        <v>40.42</v>
      </c>
      <c r="E700" s="4">
        <f t="shared" si="126"/>
        <v>-0.3597380361019859</v>
      </c>
      <c r="F700" s="100">
        <f t="shared" si="135"/>
        <v>3.1450227249709424</v>
      </c>
      <c r="G700" s="2"/>
      <c r="H700" s="8">
        <f t="shared" si="138"/>
        <v>0</v>
      </c>
      <c r="I700" s="8">
        <f t="shared" si="138"/>
        <v>0</v>
      </c>
      <c r="J700" s="8">
        <f t="shared" si="138"/>
        <v>0</v>
      </c>
      <c r="K700" s="8">
        <f t="shared" si="138"/>
        <v>0</v>
      </c>
      <c r="L700" s="8">
        <f t="shared" si="138"/>
        <v>0</v>
      </c>
      <c r="M700" s="8">
        <f t="shared" si="138"/>
        <v>9.5799999999999983</v>
      </c>
      <c r="N700" s="8">
        <f t="shared" si="138"/>
        <v>20.420000000000002</v>
      </c>
      <c r="O700" s="8">
        <f t="shared" si="138"/>
        <v>15.420000000000002</v>
      </c>
      <c r="P700" s="8">
        <f t="shared" si="138"/>
        <v>10.420000000000002</v>
      </c>
      <c r="Q700" s="8">
        <f t="shared" si="138"/>
        <v>5.4200000000000017</v>
      </c>
      <c r="R700" s="8">
        <f t="shared" si="138"/>
        <v>0.42000000000000171</v>
      </c>
      <c r="S700" s="8">
        <f t="shared" si="138"/>
        <v>0</v>
      </c>
      <c r="T700" s="8">
        <f t="shared" si="138"/>
        <v>0</v>
      </c>
      <c r="U700" s="21">
        <f t="shared" si="128"/>
        <v>33</v>
      </c>
      <c r="V700" s="19">
        <f>VLOOKUP($C700,Gas!$B$3:$E$2506,2)</f>
        <v>4.7</v>
      </c>
      <c r="W700" s="44">
        <f t="shared" si="129"/>
        <v>8.6</v>
      </c>
      <c r="X700" s="5">
        <f>VLOOKUP($C700,Gas!$B$3:$E$2506,4)</f>
        <v>0.25836811491772538</v>
      </c>
    </row>
    <row r="701" spans="1:24" x14ac:dyDescent="0.2">
      <c r="A701">
        <f t="shared" si="134"/>
        <v>2000</v>
      </c>
      <c r="B701" s="43">
        <f t="shared" si="133"/>
        <v>33</v>
      </c>
      <c r="C701" s="91">
        <v>36775</v>
      </c>
      <c r="D701" s="92">
        <v>30.61</v>
      </c>
      <c r="E701" s="4">
        <f t="shared" si="126"/>
        <v>-0.27799795901815388</v>
      </c>
      <c r="F701" s="100">
        <f t="shared" si="135"/>
        <v>3.4734751010572156</v>
      </c>
      <c r="G701" s="2"/>
      <c r="H701" s="8">
        <f t="shared" si="138"/>
        <v>0</v>
      </c>
      <c r="I701" s="8">
        <f t="shared" si="138"/>
        <v>0</v>
      </c>
      <c r="J701" s="8">
        <f t="shared" si="138"/>
        <v>0</v>
      </c>
      <c r="K701" s="8">
        <f t="shared" si="138"/>
        <v>4.3900000000000006</v>
      </c>
      <c r="L701" s="8">
        <f t="shared" si="138"/>
        <v>9.39</v>
      </c>
      <c r="M701" s="8">
        <f t="shared" si="138"/>
        <v>19.39</v>
      </c>
      <c r="N701" s="8">
        <f t="shared" si="138"/>
        <v>10.61</v>
      </c>
      <c r="O701" s="8">
        <f t="shared" si="138"/>
        <v>5.6099999999999994</v>
      </c>
      <c r="P701" s="8">
        <f t="shared" si="138"/>
        <v>0.60999999999999943</v>
      </c>
      <c r="Q701" s="8">
        <f t="shared" si="138"/>
        <v>0</v>
      </c>
      <c r="R701" s="8">
        <f t="shared" si="138"/>
        <v>0</v>
      </c>
      <c r="S701" s="8">
        <f t="shared" si="138"/>
        <v>0</v>
      </c>
      <c r="T701" s="8">
        <f t="shared" si="138"/>
        <v>0</v>
      </c>
      <c r="U701" s="21">
        <f t="shared" si="128"/>
        <v>33</v>
      </c>
      <c r="V701" s="19">
        <f>VLOOKUP($C701,Gas!$B$3:$E$2506,2)</f>
        <v>4.8049999999999997</v>
      </c>
      <c r="W701" s="44">
        <f t="shared" si="129"/>
        <v>6.3704474505723212</v>
      </c>
      <c r="X701" s="5">
        <f>VLOOKUP($C701,Gas!$B$3:$E$2506,4)</f>
        <v>0.27923106354602573</v>
      </c>
    </row>
    <row r="702" spans="1:24" x14ac:dyDescent="0.2">
      <c r="A702">
        <f t="shared" si="134"/>
        <v>2000</v>
      </c>
      <c r="B702" s="43">
        <f t="shared" si="133"/>
        <v>33</v>
      </c>
      <c r="C702" s="91">
        <v>36776</v>
      </c>
      <c r="D702" s="92">
        <v>29.08</v>
      </c>
      <c r="E702" s="4">
        <f t="shared" si="126"/>
        <v>-5.1276100292002538E-2</v>
      </c>
      <c r="F702" s="100">
        <f t="shared" si="135"/>
        <v>3.4771409115628593</v>
      </c>
      <c r="G702" s="2"/>
      <c r="H702" s="8">
        <f t="shared" si="138"/>
        <v>0</v>
      </c>
      <c r="I702" s="8">
        <f t="shared" si="138"/>
        <v>0</v>
      </c>
      <c r="J702" s="8">
        <f t="shared" si="138"/>
        <v>0.92000000000000171</v>
      </c>
      <c r="K702" s="8">
        <f t="shared" si="138"/>
        <v>5.9200000000000017</v>
      </c>
      <c r="L702" s="8">
        <f t="shared" si="138"/>
        <v>10.920000000000002</v>
      </c>
      <c r="M702" s="8">
        <f t="shared" si="138"/>
        <v>20.92</v>
      </c>
      <c r="N702" s="8">
        <f t="shared" si="138"/>
        <v>9.0799999999999983</v>
      </c>
      <c r="O702" s="8">
        <f t="shared" si="138"/>
        <v>4.0799999999999983</v>
      </c>
      <c r="P702" s="8">
        <f t="shared" si="138"/>
        <v>0</v>
      </c>
      <c r="Q702" s="8">
        <f t="shared" si="138"/>
        <v>0</v>
      </c>
      <c r="R702" s="8">
        <f t="shared" si="138"/>
        <v>0</v>
      </c>
      <c r="S702" s="8">
        <f t="shared" si="138"/>
        <v>0</v>
      </c>
      <c r="T702" s="8">
        <f t="shared" si="138"/>
        <v>0</v>
      </c>
      <c r="U702" s="21">
        <f t="shared" si="128"/>
        <v>33</v>
      </c>
      <c r="V702" s="19">
        <f>VLOOKUP($C702,Gas!$B$3:$E$2506,2)</f>
        <v>4.8949999999999996</v>
      </c>
      <c r="W702" s="44">
        <f t="shared" si="129"/>
        <v>5.9407558733401435</v>
      </c>
      <c r="X702" s="5">
        <f>VLOOKUP($C702,Gas!$B$3:$E$2506,4)</f>
        <v>0.2857772321438305</v>
      </c>
    </row>
    <row r="703" spans="1:24" x14ac:dyDescent="0.2">
      <c r="A703">
        <f t="shared" si="134"/>
        <v>2000</v>
      </c>
      <c r="B703" s="43">
        <f t="shared" si="133"/>
        <v>33</v>
      </c>
      <c r="C703" s="91">
        <v>36777</v>
      </c>
      <c r="D703" s="92">
        <v>29.11</v>
      </c>
      <c r="E703" s="4">
        <f t="shared" si="126"/>
        <v>1.0311050922132102E-3</v>
      </c>
      <c r="F703" s="100">
        <f t="shared" si="135"/>
        <v>3.4680467890406423</v>
      </c>
      <c r="G703" s="2"/>
      <c r="H703" s="8">
        <f t="shared" si="138"/>
        <v>0</v>
      </c>
      <c r="I703" s="8">
        <f t="shared" si="138"/>
        <v>0</v>
      </c>
      <c r="J703" s="8">
        <f t="shared" si="138"/>
        <v>0.89000000000000057</v>
      </c>
      <c r="K703" s="8">
        <f t="shared" si="138"/>
        <v>5.8900000000000006</v>
      </c>
      <c r="L703" s="8">
        <f t="shared" si="138"/>
        <v>10.89</v>
      </c>
      <c r="M703" s="8">
        <f t="shared" si="138"/>
        <v>20.89</v>
      </c>
      <c r="N703" s="8">
        <f t="shared" si="138"/>
        <v>9.11</v>
      </c>
      <c r="O703" s="8">
        <f t="shared" si="138"/>
        <v>4.1099999999999994</v>
      </c>
      <c r="P703" s="8">
        <f t="shared" si="138"/>
        <v>0</v>
      </c>
      <c r="Q703" s="8">
        <f t="shared" si="138"/>
        <v>0</v>
      </c>
      <c r="R703" s="8">
        <f t="shared" si="138"/>
        <v>0</v>
      </c>
      <c r="S703" s="8">
        <f t="shared" si="138"/>
        <v>0</v>
      </c>
      <c r="T703" s="8">
        <f t="shared" si="138"/>
        <v>0</v>
      </c>
      <c r="U703" s="21">
        <f t="shared" si="128"/>
        <v>33</v>
      </c>
      <c r="V703" s="19">
        <f>VLOOKUP($C703,Gas!$B$3:$E$2506,2)</f>
        <v>4.8550000000000004</v>
      </c>
      <c r="W703" s="44">
        <f t="shared" si="129"/>
        <v>5.9958805355303806</v>
      </c>
      <c r="X703" s="5">
        <f>VLOOKUP($C703,Gas!$B$3:$E$2506,4)</f>
        <v>0.29036847441171298</v>
      </c>
    </row>
    <row r="704" spans="1:24" x14ac:dyDescent="0.2">
      <c r="A704">
        <f t="shared" si="134"/>
        <v>2000</v>
      </c>
      <c r="B704" s="43">
        <f t="shared" si="133"/>
        <v>33</v>
      </c>
      <c r="C704" s="91">
        <v>36780</v>
      </c>
      <c r="D704" s="92">
        <v>36.19</v>
      </c>
      <c r="E704" s="4">
        <f t="shared" si="126"/>
        <v>0.21770107981811909</v>
      </c>
      <c r="F704" s="100">
        <f t="shared" si="135"/>
        <v>3.6296713042853743</v>
      </c>
      <c r="G704" s="2"/>
      <c r="H704" s="8">
        <f t="shared" ref="H704:T713" si="139">IF(H$1="P",MAX(0,H$2-$D704),IF(H$1="C",MAX(0,$D704-H$2)))</f>
        <v>0</v>
      </c>
      <c r="I704" s="8">
        <f t="shared" si="139"/>
        <v>0</v>
      </c>
      <c r="J704" s="8">
        <f t="shared" si="139"/>
        <v>0</v>
      </c>
      <c r="K704" s="8">
        <f t="shared" si="139"/>
        <v>0</v>
      </c>
      <c r="L704" s="8">
        <f t="shared" si="139"/>
        <v>3.8100000000000023</v>
      </c>
      <c r="M704" s="8">
        <f t="shared" si="139"/>
        <v>13.810000000000002</v>
      </c>
      <c r="N704" s="8">
        <f t="shared" si="139"/>
        <v>16.189999999999998</v>
      </c>
      <c r="O704" s="8">
        <f t="shared" si="139"/>
        <v>11.189999999999998</v>
      </c>
      <c r="P704" s="8">
        <f t="shared" si="139"/>
        <v>6.1899999999999977</v>
      </c>
      <c r="Q704" s="8">
        <f t="shared" si="139"/>
        <v>1.1899999999999977</v>
      </c>
      <c r="R704" s="8">
        <f t="shared" si="139"/>
        <v>0</v>
      </c>
      <c r="S704" s="8">
        <f t="shared" si="139"/>
        <v>0</v>
      </c>
      <c r="T704" s="8">
        <f t="shared" si="139"/>
        <v>0</v>
      </c>
      <c r="U704" s="21">
        <f t="shared" si="128"/>
        <v>33</v>
      </c>
      <c r="V704" s="19">
        <f>VLOOKUP($C704,Gas!$B$3:$E$2506,2)</f>
        <v>4.7450000000000001</v>
      </c>
      <c r="W704" s="44">
        <f t="shared" si="129"/>
        <v>7.626975763962065</v>
      </c>
      <c r="X704" s="5">
        <f>VLOOKUP($C704,Gas!$B$3:$E$2506,4)</f>
        <v>0.25353617460942279</v>
      </c>
    </row>
    <row r="705" spans="1:24" x14ac:dyDescent="0.2">
      <c r="A705">
        <f t="shared" si="134"/>
        <v>2000</v>
      </c>
      <c r="B705" s="43">
        <f t="shared" si="133"/>
        <v>33</v>
      </c>
      <c r="C705" s="91">
        <v>36781</v>
      </c>
      <c r="D705" s="92">
        <v>54.14</v>
      </c>
      <c r="E705" s="4">
        <f t="shared" si="126"/>
        <v>0.40279044661050417</v>
      </c>
      <c r="F705" s="100">
        <f t="shared" si="135"/>
        <v>3.922989606074776</v>
      </c>
      <c r="G705" s="2"/>
      <c r="H705" s="8">
        <f t="shared" si="139"/>
        <v>0</v>
      </c>
      <c r="I705" s="8">
        <f t="shared" si="139"/>
        <v>0</v>
      </c>
      <c r="J705" s="8">
        <f t="shared" si="139"/>
        <v>0</v>
      </c>
      <c r="K705" s="8">
        <f t="shared" si="139"/>
        <v>0</v>
      </c>
      <c r="L705" s="8">
        <f t="shared" si="139"/>
        <v>0</v>
      </c>
      <c r="M705" s="8">
        <f t="shared" si="139"/>
        <v>0</v>
      </c>
      <c r="N705" s="8">
        <f t="shared" si="139"/>
        <v>34.14</v>
      </c>
      <c r="O705" s="8">
        <f t="shared" si="139"/>
        <v>29.14</v>
      </c>
      <c r="P705" s="8">
        <f t="shared" si="139"/>
        <v>24.14</v>
      </c>
      <c r="Q705" s="8">
        <f t="shared" si="139"/>
        <v>19.14</v>
      </c>
      <c r="R705" s="8">
        <f t="shared" si="139"/>
        <v>14.14</v>
      </c>
      <c r="S705" s="8">
        <f t="shared" si="139"/>
        <v>4.1400000000000006</v>
      </c>
      <c r="T705" s="8">
        <f t="shared" si="139"/>
        <v>0</v>
      </c>
      <c r="U705" s="21">
        <f t="shared" si="128"/>
        <v>33</v>
      </c>
      <c r="V705" s="19">
        <f>VLOOKUP($C705,Gas!$B$3:$E$2506,2)</f>
        <v>4.8650000000000002</v>
      </c>
      <c r="W705" s="44">
        <f t="shared" si="129"/>
        <v>11.128468653648509</v>
      </c>
      <c r="X705" s="5">
        <f>VLOOKUP($C705,Gas!$B$3:$E$2506,4)</f>
        <v>0.27975684209644569</v>
      </c>
    </row>
    <row r="706" spans="1:24" x14ac:dyDescent="0.2">
      <c r="A706">
        <f t="shared" si="134"/>
        <v>2000</v>
      </c>
      <c r="B706" s="43">
        <f t="shared" si="133"/>
        <v>33</v>
      </c>
      <c r="C706" s="91">
        <v>36782</v>
      </c>
      <c r="D706" s="92">
        <v>44.58</v>
      </c>
      <c r="E706" s="4">
        <f t="shared" si="126"/>
        <v>-0.1942879562284324</v>
      </c>
      <c r="F706" s="100">
        <f t="shared" si="135"/>
        <v>3.5926870885155342</v>
      </c>
      <c r="G706" s="2"/>
      <c r="H706" s="8">
        <f t="shared" si="139"/>
        <v>0</v>
      </c>
      <c r="I706" s="8">
        <f t="shared" si="139"/>
        <v>0</v>
      </c>
      <c r="J706" s="8">
        <f t="shared" si="139"/>
        <v>0</v>
      </c>
      <c r="K706" s="8">
        <f t="shared" si="139"/>
        <v>0</v>
      </c>
      <c r="L706" s="8">
        <f t="shared" si="139"/>
        <v>0</v>
      </c>
      <c r="M706" s="8">
        <f t="shared" si="139"/>
        <v>5.4200000000000017</v>
      </c>
      <c r="N706" s="8">
        <f t="shared" si="139"/>
        <v>24.58</v>
      </c>
      <c r="O706" s="8">
        <f t="shared" si="139"/>
        <v>19.579999999999998</v>
      </c>
      <c r="P706" s="8">
        <f t="shared" si="139"/>
        <v>14.579999999999998</v>
      </c>
      <c r="Q706" s="8">
        <f t="shared" si="139"/>
        <v>9.5799999999999983</v>
      </c>
      <c r="R706" s="8">
        <f t="shared" si="139"/>
        <v>4.5799999999999983</v>
      </c>
      <c r="S706" s="8">
        <f t="shared" si="139"/>
        <v>0</v>
      </c>
      <c r="T706" s="8">
        <f t="shared" si="139"/>
        <v>0</v>
      </c>
      <c r="U706" s="21">
        <f t="shared" si="128"/>
        <v>33</v>
      </c>
      <c r="V706" s="19">
        <f>VLOOKUP($C706,Gas!$B$3:$E$2506,2)</f>
        <v>4.9749999999999996</v>
      </c>
      <c r="W706" s="44">
        <f t="shared" si="129"/>
        <v>8.9608040201005021</v>
      </c>
      <c r="X706" s="5">
        <f>VLOOKUP($C706,Gas!$B$3:$E$2506,4)</f>
        <v>0.30042158014108578</v>
      </c>
    </row>
    <row r="707" spans="1:24" x14ac:dyDescent="0.2">
      <c r="A707">
        <f t="shared" si="134"/>
        <v>2000</v>
      </c>
      <c r="B707" s="43">
        <f t="shared" si="133"/>
        <v>33</v>
      </c>
      <c r="C707" s="91">
        <v>36783</v>
      </c>
      <c r="D707" s="92">
        <v>42.45</v>
      </c>
      <c r="E707" s="4">
        <f t="shared" si="126"/>
        <v>-4.8958415200366326E-2</v>
      </c>
      <c r="F707" s="100">
        <f t="shared" si="135"/>
        <v>3.5943714650426197</v>
      </c>
      <c r="G707" s="2"/>
      <c r="H707" s="8">
        <f t="shared" si="139"/>
        <v>0</v>
      </c>
      <c r="I707" s="8">
        <f t="shared" si="139"/>
        <v>0</v>
      </c>
      <c r="J707" s="8">
        <f t="shared" si="139"/>
        <v>0</v>
      </c>
      <c r="K707" s="8">
        <f t="shared" si="139"/>
        <v>0</v>
      </c>
      <c r="L707" s="8">
        <f t="shared" si="139"/>
        <v>0</v>
      </c>
      <c r="M707" s="8">
        <f t="shared" si="139"/>
        <v>7.5499999999999972</v>
      </c>
      <c r="N707" s="8">
        <f t="shared" si="139"/>
        <v>22.450000000000003</v>
      </c>
      <c r="O707" s="8">
        <f t="shared" si="139"/>
        <v>17.450000000000003</v>
      </c>
      <c r="P707" s="8">
        <f t="shared" si="139"/>
        <v>12.450000000000003</v>
      </c>
      <c r="Q707" s="8">
        <f t="shared" si="139"/>
        <v>7.4500000000000028</v>
      </c>
      <c r="R707" s="8">
        <f t="shared" si="139"/>
        <v>2.4500000000000028</v>
      </c>
      <c r="S707" s="8">
        <f t="shared" si="139"/>
        <v>0</v>
      </c>
      <c r="T707" s="8">
        <f t="shared" si="139"/>
        <v>0</v>
      </c>
      <c r="U707" s="21">
        <f t="shared" si="128"/>
        <v>33</v>
      </c>
      <c r="V707" s="19">
        <f>VLOOKUP($C707,Gas!$B$3:$E$2506,2)</f>
        <v>5.0650000000000004</v>
      </c>
      <c r="W707" s="44">
        <f t="shared" si="129"/>
        <v>8.3810463968410662</v>
      </c>
      <c r="X707" s="5">
        <f>VLOOKUP($C707,Gas!$B$3:$E$2506,4)</f>
        <v>0.30613165019839028</v>
      </c>
    </row>
    <row r="708" spans="1:24" x14ac:dyDescent="0.2">
      <c r="A708">
        <f t="shared" si="134"/>
        <v>2000</v>
      </c>
      <c r="B708" s="43">
        <f t="shared" si="133"/>
        <v>33</v>
      </c>
      <c r="C708" s="91">
        <v>36784</v>
      </c>
      <c r="D708" s="92">
        <v>43.48</v>
      </c>
      <c r="E708" s="4">
        <f t="shared" ref="E708:E771" si="140">LN(D708/D707)</f>
        <v>2.397414949565228E-2</v>
      </c>
      <c r="F708" s="100">
        <f t="shared" si="135"/>
        <v>3.5465992235589998</v>
      </c>
      <c r="G708" s="2"/>
      <c r="H708" s="8">
        <f t="shared" si="139"/>
        <v>0</v>
      </c>
      <c r="I708" s="8">
        <f t="shared" si="139"/>
        <v>0</v>
      </c>
      <c r="J708" s="8">
        <f t="shared" si="139"/>
        <v>0</v>
      </c>
      <c r="K708" s="8">
        <f t="shared" si="139"/>
        <v>0</v>
      </c>
      <c r="L708" s="8">
        <f t="shared" si="139"/>
        <v>0</v>
      </c>
      <c r="M708" s="8">
        <f t="shared" si="139"/>
        <v>6.5200000000000031</v>
      </c>
      <c r="N708" s="8">
        <f t="shared" si="139"/>
        <v>23.479999999999997</v>
      </c>
      <c r="O708" s="8">
        <f t="shared" si="139"/>
        <v>18.479999999999997</v>
      </c>
      <c r="P708" s="8">
        <f t="shared" si="139"/>
        <v>13.479999999999997</v>
      </c>
      <c r="Q708" s="8">
        <f t="shared" si="139"/>
        <v>8.4799999999999969</v>
      </c>
      <c r="R708" s="8">
        <f t="shared" si="139"/>
        <v>3.4799999999999969</v>
      </c>
      <c r="S708" s="8">
        <f t="shared" si="139"/>
        <v>0</v>
      </c>
      <c r="T708" s="8">
        <f t="shared" si="139"/>
        <v>0</v>
      </c>
      <c r="U708" s="21">
        <f t="shared" ref="U708:U771" si="141">B708</f>
        <v>33</v>
      </c>
      <c r="V708" s="19">
        <f>VLOOKUP($C708,Gas!$B$3:$E$2506,2)</f>
        <v>5.0999999999999996</v>
      </c>
      <c r="W708" s="44">
        <f t="shared" ref="W708:W771" si="142">D708/V708</f>
        <v>8.5254901960784313</v>
      </c>
      <c r="X708" s="5">
        <f>VLOOKUP($C708,Gas!$B$3:$E$2506,4)</f>
        <v>0.30210912043851446</v>
      </c>
    </row>
    <row r="709" spans="1:24" x14ac:dyDescent="0.2">
      <c r="A709">
        <f t="shared" si="134"/>
        <v>2000</v>
      </c>
      <c r="B709" s="43">
        <f t="shared" si="133"/>
        <v>33</v>
      </c>
      <c r="C709" s="91">
        <v>36787</v>
      </c>
      <c r="D709" s="92">
        <v>42.75</v>
      </c>
      <c r="E709" s="4">
        <f t="shared" si="140"/>
        <v>-1.6931866870239416E-2</v>
      </c>
      <c r="F709" s="100">
        <f t="shared" si="135"/>
        <v>3.5384465063922228</v>
      </c>
      <c r="G709" s="2"/>
      <c r="H709" s="8">
        <f t="shared" si="139"/>
        <v>0</v>
      </c>
      <c r="I709" s="8">
        <f t="shared" si="139"/>
        <v>0</v>
      </c>
      <c r="J709" s="8">
        <f t="shared" si="139"/>
        <v>0</v>
      </c>
      <c r="K709" s="8">
        <f t="shared" si="139"/>
        <v>0</v>
      </c>
      <c r="L709" s="8">
        <f t="shared" si="139"/>
        <v>0</v>
      </c>
      <c r="M709" s="8">
        <f t="shared" si="139"/>
        <v>7.25</v>
      </c>
      <c r="N709" s="8">
        <f t="shared" si="139"/>
        <v>22.75</v>
      </c>
      <c r="O709" s="8">
        <f t="shared" si="139"/>
        <v>17.75</v>
      </c>
      <c r="P709" s="8">
        <f t="shared" si="139"/>
        <v>12.75</v>
      </c>
      <c r="Q709" s="8">
        <f t="shared" si="139"/>
        <v>7.75</v>
      </c>
      <c r="R709" s="8">
        <f t="shared" si="139"/>
        <v>2.75</v>
      </c>
      <c r="S709" s="8">
        <f t="shared" si="139"/>
        <v>0</v>
      </c>
      <c r="T709" s="8">
        <f t="shared" si="139"/>
        <v>0</v>
      </c>
      <c r="U709" s="21">
        <f t="shared" si="141"/>
        <v>33</v>
      </c>
      <c r="V709" s="19">
        <f>VLOOKUP($C709,Gas!$B$3:$E$2506,2)</f>
        <v>5.29</v>
      </c>
      <c r="W709" s="44">
        <f t="shared" si="142"/>
        <v>8.0812854442344051</v>
      </c>
      <c r="X709" s="5">
        <f>VLOOKUP($C709,Gas!$B$3:$E$2506,4)</f>
        <v>0.32592911978723937</v>
      </c>
    </row>
    <row r="710" spans="1:24" x14ac:dyDescent="0.2">
      <c r="A710">
        <f t="shared" si="134"/>
        <v>2000</v>
      </c>
      <c r="B710" s="43">
        <f t="shared" si="133"/>
        <v>33</v>
      </c>
      <c r="C710" s="91">
        <v>36788</v>
      </c>
      <c r="D710" s="92">
        <v>57.25</v>
      </c>
      <c r="E710" s="4">
        <f t="shared" si="140"/>
        <v>0.29205844705157985</v>
      </c>
      <c r="F710" s="100">
        <f t="shared" si="135"/>
        <v>3.3488548070806949</v>
      </c>
      <c r="G710" s="2"/>
      <c r="H710" s="8">
        <f t="shared" si="139"/>
        <v>0</v>
      </c>
      <c r="I710" s="8">
        <f t="shared" si="139"/>
        <v>0</v>
      </c>
      <c r="J710" s="8">
        <f t="shared" si="139"/>
        <v>0</v>
      </c>
      <c r="K710" s="8">
        <f t="shared" si="139"/>
        <v>0</v>
      </c>
      <c r="L710" s="8">
        <f t="shared" si="139"/>
        <v>0</v>
      </c>
      <c r="M710" s="8">
        <f t="shared" si="139"/>
        <v>0</v>
      </c>
      <c r="N710" s="8">
        <f t="shared" si="139"/>
        <v>37.25</v>
      </c>
      <c r="O710" s="8">
        <f t="shared" si="139"/>
        <v>32.25</v>
      </c>
      <c r="P710" s="8">
        <f t="shared" si="139"/>
        <v>27.25</v>
      </c>
      <c r="Q710" s="8">
        <f t="shared" si="139"/>
        <v>22.25</v>
      </c>
      <c r="R710" s="8">
        <f t="shared" si="139"/>
        <v>17.25</v>
      </c>
      <c r="S710" s="8">
        <f t="shared" si="139"/>
        <v>7.25</v>
      </c>
      <c r="T710" s="8">
        <f t="shared" si="139"/>
        <v>0</v>
      </c>
      <c r="U710" s="21">
        <f t="shared" si="141"/>
        <v>33</v>
      </c>
      <c r="V710" s="19">
        <f>VLOOKUP($C710,Gas!$B$3:$E$2506,2)</f>
        <v>5.0650000000000004</v>
      </c>
      <c r="W710" s="44">
        <f t="shared" si="142"/>
        <v>11.303060217176702</v>
      </c>
      <c r="X710" s="5">
        <f>VLOOKUP($C710,Gas!$B$3:$E$2506,4)</f>
        <v>0.41729160152511835</v>
      </c>
    </row>
    <row r="711" spans="1:24" x14ac:dyDescent="0.2">
      <c r="A711">
        <f t="shared" si="134"/>
        <v>2000</v>
      </c>
      <c r="B711" s="43">
        <f t="shared" si="133"/>
        <v>33</v>
      </c>
      <c r="C711" s="91">
        <v>36789</v>
      </c>
      <c r="D711" s="92">
        <v>57.13</v>
      </c>
      <c r="E711" s="4">
        <f t="shared" si="140"/>
        <v>-2.0982696979778065E-3</v>
      </c>
      <c r="F711" s="100">
        <f t="shared" si="135"/>
        <v>2.8849947153255537</v>
      </c>
      <c r="G711" s="2"/>
      <c r="H711" s="8">
        <f t="shared" si="139"/>
        <v>0</v>
      </c>
      <c r="I711" s="8">
        <f t="shared" si="139"/>
        <v>0</v>
      </c>
      <c r="J711" s="8">
        <f t="shared" si="139"/>
        <v>0</v>
      </c>
      <c r="K711" s="8">
        <f t="shared" si="139"/>
        <v>0</v>
      </c>
      <c r="L711" s="8">
        <f t="shared" si="139"/>
        <v>0</v>
      </c>
      <c r="M711" s="8">
        <f t="shared" si="139"/>
        <v>0</v>
      </c>
      <c r="N711" s="8">
        <f t="shared" si="139"/>
        <v>37.130000000000003</v>
      </c>
      <c r="O711" s="8">
        <f t="shared" si="139"/>
        <v>32.130000000000003</v>
      </c>
      <c r="P711" s="8">
        <f t="shared" si="139"/>
        <v>27.130000000000003</v>
      </c>
      <c r="Q711" s="8">
        <f t="shared" si="139"/>
        <v>22.130000000000003</v>
      </c>
      <c r="R711" s="8">
        <f t="shared" si="139"/>
        <v>17.130000000000003</v>
      </c>
      <c r="S711" s="8">
        <f t="shared" si="139"/>
        <v>7.1300000000000026</v>
      </c>
      <c r="T711" s="8">
        <f t="shared" si="139"/>
        <v>0</v>
      </c>
      <c r="U711" s="21">
        <f t="shared" si="141"/>
        <v>33</v>
      </c>
      <c r="V711" s="19">
        <f>VLOOKUP($C711,Gas!$B$3:$E$2506,2)</f>
        <v>5.22</v>
      </c>
      <c r="W711" s="44">
        <f t="shared" si="142"/>
        <v>10.944444444444445</v>
      </c>
      <c r="X711" s="5">
        <f>VLOOKUP($C711,Gas!$B$3:$E$2506,4)</f>
        <v>0.43742467853631584</v>
      </c>
    </row>
    <row r="712" spans="1:24" x14ac:dyDescent="0.2">
      <c r="A712">
        <f t="shared" si="134"/>
        <v>2000</v>
      </c>
      <c r="B712" s="43">
        <f t="shared" si="133"/>
        <v>33</v>
      </c>
      <c r="C712" s="91">
        <v>36790</v>
      </c>
      <c r="D712" s="92">
        <v>53.09</v>
      </c>
      <c r="E712" s="4">
        <f t="shared" si="140"/>
        <v>-7.3340786140791023E-2</v>
      </c>
      <c r="F712" s="100">
        <f t="shared" si="135"/>
        <v>2.9111358705156838</v>
      </c>
      <c r="G712" s="2"/>
      <c r="H712" s="8">
        <f t="shared" si="139"/>
        <v>0</v>
      </c>
      <c r="I712" s="8">
        <f t="shared" si="139"/>
        <v>0</v>
      </c>
      <c r="J712" s="8">
        <f t="shared" si="139"/>
        <v>0</v>
      </c>
      <c r="K712" s="8">
        <f t="shared" si="139"/>
        <v>0</v>
      </c>
      <c r="L712" s="8">
        <f t="shared" si="139"/>
        <v>0</v>
      </c>
      <c r="M712" s="8">
        <f t="shared" si="139"/>
        <v>0</v>
      </c>
      <c r="N712" s="8">
        <f t="shared" si="139"/>
        <v>33.090000000000003</v>
      </c>
      <c r="O712" s="8">
        <f t="shared" si="139"/>
        <v>28.090000000000003</v>
      </c>
      <c r="P712" s="8">
        <f t="shared" si="139"/>
        <v>23.090000000000003</v>
      </c>
      <c r="Q712" s="8">
        <f t="shared" si="139"/>
        <v>18.090000000000003</v>
      </c>
      <c r="R712" s="8">
        <f t="shared" si="139"/>
        <v>13.090000000000003</v>
      </c>
      <c r="S712" s="8">
        <f t="shared" si="139"/>
        <v>3.0900000000000034</v>
      </c>
      <c r="T712" s="8">
        <f t="shared" si="139"/>
        <v>0</v>
      </c>
      <c r="U712" s="21">
        <f t="shared" si="141"/>
        <v>33</v>
      </c>
      <c r="V712" s="19">
        <f>VLOOKUP($C712,Gas!$B$3:$E$2506,2)</f>
        <v>5.2450000000000001</v>
      </c>
      <c r="W712" s="44">
        <f t="shared" si="142"/>
        <v>10.122020972354624</v>
      </c>
      <c r="X712" s="5">
        <f>VLOOKUP($C712,Gas!$B$3:$E$2506,4)</f>
        <v>0.43413850154958017</v>
      </c>
    </row>
    <row r="713" spans="1:24" x14ac:dyDescent="0.2">
      <c r="A713">
        <f t="shared" si="134"/>
        <v>2000</v>
      </c>
      <c r="B713" s="43">
        <f t="shared" si="133"/>
        <v>33</v>
      </c>
      <c r="C713" s="91">
        <v>36791</v>
      </c>
      <c r="D713" s="92">
        <v>48.83</v>
      </c>
      <c r="E713" s="4">
        <f t="shared" si="140"/>
        <v>-8.3643708522011292E-2</v>
      </c>
      <c r="F713" s="100">
        <f t="shared" si="135"/>
        <v>2.9886900461100874</v>
      </c>
      <c r="G713" s="2"/>
      <c r="H713" s="8">
        <f t="shared" si="139"/>
        <v>0</v>
      </c>
      <c r="I713" s="8">
        <f t="shared" si="139"/>
        <v>0</v>
      </c>
      <c r="J713" s="8">
        <f t="shared" si="139"/>
        <v>0</v>
      </c>
      <c r="K713" s="8">
        <f t="shared" si="139"/>
        <v>0</v>
      </c>
      <c r="L713" s="8">
        <f t="shared" si="139"/>
        <v>0</v>
      </c>
      <c r="M713" s="8">
        <f t="shared" si="139"/>
        <v>1.1700000000000017</v>
      </c>
      <c r="N713" s="8">
        <f t="shared" si="139"/>
        <v>28.83</v>
      </c>
      <c r="O713" s="8">
        <f t="shared" si="139"/>
        <v>23.83</v>
      </c>
      <c r="P713" s="8">
        <f t="shared" si="139"/>
        <v>18.829999999999998</v>
      </c>
      <c r="Q713" s="8">
        <f t="shared" si="139"/>
        <v>13.829999999999998</v>
      </c>
      <c r="R713" s="8">
        <f t="shared" si="139"/>
        <v>8.8299999999999983</v>
      </c>
      <c r="S713" s="8">
        <f t="shared" si="139"/>
        <v>0</v>
      </c>
      <c r="T713" s="8">
        <f t="shared" si="139"/>
        <v>0</v>
      </c>
      <c r="U713" s="21">
        <f t="shared" si="141"/>
        <v>33</v>
      </c>
      <c r="V713" s="19">
        <f>VLOOKUP($C713,Gas!$B$3:$E$2506,2)</f>
        <v>5.16</v>
      </c>
      <c r="W713" s="44">
        <f t="shared" si="142"/>
        <v>9.4631782945736429</v>
      </c>
      <c r="X713" s="5">
        <f>VLOOKUP($C713,Gas!$B$3:$E$2506,4)</f>
        <v>0.44794541586161957</v>
      </c>
    </row>
    <row r="714" spans="1:24" x14ac:dyDescent="0.2">
      <c r="A714">
        <f t="shared" si="134"/>
        <v>2000</v>
      </c>
      <c r="B714" s="43">
        <f t="shared" si="133"/>
        <v>33</v>
      </c>
      <c r="C714" s="91">
        <v>36794</v>
      </c>
      <c r="D714" s="92">
        <v>35.86</v>
      </c>
      <c r="E714" s="4">
        <f t="shared" si="140"/>
        <v>-0.30872240989658206</v>
      </c>
      <c r="F714" s="100">
        <f t="shared" si="135"/>
        <v>3.3175674800445325</v>
      </c>
      <c r="G714" s="2"/>
      <c r="H714" s="8">
        <f t="shared" ref="H714:T723" si="143">IF(H$1="P",MAX(0,H$2-$D714),IF(H$1="C",MAX(0,$D714-H$2)))</f>
        <v>0</v>
      </c>
      <c r="I714" s="8">
        <f t="shared" si="143"/>
        <v>0</v>
      </c>
      <c r="J714" s="8">
        <f t="shared" si="143"/>
        <v>0</v>
      </c>
      <c r="K714" s="8">
        <f t="shared" si="143"/>
        <v>0</v>
      </c>
      <c r="L714" s="8">
        <f t="shared" si="143"/>
        <v>4.1400000000000006</v>
      </c>
      <c r="M714" s="8">
        <f t="shared" si="143"/>
        <v>14.14</v>
      </c>
      <c r="N714" s="8">
        <f t="shared" si="143"/>
        <v>15.86</v>
      </c>
      <c r="O714" s="8">
        <f t="shared" si="143"/>
        <v>10.86</v>
      </c>
      <c r="P714" s="8">
        <f t="shared" si="143"/>
        <v>5.8599999999999994</v>
      </c>
      <c r="Q714" s="8">
        <f t="shared" si="143"/>
        <v>0.85999999999999943</v>
      </c>
      <c r="R714" s="8">
        <f t="shared" si="143"/>
        <v>0</v>
      </c>
      <c r="S714" s="8">
        <f t="shared" si="143"/>
        <v>0</v>
      </c>
      <c r="T714" s="8">
        <f t="shared" si="143"/>
        <v>0</v>
      </c>
      <c r="U714" s="21">
        <f t="shared" si="141"/>
        <v>33</v>
      </c>
      <c r="V714" s="19">
        <f>VLOOKUP($C714,Gas!$B$3:$E$2506,2)</f>
        <v>5.165</v>
      </c>
      <c r="W714" s="44">
        <f t="shared" si="142"/>
        <v>6.9428848015488862</v>
      </c>
      <c r="X714" s="5">
        <f>VLOOKUP($C714,Gas!$B$3:$E$2506,4)</f>
        <v>0.42292349746231134</v>
      </c>
    </row>
    <row r="715" spans="1:24" x14ac:dyDescent="0.2">
      <c r="A715">
        <f t="shared" si="134"/>
        <v>2000</v>
      </c>
      <c r="B715" s="43">
        <f t="shared" si="133"/>
        <v>33</v>
      </c>
      <c r="C715" s="91">
        <v>36795</v>
      </c>
      <c r="D715" s="92">
        <v>48.56</v>
      </c>
      <c r="E715" s="4">
        <f t="shared" si="140"/>
        <v>0.30317767857425615</v>
      </c>
      <c r="F715" s="100">
        <f t="shared" si="135"/>
        <v>3.0033635590707997</v>
      </c>
      <c r="G715" s="2"/>
      <c r="H715" s="8">
        <f t="shared" si="143"/>
        <v>0</v>
      </c>
      <c r="I715" s="8">
        <f t="shared" si="143"/>
        <v>0</v>
      </c>
      <c r="J715" s="8">
        <f t="shared" si="143"/>
        <v>0</v>
      </c>
      <c r="K715" s="8">
        <f t="shared" si="143"/>
        <v>0</v>
      </c>
      <c r="L715" s="8">
        <f t="shared" si="143"/>
        <v>0</v>
      </c>
      <c r="M715" s="8">
        <f t="shared" si="143"/>
        <v>1.4399999999999977</v>
      </c>
      <c r="N715" s="8">
        <f t="shared" si="143"/>
        <v>28.560000000000002</v>
      </c>
      <c r="O715" s="8">
        <f t="shared" si="143"/>
        <v>23.560000000000002</v>
      </c>
      <c r="P715" s="8">
        <f t="shared" si="143"/>
        <v>18.560000000000002</v>
      </c>
      <c r="Q715" s="8">
        <f t="shared" si="143"/>
        <v>13.560000000000002</v>
      </c>
      <c r="R715" s="8">
        <f t="shared" si="143"/>
        <v>8.5600000000000023</v>
      </c>
      <c r="S715" s="8">
        <f t="shared" si="143"/>
        <v>0</v>
      </c>
      <c r="T715" s="8">
        <f t="shared" si="143"/>
        <v>0</v>
      </c>
      <c r="U715" s="21">
        <f t="shared" si="141"/>
        <v>33</v>
      </c>
      <c r="V715" s="19">
        <f>VLOOKUP($C715,Gas!$B$3:$E$2506,2)</f>
        <v>5.1050000000000004</v>
      </c>
      <c r="W715" s="44">
        <f t="shared" si="142"/>
        <v>9.5122428991185117</v>
      </c>
      <c r="X715" s="5">
        <f>VLOOKUP($C715,Gas!$B$3:$E$2506,4)</f>
        <v>0.35447454653253713</v>
      </c>
    </row>
    <row r="716" spans="1:24" x14ac:dyDescent="0.2">
      <c r="A716">
        <f t="shared" si="134"/>
        <v>2000</v>
      </c>
      <c r="B716" s="43">
        <f t="shared" si="133"/>
        <v>33</v>
      </c>
      <c r="C716" s="91">
        <v>36796</v>
      </c>
      <c r="D716" s="92">
        <v>44.25</v>
      </c>
      <c r="E716" s="4">
        <f t="shared" si="140"/>
        <v>-9.2944775297304369E-2</v>
      </c>
      <c r="F716" s="100">
        <f t="shared" si="135"/>
        <v>2.8712922781842738</v>
      </c>
      <c r="G716" s="2"/>
      <c r="H716" s="8">
        <f t="shared" si="143"/>
        <v>0</v>
      </c>
      <c r="I716" s="8">
        <f t="shared" si="143"/>
        <v>0</v>
      </c>
      <c r="J716" s="8">
        <f t="shared" si="143"/>
        <v>0</v>
      </c>
      <c r="K716" s="8">
        <f t="shared" si="143"/>
        <v>0</v>
      </c>
      <c r="L716" s="8">
        <f t="shared" si="143"/>
        <v>0</v>
      </c>
      <c r="M716" s="8">
        <f t="shared" si="143"/>
        <v>5.75</v>
      </c>
      <c r="N716" s="8">
        <f t="shared" si="143"/>
        <v>24.25</v>
      </c>
      <c r="O716" s="8">
        <f t="shared" si="143"/>
        <v>19.25</v>
      </c>
      <c r="P716" s="8">
        <f t="shared" si="143"/>
        <v>14.25</v>
      </c>
      <c r="Q716" s="8">
        <f t="shared" si="143"/>
        <v>9.25</v>
      </c>
      <c r="R716" s="8">
        <f t="shared" si="143"/>
        <v>4.25</v>
      </c>
      <c r="S716" s="8">
        <f t="shared" si="143"/>
        <v>0</v>
      </c>
      <c r="T716" s="8">
        <f t="shared" si="143"/>
        <v>0</v>
      </c>
      <c r="U716" s="21">
        <f t="shared" si="141"/>
        <v>33</v>
      </c>
      <c r="V716" s="19">
        <f>VLOOKUP($C716,Gas!$B$3:$E$2506,2)</f>
        <v>5.2750000000000004</v>
      </c>
      <c r="W716" s="44">
        <f t="shared" si="142"/>
        <v>8.3886255924170605</v>
      </c>
      <c r="X716" s="5">
        <f>VLOOKUP($C716,Gas!$B$3:$E$2506,4)</f>
        <v>0.41746729514458691</v>
      </c>
    </row>
    <row r="717" spans="1:24" x14ac:dyDescent="0.2">
      <c r="A717">
        <f t="shared" si="134"/>
        <v>2000</v>
      </c>
      <c r="B717" s="43">
        <f t="shared" si="133"/>
        <v>33</v>
      </c>
      <c r="C717" s="91">
        <v>36797</v>
      </c>
      <c r="D717" s="92">
        <v>47.5</v>
      </c>
      <c r="E717" s="4">
        <f t="shared" si="140"/>
        <v>7.0874339586657092E-2</v>
      </c>
      <c r="F717" s="100">
        <f t="shared" si="135"/>
        <v>2.8779034787858198</v>
      </c>
      <c r="G717" s="2"/>
      <c r="H717" s="8">
        <f t="shared" si="143"/>
        <v>0</v>
      </c>
      <c r="I717" s="8">
        <f t="shared" si="143"/>
        <v>0</v>
      </c>
      <c r="J717" s="8">
        <f t="shared" si="143"/>
        <v>0</v>
      </c>
      <c r="K717" s="8">
        <f t="shared" si="143"/>
        <v>0</v>
      </c>
      <c r="L717" s="8">
        <f t="shared" si="143"/>
        <v>0</v>
      </c>
      <c r="M717" s="8">
        <f t="shared" si="143"/>
        <v>2.5</v>
      </c>
      <c r="N717" s="8">
        <f t="shared" si="143"/>
        <v>27.5</v>
      </c>
      <c r="O717" s="8">
        <f t="shared" si="143"/>
        <v>22.5</v>
      </c>
      <c r="P717" s="8">
        <f t="shared" si="143"/>
        <v>17.5</v>
      </c>
      <c r="Q717" s="8">
        <f t="shared" si="143"/>
        <v>12.5</v>
      </c>
      <c r="R717" s="8">
        <f t="shared" si="143"/>
        <v>7.5</v>
      </c>
      <c r="S717" s="8">
        <f t="shared" si="143"/>
        <v>0</v>
      </c>
      <c r="T717" s="8">
        <f t="shared" si="143"/>
        <v>0</v>
      </c>
      <c r="U717" s="21">
        <f t="shared" si="141"/>
        <v>33</v>
      </c>
      <c r="V717" s="19">
        <f>VLOOKUP($C717,Gas!$B$3:$E$2506,2)</f>
        <v>5.35</v>
      </c>
      <c r="W717" s="44">
        <f t="shared" si="142"/>
        <v>8.878504672897197</v>
      </c>
      <c r="X717" s="5">
        <f>VLOOKUP($C717,Gas!$B$3:$E$2506,4)</f>
        <v>0.42647284587187073</v>
      </c>
    </row>
    <row r="718" spans="1:24" x14ac:dyDescent="0.2">
      <c r="A718">
        <f t="shared" si="134"/>
        <v>2000</v>
      </c>
      <c r="B718" s="43">
        <f t="shared" si="133"/>
        <v>33</v>
      </c>
      <c r="C718" s="91">
        <v>36798</v>
      </c>
      <c r="D718" s="92">
        <v>49.47</v>
      </c>
      <c r="E718" s="4">
        <f t="shared" si="140"/>
        <v>4.0636714199021713E-2</v>
      </c>
      <c r="F718" s="100">
        <f t="shared" si="135"/>
        <v>2.8811555282474375</v>
      </c>
      <c r="G718" s="2"/>
      <c r="H718" s="8">
        <f t="shared" si="143"/>
        <v>0</v>
      </c>
      <c r="I718" s="8">
        <f t="shared" si="143"/>
        <v>0</v>
      </c>
      <c r="J718" s="8">
        <f t="shared" si="143"/>
        <v>0</v>
      </c>
      <c r="K718" s="8">
        <f t="shared" si="143"/>
        <v>0</v>
      </c>
      <c r="L718" s="8">
        <f t="shared" si="143"/>
        <v>0</v>
      </c>
      <c r="M718" s="8">
        <f t="shared" si="143"/>
        <v>0.53000000000000114</v>
      </c>
      <c r="N718" s="8">
        <f t="shared" si="143"/>
        <v>29.47</v>
      </c>
      <c r="O718" s="8">
        <f t="shared" si="143"/>
        <v>24.47</v>
      </c>
      <c r="P718" s="8">
        <f t="shared" si="143"/>
        <v>19.47</v>
      </c>
      <c r="Q718" s="8">
        <f t="shared" si="143"/>
        <v>14.469999999999999</v>
      </c>
      <c r="R718" s="8">
        <f t="shared" si="143"/>
        <v>9.4699999999999989</v>
      </c>
      <c r="S718" s="8">
        <f t="shared" si="143"/>
        <v>0</v>
      </c>
      <c r="T718" s="8">
        <f t="shared" si="143"/>
        <v>0</v>
      </c>
      <c r="U718" s="21">
        <f t="shared" si="141"/>
        <v>33</v>
      </c>
      <c r="V718" s="19">
        <f>VLOOKUP($C718,Gas!$B$3:$E$2506,2)</f>
        <v>5.2050000000000001</v>
      </c>
      <c r="W718" s="44">
        <f t="shared" si="142"/>
        <v>9.5043227665706045</v>
      </c>
      <c r="X718" s="5">
        <f>VLOOKUP($C718,Gas!$B$3:$E$2506,4)</f>
        <v>0.36521759399843917</v>
      </c>
    </row>
    <row r="719" spans="1:24" x14ac:dyDescent="0.2">
      <c r="A719">
        <f t="shared" si="134"/>
        <v>2000</v>
      </c>
      <c r="B719" s="43">
        <f t="shared" si="133"/>
        <v>34</v>
      </c>
      <c r="C719" s="91">
        <v>36801</v>
      </c>
      <c r="D719" s="92">
        <v>49.94</v>
      </c>
      <c r="E719" s="4">
        <f t="shared" si="140"/>
        <v>9.4558596120099016E-3</v>
      </c>
      <c r="F719" s="100">
        <f t="shared" si="135"/>
        <v>2.8765817101266387</v>
      </c>
      <c r="G719" s="2"/>
      <c r="H719" s="8">
        <f t="shared" si="143"/>
        <v>0</v>
      </c>
      <c r="I719" s="8">
        <f t="shared" si="143"/>
        <v>0</v>
      </c>
      <c r="J719" s="8">
        <f t="shared" si="143"/>
        <v>0</v>
      </c>
      <c r="K719" s="8">
        <f t="shared" si="143"/>
        <v>0</v>
      </c>
      <c r="L719" s="8">
        <f t="shared" si="143"/>
        <v>0</v>
      </c>
      <c r="M719" s="8">
        <f t="shared" si="143"/>
        <v>6.0000000000002274E-2</v>
      </c>
      <c r="N719" s="8">
        <f t="shared" si="143"/>
        <v>29.939999999999998</v>
      </c>
      <c r="O719" s="8">
        <f t="shared" si="143"/>
        <v>24.939999999999998</v>
      </c>
      <c r="P719" s="8">
        <f t="shared" si="143"/>
        <v>19.939999999999998</v>
      </c>
      <c r="Q719" s="8">
        <f t="shared" si="143"/>
        <v>14.939999999999998</v>
      </c>
      <c r="R719" s="8">
        <f t="shared" si="143"/>
        <v>9.9399999999999977</v>
      </c>
      <c r="S719" s="8">
        <f t="shared" si="143"/>
        <v>0</v>
      </c>
      <c r="T719" s="8">
        <f t="shared" si="143"/>
        <v>0</v>
      </c>
      <c r="U719" s="21">
        <f t="shared" si="141"/>
        <v>34</v>
      </c>
      <c r="V719" s="19">
        <f>VLOOKUP($C719,Gas!$B$3:$E$2506,2)</f>
        <v>5.1050000000000004</v>
      </c>
      <c r="W719" s="44">
        <f t="shared" si="142"/>
        <v>9.7825661116552389</v>
      </c>
      <c r="X719" s="5">
        <f>VLOOKUP($C719,Gas!$B$3:$E$2506,4)</f>
        <v>0.30827229492246916</v>
      </c>
    </row>
    <row r="720" spans="1:24" x14ac:dyDescent="0.2">
      <c r="A720">
        <f t="shared" si="134"/>
        <v>2000</v>
      </c>
      <c r="B720" s="43">
        <f t="shared" si="133"/>
        <v>34</v>
      </c>
      <c r="C720" s="91">
        <v>36802</v>
      </c>
      <c r="D720" s="92">
        <v>52.19</v>
      </c>
      <c r="E720" s="4">
        <f t="shared" si="140"/>
        <v>4.4068620803694739E-2</v>
      </c>
      <c r="F720" s="100">
        <f t="shared" si="135"/>
        <v>2.4500236531953061</v>
      </c>
      <c r="G720" s="2"/>
      <c r="H720" s="8">
        <f t="shared" si="143"/>
        <v>0</v>
      </c>
      <c r="I720" s="8">
        <f t="shared" si="143"/>
        <v>0</v>
      </c>
      <c r="J720" s="8">
        <f t="shared" si="143"/>
        <v>0</v>
      </c>
      <c r="K720" s="8">
        <f t="shared" si="143"/>
        <v>0</v>
      </c>
      <c r="L720" s="8">
        <f t="shared" si="143"/>
        <v>0</v>
      </c>
      <c r="M720" s="8">
        <f t="shared" si="143"/>
        <v>0</v>
      </c>
      <c r="N720" s="8">
        <f t="shared" si="143"/>
        <v>32.19</v>
      </c>
      <c r="O720" s="8">
        <f t="shared" si="143"/>
        <v>27.189999999999998</v>
      </c>
      <c r="P720" s="8">
        <f t="shared" si="143"/>
        <v>22.189999999999998</v>
      </c>
      <c r="Q720" s="8">
        <f t="shared" si="143"/>
        <v>17.189999999999998</v>
      </c>
      <c r="R720" s="8">
        <f t="shared" si="143"/>
        <v>12.189999999999998</v>
      </c>
      <c r="S720" s="8">
        <f t="shared" si="143"/>
        <v>2.1899999999999977</v>
      </c>
      <c r="T720" s="8">
        <f t="shared" si="143"/>
        <v>0</v>
      </c>
      <c r="U720" s="21">
        <f t="shared" si="141"/>
        <v>34</v>
      </c>
      <c r="V720" s="19">
        <f>VLOOKUP($C720,Gas!$B$3:$E$2506,2)</f>
        <v>5.2350000000000003</v>
      </c>
      <c r="W720" s="44">
        <f t="shared" si="142"/>
        <v>9.9694364851957964</v>
      </c>
      <c r="X720" s="5">
        <f>VLOOKUP($C720,Gas!$B$3:$E$2506,4)</f>
        <v>0.34694306177981277</v>
      </c>
    </row>
    <row r="721" spans="1:24" x14ac:dyDescent="0.2">
      <c r="A721">
        <f t="shared" si="134"/>
        <v>2000</v>
      </c>
      <c r="B721" s="43">
        <f t="shared" si="133"/>
        <v>34</v>
      </c>
      <c r="C721" s="91">
        <v>36803</v>
      </c>
      <c r="D721" s="92">
        <v>53.11</v>
      </c>
      <c r="E721" s="4">
        <f t="shared" si="140"/>
        <v>1.7474328778986057E-2</v>
      </c>
      <c r="F721" s="100">
        <f t="shared" si="135"/>
        <v>2.453563452137288</v>
      </c>
      <c r="G721" s="2"/>
      <c r="H721" s="8">
        <f t="shared" si="143"/>
        <v>0</v>
      </c>
      <c r="I721" s="8">
        <f t="shared" si="143"/>
        <v>0</v>
      </c>
      <c r="J721" s="8">
        <f t="shared" si="143"/>
        <v>0</v>
      </c>
      <c r="K721" s="8">
        <f t="shared" si="143"/>
        <v>0</v>
      </c>
      <c r="L721" s="8">
        <f t="shared" si="143"/>
        <v>0</v>
      </c>
      <c r="M721" s="8">
        <f t="shared" si="143"/>
        <v>0</v>
      </c>
      <c r="N721" s="8">
        <f t="shared" si="143"/>
        <v>33.11</v>
      </c>
      <c r="O721" s="8">
        <f t="shared" si="143"/>
        <v>28.11</v>
      </c>
      <c r="P721" s="8">
        <f t="shared" si="143"/>
        <v>23.11</v>
      </c>
      <c r="Q721" s="8">
        <f t="shared" si="143"/>
        <v>18.11</v>
      </c>
      <c r="R721" s="8">
        <f t="shared" si="143"/>
        <v>13.11</v>
      </c>
      <c r="S721" s="8">
        <f t="shared" si="143"/>
        <v>3.1099999999999994</v>
      </c>
      <c r="T721" s="8">
        <f t="shared" si="143"/>
        <v>0</v>
      </c>
      <c r="U721" s="21">
        <f t="shared" si="141"/>
        <v>34</v>
      </c>
      <c r="V721" s="19">
        <f>VLOOKUP($C721,Gas!$B$3:$E$2506,2)</f>
        <v>5.2350000000000003</v>
      </c>
      <c r="W721" s="44">
        <f t="shared" si="142"/>
        <v>10.145176695319961</v>
      </c>
      <c r="X721" s="5">
        <f>VLOOKUP($C721,Gas!$B$3:$E$2506,4)</f>
        <v>0.34694306177981277</v>
      </c>
    </row>
    <row r="722" spans="1:24" x14ac:dyDescent="0.2">
      <c r="A722">
        <f t="shared" si="134"/>
        <v>2000</v>
      </c>
      <c r="B722" s="43">
        <f t="shared" si="133"/>
        <v>34</v>
      </c>
      <c r="C722" s="91">
        <v>36804</v>
      </c>
      <c r="D722" s="92">
        <v>54.32</v>
      </c>
      <c r="E722" s="4">
        <f t="shared" si="140"/>
        <v>2.2527248816132949E-2</v>
      </c>
      <c r="F722" s="100">
        <f t="shared" si="135"/>
        <v>2.4285773946157576</v>
      </c>
      <c r="G722" s="2"/>
      <c r="H722" s="8">
        <f t="shared" si="143"/>
        <v>0</v>
      </c>
      <c r="I722" s="8">
        <f t="shared" si="143"/>
        <v>0</v>
      </c>
      <c r="J722" s="8">
        <f t="shared" si="143"/>
        <v>0</v>
      </c>
      <c r="K722" s="8">
        <f t="shared" si="143"/>
        <v>0</v>
      </c>
      <c r="L722" s="8">
        <f t="shared" si="143"/>
        <v>0</v>
      </c>
      <c r="M722" s="8">
        <f t="shared" si="143"/>
        <v>0</v>
      </c>
      <c r="N722" s="8">
        <f t="shared" si="143"/>
        <v>34.32</v>
      </c>
      <c r="O722" s="8">
        <f t="shared" si="143"/>
        <v>29.32</v>
      </c>
      <c r="P722" s="8">
        <f t="shared" si="143"/>
        <v>24.32</v>
      </c>
      <c r="Q722" s="8">
        <f t="shared" si="143"/>
        <v>19.32</v>
      </c>
      <c r="R722" s="8">
        <f t="shared" si="143"/>
        <v>14.32</v>
      </c>
      <c r="S722" s="8">
        <f t="shared" si="143"/>
        <v>4.32</v>
      </c>
      <c r="T722" s="8">
        <f t="shared" si="143"/>
        <v>0</v>
      </c>
      <c r="U722" s="21">
        <f t="shared" si="141"/>
        <v>34</v>
      </c>
      <c r="V722" s="19">
        <f>VLOOKUP($C722,Gas!$B$3:$E$2506,2)</f>
        <v>5.2149999999999999</v>
      </c>
      <c r="W722" s="44">
        <f t="shared" si="142"/>
        <v>10.416107382550337</v>
      </c>
      <c r="X722" s="5">
        <f>VLOOKUP($C722,Gas!$B$3:$E$2506,4)</f>
        <v>0.34831340365390001</v>
      </c>
    </row>
    <row r="723" spans="1:24" x14ac:dyDescent="0.2">
      <c r="A723">
        <f t="shared" si="134"/>
        <v>2000</v>
      </c>
      <c r="B723" s="43">
        <f t="shared" si="133"/>
        <v>34</v>
      </c>
      <c r="C723" s="91">
        <v>36805</v>
      </c>
      <c r="D723" s="92">
        <v>48.34</v>
      </c>
      <c r="E723" s="4">
        <f t="shared" si="140"/>
        <v>-0.11663310797510366</v>
      </c>
      <c r="F723" s="100">
        <f t="shared" si="135"/>
        <v>2.4663111952825485</v>
      </c>
      <c r="G723" s="2"/>
      <c r="H723" s="8">
        <f t="shared" si="143"/>
        <v>0</v>
      </c>
      <c r="I723" s="8">
        <f t="shared" si="143"/>
        <v>0</v>
      </c>
      <c r="J723" s="8">
        <f t="shared" si="143"/>
        <v>0</v>
      </c>
      <c r="K723" s="8">
        <f t="shared" si="143"/>
        <v>0</v>
      </c>
      <c r="L723" s="8">
        <f t="shared" si="143"/>
        <v>0</v>
      </c>
      <c r="M723" s="8">
        <f t="shared" si="143"/>
        <v>1.6599999999999966</v>
      </c>
      <c r="N723" s="8">
        <f t="shared" si="143"/>
        <v>28.340000000000003</v>
      </c>
      <c r="O723" s="8">
        <f t="shared" si="143"/>
        <v>23.340000000000003</v>
      </c>
      <c r="P723" s="8">
        <f t="shared" si="143"/>
        <v>18.340000000000003</v>
      </c>
      <c r="Q723" s="8">
        <f t="shared" si="143"/>
        <v>13.340000000000003</v>
      </c>
      <c r="R723" s="8">
        <f t="shared" si="143"/>
        <v>8.3400000000000034</v>
      </c>
      <c r="S723" s="8">
        <f t="shared" si="143"/>
        <v>0</v>
      </c>
      <c r="T723" s="8">
        <f t="shared" si="143"/>
        <v>0</v>
      </c>
      <c r="U723" s="21">
        <f t="shared" si="141"/>
        <v>34</v>
      </c>
      <c r="V723" s="19">
        <f>VLOOKUP($C723,Gas!$B$3:$E$2506,2)</f>
        <v>5.25</v>
      </c>
      <c r="W723" s="44">
        <f t="shared" si="142"/>
        <v>9.2076190476190476</v>
      </c>
      <c r="X723" s="5">
        <f>VLOOKUP($C723,Gas!$B$3:$E$2506,4)</f>
        <v>0.33881383807853999</v>
      </c>
    </row>
    <row r="724" spans="1:24" x14ac:dyDescent="0.2">
      <c r="A724">
        <f t="shared" si="134"/>
        <v>2000</v>
      </c>
      <c r="B724" s="43">
        <f t="shared" si="133"/>
        <v>34</v>
      </c>
      <c r="C724" s="91">
        <v>36808</v>
      </c>
      <c r="D724" s="92">
        <v>55.43</v>
      </c>
      <c r="E724" s="4">
        <f t="shared" si="140"/>
        <v>0.13686158815637636</v>
      </c>
      <c r="F724" s="100">
        <f t="shared" si="135"/>
        <v>1.8517463122026916</v>
      </c>
      <c r="G724" s="2"/>
      <c r="H724" s="8">
        <f t="shared" ref="H724:T733" si="144">IF(H$1="P",MAX(0,H$2-$D724),IF(H$1="C",MAX(0,$D724-H$2)))</f>
        <v>0</v>
      </c>
      <c r="I724" s="8">
        <f t="shared" si="144"/>
        <v>0</v>
      </c>
      <c r="J724" s="8">
        <f t="shared" si="144"/>
        <v>0</v>
      </c>
      <c r="K724" s="8">
        <f t="shared" si="144"/>
        <v>0</v>
      </c>
      <c r="L724" s="8">
        <f t="shared" si="144"/>
        <v>0</v>
      </c>
      <c r="M724" s="8">
        <f t="shared" si="144"/>
        <v>0</v>
      </c>
      <c r="N724" s="8">
        <f t="shared" si="144"/>
        <v>35.43</v>
      </c>
      <c r="O724" s="8">
        <f t="shared" si="144"/>
        <v>30.43</v>
      </c>
      <c r="P724" s="8">
        <f t="shared" si="144"/>
        <v>25.43</v>
      </c>
      <c r="Q724" s="8">
        <f t="shared" si="144"/>
        <v>20.43</v>
      </c>
      <c r="R724" s="8">
        <f t="shared" si="144"/>
        <v>15.43</v>
      </c>
      <c r="S724" s="8">
        <f t="shared" si="144"/>
        <v>5.43</v>
      </c>
      <c r="T724" s="8">
        <f t="shared" si="144"/>
        <v>0</v>
      </c>
      <c r="U724" s="21">
        <f t="shared" si="141"/>
        <v>34</v>
      </c>
      <c r="V724" s="19">
        <f>VLOOKUP($C724,Gas!$B$3:$E$2506,2)</f>
        <v>5.0599999999999996</v>
      </c>
      <c r="W724" s="44">
        <f t="shared" si="142"/>
        <v>10.954545454545455</v>
      </c>
      <c r="X724" s="5">
        <f>VLOOKUP($C724,Gas!$B$3:$E$2506,4)</f>
        <v>0.29601124171081961</v>
      </c>
    </row>
    <row r="725" spans="1:24" x14ac:dyDescent="0.2">
      <c r="A725">
        <f t="shared" si="134"/>
        <v>2000</v>
      </c>
      <c r="B725" s="43">
        <f t="shared" si="133"/>
        <v>34</v>
      </c>
      <c r="C725" s="91">
        <v>36809</v>
      </c>
      <c r="D725" s="92">
        <v>54.73</v>
      </c>
      <c r="E725" s="4">
        <f t="shared" si="140"/>
        <v>-1.270895827588657E-2</v>
      </c>
      <c r="F725" s="100">
        <f t="shared" si="135"/>
        <v>1.1693151565935966</v>
      </c>
      <c r="G725" s="2"/>
      <c r="H725" s="8">
        <f t="shared" si="144"/>
        <v>0</v>
      </c>
      <c r="I725" s="8">
        <f t="shared" si="144"/>
        <v>0</v>
      </c>
      <c r="J725" s="8">
        <f t="shared" si="144"/>
        <v>0</v>
      </c>
      <c r="K725" s="8">
        <f t="shared" si="144"/>
        <v>0</v>
      </c>
      <c r="L725" s="8">
        <f t="shared" si="144"/>
        <v>0</v>
      </c>
      <c r="M725" s="8">
        <f t="shared" si="144"/>
        <v>0</v>
      </c>
      <c r="N725" s="8">
        <f t="shared" si="144"/>
        <v>34.729999999999997</v>
      </c>
      <c r="O725" s="8">
        <f t="shared" si="144"/>
        <v>29.729999999999997</v>
      </c>
      <c r="P725" s="8">
        <f t="shared" si="144"/>
        <v>24.729999999999997</v>
      </c>
      <c r="Q725" s="8">
        <f t="shared" si="144"/>
        <v>19.729999999999997</v>
      </c>
      <c r="R725" s="8">
        <f t="shared" si="144"/>
        <v>14.729999999999997</v>
      </c>
      <c r="S725" s="8">
        <f t="shared" si="144"/>
        <v>4.7299999999999969</v>
      </c>
      <c r="T725" s="8">
        <f t="shared" si="144"/>
        <v>0</v>
      </c>
      <c r="U725" s="21">
        <f t="shared" si="141"/>
        <v>34</v>
      </c>
      <c r="V725" s="19">
        <f>VLOOKUP($C725,Gas!$B$3:$E$2506,2)</f>
        <v>5.0549999999999997</v>
      </c>
      <c r="W725" s="44">
        <f t="shared" si="142"/>
        <v>10.826904055390703</v>
      </c>
      <c r="X725" s="5">
        <f>VLOOKUP($C725,Gas!$B$3:$E$2506,4)</f>
        <v>0.29140539360415429</v>
      </c>
    </row>
    <row r="726" spans="1:24" x14ac:dyDescent="0.2">
      <c r="A726">
        <f t="shared" si="134"/>
        <v>2000</v>
      </c>
      <c r="B726" s="43">
        <f t="shared" si="133"/>
        <v>34</v>
      </c>
      <c r="C726" s="91">
        <v>36810</v>
      </c>
      <c r="D726" s="92">
        <v>52.03</v>
      </c>
      <c r="E726" s="4">
        <f t="shared" si="140"/>
        <v>-5.0591529853614516E-2</v>
      </c>
      <c r="F726" s="100">
        <f t="shared" si="135"/>
        <v>1.0794922609769251</v>
      </c>
      <c r="G726" s="2"/>
      <c r="H726" s="8">
        <f t="shared" si="144"/>
        <v>0</v>
      </c>
      <c r="I726" s="8">
        <f t="shared" si="144"/>
        <v>0</v>
      </c>
      <c r="J726" s="8">
        <f t="shared" si="144"/>
        <v>0</v>
      </c>
      <c r="K726" s="8">
        <f t="shared" si="144"/>
        <v>0</v>
      </c>
      <c r="L726" s="8">
        <f t="shared" si="144"/>
        <v>0</v>
      </c>
      <c r="M726" s="8">
        <f t="shared" si="144"/>
        <v>0</v>
      </c>
      <c r="N726" s="8">
        <f t="shared" si="144"/>
        <v>32.03</v>
      </c>
      <c r="O726" s="8">
        <f t="shared" si="144"/>
        <v>27.03</v>
      </c>
      <c r="P726" s="8">
        <f t="shared" si="144"/>
        <v>22.03</v>
      </c>
      <c r="Q726" s="8">
        <f t="shared" si="144"/>
        <v>17.03</v>
      </c>
      <c r="R726" s="8">
        <f t="shared" si="144"/>
        <v>12.030000000000001</v>
      </c>
      <c r="S726" s="8">
        <f t="shared" si="144"/>
        <v>2.0300000000000011</v>
      </c>
      <c r="T726" s="8">
        <f t="shared" si="144"/>
        <v>0</v>
      </c>
      <c r="U726" s="21">
        <f t="shared" si="141"/>
        <v>34</v>
      </c>
      <c r="V726" s="19">
        <f>VLOOKUP($C726,Gas!$B$3:$E$2506,2)</f>
        <v>5.08</v>
      </c>
      <c r="W726" s="44">
        <f t="shared" si="142"/>
        <v>10.242125984251969</v>
      </c>
      <c r="X726" s="5">
        <f>VLOOKUP($C726,Gas!$B$3:$E$2506,4)</f>
        <v>0.28998039814863269</v>
      </c>
    </row>
    <row r="727" spans="1:24" x14ac:dyDescent="0.2">
      <c r="A727">
        <f t="shared" si="134"/>
        <v>2000</v>
      </c>
      <c r="B727" s="43">
        <f t="shared" si="133"/>
        <v>34</v>
      </c>
      <c r="C727" s="91">
        <v>36811</v>
      </c>
      <c r="D727" s="92">
        <v>51.5</v>
      </c>
      <c r="E727" s="4">
        <f t="shared" si="140"/>
        <v>-1.0238667632521667E-2</v>
      </c>
      <c r="F727" s="100">
        <f t="shared" si="135"/>
        <v>1.0408616773682335</v>
      </c>
      <c r="G727" s="2"/>
      <c r="H727" s="8">
        <f t="shared" si="144"/>
        <v>0</v>
      </c>
      <c r="I727" s="8">
        <f t="shared" si="144"/>
        <v>0</v>
      </c>
      <c r="J727" s="8">
        <f t="shared" si="144"/>
        <v>0</v>
      </c>
      <c r="K727" s="8">
        <f t="shared" si="144"/>
        <v>0</v>
      </c>
      <c r="L727" s="8">
        <f t="shared" si="144"/>
        <v>0</v>
      </c>
      <c r="M727" s="8">
        <f t="shared" si="144"/>
        <v>0</v>
      </c>
      <c r="N727" s="8">
        <f t="shared" si="144"/>
        <v>31.5</v>
      </c>
      <c r="O727" s="8">
        <f t="shared" si="144"/>
        <v>26.5</v>
      </c>
      <c r="P727" s="8">
        <f t="shared" si="144"/>
        <v>21.5</v>
      </c>
      <c r="Q727" s="8">
        <f t="shared" si="144"/>
        <v>16.5</v>
      </c>
      <c r="R727" s="8">
        <f t="shared" si="144"/>
        <v>11.5</v>
      </c>
      <c r="S727" s="8">
        <f t="shared" si="144"/>
        <v>1.5</v>
      </c>
      <c r="T727" s="8">
        <f t="shared" si="144"/>
        <v>0</v>
      </c>
      <c r="U727" s="21">
        <f t="shared" si="141"/>
        <v>34</v>
      </c>
      <c r="V727" s="19">
        <f>VLOOKUP($C727,Gas!$B$3:$E$2506,2)</f>
        <v>5.16</v>
      </c>
      <c r="W727" s="44">
        <f t="shared" si="142"/>
        <v>9.9806201550387588</v>
      </c>
      <c r="X727" s="5">
        <f>VLOOKUP($C727,Gas!$B$3:$E$2506,4)</f>
        <v>0.30597763161061142</v>
      </c>
    </row>
    <row r="728" spans="1:24" x14ac:dyDescent="0.2">
      <c r="A728">
        <f t="shared" si="134"/>
        <v>2000</v>
      </c>
      <c r="B728" s="43">
        <f t="shared" si="133"/>
        <v>34</v>
      </c>
      <c r="C728" s="91">
        <v>36812</v>
      </c>
      <c r="D728" s="92">
        <v>51.69</v>
      </c>
      <c r="E728" s="4">
        <f t="shared" si="140"/>
        <v>3.6825315382574288E-3</v>
      </c>
      <c r="F728" s="100">
        <f t="shared" si="135"/>
        <v>1.0250389030068499</v>
      </c>
      <c r="G728" s="2"/>
      <c r="H728" s="8">
        <f t="shared" si="144"/>
        <v>0</v>
      </c>
      <c r="I728" s="8">
        <f t="shared" si="144"/>
        <v>0</v>
      </c>
      <c r="J728" s="8">
        <f t="shared" si="144"/>
        <v>0</v>
      </c>
      <c r="K728" s="8">
        <f t="shared" si="144"/>
        <v>0</v>
      </c>
      <c r="L728" s="8">
        <f t="shared" si="144"/>
        <v>0</v>
      </c>
      <c r="M728" s="8">
        <f t="shared" si="144"/>
        <v>0</v>
      </c>
      <c r="N728" s="8">
        <f t="shared" si="144"/>
        <v>31.689999999999998</v>
      </c>
      <c r="O728" s="8">
        <f t="shared" si="144"/>
        <v>26.689999999999998</v>
      </c>
      <c r="P728" s="8">
        <f t="shared" si="144"/>
        <v>21.689999999999998</v>
      </c>
      <c r="Q728" s="8">
        <f t="shared" si="144"/>
        <v>16.689999999999998</v>
      </c>
      <c r="R728" s="8">
        <f t="shared" si="144"/>
        <v>11.689999999999998</v>
      </c>
      <c r="S728" s="8">
        <f t="shared" si="144"/>
        <v>1.6899999999999977</v>
      </c>
      <c r="T728" s="8">
        <f t="shared" si="144"/>
        <v>0</v>
      </c>
      <c r="U728" s="21">
        <f t="shared" si="141"/>
        <v>34</v>
      </c>
      <c r="V728" s="19">
        <f>VLOOKUP($C728,Gas!$B$3:$E$2506,2)</f>
        <v>5.5449999999999999</v>
      </c>
      <c r="W728" s="44">
        <f t="shared" si="142"/>
        <v>9.3219116321009921</v>
      </c>
      <c r="X728" s="5">
        <f>VLOOKUP($C728,Gas!$B$3:$E$2506,4)</f>
        <v>0.51480794823695653</v>
      </c>
    </row>
    <row r="729" spans="1:24" x14ac:dyDescent="0.2">
      <c r="A729">
        <f t="shared" si="134"/>
        <v>2000</v>
      </c>
      <c r="B729" s="43">
        <f t="shared" ref="B729:B792" si="145">MONTH(C729)+(YEAR(C729)-1998)*12</f>
        <v>34</v>
      </c>
      <c r="C729" s="91">
        <v>36815</v>
      </c>
      <c r="D729" s="92">
        <v>53.4</v>
      </c>
      <c r="E729" s="4">
        <f t="shared" si="140"/>
        <v>3.2546406758201162E-2</v>
      </c>
      <c r="F729" s="100">
        <f t="shared" si="135"/>
        <v>1.0346655887704554</v>
      </c>
      <c r="G729" s="2"/>
      <c r="H729" s="8">
        <f t="shared" si="144"/>
        <v>0</v>
      </c>
      <c r="I729" s="8">
        <f t="shared" si="144"/>
        <v>0</v>
      </c>
      <c r="J729" s="8">
        <f t="shared" si="144"/>
        <v>0</v>
      </c>
      <c r="K729" s="8">
        <f t="shared" si="144"/>
        <v>0</v>
      </c>
      <c r="L729" s="8">
        <f t="shared" si="144"/>
        <v>0</v>
      </c>
      <c r="M729" s="8">
        <f t="shared" si="144"/>
        <v>0</v>
      </c>
      <c r="N729" s="8">
        <f t="shared" si="144"/>
        <v>33.4</v>
      </c>
      <c r="O729" s="8">
        <f t="shared" si="144"/>
        <v>28.4</v>
      </c>
      <c r="P729" s="8">
        <f t="shared" si="144"/>
        <v>23.4</v>
      </c>
      <c r="Q729" s="8">
        <f t="shared" si="144"/>
        <v>18.399999999999999</v>
      </c>
      <c r="R729" s="8">
        <f t="shared" si="144"/>
        <v>13.399999999999999</v>
      </c>
      <c r="S729" s="8">
        <f t="shared" si="144"/>
        <v>3.3999999999999986</v>
      </c>
      <c r="T729" s="8">
        <f t="shared" si="144"/>
        <v>0</v>
      </c>
      <c r="U729" s="21">
        <f t="shared" si="141"/>
        <v>34</v>
      </c>
      <c r="V729" s="19">
        <f>VLOOKUP($C729,Gas!$B$3:$E$2506,2)</f>
        <v>5.43</v>
      </c>
      <c r="W729" s="44">
        <f t="shared" si="142"/>
        <v>9.8342541436464099</v>
      </c>
      <c r="X729" s="5">
        <f>VLOOKUP($C729,Gas!$B$3:$E$2506,4)</f>
        <v>0.53781484696421089</v>
      </c>
    </row>
    <row r="730" spans="1:24" x14ac:dyDescent="0.2">
      <c r="A730">
        <f t="shared" ref="A730:A793" si="146">YEAR(C730)</f>
        <v>2000</v>
      </c>
      <c r="B730" s="43">
        <f t="shared" si="145"/>
        <v>34</v>
      </c>
      <c r="C730" s="91">
        <v>36816</v>
      </c>
      <c r="D730" s="92">
        <v>54.61</v>
      </c>
      <c r="E730" s="4">
        <f t="shared" si="140"/>
        <v>2.2406270197913216E-2</v>
      </c>
      <c r="F730" s="100">
        <f t="shared" si="135"/>
        <v>1.0184749092610077</v>
      </c>
      <c r="G730" s="2"/>
      <c r="H730" s="8">
        <f t="shared" si="144"/>
        <v>0</v>
      </c>
      <c r="I730" s="8">
        <f t="shared" si="144"/>
        <v>0</v>
      </c>
      <c r="J730" s="8">
        <f t="shared" si="144"/>
        <v>0</v>
      </c>
      <c r="K730" s="8">
        <f t="shared" si="144"/>
        <v>0</v>
      </c>
      <c r="L730" s="8">
        <f t="shared" si="144"/>
        <v>0</v>
      </c>
      <c r="M730" s="8">
        <f t="shared" si="144"/>
        <v>0</v>
      </c>
      <c r="N730" s="8">
        <f t="shared" si="144"/>
        <v>34.61</v>
      </c>
      <c r="O730" s="8">
        <f t="shared" si="144"/>
        <v>29.61</v>
      </c>
      <c r="P730" s="8">
        <f t="shared" si="144"/>
        <v>24.61</v>
      </c>
      <c r="Q730" s="8">
        <f t="shared" si="144"/>
        <v>19.61</v>
      </c>
      <c r="R730" s="8">
        <f t="shared" si="144"/>
        <v>14.61</v>
      </c>
      <c r="S730" s="8">
        <f t="shared" si="144"/>
        <v>4.6099999999999994</v>
      </c>
      <c r="T730" s="8">
        <f t="shared" si="144"/>
        <v>0</v>
      </c>
      <c r="U730" s="21">
        <f t="shared" si="141"/>
        <v>34</v>
      </c>
      <c r="V730" s="19">
        <f>VLOOKUP($C730,Gas!$B$3:$E$2506,2)</f>
        <v>5.34</v>
      </c>
      <c r="W730" s="44">
        <f t="shared" si="142"/>
        <v>10.226591760299625</v>
      </c>
      <c r="X730" s="5">
        <f>VLOOKUP($C730,Gas!$B$3:$E$2506,4)</f>
        <v>0.48817224226407846</v>
      </c>
    </row>
    <row r="731" spans="1:24" x14ac:dyDescent="0.2">
      <c r="A731">
        <f t="shared" si="146"/>
        <v>2000</v>
      </c>
      <c r="B731" s="43">
        <f t="shared" si="145"/>
        <v>34</v>
      </c>
      <c r="C731" s="91">
        <v>36817</v>
      </c>
      <c r="D731" s="92">
        <v>54.61</v>
      </c>
      <c r="E731" s="4">
        <f t="shared" si="140"/>
        <v>0</v>
      </c>
      <c r="F731" s="100">
        <f t="shared" si="135"/>
        <v>1.0160517588132318</v>
      </c>
      <c r="G731" s="2"/>
      <c r="H731" s="8">
        <f t="shared" si="144"/>
        <v>0</v>
      </c>
      <c r="I731" s="8">
        <f t="shared" si="144"/>
        <v>0</v>
      </c>
      <c r="J731" s="8">
        <f t="shared" si="144"/>
        <v>0</v>
      </c>
      <c r="K731" s="8">
        <f t="shared" si="144"/>
        <v>0</v>
      </c>
      <c r="L731" s="8">
        <f t="shared" si="144"/>
        <v>0</v>
      </c>
      <c r="M731" s="8">
        <f t="shared" si="144"/>
        <v>0</v>
      </c>
      <c r="N731" s="8">
        <f t="shared" si="144"/>
        <v>34.61</v>
      </c>
      <c r="O731" s="8">
        <f t="shared" si="144"/>
        <v>29.61</v>
      </c>
      <c r="P731" s="8">
        <f t="shared" si="144"/>
        <v>24.61</v>
      </c>
      <c r="Q731" s="8">
        <f t="shared" si="144"/>
        <v>19.61</v>
      </c>
      <c r="R731" s="8">
        <f t="shared" si="144"/>
        <v>14.61</v>
      </c>
      <c r="S731" s="8">
        <f t="shared" si="144"/>
        <v>4.6099999999999994</v>
      </c>
      <c r="T731" s="8">
        <f t="shared" si="144"/>
        <v>0</v>
      </c>
      <c r="U731" s="21">
        <f t="shared" si="141"/>
        <v>34</v>
      </c>
      <c r="V731" s="19">
        <f>VLOOKUP($C731,Gas!$B$3:$E$2506,2)</f>
        <v>5.27</v>
      </c>
      <c r="W731" s="44">
        <f t="shared" si="142"/>
        <v>10.362428842504745</v>
      </c>
      <c r="X731" s="5">
        <f>VLOOKUP($C731,Gas!$B$3:$E$2506,4)</f>
        <v>0.50043163881168873</v>
      </c>
    </row>
    <row r="732" spans="1:24" x14ac:dyDescent="0.2">
      <c r="A732">
        <f t="shared" si="146"/>
        <v>2000</v>
      </c>
      <c r="B732" s="43">
        <f t="shared" si="145"/>
        <v>34</v>
      </c>
      <c r="C732" s="91">
        <v>36818</v>
      </c>
      <c r="D732" s="92">
        <v>56.87</v>
      </c>
      <c r="E732" s="4">
        <f t="shared" si="140"/>
        <v>4.0550945154645898E-2</v>
      </c>
      <c r="F732" s="100">
        <f t="shared" ref="F732:F795" si="147">STDEV(E723:E732)*SQRT(trade_day)</f>
        <v>1.0296846981885701</v>
      </c>
      <c r="G732" s="2"/>
      <c r="H732" s="8">
        <f t="shared" si="144"/>
        <v>0</v>
      </c>
      <c r="I732" s="8">
        <f t="shared" si="144"/>
        <v>0</v>
      </c>
      <c r="J732" s="8">
        <f t="shared" si="144"/>
        <v>0</v>
      </c>
      <c r="K732" s="8">
        <f t="shared" si="144"/>
        <v>0</v>
      </c>
      <c r="L732" s="8">
        <f t="shared" si="144"/>
        <v>0</v>
      </c>
      <c r="M732" s="8">
        <f t="shared" si="144"/>
        <v>0</v>
      </c>
      <c r="N732" s="8">
        <f t="shared" si="144"/>
        <v>36.869999999999997</v>
      </c>
      <c r="O732" s="8">
        <f t="shared" si="144"/>
        <v>31.869999999999997</v>
      </c>
      <c r="P732" s="8">
        <f t="shared" si="144"/>
        <v>26.869999999999997</v>
      </c>
      <c r="Q732" s="8">
        <f t="shared" si="144"/>
        <v>21.869999999999997</v>
      </c>
      <c r="R732" s="8">
        <f t="shared" si="144"/>
        <v>16.869999999999997</v>
      </c>
      <c r="S732" s="8">
        <f t="shared" si="144"/>
        <v>6.8699999999999974</v>
      </c>
      <c r="T732" s="8">
        <f t="shared" si="144"/>
        <v>0</v>
      </c>
      <c r="U732" s="21">
        <f t="shared" si="141"/>
        <v>34</v>
      </c>
      <c r="V732" s="19">
        <f>VLOOKUP($C732,Gas!$B$3:$E$2506,2)</f>
        <v>5.38</v>
      </c>
      <c r="W732" s="44">
        <f t="shared" si="142"/>
        <v>10.570631970260223</v>
      </c>
      <c r="X732" s="5">
        <f>VLOOKUP($C732,Gas!$B$3:$E$2506,4)</f>
        <v>0.50911168666851869</v>
      </c>
    </row>
    <row r="733" spans="1:24" x14ac:dyDescent="0.2">
      <c r="A733">
        <f t="shared" si="146"/>
        <v>2000</v>
      </c>
      <c r="B733" s="43">
        <f t="shared" si="145"/>
        <v>34</v>
      </c>
      <c r="C733" s="91">
        <v>36819</v>
      </c>
      <c r="D733" s="92">
        <v>51.41</v>
      </c>
      <c r="E733" s="4">
        <f t="shared" si="140"/>
        <v>-0.100935255251295</v>
      </c>
      <c r="F733" s="100">
        <f t="shared" si="147"/>
        <v>0.98015011769230742</v>
      </c>
      <c r="G733" s="2"/>
      <c r="H733" s="8">
        <f t="shared" si="144"/>
        <v>0</v>
      </c>
      <c r="I733" s="8">
        <f t="shared" si="144"/>
        <v>0</v>
      </c>
      <c r="J733" s="8">
        <f t="shared" si="144"/>
        <v>0</v>
      </c>
      <c r="K733" s="8">
        <f t="shared" si="144"/>
        <v>0</v>
      </c>
      <c r="L733" s="8">
        <f t="shared" si="144"/>
        <v>0</v>
      </c>
      <c r="M733" s="8">
        <f t="shared" si="144"/>
        <v>0</v>
      </c>
      <c r="N733" s="8">
        <f t="shared" si="144"/>
        <v>31.409999999999997</v>
      </c>
      <c r="O733" s="8">
        <f t="shared" si="144"/>
        <v>26.409999999999997</v>
      </c>
      <c r="P733" s="8">
        <f t="shared" si="144"/>
        <v>21.409999999999997</v>
      </c>
      <c r="Q733" s="8">
        <f t="shared" si="144"/>
        <v>16.409999999999997</v>
      </c>
      <c r="R733" s="8">
        <f t="shared" si="144"/>
        <v>11.409999999999997</v>
      </c>
      <c r="S733" s="8">
        <f t="shared" si="144"/>
        <v>1.4099999999999966</v>
      </c>
      <c r="T733" s="8">
        <f t="shared" si="144"/>
        <v>0</v>
      </c>
      <c r="U733" s="21">
        <f t="shared" si="141"/>
        <v>34</v>
      </c>
      <c r="V733" s="19">
        <f>VLOOKUP($C733,Gas!$B$3:$E$2506,2)</f>
        <v>5.04</v>
      </c>
      <c r="W733" s="44">
        <f t="shared" si="142"/>
        <v>10.200396825396824</v>
      </c>
      <c r="X733" s="5">
        <f>VLOOKUP($C733,Gas!$B$3:$E$2506,4)</f>
        <v>0.66873643696423657</v>
      </c>
    </row>
    <row r="734" spans="1:24" x14ac:dyDescent="0.2">
      <c r="A734">
        <f t="shared" si="146"/>
        <v>2000</v>
      </c>
      <c r="B734" s="43">
        <f t="shared" si="145"/>
        <v>34</v>
      </c>
      <c r="C734" s="91">
        <v>36822</v>
      </c>
      <c r="D734" s="109">
        <f>D733</f>
        <v>51.41</v>
      </c>
      <c r="E734" s="4">
        <f t="shared" si="140"/>
        <v>0</v>
      </c>
      <c r="F734" s="100">
        <f t="shared" si="147"/>
        <v>0.65967572294067622</v>
      </c>
      <c r="G734" s="2"/>
      <c r="H734" s="8">
        <f t="shared" ref="H734:T743" si="148">IF(H$1="P",MAX(0,H$2-$D734),IF(H$1="C",MAX(0,$D734-H$2)))</f>
        <v>0</v>
      </c>
      <c r="I734" s="8">
        <f t="shared" si="148"/>
        <v>0</v>
      </c>
      <c r="J734" s="8">
        <f t="shared" si="148"/>
        <v>0</v>
      </c>
      <c r="K734" s="8">
        <f t="shared" si="148"/>
        <v>0</v>
      </c>
      <c r="L734" s="8">
        <f t="shared" si="148"/>
        <v>0</v>
      </c>
      <c r="M734" s="8">
        <f t="shared" si="148"/>
        <v>0</v>
      </c>
      <c r="N734" s="8">
        <f t="shared" si="148"/>
        <v>31.409999999999997</v>
      </c>
      <c r="O734" s="8">
        <f t="shared" si="148"/>
        <v>26.409999999999997</v>
      </c>
      <c r="P734" s="8">
        <f t="shared" si="148"/>
        <v>21.409999999999997</v>
      </c>
      <c r="Q734" s="8">
        <f t="shared" si="148"/>
        <v>16.409999999999997</v>
      </c>
      <c r="R734" s="8">
        <f t="shared" si="148"/>
        <v>11.409999999999997</v>
      </c>
      <c r="S734" s="8">
        <f t="shared" si="148"/>
        <v>1.4099999999999966</v>
      </c>
      <c r="T734" s="8">
        <f t="shared" si="148"/>
        <v>0</v>
      </c>
      <c r="U734" s="21">
        <f t="shared" si="141"/>
        <v>34</v>
      </c>
      <c r="V734" s="19">
        <f>VLOOKUP($C734,Gas!$B$3:$E$2506,2)</f>
        <v>4.8449999999999998</v>
      </c>
      <c r="W734" s="44">
        <f t="shared" si="142"/>
        <v>10.610939112487101</v>
      </c>
      <c r="X734" s="5">
        <f>VLOOKUP($C734,Gas!$B$3:$E$2506,4)</f>
        <v>0.46436701397865554</v>
      </c>
    </row>
    <row r="735" spans="1:24" x14ac:dyDescent="0.2">
      <c r="A735">
        <f t="shared" si="146"/>
        <v>2000</v>
      </c>
      <c r="B735" s="43">
        <f t="shared" si="145"/>
        <v>34</v>
      </c>
      <c r="C735" s="91">
        <v>36823</v>
      </c>
      <c r="D735" s="92">
        <v>49.63</v>
      </c>
      <c r="E735" s="4">
        <f t="shared" si="140"/>
        <v>-3.5237216468063777E-2</v>
      </c>
      <c r="F735" s="100">
        <f t="shared" si="147"/>
        <v>0.67405001137065645</v>
      </c>
      <c r="G735" s="2"/>
      <c r="H735" s="8">
        <f t="shared" si="148"/>
        <v>0</v>
      </c>
      <c r="I735" s="8">
        <f t="shared" si="148"/>
        <v>0</v>
      </c>
      <c r="J735" s="8">
        <f t="shared" si="148"/>
        <v>0</v>
      </c>
      <c r="K735" s="8">
        <f t="shared" si="148"/>
        <v>0</v>
      </c>
      <c r="L735" s="8">
        <f t="shared" si="148"/>
        <v>0</v>
      </c>
      <c r="M735" s="8">
        <f t="shared" si="148"/>
        <v>0.36999999999999744</v>
      </c>
      <c r="N735" s="8">
        <f t="shared" si="148"/>
        <v>29.630000000000003</v>
      </c>
      <c r="O735" s="8">
        <f t="shared" si="148"/>
        <v>24.630000000000003</v>
      </c>
      <c r="P735" s="8">
        <f t="shared" si="148"/>
        <v>19.630000000000003</v>
      </c>
      <c r="Q735" s="8">
        <f t="shared" si="148"/>
        <v>14.630000000000003</v>
      </c>
      <c r="R735" s="8">
        <f t="shared" si="148"/>
        <v>9.6300000000000026</v>
      </c>
      <c r="S735" s="8">
        <f t="shared" si="148"/>
        <v>0</v>
      </c>
      <c r="T735" s="8">
        <f t="shared" si="148"/>
        <v>0</v>
      </c>
      <c r="U735" s="21">
        <f t="shared" si="141"/>
        <v>34</v>
      </c>
      <c r="V735" s="19">
        <f>VLOOKUP($C735,Gas!$B$3:$E$2506,2)</f>
        <v>4.8150000000000004</v>
      </c>
      <c r="W735" s="44">
        <f t="shared" si="142"/>
        <v>10.307372793354102</v>
      </c>
      <c r="X735" s="5">
        <f>VLOOKUP($C735,Gas!$B$3:$E$2506,4)</f>
        <v>0.46330108323372537</v>
      </c>
    </row>
    <row r="736" spans="1:24" x14ac:dyDescent="0.2">
      <c r="A736">
        <f t="shared" si="146"/>
        <v>2000</v>
      </c>
      <c r="B736" s="43">
        <f t="shared" si="145"/>
        <v>34</v>
      </c>
      <c r="C736" s="91">
        <v>36824</v>
      </c>
      <c r="D736" s="92">
        <v>48.88</v>
      </c>
      <c r="E736" s="4">
        <f t="shared" si="140"/>
        <v>-1.5227174736009593E-2</v>
      </c>
      <c r="F736" s="100">
        <f t="shared" si="147"/>
        <v>0.63673443872624069</v>
      </c>
      <c r="G736" s="2"/>
      <c r="H736" s="8">
        <f t="shared" si="148"/>
        <v>0</v>
      </c>
      <c r="I736" s="8">
        <f t="shared" si="148"/>
        <v>0</v>
      </c>
      <c r="J736" s="8">
        <f t="shared" si="148"/>
        <v>0</v>
      </c>
      <c r="K736" s="8">
        <f t="shared" si="148"/>
        <v>0</v>
      </c>
      <c r="L736" s="8">
        <f t="shared" si="148"/>
        <v>0</v>
      </c>
      <c r="M736" s="8">
        <f t="shared" si="148"/>
        <v>1.1199999999999974</v>
      </c>
      <c r="N736" s="8">
        <f t="shared" si="148"/>
        <v>28.880000000000003</v>
      </c>
      <c r="O736" s="8">
        <f t="shared" si="148"/>
        <v>23.880000000000003</v>
      </c>
      <c r="P736" s="8">
        <f t="shared" si="148"/>
        <v>18.880000000000003</v>
      </c>
      <c r="Q736" s="8">
        <f t="shared" si="148"/>
        <v>13.880000000000003</v>
      </c>
      <c r="R736" s="8">
        <f t="shared" si="148"/>
        <v>8.8800000000000026</v>
      </c>
      <c r="S736" s="8">
        <f t="shared" si="148"/>
        <v>0</v>
      </c>
      <c r="T736" s="8">
        <f t="shared" si="148"/>
        <v>0</v>
      </c>
      <c r="U736" s="21">
        <f t="shared" si="141"/>
        <v>34</v>
      </c>
      <c r="V736" s="19">
        <f>VLOOKUP($C736,Gas!$B$3:$E$2506,2)</f>
        <v>4.8449999999999998</v>
      </c>
      <c r="W736" s="44">
        <f t="shared" si="142"/>
        <v>10.088751289989681</v>
      </c>
      <c r="X736" s="5">
        <f>VLOOKUP($C736,Gas!$B$3:$E$2506,4)</f>
        <v>0.47128741454739259</v>
      </c>
    </row>
    <row r="737" spans="1:24" x14ac:dyDescent="0.2">
      <c r="A737">
        <f t="shared" si="146"/>
        <v>2000</v>
      </c>
      <c r="B737" s="43">
        <f t="shared" si="145"/>
        <v>34</v>
      </c>
      <c r="C737" s="91">
        <v>36825</v>
      </c>
      <c r="D737" s="92">
        <v>46.76</v>
      </c>
      <c r="E737" s="4">
        <f t="shared" si="140"/>
        <v>-4.4340178259472326E-2</v>
      </c>
      <c r="F737" s="100">
        <f t="shared" si="147"/>
        <v>0.66488290582446063</v>
      </c>
      <c r="G737" s="2"/>
      <c r="H737" s="8">
        <f t="shared" si="148"/>
        <v>0</v>
      </c>
      <c r="I737" s="8">
        <f t="shared" si="148"/>
        <v>0</v>
      </c>
      <c r="J737" s="8">
        <f t="shared" si="148"/>
        <v>0</v>
      </c>
      <c r="K737" s="8">
        <f t="shared" si="148"/>
        <v>0</v>
      </c>
      <c r="L737" s="8">
        <f t="shared" si="148"/>
        <v>0</v>
      </c>
      <c r="M737" s="8">
        <f t="shared" si="148"/>
        <v>3.240000000000002</v>
      </c>
      <c r="N737" s="8">
        <f t="shared" si="148"/>
        <v>26.759999999999998</v>
      </c>
      <c r="O737" s="8">
        <f t="shared" si="148"/>
        <v>21.759999999999998</v>
      </c>
      <c r="P737" s="8">
        <f t="shared" si="148"/>
        <v>16.759999999999998</v>
      </c>
      <c r="Q737" s="8">
        <f t="shared" si="148"/>
        <v>11.759999999999998</v>
      </c>
      <c r="R737" s="8">
        <f t="shared" si="148"/>
        <v>6.759999999999998</v>
      </c>
      <c r="S737" s="8">
        <f t="shared" si="148"/>
        <v>0</v>
      </c>
      <c r="T737" s="8">
        <f t="shared" si="148"/>
        <v>0</v>
      </c>
      <c r="U737" s="21">
        <f t="shared" si="141"/>
        <v>34</v>
      </c>
      <c r="V737" s="19">
        <f>VLOOKUP($C737,Gas!$B$3:$E$2506,2)</f>
        <v>4.6550000000000002</v>
      </c>
      <c r="W737" s="44">
        <f t="shared" si="142"/>
        <v>10.045112781954886</v>
      </c>
      <c r="X737" s="5">
        <f>VLOOKUP($C737,Gas!$B$3:$E$2506,4)</f>
        <v>0.49349613763836853</v>
      </c>
    </row>
    <row r="738" spans="1:24" x14ac:dyDescent="0.2">
      <c r="A738">
        <f t="shared" si="146"/>
        <v>2000</v>
      </c>
      <c r="B738" s="43">
        <f t="shared" si="145"/>
        <v>34</v>
      </c>
      <c r="C738" s="91">
        <v>36826</v>
      </c>
      <c r="D738" s="92">
        <v>52.39</v>
      </c>
      <c r="E738" s="4">
        <f t="shared" si="140"/>
        <v>0.11368759681626064</v>
      </c>
      <c r="F738" s="100">
        <f t="shared" si="147"/>
        <v>0.90890608540038653</v>
      </c>
      <c r="G738" s="2"/>
      <c r="H738" s="8">
        <f t="shared" si="148"/>
        <v>0</v>
      </c>
      <c r="I738" s="8">
        <f t="shared" si="148"/>
        <v>0</v>
      </c>
      <c r="J738" s="8">
        <f t="shared" si="148"/>
        <v>0</v>
      </c>
      <c r="K738" s="8">
        <f t="shared" si="148"/>
        <v>0</v>
      </c>
      <c r="L738" s="8">
        <f t="shared" si="148"/>
        <v>0</v>
      </c>
      <c r="M738" s="8">
        <f t="shared" si="148"/>
        <v>0</v>
      </c>
      <c r="N738" s="8">
        <f t="shared" si="148"/>
        <v>32.39</v>
      </c>
      <c r="O738" s="8">
        <f t="shared" si="148"/>
        <v>27.39</v>
      </c>
      <c r="P738" s="8">
        <f t="shared" si="148"/>
        <v>22.39</v>
      </c>
      <c r="Q738" s="8">
        <f t="shared" si="148"/>
        <v>17.39</v>
      </c>
      <c r="R738" s="8">
        <f t="shared" si="148"/>
        <v>12.39</v>
      </c>
      <c r="S738" s="8">
        <f t="shared" si="148"/>
        <v>2.3900000000000006</v>
      </c>
      <c r="T738" s="8">
        <f t="shared" si="148"/>
        <v>0</v>
      </c>
      <c r="U738" s="21">
        <f t="shared" si="141"/>
        <v>34</v>
      </c>
      <c r="V738" s="19">
        <f>VLOOKUP($C738,Gas!$B$3:$E$2506,2)</f>
        <v>4.6100000000000003</v>
      </c>
      <c r="W738" s="44">
        <f t="shared" si="142"/>
        <v>11.364425162689804</v>
      </c>
      <c r="X738" s="5">
        <f>VLOOKUP($C738,Gas!$B$3:$E$2506,4)</f>
        <v>0.49455109267548159</v>
      </c>
    </row>
    <row r="739" spans="1:24" x14ac:dyDescent="0.2">
      <c r="A739">
        <f t="shared" si="146"/>
        <v>2000</v>
      </c>
      <c r="B739" s="43">
        <f t="shared" si="145"/>
        <v>34</v>
      </c>
      <c r="C739" s="91">
        <v>36829</v>
      </c>
      <c r="D739" s="92">
        <v>48.77</v>
      </c>
      <c r="E739" s="4">
        <f t="shared" si="140"/>
        <v>-7.1600363698167066E-2</v>
      </c>
      <c r="F739" s="100">
        <f t="shared" si="147"/>
        <v>0.95746833653854446</v>
      </c>
      <c r="G739" s="2"/>
      <c r="H739" s="8">
        <f t="shared" si="148"/>
        <v>0</v>
      </c>
      <c r="I739" s="8">
        <f t="shared" si="148"/>
        <v>0</v>
      </c>
      <c r="J739" s="8">
        <f t="shared" si="148"/>
        <v>0</v>
      </c>
      <c r="K739" s="8">
        <f t="shared" si="148"/>
        <v>0</v>
      </c>
      <c r="L739" s="8">
        <f t="shared" si="148"/>
        <v>0</v>
      </c>
      <c r="M739" s="8">
        <f t="shared" si="148"/>
        <v>1.2299999999999969</v>
      </c>
      <c r="N739" s="8">
        <f t="shared" si="148"/>
        <v>28.770000000000003</v>
      </c>
      <c r="O739" s="8">
        <f t="shared" si="148"/>
        <v>23.770000000000003</v>
      </c>
      <c r="P739" s="8">
        <f t="shared" si="148"/>
        <v>18.770000000000003</v>
      </c>
      <c r="Q739" s="8">
        <f t="shared" si="148"/>
        <v>13.770000000000003</v>
      </c>
      <c r="R739" s="8">
        <f t="shared" si="148"/>
        <v>8.7700000000000031</v>
      </c>
      <c r="S739" s="8">
        <f t="shared" si="148"/>
        <v>0</v>
      </c>
      <c r="T739" s="8">
        <f t="shared" si="148"/>
        <v>0</v>
      </c>
      <c r="U739" s="21">
        <f t="shared" si="141"/>
        <v>34</v>
      </c>
      <c r="V739" s="19">
        <f>VLOOKUP($C739,Gas!$B$3:$E$2506,2)</f>
        <v>4.5</v>
      </c>
      <c r="W739" s="44">
        <f t="shared" si="142"/>
        <v>10.837777777777779</v>
      </c>
      <c r="X739" s="5">
        <f>VLOOKUP($C739,Gas!$B$3:$E$2506,4)</f>
        <v>0.32645679928263893</v>
      </c>
    </row>
    <row r="740" spans="1:24" x14ac:dyDescent="0.2">
      <c r="A740">
        <f t="shared" si="146"/>
        <v>2000</v>
      </c>
      <c r="B740" s="43">
        <f t="shared" si="145"/>
        <v>34</v>
      </c>
      <c r="C740" s="91">
        <v>36830</v>
      </c>
      <c r="D740" s="92">
        <v>52.38</v>
      </c>
      <c r="E740" s="4">
        <f t="shared" si="140"/>
        <v>7.1409469357604685E-2</v>
      </c>
      <c r="F740" s="100">
        <f t="shared" si="147"/>
        <v>1.0307609768598651</v>
      </c>
      <c r="G740" s="2"/>
      <c r="H740" s="8">
        <f t="shared" si="148"/>
        <v>0</v>
      </c>
      <c r="I740" s="8">
        <f t="shared" si="148"/>
        <v>0</v>
      </c>
      <c r="J740" s="8">
        <f t="shared" si="148"/>
        <v>0</v>
      </c>
      <c r="K740" s="8">
        <f t="shared" si="148"/>
        <v>0</v>
      </c>
      <c r="L740" s="8">
        <f t="shared" si="148"/>
        <v>0</v>
      </c>
      <c r="M740" s="8">
        <f t="shared" si="148"/>
        <v>0</v>
      </c>
      <c r="N740" s="8">
        <f t="shared" si="148"/>
        <v>32.380000000000003</v>
      </c>
      <c r="O740" s="8">
        <f t="shared" si="148"/>
        <v>27.380000000000003</v>
      </c>
      <c r="P740" s="8">
        <f t="shared" si="148"/>
        <v>22.380000000000003</v>
      </c>
      <c r="Q740" s="8">
        <f t="shared" si="148"/>
        <v>17.380000000000003</v>
      </c>
      <c r="R740" s="8">
        <f t="shared" si="148"/>
        <v>12.380000000000003</v>
      </c>
      <c r="S740" s="8">
        <f t="shared" si="148"/>
        <v>2.3800000000000026</v>
      </c>
      <c r="T740" s="8">
        <f t="shared" si="148"/>
        <v>0</v>
      </c>
      <c r="U740" s="21">
        <f t="shared" si="141"/>
        <v>34</v>
      </c>
      <c r="V740" s="19">
        <f>VLOOKUP($C740,Gas!$B$3:$E$2506,2)</f>
        <v>4.55</v>
      </c>
      <c r="W740" s="44">
        <f t="shared" si="142"/>
        <v>11.512087912087914</v>
      </c>
      <c r="X740" s="5">
        <f>VLOOKUP($C740,Gas!$B$3:$E$2506,4)</f>
        <v>0.29062564511414829</v>
      </c>
    </row>
    <row r="741" spans="1:24" x14ac:dyDescent="0.2">
      <c r="A741">
        <f t="shared" si="146"/>
        <v>2000</v>
      </c>
      <c r="B741" s="43">
        <f t="shared" si="145"/>
        <v>35</v>
      </c>
      <c r="C741" s="91">
        <v>36831</v>
      </c>
      <c r="D741" s="92">
        <v>52.33</v>
      </c>
      <c r="E741" s="4">
        <f t="shared" si="140"/>
        <v>-9.550186954494622E-4</v>
      </c>
      <c r="F741" s="100">
        <f t="shared" si="147"/>
        <v>1.0306647313470887</v>
      </c>
      <c r="G741" s="2"/>
      <c r="H741" s="8">
        <f t="shared" si="148"/>
        <v>0</v>
      </c>
      <c r="I741" s="8">
        <f t="shared" si="148"/>
        <v>0</v>
      </c>
      <c r="J741" s="8">
        <f t="shared" si="148"/>
        <v>0</v>
      </c>
      <c r="K741" s="8">
        <f t="shared" si="148"/>
        <v>0</v>
      </c>
      <c r="L741" s="8">
        <f t="shared" si="148"/>
        <v>0</v>
      </c>
      <c r="M741" s="8">
        <f t="shared" si="148"/>
        <v>0</v>
      </c>
      <c r="N741" s="8">
        <f t="shared" si="148"/>
        <v>32.33</v>
      </c>
      <c r="O741" s="8">
        <f t="shared" si="148"/>
        <v>27.33</v>
      </c>
      <c r="P741" s="8">
        <f t="shared" si="148"/>
        <v>22.33</v>
      </c>
      <c r="Q741" s="8">
        <f t="shared" si="148"/>
        <v>17.329999999999998</v>
      </c>
      <c r="R741" s="8">
        <f t="shared" si="148"/>
        <v>12.329999999999998</v>
      </c>
      <c r="S741" s="8">
        <f t="shared" si="148"/>
        <v>2.3299999999999983</v>
      </c>
      <c r="T741" s="8">
        <f t="shared" si="148"/>
        <v>0</v>
      </c>
      <c r="U741" s="21">
        <f t="shared" si="141"/>
        <v>35</v>
      </c>
      <c r="V741" s="19">
        <f>VLOOKUP($C741,Gas!$B$3:$E$2506,2)</f>
        <v>4.38</v>
      </c>
      <c r="W741" s="44">
        <f t="shared" si="142"/>
        <v>11.947488584474886</v>
      </c>
      <c r="X741" s="5">
        <f>VLOOKUP($C741,Gas!$B$3:$E$2506,4)</f>
        <v>0.34348907736966844</v>
      </c>
    </row>
    <row r="742" spans="1:24" x14ac:dyDescent="0.2">
      <c r="A742">
        <f t="shared" si="146"/>
        <v>2000</v>
      </c>
      <c r="B742" s="43">
        <f t="shared" si="145"/>
        <v>35</v>
      </c>
      <c r="C742" s="91">
        <v>36832</v>
      </c>
      <c r="D742" s="92">
        <v>50.7</v>
      </c>
      <c r="E742" s="4">
        <f t="shared" si="140"/>
        <v>-3.1643909786978897E-2</v>
      </c>
      <c r="F742" s="100">
        <f t="shared" si="147"/>
        <v>1.0063917798944275</v>
      </c>
      <c r="G742" s="2"/>
      <c r="H742" s="8">
        <f t="shared" si="148"/>
        <v>0</v>
      </c>
      <c r="I742" s="8">
        <f t="shared" si="148"/>
        <v>0</v>
      </c>
      <c r="J742" s="8">
        <f t="shared" si="148"/>
        <v>0</v>
      </c>
      <c r="K742" s="8">
        <f t="shared" si="148"/>
        <v>0</v>
      </c>
      <c r="L742" s="8">
        <f t="shared" si="148"/>
        <v>0</v>
      </c>
      <c r="M742" s="8">
        <f t="shared" si="148"/>
        <v>0</v>
      </c>
      <c r="N742" s="8">
        <f t="shared" si="148"/>
        <v>30.700000000000003</v>
      </c>
      <c r="O742" s="8">
        <f t="shared" si="148"/>
        <v>25.700000000000003</v>
      </c>
      <c r="P742" s="8">
        <f t="shared" si="148"/>
        <v>20.700000000000003</v>
      </c>
      <c r="Q742" s="8">
        <f t="shared" si="148"/>
        <v>15.700000000000003</v>
      </c>
      <c r="R742" s="8">
        <f t="shared" si="148"/>
        <v>10.700000000000003</v>
      </c>
      <c r="S742" s="8">
        <f t="shared" si="148"/>
        <v>0.70000000000000284</v>
      </c>
      <c r="T742" s="8">
        <f t="shared" si="148"/>
        <v>0</v>
      </c>
      <c r="U742" s="21">
        <f t="shared" si="141"/>
        <v>35</v>
      </c>
      <c r="V742" s="19">
        <f>VLOOKUP($C742,Gas!$B$3:$E$2506,2)</f>
        <v>4.3899999999999997</v>
      </c>
      <c r="W742" s="44">
        <f t="shared" si="142"/>
        <v>11.548974943052393</v>
      </c>
      <c r="X742" s="5">
        <f>VLOOKUP($C742,Gas!$B$3:$E$2506,4)</f>
        <v>0.34646923808573055</v>
      </c>
    </row>
    <row r="743" spans="1:24" x14ac:dyDescent="0.2">
      <c r="A743">
        <f t="shared" si="146"/>
        <v>2000</v>
      </c>
      <c r="B743" s="43">
        <f t="shared" si="145"/>
        <v>35</v>
      </c>
      <c r="C743" s="91">
        <v>36833</v>
      </c>
      <c r="D743" s="92">
        <v>50.16</v>
      </c>
      <c r="E743" s="4">
        <f t="shared" si="140"/>
        <v>-1.0708014272472324E-2</v>
      </c>
      <c r="F743" s="100">
        <f t="shared" si="147"/>
        <v>0.87633541776645196</v>
      </c>
      <c r="G743" s="2"/>
      <c r="H743" s="8">
        <f t="shared" si="148"/>
        <v>0</v>
      </c>
      <c r="I743" s="8">
        <f t="shared" si="148"/>
        <v>0</v>
      </c>
      <c r="J743" s="8">
        <f t="shared" si="148"/>
        <v>0</v>
      </c>
      <c r="K743" s="8">
        <f t="shared" si="148"/>
        <v>0</v>
      </c>
      <c r="L743" s="8">
        <f t="shared" si="148"/>
        <v>0</v>
      </c>
      <c r="M743" s="8">
        <f t="shared" si="148"/>
        <v>0</v>
      </c>
      <c r="N743" s="8">
        <f t="shared" si="148"/>
        <v>30.159999999999997</v>
      </c>
      <c r="O743" s="8">
        <f t="shared" si="148"/>
        <v>25.159999999999997</v>
      </c>
      <c r="P743" s="8">
        <f t="shared" si="148"/>
        <v>20.159999999999997</v>
      </c>
      <c r="Q743" s="8">
        <f t="shared" si="148"/>
        <v>15.159999999999997</v>
      </c>
      <c r="R743" s="8">
        <f t="shared" si="148"/>
        <v>10.159999999999997</v>
      </c>
      <c r="S743" s="8">
        <f t="shared" si="148"/>
        <v>0.15999999999999659</v>
      </c>
      <c r="T743" s="8">
        <f t="shared" si="148"/>
        <v>0</v>
      </c>
      <c r="U743" s="21">
        <f t="shared" si="141"/>
        <v>35</v>
      </c>
      <c r="V743" s="19">
        <f>VLOOKUP($C743,Gas!$B$3:$E$2506,2)</f>
        <v>4.47</v>
      </c>
      <c r="W743" s="44">
        <f t="shared" si="142"/>
        <v>11.221476510067115</v>
      </c>
      <c r="X743" s="5">
        <f>VLOOKUP($C743,Gas!$B$3:$E$2506,4)</f>
        <v>0.38565253249768094</v>
      </c>
    </row>
    <row r="744" spans="1:24" x14ac:dyDescent="0.2">
      <c r="A744">
        <f t="shared" si="146"/>
        <v>2000</v>
      </c>
      <c r="B744" s="43">
        <f t="shared" si="145"/>
        <v>35</v>
      </c>
      <c r="C744" s="91">
        <v>36836</v>
      </c>
      <c r="D744" s="92">
        <v>48.86</v>
      </c>
      <c r="E744" s="4">
        <f t="shared" si="140"/>
        <v>-2.6258830495070804E-2</v>
      </c>
      <c r="F744" s="100">
        <f t="shared" si="147"/>
        <v>0.88408769451401459</v>
      </c>
      <c r="G744" s="2"/>
      <c r="H744" s="8">
        <f t="shared" ref="H744:T753" si="149">IF(H$1="P",MAX(0,H$2-$D744),IF(H$1="C",MAX(0,$D744-H$2)))</f>
        <v>0</v>
      </c>
      <c r="I744" s="8">
        <f t="shared" si="149"/>
        <v>0</v>
      </c>
      <c r="J744" s="8">
        <f t="shared" si="149"/>
        <v>0</v>
      </c>
      <c r="K744" s="8">
        <f t="shared" si="149"/>
        <v>0</v>
      </c>
      <c r="L744" s="8">
        <f t="shared" si="149"/>
        <v>0</v>
      </c>
      <c r="M744" s="8">
        <f t="shared" si="149"/>
        <v>1.1400000000000006</v>
      </c>
      <c r="N744" s="8">
        <f t="shared" si="149"/>
        <v>28.86</v>
      </c>
      <c r="O744" s="8">
        <f t="shared" si="149"/>
        <v>23.86</v>
      </c>
      <c r="P744" s="8">
        <f t="shared" si="149"/>
        <v>18.86</v>
      </c>
      <c r="Q744" s="8">
        <f t="shared" si="149"/>
        <v>13.86</v>
      </c>
      <c r="R744" s="8">
        <f t="shared" si="149"/>
        <v>8.86</v>
      </c>
      <c r="S744" s="8">
        <f t="shared" si="149"/>
        <v>0</v>
      </c>
      <c r="T744" s="8">
        <f t="shared" si="149"/>
        <v>0</v>
      </c>
      <c r="U744" s="21">
        <f t="shared" si="141"/>
        <v>35</v>
      </c>
      <c r="V744" s="19">
        <f>VLOOKUP($C744,Gas!$B$3:$E$2506,2)</f>
        <v>4.63</v>
      </c>
      <c r="W744" s="44">
        <f t="shared" si="142"/>
        <v>10.552915766738661</v>
      </c>
      <c r="X744" s="5">
        <f>VLOOKUP($C744,Gas!$B$3:$E$2506,4)</f>
        <v>0.38849898425827811</v>
      </c>
    </row>
    <row r="745" spans="1:24" x14ac:dyDescent="0.2">
      <c r="A745">
        <f t="shared" si="146"/>
        <v>2000</v>
      </c>
      <c r="B745" s="43">
        <f t="shared" si="145"/>
        <v>35</v>
      </c>
      <c r="C745" s="91">
        <v>36837</v>
      </c>
      <c r="D745" s="92">
        <v>44.26</v>
      </c>
      <c r="E745" s="4">
        <f t="shared" si="140"/>
        <v>-9.8877731206690841E-2</v>
      </c>
      <c r="F745" s="100">
        <f t="shared" si="147"/>
        <v>0.99471667824943111</v>
      </c>
      <c r="G745" s="2"/>
      <c r="H745" s="8">
        <f t="shared" si="149"/>
        <v>0</v>
      </c>
      <c r="I745" s="8">
        <f t="shared" si="149"/>
        <v>0</v>
      </c>
      <c r="J745" s="8">
        <f t="shared" si="149"/>
        <v>0</v>
      </c>
      <c r="K745" s="8">
        <f t="shared" si="149"/>
        <v>0</v>
      </c>
      <c r="L745" s="8">
        <f t="shared" si="149"/>
        <v>0</v>
      </c>
      <c r="M745" s="8">
        <f t="shared" si="149"/>
        <v>5.740000000000002</v>
      </c>
      <c r="N745" s="8">
        <f t="shared" si="149"/>
        <v>24.259999999999998</v>
      </c>
      <c r="O745" s="8">
        <f t="shared" si="149"/>
        <v>19.259999999999998</v>
      </c>
      <c r="P745" s="8">
        <f t="shared" si="149"/>
        <v>14.259999999999998</v>
      </c>
      <c r="Q745" s="8">
        <f t="shared" si="149"/>
        <v>9.259999999999998</v>
      </c>
      <c r="R745" s="8">
        <f t="shared" si="149"/>
        <v>4.259999999999998</v>
      </c>
      <c r="S745" s="8">
        <f t="shared" si="149"/>
        <v>0</v>
      </c>
      <c r="T745" s="8">
        <f t="shared" si="149"/>
        <v>0</v>
      </c>
      <c r="U745" s="21">
        <f t="shared" si="141"/>
        <v>35</v>
      </c>
      <c r="V745" s="19">
        <f>VLOOKUP($C745,Gas!$B$3:$E$2506,2)</f>
        <v>4.5999999999999996</v>
      </c>
      <c r="W745" s="44">
        <f t="shared" si="142"/>
        <v>9.6217391304347828</v>
      </c>
      <c r="X745" s="5">
        <f>VLOOKUP($C745,Gas!$B$3:$E$2506,4)</f>
        <v>0.35652249916752804</v>
      </c>
    </row>
    <row r="746" spans="1:24" x14ac:dyDescent="0.2">
      <c r="A746">
        <f t="shared" si="146"/>
        <v>2000</v>
      </c>
      <c r="B746" s="43">
        <f t="shared" si="145"/>
        <v>35</v>
      </c>
      <c r="C746" s="91">
        <v>36838</v>
      </c>
      <c r="D746" s="92">
        <v>41.14</v>
      </c>
      <c r="E746" s="4">
        <f t="shared" si="140"/>
        <v>-7.3100450398092445E-2</v>
      </c>
      <c r="F746" s="100">
        <f t="shared" si="147"/>
        <v>1.0417936090957316</v>
      </c>
      <c r="G746" s="2"/>
      <c r="H746" s="8">
        <f t="shared" si="149"/>
        <v>0</v>
      </c>
      <c r="I746" s="8">
        <f t="shared" si="149"/>
        <v>0</v>
      </c>
      <c r="J746" s="8">
        <f t="shared" si="149"/>
        <v>0</v>
      </c>
      <c r="K746" s="8">
        <f t="shared" si="149"/>
        <v>0</v>
      </c>
      <c r="L746" s="8">
        <f t="shared" si="149"/>
        <v>0</v>
      </c>
      <c r="M746" s="8">
        <f t="shared" si="149"/>
        <v>8.86</v>
      </c>
      <c r="N746" s="8">
        <f t="shared" si="149"/>
        <v>21.14</v>
      </c>
      <c r="O746" s="8">
        <f t="shared" si="149"/>
        <v>16.14</v>
      </c>
      <c r="P746" s="8">
        <f t="shared" si="149"/>
        <v>11.14</v>
      </c>
      <c r="Q746" s="8">
        <f t="shared" si="149"/>
        <v>6.1400000000000006</v>
      </c>
      <c r="R746" s="8">
        <f t="shared" si="149"/>
        <v>1.1400000000000006</v>
      </c>
      <c r="S746" s="8">
        <f t="shared" si="149"/>
        <v>0</v>
      </c>
      <c r="T746" s="8">
        <f t="shared" si="149"/>
        <v>0</v>
      </c>
      <c r="U746" s="21">
        <f t="shared" si="141"/>
        <v>35</v>
      </c>
      <c r="V746" s="19">
        <f>VLOOKUP($C746,Gas!$B$3:$E$2506,2)</f>
        <v>4.6749999999999998</v>
      </c>
      <c r="W746" s="44">
        <f t="shared" si="142"/>
        <v>8.8000000000000007</v>
      </c>
      <c r="X746" s="5">
        <f>VLOOKUP($C746,Gas!$B$3:$E$2506,4)</f>
        <v>0.36574867432930092</v>
      </c>
    </row>
    <row r="747" spans="1:24" x14ac:dyDescent="0.2">
      <c r="A747">
        <f t="shared" si="146"/>
        <v>2000</v>
      </c>
      <c r="B747" s="43">
        <f t="shared" si="145"/>
        <v>35</v>
      </c>
      <c r="C747" s="91">
        <v>36839</v>
      </c>
      <c r="D747" s="92">
        <v>39.880000000000003</v>
      </c>
      <c r="E747" s="4">
        <f t="shared" si="140"/>
        <v>-3.1105939131173457E-2</v>
      </c>
      <c r="F747" s="100">
        <f t="shared" si="147"/>
        <v>1.0343048939434614</v>
      </c>
      <c r="G747" s="2"/>
      <c r="H747" s="8">
        <f t="shared" si="149"/>
        <v>0</v>
      </c>
      <c r="I747" s="8">
        <f t="shared" si="149"/>
        <v>0</v>
      </c>
      <c r="J747" s="8">
        <f t="shared" si="149"/>
        <v>0</v>
      </c>
      <c r="K747" s="8">
        <f t="shared" si="149"/>
        <v>0</v>
      </c>
      <c r="L747" s="8">
        <f t="shared" si="149"/>
        <v>0.11999999999999744</v>
      </c>
      <c r="M747" s="8">
        <f t="shared" si="149"/>
        <v>10.119999999999997</v>
      </c>
      <c r="N747" s="8">
        <f t="shared" si="149"/>
        <v>19.880000000000003</v>
      </c>
      <c r="O747" s="8">
        <f t="shared" si="149"/>
        <v>14.880000000000003</v>
      </c>
      <c r="P747" s="8">
        <f t="shared" si="149"/>
        <v>9.8800000000000026</v>
      </c>
      <c r="Q747" s="8">
        <f t="shared" si="149"/>
        <v>4.8800000000000026</v>
      </c>
      <c r="R747" s="8">
        <f t="shared" si="149"/>
        <v>0</v>
      </c>
      <c r="S747" s="8">
        <f t="shared" si="149"/>
        <v>0</v>
      </c>
      <c r="T747" s="8">
        <f t="shared" si="149"/>
        <v>0</v>
      </c>
      <c r="U747" s="21">
        <f t="shared" si="141"/>
        <v>35</v>
      </c>
      <c r="V747" s="19">
        <f>VLOOKUP($C747,Gas!$B$3:$E$2506,2)</f>
        <v>4.92</v>
      </c>
      <c r="W747" s="44">
        <f t="shared" si="142"/>
        <v>8.1056910569105689</v>
      </c>
      <c r="X747" s="5">
        <f>VLOOKUP($C747,Gas!$B$3:$E$2506,4)</f>
        <v>0.4617332935974704</v>
      </c>
    </row>
    <row r="748" spans="1:24" x14ac:dyDescent="0.2">
      <c r="A748">
        <f t="shared" si="146"/>
        <v>2000</v>
      </c>
      <c r="B748" s="43">
        <f t="shared" si="145"/>
        <v>35</v>
      </c>
      <c r="C748" s="91">
        <v>36840</v>
      </c>
      <c r="D748" s="92">
        <v>36</v>
      </c>
      <c r="E748" s="4">
        <f t="shared" si="140"/>
        <v>-0.10235600663752763</v>
      </c>
      <c r="F748" s="100">
        <f t="shared" si="147"/>
        <v>0.82529306002745373</v>
      </c>
      <c r="G748" s="2"/>
      <c r="H748" s="8">
        <f t="shared" si="149"/>
        <v>0</v>
      </c>
      <c r="I748" s="8">
        <f t="shared" si="149"/>
        <v>0</v>
      </c>
      <c r="J748" s="8">
        <f t="shared" si="149"/>
        <v>0</v>
      </c>
      <c r="K748" s="8">
        <f t="shared" si="149"/>
        <v>0</v>
      </c>
      <c r="L748" s="8">
        <f t="shared" si="149"/>
        <v>4</v>
      </c>
      <c r="M748" s="8">
        <f t="shared" si="149"/>
        <v>14</v>
      </c>
      <c r="N748" s="8">
        <f t="shared" si="149"/>
        <v>16</v>
      </c>
      <c r="O748" s="8">
        <f t="shared" si="149"/>
        <v>11</v>
      </c>
      <c r="P748" s="8">
        <f t="shared" si="149"/>
        <v>6</v>
      </c>
      <c r="Q748" s="8">
        <f t="shared" si="149"/>
        <v>1</v>
      </c>
      <c r="R748" s="8">
        <f t="shared" si="149"/>
        <v>0</v>
      </c>
      <c r="S748" s="8">
        <f t="shared" si="149"/>
        <v>0</v>
      </c>
      <c r="T748" s="8">
        <f t="shared" si="149"/>
        <v>0</v>
      </c>
      <c r="U748" s="21">
        <f t="shared" si="141"/>
        <v>35</v>
      </c>
      <c r="V748" s="19">
        <f>VLOOKUP($C748,Gas!$B$3:$E$2506,2)</f>
        <v>5.36</v>
      </c>
      <c r="W748" s="44">
        <f t="shared" si="142"/>
        <v>6.7164179104477606</v>
      </c>
      <c r="X748" s="5">
        <f>VLOOKUP($C748,Gas!$B$3:$E$2506,4)</f>
        <v>0.65515345426944516</v>
      </c>
    </row>
    <row r="749" spans="1:24" x14ac:dyDescent="0.2">
      <c r="A749">
        <f t="shared" si="146"/>
        <v>2000</v>
      </c>
      <c r="B749" s="43">
        <f t="shared" si="145"/>
        <v>35</v>
      </c>
      <c r="C749" s="91">
        <v>36843</v>
      </c>
      <c r="D749" s="92">
        <v>48.48</v>
      </c>
      <c r="E749" s="4">
        <f t="shared" si="140"/>
        <v>0.297632403304949</v>
      </c>
      <c r="F749" s="100">
        <f t="shared" si="147"/>
        <v>1.8412861809450127</v>
      </c>
      <c r="G749" s="2"/>
      <c r="H749" s="8">
        <f t="shared" si="149"/>
        <v>0</v>
      </c>
      <c r="I749" s="8">
        <f t="shared" si="149"/>
        <v>0</v>
      </c>
      <c r="J749" s="8">
        <f t="shared" si="149"/>
        <v>0</v>
      </c>
      <c r="K749" s="8">
        <f t="shared" si="149"/>
        <v>0</v>
      </c>
      <c r="L749" s="8">
        <f t="shared" si="149"/>
        <v>0</v>
      </c>
      <c r="M749" s="8">
        <f t="shared" si="149"/>
        <v>1.5200000000000031</v>
      </c>
      <c r="N749" s="8">
        <f t="shared" si="149"/>
        <v>28.479999999999997</v>
      </c>
      <c r="O749" s="8">
        <f t="shared" si="149"/>
        <v>23.479999999999997</v>
      </c>
      <c r="P749" s="8">
        <f t="shared" si="149"/>
        <v>18.479999999999997</v>
      </c>
      <c r="Q749" s="8">
        <f t="shared" si="149"/>
        <v>13.479999999999997</v>
      </c>
      <c r="R749" s="8">
        <f t="shared" si="149"/>
        <v>8.4799999999999969</v>
      </c>
      <c r="S749" s="8">
        <f t="shared" si="149"/>
        <v>0</v>
      </c>
      <c r="T749" s="8">
        <f t="shared" si="149"/>
        <v>0</v>
      </c>
      <c r="U749" s="21">
        <f t="shared" si="141"/>
        <v>35</v>
      </c>
      <c r="V749" s="19">
        <f>VLOOKUP($C749,Gas!$B$3:$E$2506,2)</f>
        <v>5.2450000000000001</v>
      </c>
      <c r="W749" s="44">
        <f t="shared" si="142"/>
        <v>9.2430886558627261</v>
      </c>
      <c r="X749" s="5">
        <f>VLOOKUP($C749,Gas!$B$3:$E$2506,4)</f>
        <v>0.61745223595008425</v>
      </c>
    </row>
    <row r="750" spans="1:24" x14ac:dyDescent="0.2">
      <c r="A750">
        <f t="shared" si="146"/>
        <v>2000</v>
      </c>
      <c r="B750" s="43">
        <f t="shared" si="145"/>
        <v>35</v>
      </c>
      <c r="C750" s="91">
        <v>36844</v>
      </c>
      <c r="D750" s="92">
        <v>52.89</v>
      </c>
      <c r="E750" s="4">
        <f t="shared" si="140"/>
        <v>8.7062943316829663E-2</v>
      </c>
      <c r="F750" s="100">
        <f t="shared" si="147"/>
        <v>1.8598600979093813</v>
      </c>
      <c r="G750" s="2"/>
      <c r="H750" s="8">
        <f t="shared" si="149"/>
        <v>0</v>
      </c>
      <c r="I750" s="8">
        <f t="shared" si="149"/>
        <v>0</v>
      </c>
      <c r="J750" s="8">
        <f t="shared" si="149"/>
        <v>0</v>
      </c>
      <c r="K750" s="8">
        <f t="shared" si="149"/>
        <v>0</v>
      </c>
      <c r="L750" s="8">
        <f t="shared" si="149"/>
        <v>0</v>
      </c>
      <c r="M750" s="8">
        <f t="shared" si="149"/>
        <v>0</v>
      </c>
      <c r="N750" s="8">
        <f t="shared" si="149"/>
        <v>32.89</v>
      </c>
      <c r="O750" s="8">
        <f t="shared" si="149"/>
        <v>27.89</v>
      </c>
      <c r="P750" s="8">
        <f t="shared" si="149"/>
        <v>22.89</v>
      </c>
      <c r="Q750" s="8">
        <f t="shared" si="149"/>
        <v>17.89</v>
      </c>
      <c r="R750" s="8">
        <f t="shared" si="149"/>
        <v>12.89</v>
      </c>
      <c r="S750" s="8">
        <f t="shared" si="149"/>
        <v>2.8900000000000006</v>
      </c>
      <c r="T750" s="8">
        <f t="shared" si="149"/>
        <v>0</v>
      </c>
      <c r="U750" s="21">
        <f t="shared" si="141"/>
        <v>35</v>
      </c>
      <c r="V750" s="19">
        <f>VLOOKUP($C750,Gas!$B$3:$E$2506,2)</f>
        <v>5.5949999999999998</v>
      </c>
      <c r="W750" s="44">
        <f t="shared" si="142"/>
        <v>9.4530831099195716</v>
      </c>
      <c r="X750" s="5">
        <f>VLOOKUP($C750,Gas!$B$3:$E$2506,4)</f>
        <v>0.67723226027262795</v>
      </c>
    </row>
    <row r="751" spans="1:24" x14ac:dyDescent="0.2">
      <c r="A751">
        <f t="shared" si="146"/>
        <v>2000</v>
      </c>
      <c r="B751" s="43">
        <f t="shared" si="145"/>
        <v>35</v>
      </c>
      <c r="C751" s="91">
        <v>36845</v>
      </c>
      <c r="D751" s="92">
        <v>48.92</v>
      </c>
      <c r="E751" s="4">
        <f t="shared" si="140"/>
        <v>-7.8027974258916943E-2</v>
      </c>
      <c r="F751" s="100">
        <f t="shared" si="147"/>
        <v>1.9015319301021125</v>
      </c>
      <c r="G751" s="2"/>
      <c r="H751" s="8">
        <f t="shared" si="149"/>
        <v>0</v>
      </c>
      <c r="I751" s="8">
        <f t="shared" si="149"/>
        <v>0</v>
      </c>
      <c r="J751" s="8">
        <f t="shared" si="149"/>
        <v>0</v>
      </c>
      <c r="K751" s="8">
        <f t="shared" si="149"/>
        <v>0</v>
      </c>
      <c r="L751" s="8">
        <f t="shared" si="149"/>
        <v>0</v>
      </c>
      <c r="M751" s="8">
        <f t="shared" si="149"/>
        <v>1.0799999999999983</v>
      </c>
      <c r="N751" s="8">
        <f t="shared" si="149"/>
        <v>28.92</v>
      </c>
      <c r="O751" s="8">
        <f t="shared" si="149"/>
        <v>23.92</v>
      </c>
      <c r="P751" s="8">
        <f t="shared" si="149"/>
        <v>18.920000000000002</v>
      </c>
      <c r="Q751" s="8">
        <f t="shared" si="149"/>
        <v>13.920000000000002</v>
      </c>
      <c r="R751" s="8">
        <f t="shared" si="149"/>
        <v>8.9200000000000017</v>
      </c>
      <c r="S751" s="8">
        <f t="shared" si="149"/>
        <v>0</v>
      </c>
      <c r="T751" s="8">
        <f t="shared" si="149"/>
        <v>0</v>
      </c>
      <c r="U751" s="21">
        <f t="shared" si="141"/>
        <v>35</v>
      </c>
      <c r="V751" s="19">
        <f>VLOOKUP($C751,Gas!$B$3:$E$2506,2)</f>
        <v>5.7949999999999999</v>
      </c>
      <c r="W751" s="44">
        <f t="shared" si="142"/>
        <v>8.4417601380500429</v>
      </c>
      <c r="X751" s="5">
        <f>VLOOKUP($C751,Gas!$B$3:$E$2506,4)</f>
        <v>0.67062377228176084</v>
      </c>
    </row>
    <row r="752" spans="1:24" x14ac:dyDescent="0.2">
      <c r="A752">
        <f t="shared" si="146"/>
        <v>2000</v>
      </c>
      <c r="B752" s="43">
        <f t="shared" si="145"/>
        <v>35</v>
      </c>
      <c r="C752" s="91">
        <v>36846</v>
      </c>
      <c r="D752" s="92">
        <v>42.73</v>
      </c>
      <c r="E752" s="4">
        <f t="shared" si="140"/>
        <v>-0.1352850611630381</v>
      </c>
      <c r="F752" s="100">
        <f t="shared" si="147"/>
        <v>2.0069287864623861</v>
      </c>
      <c r="G752" s="2"/>
      <c r="H752" s="8">
        <f t="shared" si="149"/>
        <v>0</v>
      </c>
      <c r="I752" s="8">
        <f t="shared" si="149"/>
        <v>0</v>
      </c>
      <c r="J752" s="8">
        <f t="shared" si="149"/>
        <v>0</v>
      </c>
      <c r="K752" s="8">
        <f t="shared" si="149"/>
        <v>0</v>
      </c>
      <c r="L752" s="8">
        <f t="shared" si="149"/>
        <v>0</v>
      </c>
      <c r="M752" s="8">
        <f t="shared" si="149"/>
        <v>7.2700000000000031</v>
      </c>
      <c r="N752" s="8">
        <f t="shared" si="149"/>
        <v>22.729999999999997</v>
      </c>
      <c r="O752" s="8">
        <f t="shared" si="149"/>
        <v>17.729999999999997</v>
      </c>
      <c r="P752" s="8">
        <f t="shared" si="149"/>
        <v>12.729999999999997</v>
      </c>
      <c r="Q752" s="8">
        <f t="shared" si="149"/>
        <v>7.7299999999999969</v>
      </c>
      <c r="R752" s="8">
        <f t="shared" si="149"/>
        <v>2.7299999999999969</v>
      </c>
      <c r="S752" s="8">
        <f t="shared" si="149"/>
        <v>0</v>
      </c>
      <c r="T752" s="8">
        <f t="shared" si="149"/>
        <v>0</v>
      </c>
      <c r="U752" s="21">
        <f t="shared" si="141"/>
        <v>35</v>
      </c>
      <c r="V752" s="19">
        <f>VLOOKUP($C752,Gas!$B$3:$E$2506,2)</f>
        <v>5.94</v>
      </c>
      <c r="W752" s="44">
        <f t="shared" si="142"/>
        <v>7.1936026936026929</v>
      </c>
      <c r="X752" s="5">
        <f>VLOOKUP($C752,Gas!$B$3:$E$2506,4)</f>
        <v>0.65348241789074835</v>
      </c>
    </row>
    <row r="753" spans="1:24" x14ac:dyDescent="0.2">
      <c r="A753">
        <f t="shared" si="146"/>
        <v>2000</v>
      </c>
      <c r="B753" s="43">
        <f t="shared" si="145"/>
        <v>35</v>
      </c>
      <c r="C753" s="91">
        <v>36847</v>
      </c>
      <c r="D753" s="92">
        <v>47.4</v>
      </c>
      <c r="E753" s="4">
        <f t="shared" si="140"/>
        <v>0.10372097904509718</v>
      </c>
      <c r="F753" s="100">
        <f t="shared" si="147"/>
        <v>2.0966076433900236</v>
      </c>
      <c r="G753" s="2"/>
      <c r="H753" s="8">
        <f t="shared" si="149"/>
        <v>0</v>
      </c>
      <c r="I753" s="8">
        <f t="shared" si="149"/>
        <v>0</v>
      </c>
      <c r="J753" s="8">
        <f t="shared" si="149"/>
        <v>0</v>
      </c>
      <c r="K753" s="8">
        <f t="shared" si="149"/>
        <v>0</v>
      </c>
      <c r="L753" s="8">
        <f t="shared" si="149"/>
        <v>0</v>
      </c>
      <c r="M753" s="8">
        <f t="shared" si="149"/>
        <v>2.6000000000000014</v>
      </c>
      <c r="N753" s="8">
        <f t="shared" si="149"/>
        <v>27.4</v>
      </c>
      <c r="O753" s="8">
        <f t="shared" si="149"/>
        <v>22.4</v>
      </c>
      <c r="P753" s="8">
        <f t="shared" si="149"/>
        <v>17.399999999999999</v>
      </c>
      <c r="Q753" s="8">
        <f t="shared" si="149"/>
        <v>12.399999999999999</v>
      </c>
      <c r="R753" s="8">
        <f t="shared" si="149"/>
        <v>7.3999999999999986</v>
      </c>
      <c r="S753" s="8">
        <f t="shared" si="149"/>
        <v>0</v>
      </c>
      <c r="T753" s="8">
        <f t="shared" si="149"/>
        <v>0</v>
      </c>
      <c r="U753" s="21">
        <f t="shared" si="141"/>
        <v>35</v>
      </c>
      <c r="V753" s="19">
        <f>VLOOKUP($C753,Gas!$B$3:$E$2506,2)</f>
        <v>5.88</v>
      </c>
      <c r="W753" s="44">
        <f t="shared" si="142"/>
        <v>8.0612244897959187</v>
      </c>
      <c r="X753" s="5">
        <f>VLOOKUP($C753,Gas!$B$3:$E$2506,4)</f>
        <v>0.66093225597206828</v>
      </c>
    </row>
    <row r="754" spans="1:24" x14ac:dyDescent="0.2">
      <c r="A754">
        <f t="shared" si="146"/>
        <v>2000</v>
      </c>
      <c r="B754" s="43">
        <f t="shared" si="145"/>
        <v>35</v>
      </c>
      <c r="C754" s="91">
        <v>36850</v>
      </c>
      <c r="D754" s="92">
        <v>51.16</v>
      </c>
      <c r="E754" s="4">
        <f t="shared" si="140"/>
        <v>7.6335748009611182E-2</v>
      </c>
      <c r="F754" s="100">
        <f t="shared" si="147"/>
        <v>2.1310784124211168</v>
      </c>
      <c r="G754" s="2"/>
      <c r="H754" s="8">
        <f t="shared" ref="H754:T763" si="150">IF(H$1="P",MAX(0,H$2-$D754),IF(H$1="C",MAX(0,$D754-H$2)))</f>
        <v>0</v>
      </c>
      <c r="I754" s="8">
        <f t="shared" si="150"/>
        <v>0</v>
      </c>
      <c r="J754" s="8">
        <f t="shared" si="150"/>
        <v>0</v>
      </c>
      <c r="K754" s="8">
        <f t="shared" si="150"/>
        <v>0</v>
      </c>
      <c r="L754" s="8">
        <f t="shared" si="150"/>
        <v>0</v>
      </c>
      <c r="M754" s="8">
        <f t="shared" si="150"/>
        <v>0</v>
      </c>
      <c r="N754" s="8">
        <f t="shared" si="150"/>
        <v>31.159999999999997</v>
      </c>
      <c r="O754" s="8">
        <f t="shared" si="150"/>
        <v>26.159999999999997</v>
      </c>
      <c r="P754" s="8">
        <f t="shared" si="150"/>
        <v>21.159999999999997</v>
      </c>
      <c r="Q754" s="8">
        <f t="shared" si="150"/>
        <v>16.159999999999997</v>
      </c>
      <c r="R754" s="8">
        <f t="shared" si="150"/>
        <v>11.159999999999997</v>
      </c>
      <c r="S754" s="8">
        <f t="shared" si="150"/>
        <v>1.1599999999999966</v>
      </c>
      <c r="T754" s="8">
        <f t="shared" si="150"/>
        <v>0</v>
      </c>
      <c r="U754" s="21">
        <f t="shared" si="141"/>
        <v>35</v>
      </c>
      <c r="V754" s="19">
        <f>VLOOKUP($C754,Gas!$B$3:$E$2506,2)</f>
        <v>5.6349999999999998</v>
      </c>
      <c r="W754" s="44">
        <f t="shared" si="142"/>
        <v>9.078970718722271</v>
      </c>
      <c r="X754" s="5">
        <f>VLOOKUP($C754,Gas!$B$3:$E$2506,4)</f>
        <v>0.57497556684099249</v>
      </c>
    </row>
    <row r="755" spans="1:24" x14ac:dyDescent="0.2">
      <c r="A755">
        <f t="shared" si="146"/>
        <v>2000</v>
      </c>
      <c r="B755" s="43">
        <f t="shared" si="145"/>
        <v>35</v>
      </c>
      <c r="C755" s="91">
        <v>36851</v>
      </c>
      <c r="D755" s="92">
        <v>57.33</v>
      </c>
      <c r="E755" s="4">
        <f t="shared" si="140"/>
        <v>0.11386607020964956</v>
      </c>
      <c r="F755" s="100">
        <f t="shared" si="147"/>
        <v>2.1094977961845736</v>
      </c>
      <c r="G755" s="2"/>
      <c r="H755" s="8">
        <f t="shared" si="150"/>
        <v>0</v>
      </c>
      <c r="I755" s="8">
        <f t="shared" si="150"/>
        <v>0</v>
      </c>
      <c r="J755" s="8">
        <f t="shared" si="150"/>
        <v>0</v>
      </c>
      <c r="K755" s="8">
        <f t="shared" si="150"/>
        <v>0</v>
      </c>
      <c r="L755" s="8">
        <f t="shared" si="150"/>
        <v>0</v>
      </c>
      <c r="M755" s="8">
        <f t="shared" si="150"/>
        <v>0</v>
      </c>
      <c r="N755" s="8">
        <f t="shared" si="150"/>
        <v>37.33</v>
      </c>
      <c r="O755" s="8">
        <f t="shared" si="150"/>
        <v>32.33</v>
      </c>
      <c r="P755" s="8">
        <f t="shared" si="150"/>
        <v>27.33</v>
      </c>
      <c r="Q755" s="8">
        <f t="shared" si="150"/>
        <v>22.33</v>
      </c>
      <c r="R755" s="8">
        <f t="shared" si="150"/>
        <v>17.329999999999998</v>
      </c>
      <c r="S755" s="8">
        <f t="shared" si="150"/>
        <v>7.3299999999999983</v>
      </c>
      <c r="T755" s="8">
        <f t="shared" si="150"/>
        <v>0</v>
      </c>
      <c r="U755" s="21">
        <f t="shared" si="141"/>
        <v>35</v>
      </c>
      <c r="V755" s="19">
        <f>VLOOKUP($C755,Gas!$B$3:$E$2506,2)</f>
        <v>6.2350000000000003</v>
      </c>
      <c r="W755" s="44">
        <f t="shared" si="142"/>
        <v>9.1948676824378506</v>
      </c>
      <c r="X755" s="5">
        <f>VLOOKUP($C755,Gas!$B$3:$E$2506,4)</f>
        <v>0.78461687071081354</v>
      </c>
    </row>
    <row r="756" spans="1:24" x14ac:dyDescent="0.2">
      <c r="A756">
        <f t="shared" si="146"/>
        <v>2000</v>
      </c>
      <c r="B756" s="43">
        <f t="shared" si="145"/>
        <v>35</v>
      </c>
      <c r="C756" s="91">
        <v>36852</v>
      </c>
      <c r="D756" s="92">
        <v>52.73</v>
      </c>
      <c r="E756" s="4">
        <f t="shared" si="140"/>
        <v>-8.3639493377912988E-2</v>
      </c>
      <c r="F756" s="100">
        <f t="shared" si="147"/>
        <v>2.1238426668712029</v>
      </c>
      <c r="G756" s="2"/>
      <c r="H756" s="8">
        <f t="shared" si="150"/>
        <v>0</v>
      </c>
      <c r="I756" s="8">
        <f t="shared" si="150"/>
        <v>0</v>
      </c>
      <c r="J756" s="8">
        <f t="shared" si="150"/>
        <v>0</v>
      </c>
      <c r="K756" s="8">
        <f t="shared" si="150"/>
        <v>0</v>
      </c>
      <c r="L756" s="8">
        <f t="shared" si="150"/>
        <v>0</v>
      </c>
      <c r="M756" s="8">
        <f t="shared" si="150"/>
        <v>0</v>
      </c>
      <c r="N756" s="8">
        <f t="shared" si="150"/>
        <v>32.729999999999997</v>
      </c>
      <c r="O756" s="8">
        <f t="shared" si="150"/>
        <v>27.729999999999997</v>
      </c>
      <c r="P756" s="8">
        <f t="shared" si="150"/>
        <v>22.729999999999997</v>
      </c>
      <c r="Q756" s="8">
        <f t="shared" si="150"/>
        <v>17.729999999999997</v>
      </c>
      <c r="R756" s="8">
        <f t="shared" si="150"/>
        <v>12.729999999999997</v>
      </c>
      <c r="S756" s="8">
        <f t="shared" si="150"/>
        <v>2.7299999999999969</v>
      </c>
      <c r="T756" s="8">
        <f t="shared" si="150"/>
        <v>0</v>
      </c>
      <c r="U756" s="21">
        <f t="shared" si="141"/>
        <v>35</v>
      </c>
      <c r="V756" s="19">
        <f>VLOOKUP($C756,Gas!$B$3:$E$2506,2)</f>
        <v>6.34</v>
      </c>
      <c r="W756" s="44">
        <f t="shared" si="142"/>
        <v>8.3170347003154568</v>
      </c>
      <c r="X756" s="5">
        <f>VLOOKUP($C756,Gas!$B$3:$E$2506,4)</f>
        <v>0.77613295670722571</v>
      </c>
    </row>
    <row r="757" spans="1:24" x14ac:dyDescent="0.2">
      <c r="A757">
        <f t="shared" si="146"/>
        <v>2000</v>
      </c>
      <c r="B757" s="43">
        <f t="shared" si="145"/>
        <v>35</v>
      </c>
      <c r="C757" s="91">
        <v>36854</v>
      </c>
      <c r="D757" s="92">
        <v>43.44</v>
      </c>
      <c r="E757" s="4">
        <f t="shared" si="140"/>
        <v>-0.1938038779166984</v>
      </c>
      <c r="F757" s="100">
        <f t="shared" si="147"/>
        <v>2.3828509013342494</v>
      </c>
      <c r="G757" s="2"/>
      <c r="H757" s="8">
        <f t="shared" si="150"/>
        <v>0</v>
      </c>
      <c r="I757" s="8">
        <f t="shared" si="150"/>
        <v>0</v>
      </c>
      <c r="J757" s="8">
        <f t="shared" si="150"/>
        <v>0</v>
      </c>
      <c r="K757" s="8">
        <f t="shared" si="150"/>
        <v>0</v>
      </c>
      <c r="L757" s="8">
        <f t="shared" si="150"/>
        <v>0</v>
      </c>
      <c r="M757" s="8">
        <f t="shared" si="150"/>
        <v>6.5600000000000023</v>
      </c>
      <c r="N757" s="8">
        <f t="shared" si="150"/>
        <v>23.439999999999998</v>
      </c>
      <c r="O757" s="8">
        <f t="shared" si="150"/>
        <v>18.439999999999998</v>
      </c>
      <c r="P757" s="8">
        <f t="shared" si="150"/>
        <v>13.439999999999998</v>
      </c>
      <c r="Q757" s="8">
        <f t="shared" si="150"/>
        <v>8.4399999999999977</v>
      </c>
      <c r="R757" s="8">
        <f t="shared" si="150"/>
        <v>3.4399999999999977</v>
      </c>
      <c r="S757" s="8">
        <f t="shared" si="150"/>
        <v>0</v>
      </c>
      <c r="T757" s="8">
        <f t="shared" si="150"/>
        <v>0</v>
      </c>
      <c r="U757" s="21">
        <f t="shared" si="141"/>
        <v>35</v>
      </c>
      <c r="V757" s="19">
        <f>VLOOKUP($C757,Gas!$B$3:$E$2506,2)</f>
        <v>6.3150000000000004</v>
      </c>
      <c r="W757" s="44">
        <f t="shared" si="142"/>
        <v>6.8788598574821842</v>
      </c>
      <c r="X757" s="5">
        <f>VLOOKUP($C757,Gas!$B$3:$E$2506,4)</f>
        <v>0.72121076733213163</v>
      </c>
    </row>
    <row r="758" spans="1:24" x14ac:dyDescent="0.2">
      <c r="A758">
        <f t="shared" si="146"/>
        <v>2000</v>
      </c>
      <c r="B758" s="43">
        <f t="shared" si="145"/>
        <v>35</v>
      </c>
      <c r="C758" s="91">
        <v>36857</v>
      </c>
      <c r="D758" s="92">
        <v>48.75</v>
      </c>
      <c r="E758" s="4">
        <f t="shared" si="140"/>
        <v>0.11532452181817623</v>
      </c>
      <c r="F758" s="100">
        <f t="shared" si="147"/>
        <v>2.3497585485706627</v>
      </c>
      <c r="G758" s="2"/>
      <c r="H758" s="8">
        <f t="shared" si="150"/>
        <v>0</v>
      </c>
      <c r="I758" s="8">
        <f t="shared" si="150"/>
        <v>0</v>
      </c>
      <c r="J758" s="8">
        <f t="shared" si="150"/>
        <v>0</v>
      </c>
      <c r="K758" s="8">
        <f t="shared" si="150"/>
        <v>0</v>
      </c>
      <c r="L758" s="8">
        <f t="shared" si="150"/>
        <v>0</v>
      </c>
      <c r="M758" s="8">
        <f t="shared" si="150"/>
        <v>1.25</v>
      </c>
      <c r="N758" s="8">
        <f t="shared" si="150"/>
        <v>28.75</v>
      </c>
      <c r="O758" s="8">
        <f t="shared" si="150"/>
        <v>23.75</v>
      </c>
      <c r="P758" s="8">
        <f t="shared" si="150"/>
        <v>18.75</v>
      </c>
      <c r="Q758" s="8">
        <f t="shared" si="150"/>
        <v>13.75</v>
      </c>
      <c r="R758" s="8">
        <f t="shared" si="150"/>
        <v>8.75</v>
      </c>
      <c r="S758" s="8">
        <f t="shared" si="150"/>
        <v>0</v>
      </c>
      <c r="T758" s="8">
        <f t="shared" si="150"/>
        <v>0</v>
      </c>
      <c r="U758" s="21">
        <f t="shared" si="141"/>
        <v>35</v>
      </c>
      <c r="V758" s="19">
        <f>VLOOKUP($C758,Gas!$B$3:$E$2506,2)</f>
        <v>6.3150000000000004</v>
      </c>
      <c r="W758" s="44">
        <f t="shared" si="142"/>
        <v>7.7197149643705458</v>
      </c>
      <c r="X758" s="5">
        <f>VLOOKUP($C758,Gas!$B$3:$E$2506,4)</f>
        <v>0.69277675255752469</v>
      </c>
    </row>
    <row r="759" spans="1:24" x14ac:dyDescent="0.2">
      <c r="A759">
        <f t="shared" si="146"/>
        <v>2000</v>
      </c>
      <c r="B759" s="43">
        <f t="shared" si="145"/>
        <v>35</v>
      </c>
      <c r="C759" s="91">
        <v>36858</v>
      </c>
      <c r="D759" s="92">
        <v>43.07</v>
      </c>
      <c r="E759" s="4">
        <f t="shared" si="140"/>
        <v>-0.12387849837783699</v>
      </c>
      <c r="F759" s="100">
        <f t="shared" si="147"/>
        <v>1.9244198406936124</v>
      </c>
      <c r="G759" s="2"/>
      <c r="H759" s="8">
        <f t="shared" si="150"/>
        <v>0</v>
      </c>
      <c r="I759" s="8">
        <f t="shared" si="150"/>
        <v>0</v>
      </c>
      <c r="J759" s="8">
        <f t="shared" si="150"/>
        <v>0</v>
      </c>
      <c r="K759" s="8">
        <f t="shared" si="150"/>
        <v>0</v>
      </c>
      <c r="L759" s="8">
        <f t="shared" si="150"/>
        <v>0</v>
      </c>
      <c r="M759" s="8">
        <f t="shared" si="150"/>
        <v>6.93</v>
      </c>
      <c r="N759" s="8">
        <f t="shared" si="150"/>
        <v>23.07</v>
      </c>
      <c r="O759" s="8">
        <f t="shared" si="150"/>
        <v>18.07</v>
      </c>
      <c r="P759" s="8">
        <f t="shared" si="150"/>
        <v>13.07</v>
      </c>
      <c r="Q759" s="8">
        <f t="shared" si="150"/>
        <v>8.07</v>
      </c>
      <c r="R759" s="8">
        <f t="shared" si="150"/>
        <v>3.0700000000000003</v>
      </c>
      <c r="S759" s="8">
        <f t="shared" si="150"/>
        <v>0</v>
      </c>
      <c r="T759" s="8">
        <f t="shared" si="150"/>
        <v>0</v>
      </c>
      <c r="U759" s="21">
        <f t="shared" si="141"/>
        <v>35</v>
      </c>
      <c r="V759" s="19">
        <f>VLOOKUP($C759,Gas!$B$3:$E$2506,2)</f>
        <v>6.2450000000000001</v>
      </c>
      <c r="W759" s="44">
        <f t="shared" si="142"/>
        <v>6.8967173738991194</v>
      </c>
      <c r="X759" s="5">
        <f>VLOOKUP($C759,Gas!$B$3:$E$2506,4)</f>
        <v>0.62396519069934409</v>
      </c>
    </row>
    <row r="760" spans="1:24" x14ac:dyDescent="0.2">
      <c r="A760">
        <f t="shared" si="146"/>
        <v>2000</v>
      </c>
      <c r="B760" s="43">
        <f t="shared" si="145"/>
        <v>35</v>
      </c>
      <c r="C760" s="91">
        <v>36859</v>
      </c>
      <c r="D760" s="92">
        <v>43.86</v>
      </c>
      <c r="E760" s="4">
        <f t="shared" si="140"/>
        <v>1.81760439237229E-2</v>
      </c>
      <c r="F760" s="100">
        <f t="shared" si="147"/>
        <v>1.8556802471563458</v>
      </c>
      <c r="G760" s="2"/>
      <c r="H760" s="8">
        <f t="shared" si="150"/>
        <v>0</v>
      </c>
      <c r="I760" s="8">
        <f t="shared" si="150"/>
        <v>0</v>
      </c>
      <c r="J760" s="8">
        <f t="shared" si="150"/>
        <v>0</v>
      </c>
      <c r="K760" s="8">
        <f t="shared" si="150"/>
        <v>0</v>
      </c>
      <c r="L760" s="8">
        <f t="shared" si="150"/>
        <v>0</v>
      </c>
      <c r="M760" s="8">
        <f t="shared" si="150"/>
        <v>6.1400000000000006</v>
      </c>
      <c r="N760" s="8">
        <f t="shared" si="150"/>
        <v>23.86</v>
      </c>
      <c r="O760" s="8">
        <f t="shared" si="150"/>
        <v>18.86</v>
      </c>
      <c r="P760" s="8">
        <f t="shared" si="150"/>
        <v>13.86</v>
      </c>
      <c r="Q760" s="8">
        <f t="shared" si="150"/>
        <v>8.86</v>
      </c>
      <c r="R760" s="8">
        <f t="shared" si="150"/>
        <v>3.8599999999999994</v>
      </c>
      <c r="S760" s="8">
        <f t="shared" si="150"/>
        <v>0</v>
      </c>
      <c r="T760" s="8">
        <f t="shared" si="150"/>
        <v>0</v>
      </c>
      <c r="U760" s="21">
        <f t="shared" si="141"/>
        <v>35</v>
      </c>
      <c r="V760" s="19">
        <f>VLOOKUP($C760,Gas!$B$3:$E$2506,2)</f>
        <v>5.9249999999999998</v>
      </c>
      <c r="W760" s="44">
        <f t="shared" si="142"/>
        <v>7.4025316455696206</v>
      </c>
      <c r="X760" s="5">
        <f>VLOOKUP($C760,Gas!$B$3:$E$2506,4)</f>
        <v>0.73087184501286107</v>
      </c>
    </row>
    <row r="761" spans="1:24" x14ac:dyDescent="0.2">
      <c r="A761">
        <f t="shared" si="146"/>
        <v>2000</v>
      </c>
      <c r="B761" s="43">
        <f t="shared" si="145"/>
        <v>35</v>
      </c>
      <c r="C761" s="91">
        <v>36860</v>
      </c>
      <c r="D761" s="92">
        <v>46.38</v>
      </c>
      <c r="E761" s="4">
        <f t="shared" si="140"/>
        <v>5.5865588837643428E-2</v>
      </c>
      <c r="F761" s="100">
        <f t="shared" si="147"/>
        <v>1.8575738745490524</v>
      </c>
      <c r="G761" s="2"/>
      <c r="H761" s="8">
        <f t="shared" si="150"/>
        <v>0</v>
      </c>
      <c r="I761" s="8">
        <f t="shared" si="150"/>
        <v>0</v>
      </c>
      <c r="J761" s="8">
        <f t="shared" si="150"/>
        <v>0</v>
      </c>
      <c r="K761" s="8">
        <f t="shared" si="150"/>
        <v>0</v>
      </c>
      <c r="L761" s="8">
        <f t="shared" si="150"/>
        <v>0</v>
      </c>
      <c r="M761" s="8">
        <f t="shared" si="150"/>
        <v>3.6199999999999974</v>
      </c>
      <c r="N761" s="8">
        <f t="shared" si="150"/>
        <v>26.380000000000003</v>
      </c>
      <c r="O761" s="8">
        <f t="shared" si="150"/>
        <v>21.380000000000003</v>
      </c>
      <c r="P761" s="8">
        <f t="shared" si="150"/>
        <v>16.380000000000003</v>
      </c>
      <c r="Q761" s="8">
        <f t="shared" si="150"/>
        <v>11.380000000000003</v>
      </c>
      <c r="R761" s="8">
        <f t="shared" si="150"/>
        <v>6.3800000000000026</v>
      </c>
      <c r="S761" s="8">
        <f t="shared" si="150"/>
        <v>0</v>
      </c>
      <c r="T761" s="8">
        <f t="shared" si="150"/>
        <v>0</v>
      </c>
      <c r="U761" s="21">
        <f t="shared" si="141"/>
        <v>35</v>
      </c>
      <c r="V761" s="19">
        <f>VLOOKUP($C761,Gas!$B$3:$E$2506,2)</f>
        <v>5.95</v>
      </c>
      <c r="W761" s="44">
        <f t="shared" si="142"/>
        <v>7.7949579831932772</v>
      </c>
      <c r="X761" s="5">
        <f>VLOOKUP($C761,Gas!$B$3:$E$2506,4)</f>
        <v>0.73014168079587838</v>
      </c>
    </row>
    <row r="762" spans="1:24" x14ac:dyDescent="0.2">
      <c r="A762">
        <f t="shared" si="146"/>
        <v>2000</v>
      </c>
      <c r="B762" s="43">
        <f t="shared" si="145"/>
        <v>36</v>
      </c>
      <c r="C762" s="91">
        <v>36861</v>
      </c>
      <c r="D762" s="92">
        <v>48.48</v>
      </c>
      <c r="E762" s="4">
        <f t="shared" si="140"/>
        <v>4.4283009933673359E-2</v>
      </c>
      <c r="F762" s="100">
        <f t="shared" si="147"/>
        <v>1.7205475104541312</v>
      </c>
      <c r="G762" s="2"/>
      <c r="H762" s="8">
        <f t="shared" si="150"/>
        <v>0</v>
      </c>
      <c r="I762" s="8">
        <f t="shared" si="150"/>
        <v>0</v>
      </c>
      <c r="J762" s="8">
        <f t="shared" si="150"/>
        <v>0</v>
      </c>
      <c r="K762" s="8">
        <f t="shared" si="150"/>
        <v>0</v>
      </c>
      <c r="L762" s="8">
        <f t="shared" si="150"/>
        <v>0</v>
      </c>
      <c r="M762" s="8">
        <f t="shared" si="150"/>
        <v>1.5200000000000031</v>
      </c>
      <c r="N762" s="8">
        <f t="shared" si="150"/>
        <v>28.479999999999997</v>
      </c>
      <c r="O762" s="8">
        <f t="shared" si="150"/>
        <v>23.479999999999997</v>
      </c>
      <c r="P762" s="8">
        <f t="shared" si="150"/>
        <v>18.479999999999997</v>
      </c>
      <c r="Q762" s="8">
        <f t="shared" si="150"/>
        <v>13.479999999999997</v>
      </c>
      <c r="R762" s="8">
        <f t="shared" si="150"/>
        <v>8.4799999999999969</v>
      </c>
      <c r="S762" s="8">
        <f t="shared" si="150"/>
        <v>0</v>
      </c>
      <c r="T762" s="8">
        <f t="shared" si="150"/>
        <v>0</v>
      </c>
      <c r="U762" s="21">
        <f t="shared" si="141"/>
        <v>36</v>
      </c>
      <c r="V762" s="19">
        <f>VLOOKUP($C762,Gas!$B$3:$E$2506,2)</f>
        <v>6.31</v>
      </c>
      <c r="W762" s="44">
        <f t="shared" si="142"/>
        <v>7.683042789223455</v>
      </c>
      <c r="X762" s="5">
        <f>VLOOKUP($C762,Gas!$B$3:$E$2506,4)</f>
        <v>0.51892678893568445</v>
      </c>
    </row>
    <row r="763" spans="1:24" x14ac:dyDescent="0.2">
      <c r="A763">
        <f t="shared" si="146"/>
        <v>2000</v>
      </c>
      <c r="B763" s="43">
        <f t="shared" si="145"/>
        <v>36</v>
      </c>
      <c r="C763" s="91">
        <v>36864</v>
      </c>
      <c r="D763" s="92">
        <v>51.17</v>
      </c>
      <c r="E763" s="4">
        <f t="shared" si="140"/>
        <v>5.4002081055941599E-2</v>
      </c>
      <c r="F763" s="100">
        <f t="shared" si="147"/>
        <v>1.6644702523872055</v>
      </c>
      <c r="G763" s="2"/>
      <c r="H763" s="8">
        <f t="shared" si="150"/>
        <v>0</v>
      </c>
      <c r="I763" s="8">
        <f t="shared" si="150"/>
        <v>0</v>
      </c>
      <c r="J763" s="8">
        <f t="shared" si="150"/>
        <v>0</v>
      </c>
      <c r="K763" s="8">
        <f t="shared" si="150"/>
        <v>0</v>
      </c>
      <c r="L763" s="8">
        <f t="shared" si="150"/>
        <v>0</v>
      </c>
      <c r="M763" s="8">
        <f t="shared" si="150"/>
        <v>0</v>
      </c>
      <c r="N763" s="8">
        <f t="shared" si="150"/>
        <v>31.17</v>
      </c>
      <c r="O763" s="8">
        <f t="shared" si="150"/>
        <v>26.17</v>
      </c>
      <c r="P763" s="8">
        <f t="shared" si="150"/>
        <v>21.17</v>
      </c>
      <c r="Q763" s="8">
        <f t="shared" si="150"/>
        <v>16.170000000000002</v>
      </c>
      <c r="R763" s="8">
        <f t="shared" si="150"/>
        <v>11.170000000000002</v>
      </c>
      <c r="S763" s="8">
        <f t="shared" si="150"/>
        <v>1.1700000000000017</v>
      </c>
      <c r="T763" s="8">
        <f t="shared" si="150"/>
        <v>0</v>
      </c>
      <c r="U763" s="21">
        <f t="shared" si="141"/>
        <v>36</v>
      </c>
      <c r="V763" s="19">
        <f>VLOOKUP($C763,Gas!$B$3:$E$2506,2)</f>
        <v>6.5949999999999998</v>
      </c>
      <c r="W763" s="44">
        <f t="shared" si="142"/>
        <v>7.7589082638362399</v>
      </c>
      <c r="X763" s="5">
        <f>VLOOKUP($C763,Gas!$B$3:$E$2506,4)</f>
        <v>0.5739625627612015</v>
      </c>
    </row>
    <row r="764" spans="1:24" x14ac:dyDescent="0.2">
      <c r="A764">
        <f t="shared" si="146"/>
        <v>2000</v>
      </c>
      <c r="B764" s="43">
        <f t="shared" si="145"/>
        <v>36</v>
      </c>
      <c r="C764" s="91">
        <v>36865</v>
      </c>
      <c r="D764" s="92">
        <v>57.24</v>
      </c>
      <c r="E764" s="4">
        <f t="shared" si="140"/>
        <v>0.11209953187124969</v>
      </c>
      <c r="F764" s="100">
        <f t="shared" si="147"/>
        <v>1.7143224183000303</v>
      </c>
      <c r="G764" s="2"/>
      <c r="H764" s="8">
        <f t="shared" ref="H764:T773" si="151">IF(H$1="P",MAX(0,H$2-$D764),IF(H$1="C",MAX(0,$D764-H$2)))</f>
        <v>0</v>
      </c>
      <c r="I764" s="8">
        <f t="shared" si="151"/>
        <v>0</v>
      </c>
      <c r="J764" s="8">
        <f t="shared" si="151"/>
        <v>0</v>
      </c>
      <c r="K764" s="8">
        <f t="shared" si="151"/>
        <v>0</v>
      </c>
      <c r="L764" s="8">
        <f t="shared" si="151"/>
        <v>0</v>
      </c>
      <c r="M764" s="8">
        <f t="shared" si="151"/>
        <v>0</v>
      </c>
      <c r="N764" s="8">
        <f t="shared" si="151"/>
        <v>37.24</v>
      </c>
      <c r="O764" s="8">
        <f t="shared" si="151"/>
        <v>32.24</v>
      </c>
      <c r="P764" s="8">
        <f t="shared" si="151"/>
        <v>27.240000000000002</v>
      </c>
      <c r="Q764" s="8">
        <f t="shared" si="151"/>
        <v>22.240000000000002</v>
      </c>
      <c r="R764" s="8">
        <f t="shared" si="151"/>
        <v>17.240000000000002</v>
      </c>
      <c r="S764" s="8">
        <f t="shared" si="151"/>
        <v>7.240000000000002</v>
      </c>
      <c r="T764" s="8">
        <f t="shared" si="151"/>
        <v>0</v>
      </c>
      <c r="U764" s="21">
        <f t="shared" si="141"/>
        <v>36</v>
      </c>
      <c r="V764" s="19">
        <f>VLOOKUP($C764,Gas!$B$3:$E$2506,2)</f>
        <v>7.4850000000000003</v>
      </c>
      <c r="W764" s="44">
        <f t="shared" si="142"/>
        <v>7.6472945891783564</v>
      </c>
      <c r="X764" s="5">
        <f>VLOOKUP($C764,Gas!$B$3:$E$2506,4)</f>
        <v>0.93262726952741126</v>
      </c>
    </row>
    <row r="765" spans="1:24" x14ac:dyDescent="0.2">
      <c r="A765">
        <f t="shared" si="146"/>
        <v>2000</v>
      </c>
      <c r="B765" s="43">
        <f t="shared" si="145"/>
        <v>36</v>
      </c>
      <c r="C765" s="91">
        <v>36866</v>
      </c>
      <c r="D765" s="92">
        <v>59.91</v>
      </c>
      <c r="E765" s="4">
        <f t="shared" si="140"/>
        <v>4.5590481407583282E-2</v>
      </c>
      <c r="F765" s="100">
        <f t="shared" si="147"/>
        <v>1.6328290406483419</v>
      </c>
      <c r="G765" s="2"/>
      <c r="H765" s="8">
        <f t="shared" si="151"/>
        <v>0</v>
      </c>
      <c r="I765" s="8">
        <f t="shared" si="151"/>
        <v>0</v>
      </c>
      <c r="J765" s="8">
        <f t="shared" si="151"/>
        <v>0</v>
      </c>
      <c r="K765" s="8">
        <f t="shared" si="151"/>
        <v>0</v>
      </c>
      <c r="L765" s="8">
        <f t="shared" si="151"/>
        <v>0</v>
      </c>
      <c r="M765" s="8">
        <f t="shared" si="151"/>
        <v>0</v>
      </c>
      <c r="N765" s="8">
        <f t="shared" si="151"/>
        <v>39.909999999999997</v>
      </c>
      <c r="O765" s="8">
        <f t="shared" si="151"/>
        <v>34.909999999999997</v>
      </c>
      <c r="P765" s="8">
        <f t="shared" si="151"/>
        <v>29.909999999999997</v>
      </c>
      <c r="Q765" s="8">
        <f t="shared" si="151"/>
        <v>24.909999999999997</v>
      </c>
      <c r="R765" s="8">
        <f t="shared" si="151"/>
        <v>19.909999999999997</v>
      </c>
      <c r="S765" s="8">
        <f t="shared" si="151"/>
        <v>9.9099999999999966</v>
      </c>
      <c r="T765" s="8">
        <f t="shared" si="151"/>
        <v>0</v>
      </c>
      <c r="U765" s="21">
        <f t="shared" si="141"/>
        <v>36</v>
      </c>
      <c r="V765" s="19">
        <f>VLOOKUP($C765,Gas!$B$3:$E$2506,2)</f>
        <v>8.0150000000000006</v>
      </c>
      <c r="W765" s="44">
        <f t="shared" si="142"/>
        <v>7.4747348721147837</v>
      </c>
      <c r="X765" s="5">
        <f>VLOOKUP($C765,Gas!$B$3:$E$2506,4)</f>
        <v>0.97278449334733941</v>
      </c>
    </row>
    <row r="766" spans="1:24" x14ac:dyDescent="0.2">
      <c r="A766">
        <f t="shared" si="146"/>
        <v>2000</v>
      </c>
      <c r="B766" s="43">
        <f t="shared" si="145"/>
        <v>36</v>
      </c>
      <c r="C766" s="91">
        <v>36867</v>
      </c>
      <c r="D766" s="92">
        <v>66.59</v>
      </c>
      <c r="E766" s="4">
        <f t="shared" si="140"/>
        <v>0.10571098002669757</v>
      </c>
      <c r="F766" s="100">
        <f t="shared" si="147"/>
        <v>1.6236752905352205</v>
      </c>
      <c r="G766" s="2"/>
      <c r="H766" s="8">
        <f t="shared" si="151"/>
        <v>0</v>
      </c>
      <c r="I766" s="8">
        <f t="shared" si="151"/>
        <v>0</v>
      </c>
      <c r="J766" s="8">
        <f t="shared" si="151"/>
        <v>0</v>
      </c>
      <c r="K766" s="8">
        <f t="shared" si="151"/>
        <v>0</v>
      </c>
      <c r="L766" s="8">
        <f t="shared" si="151"/>
        <v>0</v>
      </c>
      <c r="M766" s="8">
        <f t="shared" si="151"/>
        <v>0</v>
      </c>
      <c r="N766" s="8">
        <f t="shared" si="151"/>
        <v>46.59</v>
      </c>
      <c r="O766" s="8">
        <f t="shared" si="151"/>
        <v>41.59</v>
      </c>
      <c r="P766" s="8">
        <f t="shared" si="151"/>
        <v>36.590000000000003</v>
      </c>
      <c r="Q766" s="8">
        <f t="shared" si="151"/>
        <v>31.590000000000003</v>
      </c>
      <c r="R766" s="8">
        <f t="shared" si="151"/>
        <v>26.590000000000003</v>
      </c>
      <c r="S766" s="8">
        <f t="shared" si="151"/>
        <v>16.590000000000003</v>
      </c>
      <c r="T766" s="8">
        <f t="shared" si="151"/>
        <v>0</v>
      </c>
      <c r="U766" s="21">
        <f t="shared" si="141"/>
        <v>36</v>
      </c>
      <c r="V766" s="19">
        <f>VLOOKUP($C766,Gas!$B$3:$E$2506,2)</f>
        <v>8.8550000000000004</v>
      </c>
      <c r="W766" s="44">
        <f t="shared" si="142"/>
        <v>7.5200451722190849</v>
      </c>
      <c r="X766" s="5">
        <f>VLOOKUP($C766,Gas!$B$3:$E$2506,4)</f>
        <v>1.0564899072791396</v>
      </c>
    </row>
    <row r="767" spans="1:24" x14ac:dyDescent="0.2">
      <c r="A767">
        <f t="shared" si="146"/>
        <v>2000</v>
      </c>
      <c r="B767" s="43">
        <f t="shared" si="145"/>
        <v>36</v>
      </c>
      <c r="C767" s="91">
        <v>36868</v>
      </c>
      <c r="D767" s="92">
        <v>64.77</v>
      </c>
      <c r="E767" s="4">
        <f t="shared" si="140"/>
        <v>-2.7711882927705454E-2</v>
      </c>
      <c r="F767" s="100">
        <f t="shared" si="147"/>
        <v>1.1499365832522119</v>
      </c>
      <c r="G767" s="2"/>
      <c r="H767" s="8">
        <f t="shared" si="151"/>
        <v>0</v>
      </c>
      <c r="I767" s="8">
        <f t="shared" si="151"/>
        <v>0</v>
      </c>
      <c r="J767" s="8">
        <f t="shared" si="151"/>
        <v>0</v>
      </c>
      <c r="K767" s="8">
        <f t="shared" si="151"/>
        <v>0</v>
      </c>
      <c r="L767" s="8">
        <f t="shared" si="151"/>
        <v>0</v>
      </c>
      <c r="M767" s="8">
        <f t="shared" si="151"/>
        <v>0</v>
      </c>
      <c r="N767" s="8">
        <f t="shared" si="151"/>
        <v>44.769999999999996</v>
      </c>
      <c r="O767" s="8">
        <f t="shared" si="151"/>
        <v>39.769999999999996</v>
      </c>
      <c r="P767" s="8">
        <f t="shared" si="151"/>
        <v>34.769999999999996</v>
      </c>
      <c r="Q767" s="8">
        <f t="shared" si="151"/>
        <v>29.769999999999996</v>
      </c>
      <c r="R767" s="8">
        <f t="shared" si="151"/>
        <v>24.769999999999996</v>
      </c>
      <c r="S767" s="8">
        <f t="shared" si="151"/>
        <v>14.769999999999996</v>
      </c>
      <c r="T767" s="8">
        <f t="shared" si="151"/>
        <v>0</v>
      </c>
      <c r="U767" s="21">
        <f t="shared" si="141"/>
        <v>36</v>
      </c>
      <c r="V767" s="19">
        <f>VLOOKUP($C767,Gas!$B$3:$E$2506,2)</f>
        <v>8.6150000000000002</v>
      </c>
      <c r="W767" s="44">
        <f t="shared" si="142"/>
        <v>7.5182820661636676</v>
      </c>
      <c r="X767" s="5">
        <f>VLOOKUP($C767,Gas!$B$3:$E$2506,4)</f>
        <v>1.0887833406477947</v>
      </c>
    </row>
    <row r="768" spans="1:24" x14ac:dyDescent="0.2">
      <c r="A768">
        <f t="shared" si="146"/>
        <v>2000</v>
      </c>
      <c r="B768" s="43">
        <f t="shared" si="145"/>
        <v>36</v>
      </c>
      <c r="C768" s="91">
        <v>36871</v>
      </c>
      <c r="D768" s="92">
        <v>57.85</v>
      </c>
      <c r="E768" s="4">
        <f t="shared" si="140"/>
        <v>-0.11298907955514004</v>
      </c>
      <c r="F768" s="100">
        <f t="shared" si="147"/>
        <v>1.2920627458271958</v>
      </c>
      <c r="G768" s="2"/>
      <c r="H768" s="8">
        <f t="shared" si="151"/>
        <v>0</v>
      </c>
      <c r="I768" s="8">
        <f t="shared" si="151"/>
        <v>0</v>
      </c>
      <c r="J768" s="8">
        <f t="shared" si="151"/>
        <v>0</v>
      </c>
      <c r="K768" s="8">
        <f t="shared" si="151"/>
        <v>0</v>
      </c>
      <c r="L768" s="8">
        <f t="shared" si="151"/>
        <v>0</v>
      </c>
      <c r="M768" s="8">
        <f t="shared" si="151"/>
        <v>0</v>
      </c>
      <c r="N768" s="8">
        <f t="shared" si="151"/>
        <v>37.85</v>
      </c>
      <c r="O768" s="8">
        <f t="shared" si="151"/>
        <v>32.85</v>
      </c>
      <c r="P768" s="8">
        <f t="shared" si="151"/>
        <v>27.85</v>
      </c>
      <c r="Q768" s="8">
        <f t="shared" si="151"/>
        <v>22.85</v>
      </c>
      <c r="R768" s="8">
        <f t="shared" si="151"/>
        <v>17.850000000000001</v>
      </c>
      <c r="S768" s="8">
        <f t="shared" si="151"/>
        <v>7.8500000000000014</v>
      </c>
      <c r="T768" s="8">
        <f t="shared" si="151"/>
        <v>0</v>
      </c>
      <c r="U768" s="21">
        <f t="shared" si="141"/>
        <v>36</v>
      </c>
      <c r="V768" s="19">
        <f>VLOOKUP($C768,Gas!$B$3:$E$2506,2)</f>
        <v>8.0649999999999995</v>
      </c>
      <c r="W768" s="44">
        <f t="shared" si="142"/>
        <v>7.1729696218226913</v>
      </c>
      <c r="X768" s="5">
        <f>VLOOKUP($C768,Gas!$B$3:$E$2506,4)</f>
        <v>1.1334113835188349</v>
      </c>
    </row>
    <row r="769" spans="1:24" x14ac:dyDescent="0.2">
      <c r="A769">
        <f t="shared" si="146"/>
        <v>2000</v>
      </c>
      <c r="B769" s="43">
        <f t="shared" si="145"/>
        <v>36</v>
      </c>
      <c r="C769" s="91">
        <v>36872</v>
      </c>
      <c r="D769" s="92">
        <v>66.25</v>
      </c>
      <c r="E769" s="4">
        <f t="shared" si="140"/>
        <v>0.13558201122664601</v>
      </c>
      <c r="F769" s="100">
        <f t="shared" si="147"/>
        <v>1.1489454350615702</v>
      </c>
      <c r="G769" s="2"/>
      <c r="H769" s="8">
        <f t="shared" si="151"/>
        <v>0</v>
      </c>
      <c r="I769" s="8">
        <f t="shared" si="151"/>
        <v>0</v>
      </c>
      <c r="J769" s="8">
        <f t="shared" si="151"/>
        <v>0</v>
      </c>
      <c r="K769" s="8">
        <f t="shared" si="151"/>
        <v>0</v>
      </c>
      <c r="L769" s="8">
        <f t="shared" si="151"/>
        <v>0</v>
      </c>
      <c r="M769" s="8">
        <f t="shared" si="151"/>
        <v>0</v>
      </c>
      <c r="N769" s="8">
        <f t="shared" si="151"/>
        <v>46.25</v>
      </c>
      <c r="O769" s="8">
        <f t="shared" si="151"/>
        <v>41.25</v>
      </c>
      <c r="P769" s="8">
        <f t="shared" si="151"/>
        <v>36.25</v>
      </c>
      <c r="Q769" s="8">
        <f t="shared" si="151"/>
        <v>31.25</v>
      </c>
      <c r="R769" s="8">
        <f t="shared" si="151"/>
        <v>26.25</v>
      </c>
      <c r="S769" s="8">
        <f t="shared" si="151"/>
        <v>16.25</v>
      </c>
      <c r="T769" s="8">
        <f t="shared" si="151"/>
        <v>0</v>
      </c>
      <c r="U769" s="21">
        <f t="shared" si="141"/>
        <v>36</v>
      </c>
      <c r="V769" s="19">
        <f>VLOOKUP($C769,Gas!$B$3:$E$2506,2)</f>
        <v>9.9350000000000005</v>
      </c>
      <c r="W769" s="44">
        <f t="shared" si="142"/>
        <v>6.6683442375440363</v>
      </c>
      <c r="X769" s="5">
        <f>VLOOKUP($C769,Gas!$B$3:$E$2506,4)</f>
        <v>1.5913324927810515</v>
      </c>
    </row>
    <row r="770" spans="1:24" x14ac:dyDescent="0.2">
      <c r="A770">
        <f t="shared" si="146"/>
        <v>2000</v>
      </c>
      <c r="B770" s="43">
        <f t="shared" si="145"/>
        <v>36</v>
      </c>
      <c r="C770" s="91">
        <v>36873</v>
      </c>
      <c r="D770" s="92">
        <v>63.71</v>
      </c>
      <c r="E770" s="4">
        <f t="shared" si="140"/>
        <v>-3.909392873793481E-2</v>
      </c>
      <c r="F770" s="100">
        <f t="shared" si="147"/>
        <v>1.2170649373548836</v>
      </c>
      <c r="G770" s="2"/>
      <c r="H770" s="8">
        <f t="shared" si="151"/>
        <v>0</v>
      </c>
      <c r="I770" s="8">
        <f t="shared" si="151"/>
        <v>0</v>
      </c>
      <c r="J770" s="8">
        <f t="shared" si="151"/>
        <v>0</v>
      </c>
      <c r="K770" s="8">
        <f t="shared" si="151"/>
        <v>0</v>
      </c>
      <c r="L770" s="8">
        <f t="shared" si="151"/>
        <v>0</v>
      </c>
      <c r="M770" s="8">
        <f t="shared" si="151"/>
        <v>0</v>
      </c>
      <c r="N770" s="8">
        <f t="shared" si="151"/>
        <v>43.71</v>
      </c>
      <c r="O770" s="8">
        <f t="shared" si="151"/>
        <v>38.71</v>
      </c>
      <c r="P770" s="8">
        <f t="shared" si="151"/>
        <v>33.71</v>
      </c>
      <c r="Q770" s="8">
        <f t="shared" si="151"/>
        <v>28.71</v>
      </c>
      <c r="R770" s="8">
        <f t="shared" si="151"/>
        <v>23.71</v>
      </c>
      <c r="S770" s="8">
        <f t="shared" si="151"/>
        <v>13.71</v>
      </c>
      <c r="T770" s="8">
        <f t="shared" si="151"/>
        <v>0</v>
      </c>
      <c r="U770" s="21">
        <f t="shared" si="141"/>
        <v>36</v>
      </c>
      <c r="V770" s="19">
        <f>VLOOKUP($C770,Gas!$B$3:$E$2506,2)</f>
        <v>8.7200000000000006</v>
      </c>
      <c r="W770" s="44">
        <f t="shared" si="142"/>
        <v>7.3061926605504581</v>
      </c>
      <c r="X770" s="5">
        <f>VLOOKUP($C770,Gas!$B$3:$E$2506,4)</f>
        <v>1.8939256911056066</v>
      </c>
    </row>
    <row r="771" spans="1:24" x14ac:dyDescent="0.2">
      <c r="A771">
        <f t="shared" si="146"/>
        <v>2000</v>
      </c>
      <c r="B771" s="43">
        <f t="shared" si="145"/>
        <v>36</v>
      </c>
      <c r="C771" s="91">
        <v>36874</v>
      </c>
      <c r="D771" s="92">
        <v>70.17</v>
      </c>
      <c r="E771" s="4">
        <f t="shared" si="140"/>
        <v>9.6579333135800458E-2</v>
      </c>
      <c r="F771" s="100">
        <f t="shared" si="147"/>
        <v>1.2508411932443153</v>
      </c>
      <c r="G771" s="2"/>
      <c r="H771" s="8">
        <f t="shared" si="151"/>
        <v>0</v>
      </c>
      <c r="I771" s="8">
        <f t="shared" si="151"/>
        <v>0</v>
      </c>
      <c r="J771" s="8">
        <f t="shared" si="151"/>
        <v>0</v>
      </c>
      <c r="K771" s="8">
        <f t="shared" si="151"/>
        <v>0</v>
      </c>
      <c r="L771" s="8">
        <f t="shared" si="151"/>
        <v>0</v>
      </c>
      <c r="M771" s="8">
        <f t="shared" si="151"/>
        <v>0</v>
      </c>
      <c r="N771" s="8">
        <f t="shared" si="151"/>
        <v>50.17</v>
      </c>
      <c r="O771" s="8">
        <f t="shared" si="151"/>
        <v>45.17</v>
      </c>
      <c r="P771" s="8">
        <f t="shared" si="151"/>
        <v>40.17</v>
      </c>
      <c r="Q771" s="8">
        <f t="shared" si="151"/>
        <v>35.17</v>
      </c>
      <c r="R771" s="8">
        <f t="shared" si="151"/>
        <v>30.17</v>
      </c>
      <c r="S771" s="8">
        <f t="shared" si="151"/>
        <v>20.170000000000002</v>
      </c>
      <c r="T771" s="8">
        <f t="shared" si="151"/>
        <v>0</v>
      </c>
      <c r="U771" s="21">
        <f t="shared" si="141"/>
        <v>36</v>
      </c>
      <c r="V771" s="19">
        <f>VLOOKUP($C771,Gas!$B$3:$E$2506,2)</f>
        <v>7.6950000000000003</v>
      </c>
      <c r="W771" s="44">
        <f t="shared" si="142"/>
        <v>9.1189083820662766</v>
      </c>
      <c r="X771" s="5">
        <f>VLOOKUP($C771,Gas!$B$3:$E$2506,4)</f>
        <v>2.107369434984685</v>
      </c>
    </row>
    <row r="772" spans="1:24" x14ac:dyDescent="0.2">
      <c r="A772">
        <f t="shared" si="146"/>
        <v>2000</v>
      </c>
      <c r="B772" s="43">
        <f t="shared" si="145"/>
        <v>36</v>
      </c>
      <c r="C772" s="91">
        <v>36875</v>
      </c>
      <c r="D772" s="92">
        <v>62.67</v>
      </c>
      <c r="E772" s="4">
        <f t="shared" ref="E772:E835" si="152">LN(D772/D771)</f>
        <v>-0.11303800502761326</v>
      </c>
      <c r="F772" s="100">
        <f t="shared" si="147"/>
        <v>1.4690811696636372</v>
      </c>
      <c r="G772" s="2"/>
      <c r="H772" s="8">
        <f t="shared" si="151"/>
        <v>0</v>
      </c>
      <c r="I772" s="8">
        <f t="shared" si="151"/>
        <v>0</v>
      </c>
      <c r="J772" s="8">
        <f t="shared" si="151"/>
        <v>0</v>
      </c>
      <c r="K772" s="8">
        <f t="shared" si="151"/>
        <v>0</v>
      </c>
      <c r="L772" s="8">
        <f t="shared" si="151"/>
        <v>0</v>
      </c>
      <c r="M772" s="8">
        <f t="shared" si="151"/>
        <v>0</v>
      </c>
      <c r="N772" s="8">
        <f t="shared" si="151"/>
        <v>42.67</v>
      </c>
      <c r="O772" s="8">
        <f t="shared" si="151"/>
        <v>37.67</v>
      </c>
      <c r="P772" s="8">
        <f t="shared" si="151"/>
        <v>32.67</v>
      </c>
      <c r="Q772" s="8">
        <f t="shared" si="151"/>
        <v>27.67</v>
      </c>
      <c r="R772" s="8">
        <f t="shared" si="151"/>
        <v>22.67</v>
      </c>
      <c r="S772" s="8">
        <f t="shared" si="151"/>
        <v>12.670000000000002</v>
      </c>
      <c r="T772" s="8">
        <f t="shared" si="151"/>
        <v>0</v>
      </c>
      <c r="U772" s="21">
        <f t="shared" ref="U772:U835" si="153">B772</f>
        <v>36</v>
      </c>
      <c r="V772" s="19">
        <f>VLOOKUP($C772,Gas!$B$3:$E$2506,2)</f>
        <v>7.52</v>
      </c>
      <c r="W772" s="44">
        <f t="shared" ref="W772:W835" si="154">D772/V772</f>
        <v>8.3337765957446823</v>
      </c>
      <c r="X772" s="5">
        <f>VLOOKUP($C772,Gas!$B$3:$E$2506,4)</f>
        <v>1.9771164594428181</v>
      </c>
    </row>
    <row r="773" spans="1:24" x14ac:dyDescent="0.2">
      <c r="A773">
        <f t="shared" si="146"/>
        <v>2000</v>
      </c>
      <c r="B773" s="43">
        <f t="shared" si="145"/>
        <v>36</v>
      </c>
      <c r="C773" s="91">
        <v>36878</v>
      </c>
      <c r="D773" s="92">
        <v>61.28</v>
      </c>
      <c r="E773" s="4">
        <f t="shared" si="152"/>
        <v>-2.242933880424831E-2</v>
      </c>
      <c r="F773" s="100">
        <f t="shared" si="147"/>
        <v>1.4778205295669498</v>
      </c>
      <c r="G773" s="2"/>
      <c r="H773" s="8">
        <f t="shared" si="151"/>
        <v>0</v>
      </c>
      <c r="I773" s="8">
        <f t="shared" si="151"/>
        <v>0</v>
      </c>
      <c r="J773" s="8">
        <f t="shared" si="151"/>
        <v>0</v>
      </c>
      <c r="K773" s="8">
        <f t="shared" si="151"/>
        <v>0</v>
      </c>
      <c r="L773" s="8">
        <f t="shared" si="151"/>
        <v>0</v>
      </c>
      <c r="M773" s="8">
        <f t="shared" si="151"/>
        <v>0</v>
      </c>
      <c r="N773" s="8">
        <f t="shared" si="151"/>
        <v>41.28</v>
      </c>
      <c r="O773" s="8">
        <f t="shared" si="151"/>
        <v>36.28</v>
      </c>
      <c r="P773" s="8">
        <f t="shared" si="151"/>
        <v>31.28</v>
      </c>
      <c r="Q773" s="8">
        <f t="shared" si="151"/>
        <v>26.28</v>
      </c>
      <c r="R773" s="8">
        <f t="shared" si="151"/>
        <v>21.28</v>
      </c>
      <c r="S773" s="8">
        <f t="shared" si="151"/>
        <v>11.280000000000001</v>
      </c>
      <c r="T773" s="8">
        <f t="shared" si="151"/>
        <v>0</v>
      </c>
      <c r="U773" s="21">
        <f t="shared" si="153"/>
        <v>36</v>
      </c>
      <c r="V773" s="19">
        <f>VLOOKUP($C773,Gas!$B$3:$E$2506,2)</f>
        <v>7.83</v>
      </c>
      <c r="W773" s="44">
        <f t="shared" si="154"/>
        <v>7.8263090676883778</v>
      </c>
      <c r="X773" s="5">
        <f>VLOOKUP($C773,Gas!$B$3:$E$2506,4)</f>
        <v>1.8206970653064305</v>
      </c>
    </row>
    <row r="774" spans="1:24" x14ac:dyDescent="0.2">
      <c r="A774">
        <f t="shared" si="146"/>
        <v>2000</v>
      </c>
      <c r="B774" s="43">
        <f t="shared" si="145"/>
        <v>36</v>
      </c>
      <c r="C774" s="91">
        <v>36879</v>
      </c>
      <c r="D774" s="92">
        <v>59.24</v>
      </c>
      <c r="E774" s="4">
        <f t="shared" si="152"/>
        <v>-3.3856536032737854E-2</v>
      </c>
      <c r="F774" s="100">
        <f t="shared" si="147"/>
        <v>1.397767545932231</v>
      </c>
      <c r="G774" s="2"/>
      <c r="H774" s="8">
        <f t="shared" ref="H774:T783" si="155">IF(H$1="P",MAX(0,H$2-$D774),IF(H$1="C",MAX(0,$D774-H$2)))</f>
        <v>0</v>
      </c>
      <c r="I774" s="8">
        <f t="shared" si="155"/>
        <v>0</v>
      </c>
      <c r="J774" s="8">
        <f t="shared" si="155"/>
        <v>0</v>
      </c>
      <c r="K774" s="8">
        <f t="shared" si="155"/>
        <v>0</v>
      </c>
      <c r="L774" s="8">
        <f t="shared" si="155"/>
        <v>0</v>
      </c>
      <c r="M774" s="8">
        <f t="shared" si="155"/>
        <v>0</v>
      </c>
      <c r="N774" s="8">
        <f t="shared" si="155"/>
        <v>39.24</v>
      </c>
      <c r="O774" s="8">
        <f t="shared" si="155"/>
        <v>34.24</v>
      </c>
      <c r="P774" s="8">
        <f t="shared" si="155"/>
        <v>29.240000000000002</v>
      </c>
      <c r="Q774" s="8">
        <f t="shared" si="155"/>
        <v>24.240000000000002</v>
      </c>
      <c r="R774" s="8">
        <f t="shared" si="155"/>
        <v>19.240000000000002</v>
      </c>
      <c r="S774" s="8">
        <f t="shared" si="155"/>
        <v>9.240000000000002</v>
      </c>
      <c r="T774" s="8">
        <f t="shared" si="155"/>
        <v>0</v>
      </c>
      <c r="U774" s="21">
        <f t="shared" si="153"/>
        <v>36</v>
      </c>
      <c r="V774" s="19">
        <f>VLOOKUP($C774,Gas!$B$3:$E$2506,2)</f>
        <v>9.2799999999999994</v>
      </c>
      <c r="W774" s="44">
        <f t="shared" si="154"/>
        <v>6.3836206896551735</v>
      </c>
      <c r="X774" s="5">
        <f>VLOOKUP($C774,Gas!$B$3:$E$2506,4)</f>
        <v>2.0654914348858804</v>
      </c>
    </row>
    <row r="775" spans="1:24" x14ac:dyDescent="0.2">
      <c r="A775">
        <f t="shared" si="146"/>
        <v>2000</v>
      </c>
      <c r="B775" s="43">
        <f t="shared" si="145"/>
        <v>36</v>
      </c>
      <c r="C775" s="91">
        <v>36880</v>
      </c>
      <c r="D775" s="92">
        <v>62.3</v>
      </c>
      <c r="E775" s="4">
        <f t="shared" si="152"/>
        <v>5.036443639380931E-2</v>
      </c>
      <c r="F775" s="100">
        <f t="shared" si="147"/>
        <v>1.4019645151945532</v>
      </c>
      <c r="G775" s="2"/>
      <c r="H775" s="8">
        <f t="shared" si="155"/>
        <v>0</v>
      </c>
      <c r="I775" s="8">
        <f t="shared" si="155"/>
        <v>0</v>
      </c>
      <c r="J775" s="8">
        <f t="shared" si="155"/>
        <v>0</v>
      </c>
      <c r="K775" s="8">
        <f t="shared" si="155"/>
        <v>0</v>
      </c>
      <c r="L775" s="8">
        <f t="shared" si="155"/>
        <v>0</v>
      </c>
      <c r="M775" s="8">
        <f t="shared" si="155"/>
        <v>0</v>
      </c>
      <c r="N775" s="8">
        <f t="shared" si="155"/>
        <v>42.3</v>
      </c>
      <c r="O775" s="8">
        <f t="shared" si="155"/>
        <v>37.299999999999997</v>
      </c>
      <c r="P775" s="8">
        <f t="shared" si="155"/>
        <v>32.299999999999997</v>
      </c>
      <c r="Q775" s="8">
        <f t="shared" si="155"/>
        <v>27.299999999999997</v>
      </c>
      <c r="R775" s="8">
        <f t="shared" si="155"/>
        <v>22.299999999999997</v>
      </c>
      <c r="S775" s="8">
        <f t="shared" si="155"/>
        <v>12.299999999999997</v>
      </c>
      <c r="T775" s="8">
        <f t="shared" si="155"/>
        <v>0</v>
      </c>
      <c r="U775" s="21">
        <f t="shared" si="153"/>
        <v>36</v>
      </c>
      <c r="V775" s="19">
        <f>VLOOKUP($C775,Gas!$B$3:$E$2506,2)</f>
        <v>9.1199999999999992</v>
      </c>
      <c r="W775" s="44">
        <f t="shared" si="154"/>
        <v>6.8311403508771935</v>
      </c>
      <c r="X775" s="5">
        <f>VLOOKUP($C775,Gas!$B$3:$E$2506,4)</f>
        <v>2.072942512045612</v>
      </c>
    </row>
    <row r="776" spans="1:24" x14ac:dyDescent="0.2">
      <c r="A776">
        <f t="shared" si="146"/>
        <v>2000</v>
      </c>
      <c r="B776" s="43">
        <f t="shared" si="145"/>
        <v>36</v>
      </c>
      <c r="C776" s="91">
        <v>36881</v>
      </c>
      <c r="D776" s="92">
        <v>67.510000000000005</v>
      </c>
      <c r="E776" s="4">
        <f t="shared" si="152"/>
        <v>8.0314309260371738E-2</v>
      </c>
      <c r="F776" s="100">
        <f t="shared" si="147"/>
        <v>1.3557279030240912</v>
      </c>
      <c r="G776" s="2"/>
      <c r="H776" s="8">
        <f t="shared" si="155"/>
        <v>0</v>
      </c>
      <c r="I776" s="8">
        <f t="shared" si="155"/>
        <v>0</v>
      </c>
      <c r="J776" s="8">
        <f t="shared" si="155"/>
        <v>0</v>
      </c>
      <c r="K776" s="8">
        <f t="shared" si="155"/>
        <v>0</v>
      </c>
      <c r="L776" s="8">
        <f t="shared" si="155"/>
        <v>0</v>
      </c>
      <c r="M776" s="8">
        <f t="shared" si="155"/>
        <v>0</v>
      </c>
      <c r="N776" s="8">
        <f t="shared" si="155"/>
        <v>47.510000000000005</v>
      </c>
      <c r="O776" s="8">
        <f t="shared" si="155"/>
        <v>42.510000000000005</v>
      </c>
      <c r="P776" s="8">
        <f t="shared" si="155"/>
        <v>37.510000000000005</v>
      </c>
      <c r="Q776" s="8">
        <f t="shared" si="155"/>
        <v>32.510000000000005</v>
      </c>
      <c r="R776" s="8">
        <f t="shared" si="155"/>
        <v>27.510000000000005</v>
      </c>
      <c r="S776" s="8">
        <f t="shared" si="155"/>
        <v>17.510000000000005</v>
      </c>
      <c r="T776" s="8">
        <f t="shared" si="155"/>
        <v>0</v>
      </c>
      <c r="U776" s="21">
        <f t="shared" si="153"/>
        <v>36</v>
      </c>
      <c r="V776" s="19">
        <f>VLOOKUP($C776,Gas!$B$3:$E$2506,2)</f>
        <v>9.91</v>
      </c>
      <c r="W776" s="44">
        <f t="shared" si="154"/>
        <v>6.8123107971745718</v>
      </c>
      <c r="X776" s="5">
        <f>VLOOKUP($C776,Gas!$B$3:$E$2506,4)</f>
        <v>2.113327561843493</v>
      </c>
    </row>
    <row r="777" spans="1:24" x14ac:dyDescent="0.2">
      <c r="A777">
        <f t="shared" si="146"/>
        <v>2000</v>
      </c>
      <c r="B777" s="43">
        <f t="shared" si="145"/>
        <v>36</v>
      </c>
      <c r="C777" s="91">
        <v>36882</v>
      </c>
      <c r="D777" s="92">
        <v>78.569999999999993</v>
      </c>
      <c r="E777" s="4">
        <f t="shared" si="152"/>
        <v>0.15171421213395103</v>
      </c>
      <c r="F777" s="100">
        <f t="shared" si="147"/>
        <v>1.5339258104208089</v>
      </c>
      <c r="G777" s="2"/>
      <c r="H777" s="8">
        <f t="shared" si="155"/>
        <v>0</v>
      </c>
      <c r="I777" s="8">
        <f t="shared" si="155"/>
        <v>0</v>
      </c>
      <c r="J777" s="8">
        <f t="shared" si="155"/>
        <v>0</v>
      </c>
      <c r="K777" s="8">
        <f t="shared" si="155"/>
        <v>0</v>
      </c>
      <c r="L777" s="8">
        <f t="shared" si="155"/>
        <v>0</v>
      </c>
      <c r="M777" s="8">
        <f t="shared" si="155"/>
        <v>0</v>
      </c>
      <c r="N777" s="8">
        <f t="shared" si="155"/>
        <v>58.569999999999993</v>
      </c>
      <c r="O777" s="8">
        <f t="shared" si="155"/>
        <v>53.569999999999993</v>
      </c>
      <c r="P777" s="8">
        <f t="shared" si="155"/>
        <v>48.569999999999993</v>
      </c>
      <c r="Q777" s="8">
        <f t="shared" si="155"/>
        <v>43.569999999999993</v>
      </c>
      <c r="R777" s="8">
        <f t="shared" si="155"/>
        <v>38.569999999999993</v>
      </c>
      <c r="S777" s="8">
        <f t="shared" si="155"/>
        <v>28.569999999999993</v>
      </c>
      <c r="T777" s="8">
        <f t="shared" si="155"/>
        <v>0</v>
      </c>
      <c r="U777" s="21">
        <f t="shared" si="153"/>
        <v>36</v>
      </c>
      <c r="V777" s="19">
        <f>VLOOKUP($C777,Gas!$B$3:$E$2506,2)</f>
        <v>10.48</v>
      </c>
      <c r="W777" s="44">
        <f t="shared" si="154"/>
        <v>7.497137404580152</v>
      </c>
      <c r="X777" s="5">
        <f>VLOOKUP($C777,Gas!$B$3:$E$2506,4)</f>
        <v>1.7291597096522724</v>
      </c>
    </row>
    <row r="778" spans="1:24" x14ac:dyDescent="0.2">
      <c r="A778">
        <f t="shared" si="146"/>
        <v>2000</v>
      </c>
      <c r="B778" s="43">
        <f t="shared" si="145"/>
        <v>36</v>
      </c>
      <c r="C778" s="91">
        <v>36886</v>
      </c>
      <c r="D778" s="109">
        <f>D777</f>
        <v>78.569999999999993</v>
      </c>
      <c r="E778" s="4">
        <f t="shared" si="152"/>
        <v>0</v>
      </c>
      <c r="F778" s="100">
        <f t="shared" si="147"/>
        <v>1.3570548901308772</v>
      </c>
      <c r="G778" s="2"/>
      <c r="H778" s="8">
        <f t="shared" si="155"/>
        <v>0</v>
      </c>
      <c r="I778" s="8">
        <f t="shared" si="155"/>
        <v>0</v>
      </c>
      <c r="J778" s="8">
        <f t="shared" si="155"/>
        <v>0</v>
      </c>
      <c r="K778" s="8">
        <f t="shared" si="155"/>
        <v>0</v>
      </c>
      <c r="L778" s="8">
        <f t="shared" si="155"/>
        <v>0</v>
      </c>
      <c r="M778" s="8">
        <f t="shared" si="155"/>
        <v>0</v>
      </c>
      <c r="N778" s="8">
        <f t="shared" si="155"/>
        <v>58.569999999999993</v>
      </c>
      <c r="O778" s="8">
        <f t="shared" si="155"/>
        <v>53.569999999999993</v>
      </c>
      <c r="P778" s="8">
        <f t="shared" si="155"/>
        <v>48.569999999999993</v>
      </c>
      <c r="Q778" s="8">
        <f t="shared" si="155"/>
        <v>43.569999999999993</v>
      </c>
      <c r="R778" s="8">
        <f t="shared" si="155"/>
        <v>38.569999999999993</v>
      </c>
      <c r="S778" s="8">
        <f t="shared" si="155"/>
        <v>28.569999999999993</v>
      </c>
      <c r="T778" s="8">
        <f t="shared" si="155"/>
        <v>0</v>
      </c>
      <c r="U778" s="21">
        <f t="shared" si="153"/>
        <v>36</v>
      </c>
      <c r="V778" s="19">
        <f>VLOOKUP($C778,Gas!$B$3:$E$2506,2)</f>
        <v>10.494999999999999</v>
      </c>
      <c r="W778" s="44">
        <f t="shared" si="154"/>
        <v>7.4864221057646496</v>
      </c>
      <c r="X778" s="5">
        <f>VLOOKUP($C778,Gas!$B$3:$E$2506,4)</f>
        <v>1.1143282260203911</v>
      </c>
    </row>
    <row r="779" spans="1:24" x14ac:dyDescent="0.2">
      <c r="A779">
        <f t="shared" si="146"/>
        <v>2000</v>
      </c>
      <c r="B779" s="43">
        <f t="shared" si="145"/>
        <v>36</v>
      </c>
      <c r="C779" s="91">
        <v>36887</v>
      </c>
      <c r="D779" s="109">
        <f>D778</f>
        <v>78.569999999999993</v>
      </c>
      <c r="E779" s="4">
        <f t="shared" si="152"/>
        <v>0</v>
      </c>
      <c r="F779" s="100">
        <f t="shared" si="147"/>
        <v>1.2290253302894056</v>
      </c>
      <c r="G779" s="2"/>
      <c r="H779" s="8">
        <f t="shared" si="155"/>
        <v>0</v>
      </c>
      <c r="I779" s="8">
        <f t="shared" si="155"/>
        <v>0</v>
      </c>
      <c r="J779" s="8">
        <f t="shared" si="155"/>
        <v>0</v>
      </c>
      <c r="K779" s="8">
        <f t="shared" si="155"/>
        <v>0</v>
      </c>
      <c r="L779" s="8">
        <f t="shared" si="155"/>
        <v>0</v>
      </c>
      <c r="M779" s="8">
        <f t="shared" si="155"/>
        <v>0</v>
      </c>
      <c r="N779" s="8">
        <f t="shared" si="155"/>
        <v>58.569999999999993</v>
      </c>
      <c r="O779" s="8">
        <f t="shared" si="155"/>
        <v>53.569999999999993</v>
      </c>
      <c r="P779" s="8">
        <f t="shared" si="155"/>
        <v>48.569999999999993</v>
      </c>
      <c r="Q779" s="8">
        <f t="shared" si="155"/>
        <v>43.569999999999993</v>
      </c>
      <c r="R779" s="8">
        <f t="shared" si="155"/>
        <v>38.569999999999993</v>
      </c>
      <c r="S779" s="8">
        <f t="shared" si="155"/>
        <v>28.569999999999993</v>
      </c>
      <c r="T779" s="8">
        <f t="shared" si="155"/>
        <v>0</v>
      </c>
      <c r="U779" s="21">
        <f t="shared" si="153"/>
        <v>36</v>
      </c>
      <c r="V779" s="19">
        <f>VLOOKUP($C779,Gas!$B$3:$E$2506,2)</f>
        <v>10.119999999999999</v>
      </c>
      <c r="W779" s="44">
        <f t="shared" si="154"/>
        <v>7.7638339920948614</v>
      </c>
      <c r="X779" s="5">
        <f>VLOOKUP($C779,Gas!$B$3:$E$2506,4)</f>
        <v>1.1732443303681657</v>
      </c>
    </row>
    <row r="780" spans="1:24" x14ac:dyDescent="0.2">
      <c r="A780">
        <f t="shared" si="146"/>
        <v>2000</v>
      </c>
      <c r="B780" s="43">
        <f t="shared" si="145"/>
        <v>36</v>
      </c>
      <c r="C780" s="91">
        <v>36888</v>
      </c>
      <c r="D780" s="92">
        <v>62</v>
      </c>
      <c r="E780" s="4">
        <f t="shared" si="152"/>
        <v>-0.23685556214263864</v>
      </c>
      <c r="F780" s="100">
        <f t="shared" si="147"/>
        <v>1.7621420025739432</v>
      </c>
      <c r="G780" s="2"/>
      <c r="H780" s="8">
        <f t="shared" si="155"/>
        <v>0</v>
      </c>
      <c r="I780" s="8">
        <f t="shared" si="155"/>
        <v>0</v>
      </c>
      <c r="J780" s="8">
        <f t="shared" si="155"/>
        <v>0</v>
      </c>
      <c r="K780" s="8">
        <f t="shared" si="155"/>
        <v>0</v>
      </c>
      <c r="L780" s="8">
        <f t="shared" si="155"/>
        <v>0</v>
      </c>
      <c r="M780" s="8">
        <f t="shared" si="155"/>
        <v>0</v>
      </c>
      <c r="N780" s="8">
        <f t="shared" si="155"/>
        <v>42</v>
      </c>
      <c r="O780" s="8">
        <f t="shared" si="155"/>
        <v>37</v>
      </c>
      <c r="P780" s="8">
        <f t="shared" si="155"/>
        <v>32</v>
      </c>
      <c r="Q780" s="8">
        <f t="shared" si="155"/>
        <v>27</v>
      </c>
      <c r="R780" s="8">
        <f t="shared" si="155"/>
        <v>22</v>
      </c>
      <c r="S780" s="8">
        <f t="shared" si="155"/>
        <v>12</v>
      </c>
      <c r="T780" s="8">
        <f t="shared" si="155"/>
        <v>0</v>
      </c>
      <c r="U780" s="21">
        <f t="shared" si="153"/>
        <v>36</v>
      </c>
      <c r="V780" s="19">
        <f>VLOOKUP($C780,Gas!$B$3:$E$2506,2)</f>
        <v>9.5950000000000006</v>
      </c>
      <c r="W780" s="44">
        <f t="shared" si="154"/>
        <v>6.461698801459093</v>
      </c>
      <c r="X780" s="5">
        <f>VLOOKUP($C780,Gas!$B$3:$E$2506,4)</f>
        <v>1.2613237280606919</v>
      </c>
    </row>
    <row r="781" spans="1:24" x14ac:dyDescent="0.2">
      <c r="A781">
        <f t="shared" si="146"/>
        <v>2000</v>
      </c>
      <c r="B781" s="43">
        <f t="shared" si="145"/>
        <v>36</v>
      </c>
      <c r="C781" s="91">
        <v>36889</v>
      </c>
      <c r="D781" s="92">
        <v>59.05</v>
      </c>
      <c r="E781" s="4">
        <f t="shared" si="152"/>
        <v>-4.874984240172027E-2</v>
      </c>
      <c r="F781" s="100">
        <f t="shared" si="147"/>
        <v>1.6826840644928454</v>
      </c>
      <c r="G781" s="2"/>
      <c r="H781" s="8">
        <f t="shared" si="155"/>
        <v>0</v>
      </c>
      <c r="I781" s="8">
        <f t="shared" si="155"/>
        <v>0</v>
      </c>
      <c r="J781" s="8">
        <f t="shared" si="155"/>
        <v>0</v>
      </c>
      <c r="K781" s="8">
        <f t="shared" si="155"/>
        <v>0</v>
      </c>
      <c r="L781" s="8">
        <f t="shared" si="155"/>
        <v>0</v>
      </c>
      <c r="M781" s="8">
        <f t="shared" si="155"/>
        <v>0</v>
      </c>
      <c r="N781" s="8">
        <f t="shared" si="155"/>
        <v>39.049999999999997</v>
      </c>
      <c r="O781" s="8">
        <f t="shared" si="155"/>
        <v>34.049999999999997</v>
      </c>
      <c r="P781" s="8">
        <f t="shared" si="155"/>
        <v>29.049999999999997</v>
      </c>
      <c r="Q781" s="8">
        <f t="shared" si="155"/>
        <v>24.049999999999997</v>
      </c>
      <c r="R781" s="8">
        <f t="shared" si="155"/>
        <v>19.049999999999997</v>
      </c>
      <c r="S781" s="8">
        <f t="shared" si="155"/>
        <v>9.0499999999999972</v>
      </c>
      <c r="T781" s="8">
        <f t="shared" si="155"/>
        <v>0</v>
      </c>
      <c r="U781" s="21">
        <f t="shared" si="153"/>
        <v>36</v>
      </c>
      <c r="V781" s="19">
        <f>VLOOKUP($C781,Gas!$B$3:$E$2506,2)</f>
        <v>9.23</v>
      </c>
      <c r="W781" s="44">
        <f t="shared" si="154"/>
        <v>6.3976164680390024</v>
      </c>
      <c r="X781" s="5">
        <f>VLOOKUP($C781,Gas!$B$3:$E$2506,4)</f>
        <v>0.80544535192467914</v>
      </c>
    </row>
    <row r="782" spans="1:24" x14ac:dyDescent="0.2">
      <c r="A782">
        <f t="shared" si="146"/>
        <v>2001</v>
      </c>
      <c r="B782" s="43">
        <f t="shared" si="145"/>
        <v>37</v>
      </c>
      <c r="C782" s="91">
        <v>36893</v>
      </c>
      <c r="D782" s="92">
        <v>65.08</v>
      </c>
      <c r="E782" s="4">
        <f t="shared" si="152"/>
        <v>9.7232739707465821E-2</v>
      </c>
      <c r="F782" s="100">
        <f t="shared" si="147"/>
        <v>1.678643869418188</v>
      </c>
      <c r="G782" s="2"/>
      <c r="H782" s="8">
        <f t="shared" si="155"/>
        <v>0</v>
      </c>
      <c r="I782" s="8">
        <f t="shared" si="155"/>
        <v>0</v>
      </c>
      <c r="J782" s="8">
        <f t="shared" si="155"/>
        <v>0</v>
      </c>
      <c r="K782" s="8">
        <f t="shared" si="155"/>
        <v>0</v>
      </c>
      <c r="L782" s="8">
        <f t="shared" si="155"/>
        <v>0</v>
      </c>
      <c r="M782" s="8">
        <f t="shared" si="155"/>
        <v>0</v>
      </c>
      <c r="N782" s="8">
        <f t="shared" si="155"/>
        <v>45.08</v>
      </c>
      <c r="O782" s="8">
        <f t="shared" si="155"/>
        <v>40.08</v>
      </c>
      <c r="P782" s="8">
        <f t="shared" si="155"/>
        <v>35.08</v>
      </c>
      <c r="Q782" s="8">
        <f t="shared" si="155"/>
        <v>30.08</v>
      </c>
      <c r="R782" s="8">
        <f t="shared" si="155"/>
        <v>25.08</v>
      </c>
      <c r="S782" s="8">
        <f t="shared" si="155"/>
        <v>15.079999999999998</v>
      </c>
      <c r="T782" s="8">
        <f t="shared" si="155"/>
        <v>0</v>
      </c>
      <c r="U782" s="21">
        <f t="shared" si="153"/>
        <v>37</v>
      </c>
      <c r="V782" s="19">
        <f>VLOOKUP($C782,Gas!$B$3:$E$2506,2)</f>
        <v>10.53</v>
      </c>
      <c r="W782" s="44">
        <f t="shared" si="154"/>
        <v>6.1804368471035138</v>
      </c>
      <c r="X782" s="5">
        <f>VLOOKUP($C782,Gas!$B$3:$E$2506,4)</f>
        <v>0.82516329256016396</v>
      </c>
    </row>
    <row r="783" spans="1:24" x14ac:dyDescent="0.2">
      <c r="A783">
        <f t="shared" si="146"/>
        <v>2001</v>
      </c>
      <c r="B783" s="43">
        <f t="shared" si="145"/>
        <v>37</v>
      </c>
      <c r="C783" s="91">
        <v>36894</v>
      </c>
      <c r="D783" s="92">
        <v>60.44</v>
      </c>
      <c r="E783" s="4">
        <f t="shared" si="152"/>
        <v>-7.3966144946298287E-2</v>
      </c>
      <c r="F783" s="100">
        <f t="shared" si="147"/>
        <v>1.7202525819920054</v>
      </c>
      <c r="G783" s="2"/>
      <c r="H783" s="8">
        <f t="shared" si="155"/>
        <v>0</v>
      </c>
      <c r="I783" s="8">
        <f t="shared" si="155"/>
        <v>0</v>
      </c>
      <c r="J783" s="8">
        <f t="shared" si="155"/>
        <v>0</v>
      </c>
      <c r="K783" s="8">
        <f t="shared" si="155"/>
        <v>0</v>
      </c>
      <c r="L783" s="8">
        <f t="shared" si="155"/>
        <v>0</v>
      </c>
      <c r="M783" s="8">
        <f t="shared" si="155"/>
        <v>0</v>
      </c>
      <c r="N783" s="8">
        <f t="shared" si="155"/>
        <v>40.44</v>
      </c>
      <c r="O783" s="8">
        <f t="shared" si="155"/>
        <v>35.44</v>
      </c>
      <c r="P783" s="8">
        <f t="shared" si="155"/>
        <v>30.439999999999998</v>
      </c>
      <c r="Q783" s="8">
        <f t="shared" si="155"/>
        <v>25.439999999999998</v>
      </c>
      <c r="R783" s="8">
        <f t="shared" si="155"/>
        <v>20.439999999999998</v>
      </c>
      <c r="S783" s="8">
        <f t="shared" si="155"/>
        <v>10.439999999999998</v>
      </c>
      <c r="T783" s="8">
        <f t="shared" si="155"/>
        <v>0</v>
      </c>
      <c r="U783" s="21">
        <f t="shared" si="153"/>
        <v>37</v>
      </c>
      <c r="V783" s="19">
        <f>VLOOKUP($C783,Gas!$B$3:$E$2506,2)</f>
        <v>9.76</v>
      </c>
      <c r="W783" s="44">
        <f t="shared" si="154"/>
        <v>6.192622950819672</v>
      </c>
      <c r="X783" s="5">
        <f>VLOOKUP($C783,Gas!$B$3:$E$2506,4)</f>
        <v>0.94520567509420539</v>
      </c>
    </row>
    <row r="784" spans="1:24" x14ac:dyDescent="0.2">
      <c r="A784">
        <f t="shared" si="146"/>
        <v>2001</v>
      </c>
      <c r="B784" s="43">
        <f t="shared" si="145"/>
        <v>37</v>
      </c>
      <c r="C784" s="91">
        <v>36895</v>
      </c>
      <c r="D784" s="92">
        <v>56.63</v>
      </c>
      <c r="E784" s="4">
        <f t="shared" si="152"/>
        <v>-6.5112257278825136E-2</v>
      </c>
      <c r="F784" s="100">
        <f t="shared" si="147"/>
        <v>1.7435838756933864</v>
      </c>
      <c r="G784" s="2"/>
      <c r="H784" s="8">
        <f t="shared" ref="H784:T793" si="156">IF(H$1="P",MAX(0,H$2-$D784),IF(H$1="C",MAX(0,$D784-H$2)))</f>
        <v>0</v>
      </c>
      <c r="I784" s="8">
        <f t="shared" si="156"/>
        <v>0</v>
      </c>
      <c r="J784" s="8">
        <f t="shared" si="156"/>
        <v>0</v>
      </c>
      <c r="K784" s="8">
        <f t="shared" si="156"/>
        <v>0</v>
      </c>
      <c r="L784" s="8">
        <f t="shared" si="156"/>
        <v>0</v>
      </c>
      <c r="M784" s="8">
        <f t="shared" si="156"/>
        <v>0</v>
      </c>
      <c r="N784" s="8">
        <f t="shared" si="156"/>
        <v>36.630000000000003</v>
      </c>
      <c r="O784" s="8">
        <f t="shared" si="156"/>
        <v>31.630000000000003</v>
      </c>
      <c r="P784" s="8">
        <f t="shared" si="156"/>
        <v>26.630000000000003</v>
      </c>
      <c r="Q784" s="8">
        <f t="shared" si="156"/>
        <v>21.630000000000003</v>
      </c>
      <c r="R784" s="8">
        <f t="shared" si="156"/>
        <v>16.630000000000003</v>
      </c>
      <c r="S784" s="8">
        <f t="shared" si="156"/>
        <v>6.6300000000000026</v>
      </c>
      <c r="T784" s="8">
        <f t="shared" si="156"/>
        <v>0</v>
      </c>
      <c r="U784" s="21">
        <f t="shared" si="153"/>
        <v>37</v>
      </c>
      <c r="V784" s="19">
        <f>VLOOKUP($C784,Gas!$B$3:$E$2506,2)</f>
        <v>9.6649999999999991</v>
      </c>
      <c r="W784" s="44">
        <f t="shared" si="154"/>
        <v>5.8592860838075538</v>
      </c>
      <c r="X784" s="5">
        <f>VLOOKUP($C784,Gas!$B$3:$E$2506,4)</f>
        <v>0.94400501061797537</v>
      </c>
    </row>
    <row r="785" spans="1:24" x14ac:dyDescent="0.2">
      <c r="A785">
        <f t="shared" si="146"/>
        <v>2001</v>
      </c>
      <c r="B785" s="43">
        <f t="shared" si="145"/>
        <v>37</v>
      </c>
      <c r="C785" s="91">
        <v>36896</v>
      </c>
      <c r="D785" s="92">
        <v>50.66</v>
      </c>
      <c r="E785" s="4">
        <f t="shared" si="152"/>
        <v>-0.11140223555218454</v>
      </c>
      <c r="F785" s="100">
        <f t="shared" si="147"/>
        <v>1.7891828230758957</v>
      </c>
      <c r="G785" s="2"/>
      <c r="H785" s="8">
        <f t="shared" si="156"/>
        <v>0</v>
      </c>
      <c r="I785" s="8">
        <f t="shared" si="156"/>
        <v>0</v>
      </c>
      <c r="J785" s="8">
        <f t="shared" si="156"/>
        <v>0</v>
      </c>
      <c r="K785" s="8">
        <f t="shared" si="156"/>
        <v>0</v>
      </c>
      <c r="L785" s="8">
        <f t="shared" si="156"/>
        <v>0</v>
      </c>
      <c r="M785" s="8">
        <f t="shared" si="156"/>
        <v>0</v>
      </c>
      <c r="N785" s="8">
        <f t="shared" si="156"/>
        <v>30.659999999999997</v>
      </c>
      <c r="O785" s="8">
        <f t="shared" si="156"/>
        <v>25.659999999999997</v>
      </c>
      <c r="P785" s="8">
        <f t="shared" si="156"/>
        <v>20.659999999999997</v>
      </c>
      <c r="Q785" s="8">
        <f t="shared" si="156"/>
        <v>15.659999999999997</v>
      </c>
      <c r="R785" s="8">
        <f t="shared" si="156"/>
        <v>10.659999999999997</v>
      </c>
      <c r="S785" s="8">
        <f t="shared" si="156"/>
        <v>0.65999999999999659</v>
      </c>
      <c r="T785" s="8">
        <f t="shared" si="156"/>
        <v>0</v>
      </c>
      <c r="U785" s="21">
        <f t="shared" si="153"/>
        <v>37</v>
      </c>
      <c r="V785" s="19">
        <f>VLOOKUP($C785,Gas!$B$3:$E$2506,2)</f>
        <v>9.4049999999999994</v>
      </c>
      <c r="W785" s="44">
        <f t="shared" si="154"/>
        <v>5.3864965443912816</v>
      </c>
      <c r="X785" s="5">
        <f>VLOOKUP($C785,Gas!$B$3:$E$2506,4)</f>
        <v>0.94871753513894586</v>
      </c>
    </row>
    <row r="786" spans="1:24" x14ac:dyDescent="0.2">
      <c r="A786">
        <f t="shared" si="146"/>
        <v>2001</v>
      </c>
      <c r="B786" s="43">
        <f t="shared" si="145"/>
        <v>37</v>
      </c>
      <c r="C786" s="91">
        <v>36899</v>
      </c>
      <c r="D786" s="92">
        <v>58.57</v>
      </c>
      <c r="E786" s="4">
        <f t="shared" si="152"/>
        <v>0.14508597552816188</v>
      </c>
      <c r="F786" s="100">
        <f t="shared" si="147"/>
        <v>1.9155909921173995</v>
      </c>
      <c r="G786" s="2"/>
      <c r="H786" s="8">
        <f t="shared" si="156"/>
        <v>0</v>
      </c>
      <c r="I786" s="8">
        <f t="shared" si="156"/>
        <v>0</v>
      </c>
      <c r="J786" s="8">
        <f t="shared" si="156"/>
        <v>0</v>
      </c>
      <c r="K786" s="8">
        <f t="shared" si="156"/>
        <v>0</v>
      </c>
      <c r="L786" s="8">
        <f t="shared" si="156"/>
        <v>0</v>
      </c>
      <c r="M786" s="8">
        <f t="shared" si="156"/>
        <v>0</v>
      </c>
      <c r="N786" s="8">
        <f t="shared" si="156"/>
        <v>38.57</v>
      </c>
      <c r="O786" s="8">
        <f t="shared" si="156"/>
        <v>33.57</v>
      </c>
      <c r="P786" s="8">
        <f t="shared" si="156"/>
        <v>28.57</v>
      </c>
      <c r="Q786" s="8">
        <f t="shared" si="156"/>
        <v>23.57</v>
      </c>
      <c r="R786" s="8">
        <f t="shared" si="156"/>
        <v>18.57</v>
      </c>
      <c r="S786" s="8">
        <f t="shared" si="156"/>
        <v>8.57</v>
      </c>
      <c r="T786" s="8">
        <f t="shared" si="156"/>
        <v>0</v>
      </c>
      <c r="U786" s="21">
        <f t="shared" si="153"/>
        <v>37</v>
      </c>
      <c r="V786" s="19">
        <f>VLOOKUP($C786,Gas!$B$3:$E$2506,2)</f>
        <v>9.8249999999999993</v>
      </c>
      <c r="W786" s="44">
        <f t="shared" si="154"/>
        <v>5.9613231552162853</v>
      </c>
      <c r="X786" s="5">
        <f>VLOOKUP($C786,Gas!$B$3:$E$2506,4)</f>
        <v>0.88353298639896982</v>
      </c>
    </row>
    <row r="787" spans="1:24" x14ac:dyDescent="0.2">
      <c r="A787">
        <f t="shared" si="146"/>
        <v>2001</v>
      </c>
      <c r="B787" s="43">
        <f t="shared" si="145"/>
        <v>37</v>
      </c>
      <c r="C787" s="91">
        <v>36900</v>
      </c>
      <c r="D787" s="92">
        <v>62.84</v>
      </c>
      <c r="E787" s="4">
        <f t="shared" si="152"/>
        <v>7.0369193285729603E-2</v>
      </c>
      <c r="F787" s="100">
        <f t="shared" si="147"/>
        <v>1.7564441343505435</v>
      </c>
      <c r="G787" s="2"/>
      <c r="H787" s="8">
        <f t="shared" si="156"/>
        <v>0</v>
      </c>
      <c r="I787" s="8">
        <f t="shared" si="156"/>
        <v>0</v>
      </c>
      <c r="J787" s="8">
        <f t="shared" si="156"/>
        <v>0</v>
      </c>
      <c r="K787" s="8">
        <f t="shared" si="156"/>
        <v>0</v>
      </c>
      <c r="L787" s="8">
        <f t="shared" si="156"/>
        <v>0</v>
      </c>
      <c r="M787" s="8">
        <f t="shared" si="156"/>
        <v>0</v>
      </c>
      <c r="N787" s="8">
        <f t="shared" si="156"/>
        <v>42.84</v>
      </c>
      <c r="O787" s="8">
        <f t="shared" si="156"/>
        <v>37.840000000000003</v>
      </c>
      <c r="P787" s="8">
        <f t="shared" si="156"/>
        <v>32.840000000000003</v>
      </c>
      <c r="Q787" s="8">
        <f t="shared" si="156"/>
        <v>27.840000000000003</v>
      </c>
      <c r="R787" s="8">
        <f t="shared" si="156"/>
        <v>22.840000000000003</v>
      </c>
      <c r="S787" s="8">
        <f t="shared" si="156"/>
        <v>12.840000000000003</v>
      </c>
      <c r="T787" s="8">
        <f t="shared" si="156"/>
        <v>0</v>
      </c>
      <c r="U787" s="21">
        <f t="shared" si="153"/>
        <v>37</v>
      </c>
      <c r="V787" s="19">
        <f>VLOOKUP($C787,Gas!$B$3:$E$2506,2)</f>
        <v>10.34</v>
      </c>
      <c r="W787" s="44">
        <f t="shared" si="154"/>
        <v>6.0773694390715676</v>
      </c>
      <c r="X787" s="5">
        <f>VLOOKUP($C787,Gas!$B$3:$E$2506,4)</f>
        <v>0.91422910932497226</v>
      </c>
    </row>
    <row r="788" spans="1:24" x14ac:dyDescent="0.2">
      <c r="A788">
        <f t="shared" si="146"/>
        <v>2001</v>
      </c>
      <c r="B788" s="43">
        <f t="shared" si="145"/>
        <v>37</v>
      </c>
      <c r="C788" s="91">
        <v>36901</v>
      </c>
      <c r="D788" s="92">
        <v>62.32</v>
      </c>
      <c r="E788" s="4">
        <f t="shared" si="152"/>
        <v>-8.3094118249276462E-3</v>
      </c>
      <c r="F788" s="100">
        <f t="shared" si="147"/>
        <v>1.7539981009179406</v>
      </c>
      <c r="G788" s="2"/>
      <c r="H788" s="8">
        <f t="shared" si="156"/>
        <v>0</v>
      </c>
      <c r="I788" s="8">
        <f t="shared" si="156"/>
        <v>0</v>
      </c>
      <c r="J788" s="8">
        <f t="shared" si="156"/>
        <v>0</v>
      </c>
      <c r="K788" s="8">
        <f t="shared" si="156"/>
        <v>0</v>
      </c>
      <c r="L788" s="8">
        <f t="shared" si="156"/>
        <v>0</v>
      </c>
      <c r="M788" s="8">
        <f t="shared" si="156"/>
        <v>0</v>
      </c>
      <c r="N788" s="8">
        <f t="shared" si="156"/>
        <v>42.32</v>
      </c>
      <c r="O788" s="8">
        <f t="shared" si="156"/>
        <v>37.32</v>
      </c>
      <c r="P788" s="8">
        <f t="shared" si="156"/>
        <v>32.32</v>
      </c>
      <c r="Q788" s="8">
        <f t="shared" si="156"/>
        <v>27.32</v>
      </c>
      <c r="R788" s="8">
        <f t="shared" si="156"/>
        <v>22.32</v>
      </c>
      <c r="S788" s="8">
        <f t="shared" si="156"/>
        <v>12.32</v>
      </c>
      <c r="T788" s="8">
        <f t="shared" si="156"/>
        <v>0</v>
      </c>
      <c r="U788" s="21">
        <f t="shared" si="153"/>
        <v>37</v>
      </c>
      <c r="V788" s="19">
        <f>VLOOKUP($C788,Gas!$B$3:$E$2506,2)</f>
        <v>9.9450000000000003</v>
      </c>
      <c r="W788" s="44">
        <f t="shared" si="154"/>
        <v>6.2664655605832076</v>
      </c>
      <c r="X788" s="5">
        <f>VLOOKUP($C788,Gas!$B$3:$E$2506,4)</f>
        <v>0.95775387900937348</v>
      </c>
    </row>
    <row r="789" spans="1:24" x14ac:dyDescent="0.2">
      <c r="A789">
        <f t="shared" si="146"/>
        <v>2001</v>
      </c>
      <c r="B789" s="43">
        <f t="shared" si="145"/>
        <v>37</v>
      </c>
      <c r="C789" s="91">
        <v>36902</v>
      </c>
      <c r="D789" s="92">
        <v>58.44</v>
      </c>
      <c r="E789" s="4">
        <f t="shared" si="152"/>
        <v>-6.4281814679994109E-2</v>
      </c>
      <c r="F789" s="100">
        <f t="shared" si="147"/>
        <v>1.7598481341990924</v>
      </c>
      <c r="G789" s="2"/>
      <c r="H789" s="8">
        <f t="shared" si="156"/>
        <v>0</v>
      </c>
      <c r="I789" s="8">
        <f t="shared" si="156"/>
        <v>0</v>
      </c>
      <c r="J789" s="8">
        <f t="shared" si="156"/>
        <v>0</v>
      </c>
      <c r="K789" s="8">
        <f t="shared" si="156"/>
        <v>0</v>
      </c>
      <c r="L789" s="8">
        <f t="shared" si="156"/>
        <v>0</v>
      </c>
      <c r="M789" s="8">
        <f t="shared" si="156"/>
        <v>0</v>
      </c>
      <c r="N789" s="8">
        <f t="shared" si="156"/>
        <v>38.44</v>
      </c>
      <c r="O789" s="8">
        <f t="shared" si="156"/>
        <v>33.44</v>
      </c>
      <c r="P789" s="8">
        <f t="shared" si="156"/>
        <v>28.439999999999998</v>
      </c>
      <c r="Q789" s="8">
        <f t="shared" si="156"/>
        <v>23.439999999999998</v>
      </c>
      <c r="R789" s="8">
        <f t="shared" si="156"/>
        <v>18.439999999999998</v>
      </c>
      <c r="S789" s="8">
        <f t="shared" si="156"/>
        <v>8.4399999999999977</v>
      </c>
      <c r="T789" s="8">
        <f t="shared" si="156"/>
        <v>0</v>
      </c>
      <c r="U789" s="21">
        <f t="shared" si="153"/>
        <v>37</v>
      </c>
      <c r="V789" s="19">
        <f>VLOOKUP($C789,Gas!$B$3:$E$2506,2)</f>
        <v>9.9</v>
      </c>
      <c r="W789" s="44">
        <f t="shared" si="154"/>
        <v>5.9030303030303024</v>
      </c>
      <c r="X789" s="5">
        <f>VLOOKUP($C789,Gas!$B$3:$E$2506,4)</f>
        <v>0.70574970790706693</v>
      </c>
    </row>
    <row r="790" spans="1:24" x14ac:dyDescent="0.2">
      <c r="A790">
        <f t="shared" si="146"/>
        <v>2001</v>
      </c>
      <c r="B790" s="43">
        <f t="shared" si="145"/>
        <v>37</v>
      </c>
      <c r="C790" s="91">
        <v>36903</v>
      </c>
      <c r="D790" s="92">
        <v>52.9</v>
      </c>
      <c r="E790" s="4">
        <f t="shared" si="152"/>
        <v>-9.9597248018244988E-2</v>
      </c>
      <c r="F790" s="100">
        <f t="shared" si="147"/>
        <v>1.4098347670138029</v>
      </c>
      <c r="G790" s="2"/>
      <c r="H790" s="8">
        <f t="shared" si="156"/>
        <v>0</v>
      </c>
      <c r="I790" s="8">
        <f t="shared" si="156"/>
        <v>0</v>
      </c>
      <c r="J790" s="8">
        <f t="shared" si="156"/>
        <v>0</v>
      </c>
      <c r="K790" s="8">
        <f t="shared" si="156"/>
        <v>0</v>
      </c>
      <c r="L790" s="8">
        <f t="shared" si="156"/>
        <v>0</v>
      </c>
      <c r="M790" s="8">
        <f t="shared" si="156"/>
        <v>0</v>
      </c>
      <c r="N790" s="8">
        <f t="shared" si="156"/>
        <v>32.9</v>
      </c>
      <c r="O790" s="8">
        <f t="shared" si="156"/>
        <v>27.9</v>
      </c>
      <c r="P790" s="8">
        <f t="shared" si="156"/>
        <v>22.9</v>
      </c>
      <c r="Q790" s="8">
        <f t="shared" si="156"/>
        <v>17.899999999999999</v>
      </c>
      <c r="R790" s="8">
        <f t="shared" si="156"/>
        <v>12.899999999999999</v>
      </c>
      <c r="S790" s="8">
        <f t="shared" si="156"/>
        <v>2.8999999999999986</v>
      </c>
      <c r="T790" s="8">
        <f t="shared" si="156"/>
        <v>0</v>
      </c>
      <c r="U790" s="21">
        <f t="shared" si="153"/>
        <v>37</v>
      </c>
      <c r="V790" s="19">
        <f>VLOOKUP($C790,Gas!$B$3:$E$2506,2)</f>
        <v>8.9749999999999996</v>
      </c>
      <c r="W790" s="44">
        <f t="shared" si="154"/>
        <v>5.8941504178272979</v>
      </c>
      <c r="X790" s="5">
        <f>VLOOKUP($C790,Gas!$B$3:$E$2506,4)</f>
        <v>0.89453919818259042</v>
      </c>
    </row>
    <row r="791" spans="1:24" x14ac:dyDescent="0.2">
      <c r="A791">
        <f t="shared" si="146"/>
        <v>2001</v>
      </c>
      <c r="B791" s="43">
        <f t="shared" si="145"/>
        <v>37</v>
      </c>
      <c r="C791" s="91">
        <v>36906</v>
      </c>
      <c r="D791" s="92">
        <v>49.55</v>
      </c>
      <c r="E791" s="4">
        <f t="shared" si="152"/>
        <v>-6.5421078088256757E-2</v>
      </c>
      <c r="F791" s="100">
        <f t="shared" si="147"/>
        <v>1.4230362229703555</v>
      </c>
      <c r="G791" s="2"/>
      <c r="H791" s="8">
        <f t="shared" si="156"/>
        <v>0</v>
      </c>
      <c r="I791" s="8">
        <f t="shared" si="156"/>
        <v>0</v>
      </c>
      <c r="J791" s="8">
        <f t="shared" si="156"/>
        <v>0</v>
      </c>
      <c r="K791" s="8">
        <f t="shared" si="156"/>
        <v>0</v>
      </c>
      <c r="L791" s="8">
        <f t="shared" si="156"/>
        <v>0</v>
      </c>
      <c r="M791" s="8">
        <f t="shared" si="156"/>
        <v>0.45000000000000284</v>
      </c>
      <c r="N791" s="8">
        <f t="shared" si="156"/>
        <v>29.549999999999997</v>
      </c>
      <c r="O791" s="8">
        <f t="shared" si="156"/>
        <v>24.549999999999997</v>
      </c>
      <c r="P791" s="8">
        <f t="shared" si="156"/>
        <v>19.549999999999997</v>
      </c>
      <c r="Q791" s="8">
        <f t="shared" si="156"/>
        <v>14.549999999999997</v>
      </c>
      <c r="R791" s="8">
        <f t="shared" si="156"/>
        <v>9.5499999999999972</v>
      </c>
      <c r="S791" s="8">
        <f t="shared" si="156"/>
        <v>0</v>
      </c>
      <c r="T791" s="8">
        <f t="shared" si="156"/>
        <v>0</v>
      </c>
      <c r="U791" s="21">
        <f t="shared" si="153"/>
        <v>37</v>
      </c>
      <c r="V791" s="19">
        <f>VLOOKUP($C791,Gas!$B$3:$E$2506,2)</f>
        <v>8.76</v>
      </c>
      <c r="W791" s="44">
        <f t="shared" si="154"/>
        <v>5.6563926940639266</v>
      </c>
      <c r="X791" s="5">
        <f>VLOOKUP($C791,Gas!$B$3:$E$2506,4)</f>
        <v>0.7995152782092908</v>
      </c>
    </row>
    <row r="792" spans="1:24" x14ac:dyDescent="0.2">
      <c r="A792">
        <f t="shared" si="146"/>
        <v>2001</v>
      </c>
      <c r="B792" s="43">
        <f t="shared" si="145"/>
        <v>37</v>
      </c>
      <c r="C792" s="91">
        <v>36907</v>
      </c>
      <c r="D792" s="92">
        <v>52.35</v>
      </c>
      <c r="E792" s="4">
        <f t="shared" si="152"/>
        <v>5.4969676540548969E-2</v>
      </c>
      <c r="F792" s="100">
        <f t="shared" si="147"/>
        <v>1.3417172949182383</v>
      </c>
      <c r="G792" s="2"/>
      <c r="H792" s="8">
        <f t="shared" si="156"/>
        <v>0</v>
      </c>
      <c r="I792" s="8">
        <f t="shared" si="156"/>
        <v>0</v>
      </c>
      <c r="J792" s="8">
        <f t="shared" si="156"/>
        <v>0</v>
      </c>
      <c r="K792" s="8">
        <f t="shared" si="156"/>
        <v>0</v>
      </c>
      <c r="L792" s="8">
        <f t="shared" si="156"/>
        <v>0</v>
      </c>
      <c r="M792" s="8">
        <f t="shared" si="156"/>
        <v>0</v>
      </c>
      <c r="N792" s="8">
        <f t="shared" si="156"/>
        <v>32.35</v>
      </c>
      <c r="O792" s="8">
        <f t="shared" si="156"/>
        <v>27.35</v>
      </c>
      <c r="P792" s="8">
        <f t="shared" si="156"/>
        <v>22.35</v>
      </c>
      <c r="Q792" s="8">
        <f t="shared" si="156"/>
        <v>17.350000000000001</v>
      </c>
      <c r="R792" s="8">
        <f t="shared" si="156"/>
        <v>12.350000000000001</v>
      </c>
      <c r="S792" s="8">
        <f t="shared" si="156"/>
        <v>2.3500000000000014</v>
      </c>
      <c r="T792" s="8">
        <f t="shared" si="156"/>
        <v>0</v>
      </c>
      <c r="U792" s="21">
        <f t="shared" si="153"/>
        <v>37</v>
      </c>
      <c r="V792" s="19">
        <f>VLOOKUP($C792,Gas!$B$3:$E$2506,2)</f>
        <v>8.76</v>
      </c>
      <c r="W792" s="44">
        <f t="shared" si="154"/>
        <v>5.9760273972602747</v>
      </c>
      <c r="X792" s="5">
        <f>VLOOKUP($C792,Gas!$B$3:$E$2506,4)</f>
        <v>0.7272546884420843</v>
      </c>
    </row>
    <row r="793" spans="1:24" x14ac:dyDescent="0.2">
      <c r="A793">
        <f t="shared" si="146"/>
        <v>2001</v>
      </c>
      <c r="B793" s="43">
        <f t="shared" ref="B793:B856" si="157">MONTH(C793)+(YEAR(C793)-1998)*12</f>
        <v>37</v>
      </c>
      <c r="C793" s="91">
        <v>36908</v>
      </c>
      <c r="D793" s="92">
        <v>51.16</v>
      </c>
      <c r="E793" s="4">
        <f t="shared" si="152"/>
        <v>-2.2993960605904071E-2</v>
      </c>
      <c r="F793" s="100">
        <f t="shared" si="147"/>
        <v>1.3104736385939115</v>
      </c>
      <c r="G793" s="2"/>
      <c r="H793" s="8">
        <f t="shared" si="156"/>
        <v>0</v>
      </c>
      <c r="I793" s="8">
        <f t="shared" si="156"/>
        <v>0</v>
      </c>
      <c r="J793" s="8">
        <f t="shared" si="156"/>
        <v>0</v>
      </c>
      <c r="K793" s="8">
        <f t="shared" si="156"/>
        <v>0</v>
      </c>
      <c r="L793" s="8">
        <f t="shared" si="156"/>
        <v>0</v>
      </c>
      <c r="M793" s="8">
        <f t="shared" si="156"/>
        <v>0</v>
      </c>
      <c r="N793" s="8">
        <f t="shared" si="156"/>
        <v>31.159999999999997</v>
      </c>
      <c r="O793" s="8">
        <f t="shared" si="156"/>
        <v>26.159999999999997</v>
      </c>
      <c r="P793" s="8">
        <f t="shared" si="156"/>
        <v>21.159999999999997</v>
      </c>
      <c r="Q793" s="8">
        <f t="shared" si="156"/>
        <v>16.159999999999997</v>
      </c>
      <c r="R793" s="8">
        <f t="shared" si="156"/>
        <v>11.159999999999997</v>
      </c>
      <c r="S793" s="8">
        <f t="shared" si="156"/>
        <v>1.1599999999999966</v>
      </c>
      <c r="T793" s="8">
        <f t="shared" si="156"/>
        <v>0</v>
      </c>
      <c r="U793" s="21">
        <f t="shared" si="153"/>
        <v>37</v>
      </c>
      <c r="V793" s="19">
        <f>VLOOKUP($C793,Gas!$B$3:$E$2506,2)</f>
        <v>8.19</v>
      </c>
      <c r="W793" s="44">
        <f t="shared" si="154"/>
        <v>6.2466422466422467</v>
      </c>
      <c r="X793" s="5">
        <f>VLOOKUP($C793,Gas!$B$3:$E$2506,4)</f>
        <v>0.79467977634331455</v>
      </c>
    </row>
    <row r="794" spans="1:24" x14ac:dyDescent="0.2">
      <c r="A794">
        <f t="shared" ref="A794:A857" si="158">YEAR(C794)</f>
        <v>2001</v>
      </c>
      <c r="B794" s="43">
        <f t="shared" si="157"/>
        <v>37</v>
      </c>
      <c r="C794" s="91">
        <v>36909</v>
      </c>
      <c r="D794" s="92">
        <v>49.76</v>
      </c>
      <c r="E794" s="4">
        <f t="shared" si="152"/>
        <v>-2.774652827971788E-2</v>
      </c>
      <c r="F794" s="100">
        <f t="shared" si="147"/>
        <v>1.2851788459107409</v>
      </c>
      <c r="G794" s="2"/>
      <c r="H794" s="8">
        <f t="shared" ref="H794:T803" si="159">IF(H$1="P",MAX(0,H$2-$D794),IF(H$1="C",MAX(0,$D794-H$2)))</f>
        <v>0</v>
      </c>
      <c r="I794" s="8">
        <f t="shared" si="159"/>
        <v>0</v>
      </c>
      <c r="J794" s="8">
        <f t="shared" si="159"/>
        <v>0</v>
      </c>
      <c r="K794" s="8">
        <f t="shared" si="159"/>
        <v>0</v>
      </c>
      <c r="L794" s="8">
        <f t="shared" si="159"/>
        <v>0</v>
      </c>
      <c r="M794" s="8">
        <f t="shared" si="159"/>
        <v>0.24000000000000199</v>
      </c>
      <c r="N794" s="8">
        <f t="shared" si="159"/>
        <v>29.759999999999998</v>
      </c>
      <c r="O794" s="8">
        <f t="shared" si="159"/>
        <v>24.759999999999998</v>
      </c>
      <c r="P794" s="8">
        <f t="shared" si="159"/>
        <v>19.759999999999998</v>
      </c>
      <c r="Q794" s="8">
        <f t="shared" si="159"/>
        <v>14.759999999999998</v>
      </c>
      <c r="R794" s="8">
        <f t="shared" si="159"/>
        <v>9.759999999999998</v>
      </c>
      <c r="S794" s="8">
        <f t="shared" si="159"/>
        <v>0</v>
      </c>
      <c r="T794" s="8">
        <f t="shared" si="159"/>
        <v>0</v>
      </c>
      <c r="U794" s="21">
        <f t="shared" si="153"/>
        <v>37</v>
      </c>
      <c r="V794" s="19">
        <f>VLOOKUP($C794,Gas!$B$3:$E$2506,2)</f>
        <v>7.86</v>
      </c>
      <c r="W794" s="44">
        <f t="shared" si="154"/>
        <v>6.3307888040712461</v>
      </c>
      <c r="X794" s="5">
        <f>VLOOKUP($C794,Gas!$B$3:$E$2506,4)</f>
        <v>0.79532105211012771</v>
      </c>
    </row>
    <row r="795" spans="1:24" x14ac:dyDescent="0.2">
      <c r="A795">
        <f t="shared" si="158"/>
        <v>2001</v>
      </c>
      <c r="B795" s="43">
        <f t="shared" si="157"/>
        <v>37</v>
      </c>
      <c r="C795" s="91">
        <v>36910</v>
      </c>
      <c r="D795" s="92">
        <v>47.19</v>
      </c>
      <c r="E795" s="4">
        <f t="shared" si="152"/>
        <v>-5.3029442692627826E-2</v>
      </c>
      <c r="F795" s="100">
        <f t="shared" si="147"/>
        <v>1.1906045857167624</v>
      </c>
      <c r="G795" s="2"/>
      <c r="H795" s="8">
        <f t="shared" si="159"/>
        <v>0</v>
      </c>
      <c r="I795" s="8">
        <f t="shared" si="159"/>
        <v>0</v>
      </c>
      <c r="J795" s="8">
        <f t="shared" si="159"/>
        <v>0</v>
      </c>
      <c r="K795" s="8">
        <f t="shared" si="159"/>
        <v>0</v>
      </c>
      <c r="L795" s="8">
        <f t="shared" si="159"/>
        <v>0</v>
      </c>
      <c r="M795" s="8">
        <f t="shared" si="159"/>
        <v>2.8100000000000023</v>
      </c>
      <c r="N795" s="8">
        <f t="shared" si="159"/>
        <v>27.189999999999998</v>
      </c>
      <c r="O795" s="8">
        <f t="shared" si="159"/>
        <v>22.189999999999998</v>
      </c>
      <c r="P795" s="8">
        <f t="shared" si="159"/>
        <v>17.189999999999998</v>
      </c>
      <c r="Q795" s="8">
        <f t="shared" si="159"/>
        <v>12.189999999999998</v>
      </c>
      <c r="R795" s="8">
        <f t="shared" si="159"/>
        <v>7.1899999999999977</v>
      </c>
      <c r="S795" s="8">
        <f t="shared" si="159"/>
        <v>0</v>
      </c>
      <c r="T795" s="8">
        <f t="shared" si="159"/>
        <v>0</v>
      </c>
      <c r="U795" s="21">
        <f t="shared" si="153"/>
        <v>37</v>
      </c>
      <c r="V795" s="19">
        <f>VLOOKUP($C795,Gas!$B$3:$E$2506,2)</f>
        <v>7.0650000000000004</v>
      </c>
      <c r="W795" s="44">
        <f t="shared" si="154"/>
        <v>6.6794055201698503</v>
      </c>
      <c r="X795" s="5">
        <f>VLOOKUP($C795,Gas!$B$3:$E$2506,4)</f>
        <v>0.77554269395532205</v>
      </c>
    </row>
    <row r="796" spans="1:24" x14ac:dyDescent="0.2">
      <c r="A796">
        <f t="shared" si="158"/>
        <v>2001</v>
      </c>
      <c r="B796" s="43">
        <f t="shared" si="157"/>
        <v>37</v>
      </c>
      <c r="C796" s="91">
        <v>36913</v>
      </c>
      <c r="D796" s="92">
        <v>52.23</v>
      </c>
      <c r="E796" s="4">
        <f t="shared" si="152"/>
        <v>0.10147503670991125</v>
      </c>
      <c r="F796" s="100">
        <f t="shared" ref="F796:F859" si="160">STDEV(E787:E796)*SQRT(trade_day)</f>
        <v>1.0470804087014183</v>
      </c>
      <c r="G796" s="2"/>
      <c r="H796" s="8">
        <f t="shared" si="159"/>
        <v>0</v>
      </c>
      <c r="I796" s="8">
        <f t="shared" si="159"/>
        <v>0</v>
      </c>
      <c r="J796" s="8">
        <f t="shared" si="159"/>
        <v>0</v>
      </c>
      <c r="K796" s="8">
        <f t="shared" si="159"/>
        <v>0</v>
      </c>
      <c r="L796" s="8">
        <f t="shared" si="159"/>
        <v>0</v>
      </c>
      <c r="M796" s="8">
        <f t="shared" si="159"/>
        <v>0</v>
      </c>
      <c r="N796" s="8">
        <f t="shared" si="159"/>
        <v>32.229999999999997</v>
      </c>
      <c r="O796" s="8">
        <f t="shared" si="159"/>
        <v>27.229999999999997</v>
      </c>
      <c r="P796" s="8">
        <f t="shared" si="159"/>
        <v>22.229999999999997</v>
      </c>
      <c r="Q796" s="8">
        <f t="shared" si="159"/>
        <v>17.229999999999997</v>
      </c>
      <c r="R796" s="8">
        <f t="shared" si="159"/>
        <v>12.229999999999997</v>
      </c>
      <c r="S796" s="8">
        <f t="shared" si="159"/>
        <v>2.2299999999999969</v>
      </c>
      <c r="T796" s="8">
        <f t="shared" si="159"/>
        <v>0</v>
      </c>
      <c r="U796" s="21">
        <f t="shared" si="153"/>
        <v>37</v>
      </c>
      <c r="V796" s="19">
        <f>VLOOKUP($C796,Gas!$B$3:$E$2506,2)</f>
        <v>7.5750000000000002</v>
      </c>
      <c r="W796" s="44">
        <f t="shared" si="154"/>
        <v>6.8950495049504941</v>
      </c>
      <c r="X796" s="5">
        <f>VLOOKUP($C796,Gas!$B$3:$E$2506,4)</f>
        <v>0.90419078292582022</v>
      </c>
    </row>
    <row r="797" spans="1:24" x14ac:dyDescent="0.2">
      <c r="A797">
        <f t="shared" si="158"/>
        <v>2001</v>
      </c>
      <c r="B797" s="43">
        <f t="shared" si="157"/>
        <v>37</v>
      </c>
      <c r="C797" s="91">
        <v>36914</v>
      </c>
      <c r="D797" s="92">
        <v>51.97</v>
      </c>
      <c r="E797" s="4">
        <f t="shared" si="152"/>
        <v>-4.9904134278568281E-3</v>
      </c>
      <c r="F797" s="100">
        <f t="shared" si="160"/>
        <v>0.94645590695888993</v>
      </c>
      <c r="G797" s="2"/>
      <c r="H797" s="8">
        <f t="shared" si="159"/>
        <v>0</v>
      </c>
      <c r="I797" s="8">
        <f t="shared" si="159"/>
        <v>0</v>
      </c>
      <c r="J797" s="8">
        <f t="shared" si="159"/>
        <v>0</v>
      </c>
      <c r="K797" s="8">
        <f t="shared" si="159"/>
        <v>0</v>
      </c>
      <c r="L797" s="8">
        <f t="shared" si="159"/>
        <v>0</v>
      </c>
      <c r="M797" s="8">
        <f t="shared" si="159"/>
        <v>0</v>
      </c>
      <c r="N797" s="8">
        <f t="shared" si="159"/>
        <v>31.97</v>
      </c>
      <c r="O797" s="8">
        <f t="shared" si="159"/>
        <v>26.97</v>
      </c>
      <c r="P797" s="8">
        <f t="shared" si="159"/>
        <v>21.97</v>
      </c>
      <c r="Q797" s="8">
        <f t="shared" si="159"/>
        <v>16.97</v>
      </c>
      <c r="R797" s="8">
        <f t="shared" si="159"/>
        <v>11.969999999999999</v>
      </c>
      <c r="S797" s="8">
        <f t="shared" si="159"/>
        <v>1.9699999999999989</v>
      </c>
      <c r="T797" s="8">
        <f t="shared" si="159"/>
        <v>0</v>
      </c>
      <c r="U797" s="21">
        <f t="shared" si="153"/>
        <v>37</v>
      </c>
      <c r="V797" s="19">
        <f>VLOOKUP($C797,Gas!$B$3:$E$2506,2)</f>
        <v>7.6749999999999998</v>
      </c>
      <c r="W797" s="44">
        <f t="shared" si="154"/>
        <v>6.7713355048859931</v>
      </c>
      <c r="X797" s="5">
        <f>VLOOKUP($C797,Gas!$B$3:$E$2506,4)</f>
        <v>0.920013940629682</v>
      </c>
    </row>
    <row r="798" spans="1:24" x14ac:dyDescent="0.2">
      <c r="A798">
        <f t="shared" si="158"/>
        <v>2001</v>
      </c>
      <c r="B798" s="43">
        <f t="shared" si="157"/>
        <v>37</v>
      </c>
      <c r="C798" s="91">
        <v>36915</v>
      </c>
      <c r="D798" s="92">
        <v>49.59</v>
      </c>
      <c r="E798" s="4">
        <f t="shared" si="152"/>
        <v>-4.6877428519307894E-2</v>
      </c>
      <c r="F798" s="100">
        <f t="shared" si="160"/>
        <v>0.95397889665815216</v>
      </c>
      <c r="G798" s="2"/>
      <c r="H798" s="8">
        <f t="shared" si="159"/>
        <v>0</v>
      </c>
      <c r="I798" s="8">
        <f t="shared" si="159"/>
        <v>0</v>
      </c>
      <c r="J798" s="8">
        <f t="shared" si="159"/>
        <v>0</v>
      </c>
      <c r="K798" s="8">
        <f t="shared" si="159"/>
        <v>0</v>
      </c>
      <c r="L798" s="8">
        <f t="shared" si="159"/>
        <v>0</v>
      </c>
      <c r="M798" s="8">
        <f t="shared" si="159"/>
        <v>0.40999999999999659</v>
      </c>
      <c r="N798" s="8">
        <f t="shared" si="159"/>
        <v>29.590000000000003</v>
      </c>
      <c r="O798" s="8">
        <f t="shared" si="159"/>
        <v>24.590000000000003</v>
      </c>
      <c r="P798" s="8">
        <f t="shared" si="159"/>
        <v>19.590000000000003</v>
      </c>
      <c r="Q798" s="8">
        <f t="shared" si="159"/>
        <v>14.590000000000003</v>
      </c>
      <c r="R798" s="8">
        <f t="shared" si="159"/>
        <v>9.5900000000000034</v>
      </c>
      <c r="S798" s="8">
        <f t="shared" si="159"/>
        <v>0</v>
      </c>
      <c r="T798" s="8">
        <f t="shared" si="159"/>
        <v>0</v>
      </c>
      <c r="U798" s="21">
        <f t="shared" si="153"/>
        <v>37</v>
      </c>
      <c r="V798" s="19">
        <f>VLOOKUP($C798,Gas!$B$3:$E$2506,2)</f>
        <v>7.0650000000000004</v>
      </c>
      <c r="W798" s="44">
        <f t="shared" si="154"/>
        <v>7.0191082802547768</v>
      </c>
      <c r="X798" s="5">
        <f>VLOOKUP($C798,Gas!$B$3:$E$2506,4)</f>
        <v>1.0039600155383206</v>
      </c>
    </row>
    <row r="799" spans="1:24" x14ac:dyDescent="0.2">
      <c r="A799">
        <f t="shared" si="158"/>
        <v>2001</v>
      </c>
      <c r="B799" s="43">
        <f t="shared" si="157"/>
        <v>37</v>
      </c>
      <c r="C799" s="91">
        <v>36916</v>
      </c>
      <c r="D799" s="92">
        <v>50.3</v>
      </c>
      <c r="E799" s="4">
        <f t="shared" si="152"/>
        <v>1.4215876604650863E-2</v>
      </c>
      <c r="F799" s="100">
        <f t="shared" si="160"/>
        <v>0.93991304143556886</v>
      </c>
      <c r="G799" s="2"/>
      <c r="H799" s="8">
        <f t="shared" si="159"/>
        <v>0</v>
      </c>
      <c r="I799" s="8">
        <f t="shared" si="159"/>
        <v>0</v>
      </c>
      <c r="J799" s="8">
        <f t="shared" si="159"/>
        <v>0</v>
      </c>
      <c r="K799" s="8">
        <f t="shared" si="159"/>
        <v>0</v>
      </c>
      <c r="L799" s="8">
        <f t="shared" si="159"/>
        <v>0</v>
      </c>
      <c r="M799" s="8">
        <f t="shared" si="159"/>
        <v>0</v>
      </c>
      <c r="N799" s="8">
        <f t="shared" si="159"/>
        <v>30.299999999999997</v>
      </c>
      <c r="O799" s="8">
        <f t="shared" si="159"/>
        <v>25.299999999999997</v>
      </c>
      <c r="P799" s="8">
        <f t="shared" si="159"/>
        <v>20.299999999999997</v>
      </c>
      <c r="Q799" s="8">
        <f t="shared" si="159"/>
        <v>15.299999999999997</v>
      </c>
      <c r="R799" s="8">
        <f t="shared" si="159"/>
        <v>10.299999999999997</v>
      </c>
      <c r="S799" s="8">
        <f t="shared" si="159"/>
        <v>0.29999999999999716</v>
      </c>
      <c r="T799" s="8">
        <f t="shared" si="159"/>
        <v>0</v>
      </c>
      <c r="U799" s="21">
        <f t="shared" si="153"/>
        <v>37</v>
      </c>
      <c r="V799" s="19">
        <f>VLOOKUP($C799,Gas!$B$3:$E$2506,2)</f>
        <v>6.91</v>
      </c>
      <c r="W799" s="44">
        <f t="shared" si="154"/>
        <v>7.2793053545586099</v>
      </c>
      <c r="X799" s="5">
        <f>VLOOKUP($C799,Gas!$B$3:$E$2506,4)</f>
        <v>0.99358159290083126</v>
      </c>
    </row>
    <row r="800" spans="1:24" x14ac:dyDescent="0.2">
      <c r="A800">
        <f t="shared" si="158"/>
        <v>2001</v>
      </c>
      <c r="B800" s="43">
        <f t="shared" si="157"/>
        <v>37</v>
      </c>
      <c r="C800" s="91">
        <v>36917</v>
      </c>
      <c r="D800" s="92">
        <v>47.69</v>
      </c>
      <c r="E800" s="4">
        <f t="shared" si="152"/>
        <v>-5.3283344795560551E-2</v>
      </c>
      <c r="F800" s="100">
        <f t="shared" si="160"/>
        <v>0.84816952704591708</v>
      </c>
      <c r="G800" s="2"/>
      <c r="H800" s="8">
        <f t="shared" si="159"/>
        <v>0</v>
      </c>
      <c r="I800" s="8">
        <f t="shared" si="159"/>
        <v>0</v>
      </c>
      <c r="J800" s="8">
        <f t="shared" si="159"/>
        <v>0</v>
      </c>
      <c r="K800" s="8">
        <f t="shared" si="159"/>
        <v>0</v>
      </c>
      <c r="L800" s="8">
        <f t="shared" si="159"/>
        <v>0</v>
      </c>
      <c r="M800" s="8">
        <f t="shared" si="159"/>
        <v>2.3100000000000023</v>
      </c>
      <c r="N800" s="8">
        <f t="shared" si="159"/>
        <v>27.689999999999998</v>
      </c>
      <c r="O800" s="8">
        <f t="shared" si="159"/>
        <v>22.689999999999998</v>
      </c>
      <c r="P800" s="8">
        <f t="shared" si="159"/>
        <v>17.689999999999998</v>
      </c>
      <c r="Q800" s="8">
        <f t="shared" si="159"/>
        <v>12.689999999999998</v>
      </c>
      <c r="R800" s="8">
        <f t="shared" si="159"/>
        <v>7.6899999999999977</v>
      </c>
      <c r="S800" s="8">
        <f t="shared" si="159"/>
        <v>0</v>
      </c>
      <c r="T800" s="8">
        <f t="shared" si="159"/>
        <v>0</v>
      </c>
      <c r="U800" s="21">
        <f t="shared" si="153"/>
        <v>37</v>
      </c>
      <c r="V800" s="19">
        <f>VLOOKUP($C800,Gas!$B$3:$E$2506,2)</f>
        <v>7.2949999999999999</v>
      </c>
      <c r="W800" s="44">
        <f t="shared" si="154"/>
        <v>6.5373543522960933</v>
      </c>
      <c r="X800" s="5">
        <f>VLOOKUP($C800,Gas!$B$3:$E$2506,4)</f>
        <v>1.094912384314449</v>
      </c>
    </row>
    <row r="801" spans="1:24" x14ac:dyDescent="0.2">
      <c r="A801">
        <f t="shared" si="158"/>
        <v>2001</v>
      </c>
      <c r="B801" s="43">
        <f t="shared" si="157"/>
        <v>37</v>
      </c>
      <c r="C801" s="91">
        <v>36920</v>
      </c>
      <c r="D801" s="92">
        <v>47.23</v>
      </c>
      <c r="E801" s="4">
        <f t="shared" si="152"/>
        <v>-9.692448402107201E-3</v>
      </c>
      <c r="F801" s="100">
        <f t="shared" si="160"/>
        <v>0.79157298621946881</v>
      </c>
      <c r="G801" s="2"/>
      <c r="H801" s="8">
        <f t="shared" si="159"/>
        <v>0</v>
      </c>
      <c r="I801" s="8">
        <f t="shared" si="159"/>
        <v>0</v>
      </c>
      <c r="J801" s="8">
        <f t="shared" si="159"/>
        <v>0</v>
      </c>
      <c r="K801" s="8">
        <f t="shared" si="159"/>
        <v>0</v>
      </c>
      <c r="L801" s="8">
        <f t="shared" si="159"/>
        <v>0</v>
      </c>
      <c r="M801" s="8">
        <f t="shared" si="159"/>
        <v>2.7700000000000031</v>
      </c>
      <c r="N801" s="8">
        <f t="shared" si="159"/>
        <v>27.229999999999997</v>
      </c>
      <c r="O801" s="8">
        <f t="shared" si="159"/>
        <v>22.229999999999997</v>
      </c>
      <c r="P801" s="8">
        <f t="shared" si="159"/>
        <v>17.229999999999997</v>
      </c>
      <c r="Q801" s="8">
        <f t="shared" si="159"/>
        <v>12.229999999999997</v>
      </c>
      <c r="R801" s="8">
        <f t="shared" si="159"/>
        <v>7.2299999999999969</v>
      </c>
      <c r="S801" s="8">
        <f t="shared" si="159"/>
        <v>0</v>
      </c>
      <c r="T801" s="8">
        <f t="shared" si="159"/>
        <v>0</v>
      </c>
      <c r="U801" s="21">
        <f t="shared" si="153"/>
        <v>37</v>
      </c>
      <c r="V801" s="19">
        <f>VLOOKUP($C801,Gas!$B$3:$E$2506,2)</f>
        <v>7.0350000000000001</v>
      </c>
      <c r="W801" s="44">
        <f t="shared" si="154"/>
        <v>6.7135749822316981</v>
      </c>
      <c r="X801" s="5">
        <f>VLOOKUP($C801,Gas!$B$3:$E$2506,4)</f>
        <v>0.82138132081949777</v>
      </c>
    </row>
    <row r="802" spans="1:24" x14ac:dyDescent="0.2">
      <c r="A802">
        <f t="shared" si="158"/>
        <v>2001</v>
      </c>
      <c r="B802" s="43">
        <f t="shared" si="157"/>
        <v>37</v>
      </c>
      <c r="C802" s="91">
        <v>36921</v>
      </c>
      <c r="D802" s="92">
        <v>46.39</v>
      </c>
      <c r="E802" s="4">
        <f t="shared" si="152"/>
        <v>-1.7945365144373393E-2</v>
      </c>
      <c r="F802" s="100">
        <f t="shared" si="160"/>
        <v>0.7193085478004928</v>
      </c>
      <c r="G802" s="2"/>
      <c r="H802" s="8">
        <f t="shared" si="159"/>
        <v>0</v>
      </c>
      <c r="I802" s="8">
        <f t="shared" si="159"/>
        <v>0</v>
      </c>
      <c r="J802" s="8">
        <f t="shared" si="159"/>
        <v>0</v>
      </c>
      <c r="K802" s="8">
        <f t="shared" si="159"/>
        <v>0</v>
      </c>
      <c r="L802" s="8">
        <f t="shared" si="159"/>
        <v>0</v>
      </c>
      <c r="M802" s="8">
        <f t="shared" si="159"/>
        <v>3.6099999999999994</v>
      </c>
      <c r="N802" s="8">
        <f t="shared" si="159"/>
        <v>26.39</v>
      </c>
      <c r="O802" s="8">
        <f t="shared" si="159"/>
        <v>21.39</v>
      </c>
      <c r="P802" s="8">
        <f t="shared" si="159"/>
        <v>16.39</v>
      </c>
      <c r="Q802" s="8">
        <f t="shared" si="159"/>
        <v>11.39</v>
      </c>
      <c r="R802" s="8">
        <f t="shared" si="159"/>
        <v>6.3900000000000006</v>
      </c>
      <c r="S802" s="8">
        <f t="shared" si="159"/>
        <v>0</v>
      </c>
      <c r="T802" s="8">
        <f t="shared" si="159"/>
        <v>0</v>
      </c>
      <c r="U802" s="21">
        <f t="shared" si="153"/>
        <v>37</v>
      </c>
      <c r="V802" s="19">
        <f>VLOOKUP($C802,Gas!$B$3:$E$2506,2)</f>
        <v>6.6</v>
      </c>
      <c r="W802" s="44">
        <f t="shared" si="154"/>
        <v>7.0287878787878793</v>
      </c>
      <c r="X802" s="5">
        <f>VLOOKUP($C802,Gas!$B$3:$E$2506,4)</f>
        <v>0.75229535143229631</v>
      </c>
    </row>
    <row r="803" spans="1:24" x14ac:dyDescent="0.2">
      <c r="A803">
        <f t="shared" si="158"/>
        <v>2001</v>
      </c>
      <c r="B803" s="43">
        <f t="shared" si="157"/>
        <v>37</v>
      </c>
      <c r="C803" s="91">
        <v>36922</v>
      </c>
      <c r="D803" s="92">
        <v>41.73</v>
      </c>
      <c r="E803" s="4">
        <f t="shared" si="152"/>
        <v>-0.10586362416019111</v>
      </c>
      <c r="F803" s="100">
        <f t="shared" si="160"/>
        <v>0.8598281563718394</v>
      </c>
      <c r="G803" s="2"/>
      <c r="H803" s="8">
        <f t="shared" si="159"/>
        <v>0</v>
      </c>
      <c r="I803" s="8">
        <f t="shared" si="159"/>
        <v>0</v>
      </c>
      <c r="J803" s="8">
        <f t="shared" si="159"/>
        <v>0</v>
      </c>
      <c r="K803" s="8">
        <f t="shared" si="159"/>
        <v>0</v>
      </c>
      <c r="L803" s="8">
        <f t="shared" si="159"/>
        <v>0</v>
      </c>
      <c r="M803" s="8">
        <f t="shared" si="159"/>
        <v>8.2700000000000031</v>
      </c>
      <c r="N803" s="8">
        <f t="shared" si="159"/>
        <v>21.729999999999997</v>
      </c>
      <c r="O803" s="8">
        <f t="shared" si="159"/>
        <v>16.729999999999997</v>
      </c>
      <c r="P803" s="8">
        <f t="shared" si="159"/>
        <v>11.729999999999997</v>
      </c>
      <c r="Q803" s="8">
        <f t="shared" si="159"/>
        <v>6.7299999999999969</v>
      </c>
      <c r="R803" s="8">
        <f t="shared" si="159"/>
        <v>1.7299999999999969</v>
      </c>
      <c r="S803" s="8">
        <f t="shared" si="159"/>
        <v>0</v>
      </c>
      <c r="T803" s="8">
        <f t="shared" si="159"/>
        <v>0</v>
      </c>
      <c r="U803" s="21">
        <f t="shared" si="153"/>
        <v>37</v>
      </c>
      <c r="V803" s="19">
        <f>VLOOKUP($C803,Gas!$B$3:$E$2506,2)</f>
        <v>5.87</v>
      </c>
      <c r="W803" s="44">
        <f t="shared" si="154"/>
        <v>7.1090289608177164</v>
      </c>
      <c r="X803" s="5">
        <f>VLOOKUP($C803,Gas!$B$3:$E$2506,4)</f>
        <v>0.96769721401212661</v>
      </c>
    </row>
    <row r="804" spans="1:24" x14ac:dyDescent="0.2">
      <c r="A804">
        <f t="shared" si="158"/>
        <v>2001</v>
      </c>
      <c r="B804" s="43">
        <f t="shared" si="157"/>
        <v>38</v>
      </c>
      <c r="C804" s="91">
        <v>36923</v>
      </c>
      <c r="D804" s="92">
        <v>39.6</v>
      </c>
      <c r="E804" s="4">
        <f t="shared" si="152"/>
        <v>-5.2391176343026251E-2</v>
      </c>
      <c r="F804" s="100">
        <f t="shared" si="160"/>
        <v>0.87440426498229185</v>
      </c>
      <c r="G804" s="2"/>
      <c r="H804" s="8">
        <f t="shared" ref="H804:T813" si="161">IF(H$1="P",MAX(0,H$2-$D804),IF(H$1="C",MAX(0,$D804-H$2)))</f>
        <v>0</v>
      </c>
      <c r="I804" s="8">
        <f t="shared" si="161"/>
        <v>0</v>
      </c>
      <c r="J804" s="8">
        <f t="shared" si="161"/>
        <v>0</v>
      </c>
      <c r="K804" s="8">
        <f t="shared" si="161"/>
        <v>0</v>
      </c>
      <c r="L804" s="8">
        <f t="shared" si="161"/>
        <v>0.39999999999999858</v>
      </c>
      <c r="M804" s="8">
        <f t="shared" si="161"/>
        <v>10.399999999999999</v>
      </c>
      <c r="N804" s="8">
        <f t="shared" si="161"/>
        <v>19.600000000000001</v>
      </c>
      <c r="O804" s="8">
        <f t="shared" si="161"/>
        <v>14.600000000000001</v>
      </c>
      <c r="P804" s="8">
        <f t="shared" si="161"/>
        <v>9.6000000000000014</v>
      </c>
      <c r="Q804" s="8">
        <f t="shared" si="161"/>
        <v>4.6000000000000014</v>
      </c>
      <c r="R804" s="8">
        <f t="shared" si="161"/>
        <v>0</v>
      </c>
      <c r="S804" s="8">
        <f t="shared" si="161"/>
        <v>0</v>
      </c>
      <c r="T804" s="8">
        <f t="shared" si="161"/>
        <v>0</v>
      </c>
      <c r="U804" s="21">
        <f t="shared" si="153"/>
        <v>38</v>
      </c>
      <c r="V804" s="19">
        <f>VLOOKUP($C804,Gas!$B$3:$E$2506,2)</f>
        <v>5.8949999999999996</v>
      </c>
      <c r="W804" s="44">
        <f t="shared" si="154"/>
        <v>6.7175572519083975</v>
      </c>
      <c r="X804" s="5">
        <f>VLOOKUP($C804,Gas!$B$3:$E$2506,4)</f>
        <v>0.97256738286508715</v>
      </c>
    </row>
    <row r="805" spans="1:24" x14ac:dyDescent="0.2">
      <c r="A805">
        <f t="shared" si="158"/>
        <v>2001</v>
      </c>
      <c r="B805" s="43">
        <f t="shared" si="157"/>
        <v>38</v>
      </c>
      <c r="C805" s="91">
        <v>36924</v>
      </c>
      <c r="D805" s="92">
        <v>39.46</v>
      </c>
      <c r="E805" s="4">
        <f t="shared" si="152"/>
        <v>-3.5416176659655413E-3</v>
      </c>
      <c r="F805" s="100">
        <f t="shared" si="160"/>
        <v>0.86186050704981521</v>
      </c>
      <c r="G805" s="2"/>
      <c r="H805" s="8">
        <f t="shared" si="161"/>
        <v>0</v>
      </c>
      <c r="I805" s="8">
        <f t="shared" si="161"/>
        <v>0</v>
      </c>
      <c r="J805" s="8">
        <f t="shared" si="161"/>
        <v>0</v>
      </c>
      <c r="K805" s="8">
        <f t="shared" si="161"/>
        <v>0</v>
      </c>
      <c r="L805" s="8">
        <f t="shared" si="161"/>
        <v>0.53999999999999915</v>
      </c>
      <c r="M805" s="8">
        <f t="shared" si="161"/>
        <v>10.54</v>
      </c>
      <c r="N805" s="8">
        <f t="shared" si="161"/>
        <v>19.46</v>
      </c>
      <c r="O805" s="8">
        <f t="shared" si="161"/>
        <v>14.46</v>
      </c>
      <c r="P805" s="8">
        <f t="shared" si="161"/>
        <v>9.4600000000000009</v>
      </c>
      <c r="Q805" s="8">
        <f t="shared" si="161"/>
        <v>4.4600000000000009</v>
      </c>
      <c r="R805" s="8">
        <f t="shared" si="161"/>
        <v>0</v>
      </c>
      <c r="S805" s="8">
        <f t="shared" si="161"/>
        <v>0</v>
      </c>
      <c r="T805" s="8">
        <f t="shared" si="161"/>
        <v>0</v>
      </c>
      <c r="U805" s="21">
        <f t="shared" si="153"/>
        <v>38</v>
      </c>
      <c r="V805" s="19">
        <f>VLOOKUP($C805,Gas!$B$3:$E$2506,2)</f>
        <v>5.84</v>
      </c>
      <c r="W805" s="44">
        <f t="shared" si="154"/>
        <v>6.7568493150684938</v>
      </c>
      <c r="X805" s="5">
        <f>VLOOKUP($C805,Gas!$B$3:$E$2506,4)</f>
        <v>0.94587815731973035</v>
      </c>
    </row>
    <row r="806" spans="1:24" x14ac:dyDescent="0.2">
      <c r="A806">
        <f t="shared" si="158"/>
        <v>2001</v>
      </c>
      <c r="B806" s="43">
        <f t="shared" si="157"/>
        <v>38</v>
      </c>
      <c r="C806" s="91">
        <v>36927</v>
      </c>
      <c r="D806" s="92">
        <v>41.63</v>
      </c>
      <c r="E806" s="4">
        <f t="shared" si="152"/>
        <v>5.3533560612414856E-2</v>
      </c>
      <c r="F806" s="100">
        <f t="shared" si="160"/>
        <v>0.69451130710532438</v>
      </c>
      <c r="G806" s="2"/>
      <c r="H806" s="8">
        <f t="shared" si="161"/>
        <v>0</v>
      </c>
      <c r="I806" s="8">
        <f t="shared" si="161"/>
        <v>0</v>
      </c>
      <c r="J806" s="8">
        <f t="shared" si="161"/>
        <v>0</v>
      </c>
      <c r="K806" s="8">
        <f t="shared" si="161"/>
        <v>0</v>
      </c>
      <c r="L806" s="8">
        <f t="shared" si="161"/>
        <v>0</v>
      </c>
      <c r="M806" s="8">
        <f t="shared" si="161"/>
        <v>8.3699999999999974</v>
      </c>
      <c r="N806" s="8">
        <f t="shared" si="161"/>
        <v>21.630000000000003</v>
      </c>
      <c r="O806" s="8">
        <f t="shared" si="161"/>
        <v>16.630000000000003</v>
      </c>
      <c r="P806" s="8">
        <f t="shared" si="161"/>
        <v>11.630000000000003</v>
      </c>
      <c r="Q806" s="8">
        <f t="shared" si="161"/>
        <v>6.6300000000000026</v>
      </c>
      <c r="R806" s="8">
        <f t="shared" si="161"/>
        <v>1.6300000000000026</v>
      </c>
      <c r="S806" s="8">
        <f t="shared" si="161"/>
        <v>0</v>
      </c>
      <c r="T806" s="8">
        <f t="shared" si="161"/>
        <v>0</v>
      </c>
      <c r="U806" s="21">
        <f t="shared" si="153"/>
        <v>38</v>
      </c>
      <c r="V806" s="19">
        <f>VLOOKUP($C806,Gas!$B$3:$E$2506,2)</f>
        <v>6.6050000000000004</v>
      </c>
      <c r="W806" s="44">
        <f t="shared" si="154"/>
        <v>6.302800908402725</v>
      </c>
      <c r="X806" s="5">
        <f>VLOOKUP($C806,Gas!$B$3:$E$2506,4)</f>
        <v>1.1638843117754789</v>
      </c>
    </row>
    <row r="807" spans="1:24" x14ac:dyDescent="0.2">
      <c r="A807">
        <f t="shared" si="158"/>
        <v>2001</v>
      </c>
      <c r="B807" s="43">
        <f t="shared" si="157"/>
        <v>38</v>
      </c>
      <c r="C807" s="91">
        <v>36928</v>
      </c>
      <c r="D807" s="92">
        <v>39.51</v>
      </c>
      <c r="E807" s="4">
        <f t="shared" si="152"/>
        <v>-5.2267256783584855E-2</v>
      </c>
      <c r="F807" s="100">
        <f t="shared" si="160"/>
        <v>0.7012506385085534</v>
      </c>
      <c r="G807" s="2"/>
      <c r="H807" s="8">
        <f t="shared" si="161"/>
        <v>0</v>
      </c>
      <c r="I807" s="8">
        <f t="shared" si="161"/>
        <v>0</v>
      </c>
      <c r="J807" s="8">
        <f t="shared" si="161"/>
        <v>0</v>
      </c>
      <c r="K807" s="8">
        <f t="shared" si="161"/>
        <v>0</v>
      </c>
      <c r="L807" s="8">
        <f t="shared" si="161"/>
        <v>0.49000000000000199</v>
      </c>
      <c r="M807" s="8">
        <f t="shared" si="161"/>
        <v>10.490000000000002</v>
      </c>
      <c r="N807" s="8">
        <f t="shared" si="161"/>
        <v>19.509999999999998</v>
      </c>
      <c r="O807" s="8">
        <f t="shared" si="161"/>
        <v>14.509999999999998</v>
      </c>
      <c r="P807" s="8">
        <f t="shared" si="161"/>
        <v>9.509999999999998</v>
      </c>
      <c r="Q807" s="8">
        <f t="shared" si="161"/>
        <v>4.509999999999998</v>
      </c>
      <c r="R807" s="8">
        <f t="shared" si="161"/>
        <v>0</v>
      </c>
      <c r="S807" s="8">
        <f t="shared" si="161"/>
        <v>0</v>
      </c>
      <c r="T807" s="8">
        <f t="shared" si="161"/>
        <v>0</v>
      </c>
      <c r="U807" s="21">
        <f t="shared" si="153"/>
        <v>38</v>
      </c>
      <c r="V807" s="19">
        <f>VLOOKUP($C807,Gas!$B$3:$E$2506,2)</f>
        <v>5.7649999999999997</v>
      </c>
      <c r="W807" s="44">
        <f t="shared" si="154"/>
        <v>6.8534258456201211</v>
      </c>
      <c r="X807" s="5">
        <f>VLOOKUP($C807,Gas!$B$3:$E$2506,4)</f>
        <v>1.3895518805650895</v>
      </c>
    </row>
    <row r="808" spans="1:24" x14ac:dyDescent="0.2">
      <c r="A808">
        <f t="shared" si="158"/>
        <v>2001</v>
      </c>
      <c r="B808" s="43">
        <f t="shared" si="157"/>
        <v>38</v>
      </c>
      <c r="C808" s="91">
        <v>36929</v>
      </c>
      <c r="D808" s="92">
        <v>38.4</v>
      </c>
      <c r="E808" s="4">
        <f t="shared" si="152"/>
        <v>-2.84963448296182E-2</v>
      </c>
      <c r="F808" s="100">
        <f t="shared" si="160"/>
        <v>0.69305179745663914</v>
      </c>
      <c r="G808" s="2"/>
      <c r="H808" s="8">
        <f t="shared" si="161"/>
        <v>0</v>
      </c>
      <c r="I808" s="8">
        <f t="shared" si="161"/>
        <v>0</v>
      </c>
      <c r="J808" s="8">
        <f t="shared" si="161"/>
        <v>0</v>
      </c>
      <c r="K808" s="8">
        <f t="shared" si="161"/>
        <v>0</v>
      </c>
      <c r="L808" s="8">
        <f t="shared" si="161"/>
        <v>1.6000000000000014</v>
      </c>
      <c r="M808" s="8">
        <f t="shared" si="161"/>
        <v>11.600000000000001</v>
      </c>
      <c r="N808" s="8">
        <f t="shared" si="161"/>
        <v>18.399999999999999</v>
      </c>
      <c r="O808" s="8">
        <f t="shared" si="161"/>
        <v>13.399999999999999</v>
      </c>
      <c r="P808" s="8">
        <f t="shared" si="161"/>
        <v>8.3999999999999986</v>
      </c>
      <c r="Q808" s="8">
        <f t="shared" si="161"/>
        <v>3.3999999999999986</v>
      </c>
      <c r="R808" s="8">
        <f t="shared" si="161"/>
        <v>0</v>
      </c>
      <c r="S808" s="8">
        <f t="shared" si="161"/>
        <v>0</v>
      </c>
      <c r="T808" s="8">
        <f t="shared" si="161"/>
        <v>0</v>
      </c>
      <c r="U808" s="21">
        <f t="shared" si="153"/>
        <v>38</v>
      </c>
      <c r="V808" s="19">
        <f>VLOOKUP($C808,Gas!$B$3:$E$2506,2)</f>
        <v>5.58</v>
      </c>
      <c r="W808" s="44">
        <f t="shared" si="154"/>
        <v>6.8817204301075261</v>
      </c>
      <c r="X808" s="5">
        <f>VLOOKUP($C808,Gas!$B$3:$E$2506,4)</f>
        <v>1.3845624634507749</v>
      </c>
    </row>
    <row r="809" spans="1:24" x14ac:dyDescent="0.2">
      <c r="A809">
        <f t="shared" si="158"/>
        <v>2001</v>
      </c>
      <c r="B809" s="43">
        <f t="shared" si="157"/>
        <v>38</v>
      </c>
      <c r="C809" s="91">
        <v>36930</v>
      </c>
      <c r="D809" s="92">
        <v>37.880000000000003</v>
      </c>
      <c r="E809" s="4">
        <f t="shared" si="152"/>
        <v>-1.3634191275803573E-2</v>
      </c>
      <c r="F809" s="100">
        <f t="shared" si="160"/>
        <v>0.66192809087888183</v>
      </c>
      <c r="G809" s="2"/>
      <c r="H809" s="8">
        <f t="shared" si="161"/>
        <v>0</v>
      </c>
      <c r="I809" s="8">
        <f t="shared" si="161"/>
        <v>0</v>
      </c>
      <c r="J809" s="8">
        <f t="shared" si="161"/>
        <v>0</v>
      </c>
      <c r="K809" s="8">
        <f t="shared" si="161"/>
        <v>0</v>
      </c>
      <c r="L809" s="8">
        <f t="shared" si="161"/>
        <v>2.1199999999999974</v>
      </c>
      <c r="M809" s="8">
        <f t="shared" si="161"/>
        <v>12.119999999999997</v>
      </c>
      <c r="N809" s="8">
        <f t="shared" si="161"/>
        <v>17.880000000000003</v>
      </c>
      <c r="O809" s="8">
        <f t="shared" si="161"/>
        <v>12.880000000000003</v>
      </c>
      <c r="P809" s="8">
        <f t="shared" si="161"/>
        <v>7.8800000000000026</v>
      </c>
      <c r="Q809" s="8">
        <f t="shared" si="161"/>
        <v>2.8800000000000026</v>
      </c>
      <c r="R809" s="8">
        <f t="shared" si="161"/>
        <v>0</v>
      </c>
      <c r="S809" s="8">
        <f t="shared" si="161"/>
        <v>0</v>
      </c>
      <c r="T809" s="8">
        <f t="shared" si="161"/>
        <v>0</v>
      </c>
      <c r="U809" s="21">
        <f t="shared" si="153"/>
        <v>38</v>
      </c>
      <c r="V809" s="19">
        <f>VLOOKUP($C809,Gas!$B$3:$E$2506,2)</f>
        <v>5.67</v>
      </c>
      <c r="W809" s="44">
        <f t="shared" si="154"/>
        <v>6.6807760141093482</v>
      </c>
      <c r="X809" s="5">
        <f>VLOOKUP($C809,Gas!$B$3:$E$2506,4)</f>
        <v>1.3987240340391254</v>
      </c>
    </row>
    <row r="810" spans="1:24" x14ac:dyDescent="0.2">
      <c r="A810">
        <f t="shared" si="158"/>
        <v>2001</v>
      </c>
      <c r="B810" s="43">
        <f t="shared" si="157"/>
        <v>38</v>
      </c>
      <c r="C810" s="91">
        <v>36931</v>
      </c>
      <c r="D810" s="92">
        <v>34.68</v>
      </c>
      <c r="E810" s="4">
        <f t="shared" si="152"/>
        <v>-8.8260116405536479E-2</v>
      </c>
      <c r="F810" s="100">
        <f t="shared" si="160"/>
        <v>0.71914295708602882</v>
      </c>
      <c r="G810" s="2"/>
      <c r="H810" s="8">
        <f t="shared" si="161"/>
        <v>0</v>
      </c>
      <c r="I810" s="8">
        <f t="shared" si="161"/>
        <v>0</v>
      </c>
      <c r="J810" s="8">
        <f t="shared" si="161"/>
        <v>0</v>
      </c>
      <c r="K810" s="8">
        <f t="shared" si="161"/>
        <v>0.32000000000000028</v>
      </c>
      <c r="L810" s="8">
        <f t="shared" si="161"/>
        <v>5.32</v>
      </c>
      <c r="M810" s="8">
        <f t="shared" si="161"/>
        <v>15.32</v>
      </c>
      <c r="N810" s="8">
        <f t="shared" si="161"/>
        <v>14.68</v>
      </c>
      <c r="O810" s="8">
        <f t="shared" si="161"/>
        <v>9.68</v>
      </c>
      <c r="P810" s="8">
        <f t="shared" si="161"/>
        <v>4.68</v>
      </c>
      <c r="Q810" s="8">
        <f t="shared" si="161"/>
        <v>0</v>
      </c>
      <c r="R810" s="8">
        <f t="shared" si="161"/>
        <v>0</v>
      </c>
      <c r="S810" s="8">
        <f t="shared" si="161"/>
        <v>0</v>
      </c>
      <c r="T810" s="8">
        <f t="shared" si="161"/>
        <v>0</v>
      </c>
      <c r="U810" s="21">
        <f t="shared" si="153"/>
        <v>38</v>
      </c>
      <c r="V810" s="19">
        <f>VLOOKUP($C810,Gas!$B$3:$E$2506,2)</f>
        <v>6.2450000000000001</v>
      </c>
      <c r="W810" s="44">
        <f t="shared" si="154"/>
        <v>5.5532425940752601</v>
      </c>
      <c r="X810" s="5">
        <f>VLOOKUP($C810,Gas!$B$3:$E$2506,4)</f>
        <v>1.5316323357485864</v>
      </c>
    </row>
    <row r="811" spans="1:24" x14ac:dyDescent="0.2">
      <c r="A811">
        <f t="shared" si="158"/>
        <v>2001</v>
      </c>
      <c r="B811" s="43">
        <f t="shared" si="157"/>
        <v>38</v>
      </c>
      <c r="C811" s="91">
        <v>36934</v>
      </c>
      <c r="D811" s="92">
        <v>41.39</v>
      </c>
      <c r="E811" s="4">
        <f t="shared" si="152"/>
        <v>0.17687615384830002</v>
      </c>
      <c r="F811" s="100">
        <f t="shared" si="160"/>
        <v>1.2716464509496548</v>
      </c>
      <c r="G811" s="2"/>
      <c r="H811" s="8">
        <f t="shared" si="161"/>
        <v>0</v>
      </c>
      <c r="I811" s="8">
        <f t="shared" si="161"/>
        <v>0</v>
      </c>
      <c r="J811" s="8">
        <f t="shared" si="161"/>
        <v>0</v>
      </c>
      <c r="K811" s="8">
        <f t="shared" si="161"/>
        <v>0</v>
      </c>
      <c r="L811" s="8">
        <f t="shared" si="161"/>
        <v>0</v>
      </c>
      <c r="M811" s="8">
        <f t="shared" si="161"/>
        <v>8.61</v>
      </c>
      <c r="N811" s="8">
        <f t="shared" si="161"/>
        <v>21.39</v>
      </c>
      <c r="O811" s="8">
        <f t="shared" si="161"/>
        <v>16.39</v>
      </c>
      <c r="P811" s="8">
        <f t="shared" si="161"/>
        <v>11.39</v>
      </c>
      <c r="Q811" s="8">
        <f t="shared" si="161"/>
        <v>6.3900000000000006</v>
      </c>
      <c r="R811" s="8">
        <f t="shared" si="161"/>
        <v>1.3900000000000006</v>
      </c>
      <c r="S811" s="8">
        <f t="shared" si="161"/>
        <v>0</v>
      </c>
      <c r="T811" s="8">
        <f t="shared" si="161"/>
        <v>0</v>
      </c>
      <c r="U811" s="21">
        <f t="shared" si="153"/>
        <v>38</v>
      </c>
      <c r="V811" s="19">
        <f>VLOOKUP($C811,Gas!$B$3:$E$2506,2)</f>
        <v>6.08</v>
      </c>
      <c r="W811" s="44">
        <f t="shared" si="154"/>
        <v>6.8075657894736841</v>
      </c>
      <c r="X811" s="5">
        <f>VLOOKUP($C811,Gas!$B$3:$E$2506,4)</f>
        <v>1.3488108603662508</v>
      </c>
    </row>
    <row r="812" spans="1:24" x14ac:dyDescent="0.2">
      <c r="A812">
        <f t="shared" si="158"/>
        <v>2001</v>
      </c>
      <c r="B812" s="43">
        <f t="shared" si="157"/>
        <v>38</v>
      </c>
      <c r="C812" s="91">
        <v>36935</v>
      </c>
      <c r="D812" s="92">
        <v>39.35</v>
      </c>
      <c r="E812" s="4">
        <f t="shared" si="152"/>
        <v>-5.0543330897228747E-2</v>
      </c>
      <c r="F812" s="100">
        <f t="shared" si="160"/>
        <v>1.2853972314801756</v>
      </c>
      <c r="G812" s="2"/>
      <c r="H812" s="8">
        <f t="shared" si="161"/>
        <v>0</v>
      </c>
      <c r="I812" s="8">
        <f t="shared" si="161"/>
        <v>0</v>
      </c>
      <c r="J812" s="8">
        <f t="shared" si="161"/>
        <v>0</v>
      </c>
      <c r="K812" s="8">
        <f t="shared" si="161"/>
        <v>0</v>
      </c>
      <c r="L812" s="8">
        <f t="shared" si="161"/>
        <v>0.64999999999999858</v>
      </c>
      <c r="M812" s="8">
        <f t="shared" si="161"/>
        <v>10.649999999999999</v>
      </c>
      <c r="N812" s="8">
        <f t="shared" si="161"/>
        <v>19.350000000000001</v>
      </c>
      <c r="O812" s="8">
        <f t="shared" si="161"/>
        <v>14.350000000000001</v>
      </c>
      <c r="P812" s="8">
        <f t="shared" si="161"/>
        <v>9.3500000000000014</v>
      </c>
      <c r="Q812" s="8">
        <f t="shared" si="161"/>
        <v>4.3500000000000014</v>
      </c>
      <c r="R812" s="8">
        <f t="shared" si="161"/>
        <v>0</v>
      </c>
      <c r="S812" s="8">
        <f t="shared" si="161"/>
        <v>0</v>
      </c>
      <c r="T812" s="8">
        <f t="shared" si="161"/>
        <v>0</v>
      </c>
      <c r="U812" s="21">
        <f t="shared" si="153"/>
        <v>38</v>
      </c>
      <c r="V812" s="19">
        <f>VLOOKUP($C812,Gas!$B$3:$E$2506,2)</f>
        <v>5.63</v>
      </c>
      <c r="W812" s="44">
        <f t="shared" si="154"/>
        <v>6.9893428063943164</v>
      </c>
      <c r="X812" s="5">
        <f>VLOOKUP($C812,Gas!$B$3:$E$2506,4)</f>
        <v>1.1608998535139958</v>
      </c>
    </row>
    <row r="813" spans="1:24" x14ac:dyDescent="0.2">
      <c r="A813">
        <f t="shared" si="158"/>
        <v>2001</v>
      </c>
      <c r="B813" s="43">
        <f t="shared" si="157"/>
        <v>38</v>
      </c>
      <c r="C813" s="91">
        <v>36936</v>
      </c>
      <c r="D813" s="92">
        <v>37.549999999999997</v>
      </c>
      <c r="E813" s="4">
        <f t="shared" si="152"/>
        <v>-4.6822596653268544E-2</v>
      </c>
      <c r="F813" s="100">
        <f t="shared" si="160"/>
        <v>1.2025552672195563</v>
      </c>
      <c r="G813" s="2"/>
      <c r="H813" s="8">
        <f t="shared" si="161"/>
        <v>0</v>
      </c>
      <c r="I813" s="8">
        <f t="shared" si="161"/>
        <v>0</v>
      </c>
      <c r="J813" s="8">
        <f t="shared" si="161"/>
        <v>0</v>
      </c>
      <c r="K813" s="8">
        <f t="shared" si="161"/>
        <v>0</v>
      </c>
      <c r="L813" s="8">
        <f t="shared" si="161"/>
        <v>2.4500000000000028</v>
      </c>
      <c r="M813" s="8">
        <f t="shared" si="161"/>
        <v>12.450000000000003</v>
      </c>
      <c r="N813" s="8">
        <f t="shared" si="161"/>
        <v>17.549999999999997</v>
      </c>
      <c r="O813" s="8">
        <f t="shared" si="161"/>
        <v>12.549999999999997</v>
      </c>
      <c r="P813" s="8">
        <f t="shared" si="161"/>
        <v>7.5499999999999972</v>
      </c>
      <c r="Q813" s="8">
        <f t="shared" si="161"/>
        <v>2.5499999999999972</v>
      </c>
      <c r="R813" s="8">
        <f t="shared" si="161"/>
        <v>0</v>
      </c>
      <c r="S813" s="8">
        <f t="shared" si="161"/>
        <v>0</v>
      </c>
      <c r="T813" s="8">
        <f t="shared" si="161"/>
        <v>0</v>
      </c>
      <c r="U813" s="21">
        <f t="shared" si="153"/>
        <v>38</v>
      </c>
      <c r="V813" s="19">
        <f>VLOOKUP($C813,Gas!$B$3:$E$2506,2)</f>
        <v>5.61</v>
      </c>
      <c r="W813" s="44">
        <f t="shared" si="154"/>
        <v>6.6934046345811042</v>
      </c>
      <c r="X813" s="5">
        <f>VLOOKUP($C813,Gas!$B$3:$E$2506,4)</f>
        <v>1.1591119220293229</v>
      </c>
    </row>
    <row r="814" spans="1:24" x14ac:dyDescent="0.2">
      <c r="A814">
        <f t="shared" si="158"/>
        <v>2001</v>
      </c>
      <c r="B814" s="43">
        <f t="shared" si="157"/>
        <v>38</v>
      </c>
      <c r="C814" s="91">
        <v>36937</v>
      </c>
      <c r="D814" s="92">
        <v>36.299999999999997</v>
      </c>
      <c r="E814" s="4">
        <f t="shared" si="152"/>
        <v>-3.3855636939338629E-2</v>
      </c>
      <c r="F814" s="100">
        <f t="shared" si="160"/>
        <v>1.1881275666082842</v>
      </c>
      <c r="G814" s="2"/>
      <c r="H814" s="8">
        <f t="shared" ref="H814:T823" si="162">IF(H$1="P",MAX(0,H$2-$D814),IF(H$1="C",MAX(0,$D814-H$2)))</f>
        <v>0</v>
      </c>
      <c r="I814" s="8">
        <f t="shared" si="162"/>
        <v>0</v>
      </c>
      <c r="J814" s="8">
        <f t="shared" si="162"/>
        <v>0</v>
      </c>
      <c r="K814" s="8">
        <f t="shared" si="162"/>
        <v>0</v>
      </c>
      <c r="L814" s="8">
        <f t="shared" si="162"/>
        <v>3.7000000000000028</v>
      </c>
      <c r="M814" s="8">
        <f t="shared" si="162"/>
        <v>13.700000000000003</v>
      </c>
      <c r="N814" s="8">
        <f t="shared" si="162"/>
        <v>16.299999999999997</v>
      </c>
      <c r="O814" s="8">
        <f t="shared" si="162"/>
        <v>11.299999999999997</v>
      </c>
      <c r="P814" s="8">
        <f t="shared" si="162"/>
        <v>6.2999999999999972</v>
      </c>
      <c r="Q814" s="8">
        <f t="shared" si="162"/>
        <v>1.2999999999999972</v>
      </c>
      <c r="R814" s="8">
        <f t="shared" si="162"/>
        <v>0</v>
      </c>
      <c r="S814" s="8">
        <f t="shared" si="162"/>
        <v>0</v>
      </c>
      <c r="T814" s="8">
        <f t="shared" si="162"/>
        <v>0</v>
      </c>
      <c r="U814" s="21">
        <f t="shared" si="153"/>
        <v>38</v>
      </c>
      <c r="V814" s="19">
        <f>VLOOKUP($C814,Gas!$B$3:$E$2506,2)</f>
        <v>5.875</v>
      </c>
      <c r="W814" s="44">
        <f t="shared" si="154"/>
        <v>6.1787234042553187</v>
      </c>
      <c r="X814" s="5">
        <f>VLOOKUP($C814,Gas!$B$3:$E$2506,4)</f>
        <v>1.2175478876210033</v>
      </c>
    </row>
    <row r="815" spans="1:24" x14ac:dyDescent="0.2">
      <c r="A815">
        <f t="shared" si="158"/>
        <v>2001</v>
      </c>
      <c r="B815" s="43">
        <f t="shared" si="157"/>
        <v>38</v>
      </c>
      <c r="C815" s="91">
        <v>36938</v>
      </c>
      <c r="D815" s="92">
        <v>35.03</v>
      </c>
      <c r="E815" s="4">
        <f t="shared" si="152"/>
        <v>-3.5612904061409587E-2</v>
      </c>
      <c r="F815" s="100">
        <f t="shared" si="160"/>
        <v>1.195059992728317</v>
      </c>
      <c r="G815" s="2"/>
      <c r="H815" s="8">
        <f t="shared" si="162"/>
        <v>0</v>
      </c>
      <c r="I815" s="8">
        <f t="shared" si="162"/>
        <v>0</v>
      </c>
      <c r="J815" s="8">
        <f t="shared" si="162"/>
        <v>0</v>
      </c>
      <c r="K815" s="8">
        <f t="shared" si="162"/>
        <v>0</v>
      </c>
      <c r="L815" s="8">
        <f t="shared" si="162"/>
        <v>4.9699999999999989</v>
      </c>
      <c r="M815" s="8">
        <f t="shared" si="162"/>
        <v>14.969999999999999</v>
      </c>
      <c r="N815" s="8">
        <f t="shared" si="162"/>
        <v>15.030000000000001</v>
      </c>
      <c r="O815" s="8">
        <f t="shared" si="162"/>
        <v>10.030000000000001</v>
      </c>
      <c r="P815" s="8">
        <f t="shared" si="162"/>
        <v>5.0300000000000011</v>
      </c>
      <c r="Q815" s="8">
        <f t="shared" si="162"/>
        <v>3.0000000000001137E-2</v>
      </c>
      <c r="R815" s="8">
        <f t="shared" si="162"/>
        <v>0</v>
      </c>
      <c r="S815" s="8">
        <f t="shared" si="162"/>
        <v>0</v>
      </c>
      <c r="T815" s="8">
        <f t="shared" si="162"/>
        <v>0</v>
      </c>
      <c r="U815" s="21">
        <f t="shared" si="153"/>
        <v>38</v>
      </c>
      <c r="V815" s="19">
        <f>VLOOKUP($C815,Gas!$B$3:$E$2506,2)</f>
        <v>5.3849999999999998</v>
      </c>
      <c r="W815" s="44">
        <f t="shared" si="154"/>
        <v>6.5051067780872796</v>
      </c>
      <c r="X815" s="5">
        <f>VLOOKUP($C815,Gas!$B$3:$E$2506,4)</f>
        <v>1.037512991907513</v>
      </c>
    </row>
    <row r="816" spans="1:24" x14ac:dyDescent="0.2">
      <c r="A816">
        <f t="shared" si="158"/>
        <v>2001</v>
      </c>
      <c r="B816" s="43">
        <f t="shared" si="157"/>
        <v>38</v>
      </c>
      <c r="C816" s="91">
        <v>36942</v>
      </c>
      <c r="D816" s="92">
        <v>37.1</v>
      </c>
      <c r="E816" s="4">
        <f t="shared" si="152"/>
        <v>5.741213240399403E-2</v>
      </c>
      <c r="F816" s="100">
        <f t="shared" si="160"/>
        <v>1.2011018383498229</v>
      </c>
      <c r="G816" s="2"/>
      <c r="H816" s="8">
        <f t="shared" si="162"/>
        <v>0</v>
      </c>
      <c r="I816" s="8">
        <f t="shared" si="162"/>
        <v>0</v>
      </c>
      <c r="J816" s="8">
        <f t="shared" si="162"/>
        <v>0</v>
      </c>
      <c r="K816" s="8">
        <f t="shared" si="162"/>
        <v>0</v>
      </c>
      <c r="L816" s="8">
        <f t="shared" si="162"/>
        <v>2.8999999999999986</v>
      </c>
      <c r="M816" s="8">
        <f t="shared" si="162"/>
        <v>12.899999999999999</v>
      </c>
      <c r="N816" s="8">
        <f t="shared" si="162"/>
        <v>17.100000000000001</v>
      </c>
      <c r="O816" s="8">
        <f t="shared" si="162"/>
        <v>12.100000000000001</v>
      </c>
      <c r="P816" s="8">
        <f t="shared" si="162"/>
        <v>7.1000000000000014</v>
      </c>
      <c r="Q816" s="8">
        <f t="shared" si="162"/>
        <v>2.1000000000000014</v>
      </c>
      <c r="R816" s="8">
        <f t="shared" si="162"/>
        <v>0</v>
      </c>
      <c r="S816" s="8">
        <f t="shared" si="162"/>
        <v>0</v>
      </c>
      <c r="T816" s="8">
        <f t="shared" si="162"/>
        <v>0</v>
      </c>
      <c r="U816" s="21">
        <f t="shared" si="153"/>
        <v>38</v>
      </c>
      <c r="V816" s="19">
        <f>VLOOKUP($C816,Gas!$B$3:$E$2506,2)</f>
        <v>5.47</v>
      </c>
      <c r="W816" s="44">
        <f t="shared" si="154"/>
        <v>6.7824497257769663</v>
      </c>
      <c r="X816" s="5">
        <f>VLOOKUP($C816,Gas!$B$3:$E$2506,4)</f>
        <v>0.77389649320840259</v>
      </c>
    </row>
    <row r="817" spans="1:24" x14ac:dyDescent="0.2">
      <c r="A817">
        <f t="shared" si="158"/>
        <v>2001</v>
      </c>
      <c r="B817" s="43">
        <f t="shared" si="157"/>
        <v>38</v>
      </c>
      <c r="C817" s="91">
        <v>36943</v>
      </c>
      <c r="D817" s="92">
        <v>38.520000000000003</v>
      </c>
      <c r="E817" s="4">
        <f t="shared" si="152"/>
        <v>3.7560617316535372E-2</v>
      </c>
      <c r="F817" s="100">
        <f t="shared" si="160"/>
        <v>1.2004279261443815</v>
      </c>
      <c r="G817" s="2"/>
      <c r="H817" s="8">
        <f t="shared" si="162"/>
        <v>0</v>
      </c>
      <c r="I817" s="8">
        <f t="shared" si="162"/>
        <v>0</v>
      </c>
      <c r="J817" s="8">
        <f t="shared" si="162"/>
        <v>0</v>
      </c>
      <c r="K817" s="8">
        <f t="shared" si="162"/>
        <v>0</v>
      </c>
      <c r="L817" s="8">
        <f t="shared" si="162"/>
        <v>1.4799999999999969</v>
      </c>
      <c r="M817" s="8">
        <f t="shared" si="162"/>
        <v>11.479999999999997</v>
      </c>
      <c r="N817" s="8">
        <f t="shared" si="162"/>
        <v>18.520000000000003</v>
      </c>
      <c r="O817" s="8">
        <f t="shared" si="162"/>
        <v>13.520000000000003</v>
      </c>
      <c r="P817" s="8">
        <f t="shared" si="162"/>
        <v>8.5200000000000031</v>
      </c>
      <c r="Q817" s="8">
        <f t="shared" si="162"/>
        <v>3.5200000000000031</v>
      </c>
      <c r="R817" s="8">
        <f t="shared" si="162"/>
        <v>0</v>
      </c>
      <c r="S817" s="8">
        <f t="shared" si="162"/>
        <v>0</v>
      </c>
      <c r="T817" s="8">
        <f t="shared" si="162"/>
        <v>0</v>
      </c>
      <c r="U817" s="21">
        <f t="shared" si="153"/>
        <v>38</v>
      </c>
      <c r="V817" s="19">
        <f>VLOOKUP($C817,Gas!$B$3:$E$2506,2)</f>
        <v>5.2050000000000001</v>
      </c>
      <c r="W817" s="44">
        <f t="shared" si="154"/>
        <v>7.4005763688760808</v>
      </c>
      <c r="X817" s="5">
        <f>VLOOKUP($C817,Gas!$B$3:$E$2506,4)</f>
        <v>0.80395259009822273</v>
      </c>
    </row>
    <row r="818" spans="1:24" x14ac:dyDescent="0.2">
      <c r="A818">
        <f t="shared" si="158"/>
        <v>2001</v>
      </c>
      <c r="B818" s="43">
        <f t="shared" si="157"/>
        <v>38</v>
      </c>
      <c r="C818" s="91">
        <v>36944</v>
      </c>
      <c r="D818" s="92">
        <v>40.909999999999997</v>
      </c>
      <c r="E818" s="4">
        <f t="shared" si="152"/>
        <v>6.0196945011382196E-2</v>
      </c>
      <c r="F818" s="100">
        <f t="shared" si="160"/>
        <v>1.2287312789083313</v>
      </c>
      <c r="G818" s="2"/>
      <c r="H818" s="8">
        <f t="shared" si="162"/>
        <v>0</v>
      </c>
      <c r="I818" s="8">
        <f t="shared" si="162"/>
        <v>0</v>
      </c>
      <c r="J818" s="8">
        <f t="shared" si="162"/>
        <v>0</v>
      </c>
      <c r="K818" s="8">
        <f t="shared" si="162"/>
        <v>0</v>
      </c>
      <c r="L818" s="8">
        <f t="shared" si="162"/>
        <v>0</v>
      </c>
      <c r="M818" s="8">
        <f t="shared" si="162"/>
        <v>9.0900000000000034</v>
      </c>
      <c r="N818" s="8">
        <f t="shared" si="162"/>
        <v>20.909999999999997</v>
      </c>
      <c r="O818" s="8">
        <f t="shared" si="162"/>
        <v>15.909999999999997</v>
      </c>
      <c r="P818" s="8">
        <f t="shared" si="162"/>
        <v>10.909999999999997</v>
      </c>
      <c r="Q818" s="8">
        <f t="shared" si="162"/>
        <v>5.9099999999999966</v>
      </c>
      <c r="R818" s="8">
        <f t="shared" si="162"/>
        <v>0.90999999999999659</v>
      </c>
      <c r="S818" s="8">
        <f t="shared" si="162"/>
        <v>0</v>
      </c>
      <c r="T818" s="8">
        <f t="shared" si="162"/>
        <v>0</v>
      </c>
      <c r="U818" s="21">
        <f t="shared" si="153"/>
        <v>38</v>
      </c>
      <c r="V818" s="19">
        <f>VLOOKUP($C818,Gas!$B$3:$E$2506,2)</f>
        <v>5.2</v>
      </c>
      <c r="W818" s="44">
        <f t="shared" si="154"/>
        <v>7.8673076923076914</v>
      </c>
      <c r="X818" s="5">
        <f>VLOOKUP($C818,Gas!$B$3:$E$2506,4)</f>
        <v>0.80321989088883383</v>
      </c>
    </row>
    <row r="819" spans="1:24" x14ac:dyDescent="0.2">
      <c r="A819">
        <f t="shared" si="158"/>
        <v>2001</v>
      </c>
      <c r="B819" s="43">
        <f t="shared" si="157"/>
        <v>38</v>
      </c>
      <c r="C819" s="91">
        <v>36945</v>
      </c>
      <c r="D819" s="92">
        <v>38.78</v>
      </c>
      <c r="E819" s="4">
        <f t="shared" si="152"/>
        <v>-5.3469882126801295E-2</v>
      </c>
      <c r="F819" s="100">
        <f t="shared" si="160"/>
        <v>1.262394162427473</v>
      </c>
      <c r="G819" s="2"/>
      <c r="H819" s="8">
        <f t="shared" si="162"/>
        <v>0</v>
      </c>
      <c r="I819" s="8">
        <f t="shared" si="162"/>
        <v>0</v>
      </c>
      <c r="J819" s="8">
        <f t="shared" si="162"/>
        <v>0</v>
      </c>
      <c r="K819" s="8">
        <f t="shared" si="162"/>
        <v>0</v>
      </c>
      <c r="L819" s="8">
        <f t="shared" si="162"/>
        <v>1.2199999999999989</v>
      </c>
      <c r="M819" s="8">
        <f t="shared" si="162"/>
        <v>11.219999999999999</v>
      </c>
      <c r="N819" s="8">
        <f t="shared" si="162"/>
        <v>18.78</v>
      </c>
      <c r="O819" s="8">
        <f t="shared" si="162"/>
        <v>13.780000000000001</v>
      </c>
      <c r="P819" s="8">
        <f t="shared" si="162"/>
        <v>8.7800000000000011</v>
      </c>
      <c r="Q819" s="8">
        <f t="shared" si="162"/>
        <v>3.7800000000000011</v>
      </c>
      <c r="R819" s="8">
        <f t="shared" si="162"/>
        <v>0</v>
      </c>
      <c r="S819" s="8">
        <f t="shared" si="162"/>
        <v>0</v>
      </c>
      <c r="T819" s="8">
        <f t="shared" si="162"/>
        <v>0</v>
      </c>
      <c r="U819" s="21">
        <f t="shared" si="153"/>
        <v>38</v>
      </c>
      <c r="V819" s="19">
        <f>VLOOKUP($C819,Gas!$B$3:$E$2506,2)</f>
        <v>5.1100000000000003</v>
      </c>
      <c r="W819" s="44">
        <f t="shared" si="154"/>
        <v>7.5890410958904111</v>
      </c>
      <c r="X819" s="5">
        <f>VLOOKUP($C819,Gas!$B$3:$E$2506,4)</f>
        <v>0.69193264546756128</v>
      </c>
    </row>
    <row r="820" spans="1:24" x14ac:dyDescent="0.2">
      <c r="A820">
        <f t="shared" si="158"/>
        <v>2001</v>
      </c>
      <c r="B820" s="43">
        <f t="shared" si="157"/>
        <v>38</v>
      </c>
      <c r="C820" s="91">
        <v>36948</v>
      </c>
      <c r="D820" s="92">
        <v>38.119999999999997</v>
      </c>
      <c r="E820" s="4">
        <f t="shared" si="152"/>
        <v>-1.7165571028504453E-2</v>
      </c>
      <c r="F820" s="100">
        <f t="shared" si="160"/>
        <v>1.1671009951302915</v>
      </c>
      <c r="G820" s="2"/>
      <c r="H820" s="8">
        <f t="shared" si="162"/>
        <v>0</v>
      </c>
      <c r="I820" s="8">
        <f t="shared" si="162"/>
        <v>0</v>
      </c>
      <c r="J820" s="8">
        <f t="shared" si="162"/>
        <v>0</v>
      </c>
      <c r="K820" s="8">
        <f t="shared" si="162"/>
        <v>0</v>
      </c>
      <c r="L820" s="8">
        <f t="shared" si="162"/>
        <v>1.8800000000000026</v>
      </c>
      <c r="M820" s="8">
        <f t="shared" si="162"/>
        <v>11.880000000000003</v>
      </c>
      <c r="N820" s="8">
        <f t="shared" si="162"/>
        <v>18.119999999999997</v>
      </c>
      <c r="O820" s="8">
        <f t="shared" si="162"/>
        <v>13.119999999999997</v>
      </c>
      <c r="P820" s="8">
        <f t="shared" si="162"/>
        <v>8.1199999999999974</v>
      </c>
      <c r="Q820" s="8">
        <f t="shared" si="162"/>
        <v>3.1199999999999974</v>
      </c>
      <c r="R820" s="8">
        <f t="shared" si="162"/>
        <v>0</v>
      </c>
      <c r="S820" s="8">
        <f t="shared" si="162"/>
        <v>0</v>
      </c>
      <c r="T820" s="8">
        <f t="shared" si="162"/>
        <v>0</v>
      </c>
      <c r="U820" s="21">
        <f t="shared" si="153"/>
        <v>38</v>
      </c>
      <c r="V820" s="19">
        <f>VLOOKUP($C820,Gas!$B$3:$E$2506,2)</f>
        <v>5.0449999999999999</v>
      </c>
      <c r="W820" s="44">
        <f t="shared" si="154"/>
        <v>7.5559960356788896</v>
      </c>
      <c r="X820" s="5">
        <f>VLOOKUP($C820,Gas!$B$3:$E$2506,4)</f>
        <v>0.33429498516637191</v>
      </c>
    </row>
    <row r="821" spans="1:24" x14ac:dyDescent="0.2">
      <c r="A821">
        <f t="shared" si="158"/>
        <v>2001</v>
      </c>
      <c r="B821" s="43">
        <f t="shared" si="157"/>
        <v>38</v>
      </c>
      <c r="C821" s="91">
        <v>36949</v>
      </c>
      <c r="D821" s="92">
        <v>42.87</v>
      </c>
      <c r="E821" s="4">
        <f t="shared" si="152"/>
        <v>0.11743320182388434</v>
      </c>
      <c r="F821" s="100">
        <f t="shared" si="160"/>
        <v>0.94740730233586079</v>
      </c>
      <c r="G821" s="2"/>
      <c r="H821" s="8">
        <f t="shared" si="162"/>
        <v>0</v>
      </c>
      <c r="I821" s="8">
        <f t="shared" si="162"/>
        <v>0</v>
      </c>
      <c r="J821" s="8">
        <f t="shared" si="162"/>
        <v>0</v>
      </c>
      <c r="K821" s="8">
        <f t="shared" si="162"/>
        <v>0</v>
      </c>
      <c r="L821" s="8">
        <f t="shared" si="162"/>
        <v>0</v>
      </c>
      <c r="M821" s="8">
        <f t="shared" si="162"/>
        <v>7.1300000000000026</v>
      </c>
      <c r="N821" s="8">
        <f t="shared" si="162"/>
        <v>22.869999999999997</v>
      </c>
      <c r="O821" s="8">
        <f t="shared" si="162"/>
        <v>17.869999999999997</v>
      </c>
      <c r="P821" s="8">
        <f t="shared" si="162"/>
        <v>12.869999999999997</v>
      </c>
      <c r="Q821" s="8">
        <f t="shared" si="162"/>
        <v>7.8699999999999974</v>
      </c>
      <c r="R821" s="8">
        <f t="shared" si="162"/>
        <v>2.8699999999999974</v>
      </c>
      <c r="S821" s="8">
        <f t="shared" si="162"/>
        <v>0</v>
      </c>
      <c r="T821" s="8">
        <f t="shared" si="162"/>
        <v>0</v>
      </c>
      <c r="U821" s="21">
        <f t="shared" si="153"/>
        <v>38</v>
      </c>
      <c r="V821" s="19">
        <f>VLOOKUP($C821,Gas!$B$3:$E$2506,2)</f>
        <v>5.0599999999999996</v>
      </c>
      <c r="W821" s="44">
        <f t="shared" si="154"/>
        <v>8.4723320158102773</v>
      </c>
      <c r="X821" s="5">
        <f>VLOOKUP($C821,Gas!$B$3:$E$2506,4)</f>
        <v>0.3078888629550347</v>
      </c>
    </row>
    <row r="822" spans="1:24" x14ac:dyDescent="0.2">
      <c r="A822">
        <f t="shared" si="158"/>
        <v>2001</v>
      </c>
      <c r="B822" s="43">
        <f t="shared" si="157"/>
        <v>38</v>
      </c>
      <c r="C822" s="91">
        <v>36950</v>
      </c>
      <c r="D822" s="92">
        <v>45.63</v>
      </c>
      <c r="E822" s="4">
        <f t="shared" si="152"/>
        <v>6.2393114329425639E-2</v>
      </c>
      <c r="F822" s="100">
        <f t="shared" si="160"/>
        <v>0.93663332040653502</v>
      </c>
      <c r="G822" s="2"/>
      <c r="H822" s="8">
        <f t="shared" si="162"/>
        <v>0</v>
      </c>
      <c r="I822" s="8">
        <f t="shared" si="162"/>
        <v>0</v>
      </c>
      <c r="J822" s="8">
        <f t="shared" si="162"/>
        <v>0</v>
      </c>
      <c r="K822" s="8">
        <f t="shared" si="162"/>
        <v>0</v>
      </c>
      <c r="L822" s="8">
        <f t="shared" si="162"/>
        <v>0</v>
      </c>
      <c r="M822" s="8">
        <f t="shared" si="162"/>
        <v>4.3699999999999974</v>
      </c>
      <c r="N822" s="8">
        <f t="shared" si="162"/>
        <v>25.630000000000003</v>
      </c>
      <c r="O822" s="8">
        <f t="shared" si="162"/>
        <v>20.630000000000003</v>
      </c>
      <c r="P822" s="8">
        <f t="shared" si="162"/>
        <v>15.630000000000003</v>
      </c>
      <c r="Q822" s="8">
        <f t="shared" si="162"/>
        <v>10.630000000000003</v>
      </c>
      <c r="R822" s="8">
        <f t="shared" si="162"/>
        <v>5.6300000000000026</v>
      </c>
      <c r="S822" s="8">
        <f t="shared" si="162"/>
        <v>0</v>
      </c>
      <c r="T822" s="8">
        <f t="shared" si="162"/>
        <v>0</v>
      </c>
      <c r="U822" s="21">
        <f t="shared" si="153"/>
        <v>38</v>
      </c>
      <c r="V822" s="19">
        <f>VLOOKUP($C822,Gas!$B$3:$E$2506,2)</f>
        <v>5.0949999999999998</v>
      </c>
      <c r="W822" s="44">
        <f t="shared" si="154"/>
        <v>8.9558390578999028</v>
      </c>
      <c r="X822" s="5">
        <f>VLOOKUP($C822,Gas!$B$3:$E$2506,4)</f>
        <v>0.31762565967710626</v>
      </c>
    </row>
    <row r="823" spans="1:24" x14ac:dyDescent="0.2">
      <c r="A823">
        <f t="shared" si="158"/>
        <v>2001</v>
      </c>
      <c r="B823" s="43">
        <f t="shared" si="157"/>
        <v>39</v>
      </c>
      <c r="C823" s="91">
        <v>36951</v>
      </c>
      <c r="D823" s="92">
        <v>48.54</v>
      </c>
      <c r="E823" s="4">
        <f t="shared" si="152"/>
        <v>6.1822805359144174E-2</v>
      </c>
      <c r="F823" s="100">
        <f t="shared" si="160"/>
        <v>0.89464549468157839</v>
      </c>
      <c r="G823" s="2"/>
      <c r="H823" s="8">
        <f t="shared" si="162"/>
        <v>0</v>
      </c>
      <c r="I823" s="8">
        <f t="shared" si="162"/>
        <v>0</v>
      </c>
      <c r="J823" s="8">
        <f t="shared" si="162"/>
        <v>0</v>
      </c>
      <c r="K823" s="8">
        <f t="shared" si="162"/>
        <v>0</v>
      </c>
      <c r="L823" s="8">
        <f t="shared" si="162"/>
        <v>0</v>
      </c>
      <c r="M823" s="8">
        <f t="shared" si="162"/>
        <v>1.4600000000000009</v>
      </c>
      <c r="N823" s="8">
        <f t="shared" si="162"/>
        <v>28.54</v>
      </c>
      <c r="O823" s="8">
        <f t="shared" si="162"/>
        <v>23.54</v>
      </c>
      <c r="P823" s="8">
        <f t="shared" si="162"/>
        <v>18.54</v>
      </c>
      <c r="Q823" s="8">
        <f t="shared" si="162"/>
        <v>13.54</v>
      </c>
      <c r="R823" s="8">
        <f t="shared" si="162"/>
        <v>8.5399999999999991</v>
      </c>
      <c r="S823" s="8">
        <f t="shared" si="162"/>
        <v>0</v>
      </c>
      <c r="T823" s="8">
        <f t="shared" si="162"/>
        <v>0</v>
      </c>
      <c r="U823" s="21">
        <f t="shared" si="153"/>
        <v>39</v>
      </c>
      <c r="V823" s="19">
        <f>VLOOKUP($C823,Gas!$B$3:$E$2506,2)</f>
        <v>5.165</v>
      </c>
      <c r="W823" s="44">
        <f t="shared" si="154"/>
        <v>9.3978702807357202</v>
      </c>
      <c r="X823" s="5">
        <f>VLOOKUP($C823,Gas!$B$3:$E$2506,4)</f>
        <v>0.33991563080397119</v>
      </c>
    </row>
    <row r="824" spans="1:24" x14ac:dyDescent="0.2">
      <c r="A824">
        <f t="shared" si="158"/>
        <v>2001</v>
      </c>
      <c r="B824" s="43">
        <f t="shared" si="157"/>
        <v>39</v>
      </c>
      <c r="C824" s="91">
        <v>36952</v>
      </c>
      <c r="D824" s="92">
        <v>42.1</v>
      </c>
      <c r="E824" s="4">
        <f t="shared" si="152"/>
        <v>-0.14234045961011957</v>
      </c>
      <c r="F824" s="100">
        <f t="shared" si="160"/>
        <v>1.2055623308261201</v>
      </c>
      <c r="G824" s="2"/>
      <c r="H824" s="8">
        <f t="shared" ref="H824:T833" si="163">IF(H$1="P",MAX(0,H$2-$D824),IF(H$1="C",MAX(0,$D824-H$2)))</f>
        <v>0</v>
      </c>
      <c r="I824" s="8">
        <f t="shared" si="163"/>
        <v>0</v>
      </c>
      <c r="J824" s="8">
        <f t="shared" si="163"/>
        <v>0</v>
      </c>
      <c r="K824" s="8">
        <f t="shared" si="163"/>
        <v>0</v>
      </c>
      <c r="L824" s="8">
        <f t="shared" si="163"/>
        <v>0</v>
      </c>
      <c r="M824" s="8">
        <f t="shared" si="163"/>
        <v>7.8999999999999986</v>
      </c>
      <c r="N824" s="8">
        <f t="shared" si="163"/>
        <v>22.1</v>
      </c>
      <c r="O824" s="8">
        <f t="shared" si="163"/>
        <v>17.100000000000001</v>
      </c>
      <c r="P824" s="8">
        <f t="shared" si="163"/>
        <v>12.100000000000001</v>
      </c>
      <c r="Q824" s="8">
        <f t="shared" si="163"/>
        <v>7.1000000000000014</v>
      </c>
      <c r="R824" s="8">
        <f t="shared" si="163"/>
        <v>2.1000000000000014</v>
      </c>
      <c r="S824" s="8">
        <f t="shared" si="163"/>
        <v>0</v>
      </c>
      <c r="T824" s="8">
        <f t="shared" si="163"/>
        <v>0</v>
      </c>
      <c r="U824" s="21">
        <f t="shared" si="153"/>
        <v>39</v>
      </c>
      <c r="V824" s="19">
        <f>VLOOKUP($C824,Gas!$B$3:$E$2506,2)</f>
        <v>5.085</v>
      </c>
      <c r="W824" s="44">
        <f t="shared" si="154"/>
        <v>8.2792527040314656</v>
      </c>
      <c r="X824" s="5">
        <f>VLOOKUP($C824,Gas!$B$3:$E$2506,4)</f>
        <v>0.34230454480428846</v>
      </c>
    </row>
    <row r="825" spans="1:24" x14ac:dyDescent="0.2">
      <c r="A825">
        <f t="shared" si="158"/>
        <v>2001</v>
      </c>
      <c r="B825" s="43">
        <f t="shared" si="157"/>
        <v>39</v>
      </c>
      <c r="C825" s="91">
        <v>36955</v>
      </c>
      <c r="D825" s="92">
        <v>45.16</v>
      </c>
      <c r="E825" s="4">
        <f t="shared" si="152"/>
        <v>7.0163998593125429E-2</v>
      </c>
      <c r="F825" s="100">
        <f t="shared" si="160"/>
        <v>1.1986296528842717</v>
      </c>
      <c r="G825" s="2"/>
      <c r="H825" s="8">
        <f t="shared" si="163"/>
        <v>0</v>
      </c>
      <c r="I825" s="8">
        <f t="shared" si="163"/>
        <v>0</v>
      </c>
      <c r="J825" s="8">
        <f t="shared" si="163"/>
        <v>0</v>
      </c>
      <c r="K825" s="8">
        <f t="shared" si="163"/>
        <v>0</v>
      </c>
      <c r="L825" s="8">
        <f t="shared" si="163"/>
        <v>0</v>
      </c>
      <c r="M825" s="8">
        <f t="shared" si="163"/>
        <v>4.8400000000000034</v>
      </c>
      <c r="N825" s="8">
        <f t="shared" si="163"/>
        <v>25.159999999999997</v>
      </c>
      <c r="O825" s="8">
        <f t="shared" si="163"/>
        <v>20.159999999999997</v>
      </c>
      <c r="P825" s="8">
        <f t="shared" si="163"/>
        <v>15.159999999999997</v>
      </c>
      <c r="Q825" s="8">
        <f t="shared" si="163"/>
        <v>10.159999999999997</v>
      </c>
      <c r="R825" s="8">
        <f t="shared" si="163"/>
        <v>5.1599999999999966</v>
      </c>
      <c r="S825" s="8">
        <f t="shared" si="163"/>
        <v>0</v>
      </c>
      <c r="T825" s="8">
        <f t="shared" si="163"/>
        <v>0</v>
      </c>
      <c r="U825" s="21">
        <f t="shared" si="153"/>
        <v>39</v>
      </c>
      <c r="V825" s="19">
        <f>VLOOKUP($C825,Gas!$B$3:$E$2506,2)</f>
        <v>5.09</v>
      </c>
      <c r="W825" s="44">
        <f t="shared" si="154"/>
        <v>8.8722986247544195</v>
      </c>
      <c r="X825" s="5">
        <f>VLOOKUP($C825,Gas!$B$3:$E$2506,4)</f>
        <v>0.16230047538796932</v>
      </c>
    </row>
    <row r="826" spans="1:24" x14ac:dyDescent="0.2">
      <c r="A826">
        <f t="shared" si="158"/>
        <v>2001</v>
      </c>
      <c r="B826" s="43">
        <f t="shared" si="157"/>
        <v>39</v>
      </c>
      <c r="C826" s="91">
        <v>36956</v>
      </c>
      <c r="D826" s="92">
        <v>46.47</v>
      </c>
      <c r="E826" s="4">
        <f t="shared" si="152"/>
        <v>2.859520381542582E-2</v>
      </c>
      <c r="F826" s="100">
        <f t="shared" si="160"/>
        <v>1.1858435881518632</v>
      </c>
      <c r="G826" s="2"/>
      <c r="H826" s="8">
        <f t="shared" si="163"/>
        <v>0</v>
      </c>
      <c r="I826" s="8">
        <f t="shared" si="163"/>
        <v>0</v>
      </c>
      <c r="J826" s="8">
        <f t="shared" si="163"/>
        <v>0</v>
      </c>
      <c r="K826" s="8">
        <f t="shared" si="163"/>
        <v>0</v>
      </c>
      <c r="L826" s="8">
        <f t="shared" si="163"/>
        <v>0</v>
      </c>
      <c r="M826" s="8">
        <f t="shared" si="163"/>
        <v>3.5300000000000011</v>
      </c>
      <c r="N826" s="8">
        <f t="shared" si="163"/>
        <v>26.47</v>
      </c>
      <c r="O826" s="8">
        <f t="shared" si="163"/>
        <v>21.47</v>
      </c>
      <c r="P826" s="8">
        <f t="shared" si="163"/>
        <v>16.47</v>
      </c>
      <c r="Q826" s="8">
        <f t="shared" si="163"/>
        <v>11.469999999999999</v>
      </c>
      <c r="R826" s="8">
        <f t="shared" si="163"/>
        <v>6.4699999999999989</v>
      </c>
      <c r="S826" s="8">
        <f t="shared" si="163"/>
        <v>0</v>
      </c>
      <c r="T826" s="8">
        <f t="shared" si="163"/>
        <v>0</v>
      </c>
      <c r="U826" s="21">
        <f t="shared" si="153"/>
        <v>39</v>
      </c>
      <c r="V826" s="19">
        <f>VLOOKUP($C826,Gas!$B$3:$E$2506,2)</f>
        <v>5.3150000000000004</v>
      </c>
      <c r="W826" s="44">
        <f t="shared" si="154"/>
        <v>8.7431796801505168</v>
      </c>
      <c r="X826" s="5">
        <f>VLOOKUP($C826,Gas!$B$3:$E$2506,4)</f>
        <v>0.29088462487884664</v>
      </c>
    </row>
    <row r="827" spans="1:24" x14ac:dyDescent="0.2">
      <c r="A827">
        <f t="shared" si="158"/>
        <v>2001</v>
      </c>
      <c r="B827" s="43">
        <f t="shared" si="157"/>
        <v>39</v>
      </c>
      <c r="C827" s="91">
        <v>36957</v>
      </c>
      <c r="D827" s="92">
        <v>45.18</v>
      </c>
      <c r="E827" s="4">
        <f t="shared" si="152"/>
        <v>-2.8152432057029744E-2</v>
      </c>
      <c r="F827" s="100">
        <f t="shared" si="160"/>
        <v>1.208001373954237</v>
      </c>
      <c r="G827" s="2"/>
      <c r="H827" s="8">
        <f t="shared" si="163"/>
        <v>0</v>
      </c>
      <c r="I827" s="8">
        <f t="shared" si="163"/>
        <v>0</v>
      </c>
      <c r="J827" s="8">
        <f t="shared" si="163"/>
        <v>0</v>
      </c>
      <c r="K827" s="8">
        <f t="shared" si="163"/>
        <v>0</v>
      </c>
      <c r="L827" s="8">
        <f t="shared" si="163"/>
        <v>0</v>
      </c>
      <c r="M827" s="8">
        <f t="shared" si="163"/>
        <v>4.82</v>
      </c>
      <c r="N827" s="8">
        <f t="shared" si="163"/>
        <v>25.18</v>
      </c>
      <c r="O827" s="8">
        <f t="shared" si="163"/>
        <v>20.18</v>
      </c>
      <c r="P827" s="8">
        <f t="shared" si="163"/>
        <v>15.18</v>
      </c>
      <c r="Q827" s="8">
        <f t="shared" si="163"/>
        <v>10.18</v>
      </c>
      <c r="R827" s="8">
        <f t="shared" si="163"/>
        <v>5.18</v>
      </c>
      <c r="S827" s="8">
        <f t="shared" si="163"/>
        <v>0</v>
      </c>
      <c r="T827" s="8">
        <f t="shared" si="163"/>
        <v>0</v>
      </c>
      <c r="U827" s="21">
        <f t="shared" si="153"/>
        <v>39</v>
      </c>
      <c r="V827" s="19">
        <f>VLOOKUP($C827,Gas!$B$3:$E$2506,2)</f>
        <v>5.26</v>
      </c>
      <c r="W827" s="44">
        <f t="shared" si="154"/>
        <v>8.5893536121673009</v>
      </c>
      <c r="X827" s="5">
        <f>VLOOKUP($C827,Gas!$B$3:$E$2506,4)</f>
        <v>0.30489663608264239</v>
      </c>
    </row>
    <row r="828" spans="1:24" x14ac:dyDescent="0.2">
      <c r="A828">
        <f t="shared" si="158"/>
        <v>2001</v>
      </c>
      <c r="B828" s="43">
        <f t="shared" si="157"/>
        <v>39</v>
      </c>
      <c r="C828" s="91">
        <v>36958</v>
      </c>
      <c r="D828" s="92">
        <v>41.07</v>
      </c>
      <c r="E828" s="4">
        <f t="shared" si="152"/>
        <v>-9.5376583071390034E-2</v>
      </c>
      <c r="F828" s="100">
        <f t="shared" si="160"/>
        <v>1.2968809719336032</v>
      </c>
      <c r="G828" s="2"/>
      <c r="H828" s="8">
        <f t="shared" si="163"/>
        <v>0</v>
      </c>
      <c r="I828" s="8">
        <f t="shared" si="163"/>
        <v>0</v>
      </c>
      <c r="J828" s="8">
        <f t="shared" si="163"/>
        <v>0</v>
      </c>
      <c r="K828" s="8">
        <f t="shared" si="163"/>
        <v>0</v>
      </c>
      <c r="L828" s="8">
        <f t="shared" si="163"/>
        <v>0</v>
      </c>
      <c r="M828" s="8">
        <f t="shared" si="163"/>
        <v>8.93</v>
      </c>
      <c r="N828" s="8">
        <f t="shared" si="163"/>
        <v>21.07</v>
      </c>
      <c r="O828" s="8">
        <f t="shared" si="163"/>
        <v>16.07</v>
      </c>
      <c r="P828" s="8">
        <f t="shared" si="163"/>
        <v>11.07</v>
      </c>
      <c r="Q828" s="8">
        <f t="shared" si="163"/>
        <v>6.07</v>
      </c>
      <c r="R828" s="8">
        <f t="shared" si="163"/>
        <v>1.0700000000000003</v>
      </c>
      <c r="S828" s="8">
        <f t="shared" si="163"/>
        <v>0</v>
      </c>
      <c r="T828" s="8">
        <f t="shared" si="163"/>
        <v>0</v>
      </c>
      <c r="U828" s="21">
        <f t="shared" si="153"/>
        <v>39</v>
      </c>
      <c r="V828" s="19">
        <f>VLOOKUP($C828,Gas!$B$3:$E$2506,2)</f>
        <v>5.2249999999999996</v>
      </c>
      <c r="W828" s="44">
        <f t="shared" si="154"/>
        <v>7.8602870813397132</v>
      </c>
      <c r="X828" s="5">
        <f>VLOOKUP($C828,Gas!$B$3:$E$2506,4)</f>
        <v>0.31120534736368521</v>
      </c>
    </row>
    <row r="829" spans="1:24" x14ac:dyDescent="0.2">
      <c r="A829">
        <f t="shared" si="158"/>
        <v>2001</v>
      </c>
      <c r="B829" s="43">
        <f t="shared" si="157"/>
        <v>39</v>
      </c>
      <c r="C829" s="91">
        <v>36959</v>
      </c>
      <c r="D829" s="92">
        <v>42.06</v>
      </c>
      <c r="E829" s="4">
        <f t="shared" si="152"/>
        <v>2.3819242306086556E-2</v>
      </c>
      <c r="F829" s="100">
        <f t="shared" si="160"/>
        <v>1.2649005045924351</v>
      </c>
      <c r="G829" s="2"/>
      <c r="H829" s="8">
        <f t="shared" si="163"/>
        <v>0</v>
      </c>
      <c r="I829" s="8">
        <f t="shared" si="163"/>
        <v>0</v>
      </c>
      <c r="J829" s="8">
        <f t="shared" si="163"/>
        <v>0</v>
      </c>
      <c r="K829" s="8">
        <f t="shared" si="163"/>
        <v>0</v>
      </c>
      <c r="L829" s="8">
        <f t="shared" si="163"/>
        <v>0</v>
      </c>
      <c r="M829" s="8">
        <f t="shared" si="163"/>
        <v>7.9399999999999977</v>
      </c>
      <c r="N829" s="8">
        <f t="shared" si="163"/>
        <v>22.060000000000002</v>
      </c>
      <c r="O829" s="8">
        <f t="shared" si="163"/>
        <v>17.060000000000002</v>
      </c>
      <c r="P829" s="8">
        <f t="shared" si="163"/>
        <v>12.060000000000002</v>
      </c>
      <c r="Q829" s="8">
        <f t="shared" si="163"/>
        <v>7.0600000000000023</v>
      </c>
      <c r="R829" s="8">
        <f t="shared" si="163"/>
        <v>2.0600000000000023</v>
      </c>
      <c r="S829" s="8">
        <f t="shared" si="163"/>
        <v>0</v>
      </c>
      <c r="T829" s="8">
        <f t="shared" si="163"/>
        <v>0</v>
      </c>
      <c r="U829" s="21">
        <f t="shared" si="153"/>
        <v>39</v>
      </c>
      <c r="V829" s="19">
        <f>VLOOKUP($C829,Gas!$B$3:$E$2506,2)</f>
        <v>5.2450000000000001</v>
      </c>
      <c r="W829" s="44">
        <f t="shared" si="154"/>
        <v>8.019065776930411</v>
      </c>
      <c r="X829" s="5">
        <f>VLOOKUP($C829,Gas!$B$3:$E$2506,4)</f>
        <v>0.3111882938248437</v>
      </c>
    </row>
    <row r="830" spans="1:24" x14ac:dyDescent="0.2">
      <c r="A830">
        <f t="shared" si="158"/>
        <v>2001</v>
      </c>
      <c r="B830" s="43">
        <f t="shared" si="157"/>
        <v>39</v>
      </c>
      <c r="C830" s="91">
        <v>36962</v>
      </c>
      <c r="D830" s="92">
        <v>41.29</v>
      </c>
      <c r="E830" s="4">
        <f t="shared" si="152"/>
        <v>-1.847683037655495E-2</v>
      </c>
      <c r="F830" s="100">
        <f t="shared" si="160"/>
        <v>1.2656453744243779</v>
      </c>
      <c r="G830" s="2"/>
      <c r="H830" s="8">
        <f t="shared" si="163"/>
        <v>0</v>
      </c>
      <c r="I830" s="8">
        <f t="shared" si="163"/>
        <v>0</v>
      </c>
      <c r="J830" s="8">
        <f t="shared" si="163"/>
        <v>0</v>
      </c>
      <c r="K830" s="8">
        <f t="shared" si="163"/>
        <v>0</v>
      </c>
      <c r="L830" s="8">
        <f t="shared" si="163"/>
        <v>0</v>
      </c>
      <c r="M830" s="8">
        <f t="shared" si="163"/>
        <v>8.7100000000000009</v>
      </c>
      <c r="N830" s="8">
        <f t="shared" si="163"/>
        <v>21.29</v>
      </c>
      <c r="O830" s="8">
        <f t="shared" si="163"/>
        <v>16.29</v>
      </c>
      <c r="P830" s="8">
        <f t="shared" si="163"/>
        <v>11.29</v>
      </c>
      <c r="Q830" s="8">
        <f t="shared" si="163"/>
        <v>6.2899999999999991</v>
      </c>
      <c r="R830" s="8">
        <f t="shared" si="163"/>
        <v>1.2899999999999991</v>
      </c>
      <c r="S830" s="8">
        <f t="shared" si="163"/>
        <v>0</v>
      </c>
      <c r="T830" s="8">
        <f t="shared" si="163"/>
        <v>0</v>
      </c>
      <c r="U830" s="21">
        <f t="shared" si="153"/>
        <v>39</v>
      </c>
      <c r="V830" s="19">
        <f>VLOOKUP($C830,Gas!$B$3:$E$2506,2)</f>
        <v>5.125</v>
      </c>
      <c r="W830" s="44">
        <f t="shared" si="154"/>
        <v>8.0565853658536586</v>
      </c>
      <c r="X830" s="5">
        <f>VLOOKUP($C830,Gas!$B$3:$E$2506,4)</f>
        <v>0.32277317627013669</v>
      </c>
    </row>
    <row r="831" spans="1:24" x14ac:dyDescent="0.2">
      <c r="A831">
        <f t="shared" si="158"/>
        <v>2001</v>
      </c>
      <c r="B831" s="43">
        <f t="shared" si="157"/>
        <v>39</v>
      </c>
      <c r="C831" s="91">
        <v>36963</v>
      </c>
      <c r="D831" s="92">
        <v>42.2</v>
      </c>
      <c r="E831" s="4">
        <f t="shared" si="152"/>
        <v>2.1799881143967328E-2</v>
      </c>
      <c r="F831" s="100">
        <f t="shared" si="160"/>
        <v>1.1175974040792545</v>
      </c>
      <c r="G831" s="2"/>
      <c r="H831" s="8">
        <f t="shared" si="163"/>
        <v>0</v>
      </c>
      <c r="I831" s="8">
        <f t="shared" si="163"/>
        <v>0</v>
      </c>
      <c r="J831" s="8">
        <f t="shared" si="163"/>
        <v>0</v>
      </c>
      <c r="K831" s="8">
        <f t="shared" si="163"/>
        <v>0</v>
      </c>
      <c r="L831" s="8">
        <f t="shared" si="163"/>
        <v>0</v>
      </c>
      <c r="M831" s="8">
        <f t="shared" si="163"/>
        <v>7.7999999999999972</v>
      </c>
      <c r="N831" s="8">
        <f t="shared" si="163"/>
        <v>22.200000000000003</v>
      </c>
      <c r="O831" s="8">
        <f t="shared" si="163"/>
        <v>17.200000000000003</v>
      </c>
      <c r="P831" s="8">
        <f t="shared" si="163"/>
        <v>12.200000000000003</v>
      </c>
      <c r="Q831" s="8">
        <f t="shared" si="163"/>
        <v>7.2000000000000028</v>
      </c>
      <c r="R831" s="8">
        <f t="shared" si="163"/>
        <v>2.2000000000000028</v>
      </c>
      <c r="S831" s="8">
        <f t="shared" si="163"/>
        <v>0</v>
      </c>
      <c r="T831" s="8">
        <f t="shared" si="163"/>
        <v>0</v>
      </c>
      <c r="U831" s="21">
        <f t="shared" si="153"/>
        <v>39</v>
      </c>
      <c r="V831" s="19">
        <f>VLOOKUP($C831,Gas!$B$3:$E$2506,2)</f>
        <v>4.9800000000000004</v>
      </c>
      <c r="W831" s="44">
        <f t="shared" si="154"/>
        <v>8.4738955823293178</v>
      </c>
      <c r="X831" s="5">
        <f>VLOOKUP($C831,Gas!$B$3:$E$2506,4)</f>
        <v>0.36859622175864459</v>
      </c>
    </row>
    <row r="832" spans="1:24" x14ac:dyDescent="0.2">
      <c r="A832">
        <f t="shared" si="158"/>
        <v>2001</v>
      </c>
      <c r="B832" s="43">
        <f t="shared" si="157"/>
        <v>39</v>
      </c>
      <c r="C832" s="91">
        <v>36964</v>
      </c>
      <c r="D832" s="92">
        <v>42.17</v>
      </c>
      <c r="E832" s="4">
        <f t="shared" si="152"/>
        <v>-7.1115328349760838E-4</v>
      </c>
      <c r="F832" s="100">
        <f t="shared" si="160"/>
        <v>1.0603386277958378</v>
      </c>
      <c r="G832" s="2"/>
      <c r="H832" s="8">
        <f t="shared" si="163"/>
        <v>0</v>
      </c>
      <c r="I832" s="8">
        <f t="shared" si="163"/>
        <v>0</v>
      </c>
      <c r="J832" s="8">
        <f t="shared" si="163"/>
        <v>0</v>
      </c>
      <c r="K832" s="8">
        <f t="shared" si="163"/>
        <v>0</v>
      </c>
      <c r="L832" s="8">
        <f t="shared" si="163"/>
        <v>0</v>
      </c>
      <c r="M832" s="8">
        <f t="shared" si="163"/>
        <v>7.8299999999999983</v>
      </c>
      <c r="N832" s="8">
        <f t="shared" si="163"/>
        <v>22.17</v>
      </c>
      <c r="O832" s="8">
        <f t="shared" si="163"/>
        <v>17.170000000000002</v>
      </c>
      <c r="P832" s="8">
        <f t="shared" si="163"/>
        <v>12.170000000000002</v>
      </c>
      <c r="Q832" s="8">
        <f t="shared" si="163"/>
        <v>7.1700000000000017</v>
      </c>
      <c r="R832" s="8">
        <f t="shared" si="163"/>
        <v>2.1700000000000017</v>
      </c>
      <c r="S832" s="8">
        <f t="shared" si="163"/>
        <v>0</v>
      </c>
      <c r="T832" s="8">
        <f t="shared" si="163"/>
        <v>0</v>
      </c>
      <c r="U832" s="21">
        <f t="shared" si="153"/>
        <v>39</v>
      </c>
      <c r="V832" s="19">
        <f>VLOOKUP($C832,Gas!$B$3:$E$2506,2)</f>
        <v>5.0750000000000002</v>
      </c>
      <c r="W832" s="44">
        <f t="shared" si="154"/>
        <v>8.3093596059113306</v>
      </c>
      <c r="X832" s="5">
        <f>VLOOKUP($C832,Gas!$B$3:$E$2506,4)</f>
        <v>0.39018635099877125</v>
      </c>
    </row>
    <row r="833" spans="1:24" x14ac:dyDescent="0.2">
      <c r="A833">
        <f t="shared" si="158"/>
        <v>2001</v>
      </c>
      <c r="B833" s="43">
        <f t="shared" si="157"/>
        <v>39</v>
      </c>
      <c r="C833" s="91">
        <v>36965</v>
      </c>
      <c r="D833" s="92">
        <v>39.71</v>
      </c>
      <c r="E833" s="4">
        <f t="shared" si="152"/>
        <v>-6.0106022615308383E-2</v>
      </c>
      <c r="F833" s="100">
        <f t="shared" si="160"/>
        <v>1.011825729864688</v>
      </c>
      <c r="G833" s="2"/>
      <c r="H833" s="8">
        <f t="shared" si="163"/>
        <v>0</v>
      </c>
      <c r="I833" s="8">
        <f t="shared" si="163"/>
        <v>0</v>
      </c>
      <c r="J833" s="8">
        <f t="shared" si="163"/>
        <v>0</v>
      </c>
      <c r="K833" s="8">
        <f t="shared" si="163"/>
        <v>0</v>
      </c>
      <c r="L833" s="8">
        <f t="shared" si="163"/>
        <v>0.28999999999999915</v>
      </c>
      <c r="M833" s="8">
        <f t="shared" si="163"/>
        <v>10.29</v>
      </c>
      <c r="N833" s="8">
        <f t="shared" si="163"/>
        <v>19.71</v>
      </c>
      <c r="O833" s="8">
        <f t="shared" si="163"/>
        <v>14.71</v>
      </c>
      <c r="P833" s="8">
        <f t="shared" si="163"/>
        <v>9.7100000000000009</v>
      </c>
      <c r="Q833" s="8">
        <f t="shared" si="163"/>
        <v>4.7100000000000009</v>
      </c>
      <c r="R833" s="8">
        <f t="shared" si="163"/>
        <v>0</v>
      </c>
      <c r="S833" s="8">
        <f t="shared" si="163"/>
        <v>0</v>
      </c>
      <c r="T833" s="8">
        <f t="shared" si="163"/>
        <v>0</v>
      </c>
      <c r="U833" s="21">
        <f t="shared" si="153"/>
        <v>39</v>
      </c>
      <c r="V833" s="19">
        <f>VLOOKUP($C833,Gas!$B$3:$E$2506,2)</f>
        <v>4.99</v>
      </c>
      <c r="W833" s="44">
        <f t="shared" si="154"/>
        <v>7.9579158316633265</v>
      </c>
      <c r="X833" s="5">
        <f>VLOOKUP($C833,Gas!$B$3:$E$2506,4)</f>
        <v>0.40280795037901634</v>
      </c>
    </row>
    <row r="834" spans="1:24" x14ac:dyDescent="0.2">
      <c r="A834">
        <f t="shared" si="158"/>
        <v>2001</v>
      </c>
      <c r="B834" s="43">
        <f t="shared" si="157"/>
        <v>39</v>
      </c>
      <c r="C834" s="91">
        <v>36966</v>
      </c>
      <c r="D834" s="92">
        <v>37.97</v>
      </c>
      <c r="E834" s="4">
        <f t="shared" si="152"/>
        <v>-4.4806670899449175E-2</v>
      </c>
      <c r="F834" s="100">
        <f t="shared" si="160"/>
        <v>0.77403527365539848</v>
      </c>
      <c r="G834" s="2"/>
      <c r="H834" s="8">
        <f t="shared" ref="H834:T843" si="164">IF(H$1="P",MAX(0,H$2-$D834),IF(H$1="C",MAX(0,$D834-H$2)))</f>
        <v>0</v>
      </c>
      <c r="I834" s="8">
        <f t="shared" si="164"/>
        <v>0</v>
      </c>
      <c r="J834" s="8">
        <f t="shared" si="164"/>
        <v>0</v>
      </c>
      <c r="K834" s="8">
        <f t="shared" si="164"/>
        <v>0</v>
      </c>
      <c r="L834" s="8">
        <f t="shared" si="164"/>
        <v>2.0300000000000011</v>
      </c>
      <c r="M834" s="8">
        <f t="shared" si="164"/>
        <v>12.030000000000001</v>
      </c>
      <c r="N834" s="8">
        <f t="shared" si="164"/>
        <v>17.97</v>
      </c>
      <c r="O834" s="8">
        <f t="shared" si="164"/>
        <v>12.969999999999999</v>
      </c>
      <c r="P834" s="8">
        <f t="shared" si="164"/>
        <v>7.9699999999999989</v>
      </c>
      <c r="Q834" s="8">
        <f t="shared" si="164"/>
        <v>2.9699999999999989</v>
      </c>
      <c r="R834" s="8">
        <f t="shared" si="164"/>
        <v>0</v>
      </c>
      <c r="S834" s="8">
        <f t="shared" si="164"/>
        <v>0</v>
      </c>
      <c r="T834" s="8">
        <f t="shared" si="164"/>
        <v>0</v>
      </c>
      <c r="U834" s="21">
        <f t="shared" si="153"/>
        <v>39</v>
      </c>
      <c r="V834" s="19">
        <f>VLOOKUP($C834,Gas!$B$3:$E$2506,2)</f>
        <v>4.915</v>
      </c>
      <c r="W834" s="44">
        <f t="shared" si="154"/>
        <v>7.7253306205493386</v>
      </c>
      <c r="X834" s="5">
        <f>VLOOKUP($C834,Gas!$B$3:$E$2506,4)</f>
        <v>0.26915684401794526</v>
      </c>
    </row>
    <row r="835" spans="1:24" x14ac:dyDescent="0.2">
      <c r="A835">
        <f t="shared" si="158"/>
        <v>2001</v>
      </c>
      <c r="B835" s="43">
        <f t="shared" si="157"/>
        <v>39</v>
      </c>
      <c r="C835" s="91">
        <v>36969</v>
      </c>
      <c r="D835" s="92">
        <v>42.18</v>
      </c>
      <c r="E835" s="4">
        <f t="shared" si="152"/>
        <v>0.10514980080691752</v>
      </c>
      <c r="F835" s="100">
        <f t="shared" si="160"/>
        <v>0.88666449604232289</v>
      </c>
      <c r="G835" s="2"/>
      <c r="H835" s="8">
        <f t="shared" si="164"/>
        <v>0</v>
      </c>
      <c r="I835" s="8">
        <f t="shared" si="164"/>
        <v>0</v>
      </c>
      <c r="J835" s="8">
        <f t="shared" si="164"/>
        <v>0</v>
      </c>
      <c r="K835" s="8">
        <f t="shared" si="164"/>
        <v>0</v>
      </c>
      <c r="L835" s="8">
        <f t="shared" si="164"/>
        <v>0</v>
      </c>
      <c r="M835" s="8">
        <f t="shared" si="164"/>
        <v>7.82</v>
      </c>
      <c r="N835" s="8">
        <f t="shared" si="164"/>
        <v>22.18</v>
      </c>
      <c r="O835" s="8">
        <f t="shared" si="164"/>
        <v>17.18</v>
      </c>
      <c r="P835" s="8">
        <f t="shared" si="164"/>
        <v>12.18</v>
      </c>
      <c r="Q835" s="8">
        <f t="shared" si="164"/>
        <v>7.18</v>
      </c>
      <c r="R835" s="8">
        <f t="shared" si="164"/>
        <v>2.1799999999999997</v>
      </c>
      <c r="S835" s="8">
        <f t="shared" si="164"/>
        <v>0</v>
      </c>
      <c r="T835" s="8">
        <f t="shared" si="164"/>
        <v>0</v>
      </c>
      <c r="U835" s="21">
        <f t="shared" si="153"/>
        <v>39</v>
      </c>
      <c r="V835" s="19">
        <f>VLOOKUP($C835,Gas!$B$3:$E$2506,2)</f>
        <v>4.9800000000000004</v>
      </c>
      <c r="W835" s="44">
        <f t="shared" si="154"/>
        <v>8.4698795180722879</v>
      </c>
      <c r="X835" s="5">
        <f>VLOOKUP($C835,Gas!$B$3:$E$2506,4)</f>
        <v>0.29425118624747015</v>
      </c>
    </row>
    <row r="836" spans="1:24" x14ac:dyDescent="0.2">
      <c r="A836">
        <f t="shared" si="158"/>
        <v>2001</v>
      </c>
      <c r="B836" s="43">
        <f t="shared" si="157"/>
        <v>39</v>
      </c>
      <c r="C836" s="91">
        <v>36970</v>
      </c>
      <c r="D836" s="92">
        <v>48.05</v>
      </c>
      <c r="E836" s="4">
        <f t="shared" ref="E836:E899" si="165">LN(D836/D835)</f>
        <v>0.1302959603656729</v>
      </c>
      <c r="F836" s="100">
        <f t="shared" si="160"/>
        <v>1.1157439041996269</v>
      </c>
      <c r="G836" s="2"/>
      <c r="H836" s="8">
        <f t="shared" si="164"/>
        <v>0</v>
      </c>
      <c r="I836" s="8">
        <f t="shared" si="164"/>
        <v>0</v>
      </c>
      <c r="J836" s="8">
        <f t="shared" si="164"/>
        <v>0</v>
      </c>
      <c r="K836" s="8">
        <f t="shared" si="164"/>
        <v>0</v>
      </c>
      <c r="L836" s="8">
        <f t="shared" si="164"/>
        <v>0</v>
      </c>
      <c r="M836" s="8">
        <f t="shared" si="164"/>
        <v>1.9500000000000028</v>
      </c>
      <c r="N836" s="8">
        <f t="shared" si="164"/>
        <v>28.049999999999997</v>
      </c>
      <c r="O836" s="8">
        <f t="shared" si="164"/>
        <v>23.049999999999997</v>
      </c>
      <c r="P836" s="8">
        <f t="shared" si="164"/>
        <v>18.049999999999997</v>
      </c>
      <c r="Q836" s="8">
        <f t="shared" si="164"/>
        <v>13.049999999999997</v>
      </c>
      <c r="R836" s="8">
        <f t="shared" si="164"/>
        <v>8.0499999999999972</v>
      </c>
      <c r="S836" s="8">
        <f t="shared" si="164"/>
        <v>0</v>
      </c>
      <c r="T836" s="8">
        <f t="shared" si="164"/>
        <v>0</v>
      </c>
      <c r="U836" s="21">
        <f t="shared" ref="U836:U899" si="166">B836</f>
        <v>39</v>
      </c>
      <c r="V836" s="19">
        <f>VLOOKUP($C836,Gas!$B$3:$E$2506,2)</f>
        <v>5.0650000000000004</v>
      </c>
      <c r="W836" s="44">
        <f t="shared" ref="W836:W899" si="167">D836/V836</f>
        <v>9.4866732477788727</v>
      </c>
      <c r="X836" s="5">
        <f>VLOOKUP($C836,Gas!$B$3:$E$2506,4)</f>
        <v>0.29464220971971178</v>
      </c>
    </row>
    <row r="837" spans="1:24" x14ac:dyDescent="0.2">
      <c r="A837">
        <f t="shared" si="158"/>
        <v>2001</v>
      </c>
      <c r="B837" s="43">
        <f t="shared" si="157"/>
        <v>39</v>
      </c>
      <c r="C837" s="91">
        <v>36971</v>
      </c>
      <c r="D837" s="92">
        <v>47.13</v>
      </c>
      <c r="E837" s="4">
        <f t="shared" si="165"/>
        <v>-1.9332394480661878E-2</v>
      </c>
      <c r="F837" s="100">
        <f t="shared" si="160"/>
        <v>1.1096829296912032</v>
      </c>
      <c r="G837" s="2"/>
      <c r="H837" s="8">
        <f t="shared" si="164"/>
        <v>0</v>
      </c>
      <c r="I837" s="8">
        <f t="shared" si="164"/>
        <v>0</v>
      </c>
      <c r="J837" s="8">
        <f t="shared" si="164"/>
        <v>0</v>
      </c>
      <c r="K837" s="8">
        <f t="shared" si="164"/>
        <v>0</v>
      </c>
      <c r="L837" s="8">
        <f t="shared" si="164"/>
        <v>0</v>
      </c>
      <c r="M837" s="8">
        <f t="shared" si="164"/>
        <v>2.8699999999999974</v>
      </c>
      <c r="N837" s="8">
        <f t="shared" si="164"/>
        <v>27.130000000000003</v>
      </c>
      <c r="O837" s="8">
        <f t="shared" si="164"/>
        <v>22.130000000000003</v>
      </c>
      <c r="P837" s="8">
        <f t="shared" si="164"/>
        <v>17.130000000000003</v>
      </c>
      <c r="Q837" s="8">
        <f t="shared" si="164"/>
        <v>12.130000000000003</v>
      </c>
      <c r="R837" s="8">
        <f t="shared" si="164"/>
        <v>7.1300000000000026</v>
      </c>
      <c r="S837" s="8">
        <f t="shared" si="164"/>
        <v>0</v>
      </c>
      <c r="T837" s="8">
        <f t="shared" si="164"/>
        <v>0</v>
      </c>
      <c r="U837" s="21">
        <f t="shared" si="166"/>
        <v>39</v>
      </c>
      <c r="V837" s="19">
        <f>VLOOKUP($C837,Gas!$B$3:$E$2506,2)</f>
        <v>5.08</v>
      </c>
      <c r="W837" s="44">
        <f t="shared" si="167"/>
        <v>9.2775590551181111</v>
      </c>
      <c r="X837" s="5">
        <f>VLOOKUP($C837,Gas!$B$3:$E$2506,4)</f>
        <v>0.2956614148488908</v>
      </c>
    </row>
    <row r="838" spans="1:24" x14ac:dyDescent="0.2">
      <c r="A838">
        <f t="shared" si="158"/>
        <v>2001</v>
      </c>
      <c r="B838" s="43">
        <f t="shared" si="157"/>
        <v>39</v>
      </c>
      <c r="C838" s="91">
        <v>36972</v>
      </c>
      <c r="D838" s="92">
        <v>45.1</v>
      </c>
      <c r="E838" s="4">
        <f t="shared" si="165"/>
        <v>-4.4027494427006791E-2</v>
      </c>
      <c r="F838" s="100">
        <f t="shared" si="160"/>
        <v>1.0065668359397297</v>
      </c>
      <c r="G838" s="2"/>
      <c r="H838" s="8">
        <f t="shared" si="164"/>
        <v>0</v>
      </c>
      <c r="I838" s="8">
        <f t="shared" si="164"/>
        <v>0</v>
      </c>
      <c r="J838" s="8">
        <f t="shared" si="164"/>
        <v>0</v>
      </c>
      <c r="K838" s="8">
        <f t="shared" si="164"/>
        <v>0</v>
      </c>
      <c r="L838" s="8">
        <f t="shared" si="164"/>
        <v>0</v>
      </c>
      <c r="M838" s="8">
        <f t="shared" si="164"/>
        <v>4.8999999999999986</v>
      </c>
      <c r="N838" s="8">
        <f t="shared" si="164"/>
        <v>25.1</v>
      </c>
      <c r="O838" s="8">
        <f t="shared" si="164"/>
        <v>20.100000000000001</v>
      </c>
      <c r="P838" s="8">
        <f t="shared" si="164"/>
        <v>15.100000000000001</v>
      </c>
      <c r="Q838" s="8">
        <f t="shared" si="164"/>
        <v>10.100000000000001</v>
      </c>
      <c r="R838" s="8">
        <f t="shared" si="164"/>
        <v>5.1000000000000014</v>
      </c>
      <c r="S838" s="8">
        <f t="shared" si="164"/>
        <v>0</v>
      </c>
      <c r="T838" s="8">
        <f t="shared" si="164"/>
        <v>0</v>
      </c>
      <c r="U838" s="21">
        <f t="shared" si="166"/>
        <v>39</v>
      </c>
      <c r="V838" s="19">
        <f>VLOOKUP($C838,Gas!$B$3:$E$2506,2)</f>
        <v>5.1749999999999998</v>
      </c>
      <c r="W838" s="44">
        <f t="shared" si="167"/>
        <v>8.7149758454106294</v>
      </c>
      <c r="X838" s="5">
        <f>VLOOKUP($C838,Gas!$B$3:$E$2506,4)</f>
        <v>0.31823125667751884</v>
      </c>
    </row>
    <row r="839" spans="1:24" x14ac:dyDescent="0.2">
      <c r="A839">
        <f t="shared" si="158"/>
        <v>2001</v>
      </c>
      <c r="B839" s="43">
        <f t="shared" si="157"/>
        <v>39</v>
      </c>
      <c r="C839" s="91">
        <v>36973</v>
      </c>
      <c r="D839" s="92">
        <v>40.5</v>
      </c>
      <c r="E839" s="4">
        <f t="shared" si="165"/>
        <v>-0.10758027239613926</v>
      </c>
      <c r="F839" s="100">
        <f t="shared" si="160"/>
        <v>1.1572699254438987</v>
      </c>
      <c r="G839" s="2"/>
      <c r="H839" s="8">
        <f t="shared" si="164"/>
        <v>0</v>
      </c>
      <c r="I839" s="8">
        <f t="shared" si="164"/>
        <v>0</v>
      </c>
      <c r="J839" s="8">
        <f t="shared" si="164"/>
        <v>0</v>
      </c>
      <c r="K839" s="8">
        <f t="shared" si="164"/>
        <v>0</v>
      </c>
      <c r="L839" s="8">
        <f t="shared" si="164"/>
        <v>0</v>
      </c>
      <c r="M839" s="8">
        <f t="shared" si="164"/>
        <v>9.5</v>
      </c>
      <c r="N839" s="8">
        <f t="shared" si="164"/>
        <v>20.5</v>
      </c>
      <c r="O839" s="8">
        <f t="shared" si="164"/>
        <v>15.5</v>
      </c>
      <c r="P839" s="8">
        <f t="shared" si="164"/>
        <v>10.5</v>
      </c>
      <c r="Q839" s="8">
        <f t="shared" si="164"/>
        <v>5.5</v>
      </c>
      <c r="R839" s="8">
        <f t="shared" si="164"/>
        <v>0.5</v>
      </c>
      <c r="S839" s="8">
        <f t="shared" si="164"/>
        <v>0</v>
      </c>
      <c r="T839" s="8">
        <f t="shared" si="164"/>
        <v>0</v>
      </c>
      <c r="U839" s="21">
        <f t="shared" si="166"/>
        <v>39</v>
      </c>
      <c r="V839" s="19">
        <f>VLOOKUP($C839,Gas!$B$3:$E$2506,2)</f>
        <v>5.0250000000000004</v>
      </c>
      <c r="W839" s="44">
        <f t="shared" si="167"/>
        <v>8.0597014925373127</v>
      </c>
      <c r="X839" s="5">
        <f>VLOOKUP($C839,Gas!$B$3:$E$2506,4)</f>
        <v>0.32094590751403151</v>
      </c>
    </row>
    <row r="840" spans="1:24" x14ac:dyDescent="0.2">
      <c r="A840">
        <f t="shared" si="158"/>
        <v>2001</v>
      </c>
      <c r="B840" s="43">
        <f t="shared" si="157"/>
        <v>39</v>
      </c>
      <c r="C840" s="91">
        <v>36976</v>
      </c>
      <c r="D840" s="92">
        <v>51</v>
      </c>
      <c r="E840" s="4">
        <f t="shared" si="165"/>
        <v>0.23052365861183235</v>
      </c>
      <c r="F840" s="100">
        <f t="shared" si="160"/>
        <v>1.6388994997038018</v>
      </c>
      <c r="G840" s="2"/>
      <c r="H840" s="8">
        <f t="shared" si="164"/>
        <v>0</v>
      </c>
      <c r="I840" s="8">
        <f t="shared" si="164"/>
        <v>0</v>
      </c>
      <c r="J840" s="8">
        <f t="shared" si="164"/>
        <v>0</v>
      </c>
      <c r="K840" s="8">
        <f t="shared" si="164"/>
        <v>0</v>
      </c>
      <c r="L840" s="8">
        <f t="shared" si="164"/>
        <v>0</v>
      </c>
      <c r="M840" s="8">
        <f t="shared" si="164"/>
        <v>0</v>
      </c>
      <c r="N840" s="8">
        <f t="shared" si="164"/>
        <v>31</v>
      </c>
      <c r="O840" s="8">
        <f t="shared" si="164"/>
        <v>26</v>
      </c>
      <c r="P840" s="8">
        <f t="shared" si="164"/>
        <v>21</v>
      </c>
      <c r="Q840" s="8">
        <f t="shared" si="164"/>
        <v>16</v>
      </c>
      <c r="R840" s="8">
        <f t="shared" si="164"/>
        <v>11</v>
      </c>
      <c r="S840" s="8">
        <f t="shared" si="164"/>
        <v>1</v>
      </c>
      <c r="T840" s="8">
        <f t="shared" si="164"/>
        <v>0</v>
      </c>
      <c r="U840" s="21">
        <f t="shared" si="166"/>
        <v>39</v>
      </c>
      <c r="V840" s="19">
        <f>VLOOKUP($C840,Gas!$B$3:$E$2506,2)</f>
        <v>5.21</v>
      </c>
      <c r="W840" s="44">
        <f t="shared" si="167"/>
        <v>9.7888675623800392</v>
      </c>
      <c r="X840" s="5">
        <f>VLOOKUP($C840,Gas!$B$3:$E$2506,4)</f>
        <v>0.32743606403894365</v>
      </c>
    </row>
    <row r="841" spans="1:24" x14ac:dyDescent="0.2">
      <c r="A841">
        <f t="shared" si="158"/>
        <v>2001</v>
      </c>
      <c r="B841" s="43">
        <f t="shared" si="157"/>
        <v>39</v>
      </c>
      <c r="C841" s="91">
        <v>36977</v>
      </c>
      <c r="D841" s="92">
        <v>56.56</v>
      </c>
      <c r="E841" s="4">
        <f t="shared" si="165"/>
        <v>0.10347638886399163</v>
      </c>
      <c r="F841" s="100">
        <f t="shared" si="160"/>
        <v>1.6899261770674128</v>
      </c>
      <c r="G841" s="2"/>
      <c r="H841" s="8">
        <f t="shared" si="164"/>
        <v>0</v>
      </c>
      <c r="I841" s="8">
        <f t="shared" si="164"/>
        <v>0</v>
      </c>
      <c r="J841" s="8">
        <f t="shared" si="164"/>
        <v>0</v>
      </c>
      <c r="K841" s="8">
        <f t="shared" si="164"/>
        <v>0</v>
      </c>
      <c r="L841" s="8">
        <f t="shared" si="164"/>
        <v>0</v>
      </c>
      <c r="M841" s="8">
        <f t="shared" si="164"/>
        <v>0</v>
      </c>
      <c r="N841" s="8">
        <f t="shared" si="164"/>
        <v>36.56</v>
      </c>
      <c r="O841" s="8">
        <f t="shared" si="164"/>
        <v>31.560000000000002</v>
      </c>
      <c r="P841" s="8">
        <f t="shared" si="164"/>
        <v>26.560000000000002</v>
      </c>
      <c r="Q841" s="8">
        <f t="shared" si="164"/>
        <v>21.560000000000002</v>
      </c>
      <c r="R841" s="8">
        <f t="shared" si="164"/>
        <v>16.560000000000002</v>
      </c>
      <c r="S841" s="8">
        <f t="shared" si="164"/>
        <v>6.5600000000000023</v>
      </c>
      <c r="T841" s="8">
        <f t="shared" si="164"/>
        <v>0</v>
      </c>
      <c r="U841" s="21">
        <f t="shared" si="166"/>
        <v>39</v>
      </c>
      <c r="V841" s="19">
        <f>VLOOKUP($C841,Gas!$B$3:$E$2506,2)</f>
        <v>5.2050000000000001</v>
      </c>
      <c r="W841" s="44">
        <f t="shared" si="167"/>
        <v>10.866474543707973</v>
      </c>
      <c r="X841" s="5">
        <f>VLOOKUP($C841,Gas!$B$3:$E$2506,4)</f>
        <v>0.32574646803621637</v>
      </c>
    </row>
    <row r="842" spans="1:24" x14ac:dyDescent="0.2">
      <c r="A842">
        <f t="shared" si="158"/>
        <v>2001</v>
      </c>
      <c r="B842" s="43">
        <f t="shared" si="157"/>
        <v>39</v>
      </c>
      <c r="C842" s="91">
        <v>36978</v>
      </c>
      <c r="D842" s="92">
        <v>50.61</v>
      </c>
      <c r="E842" s="4">
        <f t="shared" si="165"/>
        <v>-0.1111528363623308</v>
      </c>
      <c r="F842" s="100">
        <f t="shared" si="160"/>
        <v>1.8288931076923582</v>
      </c>
      <c r="G842" s="2"/>
      <c r="H842" s="8">
        <f t="shared" si="164"/>
        <v>0</v>
      </c>
      <c r="I842" s="8">
        <f t="shared" si="164"/>
        <v>0</v>
      </c>
      <c r="J842" s="8">
        <f t="shared" si="164"/>
        <v>0</v>
      </c>
      <c r="K842" s="8">
        <f t="shared" si="164"/>
        <v>0</v>
      </c>
      <c r="L842" s="8">
        <f t="shared" si="164"/>
        <v>0</v>
      </c>
      <c r="M842" s="8">
        <f t="shared" si="164"/>
        <v>0</v>
      </c>
      <c r="N842" s="8">
        <f t="shared" si="164"/>
        <v>30.61</v>
      </c>
      <c r="O842" s="8">
        <f t="shared" si="164"/>
        <v>25.61</v>
      </c>
      <c r="P842" s="8">
        <f t="shared" si="164"/>
        <v>20.61</v>
      </c>
      <c r="Q842" s="8">
        <f t="shared" si="164"/>
        <v>15.61</v>
      </c>
      <c r="R842" s="8">
        <f t="shared" si="164"/>
        <v>10.61</v>
      </c>
      <c r="S842" s="8">
        <f t="shared" si="164"/>
        <v>0.60999999999999943</v>
      </c>
      <c r="T842" s="8">
        <f t="shared" si="164"/>
        <v>0</v>
      </c>
      <c r="U842" s="21">
        <f t="shared" si="166"/>
        <v>39</v>
      </c>
      <c r="V842" s="19">
        <f>VLOOKUP($C842,Gas!$B$3:$E$2506,2)</f>
        <v>5.3949999999999996</v>
      </c>
      <c r="W842" s="44">
        <f t="shared" si="167"/>
        <v>9.3809082483781285</v>
      </c>
      <c r="X842" s="5">
        <f>VLOOKUP($C842,Gas!$B$3:$E$2506,4)</f>
        <v>0.3744038793391033</v>
      </c>
    </row>
    <row r="843" spans="1:24" x14ac:dyDescent="0.2">
      <c r="A843">
        <f t="shared" si="158"/>
        <v>2001</v>
      </c>
      <c r="B843" s="43">
        <f t="shared" si="157"/>
        <v>39</v>
      </c>
      <c r="C843" s="91">
        <v>36979</v>
      </c>
      <c r="D843" s="92">
        <v>44.88</v>
      </c>
      <c r="E843" s="4">
        <f t="shared" si="165"/>
        <v>-0.12015692401154567</v>
      </c>
      <c r="F843" s="100">
        <f t="shared" si="160"/>
        <v>1.9226000915680739</v>
      </c>
      <c r="G843" s="2"/>
      <c r="H843" s="8">
        <f t="shared" si="164"/>
        <v>0</v>
      </c>
      <c r="I843" s="8">
        <f t="shared" si="164"/>
        <v>0</v>
      </c>
      <c r="J843" s="8">
        <f t="shared" si="164"/>
        <v>0</v>
      </c>
      <c r="K843" s="8">
        <f t="shared" si="164"/>
        <v>0</v>
      </c>
      <c r="L843" s="8">
        <f t="shared" si="164"/>
        <v>0</v>
      </c>
      <c r="M843" s="8">
        <f t="shared" si="164"/>
        <v>5.1199999999999974</v>
      </c>
      <c r="N843" s="8">
        <f t="shared" si="164"/>
        <v>24.880000000000003</v>
      </c>
      <c r="O843" s="8">
        <f t="shared" si="164"/>
        <v>19.880000000000003</v>
      </c>
      <c r="P843" s="8">
        <f t="shared" si="164"/>
        <v>14.880000000000003</v>
      </c>
      <c r="Q843" s="8">
        <f t="shared" si="164"/>
        <v>9.8800000000000026</v>
      </c>
      <c r="R843" s="8">
        <f t="shared" si="164"/>
        <v>4.8800000000000026</v>
      </c>
      <c r="S843" s="8">
        <f t="shared" si="164"/>
        <v>0</v>
      </c>
      <c r="T843" s="8">
        <f t="shared" si="164"/>
        <v>0</v>
      </c>
      <c r="U843" s="21">
        <f t="shared" si="166"/>
        <v>39</v>
      </c>
      <c r="V843" s="19">
        <f>VLOOKUP($C843,Gas!$B$3:$E$2506,2)</f>
        <v>5.59</v>
      </c>
      <c r="W843" s="44">
        <f t="shared" si="167"/>
        <v>8.0286225402504474</v>
      </c>
      <c r="X843" s="5">
        <f>VLOOKUP($C843,Gas!$B$3:$E$2506,4)</f>
        <v>0.4039090606286414</v>
      </c>
    </row>
    <row r="844" spans="1:24" x14ac:dyDescent="0.2">
      <c r="A844">
        <f t="shared" si="158"/>
        <v>2001</v>
      </c>
      <c r="B844" s="43">
        <f t="shared" si="157"/>
        <v>39</v>
      </c>
      <c r="C844" s="91">
        <v>36980</v>
      </c>
      <c r="D844" s="92">
        <v>43.24</v>
      </c>
      <c r="E844" s="4">
        <f t="shared" si="165"/>
        <v>-3.7226268443433304E-2</v>
      </c>
      <c r="F844" s="100">
        <f t="shared" si="160"/>
        <v>1.9167169499758097</v>
      </c>
      <c r="G844" s="2"/>
      <c r="H844" s="8">
        <f t="shared" ref="H844:T853" si="168">IF(H$1="P",MAX(0,H$2-$D844),IF(H$1="C",MAX(0,$D844-H$2)))</f>
        <v>0</v>
      </c>
      <c r="I844" s="8">
        <f t="shared" si="168"/>
        <v>0</v>
      </c>
      <c r="J844" s="8">
        <f t="shared" si="168"/>
        <v>0</v>
      </c>
      <c r="K844" s="8">
        <f t="shared" si="168"/>
        <v>0</v>
      </c>
      <c r="L844" s="8">
        <f t="shared" si="168"/>
        <v>0</v>
      </c>
      <c r="M844" s="8">
        <f t="shared" si="168"/>
        <v>6.759999999999998</v>
      </c>
      <c r="N844" s="8">
        <f t="shared" si="168"/>
        <v>23.240000000000002</v>
      </c>
      <c r="O844" s="8">
        <f t="shared" si="168"/>
        <v>18.240000000000002</v>
      </c>
      <c r="P844" s="8">
        <f t="shared" si="168"/>
        <v>13.240000000000002</v>
      </c>
      <c r="Q844" s="8">
        <f t="shared" si="168"/>
        <v>8.240000000000002</v>
      </c>
      <c r="R844" s="8">
        <f t="shared" si="168"/>
        <v>3.240000000000002</v>
      </c>
      <c r="S844" s="8">
        <f t="shared" si="168"/>
        <v>0</v>
      </c>
      <c r="T844" s="8">
        <f t="shared" si="168"/>
        <v>0</v>
      </c>
      <c r="U844" s="21">
        <f t="shared" si="166"/>
        <v>39</v>
      </c>
      <c r="V844" s="19">
        <f>VLOOKUP($C844,Gas!$B$3:$E$2506,2)</f>
        <v>5.33</v>
      </c>
      <c r="W844" s="44">
        <f t="shared" si="167"/>
        <v>8.112570356472796</v>
      </c>
      <c r="X844" s="5">
        <f>VLOOKUP($C844,Gas!$B$3:$E$2506,4)</f>
        <v>0.53584026363930604</v>
      </c>
    </row>
    <row r="845" spans="1:24" x14ac:dyDescent="0.2">
      <c r="A845">
        <f t="shared" si="158"/>
        <v>2001</v>
      </c>
      <c r="B845" s="43">
        <f t="shared" si="157"/>
        <v>40</v>
      </c>
      <c r="C845" s="91">
        <v>36983</v>
      </c>
      <c r="D845" s="92">
        <v>46.53</v>
      </c>
      <c r="E845" s="4">
        <f t="shared" si="165"/>
        <v>7.3331273085549514E-2</v>
      </c>
      <c r="F845" s="100">
        <f t="shared" si="160"/>
        <v>1.8804829514255055</v>
      </c>
      <c r="G845" s="2"/>
      <c r="H845" s="8">
        <f t="shared" si="168"/>
        <v>0</v>
      </c>
      <c r="I845" s="8">
        <f t="shared" si="168"/>
        <v>0</v>
      </c>
      <c r="J845" s="8">
        <f t="shared" si="168"/>
        <v>0</v>
      </c>
      <c r="K845" s="8">
        <f t="shared" si="168"/>
        <v>0</v>
      </c>
      <c r="L845" s="8">
        <f t="shared" si="168"/>
        <v>0</v>
      </c>
      <c r="M845" s="8">
        <f t="shared" si="168"/>
        <v>3.4699999999999989</v>
      </c>
      <c r="N845" s="8">
        <f t="shared" si="168"/>
        <v>26.53</v>
      </c>
      <c r="O845" s="8">
        <f t="shared" si="168"/>
        <v>21.53</v>
      </c>
      <c r="P845" s="8">
        <f t="shared" si="168"/>
        <v>16.53</v>
      </c>
      <c r="Q845" s="8">
        <f t="shared" si="168"/>
        <v>11.530000000000001</v>
      </c>
      <c r="R845" s="8">
        <f t="shared" si="168"/>
        <v>6.5300000000000011</v>
      </c>
      <c r="S845" s="8">
        <f t="shared" si="168"/>
        <v>0</v>
      </c>
      <c r="T845" s="8">
        <f t="shared" si="168"/>
        <v>0</v>
      </c>
      <c r="U845" s="21">
        <f t="shared" si="166"/>
        <v>40</v>
      </c>
      <c r="V845" s="19">
        <f>VLOOKUP($C845,Gas!$B$3:$E$2506,2)</f>
        <v>5.32</v>
      </c>
      <c r="W845" s="44">
        <f t="shared" si="167"/>
        <v>8.746240601503759</v>
      </c>
      <c r="X845" s="5">
        <f>VLOOKUP($C845,Gas!$B$3:$E$2506,4)</f>
        <v>0.4923399215600725</v>
      </c>
    </row>
    <row r="846" spans="1:24" x14ac:dyDescent="0.2">
      <c r="A846">
        <f t="shared" si="158"/>
        <v>2001</v>
      </c>
      <c r="B846" s="43">
        <f t="shared" si="157"/>
        <v>40</v>
      </c>
      <c r="C846" s="91">
        <v>36984</v>
      </c>
      <c r="D846" s="92">
        <v>51.98</v>
      </c>
      <c r="E846" s="4">
        <f t="shared" si="165"/>
        <v>0.110761763356787</v>
      </c>
      <c r="F846" s="100">
        <f t="shared" si="160"/>
        <v>1.8479734673688497</v>
      </c>
      <c r="G846" s="2"/>
      <c r="H846" s="8">
        <f t="shared" si="168"/>
        <v>0</v>
      </c>
      <c r="I846" s="8">
        <f t="shared" si="168"/>
        <v>0</v>
      </c>
      <c r="J846" s="8">
        <f t="shared" si="168"/>
        <v>0</v>
      </c>
      <c r="K846" s="8">
        <f t="shared" si="168"/>
        <v>0</v>
      </c>
      <c r="L846" s="8">
        <f t="shared" si="168"/>
        <v>0</v>
      </c>
      <c r="M846" s="8">
        <f t="shared" si="168"/>
        <v>0</v>
      </c>
      <c r="N846" s="8">
        <f t="shared" si="168"/>
        <v>31.979999999999997</v>
      </c>
      <c r="O846" s="8">
        <f t="shared" si="168"/>
        <v>26.979999999999997</v>
      </c>
      <c r="P846" s="8">
        <f t="shared" si="168"/>
        <v>21.979999999999997</v>
      </c>
      <c r="Q846" s="8">
        <f t="shared" si="168"/>
        <v>16.979999999999997</v>
      </c>
      <c r="R846" s="8">
        <f t="shared" si="168"/>
        <v>11.979999999999997</v>
      </c>
      <c r="S846" s="8">
        <f t="shared" si="168"/>
        <v>1.9799999999999969</v>
      </c>
      <c r="T846" s="8">
        <f t="shared" si="168"/>
        <v>0</v>
      </c>
      <c r="U846" s="21">
        <f t="shared" si="166"/>
        <v>40</v>
      </c>
      <c r="V846" s="19">
        <f>VLOOKUP($C846,Gas!$B$3:$E$2506,2)</f>
        <v>5.03</v>
      </c>
      <c r="W846" s="44">
        <f t="shared" si="167"/>
        <v>10.333996023856857</v>
      </c>
      <c r="X846" s="5">
        <f>VLOOKUP($C846,Gas!$B$3:$E$2506,4)</f>
        <v>0.57008454656744256</v>
      </c>
    </row>
    <row r="847" spans="1:24" x14ac:dyDescent="0.2">
      <c r="A847">
        <f t="shared" si="158"/>
        <v>2001</v>
      </c>
      <c r="B847" s="43">
        <f t="shared" si="157"/>
        <v>40</v>
      </c>
      <c r="C847" s="91">
        <v>36985</v>
      </c>
      <c r="D847" s="92">
        <v>49.02</v>
      </c>
      <c r="E847" s="4">
        <f t="shared" si="165"/>
        <v>-5.8630651113377584E-2</v>
      </c>
      <c r="F847" s="100">
        <f t="shared" si="160"/>
        <v>1.8742961015729731</v>
      </c>
      <c r="G847" s="2"/>
      <c r="H847" s="8">
        <f t="shared" si="168"/>
        <v>0</v>
      </c>
      <c r="I847" s="8">
        <f t="shared" si="168"/>
        <v>0</v>
      </c>
      <c r="J847" s="8">
        <f t="shared" si="168"/>
        <v>0</v>
      </c>
      <c r="K847" s="8">
        <f t="shared" si="168"/>
        <v>0</v>
      </c>
      <c r="L847" s="8">
        <f t="shared" si="168"/>
        <v>0</v>
      </c>
      <c r="M847" s="8">
        <f t="shared" si="168"/>
        <v>0.97999999999999687</v>
      </c>
      <c r="N847" s="8">
        <f t="shared" si="168"/>
        <v>29.020000000000003</v>
      </c>
      <c r="O847" s="8">
        <f t="shared" si="168"/>
        <v>24.020000000000003</v>
      </c>
      <c r="P847" s="8">
        <f t="shared" si="168"/>
        <v>19.020000000000003</v>
      </c>
      <c r="Q847" s="8">
        <f t="shared" si="168"/>
        <v>14.020000000000003</v>
      </c>
      <c r="R847" s="8">
        <f t="shared" si="168"/>
        <v>9.0200000000000031</v>
      </c>
      <c r="S847" s="8">
        <f t="shared" si="168"/>
        <v>0</v>
      </c>
      <c r="T847" s="8">
        <f t="shared" si="168"/>
        <v>0</v>
      </c>
      <c r="U847" s="21">
        <f t="shared" si="166"/>
        <v>40</v>
      </c>
      <c r="V847" s="19">
        <f>VLOOKUP($C847,Gas!$B$3:$E$2506,2)</f>
        <v>5.2350000000000003</v>
      </c>
      <c r="W847" s="44">
        <f t="shared" si="167"/>
        <v>9.3638968481375358</v>
      </c>
      <c r="X847" s="5">
        <f>VLOOKUP($C847,Gas!$B$3:$E$2506,4)</f>
        <v>0.6281986910541425</v>
      </c>
    </row>
    <row r="848" spans="1:24" x14ac:dyDescent="0.2">
      <c r="A848">
        <f t="shared" si="158"/>
        <v>2001</v>
      </c>
      <c r="B848" s="43">
        <f t="shared" si="157"/>
        <v>40</v>
      </c>
      <c r="C848" s="91">
        <v>36986</v>
      </c>
      <c r="D848" s="92">
        <v>43.95</v>
      </c>
      <c r="E848" s="4">
        <f t="shared" si="165"/>
        <v>-0.10917575396878053</v>
      </c>
      <c r="F848" s="100">
        <f t="shared" si="160"/>
        <v>1.9474791050236986</v>
      </c>
      <c r="G848" s="2"/>
      <c r="H848" s="8">
        <f t="shared" si="168"/>
        <v>0</v>
      </c>
      <c r="I848" s="8">
        <f t="shared" si="168"/>
        <v>0</v>
      </c>
      <c r="J848" s="8">
        <f t="shared" si="168"/>
        <v>0</v>
      </c>
      <c r="K848" s="8">
        <f t="shared" si="168"/>
        <v>0</v>
      </c>
      <c r="L848" s="8">
        <f t="shared" si="168"/>
        <v>0</v>
      </c>
      <c r="M848" s="8">
        <f t="shared" si="168"/>
        <v>6.0499999999999972</v>
      </c>
      <c r="N848" s="8">
        <f t="shared" si="168"/>
        <v>23.950000000000003</v>
      </c>
      <c r="O848" s="8">
        <f t="shared" si="168"/>
        <v>18.950000000000003</v>
      </c>
      <c r="P848" s="8">
        <f t="shared" si="168"/>
        <v>13.950000000000003</v>
      </c>
      <c r="Q848" s="8">
        <f t="shared" si="168"/>
        <v>8.9500000000000028</v>
      </c>
      <c r="R848" s="8">
        <f t="shared" si="168"/>
        <v>3.9500000000000028</v>
      </c>
      <c r="S848" s="8">
        <f t="shared" si="168"/>
        <v>0</v>
      </c>
      <c r="T848" s="8">
        <f t="shared" si="168"/>
        <v>0</v>
      </c>
      <c r="U848" s="21">
        <f t="shared" si="166"/>
        <v>40</v>
      </c>
      <c r="V848" s="19">
        <f>VLOOKUP($C848,Gas!$B$3:$E$2506,2)</f>
        <v>5.2249999999999996</v>
      </c>
      <c r="W848" s="44">
        <f t="shared" si="167"/>
        <v>8.4114832535885178</v>
      </c>
      <c r="X848" s="5">
        <f>VLOOKUP($C848,Gas!$B$3:$E$2506,4)</f>
        <v>0.62836396867979871</v>
      </c>
    </row>
    <row r="849" spans="1:24" x14ac:dyDescent="0.2">
      <c r="A849">
        <f t="shared" si="158"/>
        <v>2001</v>
      </c>
      <c r="B849" s="43">
        <f t="shared" si="157"/>
        <v>40</v>
      </c>
      <c r="C849" s="91">
        <v>36987</v>
      </c>
      <c r="D849" s="92">
        <v>45.48</v>
      </c>
      <c r="E849" s="4">
        <f t="shared" si="165"/>
        <v>3.4220044751149099E-2</v>
      </c>
      <c r="F849" s="100">
        <f t="shared" si="160"/>
        <v>1.8623132890064438</v>
      </c>
      <c r="G849" s="2"/>
      <c r="H849" s="8">
        <f t="shared" si="168"/>
        <v>0</v>
      </c>
      <c r="I849" s="8">
        <f t="shared" si="168"/>
        <v>0</v>
      </c>
      <c r="J849" s="8">
        <f t="shared" si="168"/>
        <v>0</v>
      </c>
      <c r="K849" s="8">
        <f t="shared" si="168"/>
        <v>0</v>
      </c>
      <c r="L849" s="8">
        <f t="shared" si="168"/>
        <v>0</v>
      </c>
      <c r="M849" s="8">
        <f t="shared" si="168"/>
        <v>4.5200000000000031</v>
      </c>
      <c r="N849" s="8">
        <f t="shared" si="168"/>
        <v>25.479999999999997</v>
      </c>
      <c r="O849" s="8">
        <f t="shared" si="168"/>
        <v>20.479999999999997</v>
      </c>
      <c r="P849" s="8">
        <f t="shared" si="168"/>
        <v>15.479999999999997</v>
      </c>
      <c r="Q849" s="8">
        <f t="shared" si="168"/>
        <v>10.479999999999997</v>
      </c>
      <c r="R849" s="8">
        <f t="shared" si="168"/>
        <v>5.4799999999999969</v>
      </c>
      <c r="S849" s="8">
        <f t="shared" si="168"/>
        <v>0</v>
      </c>
      <c r="T849" s="8">
        <f t="shared" si="168"/>
        <v>0</v>
      </c>
      <c r="U849" s="21">
        <f t="shared" si="166"/>
        <v>40</v>
      </c>
      <c r="V849" s="19">
        <f>VLOOKUP($C849,Gas!$B$3:$E$2506,2)</f>
        <v>5.2350000000000003</v>
      </c>
      <c r="W849" s="44">
        <f t="shared" si="167"/>
        <v>8.6876790830945545</v>
      </c>
      <c r="X849" s="5">
        <f>VLOOKUP($C849,Gas!$B$3:$E$2506,4)</f>
        <v>0.62837228129216038</v>
      </c>
    </row>
    <row r="850" spans="1:24" x14ac:dyDescent="0.2">
      <c r="A850">
        <f t="shared" si="158"/>
        <v>2001</v>
      </c>
      <c r="B850" s="43">
        <f t="shared" si="157"/>
        <v>40</v>
      </c>
      <c r="C850" s="91">
        <v>36990</v>
      </c>
      <c r="D850" s="92">
        <v>48.6</v>
      </c>
      <c r="E850" s="4">
        <f t="shared" si="165"/>
        <v>6.6350862024112861E-2</v>
      </c>
      <c r="F850" s="100">
        <f t="shared" si="160"/>
        <v>1.4646714076399907</v>
      </c>
      <c r="G850" s="2"/>
      <c r="H850" s="8">
        <f t="shared" si="168"/>
        <v>0</v>
      </c>
      <c r="I850" s="8">
        <f t="shared" si="168"/>
        <v>0</v>
      </c>
      <c r="J850" s="8">
        <f t="shared" si="168"/>
        <v>0</v>
      </c>
      <c r="K850" s="8">
        <f t="shared" si="168"/>
        <v>0</v>
      </c>
      <c r="L850" s="8">
        <f t="shared" si="168"/>
        <v>0</v>
      </c>
      <c r="M850" s="8">
        <f t="shared" si="168"/>
        <v>1.3999999999999986</v>
      </c>
      <c r="N850" s="8">
        <f t="shared" si="168"/>
        <v>28.6</v>
      </c>
      <c r="O850" s="8">
        <f t="shared" si="168"/>
        <v>23.6</v>
      </c>
      <c r="P850" s="8">
        <f t="shared" si="168"/>
        <v>18.600000000000001</v>
      </c>
      <c r="Q850" s="8">
        <f t="shared" si="168"/>
        <v>13.600000000000001</v>
      </c>
      <c r="R850" s="8">
        <f t="shared" si="168"/>
        <v>8.6000000000000014</v>
      </c>
      <c r="S850" s="8">
        <f t="shared" si="168"/>
        <v>0</v>
      </c>
      <c r="T850" s="8">
        <f t="shared" si="168"/>
        <v>0</v>
      </c>
      <c r="U850" s="21">
        <f t="shared" si="166"/>
        <v>40</v>
      </c>
      <c r="V850" s="19">
        <f>VLOOKUP($C850,Gas!$B$3:$E$2506,2)</f>
        <v>5.3550000000000004</v>
      </c>
      <c r="W850" s="44">
        <f t="shared" si="167"/>
        <v>9.0756302521008401</v>
      </c>
      <c r="X850" s="5">
        <f>VLOOKUP($C850,Gas!$B$3:$E$2506,4)</f>
        <v>0.46954236970052904</v>
      </c>
    </row>
    <row r="851" spans="1:24" x14ac:dyDescent="0.2">
      <c r="A851">
        <f t="shared" si="158"/>
        <v>2001</v>
      </c>
      <c r="B851" s="43">
        <f t="shared" si="157"/>
        <v>40</v>
      </c>
      <c r="C851" s="91">
        <v>36991</v>
      </c>
      <c r="D851" s="92">
        <v>49.67</v>
      </c>
      <c r="E851" s="4">
        <f t="shared" si="165"/>
        <v>2.1777598212810965E-2</v>
      </c>
      <c r="F851" s="100">
        <f t="shared" si="160"/>
        <v>1.3492926621425163</v>
      </c>
      <c r="G851" s="2"/>
      <c r="H851" s="8">
        <f t="shared" si="168"/>
        <v>0</v>
      </c>
      <c r="I851" s="8">
        <f t="shared" si="168"/>
        <v>0</v>
      </c>
      <c r="J851" s="8">
        <f t="shared" si="168"/>
        <v>0</v>
      </c>
      <c r="K851" s="8">
        <f t="shared" si="168"/>
        <v>0</v>
      </c>
      <c r="L851" s="8">
        <f t="shared" si="168"/>
        <v>0</v>
      </c>
      <c r="M851" s="8">
        <f t="shared" si="168"/>
        <v>0.32999999999999829</v>
      </c>
      <c r="N851" s="8">
        <f t="shared" si="168"/>
        <v>29.67</v>
      </c>
      <c r="O851" s="8">
        <f t="shared" si="168"/>
        <v>24.67</v>
      </c>
      <c r="P851" s="8">
        <f t="shared" si="168"/>
        <v>19.670000000000002</v>
      </c>
      <c r="Q851" s="8">
        <f t="shared" si="168"/>
        <v>14.670000000000002</v>
      </c>
      <c r="R851" s="8">
        <f t="shared" si="168"/>
        <v>9.6700000000000017</v>
      </c>
      <c r="S851" s="8">
        <f t="shared" si="168"/>
        <v>0</v>
      </c>
      <c r="T851" s="8">
        <f t="shared" si="168"/>
        <v>0</v>
      </c>
      <c r="U851" s="21">
        <f t="shared" si="166"/>
        <v>40</v>
      </c>
      <c r="V851" s="19">
        <f>VLOOKUP($C851,Gas!$B$3:$E$2506,2)</f>
        <v>5.47</v>
      </c>
      <c r="W851" s="44">
        <f t="shared" si="167"/>
        <v>9.0804387568555764</v>
      </c>
      <c r="X851" s="5">
        <f>VLOOKUP($C851,Gas!$B$3:$E$2506,4)</f>
        <v>0.4787079439289203</v>
      </c>
    </row>
    <row r="852" spans="1:24" x14ac:dyDescent="0.2">
      <c r="A852">
        <f t="shared" si="158"/>
        <v>2001</v>
      </c>
      <c r="B852" s="43">
        <f t="shared" si="157"/>
        <v>40</v>
      </c>
      <c r="C852" s="91">
        <v>36992</v>
      </c>
      <c r="D852" s="92">
        <v>48.68</v>
      </c>
      <c r="E852" s="4">
        <f t="shared" si="165"/>
        <v>-2.0132860999932722E-2</v>
      </c>
      <c r="F852" s="100">
        <f t="shared" si="160"/>
        <v>1.2374693649136304</v>
      </c>
      <c r="G852" s="2"/>
      <c r="H852" s="8">
        <f t="shared" si="168"/>
        <v>0</v>
      </c>
      <c r="I852" s="8">
        <f t="shared" si="168"/>
        <v>0</v>
      </c>
      <c r="J852" s="8">
        <f t="shared" si="168"/>
        <v>0</v>
      </c>
      <c r="K852" s="8">
        <f t="shared" si="168"/>
        <v>0</v>
      </c>
      <c r="L852" s="8">
        <f t="shared" si="168"/>
        <v>0</v>
      </c>
      <c r="M852" s="8">
        <f t="shared" si="168"/>
        <v>1.3200000000000003</v>
      </c>
      <c r="N852" s="8">
        <f t="shared" si="168"/>
        <v>28.68</v>
      </c>
      <c r="O852" s="8">
        <f t="shared" si="168"/>
        <v>23.68</v>
      </c>
      <c r="P852" s="8">
        <f t="shared" si="168"/>
        <v>18.68</v>
      </c>
      <c r="Q852" s="8">
        <f t="shared" si="168"/>
        <v>13.68</v>
      </c>
      <c r="R852" s="8">
        <f t="shared" si="168"/>
        <v>8.68</v>
      </c>
      <c r="S852" s="8">
        <f t="shared" si="168"/>
        <v>0</v>
      </c>
      <c r="T852" s="8">
        <f t="shared" si="168"/>
        <v>0</v>
      </c>
      <c r="U852" s="21">
        <f t="shared" si="166"/>
        <v>40</v>
      </c>
      <c r="V852" s="19">
        <f>VLOOKUP($C852,Gas!$B$3:$E$2506,2)</f>
        <v>5.5449999999999999</v>
      </c>
      <c r="W852" s="44">
        <f t="shared" si="167"/>
        <v>8.7790802524797122</v>
      </c>
      <c r="X852" s="5">
        <f>VLOOKUP($C852,Gas!$B$3:$E$2506,4)</f>
        <v>0.48181007229740674</v>
      </c>
    </row>
    <row r="853" spans="1:24" x14ac:dyDescent="0.2">
      <c r="A853">
        <f t="shared" si="158"/>
        <v>2001</v>
      </c>
      <c r="B853" s="43">
        <f t="shared" si="157"/>
        <v>40</v>
      </c>
      <c r="C853" s="91">
        <v>36993</v>
      </c>
      <c r="D853" s="92">
        <v>43.99</v>
      </c>
      <c r="E853" s="4">
        <f t="shared" si="165"/>
        <v>-0.10130593275869799</v>
      </c>
      <c r="F853" s="100">
        <f t="shared" si="160"/>
        <v>1.1909864474730234</v>
      </c>
      <c r="G853" s="2"/>
      <c r="H853" s="8">
        <f t="shared" si="168"/>
        <v>0</v>
      </c>
      <c r="I853" s="8">
        <f t="shared" si="168"/>
        <v>0</v>
      </c>
      <c r="J853" s="8">
        <f t="shared" si="168"/>
        <v>0</v>
      </c>
      <c r="K853" s="8">
        <f t="shared" si="168"/>
        <v>0</v>
      </c>
      <c r="L853" s="8">
        <f t="shared" si="168"/>
        <v>0</v>
      </c>
      <c r="M853" s="8">
        <f t="shared" si="168"/>
        <v>6.009999999999998</v>
      </c>
      <c r="N853" s="8">
        <f t="shared" si="168"/>
        <v>23.990000000000002</v>
      </c>
      <c r="O853" s="8">
        <f t="shared" si="168"/>
        <v>18.990000000000002</v>
      </c>
      <c r="P853" s="8">
        <f t="shared" si="168"/>
        <v>13.990000000000002</v>
      </c>
      <c r="Q853" s="8">
        <f t="shared" si="168"/>
        <v>8.990000000000002</v>
      </c>
      <c r="R853" s="8">
        <f t="shared" si="168"/>
        <v>3.990000000000002</v>
      </c>
      <c r="S853" s="8">
        <f t="shared" si="168"/>
        <v>0</v>
      </c>
      <c r="T853" s="8">
        <f t="shared" si="168"/>
        <v>0</v>
      </c>
      <c r="U853" s="21">
        <f t="shared" si="166"/>
        <v>40</v>
      </c>
      <c r="V853" s="19">
        <f>VLOOKUP($C853,Gas!$B$3:$E$2506,2)</f>
        <v>5.47</v>
      </c>
      <c r="W853" s="44">
        <f t="shared" si="167"/>
        <v>8.0420475319926883</v>
      </c>
      <c r="X853" s="5">
        <f>VLOOKUP($C853,Gas!$B$3:$E$2506,4)</f>
        <v>0.49344237128740764</v>
      </c>
    </row>
    <row r="854" spans="1:24" x14ac:dyDescent="0.2">
      <c r="A854">
        <f t="shared" si="158"/>
        <v>2001</v>
      </c>
      <c r="B854" s="43">
        <f t="shared" si="157"/>
        <v>40</v>
      </c>
      <c r="C854" s="91">
        <v>36994</v>
      </c>
      <c r="D854" s="92">
        <v>41.25</v>
      </c>
      <c r="E854" s="4">
        <f t="shared" si="165"/>
        <v>-6.4311222579938487E-2</v>
      </c>
      <c r="F854" s="100">
        <f t="shared" si="160"/>
        <v>1.2205694338111139</v>
      </c>
      <c r="G854" s="2"/>
      <c r="H854" s="8">
        <f t="shared" ref="H854:T863" si="169">IF(H$1="P",MAX(0,H$2-$D854),IF(H$1="C",MAX(0,$D854-H$2)))</f>
        <v>0</v>
      </c>
      <c r="I854" s="8">
        <f t="shared" si="169"/>
        <v>0</v>
      </c>
      <c r="J854" s="8">
        <f t="shared" si="169"/>
        <v>0</v>
      </c>
      <c r="K854" s="8">
        <f t="shared" si="169"/>
        <v>0</v>
      </c>
      <c r="L854" s="8">
        <f t="shared" si="169"/>
        <v>0</v>
      </c>
      <c r="M854" s="8">
        <f t="shared" si="169"/>
        <v>8.75</v>
      </c>
      <c r="N854" s="8">
        <f t="shared" si="169"/>
        <v>21.25</v>
      </c>
      <c r="O854" s="8">
        <f t="shared" si="169"/>
        <v>16.25</v>
      </c>
      <c r="P854" s="8">
        <f t="shared" si="169"/>
        <v>11.25</v>
      </c>
      <c r="Q854" s="8">
        <f t="shared" si="169"/>
        <v>6.25</v>
      </c>
      <c r="R854" s="8">
        <f t="shared" si="169"/>
        <v>1.25</v>
      </c>
      <c r="S854" s="8">
        <f t="shared" si="169"/>
        <v>0</v>
      </c>
      <c r="T854" s="8">
        <f t="shared" si="169"/>
        <v>0</v>
      </c>
      <c r="U854" s="21">
        <f t="shared" si="166"/>
        <v>40</v>
      </c>
      <c r="V854" s="19">
        <f>VLOOKUP($C854,Gas!$B$3:$E$2506,2)</f>
        <v>5.3449999999999998</v>
      </c>
      <c r="W854" s="44">
        <f t="shared" si="167"/>
        <v>7.7174929840972872</v>
      </c>
      <c r="X854" s="5">
        <f>VLOOKUP($C854,Gas!$B$3:$E$2506,4)</f>
        <v>0.35483245087680659</v>
      </c>
    </row>
    <row r="855" spans="1:24" x14ac:dyDescent="0.2">
      <c r="A855">
        <f t="shared" si="158"/>
        <v>2001</v>
      </c>
      <c r="B855" s="43">
        <f t="shared" si="157"/>
        <v>40</v>
      </c>
      <c r="C855" s="91">
        <v>36997</v>
      </c>
      <c r="D855" s="92">
        <v>49.48</v>
      </c>
      <c r="E855" s="4">
        <f t="shared" si="165"/>
        <v>0.18191743474359709</v>
      </c>
      <c r="F855" s="100">
        <f t="shared" si="160"/>
        <v>1.5017861359722973</v>
      </c>
      <c r="G855" s="2"/>
      <c r="H855" s="8">
        <f t="shared" si="169"/>
        <v>0</v>
      </c>
      <c r="I855" s="8">
        <f t="shared" si="169"/>
        <v>0</v>
      </c>
      <c r="J855" s="8">
        <f t="shared" si="169"/>
        <v>0</v>
      </c>
      <c r="K855" s="8">
        <f t="shared" si="169"/>
        <v>0</v>
      </c>
      <c r="L855" s="8">
        <f t="shared" si="169"/>
        <v>0</v>
      </c>
      <c r="M855" s="8">
        <f t="shared" si="169"/>
        <v>0.52000000000000313</v>
      </c>
      <c r="N855" s="8">
        <f t="shared" si="169"/>
        <v>29.479999999999997</v>
      </c>
      <c r="O855" s="8">
        <f t="shared" si="169"/>
        <v>24.479999999999997</v>
      </c>
      <c r="P855" s="8">
        <f t="shared" si="169"/>
        <v>19.479999999999997</v>
      </c>
      <c r="Q855" s="8">
        <f t="shared" si="169"/>
        <v>14.479999999999997</v>
      </c>
      <c r="R855" s="8">
        <f t="shared" si="169"/>
        <v>9.4799999999999969</v>
      </c>
      <c r="S855" s="8">
        <f t="shared" si="169"/>
        <v>0</v>
      </c>
      <c r="T855" s="8">
        <f t="shared" si="169"/>
        <v>0</v>
      </c>
      <c r="U855" s="21">
        <f t="shared" si="166"/>
        <v>40</v>
      </c>
      <c r="V855" s="19">
        <f>VLOOKUP($C855,Gas!$B$3:$E$2506,2)</f>
        <v>5.3449999999999998</v>
      </c>
      <c r="W855" s="44">
        <f t="shared" si="167"/>
        <v>9.2572497661365762</v>
      </c>
      <c r="X855" s="5">
        <f>VLOOKUP($C855,Gas!$B$3:$E$2506,4)</f>
        <v>0.27221748545600516</v>
      </c>
    </row>
    <row r="856" spans="1:24" x14ac:dyDescent="0.2">
      <c r="A856">
        <f t="shared" si="158"/>
        <v>2001</v>
      </c>
      <c r="B856" s="43">
        <f t="shared" si="157"/>
        <v>40</v>
      </c>
      <c r="C856" s="91">
        <v>36998</v>
      </c>
      <c r="D856" s="92">
        <v>47.48</v>
      </c>
      <c r="E856" s="4">
        <f t="shared" si="165"/>
        <v>-4.1259977782819882E-2</v>
      </c>
      <c r="F856" s="100">
        <f t="shared" si="160"/>
        <v>1.3962764804592702</v>
      </c>
      <c r="G856" s="2"/>
      <c r="H856" s="8">
        <f t="shared" si="169"/>
        <v>0</v>
      </c>
      <c r="I856" s="8">
        <f t="shared" si="169"/>
        <v>0</v>
      </c>
      <c r="J856" s="8">
        <f t="shared" si="169"/>
        <v>0</v>
      </c>
      <c r="K856" s="8">
        <f t="shared" si="169"/>
        <v>0</v>
      </c>
      <c r="L856" s="8">
        <f t="shared" si="169"/>
        <v>0</v>
      </c>
      <c r="M856" s="8">
        <f t="shared" si="169"/>
        <v>2.5200000000000031</v>
      </c>
      <c r="N856" s="8">
        <f t="shared" si="169"/>
        <v>27.479999999999997</v>
      </c>
      <c r="O856" s="8">
        <f t="shared" si="169"/>
        <v>22.479999999999997</v>
      </c>
      <c r="P856" s="8">
        <f t="shared" si="169"/>
        <v>17.479999999999997</v>
      </c>
      <c r="Q856" s="8">
        <f t="shared" si="169"/>
        <v>12.479999999999997</v>
      </c>
      <c r="R856" s="8">
        <f t="shared" si="169"/>
        <v>7.4799999999999969</v>
      </c>
      <c r="S856" s="8">
        <f t="shared" si="169"/>
        <v>0</v>
      </c>
      <c r="T856" s="8">
        <f t="shared" si="169"/>
        <v>0</v>
      </c>
      <c r="U856" s="21">
        <f t="shared" si="166"/>
        <v>40</v>
      </c>
      <c r="V856" s="19">
        <f>VLOOKUP($C856,Gas!$B$3:$E$2506,2)</f>
        <v>5.48</v>
      </c>
      <c r="W856" s="44">
        <f t="shared" si="167"/>
        <v>8.6642335766423351</v>
      </c>
      <c r="X856" s="5">
        <f>VLOOKUP($C856,Gas!$B$3:$E$2506,4)</f>
        <v>0.27946070254598859</v>
      </c>
    </row>
    <row r="857" spans="1:24" x14ac:dyDescent="0.2">
      <c r="A857">
        <f t="shared" si="158"/>
        <v>2001</v>
      </c>
      <c r="B857" s="43">
        <f t="shared" ref="B857:B920" si="170">MONTH(C857)+(YEAR(C857)-1998)*12</f>
        <v>40</v>
      </c>
      <c r="C857" s="91">
        <v>36999</v>
      </c>
      <c r="D857" s="92">
        <v>48.19</v>
      </c>
      <c r="E857" s="4">
        <f t="shared" si="165"/>
        <v>1.484296091077412E-2</v>
      </c>
      <c r="F857" s="100">
        <f t="shared" si="160"/>
        <v>1.3719279347531323</v>
      </c>
      <c r="G857" s="2"/>
      <c r="H857" s="8">
        <f t="shared" si="169"/>
        <v>0</v>
      </c>
      <c r="I857" s="8">
        <f t="shared" si="169"/>
        <v>0</v>
      </c>
      <c r="J857" s="8">
        <f t="shared" si="169"/>
        <v>0</v>
      </c>
      <c r="K857" s="8">
        <f t="shared" si="169"/>
        <v>0</v>
      </c>
      <c r="L857" s="8">
        <f t="shared" si="169"/>
        <v>0</v>
      </c>
      <c r="M857" s="8">
        <f t="shared" si="169"/>
        <v>1.8100000000000023</v>
      </c>
      <c r="N857" s="8">
        <f t="shared" si="169"/>
        <v>28.189999999999998</v>
      </c>
      <c r="O857" s="8">
        <f t="shared" si="169"/>
        <v>23.189999999999998</v>
      </c>
      <c r="P857" s="8">
        <f t="shared" si="169"/>
        <v>18.189999999999998</v>
      </c>
      <c r="Q857" s="8">
        <f t="shared" si="169"/>
        <v>13.189999999999998</v>
      </c>
      <c r="R857" s="8">
        <f t="shared" si="169"/>
        <v>8.1899999999999977</v>
      </c>
      <c r="S857" s="8">
        <f t="shared" si="169"/>
        <v>0</v>
      </c>
      <c r="T857" s="8">
        <f t="shared" si="169"/>
        <v>0</v>
      </c>
      <c r="U857" s="21">
        <f t="shared" si="166"/>
        <v>40</v>
      </c>
      <c r="V857" s="19">
        <f>VLOOKUP($C857,Gas!$B$3:$E$2506,2)</f>
        <v>5.375</v>
      </c>
      <c r="W857" s="44">
        <f t="shared" si="167"/>
        <v>8.9655813953488366</v>
      </c>
      <c r="X857" s="5">
        <f>VLOOKUP($C857,Gas!$B$3:$E$2506,4)</f>
        <v>0.30883762190015851</v>
      </c>
    </row>
    <row r="858" spans="1:24" x14ac:dyDescent="0.2">
      <c r="A858">
        <f t="shared" ref="A858:A921" si="171">YEAR(C858)</f>
        <v>2001</v>
      </c>
      <c r="B858" s="43">
        <f t="shared" si="170"/>
        <v>40</v>
      </c>
      <c r="C858" s="91">
        <v>37000</v>
      </c>
      <c r="D858" s="92">
        <v>44.54</v>
      </c>
      <c r="E858" s="4">
        <f t="shared" si="165"/>
        <v>-7.8763868823019834E-2</v>
      </c>
      <c r="F858" s="100">
        <f t="shared" si="160"/>
        <v>1.3129111696676261</v>
      </c>
      <c r="G858" s="2"/>
      <c r="H858" s="8">
        <f t="shared" si="169"/>
        <v>0</v>
      </c>
      <c r="I858" s="8">
        <f t="shared" si="169"/>
        <v>0</v>
      </c>
      <c r="J858" s="8">
        <f t="shared" si="169"/>
        <v>0</v>
      </c>
      <c r="K858" s="8">
        <f t="shared" si="169"/>
        <v>0</v>
      </c>
      <c r="L858" s="8">
        <f t="shared" si="169"/>
        <v>0</v>
      </c>
      <c r="M858" s="8">
        <f t="shared" si="169"/>
        <v>5.4600000000000009</v>
      </c>
      <c r="N858" s="8">
        <f t="shared" si="169"/>
        <v>24.54</v>
      </c>
      <c r="O858" s="8">
        <f t="shared" si="169"/>
        <v>19.54</v>
      </c>
      <c r="P858" s="8">
        <f t="shared" si="169"/>
        <v>14.54</v>
      </c>
      <c r="Q858" s="8">
        <f t="shared" si="169"/>
        <v>9.5399999999999991</v>
      </c>
      <c r="R858" s="8">
        <f t="shared" si="169"/>
        <v>4.5399999999999991</v>
      </c>
      <c r="S858" s="8">
        <f t="shared" si="169"/>
        <v>0</v>
      </c>
      <c r="T858" s="8">
        <f t="shared" si="169"/>
        <v>0</v>
      </c>
      <c r="U858" s="21">
        <f t="shared" si="166"/>
        <v>40</v>
      </c>
      <c r="V858" s="19">
        <f>VLOOKUP($C858,Gas!$B$3:$E$2506,2)</f>
        <v>5.1550000000000002</v>
      </c>
      <c r="W858" s="44">
        <f t="shared" si="167"/>
        <v>8.6401551891367596</v>
      </c>
      <c r="X858" s="5">
        <f>VLOOKUP($C858,Gas!$B$3:$E$2506,4)</f>
        <v>0.40049035592356835</v>
      </c>
    </row>
    <row r="859" spans="1:24" x14ac:dyDescent="0.2">
      <c r="A859">
        <f t="shared" si="171"/>
        <v>2001</v>
      </c>
      <c r="B859" s="43">
        <f t="shared" si="170"/>
        <v>40</v>
      </c>
      <c r="C859" s="91">
        <v>37001</v>
      </c>
      <c r="D859" s="92">
        <v>41.56</v>
      </c>
      <c r="E859" s="4">
        <f t="shared" si="165"/>
        <v>-6.9249495598194877E-2</v>
      </c>
      <c r="F859" s="100">
        <f t="shared" si="160"/>
        <v>1.3425134725562677</v>
      </c>
      <c r="G859" s="2"/>
      <c r="H859" s="8">
        <f t="shared" si="169"/>
        <v>0</v>
      </c>
      <c r="I859" s="8">
        <f t="shared" si="169"/>
        <v>0</v>
      </c>
      <c r="J859" s="8">
        <f t="shared" si="169"/>
        <v>0</v>
      </c>
      <c r="K859" s="8">
        <f t="shared" si="169"/>
        <v>0</v>
      </c>
      <c r="L859" s="8">
        <f t="shared" si="169"/>
        <v>0</v>
      </c>
      <c r="M859" s="8">
        <f t="shared" si="169"/>
        <v>8.4399999999999977</v>
      </c>
      <c r="N859" s="8">
        <f t="shared" si="169"/>
        <v>21.560000000000002</v>
      </c>
      <c r="O859" s="8">
        <f t="shared" si="169"/>
        <v>16.560000000000002</v>
      </c>
      <c r="P859" s="8">
        <f t="shared" si="169"/>
        <v>11.560000000000002</v>
      </c>
      <c r="Q859" s="8">
        <f t="shared" si="169"/>
        <v>6.5600000000000023</v>
      </c>
      <c r="R859" s="8">
        <f t="shared" si="169"/>
        <v>1.5600000000000023</v>
      </c>
      <c r="S859" s="8">
        <f t="shared" si="169"/>
        <v>0</v>
      </c>
      <c r="T859" s="8">
        <f t="shared" si="169"/>
        <v>0</v>
      </c>
      <c r="U859" s="21">
        <f t="shared" si="166"/>
        <v>40</v>
      </c>
      <c r="V859" s="19">
        <f>VLOOKUP($C859,Gas!$B$3:$E$2506,2)</f>
        <v>5.07</v>
      </c>
      <c r="W859" s="44">
        <f t="shared" si="167"/>
        <v>8.1972386587771204</v>
      </c>
      <c r="X859" s="5">
        <f>VLOOKUP($C859,Gas!$B$3:$E$2506,4)</f>
        <v>0.36848739400379826</v>
      </c>
    </row>
    <row r="860" spans="1:24" x14ac:dyDescent="0.2">
      <c r="A860">
        <f t="shared" si="171"/>
        <v>2001</v>
      </c>
      <c r="B860" s="43">
        <f t="shared" si="170"/>
        <v>40</v>
      </c>
      <c r="C860" s="91">
        <v>37004</v>
      </c>
      <c r="D860" s="92">
        <v>47.73</v>
      </c>
      <c r="E860" s="4">
        <f t="shared" si="165"/>
        <v>0.13842196478677843</v>
      </c>
      <c r="F860" s="100">
        <f t="shared" ref="F860:F923" si="172">STDEV(E851:E860)*SQRT(trade_day)</f>
        <v>1.4946415858286211</v>
      </c>
      <c r="G860" s="2"/>
      <c r="H860" s="8">
        <f t="shared" si="169"/>
        <v>0</v>
      </c>
      <c r="I860" s="8">
        <f t="shared" si="169"/>
        <v>0</v>
      </c>
      <c r="J860" s="8">
        <f t="shared" si="169"/>
        <v>0</v>
      </c>
      <c r="K860" s="8">
        <f t="shared" si="169"/>
        <v>0</v>
      </c>
      <c r="L860" s="8">
        <f t="shared" si="169"/>
        <v>0</v>
      </c>
      <c r="M860" s="8">
        <f t="shared" si="169"/>
        <v>2.2700000000000031</v>
      </c>
      <c r="N860" s="8">
        <f t="shared" si="169"/>
        <v>27.729999999999997</v>
      </c>
      <c r="O860" s="8">
        <f t="shared" si="169"/>
        <v>22.729999999999997</v>
      </c>
      <c r="P860" s="8">
        <f t="shared" si="169"/>
        <v>17.729999999999997</v>
      </c>
      <c r="Q860" s="8">
        <f t="shared" si="169"/>
        <v>12.729999999999997</v>
      </c>
      <c r="R860" s="8">
        <f t="shared" si="169"/>
        <v>7.7299999999999969</v>
      </c>
      <c r="S860" s="8">
        <f t="shared" si="169"/>
        <v>0</v>
      </c>
      <c r="T860" s="8">
        <f t="shared" si="169"/>
        <v>0</v>
      </c>
      <c r="U860" s="21">
        <f t="shared" si="166"/>
        <v>40</v>
      </c>
      <c r="V860" s="19">
        <f>VLOOKUP($C860,Gas!$B$3:$E$2506,2)</f>
        <v>5.01</v>
      </c>
      <c r="W860" s="44">
        <f t="shared" si="167"/>
        <v>9.5269461077844309</v>
      </c>
      <c r="X860" s="5">
        <f>VLOOKUP($C860,Gas!$B$3:$E$2506,4)</f>
        <v>0.33348469906078071</v>
      </c>
    </row>
    <row r="861" spans="1:24" x14ac:dyDescent="0.2">
      <c r="A861">
        <f t="shared" si="171"/>
        <v>2001</v>
      </c>
      <c r="B861" s="43">
        <f t="shared" si="170"/>
        <v>40</v>
      </c>
      <c r="C861" s="91">
        <v>37005</v>
      </c>
      <c r="D861" s="92">
        <v>44.6</v>
      </c>
      <c r="E861" s="4">
        <f t="shared" si="165"/>
        <v>-6.782627199178673E-2</v>
      </c>
      <c r="F861" s="100">
        <f t="shared" si="172"/>
        <v>1.5222595490493041</v>
      </c>
      <c r="G861" s="2"/>
      <c r="H861" s="8">
        <f t="shared" si="169"/>
        <v>0</v>
      </c>
      <c r="I861" s="8">
        <f t="shared" si="169"/>
        <v>0</v>
      </c>
      <c r="J861" s="8">
        <f t="shared" si="169"/>
        <v>0</v>
      </c>
      <c r="K861" s="8">
        <f t="shared" si="169"/>
        <v>0</v>
      </c>
      <c r="L861" s="8">
        <f t="shared" si="169"/>
        <v>0</v>
      </c>
      <c r="M861" s="8">
        <f t="shared" si="169"/>
        <v>5.3999999999999986</v>
      </c>
      <c r="N861" s="8">
        <f t="shared" si="169"/>
        <v>24.6</v>
      </c>
      <c r="O861" s="8">
        <f t="shared" si="169"/>
        <v>19.600000000000001</v>
      </c>
      <c r="P861" s="8">
        <f t="shared" si="169"/>
        <v>14.600000000000001</v>
      </c>
      <c r="Q861" s="8">
        <f t="shared" si="169"/>
        <v>9.6000000000000014</v>
      </c>
      <c r="R861" s="8">
        <f t="shared" si="169"/>
        <v>4.6000000000000014</v>
      </c>
      <c r="S861" s="8">
        <f t="shared" si="169"/>
        <v>0</v>
      </c>
      <c r="T861" s="8">
        <f t="shared" si="169"/>
        <v>0</v>
      </c>
      <c r="U861" s="21">
        <f t="shared" si="166"/>
        <v>40</v>
      </c>
      <c r="V861" s="19">
        <f>VLOOKUP($C861,Gas!$B$3:$E$2506,2)</f>
        <v>5.07</v>
      </c>
      <c r="W861" s="44">
        <f t="shared" si="167"/>
        <v>8.7968441814595657</v>
      </c>
      <c r="X861" s="5">
        <f>VLOOKUP($C861,Gas!$B$3:$E$2506,4)</f>
        <v>0.35019295334809702</v>
      </c>
    </row>
    <row r="862" spans="1:24" x14ac:dyDescent="0.2">
      <c r="A862">
        <f t="shared" si="171"/>
        <v>2001</v>
      </c>
      <c r="B862" s="43">
        <f t="shared" si="170"/>
        <v>40</v>
      </c>
      <c r="C862" s="91">
        <v>37006</v>
      </c>
      <c r="D862" s="92">
        <v>43.6</v>
      </c>
      <c r="E862" s="4">
        <f t="shared" si="165"/>
        <v>-2.2676708671029701E-2</v>
      </c>
      <c r="F862" s="100">
        <f t="shared" si="172"/>
        <v>1.5227473793674819</v>
      </c>
      <c r="G862" s="2"/>
      <c r="H862" s="8">
        <f t="shared" si="169"/>
        <v>0</v>
      </c>
      <c r="I862" s="8">
        <f t="shared" si="169"/>
        <v>0</v>
      </c>
      <c r="J862" s="8">
        <f t="shared" si="169"/>
        <v>0</v>
      </c>
      <c r="K862" s="8">
        <f t="shared" si="169"/>
        <v>0</v>
      </c>
      <c r="L862" s="8">
        <f t="shared" si="169"/>
        <v>0</v>
      </c>
      <c r="M862" s="8">
        <f t="shared" si="169"/>
        <v>6.3999999999999986</v>
      </c>
      <c r="N862" s="8">
        <f t="shared" si="169"/>
        <v>23.6</v>
      </c>
      <c r="O862" s="8">
        <f t="shared" si="169"/>
        <v>18.600000000000001</v>
      </c>
      <c r="P862" s="8">
        <f t="shared" si="169"/>
        <v>13.600000000000001</v>
      </c>
      <c r="Q862" s="8">
        <f t="shared" si="169"/>
        <v>8.6000000000000014</v>
      </c>
      <c r="R862" s="8">
        <f t="shared" si="169"/>
        <v>3.6000000000000014</v>
      </c>
      <c r="S862" s="8">
        <f t="shared" si="169"/>
        <v>0</v>
      </c>
      <c r="T862" s="8">
        <f t="shared" si="169"/>
        <v>0</v>
      </c>
      <c r="U862" s="21">
        <f t="shared" si="166"/>
        <v>40</v>
      </c>
      <c r="V862" s="19">
        <f>VLOOKUP($C862,Gas!$B$3:$E$2506,2)</f>
        <v>5.12</v>
      </c>
      <c r="W862" s="44">
        <f t="shared" si="167"/>
        <v>8.515625</v>
      </c>
      <c r="X862" s="5">
        <f>VLOOKUP($C862,Gas!$B$3:$E$2506,4)</f>
        <v>0.36104682926586573</v>
      </c>
    </row>
    <row r="863" spans="1:24" x14ac:dyDescent="0.2">
      <c r="A863">
        <f t="shared" si="171"/>
        <v>2001</v>
      </c>
      <c r="B863" s="43">
        <f t="shared" si="170"/>
        <v>40</v>
      </c>
      <c r="C863" s="91">
        <v>37007</v>
      </c>
      <c r="D863" s="92">
        <v>42.05</v>
      </c>
      <c r="E863" s="4">
        <f t="shared" si="165"/>
        <v>-3.6197763936031725E-2</v>
      </c>
      <c r="F863" s="100">
        <f t="shared" si="172"/>
        <v>1.4485045207496765</v>
      </c>
      <c r="G863" s="2"/>
      <c r="H863" s="8">
        <f t="shared" si="169"/>
        <v>0</v>
      </c>
      <c r="I863" s="8">
        <f t="shared" si="169"/>
        <v>0</v>
      </c>
      <c r="J863" s="8">
        <f t="shared" si="169"/>
        <v>0</v>
      </c>
      <c r="K863" s="8">
        <f t="shared" si="169"/>
        <v>0</v>
      </c>
      <c r="L863" s="8">
        <f t="shared" si="169"/>
        <v>0</v>
      </c>
      <c r="M863" s="8">
        <f t="shared" si="169"/>
        <v>7.9500000000000028</v>
      </c>
      <c r="N863" s="8">
        <f t="shared" si="169"/>
        <v>22.049999999999997</v>
      </c>
      <c r="O863" s="8">
        <f t="shared" si="169"/>
        <v>17.049999999999997</v>
      </c>
      <c r="P863" s="8">
        <f t="shared" si="169"/>
        <v>12.049999999999997</v>
      </c>
      <c r="Q863" s="8">
        <f t="shared" si="169"/>
        <v>7.0499999999999972</v>
      </c>
      <c r="R863" s="8">
        <f t="shared" si="169"/>
        <v>2.0499999999999972</v>
      </c>
      <c r="S863" s="8">
        <f t="shared" si="169"/>
        <v>0</v>
      </c>
      <c r="T863" s="8">
        <f t="shared" si="169"/>
        <v>0</v>
      </c>
      <c r="U863" s="21">
        <f t="shared" si="166"/>
        <v>40</v>
      </c>
      <c r="V863" s="19">
        <f>VLOOKUP($C863,Gas!$B$3:$E$2506,2)</f>
        <v>4.9950000000000001</v>
      </c>
      <c r="W863" s="44">
        <f t="shared" si="167"/>
        <v>8.4184184184184172</v>
      </c>
      <c r="X863" s="5">
        <f>VLOOKUP($C863,Gas!$B$3:$E$2506,4)</f>
        <v>0.37951500043214548</v>
      </c>
    </row>
    <row r="864" spans="1:24" x14ac:dyDescent="0.2">
      <c r="A864">
        <f t="shared" si="171"/>
        <v>2001</v>
      </c>
      <c r="B864" s="43">
        <f t="shared" si="170"/>
        <v>40</v>
      </c>
      <c r="C864" s="91">
        <v>37008</v>
      </c>
      <c r="D864" s="92">
        <v>40.33</v>
      </c>
      <c r="E864" s="4">
        <f t="shared" si="165"/>
        <v>-4.1763777533680241E-2</v>
      </c>
      <c r="F864" s="100">
        <f t="shared" si="172"/>
        <v>1.4268728897647633</v>
      </c>
      <c r="G864" s="2"/>
      <c r="H864" s="8">
        <f t="shared" ref="H864:T873" si="173">IF(H$1="P",MAX(0,H$2-$D864),IF(H$1="C",MAX(0,$D864-H$2)))</f>
        <v>0</v>
      </c>
      <c r="I864" s="8">
        <f t="shared" si="173"/>
        <v>0</v>
      </c>
      <c r="J864" s="8">
        <f t="shared" si="173"/>
        <v>0</v>
      </c>
      <c r="K864" s="8">
        <f t="shared" si="173"/>
        <v>0</v>
      </c>
      <c r="L864" s="8">
        <f t="shared" si="173"/>
        <v>0</v>
      </c>
      <c r="M864" s="8">
        <f t="shared" si="173"/>
        <v>9.6700000000000017</v>
      </c>
      <c r="N864" s="8">
        <f t="shared" si="173"/>
        <v>20.329999999999998</v>
      </c>
      <c r="O864" s="8">
        <f t="shared" si="173"/>
        <v>15.329999999999998</v>
      </c>
      <c r="P864" s="8">
        <f t="shared" si="173"/>
        <v>10.329999999999998</v>
      </c>
      <c r="Q864" s="8">
        <f t="shared" si="173"/>
        <v>5.3299999999999983</v>
      </c>
      <c r="R864" s="8">
        <f t="shared" si="173"/>
        <v>0.32999999999999829</v>
      </c>
      <c r="S864" s="8">
        <f t="shared" si="173"/>
        <v>0</v>
      </c>
      <c r="T864" s="8">
        <f t="shared" si="173"/>
        <v>0</v>
      </c>
      <c r="U864" s="21">
        <f t="shared" si="166"/>
        <v>40</v>
      </c>
      <c r="V864" s="19">
        <f>VLOOKUP($C864,Gas!$B$3:$E$2506,2)</f>
        <v>4.9249999999999998</v>
      </c>
      <c r="W864" s="44">
        <f t="shared" si="167"/>
        <v>8.1888324873096447</v>
      </c>
      <c r="X864" s="5">
        <f>VLOOKUP($C864,Gas!$B$3:$E$2506,4)</f>
        <v>0.31501687280628687</v>
      </c>
    </row>
    <row r="865" spans="1:24" x14ac:dyDescent="0.2">
      <c r="A865">
        <f t="shared" si="171"/>
        <v>2001</v>
      </c>
      <c r="B865" s="43">
        <f t="shared" si="170"/>
        <v>40</v>
      </c>
      <c r="C865" s="91">
        <v>37011</v>
      </c>
      <c r="D865" s="92">
        <v>52.48</v>
      </c>
      <c r="E865" s="4">
        <f t="shared" si="165"/>
        <v>0.26333653575055688</v>
      </c>
      <c r="F865" s="100">
        <f t="shared" si="172"/>
        <v>1.7420561409355328</v>
      </c>
      <c r="G865" s="2"/>
      <c r="H865" s="8">
        <f t="shared" si="173"/>
        <v>0</v>
      </c>
      <c r="I865" s="8">
        <f t="shared" si="173"/>
        <v>0</v>
      </c>
      <c r="J865" s="8">
        <f t="shared" si="173"/>
        <v>0</v>
      </c>
      <c r="K865" s="8">
        <f t="shared" si="173"/>
        <v>0</v>
      </c>
      <c r="L865" s="8">
        <f t="shared" si="173"/>
        <v>0</v>
      </c>
      <c r="M865" s="8">
        <f t="shared" si="173"/>
        <v>0</v>
      </c>
      <c r="N865" s="8">
        <f t="shared" si="173"/>
        <v>32.479999999999997</v>
      </c>
      <c r="O865" s="8">
        <f t="shared" si="173"/>
        <v>27.479999999999997</v>
      </c>
      <c r="P865" s="8">
        <f t="shared" si="173"/>
        <v>22.479999999999997</v>
      </c>
      <c r="Q865" s="8">
        <f t="shared" si="173"/>
        <v>17.479999999999997</v>
      </c>
      <c r="R865" s="8">
        <f t="shared" si="173"/>
        <v>12.479999999999997</v>
      </c>
      <c r="S865" s="8">
        <f t="shared" si="173"/>
        <v>2.4799999999999969</v>
      </c>
      <c r="T865" s="8">
        <f t="shared" si="173"/>
        <v>0</v>
      </c>
      <c r="U865" s="21">
        <f t="shared" si="166"/>
        <v>40</v>
      </c>
      <c r="V865" s="19">
        <f>VLOOKUP($C865,Gas!$B$3:$E$2506,2)</f>
        <v>4.82</v>
      </c>
      <c r="W865" s="44">
        <f t="shared" si="167"/>
        <v>10.887966804979252</v>
      </c>
      <c r="X865" s="5">
        <f>VLOOKUP($C865,Gas!$B$3:$E$2506,4)</f>
        <v>0.23816077738105546</v>
      </c>
    </row>
    <row r="866" spans="1:24" x14ac:dyDescent="0.2">
      <c r="A866">
        <f t="shared" si="171"/>
        <v>2001</v>
      </c>
      <c r="B866" s="43">
        <f t="shared" si="170"/>
        <v>41</v>
      </c>
      <c r="C866" s="91">
        <v>37012</v>
      </c>
      <c r="D866" s="92">
        <v>53.91</v>
      </c>
      <c r="E866" s="4">
        <f t="shared" si="165"/>
        <v>2.6883844827743846E-2</v>
      </c>
      <c r="F866" s="100">
        <f t="shared" si="172"/>
        <v>1.7240545293023883</v>
      </c>
      <c r="G866" s="2"/>
      <c r="H866" s="8">
        <f t="shared" si="173"/>
        <v>0</v>
      </c>
      <c r="I866" s="8">
        <f t="shared" si="173"/>
        <v>0</v>
      </c>
      <c r="J866" s="8">
        <f t="shared" si="173"/>
        <v>0</v>
      </c>
      <c r="K866" s="8">
        <f t="shared" si="173"/>
        <v>0</v>
      </c>
      <c r="L866" s="8">
        <f t="shared" si="173"/>
        <v>0</v>
      </c>
      <c r="M866" s="8">
        <f t="shared" si="173"/>
        <v>0</v>
      </c>
      <c r="N866" s="8">
        <f t="shared" si="173"/>
        <v>33.909999999999997</v>
      </c>
      <c r="O866" s="8">
        <f t="shared" si="173"/>
        <v>28.909999999999997</v>
      </c>
      <c r="P866" s="8">
        <f t="shared" si="173"/>
        <v>23.909999999999997</v>
      </c>
      <c r="Q866" s="8">
        <f t="shared" si="173"/>
        <v>18.909999999999997</v>
      </c>
      <c r="R866" s="8">
        <f t="shared" si="173"/>
        <v>13.909999999999997</v>
      </c>
      <c r="S866" s="8">
        <f t="shared" si="173"/>
        <v>3.9099999999999966</v>
      </c>
      <c r="T866" s="8">
        <f t="shared" si="173"/>
        <v>0</v>
      </c>
      <c r="U866" s="21">
        <f t="shared" si="166"/>
        <v>41</v>
      </c>
      <c r="V866" s="19">
        <f>VLOOKUP($C866,Gas!$B$3:$E$2506,2)</f>
        <v>4.7300000000000004</v>
      </c>
      <c r="W866" s="44">
        <f t="shared" si="167"/>
        <v>11.397463002114163</v>
      </c>
      <c r="X866" s="5">
        <f>VLOOKUP($C866,Gas!$B$3:$E$2506,4)</f>
        <v>0.24967483599120047</v>
      </c>
    </row>
    <row r="867" spans="1:24" x14ac:dyDescent="0.2">
      <c r="A867">
        <f t="shared" si="171"/>
        <v>2001</v>
      </c>
      <c r="B867" s="43">
        <f t="shared" si="170"/>
        <v>41</v>
      </c>
      <c r="C867" s="91">
        <v>37013</v>
      </c>
      <c r="D867" s="92">
        <v>60</v>
      </c>
      <c r="E867" s="4">
        <f t="shared" si="165"/>
        <v>0.10702857275852344</v>
      </c>
      <c r="F867" s="100">
        <f t="shared" si="172"/>
        <v>1.787677237335791</v>
      </c>
      <c r="G867" s="2"/>
      <c r="H867" s="8">
        <f t="shared" si="173"/>
        <v>0</v>
      </c>
      <c r="I867" s="8">
        <f t="shared" si="173"/>
        <v>0</v>
      </c>
      <c r="J867" s="8">
        <f t="shared" si="173"/>
        <v>0</v>
      </c>
      <c r="K867" s="8">
        <f t="shared" si="173"/>
        <v>0</v>
      </c>
      <c r="L867" s="8">
        <f t="shared" si="173"/>
        <v>0</v>
      </c>
      <c r="M867" s="8">
        <f t="shared" si="173"/>
        <v>0</v>
      </c>
      <c r="N867" s="8">
        <f t="shared" si="173"/>
        <v>40</v>
      </c>
      <c r="O867" s="8">
        <f t="shared" si="173"/>
        <v>35</v>
      </c>
      <c r="P867" s="8">
        <f t="shared" si="173"/>
        <v>30</v>
      </c>
      <c r="Q867" s="8">
        <f t="shared" si="173"/>
        <v>25</v>
      </c>
      <c r="R867" s="8">
        <f t="shared" si="173"/>
        <v>20</v>
      </c>
      <c r="S867" s="8">
        <f t="shared" si="173"/>
        <v>10</v>
      </c>
      <c r="T867" s="8">
        <f t="shared" si="173"/>
        <v>0</v>
      </c>
      <c r="U867" s="21">
        <f t="shared" si="166"/>
        <v>41</v>
      </c>
      <c r="V867" s="19">
        <f>VLOOKUP($C867,Gas!$B$3:$E$2506,2)</f>
        <v>4.55</v>
      </c>
      <c r="W867" s="44">
        <f t="shared" si="167"/>
        <v>13.186813186813188</v>
      </c>
      <c r="X867" s="5">
        <f>VLOOKUP($C867,Gas!$B$3:$E$2506,4)</f>
        <v>0.31493176991950728</v>
      </c>
    </row>
    <row r="868" spans="1:24" x14ac:dyDescent="0.2">
      <c r="A868">
        <f t="shared" si="171"/>
        <v>2001</v>
      </c>
      <c r="B868" s="43">
        <f t="shared" si="170"/>
        <v>41</v>
      </c>
      <c r="C868" s="91">
        <v>37014</v>
      </c>
      <c r="D868" s="92">
        <v>57.59</v>
      </c>
      <c r="E868" s="4">
        <f t="shared" si="165"/>
        <v>-4.0995620703519579E-2</v>
      </c>
      <c r="F868" s="100">
        <f t="shared" si="172"/>
        <v>1.7378704964202207</v>
      </c>
      <c r="G868" s="2"/>
      <c r="H868" s="8">
        <f t="shared" si="173"/>
        <v>0</v>
      </c>
      <c r="I868" s="8">
        <f t="shared" si="173"/>
        <v>0</v>
      </c>
      <c r="J868" s="8">
        <f t="shared" si="173"/>
        <v>0</v>
      </c>
      <c r="K868" s="8">
        <f t="shared" si="173"/>
        <v>0</v>
      </c>
      <c r="L868" s="8">
        <f t="shared" si="173"/>
        <v>0</v>
      </c>
      <c r="M868" s="8">
        <f t="shared" si="173"/>
        <v>0</v>
      </c>
      <c r="N868" s="8">
        <f t="shared" si="173"/>
        <v>37.590000000000003</v>
      </c>
      <c r="O868" s="8">
        <f t="shared" si="173"/>
        <v>32.590000000000003</v>
      </c>
      <c r="P868" s="8">
        <f t="shared" si="173"/>
        <v>27.590000000000003</v>
      </c>
      <c r="Q868" s="8">
        <f t="shared" si="173"/>
        <v>22.590000000000003</v>
      </c>
      <c r="R868" s="8">
        <f t="shared" si="173"/>
        <v>17.590000000000003</v>
      </c>
      <c r="S868" s="8">
        <f t="shared" si="173"/>
        <v>7.5900000000000034</v>
      </c>
      <c r="T868" s="8">
        <f t="shared" si="173"/>
        <v>0</v>
      </c>
      <c r="U868" s="21">
        <f t="shared" si="166"/>
        <v>41</v>
      </c>
      <c r="V868" s="19">
        <f>VLOOKUP($C868,Gas!$B$3:$E$2506,2)</f>
        <v>4.53</v>
      </c>
      <c r="W868" s="44">
        <f t="shared" si="167"/>
        <v>12.713024282560706</v>
      </c>
      <c r="X868" s="5">
        <f>VLOOKUP($C868,Gas!$B$3:$E$2506,4)</f>
        <v>0.31056251549890918</v>
      </c>
    </row>
    <row r="869" spans="1:24" x14ac:dyDescent="0.2">
      <c r="A869">
        <f t="shared" si="171"/>
        <v>2001</v>
      </c>
      <c r="B869" s="43">
        <f t="shared" si="170"/>
        <v>41</v>
      </c>
      <c r="C869" s="91">
        <v>37015</v>
      </c>
      <c r="D869" s="92">
        <v>55.55</v>
      </c>
      <c r="E869" s="4">
        <f t="shared" si="165"/>
        <v>-3.6065425432942104E-2</v>
      </c>
      <c r="F869" s="100">
        <f t="shared" si="172"/>
        <v>1.6948998564041049</v>
      </c>
      <c r="G869" s="2"/>
      <c r="H869" s="8">
        <f t="shared" si="173"/>
        <v>0</v>
      </c>
      <c r="I869" s="8">
        <f t="shared" si="173"/>
        <v>0</v>
      </c>
      <c r="J869" s="8">
        <f t="shared" si="173"/>
        <v>0</v>
      </c>
      <c r="K869" s="8">
        <f t="shared" si="173"/>
        <v>0</v>
      </c>
      <c r="L869" s="8">
        <f t="shared" si="173"/>
        <v>0</v>
      </c>
      <c r="M869" s="8">
        <f t="shared" si="173"/>
        <v>0</v>
      </c>
      <c r="N869" s="8">
        <f t="shared" si="173"/>
        <v>35.549999999999997</v>
      </c>
      <c r="O869" s="8">
        <f t="shared" si="173"/>
        <v>30.549999999999997</v>
      </c>
      <c r="P869" s="8">
        <f t="shared" si="173"/>
        <v>25.549999999999997</v>
      </c>
      <c r="Q869" s="8">
        <f t="shared" si="173"/>
        <v>20.549999999999997</v>
      </c>
      <c r="R869" s="8">
        <f t="shared" si="173"/>
        <v>15.549999999999997</v>
      </c>
      <c r="S869" s="8">
        <f t="shared" si="173"/>
        <v>5.5499999999999972</v>
      </c>
      <c r="T869" s="8">
        <f t="shared" si="173"/>
        <v>0</v>
      </c>
      <c r="U869" s="21">
        <f t="shared" si="166"/>
        <v>41</v>
      </c>
      <c r="V869" s="19">
        <f>VLOOKUP($C869,Gas!$B$3:$E$2506,2)</f>
        <v>4.4450000000000003</v>
      </c>
      <c r="W869" s="44">
        <f t="shared" si="167"/>
        <v>12.497187851518559</v>
      </c>
      <c r="X869" s="5">
        <f>VLOOKUP($C869,Gas!$B$3:$E$2506,4)</f>
        <v>0.27603390929190874</v>
      </c>
    </row>
    <row r="870" spans="1:24" x14ac:dyDescent="0.2">
      <c r="A870">
        <f t="shared" si="171"/>
        <v>2001</v>
      </c>
      <c r="B870" s="43">
        <f t="shared" si="170"/>
        <v>41</v>
      </c>
      <c r="C870" s="91">
        <v>37018</v>
      </c>
      <c r="D870" s="92">
        <v>46.58</v>
      </c>
      <c r="E870" s="4">
        <f t="shared" si="165"/>
        <v>-0.17611225162944408</v>
      </c>
      <c r="F870" s="100">
        <f t="shared" si="172"/>
        <v>1.8531543258737224</v>
      </c>
      <c r="G870" s="2"/>
      <c r="H870" s="8">
        <f t="shared" si="173"/>
        <v>0</v>
      </c>
      <c r="I870" s="8">
        <f t="shared" si="173"/>
        <v>0</v>
      </c>
      <c r="J870" s="8">
        <f t="shared" si="173"/>
        <v>0</v>
      </c>
      <c r="K870" s="8">
        <f t="shared" si="173"/>
        <v>0</v>
      </c>
      <c r="L870" s="8">
        <f t="shared" si="173"/>
        <v>0</v>
      </c>
      <c r="M870" s="8">
        <f t="shared" si="173"/>
        <v>3.4200000000000017</v>
      </c>
      <c r="N870" s="8">
        <f t="shared" si="173"/>
        <v>26.58</v>
      </c>
      <c r="O870" s="8">
        <f t="shared" si="173"/>
        <v>21.58</v>
      </c>
      <c r="P870" s="8">
        <f t="shared" si="173"/>
        <v>16.579999999999998</v>
      </c>
      <c r="Q870" s="8">
        <f t="shared" si="173"/>
        <v>11.579999999999998</v>
      </c>
      <c r="R870" s="8">
        <f t="shared" si="173"/>
        <v>6.5799999999999983</v>
      </c>
      <c r="S870" s="8">
        <f t="shared" si="173"/>
        <v>0</v>
      </c>
      <c r="T870" s="8">
        <f t="shared" si="173"/>
        <v>0</v>
      </c>
      <c r="U870" s="21">
        <f t="shared" si="166"/>
        <v>41</v>
      </c>
      <c r="V870" s="19">
        <f>VLOOKUP($C870,Gas!$B$3:$E$2506,2)</f>
        <v>4.4850000000000003</v>
      </c>
      <c r="W870" s="44">
        <f t="shared" si="167"/>
        <v>10.385730211817167</v>
      </c>
      <c r="X870" s="5">
        <f>VLOOKUP($C870,Gas!$B$3:$E$2506,4)</f>
        <v>0.27814418915578731</v>
      </c>
    </row>
    <row r="871" spans="1:24" x14ac:dyDescent="0.2">
      <c r="A871">
        <f t="shared" si="171"/>
        <v>2001</v>
      </c>
      <c r="B871" s="43">
        <f t="shared" si="170"/>
        <v>41</v>
      </c>
      <c r="C871" s="91">
        <v>37019</v>
      </c>
      <c r="D871" s="92">
        <v>43.15</v>
      </c>
      <c r="E871" s="4">
        <f t="shared" si="165"/>
        <v>-7.6488846926758031E-2</v>
      </c>
      <c r="F871" s="100">
        <f t="shared" si="172"/>
        <v>1.8621291340884696</v>
      </c>
      <c r="G871" s="2"/>
      <c r="H871" s="8">
        <f t="shared" si="173"/>
        <v>0</v>
      </c>
      <c r="I871" s="8">
        <f t="shared" si="173"/>
        <v>0</v>
      </c>
      <c r="J871" s="8">
        <f t="shared" si="173"/>
        <v>0</v>
      </c>
      <c r="K871" s="8">
        <f t="shared" si="173"/>
        <v>0</v>
      </c>
      <c r="L871" s="8">
        <f t="shared" si="173"/>
        <v>0</v>
      </c>
      <c r="M871" s="8">
        <f t="shared" si="173"/>
        <v>6.8500000000000014</v>
      </c>
      <c r="N871" s="8">
        <f t="shared" si="173"/>
        <v>23.15</v>
      </c>
      <c r="O871" s="8">
        <f t="shared" si="173"/>
        <v>18.149999999999999</v>
      </c>
      <c r="P871" s="8">
        <f t="shared" si="173"/>
        <v>13.149999999999999</v>
      </c>
      <c r="Q871" s="8">
        <f t="shared" si="173"/>
        <v>8.1499999999999986</v>
      </c>
      <c r="R871" s="8">
        <f t="shared" si="173"/>
        <v>3.1499999999999986</v>
      </c>
      <c r="S871" s="8">
        <f t="shared" si="173"/>
        <v>0</v>
      </c>
      <c r="T871" s="8">
        <f t="shared" si="173"/>
        <v>0</v>
      </c>
      <c r="U871" s="21">
        <f t="shared" si="166"/>
        <v>41</v>
      </c>
      <c r="V871" s="19">
        <f>VLOOKUP($C871,Gas!$B$3:$E$2506,2)</f>
        <v>4.3150000000000004</v>
      </c>
      <c r="W871" s="44">
        <f t="shared" si="167"/>
        <v>9.9999999999999982</v>
      </c>
      <c r="X871" s="5">
        <f>VLOOKUP($C871,Gas!$B$3:$E$2506,4)</f>
        <v>0.32392377751807799</v>
      </c>
    </row>
    <row r="872" spans="1:24" x14ac:dyDescent="0.2">
      <c r="A872">
        <f t="shared" si="171"/>
        <v>2001</v>
      </c>
      <c r="B872" s="43">
        <f t="shared" si="170"/>
        <v>41</v>
      </c>
      <c r="C872" s="91">
        <v>37020</v>
      </c>
      <c r="D872" s="92">
        <v>51.34</v>
      </c>
      <c r="E872" s="4">
        <f t="shared" si="165"/>
        <v>0.17378775791355755</v>
      </c>
      <c r="F872" s="100">
        <f t="shared" si="172"/>
        <v>2.0545187772517979</v>
      </c>
      <c r="G872" s="2"/>
      <c r="H872" s="8">
        <f t="shared" si="173"/>
        <v>0</v>
      </c>
      <c r="I872" s="8">
        <f t="shared" si="173"/>
        <v>0</v>
      </c>
      <c r="J872" s="8">
        <f t="shared" si="173"/>
        <v>0</v>
      </c>
      <c r="K872" s="8">
        <f t="shared" si="173"/>
        <v>0</v>
      </c>
      <c r="L872" s="8">
        <f t="shared" si="173"/>
        <v>0</v>
      </c>
      <c r="M872" s="8">
        <f t="shared" si="173"/>
        <v>0</v>
      </c>
      <c r="N872" s="8">
        <f t="shared" si="173"/>
        <v>31.340000000000003</v>
      </c>
      <c r="O872" s="8">
        <f t="shared" si="173"/>
        <v>26.340000000000003</v>
      </c>
      <c r="P872" s="8">
        <f t="shared" si="173"/>
        <v>21.340000000000003</v>
      </c>
      <c r="Q872" s="8">
        <f t="shared" si="173"/>
        <v>16.340000000000003</v>
      </c>
      <c r="R872" s="8">
        <f t="shared" si="173"/>
        <v>11.340000000000003</v>
      </c>
      <c r="S872" s="8">
        <f t="shared" si="173"/>
        <v>1.3400000000000034</v>
      </c>
      <c r="T872" s="8">
        <f t="shared" si="173"/>
        <v>0</v>
      </c>
      <c r="U872" s="21">
        <f t="shared" si="166"/>
        <v>41</v>
      </c>
      <c r="V872" s="19">
        <f>VLOOKUP($C872,Gas!$B$3:$E$2506,2)</f>
        <v>4.2300000000000004</v>
      </c>
      <c r="W872" s="44">
        <f t="shared" si="167"/>
        <v>12.137115839243499</v>
      </c>
      <c r="X872" s="5">
        <f>VLOOKUP($C872,Gas!$B$3:$E$2506,4)</f>
        <v>0.31861254668544942</v>
      </c>
    </row>
    <row r="873" spans="1:24" x14ac:dyDescent="0.2">
      <c r="A873">
        <f t="shared" si="171"/>
        <v>2001</v>
      </c>
      <c r="B873" s="43">
        <f t="shared" si="170"/>
        <v>41</v>
      </c>
      <c r="C873" s="91">
        <v>37021</v>
      </c>
      <c r="D873" s="92">
        <v>50.85</v>
      </c>
      <c r="E873" s="4">
        <f t="shared" si="165"/>
        <v>-9.5900529484254093E-3</v>
      </c>
      <c r="F873" s="100">
        <f t="shared" si="172"/>
        <v>2.0398733027339553</v>
      </c>
      <c r="G873" s="2"/>
      <c r="H873" s="8">
        <f t="shared" si="173"/>
        <v>0</v>
      </c>
      <c r="I873" s="8">
        <f t="shared" si="173"/>
        <v>0</v>
      </c>
      <c r="J873" s="8">
        <f t="shared" si="173"/>
        <v>0</v>
      </c>
      <c r="K873" s="8">
        <f t="shared" si="173"/>
        <v>0</v>
      </c>
      <c r="L873" s="8">
        <f t="shared" si="173"/>
        <v>0</v>
      </c>
      <c r="M873" s="8">
        <f t="shared" si="173"/>
        <v>0</v>
      </c>
      <c r="N873" s="8">
        <f t="shared" si="173"/>
        <v>30.85</v>
      </c>
      <c r="O873" s="8">
        <f t="shared" si="173"/>
        <v>25.85</v>
      </c>
      <c r="P873" s="8">
        <f t="shared" si="173"/>
        <v>20.85</v>
      </c>
      <c r="Q873" s="8">
        <f t="shared" si="173"/>
        <v>15.850000000000001</v>
      </c>
      <c r="R873" s="8">
        <f t="shared" si="173"/>
        <v>10.850000000000001</v>
      </c>
      <c r="S873" s="8">
        <f t="shared" si="173"/>
        <v>0.85000000000000142</v>
      </c>
      <c r="T873" s="8">
        <f t="shared" si="173"/>
        <v>0</v>
      </c>
      <c r="U873" s="21">
        <f t="shared" si="166"/>
        <v>41</v>
      </c>
      <c r="V873" s="19">
        <f>VLOOKUP($C873,Gas!$B$3:$E$2506,2)</f>
        <v>4.1449999999999996</v>
      </c>
      <c r="W873" s="44">
        <f t="shared" si="167"/>
        <v>12.267792521109772</v>
      </c>
      <c r="X873" s="5">
        <f>VLOOKUP($C873,Gas!$B$3:$E$2506,4)</f>
        <v>0.3083107345966849</v>
      </c>
    </row>
    <row r="874" spans="1:24" x14ac:dyDescent="0.2">
      <c r="A874">
        <f t="shared" si="171"/>
        <v>2001</v>
      </c>
      <c r="B874" s="43">
        <f t="shared" si="170"/>
        <v>41</v>
      </c>
      <c r="C874" s="91">
        <v>37022</v>
      </c>
      <c r="D874" s="92">
        <v>52.13</v>
      </c>
      <c r="E874" s="4">
        <f t="shared" si="165"/>
        <v>2.4860476285445667E-2</v>
      </c>
      <c r="F874" s="100">
        <f t="shared" si="172"/>
        <v>2.0117498214017822</v>
      </c>
      <c r="G874" s="2"/>
      <c r="H874" s="8">
        <f t="shared" ref="H874:T883" si="174">IF(H$1="P",MAX(0,H$2-$D874),IF(H$1="C",MAX(0,$D874-H$2)))</f>
        <v>0</v>
      </c>
      <c r="I874" s="8">
        <f t="shared" si="174"/>
        <v>0</v>
      </c>
      <c r="J874" s="8">
        <f t="shared" si="174"/>
        <v>0</v>
      </c>
      <c r="K874" s="8">
        <f t="shared" si="174"/>
        <v>0</v>
      </c>
      <c r="L874" s="8">
        <f t="shared" si="174"/>
        <v>0</v>
      </c>
      <c r="M874" s="8">
        <f t="shared" si="174"/>
        <v>0</v>
      </c>
      <c r="N874" s="8">
        <f t="shared" si="174"/>
        <v>32.130000000000003</v>
      </c>
      <c r="O874" s="8">
        <f t="shared" si="174"/>
        <v>27.130000000000003</v>
      </c>
      <c r="P874" s="8">
        <f t="shared" si="174"/>
        <v>22.130000000000003</v>
      </c>
      <c r="Q874" s="8">
        <f t="shared" si="174"/>
        <v>17.130000000000003</v>
      </c>
      <c r="R874" s="8">
        <f t="shared" si="174"/>
        <v>12.130000000000003</v>
      </c>
      <c r="S874" s="8">
        <f t="shared" si="174"/>
        <v>2.1300000000000026</v>
      </c>
      <c r="T874" s="8">
        <f t="shared" si="174"/>
        <v>0</v>
      </c>
      <c r="U874" s="21">
        <f t="shared" si="166"/>
        <v>41</v>
      </c>
      <c r="V874" s="19">
        <f>VLOOKUP($C874,Gas!$B$3:$E$2506,2)</f>
        <v>4.165</v>
      </c>
      <c r="W874" s="44">
        <f t="shared" si="167"/>
        <v>12.516206482593038</v>
      </c>
      <c r="X874" s="5">
        <f>VLOOKUP($C874,Gas!$B$3:$E$2506,4)</f>
        <v>0.32904760758964435</v>
      </c>
    </row>
    <row r="875" spans="1:24" x14ac:dyDescent="0.2">
      <c r="A875">
        <f t="shared" si="171"/>
        <v>2001</v>
      </c>
      <c r="B875" s="43">
        <f t="shared" si="170"/>
        <v>41</v>
      </c>
      <c r="C875" s="91">
        <v>37025</v>
      </c>
      <c r="D875" s="92">
        <v>44.54</v>
      </c>
      <c r="E875" s="4">
        <f t="shared" si="165"/>
        <v>-0.157352936950793</v>
      </c>
      <c r="F875" s="100">
        <f t="shared" si="172"/>
        <v>1.7078768978583534</v>
      </c>
      <c r="G875" s="2"/>
      <c r="H875" s="8">
        <f t="shared" si="174"/>
        <v>0</v>
      </c>
      <c r="I875" s="8">
        <f t="shared" si="174"/>
        <v>0</v>
      </c>
      <c r="J875" s="8">
        <f t="shared" si="174"/>
        <v>0</v>
      </c>
      <c r="K875" s="8">
        <f t="shared" si="174"/>
        <v>0</v>
      </c>
      <c r="L875" s="8">
        <f t="shared" si="174"/>
        <v>0</v>
      </c>
      <c r="M875" s="8">
        <f t="shared" si="174"/>
        <v>5.4600000000000009</v>
      </c>
      <c r="N875" s="8">
        <f t="shared" si="174"/>
        <v>24.54</v>
      </c>
      <c r="O875" s="8">
        <f t="shared" si="174"/>
        <v>19.54</v>
      </c>
      <c r="P875" s="8">
        <f t="shared" si="174"/>
        <v>14.54</v>
      </c>
      <c r="Q875" s="8">
        <f t="shared" si="174"/>
        <v>9.5399999999999991</v>
      </c>
      <c r="R875" s="8">
        <f t="shared" si="174"/>
        <v>4.5399999999999991</v>
      </c>
      <c r="S875" s="8">
        <f t="shared" si="174"/>
        <v>0</v>
      </c>
      <c r="T875" s="8">
        <f t="shared" si="174"/>
        <v>0</v>
      </c>
      <c r="U875" s="21">
        <f t="shared" si="166"/>
        <v>41</v>
      </c>
      <c r="V875" s="19">
        <f>VLOOKUP($C875,Gas!$B$3:$E$2506,2)</f>
        <v>4.25</v>
      </c>
      <c r="W875" s="44">
        <f t="shared" si="167"/>
        <v>10.48</v>
      </c>
      <c r="X875" s="5">
        <f>VLOOKUP($C875,Gas!$B$3:$E$2506,4)</f>
        <v>0.32542998359290332</v>
      </c>
    </row>
    <row r="876" spans="1:24" x14ac:dyDescent="0.2">
      <c r="A876">
        <f t="shared" si="171"/>
        <v>2001</v>
      </c>
      <c r="B876" s="43">
        <f t="shared" si="170"/>
        <v>41</v>
      </c>
      <c r="C876" s="91">
        <v>37026</v>
      </c>
      <c r="D876" s="92">
        <v>40.07</v>
      </c>
      <c r="E876" s="4">
        <f t="shared" si="165"/>
        <v>-0.10575973718116836</v>
      </c>
      <c r="F876" s="100">
        <f t="shared" si="172"/>
        <v>1.7429016776470483</v>
      </c>
      <c r="G876" s="2"/>
      <c r="H876" s="8">
        <f t="shared" si="174"/>
        <v>0</v>
      </c>
      <c r="I876" s="8">
        <f t="shared" si="174"/>
        <v>0</v>
      </c>
      <c r="J876" s="8">
        <f t="shared" si="174"/>
        <v>0</v>
      </c>
      <c r="K876" s="8">
        <f t="shared" si="174"/>
        <v>0</v>
      </c>
      <c r="L876" s="8">
        <f t="shared" si="174"/>
        <v>0</v>
      </c>
      <c r="M876" s="8">
        <f t="shared" si="174"/>
        <v>9.93</v>
      </c>
      <c r="N876" s="8">
        <f t="shared" si="174"/>
        <v>20.07</v>
      </c>
      <c r="O876" s="8">
        <f t="shared" si="174"/>
        <v>15.07</v>
      </c>
      <c r="P876" s="8">
        <f t="shared" si="174"/>
        <v>10.07</v>
      </c>
      <c r="Q876" s="8">
        <f t="shared" si="174"/>
        <v>5.07</v>
      </c>
      <c r="R876" s="8">
        <f t="shared" si="174"/>
        <v>7.0000000000000284E-2</v>
      </c>
      <c r="S876" s="8">
        <f t="shared" si="174"/>
        <v>0</v>
      </c>
      <c r="T876" s="8">
        <f t="shared" si="174"/>
        <v>0</v>
      </c>
      <c r="U876" s="21">
        <f t="shared" si="166"/>
        <v>41</v>
      </c>
      <c r="V876" s="19">
        <f>VLOOKUP($C876,Gas!$B$3:$E$2506,2)</f>
        <v>4.2750000000000004</v>
      </c>
      <c r="W876" s="44">
        <f t="shared" si="167"/>
        <v>9.3730994152046776</v>
      </c>
      <c r="X876" s="5">
        <f>VLOOKUP($C876,Gas!$B$3:$E$2506,4)</f>
        <v>0.32074982946546904</v>
      </c>
    </row>
    <row r="877" spans="1:24" x14ac:dyDescent="0.2">
      <c r="A877">
        <f t="shared" si="171"/>
        <v>2001</v>
      </c>
      <c r="B877" s="43">
        <f t="shared" si="170"/>
        <v>41</v>
      </c>
      <c r="C877" s="91">
        <v>37027</v>
      </c>
      <c r="D877" s="92">
        <v>39.9</v>
      </c>
      <c r="E877" s="4">
        <f t="shared" si="165"/>
        <v>-4.2516007522355034E-3</v>
      </c>
      <c r="F877" s="100">
        <f t="shared" si="172"/>
        <v>1.5818322572287553</v>
      </c>
      <c r="G877" s="2"/>
      <c r="H877" s="8">
        <f t="shared" si="174"/>
        <v>0</v>
      </c>
      <c r="I877" s="8">
        <f t="shared" si="174"/>
        <v>0</v>
      </c>
      <c r="J877" s="8">
        <f t="shared" si="174"/>
        <v>0</v>
      </c>
      <c r="K877" s="8">
        <f t="shared" si="174"/>
        <v>0</v>
      </c>
      <c r="L877" s="8">
        <f t="shared" si="174"/>
        <v>0.10000000000000142</v>
      </c>
      <c r="M877" s="8">
        <f t="shared" si="174"/>
        <v>10.100000000000001</v>
      </c>
      <c r="N877" s="8">
        <f t="shared" si="174"/>
        <v>19.899999999999999</v>
      </c>
      <c r="O877" s="8">
        <f t="shared" si="174"/>
        <v>14.899999999999999</v>
      </c>
      <c r="P877" s="8">
        <f t="shared" si="174"/>
        <v>9.8999999999999986</v>
      </c>
      <c r="Q877" s="8">
        <f t="shared" si="174"/>
        <v>4.8999999999999986</v>
      </c>
      <c r="R877" s="8">
        <f t="shared" si="174"/>
        <v>0</v>
      </c>
      <c r="S877" s="8">
        <f t="shared" si="174"/>
        <v>0</v>
      </c>
      <c r="T877" s="8">
        <f t="shared" si="174"/>
        <v>0</v>
      </c>
      <c r="U877" s="21">
        <f t="shared" si="166"/>
        <v>41</v>
      </c>
      <c r="V877" s="19">
        <f>VLOOKUP($C877,Gas!$B$3:$E$2506,2)</f>
        <v>4.4550000000000001</v>
      </c>
      <c r="W877" s="44">
        <f t="shared" si="167"/>
        <v>8.956228956228955</v>
      </c>
      <c r="X877" s="5">
        <f>VLOOKUP($C877,Gas!$B$3:$E$2506,4)</f>
        <v>0.42545068383264867</v>
      </c>
    </row>
    <row r="878" spans="1:24" x14ac:dyDescent="0.2">
      <c r="A878">
        <f t="shared" si="171"/>
        <v>2001</v>
      </c>
      <c r="B878" s="43">
        <f t="shared" si="170"/>
        <v>41</v>
      </c>
      <c r="C878" s="91">
        <v>37028</v>
      </c>
      <c r="D878" s="92">
        <v>39.25</v>
      </c>
      <c r="E878" s="4">
        <f t="shared" si="165"/>
        <v>-1.6424879667400305E-2</v>
      </c>
      <c r="F878" s="100">
        <f t="shared" si="172"/>
        <v>1.5865103078685148</v>
      </c>
      <c r="G878" s="2"/>
      <c r="H878" s="8">
        <f t="shared" si="174"/>
        <v>0</v>
      </c>
      <c r="I878" s="8">
        <f t="shared" si="174"/>
        <v>0</v>
      </c>
      <c r="J878" s="8">
        <f t="shared" si="174"/>
        <v>0</v>
      </c>
      <c r="K878" s="8">
        <f t="shared" si="174"/>
        <v>0</v>
      </c>
      <c r="L878" s="8">
        <f t="shared" si="174"/>
        <v>0.75</v>
      </c>
      <c r="M878" s="8">
        <f t="shared" si="174"/>
        <v>10.75</v>
      </c>
      <c r="N878" s="8">
        <f t="shared" si="174"/>
        <v>19.25</v>
      </c>
      <c r="O878" s="8">
        <f t="shared" si="174"/>
        <v>14.25</v>
      </c>
      <c r="P878" s="8">
        <f t="shared" si="174"/>
        <v>9.25</v>
      </c>
      <c r="Q878" s="8">
        <f t="shared" si="174"/>
        <v>4.25</v>
      </c>
      <c r="R878" s="8">
        <f t="shared" si="174"/>
        <v>0</v>
      </c>
      <c r="S878" s="8">
        <f t="shared" si="174"/>
        <v>0</v>
      </c>
      <c r="T878" s="8">
        <f t="shared" si="174"/>
        <v>0</v>
      </c>
      <c r="U878" s="21">
        <f t="shared" si="166"/>
        <v>41</v>
      </c>
      <c r="V878" s="19">
        <f>VLOOKUP($C878,Gas!$B$3:$E$2506,2)</f>
        <v>4.47</v>
      </c>
      <c r="W878" s="44">
        <f t="shared" si="167"/>
        <v>8.7807606263982105</v>
      </c>
      <c r="X878" s="5">
        <f>VLOOKUP($C878,Gas!$B$3:$E$2506,4)</f>
        <v>0.42614981841320138</v>
      </c>
    </row>
    <row r="879" spans="1:24" x14ac:dyDescent="0.2">
      <c r="A879">
        <f t="shared" si="171"/>
        <v>2001</v>
      </c>
      <c r="B879" s="43">
        <f t="shared" si="170"/>
        <v>41</v>
      </c>
      <c r="C879" s="91">
        <v>37029</v>
      </c>
      <c r="D879" s="92">
        <v>42.28</v>
      </c>
      <c r="E879" s="4">
        <f t="shared" si="165"/>
        <v>7.4362716773619386E-2</v>
      </c>
      <c r="F879" s="100">
        <f t="shared" si="172"/>
        <v>1.6839914092935782</v>
      </c>
      <c r="G879" s="2"/>
      <c r="H879" s="8">
        <f t="shared" si="174"/>
        <v>0</v>
      </c>
      <c r="I879" s="8">
        <f t="shared" si="174"/>
        <v>0</v>
      </c>
      <c r="J879" s="8">
        <f t="shared" si="174"/>
        <v>0</v>
      </c>
      <c r="K879" s="8">
        <f t="shared" si="174"/>
        <v>0</v>
      </c>
      <c r="L879" s="8">
        <f t="shared" si="174"/>
        <v>0</v>
      </c>
      <c r="M879" s="8">
        <f t="shared" si="174"/>
        <v>7.7199999999999989</v>
      </c>
      <c r="N879" s="8">
        <f t="shared" si="174"/>
        <v>22.28</v>
      </c>
      <c r="O879" s="8">
        <f t="shared" si="174"/>
        <v>17.28</v>
      </c>
      <c r="P879" s="8">
        <f t="shared" si="174"/>
        <v>12.280000000000001</v>
      </c>
      <c r="Q879" s="8">
        <f t="shared" si="174"/>
        <v>7.2800000000000011</v>
      </c>
      <c r="R879" s="8">
        <f t="shared" si="174"/>
        <v>2.2800000000000011</v>
      </c>
      <c r="S879" s="8">
        <f t="shared" si="174"/>
        <v>0</v>
      </c>
      <c r="T879" s="8">
        <f t="shared" si="174"/>
        <v>0</v>
      </c>
      <c r="U879" s="21">
        <f t="shared" si="166"/>
        <v>41</v>
      </c>
      <c r="V879" s="19">
        <f>VLOOKUP($C879,Gas!$B$3:$E$2506,2)</f>
        <v>4.18</v>
      </c>
      <c r="W879" s="44">
        <f t="shared" si="167"/>
        <v>10.114832535885169</v>
      </c>
      <c r="X879" s="5">
        <f>VLOOKUP($C879,Gas!$B$3:$E$2506,4)</f>
        <v>0.54723849565008331</v>
      </c>
    </row>
    <row r="880" spans="1:24" x14ac:dyDescent="0.2">
      <c r="A880">
        <f t="shared" si="171"/>
        <v>2001</v>
      </c>
      <c r="B880" s="43">
        <f t="shared" si="170"/>
        <v>41</v>
      </c>
      <c r="C880" s="91">
        <v>37032</v>
      </c>
      <c r="D880" s="92">
        <v>41.84</v>
      </c>
      <c r="E880" s="4">
        <f t="shared" si="165"/>
        <v>-1.0461341245369349E-2</v>
      </c>
      <c r="F880" s="100">
        <f t="shared" si="172"/>
        <v>1.4670756144599288</v>
      </c>
      <c r="G880" s="2"/>
      <c r="H880" s="8">
        <f t="shared" si="174"/>
        <v>0</v>
      </c>
      <c r="I880" s="8">
        <f t="shared" si="174"/>
        <v>0</v>
      </c>
      <c r="J880" s="8">
        <f t="shared" si="174"/>
        <v>0</v>
      </c>
      <c r="K880" s="8">
        <f t="shared" si="174"/>
        <v>0</v>
      </c>
      <c r="L880" s="8">
        <f t="shared" si="174"/>
        <v>0</v>
      </c>
      <c r="M880" s="8">
        <f t="shared" si="174"/>
        <v>8.1599999999999966</v>
      </c>
      <c r="N880" s="8">
        <f t="shared" si="174"/>
        <v>21.840000000000003</v>
      </c>
      <c r="O880" s="8">
        <f t="shared" si="174"/>
        <v>16.840000000000003</v>
      </c>
      <c r="P880" s="8">
        <f t="shared" si="174"/>
        <v>11.840000000000003</v>
      </c>
      <c r="Q880" s="8">
        <f t="shared" si="174"/>
        <v>6.8400000000000034</v>
      </c>
      <c r="R880" s="8">
        <f t="shared" si="174"/>
        <v>1.8400000000000034</v>
      </c>
      <c r="S880" s="8">
        <f t="shared" si="174"/>
        <v>0</v>
      </c>
      <c r="T880" s="8">
        <f t="shared" si="174"/>
        <v>0</v>
      </c>
      <c r="U880" s="21">
        <f t="shared" si="166"/>
        <v>41</v>
      </c>
      <c r="V880" s="19">
        <f>VLOOKUP($C880,Gas!$B$3:$E$2506,2)</f>
        <v>4.1500000000000004</v>
      </c>
      <c r="W880" s="44">
        <f t="shared" si="167"/>
        <v>10.081927710843374</v>
      </c>
      <c r="X880" s="5">
        <f>VLOOKUP($C880,Gas!$B$3:$E$2506,4)</f>
        <v>0.52145476472487706</v>
      </c>
    </row>
    <row r="881" spans="1:24" x14ac:dyDescent="0.2">
      <c r="A881">
        <f t="shared" si="171"/>
        <v>2001</v>
      </c>
      <c r="B881" s="43">
        <f t="shared" si="170"/>
        <v>41</v>
      </c>
      <c r="C881" s="91">
        <v>37033</v>
      </c>
      <c r="D881" s="92">
        <v>40.11</v>
      </c>
      <c r="E881" s="4">
        <f t="shared" si="165"/>
        <v>-4.2227139974706042E-2</v>
      </c>
      <c r="F881" s="100">
        <f t="shared" si="172"/>
        <v>1.4340480264509954</v>
      </c>
      <c r="G881" s="2"/>
      <c r="H881" s="8">
        <f t="shared" si="174"/>
        <v>0</v>
      </c>
      <c r="I881" s="8">
        <f t="shared" si="174"/>
        <v>0</v>
      </c>
      <c r="J881" s="8">
        <f t="shared" si="174"/>
        <v>0</v>
      </c>
      <c r="K881" s="8">
        <f t="shared" si="174"/>
        <v>0</v>
      </c>
      <c r="L881" s="8">
        <f t="shared" si="174"/>
        <v>0</v>
      </c>
      <c r="M881" s="8">
        <f t="shared" si="174"/>
        <v>9.89</v>
      </c>
      <c r="N881" s="8">
        <f t="shared" si="174"/>
        <v>20.11</v>
      </c>
      <c r="O881" s="8">
        <f t="shared" si="174"/>
        <v>15.11</v>
      </c>
      <c r="P881" s="8">
        <f t="shared" si="174"/>
        <v>10.11</v>
      </c>
      <c r="Q881" s="8">
        <f t="shared" si="174"/>
        <v>5.1099999999999994</v>
      </c>
      <c r="R881" s="8">
        <f t="shared" si="174"/>
        <v>0.10999999999999943</v>
      </c>
      <c r="S881" s="8">
        <f t="shared" si="174"/>
        <v>0</v>
      </c>
      <c r="T881" s="8">
        <f t="shared" si="174"/>
        <v>0</v>
      </c>
      <c r="U881" s="21">
        <f t="shared" si="166"/>
        <v>41</v>
      </c>
      <c r="V881" s="19">
        <f>VLOOKUP($C881,Gas!$B$3:$E$2506,2)</f>
        <v>4.1500000000000004</v>
      </c>
      <c r="W881" s="44">
        <f t="shared" si="167"/>
        <v>9.6650602409638537</v>
      </c>
      <c r="X881" s="5">
        <f>VLOOKUP($C881,Gas!$B$3:$E$2506,4)</f>
        <v>0.50310620529149153</v>
      </c>
    </row>
    <row r="882" spans="1:24" x14ac:dyDescent="0.2">
      <c r="A882">
        <f t="shared" si="171"/>
        <v>2001</v>
      </c>
      <c r="B882" s="43">
        <f t="shared" si="170"/>
        <v>41</v>
      </c>
      <c r="C882" s="91">
        <v>37034</v>
      </c>
      <c r="D882" s="92">
        <v>39.92</v>
      </c>
      <c r="E882" s="4">
        <f t="shared" si="165"/>
        <v>-4.7482283386981669E-3</v>
      </c>
      <c r="F882" s="100">
        <f t="shared" si="172"/>
        <v>1.028185759344163</v>
      </c>
      <c r="G882" s="2"/>
      <c r="H882" s="8">
        <f t="shared" si="174"/>
        <v>0</v>
      </c>
      <c r="I882" s="8">
        <f t="shared" si="174"/>
        <v>0</v>
      </c>
      <c r="J882" s="8">
        <f t="shared" si="174"/>
        <v>0</v>
      </c>
      <c r="K882" s="8">
        <f t="shared" si="174"/>
        <v>0</v>
      </c>
      <c r="L882" s="8">
        <f t="shared" si="174"/>
        <v>7.9999999999998295E-2</v>
      </c>
      <c r="M882" s="8">
        <f t="shared" si="174"/>
        <v>10.079999999999998</v>
      </c>
      <c r="N882" s="8">
        <f t="shared" si="174"/>
        <v>19.920000000000002</v>
      </c>
      <c r="O882" s="8">
        <f t="shared" si="174"/>
        <v>14.920000000000002</v>
      </c>
      <c r="P882" s="8">
        <f t="shared" si="174"/>
        <v>9.9200000000000017</v>
      </c>
      <c r="Q882" s="8">
        <f t="shared" si="174"/>
        <v>4.9200000000000017</v>
      </c>
      <c r="R882" s="8">
        <f t="shared" si="174"/>
        <v>0</v>
      </c>
      <c r="S882" s="8">
        <f t="shared" si="174"/>
        <v>0</v>
      </c>
      <c r="T882" s="8">
        <f t="shared" si="174"/>
        <v>0</v>
      </c>
      <c r="U882" s="21">
        <f t="shared" si="166"/>
        <v>41</v>
      </c>
      <c r="V882" s="19">
        <f>VLOOKUP($C882,Gas!$B$3:$E$2506,2)</f>
        <v>4.0350000000000001</v>
      </c>
      <c r="W882" s="44">
        <f t="shared" si="167"/>
        <v>9.8934324659231727</v>
      </c>
      <c r="X882" s="5">
        <f>VLOOKUP($C882,Gas!$B$3:$E$2506,4)</f>
        <v>0.52584543333386924</v>
      </c>
    </row>
    <row r="883" spans="1:24" x14ac:dyDescent="0.2">
      <c r="A883">
        <f t="shared" si="171"/>
        <v>2001</v>
      </c>
      <c r="B883" s="43">
        <f t="shared" si="170"/>
        <v>41</v>
      </c>
      <c r="C883" s="91">
        <v>37035</v>
      </c>
      <c r="D883" s="92">
        <v>38.28</v>
      </c>
      <c r="E883" s="4">
        <f t="shared" si="165"/>
        <v>-4.1949884858509694E-2</v>
      </c>
      <c r="F883" s="100">
        <f t="shared" si="172"/>
        <v>1.0273047612040478</v>
      </c>
      <c r="G883" s="2"/>
      <c r="H883" s="8">
        <f t="shared" si="174"/>
        <v>0</v>
      </c>
      <c r="I883" s="8">
        <f t="shared" si="174"/>
        <v>0</v>
      </c>
      <c r="J883" s="8">
        <f t="shared" si="174"/>
        <v>0</v>
      </c>
      <c r="K883" s="8">
        <f t="shared" si="174"/>
        <v>0</v>
      </c>
      <c r="L883" s="8">
        <f t="shared" si="174"/>
        <v>1.7199999999999989</v>
      </c>
      <c r="M883" s="8">
        <f t="shared" si="174"/>
        <v>11.719999999999999</v>
      </c>
      <c r="N883" s="8">
        <f t="shared" si="174"/>
        <v>18.28</v>
      </c>
      <c r="O883" s="8">
        <f t="shared" si="174"/>
        <v>13.280000000000001</v>
      </c>
      <c r="P883" s="8">
        <f t="shared" si="174"/>
        <v>8.2800000000000011</v>
      </c>
      <c r="Q883" s="8">
        <f t="shared" si="174"/>
        <v>3.2800000000000011</v>
      </c>
      <c r="R883" s="8">
        <f t="shared" si="174"/>
        <v>0</v>
      </c>
      <c r="S883" s="8">
        <f t="shared" si="174"/>
        <v>0</v>
      </c>
      <c r="T883" s="8">
        <f t="shared" si="174"/>
        <v>0</v>
      </c>
      <c r="U883" s="21">
        <f t="shared" si="166"/>
        <v>41</v>
      </c>
      <c r="V883" s="19">
        <f>VLOOKUP($C883,Gas!$B$3:$E$2506,2)</f>
        <v>4.0949999999999998</v>
      </c>
      <c r="W883" s="44">
        <f t="shared" si="167"/>
        <v>9.3479853479853485</v>
      </c>
      <c r="X883" s="5">
        <f>VLOOKUP($C883,Gas!$B$3:$E$2506,4)</f>
        <v>0.53914824596883004</v>
      </c>
    </row>
    <row r="884" spans="1:24" x14ac:dyDescent="0.2">
      <c r="A884">
        <f t="shared" si="171"/>
        <v>2001</v>
      </c>
      <c r="B884" s="43">
        <f t="shared" si="170"/>
        <v>41</v>
      </c>
      <c r="C884" s="91">
        <v>37036</v>
      </c>
      <c r="D884" s="92">
        <v>37.729999999999997</v>
      </c>
      <c r="E884" s="4">
        <f t="shared" si="165"/>
        <v>-1.4472032608534545E-2</v>
      </c>
      <c r="F884" s="100">
        <f t="shared" si="172"/>
        <v>0.98876692485958029</v>
      </c>
      <c r="G884" s="2"/>
      <c r="H884" s="8">
        <f t="shared" ref="H884:T893" si="175">IF(H$1="P",MAX(0,H$2-$D884),IF(H$1="C",MAX(0,$D884-H$2)))</f>
        <v>0</v>
      </c>
      <c r="I884" s="8">
        <f t="shared" si="175"/>
        <v>0</v>
      </c>
      <c r="J884" s="8">
        <f t="shared" si="175"/>
        <v>0</v>
      </c>
      <c r="K884" s="8">
        <f t="shared" si="175"/>
        <v>0</v>
      </c>
      <c r="L884" s="8">
        <f t="shared" si="175"/>
        <v>2.2700000000000031</v>
      </c>
      <c r="M884" s="8">
        <f t="shared" si="175"/>
        <v>12.270000000000003</v>
      </c>
      <c r="N884" s="8">
        <f t="shared" si="175"/>
        <v>17.729999999999997</v>
      </c>
      <c r="O884" s="8">
        <f t="shared" si="175"/>
        <v>12.729999999999997</v>
      </c>
      <c r="P884" s="8">
        <f t="shared" si="175"/>
        <v>7.7299999999999969</v>
      </c>
      <c r="Q884" s="8">
        <f t="shared" si="175"/>
        <v>2.7299999999999969</v>
      </c>
      <c r="R884" s="8">
        <f t="shared" si="175"/>
        <v>0</v>
      </c>
      <c r="S884" s="8">
        <f t="shared" si="175"/>
        <v>0</v>
      </c>
      <c r="T884" s="8">
        <f t="shared" si="175"/>
        <v>0</v>
      </c>
      <c r="U884" s="21">
        <f t="shared" si="166"/>
        <v>41</v>
      </c>
      <c r="V884" s="19">
        <f>VLOOKUP($C884,Gas!$B$3:$E$2506,2)</f>
        <v>4.125</v>
      </c>
      <c r="W884" s="44">
        <f t="shared" si="167"/>
        <v>9.1466666666666665</v>
      </c>
      <c r="X884" s="5">
        <f>VLOOKUP($C884,Gas!$B$3:$E$2506,4)</f>
        <v>0.54025028597204461</v>
      </c>
    </row>
    <row r="885" spans="1:24" x14ac:dyDescent="0.2">
      <c r="A885">
        <f t="shared" si="171"/>
        <v>2001</v>
      </c>
      <c r="B885" s="43">
        <f t="shared" si="170"/>
        <v>41</v>
      </c>
      <c r="C885" s="91">
        <v>37040</v>
      </c>
      <c r="D885" s="92">
        <v>39.79</v>
      </c>
      <c r="E885" s="4">
        <f t="shared" si="165"/>
        <v>5.3160090462618298E-2</v>
      </c>
      <c r="F885" s="100">
        <f t="shared" si="172"/>
        <v>0.78953888903623992</v>
      </c>
      <c r="G885" s="2"/>
      <c r="H885" s="8">
        <f t="shared" si="175"/>
        <v>0</v>
      </c>
      <c r="I885" s="8">
        <f t="shared" si="175"/>
        <v>0</v>
      </c>
      <c r="J885" s="8">
        <f t="shared" si="175"/>
        <v>0</v>
      </c>
      <c r="K885" s="8">
        <f t="shared" si="175"/>
        <v>0</v>
      </c>
      <c r="L885" s="8">
        <f t="shared" si="175"/>
        <v>0.21000000000000085</v>
      </c>
      <c r="M885" s="8">
        <f t="shared" si="175"/>
        <v>10.210000000000001</v>
      </c>
      <c r="N885" s="8">
        <f t="shared" si="175"/>
        <v>19.79</v>
      </c>
      <c r="O885" s="8">
        <f t="shared" si="175"/>
        <v>14.79</v>
      </c>
      <c r="P885" s="8">
        <f t="shared" si="175"/>
        <v>9.7899999999999991</v>
      </c>
      <c r="Q885" s="8">
        <f t="shared" si="175"/>
        <v>4.7899999999999991</v>
      </c>
      <c r="R885" s="8">
        <f t="shared" si="175"/>
        <v>0</v>
      </c>
      <c r="S885" s="8">
        <f t="shared" si="175"/>
        <v>0</v>
      </c>
      <c r="T885" s="8">
        <f t="shared" si="175"/>
        <v>0</v>
      </c>
      <c r="U885" s="21">
        <f t="shared" si="166"/>
        <v>41</v>
      </c>
      <c r="V885" s="19">
        <f>VLOOKUP($C885,Gas!$B$3:$E$2506,2)</f>
        <v>3.84</v>
      </c>
      <c r="W885" s="44">
        <f t="shared" si="167"/>
        <v>10.361979166666666</v>
      </c>
      <c r="X885" s="5">
        <f>VLOOKUP($C885,Gas!$B$3:$E$2506,4)</f>
        <v>0.4758715539061667</v>
      </c>
    </row>
    <row r="886" spans="1:24" x14ac:dyDescent="0.2">
      <c r="A886">
        <f t="shared" si="171"/>
        <v>2001</v>
      </c>
      <c r="B886" s="43">
        <f t="shared" si="170"/>
        <v>41</v>
      </c>
      <c r="C886" s="91">
        <v>37041</v>
      </c>
      <c r="D886" s="92">
        <v>37.799999999999997</v>
      </c>
      <c r="E886" s="4">
        <f t="shared" si="165"/>
        <v>-5.13065218132953E-2</v>
      </c>
      <c r="F886" s="100">
        <f t="shared" si="172"/>
        <v>0.64161821410740871</v>
      </c>
      <c r="G886" s="2"/>
      <c r="H886" s="8">
        <f t="shared" si="175"/>
        <v>0</v>
      </c>
      <c r="I886" s="8">
        <f t="shared" si="175"/>
        <v>0</v>
      </c>
      <c r="J886" s="8">
        <f t="shared" si="175"/>
        <v>0</v>
      </c>
      <c r="K886" s="8">
        <f t="shared" si="175"/>
        <v>0</v>
      </c>
      <c r="L886" s="8">
        <f t="shared" si="175"/>
        <v>2.2000000000000028</v>
      </c>
      <c r="M886" s="8">
        <f t="shared" si="175"/>
        <v>12.200000000000003</v>
      </c>
      <c r="N886" s="8">
        <f t="shared" si="175"/>
        <v>17.799999999999997</v>
      </c>
      <c r="O886" s="8">
        <f t="shared" si="175"/>
        <v>12.799999999999997</v>
      </c>
      <c r="P886" s="8">
        <f t="shared" si="175"/>
        <v>7.7999999999999972</v>
      </c>
      <c r="Q886" s="8">
        <f t="shared" si="175"/>
        <v>2.7999999999999972</v>
      </c>
      <c r="R886" s="8">
        <f t="shared" si="175"/>
        <v>0</v>
      </c>
      <c r="S886" s="8">
        <f t="shared" si="175"/>
        <v>0</v>
      </c>
      <c r="T886" s="8">
        <f t="shared" si="175"/>
        <v>0</v>
      </c>
      <c r="U886" s="21">
        <f t="shared" si="166"/>
        <v>41</v>
      </c>
      <c r="V886" s="19">
        <f>VLOOKUP($C886,Gas!$B$3:$E$2506,2)</f>
        <v>3.86</v>
      </c>
      <c r="W886" s="44">
        <f t="shared" si="167"/>
        <v>9.7927461139896366</v>
      </c>
      <c r="X886" s="5">
        <f>VLOOKUP($C886,Gas!$B$3:$E$2506,4)</f>
        <v>0.48032278520818406</v>
      </c>
    </row>
    <row r="887" spans="1:24" x14ac:dyDescent="0.2">
      <c r="A887">
        <f t="shared" si="171"/>
        <v>2001</v>
      </c>
      <c r="B887" s="43">
        <f t="shared" si="170"/>
        <v>41</v>
      </c>
      <c r="C887" s="91">
        <v>37042</v>
      </c>
      <c r="D887" s="92">
        <v>36.08</v>
      </c>
      <c r="E887" s="4">
        <f t="shared" si="165"/>
        <v>-4.6570407431119079E-2</v>
      </c>
      <c r="F887" s="100">
        <f t="shared" si="172"/>
        <v>0.67285262512114707</v>
      </c>
      <c r="G887" s="2"/>
      <c r="H887" s="8">
        <f t="shared" si="175"/>
        <v>0</v>
      </c>
      <c r="I887" s="8">
        <f t="shared" si="175"/>
        <v>0</v>
      </c>
      <c r="J887" s="8">
        <f t="shared" si="175"/>
        <v>0</v>
      </c>
      <c r="K887" s="8">
        <f t="shared" si="175"/>
        <v>0</v>
      </c>
      <c r="L887" s="8">
        <f t="shared" si="175"/>
        <v>3.9200000000000017</v>
      </c>
      <c r="M887" s="8">
        <f t="shared" si="175"/>
        <v>13.920000000000002</v>
      </c>
      <c r="N887" s="8">
        <f t="shared" si="175"/>
        <v>16.079999999999998</v>
      </c>
      <c r="O887" s="8">
        <f t="shared" si="175"/>
        <v>11.079999999999998</v>
      </c>
      <c r="P887" s="8">
        <f t="shared" si="175"/>
        <v>6.0799999999999983</v>
      </c>
      <c r="Q887" s="8">
        <f t="shared" si="175"/>
        <v>1.0799999999999983</v>
      </c>
      <c r="R887" s="8">
        <f t="shared" si="175"/>
        <v>0</v>
      </c>
      <c r="S887" s="8">
        <f t="shared" si="175"/>
        <v>0</v>
      </c>
      <c r="T887" s="8">
        <f t="shared" si="175"/>
        <v>0</v>
      </c>
      <c r="U887" s="21">
        <f t="shared" si="166"/>
        <v>41</v>
      </c>
      <c r="V887" s="19">
        <f>VLOOKUP($C887,Gas!$B$3:$E$2506,2)</f>
        <v>3.67</v>
      </c>
      <c r="W887" s="44">
        <f t="shared" si="167"/>
        <v>9.8310626702997279</v>
      </c>
      <c r="X887" s="5">
        <f>VLOOKUP($C887,Gas!$B$3:$E$2506,4)</f>
        <v>0.54225968628582866</v>
      </c>
    </row>
    <row r="888" spans="1:24" x14ac:dyDescent="0.2">
      <c r="A888">
        <f t="shared" si="171"/>
        <v>2001</v>
      </c>
      <c r="B888" s="43">
        <f t="shared" si="170"/>
        <v>42</v>
      </c>
      <c r="C888" s="91">
        <v>37043</v>
      </c>
      <c r="D888" s="92">
        <v>32</v>
      </c>
      <c r="E888" s="4">
        <f t="shared" si="165"/>
        <v>-0.12000279239469631</v>
      </c>
      <c r="F888" s="100">
        <f t="shared" si="172"/>
        <v>0.87037015736865486</v>
      </c>
      <c r="G888" s="2"/>
      <c r="H888" s="8">
        <f t="shared" si="175"/>
        <v>0</v>
      </c>
      <c r="I888" s="8">
        <f t="shared" si="175"/>
        <v>0</v>
      </c>
      <c r="J888" s="8">
        <f t="shared" si="175"/>
        <v>0</v>
      </c>
      <c r="K888" s="8">
        <f t="shared" si="175"/>
        <v>3</v>
      </c>
      <c r="L888" s="8">
        <f t="shared" si="175"/>
        <v>8</v>
      </c>
      <c r="M888" s="8">
        <f t="shared" si="175"/>
        <v>18</v>
      </c>
      <c r="N888" s="8">
        <f t="shared" si="175"/>
        <v>12</v>
      </c>
      <c r="O888" s="8">
        <f t="shared" si="175"/>
        <v>7</v>
      </c>
      <c r="P888" s="8">
        <f t="shared" si="175"/>
        <v>2</v>
      </c>
      <c r="Q888" s="8">
        <f t="shared" si="175"/>
        <v>0</v>
      </c>
      <c r="R888" s="8">
        <f t="shared" si="175"/>
        <v>0</v>
      </c>
      <c r="S888" s="8">
        <f t="shared" si="175"/>
        <v>0</v>
      </c>
      <c r="T888" s="8">
        <f t="shared" si="175"/>
        <v>0</v>
      </c>
      <c r="U888" s="21">
        <f t="shared" si="166"/>
        <v>42</v>
      </c>
      <c r="V888" s="19">
        <f>VLOOKUP($C888,Gas!$B$3:$E$2506,2)</f>
        <v>3.73</v>
      </c>
      <c r="W888" s="44">
        <f t="shared" si="167"/>
        <v>8.5790884718498663</v>
      </c>
      <c r="X888" s="5">
        <f>VLOOKUP($C888,Gas!$B$3:$E$2506,4)</f>
        <v>0.56551923698624862</v>
      </c>
    </row>
    <row r="889" spans="1:24" x14ac:dyDescent="0.2">
      <c r="A889">
        <f t="shared" si="171"/>
        <v>2001</v>
      </c>
      <c r="B889" s="43">
        <f t="shared" si="170"/>
        <v>42</v>
      </c>
      <c r="C889" s="91">
        <v>37046</v>
      </c>
      <c r="D889" s="92">
        <v>35</v>
      </c>
      <c r="E889" s="4">
        <f t="shared" si="165"/>
        <v>8.9612158689687138E-2</v>
      </c>
      <c r="F889" s="100">
        <f t="shared" si="172"/>
        <v>0.91850870964293918</v>
      </c>
      <c r="G889" s="2"/>
      <c r="H889" s="8">
        <f t="shared" si="175"/>
        <v>0</v>
      </c>
      <c r="I889" s="8">
        <f t="shared" si="175"/>
        <v>0</v>
      </c>
      <c r="J889" s="8">
        <f t="shared" si="175"/>
        <v>0</v>
      </c>
      <c r="K889" s="8">
        <f t="shared" si="175"/>
        <v>0</v>
      </c>
      <c r="L889" s="8">
        <f t="shared" si="175"/>
        <v>5</v>
      </c>
      <c r="M889" s="8">
        <f t="shared" si="175"/>
        <v>15</v>
      </c>
      <c r="N889" s="8">
        <f t="shared" si="175"/>
        <v>15</v>
      </c>
      <c r="O889" s="8">
        <f t="shared" si="175"/>
        <v>10</v>
      </c>
      <c r="P889" s="8">
        <f t="shared" si="175"/>
        <v>5</v>
      </c>
      <c r="Q889" s="8">
        <f t="shared" si="175"/>
        <v>0</v>
      </c>
      <c r="R889" s="8">
        <f t="shared" si="175"/>
        <v>0</v>
      </c>
      <c r="S889" s="8">
        <f t="shared" si="175"/>
        <v>0</v>
      </c>
      <c r="T889" s="8">
        <f t="shared" si="175"/>
        <v>0</v>
      </c>
      <c r="U889" s="21">
        <f t="shared" si="166"/>
        <v>42</v>
      </c>
      <c r="V889" s="19">
        <f>VLOOKUP($C889,Gas!$B$3:$E$2506,2)</f>
        <v>3.7050000000000001</v>
      </c>
      <c r="W889" s="44">
        <f t="shared" si="167"/>
        <v>9.4466936572199725</v>
      </c>
      <c r="X889" s="5">
        <f>VLOOKUP($C889,Gas!$B$3:$E$2506,4)</f>
        <v>0.52728465762485333</v>
      </c>
    </row>
    <row r="890" spans="1:24" x14ac:dyDescent="0.2">
      <c r="A890">
        <f t="shared" si="171"/>
        <v>2001</v>
      </c>
      <c r="B890" s="43">
        <f t="shared" si="170"/>
        <v>42</v>
      </c>
      <c r="C890" s="91">
        <v>37047</v>
      </c>
      <c r="D890" s="92">
        <v>29.16</v>
      </c>
      <c r="E890" s="4">
        <f t="shared" si="165"/>
        <v>-0.18255015434895622</v>
      </c>
      <c r="F890" s="100">
        <f t="shared" si="172"/>
        <v>1.2261227266048063</v>
      </c>
      <c r="G890" s="2"/>
      <c r="H890" s="8">
        <f t="shared" si="175"/>
        <v>0</v>
      </c>
      <c r="I890" s="8">
        <f t="shared" si="175"/>
        <v>0</v>
      </c>
      <c r="J890" s="8">
        <f t="shared" si="175"/>
        <v>0.83999999999999986</v>
      </c>
      <c r="K890" s="8">
        <f t="shared" si="175"/>
        <v>5.84</v>
      </c>
      <c r="L890" s="8">
        <f t="shared" si="175"/>
        <v>10.84</v>
      </c>
      <c r="M890" s="8">
        <f t="shared" si="175"/>
        <v>20.84</v>
      </c>
      <c r="N890" s="8">
        <f t="shared" si="175"/>
        <v>9.16</v>
      </c>
      <c r="O890" s="8">
        <f t="shared" si="175"/>
        <v>4.16</v>
      </c>
      <c r="P890" s="8">
        <f t="shared" si="175"/>
        <v>0</v>
      </c>
      <c r="Q890" s="8">
        <f t="shared" si="175"/>
        <v>0</v>
      </c>
      <c r="R890" s="8">
        <f t="shared" si="175"/>
        <v>0</v>
      </c>
      <c r="S890" s="8">
        <f t="shared" si="175"/>
        <v>0</v>
      </c>
      <c r="T890" s="8">
        <f t="shared" si="175"/>
        <v>0</v>
      </c>
      <c r="U890" s="21">
        <f t="shared" si="166"/>
        <v>42</v>
      </c>
      <c r="V890" s="19">
        <f>VLOOKUP($C890,Gas!$B$3:$E$2506,2)</f>
        <v>3.9449999999999998</v>
      </c>
      <c r="W890" s="44">
        <f t="shared" si="167"/>
        <v>7.3916349809885933</v>
      </c>
      <c r="X890" s="5">
        <f>VLOOKUP($C890,Gas!$B$3:$E$2506,4)</f>
        <v>0.52320061033710263</v>
      </c>
    </row>
    <row r="891" spans="1:24" x14ac:dyDescent="0.2">
      <c r="A891">
        <f t="shared" si="171"/>
        <v>2001</v>
      </c>
      <c r="B891" s="43">
        <f t="shared" si="170"/>
        <v>42</v>
      </c>
      <c r="C891" s="91">
        <v>37048</v>
      </c>
      <c r="D891" s="92">
        <v>29.65</v>
      </c>
      <c r="E891" s="4">
        <f t="shared" si="165"/>
        <v>1.6664218303277085E-2</v>
      </c>
      <c r="F891" s="100">
        <f t="shared" si="172"/>
        <v>1.2530176721474762</v>
      </c>
      <c r="G891" s="2"/>
      <c r="H891" s="8">
        <f t="shared" si="175"/>
        <v>0</v>
      </c>
      <c r="I891" s="8">
        <f t="shared" si="175"/>
        <v>0</v>
      </c>
      <c r="J891" s="8">
        <f t="shared" si="175"/>
        <v>0.35000000000000142</v>
      </c>
      <c r="K891" s="8">
        <f t="shared" si="175"/>
        <v>5.3500000000000014</v>
      </c>
      <c r="L891" s="8">
        <f t="shared" si="175"/>
        <v>10.350000000000001</v>
      </c>
      <c r="M891" s="8">
        <f t="shared" si="175"/>
        <v>20.350000000000001</v>
      </c>
      <c r="N891" s="8">
        <f t="shared" si="175"/>
        <v>9.6499999999999986</v>
      </c>
      <c r="O891" s="8">
        <f t="shared" si="175"/>
        <v>4.6499999999999986</v>
      </c>
      <c r="P891" s="8">
        <f t="shared" si="175"/>
        <v>0</v>
      </c>
      <c r="Q891" s="8">
        <f t="shared" si="175"/>
        <v>0</v>
      </c>
      <c r="R891" s="8">
        <f t="shared" si="175"/>
        <v>0</v>
      </c>
      <c r="S891" s="8">
        <f t="shared" si="175"/>
        <v>0</v>
      </c>
      <c r="T891" s="8">
        <f t="shared" si="175"/>
        <v>0</v>
      </c>
      <c r="U891" s="21">
        <f t="shared" si="166"/>
        <v>42</v>
      </c>
      <c r="V891" s="19">
        <f>VLOOKUP($C891,Gas!$B$3:$E$2506,2)</f>
        <v>3.9849999999999999</v>
      </c>
      <c r="W891" s="44">
        <f t="shared" si="167"/>
        <v>7.4404015056461734</v>
      </c>
      <c r="X891" s="5">
        <f>VLOOKUP($C891,Gas!$B$3:$E$2506,4)</f>
        <v>0.52463914293898484</v>
      </c>
    </row>
    <row r="892" spans="1:24" x14ac:dyDescent="0.2">
      <c r="A892">
        <f t="shared" si="171"/>
        <v>2001</v>
      </c>
      <c r="B892" s="43">
        <f t="shared" si="170"/>
        <v>42</v>
      </c>
      <c r="C892" s="91">
        <v>37049</v>
      </c>
      <c r="D892" s="92">
        <v>30.18</v>
      </c>
      <c r="E892" s="4">
        <f t="shared" si="165"/>
        <v>1.7717327895968422E-2</v>
      </c>
      <c r="F892" s="100">
        <f t="shared" si="172"/>
        <v>1.2706129393572403</v>
      </c>
      <c r="G892" s="2"/>
      <c r="H892" s="8">
        <f t="shared" si="175"/>
        <v>0</v>
      </c>
      <c r="I892" s="8">
        <f t="shared" si="175"/>
        <v>0</v>
      </c>
      <c r="J892" s="8">
        <f t="shared" si="175"/>
        <v>0</v>
      </c>
      <c r="K892" s="8">
        <f t="shared" si="175"/>
        <v>4.82</v>
      </c>
      <c r="L892" s="8">
        <f t="shared" si="175"/>
        <v>9.82</v>
      </c>
      <c r="M892" s="8">
        <f t="shared" si="175"/>
        <v>19.82</v>
      </c>
      <c r="N892" s="8">
        <f t="shared" si="175"/>
        <v>10.18</v>
      </c>
      <c r="O892" s="8">
        <f t="shared" si="175"/>
        <v>5.18</v>
      </c>
      <c r="P892" s="8">
        <f t="shared" si="175"/>
        <v>0.17999999999999972</v>
      </c>
      <c r="Q892" s="8">
        <f t="shared" si="175"/>
        <v>0</v>
      </c>
      <c r="R892" s="8">
        <f t="shared" si="175"/>
        <v>0</v>
      </c>
      <c r="S892" s="8">
        <f t="shared" si="175"/>
        <v>0</v>
      </c>
      <c r="T892" s="8">
        <f t="shared" si="175"/>
        <v>0</v>
      </c>
      <c r="U892" s="21">
        <f t="shared" si="166"/>
        <v>42</v>
      </c>
      <c r="V892" s="19">
        <f>VLOOKUP($C892,Gas!$B$3:$E$2506,2)</f>
        <v>3.75</v>
      </c>
      <c r="W892" s="44">
        <f t="shared" si="167"/>
        <v>8.048</v>
      </c>
      <c r="X892" s="5">
        <f>VLOOKUP($C892,Gas!$B$3:$E$2506,4)</f>
        <v>0.65449567075020709</v>
      </c>
    </row>
    <row r="893" spans="1:24" x14ac:dyDescent="0.2">
      <c r="A893">
        <f t="shared" si="171"/>
        <v>2001</v>
      </c>
      <c r="B893" s="43">
        <f t="shared" si="170"/>
        <v>42</v>
      </c>
      <c r="C893" s="91">
        <v>37050</v>
      </c>
      <c r="D893" s="92">
        <v>28.9</v>
      </c>
      <c r="E893" s="4">
        <f t="shared" si="165"/>
        <v>-4.3337858221316347E-2</v>
      </c>
      <c r="F893" s="100">
        <f t="shared" si="172"/>
        <v>1.2710560186776141</v>
      </c>
      <c r="G893" s="2"/>
      <c r="H893" s="8">
        <f t="shared" si="175"/>
        <v>0</v>
      </c>
      <c r="I893" s="8">
        <f t="shared" si="175"/>
        <v>0</v>
      </c>
      <c r="J893" s="8">
        <f t="shared" si="175"/>
        <v>1.1000000000000014</v>
      </c>
      <c r="K893" s="8">
        <f t="shared" si="175"/>
        <v>6.1000000000000014</v>
      </c>
      <c r="L893" s="8">
        <f t="shared" si="175"/>
        <v>11.100000000000001</v>
      </c>
      <c r="M893" s="8">
        <f t="shared" si="175"/>
        <v>21.1</v>
      </c>
      <c r="N893" s="8">
        <f t="shared" si="175"/>
        <v>8.8999999999999986</v>
      </c>
      <c r="O893" s="8">
        <f t="shared" si="175"/>
        <v>3.8999999999999986</v>
      </c>
      <c r="P893" s="8">
        <f t="shared" si="175"/>
        <v>0</v>
      </c>
      <c r="Q893" s="8">
        <f t="shared" si="175"/>
        <v>0</v>
      </c>
      <c r="R893" s="8">
        <f t="shared" si="175"/>
        <v>0</v>
      </c>
      <c r="S893" s="8">
        <f t="shared" si="175"/>
        <v>0</v>
      </c>
      <c r="T893" s="8">
        <f t="shared" si="175"/>
        <v>0</v>
      </c>
      <c r="U893" s="21">
        <f t="shared" si="166"/>
        <v>42</v>
      </c>
      <c r="V893" s="19">
        <f>VLOOKUP($C893,Gas!$B$3:$E$2506,2)</f>
        <v>3.68</v>
      </c>
      <c r="W893" s="44">
        <f t="shared" si="167"/>
        <v>7.8532608695652169</v>
      </c>
      <c r="X893" s="5">
        <f>VLOOKUP($C893,Gas!$B$3:$E$2506,4)</f>
        <v>0.66158865544546275</v>
      </c>
    </row>
    <row r="894" spans="1:24" x14ac:dyDescent="0.2">
      <c r="A894">
        <f t="shared" si="171"/>
        <v>2001</v>
      </c>
      <c r="B894" s="43">
        <f t="shared" si="170"/>
        <v>42</v>
      </c>
      <c r="C894" s="91">
        <v>37053</v>
      </c>
      <c r="D894" s="92">
        <v>35.39</v>
      </c>
      <c r="E894" s="4">
        <f t="shared" si="165"/>
        <v>0.20258769923898554</v>
      </c>
      <c r="F894" s="100">
        <f t="shared" si="172"/>
        <v>1.7198541205002957</v>
      </c>
      <c r="G894" s="2"/>
      <c r="H894" s="8">
        <f t="shared" ref="H894:T903" si="176">IF(H$1="P",MAX(0,H$2-$D894),IF(H$1="C",MAX(0,$D894-H$2)))</f>
        <v>0</v>
      </c>
      <c r="I894" s="8">
        <f t="shared" si="176"/>
        <v>0</v>
      </c>
      <c r="J894" s="8">
        <f t="shared" si="176"/>
        <v>0</v>
      </c>
      <c r="K894" s="8">
        <f t="shared" si="176"/>
        <v>0</v>
      </c>
      <c r="L894" s="8">
        <f t="shared" si="176"/>
        <v>4.6099999999999994</v>
      </c>
      <c r="M894" s="8">
        <f t="shared" si="176"/>
        <v>14.61</v>
      </c>
      <c r="N894" s="8">
        <f t="shared" si="176"/>
        <v>15.39</v>
      </c>
      <c r="O894" s="8">
        <f t="shared" si="176"/>
        <v>10.39</v>
      </c>
      <c r="P894" s="8">
        <f t="shared" si="176"/>
        <v>5.3900000000000006</v>
      </c>
      <c r="Q894" s="8">
        <f t="shared" si="176"/>
        <v>0.39000000000000057</v>
      </c>
      <c r="R894" s="8">
        <f t="shared" si="176"/>
        <v>0</v>
      </c>
      <c r="S894" s="8">
        <f t="shared" si="176"/>
        <v>0</v>
      </c>
      <c r="T894" s="8">
        <f t="shared" si="176"/>
        <v>0</v>
      </c>
      <c r="U894" s="21">
        <f t="shared" si="166"/>
        <v>42</v>
      </c>
      <c r="V894" s="19">
        <f>VLOOKUP($C894,Gas!$B$3:$E$2506,2)</f>
        <v>3.625</v>
      </c>
      <c r="W894" s="44">
        <f t="shared" si="167"/>
        <v>9.7627586206896559</v>
      </c>
      <c r="X894" s="5">
        <f>VLOOKUP($C894,Gas!$B$3:$E$2506,4)</f>
        <v>0.57952475127311009</v>
      </c>
    </row>
    <row r="895" spans="1:24" x14ac:dyDescent="0.2">
      <c r="A895">
        <f t="shared" si="171"/>
        <v>2001</v>
      </c>
      <c r="B895" s="43">
        <f t="shared" si="170"/>
        <v>42</v>
      </c>
      <c r="C895" s="91">
        <v>37054</v>
      </c>
      <c r="D895" s="92">
        <v>45.25</v>
      </c>
      <c r="E895" s="4">
        <f t="shared" si="165"/>
        <v>0.24577337578856309</v>
      </c>
      <c r="F895" s="100">
        <f t="shared" si="172"/>
        <v>2.1266781947243976</v>
      </c>
      <c r="G895" s="2"/>
      <c r="H895" s="8">
        <f t="shared" si="176"/>
        <v>0</v>
      </c>
      <c r="I895" s="8">
        <f t="shared" si="176"/>
        <v>0</v>
      </c>
      <c r="J895" s="8">
        <f t="shared" si="176"/>
        <v>0</v>
      </c>
      <c r="K895" s="8">
        <f t="shared" si="176"/>
        <v>0</v>
      </c>
      <c r="L895" s="8">
        <f t="shared" si="176"/>
        <v>0</v>
      </c>
      <c r="M895" s="8">
        <f t="shared" si="176"/>
        <v>4.75</v>
      </c>
      <c r="N895" s="8">
        <f t="shared" si="176"/>
        <v>25.25</v>
      </c>
      <c r="O895" s="8">
        <f t="shared" si="176"/>
        <v>20.25</v>
      </c>
      <c r="P895" s="8">
        <f t="shared" si="176"/>
        <v>15.25</v>
      </c>
      <c r="Q895" s="8">
        <f t="shared" si="176"/>
        <v>10.25</v>
      </c>
      <c r="R895" s="8">
        <f t="shared" si="176"/>
        <v>5.25</v>
      </c>
      <c r="S895" s="8">
        <f t="shared" si="176"/>
        <v>0</v>
      </c>
      <c r="T895" s="8">
        <f t="shared" si="176"/>
        <v>0</v>
      </c>
      <c r="U895" s="21">
        <f t="shared" si="166"/>
        <v>42</v>
      </c>
      <c r="V895" s="19">
        <f>VLOOKUP($C895,Gas!$B$3:$E$2506,2)</f>
        <v>3.86</v>
      </c>
      <c r="W895" s="44">
        <f t="shared" si="167"/>
        <v>11.722797927461141</v>
      </c>
      <c r="X895" s="5">
        <f>VLOOKUP($C895,Gas!$B$3:$E$2506,4)</f>
        <v>0.70037110015154536</v>
      </c>
    </row>
    <row r="896" spans="1:24" x14ac:dyDescent="0.2">
      <c r="A896">
        <f t="shared" si="171"/>
        <v>2001</v>
      </c>
      <c r="B896" s="43">
        <f t="shared" si="170"/>
        <v>42</v>
      </c>
      <c r="C896" s="91">
        <v>37055</v>
      </c>
      <c r="D896" s="92">
        <v>48.55</v>
      </c>
      <c r="E896" s="4">
        <f t="shared" si="165"/>
        <v>7.0391524591398746E-2</v>
      </c>
      <c r="F896" s="100">
        <f t="shared" si="172"/>
        <v>2.1116816155333438</v>
      </c>
      <c r="G896" s="2"/>
      <c r="H896" s="8">
        <f t="shared" si="176"/>
        <v>0</v>
      </c>
      <c r="I896" s="8">
        <f t="shared" si="176"/>
        <v>0</v>
      </c>
      <c r="J896" s="8">
        <f t="shared" si="176"/>
        <v>0</v>
      </c>
      <c r="K896" s="8">
        <f t="shared" si="176"/>
        <v>0</v>
      </c>
      <c r="L896" s="8">
        <f t="shared" si="176"/>
        <v>0</v>
      </c>
      <c r="M896" s="8">
        <f t="shared" si="176"/>
        <v>1.4500000000000028</v>
      </c>
      <c r="N896" s="8">
        <f t="shared" si="176"/>
        <v>28.549999999999997</v>
      </c>
      <c r="O896" s="8">
        <f t="shared" si="176"/>
        <v>23.549999999999997</v>
      </c>
      <c r="P896" s="8">
        <f t="shared" si="176"/>
        <v>18.549999999999997</v>
      </c>
      <c r="Q896" s="8">
        <f t="shared" si="176"/>
        <v>13.549999999999997</v>
      </c>
      <c r="R896" s="8">
        <f t="shared" si="176"/>
        <v>8.5499999999999972</v>
      </c>
      <c r="S896" s="8">
        <f t="shared" si="176"/>
        <v>0</v>
      </c>
      <c r="T896" s="8">
        <f t="shared" si="176"/>
        <v>0</v>
      </c>
      <c r="U896" s="21">
        <f t="shared" si="166"/>
        <v>42</v>
      </c>
      <c r="V896" s="19">
        <f>VLOOKUP($C896,Gas!$B$3:$E$2506,2)</f>
        <v>3.9950000000000001</v>
      </c>
      <c r="W896" s="44">
        <f t="shared" si="167"/>
        <v>12.152690863579473</v>
      </c>
      <c r="X896" s="5">
        <f>VLOOKUP($C896,Gas!$B$3:$E$2506,4)</f>
        <v>0.72265170320584404</v>
      </c>
    </row>
    <row r="897" spans="1:24" x14ac:dyDescent="0.2">
      <c r="A897">
        <f t="shared" si="171"/>
        <v>2001</v>
      </c>
      <c r="B897" s="43">
        <f t="shared" si="170"/>
        <v>42</v>
      </c>
      <c r="C897" s="91">
        <v>37056</v>
      </c>
      <c r="D897" s="92">
        <v>49.64</v>
      </c>
      <c r="E897" s="4">
        <f t="shared" si="165"/>
        <v>2.2202765599072683E-2</v>
      </c>
      <c r="F897" s="100">
        <f t="shared" si="172"/>
        <v>2.0745801306360829</v>
      </c>
      <c r="G897" s="2"/>
      <c r="H897" s="8">
        <f t="shared" si="176"/>
        <v>0</v>
      </c>
      <c r="I897" s="8">
        <f t="shared" si="176"/>
        <v>0</v>
      </c>
      <c r="J897" s="8">
        <f t="shared" si="176"/>
        <v>0</v>
      </c>
      <c r="K897" s="8">
        <f t="shared" si="176"/>
        <v>0</v>
      </c>
      <c r="L897" s="8">
        <f t="shared" si="176"/>
        <v>0</v>
      </c>
      <c r="M897" s="8">
        <f t="shared" si="176"/>
        <v>0.35999999999999943</v>
      </c>
      <c r="N897" s="8">
        <f t="shared" si="176"/>
        <v>29.64</v>
      </c>
      <c r="O897" s="8">
        <f t="shared" si="176"/>
        <v>24.64</v>
      </c>
      <c r="P897" s="8">
        <f t="shared" si="176"/>
        <v>19.64</v>
      </c>
      <c r="Q897" s="8">
        <f t="shared" si="176"/>
        <v>14.64</v>
      </c>
      <c r="R897" s="8">
        <f t="shared" si="176"/>
        <v>9.64</v>
      </c>
      <c r="S897" s="8">
        <f t="shared" si="176"/>
        <v>0</v>
      </c>
      <c r="T897" s="8">
        <f t="shared" si="176"/>
        <v>0</v>
      </c>
      <c r="U897" s="21">
        <f t="shared" si="166"/>
        <v>42</v>
      </c>
      <c r="V897" s="19">
        <f>VLOOKUP($C897,Gas!$B$3:$E$2506,2)</f>
        <v>4.1349999999999998</v>
      </c>
      <c r="W897" s="44">
        <f t="shared" si="167"/>
        <v>12.004836759371223</v>
      </c>
      <c r="X897" s="5">
        <f>VLOOKUP($C897,Gas!$B$3:$E$2506,4)</f>
        <v>0.73788489011791247</v>
      </c>
    </row>
    <row r="898" spans="1:24" x14ac:dyDescent="0.2">
      <c r="A898">
        <f t="shared" si="171"/>
        <v>2001</v>
      </c>
      <c r="B898" s="43">
        <f t="shared" si="170"/>
        <v>42</v>
      </c>
      <c r="C898" s="91">
        <v>37057</v>
      </c>
      <c r="D898" s="92">
        <v>46.88</v>
      </c>
      <c r="E898" s="4">
        <f t="shared" si="165"/>
        <v>-5.7205815067649282E-2</v>
      </c>
      <c r="F898" s="100">
        <f t="shared" si="172"/>
        <v>1.9678674864624923</v>
      </c>
      <c r="G898" s="2"/>
      <c r="H898" s="8">
        <f t="shared" si="176"/>
        <v>0</v>
      </c>
      <c r="I898" s="8">
        <f t="shared" si="176"/>
        <v>0</v>
      </c>
      <c r="J898" s="8">
        <f t="shared" si="176"/>
        <v>0</v>
      </c>
      <c r="K898" s="8">
        <f t="shared" si="176"/>
        <v>0</v>
      </c>
      <c r="L898" s="8">
        <f t="shared" si="176"/>
        <v>0</v>
      </c>
      <c r="M898" s="8">
        <f t="shared" si="176"/>
        <v>3.1199999999999974</v>
      </c>
      <c r="N898" s="8">
        <f t="shared" si="176"/>
        <v>26.880000000000003</v>
      </c>
      <c r="O898" s="8">
        <f t="shared" si="176"/>
        <v>21.880000000000003</v>
      </c>
      <c r="P898" s="8">
        <f t="shared" si="176"/>
        <v>16.880000000000003</v>
      </c>
      <c r="Q898" s="8">
        <f t="shared" si="176"/>
        <v>11.880000000000003</v>
      </c>
      <c r="R898" s="8">
        <f t="shared" si="176"/>
        <v>6.8800000000000026</v>
      </c>
      <c r="S898" s="8">
        <f t="shared" si="176"/>
        <v>0</v>
      </c>
      <c r="T898" s="8">
        <f t="shared" si="176"/>
        <v>0</v>
      </c>
      <c r="U898" s="21">
        <f t="shared" si="166"/>
        <v>42</v>
      </c>
      <c r="V898" s="19">
        <f>VLOOKUP($C898,Gas!$B$3:$E$2506,2)</f>
        <v>3.94</v>
      </c>
      <c r="W898" s="44">
        <f t="shared" si="167"/>
        <v>11.898477157360407</v>
      </c>
      <c r="X898" s="5">
        <f>VLOOKUP($C898,Gas!$B$3:$E$2506,4)</f>
        <v>0.72679622353249829</v>
      </c>
    </row>
    <row r="899" spans="1:24" x14ac:dyDescent="0.2">
      <c r="A899">
        <f t="shared" si="171"/>
        <v>2001</v>
      </c>
      <c r="B899" s="43">
        <f t="shared" si="170"/>
        <v>42</v>
      </c>
      <c r="C899" s="91">
        <v>37060</v>
      </c>
      <c r="D899" s="92">
        <v>40.25</v>
      </c>
      <c r="E899" s="4">
        <f t="shared" si="165"/>
        <v>-0.15248114140418489</v>
      </c>
      <c r="F899" s="100">
        <f t="shared" si="172"/>
        <v>2.1554726863607572</v>
      </c>
      <c r="G899" s="2"/>
      <c r="H899" s="8">
        <f t="shared" si="176"/>
        <v>0</v>
      </c>
      <c r="I899" s="8">
        <f t="shared" si="176"/>
        <v>0</v>
      </c>
      <c r="J899" s="8">
        <f t="shared" si="176"/>
        <v>0</v>
      </c>
      <c r="K899" s="8">
        <f t="shared" si="176"/>
        <v>0</v>
      </c>
      <c r="L899" s="8">
        <f t="shared" si="176"/>
        <v>0</v>
      </c>
      <c r="M899" s="8">
        <f t="shared" si="176"/>
        <v>9.75</v>
      </c>
      <c r="N899" s="8">
        <f t="shared" si="176"/>
        <v>20.25</v>
      </c>
      <c r="O899" s="8">
        <f t="shared" si="176"/>
        <v>15.25</v>
      </c>
      <c r="P899" s="8">
        <f t="shared" si="176"/>
        <v>10.25</v>
      </c>
      <c r="Q899" s="8">
        <f t="shared" si="176"/>
        <v>5.25</v>
      </c>
      <c r="R899" s="8">
        <f t="shared" si="176"/>
        <v>0.25</v>
      </c>
      <c r="S899" s="8">
        <f t="shared" si="176"/>
        <v>0</v>
      </c>
      <c r="T899" s="8">
        <f t="shared" si="176"/>
        <v>0</v>
      </c>
      <c r="U899" s="21">
        <f t="shared" si="166"/>
        <v>42</v>
      </c>
      <c r="V899" s="19">
        <f>VLOOKUP($C899,Gas!$B$3:$E$2506,2)</f>
        <v>3.87</v>
      </c>
      <c r="W899" s="44">
        <f t="shared" si="167"/>
        <v>10.400516795865633</v>
      </c>
      <c r="X899" s="5">
        <f>VLOOKUP($C899,Gas!$B$3:$E$2506,4)</f>
        <v>0.60219481851831069</v>
      </c>
    </row>
    <row r="900" spans="1:24" x14ac:dyDescent="0.2">
      <c r="A900">
        <f t="shared" si="171"/>
        <v>2001</v>
      </c>
      <c r="B900" s="43">
        <f t="shared" si="170"/>
        <v>42</v>
      </c>
      <c r="C900" s="91">
        <v>37061</v>
      </c>
      <c r="D900" s="92">
        <v>50.14</v>
      </c>
      <c r="E900" s="4">
        <f t="shared" ref="E900:E963" si="177">LN(D900/D899)</f>
        <v>0.219709088865575</v>
      </c>
      <c r="F900" s="100">
        <f t="shared" si="172"/>
        <v>2.0735129773959375</v>
      </c>
      <c r="G900" s="2"/>
      <c r="H900" s="8">
        <f t="shared" si="176"/>
        <v>0</v>
      </c>
      <c r="I900" s="8">
        <f t="shared" si="176"/>
        <v>0</v>
      </c>
      <c r="J900" s="8">
        <f t="shared" si="176"/>
        <v>0</v>
      </c>
      <c r="K900" s="8">
        <f t="shared" si="176"/>
        <v>0</v>
      </c>
      <c r="L900" s="8">
        <f t="shared" si="176"/>
        <v>0</v>
      </c>
      <c r="M900" s="8">
        <f t="shared" si="176"/>
        <v>0</v>
      </c>
      <c r="N900" s="8">
        <f t="shared" si="176"/>
        <v>30.14</v>
      </c>
      <c r="O900" s="8">
        <f t="shared" si="176"/>
        <v>25.14</v>
      </c>
      <c r="P900" s="8">
        <f t="shared" si="176"/>
        <v>20.14</v>
      </c>
      <c r="Q900" s="8">
        <f t="shared" si="176"/>
        <v>15.14</v>
      </c>
      <c r="R900" s="8">
        <f t="shared" si="176"/>
        <v>10.14</v>
      </c>
      <c r="S900" s="8">
        <f t="shared" si="176"/>
        <v>0.14000000000000057</v>
      </c>
      <c r="T900" s="8">
        <f t="shared" si="176"/>
        <v>0</v>
      </c>
      <c r="U900" s="21">
        <f t="shared" ref="U900:U963" si="178">B900</f>
        <v>42</v>
      </c>
      <c r="V900" s="19">
        <f>VLOOKUP($C900,Gas!$B$3:$E$2506,2)</f>
        <v>3.895</v>
      </c>
      <c r="W900" s="44">
        <f t="shared" ref="W900:W963" si="179">D900/V900</f>
        <v>12.872913992297818</v>
      </c>
      <c r="X900" s="5">
        <f>VLOOKUP($C900,Gas!$B$3:$E$2506,4)</f>
        <v>0.58691697582764724</v>
      </c>
    </row>
    <row r="901" spans="1:24" x14ac:dyDescent="0.2">
      <c r="A901">
        <f t="shared" si="171"/>
        <v>2001</v>
      </c>
      <c r="B901" s="43">
        <f t="shared" si="170"/>
        <v>42</v>
      </c>
      <c r="C901" s="91">
        <v>37062</v>
      </c>
      <c r="D901" s="92">
        <v>47.67</v>
      </c>
      <c r="E901" s="4">
        <f t="shared" si="177"/>
        <v>-5.051682351341296E-2</v>
      </c>
      <c r="F901" s="100">
        <f t="shared" si="172"/>
        <v>2.1336331303843385</v>
      </c>
      <c r="G901" s="2"/>
      <c r="H901" s="8">
        <f t="shared" si="176"/>
        <v>0</v>
      </c>
      <c r="I901" s="8">
        <f t="shared" si="176"/>
        <v>0</v>
      </c>
      <c r="J901" s="8">
        <f t="shared" si="176"/>
        <v>0</v>
      </c>
      <c r="K901" s="8">
        <f t="shared" si="176"/>
        <v>0</v>
      </c>
      <c r="L901" s="8">
        <f t="shared" si="176"/>
        <v>0</v>
      </c>
      <c r="M901" s="8">
        <f t="shared" si="176"/>
        <v>2.3299999999999983</v>
      </c>
      <c r="N901" s="8">
        <f t="shared" si="176"/>
        <v>27.67</v>
      </c>
      <c r="O901" s="8">
        <f t="shared" si="176"/>
        <v>22.67</v>
      </c>
      <c r="P901" s="8">
        <f t="shared" si="176"/>
        <v>17.670000000000002</v>
      </c>
      <c r="Q901" s="8">
        <f t="shared" si="176"/>
        <v>12.670000000000002</v>
      </c>
      <c r="R901" s="8">
        <f t="shared" si="176"/>
        <v>7.6700000000000017</v>
      </c>
      <c r="S901" s="8">
        <f t="shared" si="176"/>
        <v>0</v>
      </c>
      <c r="T901" s="8">
        <f t="shared" si="176"/>
        <v>0</v>
      </c>
      <c r="U901" s="21">
        <f t="shared" si="178"/>
        <v>42</v>
      </c>
      <c r="V901" s="19">
        <f>VLOOKUP($C901,Gas!$B$3:$E$2506,2)</f>
        <v>3.9350000000000001</v>
      </c>
      <c r="W901" s="44">
        <f t="shared" si="179"/>
        <v>12.1143583227446</v>
      </c>
      <c r="X901" s="5">
        <f>VLOOKUP($C901,Gas!$B$3:$E$2506,4)</f>
        <v>0.58508826699198169</v>
      </c>
    </row>
    <row r="902" spans="1:24" x14ac:dyDescent="0.2">
      <c r="A902">
        <f t="shared" si="171"/>
        <v>2001</v>
      </c>
      <c r="B902" s="43">
        <f t="shared" si="170"/>
        <v>42</v>
      </c>
      <c r="C902" s="91">
        <v>37063</v>
      </c>
      <c r="D902" s="92">
        <v>39.17</v>
      </c>
      <c r="E902" s="4">
        <f t="shared" si="177"/>
        <v>-0.19639112153899432</v>
      </c>
      <c r="F902" s="100">
        <f t="shared" si="172"/>
        <v>2.4601876370672131</v>
      </c>
      <c r="G902" s="2"/>
      <c r="H902" s="8">
        <f t="shared" si="176"/>
        <v>0</v>
      </c>
      <c r="I902" s="8">
        <f t="shared" si="176"/>
        <v>0</v>
      </c>
      <c r="J902" s="8">
        <f t="shared" si="176"/>
        <v>0</v>
      </c>
      <c r="K902" s="8">
        <f t="shared" si="176"/>
        <v>0</v>
      </c>
      <c r="L902" s="8">
        <f t="shared" si="176"/>
        <v>0.82999999999999829</v>
      </c>
      <c r="M902" s="8">
        <f t="shared" si="176"/>
        <v>10.829999999999998</v>
      </c>
      <c r="N902" s="8">
        <f t="shared" si="176"/>
        <v>19.170000000000002</v>
      </c>
      <c r="O902" s="8">
        <f t="shared" si="176"/>
        <v>14.170000000000002</v>
      </c>
      <c r="P902" s="8">
        <f t="shared" si="176"/>
        <v>9.1700000000000017</v>
      </c>
      <c r="Q902" s="8">
        <f t="shared" si="176"/>
        <v>4.1700000000000017</v>
      </c>
      <c r="R902" s="8">
        <f t="shared" si="176"/>
        <v>0</v>
      </c>
      <c r="S902" s="8">
        <f t="shared" si="176"/>
        <v>0</v>
      </c>
      <c r="T902" s="8">
        <f t="shared" si="176"/>
        <v>0</v>
      </c>
      <c r="U902" s="21">
        <f t="shared" si="178"/>
        <v>42</v>
      </c>
      <c r="V902" s="19">
        <f>VLOOKUP($C902,Gas!$B$3:$E$2506,2)</f>
        <v>3.82</v>
      </c>
      <c r="W902" s="44">
        <f t="shared" si="179"/>
        <v>10.253926701570682</v>
      </c>
      <c r="X902" s="5">
        <f>VLOOKUP($C902,Gas!$B$3:$E$2506,4)</f>
        <v>0.6278375667218653</v>
      </c>
    </row>
    <row r="903" spans="1:24" x14ac:dyDescent="0.2">
      <c r="A903">
        <f t="shared" si="171"/>
        <v>2001</v>
      </c>
      <c r="B903" s="43">
        <f t="shared" si="170"/>
        <v>42</v>
      </c>
      <c r="C903" s="91">
        <v>37064</v>
      </c>
      <c r="D903" s="92">
        <v>34.46</v>
      </c>
      <c r="E903" s="4">
        <f t="shared" si="177"/>
        <v>-0.12811191657795637</v>
      </c>
      <c r="F903" s="100">
        <f t="shared" si="172"/>
        <v>2.5610724827919555</v>
      </c>
      <c r="G903" s="2"/>
      <c r="H903" s="8">
        <f t="shared" si="176"/>
        <v>0</v>
      </c>
      <c r="I903" s="8">
        <f t="shared" si="176"/>
        <v>0</v>
      </c>
      <c r="J903" s="8">
        <f t="shared" si="176"/>
        <v>0</v>
      </c>
      <c r="K903" s="8">
        <f t="shared" si="176"/>
        <v>0.53999999999999915</v>
      </c>
      <c r="L903" s="8">
        <f t="shared" si="176"/>
        <v>5.5399999999999991</v>
      </c>
      <c r="M903" s="8">
        <f t="shared" si="176"/>
        <v>15.54</v>
      </c>
      <c r="N903" s="8">
        <f t="shared" si="176"/>
        <v>14.46</v>
      </c>
      <c r="O903" s="8">
        <f t="shared" si="176"/>
        <v>9.4600000000000009</v>
      </c>
      <c r="P903" s="8">
        <f t="shared" si="176"/>
        <v>4.4600000000000009</v>
      </c>
      <c r="Q903" s="8">
        <f t="shared" si="176"/>
        <v>0</v>
      </c>
      <c r="R903" s="8">
        <f t="shared" si="176"/>
        <v>0</v>
      </c>
      <c r="S903" s="8">
        <f t="shared" si="176"/>
        <v>0</v>
      </c>
      <c r="T903" s="8">
        <f t="shared" si="176"/>
        <v>0</v>
      </c>
      <c r="U903" s="21">
        <f t="shared" si="178"/>
        <v>42</v>
      </c>
      <c r="V903" s="19">
        <f>VLOOKUP($C903,Gas!$B$3:$E$2506,2)</f>
        <v>3.6850000000000001</v>
      </c>
      <c r="W903" s="44">
        <f t="shared" si="179"/>
        <v>9.3514246947082764</v>
      </c>
      <c r="X903" s="5">
        <f>VLOOKUP($C903,Gas!$B$3:$E$2506,4)</f>
        <v>0.53765673048975471</v>
      </c>
    </row>
    <row r="904" spans="1:24" x14ac:dyDescent="0.2">
      <c r="A904">
        <f t="shared" si="171"/>
        <v>2001</v>
      </c>
      <c r="B904" s="43">
        <f t="shared" si="170"/>
        <v>42</v>
      </c>
      <c r="C904" s="91">
        <v>37067</v>
      </c>
      <c r="D904" s="92">
        <v>39.65</v>
      </c>
      <c r="E904" s="4">
        <f t="shared" si="177"/>
        <v>0.14029171698107343</v>
      </c>
      <c r="F904" s="100">
        <f t="shared" si="172"/>
        <v>2.4527282044692478</v>
      </c>
      <c r="G904" s="2"/>
      <c r="H904" s="8">
        <f t="shared" ref="H904:T913" si="180">IF(H$1="P",MAX(0,H$2-$D904),IF(H$1="C",MAX(0,$D904-H$2)))</f>
        <v>0</v>
      </c>
      <c r="I904" s="8">
        <f t="shared" si="180"/>
        <v>0</v>
      </c>
      <c r="J904" s="8">
        <f t="shared" si="180"/>
        <v>0</v>
      </c>
      <c r="K904" s="8">
        <f t="shared" si="180"/>
        <v>0</v>
      </c>
      <c r="L904" s="8">
        <f t="shared" si="180"/>
        <v>0.35000000000000142</v>
      </c>
      <c r="M904" s="8">
        <f t="shared" si="180"/>
        <v>10.350000000000001</v>
      </c>
      <c r="N904" s="8">
        <f t="shared" si="180"/>
        <v>19.649999999999999</v>
      </c>
      <c r="O904" s="8">
        <f t="shared" si="180"/>
        <v>14.649999999999999</v>
      </c>
      <c r="P904" s="8">
        <f t="shared" si="180"/>
        <v>9.6499999999999986</v>
      </c>
      <c r="Q904" s="8">
        <f t="shared" si="180"/>
        <v>4.6499999999999986</v>
      </c>
      <c r="R904" s="8">
        <f t="shared" si="180"/>
        <v>0</v>
      </c>
      <c r="S904" s="8">
        <f t="shared" si="180"/>
        <v>0</v>
      </c>
      <c r="T904" s="8">
        <f t="shared" si="180"/>
        <v>0</v>
      </c>
      <c r="U904" s="21">
        <f t="shared" si="178"/>
        <v>42</v>
      </c>
      <c r="V904" s="19">
        <f>VLOOKUP($C904,Gas!$B$3:$E$2506,2)</f>
        <v>3.6850000000000001</v>
      </c>
      <c r="W904" s="44">
        <f t="shared" si="179"/>
        <v>10.759837177747626</v>
      </c>
      <c r="X904" s="5">
        <f>VLOOKUP($C904,Gas!$B$3:$E$2506,4)</f>
        <v>0.29827981765736866</v>
      </c>
    </row>
    <row r="905" spans="1:24" x14ac:dyDescent="0.2">
      <c r="A905">
        <f t="shared" si="171"/>
        <v>2001</v>
      </c>
      <c r="B905" s="43">
        <f t="shared" si="170"/>
        <v>42</v>
      </c>
      <c r="C905" s="91">
        <v>37068</v>
      </c>
      <c r="D905" s="92">
        <v>46.7</v>
      </c>
      <c r="E905" s="4">
        <f t="shared" si="177"/>
        <v>0.16365321659399473</v>
      </c>
      <c r="F905" s="100">
        <f t="shared" si="172"/>
        <v>2.2616473644473576</v>
      </c>
      <c r="G905" s="2"/>
      <c r="H905" s="8">
        <f t="shared" si="180"/>
        <v>0</v>
      </c>
      <c r="I905" s="8">
        <f t="shared" si="180"/>
        <v>0</v>
      </c>
      <c r="J905" s="8">
        <f t="shared" si="180"/>
        <v>0</v>
      </c>
      <c r="K905" s="8">
        <f t="shared" si="180"/>
        <v>0</v>
      </c>
      <c r="L905" s="8">
        <f t="shared" si="180"/>
        <v>0</v>
      </c>
      <c r="M905" s="8">
        <f t="shared" si="180"/>
        <v>3.2999999999999972</v>
      </c>
      <c r="N905" s="8">
        <f t="shared" si="180"/>
        <v>26.700000000000003</v>
      </c>
      <c r="O905" s="8">
        <f t="shared" si="180"/>
        <v>21.700000000000003</v>
      </c>
      <c r="P905" s="8">
        <f t="shared" si="180"/>
        <v>16.700000000000003</v>
      </c>
      <c r="Q905" s="8">
        <f t="shared" si="180"/>
        <v>11.700000000000003</v>
      </c>
      <c r="R905" s="8">
        <f t="shared" si="180"/>
        <v>6.7000000000000028</v>
      </c>
      <c r="S905" s="8">
        <f t="shared" si="180"/>
        <v>0</v>
      </c>
      <c r="T905" s="8">
        <f t="shared" si="180"/>
        <v>0</v>
      </c>
      <c r="U905" s="21">
        <f t="shared" si="178"/>
        <v>42</v>
      </c>
      <c r="V905" s="19">
        <f>VLOOKUP($C905,Gas!$B$3:$E$2506,2)</f>
        <v>3.5550000000000002</v>
      </c>
      <c r="W905" s="44">
        <f t="shared" si="179"/>
        <v>13.136427566807313</v>
      </c>
      <c r="X905" s="5">
        <f>VLOOKUP($C905,Gas!$B$3:$E$2506,4)</f>
        <v>0.34231025419752975</v>
      </c>
    </row>
    <row r="906" spans="1:24" x14ac:dyDescent="0.2">
      <c r="A906">
        <f t="shared" si="171"/>
        <v>2001</v>
      </c>
      <c r="B906" s="43">
        <f t="shared" si="170"/>
        <v>42</v>
      </c>
      <c r="C906" s="91">
        <v>37069</v>
      </c>
      <c r="D906" s="92">
        <v>58.25</v>
      </c>
      <c r="E906" s="4">
        <f t="shared" si="177"/>
        <v>0.22099992777095823</v>
      </c>
      <c r="F906" s="100">
        <f t="shared" si="172"/>
        <v>2.4989408103161019</v>
      </c>
      <c r="G906" s="2"/>
      <c r="H906" s="8">
        <f t="shared" si="180"/>
        <v>0</v>
      </c>
      <c r="I906" s="8">
        <f t="shared" si="180"/>
        <v>0</v>
      </c>
      <c r="J906" s="8">
        <f t="shared" si="180"/>
        <v>0</v>
      </c>
      <c r="K906" s="8">
        <f t="shared" si="180"/>
        <v>0</v>
      </c>
      <c r="L906" s="8">
        <f t="shared" si="180"/>
        <v>0</v>
      </c>
      <c r="M906" s="8">
        <f t="shared" si="180"/>
        <v>0</v>
      </c>
      <c r="N906" s="8">
        <f t="shared" si="180"/>
        <v>38.25</v>
      </c>
      <c r="O906" s="8">
        <f t="shared" si="180"/>
        <v>33.25</v>
      </c>
      <c r="P906" s="8">
        <f t="shared" si="180"/>
        <v>28.25</v>
      </c>
      <c r="Q906" s="8">
        <f t="shared" si="180"/>
        <v>23.25</v>
      </c>
      <c r="R906" s="8">
        <f t="shared" si="180"/>
        <v>18.25</v>
      </c>
      <c r="S906" s="8">
        <f t="shared" si="180"/>
        <v>8.25</v>
      </c>
      <c r="T906" s="8">
        <f t="shared" si="180"/>
        <v>0</v>
      </c>
      <c r="U906" s="21">
        <f t="shared" si="178"/>
        <v>42</v>
      </c>
      <c r="V906" s="19">
        <f>VLOOKUP($C906,Gas!$B$3:$E$2506,2)</f>
        <v>3.4449999999999998</v>
      </c>
      <c r="W906" s="44">
        <f t="shared" si="179"/>
        <v>16.90856313497823</v>
      </c>
      <c r="X906" s="5">
        <f>VLOOKUP($C906,Gas!$B$3:$E$2506,4)</f>
        <v>0.36275460837485585</v>
      </c>
    </row>
    <row r="907" spans="1:24" x14ac:dyDescent="0.2">
      <c r="A907">
        <f t="shared" si="171"/>
        <v>2001</v>
      </c>
      <c r="B907" s="43">
        <f t="shared" si="170"/>
        <v>42</v>
      </c>
      <c r="C907" s="91">
        <v>37070</v>
      </c>
      <c r="D907" s="92">
        <v>56.23</v>
      </c>
      <c r="E907" s="4">
        <f t="shared" si="177"/>
        <v>-3.5293670141699617E-2</v>
      </c>
      <c r="F907" s="100">
        <f t="shared" si="172"/>
        <v>2.5128894201362093</v>
      </c>
      <c r="G907" s="2"/>
      <c r="H907" s="8">
        <f t="shared" si="180"/>
        <v>0</v>
      </c>
      <c r="I907" s="8">
        <f t="shared" si="180"/>
        <v>0</v>
      </c>
      <c r="J907" s="8">
        <f t="shared" si="180"/>
        <v>0</v>
      </c>
      <c r="K907" s="8">
        <f t="shared" si="180"/>
        <v>0</v>
      </c>
      <c r="L907" s="8">
        <f t="shared" si="180"/>
        <v>0</v>
      </c>
      <c r="M907" s="8">
        <f t="shared" si="180"/>
        <v>0</v>
      </c>
      <c r="N907" s="8">
        <f t="shared" si="180"/>
        <v>36.229999999999997</v>
      </c>
      <c r="O907" s="8">
        <f t="shared" si="180"/>
        <v>31.229999999999997</v>
      </c>
      <c r="P907" s="8">
        <f t="shared" si="180"/>
        <v>26.229999999999997</v>
      </c>
      <c r="Q907" s="8">
        <f t="shared" si="180"/>
        <v>21.229999999999997</v>
      </c>
      <c r="R907" s="8">
        <f t="shared" si="180"/>
        <v>16.229999999999997</v>
      </c>
      <c r="S907" s="8">
        <f t="shared" si="180"/>
        <v>6.2299999999999969</v>
      </c>
      <c r="T907" s="8">
        <f t="shared" si="180"/>
        <v>0</v>
      </c>
      <c r="U907" s="21">
        <f t="shared" si="178"/>
        <v>42</v>
      </c>
      <c r="V907" s="19">
        <f>VLOOKUP($C907,Gas!$B$3:$E$2506,2)</f>
        <v>3.3849999999999998</v>
      </c>
      <c r="W907" s="44">
        <f t="shared" si="179"/>
        <v>16.611521418020679</v>
      </c>
      <c r="X907" s="5">
        <f>VLOOKUP($C907,Gas!$B$3:$E$2506,4)</f>
        <v>0.35535911613172871</v>
      </c>
    </row>
    <row r="908" spans="1:24" x14ac:dyDescent="0.2">
      <c r="A908">
        <f t="shared" si="171"/>
        <v>2001</v>
      </c>
      <c r="B908" s="43">
        <f t="shared" si="170"/>
        <v>42</v>
      </c>
      <c r="C908" s="91">
        <v>37071</v>
      </c>
      <c r="D908" s="92">
        <v>53.93</v>
      </c>
      <c r="E908" s="4">
        <f t="shared" si="177"/>
        <v>-4.1763512954974671E-2</v>
      </c>
      <c r="F908" s="100">
        <f t="shared" si="172"/>
        <v>2.5021597812105969</v>
      </c>
      <c r="G908" s="2"/>
      <c r="H908" s="8">
        <f t="shared" si="180"/>
        <v>0</v>
      </c>
      <c r="I908" s="8">
        <f t="shared" si="180"/>
        <v>0</v>
      </c>
      <c r="J908" s="8">
        <f t="shared" si="180"/>
        <v>0</v>
      </c>
      <c r="K908" s="8">
        <f t="shared" si="180"/>
        <v>0</v>
      </c>
      <c r="L908" s="8">
        <f t="shared" si="180"/>
        <v>0</v>
      </c>
      <c r="M908" s="8">
        <f t="shared" si="180"/>
        <v>0</v>
      </c>
      <c r="N908" s="8">
        <f t="shared" si="180"/>
        <v>33.93</v>
      </c>
      <c r="O908" s="8">
        <f t="shared" si="180"/>
        <v>28.93</v>
      </c>
      <c r="P908" s="8">
        <f t="shared" si="180"/>
        <v>23.93</v>
      </c>
      <c r="Q908" s="8">
        <f t="shared" si="180"/>
        <v>18.93</v>
      </c>
      <c r="R908" s="8">
        <f t="shared" si="180"/>
        <v>13.93</v>
      </c>
      <c r="S908" s="8">
        <f t="shared" si="180"/>
        <v>3.9299999999999997</v>
      </c>
      <c r="T908" s="8">
        <f t="shared" si="180"/>
        <v>0</v>
      </c>
      <c r="U908" s="21">
        <f t="shared" si="178"/>
        <v>42</v>
      </c>
      <c r="V908" s="19">
        <f>VLOOKUP($C908,Gas!$B$3:$E$2506,2)</f>
        <v>3.2149999999999999</v>
      </c>
      <c r="W908" s="44">
        <f t="shared" si="179"/>
        <v>16.774494556765163</v>
      </c>
      <c r="X908" s="5">
        <f>VLOOKUP($C908,Gas!$B$3:$E$2506,4)</f>
        <v>0.39457650499754127</v>
      </c>
    </row>
    <row r="909" spans="1:24" x14ac:dyDescent="0.2">
      <c r="A909">
        <f t="shared" si="171"/>
        <v>2001</v>
      </c>
      <c r="B909" s="43">
        <f t="shared" si="170"/>
        <v>43</v>
      </c>
      <c r="C909" s="91">
        <v>37074</v>
      </c>
      <c r="D909" s="92">
        <v>36.69</v>
      </c>
      <c r="E909" s="4">
        <f t="shared" si="177"/>
        <v>-0.38518267098194497</v>
      </c>
      <c r="F909" s="100">
        <f t="shared" si="172"/>
        <v>3.1252076358456931</v>
      </c>
      <c r="G909" s="2"/>
      <c r="H909" s="8">
        <f t="shared" si="180"/>
        <v>0</v>
      </c>
      <c r="I909" s="8">
        <f t="shared" si="180"/>
        <v>0</v>
      </c>
      <c r="J909" s="8">
        <f t="shared" si="180"/>
        <v>0</v>
      </c>
      <c r="K909" s="8">
        <f t="shared" si="180"/>
        <v>0</v>
      </c>
      <c r="L909" s="8">
        <f t="shared" si="180"/>
        <v>3.3100000000000023</v>
      </c>
      <c r="M909" s="8">
        <f t="shared" si="180"/>
        <v>13.310000000000002</v>
      </c>
      <c r="N909" s="8">
        <f t="shared" si="180"/>
        <v>16.689999999999998</v>
      </c>
      <c r="O909" s="8">
        <f t="shared" si="180"/>
        <v>11.689999999999998</v>
      </c>
      <c r="P909" s="8">
        <f t="shared" si="180"/>
        <v>6.6899999999999977</v>
      </c>
      <c r="Q909" s="8">
        <f t="shared" si="180"/>
        <v>1.6899999999999977</v>
      </c>
      <c r="R909" s="8">
        <f t="shared" si="180"/>
        <v>0</v>
      </c>
      <c r="S909" s="8">
        <f t="shared" si="180"/>
        <v>0</v>
      </c>
      <c r="T909" s="8">
        <f t="shared" si="180"/>
        <v>0</v>
      </c>
      <c r="U909" s="21">
        <f t="shared" si="178"/>
        <v>43</v>
      </c>
      <c r="V909" s="19">
        <f>VLOOKUP($C909,Gas!$B$3:$E$2506,2)</f>
        <v>2.9950000000000001</v>
      </c>
      <c r="W909" s="44">
        <f t="shared" si="179"/>
        <v>12.250417362270449</v>
      </c>
      <c r="X909" s="5">
        <f>VLOOKUP($C909,Gas!$B$3:$E$2506,4)</f>
        <v>0.491951578669791</v>
      </c>
    </row>
    <row r="910" spans="1:24" x14ac:dyDescent="0.2">
      <c r="A910">
        <f t="shared" si="171"/>
        <v>2001</v>
      </c>
      <c r="B910" s="43">
        <f t="shared" si="170"/>
        <v>43</v>
      </c>
      <c r="C910" s="91">
        <v>37075</v>
      </c>
      <c r="D910" s="92">
        <v>32.4</v>
      </c>
      <c r="E910" s="4">
        <f t="shared" si="177"/>
        <v>-0.124345815568907</v>
      </c>
      <c r="F910" s="100">
        <f t="shared" si="172"/>
        <v>2.8895854491724671</v>
      </c>
      <c r="G910" s="2"/>
      <c r="H910" s="8">
        <f t="shared" si="180"/>
        <v>0</v>
      </c>
      <c r="I910" s="8">
        <f t="shared" si="180"/>
        <v>0</v>
      </c>
      <c r="J910" s="8">
        <f t="shared" si="180"/>
        <v>0</v>
      </c>
      <c r="K910" s="8">
        <f t="shared" si="180"/>
        <v>2.6000000000000014</v>
      </c>
      <c r="L910" s="8">
        <f t="shared" si="180"/>
        <v>7.6000000000000014</v>
      </c>
      <c r="M910" s="8">
        <f t="shared" si="180"/>
        <v>17.600000000000001</v>
      </c>
      <c r="N910" s="8">
        <f t="shared" si="180"/>
        <v>12.399999999999999</v>
      </c>
      <c r="O910" s="8">
        <f t="shared" si="180"/>
        <v>7.3999999999999986</v>
      </c>
      <c r="P910" s="8">
        <f t="shared" si="180"/>
        <v>2.3999999999999986</v>
      </c>
      <c r="Q910" s="8">
        <f t="shared" si="180"/>
        <v>0</v>
      </c>
      <c r="R910" s="8">
        <f t="shared" si="180"/>
        <v>0</v>
      </c>
      <c r="S910" s="8">
        <f t="shared" si="180"/>
        <v>0</v>
      </c>
      <c r="T910" s="8">
        <f t="shared" si="180"/>
        <v>0</v>
      </c>
      <c r="U910" s="21">
        <f t="shared" si="178"/>
        <v>43</v>
      </c>
      <c r="V910" s="19">
        <f>VLOOKUP($C910,Gas!$B$3:$E$2506,2)</f>
        <v>2.93</v>
      </c>
      <c r="W910" s="44">
        <f t="shared" si="179"/>
        <v>11.058020477815699</v>
      </c>
      <c r="X910" s="5">
        <f>VLOOKUP($C910,Gas!$B$3:$E$2506,4)</f>
        <v>0.47190110825849679</v>
      </c>
    </row>
    <row r="911" spans="1:24" x14ac:dyDescent="0.2">
      <c r="A911">
        <f t="shared" si="171"/>
        <v>2001</v>
      </c>
      <c r="B911" s="43">
        <f t="shared" si="170"/>
        <v>43</v>
      </c>
      <c r="C911" s="91">
        <v>37077</v>
      </c>
      <c r="D911" s="92">
        <v>29.07</v>
      </c>
      <c r="E911" s="4">
        <f t="shared" si="177"/>
        <v>-0.10845170822749911</v>
      </c>
      <c r="F911" s="100">
        <f t="shared" si="172"/>
        <v>2.9078626544109829</v>
      </c>
      <c r="G911" s="2"/>
      <c r="H911" s="8">
        <f t="shared" si="180"/>
        <v>0</v>
      </c>
      <c r="I911" s="8">
        <f t="shared" si="180"/>
        <v>0</v>
      </c>
      <c r="J911" s="8">
        <f t="shared" si="180"/>
        <v>0.92999999999999972</v>
      </c>
      <c r="K911" s="8">
        <f t="shared" si="180"/>
        <v>5.93</v>
      </c>
      <c r="L911" s="8">
        <f t="shared" si="180"/>
        <v>10.93</v>
      </c>
      <c r="M911" s="8">
        <f t="shared" si="180"/>
        <v>20.93</v>
      </c>
      <c r="N911" s="8">
        <f t="shared" si="180"/>
        <v>9.07</v>
      </c>
      <c r="O911" s="8">
        <f t="shared" si="180"/>
        <v>4.07</v>
      </c>
      <c r="P911" s="8">
        <f t="shared" si="180"/>
        <v>0</v>
      </c>
      <c r="Q911" s="8">
        <f t="shared" si="180"/>
        <v>0</v>
      </c>
      <c r="R911" s="8">
        <f t="shared" si="180"/>
        <v>0</v>
      </c>
      <c r="S911" s="8">
        <f t="shared" si="180"/>
        <v>0</v>
      </c>
      <c r="T911" s="8">
        <f t="shared" si="180"/>
        <v>0</v>
      </c>
      <c r="U911" s="21">
        <f t="shared" si="178"/>
        <v>43</v>
      </c>
      <c r="V911" s="19">
        <f>VLOOKUP($C911,Gas!$B$3:$E$2506,2)</f>
        <v>3</v>
      </c>
      <c r="W911" s="44">
        <f t="shared" si="179"/>
        <v>9.69</v>
      </c>
      <c r="X911" s="5">
        <f>VLOOKUP($C911,Gas!$B$3:$E$2506,4)</f>
        <v>0.53566972293430404</v>
      </c>
    </row>
    <row r="912" spans="1:24" x14ac:dyDescent="0.2">
      <c r="A912">
        <f t="shared" si="171"/>
        <v>2001</v>
      </c>
      <c r="B912" s="43">
        <f t="shared" si="170"/>
        <v>43</v>
      </c>
      <c r="C912" s="91">
        <v>37078</v>
      </c>
      <c r="D912" s="92">
        <v>26.48</v>
      </c>
      <c r="E912" s="4">
        <f t="shared" si="177"/>
        <v>-9.3316983501977105E-2</v>
      </c>
      <c r="F912" s="100">
        <f t="shared" si="172"/>
        <v>2.8071145174202869</v>
      </c>
      <c r="G912" s="2"/>
      <c r="H912" s="8">
        <f t="shared" si="180"/>
        <v>0</v>
      </c>
      <c r="I912" s="8">
        <f t="shared" si="180"/>
        <v>0</v>
      </c>
      <c r="J912" s="8">
        <f t="shared" si="180"/>
        <v>3.5199999999999996</v>
      </c>
      <c r="K912" s="8">
        <f t="shared" si="180"/>
        <v>8.52</v>
      </c>
      <c r="L912" s="8">
        <f t="shared" si="180"/>
        <v>13.52</v>
      </c>
      <c r="M912" s="8">
        <f t="shared" si="180"/>
        <v>23.52</v>
      </c>
      <c r="N912" s="8">
        <f t="shared" si="180"/>
        <v>6.48</v>
      </c>
      <c r="O912" s="8">
        <f t="shared" si="180"/>
        <v>1.4800000000000004</v>
      </c>
      <c r="P912" s="8">
        <f t="shared" si="180"/>
        <v>0</v>
      </c>
      <c r="Q912" s="8">
        <f t="shared" si="180"/>
        <v>0</v>
      </c>
      <c r="R912" s="8">
        <f t="shared" si="180"/>
        <v>0</v>
      </c>
      <c r="S912" s="8">
        <f t="shared" si="180"/>
        <v>0</v>
      </c>
      <c r="T912" s="8">
        <f t="shared" si="180"/>
        <v>0</v>
      </c>
      <c r="U912" s="21">
        <f t="shared" si="178"/>
        <v>43</v>
      </c>
      <c r="V912" s="19">
        <f>VLOOKUP($C912,Gas!$B$3:$E$2506,2)</f>
        <v>3.1</v>
      </c>
      <c r="W912" s="44">
        <f t="shared" si="179"/>
        <v>8.5419354838709669</v>
      </c>
      <c r="X912" s="5">
        <f>VLOOKUP($C912,Gas!$B$3:$E$2506,4)</f>
        <v>0.6113079096462245</v>
      </c>
    </row>
    <row r="913" spans="1:24" x14ac:dyDescent="0.2">
      <c r="A913">
        <f t="shared" si="171"/>
        <v>2001</v>
      </c>
      <c r="B913" s="43">
        <f t="shared" si="170"/>
        <v>43</v>
      </c>
      <c r="C913" s="91">
        <v>37081</v>
      </c>
      <c r="D913" s="92">
        <v>35.950000000000003</v>
      </c>
      <c r="E913" s="4">
        <f t="shared" si="177"/>
        <v>0.30573935309824835</v>
      </c>
      <c r="F913" s="100">
        <f t="shared" si="172"/>
        <v>3.2313125905597437</v>
      </c>
      <c r="G913" s="2"/>
      <c r="H913" s="8">
        <f t="shared" si="180"/>
        <v>0</v>
      </c>
      <c r="I913" s="8">
        <f t="shared" si="180"/>
        <v>0</v>
      </c>
      <c r="J913" s="8">
        <f t="shared" si="180"/>
        <v>0</v>
      </c>
      <c r="K913" s="8">
        <f t="shared" si="180"/>
        <v>0</v>
      </c>
      <c r="L913" s="8">
        <f t="shared" si="180"/>
        <v>4.0499999999999972</v>
      </c>
      <c r="M913" s="8">
        <f t="shared" si="180"/>
        <v>14.049999999999997</v>
      </c>
      <c r="N913" s="8">
        <f t="shared" si="180"/>
        <v>15.950000000000003</v>
      </c>
      <c r="O913" s="8">
        <f t="shared" si="180"/>
        <v>10.950000000000003</v>
      </c>
      <c r="P913" s="8">
        <f t="shared" si="180"/>
        <v>5.9500000000000028</v>
      </c>
      <c r="Q913" s="8">
        <f t="shared" si="180"/>
        <v>0.95000000000000284</v>
      </c>
      <c r="R913" s="8">
        <f t="shared" si="180"/>
        <v>0</v>
      </c>
      <c r="S913" s="8">
        <f t="shared" si="180"/>
        <v>0</v>
      </c>
      <c r="T913" s="8">
        <f t="shared" si="180"/>
        <v>0</v>
      </c>
      <c r="U913" s="21">
        <f t="shared" si="178"/>
        <v>43</v>
      </c>
      <c r="V913" s="19">
        <f>VLOOKUP($C913,Gas!$B$3:$E$2506,2)</f>
        <v>2.9950000000000001</v>
      </c>
      <c r="W913" s="44">
        <f t="shared" si="179"/>
        <v>12.003338898163607</v>
      </c>
      <c r="X913" s="5">
        <f>VLOOKUP($C913,Gas!$B$3:$E$2506,4)</f>
        <v>0.56327685240869629</v>
      </c>
    </row>
    <row r="914" spans="1:24" x14ac:dyDescent="0.2">
      <c r="A914">
        <f t="shared" si="171"/>
        <v>2001</v>
      </c>
      <c r="B914" s="43">
        <f t="shared" si="170"/>
        <v>43</v>
      </c>
      <c r="C914" s="91">
        <v>37082</v>
      </c>
      <c r="D914" s="92">
        <v>39.19</v>
      </c>
      <c r="E914" s="4">
        <f t="shared" si="177"/>
        <v>8.6292528044484187E-2</v>
      </c>
      <c r="F914" s="100">
        <f t="shared" si="172"/>
        <v>3.1790106642968619</v>
      </c>
      <c r="G914" s="2"/>
      <c r="H914" s="8">
        <f t="shared" ref="H914:T923" si="181">IF(H$1="P",MAX(0,H$2-$D914),IF(H$1="C",MAX(0,$D914-H$2)))</f>
        <v>0</v>
      </c>
      <c r="I914" s="8">
        <f t="shared" si="181"/>
        <v>0</v>
      </c>
      <c r="J914" s="8">
        <f t="shared" si="181"/>
        <v>0</v>
      </c>
      <c r="K914" s="8">
        <f t="shared" si="181"/>
        <v>0</v>
      </c>
      <c r="L914" s="8">
        <f t="shared" si="181"/>
        <v>0.81000000000000227</v>
      </c>
      <c r="M914" s="8">
        <f t="shared" si="181"/>
        <v>10.810000000000002</v>
      </c>
      <c r="N914" s="8">
        <f t="shared" si="181"/>
        <v>19.189999999999998</v>
      </c>
      <c r="O914" s="8">
        <f t="shared" si="181"/>
        <v>14.189999999999998</v>
      </c>
      <c r="P914" s="8">
        <f t="shared" si="181"/>
        <v>9.1899999999999977</v>
      </c>
      <c r="Q914" s="8">
        <f t="shared" si="181"/>
        <v>4.1899999999999977</v>
      </c>
      <c r="R914" s="8">
        <f t="shared" si="181"/>
        <v>0</v>
      </c>
      <c r="S914" s="8">
        <f t="shared" si="181"/>
        <v>0</v>
      </c>
      <c r="T914" s="8">
        <f t="shared" si="181"/>
        <v>0</v>
      </c>
      <c r="U914" s="21">
        <f t="shared" si="178"/>
        <v>43</v>
      </c>
      <c r="V914" s="19">
        <f>VLOOKUP($C914,Gas!$B$3:$E$2506,2)</f>
        <v>3.1</v>
      </c>
      <c r="W914" s="44">
        <f t="shared" si="179"/>
        <v>12.641935483870967</v>
      </c>
      <c r="X914" s="5">
        <f>VLOOKUP($C914,Gas!$B$3:$E$2506,4)</f>
        <v>0.6167902136923924</v>
      </c>
    </row>
    <row r="915" spans="1:24" x14ac:dyDescent="0.2">
      <c r="A915">
        <f t="shared" si="171"/>
        <v>2001</v>
      </c>
      <c r="B915" s="43">
        <f t="shared" si="170"/>
        <v>43</v>
      </c>
      <c r="C915" s="91">
        <v>37083</v>
      </c>
      <c r="D915" s="92">
        <v>35.76</v>
      </c>
      <c r="E915" s="4">
        <f t="shared" si="177"/>
        <v>-9.1591661906226751E-2</v>
      </c>
      <c r="F915" s="100">
        <f t="shared" si="172"/>
        <v>3.0655608138351118</v>
      </c>
      <c r="G915" s="2"/>
      <c r="H915" s="8">
        <f t="shared" si="181"/>
        <v>0</v>
      </c>
      <c r="I915" s="8">
        <f t="shared" si="181"/>
        <v>0</v>
      </c>
      <c r="J915" s="8">
        <f t="shared" si="181"/>
        <v>0</v>
      </c>
      <c r="K915" s="8">
        <f t="shared" si="181"/>
        <v>0</v>
      </c>
      <c r="L915" s="8">
        <f t="shared" si="181"/>
        <v>4.240000000000002</v>
      </c>
      <c r="M915" s="8">
        <f t="shared" si="181"/>
        <v>14.240000000000002</v>
      </c>
      <c r="N915" s="8">
        <f t="shared" si="181"/>
        <v>15.759999999999998</v>
      </c>
      <c r="O915" s="8">
        <f t="shared" si="181"/>
        <v>10.759999999999998</v>
      </c>
      <c r="P915" s="8">
        <f t="shared" si="181"/>
        <v>5.759999999999998</v>
      </c>
      <c r="Q915" s="8">
        <f t="shared" si="181"/>
        <v>0.75999999999999801</v>
      </c>
      <c r="R915" s="8">
        <f t="shared" si="181"/>
        <v>0</v>
      </c>
      <c r="S915" s="8">
        <f t="shared" si="181"/>
        <v>0</v>
      </c>
      <c r="T915" s="8">
        <f t="shared" si="181"/>
        <v>0</v>
      </c>
      <c r="U915" s="21">
        <f t="shared" si="178"/>
        <v>43</v>
      </c>
      <c r="V915" s="19">
        <f>VLOOKUP($C915,Gas!$B$3:$E$2506,2)</f>
        <v>3.18</v>
      </c>
      <c r="W915" s="44">
        <f t="shared" si="179"/>
        <v>11.245283018867923</v>
      </c>
      <c r="X915" s="5">
        <f>VLOOKUP($C915,Gas!$B$3:$E$2506,4)</f>
        <v>0.44022914159907173</v>
      </c>
    </row>
    <row r="916" spans="1:24" x14ac:dyDescent="0.2">
      <c r="A916">
        <f t="shared" si="171"/>
        <v>2001</v>
      </c>
      <c r="B916" s="43">
        <f t="shared" si="170"/>
        <v>43</v>
      </c>
      <c r="C916" s="91">
        <v>37084</v>
      </c>
      <c r="D916" s="92">
        <v>31.53</v>
      </c>
      <c r="E916" s="4">
        <f t="shared" si="177"/>
        <v>-0.12589047674834383</v>
      </c>
      <c r="F916" s="100">
        <f t="shared" si="172"/>
        <v>2.7627081346783733</v>
      </c>
      <c r="G916" s="2"/>
      <c r="H916" s="8">
        <f t="shared" si="181"/>
        <v>0</v>
      </c>
      <c r="I916" s="8">
        <f t="shared" si="181"/>
        <v>0</v>
      </c>
      <c r="J916" s="8">
        <f t="shared" si="181"/>
        <v>0</v>
      </c>
      <c r="K916" s="8">
        <f t="shared" si="181"/>
        <v>3.4699999999999989</v>
      </c>
      <c r="L916" s="8">
        <f t="shared" si="181"/>
        <v>8.4699999999999989</v>
      </c>
      <c r="M916" s="8">
        <f t="shared" si="181"/>
        <v>18.47</v>
      </c>
      <c r="N916" s="8">
        <f t="shared" si="181"/>
        <v>11.530000000000001</v>
      </c>
      <c r="O916" s="8">
        <f t="shared" si="181"/>
        <v>6.5300000000000011</v>
      </c>
      <c r="P916" s="8">
        <f t="shared" si="181"/>
        <v>1.5300000000000011</v>
      </c>
      <c r="Q916" s="8">
        <f t="shared" si="181"/>
        <v>0</v>
      </c>
      <c r="R916" s="8">
        <f t="shared" si="181"/>
        <v>0</v>
      </c>
      <c r="S916" s="8">
        <f t="shared" si="181"/>
        <v>0</v>
      </c>
      <c r="T916" s="8">
        <f t="shared" si="181"/>
        <v>0</v>
      </c>
      <c r="U916" s="21">
        <f t="shared" si="178"/>
        <v>43</v>
      </c>
      <c r="V916" s="19">
        <f>VLOOKUP($C916,Gas!$B$3:$E$2506,2)</f>
        <v>3.2050000000000001</v>
      </c>
      <c r="W916" s="44">
        <f t="shared" si="179"/>
        <v>9.8377535101404057</v>
      </c>
      <c r="X916" s="5">
        <f>VLOOKUP($C916,Gas!$B$3:$E$2506,4)</f>
        <v>0.43844378393756689</v>
      </c>
    </row>
    <row r="917" spans="1:24" x14ac:dyDescent="0.2">
      <c r="A917">
        <f t="shared" si="171"/>
        <v>2001</v>
      </c>
      <c r="B917" s="43">
        <f t="shared" si="170"/>
        <v>43</v>
      </c>
      <c r="C917" s="91">
        <v>37085</v>
      </c>
      <c r="D917" s="92">
        <v>29.52</v>
      </c>
      <c r="E917" s="4">
        <f t="shared" si="177"/>
        <v>-6.5871473824697713E-2</v>
      </c>
      <c r="F917" s="100">
        <f t="shared" si="172"/>
        <v>2.7589157130604627</v>
      </c>
      <c r="G917" s="2"/>
      <c r="H917" s="8">
        <f t="shared" si="181"/>
        <v>0</v>
      </c>
      <c r="I917" s="8">
        <f t="shared" si="181"/>
        <v>0</v>
      </c>
      <c r="J917" s="8">
        <f t="shared" si="181"/>
        <v>0.48000000000000043</v>
      </c>
      <c r="K917" s="8">
        <f t="shared" si="181"/>
        <v>5.48</v>
      </c>
      <c r="L917" s="8">
        <f t="shared" si="181"/>
        <v>10.48</v>
      </c>
      <c r="M917" s="8">
        <f t="shared" si="181"/>
        <v>20.48</v>
      </c>
      <c r="N917" s="8">
        <f t="shared" si="181"/>
        <v>9.52</v>
      </c>
      <c r="O917" s="8">
        <f t="shared" si="181"/>
        <v>4.5199999999999996</v>
      </c>
      <c r="P917" s="8">
        <f t="shared" si="181"/>
        <v>0</v>
      </c>
      <c r="Q917" s="8">
        <f t="shared" si="181"/>
        <v>0</v>
      </c>
      <c r="R917" s="8">
        <f t="shared" si="181"/>
        <v>0</v>
      </c>
      <c r="S917" s="8">
        <f t="shared" si="181"/>
        <v>0</v>
      </c>
      <c r="T917" s="8">
        <f t="shared" si="181"/>
        <v>0</v>
      </c>
      <c r="U917" s="21">
        <f t="shared" si="178"/>
        <v>43</v>
      </c>
      <c r="V917" s="19">
        <f>VLOOKUP($C917,Gas!$B$3:$E$2506,2)</f>
        <v>3.3</v>
      </c>
      <c r="W917" s="44">
        <f t="shared" si="179"/>
        <v>8.9454545454545453</v>
      </c>
      <c r="X917" s="5">
        <f>VLOOKUP($C917,Gas!$B$3:$E$2506,4)</f>
        <v>0.41058876328417393</v>
      </c>
    </row>
    <row r="918" spans="1:24" x14ac:dyDescent="0.2">
      <c r="A918">
        <f t="shared" si="171"/>
        <v>2001</v>
      </c>
      <c r="B918" s="43">
        <f t="shared" si="170"/>
        <v>43</v>
      </c>
      <c r="C918" s="91">
        <v>37088</v>
      </c>
      <c r="D918" s="92">
        <v>35.729999999999997</v>
      </c>
      <c r="E918" s="4">
        <f t="shared" si="177"/>
        <v>0.19092267230304655</v>
      </c>
      <c r="F918" s="100">
        <f t="shared" si="172"/>
        <v>3.0427461101907092</v>
      </c>
      <c r="G918" s="2"/>
      <c r="H918" s="8">
        <f t="shared" si="181"/>
        <v>0</v>
      </c>
      <c r="I918" s="8">
        <f t="shared" si="181"/>
        <v>0</v>
      </c>
      <c r="J918" s="8">
        <f t="shared" si="181"/>
        <v>0</v>
      </c>
      <c r="K918" s="8">
        <f t="shared" si="181"/>
        <v>0</v>
      </c>
      <c r="L918" s="8">
        <f t="shared" si="181"/>
        <v>4.2700000000000031</v>
      </c>
      <c r="M918" s="8">
        <f t="shared" si="181"/>
        <v>14.270000000000003</v>
      </c>
      <c r="N918" s="8">
        <f t="shared" si="181"/>
        <v>15.729999999999997</v>
      </c>
      <c r="O918" s="8">
        <f t="shared" si="181"/>
        <v>10.729999999999997</v>
      </c>
      <c r="P918" s="8">
        <f t="shared" si="181"/>
        <v>5.7299999999999969</v>
      </c>
      <c r="Q918" s="8">
        <f t="shared" si="181"/>
        <v>0.72999999999999687</v>
      </c>
      <c r="R918" s="8">
        <f t="shared" si="181"/>
        <v>0</v>
      </c>
      <c r="S918" s="8">
        <f t="shared" si="181"/>
        <v>0</v>
      </c>
      <c r="T918" s="8">
        <f t="shared" si="181"/>
        <v>0</v>
      </c>
      <c r="U918" s="21">
        <f t="shared" si="178"/>
        <v>43</v>
      </c>
      <c r="V918" s="19">
        <f>VLOOKUP($C918,Gas!$B$3:$E$2506,2)</f>
        <v>3.1549999999999998</v>
      </c>
      <c r="W918" s="44">
        <f t="shared" si="179"/>
        <v>11.324881141045958</v>
      </c>
      <c r="X918" s="5">
        <f>VLOOKUP($C918,Gas!$B$3:$E$2506,4)</f>
        <v>0.49026079661961713</v>
      </c>
    </row>
    <row r="919" spans="1:24" x14ac:dyDescent="0.2">
      <c r="A919">
        <f t="shared" si="171"/>
        <v>2001</v>
      </c>
      <c r="B919" s="43">
        <f t="shared" si="170"/>
        <v>43</v>
      </c>
      <c r="C919" s="91">
        <v>37089</v>
      </c>
      <c r="D919" s="92">
        <v>40.4</v>
      </c>
      <c r="E919" s="4">
        <f t="shared" si="177"/>
        <v>0.12283911293178593</v>
      </c>
      <c r="F919" s="100">
        <f t="shared" si="172"/>
        <v>2.4497404386828303</v>
      </c>
      <c r="G919" s="2"/>
      <c r="H919" s="8">
        <f t="shared" si="181"/>
        <v>0</v>
      </c>
      <c r="I919" s="8">
        <f t="shared" si="181"/>
        <v>0</v>
      </c>
      <c r="J919" s="8">
        <f t="shared" si="181"/>
        <v>0</v>
      </c>
      <c r="K919" s="8">
        <f t="shared" si="181"/>
        <v>0</v>
      </c>
      <c r="L919" s="8">
        <f t="shared" si="181"/>
        <v>0</v>
      </c>
      <c r="M919" s="8">
        <f t="shared" si="181"/>
        <v>9.6000000000000014</v>
      </c>
      <c r="N919" s="8">
        <f t="shared" si="181"/>
        <v>20.399999999999999</v>
      </c>
      <c r="O919" s="8">
        <f t="shared" si="181"/>
        <v>15.399999999999999</v>
      </c>
      <c r="P919" s="8">
        <f t="shared" si="181"/>
        <v>10.399999999999999</v>
      </c>
      <c r="Q919" s="8">
        <f t="shared" si="181"/>
        <v>5.3999999999999986</v>
      </c>
      <c r="R919" s="8">
        <f t="shared" si="181"/>
        <v>0.39999999999999858</v>
      </c>
      <c r="S919" s="8">
        <f t="shared" si="181"/>
        <v>0</v>
      </c>
      <c r="T919" s="8">
        <f t="shared" si="181"/>
        <v>0</v>
      </c>
      <c r="U919" s="21">
        <f t="shared" si="178"/>
        <v>43</v>
      </c>
      <c r="V919" s="19">
        <f>VLOOKUP($C919,Gas!$B$3:$E$2506,2)</f>
        <v>3.0750000000000002</v>
      </c>
      <c r="W919" s="44">
        <f t="shared" si="179"/>
        <v>13.13821138211382</v>
      </c>
      <c r="X919" s="5">
        <f>VLOOKUP($C919,Gas!$B$3:$E$2506,4)</f>
        <v>0.4662517629910426</v>
      </c>
    </row>
    <row r="920" spans="1:24" x14ac:dyDescent="0.2">
      <c r="A920">
        <f t="shared" si="171"/>
        <v>2001</v>
      </c>
      <c r="B920" s="43">
        <f t="shared" si="170"/>
        <v>43</v>
      </c>
      <c r="C920" s="91">
        <v>37090</v>
      </c>
      <c r="D920" s="92">
        <v>36.6</v>
      </c>
      <c r="E920" s="4">
        <f t="shared" si="177"/>
        <v>-9.8781544559783788E-2</v>
      </c>
      <c r="F920" s="100">
        <f t="shared" si="172"/>
        <v>2.4139771001069463</v>
      </c>
      <c r="G920" s="2"/>
      <c r="H920" s="8">
        <f t="shared" si="181"/>
        <v>0</v>
      </c>
      <c r="I920" s="8">
        <f t="shared" si="181"/>
        <v>0</v>
      </c>
      <c r="J920" s="8">
        <f t="shared" si="181"/>
        <v>0</v>
      </c>
      <c r="K920" s="8">
        <f t="shared" si="181"/>
        <v>0</v>
      </c>
      <c r="L920" s="8">
        <f t="shared" si="181"/>
        <v>3.3999999999999986</v>
      </c>
      <c r="M920" s="8">
        <f t="shared" si="181"/>
        <v>13.399999999999999</v>
      </c>
      <c r="N920" s="8">
        <f t="shared" si="181"/>
        <v>16.600000000000001</v>
      </c>
      <c r="O920" s="8">
        <f t="shared" si="181"/>
        <v>11.600000000000001</v>
      </c>
      <c r="P920" s="8">
        <f t="shared" si="181"/>
        <v>6.6000000000000014</v>
      </c>
      <c r="Q920" s="8">
        <f t="shared" si="181"/>
        <v>1.6000000000000014</v>
      </c>
      <c r="R920" s="8">
        <f t="shared" si="181"/>
        <v>0</v>
      </c>
      <c r="S920" s="8">
        <f t="shared" si="181"/>
        <v>0</v>
      </c>
      <c r="T920" s="8">
        <f t="shared" si="181"/>
        <v>0</v>
      </c>
      <c r="U920" s="21">
        <f t="shared" si="178"/>
        <v>43</v>
      </c>
      <c r="V920" s="19">
        <f>VLOOKUP($C920,Gas!$B$3:$E$2506,2)</f>
        <v>3.12</v>
      </c>
      <c r="W920" s="44">
        <f t="shared" si="179"/>
        <v>11.73076923076923</v>
      </c>
      <c r="X920" s="5">
        <f>VLOOKUP($C920,Gas!$B$3:$E$2506,4)</f>
        <v>0.47115633159837939</v>
      </c>
    </row>
    <row r="921" spans="1:24" x14ac:dyDescent="0.2">
      <c r="A921">
        <f t="shared" si="171"/>
        <v>2001</v>
      </c>
      <c r="B921" s="43">
        <f t="shared" ref="B921:B966" si="182">MONTH(C921)+(YEAR(C921)-1998)*12</f>
        <v>43</v>
      </c>
      <c r="C921" s="91">
        <v>37091</v>
      </c>
      <c r="D921" s="92">
        <v>34.880000000000003</v>
      </c>
      <c r="E921" s="4">
        <f t="shared" si="177"/>
        <v>-4.8134641366541692E-2</v>
      </c>
      <c r="F921" s="100">
        <f t="shared" si="172"/>
        <v>2.3481862054995406</v>
      </c>
      <c r="G921" s="2"/>
      <c r="H921" s="8">
        <f t="shared" si="181"/>
        <v>0</v>
      </c>
      <c r="I921" s="8">
        <f t="shared" si="181"/>
        <v>0</v>
      </c>
      <c r="J921" s="8">
        <f t="shared" si="181"/>
        <v>0</v>
      </c>
      <c r="K921" s="8">
        <f t="shared" si="181"/>
        <v>0.11999999999999744</v>
      </c>
      <c r="L921" s="8">
        <f t="shared" si="181"/>
        <v>5.1199999999999974</v>
      </c>
      <c r="M921" s="8">
        <f t="shared" si="181"/>
        <v>15.119999999999997</v>
      </c>
      <c r="N921" s="8">
        <f t="shared" si="181"/>
        <v>14.880000000000003</v>
      </c>
      <c r="O921" s="8">
        <f t="shared" si="181"/>
        <v>9.8800000000000026</v>
      </c>
      <c r="P921" s="8">
        <f t="shared" si="181"/>
        <v>4.8800000000000026</v>
      </c>
      <c r="Q921" s="8">
        <f t="shared" si="181"/>
        <v>0</v>
      </c>
      <c r="R921" s="8">
        <f t="shared" si="181"/>
        <v>0</v>
      </c>
      <c r="S921" s="8">
        <f t="shared" si="181"/>
        <v>0</v>
      </c>
      <c r="T921" s="8">
        <f t="shared" si="181"/>
        <v>0</v>
      </c>
      <c r="U921" s="21">
        <f t="shared" si="178"/>
        <v>43</v>
      </c>
      <c r="V921" s="19">
        <f>VLOOKUP($C921,Gas!$B$3:$E$2506,2)</f>
        <v>3.145</v>
      </c>
      <c r="W921" s="44">
        <f t="shared" si="179"/>
        <v>11.090620031796503</v>
      </c>
      <c r="X921" s="5">
        <f>VLOOKUP($C921,Gas!$B$3:$E$2506,4)</f>
        <v>0.47081445655564813</v>
      </c>
    </row>
    <row r="922" spans="1:24" x14ac:dyDescent="0.2">
      <c r="A922">
        <f t="shared" ref="A922:A966" si="183">YEAR(C922)</f>
        <v>2001</v>
      </c>
      <c r="B922" s="43">
        <f t="shared" si="182"/>
        <v>43</v>
      </c>
      <c r="C922" s="91">
        <v>37092</v>
      </c>
      <c r="D922" s="92">
        <v>35.49</v>
      </c>
      <c r="E922" s="4">
        <f t="shared" si="177"/>
        <v>1.7337367617626193E-2</v>
      </c>
      <c r="F922" s="100">
        <f t="shared" si="172"/>
        <v>2.265924595776768</v>
      </c>
      <c r="G922" s="2"/>
      <c r="H922" s="8">
        <f t="shared" si="181"/>
        <v>0</v>
      </c>
      <c r="I922" s="8">
        <f t="shared" si="181"/>
        <v>0</v>
      </c>
      <c r="J922" s="8">
        <f t="shared" si="181"/>
        <v>0</v>
      </c>
      <c r="K922" s="8">
        <f t="shared" si="181"/>
        <v>0</v>
      </c>
      <c r="L922" s="8">
        <f t="shared" si="181"/>
        <v>4.509999999999998</v>
      </c>
      <c r="M922" s="8">
        <f t="shared" si="181"/>
        <v>14.509999999999998</v>
      </c>
      <c r="N922" s="8">
        <f t="shared" si="181"/>
        <v>15.490000000000002</v>
      </c>
      <c r="O922" s="8">
        <f t="shared" si="181"/>
        <v>10.490000000000002</v>
      </c>
      <c r="P922" s="8">
        <f t="shared" si="181"/>
        <v>5.490000000000002</v>
      </c>
      <c r="Q922" s="8">
        <f t="shared" si="181"/>
        <v>0.49000000000000199</v>
      </c>
      <c r="R922" s="8">
        <f t="shared" si="181"/>
        <v>0</v>
      </c>
      <c r="S922" s="8">
        <f t="shared" si="181"/>
        <v>0</v>
      </c>
      <c r="T922" s="8">
        <f t="shared" si="181"/>
        <v>0</v>
      </c>
      <c r="U922" s="21">
        <f t="shared" si="178"/>
        <v>43</v>
      </c>
      <c r="V922" s="19">
        <f>VLOOKUP($C922,Gas!$B$3:$E$2506,2)</f>
        <v>3.0249999999999999</v>
      </c>
      <c r="W922" s="44">
        <f t="shared" si="179"/>
        <v>11.732231404958679</v>
      </c>
      <c r="X922" s="5">
        <f>VLOOKUP($C922,Gas!$B$3:$E$2506,4)</f>
        <v>0.49208108155231994</v>
      </c>
    </row>
    <row r="923" spans="1:24" x14ac:dyDescent="0.2">
      <c r="A923">
        <f t="shared" si="183"/>
        <v>2001</v>
      </c>
      <c r="B923" s="43">
        <f t="shared" si="182"/>
        <v>43</v>
      </c>
      <c r="C923" s="91">
        <v>37095</v>
      </c>
      <c r="D923" s="92">
        <v>61.61</v>
      </c>
      <c r="E923" s="4">
        <f t="shared" si="177"/>
        <v>0.5515732283680741</v>
      </c>
      <c r="F923" s="100">
        <f t="shared" si="172"/>
        <v>3.2281441011439878</v>
      </c>
      <c r="G923" s="2"/>
      <c r="H923" s="8">
        <f t="shared" si="181"/>
        <v>0</v>
      </c>
      <c r="I923" s="8">
        <f t="shared" si="181"/>
        <v>0</v>
      </c>
      <c r="J923" s="8">
        <f t="shared" si="181"/>
        <v>0</v>
      </c>
      <c r="K923" s="8">
        <f t="shared" si="181"/>
        <v>0</v>
      </c>
      <c r="L923" s="8">
        <f t="shared" si="181"/>
        <v>0</v>
      </c>
      <c r="M923" s="8">
        <f t="shared" si="181"/>
        <v>0</v>
      </c>
      <c r="N923" s="8">
        <f t="shared" si="181"/>
        <v>41.61</v>
      </c>
      <c r="O923" s="8">
        <f t="shared" si="181"/>
        <v>36.61</v>
      </c>
      <c r="P923" s="8">
        <f t="shared" si="181"/>
        <v>31.61</v>
      </c>
      <c r="Q923" s="8">
        <f t="shared" si="181"/>
        <v>26.61</v>
      </c>
      <c r="R923" s="8">
        <f t="shared" si="181"/>
        <v>21.61</v>
      </c>
      <c r="S923" s="8">
        <f t="shared" si="181"/>
        <v>11.61</v>
      </c>
      <c r="T923" s="8">
        <f t="shared" si="181"/>
        <v>0</v>
      </c>
      <c r="U923" s="21">
        <f t="shared" si="178"/>
        <v>43</v>
      </c>
      <c r="V923" s="19">
        <f>VLOOKUP($C923,Gas!$B$3:$E$2506,2)</f>
        <v>2.95</v>
      </c>
      <c r="W923" s="44">
        <f t="shared" si="179"/>
        <v>20.884745762711862</v>
      </c>
      <c r="X923" s="5">
        <f>VLOOKUP($C923,Gas!$B$3:$E$2506,4)</f>
        <v>0.39463964023990933</v>
      </c>
    </row>
    <row r="924" spans="1:24" x14ac:dyDescent="0.2">
      <c r="A924">
        <f t="shared" si="183"/>
        <v>2001</v>
      </c>
      <c r="B924" s="43">
        <f t="shared" si="182"/>
        <v>43</v>
      </c>
      <c r="C924" s="91">
        <v>37096</v>
      </c>
      <c r="D924" s="92">
        <v>67.23</v>
      </c>
      <c r="E924" s="4">
        <f t="shared" si="177"/>
        <v>8.7295381454466095E-2</v>
      </c>
      <c r="F924" s="100">
        <f t="shared" ref="F924:F963" si="184">STDEV(E915:E924)*SQRT(trade_day)</f>
        <v>3.2284277751145947</v>
      </c>
      <c r="G924" s="2"/>
      <c r="H924" s="8">
        <f t="shared" ref="H924:T933" si="185">IF(H$1="P",MAX(0,H$2-$D924),IF(H$1="C",MAX(0,$D924-H$2)))</f>
        <v>0</v>
      </c>
      <c r="I924" s="8">
        <f t="shared" si="185"/>
        <v>0</v>
      </c>
      <c r="J924" s="8">
        <f t="shared" si="185"/>
        <v>0</v>
      </c>
      <c r="K924" s="8">
        <f t="shared" si="185"/>
        <v>0</v>
      </c>
      <c r="L924" s="8">
        <f t="shared" si="185"/>
        <v>0</v>
      </c>
      <c r="M924" s="8">
        <f t="shared" si="185"/>
        <v>0</v>
      </c>
      <c r="N924" s="8">
        <f t="shared" si="185"/>
        <v>47.230000000000004</v>
      </c>
      <c r="O924" s="8">
        <f t="shared" si="185"/>
        <v>42.230000000000004</v>
      </c>
      <c r="P924" s="8">
        <f t="shared" si="185"/>
        <v>37.230000000000004</v>
      </c>
      <c r="Q924" s="8">
        <f t="shared" si="185"/>
        <v>32.230000000000004</v>
      </c>
      <c r="R924" s="8">
        <f t="shared" si="185"/>
        <v>27.230000000000004</v>
      </c>
      <c r="S924" s="8">
        <f t="shared" si="185"/>
        <v>17.230000000000004</v>
      </c>
      <c r="T924" s="8">
        <f t="shared" si="185"/>
        <v>0</v>
      </c>
      <c r="U924" s="21">
        <f t="shared" si="178"/>
        <v>43</v>
      </c>
      <c r="V924" s="19">
        <f>VLOOKUP($C924,Gas!$B$3:$E$2506,2)</f>
        <v>3.01</v>
      </c>
      <c r="W924" s="44">
        <f t="shared" si="179"/>
        <v>22.335548172757477</v>
      </c>
      <c r="X924" s="5">
        <f>VLOOKUP($C924,Gas!$B$3:$E$2506,4)</f>
        <v>0.36373121273308284</v>
      </c>
    </row>
    <row r="925" spans="1:24" x14ac:dyDescent="0.2">
      <c r="A925">
        <f t="shared" si="183"/>
        <v>2001</v>
      </c>
      <c r="B925" s="43">
        <f t="shared" si="182"/>
        <v>43</v>
      </c>
      <c r="C925" s="91">
        <v>37097</v>
      </c>
      <c r="D925" s="92">
        <v>58.7</v>
      </c>
      <c r="E925" s="4">
        <f t="shared" si="177"/>
        <v>-0.13567984964689456</v>
      </c>
      <c r="F925" s="100">
        <f t="shared" si="184"/>
        <v>3.2905729222649405</v>
      </c>
      <c r="G925" s="2"/>
      <c r="H925" s="8">
        <f t="shared" si="185"/>
        <v>0</v>
      </c>
      <c r="I925" s="8">
        <f t="shared" si="185"/>
        <v>0</v>
      </c>
      <c r="J925" s="8">
        <f t="shared" si="185"/>
        <v>0</v>
      </c>
      <c r="K925" s="8">
        <f t="shared" si="185"/>
        <v>0</v>
      </c>
      <c r="L925" s="8">
        <f t="shared" si="185"/>
        <v>0</v>
      </c>
      <c r="M925" s="8">
        <f t="shared" si="185"/>
        <v>0</v>
      </c>
      <c r="N925" s="8">
        <f t="shared" si="185"/>
        <v>38.700000000000003</v>
      </c>
      <c r="O925" s="8">
        <f t="shared" si="185"/>
        <v>33.700000000000003</v>
      </c>
      <c r="P925" s="8">
        <f t="shared" si="185"/>
        <v>28.700000000000003</v>
      </c>
      <c r="Q925" s="8">
        <f t="shared" si="185"/>
        <v>23.700000000000003</v>
      </c>
      <c r="R925" s="8">
        <f t="shared" si="185"/>
        <v>18.700000000000003</v>
      </c>
      <c r="S925" s="8">
        <f t="shared" si="185"/>
        <v>8.7000000000000028</v>
      </c>
      <c r="T925" s="8">
        <f t="shared" si="185"/>
        <v>0</v>
      </c>
      <c r="U925" s="21">
        <f t="shared" si="178"/>
        <v>43</v>
      </c>
      <c r="V925" s="19">
        <f>VLOOKUP($C925,Gas!$B$3:$E$2506,2)</f>
        <v>3.01</v>
      </c>
      <c r="W925" s="44">
        <f t="shared" si="179"/>
        <v>19.501661129568109</v>
      </c>
      <c r="X925" s="5">
        <f>VLOOKUP($C925,Gas!$B$3:$E$2506,4)</f>
        <v>0.36373121273308284</v>
      </c>
    </row>
    <row r="926" spans="1:24" x14ac:dyDescent="0.2">
      <c r="A926">
        <f t="shared" si="183"/>
        <v>2001</v>
      </c>
      <c r="B926" s="43">
        <f t="shared" si="182"/>
        <v>43</v>
      </c>
      <c r="C926" s="91">
        <v>37098</v>
      </c>
      <c r="D926" s="92">
        <v>47.37</v>
      </c>
      <c r="E926" s="4">
        <f t="shared" si="177"/>
        <v>-0.21445060989839038</v>
      </c>
      <c r="F926" s="100">
        <f t="shared" si="184"/>
        <v>3.447776825700863</v>
      </c>
      <c r="G926" s="2"/>
      <c r="H926" s="8">
        <f t="shared" si="185"/>
        <v>0</v>
      </c>
      <c r="I926" s="8">
        <f t="shared" si="185"/>
        <v>0</v>
      </c>
      <c r="J926" s="8">
        <f t="shared" si="185"/>
        <v>0</v>
      </c>
      <c r="K926" s="8">
        <f t="shared" si="185"/>
        <v>0</v>
      </c>
      <c r="L926" s="8">
        <f t="shared" si="185"/>
        <v>0</v>
      </c>
      <c r="M926" s="8">
        <f t="shared" si="185"/>
        <v>2.6300000000000026</v>
      </c>
      <c r="N926" s="8">
        <f t="shared" si="185"/>
        <v>27.369999999999997</v>
      </c>
      <c r="O926" s="8">
        <f t="shared" si="185"/>
        <v>22.369999999999997</v>
      </c>
      <c r="P926" s="8">
        <f t="shared" si="185"/>
        <v>17.369999999999997</v>
      </c>
      <c r="Q926" s="8">
        <f t="shared" si="185"/>
        <v>12.369999999999997</v>
      </c>
      <c r="R926" s="8">
        <f t="shared" si="185"/>
        <v>7.3699999999999974</v>
      </c>
      <c r="S926" s="8">
        <f t="shared" si="185"/>
        <v>0</v>
      </c>
      <c r="T926" s="8">
        <f t="shared" si="185"/>
        <v>0</v>
      </c>
      <c r="U926" s="21">
        <f t="shared" si="178"/>
        <v>43</v>
      </c>
      <c r="V926" s="19">
        <f>VLOOKUP($C926,Gas!$B$3:$E$2506,2)</f>
        <v>3.06</v>
      </c>
      <c r="W926" s="44">
        <f t="shared" si="179"/>
        <v>15.480392156862743</v>
      </c>
      <c r="X926" s="5">
        <f>VLOOKUP($C926,Gas!$B$3:$E$2506,4)</f>
        <v>0.38534955384127728</v>
      </c>
    </row>
    <row r="927" spans="1:24" x14ac:dyDescent="0.2">
      <c r="A927">
        <f t="shared" si="183"/>
        <v>2001</v>
      </c>
      <c r="B927" s="43">
        <f t="shared" si="182"/>
        <v>43</v>
      </c>
      <c r="C927" s="91">
        <v>37099</v>
      </c>
      <c r="D927" s="92">
        <v>37.4</v>
      </c>
      <c r="E927" s="4">
        <f t="shared" si="177"/>
        <v>-0.23631841251517416</v>
      </c>
      <c r="F927" s="100">
        <f t="shared" si="184"/>
        <v>3.6908902106514803</v>
      </c>
      <c r="G927" s="2"/>
      <c r="H927" s="8">
        <f t="shared" si="185"/>
        <v>0</v>
      </c>
      <c r="I927" s="8">
        <f t="shared" si="185"/>
        <v>0</v>
      </c>
      <c r="J927" s="8">
        <f t="shared" si="185"/>
        <v>0</v>
      </c>
      <c r="K927" s="8">
        <f t="shared" si="185"/>
        <v>0</v>
      </c>
      <c r="L927" s="8">
        <f t="shared" si="185"/>
        <v>2.6000000000000014</v>
      </c>
      <c r="M927" s="8">
        <f t="shared" si="185"/>
        <v>12.600000000000001</v>
      </c>
      <c r="N927" s="8">
        <f t="shared" si="185"/>
        <v>17.399999999999999</v>
      </c>
      <c r="O927" s="8">
        <f t="shared" si="185"/>
        <v>12.399999999999999</v>
      </c>
      <c r="P927" s="8">
        <f t="shared" si="185"/>
        <v>7.3999999999999986</v>
      </c>
      <c r="Q927" s="8">
        <f t="shared" si="185"/>
        <v>2.3999999999999986</v>
      </c>
      <c r="R927" s="8">
        <f t="shared" si="185"/>
        <v>0</v>
      </c>
      <c r="S927" s="8">
        <f t="shared" si="185"/>
        <v>0</v>
      </c>
      <c r="T927" s="8">
        <f t="shared" si="185"/>
        <v>0</v>
      </c>
      <c r="U927" s="21">
        <f t="shared" si="178"/>
        <v>43</v>
      </c>
      <c r="V927" s="19">
        <f>VLOOKUP($C927,Gas!$B$3:$E$2506,2)</f>
        <v>3.2650000000000001</v>
      </c>
      <c r="W927" s="44">
        <f t="shared" si="179"/>
        <v>11.454823889739663</v>
      </c>
      <c r="X927" s="5">
        <f>VLOOKUP($C927,Gas!$B$3:$E$2506,4)</f>
        <v>0.53055158772404598</v>
      </c>
    </row>
    <row r="928" spans="1:24" x14ac:dyDescent="0.2">
      <c r="A928">
        <f t="shared" si="183"/>
        <v>2001</v>
      </c>
      <c r="B928" s="43">
        <f t="shared" si="182"/>
        <v>43</v>
      </c>
      <c r="C928" s="91">
        <v>37102</v>
      </c>
      <c r="D928" s="92">
        <v>38.96</v>
      </c>
      <c r="E928" s="4">
        <f t="shared" si="177"/>
        <v>4.0864774353848131E-2</v>
      </c>
      <c r="F928" s="100">
        <f t="shared" si="184"/>
        <v>3.5764806036873593</v>
      </c>
      <c r="G928" s="2"/>
      <c r="H928" s="8">
        <f t="shared" si="185"/>
        <v>0</v>
      </c>
      <c r="I928" s="8">
        <f t="shared" si="185"/>
        <v>0</v>
      </c>
      <c r="J928" s="8">
        <f t="shared" si="185"/>
        <v>0</v>
      </c>
      <c r="K928" s="8">
        <f t="shared" si="185"/>
        <v>0</v>
      </c>
      <c r="L928" s="8">
        <f t="shared" si="185"/>
        <v>1.0399999999999991</v>
      </c>
      <c r="M928" s="8">
        <f t="shared" si="185"/>
        <v>11.04</v>
      </c>
      <c r="N928" s="8">
        <f t="shared" si="185"/>
        <v>18.96</v>
      </c>
      <c r="O928" s="8">
        <f t="shared" si="185"/>
        <v>13.96</v>
      </c>
      <c r="P928" s="8">
        <f t="shared" si="185"/>
        <v>8.9600000000000009</v>
      </c>
      <c r="Q928" s="8">
        <f t="shared" si="185"/>
        <v>3.9600000000000009</v>
      </c>
      <c r="R928" s="8">
        <f t="shared" si="185"/>
        <v>0</v>
      </c>
      <c r="S928" s="8">
        <f t="shared" si="185"/>
        <v>0</v>
      </c>
      <c r="T928" s="8">
        <f t="shared" si="185"/>
        <v>0</v>
      </c>
      <c r="U928" s="21">
        <f t="shared" si="178"/>
        <v>43</v>
      </c>
      <c r="V928" s="19">
        <f>VLOOKUP($C928,Gas!$B$3:$E$2506,2)</f>
        <v>3.0649999999999999</v>
      </c>
      <c r="W928" s="44">
        <f t="shared" si="179"/>
        <v>12.71125611745514</v>
      </c>
      <c r="X928" s="5">
        <f>VLOOKUP($C928,Gas!$B$3:$E$2506,4)</f>
        <v>0.62039773362908546</v>
      </c>
    </row>
    <row r="929" spans="1:24" x14ac:dyDescent="0.2">
      <c r="A929">
        <f t="shared" si="183"/>
        <v>2001</v>
      </c>
      <c r="B929" s="43">
        <f t="shared" si="182"/>
        <v>43</v>
      </c>
      <c r="C929" s="91">
        <v>37103</v>
      </c>
      <c r="D929" s="92">
        <v>46.21</v>
      </c>
      <c r="E929" s="4">
        <f t="shared" si="177"/>
        <v>0.17066074610784074</v>
      </c>
      <c r="F929" s="100">
        <f t="shared" si="184"/>
        <v>3.6265337569238265</v>
      </c>
      <c r="G929" s="2"/>
      <c r="H929" s="8">
        <f t="shared" si="185"/>
        <v>0</v>
      </c>
      <c r="I929" s="8">
        <f t="shared" si="185"/>
        <v>0</v>
      </c>
      <c r="J929" s="8">
        <f t="shared" si="185"/>
        <v>0</v>
      </c>
      <c r="K929" s="8">
        <f t="shared" si="185"/>
        <v>0</v>
      </c>
      <c r="L929" s="8">
        <f t="shared" si="185"/>
        <v>0</v>
      </c>
      <c r="M929" s="8">
        <f t="shared" si="185"/>
        <v>3.7899999999999991</v>
      </c>
      <c r="N929" s="8">
        <f t="shared" si="185"/>
        <v>26.21</v>
      </c>
      <c r="O929" s="8">
        <f t="shared" si="185"/>
        <v>21.21</v>
      </c>
      <c r="P929" s="8">
        <f t="shared" si="185"/>
        <v>16.21</v>
      </c>
      <c r="Q929" s="8">
        <f t="shared" si="185"/>
        <v>11.21</v>
      </c>
      <c r="R929" s="8">
        <f t="shared" si="185"/>
        <v>6.2100000000000009</v>
      </c>
      <c r="S929" s="8">
        <f t="shared" si="185"/>
        <v>0</v>
      </c>
      <c r="T929" s="8">
        <f t="shared" si="185"/>
        <v>0</v>
      </c>
      <c r="U929" s="21">
        <f t="shared" si="178"/>
        <v>43</v>
      </c>
      <c r="V929" s="19">
        <f>VLOOKUP($C929,Gas!$B$3:$E$2506,2)</f>
        <v>3.27</v>
      </c>
      <c r="W929" s="44">
        <f t="shared" si="179"/>
        <v>14.131498470948012</v>
      </c>
      <c r="X929" s="5">
        <f>VLOOKUP($C929,Gas!$B$3:$E$2506,4)</f>
        <v>0.69786095222767675</v>
      </c>
    </row>
    <row r="930" spans="1:24" x14ac:dyDescent="0.2">
      <c r="A930">
        <f t="shared" si="183"/>
        <v>2001</v>
      </c>
      <c r="B930" s="43">
        <f t="shared" si="182"/>
        <v>44</v>
      </c>
      <c r="C930" s="91">
        <v>37104</v>
      </c>
      <c r="D930" s="92">
        <v>55.4</v>
      </c>
      <c r="E930" s="4">
        <f t="shared" si="177"/>
        <v>0.18138336887106307</v>
      </c>
      <c r="F930" s="100">
        <f t="shared" si="184"/>
        <v>3.6561471749193784</v>
      </c>
      <c r="G930" s="2"/>
      <c r="H930" s="8">
        <f t="shared" si="185"/>
        <v>0</v>
      </c>
      <c r="I930" s="8">
        <f t="shared" si="185"/>
        <v>0</v>
      </c>
      <c r="J930" s="8">
        <f t="shared" si="185"/>
        <v>0</v>
      </c>
      <c r="K930" s="8">
        <f t="shared" si="185"/>
        <v>0</v>
      </c>
      <c r="L930" s="8">
        <f t="shared" si="185"/>
        <v>0</v>
      </c>
      <c r="M930" s="8">
        <f t="shared" si="185"/>
        <v>0</v>
      </c>
      <c r="N930" s="8">
        <f t="shared" si="185"/>
        <v>35.4</v>
      </c>
      <c r="O930" s="8">
        <f t="shared" si="185"/>
        <v>30.4</v>
      </c>
      <c r="P930" s="8">
        <f t="shared" si="185"/>
        <v>25.4</v>
      </c>
      <c r="Q930" s="8">
        <f t="shared" si="185"/>
        <v>20.399999999999999</v>
      </c>
      <c r="R930" s="8">
        <f t="shared" si="185"/>
        <v>15.399999999999999</v>
      </c>
      <c r="S930" s="8">
        <f t="shared" si="185"/>
        <v>5.3999999999999986</v>
      </c>
      <c r="T930" s="8">
        <f t="shared" si="185"/>
        <v>0</v>
      </c>
      <c r="U930" s="21">
        <f t="shared" si="178"/>
        <v>44</v>
      </c>
      <c r="V930" s="19">
        <f>VLOOKUP($C930,Gas!$B$3:$E$2506,2)</f>
        <v>3.32</v>
      </c>
      <c r="W930" s="44">
        <f t="shared" si="179"/>
        <v>16.686746987951807</v>
      </c>
      <c r="X930" s="5">
        <f>VLOOKUP($C930,Gas!$B$3:$E$2506,4)</f>
        <v>0.69479428329565529</v>
      </c>
    </row>
    <row r="931" spans="1:24" x14ac:dyDescent="0.2">
      <c r="A931">
        <f t="shared" si="183"/>
        <v>2001</v>
      </c>
      <c r="B931" s="43">
        <f t="shared" si="182"/>
        <v>44</v>
      </c>
      <c r="C931" s="91">
        <v>37105</v>
      </c>
      <c r="D931" s="92">
        <v>58.05</v>
      </c>
      <c r="E931" s="4">
        <f t="shared" si="177"/>
        <v>4.6725114390662389E-2</v>
      </c>
      <c r="F931" s="100">
        <f t="shared" si="184"/>
        <v>3.6221878925083932</v>
      </c>
      <c r="G931" s="2"/>
      <c r="H931" s="8">
        <f t="shared" si="185"/>
        <v>0</v>
      </c>
      <c r="I931" s="8">
        <f t="shared" si="185"/>
        <v>0</v>
      </c>
      <c r="J931" s="8">
        <f t="shared" si="185"/>
        <v>0</v>
      </c>
      <c r="K931" s="8">
        <f t="shared" si="185"/>
        <v>0</v>
      </c>
      <c r="L931" s="8">
        <f t="shared" si="185"/>
        <v>0</v>
      </c>
      <c r="M931" s="8">
        <f t="shared" si="185"/>
        <v>0</v>
      </c>
      <c r="N931" s="8">
        <f t="shared" si="185"/>
        <v>38.049999999999997</v>
      </c>
      <c r="O931" s="8">
        <f t="shared" si="185"/>
        <v>33.049999999999997</v>
      </c>
      <c r="P931" s="8">
        <f t="shared" si="185"/>
        <v>28.049999999999997</v>
      </c>
      <c r="Q931" s="8">
        <f t="shared" si="185"/>
        <v>23.049999999999997</v>
      </c>
      <c r="R931" s="8">
        <f t="shared" si="185"/>
        <v>18.049999999999997</v>
      </c>
      <c r="S931" s="8">
        <f t="shared" si="185"/>
        <v>8.0499999999999972</v>
      </c>
      <c r="T931" s="8">
        <f t="shared" si="185"/>
        <v>0</v>
      </c>
      <c r="U931" s="21">
        <f t="shared" si="178"/>
        <v>44</v>
      </c>
      <c r="V931" s="19">
        <f>VLOOKUP($C931,Gas!$B$3:$E$2506,2)</f>
        <v>3.26</v>
      </c>
      <c r="W931" s="44">
        <f t="shared" si="179"/>
        <v>17.80674846625767</v>
      </c>
      <c r="X931" s="5">
        <f>VLOOKUP($C931,Gas!$B$3:$E$2506,4)</f>
        <v>0.71579211730517434</v>
      </c>
    </row>
    <row r="932" spans="1:24" x14ac:dyDescent="0.2">
      <c r="A932">
        <f t="shared" si="183"/>
        <v>2001</v>
      </c>
      <c r="B932" s="43">
        <f t="shared" si="182"/>
        <v>44</v>
      </c>
      <c r="C932" s="91">
        <v>37106</v>
      </c>
      <c r="D932" s="92">
        <v>73.59</v>
      </c>
      <c r="E932" s="4">
        <f t="shared" si="177"/>
        <v>0.23720443879460718</v>
      </c>
      <c r="F932" s="100">
        <f t="shared" si="184"/>
        <v>3.7307296238715533</v>
      </c>
      <c r="G932" s="2"/>
      <c r="H932" s="8">
        <f t="shared" si="185"/>
        <v>0</v>
      </c>
      <c r="I932" s="8">
        <f t="shared" si="185"/>
        <v>0</v>
      </c>
      <c r="J932" s="8">
        <f t="shared" si="185"/>
        <v>0</v>
      </c>
      <c r="K932" s="8">
        <f t="shared" si="185"/>
        <v>0</v>
      </c>
      <c r="L932" s="8">
        <f t="shared" si="185"/>
        <v>0</v>
      </c>
      <c r="M932" s="8">
        <f t="shared" si="185"/>
        <v>0</v>
      </c>
      <c r="N932" s="8">
        <f t="shared" si="185"/>
        <v>53.59</v>
      </c>
      <c r="O932" s="8">
        <f t="shared" si="185"/>
        <v>48.59</v>
      </c>
      <c r="P932" s="8">
        <f t="shared" si="185"/>
        <v>43.59</v>
      </c>
      <c r="Q932" s="8">
        <f t="shared" si="185"/>
        <v>38.590000000000003</v>
      </c>
      <c r="R932" s="8">
        <f t="shared" si="185"/>
        <v>33.590000000000003</v>
      </c>
      <c r="S932" s="8">
        <f t="shared" si="185"/>
        <v>23.590000000000003</v>
      </c>
      <c r="T932" s="8">
        <f t="shared" si="185"/>
        <v>0</v>
      </c>
      <c r="U932" s="21">
        <f t="shared" si="178"/>
        <v>44</v>
      </c>
      <c r="V932" s="19">
        <f>VLOOKUP($C932,Gas!$B$3:$E$2506,2)</f>
        <v>3.15</v>
      </c>
      <c r="W932" s="44">
        <f t="shared" si="179"/>
        <v>23.361904761904764</v>
      </c>
      <c r="X932" s="5">
        <f>VLOOKUP($C932,Gas!$B$3:$E$2506,4)</f>
        <v>0.75882067090094141</v>
      </c>
    </row>
    <row r="933" spans="1:24" x14ac:dyDescent="0.2">
      <c r="A933">
        <f t="shared" si="183"/>
        <v>2001</v>
      </c>
      <c r="B933" s="43">
        <f t="shared" si="182"/>
        <v>44</v>
      </c>
      <c r="C933" s="91">
        <v>37109</v>
      </c>
      <c r="D933" s="92">
        <v>59.85</v>
      </c>
      <c r="E933" s="4">
        <f t="shared" si="177"/>
        <v>-0.20666771493452551</v>
      </c>
      <c r="F933" s="100">
        <f t="shared" si="184"/>
        <v>2.8511042421741406</v>
      </c>
      <c r="G933" s="2"/>
      <c r="H933" s="8">
        <f t="shared" si="185"/>
        <v>0</v>
      </c>
      <c r="I933" s="8">
        <f t="shared" si="185"/>
        <v>0</v>
      </c>
      <c r="J933" s="8">
        <f t="shared" si="185"/>
        <v>0</v>
      </c>
      <c r="K933" s="8">
        <f t="shared" si="185"/>
        <v>0</v>
      </c>
      <c r="L933" s="8">
        <f t="shared" si="185"/>
        <v>0</v>
      </c>
      <c r="M933" s="8">
        <f t="shared" si="185"/>
        <v>0</v>
      </c>
      <c r="N933" s="8">
        <f t="shared" si="185"/>
        <v>39.85</v>
      </c>
      <c r="O933" s="8">
        <f t="shared" si="185"/>
        <v>34.85</v>
      </c>
      <c r="P933" s="8">
        <f t="shared" si="185"/>
        <v>29.85</v>
      </c>
      <c r="Q933" s="8">
        <f t="shared" si="185"/>
        <v>24.85</v>
      </c>
      <c r="R933" s="8">
        <f t="shared" si="185"/>
        <v>19.850000000000001</v>
      </c>
      <c r="S933" s="8">
        <f t="shared" si="185"/>
        <v>9.8500000000000014</v>
      </c>
      <c r="T933" s="8">
        <f t="shared" si="185"/>
        <v>0</v>
      </c>
      <c r="U933" s="21">
        <f t="shared" si="178"/>
        <v>44</v>
      </c>
      <c r="V933" s="19">
        <f>VLOOKUP($C933,Gas!$B$3:$E$2506,2)</f>
        <v>3.0550000000000002</v>
      </c>
      <c r="W933" s="44">
        <f t="shared" si="179"/>
        <v>19.590834697217677</v>
      </c>
      <c r="X933" s="5">
        <f>VLOOKUP($C933,Gas!$B$3:$E$2506,4)</f>
        <v>0.65020037115713525</v>
      </c>
    </row>
    <row r="934" spans="1:24" x14ac:dyDescent="0.2">
      <c r="A934">
        <f t="shared" si="183"/>
        <v>2001</v>
      </c>
      <c r="B934" s="43">
        <f t="shared" si="182"/>
        <v>44</v>
      </c>
      <c r="C934" s="91">
        <v>37110</v>
      </c>
      <c r="D934" s="92">
        <v>101.08</v>
      </c>
      <c r="E934" s="4">
        <f t="shared" si="177"/>
        <v>0.52407085051601132</v>
      </c>
      <c r="F934" s="100">
        <f t="shared" si="184"/>
        <v>3.8841591327733318</v>
      </c>
      <c r="G934" s="2"/>
      <c r="H934" s="8">
        <f t="shared" ref="H934:T943" si="186">IF(H$1="P",MAX(0,H$2-$D934),IF(H$1="C",MAX(0,$D934-H$2)))</f>
        <v>0</v>
      </c>
      <c r="I934" s="8">
        <f t="shared" si="186"/>
        <v>0</v>
      </c>
      <c r="J934" s="8">
        <f t="shared" si="186"/>
        <v>0</v>
      </c>
      <c r="K934" s="8">
        <f t="shared" si="186"/>
        <v>0</v>
      </c>
      <c r="L934" s="8">
        <f t="shared" si="186"/>
        <v>0</v>
      </c>
      <c r="M934" s="8">
        <f t="shared" si="186"/>
        <v>0</v>
      </c>
      <c r="N934" s="8">
        <f t="shared" si="186"/>
        <v>81.08</v>
      </c>
      <c r="O934" s="8">
        <f t="shared" si="186"/>
        <v>76.08</v>
      </c>
      <c r="P934" s="8">
        <f t="shared" si="186"/>
        <v>71.08</v>
      </c>
      <c r="Q934" s="8">
        <f t="shared" si="186"/>
        <v>66.08</v>
      </c>
      <c r="R934" s="8">
        <f t="shared" si="186"/>
        <v>61.08</v>
      </c>
      <c r="S934" s="8">
        <f t="shared" si="186"/>
        <v>51.08</v>
      </c>
      <c r="T934" s="8">
        <f t="shared" si="186"/>
        <v>1.0799899999999951</v>
      </c>
      <c r="U934" s="21">
        <f t="shared" si="178"/>
        <v>44</v>
      </c>
      <c r="V934" s="19">
        <f>VLOOKUP($C934,Gas!$B$3:$E$2506,2)</f>
        <v>3.0550000000000002</v>
      </c>
      <c r="W934" s="44">
        <f t="shared" si="179"/>
        <v>33.086743044189852</v>
      </c>
      <c r="X934" s="5">
        <f>VLOOKUP($C934,Gas!$B$3:$E$2506,4)</f>
        <v>0.5278163153511668</v>
      </c>
    </row>
    <row r="935" spans="1:24" x14ac:dyDescent="0.2">
      <c r="A935">
        <f t="shared" si="183"/>
        <v>2001</v>
      </c>
      <c r="B935" s="43">
        <f t="shared" si="182"/>
        <v>44</v>
      </c>
      <c r="C935" s="91">
        <v>37111</v>
      </c>
      <c r="D935" s="92">
        <v>145.38999999999999</v>
      </c>
      <c r="E935" s="4">
        <f t="shared" si="177"/>
        <v>0.36350750442334073</v>
      </c>
      <c r="F935" s="100">
        <f t="shared" si="184"/>
        <v>4.0524951450090718</v>
      </c>
      <c r="G935" s="2"/>
      <c r="H935" s="8">
        <f t="shared" si="186"/>
        <v>0</v>
      </c>
      <c r="I935" s="8">
        <f t="shared" si="186"/>
        <v>0</v>
      </c>
      <c r="J935" s="8">
        <f t="shared" si="186"/>
        <v>0</v>
      </c>
      <c r="K935" s="8">
        <f t="shared" si="186"/>
        <v>0</v>
      </c>
      <c r="L935" s="8">
        <f t="shared" si="186"/>
        <v>0</v>
      </c>
      <c r="M935" s="8">
        <f t="shared" si="186"/>
        <v>0</v>
      </c>
      <c r="N935" s="8">
        <f t="shared" si="186"/>
        <v>125.38999999999999</v>
      </c>
      <c r="O935" s="8">
        <f t="shared" si="186"/>
        <v>120.38999999999999</v>
      </c>
      <c r="P935" s="8">
        <f t="shared" si="186"/>
        <v>115.38999999999999</v>
      </c>
      <c r="Q935" s="8">
        <f t="shared" si="186"/>
        <v>110.38999999999999</v>
      </c>
      <c r="R935" s="8">
        <f t="shared" si="186"/>
        <v>105.38999999999999</v>
      </c>
      <c r="S935" s="8">
        <f t="shared" si="186"/>
        <v>95.389999999999986</v>
      </c>
      <c r="T935" s="8">
        <f t="shared" si="186"/>
        <v>45.389989999999983</v>
      </c>
      <c r="U935" s="21">
        <f t="shared" si="178"/>
        <v>44</v>
      </c>
      <c r="V935" s="19">
        <f>VLOOKUP($C935,Gas!$B$3:$E$2506,2)</f>
        <v>3.1349999999999998</v>
      </c>
      <c r="W935" s="44">
        <f t="shared" si="179"/>
        <v>46.376395534290268</v>
      </c>
      <c r="X935" s="5">
        <f>VLOOKUP($C935,Gas!$B$3:$E$2506,4)</f>
        <v>0.55105769848547215</v>
      </c>
    </row>
    <row r="936" spans="1:24" x14ac:dyDescent="0.2">
      <c r="A936">
        <f t="shared" si="183"/>
        <v>2001</v>
      </c>
      <c r="B936" s="43">
        <f t="shared" si="182"/>
        <v>44</v>
      </c>
      <c r="C936" s="91">
        <v>37112</v>
      </c>
      <c r="D936" s="92">
        <v>179.63</v>
      </c>
      <c r="E936" s="4">
        <f t="shared" si="177"/>
        <v>0.21147939283741007</v>
      </c>
      <c r="F936" s="100">
        <f t="shared" si="184"/>
        <v>3.7064082542600714</v>
      </c>
      <c r="G936" s="2"/>
      <c r="H936" s="8">
        <f t="shared" si="186"/>
        <v>0</v>
      </c>
      <c r="I936" s="8">
        <f t="shared" si="186"/>
        <v>0</v>
      </c>
      <c r="J936" s="8">
        <f t="shared" si="186"/>
        <v>0</v>
      </c>
      <c r="K936" s="8">
        <f t="shared" si="186"/>
        <v>0</v>
      </c>
      <c r="L936" s="8">
        <f t="shared" si="186"/>
        <v>0</v>
      </c>
      <c r="M936" s="8">
        <f t="shared" si="186"/>
        <v>0</v>
      </c>
      <c r="N936" s="8">
        <f t="shared" si="186"/>
        <v>159.63</v>
      </c>
      <c r="O936" s="8">
        <f t="shared" si="186"/>
        <v>154.63</v>
      </c>
      <c r="P936" s="8">
        <f t="shared" si="186"/>
        <v>149.63</v>
      </c>
      <c r="Q936" s="8">
        <f t="shared" si="186"/>
        <v>144.63</v>
      </c>
      <c r="R936" s="8">
        <f t="shared" si="186"/>
        <v>139.63</v>
      </c>
      <c r="S936" s="8">
        <f t="shared" si="186"/>
        <v>129.63</v>
      </c>
      <c r="T936" s="8">
        <f t="shared" si="186"/>
        <v>79.629989999999992</v>
      </c>
      <c r="U936" s="21">
        <f t="shared" si="178"/>
        <v>44</v>
      </c>
      <c r="V936" s="19">
        <f>VLOOKUP($C936,Gas!$B$3:$E$2506,2)</f>
        <v>3.09</v>
      </c>
      <c r="W936" s="44">
        <f t="shared" si="179"/>
        <v>58.132686084142399</v>
      </c>
      <c r="X936" s="5">
        <f>VLOOKUP($C936,Gas!$B$3:$E$2506,4)</f>
        <v>0.5603057890883415</v>
      </c>
    </row>
    <row r="937" spans="1:24" x14ac:dyDescent="0.2">
      <c r="A937">
        <f t="shared" si="183"/>
        <v>2001</v>
      </c>
      <c r="B937" s="43">
        <f t="shared" si="182"/>
        <v>44</v>
      </c>
      <c r="C937" s="91">
        <v>37113</v>
      </c>
      <c r="D937" s="92">
        <v>153.16</v>
      </c>
      <c r="E937" s="4">
        <f t="shared" si="177"/>
        <v>-0.15941605317165047</v>
      </c>
      <c r="F937" s="100">
        <f t="shared" si="184"/>
        <v>3.5080207311391383</v>
      </c>
      <c r="G937" s="2"/>
      <c r="H937" s="8">
        <f t="shared" si="186"/>
        <v>0</v>
      </c>
      <c r="I937" s="8">
        <f t="shared" si="186"/>
        <v>0</v>
      </c>
      <c r="J937" s="8">
        <f t="shared" si="186"/>
        <v>0</v>
      </c>
      <c r="K937" s="8">
        <f t="shared" si="186"/>
        <v>0</v>
      </c>
      <c r="L937" s="8">
        <f t="shared" si="186"/>
        <v>0</v>
      </c>
      <c r="M937" s="8">
        <f t="shared" si="186"/>
        <v>0</v>
      </c>
      <c r="N937" s="8">
        <f t="shared" si="186"/>
        <v>133.16</v>
      </c>
      <c r="O937" s="8">
        <f t="shared" si="186"/>
        <v>128.16</v>
      </c>
      <c r="P937" s="8">
        <f t="shared" si="186"/>
        <v>123.16</v>
      </c>
      <c r="Q937" s="8">
        <f t="shared" si="186"/>
        <v>118.16</v>
      </c>
      <c r="R937" s="8">
        <f t="shared" si="186"/>
        <v>113.16</v>
      </c>
      <c r="S937" s="8">
        <f t="shared" si="186"/>
        <v>103.16</v>
      </c>
      <c r="T937" s="8">
        <f t="shared" si="186"/>
        <v>53.159989999999993</v>
      </c>
      <c r="U937" s="21">
        <f t="shared" si="178"/>
        <v>44</v>
      </c>
      <c r="V937" s="19">
        <f>VLOOKUP($C937,Gas!$B$3:$E$2506,2)</f>
        <v>3.09</v>
      </c>
      <c r="W937" s="44">
        <f t="shared" si="179"/>
        <v>49.566343042071196</v>
      </c>
      <c r="X937" s="5">
        <f>VLOOKUP($C937,Gas!$B$3:$E$2506,4)</f>
        <v>0.36223949040060321</v>
      </c>
    </row>
    <row r="938" spans="1:24" x14ac:dyDescent="0.2">
      <c r="A938">
        <f t="shared" si="183"/>
        <v>2001</v>
      </c>
      <c r="B938" s="43">
        <f t="shared" si="182"/>
        <v>44</v>
      </c>
      <c r="C938" s="91">
        <v>37116</v>
      </c>
      <c r="D938" s="92">
        <v>46.93</v>
      </c>
      <c r="E938" s="4">
        <f t="shared" si="177"/>
        <v>-1.1828259968027675</v>
      </c>
      <c r="F938" s="100">
        <f t="shared" si="184"/>
        <v>7.5198329044869814</v>
      </c>
      <c r="G938" s="2"/>
      <c r="H938" s="8">
        <f t="shared" si="186"/>
        <v>0</v>
      </c>
      <c r="I938" s="8">
        <f t="shared" si="186"/>
        <v>0</v>
      </c>
      <c r="J938" s="8">
        <f t="shared" si="186"/>
        <v>0</v>
      </c>
      <c r="K938" s="8">
        <f t="shared" si="186"/>
        <v>0</v>
      </c>
      <c r="L938" s="8">
        <f t="shared" si="186"/>
        <v>0</v>
      </c>
      <c r="M938" s="8">
        <f t="shared" si="186"/>
        <v>3.0700000000000003</v>
      </c>
      <c r="N938" s="8">
        <f t="shared" si="186"/>
        <v>26.93</v>
      </c>
      <c r="O938" s="8">
        <f t="shared" si="186"/>
        <v>21.93</v>
      </c>
      <c r="P938" s="8">
        <f t="shared" si="186"/>
        <v>16.93</v>
      </c>
      <c r="Q938" s="8">
        <f t="shared" si="186"/>
        <v>11.93</v>
      </c>
      <c r="R938" s="8">
        <f t="shared" si="186"/>
        <v>6.93</v>
      </c>
      <c r="S938" s="8">
        <f t="shared" si="186"/>
        <v>0</v>
      </c>
      <c r="T938" s="8">
        <f t="shared" si="186"/>
        <v>0</v>
      </c>
      <c r="U938" s="21">
        <f t="shared" si="178"/>
        <v>44</v>
      </c>
      <c r="V938" s="19">
        <f>VLOOKUP($C938,Gas!$B$3:$E$2506,2)</f>
        <v>2.98</v>
      </c>
      <c r="W938" s="44">
        <f t="shared" si="179"/>
        <v>15.748322147651006</v>
      </c>
      <c r="X938" s="5">
        <f>VLOOKUP($C938,Gas!$B$3:$E$2506,4)</f>
        <v>0.33824767791060939</v>
      </c>
    </row>
    <row r="939" spans="1:24" x14ac:dyDescent="0.2">
      <c r="A939">
        <f t="shared" si="183"/>
        <v>2001</v>
      </c>
      <c r="B939" s="43">
        <f t="shared" si="182"/>
        <v>44</v>
      </c>
      <c r="C939" s="91">
        <v>37117</v>
      </c>
      <c r="D939" s="92">
        <v>41.65</v>
      </c>
      <c r="E939" s="4">
        <f t="shared" si="177"/>
        <v>-0.11935576119347462</v>
      </c>
      <c r="F939" s="100">
        <f t="shared" si="184"/>
        <v>7.4967202996839042</v>
      </c>
      <c r="G939" s="2"/>
      <c r="H939" s="8">
        <f t="shared" si="186"/>
        <v>0</v>
      </c>
      <c r="I939" s="8">
        <f t="shared" si="186"/>
        <v>0</v>
      </c>
      <c r="J939" s="8">
        <f t="shared" si="186"/>
        <v>0</v>
      </c>
      <c r="K939" s="8">
        <f t="shared" si="186"/>
        <v>0</v>
      </c>
      <c r="L939" s="8">
        <f t="shared" si="186"/>
        <v>0</v>
      </c>
      <c r="M939" s="8">
        <f t="shared" si="186"/>
        <v>8.3500000000000014</v>
      </c>
      <c r="N939" s="8">
        <f t="shared" si="186"/>
        <v>21.65</v>
      </c>
      <c r="O939" s="8">
        <f t="shared" si="186"/>
        <v>16.649999999999999</v>
      </c>
      <c r="P939" s="8">
        <f t="shared" si="186"/>
        <v>11.649999999999999</v>
      </c>
      <c r="Q939" s="8">
        <f t="shared" si="186"/>
        <v>6.6499999999999986</v>
      </c>
      <c r="R939" s="8">
        <f t="shared" si="186"/>
        <v>1.6499999999999986</v>
      </c>
      <c r="S939" s="8">
        <f t="shared" si="186"/>
        <v>0</v>
      </c>
      <c r="T939" s="8">
        <f t="shared" si="186"/>
        <v>0</v>
      </c>
      <c r="U939" s="21">
        <f t="shared" si="178"/>
        <v>44</v>
      </c>
      <c r="V939" s="19">
        <f>VLOOKUP($C939,Gas!$B$3:$E$2506,2)</f>
        <v>2.9950000000000001</v>
      </c>
      <c r="W939" s="44">
        <f t="shared" si="179"/>
        <v>13.90651085141903</v>
      </c>
      <c r="X939" s="5">
        <f>VLOOKUP($C939,Gas!$B$3:$E$2506,4)</f>
        <v>0.29713573413952887</v>
      </c>
    </row>
    <row r="940" spans="1:24" x14ac:dyDescent="0.2">
      <c r="A940">
        <f t="shared" si="183"/>
        <v>2001</v>
      </c>
      <c r="B940" s="43">
        <f t="shared" si="182"/>
        <v>44</v>
      </c>
      <c r="C940" s="91">
        <v>37118</v>
      </c>
      <c r="D940" s="92">
        <v>41.34</v>
      </c>
      <c r="E940" s="4">
        <f t="shared" si="177"/>
        <v>-7.4708143592294197E-3</v>
      </c>
      <c r="F940" s="100">
        <f t="shared" si="184"/>
        <v>7.4216171675275717</v>
      </c>
      <c r="G940" s="2"/>
      <c r="H940" s="8">
        <f t="shared" si="186"/>
        <v>0</v>
      </c>
      <c r="I940" s="8">
        <f t="shared" si="186"/>
        <v>0</v>
      </c>
      <c r="J940" s="8">
        <f t="shared" si="186"/>
        <v>0</v>
      </c>
      <c r="K940" s="8">
        <f t="shared" si="186"/>
        <v>0</v>
      </c>
      <c r="L940" s="8">
        <f t="shared" si="186"/>
        <v>0</v>
      </c>
      <c r="M940" s="8">
        <f t="shared" si="186"/>
        <v>8.6599999999999966</v>
      </c>
      <c r="N940" s="8">
        <f t="shared" si="186"/>
        <v>21.340000000000003</v>
      </c>
      <c r="O940" s="8">
        <f t="shared" si="186"/>
        <v>16.340000000000003</v>
      </c>
      <c r="P940" s="8">
        <f t="shared" si="186"/>
        <v>11.340000000000003</v>
      </c>
      <c r="Q940" s="8">
        <f t="shared" si="186"/>
        <v>6.3400000000000034</v>
      </c>
      <c r="R940" s="8">
        <f t="shared" si="186"/>
        <v>1.3400000000000034</v>
      </c>
      <c r="S940" s="8">
        <f t="shared" si="186"/>
        <v>0</v>
      </c>
      <c r="T940" s="8">
        <f t="shared" si="186"/>
        <v>0</v>
      </c>
      <c r="U940" s="21">
        <f t="shared" si="178"/>
        <v>44</v>
      </c>
      <c r="V940" s="19">
        <f>VLOOKUP($C940,Gas!$B$3:$E$2506,2)</f>
        <v>3.03</v>
      </c>
      <c r="W940" s="44">
        <f t="shared" si="179"/>
        <v>13.643564356435645</v>
      </c>
      <c r="X940" s="5">
        <f>VLOOKUP($C940,Gas!$B$3:$E$2506,4)</f>
        <v>0.30836003830764813</v>
      </c>
    </row>
    <row r="941" spans="1:24" x14ac:dyDescent="0.2">
      <c r="A941">
        <f t="shared" si="183"/>
        <v>2001</v>
      </c>
      <c r="B941" s="43">
        <f t="shared" si="182"/>
        <v>44</v>
      </c>
      <c r="C941" s="91">
        <v>37119</v>
      </c>
      <c r="D941" s="92">
        <v>45.56</v>
      </c>
      <c r="E941" s="4">
        <f t="shared" si="177"/>
        <v>9.7199584325359134E-2</v>
      </c>
      <c r="F941" s="100">
        <f t="shared" si="184"/>
        <v>7.4402424466049819</v>
      </c>
      <c r="G941" s="2"/>
      <c r="H941" s="8">
        <f t="shared" si="186"/>
        <v>0</v>
      </c>
      <c r="I941" s="8">
        <f t="shared" si="186"/>
        <v>0</v>
      </c>
      <c r="J941" s="8">
        <f t="shared" si="186"/>
        <v>0</v>
      </c>
      <c r="K941" s="8">
        <f t="shared" si="186"/>
        <v>0</v>
      </c>
      <c r="L941" s="8">
        <f t="shared" si="186"/>
        <v>0</v>
      </c>
      <c r="M941" s="8">
        <f t="shared" si="186"/>
        <v>4.4399999999999977</v>
      </c>
      <c r="N941" s="8">
        <f t="shared" si="186"/>
        <v>25.560000000000002</v>
      </c>
      <c r="O941" s="8">
        <f t="shared" si="186"/>
        <v>20.560000000000002</v>
      </c>
      <c r="P941" s="8">
        <f t="shared" si="186"/>
        <v>15.560000000000002</v>
      </c>
      <c r="Q941" s="8">
        <f t="shared" si="186"/>
        <v>10.560000000000002</v>
      </c>
      <c r="R941" s="8">
        <f t="shared" si="186"/>
        <v>5.5600000000000023</v>
      </c>
      <c r="S941" s="8">
        <f t="shared" si="186"/>
        <v>0</v>
      </c>
      <c r="T941" s="8">
        <f t="shared" si="186"/>
        <v>0</v>
      </c>
      <c r="U941" s="21">
        <f t="shared" si="178"/>
        <v>44</v>
      </c>
      <c r="V941" s="19">
        <f>VLOOKUP($C941,Gas!$B$3:$E$2506,2)</f>
        <v>3.145</v>
      </c>
      <c r="W941" s="44">
        <f t="shared" si="179"/>
        <v>14.486486486486488</v>
      </c>
      <c r="X941" s="5">
        <f>VLOOKUP($C941,Gas!$B$3:$E$2506,4)</f>
        <v>0.38499110575035811</v>
      </c>
    </row>
    <row r="942" spans="1:24" x14ac:dyDescent="0.2">
      <c r="A942">
        <f t="shared" si="183"/>
        <v>2001</v>
      </c>
      <c r="B942" s="43">
        <f t="shared" si="182"/>
        <v>44</v>
      </c>
      <c r="C942" s="91">
        <v>37120</v>
      </c>
      <c r="D942" s="92">
        <v>43.52</v>
      </c>
      <c r="E942" s="4">
        <f t="shared" si="177"/>
        <v>-4.5809536031294222E-2</v>
      </c>
      <c r="F942" s="100">
        <f t="shared" si="184"/>
        <v>7.2972006332336328</v>
      </c>
      <c r="G942" s="2"/>
      <c r="H942" s="8">
        <f t="shared" si="186"/>
        <v>0</v>
      </c>
      <c r="I942" s="8">
        <f t="shared" si="186"/>
        <v>0</v>
      </c>
      <c r="J942" s="8">
        <f t="shared" si="186"/>
        <v>0</v>
      </c>
      <c r="K942" s="8">
        <f t="shared" si="186"/>
        <v>0</v>
      </c>
      <c r="L942" s="8">
        <f t="shared" si="186"/>
        <v>0</v>
      </c>
      <c r="M942" s="8">
        <f t="shared" si="186"/>
        <v>6.4799999999999969</v>
      </c>
      <c r="N942" s="8">
        <f t="shared" si="186"/>
        <v>23.520000000000003</v>
      </c>
      <c r="O942" s="8">
        <f t="shared" si="186"/>
        <v>18.520000000000003</v>
      </c>
      <c r="P942" s="8">
        <f t="shared" si="186"/>
        <v>13.520000000000003</v>
      </c>
      <c r="Q942" s="8">
        <f t="shared" si="186"/>
        <v>8.5200000000000031</v>
      </c>
      <c r="R942" s="8">
        <f t="shared" si="186"/>
        <v>3.5200000000000031</v>
      </c>
      <c r="S942" s="8">
        <f t="shared" si="186"/>
        <v>0</v>
      </c>
      <c r="T942" s="8">
        <f t="shared" si="186"/>
        <v>0</v>
      </c>
      <c r="U942" s="21">
        <f t="shared" si="178"/>
        <v>44</v>
      </c>
      <c r="V942" s="19">
        <f>VLOOKUP($C942,Gas!$B$3:$E$2506,2)</f>
        <v>3.44</v>
      </c>
      <c r="W942" s="44">
        <f t="shared" si="179"/>
        <v>12.651162790697676</v>
      </c>
      <c r="X942" s="5">
        <f>VLOOKUP($C942,Gas!$B$3:$E$2506,4)</f>
        <v>0.6484661459316976</v>
      </c>
    </row>
    <row r="943" spans="1:24" x14ac:dyDescent="0.2">
      <c r="A943">
        <f t="shared" si="183"/>
        <v>2001</v>
      </c>
      <c r="B943" s="43">
        <f t="shared" si="182"/>
        <v>44</v>
      </c>
      <c r="C943" s="91">
        <v>37123</v>
      </c>
      <c r="D943" s="92">
        <v>42.27</v>
      </c>
      <c r="E943" s="4">
        <f t="shared" si="177"/>
        <v>-2.9142987968988614E-2</v>
      </c>
      <c r="F943" s="100">
        <f t="shared" si="184"/>
        <v>7.2468490135507553</v>
      </c>
      <c r="G943" s="2"/>
      <c r="H943" s="8">
        <f t="shared" si="186"/>
        <v>0</v>
      </c>
      <c r="I943" s="8">
        <f t="shared" si="186"/>
        <v>0</v>
      </c>
      <c r="J943" s="8">
        <f t="shared" si="186"/>
        <v>0</v>
      </c>
      <c r="K943" s="8">
        <f t="shared" si="186"/>
        <v>0</v>
      </c>
      <c r="L943" s="8">
        <f t="shared" si="186"/>
        <v>0</v>
      </c>
      <c r="M943" s="8">
        <f t="shared" si="186"/>
        <v>7.7299999999999969</v>
      </c>
      <c r="N943" s="8">
        <f t="shared" si="186"/>
        <v>22.270000000000003</v>
      </c>
      <c r="O943" s="8">
        <f t="shared" si="186"/>
        <v>17.270000000000003</v>
      </c>
      <c r="P943" s="8">
        <f t="shared" si="186"/>
        <v>12.270000000000003</v>
      </c>
      <c r="Q943" s="8">
        <f t="shared" si="186"/>
        <v>7.2700000000000031</v>
      </c>
      <c r="R943" s="8">
        <f t="shared" si="186"/>
        <v>2.2700000000000031</v>
      </c>
      <c r="S943" s="8">
        <f t="shared" si="186"/>
        <v>0</v>
      </c>
      <c r="T943" s="8">
        <f t="shared" si="186"/>
        <v>0</v>
      </c>
      <c r="U943" s="21">
        <f t="shared" si="178"/>
        <v>44</v>
      </c>
      <c r="V943" s="19">
        <f>VLOOKUP($C943,Gas!$B$3:$E$2506,2)</f>
        <v>3.23</v>
      </c>
      <c r="W943" s="44">
        <f t="shared" si="179"/>
        <v>13.086687306501549</v>
      </c>
      <c r="X943" s="5">
        <f>VLOOKUP($C943,Gas!$B$3:$E$2506,4)</f>
        <v>0.77137069835603744</v>
      </c>
    </row>
    <row r="944" spans="1:24" x14ac:dyDescent="0.2">
      <c r="A944">
        <f t="shared" si="183"/>
        <v>2001</v>
      </c>
      <c r="B944" s="43">
        <f t="shared" si="182"/>
        <v>44</v>
      </c>
      <c r="C944" s="91">
        <v>37124</v>
      </c>
      <c r="D944" s="92">
        <v>44.58</v>
      </c>
      <c r="E944" s="4">
        <f t="shared" si="177"/>
        <v>5.3207713379024232E-2</v>
      </c>
      <c r="F944" s="100">
        <f t="shared" si="184"/>
        <v>6.5909561460870503</v>
      </c>
      <c r="G944" s="2"/>
      <c r="H944" s="8">
        <f t="shared" ref="H944:T953" si="187">IF(H$1="P",MAX(0,H$2-$D944),IF(H$1="C",MAX(0,$D944-H$2)))</f>
        <v>0</v>
      </c>
      <c r="I944" s="8">
        <f t="shared" si="187"/>
        <v>0</v>
      </c>
      <c r="J944" s="8">
        <f t="shared" si="187"/>
        <v>0</v>
      </c>
      <c r="K944" s="8">
        <f t="shared" si="187"/>
        <v>0</v>
      </c>
      <c r="L944" s="8">
        <f t="shared" si="187"/>
        <v>0</v>
      </c>
      <c r="M944" s="8">
        <f t="shared" si="187"/>
        <v>5.4200000000000017</v>
      </c>
      <c r="N944" s="8">
        <f t="shared" si="187"/>
        <v>24.58</v>
      </c>
      <c r="O944" s="8">
        <f t="shared" si="187"/>
        <v>19.579999999999998</v>
      </c>
      <c r="P944" s="8">
        <f t="shared" si="187"/>
        <v>14.579999999999998</v>
      </c>
      <c r="Q944" s="8">
        <f t="shared" si="187"/>
        <v>9.5799999999999983</v>
      </c>
      <c r="R944" s="8">
        <f t="shared" si="187"/>
        <v>4.5799999999999983</v>
      </c>
      <c r="S944" s="8">
        <f t="shared" si="187"/>
        <v>0</v>
      </c>
      <c r="T944" s="8">
        <f t="shared" si="187"/>
        <v>0</v>
      </c>
      <c r="U944" s="21">
        <f t="shared" si="178"/>
        <v>44</v>
      </c>
      <c r="V944" s="19">
        <f>VLOOKUP($C944,Gas!$B$3:$E$2506,2)</f>
        <v>3.16</v>
      </c>
      <c r="W944" s="44">
        <f t="shared" si="179"/>
        <v>14.10759493670886</v>
      </c>
      <c r="X944" s="5">
        <f>VLOOKUP($C944,Gas!$B$3:$E$2506,4)</f>
        <v>0.74512327815560242</v>
      </c>
    </row>
    <row r="945" spans="1:25" x14ac:dyDescent="0.2">
      <c r="A945">
        <f t="shared" si="183"/>
        <v>2001</v>
      </c>
      <c r="B945" s="43">
        <f t="shared" si="182"/>
        <v>44</v>
      </c>
      <c r="C945" s="91">
        <v>37125</v>
      </c>
      <c r="D945" s="92">
        <v>42.17</v>
      </c>
      <c r="E945" s="4">
        <f t="shared" si="177"/>
        <v>-5.5576260199254268E-2</v>
      </c>
      <c r="F945" s="100">
        <f t="shared" si="184"/>
        <v>6.1206357391928758</v>
      </c>
      <c r="G945" s="2"/>
      <c r="H945" s="8">
        <f t="shared" si="187"/>
        <v>0</v>
      </c>
      <c r="I945" s="8">
        <f t="shared" si="187"/>
        <v>0</v>
      </c>
      <c r="J945" s="8">
        <f t="shared" si="187"/>
        <v>0</v>
      </c>
      <c r="K945" s="8">
        <f t="shared" si="187"/>
        <v>0</v>
      </c>
      <c r="L945" s="8">
        <f t="shared" si="187"/>
        <v>0</v>
      </c>
      <c r="M945" s="8">
        <f t="shared" si="187"/>
        <v>7.8299999999999983</v>
      </c>
      <c r="N945" s="8">
        <f t="shared" si="187"/>
        <v>22.17</v>
      </c>
      <c r="O945" s="8">
        <f t="shared" si="187"/>
        <v>17.170000000000002</v>
      </c>
      <c r="P945" s="8">
        <f t="shared" si="187"/>
        <v>12.170000000000002</v>
      </c>
      <c r="Q945" s="8">
        <f t="shared" si="187"/>
        <v>7.1700000000000017</v>
      </c>
      <c r="R945" s="8">
        <f t="shared" si="187"/>
        <v>2.1700000000000017</v>
      </c>
      <c r="S945" s="8">
        <f t="shared" si="187"/>
        <v>0</v>
      </c>
      <c r="T945" s="8">
        <f t="shared" si="187"/>
        <v>0</v>
      </c>
      <c r="U945" s="21">
        <f t="shared" si="178"/>
        <v>44</v>
      </c>
      <c r="V945" s="19">
        <f>VLOOKUP($C945,Gas!$B$3:$E$2506,2)</f>
        <v>3.165</v>
      </c>
      <c r="W945" s="44">
        <f t="shared" si="179"/>
        <v>13.323854660347552</v>
      </c>
      <c r="X945" s="5">
        <f>VLOOKUP($C945,Gas!$B$3:$E$2506,4)</f>
        <v>0.74467968403342033</v>
      </c>
    </row>
    <row r="946" spans="1:25" x14ac:dyDescent="0.2">
      <c r="A946">
        <f t="shared" si="183"/>
        <v>2001</v>
      </c>
      <c r="B946" s="43">
        <f t="shared" si="182"/>
        <v>44</v>
      </c>
      <c r="C946" s="91">
        <v>37126</v>
      </c>
      <c r="D946" s="92">
        <v>38.97</v>
      </c>
      <c r="E946" s="4">
        <f t="shared" si="177"/>
        <v>-7.8916948407850712E-2</v>
      </c>
      <c r="F946" s="100">
        <f t="shared" si="184"/>
        <v>5.8448090964068831</v>
      </c>
      <c r="G946" s="2"/>
      <c r="H946" s="8">
        <f t="shared" si="187"/>
        <v>0</v>
      </c>
      <c r="I946" s="8">
        <f t="shared" si="187"/>
        <v>0</v>
      </c>
      <c r="J946" s="8">
        <f t="shared" si="187"/>
        <v>0</v>
      </c>
      <c r="K946" s="8">
        <f t="shared" si="187"/>
        <v>0</v>
      </c>
      <c r="L946" s="8">
        <f t="shared" si="187"/>
        <v>1.0300000000000011</v>
      </c>
      <c r="M946" s="8">
        <f t="shared" si="187"/>
        <v>11.030000000000001</v>
      </c>
      <c r="N946" s="8">
        <f t="shared" si="187"/>
        <v>18.97</v>
      </c>
      <c r="O946" s="8">
        <f t="shared" si="187"/>
        <v>13.969999999999999</v>
      </c>
      <c r="P946" s="8">
        <f t="shared" si="187"/>
        <v>8.9699999999999989</v>
      </c>
      <c r="Q946" s="8">
        <f t="shared" si="187"/>
        <v>3.9699999999999989</v>
      </c>
      <c r="R946" s="8">
        <f t="shared" si="187"/>
        <v>0</v>
      </c>
      <c r="S946" s="8">
        <f t="shared" si="187"/>
        <v>0</v>
      </c>
      <c r="T946" s="8">
        <f t="shared" si="187"/>
        <v>0</v>
      </c>
      <c r="U946" s="21">
        <f t="shared" si="178"/>
        <v>44</v>
      </c>
      <c r="V946" s="19">
        <f>VLOOKUP($C946,Gas!$B$3:$E$2506,2)</f>
        <v>3.19</v>
      </c>
      <c r="W946" s="44">
        <f t="shared" si="179"/>
        <v>12.216300940438872</v>
      </c>
      <c r="X946" s="5">
        <f>VLOOKUP($C946,Gas!$B$3:$E$2506,4)</f>
        <v>0.74361523113847905</v>
      </c>
    </row>
    <row r="947" spans="1:25" x14ac:dyDescent="0.2">
      <c r="A947">
        <f t="shared" si="183"/>
        <v>2001</v>
      </c>
      <c r="B947" s="43">
        <f t="shared" si="182"/>
        <v>44</v>
      </c>
      <c r="C947" s="91">
        <v>37127</v>
      </c>
      <c r="D947" s="92">
        <v>41.02</v>
      </c>
      <c r="E947" s="4">
        <f t="shared" si="177"/>
        <v>5.1267633293616818E-2</v>
      </c>
      <c r="F947" s="100">
        <f t="shared" si="184"/>
        <v>5.9324674879600536</v>
      </c>
      <c r="G947" s="2"/>
      <c r="H947" s="8">
        <f t="shared" si="187"/>
        <v>0</v>
      </c>
      <c r="I947" s="8">
        <f t="shared" si="187"/>
        <v>0</v>
      </c>
      <c r="J947" s="8">
        <f t="shared" si="187"/>
        <v>0</v>
      </c>
      <c r="K947" s="8">
        <f t="shared" si="187"/>
        <v>0</v>
      </c>
      <c r="L947" s="8">
        <f t="shared" si="187"/>
        <v>0</v>
      </c>
      <c r="M947" s="8">
        <f t="shared" si="187"/>
        <v>8.9799999999999969</v>
      </c>
      <c r="N947" s="8">
        <f t="shared" si="187"/>
        <v>21.020000000000003</v>
      </c>
      <c r="O947" s="8">
        <f t="shared" si="187"/>
        <v>16.020000000000003</v>
      </c>
      <c r="P947" s="8">
        <f t="shared" si="187"/>
        <v>11.020000000000003</v>
      </c>
      <c r="Q947" s="8">
        <f t="shared" si="187"/>
        <v>6.0200000000000031</v>
      </c>
      <c r="R947" s="8">
        <f t="shared" si="187"/>
        <v>1.0200000000000031</v>
      </c>
      <c r="S947" s="8">
        <f t="shared" si="187"/>
        <v>0</v>
      </c>
      <c r="T947" s="8">
        <f t="shared" si="187"/>
        <v>0</v>
      </c>
      <c r="U947" s="21">
        <f t="shared" si="178"/>
        <v>44</v>
      </c>
      <c r="V947" s="19">
        <f>VLOOKUP($C947,Gas!$B$3:$E$2506,2)</f>
        <v>2.86</v>
      </c>
      <c r="W947" s="44">
        <f t="shared" si="179"/>
        <v>14.342657342657345</v>
      </c>
      <c r="X947" s="5">
        <f>VLOOKUP($C947,Gas!$B$3:$E$2506,4)</f>
        <v>1.0226068409797864</v>
      </c>
    </row>
    <row r="948" spans="1:25" x14ac:dyDescent="0.2">
      <c r="A948">
        <f t="shared" si="183"/>
        <v>2001</v>
      </c>
      <c r="B948" s="43">
        <f t="shared" si="182"/>
        <v>44</v>
      </c>
      <c r="C948" s="91">
        <v>37130</v>
      </c>
      <c r="D948" s="92">
        <v>41.37</v>
      </c>
      <c r="E948" s="4">
        <f t="shared" si="177"/>
        <v>8.4962278290853788E-3</v>
      </c>
      <c r="F948" s="100">
        <f t="shared" si="184"/>
        <v>1.0535030145603448</v>
      </c>
      <c r="G948" s="2"/>
      <c r="H948" s="8">
        <f t="shared" si="187"/>
        <v>0</v>
      </c>
      <c r="I948" s="8">
        <f t="shared" si="187"/>
        <v>0</v>
      </c>
      <c r="J948" s="8">
        <f t="shared" si="187"/>
        <v>0</v>
      </c>
      <c r="K948" s="8">
        <f t="shared" si="187"/>
        <v>0</v>
      </c>
      <c r="L948" s="8">
        <f t="shared" si="187"/>
        <v>0</v>
      </c>
      <c r="M948" s="8">
        <f t="shared" si="187"/>
        <v>8.6300000000000026</v>
      </c>
      <c r="N948" s="8">
        <f t="shared" si="187"/>
        <v>21.369999999999997</v>
      </c>
      <c r="O948" s="8">
        <f t="shared" si="187"/>
        <v>16.369999999999997</v>
      </c>
      <c r="P948" s="8">
        <f t="shared" si="187"/>
        <v>11.369999999999997</v>
      </c>
      <c r="Q948" s="8">
        <f t="shared" si="187"/>
        <v>6.3699999999999974</v>
      </c>
      <c r="R948" s="8">
        <f t="shared" si="187"/>
        <v>1.3699999999999974</v>
      </c>
      <c r="S948" s="8">
        <f t="shared" si="187"/>
        <v>0</v>
      </c>
      <c r="T948" s="8">
        <f t="shared" si="187"/>
        <v>0</v>
      </c>
      <c r="U948" s="21">
        <f t="shared" si="178"/>
        <v>44</v>
      </c>
      <c r="V948" s="19">
        <f>VLOOKUP($C948,Gas!$B$3:$E$2506,2)</f>
        <v>2.77</v>
      </c>
      <c r="W948" s="44">
        <f t="shared" si="179"/>
        <v>14.935018050541515</v>
      </c>
      <c r="X948" s="5">
        <f>VLOOKUP($C948,Gas!$B$3:$E$2506,4)</f>
        <v>0.71954601462434276</v>
      </c>
    </row>
    <row r="949" spans="1:25" x14ac:dyDescent="0.2">
      <c r="A949">
        <f t="shared" si="183"/>
        <v>2001</v>
      </c>
      <c r="B949" s="43">
        <f t="shared" si="182"/>
        <v>44</v>
      </c>
      <c r="C949" s="91">
        <v>37131</v>
      </c>
      <c r="D949" s="92">
        <v>44.13</v>
      </c>
      <c r="E949" s="4">
        <f t="shared" si="177"/>
        <v>6.4583842808135741E-2</v>
      </c>
      <c r="F949" s="100">
        <f t="shared" si="184"/>
        <v>0.92999650514600152</v>
      </c>
      <c r="G949" s="2"/>
      <c r="H949" s="8">
        <f t="shared" si="187"/>
        <v>0</v>
      </c>
      <c r="I949" s="8">
        <f t="shared" si="187"/>
        <v>0</v>
      </c>
      <c r="J949" s="8">
        <f t="shared" si="187"/>
        <v>0</v>
      </c>
      <c r="K949" s="8">
        <f t="shared" si="187"/>
        <v>0</v>
      </c>
      <c r="L949" s="8">
        <f t="shared" si="187"/>
        <v>0</v>
      </c>
      <c r="M949" s="8">
        <f t="shared" si="187"/>
        <v>5.8699999999999974</v>
      </c>
      <c r="N949" s="8">
        <f t="shared" si="187"/>
        <v>24.130000000000003</v>
      </c>
      <c r="O949" s="8">
        <f t="shared" si="187"/>
        <v>19.130000000000003</v>
      </c>
      <c r="P949" s="8">
        <f t="shared" si="187"/>
        <v>14.130000000000003</v>
      </c>
      <c r="Q949" s="8">
        <f t="shared" si="187"/>
        <v>9.1300000000000026</v>
      </c>
      <c r="R949" s="8">
        <f t="shared" si="187"/>
        <v>4.1300000000000026</v>
      </c>
      <c r="S949" s="8">
        <f t="shared" si="187"/>
        <v>0</v>
      </c>
      <c r="T949" s="8">
        <f t="shared" si="187"/>
        <v>0</v>
      </c>
      <c r="U949" s="21">
        <f t="shared" si="178"/>
        <v>44</v>
      </c>
      <c r="V949" s="19">
        <f>VLOOKUP($C949,Gas!$B$3:$E$2506,2)</f>
        <v>2.59</v>
      </c>
      <c r="W949" s="44">
        <f t="shared" si="179"/>
        <v>17.038610038610042</v>
      </c>
      <c r="X949" s="5">
        <f>VLOOKUP($C949,Gas!$B$3:$E$2506,4)</f>
        <v>0.72970503259854513</v>
      </c>
    </row>
    <row r="950" spans="1:25" x14ac:dyDescent="0.2">
      <c r="A950">
        <f t="shared" si="183"/>
        <v>2001</v>
      </c>
      <c r="B950" s="43">
        <f t="shared" si="182"/>
        <v>44</v>
      </c>
      <c r="C950" s="91">
        <v>37132</v>
      </c>
      <c r="D950" s="92">
        <v>39.19</v>
      </c>
      <c r="E950" s="4">
        <f t="shared" si="177"/>
        <v>-0.11871821106991591</v>
      </c>
      <c r="F950" s="100">
        <f t="shared" si="184"/>
        <v>1.1208087820397421</v>
      </c>
      <c r="G950" s="2"/>
      <c r="H950" s="8">
        <f t="shared" si="187"/>
        <v>0</v>
      </c>
      <c r="I950" s="8">
        <f t="shared" si="187"/>
        <v>0</v>
      </c>
      <c r="J950" s="8">
        <f t="shared" si="187"/>
        <v>0</v>
      </c>
      <c r="K950" s="8">
        <f t="shared" si="187"/>
        <v>0</v>
      </c>
      <c r="L950" s="8">
        <f t="shared" si="187"/>
        <v>0.81000000000000227</v>
      </c>
      <c r="M950" s="8">
        <f t="shared" si="187"/>
        <v>10.810000000000002</v>
      </c>
      <c r="N950" s="8">
        <f t="shared" si="187"/>
        <v>19.189999999999998</v>
      </c>
      <c r="O950" s="8">
        <f t="shared" si="187"/>
        <v>14.189999999999998</v>
      </c>
      <c r="P950" s="8">
        <f t="shared" si="187"/>
        <v>9.1899999999999977</v>
      </c>
      <c r="Q950" s="8">
        <f t="shared" si="187"/>
        <v>4.1899999999999977</v>
      </c>
      <c r="R950" s="8">
        <f t="shared" si="187"/>
        <v>0</v>
      </c>
      <c r="S950" s="8">
        <f t="shared" si="187"/>
        <v>0</v>
      </c>
      <c r="T950" s="8">
        <f t="shared" si="187"/>
        <v>0</v>
      </c>
      <c r="U950" s="21">
        <f t="shared" si="178"/>
        <v>44</v>
      </c>
      <c r="V950" s="19">
        <f>VLOOKUP($C950,Gas!$B$3:$E$2506,2)</f>
        <v>2.5550000000000002</v>
      </c>
      <c r="W950" s="44">
        <f t="shared" si="179"/>
        <v>15.338551859099802</v>
      </c>
      <c r="X950" s="5">
        <f>VLOOKUP($C950,Gas!$B$3:$E$2506,4)</f>
        <v>0.71753508200671445</v>
      </c>
      <c r="Y950">
        <f>CORREL(X929:X950,F929:F950)</f>
        <v>-0.32018967231657547</v>
      </c>
    </row>
    <row r="951" spans="1:25" x14ac:dyDescent="0.2">
      <c r="A951">
        <f t="shared" si="183"/>
        <v>2001</v>
      </c>
      <c r="B951" s="43">
        <f t="shared" si="182"/>
        <v>44</v>
      </c>
      <c r="C951" s="91">
        <v>37133</v>
      </c>
      <c r="D951" s="92">
        <v>36.090000000000003</v>
      </c>
      <c r="E951" s="4">
        <f t="shared" si="177"/>
        <v>-8.2405793556842771E-2</v>
      </c>
      <c r="F951" s="100">
        <f t="shared" si="184"/>
        <v>1.0195625904584571</v>
      </c>
      <c r="G951" s="2"/>
      <c r="H951" s="8">
        <f t="shared" si="187"/>
        <v>0</v>
      </c>
      <c r="I951" s="8">
        <f t="shared" si="187"/>
        <v>0</v>
      </c>
      <c r="J951" s="8">
        <f t="shared" si="187"/>
        <v>0</v>
      </c>
      <c r="K951" s="8">
        <f t="shared" si="187"/>
        <v>0</v>
      </c>
      <c r="L951" s="8">
        <f t="shared" si="187"/>
        <v>3.9099999999999966</v>
      </c>
      <c r="M951" s="8">
        <f t="shared" si="187"/>
        <v>13.909999999999997</v>
      </c>
      <c r="N951" s="8">
        <f t="shared" si="187"/>
        <v>16.090000000000003</v>
      </c>
      <c r="O951" s="8">
        <f t="shared" si="187"/>
        <v>11.090000000000003</v>
      </c>
      <c r="P951" s="8">
        <f t="shared" si="187"/>
        <v>6.0900000000000034</v>
      </c>
      <c r="Q951" s="8">
        <f t="shared" si="187"/>
        <v>1.0900000000000034</v>
      </c>
      <c r="R951" s="8">
        <f t="shared" si="187"/>
        <v>0</v>
      </c>
      <c r="S951" s="8">
        <f t="shared" si="187"/>
        <v>0</v>
      </c>
      <c r="T951" s="8">
        <f t="shared" si="187"/>
        <v>0</v>
      </c>
      <c r="U951" s="21">
        <f t="shared" si="178"/>
        <v>44</v>
      </c>
      <c r="V951" s="19">
        <f>VLOOKUP($C951,Gas!$B$3:$E$2506,2)</f>
        <v>2.4449999999999998</v>
      </c>
      <c r="W951" s="44">
        <f t="shared" si="179"/>
        <v>14.760736196319021</v>
      </c>
      <c r="X951" s="5">
        <f>VLOOKUP($C951,Gas!$B$3:$E$2506,4)</f>
        <v>0.70842393379115409</v>
      </c>
    </row>
    <row r="952" spans="1:25" x14ac:dyDescent="0.2">
      <c r="A952">
        <f t="shared" si="183"/>
        <v>2001</v>
      </c>
      <c r="B952" s="43">
        <f t="shared" si="182"/>
        <v>44</v>
      </c>
      <c r="C952" s="91">
        <v>37134</v>
      </c>
      <c r="D952" s="92">
        <v>37.090000000000003</v>
      </c>
      <c r="E952" s="4">
        <f t="shared" si="177"/>
        <v>2.7331572846802234E-2</v>
      </c>
      <c r="F952" s="100">
        <f t="shared" si="184"/>
        <v>1.0400909119169226</v>
      </c>
      <c r="G952" s="2"/>
      <c r="H952" s="8">
        <f t="shared" si="187"/>
        <v>0</v>
      </c>
      <c r="I952" s="8">
        <f t="shared" si="187"/>
        <v>0</v>
      </c>
      <c r="J952" s="8">
        <f t="shared" si="187"/>
        <v>0</v>
      </c>
      <c r="K952" s="8">
        <f t="shared" si="187"/>
        <v>0</v>
      </c>
      <c r="L952" s="8">
        <f t="shared" si="187"/>
        <v>2.9099999999999966</v>
      </c>
      <c r="M952" s="8">
        <f t="shared" si="187"/>
        <v>12.909999999999997</v>
      </c>
      <c r="N952" s="8">
        <f t="shared" si="187"/>
        <v>17.090000000000003</v>
      </c>
      <c r="O952" s="8">
        <f t="shared" si="187"/>
        <v>12.090000000000003</v>
      </c>
      <c r="P952" s="8">
        <f t="shared" si="187"/>
        <v>7.0900000000000034</v>
      </c>
      <c r="Q952" s="8">
        <f t="shared" si="187"/>
        <v>2.0900000000000034</v>
      </c>
      <c r="R952" s="8">
        <f t="shared" si="187"/>
        <v>0</v>
      </c>
      <c r="S952" s="8">
        <f t="shared" si="187"/>
        <v>0</v>
      </c>
      <c r="T952" s="8">
        <f t="shared" si="187"/>
        <v>0</v>
      </c>
      <c r="U952" s="21">
        <f t="shared" si="178"/>
        <v>44</v>
      </c>
      <c r="V952" s="19">
        <f>VLOOKUP($C952,Gas!$B$3:$E$2506,2)</f>
        <v>2.46</v>
      </c>
      <c r="W952" s="44">
        <f t="shared" si="179"/>
        <v>15.077235772357724</v>
      </c>
      <c r="X952" s="5">
        <f>VLOOKUP($C952,Gas!$B$3:$E$2506,4)</f>
        <v>0.73757904591247125</v>
      </c>
    </row>
    <row r="953" spans="1:25" x14ac:dyDescent="0.2">
      <c r="A953">
        <f t="shared" si="183"/>
        <v>2001</v>
      </c>
      <c r="B953" s="43">
        <f t="shared" si="182"/>
        <v>45</v>
      </c>
      <c r="C953" s="91">
        <v>37138</v>
      </c>
      <c r="D953" s="92">
        <v>36.97</v>
      </c>
      <c r="E953" s="4">
        <f t="shared" si="177"/>
        <v>-3.2406185529589996E-3</v>
      </c>
      <c r="F953" s="100">
        <f t="shared" si="184"/>
        <v>1.039053005853515</v>
      </c>
      <c r="G953" s="2"/>
      <c r="H953" s="8">
        <f t="shared" si="187"/>
        <v>0</v>
      </c>
      <c r="I953" s="8">
        <f t="shared" si="187"/>
        <v>0</v>
      </c>
      <c r="J953" s="8">
        <f t="shared" si="187"/>
        <v>0</v>
      </c>
      <c r="K953" s="8">
        <f t="shared" si="187"/>
        <v>0</v>
      </c>
      <c r="L953" s="8">
        <f t="shared" si="187"/>
        <v>3.0300000000000011</v>
      </c>
      <c r="M953" s="8">
        <f t="shared" si="187"/>
        <v>13.030000000000001</v>
      </c>
      <c r="N953" s="8">
        <f t="shared" si="187"/>
        <v>16.97</v>
      </c>
      <c r="O953" s="8">
        <f t="shared" si="187"/>
        <v>11.969999999999999</v>
      </c>
      <c r="P953" s="8">
        <f t="shared" si="187"/>
        <v>6.9699999999999989</v>
      </c>
      <c r="Q953" s="8">
        <f t="shared" si="187"/>
        <v>1.9699999999999989</v>
      </c>
      <c r="R953" s="8">
        <f t="shared" si="187"/>
        <v>0</v>
      </c>
      <c r="S953" s="8">
        <f t="shared" si="187"/>
        <v>0</v>
      </c>
      <c r="T953" s="8">
        <f t="shared" si="187"/>
        <v>0</v>
      </c>
      <c r="U953" s="21">
        <f t="shared" si="178"/>
        <v>45</v>
      </c>
      <c r="V953" s="19">
        <f>VLOOKUP($C953,Gas!$B$3:$E$2506,2)</f>
        <v>2.15</v>
      </c>
      <c r="W953" s="44">
        <f t="shared" si="179"/>
        <v>17.195348837209302</v>
      </c>
      <c r="X953" s="5">
        <f>VLOOKUP($C953,Gas!$B$3:$E$2506,4)</f>
        <v>0.86374279855346026</v>
      </c>
    </row>
    <row r="954" spans="1:25" x14ac:dyDescent="0.2">
      <c r="A954">
        <f t="shared" si="183"/>
        <v>2001</v>
      </c>
      <c r="B954" s="43">
        <f t="shared" si="182"/>
        <v>45</v>
      </c>
      <c r="C954" s="1">
        <v>37139</v>
      </c>
      <c r="D954" s="2">
        <v>36.97</v>
      </c>
      <c r="E954" s="4">
        <f t="shared" si="177"/>
        <v>0</v>
      </c>
      <c r="F954" s="100">
        <f t="shared" si="184"/>
        <v>0.97648601991455442</v>
      </c>
      <c r="G954" s="2"/>
      <c r="H954" s="8">
        <f t="shared" ref="H954:T963" si="188">IF(H$1="P",MAX(0,H$2-$D954),IF(H$1="C",MAX(0,$D954-H$2)))</f>
        <v>0</v>
      </c>
      <c r="I954" s="8">
        <f t="shared" si="188"/>
        <v>0</v>
      </c>
      <c r="J954" s="8">
        <f t="shared" si="188"/>
        <v>0</v>
      </c>
      <c r="K954" s="8">
        <f t="shared" si="188"/>
        <v>0</v>
      </c>
      <c r="L954" s="8">
        <f t="shared" si="188"/>
        <v>3.0300000000000011</v>
      </c>
      <c r="M954" s="8">
        <f t="shared" si="188"/>
        <v>13.030000000000001</v>
      </c>
      <c r="N954" s="8">
        <f t="shared" si="188"/>
        <v>16.97</v>
      </c>
      <c r="O954" s="8">
        <f t="shared" si="188"/>
        <v>11.969999999999999</v>
      </c>
      <c r="P954" s="8">
        <f t="shared" si="188"/>
        <v>6.9699999999999989</v>
      </c>
      <c r="Q954" s="8">
        <f t="shared" si="188"/>
        <v>1.9699999999999989</v>
      </c>
      <c r="R954" s="8">
        <f t="shared" si="188"/>
        <v>0</v>
      </c>
      <c r="S954" s="8">
        <f t="shared" si="188"/>
        <v>0</v>
      </c>
      <c r="T954" s="8">
        <f t="shared" si="188"/>
        <v>0</v>
      </c>
      <c r="U954" s="21">
        <f t="shared" si="178"/>
        <v>45</v>
      </c>
      <c r="V954" s="19">
        <f>VLOOKUP($C954,Gas!$B$3:$E$2506,2)</f>
        <v>2.2000000000000002</v>
      </c>
      <c r="W954" s="44">
        <f t="shared" si="179"/>
        <v>16.804545454545451</v>
      </c>
      <c r="X954" s="5">
        <f>VLOOKUP($C954,Gas!$B$3:$E$2506,4)</f>
        <v>0.90143792599815453</v>
      </c>
    </row>
    <row r="955" spans="1:25" x14ac:dyDescent="0.2">
      <c r="A955">
        <f t="shared" si="183"/>
        <v>2001</v>
      </c>
      <c r="B955" s="43">
        <f t="shared" si="182"/>
        <v>45</v>
      </c>
      <c r="C955" s="1">
        <v>37140</v>
      </c>
      <c r="D955" s="2">
        <v>35.99</v>
      </c>
      <c r="E955" s="4">
        <f t="shared" si="177"/>
        <v>-2.6865650857601134E-2</v>
      </c>
      <c r="F955" s="100">
        <f t="shared" si="184"/>
        <v>0.95673508406018826</v>
      </c>
      <c r="G955" s="2"/>
      <c r="H955" s="8">
        <f t="shared" si="188"/>
        <v>0</v>
      </c>
      <c r="I955" s="8">
        <f t="shared" si="188"/>
        <v>0</v>
      </c>
      <c r="J955" s="8">
        <f t="shared" si="188"/>
        <v>0</v>
      </c>
      <c r="K955" s="8">
        <f t="shared" si="188"/>
        <v>0</v>
      </c>
      <c r="L955" s="8">
        <f t="shared" si="188"/>
        <v>4.009999999999998</v>
      </c>
      <c r="M955" s="8">
        <f t="shared" si="188"/>
        <v>14.009999999999998</v>
      </c>
      <c r="N955" s="8">
        <f t="shared" si="188"/>
        <v>15.990000000000002</v>
      </c>
      <c r="O955" s="8">
        <f t="shared" si="188"/>
        <v>10.990000000000002</v>
      </c>
      <c r="P955" s="8">
        <f t="shared" si="188"/>
        <v>5.990000000000002</v>
      </c>
      <c r="Q955" s="8">
        <f t="shared" si="188"/>
        <v>0.99000000000000199</v>
      </c>
      <c r="R955" s="8">
        <f t="shared" si="188"/>
        <v>0</v>
      </c>
      <c r="S955" s="8">
        <f t="shared" si="188"/>
        <v>0</v>
      </c>
      <c r="T955" s="8">
        <f t="shared" si="188"/>
        <v>0</v>
      </c>
      <c r="U955" s="21">
        <f t="shared" si="178"/>
        <v>45</v>
      </c>
      <c r="V955" s="19">
        <f>VLOOKUP($C955,Gas!$B$3:$E$2506,2)</f>
        <v>2.335</v>
      </c>
      <c r="W955" s="44">
        <f t="shared" si="179"/>
        <v>15.413276231263385</v>
      </c>
      <c r="X955" s="5">
        <f>VLOOKUP($C955,Gas!$B$3:$E$2506,4)</f>
        <v>1.0263221129097495</v>
      </c>
    </row>
    <row r="956" spans="1:25" x14ac:dyDescent="0.2">
      <c r="A956">
        <f t="shared" si="183"/>
        <v>2001</v>
      </c>
      <c r="B956" s="43">
        <f t="shared" si="182"/>
        <v>45</v>
      </c>
      <c r="C956" s="1">
        <v>37141</v>
      </c>
      <c r="D956" s="2">
        <v>36.5</v>
      </c>
      <c r="E956" s="4">
        <f t="shared" si="177"/>
        <v>1.4071138497506538E-2</v>
      </c>
      <c r="F956" s="100">
        <f t="shared" si="184"/>
        <v>0.89760286846636295</v>
      </c>
      <c r="G956" s="2"/>
      <c r="H956" s="8">
        <f t="shared" si="188"/>
        <v>0</v>
      </c>
      <c r="I956" s="8">
        <f t="shared" si="188"/>
        <v>0</v>
      </c>
      <c r="J956" s="8">
        <f t="shared" si="188"/>
        <v>0</v>
      </c>
      <c r="K956" s="8">
        <f t="shared" si="188"/>
        <v>0</v>
      </c>
      <c r="L956" s="8">
        <f t="shared" si="188"/>
        <v>3.5</v>
      </c>
      <c r="M956" s="8">
        <f t="shared" si="188"/>
        <v>13.5</v>
      </c>
      <c r="N956" s="8">
        <f t="shared" si="188"/>
        <v>16.5</v>
      </c>
      <c r="O956" s="8">
        <f t="shared" si="188"/>
        <v>11.5</v>
      </c>
      <c r="P956" s="8">
        <f t="shared" si="188"/>
        <v>6.5</v>
      </c>
      <c r="Q956" s="8">
        <f t="shared" si="188"/>
        <v>1.5</v>
      </c>
      <c r="R956" s="8">
        <f t="shared" si="188"/>
        <v>0</v>
      </c>
      <c r="S956" s="8">
        <f t="shared" si="188"/>
        <v>0</v>
      </c>
      <c r="T956" s="8">
        <f t="shared" si="188"/>
        <v>0</v>
      </c>
      <c r="U956" s="21">
        <f t="shared" si="178"/>
        <v>45</v>
      </c>
      <c r="V956" s="19">
        <f>VLOOKUP($C956,Gas!$B$3:$E$2506,2)</f>
        <v>2.4</v>
      </c>
      <c r="W956" s="44">
        <f t="shared" si="179"/>
        <v>15.208333333333334</v>
      </c>
      <c r="X956" s="5">
        <f>VLOOKUP($C956,Gas!$B$3:$E$2506,4)</f>
        <v>0.9978200688288047</v>
      </c>
    </row>
    <row r="957" spans="1:25" x14ac:dyDescent="0.2">
      <c r="A957">
        <f t="shared" si="183"/>
        <v>2001</v>
      </c>
      <c r="B957" s="43">
        <f t="shared" si="182"/>
        <v>45</v>
      </c>
      <c r="C957" s="1">
        <v>37144</v>
      </c>
      <c r="D957" s="2">
        <v>38.270000000000003</v>
      </c>
      <c r="E957" s="4">
        <f t="shared" si="177"/>
        <v>4.7354038849165107E-2</v>
      </c>
      <c r="F957" s="100">
        <f t="shared" si="184"/>
        <v>0.89078809627272104</v>
      </c>
      <c r="G957" s="2"/>
      <c r="H957" s="8">
        <f t="shared" si="188"/>
        <v>0</v>
      </c>
      <c r="I957" s="8">
        <f t="shared" si="188"/>
        <v>0</v>
      </c>
      <c r="J957" s="8">
        <f t="shared" si="188"/>
        <v>0</v>
      </c>
      <c r="K957" s="8">
        <f t="shared" si="188"/>
        <v>0</v>
      </c>
      <c r="L957" s="8">
        <f t="shared" si="188"/>
        <v>1.7299999999999969</v>
      </c>
      <c r="M957" s="8">
        <f t="shared" si="188"/>
        <v>11.729999999999997</v>
      </c>
      <c r="N957" s="8">
        <f t="shared" si="188"/>
        <v>18.270000000000003</v>
      </c>
      <c r="O957" s="8">
        <f t="shared" si="188"/>
        <v>13.270000000000003</v>
      </c>
      <c r="P957" s="8">
        <f t="shared" si="188"/>
        <v>8.2700000000000031</v>
      </c>
      <c r="Q957" s="8">
        <f t="shared" si="188"/>
        <v>3.2700000000000031</v>
      </c>
      <c r="R957" s="8">
        <f t="shared" si="188"/>
        <v>0</v>
      </c>
      <c r="S957" s="8">
        <f t="shared" si="188"/>
        <v>0</v>
      </c>
      <c r="T957" s="8">
        <f t="shared" si="188"/>
        <v>0</v>
      </c>
      <c r="U957" s="21">
        <f t="shared" si="178"/>
        <v>45</v>
      </c>
      <c r="V957" s="19">
        <f>VLOOKUP($C957,Gas!$B$3:$E$2506,2)</f>
        <v>2.3450000000000002</v>
      </c>
      <c r="W957" s="44">
        <f t="shared" si="179"/>
        <v>16.319829424307038</v>
      </c>
      <c r="X957" s="5">
        <f>VLOOKUP($C957,Gas!$B$3:$E$2506,4)</f>
        <v>0.97165972644984977</v>
      </c>
    </row>
    <row r="958" spans="1:25" x14ac:dyDescent="0.2">
      <c r="A958">
        <f t="shared" si="183"/>
        <v>2001</v>
      </c>
      <c r="B958" s="43">
        <f t="shared" si="182"/>
        <v>45</v>
      </c>
      <c r="C958" s="1">
        <v>37145</v>
      </c>
      <c r="D958" s="2">
        <v>38.83</v>
      </c>
      <c r="E958" s="4">
        <f t="shared" si="177"/>
        <v>1.452684430596502E-2</v>
      </c>
      <c r="F958" s="100">
        <f t="shared" si="184"/>
        <v>0.89419465805392639</v>
      </c>
      <c r="G958" s="2"/>
      <c r="H958" s="8">
        <f t="shared" si="188"/>
        <v>0</v>
      </c>
      <c r="I958" s="8">
        <f t="shared" si="188"/>
        <v>0</v>
      </c>
      <c r="J958" s="8">
        <f t="shared" si="188"/>
        <v>0</v>
      </c>
      <c r="K958" s="8">
        <f t="shared" si="188"/>
        <v>0</v>
      </c>
      <c r="L958" s="8">
        <f t="shared" si="188"/>
        <v>1.1700000000000017</v>
      </c>
      <c r="M958" s="8">
        <f t="shared" si="188"/>
        <v>11.170000000000002</v>
      </c>
      <c r="N958" s="8">
        <f t="shared" si="188"/>
        <v>18.829999999999998</v>
      </c>
      <c r="O958" s="8">
        <f t="shared" si="188"/>
        <v>13.829999999999998</v>
      </c>
      <c r="P958" s="8">
        <f t="shared" si="188"/>
        <v>8.8299999999999983</v>
      </c>
      <c r="Q958" s="8">
        <f t="shared" si="188"/>
        <v>3.8299999999999983</v>
      </c>
      <c r="R958" s="8">
        <f t="shared" si="188"/>
        <v>0</v>
      </c>
      <c r="S958" s="8">
        <f t="shared" si="188"/>
        <v>0</v>
      </c>
      <c r="T958" s="8">
        <f t="shared" si="188"/>
        <v>0</v>
      </c>
      <c r="U958" s="21">
        <f t="shared" si="178"/>
        <v>45</v>
      </c>
      <c r="V958" s="19">
        <f>VLOOKUP($C958,Gas!$B$3:$E$2506,2)</f>
        <v>2.3849999999999998</v>
      </c>
      <c r="W958" s="44">
        <f t="shared" si="179"/>
        <v>16.280922431865829</v>
      </c>
      <c r="X958" s="5">
        <f>VLOOKUP($C958,Gas!$B$3:$E$2506,4)</f>
        <v>0.43082369438014834</v>
      </c>
    </row>
    <row r="959" spans="1:25" x14ac:dyDescent="0.2">
      <c r="A959">
        <f t="shared" si="183"/>
        <v>2001</v>
      </c>
      <c r="B959" s="43">
        <f t="shared" si="182"/>
        <v>45</v>
      </c>
      <c r="C959" s="1">
        <v>37146</v>
      </c>
      <c r="D959" s="110">
        <f>D958</f>
        <v>38.83</v>
      </c>
      <c r="E959" s="4">
        <f t="shared" si="177"/>
        <v>0</v>
      </c>
      <c r="F959" s="100">
        <f t="shared" si="184"/>
        <v>0.80585365347043902</v>
      </c>
      <c r="G959" s="2"/>
      <c r="H959" s="8">
        <f t="shared" si="188"/>
        <v>0</v>
      </c>
      <c r="I959" s="8">
        <f t="shared" si="188"/>
        <v>0</v>
      </c>
      <c r="J959" s="8">
        <f t="shared" si="188"/>
        <v>0</v>
      </c>
      <c r="K959" s="8">
        <f t="shared" si="188"/>
        <v>0</v>
      </c>
      <c r="L959" s="8">
        <f t="shared" si="188"/>
        <v>1.1700000000000017</v>
      </c>
      <c r="M959" s="8">
        <f t="shared" si="188"/>
        <v>11.170000000000002</v>
      </c>
      <c r="N959" s="8">
        <f t="shared" si="188"/>
        <v>18.829999999999998</v>
      </c>
      <c r="O959" s="8">
        <f t="shared" si="188"/>
        <v>13.829999999999998</v>
      </c>
      <c r="P959" s="8">
        <f t="shared" si="188"/>
        <v>8.8299999999999983</v>
      </c>
      <c r="Q959" s="8">
        <f t="shared" si="188"/>
        <v>3.8299999999999983</v>
      </c>
      <c r="R959" s="8">
        <f t="shared" si="188"/>
        <v>0</v>
      </c>
      <c r="S959" s="8">
        <f t="shared" si="188"/>
        <v>0</v>
      </c>
      <c r="T959" s="8">
        <f t="shared" si="188"/>
        <v>0</v>
      </c>
      <c r="U959" s="21">
        <f t="shared" si="178"/>
        <v>45</v>
      </c>
      <c r="V959" s="19">
        <f>VLOOKUP($C959,Gas!$B$3:$E$2506,2)</f>
        <v>2.44</v>
      </c>
      <c r="W959" s="44">
        <f t="shared" si="179"/>
        <v>15.913934426229508</v>
      </c>
      <c r="X959" s="5">
        <f>VLOOKUP($C959,Gas!$B$3:$E$2506,4)</f>
        <v>0.43057978457418911</v>
      </c>
    </row>
    <row r="960" spans="1:25" x14ac:dyDescent="0.2">
      <c r="A960">
        <f t="shared" si="183"/>
        <v>2001</v>
      </c>
      <c r="B960" s="43">
        <f t="shared" si="182"/>
        <v>45</v>
      </c>
      <c r="C960" s="1">
        <v>37147</v>
      </c>
      <c r="D960" s="2">
        <v>35.630000000000003</v>
      </c>
      <c r="E960" s="4">
        <f t="shared" si="177"/>
        <v>-8.6005164125831132E-2</v>
      </c>
      <c r="F960" s="100">
        <f t="shared" si="184"/>
        <v>0.6954488839883981</v>
      </c>
      <c r="G960" s="2"/>
      <c r="H960" s="8">
        <f t="shared" si="188"/>
        <v>0</v>
      </c>
      <c r="I960" s="8">
        <f t="shared" si="188"/>
        <v>0</v>
      </c>
      <c r="J960" s="8">
        <f t="shared" si="188"/>
        <v>0</v>
      </c>
      <c r="K960" s="8">
        <f t="shared" si="188"/>
        <v>0</v>
      </c>
      <c r="L960" s="8">
        <f t="shared" si="188"/>
        <v>4.3699999999999974</v>
      </c>
      <c r="M960" s="8">
        <f t="shared" si="188"/>
        <v>14.369999999999997</v>
      </c>
      <c r="N960" s="8">
        <f t="shared" si="188"/>
        <v>15.630000000000003</v>
      </c>
      <c r="O960" s="8">
        <f t="shared" si="188"/>
        <v>10.630000000000003</v>
      </c>
      <c r="P960" s="8">
        <f t="shared" si="188"/>
        <v>5.6300000000000026</v>
      </c>
      <c r="Q960" s="8">
        <f t="shared" si="188"/>
        <v>0.63000000000000256</v>
      </c>
      <c r="R960" s="8">
        <f t="shared" si="188"/>
        <v>0</v>
      </c>
      <c r="S960" s="8">
        <f t="shared" si="188"/>
        <v>0</v>
      </c>
      <c r="T960" s="8">
        <f t="shared" si="188"/>
        <v>0</v>
      </c>
      <c r="U960" s="21">
        <f t="shared" si="178"/>
        <v>45</v>
      </c>
      <c r="V960" s="19">
        <f>VLOOKUP($C960,Gas!$B$3:$E$2506,2)</f>
        <v>2.4449999999999998</v>
      </c>
      <c r="W960" s="44">
        <f t="shared" si="179"/>
        <v>14.572597137014316</v>
      </c>
      <c r="X960" s="5">
        <f>VLOOKUP($C960,Gas!$B$3:$E$2506,4)</f>
        <v>0.42831178256988056</v>
      </c>
    </row>
    <row r="961" spans="1:38" x14ac:dyDescent="0.2">
      <c r="A961">
        <f t="shared" si="183"/>
        <v>2001</v>
      </c>
      <c r="B961" s="43">
        <f t="shared" si="182"/>
        <v>45</v>
      </c>
      <c r="C961" s="1">
        <v>37148</v>
      </c>
      <c r="D961" s="2">
        <v>33.71</v>
      </c>
      <c r="E961" s="4">
        <f t="shared" si="177"/>
        <v>-5.5393450371775364E-2</v>
      </c>
      <c r="F961" s="100">
        <f t="shared" si="184"/>
        <v>0.62651192650403964</v>
      </c>
      <c r="G961" s="2"/>
      <c r="H961" s="8">
        <f t="shared" si="188"/>
        <v>0</v>
      </c>
      <c r="I961" s="8">
        <f t="shared" si="188"/>
        <v>0</v>
      </c>
      <c r="J961" s="8">
        <f t="shared" si="188"/>
        <v>0</v>
      </c>
      <c r="K961" s="8">
        <f t="shared" si="188"/>
        <v>1.2899999999999991</v>
      </c>
      <c r="L961" s="8">
        <f t="shared" si="188"/>
        <v>6.2899999999999991</v>
      </c>
      <c r="M961" s="8">
        <f t="shared" si="188"/>
        <v>16.29</v>
      </c>
      <c r="N961" s="8">
        <f t="shared" si="188"/>
        <v>13.71</v>
      </c>
      <c r="O961" s="8">
        <f t="shared" si="188"/>
        <v>8.7100000000000009</v>
      </c>
      <c r="P961" s="8">
        <f t="shared" si="188"/>
        <v>3.7100000000000009</v>
      </c>
      <c r="Q961" s="8">
        <f t="shared" si="188"/>
        <v>0</v>
      </c>
      <c r="R961" s="8">
        <f t="shared" si="188"/>
        <v>0</v>
      </c>
      <c r="S961" s="8">
        <f t="shared" si="188"/>
        <v>0</v>
      </c>
      <c r="T961" s="8">
        <f t="shared" si="188"/>
        <v>0</v>
      </c>
      <c r="U961" s="21">
        <f t="shared" si="178"/>
        <v>45</v>
      </c>
      <c r="V961" s="19">
        <f>VLOOKUP($C961,Gas!$B$3:$E$2506,2)</f>
        <v>2.39</v>
      </c>
      <c r="W961" s="44">
        <f t="shared" si="179"/>
        <v>14.10460251046025</v>
      </c>
      <c r="X961" s="5">
        <f>VLOOKUP($C961,Gas!$B$3:$E$2506,4)</f>
        <v>0.4754711816961788</v>
      </c>
    </row>
    <row r="962" spans="1:38" x14ac:dyDescent="0.2">
      <c r="A962">
        <f t="shared" si="183"/>
        <v>2001</v>
      </c>
      <c r="B962" s="43">
        <f t="shared" si="182"/>
        <v>45</v>
      </c>
      <c r="C962" s="1">
        <v>37151</v>
      </c>
      <c r="D962" s="2">
        <v>34</v>
      </c>
      <c r="E962" s="4">
        <f t="shared" si="177"/>
        <v>8.5659953701920869E-3</v>
      </c>
      <c r="F962" s="100">
        <f t="shared" si="184"/>
        <v>0.60474336430315623</v>
      </c>
      <c r="G962" s="2"/>
      <c r="H962" s="8">
        <f t="shared" si="188"/>
        <v>0</v>
      </c>
      <c r="I962" s="8">
        <f t="shared" si="188"/>
        <v>0</v>
      </c>
      <c r="J962" s="8">
        <f t="shared" si="188"/>
        <v>0</v>
      </c>
      <c r="K962" s="8">
        <f t="shared" si="188"/>
        <v>1</v>
      </c>
      <c r="L962" s="8">
        <f t="shared" si="188"/>
        <v>6</v>
      </c>
      <c r="M962" s="8">
        <f t="shared" si="188"/>
        <v>16</v>
      </c>
      <c r="N962" s="8">
        <f t="shared" si="188"/>
        <v>14</v>
      </c>
      <c r="O962" s="8">
        <f t="shared" si="188"/>
        <v>9</v>
      </c>
      <c r="P962" s="8">
        <f t="shared" si="188"/>
        <v>4</v>
      </c>
      <c r="Q962" s="8">
        <f t="shared" si="188"/>
        <v>0</v>
      </c>
      <c r="R962" s="8">
        <f t="shared" si="188"/>
        <v>0</v>
      </c>
      <c r="S962" s="8">
        <f t="shared" si="188"/>
        <v>0</v>
      </c>
      <c r="T962" s="8">
        <f t="shared" si="188"/>
        <v>0</v>
      </c>
      <c r="U962" s="21">
        <f t="shared" si="178"/>
        <v>45</v>
      </c>
      <c r="V962" s="19">
        <f>VLOOKUP($C962,Gas!$B$3:$E$2506,2)</f>
        <v>2.4049999999999998</v>
      </c>
      <c r="W962" s="44">
        <f t="shared" si="179"/>
        <v>14.137214137214139</v>
      </c>
      <c r="X962" s="5">
        <f>VLOOKUP($C962,Gas!$B$3:$E$2506,4)</f>
        <v>0.27787179966785319</v>
      </c>
    </row>
    <row r="963" spans="1:38" x14ac:dyDescent="0.2">
      <c r="A963">
        <f t="shared" si="183"/>
        <v>2001</v>
      </c>
      <c r="B963" s="43">
        <f t="shared" si="182"/>
        <v>45</v>
      </c>
      <c r="C963" s="1">
        <v>37152</v>
      </c>
      <c r="D963" s="2">
        <v>33</v>
      </c>
      <c r="E963" s="4">
        <f t="shared" si="177"/>
        <v>-2.985296314968116E-2</v>
      </c>
      <c r="F963" s="100">
        <f t="shared" si="184"/>
        <v>0.61265847238811533</v>
      </c>
      <c r="G963" s="2"/>
      <c r="H963" s="8">
        <f t="shared" si="188"/>
        <v>0</v>
      </c>
      <c r="I963" s="8">
        <f t="shared" si="188"/>
        <v>0</v>
      </c>
      <c r="J963" s="8">
        <f t="shared" si="188"/>
        <v>0</v>
      </c>
      <c r="K963" s="8">
        <f t="shared" si="188"/>
        <v>2</v>
      </c>
      <c r="L963" s="8">
        <f t="shared" si="188"/>
        <v>7</v>
      </c>
      <c r="M963" s="8">
        <f t="shared" si="188"/>
        <v>17</v>
      </c>
      <c r="N963" s="8">
        <f t="shared" si="188"/>
        <v>13</v>
      </c>
      <c r="O963" s="8">
        <f t="shared" si="188"/>
        <v>8</v>
      </c>
      <c r="P963" s="8">
        <f t="shared" si="188"/>
        <v>3</v>
      </c>
      <c r="Q963" s="8">
        <f t="shared" si="188"/>
        <v>0</v>
      </c>
      <c r="R963" s="8">
        <f t="shared" si="188"/>
        <v>0</v>
      </c>
      <c r="S963" s="8">
        <f t="shared" si="188"/>
        <v>0</v>
      </c>
      <c r="T963" s="8">
        <f t="shared" si="188"/>
        <v>0</v>
      </c>
      <c r="U963" s="21">
        <f t="shared" si="178"/>
        <v>45</v>
      </c>
      <c r="V963" s="19">
        <f>VLOOKUP($C963,Gas!$B$3:$E$2506,2)</f>
        <v>2.3450000000000002</v>
      </c>
      <c r="W963" s="44">
        <f t="shared" si="179"/>
        <v>14.072494669509593</v>
      </c>
      <c r="X963" s="5">
        <f>VLOOKUP($C963,Gas!$B$3:$E$2506,4)</f>
        <v>0.28516563308580045</v>
      </c>
    </row>
    <row r="964" spans="1:38" x14ac:dyDescent="0.2">
      <c r="A964">
        <f t="shared" si="183"/>
        <v>2001</v>
      </c>
      <c r="B964" s="43">
        <f t="shared" si="182"/>
        <v>45</v>
      </c>
      <c r="C964" s="1">
        <v>37154</v>
      </c>
      <c r="D964" s="2">
        <v>29.44</v>
      </c>
      <c r="E964" s="2"/>
      <c r="F964" s="2"/>
      <c r="G964" s="2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</row>
    <row r="965" spans="1:38" x14ac:dyDescent="0.2">
      <c r="A965">
        <f t="shared" si="183"/>
        <v>2001</v>
      </c>
      <c r="B965" s="43">
        <f t="shared" si="182"/>
        <v>45</v>
      </c>
      <c r="C965" s="1">
        <v>37158</v>
      </c>
      <c r="D965" s="2">
        <v>30.95</v>
      </c>
      <c r="E965" s="2"/>
      <c r="F965" s="2"/>
      <c r="G965" s="2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</row>
    <row r="966" spans="1:38" x14ac:dyDescent="0.2">
      <c r="A966">
        <f t="shared" si="183"/>
        <v>2001</v>
      </c>
      <c r="B966" s="43">
        <f t="shared" si="182"/>
        <v>45</v>
      </c>
      <c r="C966" s="1">
        <v>37160</v>
      </c>
      <c r="D966" s="2">
        <v>29.24</v>
      </c>
      <c r="E966" s="2"/>
      <c r="F966" s="2"/>
      <c r="G966" s="2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</row>
    <row r="967" spans="1:38" x14ac:dyDescent="0.2">
      <c r="B967" s="43"/>
      <c r="C967" s="1"/>
      <c r="D967" s="2"/>
      <c r="E967" s="2"/>
      <c r="F967" s="2"/>
      <c r="G967" s="2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</row>
    <row r="968" spans="1:38" x14ac:dyDescent="0.2">
      <c r="B968" s="43"/>
      <c r="C968" s="1"/>
      <c r="D968" s="2"/>
      <c r="E968" s="2"/>
      <c r="F968" s="2"/>
      <c r="G968" s="2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</row>
    <row r="969" spans="1:38" x14ac:dyDescent="0.2">
      <c r="B969" s="43"/>
      <c r="C969" s="1"/>
      <c r="D969" s="2"/>
      <c r="E969" s="2"/>
      <c r="F969" s="2"/>
      <c r="G969" s="2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X969" s="45" t="s">
        <v>18</v>
      </c>
      <c r="Y969" t="s">
        <v>19</v>
      </c>
    </row>
    <row r="970" spans="1:38" x14ac:dyDescent="0.2">
      <c r="B970" s="43"/>
      <c r="C970" s="1"/>
      <c r="D970" s="2"/>
      <c r="E970" s="2"/>
      <c r="F970" s="2"/>
      <c r="G970" s="2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X970" s="45" t="s">
        <v>17</v>
      </c>
      <c r="Y970" t="s">
        <v>20</v>
      </c>
    </row>
    <row r="971" spans="1:38" x14ac:dyDescent="0.2">
      <c r="B971" t="s">
        <v>3</v>
      </c>
      <c r="E971" t="s">
        <v>24</v>
      </c>
      <c r="G971" t="s">
        <v>3</v>
      </c>
      <c r="H971" s="12" t="str">
        <f t="shared" ref="H971:T971" si="189">CONCATENATE(TEXT(H$2,"00"),H$1)</f>
        <v>20P</v>
      </c>
      <c r="I971" s="12" t="str">
        <f t="shared" si="189"/>
        <v>25P</v>
      </c>
      <c r="J971" s="12" t="str">
        <f t="shared" si="189"/>
        <v>30P</v>
      </c>
      <c r="K971" s="12" t="str">
        <f t="shared" si="189"/>
        <v>35P</v>
      </c>
      <c r="L971" s="12" t="str">
        <f t="shared" si="189"/>
        <v>40P</v>
      </c>
      <c r="M971" s="12" t="str">
        <f t="shared" si="189"/>
        <v>50P</v>
      </c>
      <c r="N971" s="12" t="str">
        <f t="shared" si="189"/>
        <v>20C</v>
      </c>
      <c r="O971" s="12" t="str">
        <f t="shared" si="189"/>
        <v>25C</v>
      </c>
      <c r="P971" s="12" t="str">
        <f t="shared" si="189"/>
        <v>30C</v>
      </c>
      <c r="Q971" s="12" t="str">
        <f t="shared" si="189"/>
        <v>35C</v>
      </c>
      <c r="R971" s="12" t="str">
        <f t="shared" si="189"/>
        <v>40C</v>
      </c>
      <c r="S971" s="12" t="str">
        <f t="shared" si="189"/>
        <v>50C</v>
      </c>
      <c r="T971" s="12" t="str">
        <f t="shared" si="189"/>
        <v>100C</v>
      </c>
      <c r="U971" t="s">
        <v>3</v>
      </c>
      <c r="X971" s="45" t="s">
        <v>13</v>
      </c>
      <c r="Y971" t="s">
        <v>13</v>
      </c>
      <c r="Z971" s="25" t="s">
        <v>101</v>
      </c>
      <c r="AA971" s="12" t="str">
        <f t="shared" ref="AA971:AL971" si="190">CONCATENATE(TEXT(AA$2,"00"),AA$1)</f>
        <v>20P</v>
      </c>
      <c r="AB971" s="12" t="str">
        <f t="shared" si="190"/>
        <v>25P</v>
      </c>
      <c r="AC971" s="12" t="str">
        <f t="shared" si="190"/>
        <v>30P</v>
      </c>
      <c r="AD971" s="12" t="str">
        <f t="shared" si="190"/>
        <v>35P</v>
      </c>
      <c r="AE971" s="12" t="str">
        <f t="shared" si="190"/>
        <v>40P</v>
      </c>
      <c r="AF971" s="12" t="str">
        <f t="shared" si="190"/>
        <v>50P</v>
      </c>
      <c r="AG971" s="12" t="str">
        <f t="shared" si="190"/>
        <v>20C</v>
      </c>
      <c r="AH971" s="12" t="str">
        <f t="shared" si="190"/>
        <v>25C</v>
      </c>
      <c r="AI971" s="12" t="str">
        <f t="shared" si="190"/>
        <v>30C</v>
      </c>
      <c r="AJ971" s="12" t="str">
        <f t="shared" si="190"/>
        <v>35C</v>
      </c>
      <c r="AK971" s="12" t="str">
        <f t="shared" si="190"/>
        <v>40C</v>
      </c>
      <c r="AL971" s="12" t="str">
        <f t="shared" si="190"/>
        <v>50C</v>
      </c>
    </row>
    <row r="972" spans="1:38" x14ac:dyDescent="0.2">
      <c r="B972">
        <v>1</v>
      </c>
      <c r="C972" s="46"/>
      <c r="D972" s="46">
        <f t="shared" ref="D972:D1015" si="191">SUMIF($B$3:$B$970,$B972,$D$3:$D$970)/COUNTIF($B$3:$B$970,$B972)</f>
        <v>21.80952380952381</v>
      </c>
      <c r="E972" s="42">
        <f ca="1">STDEV(OFFSET($B$2,MATCH($B972,$B$3:$B$970,0),3):OFFSET($B$2,MATCH($B972+1,$B$3:$B$970,0)-1,3))*SQRT(trade_day)</f>
        <v>1.2903162365396774</v>
      </c>
      <c r="F972" s="42">
        <f t="shared" ref="F972:F1015" si="192">SUMIF($B$3:$B$970,$B972,$F$3:$F$970)/COUNTIF($B$3:$B$970,$B972)</f>
        <v>1.0935123111418423</v>
      </c>
      <c r="G972">
        <v>1</v>
      </c>
      <c r="H972" s="10">
        <f t="shared" ref="H972:T981" si="193">SUMIF($B$3:$B$970,$G972,H$3:H$970)/COUNTIF($B$3:$B$970,$G972)</f>
        <v>0.21428571428571427</v>
      </c>
      <c r="I972" s="10">
        <f t="shared" si="193"/>
        <v>3.2023809523809526</v>
      </c>
      <c r="J972" s="10">
        <f t="shared" si="193"/>
        <v>8.1904761904761898</v>
      </c>
      <c r="K972" s="10">
        <f t="shared" si="193"/>
        <v>13.19047619047619</v>
      </c>
      <c r="L972" s="10">
        <f t="shared" si="193"/>
        <v>18.19047619047619</v>
      </c>
      <c r="M972" s="10">
        <f t="shared" si="193"/>
        <v>28.19047619047619</v>
      </c>
      <c r="N972" s="10">
        <f t="shared" si="193"/>
        <v>2.0238095238095237</v>
      </c>
      <c r="O972" s="10">
        <f t="shared" si="193"/>
        <v>1.1904761904761904E-2</v>
      </c>
      <c r="P972" s="10">
        <f t="shared" si="193"/>
        <v>0</v>
      </c>
      <c r="Q972" s="10">
        <f t="shared" si="193"/>
        <v>0</v>
      </c>
      <c r="R972" s="10">
        <f t="shared" si="193"/>
        <v>0</v>
      </c>
      <c r="S972" s="10">
        <f t="shared" si="193"/>
        <v>0</v>
      </c>
      <c r="T972" s="10">
        <f t="shared" si="193"/>
        <v>0</v>
      </c>
      <c r="U972">
        <v>1</v>
      </c>
      <c r="W972" s="46">
        <f t="shared" ref="W972:W1015" si="194">SUMIF($U$3:$U$970,$U972,$W$3:$W$970)/COUNTIF($U$3:$U$970,$U972)</f>
        <v>10.399365774949544</v>
      </c>
      <c r="X972" s="42" t="e">
        <f ca="1">CORREL(OFFSET($B$2,MATCH($B972,$B$259:$B$970,0),4):OFFSET($B$2,MATCH($B972+1,$B$259:$B$970,0)-1,4),OFFSET($U$2,MATCH($U972,$U$259:$U$970,0),3):OFFSET($U$2,MATCH($U972+1,$U$259:$U$970,0)-1,3))</f>
        <v>#N/A</v>
      </c>
      <c r="Y972" s="42" t="e">
        <f ca="1">CORREL(OFFSET($B$2,MATCH($B972,$B$259:$B$970,0),2):OFFSET($B$2,MATCH($B972+1,$B$259:$B$970,0)-1,2),OFFSET($U$2,MATCH($U972,$U$259:$U$970,0),1):OFFSET($U$2,MATCH($U972+1,$U$259:$U$970,0)-1,1))</f>
        <v>#N/A</v>
      </c>
      <c r="Z972">
        <f>B972</f>
        <v>1</v>
      </c>
      <c r="AA972" s="8">
        <f t="shared" ref="AA972:AL993" si="195">IF(AA$1="P",MAX(0,AA$2-$D972),IF(AA$1="C",MAX(0,$D972-AA$2)))</f>
        <v>0</v>
      </c>
      <c r="AB972" s="8">
        <f t="shared" si="195"/>
        <v>3.1904761904761898</v>
      </c>
      <c r="AC972" s="8">
        <f t="shared" si="195"/>
        <v>8.1904761904761898</v>
      </c>
      <c r="AD972" s="8">
        <f t="shared" si="195"/>
        <v>13.19047619047619</v>
      </c>
      <c r="AE972" s="8">
        <f t="shared" si="195"/>
        <v>18.19047619047619</v>
      </c>
      <c r="AF972" s="8">
        <f t="shared" si="195"/>
        <v>28.19047619047619</v>
      </c>
      <c r="AG972" s="8">
        <f t="shared" si="195"/>
        <v>1.8095238095238102</v>
      </c>
      <c r="AH972" s="8">
        <f t="shared" si="195"/>
        <v>0</v>
      </c>
      <c r="AI972" s="8">
        <f t="shared" si="195"/>
        <v>0</v>
      </c>
      <c r="AJ972" s="8">
        <f t="shared" si="195"/>
        <v>0</v>
      </c>
      <c r="AK972" s="8">
        <f t="shared" si="195"/>
        <v>0</v>
      </c>
      <c r="AL972" s="8">
        <f t="shared" si="195"/>
        <v>0</v>
      </c>
    </row>
    <row r="973" spans="1:38" x14ac:dyDescent="0.2">
      <c r="B973">
        <v>2</v>
      </c>
      <c r="C973" s="46"/>
      <c r="D973" s="46">
        <f t="shared" si="191"/>
        <v>20.59578947368421</v>
      </c>
      <c r="E973" s="42">
        <f ca="1">STDEV(OFFSET($B$2,MATCH($B973,$B$3:$B$970,0),3):OFFSET($B$2,MATCH($B973+1,$B$3:$B$970,0)-1,3))*SQRT(trade_day)</f>
        <v>0.67527317491446326</v>
      </c>
      <c r="F973" s="42">
        <f t="shared" si="192"/>
        <v>0.60359493474220038</v>
      </c>
      <c r="G973">
        <v>2</v>
      </c>
      <c r="H973" s="10">
        <f t="shared" si="193"/>
        <v>0.29473684210526302</v>
      </c>
      <c r="I973" s="10">
        <f t="shared" si="193"/>
        <v>4.4042105263157891</v>
      </c>
      <c r="J973" s="10">
        <f t="shared" si="193"/>
        <v>9.40421052631579</v>
      </c>
      <c r="K973" s="10">
        <f t="shared" si="193"/>
        <v>14.404210526315786</v>
      </c>
      <c r="L973" s="10">
        <f t="shared" si="193"/>
        <v>19.40421052631579</v>
      </c>
      <c r="M973" s="10">
        <f t="shared" si="193"/>
        <v>29.404210526315786</v>
      </c>
      <c r="N973" s="10">
        <f t="shared" si="193"/>
        <v>0.89052631578947361</v>
      </c>
      <c r="O973" s="10">
        <f t="shared" si="193"/>
        <v>0</v>
      </c>
      <c r="P973" s="10">
        <f t="shared" si="193"/>
        <v>0</v>
      </c>
      <c r="Q973" s="10">
        <f t="shared" si="193"/>
        <v>0</v>
      </c>
      <c r="R973" s="10">
        <f t="shared" si="193"/>
        <v>0</v>
      </c>
      <c r="S973" s="10">
        <f t="shared" si="193"/>
        <v>0</v>
      </c>
      <c r="T973" s="10">
        <f t="shared" si="193"/>
        <v>0</v>
      </c>
      <c r="U973">
        <v>2</v>
      </c>
      <c r="W973" s="46">
        <f t="shared" si="194"/>
        <v>9.296377163541095</v>
      </c>
      <c r="X973" s="42" t="e">
        <f ca="1">CORREL(OFFSET($B$2,MATCH($B973,$B$259:$B$970,0),4):OFFSET($B$2,MATCH($B973+1,$B$259:$B$970,0)-1,4),OFFSET($U$2,MATCH($U973,$U$259:$U$970,0),3):OFFSET($U$2,MATCH($U973+1,$U$259:$U$970,0)-1,3))</f>
        <v>#N/A</v>
      </c>
      <c r="Y973" s="42" t="e">
        <f ca="1">CORREL(OFFSET($B$2,MATCH($B973,$B$259:$B$970,0),2):OFFSET($B$2,MATCH($B973+1,$B$259:$B$970,0)-1,2),OFFSET($U$2,MATCH($U973,$U$259:$U$970,0),1):OFFSET($U$2,MATCH($U973+1,$U$259:$U$970,0)-1,1))</f>
        <v>#N/A</v>
      </c>
      <c r="Z973">
        <f t="shared" ref="Z973:Z1015" si="196">B973</f>
        <v>2</v>
      </c>
      <c r="AA973" s="8">
        <f t="shared" si="195"/>
        <v>0</v>
      </c>
      <c r="AB973" s="8">
        <f t="shared" si="195"/>
        <v>4.40421052631579</v>
      </c>
      <c r="AC973" s="8">
        <f t="shared" si="195"/>
        <v>9.40421052631579</v>
      </c>
      <c r="AD973" s="8">
        <f t="shared" si="195"/>
        <v>14.40421052631579</v>
      </c>
      <c r="AE973" s="8">
        <f t="shared" si="195"/>
        <v>19.40421052631579</v>
      </c>
      <c r="AF973" s="8">
        <f t="shared" si="195"/>
        <v>29.40421052631579</v>
      </c>
      <c r="AG973" s="8">
        <f t="shared" si="195"/>
        <v>0.59578947368420998</v>
      </c>
      <c r="AH973" s="8">
        <f t="shared" si="195"/>
        <v>0</v>
      </c>
      <c r="AI973" s="8">
        <f t="shared" si="195"/>
        <v>0</v>
      </c>
      <c r="AJ973" s="8">
        <f t="shared" si="195"/>
        <v>0</v>
      </c>
      <c r="AK973" s="8">
        <f t="shared" si="195"/>
        <v>0</v>
      </c>
      <c r="AL973" s="8">
        <f t="shared" si="195"/>
        <v>0</v>
      </c>
    </row>
    <row r="974" spans="1:38" x14ac:dyDescent="0.2">
      <c r="B974">
        <v>3</v>
      </c>
      <c r="C974" s="46"/>
      <c r="D974" s="46">
        <f t="shared" si="191"/>
        <v>19.58636363636364</v>
      </c>
      <c r="E974" s="42">
        <f ca="1">STDEV(OFFSET($B$2,MATCH($B974,$B$3:$B$970,0),3):OFFSET($B$2,MATCH($B974+1,$B$3:$B$970,0)-1,3))*SQRT(trade_day)</f>
        <v>0.75012262577959687</v>
      </c>
      <c r="F974" s="42">
        <f t="shared" si="192"/>
        <v>0.71615924373029083</v>
      </c>
      <c r="G974">
        <v>3</v>
      </c>
      <c r="H974" s="18">
        <f t="shared" si="193"/>
        <v>0.69681818181818189</v>
      </c>
      <c r="I974" s="18">
        <f t="shared" si="193"/>
        <v>5.4136363636363649</v>
      </c>
      <c r="J974" s="18">
        <f t="shared" si="193"/>
        <v>10.413636363636366</v>
      </c>
      <c r="K974" s="18">
        <f t="shared" si="193"/>
        <v>15.413636363636364</v>
      </c>
      <c r="L974" s="18">
        <f t="shared" si="193"/>
        <v>20.41363636363636</v>
      </c>
      <c r="M974" s="18">
        <f t="shared" si="193"/>
        <v>30.413636363636364</v>
      </c>
      <c r="N974" s="18">
        <f t="shared" si="193"/>
        <v>0.28318181818181787</v>
      </c>
      <c r="O974" s="18">
        <f t="shared" si="193"/>
        <v>0</v>
      </c>
      <c r="P974" s="18">
        <f t="shared" si="193"/>
        <v>0</v>
      </c>
      <c r="Q974" s="18">
        <f t="shared" si="193"/>
        <v>0</v>
      </c>
      <c r="R974" s="18">
        <f t="shared" si="193"/>
        <v>0</v>
      </c>
      <c r="S974" s="18">
        <f t="shared" si="193"/>
        <v>0</v>
      </c>
      <c r="T974" s="18">
        <f t="shared" si="193"/>
        <v>0</v>
      </c>
      <c r="U974">
        <v>3</v>
      </c>
      <c r="W974" s="46">
        <f t="shared" si="194"/>
        <v>8.7836792411178379</v>
      </c>
      <c r="X974" s="42" t="e">
        <f ca="1">CORREL(OFFSET($B$2,MATCH($B974,$B$259:$B$970,0),4):OFFSET($B$2,MATCH($B974+1,$B$259:$B$970,0)-1,4),OFFSET($U$2,MATCH($U974,$U$259:$U$970,0),3):OFFSET($U$2,MATCH($U974+1,$U$259:$U$970,0)-1,3))</f>
        <v>#N/A</v>
      </c>
      <c r="Y974" s="42" t="e">
        <f ca="1">CORREL(OFFSET($B$2,MATCH($B974,$B$259:$B$970,0),2):OFFSET($B$2,MATCH($B974+1,$B$259:$B$970,0)-1,2),OFFSET($U$2,MATCH($U974,$U$259:$U$970,0),1):OFFSET($U$2,MATCH($U974+1,$U$259:$U$970,0)-1,1))</f>
        <v>#N/A</v>
      </c>
      <c r="Z974">
        <f t="shared" si="196"/>
        <v>3</v>
      </c>
      <c r="AA974" s="8">
        <f t="shared" si="195"/>
        <v>0.41363636363636047</v>
      </c>
      <c r="AB974" s="8">
        <f t="shared" si="195"/>
        <v>5.4136363636363605</v>
      </c>
      <c r="AC974" s="8">
        <f t="shared" si="195"/>
        <v>10.41363636363636</v>
      </c>
      <c r="AD974" s="8">
        <f t="shared" si="195"/>
        <v>15.41363636363636</v>
      </c>
      <c r="AE974" s="8">
        <f t="shared" si="195"/>
        <v>20.41363636363636</v>
      </c>
      <c r="AF974" s="8">
        <f t="shared" si="195"/>
        <v>30.41363636363636</v>
      </c>
      <c r="AG974" s="8">
        <f t="shared" si="195"/>
        <v>0</v>
      </c>
      <c r="AH974" s="8">
        <f t="shared" si="195"/>
        <v>0</v>
      </c>
      <c r="AI974" s="8">
        <f t="shared" si="195"/>
        <v>0</v>
      </c>
      <c r="AJ974" s="8">
        <f t="shared" si="195"/>
        <v>0</v>
      </c>
      <c r="AK974" s="8">
        <f t="shared" si="195"/>
        <v>0</v>
      </c>
      <c r="AL974" s="8">
        <f t="shared" si="195"/>
        <v>0</v>
      </c>
    </row>
    <row r="975" spans="1:38" x14ac:dyDescent="0.2">
      <c r="B975">
        <v>4</v>
      </c>
      <c r="C975" s="46"/>
      <c r="D975" s="46">
        <f t="shared" si="191"/>
        <v>19.195238095238089</v>
      </c>
      <c r="E975" s="42">
        <f ca="1">STDEV(OFFSET($B$2,MATCH($B975,$B$3:$B$970,0),3):OFFSET($B$2,MATCH($B975+1,$B$3:$B$970,0)-1,3))*SQRT(trade_day)</f>
        <v>1.0938898645933979</v>
      </c>
      <c r="F975" s="42">
        <f t="shared" si="192"/>
        <v>1.0871243722015409</v>
      </c>
      <c r="G975">
        <v>4</v>
      </c>
      <c r="H975" s="18">
        <f t="shared" si="193"/>
        <v>1.138571428571429</v>
      </c>
      <c r="I975" s="18">
        <f t="shared" si="193"/>
        <v>5.8047619047619063</v>
      </c>
      <c r="J975" s="18">
        <f t="shared" si="193"/>
        <v>10.804761904761907</v>
      </c>
      <c r="K975" s="18">
        <f t="shared" si="193"/>
        <v>15.804761904761907</v>
      </c>
      <c r="L975" s="18">
        <f t="shared" si="193"/>
        <v>20.804761904761911</v>
      </c>
      <c r="M975" s="18">
        <f t="shared" si="193"/>
        <v>30.804761904761904</v>
      </c>
      <c r="N975" s="18">
        <f t="shared" si="193"/>
        <v>0.33380952380952372</v>
      </c>
      <c r="O975" s="18">
        <f t="shared" si="193"/>
        <v>0</v>
      </c>
      <c r="P975" s="18">
        <f t="shared" si="193"/>
        <v>0</v>
      </c>
      <c r="Q975" s="18">
        <f t="shared" si="193"/>
        <v>0</v>
      </c>
      <c r="R975" s="18">
        <f t="shared" si="193"/>
        <v>0</v>
      </c>
      <c r="S975" s="18">
        <f t="shared" si="193"/>
        <v>0</v>
      </c>
      <c r="T975" s="18">
        <f t="shared" si="193"/>
        <v>0</v>
      </c>
      <c r="U975">
        <v>4</v>
      </c>
      <c r="W975" s="46">
        <f t="shared" si="194"/>
        <v>7.9195314744254075</v>
      </c>
      <c r="X975" s="42" t="e">
        <f ca="1">CORREL(OFFSET($B$2,MATCH($B975,$B$259:$B$970,0),4):OFFSET($B$2,MATCH($B975+1,$B$259:$B$970,0)-1,4),OFFSET($U$2,MATCH($U975,$U$259:$U$970,0),3):OFFSET($U$2,MATCH($U975+1,$U$259:$U$970,0)-1,3))</f>
        <v>#N/A</v>
      </c>
      <c r="Y975" s="42" t="e">
        <f ca="1">CORREL(OFFSET($B$2,MATCH($B975,$B$259:$B$970,0),2):OFFSET($B$2,MATCH($B975+1,$B$259:$B$970,0)-1,2),OFFSET($U$2,MATCH($U975,$U$259:$U$970,0),1):OFFSET($U$2,MATCH($U975+1,$U$259:$U$970,0)-1,1))</f>
        <v>#N/A</v>
      </c>
      <c r="Z975">
        <f t="shared" si="196"/>
        <v>4</v>
      </c>
      <c r="AA975" s="8">
        <f t="shared" si="195"/>
        <v>0.80476190476191078</v>
      </c>
      <c r="AB975" s="8">
        <f t="shared" si="195"/>
        <v>5.8047619047619108</v>
      </c>
      <c r="AC975" s="8">
        <f t="shared" si="195"/>
        <v>10.804761904761911</v>
      </c>
      <c r="AD975" s="8">
        <f t="shared" si="195"/>
        <v>15.804761904761911</v>
      </c>
      <c r="AE975" s="8">
        <f t="shared" si="195"/>
        <v>20.804761904761911</v>
      </c>
      <c r="AF975" s="8">
        <f t="shared" si="195"/>
        <v>30.804761904761911</v>
      </c>
      <c r="AG975" s="8">
        <f t="shared" si="195"/>
        <v>0</v>
      </c>
      <c r="AH975" s="8">
        <f t="shared" si="195"/>
        <v>0</v>
      </c>
      <c r="AI975" s="8">
        <f t="shared" si="195"/>
        <v>0</v>
      </c>
      <c r="AJ975" s="8">
        <f t="shared" si="195"/>
        <v>0</v>
      </c>
      <c r="AK975" s="8">
        <f t="shared" si="195"/>
        <v>0</v>
      </c>
      <c r="AL975" s="8">
        <f t="shared" si="195"/>
        <v>0</v>
      </c>
    </row>
    <row r="976" spans="1:38" x14ac:dyDescent="0.2">
      <c r="B976">
        <v>5</v>
      </c>
      <c r="C976" s="46"/>
      <c r="D976" s="46">
        <f t="shared" si="191"/>
        <v>24.73</v>
      </c>
      <c r="E976" s="42">
        <f ca="1">STDEV(OFFSET($B$2,MATCH($B976,$B$3:$B$970,0),3):OFFSET($B$2,MATCH($B976+1,$B$3:$B$970,0)-1,3))*SQRT(trade_day)</f>
        <v>1.9621361543841831</v>
      </c>
      <c r="F976" s="42">
        <f t="shared" si="192"/>
        <v>1.430730418324518</v>
      </c>
      <c r="G976">
        <v>5</v>
      </c>
      <c r="H976" s="18">
        <f t="shared" si="193"/>
        <v>0</v>
      </c>
      <c r="I976" s="18">
        <f t="shared" si="193"/>
        <v>1.8754999999999999</v>
      </c>
      <c r="J976" s="18">
        <f t="shared" si="193"/>
        <v>5.5940000000000003</v>
      </c>
      <c r="K976" s="18">
        <f t="shared" si="193"/>
        <v>10.270000000000001</v>
      </c>
      <c r="L976" s="18">
        <f t="shared" si="193"/>
        <v>15.270000000000001</v>
      </c>
      <c r="M976" s="18">
        <f t="shared" si="193"/>
        <v>25.27</v>
      </c>
      <c r="N976" s="18">
        <f t="shared" si="193"/>
        <v>4.7299999999999995</v>
      </c>
      <c r="O976" s="18">
        <f t="shared" si="193"/>
        <v>1.6054999999999999</v>
      </c>
      <c r="P976" s="18">
        <f t="shared" si="193"/>
        <v>0.32400000000000001</v>
      </c>
      <c r="Q976" s="18">
        <f t="shared" si="193"/>
        <v>0</v>
      </c>
      <c r="R976" s="18">
        <f t="shared" si="193"/>
        <v>0</v>
      </c>
      <c r="S976" s="18">
        <f t="shared" si="193"/>
        <v>0</v>
      </c>
      <c r="T976" s="18">
        <f t="shared" si="193"/>
        <v>0</v>
      </c>
      <c r="U976">
        <v>5</v>
      </c>
      <c r="W976" s="46">
        <f t="shared" si="194"/>
        <v>11.572400512559039</v>
      </c>
      <c r="X976" s="42" t="e">
        <f ca="1">CORREL(OFFSET($B$2,MATCH($B976,$B$259:$B$970,0),4):OFFSET($B$2,MATCH($B976+1,$B$259:$B$970,0)-1,4),OFFSET($U$2,MATCH($U976,$U$259:$U$970,0),3):OFFSET($U$2,MATCH($U976+1,$U$259:$U$970,0)-1,3))</f>
        <v>#N/A</v>
      </c>
      <c r="Y976" s="42" t="e">
        <f ca="1">CORREL(OFFSET($B$2,MATCH($B976,$B$259:$B$970,0),2):OFFSET($B$2,MATCH($B976+1,$B$259:$B$970,0)-1,2),OFFSET($U$2,MATCH($U976,$U$259:$U$970,0),1):OFFSET($U$2,MATCH($U976+1,$U$259:$U$970,0)-1,1))</f>
        <v>#N/A</v>
      </c>
      <c r="Z976">
        <f t="shared" si="196"/>
        <v>5</v>
      </c>
      <c r="AA976" s="8">
        <f t="shared" si="195"/>
        <v>0</v>
      </c>
      <c r="AB976" s="8">
        <f t="shared" si="195"/>
        <v>0.26999999999999957</v>
      </c>
      <c r="AC976" s="8">
        <f t="shared" si="195"/>
        <v>5.27</v>
      </c>
      <c r="AD976" s="8">
        <f t="shared" si="195"/>
        <v>10.27</v>
      </c>
      <c r="AE976" s="8">
        <f t="shared" si="195"/>
        <v>15.27</v>
      </c>
      <c r="AF976" s="8">
        <f t="shared" si="195"/>
        <v>25.27</v>
      </c>
      <c r="AG976" s="8">
        <f t="shared" si="195"/>
        <v>4.7300000000000004</v>
      </c>
      <c r="AH976" s="8">
        <f t="shared" si="195"/>
        <v>0</v>
      </c>
      <c r="AI976" s="8">
        <f t="shared" si="195"/>
        <v>0</v>
      </c>
      <c r="AJ976" s="8">
        <f t="shared" si="195"/>
        <v>0</v>
      </c>
      <c r="AK976" s="8">
        <f t="shared" si="195"/>
        <v>0</v>
      </c>
      <c r="AL976" s="8">
        <f t="shared" si="195"/>
        <v>0</v>
      </c>
    </row>
    <row r="977" spans="2:38" x14ac:dyDescent="0.2">
      <c r="B977">
        <v>6</v>
      </c>
      <c r="C977" s="46"/>
      <c r="D977" s="46">
        <f t="shared" si="191"/>
        <v>30.061818181818179</v>
      </c>
      <c r="E977" s="42">
        <f ca="1">STDEV(OFFSET($B$2,MATCH($B977,$B$3:$B$970,0),3):OFFSET($B$2,MATCH($B977+1,$B$3:$B$970,0)-1,3))*SQRT(trade_day)</f>
        <v>2.9714087688471698</v>
      </c>
      <c r="F977" s="42">
        <f t="shared" si="192"/>
        <v>2.3921540015689495</v>
      </c>
      <c r="G977">
        <v>6</v>
      </c>
      <c r="H977" s="18">
        <f t="shared" si="193"/>
        <v>0.25090909090909103</v>
      </c>
      <c r="I977" s="18">
        <f t="shared" si="193"/>
        <v>2.6736363636363638</v>
      </c>
      <c r="J977" s="18">
        <f t="shared" si="193"/>
        <v>6.5290909090909102</v>
      </c>
      <c r="K977" s="18">
        <f t="shared" si="193"/>
        <v>10.392727272727273</v>
      </c>
      <c r="L977" s="18">
        <f t="shared" si="193"/>
        <v>14.256363636363638</v>
      </c>
      <c r="M977" s="18">
        <f t="shared" si="193"/>
        <v>22.210909090909094</v>
      </c>
      <c r="N977" s="18">
        <f t="shared" si="193"/>
        <v>10.312727272727273</v>
      </c>
      <c r="O977" s="18">
        <f t="shared" si="193"/>
        <v>7.7354545454545454</v>
      </c>
      <c r="P977" s="18">
        <f t="shared" si="193"/>
        <v>6.5909090909090908</v>
      </c>
      <c r="Q977" s="18">
        <f t="shared" si="193"/>
        <v>5.4545454545454541</v>
      </c>
      <c r="R977" s="18">
        <f t="shared" si="193"/>
        <v>4.3181818181818183</v>
      </c>
      <c r="S977" s="18">
        <f t="shared" si="193"/>
        <v>2.2727272727272729</v>
      </c>
      <c r="T977" s="18">
        <f t="shared" si="193"/>
        <v>0</v>
      </c>
      <c r="U977">
        <v>6</v>
      </c>
      <c r="W977" s="46">
        <f t="shared" si="194"/>
        <v>13.585696305009849</v>
      </c>
      <c r="X977" s="42" t="e">
        <f ca="1">CORREL(OFFSET($B$2,MATCH($B977,$B$259:$B$970,0),4):OFFSET($B$2,MATCH($B977+1,$B$259:$B$970,0)-1,4),OFFSET($U$2,MATCH($U977,$U$259:$U$970,0),3):OFFSET($U$2,MATCH($U977+1,$U$259:$U$970,0)-1,3))</f>
        <v>#N/A</v>
      </c>
      <c r="Y977" s="42" t="e">
        <f ca="1">CORREL(OFFSET($B$2,MATCH($B977,$B$259:$B$970,0),2):OFFSET($B$2,MATCH($B977+1,$B$259:$B$970,0)-1,2),OFFSET($U$2,MATCH($U977,$U$259:$U$970,0),1):OFFSET($U$2,MATCH($U977+1,$U$259:$U$970,0)-1,1))</f>
        <v>#N/A</v>
      </c>
      <c r="Z977">
        <f t="shared" si="196"/>
        <v>6</v>
      </c>
      <c r="AA977" s="8">
        <f t="shared" si="195"/>
        <v>0</v>
      </c>
      <c r="AB977" s="8">
        <f t="shared" si="195"/>
        <v>0</v>
      </c>
      <c r="AC977" s="8">
        <f t="shared" si="195"/>
        <v>0</v>
      </c>
      <c r="AD977" s="8">
        <f t="shared" si="195"/>
        <v>4.9381818181818211</v>
      </c>
      <c r="AE977" s="8">
        <f t="shared" si="195"/>
        <v>9.9381818181818211</v>
      </c>
      <c r="AF977" s="8">
        <f t="shared" si="195"/>
        <v>19.938181818181821</v>
      </c>
      <c r="AG977" s="8">
        <f t="shared" si="195"/>
        <v>10.061818181818179</v>
      </c>
      <c r="AH977" s="8">
        <f t="shared" si="195"/>
        <v>5.0618181818181789</v>
      </c>
      <c r="AI977" s="8">
        <f t="shared" si="195"/>
        <v>6.1818181818178886E-2</v>
      </c>
      <c r="AJ977" s="8">
        <f t="shared" si="195"/>
        <v>0</v>
      </c>
      <c r="AK977" s="8">
        <f t="shared" si="195"/>
        <v>0</v>
      </c>
      <c r="AL977" s="8">
        <f t="shared" si="195"/>
        <v>0</v>
      </c>
    </row>
    <row r="978" spans="2:38" x14ac:dyDescent="0.2">
      <c r="B978">
        <v>7</v>
      </c>
      <c r="C978" s="46"/>
      <c r="D978" s="46">
        <f t="shared" si="191"/>
        <v>36.962272727272726</v>
      </c>
      <c r="E978" s="42">
        <f ca="1">STDEV(OFFSET($B$2,MATCH($B978,$B$3:$B$970,0),3):OFFSET($B$2,MATCH($B978+1,$B$3:$B$970,0)-1,3))*SQRT(trade_day)</f>
        <v>5.8648232471870179</v>
      </c>
      <c r="F978" s="42">
        <f t="shared" si="192"/>
        <v>5.2379718943041844</v>
      </c>
      <c r="G978">
        <v>7</v>
      </c>
      <c r="H978" s="11">
        <f t="shared" si="193"/>
        <v>0</v>
      </c>
      <c r="I978" s="11">
        <f t="shared" si="193"/>
        <v>0.16181818181818175</v>
      </c>
      <c r="J978" s="11">
        <f t="shared" si="193"/>
        <v>2.1568181818181817</v>
      </c>
      <c r="K978" s="11">
        <f t="shared" si="193"/>
        <v>5.0804545454545451</v>
      </c>
      <c r="L978" s="11">
        <f t="shared" si="193"/>
        <v>9.0090909090909079</v>
      </c>
      <c r="M978" s="11">
        <f t="shared" si="193"/>
        <v>17.50272727272727</v>
      </c>
      <c r="N978" s="11">
        <f t="shared" si="193"/>
        <v>16.96227272727273</v>
      </c>
      <c r="O978" s="11">
        <f t="shared" si="193"/>
        <v>12.124090909090908</v>
      </c>
      <c r="P978" s="11">
        <f t="shared" si="193"/>
        <v>9.1190909090909091</v>
      </c>
      <c r="Q978" s="11">
        <f t="shared" si="193"/>
        <v>7.0427272727272729</v>
      </c>
      <c r="R978" s="11">
        <f t="shared" si="193"/>
        <v>5.9713636363636367</v>
      </c>
      <c r="S978" s="11">
        <f t="shared" si="193"/>
        <v>4.4649999999999999</v>
      </c>
      <c r="T978" s="11">
        <f t="shared" si="193"/>
        <v>1.3922722727272723</v>
      </c>
      <c r="U978">
        <v>7</v>
      </c>
      <c r="W978" s="46">
        <f t="shared" si="194"/>
        <v>17.160367249784496</v>
      </c>
      <c r="X978" s="42" t="e">
        <f ca="1">CORREL(OFFSET($B$2,MATCH($B978,$B$259:$B$970,0),4):OFFSET($B$2,MATCH($B978+1,$B$259:$B$970,0)-1,4),OFFSET($U$2,MATCH($U978,$U$259:$U$970,0),3):OFFSET($U$2,MATCH($U978+1,$U$259:$U$970,0)-1,3))</f>
        <v>#N/A</v>
      </c>
      <c r="Y978" s="42" t="e">
        <f ca="1">CORREL(OFFSET($B$2,MATCH($B978,$B$259:$B$970,0),2):OFFSET($B$2,MATCH($B978+1,$B$259:$B$970,0)-1,2),OFFSET($U$2,MATCH($U978,$U$259:$U$970,0),1):OFFSET($U$2,MATCH($U978+1,$U$259:$U$970,0)-1,1))</f>
        <v>#N/A</v>
      </c>
      <c r="Z978">
        <f t="shared" si="196"/>
        <v>7</v>
      </c>
      <c r="AA978" s="8">
        <f t="shared" si="195"/>
        <v>0</v>
      </c>
      <c r="AB978" s="8">
        <f t="shared" si="195"/>
        <v>0</v>
      </c>
      <c r="AC978" s="8">
        <f t="shared" si="195"/>
        <v>0</v>
      </c>
      <c r="AD978" s="8">
        <f t="shared" si="195"/>
        <v>0</v>
      </c>
      <c r="AE978" s="8">
        <f t="shared" si="195"/>
        <v>3.0377272727272739</v>
      </c>
      <c r="AF978" s="8">
        <f t="shared" si="195"/>
        <v>13.037727272727274</v>
      </c>
      <c r="AG978" s="8">
        <f t="shared" si="195"/>
        <v>16.962272727272726</v>
      </c>
      <c r="AH978" s="8">
        <f t="shared" si="195"/>
        <v>11.962272727272726</v>
      </c>
      <c r="AI978" s="8">
        <f t="shared" si="195"/>
        <v>6.9622727272727261</v>
      </c>
      <c r="AJ978" s="8">
        <f t="shared" si="195"/>
        <v>1.9622727272727261</v>
      </c>
      <c r="AK978" s="8">
        <f t="shared" si="195"/>
        <v>0</v>
      </c>
      <c r="AL978" s="8">
        <f t="shared" si="195"/>
        <v>0</v>
      </c>
    </row>
    <row r="979" spans="2:38" x14ac:dyDescent="0.2">
      <c r="B979">
        <v>8</v>
      </c>
      <c r="C979" s="46"/>
      <c r="D979" s="46">
        <f t="shared" si="191"/>
        <v>27.622380952380951</v>
      </c>
      <c r="E979" s="42">
        <f ca="1">STDEV(OFFSET($B$2,MATCH($B979,$B$3:$B$970,0),3):OFFSET($B$2,MATCH($B979+1,$B$3:$B$970,0)-1,3))*SQRT(trade_day)</f>
        <v>2.9790138671254343</v>
      </c>
      <c r="F979" s="42">
        <f t="shared" si="192"/>
        <v>3.3612654708484668</v>
      </c>
      <c r="G979">
        <v>8</v>
      </c>
      <c r="H979" s="11">
        <f t="shared" si="193"/>
        <v>0</v>
      </c>
      <c r="I979" s="11">
        <f t="shared" si="193"/>
        <v>0.55809523809523809</v>
      </c>
      <c r="J979" s="11">
        <f t="shared" si="193"/>
        <v>3.2180952380952381</v>
      </c>
      <c r="K979" s="11">
        <f t="shared" si="193"/>
        <v>7.5204761904761899</v>
      </c>
      <c r="L979" s="11">
        <f t="shared" si="193"/>
        <v>12.377619047619051</v>
      </c>
      <c r="M979" s="11">
        <f t="shared" si="193"/>
        <v>22.377619047619049</v>
      </c>
      <c r="N979" s="11">
        <f t="shared" si="193"/>
        <v>7.6223809523809525</v>
      </c>
      <c r="O979" s="11">
        <f t="shared" si="193"/>
        <v>3.1804761904761909</v>
      </c>
      <c r="P979" s="11">
        <f t="shared" si="193"/>
        <v>0.84047619047619038</v>
      </c>
      <c r="Q979" s="11">
        <f t="shared" si="193"/>
        <v>0.14285714285714285</v>
      </c>
      <c r="R979" s="11">
        <f t="shared" si="193"/>
        <v>0</v>
      </c>
      <c r="S979" s="11">
        <f t="shared" si="193"/>
        <v>0</v>
      </c>
      <c r="T979" s="11">
        <f t="shared" si="193"/>
        <v>0</v>
      </c>
      <c r="U979">
        <v>8</v>
      </c>
      <c r="W979" s="46">
        <f t="shared" si="194"/>
        <v>14.925892943873437</v>
      </c>
      <c r="X979" s="42" t="e">
        <f ca="1">CORREL(OFFSET($B$2,MATCH($B979,$B$259:$B$970,0),4):OFFSET($B$2,MATCH($B979+1,$B$259:$B$970,0)-1,4),OFFSET($U$2,MATCH($U979,$U$259:$U$970,0),3):OFFSET($U$2,MATCH($U979+1,$U$259:$U$970,0)-1,3))</f>
        <v>#N/A</v>
      </c>
      <c r="Y979" s="42" t="e">
        <f ca="1">CORREL(OFFSET($B$2,MATCH($B979,$B$259:$B$970,0),2):OFFSET($B$2,MATCH($B979+1,$B$259:$B$970,0)-1,2),OFFSET($U$2,MATCH($U979,$U$259:$U$970,0),1):OFFSET($U$2,MATCH($U979+1,$U$259:$U$970,0)-1,1))</f>
        <v>#N/A</v>
      </c>
      <c r="Z979">
        <f t="shared" si="196"/>
        <v>8</v>
      </c>
      <c r="AA979" s="8">
        <f t="shared" si="195"/>
        <v>0</v>
      </c>
      <c r="AB979" s="8">
        <f t="shared" si="195"/>
        <v>0</v>
      </c>
      <c r="AC979" s="8">
        <f t="shared" si="195"/>
        <v>2.3776190476190493</v>
      </c>
      <c r="AD979" s="8">
        <f t="shared" si="195"/>
        <v>7.3776190476190493</v>
      </c>
      <c r="AE979" s="8">
        <f t="shared" si="195"/>
        <v>12.377619047619049</v>
      </c>
      <c r="AF979" s="8">
        <f t="shared" si="195"/>
        <v>22.377619047619049</v>
      </c>
      <c r="AG979" s="8">
        <f t="shared" si="195"/>
        <v>7.6223809523809507</v>
      </c>
      <c r="AH979" s="8">
        <f t="shared" si="195"/>
        <v>2.6223809523809507</v>
      </c>
      <c r="AI979" s="8">
        <f t="shared" si="195"/>
        <v>0</v>
      </c>
      <c r="AJ979" s="8">
        <f t="shared" si="195"/>
        <v>0</v>
      </c>
      <c r="AK979" s="8">
        <f t="shared" si="195"/>
        <v>0</v>
      </c>
      <c r="AL979" s="8">
        <f t="shared" si="195"/>
        <v>0</v>
      </c>
    </row>
    <row r="980" spans="2:38" x14ac:dyDescent="0.2">
      <c r="B980">
        <v>9</v>
      </c>
      <c r="C980" s="46"/>
      <c r="D980" s="46">
        <f t="shared" si="191"/>
        <v>23.033809523809527</v>
      </c>
      <c r="E980" s="42">
        <f ca="1">STDEV(OFFSET($B$2,MATCH($B980,$B$3:$B$970,0),3):OFFSET($B$2,MATCH($B980+1,$B$3:$B$970,0)-1,3))*SQRT(trade_day)</f>
        <v>2.4030016041703179</v>
      </c>
      <c r="F980" s="42">
        <f t="shared" si="192"/>
        <v>2.8744566332676436</v>
      </c>
      <c r="G980">
        <v>9</v>
      </c>
      <c r="H980" s="18">
        <f t="shared" si="193"/>
        <v>0.2585714285714284</v>
      </c>
      <c r="I980" s="18">
        <f t="shared" si="193"/>
        <v>2.5880952380952378</v>
      </c>
      <c r="J980" s="18">
        <f t="shared" si="193"/>
        <v>6.9661904761904774</v>
      </c>
      <c r="K980" s="18">
        <f t="shared" si="193"/>
        <v>11.966190476190475</v>
      </c>
      <c r="L980" s="18">
        <f t="shared" si="193"/>
        <v>16.966190476190473</v>
      </c>
      <c r="M980" s="18">
        <f t="shared" si="193"/>
        <v>26.966190476190473</v>
      </c>
      <c r="N980" s="18">
        <f t="shared" si="193"/>
        <v>3.2923809523809524</v>
      </c>
      <c r="O980" s="18">
        <f t="shared" si="193"/>
        <v>0.62190476190476185</v>
      </c>
      <c r="P980" s="18">
        <f t="shared" si="193"/>
        <v>0</v>
      </c>
      <c r="Q980" s="18">
        <f t="shared" si="193"/>
        <v>0</v>
      </c>
      <c r="R980" s="18">
        <f t="shared" si="193"/>
        <v>0</v>
      </c>
      <c r="S980" s="18">
        <f t="shared" si="193"/>
        <v>0</v>
      </c>
      <c r="T980" s="18">
        <f t="shared" si="193"/>
        <v>0</v>
      </c>
      <c r="U980">
        <v>9</v>
      </c>
      <c r="W980" s="46">
        <f t="shared" si="194"/>
        <v>11.747418165613668</v>
      </c>
      <c r="X980" s="42" t="e">
        <f ca="1">CORREL(OFFSET($B$2,MATCH($B980,$B$259:$B$970,0),4):OFFSET($B$2,MATCH($B980+1,$B$259:$B$970,0)-1,4),OFFSET($U$2,MATCH($U980,$U$259:$U$970,0),3):OFFSET($U$2,MATCH($U980+1,$U$259:$U$970,0)-1,3))</f>
        <v>#N/A</v>
      </c>
      <c r="Y980" s="42" t="e">
        <f ca="1">CORREL(OFFSET($B$2,MATCH($B980,$B$259:$B$970,0),2):OFFSET($B$2,MATCH($B980+1,$B$259:$B$970,0)-1,2),OFFSET($U$2,MATCH($U980,$U$259:$U$970,0),1):OFFSET($U$2,MATCH($U980+1,$U$259:$U$970,0)-1,1))</f>
        <v>#N/A</v>
      </c>
      <c r="Z980">
        <f t="shared" si="196"/>
        <v>9</v>
      </c>
      <c r="AA980" s="8">
        <f t="shared" si="195"/>
        <v>0</v>
      </c>
      <c r="AB980" s="8">
        <f t="shared" si="195"/>
        <v>1.9661904761904729</v>
      </c>
      <c r="AC980" s="8">
        <f t="shared" si="195"/>
        <v>6.9661904761904729</v>
      </c>
      <c r="AD980" s="8">
        <f t="shared" si="195"/>
        <v>11.966190476190473</v>
      </c>
      <c r="AE980" s="8">
        <f t="shared" si="195"/>
        <v>16.966190476190473</v>
      </c>
      <c r="AF980" s="8">
        <f t="shared" si="195"/>
        <v>26.966190476190473</v>
      </c>
      <c r="AG980" s="8">
        <f t="shared" si="195"/>
        <v>3.0338095238095271</v>
      </c>
      <c r="AH980" s="8">
        <f t="shared" si="195"/>
        <v>0</v>
      </c>
      <c r="AI980" s="8">
        <f t="shared" si="195"/>
        <v>0</v>
      </c>
      <c r="AJ980" s="8">
        <f t="shared" si="195"/>
        <v>0</v>
      </c>
      <c r="AK980" s="8">
        <f t="shared" si="195"/>
        <v>0</v>
      </c>
      <c r="AL980" s="8">
        <f t="shared" si="195"/>
        <v>0</v>
      </c>
    </row>
    <row r="981" spans="2:38" x14ac:dyDescent="0.2">
      <c r="B981">
        <v>10</v>
      </c>
      <c r="C981" s="46"/>
      <c r="D981" s="46">
        <f t="shared" si="191"/>
        <v>22.623181818181816</v>
      </c>
      <c r="E981" s="42">
        <f ca="1">STDEV(OFFSET($B$2,MATCH($B981,$B$3:$B$970,0),3):OFFSET($B$2,MATCH($B981+1,$B$3:$B$970,0)-1,3))*SQRT(trade_day)</f>
        <v>0.99544823797476967</v>
      </c>
      <c r="F981" s="42">
        <f t="shared" si="192"/>
        <v>1.1995144066724102</v>
      </c>
      <c r="G981">
        <v>10</v>
      </c>
      <c r="H981" s="18">
        <f t="shared" si="193"/>
        <v>0</v>
      </c>
      <c r="I981" s="18">
        <f t="shared" si="193"/>
        <v>2.3768181818181819</v>
      </c>
      <c r="J981" s="18">
        <f t="shared" si="193"/>
        <v>7.3768181818181802</v>
      </c>
      <c r="K981" s="18">
        <f t="shared" si="193"/>
        <v>12.37681818181818</v>
      </c>
      <c r="L981" s="18">
        <f t="shared" si="193"/>
        <v>17.376818181818184</v>
      </c>
      <c r="M981" s="18">
        <f t="shared" si="193"/>
        <v>27.37681818181818</v>
      </c>
      <c r="N981" s="18">
        <f t="shared" si="193"/>
        <v>2.6231818181818181</v>
      </c>
      <c r="O981" s="18">
        <f t="shared" si="193"/>
        <v>0</v>
      </c>
      <c r="P981" s="18">
        <f t="shared" si="193"/>
        <v>0</v>
      </c>
      <c r="Q981" s="18">
        <f t="shared" si="193"/>
        <v>0</v>
      </c>
      <c r="R981" s="18">
        <f t="shared" si="193"/>
        <v>0</v>
      </c>
      <c r="S981" s="18">
        <f t="shared" si="193"/>
        <v>0</v>
      </c>
      <c r="T981" s="18">
        <f t="shared" si="193"/>
        <v>0</v>
      </c>
      <c r="U981">
        <v>10</v>
      </c>
      <c r="W981" s="46">
        <f t="shared" si="194"/>
        <v>12.000357123808044</v>
      </c>
      <c r="X981" s="42" t="e">
        <f ca="1">CORREL(OFFSET($B$2,MATCH($B981,$B$259:$B$970,0),4):OFFSET($B$2,MATCH($B981+1,$B$259:$B$970,0)-1,4),OFFSET($U$2,MATCH($U981,$U$259:$U$970,0),3):OFFSET($U$2,MATCH($U981+1,$U$259:$U$970,0)-1,3))</f>
        <v>#N/A</v>
      </c>
      <c r="Y981" s="42" t="e">
        <f ca="1">CORREL(OFFSET($B$2,MATCH($B981,$B$259:$B$970,0),2):OFFSET($B$2,MATCH($B981+1,$B$259:$B$970,0)-1,2),OFFSET($U$2,MATCH($U981,$U$259:$U$970,0),1):OFFSET($U$2,MATCH($U981+1,$U$259:$U$970,0)-1,1))</f>
        <v>#N/A</v>
      </c>
      <c r="Z981">
        <f t="shared" si="196"/>
        <v>10</v>
      </c>
      <c r="AA981" s="8">
        <f t="shared" si="195"/>
        <v>0</v>
      </c>
      <c r="AB981" s="8">
        <f t="shared" si="195"/>
        <v>2.3768181818181837</v>
      </c>
      <c r="AC981" s="8">
        <f t="shared" si="195"/>
        <v>7.3768181818181837</v>
      </c>
      <c r="AD981" s="8">
        <f t="shared" si="195"/>
        <v>12.376818181818184</v>
      </c>
      <c r="AE981" s="8">
        <f t="shared" si="195"/>
        <v>17.376818181818184</v>
      </c>
      <c r="AF981" s="8">
        <f t="shared" si="195"/>
        <v>27.376818181818184</v>
      </c>
      <c r="AG981" s="8">
        <f t="shared" si="195"/>
        <v>2.6231818181818163</v>
      </c>
      <c r="AH981" s="8">
        <f t="shared" si="195"/>
        <v>0</v>
      </c>
      <c r="AI981" s="8">
        <f t="shared" si="195"/>
        <v>0</v>
      </c>
      <c r="AJ981" s="8">
        <f t="shared" si="195"/>
        <v>0</v>
      </c>
      <c r="AK981" s="8">
        <f t="shared" si="195"/>
        <v>0</v>
      </c>
      <c r="AL981" s="8">
        <f t="shared" si="195"/>
        <v>0</v>
      </c>
    </row>
    <row r="982" spans="2:38" x14ac:dyDescent="0.2">
      <c r="B982">
        <v>11</v>
      </c>
      <c r="C982" s="46"/>
      <c r="D982" s="46">
        <f t="shared" si="191"/>
        <v>23.316315789473681</v>
      </c>
      <c r="E982" s="42">
        <f ca="1">STDEV(OFFSET($B$2,MATCH($B982,$B$3:$B$970,0),3):OFFSET($B$2,MATCH($B982+1,$B$3:$B$970,0)-1,3))*SQRT(trade_day)</f>
        <v>1.1229595054736061</v>
      </c>
      <c r="F982" s="42">
        <f t="shared" si="192"/>
        <v>1.0259864576860498</v>
      </c>
      <c r="G982">
        <v>11</v>
      </c>
      <c r="H982" s="18">
        <f t="shared" ref="H982:T991" si="197">SUMIF($B$3:$B$970,$G982,H$3:H$970)/COUNTIF($B$3:$B$970,$G982)</f>
        <v>0</v>
      </c>
      <c r="I982" s="18">
        <f t="shared" si="197"/>
        <v>2.0457894736842106</v>
      </c>
      <c r="J982" s="18">
        <f t="shared" si="197"/>
        <v>6.6836842105263159</v>
      </c>
      <c r="K982" s="18">
        <f t="shared" si="197"/>
        <v>11.683684210526316</v>
      </c>
      <c r="L982" s="18">
        <f t="shared" si="197"/>
        <v>16.683684210526319</v>
      </c>
      <c r="M982" s="18">
        <f t="shared" si="197"/>
        <v>26.683684210526319</v>
      </c>
      <c r="N982" s="18">
        <f t="shared" si="197"/>
        <v>3.3163157894736845</v>
      </c>
      <c r="O982" s="18">
        <f t="shared" si="197"/>
        <v>0.36210526315789487</v>
      </c>
      <c r="P982" s="18">
        <f t="shared" si="197"/>
        <v>0</v>
      </c>
      <c r="Q982" s="18">
        <f t="shared" si="197"/>
        <v>0</v>
      </c>
      <c r="R982" s="18">
        <f t="shared" si="197"/>
        <v>0</v>
      </c>
      <c r="S982" s="18">
        <f t="shared" si="197"/>
        <v>0</v>
      </c>
      <c r="T982" s="18">
        <f t="shared" si="197"/>
        <v>0</v>
      </c>
      <c r="U982">
        <v>11</v>
      </c>
      <c r="W982" s="46">
        <f t="shared" si="194"/>
        <v>11.091415944518014</v>
      </c>
      <c r="X982" s="42" t="e">
        <f ca="1">CORREL(OFFSET($B$2,MATCH($B982,$B$259:$B$970,0),4):OFFSET($B$2,MATCH($B982+1,$B$259:$B$970,0)-1,4),OFFSET($U$2,MATCH($U982,$U$259:$U$970,0),3):OFFSET($U$2,MATCH($U982+1,$U$259:$U$970,0)-1,3))</f>
        <v>#N/A</v>
      </c>
      <c r="Y982" s="42" t="e">
        <f ca="1">CORREL(OFFSET($B$2,MATCH($B982,$B$259:$B$970,0),2):OFFSET($B$2,MATCH($B982+1,$B$259:$B$970,0)-1,2),OFFSET($U$2,MATCH($U982,$U$259:$U$970,0),1):OFFSET($U$2,MATCH($U982+1,$U$259:$U$970,0)-1,1))</f>
        <v>#N/A</v>
      </c>
      <c r="Z982">
        <f t="shared" si="196"/>
        <v>11</v>
      </c>
      <c r="AA982" s="8">
        <f t="shared" si="195"/>
        <v>0</v>
      </c>
      <c r="AB982" s="8">
        <f t="shared" si="195"/>
        <v>1.6836842105263194</v>
      </c>
      <c r="AC982" s="8">
        <f t="shared" si="195"/>
        <v>6.6836842105263194</v>
      </c>
      <c r="AD982" s="8">
        <f t="shared" si="195"/>
        <v>11.683684210526319</v>
      </c>
      <c r="AE982" s="8">
        <f t="shared" si="195"/>
        <v>16.683684210526319</v>
      </c>
      <c r="AF982" s="8">
        <f t="shared" si="195"/>
        <v>26.683684210526319</v>
      </c>
      <c r="AG982" s="8">
        <f t="shared" si="195"/>
        <v>3.3163157894736806</v>
      </c>
      <c r="AH982" s="8">
        <f t="shared" si="195"/>
        <v>0</v>
      </c>
      <c r="AI982" s="8">
        <f t="shared" si="195"/>
        <v>0</v>
      </c>
      <c r="AJ982" s="8">
        <f t="shared" si="195"/>
        <v>0</v>
      </c>
      <c r="AK982" s="8">
        <f t="shared" si="195"/>
        <v>0</v>
      </c>
      <c r="AL982" s="8">
        <f t="shared" si="195"/>
        <v>0</v>
      </c>
    </row>
    <row r="983" spans="2:38" x14ac:dyDescent="0.2">
      <c r="B983">
        <v>12</v>
      </c>
      <c r="C983" s="46"/>
      <c r="D983" s="46">
        <f t="shared" si="191"/>
        <v>21.423181818181821</v>
      </c>
      <c r="E983" s="42">
        <f ca="1">STDEV(OFFSET($B$2,MATCH($B983,$B$3:$B$970,0),3):OFFSET($B$2,MATCH($B983+1,$B$3:$B$970,0)-1,3))*SQRT(trade_day)</f>
        <v>0.91039467185996714</v>
      </c>
      <c r="F983" s="42">
        <f t="shared" si="192"/>
        <v>0.84531493918876632</v>
      </c>
      <c r="G983">
        <v>12</v>
      </c>
      <c r="H983" s="18">
        <f t="shared" si="197"/>
        <v>0.27272727272727271</v>
      </c>
      <c r="I983" s="18">
        <f t="shared" si="197"/>
        <v>3.5768181818181817</v>
      </c>
      <c r="J983" s="18">
        <f t="shared" si="197"/>
        <v>8.5768181818181812</v>
      </c>
      <c r="K983" s="18">
        <f t="shared" si="197"/>
        <v>13.576818181818181</v>
      </c>
      <c r="L983" s="18">
        <f t="shared" si="197"/>
        <v>18.576818181818183</v>
      </c>
      <c r="M983" s="18">
        <f t="shared" si="197"/>
        <v>28.576818181818183</v>
      </c>
      <c r="N983" s="18">
        <f t="shared" si="197"/>
        <v>1.695909090909091</v>
      </c>
      <c r="O983" s="18">
        <f t="shared" si="197"/>
        <v>0</v>
      </c>
      <c r="P983" s="18">
        <f t="shared" si="197"/>
        <v>0</v>
      </c>
      <c r="Q983" s="18">
        <f t="shared" si="197"/>
        <v>0</v>
      </c>
      <c r="R983" s="18">
        <f t="shared" si="197"/>
        <v>0</v>
      </c>
      <c r="S983" s="18">
        <f t="shared" si="197"/>
        <v>0</v>
      </c>
      <c r="T983" s="18">
        <f t="shared" si="197"/>
        <v>0</v>
      </c>
      <c r="U983">
        <v>12</v>
      </c>
      <c r="W983" s="46">
        <f t="shared" si="194"/>
        <v>13.0272165247725</v>
      </c>
      <c r="X983" s="42" t="e">
        <f ca="1">CORREL(OFFSET($B$2,MATCH($B983,$B$259:$B$970,0),4):OFFSET($B$2,MATCH($B983+1,$B$259:$B$970,0)-1,4),OFFSET($U$2,MATCH($U983,$U$259:$U$970,0),3):OFFSET($U$2,MATCH($U983+1,$U$259:$U$970,0)-1,3))</f>
        <v>#DIV/0!</v>
      </c>
      <c r="Y983" s="42">
        <f ca="1">CORREL(OFFSET($B$2,MATCH($B983,$B$259:$B$970,0),2):OFFSET($B$2,MATCH($B983+1,$B$259:$B$970,0)-1,2),OFFSET($U$2,MATCH($U983,$U$259:$U$970,0),1):OFFSET($U$2,MATCH($U983+1,$U$259:$U$970,0)-1,1))</f>
        <v>0.35749861686353529</v>
      </c>
      <c r="Z983">
        <f t="shared" si="196"/>
        <v>12</v>
      </c>
      <c r="AA983" s="8">
        <f t="shared" si="195"/>
        <v>0</v>
      </c>
      <c r="AB983" s="8">
        <f t="shared" si="195"/>
        <v>3.5768181818181795</v>
      </c>
      <c r="AC983" s="8">
        <f t="shared" si="195"/>
        <v>8.5768181818181795</v>
      </c>
      <c r="AD983" s="8">
        <f t="shared" si="195"/>
        <v>13.576818181818179</v>
      </c>
      <c r="AE983" s="8">
        <f t="shared" si="195"/>
        <v>18.576818181818179</v>
      </c>
      <c r="AF983" s="8">
        <f t="shared" si="195"/>
        <v>28.576818181818179</v>
      </c>
      <c r="AG983" s="8">
        <f t="shared" si="195"/>
        <v>1.4231818181818205</v>
      </c>
      <c r="AH983" s="8">
        <f t="shared" si="195"/>
        <v>0</v>
      </c>
      <c r="AI983" s="8">
        <f t="shared" si="195"/>
        <v>0</v>
      </c>
      <c r="AJ983" s="8">
        <f t="shared" si="195"/>
        <v>0</v>
      </c>
      <c r="AK983" s="8">
        <f t="shared" si="195"/>
        <v>0</v>
      </c>
      <c r="AL983" s="8">
        <f t="shared" si="195"/>
        <v>0</v>
      </c>
    </row>
    <row r="984" spans="2:38" x14ac:dyDescent="0.2">
      <c r="B984">
        <v>13</v>
      </c>
      <c r="C984" s="46"/>
      <c r="D984" s="46">
        <f t="shared" si="191"/>
        <v>23.349</v>
      </c>
      <c r="E984" s="42">
        <f ca="1">STDEV(OFFSET($B$2,MATCH($B984,$B$3:$B$970,0),3):OFFSET($B$2,MATCH($B984+1,$B$3:$B$970,0)-1,3))*SQRT(trade_day)</f>
        <v>1.0793695884080519</v>
      </c>
      <c r="F984" s="42">
        <f t="shared" si="192"/>
        <v>1.1770860779957393</v>
      </c>
      <c r="G984">
        <v>13</v>
      </c>
      <c r="H984" s="10">
        <f t="shared" si="197"/>
        <v>0</v>
      </c>
      <c r="I984" s="10">
        <f t="shared" si="197"/>
        <v>2.121</v>
      </c>
      <c r="J984" s="10">
        <f t="shared" si="197"/>
        <v>6.6510000000000007</v>
      </c>
      <c r="K984" s="10">
        <f t="shared" si="197"/>
        <v>11.651</v>
      </c>
      <c r="L984" s="10">
        <f t="shared" si="197"/>
        <v>16.651</v>
      </c>
      <c r="M984" s="10">
        <f t="shared" si="197"/>
        <v>26.651</v>
      </c>
      <c r="N984" s="10">
        <f t="shared" si="197"/>
        <v>3.3489999999999993</v>
      </c>
      <c r="O984" s="10">
        <f t="shared" si="197"/>
        <v>0.46999999999999992</v>
      </c>
      <c r="P984" s="10">
        <f t="shared" si="197"/>
        <v>0</v>
      </c>
      <c r="Q984" s="10">
        <f t="shared" si="197"/>
        <v>0</v>
      </c>
      <c r="R984" s="10">
        <f t="shared" si="197"/>
        <v>0</v>
      </c>
      <c r="S984" s="10">
        <f t="shared" si="197"/>
        <v>0</v>
      </c>
      <c r="T984" s="10">
        <f t="shared" si="197"/>
        <v>0</v>
      </c>
      <c r="U984">
        <v>13</v>
      </c>
      <c r="W984" s="46">
        <f t="shared" si="194"/>
        <v>12.59393816616455</v>
      </c>
      <c r="X984" s="42" t="e">
        <f ca="1">CORREL(OFFSET($B$2,MATCH($B984,$B$259:$B$970,0),4):OFFSET($B$2,MATCH($B984+1,$B$259:$B$970,0)-1,4),OFFSET($U$2,MATCH($U984,$U$259:$U$970,0),3):OFFSET($U$2,MATCH($U984+1,$U$259:$U$970,0)-1,3))</f>
        <v>#DIV/0!</v>
      </c>
      <c r="Y984" s="42">
        <f ca="1">CORREL(OFFSET($B$2,MATCH($B984,$B$259:$B$970,0),2):OFFSET($B$2,MATCH($B984+1,$B$259:$B$970,0)-1,2),OFFSET($U$2,MATCH($U984,$U$259:$U$970,0),1):OFFSET($U$2,MATCH($U984+1,$U$259:$U$970,0)-1,1))</f>
        <v>-8.3369854023001927E-2</v>
      </c>
      <c r="Z984">
        <f t="shared" si="196"/>
        <v>13</v>
      </c>
      <c r="AA984" s="8">
        <f t="shared" si="195"/>
        <v>0</v>
      </c>
      <c r="AB984" s="8">
        <f t="shared" si="195"/>
        <v>1.6509999999999998</v>
      </c>
      <c r="AC984" s="8">
        <f t="shared" si="195"/>
        <v>6.6509999999999998</v>
      </c>
      <c r="AD984" s="8">
        <f t="shared" si="195"/>
        <v>11.651</v>
      </c>
      <c r="AE984" s="8">
        <f t="shared" si="195"/>
        <v>16.651</v>
      </c>
      <c r="AF984" s="8">
        <f t="shared" si="195"/>
        <v>26.651</v>
      </c>
      <c r="AG984" s="8">
        <f t="shared" si="195"/>
        <v>3.3490000000000002</v>
      </c>
      <c r="AH984" s="8">
        <f t="shared" si="195"/>
        <v>0</v>
      </c>
      <c r="AI984" s="8">
        <f t="shared" si="195"/>
        <v>0</v>
      </c>
      <c r="AJ984" s="8">
        <f t="shared" si="195"/>
        <v>0</v>
      </c>
      <c r="AK984" s="8">
        <f t="shared" si="195"/>
        <v>0</v>
      </c>
      <c r="AL984" s="8">
        <f t="shared" si="195"/>
        <v>0</v>
      </c>
    </row>
    <row r="985" spans="2:38" x14ac:dyDescent="0.2">
      <c r="B985">
        <v>14</v>
      </c>
      <c r="C985" s="46"/>
      <c r="D985" s="46">
        <f t="shared" si="191"/>
        <v>19.674736842105261</v>
      </c>
      <c r="E985" s="42">
        <f ca="1">STDEV(OFFSET($B$2,MATCH($B985,$B$3:$B$970,0),3):OFFSET($B$2,MATCH($B985+1,$B$3:$B$970,0)-1,3))*SQRT(trade_day)</f>
        <v>1.0225713353160255</v>
      </c>
      <c r="F985" s="42">
        <f t="shared" si="192"/>
        <v>0.84580440185675254</v>
      </c>
      <c r="G985">
        <v>14</v>
      </c>
      <c r="H985" s="10">
        <f t="shared" si="197"/>
        <v>0.78263157894736846</v>
      </c>
      <c r="I985" s="10">
        <f t="shared" si="197"/>
        <v>5.325263157894736</v>
      </c>
      <c r="J985" s="10">
        <f t="shared" si="197"/>
        <v>10.325263157894737</v>
      </c>
      <c r="K985" s="10">
        <f t="shared" si="197"/>
        <v>15.325263157894737</v>
      </c>
      <c r="L985" s="10">
        <f t="shared" si="197"/>
        <v>20.325263157894739</v>
      </c>
      <c r="M985" s="10">
        <f t="shared" si="197"/>
        <v>30.325263157894739</v>
      </c>
      <c r="N985" s="10">
        <f t="shared" si="197"/>
        <v>0.45736842105263165</v>
      </c>
      <c r="O985" s="10">
        <f t="shared" si="197"/>
        <v>0</v>
      </c>
      <c r="P985" s="10">
        <f t="shared" si="197"/>
        <v>0</v>
      </c>
      <c r="Q985" s="10">
        <f t="shared" si="197"/>
        <v>0</v>
      </c>
      <c r="R985" s="10">
        <f t="shared" si="197"/>
        <v>0</v>
      </c>
      <c r="S985" s="10">
        <f t="shared" si="197"/>
        <v>0</v>
      </c>
      <c r="T985" s="10">
        <f t="shared" si="197"/>
        <v>0</v>
      </c>
      <c r="U985">
        <v>14</v>
      </c>
      <c r="W985" s="46">
        <f t="shared" si="194"/>
        <v>11.047340222273457</v>
      </c>
      <c r="X985" s="42" t="e">
        <f ca="1">CORREL(OFFSET($B$2,MATCH($B985,$B$259:$B$970,0),4):OFFSET($B$2,MATCH($B985+1,$B$259:$B$970,0)-1,4),OFFSET($U$2,MATCH($U985,$U$259:$U$970,0),3):OFFSET($U$2,MATCH($U985+1,$U$259:$U$970,0)-1,3))</f>
        <v>#DIV/0!</v>
      </c>
      <c r="Y985" s="42">
        <f ca="1">CORREL(OFFSET($B$2,MATCH($B985,$B$259:$B$970,0),2):OFFSET($B$2,MATCH($B985+1,$B$259:$B$970,0)-1,2),OFFSET($U$2,MATCH($U985,$U$259:$U$970,0),1):OFFSET($U$2,MATCH($U985+1,$U$259:$U$970,0)-1,1))</f>
        <v>7.0125658623136037E-4</v>
      </c>
      <c r="Z985">
        <f t="shared" si="196"/>
        <v>14</v>
      </c>
      <c r="AA985" s="8">
        <f t="shared" si="195"/>
        <v>0.3252631578947387</v>
      </c>
      <c r="AB985" s="8">
        <f t="shared" si="195"/>
        <v>5.3252631578947387</v>
      </c>
      <c r="AC985" s="8">
        <f t="shared" si="195"/>
        <v>10.325263157894739</v>
      </c>
      <c r="AD985" s="8">
        <f t="shared" si="195"/>
        <v>15.325263157894739</v>
      </c>
      <c r="AE985" s="8">
        <f t="shared" si="195"/>
        <v>20.325263157894739</v>
      </c>
      <c r="AF985" s="8">
        <f t="shared" si="195"/>
        <v>30.325263157894739</v>
      </c>
      <c r="AG985" s="8">
        <f t="shared" si="195"/>
        <v>0</v>
      </c>
      <c r="AH985" s="8">
        <f t="shared" si="195"/>
        <v>0</v>
      </c>
      <c r="AI985" s="8">
        <f t="shared" si="195"/>
        <v>0</v>
      </c>
      <c r="AJ985" s="8">
        <f t="shared" si="195"/>
        <v>0</v>
      </c>
      <c r="AK985" s="8">
        <f t="shared" si="195"/>
        <v>0</v>
      </c>
      <c r="AL985" s="8">
        <f t="shared" si="195"/>
        <v>0</v>
      </c>
    </row>
    <row r="986" spans="2:38" x14ac:dyDescent="0.2">
      <c r="B986">
        <v>15</v>
      </c>
      <c r="C986" s="46"/>
      <c r="D986" s="46">
        <f t="shared" si="191"/>
        <v>20.462173913043479</v>
      </c>
      <c r="E986" s="42">
        <f ca="1">STDEV(OFFSET($B$2,MATCH($B986,$B$3:$B$970,0),3):OFFSET($B$2,MATCH($B986+1,$B$3:$B$970,0)-1,3))*SQRT(trade_day)</f>
        <v>1.0489403984423493</v>
      </c>
      <c r="F986" s="42">
        <f t="shared" si="192"/>
        <v>1.1752300919417857</v>
      </c>
      <c r="G986">
        <v>15</v>
      </c>
      <c r="H986" s="18">
        <f t="shared" si="197"/>
        <v>0.28739130434782623</v>
      </c>
      <c r="I986" s="18">
        <f t="shared" si="197"/>
        <v>4.5378260869565219</v>
      </c>
      <c r="J986" s="18">
        <f t="shared" si="197"/>
        <v>9.5378260869565228</v>
      </c>
      <c r="K986" s="18">
        <f t="shared" si="197"/>
        <v>14.537826086956523</v>
      </c>
      <c r="L986" s="18">
        <f t="shared" si="197"/>
        <v>19.537826086956521</v>
      </c>
      <c r="M986" s="18">
        <f t="shared" si="197"/>
        <v>29.537826086956521</v>
      </c>
      <c r="N986" s="18">
        <f t="shared" si="197"/>
        <v>0.74956521739130433</v>
      </c>
      <c r="O986" s="18">
        <f t="shared" si="197"/>
        <v>0</v>
      </c>
      <c r="P986" s="18">
        <f t="shared" si="197"/>
        <v>0</v>
      </c>
      <c r="Q986" s="18">
        <f t="shared" si="197"/>
        <v>0</v>
      </c>
      <c r="R986" s="18">
        <f t="shared" si="197"/>
        <v>0</v>
      </c>
      <c r="S986" s="18">
        <f t="shared" si="197"/>
        <v>0</v>
      </c>
      <c r="T986" s="18">
        <f t="shared" si="197"/>
        <v>0</v>
      </c>
      <c r="U986">
        <v>15</v>
      </c>
      <c r="W986" s="46">
        <f t="shared" si="194"/>
        <v>11.538230345555041</v>
      </c>
      <c r="X986" s="42" t="e">
        <f ca="1">CORREL(OFFSET($B$2,MATCH($B986,$B$259:$B$970,0),4):OFFSET($B$2,MATCH($B986+1,$B$259:$B$970,0)-1,4),OFFSET($U$2,MATCH($U986,$U$259:$U$970,0),3):OFFSET($U$2,MATCH($U986+1,$U$259:$U$970,0)-1,3))</f>
        <v>#DIV/0!</v>
      </c>
      <c r="Y986" s="42">
        <f ca="1">CORREL(OFFSET($B$2,MATCH($B986,$B$259:$B$970,0),2):OFFSET($B$2,MATCH($B986+1,$B$259:$B$970,0)-1,2),OFFSET($U$2,MATCH($U986,$U$259:$U$970,0),1):OFFSET($U$2,MATCH($U986+1,$U$259:$U$970,0)-1,1))</f>
        <v>0.14410328647210649</v>
      </c>
      <c r="Z986">
        <f t="shared" si="196"/>
        <v>15</v>
      </c>
      <c r="AA986" s="8">
        <f t="shared" si="195"/>
        <v>0</v>
      </c>
      <c r="AB986" s="8">
        <f t="shared" si="195"/>
        <v>4.537826086956521</v>
      </c>
      <c r="AC986" s="8">
        <f t="shared" si="195"/>
        <v>9.537826086956521</v>
      </c>
      <c r="AD986" s="8">
        <f t="shared" si="195"/>
        <v>14.537826086956521</v>
      </c>
      <c r="AE986" s="8">
        <f t="shared" si="195"/>
        <v>19.537826086956521</v>
      </c>
      <c r="AF986" s="8">
        <f t="shared" si="195"/>
        <v>29.537826086956521</v>
      </c>
      <c r="AG986" s="8">
        <f t="shared" si="195"/>
        <v>0.46217391304347899</v>
      </c>
      <c r="AH986" s="8">
        <f t="shared" si="195"/>
        <v>0</v>
      </c>
      <c r="AI986" s="8">
        <f t="shared" si="195"/>
        <v>0</v>
      </c>
      <c r="AJ986" s="8">
        <f t="shared" si="195"/>
        <v>0</v>
      </c>
      <c r="AK986" s="8">
        <f t="shared" si="195"/>
        <v>0</v>
      </c>
      <c r="AL986" s="8">
        <f t="shared" si="195"/>
        <v>0</v>
      </c>
    </row>
    <row r="987" spans="2:38" x14ac:dyDescent="0.2">
      <c r="B987">
        <v>16</v>
      </c>
      <c r="C987" s="46"/>
      <c r="D987" s="46">
        <f t="shared" si="191"/>
        <v>23.145238095238092</v>
      </c>
      <c r="E987" s="42">
        <f ca="1">STDEV(OFFSET($B$2,MATCH($B987,$B$3:$B$970,0),3):OFFSET($B$2,MATCH($B987+1,$B$3:$B$970,0)-1,3))*SQRT(trade_day)</f>
        <v>0.58719762699347544</v>
      </c>
      <c r="F987" s="42">
        <f t="shared" si="192"/>
        <v>0.57047421182420288</v>
      </c>
      <c r="G987">
        <v>16</v>
      </c>
      <c r="H987" s="18">
        <f t="shared" si="197"/>
        <v>1.7142857142857116E-2</v>
      </c>
      <c r="I987" s="18">
        <f t="shared" si="197"/>
        <v>1.9271428571428577</v>
      </c>
      <c r="J987" s="18">
        <f t="shared" si="197"/>
        <v>6.8547619047619053</v>
      </c>
      <c r="K987" s="18">
        <f t="shared" si="197"/>
        <v>11.854761904761904</v>
      </c>
      <c r="L987" s="18">
        <f t="shared" si="197"/>
        <v>16.854761904761908</v>
      </c>
      <c r="M987" s="18">
        <f t="shared" si="197"/>
        <v>26.854761904761908</v>
      </c>
      <c r="N987" s="18">
        <f t="shared" si="197"/>
        <v>3.1623809523809521</v>
      </c>
      <c r="O987" s="18">
        <f t="shared" si="197"/>
        <v>7.2380952380952365E-2</v>
      </c>
      <c r="P987" s="18">
        <f t="shared" si="197"/>
        <v>0</v>
      </c>
      <c r="Q987" s="18">
        <f t="shared" si="197"/>
        <v>0</v>
      </c>
      <c r="R987" s="18">
        <f t="shared" si="197"/>
        <v>0</v>
      </c>
      <c r="S987" s="18">
        <f t="shared" si="197"/>
        <v>0</v>
      </c>
      <c r="T987" s="18">
        <f t="shared" si="197"/>
        <v>0</v>
      </c>
      <c r="U987">
        <v>16</v>
      </c>
      <c r="W987" s="46">
        <f t="shared" si="194"/>
        <v>10.807977134715902</v>
      </c>
      <c r="X987" s="42" t="e">
        <f ca="1">CORREL(OFFSET($B$2,MATCH($B987,$B$259:$B$970,0),4):OFFSET($B$2,MATCH($B987+1,$B$259:$B$970,0)-1,4),OFFSET($U$2,MATCH($U987,$U$259:$U$970,0),3):OFFSET($U$2,MATCH($U987+1,$U$259:$U$970,0)-1,3))</f>
        <v>#DIV/0!</v>
      </c>
      <c r="Y987" s="42">
        <f ca="1">CORREL(OFFSET($B$2,MATCH($B987,$B$259:$B$970,0),2):OFFSET($B$2,MATCH($B987+1,$B$259:$B$970,0)-1,2),OFFSET($U$2,MATCH($U987,$U$259:$U$970,0),1):OFFSET($U$2,MATCH($U987+1,$U$259:$U$970,0)-1,1))</f>
        <v>-0.14537609888652003</v>
      </c>
      <c r="Z987">
        <f t="shared" si="196"/>
        <v>16</v>
      </c>
      <c r="AA987" s="8">
        <f t="shared" si="195"/>
        <v>0</v>
      </c>
      <c r="AB987" s="8">
        <f t="shared" si="195"/>
        <v>1.8547619047619079</v>
      </c>
      <c r="AC987" s="8">
        <f t="shared" si="195"/>
        <v>6.8547619047619079</v>
      </c>
      <c r="AD987" s="8">
        <f t="shared" si="195"/>
        <v>11.854761904761908</v>
      </c>
      <c r="AE987" s="8">
        <f t="shared" si="195"/>
        <v>16.854761904761908</v>
      </c>
      <c r="AF987" s="8">
        <f t="shared" si="195"/>
        <v>26.854761904761908</v>
      </c>
      <c r="AG987" s="8">
        <f t="shared" si="195"/>
        <v>3.1452380952380921</v>
      </c>
      <c r="AH987" s="8">
        <f t="shared" si="195"/>
        <v>0</v>
      </c>
      <c r="AI987" s="8">
        <f t="shared" si="195"/>
        <v>0</v>
      </c>
      <c r="AJ987" s="8">
        <f t="shared" si="195"/>
        <v>0</v>
      </c>
      <c r="AK987" s="8">
        <f t="shared" si="195"/>
        <v>0</v>
      </c>
      <c r="AL987" s="8">
        <f t="shared" si="195"/>
        <v>0</v>
      </c>
    </row>
    <row r="988" spans="2:38" x14ac:dyDescent="0.2">
      <c r="B988">
        <v>17</v>
      </c>
      <c r="C988" s="46"/>
      <c r="D988" s="46">
        <f t="shared" si="191"/>
        <v>28.445499999999999</v>
      </c>
      <c r="E988" s="42">
        <f ca="1">STDEV(OFFSET($B$2,MATCH($B988,$B$3:$B$970,0),3):OFFSET($B$2,MATCH($B988+1,$B$3:$B$970,0)-1,3))*SQRT(trade_day)</f>
        <v>1.2181058463416368</v>
      </c>
      <c r="F988" s="42">
        <f t="shared" si="192"/>
        <v>1.1040775539720253</v>
      </c>
      <c r="G988">
        <v>17</v>
      </c>
      <c r="H988" s="18">
        <f t="shared" si="197"/>
        <v>0</v>
      </c>
      <c r="I988" s="18">
        <f t="shared" si="197"/>
        <v>2.7500000000000035E-2</v>
      </c>
      <c r="J988" s="18">
        <f t="shared" si="197"/>
        <v>1.891</v>
      </c>
      <c r="K988" s="18">
        <f t="shared" si="197"/>
        <v>6.5545</v>
      </c>
      <c r="L988" s="18">
        <f t="shared" si="197"/>
        <v>11.554499999999999</v>
      </c>
      <c r="M988" s="18">
        <f t="shared" si="197"/>
        <v>21.554499999999997</v>
      </c>
      <c r="N988" s="18">
        <f t="shared" si="197"/>
        <v>8.4455000000000009</v>
      </c>
      <c r="O988" s="18">
        <f t="shared" si="197"/>
        <v>3.4729999999999999</v>
      </c>
      <c r="P988" s="18">
        <f t="shared" si="197"/>
        <v>0.33650000000000002</v>
      </c>
      <c r="Q988" s="18">
        <f t="shared" si="197"/>
        <v>0</v>
      </c>
      <c r="R988" s="18">
        <f t="shared" si="197"/>
        <v>0</v>
      </c>
      <c r="S988" s="18">
        <f t="shared" si="197"/>
        <v>0</v>
      </c>
      <c r="T988" s="18">
        <f t="shared" si="197"/>
        <v>0</v>
      </c>
      <c r="U988">
        <v>17</v>
      </c>
      <c r="W988" s="46">
        <f t="shared" si="194"/>
        <v>12.593828808395473</v>
      </c>
      <c r="X988" s="42" t="e">
        <f ca="1">CORREL(OFFSET($B$2,MATCH($B988,$B$259:$B$970,0),4):OFFSET($B$2,MATCH($B988+1,$B$259:$B$970,0)-1,4),OFFSET($U$2,MATCH($U988,$U$259:$U$970,0),3):OFFSET($U$2,MATCH($U988+1,$U$259:$U$970,0)-1,3))</f>
        <v>#DIV/0!</v>
      </c>
      <c r="Y988" s="42">
        <f ca="1">CORREL(OFFSET($B$2,MATCH($B988,$B$259:$B$970,0),2):OFFSET($B$2,MATCH($B988+1,$B$259:$B$970,0)-1,2),OFFSET($U$2,MATCH($U988,$U$259:$U$970,0),1):OFFSET($U$2,MATCH($U988+1,$U$259:$U$970,0)-1,1))</f>
        <v>-0.2079795461783184</v>
      </c>
      <c r="Z988">
        <f t="shared" si="196"/>
        <v>17</v>
      </c>
      <c r="AA988" s="8">
        <f t="shared" si="195"/>
        <v>0</v>
      </c>
      <c r="AB988" s="8">
        <f t="shared" si="195"/>
        <v>0</v>
      </c>
      <c r="AC988" s="8">
        <f t="shared" si="195"/>
        <v>1.5545000000000009</v>
      </c>
      <c r="AD988" s="8">
        <f t="shared" si="195"/>
        <v>6.5545000000000009</v>
      </c>
      <c r="AE988" s="8">
        <f t="shared" si="195"/>
        <v>11.554500000000001</v>
      </c>
      <c r="AF988" s="8">
        <f t="shared" si="195"/>
        <v>21.554500000000001</v>
      </c>
      <c r="AG988" s="8">
        <f t="shared" si="195"/>
        <v>8.4454999999999991</v>
      </c>
      <c r="AH988" s="8">
        <f t="shared" si="195"/>
        <v>3.4454999999999991</v>
      </c>
      <c r="AI988" s="8">
        <f t="shared" si="195"/>
        <v>0</v>
      </c>
      <c r="AJ988" s="8">
        <f t="shared" si="195"/>
        <v>0</v>
      </c>
      <c r="AK988" s="8">
        <f t="shared" si="195"/>
        <v>0</v>
      </c>
      <c r="AL988" s="8">
        <f t="shared" si="195"/>
        <v>0</v>
      </c>
    </row>
    <row r="989" spans="2:38" x14ac:dyDescent="0.2">
      <c r="B989">
        <v>18</v>
      </c>
      <c r="C989" s="46"/>
      <c r="D989" s="46">
        <f t="shared" si="191"/>
        <v>41.837272727272726</v>
      </c>
      <c r="E989" s="42">
        <f ca="1">STDEV(OFFSET($B$2,MATCH($B989,$B$3:$B$970,0),3):OFFSET($B$2,MATCH($B989+1,$B$3:$B$970,0)-1,3))*SQRT(trade_day)</f>
        <v>5.9021432396399423</v>
      </c>
      <c r="F989" s="42">
        <f t="shared" si="192"/>
        <v>4.8400013269224038</v>
      </c>
      <c r="G989">
        <v>18</v>
      </c>
      <c r="H989" s="18">
        <f t="shared" si="197"/>
        <v>0</v>
      </c>
      <c r="I989" s="18">
        <f t="shared" si="197"/>
        <v>0.13636363636363635</v>
      </c>
      <c r="J989" s="18">
        <f t="shared" si="197"/>
        <v>1.4013636363636364</v>
      </c>
      <c r="K989" s="18">
        <f t="shared" si="197"/>
        <v>3.646818181818182</v>
      </c>
      <c r="L989" s="18">
        <f t="shared" si="197"/>
        <v>6.8059090909090916</v>
      </c>
      <c r="M989" s="18">
        <f t="shared" si="197"/>
        <v>14.874090909090908</v>
      </c>
      <c r="N989" s="18">
        <f t="shared" si="197"/>
        <v>21.83727272727273</v>
      </c>
      <c r="O989" s="18">
        <f t="shared" si="197"/>
        <v>16.973636363636366</v>
      </c>
      <c r="P989" s="18">
        <f t="shared" si="197"/>
        <v>13.238636363636363</v>
      </c>
      <c r="Q989" s="18">
        <f t="shared" si="197"/>
        <v>10.484090909090909</v>
      </c>
      <c r="R989" s="18">
        <f t="shared" si="197"/>
        <v>8.6431818181818176</v>
      </c>
      <c r="S989" s="18">
        <f t="shared" si="197"/>
        <v>6.7113636363636369</v>
      </c>
      <c r="T989" s="18">
        <f t="shared" si="197"/>
        <v>1.0454540909090908</v>
      </c>
      <c r="U989">
        <v>18</v>
      </c>
      <c r="W989" s="46">
        <f t="shared" si="194"/>
        <v>18.058544364480703</v>
      </c>
      <c r="X989" s="42" t="e">
        <f ca="1">CORREL(OFFSET($B$2,MATCH($B989,$B$259:$B$970,0),4):OFFSET($B$2,MATCH($B989+1,$B$259:$B$970,0)-1,4),OFFSET($U$2,MATCH($U989,$U$259:$U$970,0),3):OFFSET($U$2,MATCH($U989+1,$U$259:$U$970,0)-1,3))</f>
        <v>#DIV/0!</v>
      </c>
      <c r="Y989" s="42">
        <f ca="1">CORREL(OFFSET($B$2,MATCH($B989,$B$259:$B$970,0),2):OFFSET($B$2,MATCH($B989+1,$B$259:$B$970,0)-1,2),OFFSET($U$2,MATCH($U989,$U$259:$U$970,0),1):OFFSET($U$2,MATCH($U989+1,$U$259:$U$970,0)-1,1))</f>
        <v>0.602338643599447</v>
      </c>
      <c r="Z989">
        <f t="shared" si="196"/>
        <v>18</v>
      </c>
      <c r="AA989" s="8">
        <f t="shared" si="195"/>
        <v>0</v>
      </c>
      <c r="AB989" s="8">
        <f t="shared" si="195"/>
        <v>0</v>
      </c>
      <c r="AC989" s="8">
        <f t="shared" si="195"/>
        <v>0</v>
      </c>
      <c r="AD989" s="8">
        <f t="shared" si="195"/>
        <v>0</v>
      </c>
      <c r="AE989" s="8">
        <f t="shared" si="195"/>
        <v>0</v>
      </c>
      <c r="AF989" s="8">
        <f t="shared" si="195"/>
        <v>8.1627272727272739</v>
      </c>
      <c r="AG989" s="8">
        <f t="shared" si="195"/>
        <v>21.837272727272726</v>
      </c>
      <c r="AH989" s="8">
        <f t="shared" si="195"/>
        <v>16.837272727272726</v>
      </c>
      <c r="AI989" s="8">
        <f t="shared" si="195"/>
        <v>11.837272727272726</v>
      </c>
      <c r="AJ989" s="8">
        <f t="shared" si="195"/>
        <v>6.8372727272727261</v>
      </c>
      <c r="AK989" s="8">
        <f t="shared" si="195"/>
        <v>1.8372727272727261</v>
      </c>
      <c r="AL989" s="8">
        <f t="shared" si="195"/>
        <v>0</v>
      </c>
    </row>
    <row r="990" spans="2:38" x14ac:dyDescent="0.2">
      <c r="B990">
        <v>19</v>
      </c>
      <c r="C990" s="46"/>
      <c r="D990" s="46">
        <f t="shared" si="191"/>
        <v>86.951904761904757</v>
      </c>
      <c r="E990" s="42">
        <f ca="1">STDEV(OFFSET($B$2,MATCH($B990,$B$3:$B$970,0),3):OFFSET($B$2,MATCH($B990+1,$B$3:$B$970,0)-1,3))*SQRT(trade_day)</f>
        <v>9.6315809527046508</v>
      </c>
      <c r="F990" s="42">
        <f t="shared" si="192"/>
        <v>9.2782764233036588</v>
      </c>
      <c r="G990">
        <v>19</v>
      </c>
      <c r="H990" s="11">
        <f t="shared" si="197"/>
        <v>0</v>
      </c>
      <c r="I990" s="11">
        <f t="shared" si="197"/>
        <v>0.11904761904761904</v>
      </c>
      <c r="J990" s="11">
        <f t="shared" si="197"/>
        <v>0.7857142857142857</v>
      </c>
      <c r="K990" s="11">
        <f t="shared" si="197"/>
        <v>1.8466666666666667</v>
      </c>
      <c r="L990" s="11">
        <f t="shared" si="197"/>
        <v>3.7566666666666668</v>
      </c>
      <c r="M990" s="11">
        <f t="shared" si="197"/>
        <v>8.9547619047619058</v>
      </c>
      <c r="N990" s="11">
        <f t="shared" si="197"/>
        <v>66.951904761904757</v>
      </c>
      <c r="O990" s="11">
        <f t="shared" si="197"/>
        <v>62.070952380952384</v>
      </c>
      <c r="P990" s="11">
        <f t="shared" si="197"/>
        <v>57.737619047619049</v>
      </c>
      <c r="Q990" s="11">
        <f t="shared" si="197"/>
        <v>53.798571428571428</v>
      </c>
      <c r="R990" s="11">
        <f t="shared" si="197"/>
        <v>50.708571428571432</v>
      </c>
      <c r="S990" s="11">
        <f t="shared" si="197"/>
        <v>45.906666666666666</v>
      </c>
      <c r="T990" s="11">
        <f t="shared" si="197"/>
        <v>24.716186666666669</v>
      </c>
      <c r="U990">
        <v>19</v>
      </c>
      <c r="W990" s="46">
        <f t="shared" si="194"/>
        <v>36.614113476319162</v>
      </c>
      <c r="X990" s="42" t="e">
        <f ca="1">CORREL(OFFSET($B$2,MATCH($B990,$B$259:$B$970,0),4):OFFSET($B$2,MATCH($B990+1,$B$259:$B$970,0)-1,4),OFFSET($U$2,MATCH($U990,$U$259:$U$970,0),3):OFFSET($U$2,MATCH($U990+1,$U$259:$U$970,0)-1,3))</f>
        <v>#DIV/0!</v>
      </c>
      <c r="Y990" s="42">
        <f ca="1">CORREL(OFFSET($B$2,MATCH($B990,$B$259:$B$970,0),2):OFFSET($B$2,MATCH($B990+1,$B$259:$B$970,0)-1,2),OFFSET($U$2,MATCH($U990,$U$259:$U$970,0),1):OFFSET($U$2,MATCH($U990+1,$U$259:$U$970,0)-1,1))</f>
        <v>-0.28224386165790505</v>
      </c>
      <c r="Z990">
        <f t="shared" si="196"/>
        <v>19</v>
      </c>
      <c r="AA990" s="8">
        <f t="shared" si="195"/>
        <v>0</v>
      </c>
      <c r="AB990" s="8">
        <f t="shared" si="195"/>
        <v>0</v>
      </c>
      <c r="AC990" s="8">
        <f t="shared" si="195"/>
        <v>0</v>
      </c>
      <c r="AD990" s="8">
        <f t="shared" si="195"/>
        <v>0</v>
      </c>
      <c r="AE990" s="8">
        <f t="shared" si="195"/>
        <v>0</v>
      </c>
      <c r="AF990" s="8">
        <f t="shared" si="195"/>
        <v>0</v>
      </c>
      <c r="AG990" s="8">
        <f t="shared" si="195"/>
        <v>66.951904761904757</v>
      </c>
      <c r="AH990" s="8">
        <f t="shared" si="195"/>
        <v>61.951904761904757</v>
      </c>
      <c r="AI990" s="8">
        <f t="shared" si="195"/>
        <v>56.951904761904757</v>
      </c>
      <c r="AJ990" s="8">
        <f t="shared" si="195"/>
        <v>51.951904761904757</v>
      </c>
      <c r="AK990" s="8">
        <f t="shared" si="195"/>
        <v>46.951904761904757</v>
      </c>
      <c r="AL990" s="8">
        <f t="shared" si="195"/>
        <v>36.951904761904757</v>
      </c>
    </row>
    <row r="991" spans="2:38" x14ac:dyDescent="0.2">
      <c r="B991">
        <v>20</v>
      </c>
      <c r="C991" s="46"/>
      <c r="D991" s="46">
        <f t="shared" si="191"/>
        <v>41.747272727272737</v>
      </c>
      <c r="E991" s="42">
        <f ca="1">STDEV(OFFSET($B$2,MATCH($B991,$B$3:$B$970,0),3):OFFSET($B$2,MATCH($B991+1,$B$3:$B$970,0)-1,3))*SQRT(trade_day)</f>
        <v>5.9807431707518566</v>
      </c>
      <c r="F991" s="42">
        <f t="shared" si="192"/>
        <v>6.8520950521847883</v>
      </c>
      <c r="G991">
        <v>20</v>
      </c>
      <c r="H991" s="11">
        <f t="shared" si="197"/>
        <v>0</v>
      </c>
      <c r="I991" s="11">
        <f t="shared" si="197"/>
        <v>0</v>
      </c>
      <c r="J991" s="11">
        <f t="shared" si="197"/>
        <v>0.2577272727272728</v>
      </c>
      <c r="K991" s="11">
        <f t="shared" si="197"/>
        <v>2.8086363636363636</v>
      </c>
      <c r="L991" s="11">
        <f t="shared" si="197"/>
        <v>6.4836363636363643</v>
      </c>
      <c r="M991" s="11">
        <f t="shared" si="197"/>
        <v>14.665454545454544</v>
      </c>
      <c r="N991" s="11">
        <f t="shared" si="197"/>
        <v>21.747272727272726</v>
      </c>
      <c r="O991" s="11">
        <f t="shared" si="197"/>
        <v>16.747272727272726</v>
      </c>
      <c r="P991" s="11">
        <f t="shared" si="197"/>
        <v>12.005000000000001</v>
      </c>
      <c r="Q991" s="11">
        <f t="shared" si="197"/>
        <v>9.5559090909090898</v>
      </c>
      <c r="R991" s="11">
        <f t="shared" si="197"/>
        <v>8.2309090909090905</v>
      </c>
      <c r="S991" s="11">
        <f t="shared" si="197"/>
        <v>6.4127272727272722</v>
      </c>
      <c r="T991" s="11">
        <f t="shared" si="197"/>
        <v>0</v>
      </c>
      <c r="U991">
        <v>20</v>
      </c>
      <c r="W991" s="46">
        <f t="shared" si="194"/>
        <v>15.20357382425035</v>
      </c>
      <c r="X991" s="42" t="e">
        <f ca="1">CORREL(OFFSET($B$2,MATCH($B991,$B$259:$B$970,0),4):OFFSET($B$2,MATCH($B991+1,$B$259:$B$970,0)-1,4),OFFSET($U$2,MATCH($U991,$U$259:$U$970,0),3):OFFSET($U$2,MATCH($U991+1,$U$259:$U$970,0)-1,3))</f>
        <v>#DIV/0!</v>
      </c>
      <c r="Y991" s="42">
        <f ca="1">CORREL(OFFSET($B$2,MATCH($B991,$B$259:$B$970,0),2):OFFSET($B$2,MATCH($B991+1,$B$259:$B$970,0)-1,2),OFFSET($U$2,MATCH($U991,$U$259:$U$970,0),1):OFFSET($U$2,MATCH($U991+1,$U$259:$U$970,0)-1,1))</f>
        <v>-8.1448467782630443E-2</v>
      </c>
      <c r="Z991">
        <f t="shared" si="196"/>
        <v>20</v>
      </c>
      <c r="AA991" s="8">
        <f t="shared" si="195"/>
        <v>0</v>
      </c>
      <c r="AB991" s="8">
        <f t="shared" si="195"/>
        <v>0</v>
      </c>
      <c r="AC991" s="8">
        <f t="shared" si="195"/>
        <v>0</v>
      </c>
      <c r="AD991" s="8">
        <f t="shared" si="195"/>
        <v>0</v>
      </c>
      <c r="AE991" s="8">
        <f t="shared" si="195"/>
        <v>0</v>
      </c>
      <c r="AF991" s="8">
        <f t="shared" si="195"/>
        <v>8.2527272727272631</v>
      </c>
      <c r="AG991" s="8">
        <f t="shared" si="195"/>
        <v>21.747272727272737</v>
      </c>
      <c r="AH991" s="8">
        <f t="shared" si="195"/>
        <v>16.747272727272737</v>
      </c>
      <c r="AI991" s="8">
        <f t="shared" si="195"/>
        <v>11.747272727272737</v>
      </c>
      <c r="AJ991" s="8">
        <f t="shared" si="195"/>
        <v>6.7472727272727369</v>
      </c>
      <c r="AK991" s="8">
        <f t="shared" si="195"/>
        <v>1.7472727272727369</v>
      </c>
      <c r="AL991" s="8">
        <f t="shared" si="195"/>
        <v>0</v>
      </c>
    </row>
    <row r="992" spans="2:38" x14ac:dyDescent="0.2">
      <c r="B992">
        <v>21</v>
      </c>
      <c r="C992" s="46"/>
      <c r="D992" s="46">
        <f t="shared" si="191"/>
        <v>26.576190476190472</v>
      </c>
      <c r="E992" s="42">
        <f ca="1">STDEV(OFFSET($B$2,MATCH($B992,$B$3:$B$970,0),3):OFFSET($B$2,MATCH($B992+1,$B$3:$B$970,0)-1,3))*SQRT(trade_day)</f>
        <v>1.5441253165037745</v>
      </c>
      <c r="F992" s="42">
        <f t="shared" si="192"/>
        <v>1.5304083059205245</v>
      </c>
      <c r="G992">
        <v>21</v>
      </c>
      <c r="H992" s="18">
        <f t="shared" ref="H992:T1001" si="198">SUMIF($B$3:$B$970,$G992,H$3:H$970)/COUNTIF($B$3:$B$970,$G992)</f>
        <v>0</v>
      </c>
      <c r="I992" s="18">
        <f t="shared" si="198"/>
        <v>0.37761904761904763</v>
      </c>
      <c r="J992" s="18">
        <f t="shared" si="198"/>
        <v>3.8071428571428574</v>
      </c>
      <c r="K992" s="18">
        <f t="shared" si="198"/>
        <v>8.5452380952380977</v>
      </c>
      <c r="L992" s="18">
        <f t="shared" si="198"/>
        <v>13.423809523809522</v>
      </c>
      <c r="M992" s="18">
        <f t="shared" si="198"/>
        <v>23.423809523809524</v>
      </c>
      <c r="N992" s="18">
        <f t="shared" si="198"/>
        <v>6.5761904761904741</v>
      </c>
      <c r="O992" s="18">
        <f t="shared" si="198"/>
        <v>1.9538095238095234</v>
      </c>
      <c r="P992" s="18">
        <f t="shared" si="198"/>
        <v>0.38333333333333319</v>
      </c>
      <c r="Q992" s="18">
        <f t="shared" si="198"/>
        <v>0.12142857142857129</v>
      </c>
      <c r="R992" s="18">
        <f t="shared" si="198"/>
        <v>0</v>
      </c>
      <c r="S992" s="18">
        <f t="shared" si="198"/>
        <v>0</v>
      </c>
      <c r="T992" s="18">
        <f t="shared" si="198"/>
        <v>0</v>
      </c>
      <c r="U992">
        <v>21</v>
      </c>
      <c r="W992" s="46">
        <f t="shared" si="194"/>
        <v>10.329162977526428</v>
      </c>
      <c r="X992" s="42" t="e">
        <f ca="1">CORREL(OFFSET($B$2,MATCH($B992,$B$259:$B$970,0),4):OFFSET($B$2,MATCH($B992+1,$B$259:$B$970,0)-1,4),OFFSET($U$2,MATCH($U992,$U$259:$U$970,0),3):OFFSET($U$2,MATCH($U992+1,$U$259:$U$970,0)-1,3))</f>
        <v>#DIV/0!</v>
      </c>
      <c r="Y992" s="42">
        <f ca="1">CORREL(OFFSET($B$2,MATCH($B992,$B$259:$B$970,0),2):OFFSET($B$2,MATCH($B992+1,$B$259:$B$970,0)-1,2),OFFSET($U$2,MATCH($U992,$U$259:$U$970,0),1):OFFSET($U$2,MATCH($U992+1,$U$259:$U$970,0)-1,1))</f>
        <v>-3.2030120761306111E-2</v>
      </c>
      <c r="Z992">
        <f t="shared" si="196"/>
        <v>21</v>
      </c>
      <c r="AA992" s="8">
        <f t="shared" si="195"/>
        <v>0</v>
      </c>
      <c r="AB992" s="8">
        <f t="shared" si="195"/>
        <v>0</v>
      </c>
      <c r="AC992" s="8">
        <f t="shared" si="195"/>
        <v>3.4238095238095276</v>
      </c>
      <c r="AD992" s="8">
        <f t="shared" si="195"/>
        <v>8.4238095238095276</v>
      </c>
      <c r="AE992" s="8">
        <f t="shared" si="195"/>
        <v>13.423809523809528</v>
      </c>
      <c r="AF992" s="8">
        <f t="shared" si="195"/>
        <v>23.423809523809528</v>
      </c>
      <c r="AG992" s="8">
        <f t="shared" si="195"/>
        <v>6.5761904761904724</v>
      </c>
      <c r="AH992" s="8">
        <f t="shared" si="195"/>
        <v>1.5761904761904724</v>
      </c>
      <c r="AI992" s="8">
        <f t="shared" si="195"/>
        <v>0</v>
      </c>
      <c r="AJ992" s="8">
        <f t="shared" si="195"/>
        <v>0</v>
      </c>
      <c r="AK992" s="8">
        <f t="shared" si="195"/>
        <v>0</v>
      </c>
      <c r="AL992" s="8">
        <f t="shared" si="195"/>
        <v>0</v>
      </c>
    </row>
    <row r="993" spans="2:38" x14ac:dyDescent="0.2">
      <c r="B993">
        <v>22</v>
      </c>
      <c r="C993" s="46"/>
      <c r="D993" s="46">
        <f t="shared" si="191"/>
        <v>25.202857142857141</v>
      </c>
      <c r="E993" s="42">
        <f ca="1">STDEV(OFFSET($B$2,MATCH($B993,$B$3:$B$970,0),3):OFFSET($B$2,MATCH($B993+1,$B$3:$B$970,0)-1,3))*SQRT(trade_day)</f>
        <v>0.45036185622317343</v>
      </c>
      <c r="F993" s="42">
        <f t="shared" si="192"/>
        <v>0.54805932369723565</v>
      </c>
      <c r="G993">
        <v>22</v>
      </c>
      <c r="H993" s="18">
        <f t="shared" si="198"/>
        <v>0</v>
      </c>
      <c r="I993" s="18">
        <f t="shared" si="198"/>
        <v>0.35809523809523824</v>
      </c>
      <c r="J993" s="18">
        <f t="shared" si="198"/>
        <v>4.7971428571428572</v>
      </c>
      <c r="K993" s="18">
        <f t="shared" si="198"/>
        <v>9.7971428571428572</v>
      </c>
      <c r="L993" s="18">
        <f t="shared" si="198"/>
        <v>14.797142857142861</v>
      </c>
      <c r="M993" s="18">
        <f t="shared" si="198"/>
        <v>24.797142857142859</v>
      </c>
      <c r="N993" s="18">
        <f t="shared" si="198"/>
        <v>5.2028571428571428</v>
      </c>
      <c r="O993" s="18">
        <f t="shared" si="198"/>
        <v>0.56095238095238065</v>
      </c>
      <c r="P993" s="18">
        <f t="shared" si="198"/>
        <v>0</v>
      </c>
      <c r="Q993" s="18">
        <f t="shared" si="198"/>
        <v>0</v>
      </c>
      <c r="R993" s="18">
        <f t="shared" si="198"/>
        <v>0</v>
      </c>
      <c r="S993" s="18">
        <f t="shared" si="198"/>
        <v>0</v>
      </c>
      <c r="T993" s="18">
        <f t="shared" si="198"/>
        <v>0</v>
      </c>
      <c r="U993">
        <v>22</v>
      </c>
      <c r="W993" s="46">
        <f t="shared" si="194"/>
        <v>9.3524131267963497</v>
      </c>
      <c r="X993" s="42" t="e">
        <f ca="1">CORREL(OFFSET($B$2,MATCH($B993,$B$259:$B$970,0),4):OFFSET($B$2,MATCH($B993+1,$B$259:$B$970,0)-1,4),OFFSET($U$2,MATCH($U993,$U$259:$U$970,0),3):OFFSET($U$2,MATCH($U993+1,$U$259:$U$970,0)-1,3))</f>
        <v>#DIV/0!</v>
      </c>
      <c r="Y993" s="42">
        <f ca="1">CORREL(OFFSET($B$2,MATCH($B993,$B$259:$B$970,0),2):OFFSET($B$2,MATCH($B993+1,$B$259:$B$970,0)-1,2),OFFSET($U$2,MATCH($U993,$U$259:$U$970,0),1):OFFSET($U$2,MATCH($U993+1,$U$259:$U$970,0)-1,1))</f>
        <v>0.3107974673912744</v>
      </c>
      <c r="Z993">
        <f t="shared" si="196"/>
        <v>22</v>
      </c>
      <c r="AA993" s="8">
        <f t="shared" si="195"/>
        <v>0</v>
      </c>
      <c r="AB993" s="8">
        <f t="shared" si="195"/>
        <v>0</v>
      </c>
      <c r="AC993" s="8">
        <f t="shared" si="195"/>
        <v>4.7971428571428589</v>
      </c>
      <c r="AD993" s="8">
        <f t="shared" ref="AB993:AL1008" si="199">IF(AD$1="P",MAX(0,AD$2-$D993),IF(AD$1="C",MAX(0,$D993-AD$2)))</f>
        <v>9.7971428571428589</v>
      </c>
      <c r="AE993" s="8">
        <f t="shared" si="199"/>
        <v>14.797142857142859</v>
      </c>
      <c r="AF993" s="8">
        <f t="shared" si="199"/>
        <v>24.797142857142859</v>
      </c>
      <c r="AG993" s="8">
        <f t="shared" si="199"/>
        <v>5.2028571428571411</v>
      </c>
      <c r="AH993" s="8">
        <f t="shared" si="199"/>
        <v>0.20285714285714107</v>
      </c>
      <c r="AI993" s="8">
        <f t="shared" si="199"/>
        <v>0</v>
      </c>
      <c r="AJ993" s="8">
        <f t="shared" si="199"/>
        <v>0</v>
      </c>
      <c r="AK993" s="8">
        <f t="shared" si="199"/>
        <v>0</v>
      </c>
      <c r="AL993" s="8">
        <f t="shared" si="199"/>
        <v>0</v>
      </c>
    </row>
    <row r="994" spans="2:38" x14ac:dyDescent="0.2">
      <c r="B994">
        <v>23</v>
      </c>
      <c r="C994" s="46"/>
      <c r="D994" s="46">
        <f t="shared" si="191"/>
        <v>24.266500000000001</v>
      </c>
      <c r="E994" s="42">
        <f ca="1">STDEV(OFFSET($B$2,MATCH($B994,$B$3:$B$970,0),3):OFFSET($B$2,MATCH($B994+1,$B$3:$B$970,0)-1,3))*SQRT(trade_day)</f>
        <v>0.90808455557227008</v>
      </c>
      <c r="F994" s="42">
        <f t="shared" si="192"/>
        <v>0.83619310488352505</v>
      </c>
      <c r="G994">
        <v>23</v>
      </c>
      <c r="H994" s="18">
        <f t="shared" si="198"/>
        <v>0</v>
      </c>
      <c r="I994" s="18">
        <f t="shared" si="198"/>
        <v>1.1774999999999998</v>
      </c>
      <c r="J994" s="18">
        <f t="shared" si="198"/>
        <v>5.7335000000000003</v>
      </c>
      <c r="K994" s="18">
        <f t="shared" si="198"/>
        <v>10.733499999999998</v>
      </c>
      <c r="L994" s="18">
        <f t="shared" si="198"/>
        <v>15.733500000000001</v>
      </c>
      <c r="M994" s="18">
        <f t="shared" si="198"/>
        <v>25.733499999999999</v>
      </c>
      <c r="N994" s="18">
        <f t="shared" si="198"/>
        <v>4.2664999999999997</v>
      </c>
      <c r="O994" s="18">
        <f t="shared" si="198"/>
        <v>0.44399999999999995</v>
      </c>
      <c r="P994" s="18">
        <f t="shared" si="198"/>
        <v>0</v>
      </c>
      <c r="Q994" s="18">
        <f t="shared" si="198"/>
        <v>0</v>
      </c>
      <c r="R994" s="18">
        <f t="shared" si="198"/>
        <v>0</v>
      </c>
      <c r="S994" s="18">
        <f t="shared" si="198"/>
        <v>0</v>
      </c>
      <c r="T994" s="18">
        <f t="shared" si="198"/>
        <v>0</v>
      </c>
      <c r="U994">
        <v>23</v>
      </c>
      <c r="W994" s="46">
        <f t="shared" si="194"/>
        <v>10.260686369344802</v>
      </c>
      <c r="X994" s="42" t="e">
        <f ca="1">CORREL(OFFSET($B$2,MATCH($B994,$B$259:$B$970,0),4):OFFSET($B$2,MATCH($B994+1,$B$259:$B$970,0)-1,4),OFFSET($U$2,MATCH($U994,$U$259:$U$970,0),3):OFFSET($U$2,MATCH($U994+1,$U$259:$U$970,0)-1,3))</f>
        <v>#DIV/0!</v>
      </c>
      <c r="Y994" s="42">
        <f ca="1">CORREL(OFFSET($B$2,MATCH($B994,$B$259:$B$970,0),2):OFFSET($B$2,MATCH($B994+1,$B$259:$B$970,0)-1,2),OFFSET($U$2,MATCH($U994,$U$259:$U$970,0),1):OFFSET($U$2,MATCH($U994+1,$U$259:$U$970,0)-1,1))</f>
        <v>0.15846653816689218</v>
      </c>
      <c r="Z994">
        <f t="shared" si="196"/>
        <v>23</v>
      </c>
      <c r="AA994" s="8">
        <f t="shared" ref="AA994:AA1007" si="200">IF(AA$1="P",MAX(0,AA$2-$D994),IF(AA$1="C",MAX(0,$D994-AA$2)))</f>
        <v>0</v>
      </c>
      <c r="AB994" s="8">
        <f t="shared" si="199"/>
        <v>0.73349999999999937</v>
      </c>
      <c r="AC994" s="8">
        <f t="shared" si="199"/>
        <v>5.7334999999999994</v>
      </c>
      <c r="AD994" s="8">
        <f t="shared" si="199"/>
        <v>10.733499999999999</v>
      </c>
      <c r="AE994" s="8">
        <f t="shared" si="199"/>
        <v>15.733499999999999</v>
      </c>
      <c r="AF994" s="8">
        <f t="shared" si="199"/>
        <v>25.733499999999999</v>
      </c>
      <c r="AG994" s="8">
        <f t="shared" si="199"/>
        <v>4.2665000000000006</v>
      </c>
      <c r="AH994" s="8">
        <f t="shared" si="199"/>
        <v>0</v>
      </c>
      <c r="AI994" s="8">
        <f t="shared" si="199"/>
        <v>0</v>
      </c>
      <c r="AJ994" s="8">
        <f t="shared" si="199"/>
        <v>0</v>
      </c>
      <c r="AK994" s="8">
        <f t="shared" si="199"/>
        <v>0</v>
      </c>
      <c r="AL994" s="8">
        <f t="shared" si="199"/>
        <v>0</v>
      </c>
    </row>
    <row r="995" spans="2:38" x14ac:dyDescent="0.2">
      <c r="B995">
        <v>24</v>
      </c>
      <c r="C995" s="46"/>
      <c r="D995" s="46">
        <f t="shared" si="191"/>
        <v>24.13904761904762</v>
      </c>
      <c r="E995" s="42">
        <f ca="1">STDEV(OFFSET($B$2,MATCH($B995,$B$3:$B$970,0),3):OFFSET($B$2,MATCH($B995+1,$B$3:$B$970,0)-1,3))*SQRT(trade_day)</f>
        <v>1.6031125952844898</v>
      </c>
      <c r="F995" s="42">
        <f t="shared" si="192"/>
        <v>1.3389531376033796</v>
      </c>
      <c r="G995">
        <v>24</v>
      </c>
      <c r="H995" s="18">
        <f t="shared" si="198"/>
        <v>0</v>
      </c>
      <c r="I995" s="18">
        <f t="shared" si="198"/>
        <v>1.6738095238095236</v>
      </c>
      <c r="J995" s="18">
        <f t="shared" si="198"/>
        <v>5.9085714285714293</v>
      </c>
      <c r="K995" s="18">
        <f t="shared" si="198"/>
        <v>10.86095238095238</v>
      </c>
      <c r="L995" s="18">
        <f t="shared" si="198"/>
        <v>15.86095238095238</v>
      </c>
      <c r="M995" s="18">
        <f t="shared" si="198"/>
        <v>25.860952380952376</v>
      </c>
      <c r="N995" s="18">
        <f t="shared" si="198"/>
        <v>4.1390476190476182</v>
      </c>
      <c r="O995" s="18">
        <f t="shared" si="198"/>
        <v>0.81285714285714283</v>
      </c>
      <c r="P995" s="18">
        <f t="shared" si="198"/>
        <v>4.7619047619047616E-2</v>
      </c>
      <c r="Q995" s="18">
        <f t="shared" si="198"/>
        <v>0</v>
      </c>
      <c r="R995" s="18">
        <f t="shared" si="198"/>
        <v>0</v>
      </c>
      <c r="S995" s="18">
        <f t="shared" si="198"/>
        <v>0</v>
      </c>
      <c r="T995" s="18">
        <f t="shared" si="198"/>
        <v>0</v>
      </c>
      <c r="U995">
        <v>24</v>
      </c>
      <c r="W995" s="46">
        <f t="shared" si="194"/>
        <v>10.249464638850114</v>
      </c>
      <c r="X995" s="42">
        <f ca="1">CORREL(OFFSET($B$2,MATCH($B995,$B$259:$B$970,0),4):OFFSET($B$2,MATCH($B995+1,$B$259:$B$970,0)-1,4),OFFSET($U$2,MATCH($U995,$U$259:$U$970,0),3):OFFSET($U$2,MATCH($U995+1,$U$259:$U$970,0)-1,3))</f>
        <v>5.6023389446189023E-2</v>
      </c>
      <c r="Y995" s="42">
        <f ca="1">CORREL(OFFSET($B$2,MATCH($B995,$B$259:$B$970,0),2):OFFSET($B$2,MATCH($B995+1,$B$259:$B$970,0)-1,2),OFFSET($U$2,MATCH($U995,$U$259:$U$970,0),1):OFFSET($U$2,MATCH($U995+1,$U$259:$U$970,0)-1,1))</f>
        <v>-0.26456643971190635</v>
      </c>
      <c r="Z995">
        <f t="shared" si="196"/>
        <v>24</v>
      </c>
      <c r="AA995" s="8">
        <f t="shared" si="200"/>
        <v>0</v>
      </c>
      <c r="AB995" s="8">
        <f t="shared" si="199"/>
        <v>0.86095238095238003</v>
      </c>
      <c r="AC995" s="8">
        <f t="shared" si="199"/>
        <v>5.86095238095238</v>
      </c>
      <c r="AD995" s="8">
        <f t="shared" si="199"/>
        <v>10.86095238095238</v>
      </c>
      <c r="AE995" s="8">
        <f t="shared" si="199"/>
        <v>15.86095238095238</v>
      </c>
      <c r="AF995" s="8">
        <f t="shared" si="199"/>
        <v>25.86095238095238</v>
      </c>
      <c r="AG995" s="8">
        <f t="shared" si="199"/>
        <v>4.13904761904762</v>
      </c>
      <c r="AH995" s="8">
        <f t="shared" si="199"/>
        <v>0</v>
      </c>
      <c r="AI995" s="8">
        <f t="shared" si="199"/>
        <v>0</v>
      </c>
      <c r="AJ995" s="8">
        <f t="shared" si="199"/>
        <v>0</v>
      </c>
      <c r="AK995" s="8">
        <f t="shared" si="199"/>
        <v>0</v>
      </c>
      <c r="AL995" s="8">
        <f t="shared" si="199"/>
        <v>0</v>
      </c>
    </row>
    <row r="996" spans="2:38" x14ac:dyDescent="0.2">
      <c r="B996">
        <v>25</v>
      </c>
      <c r="C996" s="46"/>
      <c r="D996" s="46">
        <f t="shared" si="191"/>
        <v>32.54904761904762</v>
      </c>
      <c r="E996" s="42">
        <f ca="1">STDEV(OFFSET($B$2,MATCH($B996,$B$3:$B$970,0),3):OFFSET($B$2,MATCH($B996+1,$B$3:$B$970,0)-1,3))*SQRT(trade_day)</f>
        <v>1.8527166487747455</v>
      </c>
      <c r="F996" s="42">
        <f t="shared" si="192"/>
        <v>1.6919305787887049</v>
      </c>
      <c r="G996">
        <v>25</v>
      </c>
      <c r="H996" s="10">
        <f t="shared" si="198"/>
        <v>0</v>
      </c>
      <c r="I996" s="10">
        <f t="shared" si="198"/>
        <v>0.52380952380952361</v>
      </c>
      <c r="J996" s="10">
        <f t="shared" si="198"/>
        <v>2.8747619047619049</v>
      </c>
      <c r="K996" s="10">
        <f t="shared" si="198"/>
        <v>5.97</v>
      </c>
      <c r="L996" s="10">
        <f t="shared" si="198"/>
        <v>9.2438095238095244</v>
      </c>
      <c r="M996" s="10">
        <f t="shared" si="198"/>
        <v>17.474761904761902</v>
      </c>
      <c r="N996" s="10">
        <f t="shared" si="198"/>
        <v>12.549047619047618</v>
      </c>
      <c r="O996" s="10">
        <f t="shared" si="198"/>
        <v>8.0728571428571421</v>
      </c>
      <c r="P996" s="10">
        <f t="shared" si="198"/>
        <v>5.4238095238095241</v>
      </c>
      <c r="Q996" s="10">
        <f t="shared" si="198"/>
        <v>3.5190476190476194</v>
      </c>
      <c r="R996" s="10">
        <f t="shared" si="198"/>
        <v>1.7928571428571427</v>
      </c>
      <c r="S996" s="10">
        <f t="shared" si="198"/>
        <v>2.3809523809523808E-2</v>
      </c>
      <c r="T996" s="10">
        <f t="shared" si="198"/>
        <v>0</v>
      </c>
      <c r="U996">
        <v>25</v>
      </c>
      <c r="W996" s="46">
        <f t="shared" si="194"/>
        <v>13.454688108431277</v>
      </c>
      <c r="X996" s="42">
        <f ca="1">CORREL(OFFSET($B$2,MATCH($B996,$B$259:$B$970,0),4):OFFSET($B$2,MATCH($B996+1,$B$259:$B$970,0)-1,4),OFFSET($U$2,MATCH($U996,$U$259:$U$970,0),3):OFFSET($U$2,MATCH($U996+1,$U$259:$U$970,0)-1,3))</f>
        <v>0.72280305371616849</v>
      </c>
      <c r="Y996" s="42">
        <f ca="1">CORREL(OFFSET($B$2,MATCH($B996,$B$259:$B$970,0),2):OFFSET($B$2,MATCH($B996+1,$B$259:$B$970,0)-1,2),OFFSET($U$2,MATCH($U996,$U$259:$U$970,0),1):OFFSET($U$2,MATCH($U996+1,$U$259:$U$970,0)-1,1))</f>
        <v>0.58492101114755146</v>
      </c>
      <c r="Z996">
        <f t="shared" si="196"/>
        <v>25</v>
      </c>
      <c r="AA996" s="8">
        <f t="shared" si="200"/>
        <v>0</v>
      </c>
      <c r="AB996" s="8">
        <f t="shared" si="199"/>
        <v>0</v>
      </c>
      <c r="AC996" s="8">
        <f t="shared" si="199"/>
        <v>0</v>
      </c>
      <c r="AD996" s="8">
        <f t="shared" si="199"/>
        <v>2.4509523809523799</v>
      </c>
      <c r="AE996" s="8">
        <f t="shared" si="199"/>
        <v>7.4509523809523799</v>
      </c>
      <c r="AF996" s="8">
        <f t="shared" si="199"/>
        <v>17.45095238095238</v>
      </c>
      <c r="AG996" s="8">
        <f t="shared" si="199"/>
        <v>12.54904761904762</v>
      </c>
      <c r="AH996" s="8">
        <f t="shared" si="199"/>
        <v>7.5490476190476201</v>
      </c>
      <c r="AI996" s="8">
        <f t="shared" si="199"/>
        <v>2.5490476190476201</v>
      </c>
      <c r="AJ996" s="8">
        <f t="shared" si="199"/>
        <v>0</v>
      </c>
      <c r="AK996" s="8">
        <f t="shared" si="199"/>
        <v>0</v>
      </c>
      <c r="AL996" s="8">
        <f t="shared" si="199"/>
        <v>0</v>
      </c>
    </row>
    <row r="997" spans="2:38" x14ac:dyDescent="0.2">
      <c r="B997">
        <v>26</v>
      </c>
      <c r="C997" s="46"/>
      <c r="D997" s="46">
        <f t="shared" si="191"/>
        <v>32.391904761904755</v>
      </c>
      <c r="E997" s="42">
        <f ca="1">STDEV(OFFSET($B$2,MATCH($B997,$B$3:$B$970,0),3):OFFSET($B$2,MATCH($B997+1,$B$3:$B$970,0)-1,3))*SQRT(trade_day)</f>
        <v>1.6618694413862976</v>
      </c>
      <c r="F997" s="42">
        <f t="shared" si="192"/>
        <v>1.8490983852658278</v>
      </c>
      <c r="G997">
        <v>26</v>
      </c>
      <c r="H997" s="10">
        <f t="shared" si="198"/>
        <v>0</v>
      </c>
      <c r="I997" s="10">
        <f t="shared" si="198"/>
        <v>6.4285714285714349E-2</v>
      </c>
      <c r="J997" s="10">
        <f t="shared" si="198"/>
        <v>1.2595238095238095</v>
      </c>
      <c r="K997" s="10">
        <f t="shared" si="198"/>
        <v>4.3366666666666678</v>
      </c>
      <c r="L997" s="10">
        <f t="shared" si="198"/>
        <v>8.1990476190476187</v>
      </c>
      <c r="M997" s="10">
        <f t="shared" si="198"/>
        <v>17.608095238095238</v>
      </c>
      <c r="N997" s="10">
        <f t="shared" si="198"/>
        <v>12.391904761904764</v>
      </c>
      <c r="O997" s="10">
        <f t="shared" si="198"/>
        <v>7.4561904761904767</v>
      </c>
      <c r="P997" s="10">
        <f t="shared" si="198"/>
        <v>3.6514285714285717</v>
      </c>
      <c r="Q997" s="10">
        <f t="shared" si="198"/>
        <v>1.7285714285714284</v>
      </c>
      <c r="R997" s="10">
        <f t="shared" si="198"/>
        <v>0.59095238095238078</v>
      </c>
      <c r="S997" s="10">
        <f t="shared" si="198"/>
        <v>0</v>
      </c>
      <c r="T997" s="10">
        <f t="shared" si="198"/>
        <v>0</v>
      </c>
      <c r="U997">
        <v>26</v>
      </c>
      <c r="W997" s="46">
        <f t="shared" si="194"/>
        <v>12.107639143451463</v>
      </c>
      <c r="X997" s="42">
        <f ca="1">CORREL(OFFSET($B$2,MATCH($B997,$B$259:$B$970,0),4):OFFSET($B$2,MATCH($B997+1,$B$259:$B$970,0)-1,4),OFFSET($U$2,MATCH($U997,$U$259:$U$970,0),3):OFFSET($U$2,MATCH($U997+1,$U$259:$U$970,0)-1,3))</f>
        <v>-0.52366751340637996</v>
      </c>
      <c r="Y997" s="42">
        <f ca="1">CORREL(OFFSET($B$2,MATCH($B997,$B$259:$B$970,0),2):OFFSET($B$2,MATCH($B997+1,$B$259:$B$970,0)-1,2),OFFSET($U$2,MATCH($U997,$U$259:$U$970,0),1):OFFSET($U$2,MATCH($U997+1,$U$259:$U$970,0)-1,1))</f>
        <v>-0.52387727775337667</v>
      </c>
      <c r="Z997">
        <f t="shared" si="196"/>
        <v>26</v>
      </c>
      <c r="AA997" s="8">
        <f t="shared" si="200"/>
        <v>0</v>
      </c>
      <c r="AB997" s="8">
        <f t="shared" si="199"/>
        <v>0</v>
      </c>
      <c r="AC997" s="8">
        <f t="shared" si="199"/>
        <v>0</v>
      </c>
      <c r="AD997" s="8">
        <f t="shared" si="199"/>
        <v>2.6080952380952453</v>
      </c>
      <c r="AE997" s="8">
        <f t="shared" si="199"/>
        <v>7.6080952380952453</v>
      </c>
      <c r="AF997" s="8">
        <f t="shared" si="199"/>
        <v>17.608095238095245</v>
      </c>
      <c r="AG997" s="8">
        <f t="shared" si="199"/>
        <v>12.391904761904755</v>
      </c>
      <c r="AH997" s="8">
        <f t="shared" si="199"/>
        <v>7.3919047619047547</v>
      </c>
      <c r="AI997" s="8">
        <f t="shared" si="199"/>
        <v>2.3919047619047547</v>
      </c>
      <c r="AJ997" s="8">
        <f t="shared" si="199"/>
        <v>0</v>
      </c>
      <c r="AK997" s="8">
        <f t="shared" si="199"/>
        <v>0</v>
      </c>
      <c r="AL997" s="8">
        <f t="shared" si="199"/>
        <v>0</v>
      </c>
    </row>
    <row r="998" spans="2:38" x14ac:dyDescent="0.2">
      <c r="B998">
        <v>27</v>
      </c>
      <c r="C998" s="46"/>
      <c r="D998" s="46">
        <f t="shared" si="191"/>
        <v>28.503043478260867</v>
      </c>
      <c r="E998" s="42">
        <f ca="1">STDEV(OFFSET($B$2,MATCH($B998,$B$3:$B$970,0),3):OFFSET($B$2,MATCH($B998+1,$B$3:$B$970,0)-1,3))*SQRT(trade_day)</f>
        <v>0.87180881765544238</v>
      </c>
      <c r="F998" s="42">
        <f t="shared" si="192"/>
        <v>1.0466088077477997</v>
      </c>
      <c r="G998">
        <v>27</v>
      </c>
      <c r="H998" s="18">
        <f t="shared" si="198"/>
        <v>0</v>
      </c>
      <c r="I998" s="18">
        <f t="shared" si="198"/>
        <v>0</v>
      </c>
      <c r="J998" s="18">
        <f t="shared" si="198"/>
        <v>1.6152173913043482</v>
      </c>
      <c r="K998" s="18">
        <f t="shared" si="198"/>
        <v>6.4969565217391319</v>
      </c>
      <c r="L998" s="18">
        <f t="shared" si="198"/>
        <v>11.496956521739133</v>
      </c>
      <c r="M998" s="18">
        <f t="shared" si="198"/>
        <v>21.496956521739133</v>
      </c>
      <c r="N998" s="18">
        <f t="shared" si="198"/>
        <v>8.5030434782608673</v>
      </c>
      <c r="O998" s="18">
        <f t="shared" si="198"/>
        <v>3.5030434782608699</v>
      </c>
      <c r="P998" s="18">
        <f t="shared" si="198"/>
        <v>0.11826086956521734</v>
      </c>
      <c r="Q998" s="18">
        <f t="shared" si="198"/>
        <v>0</v>
      </c>
      <c r="R998" s="18">
        <f t="shared" si="198"/>
        <v>0</v>
      </c>
      <c r="S998" s="18">
        <f t="shared" si="198"/>
        <v>0</v>
      </c>
      <c r="T998" s="18">
        <f t="shared" si="198"/>
        <v>0</v>
      </c>
      <c r="U998">
        <v>27</v>
      </c>
      <c r="W998" s="46">
        <f t="shared" si="194"/>
        <v>10.243065546707456</v>
      </c>
      <c r="X998" s="42">
        <f ca="1">CORREL(OFFSET($B$2,MATCH($B998,$B$259:$B$970,0),4):OFFSET($B$2,MATCH($B998+1,$B$259:$B$970,0)-1,4),OFFSET($U$2,MATCH($U998,$U$259:$U$970,0),3):OFFSET($U$2,MATCH($U998+1,$U$259:$U$970,0)-1,3))</f>
        <v>0.31240317047023447</v>
      </c>
      <c r="Y998" s="42">
        <f ca="1">CORREL(OFFSET($B$2,MATCH($B998,$B$259:$B$970,0),2):OFFSET($B$2,MATCH($B998+1,$B$259:$B$970,0)-1,2),OFFSET($U$2,MATCH($U998,$U$259:$U$970,0),1):OFFSET($U$2,MATCH($U998+1,$U$259:$U$970,0)-1,1))</f>
        <v>0.72168771204912485</v>
      </c>
      <c r="Z998">
        <f t="shared" si="196"/>
        <v>27</v>
      </c>
      <c r="AA998" s="8">
        <f t="shared" si="200"/>
        <v>0</v>
      </c>
      <c r="AB998" s="8">
        <f t="shared" si="199"/>
        <v>0</v>
      </c>
      <c r="AC998" s="8">
        <f t="shared" si="199"/>
        <v>1.4969565217391327</v>
      </c>
      <c r="AD998" s="8">
        <f t="shared" si="199"/>
        <v>6.4969565217391327</v>
      </c>
      <c r="AE998" s="8">
        <f t="shared" si="199"/>
        <v>11.496956521739133</v>
      </c>
      <c r="AF998" s="8">
        <f t="shared" si="199"/>
        <v>21.496956521739133</v>
      </c>
      <c r="AG998" s="8">
        <f t="shared" si="199"/>
        <v>8.5030434782608673</v>
      </c>
      <c r="AH998" s="8">
        <f t="shared" si="199"/>
        <v>3.5030434782608673</v>
      </c>
      <c r="AI998" s="8">
        <f t="shared" si="199"/>
        <v>0</v>
      </c>
      <c r="AJ998" s="8">
        <f t="shared" si="199"/>
        <v>0</v>
      </c>
      <c r="AK998" s="8">
        <f t="shared" si="199"/>
        <v>0</v>
      </c>
      <c r="AL998" s="8">
        <f t="shared" si="199"/>
        <v>0</v>
      </c>
    </row>
    <row r="999" spans="2:38" x14ac:dyDescent="0.2">
      <c r="B999">
        <v>28</v>
      </c>
      <c r="C999" s="46"/>
      <c r="D999" s="46">
        <f t="shared" si="191"/>
        <v>33.207999999999998</v>
      </c>
      <c r="E999" s="42">
        <f ca="1">STDEV(OFFSET($B$2,MATCH($B999,$B$3:$B$970,0),3):OFFSET($B$2,MATCH($B999+1,$B$3:$B$970,0)-1,3))*SQRT(trade_day)</f>
        <v>1.2303441041204397</v>
      </c>
      <c r="F999" s="42">
        <f t="shared" si="192"/>
        <v>1.1423207123278971</v>
      </c>
      <c r="G999">
        <v>28</v>
      </c>
      <c r="H999" s="18">
        <f t="shared" si="198"/>
        <v>0</v>
      </c>
      <c r="I999" s="18">
        <f t="shared" si="198"/>
        <v>0</v>
      </c>
      <c r="J999" s="18">
        <f t="shared" si="198"/>
        <v>3.5500000000000045E-2</v>
      </c>
      <c r="K999" s="18">
        <f t="shared" si="198"/>
        <v>1.9214999999999995</v>
      </c>
      <c r="L999" s="18">
        <f t="shared" si="198"/>
        <v>6.7919999999999989</v>
      </c>
      <c r="M999" s="18">
        <f t="shared" si="198"/>
        <v>16.791999999999994</v>
      </c>
      <c r="N999" s="18">
        <f t="shared" si="198"/>
        <v>13.208000000000002</v>
      </c>
      <c r="O999" s="18">
        <f t="shared" si="198"/>
        <v>8.208000000000002</v>
      </c>
      <c r="P999" s="18">
        <f t="shared" si="198"/>
        <v>3.2435</v>
      </c>
      <c r="Q999" s="18">
        <f t="shared" si="198"/>
        <v>0.12950000000000017</v>
      </c>
      <c r="R999" s="18">
        <f t="shared" si="198"/>
        <v>0</v>
      </c>
      <c r="S999" s="18">
        <f t="shared" si="198"/>
        <v>0</v>
      </c>
      <c r="T999" s="18">
        <f t="shared" si="198"/>
        <v>0</v>
      </c>
      <c r="U999">
        <v>28</v>
      </c>
      <c r="W999" s="46">
        <f t="shared" si="194"/>
        <v>10.995851818203636</v>
      </c>
      <c r="X999" s="42">
        <f ca="1">CORREL(OFFSET($B$2,MATCH($B999,$B$259:$B$970,0),4):OFFSET($B$2,MATCH($B999+1,$B$259:$B$970,0)-1,4),OFFSET($U$2,MATCH($U999,$U$259:$U$970,0),3):OFFSET($U$2,MATCH($U999+1,$U$259:$U$970,0)-1,3))</f>
        <v>-0.21639062696130157</v>
      </c>
      <c r="Y999" s="42">
        <f ca="1">CORREL(OFFSET($B$2,MATCH($B999,$B$259:$B$970,0),2):OFFSET($B$2,MATCH($B999+1,$B$259:$B$970,0)-1,2),OFFSET($U$2,MATCH($U999,$U$259:$U$970,0),1):OFFSET($U$2,MATCH($U999+1,$U$259:$U$970,0)-1,1))</f>
        <v>0.85977328555217747</v>
      </c>
      <c r="Z999">
        <f t="shared" si="196"/>
        <v>28</v>
      </c>
      <c r="AA999" s="8">
        <f t="shared" si="200"/>
        <v>0</v>
      </c>
      <c r="AB999" s="8">
        <f t="shared" si="199"/>
        <v>0</v>
      </c>
      <c r="AC999" s="8">
        <f t="shared" si="199"/>
        <v>0</v>
      </c>
      <c r="AD999" s="8">
        <f t="shared" si="199"/>
        <v>1.7920000000000016</v>
      </c>
      <c r="AE999" s="8">
        <f t="shared" si="199"/>
        <v>6.7920000000000016</v>
      </c>
      <c r="AF999" s="8">
        <f t="shared" si="199"/>
        <v>16.792000000000002</v>
      </c>
      <c r="AG999" s="8">
        <f t="shared" si="199"/>
        <v>13.207999999999998</v>
      </c>
      <c r="AH999" s="8">
        <f t="shared" si="199"/>
        <v>8.2079999999999984</v>
      </c>
      <c r="AI999" s="8">
        <f t="shared" si="199"/>
        <v>3.2079999999999984</v>
      </c>
      <c r="AJ999" s="8">
        <f t="shared" si="199"/>
        <v>0</v>
      </c>
      <c r="AK999" s="8">
        <f t="shared" si="199"/>
        <v>0</v>
      </c>
      <c r="AL999" s="8">
        <f t="shared" si="199"/>
        <v>0</v>
      </c>
    </row>
    <row r="1000" spans="2:38" x14ac:dyDescent="0.2">
      <c r="B1000">
        <v>29</v>
      </c>
      <c r="C1000" s="46"/>
      <c r="D1000" s="46">
        <f t="shared" si="191"/>
        <v>40.223636363636373</v>
      </c>
      <c r="E1000" s="42">
        <f ca="1">STDEV(OFFSET($B$2,MATCH($B1000,$B$3:$B$970,0),3):OFFSET($B$2,MATCH($B1000+1,$B$3:$B$970,0)-1,3))*SQRT(trade_day)</f>
        <v>2.6480698119216761</v>
      </c>
      <c r="F1000" s="42">
        <f t="shared" si="192"/>
        <v>2.3758264409328667</v>
      </c>
      <c r="G1000">
        <v>29</v>
      </c>
      <c r="H1000" s="18">
        <f t="shared" si="198"/>
        <v>0</v>
      </c>
      <c r="I1000" s="18">
        <f t="shared" si="198"/>
        <v>0</v>
      </c>
      <c r="J1000" s="18">
        <f t="shared" si="198"/>
        <v>4.7272727272727397E-2</v>
      </c>
      <c r="K1000" s="18">
        <f t="shared" si="198"/>
        <v>1.2513636363636367</v>
      </c>
      <c r="L1000" s="18">
        <f t="shared" si="198"/>
        <v>4.3268181818181821</v>
      </c>
      <c r="M1000" s="18">
        <f t="shared" si="198"/>
        <v>12.255909090909093</v>
      </c>
      <c r="N1000" s="18">
        <f t="shared" si="198"/>
        <v>20.223636363636363</v>
      </c>
      <c r="O1000" s="18">
        <f t="shared" si="198"/>
        <v>15.223636363636361</v>
      </c>
      <c r="P1000" s="18">
        <f t="shared" si="198"/>
        <v>10.27090909090909</v>
      </c>
      <c r="Q1000" s="18">
        <f t="shared" si="198"/>
        <v>6.4750000000000005</v>
      </c>
      <c r="R1000" s="18">
        <f t="shared" si="198"/>
        <v>4.5504545454545449</v>
      </c>
      <c r="S1000" s="18">
        <f t="shared" si="198"/>
        <v>2.4795454545454545</v>
      </c>
      <c r="T1000" s="18">
        <f t="shared" si="198"/>
        <v>0</v>
      </c>
      <c r="U1000">
        <v>29</v>
      </c>
      <c r="W1000" s="46">
        <f t="shared" si="194"/>
        <v>11.678323298455814</v>
      </c>
      <c r="X1000" s="42">
        <f ca="1">CORREL(OFFSET($B$2,MATCH($B1000,$B$259:$B$970,0),4):OFFSET($B$2,MATCH($B1000+1,$B$259:$B$970,0)-1,4),OFFSET($U$2,MATCH($U1000,$U$259:$U$970,0),3):OFFSET($U$2,MATCH($U1000+1,$U$259:$U$970,0)-1,3))</f>
        <v>6.8922271365481499E-2</v>
      </c>
      <c r="Y1000" s="42">
        <f ca="1">CORREL(OFFSET($B$2,MATCH($B1000,$B$259:$B$970,0),2):OFFSET($B$2,MATCH($B1000+1,$B$259:$B$970,0)-1,2),OFFSET($U$2,MATCH($U1000,$U$259:$U$970,0),1):OFFSET($U$2,MATCH($U1000+1,$U$259:$U$970,0)-1,1))</f>
        <v>-9.0793655338905245E-3</v>
      </c>
      <c r="Z1000">
        <f t="shared" si="196"/>
        <v>29</v>
      </c>
      <c r="AA1000" s="8">
        <f t="shared" si="200"/>
        <v>0</v>
      </c>
      <c r="AB1000" s="8">
        <f t="shared" si="199"/>
        <v>0</v>
      </c>
      <c r="AC1000" s="8">
        <f t="shared" si="199"/>
        <v>0</v>
      </c>
      <c r="AD1000" s="8">
        <f t="shared" si="199"/>
        <v>0</v>
      </c>
      <c r="AE1000" s="8">
        <f t="shared" si="199"/>
        <v>0</v>
      </c>
      <c r="AF1000" s="8">
        <f t="shared" si="199"/>
        <v>9.7763636363636266</v>
      </c>
      <c r="AG1000" s="8">
        <f t="shared" si="199"/>
        <v>20.223636363636373</v>
      </c>
      <c r="AH1000" s="8">
        <f t="shared" si="199"/>
        <v>15.223636363636373</v>
      </c>
      <c r="AI1000" s="8">
        <f t="shared" si="199"/>
        <v>10.223636363636373</v>
      </c>
      <c r="AJ1000" s="8">
        <f t="shared" si="199"/>
        <v>5.2236363636363734</v>
      </c>
      <c r="AK1000" s="8">
        <f t="shared" si="199"/>
        <v>0.2236363636363734</v>
      </c>
      <c r="AL1000" s="8">
        <f t="shared" si="199"/>
        <v>0</v>
      </c>
    </row>
    <row r="1001" spans="2:38" x14ac:dyDescent="0.2">
      <c r="B1001">
        <v>30</v>
      </c>
      <c r="C1001" s="46"/>
      <c r="D1001" s="46">
        <f t="shared" si="191"/>
        <v>43.217272727272729</v>
      </c>
      <c r="E1001" s="42">
        <f ca="1">STDEV(OFFSET($B$2,MATCH($B1001,$B$3:$B$970,0),3):OFFSET($B$2,MATCH($B1001+1,$B$3:$B$970,0)-1,3))*SQRT(trade_day)</f>
        <v>6.0511157963637414</v>
      </c>
      <c r="F1001" s="42">
        <f t="shared" si="192"/>
        <v>5.531615479587269</v>
      </c>
      <c r="G1001">
        <v>30</v>
      </c>
      <c r="H1001" s="18">
        <f t="shared" si="198"/>
        <v>0</v>
      </c>
      <c r="I1001" s="18">
        <f t="shared" si="198"/>
        <v>0</v>
      </c>
      <c r="J1001" s="18">
        <f t="shared" si="198"/>
        <v>0.10909090909090903</v>
      </c>
      <c r="K1001" s="18">
        <f t="shared" si="198"/>
        <v>0.75136363636363646</v>
      </c>
      <c r="L1001" s="18">
        <f t="shared" si="198"/>
        <v>3.1645454545454546</v>
      </c>
      <c r="M1001" s="18">
        <f t="shared" si="198"/>
        <v>10.422272727272729</v>
      </c>
      <c r="N1001" s="18">
        <f t="shared" si="198"/>
        <v>23.217272727272729</v>
      </c>
      <c r="O1001" s="18">
        <f t="shared" si="198"/>
        <v>18.217272727272729</v>
      </c>
      <c r="P1001" s="18">
        <f t="shared" si="198"/>
        <v>13.326363636363636</v>
      </c>
      <c r="Q1001" s="18">
        <f t="shared" si="198"/>
        <v>8.968636363636362</v>
      </c>
      <c r="R1001" s="18">
        <f t="shared" si="198"/>
        <v>6.3818181818181818</v>
      </c>
      <c r="S1001" s="18">
        <f t="shared" si="198"/>
        <v>3.6395454545454551</v>
      </c>
      <c r="T1001" s="18">
        <f t="shared" si="198"/>
        <v>0</v>
      </c>
      <c r="U1001">
        <v>30</v>
      </c>
      <c r="W1001" s="46">
        <f t="shared" si="194"/>
        <v>10.04632980625194</v>
      </c>
      <c r="X1001" s="42">
        <f ca="1">CORREL(OFFSET($B$2,MATCH($B1001,$B$259:$B$970,0),4):OFFSET($B$2,MATCH($B1001+1,$B$259:$B$970,0)-1,4),OFFSET($U$2,MATCH($U1001,$U$259:$U$970,0),3):OFFSET($U$2,MATCH($U1001+1,$U$259:$U$970,0)-1,3))</f>
        <v>0.27747723793641704</v>
      </c>
      <c r="Y1001" s="42">
        <f ca="1">CORREL(OFFSET($B$2,MATCH($B1001,$B$259:$B$970,0),2):OFFSET($B$2,MATCH($B1001+1,$B$259:$B$970,0)-1,2),OFFSET($U$2,MATCH($U1001,$U$259:$U$970,0),1):OFFSET($U$2,MATCH($U1001+1,$U$259:$U$970,0)-1,1))</f>
        <v>0.58254968893989678</v>
      </c>
      <c r="Z1001">
        <f t="shared" si="196"/>
        <v>30</v>
      </c>
      <c r="AA1001" s="8">
        <f t="shared" si="200"/>
        <v>0</v>
      </c>
      <c r="AB1001" s="8">
        <f t="shared" si="199"/>
        <v>0</v>
      </c>
      <c r="AC1001" s="8">
        <f t="shared" si="199"/>
        <v>0</v>
      </c>
      <c r="AD1001" s="8">
        <f t="shared" si="199"/>
        <v>0</v>
      </c>
      <c r="AE1001" s="8">
        <f t="shared" si="199"/>
        <v>0</v>
      </c>
      <c r="AF1001" s="8">
        <f t="shared" si="199"/>
        <v>6.7827272727272714</v>
      </c>
      <c r="AG1001" s="8">
        <f t="shared" si="199"/>
        <v>23.217272727272729</v>
      </c>
      <c r="AH1001" s="8">
        <f t="shared" si="199"/>
        <v>18.217272727272729</v>
      </c>
      <c r="AI1001" s="8">
        <f t="shared" si="199"/>
        <v>13.217272727272729</v>
      </c>
      <c r="AJ1001" s="8">
        <f t="shared" si="199"/>
        <v>8.2172727272727286</v>
      </c>
      <c r="AK1001" s="8">
        <f t="shared" si="199"/>
        <v>3.2172727272727286</v>
      </c>
      <c r="AL1001" s="8">
        <f t="shared" si="199"/>
        <v>0</v>
      </c>
    </row>
    <row r="1002" spans="2:38" x14ac:dyDescent="0.2">
      <c r="B1002">
        <v>31</v>
      </c>
      <c r="C1002" s="46"/>
      <c r="D1002" s="46">
        <f t="shared" si="191"/>
        <v>34.451052631578946</v>
      </c>
      <c r="E1002" s="42">
        <f ca="1">STDEV(OFFSET($B$2,MATCH($B1002,$B$3:$B$970,0),3):OFFSET($B$2,MATCH($B1002+1,$B$3:$B$970,0)-1,3))*SQRT(trade_day)</f>
        <v>3.8037836583230225</v>
      </c>
      <c r="F1002" s="42">
        <f t="shared" si="192"/>
        <v>4.0168698056195478</v>
      </c>
      <c r="G1002">
        <v>31</v>
      </c>
      <c r="H1002" s="11">
        <f t="shared" ref="H1002:T1015" si="201">SUMIF($B$3:$B$970,$G1002,H$3:H$970)/COUNTIF($B$3:$B$970,$G1002)</f>
        <v>0</v>
      </c>
      <c r="I1002" s="11">
        <f t="shared" si="201"/>
        <v>0</v>
      </c>
      <c r="J1002" s="11">
        <f t="shared" si="201"/>
        <v>0.39999999999999991</v>
      </c>
      <c r="K1002" s="11">
        <f t="shared" si="201"/>
        <v>3.0926315789473677</v>
      </c>
      <c r="L1002" s="11">
        <f t="shared" si="201"/>
        <v>7.0742105263157908</v>
      </c>
      <c r="M1002" s="11">
        <f t="shared" si="201"/>
        <v>15.917368421052632</v>
      </c>
      <c r="N1002" s="11">
        <f t="shared" si="201"/>
        <v>14.451052631578946</v>
      </c>
      <c r="O1002" s="11">
        <f t="shared" si="201"/>
        <v>9.4510526315789463</v>
      </c>
      <c r="P1002" s="11">
        <f t="shared" si="201"/>
        <v>4.8510526315789466</v>
      </c>
      <c r="Q1002" s="11">
        <f t="shared" si="201"/>
        <v>2.5436842105263158</v>
      </c>
      <c r="R1002" s="11">
        <f t="shared" si="201"/>
        <v>1.5252631578947367</v>
      </c>
      <c r="S1002" s="11">
        <f t="shared" si="201"/>
        <v>0.36842105263157893</v>
      </c>
      <c r="T1002" s="11">
        <f t="shared" si="201"/>
        <v>0</v>
      </c>
      <c r="U1002">
        <v>31</v>
      </c>
      <c r="W1002" s="46">
        <f t="shared" si="194"/>
        <v>8.6225757964141998</v>
      </c>
      <c r="X1002" s="42">
        <f ca="1">CORREL(OFFSET($B$2,MATCH($B1002,$B$259:$B$970,0),4):OFFSET($B$2,MATCH($B1002+1,$B$259:$B$970,0)-1,4),OFFSET($U$2,MATCH($U1002,$U$259:$U$970,0),3):OFFSET($U$2,MATCH($U1002+1,$U$259:$U$970,0)-1,3))</f>
        <v>0.37268221993462713</v>
      </c>
      <c r="Y1002" s="42">
        <f ca="1">CORREL(OFFSET($B$2,MATCH($B1002,$B$259:$B$970,0),2):OFFSET($B$2,MATCH($B1002+1,$B$259:$B$970,0)-1,2),OFFSET($U$2,MATCH($U1002,$U$259:$U$970,0),1):OFFSET($U$2,MATCH($U1002+1,$U$259:$U$970,0)-1,1))</f>
        <v>0.6711779389532061</v>
      </c>
      <c r="Z1002">
        <f t="shared" si="196"/>
        <v>31</v>
      </c>
      <c r="AA1002" s="8">
        <f t="shared" si="200"/>
        <v>0</v>
      </c>
      <c r="AB1002" s="8">
        <f t="shared" si="199"/>
        <v>0</v>
      </c>
      <c r="AC1002" s="8">
        <f t="shared" si="199"/>
        <v>0</v>
      </c>
      <c r="AD1002" s="8">
        <f t="shared" si="199"/>
        <v>0.54894736842105374</v>
      </c>
      <c r="AE1002" s="8">
        <f t="shared" si="199"/>
        <v>5.5489473684210537</v>
      </c>
      <c r="AF1002" s="8">
        <f t="shared" si="199"/>
        <v>15.548947368421054</v>
      </c>
      <c r="AG1002" s="8">
        <f t="shared" si="199"/>
        <v>14.451052631578946</v>
      </c>
      <c r="AH1002" s="8">
        <f t="shared" si="199"/>
        <v>9.4510526315789463</v>
      </c>
      <c r="AI1002" s="8">
        <f t="shared" si="199"/>
        <v>4.4510526315789463</v>
      </c>
      <c r="AJ1002" s="8">
        <f t="shared" si="199"/>
        <v>0</v>
      </c>
      <c r="AK1002" s="8">
        <f t="shared" si="199"/>
        <v>0</v>
      </c>
      <c r="AL1002" s="8">
        <f t="shared" si="199"/>
        <v>0</v>
      </c>
    </row>
    <row r="1003" spans="2:38" x14ac:dyDescent="0.2">
      <c r="B1003">
        <v>32</v>
      </c>
      <c r="C1003" s="46"/>
      <c r="D1003" s="46">
        <f t="shared" si="191"/>
        <v>44.162608695652182</v>
      </c>
      <c r="E1003" s="42">
        <f ca="1">STDEV(OFFSET($B$2,MATCH($B1003,$B$3:$B$970,0),3):OFFSET($B$2,MATCH($B1003+1,$B$3:$B$970,0)-1,3))*SQRT(trade_day)</f>
        <v>3.1040586877750793</v>
      </c>
      <c r="F1003" s="42">
        <f t="shared" si="192"/>
        <v>3.0297833454592591</v>
      </c>
      <c r="G1003">
        <v>32</v>
      </c>
      <c r="H1003" s="11">
        <f t="shared" si="201"/>
        <v>0</v>
      </c>
      <c r="I1003" s="11">
        <f t="shared" si="201"/>
        <v>0</v>
      </c>
      <c r="J1003" s="11">
        <f t="shared" si="201"/>
        <v>0.27</v>
      </c>
      <c r="K1003" s="11">
        <f t="shared" si="201"/>
        <v>1.4586956521739132</v>
      </c>
      <c r="L1003" s="11">
        <f t="shared" si="201"/>
        <v>3.0778260869565219</v>
      </c>
      <c r="M1003" s="11">
        <f t="shared" si="201"/>
        <v>8.1373913043478279</v>
      </c>
      <c r="N1003" s="11">
        <f t="shared" si="201"/>
        <v>24.162608695652175</v>
      </c>
      <c r="O1003" s="11">
        <f t="shared" si="201"/>
        <v>19.162608695652175</v>
      </c>
      <c r="P1003" s="11">
        <f t="shared" si="201"/>
        <v>14.432608695652181</v>
      </c>
      <c r="Q1003" s="11">
        <f t="shared" si="201"/>
        <v>10.62130434782609</v>
      </c>
      <c r="R1003" s="11">
        <f t="shared" si="201"/>
        <v>7.2404347826086966</v>
      </c>
      <c r="S1003" s="11">
        <f t="shared" si="201"/>
        <v>2.3000000000000003</v>
      </c>
      <c r="T1003" s="11">
        <f t="shared" si="201"/>
        <v>0</v>
      </c>
      <c r="U1003">
        <v>32</v>
      </c>
      <c r="W1003" s="46">
        <f t="shared" si="194"/>
        <v>10.173324788980809</v>
      </c>
      <c r="X1003" s="42">
        <f ca="1">CORREL(OFFSET($B$2,MATCH($B1003,$B$259:$B$970,0),4):OFFSET($B$2,MATCH($B1003+1,$B$259:$B$970,0)-1,4),OFFSET($U$2,MATCH($U1003,$U$259:$U$970,0),3):OFFSET($U$2,MATCH($U1003+1,$U$259:$U$970,0)-1,3))</f>
        <v>0.44849504235024257</v>
      </c>
      <c r="Y1003" s="42">
        <f ca="1">CORREL(OFFSET($B$2,MATCH($B1003,$B$259:$B$970,0),2):OFFSET($B$2,MATCH($B1003+1,$B$259:$B$970,0)-1,2),OFFSET($U$2,MATCH($U1003,$U$259:$U$970,0),1):OFFSET($U$2,MATCH($U1003+1,$U$259:$U$970,0)-1,1))</f>
        <v>-0.41773014709484141</v>
      </c>
      <c r="Z1003">
        <f t="shared" si="196"/>
        <v>32</v>
      </c>
      <c r="AA1003" s="8">
        <f t="shared" si="200"/>
        <v>0</v>
      </c>
      <c r="AB1003" s="8">
        <f t="shared" si="199"/>
        <v>0</v>
      </c>
      <c r="AC1003" s="8">
        <f t="shared" si="199"/>
        <v>0</v>
      </c>
      <c r="AD1003" s="8">
        <f t="shared" si="199"/>
        <v>0</v>
      </c>
      <c r="AE1003" s="8">
        <f t="shared" si="199"/>
        <v>0</v>
      </c>
      <c r="AF1003" s="8">
        <f t="shared" si="199"/>
        <v>5.8373913043478183</v>
      </c>
      <c r="AG1003" s="8">
        <f t="shared" si="199"/>
        <v>24.162608695652182</v>
      </c>
      <c r="AH1003" s="8">
        <f t="shared" si="199"/>
        <v>19.162608695652182</v>
      </c>
      <c r="AI1003" s="8">
        <f t="shared" si="199"/>
        <v>14.162608695652182</v>
      </c>
      <c r="AJ1003" s="8">
        <f t="shared" si="199"/>
        <v>9.1626086956521817</v>
      </c>
      <c r="AK1003" s="8">
        <f t="shared" si="199"/>
        <v>4.1626086956521817</v>
      </c>
      <c r="AL1003" s="8">
        <f t="shared" si="199"/>
        <v>0</v>
      </c>
    </row>
    <row r="1004" spans="2:38" x14ac:dyDescent="0.2">
      <c r="B1004">
        <v>33</v>
      </c>
      <c r="C1004" s="46"/>
      <c r="D1004" s="46">
        <f t="shared" si="191"/>
        <v>44.633500000000005</v>
      </c>
      <c r="E1004" s="42">
        <f ca="1">STDEV(OFFSET($B$2,MATCH($B1004,$B$3:$B$970,0),3):OFFSET($B$2,MATCH($B1004+1,$B$3:$B$970,0)-1,3))*SQRT(trade_day)</f>
        <v>3.1613493163635003</v>
      </c>
      <c r="F1004" s="42">
        <f t="shared" si="192"/>
        <v>3.2428671598023717</v>
      </c>
      <c r="G1004">
        <v>33</v>
      </c>
      <c r="H1004" s="18">
        <f t="shared" si="201"/>
        <v>0</v>
      </c>
      <c r="I1004" s="18">
        <f t="shared" si="201"/>
        <v>0</v>
      </c>
      <c r="J1004" s="18">
        <f t="shared" si="201"/>
        <v>9.0500000000000108E-2</v>
      </c>
      <c r="K1004" s="18">
        <f t="shared" si="201"/>
        <v>0.81000000000000016</v>
      </c>
      <c r="L1004" s="18">
        <f t="shared" si="201"/>
        <v>1.9575000000000002</v>
      </c>
      <c r="M1004" s="18">
        <f t="shared" si="201"/>
        <v>6.8430000000000009</v>
      </c>
      <c r="N1004" s="18">
        <f t="shared" si="201"/>
        <v>24.633500000000005</v>
      </c>
      <c r="O1004" s="18">
        <f t="shared" si="201"/>
        <v>19.633499999999998</v>
      </c>
      <c r="P1004" s="18">
        <f t="shared" si="201"/>
        <v>14.724</v>
      </c>
      <c r="Q1004" s="18">
        <f t="shared" si="201"/>
        <v>10.443500000000002</v>
      </c>
      <c r="R1004" s="18">
        <f t="shared" si="201"/>
        <v>6.5909999999999993</v>
      </c>
      <c r="S1004" s="18">
        <f t="shared" si="201"/>
        <v>1.4765000000000004</v>
      </c>
      <c r="T1004" s="18">
        <f t="shared" si="201"/>
        <v>0</v>
      </c>
      <c r="U1004">
        <v>33</v>
      </c>
      <c r="W1004" s="46">
        <f t="shared" si="194"/>
        <v>8.8419253111150162</v>
      </c>
      <c r="X1004" s="42">
        <f ca="1">CORREL(OFFSET($B$2,MATCH($B1004,$B$259:$B$970,0),4):OFFSET($B$2,MATCH($B1004+1,$B$259:$B$970,0)-1,4),OFFSET($U$2,MATCH($U1004,$U$259:$U$970,0),3):OFFSET($U$2,MATCH($U1004+1,$U$259:$U$970,0)-1,3))</f>
        <v>-0.49451442349743691</v>
      </c>
      <c r="Y1004" s="42">
        <f ca="1">CORREL(OFFSET($B$2,MATCH($B1004,$B$259:$B$970,0),2):OFFSET($B$2,MATCH($B1004+1,$B$259:$B$970,0)-1,2),OFFSET($U$2,MATCH($U1004,$U$259:$U$970,0),1):OFFSET($U$2,MATCH($U1004+1,$U$259:$U$970,0)-1,1))</f>
        <v>0.44042848380602267</v>
      </c>
      <c r="Z1004">
        <f t="shared" si="196"/>
        <v>33</v>
      </c>
      <c r="AA1004" s="8">
        <f t="shared" si="200"/>
        <v>0</v>
      </c>
      <c r="AB1004" s="8">
        <f t="shared" si="199"/>
        <v>0</v>
      </c>
      <c r="AC1004" s="8">
        <f t="shared" si="199"/>
        <v>0</v>
      </c>
      <c r="AD1004" s="8">
        <f t="shared" si="199"/>
        <v>0</v>
      </c>
      <c r="AE1004" s="8">
        <f t="shared" si="199"/>
        <v>0</v>
      </c>
      <c r="AF1004" s="8">
        <f t="shared" si="199"/>
        <v>5.3664999999999949</v>
      </c>
      <c r="AG1004" s="8">
        <f t="shared" si="199"/>
        <v>24.633500000000005</v>
      </c>
      <c r="AH1004" s="8">
        <f t="shared" si="199"/>
        <v>19.633500000000005</v>
      </c>
      <c r="AI1004" s="8">
        <f t="shared" si="199"/>
        <v>14.633500000000005</v>
      </c>
      <c r="AJ1004" s="8">
        <f t="shared" si="199"/>
        <v>9.6335000000000051</v>
      </c>
      <c r="AK1004" s="8">
        <f t="shared" si="199"/>
        <v>4.6335000000000051</v>
      </c>
      <c r="AL1004" s="8">
        <f t="shared" si="199"/>
        <v>0</v>
      </c>
    </row>
    <row r="1005" spans="2:38" x14ac:dyDescent="0.2">
      <c r="B1005">
        <v>34</v>
      </c>
      <c r="C1005" s="46"/>
      <c r="D1005" s="46">
        <f t="shared" si="191"/>
        <v>52.018181818181823</v>
      </c>
      <c r="E1005" s="42">
        <f ca="1">STDEV(OFFSET($B$2,MATCH($B1005,$B$3:$B$970,0),3):OFFSET($B$2,MATCH($B1005+1,$B$3:$B$970,0)-1,3))*SQRT(trade_day)</f>
        <v>0.96271910395431159</v>
      </c>
      <c r="F1005" s="42">
        <f t="shared" si="192"/>
        <v>1.3387735120860109</v>
      </c>
      <c r="G1005">
        <v>34</v>
      </c>
      <c r="H1005" s="18">
        <f t="shared" si="201"/>
        <v>0</v>
      </c>
      <c r="I1005" s="18">
        <f t="shared" si="201"/>
        <v>0</v>
      </c>
      <c r="J1005" s="18">
        <f t="shared" si="201"/>
        <v>0</v>
      </c>
      <c r="K1005" s="18">
        <f t="shared" si="201"/>
        <v>0</v>
      </c>
      <c r="L1005" s="18">
        <f t="shared" si="201"/>
        <v>0</v>
      </c>
      <c r="M1005" s="18">
        <f t="shared" si="201"/>
        <v>0.34909090909090873</v>
      </c>
      <c r="N1005" s="18">
        <f t="shared" si="201"/>
        <v>32.018181818181816</v>
      </c>
      <c r="O1005" s="18">
        <f t="shared" si="201"/>
        <v>27.018181818181812</v>
      </c>
      <c r="P1005" s="18">
        <f t="shared" si="201"/>
        <v>22.018181818181816</v>
      </c>
      <c r="Q1005" s="18">
        <f t="shared" si="201"/>
        <v>17.018181818181816</v>
      </c>
      <c r="R1005" s="18">
        <f t="shared" si="201"/>
        <v>12.018181818181819</v>
      </c>
      <c r="S1005" s="18">
        <f t="shared" si="201"/>
        <v>2.3672727272727268</v>
      </c>
      <c r="T1005" s="18">
        <f t="shared" si="201"/>
        <v>0</v>
      </c>
      <c r="U1005">
        <v>34</v>
      </c>
      <c r="W1005" s="46">
        <f t="shared" si="194"/>
        <v>10.309444698914426</v>
      </c>
      <c r="X1005" s="42">
        <f ca="1">CORREL(OFFSET($B$2,MATCH($B1005,$B$259:$B$970,0),4):OFFSET($B$2,MATCH($B1005+1,$B$259:$B$970,0)-1,4),OFFSET($U$2,MATCH($U1005,$U$259:$U$970,0),3):OFFSET($U$2,MATCH($U1005+1,$U$259:$U$970,0)-1,3))</f>
        <v>0.38137767887546586</v>
      </c>
      <c r="Y1005" s="42">
        <f ca="1">CORREL(OFFSET($B$2,MATCH($B1005,$B$259:$B$970,0),2):OFFSET($B$2,MATCH($B1005+1,$B$259:$B$970,0)-1,2),OFFSET($U$2,MATCH($U1005,$U$259:$U$970,0),1):OFFSET($U$2,MATCH($U1005+1,$U$259:$U$970,0)-1,1))</f>
        <v>0.76606529259331835</v>
      </c>
      <c r="Z1005">
        <f t="shared" si="196"/>
        <v>34</v>
      </c>
      <c r="AA1005" s="8">
        <f t="shared" si="200"/>
        <v>0</v>
      </c>
      <c r="AB1005" s="8">
        <f t="shared" si="199"/>
        <v>0</v>
      </c>
      <c r="AC1005" s="8">
        <f t="shared" si="199"/>
        <v>0</v>
      </c>
      <c r="AD1005" s="8">
        <f t="shared" si="199"/>
        <v>0</v>
      </c>
      <c r="AE1005" s="8">
        <f t="shared" si="199"/>
        <v>0</v>
      </c>
      <c r="AF1005" s="8">
        <f t="shared" si="199"/>
        <v>0</v>
      </c>
      <c r="AG1005" s="8">
        <f t="shared" si="199"/>
        <v>32.018181818181823</v>
      </c>
      <c r="AH1005" s="8">
        <f t="shared" si="199"/>
        <v>27.018181818181823</v>
      </c>
      <c r="AI1005" s="8">
        <f t="shared" si="199"/>
        <v>22.018181818181823</v>
      </c>
      <c r="AJ1005" s="8">
        <f t="shared" si="199"/>
        <v>17.018181818181823</v>
      </c>
      <c r="AK1005" s="8">
        <f t="shared" si="199"/>
        <v>12.018181818181823</v>
      </c>
      <c r="AL1005" s="8">
        <f t="shared" si="199"/>
        <v>2.018181818181823</v>
      </c>
    </row>
    <row r="1006" spans="2:38" x14ac:dyDescent="0.2">
      <c r="B1006">
        <v>35</v>
      </c>
      <c r="C1006" s="46"/>
      <c r="D1006" s="46">
        <f t="shared" si="191"/>
        <v>47.165238095238102</v>
      </c>
      <c r="E1006" s="42">
        <f ca="1">STDEV(OFFSET($B$2,MATCH($B1006,$B$3:$B$970,0),3):OFFSET($B$2,MATCH($B1006+1,$B$3:$B$970,0)-1,3))*SQRT(trade_day)</f>
        <v>1.783343165666619</v>
      </c>
      <c r="F1006" s="42">
        <f t="shared" si="192"/>
        <v>1.6254526091156092</v>
      </c>
      <c r="G1006">
        <v>35</v>
      </c>
      <c r="H1006" s="18">
        <f t="shared" si="201"/>
        <v>0</v>
      </c>
      <c r="I1006" s="18">
        <f t="shared" si="201"/>
        <v>0</v>
      </c>
      <c r="J1006" s="18">
        <f t="shared" si="201"/>
        <v>0</v>
      </c>
      <c r="K1006" s="18">
        <f t="shared" si="201"/>
        <v>0</v>
      </c>
      <c r="L1006" s="18">
        <f t="shared" si="201"/>
        <v>0.19619047619047608</v>
      </c>
      <c r="M1006" s="18">
        <f t="shared" si="201"/>
        <v>3.6585714285714293</v>
      </c>
      <c r="N1006" s="18">
        <f t="shared" si="201"/>
        <v>27.165238095238095</v>
      </c>
      <c r="O1006" s="18">
        <f t="shared" si="201"/>
        <v>22.165238095238095</v>
      </c>
      <c r="P1006" s="18">
        <f t="shared" si="201"/>
        <v>17.165238095238095</v>
      </c>
      <c r="Q1006" s="18">
        <f t="shared" si="201"/>
        <v>12.165238095238093</v>
      </c>
      <c r="R1006" s="18">
        <f t="shared" si="201"/>
        <v>7.3614285714285703</v>
      </c>
      <c r="S1006" s="18">
        <f t="shared" si="201"/>
        <v>0.82380952380952333</v>
      </c>
      <c r="T1006" s="18">
        <f t="shared" si="201"/>
        <v>0</v>
      </c>
      <c r="U1006">
        <v>35</v>
      </c>
      <c r="W1006" s="46">
        <f t="shared" si="194"/>
        <v>8.771005615016545</v>
      </c>
      <c r="X1006" s="42">
        <f ca="1">CORREL(OFFSET($B$2,MATCH($B1006,$B$259:$B$970,0),4):OFFSET($B$2,MATCH($B1006+1,$B$259:$B$970,0)-1,4),OFFSET($U$2,MATCH($U1006,$U$259:$U$970,0),3):OFFSET($U$2,MATCH($U1006+1,$U$259:$U$970,0)-1,3))</f>
        <v>0.43348248836127568</v>
      </c>
      <c r="Y1006" s="42">
        <f ca="1">CORREL(OFFSET($B$2,MATCH($B1006,$B$259:$B$970,0),2):OFFSET($B$2,MATCH($B1006+1,$B$259:$B$970,0)-1,2),OFFSET($U$2,MATCH($U1006,$U$259:$U$970,0),1):OFFSET($U$2,MATCH($U1006+1,$U$259:$U$970,0)-1,1))</f>
        <v>0.44331693184375409</v>
      </c>
      <c r="Z1006">
        <f t="shared" si="196"/>
        <v>35</v>
      </c>
      <c r="AA1006" s="8">
        <f t="shared" si="200"/>
        <v>0</v>
      </c>
      <c r="AB1006" s="8">
        <f t="shared" si="199"/>
        <v>0</v>
      </c>
      <c r="AC1006" s="8">
        <f t="shared" si="199"/>
        <v>0</v>
      </c>
      <c r="AD1006" s="8">
        <f t="shared" si="199"/>
        <v>0</v>
      </c>
      <c r="AE1006" s="8">
        <f t="shared" si="199"/>
        <v>0</v>
      </c>
      <c r="AF1006" s="8">
        <f t="shared" si="199"/>
        <v>2.8347619047618977</v>
      </c>
      <c r="AG1006" s="8">
        <f t="shared" si="199"/>
        <v>27.165238095238102</v>
      </c>
      <c r="AH1006" s="8">
        <f t="shared" si="199"/>
        <v>22.165238095238102</v>
      </c>
      <c r="AI1006" s="8">
        <f t="shared" si="199"/>
        <v>17.165238095238102</v>
      </c>
      <c r="AJ1006" s="8">
        <f t="shared" si="199"/>
        <v>12.165238095238102</v>
      </c>
      <c r="AK1006" s="8">
        <f t="shared" si="199"/>
        <v>7.1652380952381023</v>
      </c>
      <c r="AL1006" s="8">
        <f t="shared" si="199"/>
        <v>0</v>
      </c>
    </row>
    <row r="1007" spans="2:38" x14ac:dyDescent="0.2">
      <c r="B1007">
        <v>36</v>
      </c>
      <c r="C1007" s="46"/>
      <c r="D1007" s="46">
        <f t="shared" si="191"/>
        <v>63.79499999999998</v>
      </c>
      <c r="E1007" s="42">
        <f ca="1">STDEV(OFFSET($B$2,MATCH($B1007,$B$3:$B$970,0),3):OFFSET($B$2,MATCH($B1007+1,$B$3:$B$970,0)-1,3))*SQRT(trade_day)</f>
        <v>1.5194414721325553</v>
      </c>
      <c r="F1007" s="42">
        <f t="shared" si="192"/>
        <v>1.4540944584177224</v>
      </c>
      <c r="G1007">
        <v>36</v>
      </c>
      <c r="H1007" s="18">
        <f t="shared" si="201"/>
        <v>0</v>
      </c>
      <c r="I1007" s="18">
        <f t="shared" si="201"/>
        <v>0</v>
      </c>
      <c r="J1007" s="18">
        <f t="shared" si="201"/>
        <v>0</v>
      </c>
      <c r="K1007" s="18">
        <f t="shared" si="201"/>
        <v>0</v>
      </c>
      <c r="L1007" s="18">
        <f t="shared" si="201"/>
        <v>0</v>
      </c>
      <c r="M1007" s="18">
        <f t="shared" si="201"/>
        <v>7.6000000000000151E-2</v>
      </c>
      <c r="N1007" s="18">
        <f t="shared" si="201"/>
        <v>43.794999999999995</v>
      </c>
      <c r="O1007" s="18">
        <f t="shared" si="201"/>
        <v>38.794999999999995</v>
      </c>
      <c r="P1007" s="18">
        <f t="shared" si="201"/>
        <v>33.794999999999995</v>
      </c>
      <c r="Q1007" s="18">
        <f t="shared" si="201"/>
        <v>28.794999999999998</v>
      </c>
      <c r="R1007" s="18">
        <f t="shared" si="201"/>
        <v>23.794999999999998</v>
      </c>
      <c r="S1007" s="18">
        <f t="shared" si="201"/>
        <v>13.871</v>
      </c>
      <c r="T1007" s="18">
        <f t="shared" si="201"/>
        <v>0</v>
      </c>
      <c r="U1007">
        <v>36</v>
      </c>
      <c r="W1007" s="46">
        <f t="shared" si="194"/>
        <v>7.38312944638984</v>
      </c>
      <c r="X1007" s="42">
        <f ca="1">CORREL(OFFSET($B$2,MATCH($B1007,$B$259:$B$970,0),4):OFFSET($B$2,MATCH($B1007+1,$B$259:$B$970,0)-1,4),OFFSET($U$2,MATCH($U1007,$U$259:$U$970,0),3):OFFSET($U$2,MATCH($U1007+1,$U$259:$U$970,0)-1,3))</f>
        <v>-0.32378331551590039</v>
      </c>
      <c r="Y1007" s="42">
        <f ca="1">CORREL(OFFSET($B$2,MATCH($B1007,$B$259:$B$970,0),2):OFFSET($B$2,MATCH($B1007+1,$B$259:$B$970,0)-1,2),OFFSET($U$2,MATCH($U1007,$U$259:$U$970,0),1):OFFSET($U$2,MATCH($U1007+1,$U$259:$U$970,0)-1,1))</f>
        <v>0.70370795590998969</v>
      </c>
      <c r="Z1007">
        <f t="shared" si="196"/>
        <v>36</v>
      </c>
      <c r="AA1007" s="8">
        <f t="shared" si="200"/>
        <v>0</v>
      </c>
      <c r="AB1007" s="8">
        <f t="shared" si="199"/>
        <v>0</v>
      </c>
      <c r="AC1007" s="8">
        <f t="shared" si="199"/>
        <v>0</v>
      </c>
      <c r="AD1007" s="8">
        <f t="shared" si="199"/>
        <v>0</v>
      </c>
      <c r="AE1007" s="8">
        <f t="shared" si="199"/>
        <v>0</v>
      </c>
      <c r="AF1007" s="8">
        <f t="shared" si="199"/>
        <v>0</v>
      </c>
      <c r="AG1007" s="8">
        <f t="shared" si="199"/>
        <v>43.79499999999998</v>
      </c>
      <c r="AH1007" s="8">
        <f t="shared" si="199"/>
        <v>38.79499999999998</v>
      </c>
      <c r="AI1007" s="8">
        <f t="shared" si="199"/>
        <v>33.79499999999998</v>
      </c>
      <c r="AJ1007" s="8">
        <f t="shared" si="199"/>
        <v>28.79499999999998</v>
      </c>
      <c r="AK1007" s="8">
        <f t="shared" si="199"/>
        <v>23.79499999999998</v>
      </c>
      <c r="AL1007" s="8">
        <f t="shared" si="199"/>
        <v>13.79499999999998</v>
      </c>
    </row>
    <row r="1008" spans="2:38" x14ac:dyDescent="0.2">
      <c r="B1008">
        <v>37</v>
      </c>
      <c r="C1008" s="46"/>
      <c r="D1008" s="46">
        <f t="shared" si="191"/>
        <v>52.955454545454543</v>
      </c>
      <c r="E1008" s="42">
        <f ca="1">STDEV(OFFSET($B$2,MATCH($B1008,$B$3:$B$970,0),3):OFFSET($B$2,MATCH($B1008+1,$B$3:$B$970,0)-1,3))*SQRT(trade_day)</f>
        <v>1.1170522692471989</v>
      </c>
      <c r="F1008" s="42">
        <f t="shared" si="192"/>
        <v>1.3265771517309097</v>
      </c>
      <c r="G1008">
        <v>37</v>
      </c>
      <c r="H1008" s="10">
        <f t="shared" si="201"/>
        <v>0</v>
      </c>
      <c r="I1008" s="10">
        <f t="shared" si="201"/>
        <v>0</v>
      </c>
      <c r="J1008" s="10">
        <f t="shared" si="201"/>
        <v>0</v>
      </c>
      <c r="K1008" s="10">
        <f t="shared" si="201"/>
        <v>0</v>
      </c>
      <c r="L1008" s="10">
        <f t="shared" si="201"/>
        <v>0</v>
      </c>
      <c r="M1008" s="10">
        <f t="shared" si="201"/>
        <v>0.94863636363636417</v>
      </c>
      <c r="N1008" s="10">
        <f t="shared" si="201"/>
        <v>32.95545454545455</v>
      </c>
      <c r="O1008" s="10">
        <f t="shared" si="201"/>
        <v>27.95545454545455</v>
      </c>
      <c r="P1008" s="10">
        <f t="shared" si="201"/>
        <v>22.95545454545455</v>
      </c>
      <c r="Q1008" s="10">
        <f t="shared" si="201"/>
        <v>17.95545454545455</v>
      </c>
      <c r="R1008" s="10">
        <f t="shared" si="201"/>
        <v>12.955454545454545</v>
      </c>
      <c r="S1008" s="10">
        <f t="shared" si="201"/>
        <v>3.9040909090909079</v>
      </c>
      <c r="T1008" s="10">
        <f t="shared" si="201"/>
        <v>0</v>
      </c>
      <c r="U1008">
        <v>37</v>
      </c>
      <c r="W1008" s="46">
        <f t="shared" si="194"/>
        <v>6.3619992174018867</v>
      </c>
      <c r="X1008" s="42">
        <f ca="1">CORREL(OFFSET($B$2,MATCH($B1008,$B$259:$B$970,0),4):OFFSET($B$2,MATCH($B1008+1,$B$259:$B$970,0)-1,4),OFFSET($U$2,MATCH($U1008,$U$259:$U$970,0),3):OFFSET($U$2,MATCH($U1008+1,$U$259:$U$970,0)-1,3))</f>
        <v>0.35039902507911214</v>
      </c>
      <c r="Y1008" s="42">
        <f ca="1">CORREL(OFFSET($B$2,MATCH($B1008,$B$259:$B$970,0),2):OFFSET($B$2,MATCH($B1008+1,$B$259:$B$970,0)-1,2),OFFSET($U$2,MATCH($U1008,$U$259:$U$970,0),1):OFFSET($U$2,MATCH($U1008+1,$U$259:$U$970,0)-1,1))</f>
        <v>0.91778191384219487</v>
      </c>
      <c r="Z1008">
        <f t="shared" si="196"/>
        <v>37</v>
      </c>
      <c r="AA1008" s="8">
        <f t="shared" ref="AA1008:AA1015" si="202">IF(AA$1="P",MAX(0,AA$2-$D1008),IF(AA$1="C",MAX(0,$D1008-AA$2)))</f>
        <v>0</v>
      </c>
      <c r="AB1008" s="8">
        <f t="shared" si="199"/>
        <v>0</v>
      </c>
      <c r="AC1008" s="8">
        <f t="shared" si="199"/>
        <v>0</v>
      </c>
      <c r="AD1008" s="8">
        <f t="shared" si="199"/>
        <v>0</v>
      </c>
      <c r="AE1008" s="8">
        <f t="shared" si="199"/>
        <v>0</v>
      </c>
      <c r="AF1008" s="8">
        <f t="shared" si="199"/>
        <v>0</v>
      </c>
      <c r="AG1008" s="8">
        <f t="shared" si="199"/>
        <v>32.955454545454543</v>
      </c>
      <c r="AH1008" s="8">
        <f t="shared" si="199"/>
        <v>27.955454545454543</v>
      </c>
      <c r="AI1008" s="8">
        <f t="shared" si="199"/>
        <v>22.955454545454543</v>
      </c>
      <c r="AJ1008" s="8">
        <f t="shared" si="199"/>
        <v>17.955454545454543</v>
      </c>
      <c r="AK1008" s="8">
        <f t="shared" si="199"/>
        <v>12.955454545454543</v>
      </c>
      <c r="AL1008" s="8">
        <f t="shared" si="199"/>
        <v>2.9554545454545433</v>
      </c>
    </row>
    <row r="1009" spans="2:38" x14ac:dyDescent="0.2">
      <c r="B1009">
        <v>38</v>
      </c>
      <c r="C1009" s="46"/>
      <c r="D1009" s="46">
        <f t="shared" si="191"/>
        <v>39.089999999999996</v>
      </c>
      <c r="E1009" s="42">
        <f ca="1">STDEV(OFFSET($B$2,MATCH($B1009,$B$3:$B$970,0),3):OFFSET($B$2,MATCH($B1009+1,$B$3:$B$970,0)-1,3))*SQRT(trade_day)</f>
        <v>1.0822888694457684</v>
      </c>
      <c r="F1009" s="42">
        <f t="shared" si="192"/>
        <v>1.0154069945134854</v>
      </c>
      <c r="G1009">
        <v>38</v>
      </c>
      <c r="H1009" s="10">
        <f t="shared" si="201"/>
        <v>0</v>
      </c>
      <c r="I1009" s="10">
        <f t="shared" si="201"/>
        <v>0</v>
      </c>
      <c r="J1009" s="10">
        <f t="shared" si="201"/>
        <v>0</v>
      </c>
      <c r="K1009" s="10">
        <f t="shared" si="201"/>
        <v>1.6842105263157908E-2</v>
      </c>
      <c r="L1009" s="10">
        <f t="shared" si="201"/>
        <v>1.5642105263157895</v>
      </c>
      <c r="M1009" s="10">
        <f t="shared" si="201"/>
        <v>10.91</v>
      </c>
      <c r="N1009" s="10">
        <f t="shared" si="201"/>
        <v>19.089999999999996</v>
      </c>
      <c r="O1009" s="10">
        <f t="shared" si="201"/>
        <v>14.090000000000002</v>
      </c>
      <c r="P1009" s="10">
        <f t="shared" si="201"/>
        <v>9.09</v>
      </c>
      <c r="Q1009" s="10">
        <f t="shared" si="201"/>
        <v>4.1068421052631576</v>
      </c>
      <c r="R1009" s="10">
        <f t="shared" si="201"/>
        <v>0.65421052631578946</v>
      </c>
      <c r="S1009" s="10">
        <f t="shared" si="201"/>
        <v>0</v>
      </c>
      <c r="T1009" s="10">
        <f t="shared" si="201"/>
        <v>0</v>
      </c>
      <c r="U1009">
        <v>38</v>
      </c>
      <c r="W1009" s="46">
        <f t="shared" si="194"/>
        <v>7.0286346191749374</v>
      </c>
      <c r="X1009" s="42">
        <f ca="1">CORREL(OFFSET($B$2,MATCH($B1009,$B$259:$B$970,0),4):OFFSET($B$2,MATCH($B1009+1,$B$259:$B$970,0)-1,4),OFFSET($U$2,MATCH($U1009,$U$259:$U$970,0),3):OFFSET($U$2,MATCH($U1009+1,$U$259:$U$970,0)-1,3))</f>
        <v>0.57804639033801697</v>
      </c>
      <c r="Y1009" s="42">
        <f ca="1">CORREL(OFFSET($B$2,MATCH($B1009,$B$259:$B$970,0),2):OFFSET($B$2,MATCH($B1009+1,$B$259:$B$970,0)-1,2),OFFSET($U$2,MATCH($U1009,$U$259:$U$970,0),1):OFFSET($U$2,MATCH($U1009+1,$U$259:$U$970,0)-1,1))</f>
        <v>0.88992010904425645</v>
      </c>
      <c r="Z1009">
        <f t="shared" si="196"/>
        <v>38</v>
      </c>
      <c r="AA1009" s="8">
        <f t="shared" si="202"/>
        <v>0</v>
      </c>
      <c r="AB1009" s="8">
        <f t="shared" ref="AB1009:AL1015" si="203">IF(AB$1="P",MAX(0,AB$2-$D1009),IF(AB$1="C",MAX(0,$D1009-AB$2)))</f>
        <v>0</v>
      </c>
      <c r="AC1009" s="8">
        <f t="shared" si="203"/>
        <v>0</v>
      </c>
      <c r="AD1009" s="8">
        <f t="shared" si="203"/>
        <v>0</v>
      </c>
      <c r="AE1009" s="8">
        <f t="shared" si="203"/>
        <v>0.91000000000000369</v>
      </c>
      <c r="AF1009" s="8">
        <f t="shared" si="203"/>
        <v>10.910000000000004</v>
      </c>
      <c r="AG1009" s="8">
        <f t="shared" si="203"/>
        <v>19.089999999999996</v>
      </c>
      <c r="AH1009" s="8">
        <f t="shared" si="203"/>
        <v>14.089999999999996</v>
      </c>
      <c r="AI1009" s="8">
        <f t="shared" si="203"/>
        <v>9.0899999999999963</v>
      </c>
      <c r="AJ1009" s="8">
        <f t="shared" si="203"/>
        <v>4.0899999999999963</v>
      </c>
      <c r="AK1009" s="8">
        <f t="shared" si="203"/>
        <v>0</v>
      </c>
      <c r="AL1009" s="8">
        <f t="shared" si="203"/>
        <v>0</v>
      </c>
    </row>
    <row r="1010" spans="2:38" x14ac:dyDescent="0.2">
      <c r="B1010">
        <v>39</v>
      </c>
      <c r="C1010" s="46"/>
      <c r="D1010" s="46">
        <f t="shared" si="191"/>
        <v>44.68954545454546</v>
      </c>
      <c r="E1010" s="42">
        <f ca="1">STDEV(OFFSET($B$2,MATCH($B1010,$B$3:$B$970,0),3):OFFSET($B$2,MATCH($B1010+1,$B$3:$B$970,0)-1,3))*SQRT(trade_day)</f>
        <v>1.4660127280431505</v>
      </c>
      <c r="F1010" s="42">
        <f t="shared" si="192"/>
        <v>1.2616759201894501</v>
      </c>
      <c r="G1010">
        <v>39</v>
      </c>
      <c r="H1010" s="18">
        <f t="shared" si="201"/>
        <v>0</v>
      </c>
      <c r="I1010" s="18">
        <f t="shared" si="201"/>
        <v>0</v>
      </c>
      <c r="J1010" s="18">
        <f t="shared" si="201"/>
        <v>0</v>
      </c>
      <c r="K1010" s="18">
        <f t="shared" si="201"/>
        <v>0</v>
      </c>
      <c r="L1010" s="18">
        <f t="shared" si="201"/>
        <v>0.10545454545454547</v>
      </c>
      <c r="M1010" s="18">
        <f t="shared" si="201"/>
        <v>5.6818181818181817</v>
      </c>
      <c r="N1010" s="18">
        <f t="shared" si="201"/>
        <v>24.689545454545456</v>
      </c>
      <c r="O1010" s="18">
        <f t="shared" si="201"/>
        <v>19.689545454545456</v>
      </c>
      <c r="P1010" s="18">
        <f t="shared" si="201"/>
        <v>14.689545454545453</v>
      </c>
      <c r="Q1010" s="18">
        <f t="shared" si="201"/>
        <v>9.6895454545454545</v>
      </c>
      <c r="R1010" s="18">
        <f t="shared" si="201"/>
        <v>4.7950000000000008</v>
      </c>
      <c r="S1010" s="18">
        <f t="shared" si="201"/>
        <v>0.37136363636363645</v>
      </c>
      <c r="T1010" s="18">
        <f t="shared" si="201"/>
        <v>0</v>
      </c>
      <c r="U1010">
        <v>39</v>
      </c>
      <c r="W1010" s="46">
        <f t="shared" si="194"/>
        <v>8.6577557807510477</v>
      </c>
      <c r="X1010" s="42">
        <f ca="1">CORREL(OFFSET($B$2,MATCH($B1010,$B$259:$B$970,0),4):OFFSET($B$2,MATCH($B1010+1,$B$259:$B$970,0)-1,4),OFFSET($U$2,MATCH($U1010,$U$259:$U$970,0),3):OFFSET($U$2,MATCH($U1010+1,$U$259:$U$970,0)-1,3))</f>
        <v>6.4126531075429233E-2</v>
      </c>
      <c r="Y1010" s="42">
        <f ca="1">CORREL(OFFSET($B$2,MATCH($B1010,$B$259:$B$970,0),2):OFFSET($B$2,MATCH($B1010+1,$B$259:$B$970,0)-1,2),OFFSET($U$2,MATCH($U1010,$U$259:$U$970,0),1):OFFSET($U$2,MATCH($U1010+1,$U$259:$U$970,0)-1,1))</f>
        <v>0.64855148952498276</v>
      </c>
      <c r="Z1010">
        <f t="shared" si="196"/>
        <v>39</v>
      </c>
      <c r="AA1010" s="8">
        <f t="shared" si="202"/>
        <v>0</v>
      </c>
      <c r="AB1010" s="8">
        <f t="shared" si="203"/>
        <v>0</v>
      </c>
      <c r="AC1010" s="8">
        <f t="shared" si="203"/>
        <v>0</v>
      </c>
      <c r="AD1010" s="8">
        <f t="shared" si="203"/>
        <v>0</v>
      </c>
      <c r="AE1010" s="8">
        <f t="shared" si="203"/>
        <v>0</v>
      </c>
      <c r="AF1010" s="8">
        <f t="shared" si="203"/>
        <v>5.3104545454545402</v>
      </c>
      <c r="AG1010" s="8">
        <f t="shared" si="203"/>
        <v>24.68954545454546</v>
      </c>
      <c r="AH1010" s="8">
        <f t="shared" si="203"/>
        <v>19.68954545454546</v>
      </c>
      <c r="AI1010" s="8">
        <f t="shared" si="203"/>
        <v>14.68954545454546</v>
      </c>
      <c r="AJ1010" s="8">
        <f t="shared" si="203"/>
        <v>9.6895454545454598</v>
      </c>
      <c r="AK1010" s="8">
        <f t="shared" si="203"/>
        <v>4.6895454545454598</v>
      </c>
      <c r="AL1010" s="8">
        <f t="shared" si="203"/>
        <v>0</v>
      </c>
    </row>
    <row r="1011" spans="2:38" x14ac:dyDescent="0.2">
      <c r="B1011">
        <v>40</v>
      </c>
      <c r="C1011" s="46"/>
      <c r="D1011" s="46">
        <f t="shared" si="191"/>
        <v>46.247142857142855</v>
      </c>
      <c r="E1011" s="42">
        <f ca="1">STDEV(OFFSET($B$2,MATCH($B1011,$B$3:$B$970,0),3):OFFSET($B$2,MATCH($B1011+1,$B$3:$B$970,0)-1,3))*SQRT(trade_day)</f>
        <v>1.5602891370404843</v>
      </c>
      <c r="F1011" s="42">
        <f t="shared" si="192"/>
        <v>1.521811023308653</v>
      </c>
      <c r="G1011">
        <v>40</v>
      </c>
      <c r="H1011" s="18">
        <f t="shared" si="201"/>
        <v>0</v>
      </c>
      <c r="I1011" s="18">
        <f t="shared" si="201"/>
        <v>0</v>
      </c>
      <c r="J1011" s="18">
        <f t="shared" si="201"/>
        <v>0</v>
      </c>
      <c r="K1011" s="18">
        <f t="shared" si="201"/>
        <v>0</v>
      </c>
      <c r="L1011" s="18">
        <f t="shared" si="201"/>
        <v>0</v>
      </c>
      <c r="M1011" s="18">
        <f t="shared" si="201"/>
        <v>3.9652380952380959</v>
      </c>
      <c r="N1011" s="18">
        <f t="shared" si="201"/>
        <v>26.247142857142865</v>
      </c>
      <c r="O1011" s="18">
        <f t="shared" si="201"/>
        <v>21.247142857142862</v>
      </c>
      <c r="P1011" s="18">
        <f t="shared" si="201"/>
        <v>16.247142857142858</v>
      </c>
      <c r="Q1011" s="18">
        <f t="shared" si="201"/>
        <v>11.247142857142853</v>
      </c>
      <c r="R1011" s="18">
        <f t="shared" si="201"/>
        <v>6.2471428571428547</v>
      </c>
      <c r="S1011" s="18">
        <f t="shared" si="201"/>
        <v>0.21238095238095209</v>
      </c>
      <c r="T1011" s="18">
        <f t="shared" si="201"/>
        <v>0</v>
      </c>
      <c r="U1011">
        <v>40</v>
      </c>
      <c r="W1011" s="46">
        <f t="shared" si="194"/>
        <v>8.871289389223822</v>
      </c>
      <c r="X1011" s="42">
        <f ca="1">CORREL(OFFSET($B$2,MATCH($B1011,$B$259:$B$970,0),4):OFFSET($B$2,MATCH($B1011+1,$B$259:$B$970,0)-1,4),OFFSET($U$2,MATCH($U1011,$U$259:$U$970,0),3):OFFSET($U$2,MATCH($U1011+1,$U$259:$U$970,0)-1,3))</f>
        <v>-0.55451901233807477</v>
      </c>
      <c r="Y1011" s="42">
        <f ca="1">CORREL(OFFSET($B$2,MATCH($B1011,$B$259:$B$970,0),2):OFFSET($B$2,MATCH($B1011+1,$B$259:$B$970,0)-1,2),OFFSET($U$2,MATCH($U1011,$U$259:$U$970,0),1):OFFSET($U$2,MATCH($U1011+1,$U$259:$U$970,0)-1,1))</f>
        <v>0.42364817774677122</v>
      </c>
      <c r="Z1011">
        <f t="shared" si="196"/>
        <v>40</v>
      </c>
      <c r="AA1011" s="8">
        <f t="shared" si="202"/>
        <v>0</v>
      </c>
      <c r="AB1011" s="8">
        <f t="shared" si="203"/>
        <v>0</v>
      </c>
      <c r="AC1011" s="8">
        <f t="shared" si="203"/>
        <v>0</v>
      </c>
      <c r="AD1011" s="8">
        <f t="shared" si="203"/>
        <v>0</v>
      </c>
      <c r="AE1011" s="8">
        <f t="shared" si="203"/>
        <v>0</v>
      </c>
      <c r="AF1011" s="8">
        <f t="shared" si="203"/>
        <v>3.7528571428571453</v>
      </c>
      <c r="AG1011" s="8">
        <f t="shared" si="203"/>
        <v>26.247142857142855</v>
      </c>
      <c r="AH1011" s="8">
        <f t="shared" si="203"/>
        <v>21.247142857142855</v>
      </c>
      <c r="AI1011" s="8">
        <f t="shared" si="203"/>
        <v>16.247142857142855</v>
      </c>
      <c r="AJ1011" s="8">
        <f t="shared" si="203"/>
        <v>11.247142857142855</v>
      </c>
      <c r="AK1011" s="8">
        <f t="shared" si="203"/>
        <v>6.2471428571428547</v>
      </c>
      <c r="AL1011" s="8">
        <f t="shared" si="203"/>
        <v>0</v>
      </c>
    </row>
    <row r="1012" spans="2:38" x14ac:dyDescent="0.2">
      <c r="B1012">
        <v>41</v>
      </c>
      <c r="C1012" s="46"/>
      <c r="D1012" s="46">
        <f t="shared" si="191"/>
        <v>44.940454545454543</v>
      </c>
      <c r="E1012" s="42">
        <f ca="1">STDEV(OFFSET($B$2,MATCH($B1012,$B$3:$B$970,0),3):OFFSET($B$2,MATCH($B1012+1,$B$3:$B$970,0)-1,3))*SQRT(trade_day)</f>
        <v>1.2432202854505943</v>
      </c>
      <c r="F1012" s="42">
        <f t="shared" si="192"/>
        <v>1.5053832202405451</v>
      </c>
      <c r="G1012">
        <v>41</v>
      </c>
      <c r="H1012" s="18">
        <f t="shared" si="201"/>
        <v>0</v>
      </c>
      <c r="I1012" s="18">
        <f t="shared" si="201"/>
        <v>0</v>
      </c>
      <c r="J1012" s="18">
        <f t="shared" si="201"/>
        <v>0</v>
      </c>
      <c r="K1012" s="18">
        <f t="shared" si="201"/>
        <v>0</v>
      </c>
      <c r="L1012" s="18">
        <f t="shared" si="201"/>
        <v>0.51136363636363669</v>
      </c>
      <c r="M1012" s="18">
        <f t="shared" si="201"/>
        <v>6.4854545454545454</v>
      </c>
      <c r="N1012" s="18">
        <f t="shared" si="201"/>
        <v>24.940454545454546</v>
      </c>
      <c r="O1012" s="18">
        <f t="shared" si="201"/>
        <v>19.94045454545455</v>
      </c>
      <c r="P1012" s="18">
        <f t="shared" si="201"/>
        <v>14.94045454545455</v>
      </c>
      <c r="Q1012" s="18">
        <f t="shared" si="201"/>
        <v>9.9404545454545428</v>
      </c>
      <c r="R1012" s="18">
        <f t="shared" si="201"/>
        <v>5.4518181818181812</v>
      </c>
      <c r="S1012" s="18">
        <f t="shared" si="201"/>
        <v>1.425909090909091</v>
      </c>
      <c r="T1012" s="18">
        <f t="shared" si="201"/>
        <v>0</v>
      </c>
      <c r="U1012">
        <v>41</v>
      </c>
      <c r="W1012" s="46">
        <f t="shared" si="194"/>
        <v>10.587596149764797</v>
      </c>
      <c r="X1012" s="42">
        <f ca="1">CORREL(OFFSET($B$2,MATCH($B1012,$B$259:$B$970,0),4):OFFSET($B$2,MATCH($B1012+1,$B$259:$B$970,0)-1,4),OFFSET($U$2,MATCH($U1012,$U$259:$U$970,0),3):OFFSET($U$2,MATCH($U1012+1,$U$259:$U$970,0)-1,3))</f>
        <v>0.77294015886559608</v>
      </c>
      <c r="Y1012" s="42">
        <f ca="1">CORREL(OFFSET($B$2,MATCH($B1012,$B$259:$B$970,0),2):OFFSET($B$2,MATCH($B1012+1,$B$259:$B$970,0)-1,2),OFFSET($U$2,MATCH($U1012,$U$259:$U$970,0),1):OFFSET($U$2,MATCH($U1012+1,$U$259:$U$970,0)-1,1))</f>
        <v>-0.16290383153716192</v>
      </c>
      <c r="Z1012">
        <f t="shared" si="196"/>
        <v>41</v>
      </c>
      <c r="AA1012" s="8">
        <f t="shared" si="202"/>
        <v>0</v>
      </c>
      <c r="AB1012" s="8">
        <f t="shared" si="203"/>
        <v>0</v>
      </c>
      <c r="AC1012" s="8">
        <f t="shared" si="203"/>
        <v>0</v>
      </c>
      <c r="AD1012" s="8">
        <f t="shared" si="203"/>
        <v>0</v>
      </c>
      <c r="AE1012" s="8">
        <f t="shared" si="203"/>
        <v>0</v>
      </c>
      <c r="AF1012" s="8">
        <f t="shared" si="203"/>
        <v>5.0595454545454572</v>
      </c>
      <c r="AG1012" s="8">
        <f t="shared" si="203"/>
        <v>24.940454545454543</v>
      </c>
      <c r="AH1012" s="8">
        <f t="shared" si="203"/>
        <v>19.940454545454543</v>
      </c>
      <c r="AI1012" s="8">
        <f t="shared" si="203"/>
        <v>14.940454545454543</v>
      </c>
      <c r="AJ1012" s="8">
        <f t="shared" si="203"/>
        <v>9.9404545454545428</v>
      </c>
      <c r="AK1012" s="8">
        <f t="shared" si="203"/>
        <v>4.9404545454545428</v>
      </c>
      <c r="AL1012" s="8">
        <f t="shared" si="203"/>
        <v>0</v>
      </c>
    </row>
    <row r="1013" spans="2:38" x14ac:dyDescent="0.2">
      <c r="B1013">
        <v>42</v>
      </c>
      <c r="C1013" s="46"/>
      <c r="D1013" s="46">
        <f t="shared" si="191"/>
        <v>41.764285714285712</v>
      </c>
      <c r="E1013" s="42">
        <f ca="1">STDEV(OFFSET($B$2,MATCH($B1013,$B$3:$B$970,0),3):OFFSET($B$2,MATCH($B1013+1,$B$3:$B$970,0)-1,3))*SQRT(trade_day)</f>
        <v>2.2024142026771734</v>
      </c>
      <c r="F1013" s="42">
        <f t="shared" si="192"/>
        <v>1.9248854412492886</v>
      </c>
      <c r="G1013">
        <v>42</v>
      </c>
      <c r="H1013" s="18">
        <f t="shared" si="201"/>
        <v>0</v>
      </c>
      <c r="I1013" s="18">
        <f t="shared" si="201"/>
        <v>0</v>
      </c>
      <c r="J1013" s="18">
        <f t="shared" si="201"/>
        <v>0.10904761904761917</v>
      </c>
      <c r="K1013" s="18">
        <f t="shared" si="201"/>
        <v>1.2214285714285715</v>
      </c>
      <c r="L1013" s="18">
        <f t="shared" si="201"/>
        <v>3.1638095238095238</v>
      </c>
      <c r="M1013" s="18">
        <f t="shared" si="201"/>
        <v>9.1190476190476168</v>
      </c>
      <c r="N1013" s="18">
        <f t="shared" si="201"/>
        <v>21.764285714285712</v>
      </c>
      <c r="O1013" s="18">
        <f t="shared" si="201"/>
        <v>16.764285714285716</v>
      </c>
      <c r="P1013" s="18">
        <f t="shared" si="201"/>
        <v>11.873333333333333</v>
      </c>
      <c r="Q1013" s="18">
        <f t="shared" si="201"/>
        <v>7.9857142857142867</v>
      </c>
      <c r="R1013" s="18">
        <f t="shared" si="201"/>
        <v>4.9280952380952385</v>
      </c>
      <c r="S1013" s="18">
        <f t="shared" si="201"/>
        <v>0.88333333333333319</v>
      </c>
      <c r="T1013" s="18">
        <f t="shared" si="201"/>
        <v>0</v>
      </c>
      <c r="U1013">
        <v>42</v>
      </c>
      <c r="W1013" s="46">
        <f t="shared" si="194"/>
        <v>11.213553579773226</v>
      </c>
      <c r="X1013" s="42">
        <f ca="1">CORREL(OFFSET($B$2,MATCH($B1013,$B$259:$B$970,0),4):OFFSET($B$2,MATCH($B1013+1,$B$259:$B$970,0)-1,4),OFFSET($U$2,MATCH($U1013,$U$259:$U$970,0),3):OFFSET($U$2,MATCH($U1013+1,$U$259:$U$970,0)-1,3))</f>
        <v>0.45059463036893754</v>
      </c>
      <c r="Y1013" s="42">
        <f ca="1">CORREL(OFFSET($B$2,MATCH($B1013,$B$259:$B$970,0),2):OFFSET($B$2,MATCH($B1013+1,$B$259:$B$970,0)-1,2),OFFSET($U$2,MATCH($U1013,$U$259:$U$970,0),1):OFFSET($U$2,MATCH($U1013+1,$U$259:$U$970,0)-1,1))</f>
        <v>0.12339854109680833</v>
      </c>
      <c r="Z1013">
        <f t="shared" si="196"/>
        <v>42</v>
      </c>
      <c r="AA1013" s="8">
        <f t="shared" si="202"/>
        <v>0</v>
      </c>
      <c r="AB1013" s="8">
        <f t="shared" si="203"/>
        <v>0</v>
      </c>
      <c r="AC1013" s="8">
        <f t="shared" si="203"/>
        <v>0</v>
      </c>
      <c r="AD1013" s="8">
        <f t="shared" si="203"/>
        <v>0</v>
      </c>
      <c r="AE1013" s="8">
        <f t="shared" si="203"/>
        <v>0</v>
      </c>
      <c r="AF1013" s="8">
        <f t="shared" si="203"/>
        <v>8.2357142857142875</v>
      </c>
      <c r="AG1013" s="8">
        <f t="shared" si="203"/>
        <v>21.764285714285712</v>
      </c>
      <c r="AH1013" s="8">
        <f t="shared" si="203"/>
        <v>16.764285714285712</v>
      </c>
      <c r="AI1013" s="8">
        <f t="shared" si="203"/>
        <v>11.764285714285712</v>
      </c>
      <c r="AJ1013" s="8">
        <f t="shared" si="203"/>
        <v>6.7642857142857125</v>
      </c>
      <c r="AK1013" s="8">
        <f t="shared" si="203"/>
        <v>1.7642857142857125</v>
      </c>
      <c r="AL1013" s="8">
        <f t="shared" si="203"/>
        <v>0</v>
      </c>
    </row>
    <row r="1014" spans="2:38" x14ac:dyDescent="0.2">
      <c r="B1014">
        <v>43</v>
      </c>
      <c r="C1014" s="46"/>
      <c r="D1014" s="46">
        <f t="shared" si="191"/>
        <v>39.865238095238098</v>
      </c>
      <c r="E1014" s="42">
        <f ca="1">STDEV(OFFSET($B$2,MATCH($B1014,$B$3:$B$970,0),3):OFFSET($B$2,MATCH($B1014+1,$B$3:$B$970,0)-1,3))*SQRT(trade_day)</f>
        <v>3.2393470690169508</v>
      </c>
      <c r="F1014" s="42">
        <f t="shared" si="192"/>
        <v>3.0160323247154204</v>
      </c>
      <c r="G1014">
        <v>43</v>
      </c>
      <c r="H1014" s="11">
        <f t="shared" si="201"/>
        <v>0</v>
      </c>
      <c r="I1014" s="11">
        <f t="shared" si="201"/>
        <v>0</v>
      </c>
      <c r="J1014" s="11">
        <f t="shared" si="201"/>
        <v>0.23476190476190475</v>
      </c>
      <c r="K1014" s="11">
        <f t="shared" si="201"/>
        <v>1.2438095238095237</v>
      </c>
      <c r="L1014" s="11">
        <f t="shared" si="201"/>
        <v>4.0166666666666666</v>
      </c>
      <c r="M1014" s="11">
        <f t="shared" si="201"/>
        <v>11.922380952380951</v>
      </c>
      <c r="N1014" s="11">
        <f t="shared" si="201"/>
        <v>19.865238095238094</v>
      </c>
      <c r="O1014" s="11">
        <f t="shared" si="201"/>
        <v>14.865238095238093</v>
      </c>
      <c r="P1014" s="11">
        <f t="shared" si="201"/>
        <v>10.100000000000003</v>
      </c>
      <c r="Q1014" s="11">
        <f t="shared" si="201"/>
        <v>6.1090476190476197</v>
      </c>
      <c r="R1014" s="11">
        <f t="shared" si="201"/>
        <v>3.8819047619047624</v>
      </c>
      <c r="S1014" s="11">
        <f t="shared" si="201"/>
        <v>1.7876190476190479</v>
      </c>
      <c r="T1014" s="11">
        <f t="shared" si="201"/>
        <v>0</v>
      </c>
      <c r="U1014">
        <v>43</v>
      </c>
      <c r="W1014" s="46">
        <f t="shared" si="194"/>
        <v>12.939560841484846</v>
      </c>
      <c r="X1014" s="42">
        <f ca="1">CORREL(OFFSET($B$2,MATCH($B1014,$B$259:$B$970,0),4):OFFSET($B$2,MATCH($B1014+1,$B$259:$B$970,0)-1,4),OFFSET($U$2,MATCH($U1014,$U$259:$U$970,0),3):OFFSET($U$2,MATCH($U1014+1,$U$259:$U$970,0)-1,3))</f>
        <v>0.7194853290355484</v>
      </c>
      <c r="Y1014" s="42">
        <f ca="1">CORREL(OFFSET($B$2,MATCH($B1014,$B$259:$B$970,0),2):OFFSET($B$2,MATCH($B1014+1,$B$259:$B$970,0)-1,2),OFFSET($U$2,MATCH($U1014,$U$259:$U$970,0),1):OFFSET($U$2,MATCH($U1014+1,$U$259:$U$970,0)-1,1))</f>
        <v>0.33299192007851541</v>
      </c>
      <c r="Z1014">
        <f t="shared" si="196"/>
        <v>43</v>
      </c>
      <c r="AA1014" s="8">
        <f t="shared" si="202"/>
        <v>0</v>
      </c>
      <c r="AB1014" s="8">
        <f t="shared" si="203"/>
        <v>0</v>
      </c>
      <c r="AC1014" s="8">
        <f t="shared" si="203"/>
        <v>0</v>
      </c>
      <c r="AD1014" s="8">
        <f t="shared" si="203"/>
        <v>0</v>
      </c>
      <c r="AE1014" s="8">
        <f t="shared" si="203"/>
        <v>0.13476190476190197</v>
      </c>
      <c r="AF1014" s="8">
        <f t="shared" si="203"/>
        <v>10.134761904761902</v>
      </c>
      <c r="AG1014" s="8">
        <f t="shared" si="203"/>
        <v>19.865238095238098</v>
      </c>
      <c r="AH1014" s="8">
        <f t="shared" si="203"/>
        <v>14.865238095238098</v>
      </c>
      <c r="AI1014" s="8">
        <f t="shared" si="203"/>
        <v>9.865238095238098</v>
      </c>
      <c r="AJ1014" s="8">
        <f t="shared" si="203"/>
        <v>4.865238095238098</v>
      </c>
      <c r="AK1014" s="8">
        <f t="shared" si="203"/>
        <v>0</v>
      </c>
      <c r="AL1014" s="8">
        <f t="shared" si="203"/>
        <v>0</v>
      </c>
    </row>
    <row r="1015" spans="2:38" x14ac:dyDescent="0.2">
      <c r="B1015">
        <v>44</v>
      </c>
      <c r="C1015" s="46"/>
      <c r="D1015" s="46">
        <f t="shared" si="191"/>
        <v>63.131739130434774</v>
      </c>
      <c r="E1015" s="42">
        <f ca="1">STDEV(OFFSET($B$2,MATCH($B1015,$B$3:$B$970,0),3):OFFSET($B$2,MATCH($B1015+1,$B$3:$B$970,0)-1,3))*SQRT(trade_day)</f>
        <v>4.8562398288590156</v>
      </c>
      <c r="F1015" s="42">
        <f t="shared" si="192"/>
        <v>4.4820236928483155</v>
      </c>
      <c r="G1015">
        <v>44</v>
      </c>
      <c r="H1015" s="11">
        <f t="shared" si="201"/>
        <v>0</v>
      </c>
      <c r="I1015" s="11">
        <f t="shared" si="201"/>
        <v>0</v>
      </c>
      <c r="J1015" s="11">
        <f t="shared" si="201"/>
        <v>0</v>
      </c>
      <c r="K1015" s="11">
        <f t="shared" si="201"/>
        <v>0</v>
      </c>
      <c r="L1015" s="11">
        <f t="shared" si="201"/>
        <v>0.37652173913043463</v>
      </c>
      <c r="M1015" s="11">
        <f t="shared" si="201"/>
        <v>5.3965217391304341</v>
      </c>
      <c r="N1015" s="11">
        <f t="shared" si="201"/>
        <v>43.131739130434781</v>
      </c>
      <c r="O1015" s="11">
        <f t="shared" si="201"/>
        <v>38.131739130434781</v>
      </c>
      <c r="P1015" s="11">
        <f t="shared" si="201"/>
        <v>33.131739130434781</v>
      </c>
      <c r="Q1015" s="11">
        <f t="shared" si="201"/>
        <v>28.131739130434781</v>
      </c>
      <c r="R1015" s="11">
        <f t="shared" si="201"/>
        <v>23.508260869565209</v>
      </c>
      <c r="S1015" s="11">
        <f t="shared" si="201"/>
        <v>18.528260869565216</v>
      </c>
      <c r="T1015" s="11">
        <f t="shared" si="201"/>
        <v>7.7939113043478248</v>
      </c>
      <c r="U1015">
        <v>44</v>
      </c>
      <c r="W1015" s="46">
        <f t="shared" si="194"/>
        <v>20.837899841491211</v>
      </c>
      <c r="X1015" s="42">
        <f ca="1">CORREL(OFFSET($B$2,MATCH($B1015,$B$259:$B$970,0),4):OFFSET($B$2,MATCH($B1015+1,$B$259:$B$970,0)-1,4),OFFSET($U$2,MATCH($U1015,$U$259:$U$970,0),3):OFFSET($U$2,MATCH($U1015+1,$U$259:$U$970,0)-1,3))</f>
        <v>-0.4703110229929528</v>
      </c>
      <c r="Y1015" s="42">
        <f ca="1">CORREL(OFFSET($B$2,MATCH($B1015,$B$259:$B$970,0),2):OFFSET($B$2,MATCH($B1015+1,$B$259:$B$970,0)-1,2),OFFSET($U$2,MATCH($U1015,$U$259:$U$970,0),1):OFFSET($U$2,MATCH($U1015+1,$U$259:$U$970,0)-1,1))</f>
        <v>-0.26680509604049885</v>
      </c>
      <c r="Z1015">
        <f t="shared" si="196"/>
        <v>44</v>
      </c>
      <c r="AA1015" s="8">
        <f t="shared" si="202"/>
        <v>0</v>
      </c>
      <c r="AB1015" s="8">
        <f t="shared" si="203"/>
        <v>0</v>
      </c>
      <c r="AC1015" s="8">
        <f t="shared" si="203"/>
        <v>0</v>
      </c>
      <c r="AD1015" s="8">
        <f t="shared" si="203"/>
        <v>0</v>
      </c>
      <c r="AE1015" s="8">
        <f t="shared" si="203"/>
        <v>0</v>
      </c>
      <c r="AF1015" s="8">
        <f t="shared" si="203"/>
        <v>0</v>
      </c>
      <c r="AG1015" s="8">
        <f t="shared" si="203"/>
        <v>43.131739130434774</v>
      </c>
      <c r="AH1015" s="8">
        <f t="shared" si="203"/>
        <v>38.131739130434774</v>
      </c>
      <c r="AI1015" s="8">
        <f t="shared" si="203"/>
        <v>33.131739130434774</v>
      </c>
      <c r="AJ1015" s="8">
        <f t="shared" si="203"/>
        <v>28.131739130434774</v>
      </c>
      <c r="AK1015" s="8">
        <f t="shared" si="203"/>
        <v>23.131739130434774</v>
      </c>
      <c r="AL1015" s="8">
        <f t="shared" si="203"/>
        <v>13.131739130434774</v>
      </c>
    </row>
    <row r="1016" spans="2:38" x14ac:dyDescent="0.2"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</row>
    <row r="1017" spans="2:38" x14ac:dyDescent="0.2">
      <c r="B1017" t="s">
        <v>105</v>
      </c>
      <c r="Z1017" t="s">
        <v>106</v>
      </c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</row>
    <row r="1018" spans="2:38" x14ac:dyDescent="0.2">
      <c r="B1018">
        <v>1998</v>
      </c>
      <c r="D1018" s="7">
        <f>SUMIF($A$3:$A$966,$B1018,D3:D966)/COUNTIF($A$3:$A$966,$B1018)</f>
        <v>24.31849206349208</v>
      </c>
      <c r="Z1018">
        <f>B1018</f>
        <v>1998</v>
      </c>
      <c r="AA1018" s="8">
        <f t="shared" ref="AA1018:AE1020" si="204">IF(AA$1="P",MAX(0,AA$2-$D1018),IF(AA$1="C",MAX(0,$D1018-AA$2)))</f>
        <v>0</v>
      </c>
      <c r="AB1018" s="8">
        <f t="shared" si="204"/>
        <v>0.68150793650791996</v>
      </c>
      <c r="AC1018" s="8">
        <f t="shared" si="204"/>
        <v>5.68150793650792</v>
      </c>
      <c r="AD1018" s="8">
        <f t="shared" si="204"/>
        <v>10.68150793650792</v>
      </c>
      <c r="AE1018" s="8">
        <f t="shared" si="204"/>
        <v>15.68150793650792</v>
      </c>
      <c r="AF1018" s="18"/>
      <c r="AG1018" s="8">
        <f t="shared" ref="AG1018:AK1020" si="205">IF(AG$1="P",MAX(0,AG$2-$D1018),IF(AG$1="C",MAX(0,$D1018-AG$2)))</f>
        <v>4.31849206349208</v>
      </c>
      <c r="AH1018" s="8">
        <f t="shared" si="205"/>
        <v>0</v>
      </c>
      <c r="AI1018" s="8">
        <f t="shared" si="205"/>
        <v>0</v>
      </c>
      <c r="AJ1018" s="8">
        <f t="shared" si="205"/>
        <v>0</v>
      </c>
      <c r="AK1018" s="8">
        <f t="shared" si="205"/>
        <v>0</v>
      </c>
      <c r="AL1018" s="18"/>
    </row>
    <row r="1019" spans="2:38" x14ac:dyDescent="0.2">
      <c r="B1019">
        <v>1999</v>
      </c>
      <c r="D1019" s="7">
        <f>SUMIF($A$3:$A$966,$B1019,D4:D967)/COUNTIF($A$3:$A$966,$B1019)</f>
        <v>32.326095617529887</v>
      </c>
      <c r="Z1019">
        <f>B1019</f>
        <v>1999</v>
      </c>
      <c r="AA1019" s="8">
        <f t="shared" si="204"/>
        <v>0</v>
      </c>
      <c r="AB1019" s="8">
        <f t="shared" si="204"/>
        <v>0</v>
      </c>
      <c r="AC1019" s="8">
        <f t="shared" si="204"/>
        <v>0</v>
      </c>
      <c r="AD1019" s="8">
        <f t="shared" si="204"/>
        <v>2.6739043824701128</v>
      </c>
      <c r="AE1019" s="8">
        <f t="shared" si="204"/>
        <v>7.6739043824701128</v>
      </c>
      <c r="AF1019" s="18"/>
      <c r="AG1019" s="8">
        <f t="shared" si="205"/>
        <v>12.326095617529887</v>
      </c>
      <c r="AH1019" s="8">
        <f t="shared" si="205"/>
        <v>7.3260956175298872</v>
      </c>
      <c r="AI1019" s="8">
        <f t="shared" si="205"/>
        <v>2.3260956175298872</v>
      </c>
      <c r="AJ1019" s="8">
        <f t="shared" si="205"/>
        <v>0</v>
      </c>
      <c r="AK1019" s="8">
        <f t="shared" si="205"/>
        <v>0</v>
      </c>
      <c r="AL1019" s="18"/>
    </row>
    <row r="1020" spans="2:38" x14ac:dyDescent="0.2">
      <c r="B1020">
        <v>2000</v>
      </c>
      <c r="D1020" s="7">
        <f>SUMIF($A$3:$A$966,$B1020,D5:D968)/COUNTIF($A$3:$A$966,$B1020)</f>
        <v>41.615984251968491</v>
      </c>
      <c r="Z1020">
        <f>B1020</f>
        <v>2000</v>
      </c>
      <c r="AA1020" s="8">
        <f t="shared" si="204"/>
        <v>0</v>
      </c>
      <c r="AB1020" s="8">
        <f t="shared" si="204"/>
        <v>0</v>
      </c>
      <c r="AC1020" s="8">
        <f t="shared" si="204"/>
        <v>0</v>
      </c>
      <c r="AD1020" s="8">
        <f t="shared" si="204"/>
        <v>0</v>
      </c>
      <c r="AE1020" s="8">
        <f t="shared" si="204"/>
        <v>0</v>
      </c>
      <c r="AF1020" s="18"/>
      <c r="AG1020" s="8">
        <f t="shared" si="205"/>
        <v>21.615984251968491</v>
      </c>
      <c r="AH1020" s="8">
        <f t="shared" si="205"/>
        <v>16.615984251968491</v>
      </c>
      <c r="AI1020" s="8">
        <f t="shared" si="205"/>
        <v>11.615984251968491</v>
      </c>
      <c r="AJ1020" s="8">
        <f t="shared" si="205"/>
        <v>6.6159842519684915</v>
      </c>
      <c r="AK1020" s="8">
        <f t="shared" si="205"/>
        <v>1.6159842519684915</v>
      </c>
      <c r="AL1020" s="18"/>
    </row>
    <row r="1021" spans="2:38" x14ac:dyDescent="0.2"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</row>
    <row r="1022" spans="2:38" x14ac:dyDescent="0.2"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</row>
    <row r="1023" spans="2:38" x14ac:dyDescent="0.2"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</row>
    <row r="1024" spans="2:38" x14ac:dyDescent="0.2"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</row>
    <row r="1025" spans="27:38" x14ac:dyDescent="0.2"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</row>
    <row r="1026" spans="27:38" x14ac:dyDescent="0.2"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</row>
    <row r="1027" spans="27:38" x14ac:dyDescent="0.2"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</row>
    <row r="1028" spans="27:38" x14ac:dyDescent="0.2"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</row>
    <row r="1029" spans="27:38" x14ac:dyDescent="0.2"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</row>
    <row r="1030" spans="27:38" x14ac:dyDescent="0.2"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</row>
    <row r="1031" spans="27:38" x14ac:dyDescent="0.2"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</row>
    <row r="1032" spans="27:38" x14ac:dyDescent="0.2"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</row>
    <row r="1033" spans="27:38" x14ac:dyDescent="0.2"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</row>
    <row r="1034" spans="27:38" x14ac:dyDescent="0.2"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</row>
    <row r="1035" spans="27:38" x14ac:dyDescent="0.2"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</row>
    <row r="1036" spans="27:38" x14ac:dyDescent="0.2"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</row>
    <row r="1037" spans="27:38" x14ac:dyDescent="0.2"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</row>
    <row r="1038" spans="27:38" x14ac:dyDescent="0.2"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</row>
    <row r="1039" spans="27:38" x14ac:dyDescent="0.2"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</row>
    <row r="1040" spans="27:38" x14ac:dyDescent="0.2"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</row>
    <row r="1041" spans="27:38" x14ac:dyDescent="0.2"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</row>
    <row r="1042" spans="27:38" x14ac:dyDescent="0.2"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</row>
    <row r="1043" spans="27:38" x14ac:dyDescent="0.2"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</row>
    <row r="1044" spans="27:38" x14ac:dyDescent="0.2"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</row>
    <row r="1045" spans="27:38" x14ac:dyDescent="0.2"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</row>
    <row r="1046" spans="27:38" x14ac:dyDescent="0.2"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</row>
    <row r="1047" spans="27:38" x14ac:dyDescent="0.2"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</row>
    <row r="1048" spans="27:38" x14ac:dyDescent="0.2"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</row>
    <row r="1049" spans="27:38" x14ac:dyDescent="0.2"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</row>
    <row r="1050" spans="27:38" x14ac:dyDescent="0.2"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</row>
    <row r="1051" spans="27:38" x14ac:dyDescent="0.2"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</row>
    <row r="1052" spans="27:38" x14ac:dyDescent="0.2"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  <c r="AL1052" s="47"/>
    </row>
    <row r="1053" spans="27:38" x14ac:dyDescent="0.2"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  <c r="AL1053" s="47"/>
    </row>
    <row r="1054" spans="27:38" x14ac:dyDescent="0.2"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  <c r="AL1054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29"/>
  <sheetViews>
    <sheetView workbookViewId="0">
      <pane xSplit="1" ySplit="2" topLeftCell="B1219" activePane="bottomRight" state="frozen"/>
      <selection pane="topRight" activeCell="B1" sqref="B1"/>
      <selection pane="bottomLeft" activeCell="A3" sqref="A3"/>
      <selection pane="bottomRight" activeCell="M6" sqref="M6"/>
    </sheetView>
  </sheetViews>
  <sheetFormatPr defaultRowHeight="12.75" x14ac:dyDescent="0.2"/>
  <cols>
    <col min="1" max="1" width="11.85546875" bestFit="1" customWidth="1"/>
    <col min="13" max="13" width="11.85546875" bestFit="1" customWidth="1"/>
  </cols>
  <sheetData>
    <row r="1" spans="1:14" x14ac:dyDescent="0.2">
      <c r="A1" t="s">
        <v>10</v>
      </c>
      <c r="B1" t="s">
        <v>76</v>
      </c>
      <c r="C1" t="s">
        <v>81</v>
      </c>
      <c r="D1" t="s">
        <v>82</v>
      </c>
      <c r="E1" t="s">
        <v>71</v>
      </c>
      <c r="F1" t="s">
        <v>83</v>
      </c>
      <c r="G1" t="s">
        <v>84</v>
      </c>
      <c r="H1" t="s">
        <v>85</v>
      </c>
      <c r="I1" t="s">
        <v>86</v>
      </c>
      <c r="J1" t="s">
        <v>72</v>
      </c>
      <c r="K1" t="s">
        <v>75</v>
      </c>
      <c r="L1" t="s">
        <v>87</v>
      </c>
      <c r="M1" t="s">
        <v>10</v>
      </c>
      <c r="N1" t="s">
        <v>102</v>
      </c>
    </row>
    <row r="2" spans="1:14" x14ac:dyDescent="0.2">
      <c r="B2" t="s">
        <v>78</v>
      </c>
      <c r="C2" t="s">
        <v>88</v>
      </c>
      <c r="D2" t="s">
        <v>89</v>
      </c>
      <c r="E2" t="s">
        <v>73</v>
      </c>
      <c r="F2" t="s">
        <v>90</v>
      </c>
      <c r="G2" t="s">
        <v>91</v>
      </c>
      <c r="H2" t="s">
        <v>92</v>
      </c>
      <c r="I2" t="s">
        <v>93</v>
      </c>
      <c r="J2" t="s">
        <v>74</v>
      </c>
      <c r="K2" t="s">
        <v>77</v>
      </c>
      <c r="L2" t="s">
        <v>94</v>
      </c>
      <c r="N2" t="s">
        <v>103</v>
      </c>
    </row>
    <row r="3" spans="1:14" x14ac:dyDescent="0.2">
      <c r="A3" s="13">
        <v>35735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>
        <v>30.96</v>
      </c>
      <c r="H3" t="e">
        <v>#N/A</v>
      </c>
      <c r="I3" t="e">
        <v>#N/A</v>
      </c>
      <c r="J3" t="e">
        <v>#N/A</v>
      </c>
      <c r="K3">
        <v>20.27</v>
      </c>
      <c r="L3" t="e">
        <v>#N/A</v>
      </c>
      <c r="M3" s="13">
        <v>35735</v>
      </c>
      <c r="N3">
        <v>21.5</v>
      </c>
    </row>
    <row r="4" spans="1:14" x14ac:dyDescent="0.2">
      <c r="A4" s="13">
        <v>35736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>
        <v>30.96</v>
      </c>
      <c r="H4" t="e">
        <v>#N/A</v>
      </c>
      <c r="I4" t="e">
        <v>#N/A</v>
      </c>
      <c r="J4" t="e">
        <v>#N/A</v>
      </c>
      <c r="K4">
        <v>20.27</v>
      </c>
      <c r="L4" t="e">
        <v>#N/A</v>
      </c>
      <c r="M4" s="13">
        <v>35737</v>
      </c>
      <c r="N4">
        <v>29.29</v>
      </c>
    </row>
    <row r="5" spans="1:14" x14ac:dyDescent="0.2">
      <c r="A5" s="13">
        <v>35737</v>
      </c>
      <c r="B5" t="e">
        <v>#N/A</v>
      </c>
      <c r="C5" t="e">
        <v>#N/A</v>
      </c>
      <c r="D5" t="e">
        <v>#N/A</v>
      </c>
      <c r="E5">
        <v>25.47</v>
      </c>
      <c r="F5" t="e">
        <v>#N/A</v>
      </c>
      <c r="G5">
        <v>33</v>
      </c>
      <c r="H5" t="e">
        <v>#N/A</v>
      </c>
      <c r="I5" t="e">
        <v>#N/A</v>
      </c>
      <c r="J5">
        <v>26</v>
      </c>
      <c r="K5">
        <v>30.09</v>
      </c>
      <c r="L5" t="e">
        <v>#N/A</v>
      </c>
      <c r="M5" s="13">
        <v>35738</v>
      </c>
      <c r="N5">
        <v>28.33</v>
      </c>
    </row>
    <row r="6" spans="1:14" x14ac:dyDescent="0.2">
      <c r="A6" s="13">
        <v>35738</v>
      </c>
      <c r="B6" t="e">
        <v>#N/A</v>
      </c>
      <c r="C6" t="e">
        <v>#N/A</v>
      </c>
      <c r="D6" t="e">
        <v>#N/A</v>
      </c>
      <c r="E6">
        <v>28.66</v>
      </c>
      <c r="F6" t="e">
        <v>#N/A</v>
      </c>
      <c r="G6">
        <v>34</v>
      </c>
      <c r="H6">
        <v>28.75</v>
      </c>
      <c r="I6" t="e">
        <v>#N/A</v>
      </c>
      <c r="J6">
        <v>28.5</v>
      </c>
      <c r="K6">
        <v>32.31</v>
      </c>
      <c r="L6" t="e">
        <v>#N/A</v>
      </c>
      <c r="M6" s="13">
        <v>35739</v>
      </c>
      <c r="N6">
        <v>28.49</v>
      </c>
    </row>
    <row r="7" spans="1:14" x14ac:dyDescent="0.2">
      <c r="A7" s="13">
        <v>35739</v>
      </c>
      <c r="B7" t="e">
        <v>#N/A</v>
      </c>
      <c r="C7" t="e">
        <v>#N/A</v>
      </c>
      <c r="D7" t="e">
        <v>#N/A</v>
      </c>
      <c r="E7">
        <v>27.38</v>
      </c>
      <c r="F7" t="e">
        <v>#N/A</v>
      </c>
      <c r="G7">
        <v>34.5</v>
      </c>
      <c r="H7">
        <v>30.5</v>
      </c>
      <c r="I7" t="e">
        <v>#N/A</v>
      </c>
      <c r="J7">
        <v>27.25</v>
      </c>
      <c r="K7">
        <v>30.95</v>
      </c>
      <c r="L7" t="e">
        <v>#N/A</v>
      </c>
      <c r="M7" s="13">
        <v>35740</v>
      </c>
      <c r="N7">
        <v>28.88</v>
      </c>
    </row>
    <row r="8" spans="1:14" x14ac:dyDescent="0.2">
      <c r="A8" s="13">
        <v>35740</v>
      </c>
      <c r="B8" t="e">
        <v>#N/A</v>
      </c>
      <c r="C8" t="e">
        <v>#N/A</v>
      </c>
      <c r="D8" t="e">
        <v>#N/A</v>
      </c>
      <c r="E8">
        <v>22.94</v>
      </c>
      <c r="F8" t="e">
        <v>#N/A</v>
      </c>
      <c r="G8">
        <v>38</v>
      </c>
      <c r="H8">
        <v>30.63</v>
      </c>
      <c r="I8" t="e">
        <v>#N/A</v>
      </c>
      <c r="J8">
        <v>25</v>
      </c>
      <c r="K8">
        <v>29.41</v>
      </c>
      <c r="L8" t="e">
        <v>#N/A</v>
      </c>
      <c r="M8" s="13">
        <v>35741</v>
      </c>
      <c r="N8">
        <v>27.96</v>
      </c>
    </row>
    <row r="9" spans="1:14" x14ac:dyDescent="0.2">
      <c r="A9" s="13">
        <v>35741</v>
      </c>
      <c r="B9" t="e">
        <v>#N/A</v>
      </c>
      <c r="C9" t="e">
        <v>#N/A</v>
      </c>
      <c r="D9" t="e">
        <v>#N/A</v>
      </c>
      <c r="E9">
        <v>20.94</v>
      </c>
      <c r="F9" t="e">
        <v>#N/A</v>
      </c>
      <c r="G9">
        <v>34.5</v>
      </c>
      <c r="H9">
        <v>30.63</v>
      </c>
      <c r="I9" t="e">
        <v>#N/A</v>
      </c>
      <c r="J9">
        <v>21.25</v>
      </c>
      <c r="K9">
        <v>24.83</v>
      </c>
      <c r="L9" t="e">
        <v>#N/A</v>
      </c>
      <c r="M9" s="13">
        <v>35742</v>
      </c>
      <c r="N9">
        <v>22.5</v>
      </c>
    </row>
    <row r="10" spans="1:14" x14ac:dyDescent="0.2">
      <c r="A10" s="13">
        <v>35742</v>
      </c>
      <c r="B10" t="e">
        <v>#N/A</v>
      </c>
      <c r="C10" t="e">
        <v>#N/A</v>
      </c>
      <c r="D10" t="e">
        <v>#N/A</v>
      </c>
      <c r="E10">
        <v>20.65</v>
      </c>
      <c r="F10" t="e">
        <v>#N/A</v>
      </c>
      <c r="G10" t="e">
        <v>#N/A</v>
      </c>
      <c r="H10">
        <v>24.23</v>
      </c>
      <c r="I10" t="e">
        <v>#N/A</v>
      </c>
      <c r="J10" t="e">
        <v>#N/A</v>
      </c>
      <c r="K10">
        <v>19</v>
      </c>
      <c r="L10" t="e">
        <v>#N/A</v>
      </c>
      <c r="M10" s="13">
        <v>35743</v>
      </c>
      <c r="N10">
        <v>22</v>
      </c>
    </row>
    <row r="11" spans="1:14" x14ac:dyDescent="0.2">
      <c r="A11" s="13">
        <v>35743</v>
      </c>
      <c r="B11" t="e">
        <v>#N/A</v>
      </c>
      <c r="C11" t="e">
        <v>#N/A</v>
      </c>
      <c r="D11" t="e">
        <v>#N/A</v>
      </c>
      <c r="E11">
        <v>19.72</v>
      </c>
      <c r="F11" t="e">
        <v>#N/A</v>
      </c>
      <c r="G11" t="e">
        <v>#N/A</v>
      </c>
      <c r="H11">
        <v>24.23</v>
      </c>
      <c r="I11" t="e">
        <v>#N/A</v>
      </c>
      <c r="J11" t="e">
        <v>#N/A</v>
      </c>
      <c r="K11">
        <v>19</v>
      </c>
      <c r="L11" t="e">
        <v>#N/A</v>
      </c>
      <c r="M11" s="13">
        <v>35744</v>
      </c>
      <c r="N11">
        <v>29.55</v>
      </c>
    </row>
    <row r="12" spans="1:14" x14ac:dyDescent="0.2">
      <c r="A12" s="13">
        <v>35744</v>
      </c>
      <c r="B12" t="e">
        <v>#N/A</v>
      </c>
      <c r="C12" t="e">
        <v>#N/A</v>
      </c>
      <c r="D12" t="e">
        <v>#N/A</v>
      </c>
      <c r="E12">
        <v>26.51</v>
      </c>
      <c r="F12" t="e">
        <v>#N/A</v>
      </c>
      <c r="G12">
        <v>31.16</v>
      </c>
      <c r="H12">
        <v>30.25</v>
      </c>
      <c r="I12" t="e">
        <v>#N/A</v>
      </c>
      <c r="J12">
        <v>25</v>
      </c>
      <c r="K12">
        <v>29.54</v>
      </c>
      <c r="L12" t="e">
        <v>#N/A</v>
      </c>
      <c r="M12" s="13">
        <v>35745</v>
      </c>
      <c r="N12">
        <v>33.72</v>
      </c>
    </row>
    <row r="13" spans="1:14" x14ac:dyDescent="0.2">
      <c r="A13" s="13">
        <v>35745</v>
      </c>
      <c r="B13" t="e">
        <v>#N/A</v>
      </c>
      <c r="C13" t="e">
        <v>#N/A</v>
      </c>
      <c r="D13" t="e">
        <v>#N/A</v>
      </c>
      <c r="E13">
        <v>29.36</v>
      </c>
      <c r="F13" t="e">
        <v>#N/A</v>
      </c>
      <c r="G13">
        <v>31.16</v>
      </c>
      <c r="H13">
        <v>30.25</v>
      </c>
      <c r="I13" t="e">
        <v>#N/A</v>
      </c>
      <c r="J13">
        <v>27.82</v>
      </c>
      <c r="K13">
        <v>32.479999999999997</v>
      </c>
      <c r="L13" t="e">
        <v>#N/A</v>
      </c>
      <c r="M13" s="13">
        <v>35746</v>
      </c>
      <c r="N13">
        <v>33.630000000000003</v>
      </c>
    </row>
    <row r="14" spans="1:14" x14ac:dyDescent="0.2">
      <c r="A14" s="13">
        <v>35746</v>
      </c>
      <c r="B14" t="e">
        <v>#N/A</v>
      </c>
      <c r="C14" t="e">
        <v>#N/A</v>
      </c>
      <c r="D14" t="e">
        <v>#N/A</v>
      </c>
      <c r="E14">
        <v>29.99</v>
      </c>
      <c r="F14" t="e">
        <v>#N/A</v>
      </c>
      <c r="G14">
        <v>31.16</v>
      </c>
      <c r="H14">
        <v>30.25</v>
      </c>
      <c r="I14" t="e">
        <v>#N/A</v>
      </c>
      <c r="J14">
        <v>26</v>
      </c>
      <c r="K14">
        <v>33.020000000000003</v>
      </c>
      <c r="L14" t="e">
        <v>#N/A</v>
      </c>
      <c r="M14" s="13">
        <v>35747</v>
      </c>
      <c r="N14">
        <v>31.88</v>
      </c>
    </row>
    <row r="15" spans="1:14" x14ac:dyDescent="0.2">
      <c r="A15" s="13">
        <v>35747</v>
      </c>
      <c r="B15" t="e">
        <v>#N/A</v>
      </c>
      <c r="C15" t="e">
        <v>#N/A</v>
      </c>
      <c r="D15" t="e">
        <v>#N/A</v>
      </c>
      <c r="E15">
        <v>27.22</v>
      </c>
      <c r="F15" t="e">
        <v>#N/A</v>
      </c>
      <c r="G15">
        <v>31.16</v>
      </c>
      <c r="H15">
        <v>31.5</v>
      </c>
      <c r="I15" t="e">
        <v>#N/A</v>
      </c>
      <c r="J15">
        <v>28</v>
      </c>
      <c r="K15">
        <v>30.2</v>
      </c>
      <c r="L15" t="e">
        <v>#N/A</v>
      </c>
      <c r="M15" s="13">
        <v>35748</v>
      </c>
      <c r="N15">
        <v>31.73</v>
      </c>
    </row>
    <row r="16" spans="1:14" x14ac:dyDescent="0.2">
      <c r="A16" s="13">
        <v>35748</v>
      </c>
      <c r="B16" t="e">
        <v>#N/A</v>
      </c>
      <c r="C16" t="e">
        <v>#N/A</v>
      </c>
      <c r="D16" t="e">
        <v>#N/A</v>
      </c>
      <c r="E16">
        <v>27.9</v>
      </c>
      <c r="F16" t="e">
        <v>#N/A</v>
      </c>
      <c r="G16">
        <v>31.16</v>
      </c>
      <c r="H16">
        <v>31.5</v>
      </c>
      <c r="I16" t="e">
        <v>#N/A</v>
      </c>
      <c r="J16">
        <v>28</v>
      </c>
      <c r="K16">
        <v>30.77</v>
      </c>
      <c r="L16" t="e">
        <v>#N/A</v>
      </c>
      <c r="M16" s="13">
        <v>35749</v>
      </c>
      <c r="N16">
        <v>26.5</v>
      </c>
    </row>
    <row r="17" spans="1:14" x14ac:dyDescent="0.2">
      <c r="A17" s="13">
        <v>35749</v>
      </c>
      <c r="B17" t="e">
        <v>#N/A</v>
      </c>
      <c r="C17" t="e">
        <v>#N/A</v>
      </c>
      <c r="D17" t="e">
        <v>#N/A</v>
      </c>
      <c r="E17">
        <v>24.5</v>
      </c>
      <c r="F17" t="e">
        <v>#N/A</v>
      </c>
      <c r="G17" t="e">
        <v>#N/A</v>
      </c>
      <c r="H17">
        <v>29</v>
      </c>
      <c r="I17" t="e">
        <v>#N/A</v>
      </c>
      <c r="J17" t="e">
        <v>#N/A</v>
      </c>
      <c r="K17">
        <v>31</v>
      </c>
      <c r="L17" t="e">
        <v>#N/A</v>
      </c>
      <c r="M17" s="13">
        <v>35750</v>
      </c>
      <c r="N17">
        <v>26.5</v>
      </c>
    </row>
    <row r="18" spans="1:14" x14ac:dyDescent="0.2">
      <c r="A18" s="13">
        <v>35750</v>
      </c>
      <c r="B18" t="e">
        <v>#N/A</v>
      </c>
      <c r="C18" t="e">
        <v>#N/A</v>
      </c>
      <c r="D18" t="e">
        <v>#N/A</v>
      </c>
      <c r="E18">
        <v>24.64</v>
      </c>
      <c r="F18" t="e">
        <v>#N/A</v>
      </c>
      <c r="G18">
        <v>29</v>
      </c>
      <c r="H18" t="e">
        <v>#N/A</v>
      </c>
      <c r="I18" t="e">
        <v>#N/A</v>
      </c>
      <c r="J18" t="e">
        <v>#N/A</v>
      </c>
      <c r="K18">
        <v>28</v>
      </c>
      <c r="L18" t="e">
        <v>#N/A</v>
      </c>
      <c r="M18" s="13">
        <v>35751</v>
      </c>
      <c r="N18">
        <v>32.08</v>
      </c>
    </row>
    <row r="19" spans="1:14" x14ac:dyDescent="0.2">
      <c r="A19" s="13">
        <v>35751</v>
      </c>
      <c r="B19" t="e">
        <v>#N/A</v>
      </c>
      <c r="C19" t="e">
        <v>#N/A</v>
      </c>
      <c r="D19" t="e">
        <v>#N/A</v>
      </c>
      <c r="E19">
        <v>36.340000000000003</v>
      </c>
      <c r="F19" t="e">
        <v>#N/A</v>
      </c>
      <c r="G19" t="e">
        <v>#N/A</v>
      </c>
      <c r="H19" t="e">
        <v>#N/A</v>
      </c>
      <c r="I19" t="e">
        <v>#N/A</v>
      </c>
      <c r="J19">
        <v>39</v>
      </c>
      <c r="K19">
        <v>37.78</v>
      </c>
      <c r="L19" t="e">
        <v>#N/A</v>
      </c>
      <c r="M19" s="13">
        <v>35752</v>
      </c>
      <c r="N19">
        <v>32.06</v>
      </c>
    </row>
    <row r="20" spans="1:14" x14ac:dyDescent="0.2">
      <c r="A20" s="13">
        <v>35752</v>
      </c>
      <c r="B20" t="e">
        <v>#N/A</v>
      </c>
      <c r="C20" t="e">
        <v>#N/A</v>
      </c>
      <c r="D20" t="e">
        <v>#N/A</v>
      </c>
      <c r="E20">
        <v>34.630000000000003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>
        <v>35.4</v>
      </c>
      <c r="L20" t="e">
        <v>#N/A</v>
      </c>
      <c r="M20" s="13">
        <v>35753</v>
      </c>
      <c r="N20">
        <v>30.24</v>
      </c>
    </row>
    <row r="21" spans="1:14" x14ac:dyDescent="0.2">
      <c r="A21" s="13">
        <v>35753</v>
      </c>
      <c r="B21" t="e">
        <v>#N/A</v>
      </c>
      <c r="C21" t="e">
        <v>#N/A</v>
      </c>
      <c r="D21" t="e">
        <v>#N/A</v>
      </c>
      <c r="E21">
        <v>27.55</v>
      </c>
      <c r="F21" t="e">
        <v>#N/A</v>
      </c>
      <c r="G21" t="e">
        <v>#N/A</v>
      </c>
      <c r="H21" t="e">
        <v>#N/A</v>
      </c>
      <c r="I21" t="e">
        <v>#N/A</v>
      </c>
      <c r="J21">
        <v>27.38</v>
      </c>
      <c r="K21">
        <v>29.88</v>
      </c>
      <c r="L21" t="e">
        <v>#N/A</v>
      </c>
      <c r="M21" s="13">
        <v>35754</v>
      </c>
      <c r="N21">
        <v>27.4</v>
      </c>
    </row>
    <row r="22" spans="1:14" x14ac:dyDescent="0.2">
      <c r="A22" s="13">
        <v>35754</v>
      </c>
      <c r="B22" t="e">
        <v>#N/A</v>
      </c>
      <c r="C22" t="e">
        <v>#N/A</v>
      </c>
      <c r="D22" t="e">
        <v>#N/A</v>
      </c>
      <c r="E22">
        <v>22.98</v>
      </c>
      <c r="F22" t="e">
        <v>#N/A</v>
      </c>
      <c r="G22">
        <v>28.73</v>
      </c>
      <c r="H22">
        <v>30</v>
      </c>
      <c r="I22" t="e">
        <v>#N/A</v>
      </c>
      <c r="J22">
        <v>24.08</v>
      </c>
      <c r="K22">
        <v>24.72</v>
      </c>
      <c r="L22" t="e">
        <v>#N/A</v>
      </c>
      <c r="M22" s="13">
        <v>35755</v>
      </c>
      <c r="N22">
        <v>26.68</v>
      </c>
    </row>
    <row r="23" spans="1:14" x14ac:dyDescent="0.2">
      <c r="A23" s="13">
        <v>35755</v>
      </c>
      <c r="B23" t="e">
        <v>#N/A</v>
      </c>
      <c r="C23" t="e">
        <v>#N/A</v>
      </c>
      <c r="D23" t="e">
        <v>#N/A</v>
      </c>
      <c r="E23">
        <v>20.71</v>
      </c>
      <c r="F23" t="e">
        <v>#N/A</v>
      </c>
      <c r="G23">
        <v>34.5</v>
      </c>
      <c r="H23">
        <v>30</v>
      </c>
      <c r="I23" t="e">
        <v>#N/A</v>
      </c>
      <c r="J23">
        <v>23.5</v>
      </c>
      <c r="K23">
        <v>23.82</v>
      </c>
      <c r="L23" t="e">
        <v>#N/A</v>
      </c>
      <c r="M23" s="13">
        <v>35756</v>
      </c>
      <c r="N23">
        <v>25</v>
      </c>
    </row>
    <row r="24" spans="1:14" x14ac:dyDescent="0.2">
      <c r="A24" s="13">
        <v>35756</v>
      </c>
      <c r="B24" t="e">
        <v>#N/A</v>
      </c>
      <c r="C24" t="e">
        <v>#N/A</v>
      </c>
      <c r="D24" t="e">
        <v>#N/A</v>
      </c>
      <c r="E24">
        <v>19.420000000000002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s="13">
        <v>35758</v>
      </c>
      <c r="N24">
        <v>27.72</v>
      </c>
    </row>
    <row r="25" spans="1:14" x14ac:dyDescent="0.2">
      <c r="A25" s="13">
        <v>35757</v>
      </c>
      <c r="B25" t="e">
        <v>#N/A</v>
      </c>
      <c r="C25" t="e">
        <v>#N/A</v>
      </c>
      <c r="D25" t="e">
        <v>#N/A</v>
      </c>
      <c r="E25">
        <v>18.97</v>
      </c>
      <c r="F25" t="e">
        <v>#N/A</v>
      </c>
      <c r="G25" t="e">
        <v>#N/A</v>
      </c>
      <c r="H25">
        <v>25</v>
      </c>
      <c r="I25" t="e">
        <v>#N/A</v>
      </c>
      <c r="J25" t="e">
        <v>#N/A</v>
      </c>
      <c r="K25" t="e">
        <v>#N/A</v>
      </c>
      <c r="L25" t="e">
        <v>#N/A</v>
      </c>
      <c r="M25" s="13">
        <v>35759</v>
      </c>
      <c r="N25">
        <v>25.72</v>
      </c>
    </row>
    <row r="26" spans="1:14" x14ac:dyDescent="0.2">
      <c r="A26" s="13">
        <v>35758</v>
      </c>
      <c r="B26" t="e">
        <v>#N/A</v>
      </c>
      <c r="C26" t="e">
        <v>#N/A</v>
      </c>
      <c r="D26" t="e">
        <v>#N/A</v>
      </c>
      <c r="E26">
        <v>22.82</v>
      </c>
      <c r="F26" t="e">
        <v>#N/A</v>
      </c>
      <c r="G26">
        <v>31</v>
      </c>
      <c r="H26" t="e">
        <v>#N/A</v>
      </c>
      <c r="I26" t="e">
        <v>#N/A</v>
      </c>
      <c r="J26">
        <v>25.5</v>
      </c>
      <c r="K26">
        <v>23.47</v>
      </c>
      <c r="L26" t="e">
        <v>#N/A</v>
      </c>
      <c r="M26" s="13">
        <v>35760</v>
      </c>
      <c r="N26">
        <v>23.32</v>
      </c>
    </row>
    <row r="27" spans="1:14" x14ac:dyDescent="0.2">
      <c r="A27" s="13">
        <v>35759</v>
      </c>
      <c r="B27" t="e">
        <v>#N/A</v>
      </c>
      <c r="C27" t="e">
        <v>#N/A</v>
      </c>
      <c r="D27" t="e">
        <v>#N/A</v>
      </c>
      <c r="E27">
        <v>21.1</v>
      </c>
      <c r="F27" t="e">
        <v>#N/A</v>
      </c>
      <c r="G27">
        <v>27.69</v>
      </c>
      <c r="H27" t="e">
        <v>#N/A</v>
      </c>
      <c r="I27" t="e">
        <v>#N/A</v>
      </c>
      <c r="J27" t="e">
        <v>#N/A</v>
      </c>
      <c r="K27">
        <v>23.16</v>
      </c>
      <c r="L27" t="e">
        <v>#N/A</v>
      </c>
      <c r="M27" s="13">
        <v>35761</v>
      </c>
      <c r="N27">
        <v>18.59</v>
      </c>
    </row>
    <row r="28" spans="1:14" x14ac:dyDescent="0.2">
      <c r="A28" s="13">
        <v>35760</v>
      </c>
      <c r="B28" t="e">
        <v>#N/A</v>
      </c>
      <c r="C28" t="e">
        <v>#N/A</v>
      </c>
      <c r="D28" t="e">
        <v>#N/A</v>
      </c>
      <c r="E28">
        <v>17.850000000000001</v>
      </c>
      <c r="F28" t="e">
        <v>#N/A</v>
      </c>
      <c r="G28">
        <v>30.64</v>
      </c>
      <c r="H28">
        <v>26.5</v>
      </c>
      <c r="I28" t="e">
        <v>#N/A</v>
      </c>
      <c r="J28">
        <v>21.75</v>
      </c>
      <c r="K28">
        <v>18.48</v>
      </c>
      <c r="L28" t="e">
        <v>#N/A</v>
      </c>
      <c r="M28" s="13">
        <v>35762</v>
      </c>
      <c r="N28">
        <v>18.59</v>
      </c>
    </row>
    <row r="29" spans="1:14" x14ac:dyDescent="0.2">
      <c r="A29" s="13">
        <v>35761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>
        <v>28</v>
      </c>
      <c r="H29">
        <v>25.25</v>
      </c>
      <c r="I29" t="e">
        <v>#N/A</v>
      </c>
      <c r="J29" t="e">
        <v>#N/A</v>
      </c>
      <c r="K29">
        <v>24.78</v>
      </c>
      <c r="L29" t="e">
        <v>#N/A</v>
      </c>
      <c r="M29" s="13">
        <v>35763</v>
      </c>
      <c r="N29">
        <v>19.3</v>
      </c>
    </row>
    <row r="30" spans="1:14" x14ac:dyDescent="0.2">
      <c r="A30" s="13">
        <v>35762</v>
      </c>
      <c r="B30" t="e">
        <v>#N/A</v>
      </c>
      <c r="C30" t="e">
        <v>#N/A</v>
      </c>
      <c r="D30" t="e">
        <v>#N/A</v>
      </c>
      <c r="E30">
        <v>18.420000000000002</v>
      </c>
      <c r="F30" t="e">
        <v>#N/A</v>
      </c>
      <c r="G30">
        <v>28</v>
      </c>
      <c r="H30">
        <v>25.25</v>
      </c>
      <c r="I30" t="e">
        <v>#N/A</v>
      </c>
      <c r="J30" t="e">
        <v>#N/A</v>
      </c>
      <c r="K30">
        <v>24.78</v>
      </c>
      <c r="L30" t="e">
        <v>#N/A</v>
      </c>
      <c r="M30" s="13">
        <v>35764</v>
      </c>
      <c r="N30">
        <v>19.3</v>
      </c>
    </row>
    <row r="31" spans="1:14" x14ac:dyDescent="0.2">
      <c r="A31" s="13">
        <v>35763</v>
      </c>
      <c r="B31" t="e">
        <v>#N/A</v>
      </c>
      <c r="C31" t="e">
        <v>#N/A</v>
      </c>
      <c r="D31" t="e">
        <v>#N/A</v>
      </c>
      <c r="E31">
        <v>15</v>
      </c>
      <c r="F31" t="e">
        <v>#N/A</v>
      </c>
      <c r="G31">
        <v>29</v>
      </c>
      <c r="H31">
        <v>22</v>
      </c>
      <c r="I31" t="e">
        <v>#N/A</v>
      </c>
      <c r="J31">
        <v>21.75</v>
      </c>
      <c r="K31">
        <v>18.48</v>
      </c>
      <c r="L31" t="e">
        <v>#N/A</v>
      </c>
      <c r="M31" s="13">
        <v>35765</v>
      </c>
      <c r="N31">
        <v>24.16</v>
      </c>
    </row>
    <row r="32" spans="1:14" x14ac:dyDescent="0.2">
      <c r="A32" s="13">
        <v>35764</v>
      </c>
      <c r="B32" t="e">
        <v>#N/A</v>
      </c>
      <c r="C32" t="e">
        <v>#N/A</v>
      </c>
      <c r="D32" t="e">
        <v>#N/A</v>
      </c>
      <c r="E32">
        <v>15</v>
      </c>
      <c r="F32" t="e">
        <v>#N/A</v>
      </c>
      <c r="G32">
        <v>29</v>
      </c>
      <c r="H32">
        <v>22</v>
      </c>
      <c r="I32" t="e">
        <v>#N/A</v>
      </c>
      <c r="J32">
        <v>21.75</v>
      </c>
      <c r="K32">
        <v>18.48</v>
      </c>
      <c r="L32" t="e">
        <v>#N/A</v>
      </c>
      <c r="M32" s="13">
        <v>35766</v>
      </c>
      <c r="N32">
        <v>24</v>
      </c>
    </row>
    <row r="33" spans="1:14" x14ac:dyDescent="0.2">
      <c r="A33" s="13">
        <v>35765</v>
      </c>
      <c r="B33" t="e">
        <v>#N/A</v>
      </c>
      <c r="C33" t="e">
        <v>#N/A</v>
      </c>
      <c r="D33" t="e">
        <v>#N/A</v>
      </c>
      <c r="E33">
        <v>19.25</v>
      </c>
      <c r="F33" t="e">
        <v>#N/A</v>
      </c>
      <c r="G33">
        <v>31.13</v>
      </c>
      <c r="H33">
        <v>26.5</v>
      </c>
      <c r="I33" t="e">
        <v>#N/A</v>
      </c>
      <c r="J33" t="e">
        <v>#N/A</v>
      </c>
      <c r="K33">
        <v>23.25</v>
      </c>
      <c r="L33" t="e">
        <v>#N/A</v>
      </c>
      <c r="M33" s="13">
        <v>35767</v>
      </c>
      <c r="N33">
        <v>23.6</v>
      </c>
    </row>
    <row r="34" spans="1:14" x14ac:dyDescent="0.2">
      <c r="A34" s="13">
        <v>35766</v>
      </c>
      <c r="B34" t="e">
        <v>#N/A</v>
      </c>
      <c r="C34" t="e">
        <v>#N/A</v>
      </c>
      <c r="D34" t="e">
        <v>#N/A</v>
      </c>
      <c r="E34">
        <v>22.42</v>
      </c>
      <c r="F34" t="e">
        <v>#N/A</v>
      </c>
      <c r="G34">
        <v>29.1</v>
      </c>
      <c r="H34">
        <v>26.5</v>
      </c>
      <c r="I34" t="e">
        <v>#N/A</v>
      </c>
      <c r="J34">
        <v>24</v>
      </c>
      <c r="K34">
        <v>25.56</v>
      </c>
      <c r="L34" t="e">
        <v>#N/A</v>
      </c>
      <c r="M34" s="13">
        <v>35768</v>
      </c>
      <c r="N34">
        <v>22.34</v>
      </c>
    </row>
    <row r="35" spans="1:14" x14ac:dyDescent="0.2">
      <c r="A35" s="13">
        <v>35767</v>
      </c>
      <c r="B35" t="e">
        <v>#N/A</v>
      </c>
      <c r="C35" t="e">
        <v>#N/A</v>
      </c>
      <c r="D35" t="e">
        <v>#N/A</v>
      </c>
      <c r="E35">
        <v>22.15</v>
      </c>
      <c r="F35" t="e">
        <v>#N/A</v>
      </c>
      <c r="G35">
        <v>29.5</v>
      </c>
      <c r="H35">
        <v>26.5</v>
      </c>
      <c r="I35" t="e">
        <v>#N/A</v>
      </c>
      <c r="J35">
        <v>24</v>
      </c>
      <c r="K35">
        <v>25.65</v>
      </c>
      <c r="L35" t="e">
        <v>#N/A</v>
      </c>
      <c r="M35" s="13">
        <v>35769</v>
      </c>
      <c r="N35">
        <v>22.38</v>
      </c>
    </row>
    <row r="36" spans="1:14" x14ac:dyDescent="0.2">
      <c r="A36" s="13">
        <v>35768</v>
      </c>
      <c r="B36" t="e">
        <v>#N/A</v>
      </c>
      <c r="C36" t="e">
        <v>#N/A</v>
      </c>
      <c r="D36" t="e">
        <v>#N/A</v>
      </c>
      <c r="E36">
        <v>22.87</v>
      </c>
      <c r="F36" t="e">
        <v>#N/A</v>
      </c>
      <c r="G36">
        <v>29.5</v>
      </c>
      <c r="H36">
        <v>23.8</v>
      </c>
      <c r="I36" t="e">
        <v>#N/A</v>
      </c>
      <c r="J36">
        <v>23.78</v>
      </c>
      <c r="K36">
        <v>25</v>
      </c>
      <c r="L36" t="e">
        <v>#N/A</v>
      </c>
      <c r="M36" s="13">
        <v>35772</v>
      </c>
      <c r="N36">
        <v>23.39</v>
      </c>
    </row>
    <row r="37" spans="1:14" x14ac:dyDescent="0.2">
      <c r="A37" s="13">
        <v>35769</v>
      </c>
      <c r="B37" t="e">
        <v>#N/A</v>
      </c>
      <c r="C37" t="e">
        <v>#N/A</v>
      </c>
      <c r="D37" t="e">
        <v>#N/A</v>
      </c>
      <c r="E37">
        <v>25.1</v>
      </c>
      <c r="F37" t="e">
        <v>#N/A</v>
      </c>
      <c r="G37">
        <v>28.35</v>
      </c>
      <c r="H37" t="e">
        <v>#N/A</v>
      </c>
      <c r="I37" t="e">
        <v>#N/A</v>
      </c>
      <c r="J37">
        <v>25.45</v>
      </c>
      <c r="K37">
        <v>26.54</v>
      </c>
      <c r="L37" t="e">
        <v>#N/A</v>
      </c>
      <c r="M37" s="13">
        <v>35773</v>
      </c>
      <c r="N37">
        <v>24.2</v>
      </c>
    </row>
    <row r="38" spans="1:14" x14ac:dyDescent="0.2">
      <c r="A38" s="13">
        <v>35770</v>
      </c>
      <c r="B38" t="e">
        <v>#N/A</v>
      </c>
      <c r="C38" t="e">
        <v>#N/A</v>
      </c>
      <c r="D38" t="e">
        <v>#N/A</v>
      </c>
      <c r="E38">
        <v>22</v>
      </c>
      <c r="F38" t="e">
        <v>#N/A</v>
      </c>
      <c r="G38">
        <v>31</v>
      </c>
      <c r="H38" t="e">
        <v>#N/A</v>
      </c>
      <c r="I38" t="e">
        <v>#N/A</v>
      </c>
      <c r="J38" t="e">
        <v>#N/A</v>
      </c>
      <c r="K38">
        <v>25</v>
      </c>
      <c r="L38" t="e">
        <v>#N/A</v>
      </c>
      <c r="M38" s="13">
        <v>35774</v>
      </c>
      <c r="N38">
        <v>25.52</v>
      </c>
    </row>
    <row r="39" spans="1:14" x14ac:dyDescent="0.2">
      <c r="A39" s="13">
        <v>35771</v>
      </c>
      <c r="B39" t="e">
        <v>#N/A</v>
      </c>
      <c r="C39" t="e">
        <v>#N/A</v>
      </c>
      <c r="D39" t="e">
        <v>#N/A</v>
      </c>
      <c r="E39">
        <v>21.33</v>
      </c>
      <c r="F39" t="e">
        <v>#N/A</v>
      </c>
      <c r="G39">
        <v>31.5</v>
      </c>
      <c r="H39" t="e">
        <v>#N/A</v>
      </c>
      <c r="I39" t="e">
        <v>#N/A</v>
      </c>
      <c r="J39" t="e">
        <v>#N/A</v>
      </c>
      <c r="K39">
        <v>25</v>
      </c>
      <c r="L39" t="e">
        <v>#N/A</v>
      </c>
      <c r="M39" s="13">
        <v>35775</v>
      </c>
      <c r="N39">
        <v>23.75</v>
      </c>
    </row>
    <row r="40" spans="1:14" x14ac:dyDescent="0.2">
      <c r="A40" s="13">
        <v>35772</v>
      </c>
      <c r="B40" t="e">
        <v>#N/A</v>
      </c>
      <c r="C40" t="e">
        <v>#N/A</v>
      </c>
      <c r="D40" t="e">
        <v>#N/A</v>
      </c>
      <c r="E40">
        <v>25.89</v>
      </c>
      <c r="F40" t="e">
        <v>#N/A</v>
      </c>
      <c r="G40">
        <v>32.5</v>
      </c>
      <c r="H40" t="e">
        <v>#N/A</v>
      </c>
      <c r="I40" t="e">
        <v>#N/A</v>
      </c>
      <c r="J40">
        <v>28.5</v>
      </c>
      <c r="K40">
        <v>29.75</v>
      </c>
      <c r="L40" t="e">
        <v>#N/A</v>
      </c>
      <c r="M40" s="13">
        <v>35776</v>
      </c>
      <c r="N40">
        <v>26.03</v>
      </c>
    </row>
    <row r="41" spans="1:14" x14ac:dyDescent="0.2">
      <c r="A41" s="13">
        <v>35773</v>
      </c>
      <c r="B41" t="e">
        <v>#N/A</v>
      </c>
      <c r="C41" t="e">
        <v>#N/A</v>
      </c>
      <c r="D41" t="e">
        <v>#N/A</v>
      </c>
      <c r="E41">
        <v>23.18</v>
      </c>
      <c r="F41" t="e">
        <v>#N/A</v>
      </c>
      <c r="G41">
        <v>32.049999999999997</v>
      </c>
      <c r="H41">
        <v>25</v>
      </c>
      <c r="I41" t="e">
        <v>#N/A</v>
      </c>
      <c r="J41">
        <v>23.63</v>
      </c>
      <c r="K41">
        <v>26.25</v>
      </c>
      <c r="L41" t="e">
        <v>#N/A</v>
      </c>
      <c r="M41" s="13">
        <v>35779</v>
      </c>
      <c r="N41">
        <v>23.13</v>
      </c>
    </row>
    <row r="42" spans="1:14" x14ac:dyDescent="0.2">
      <c r="A42" s="13">
        <v>35774</v>
      </c>
      <c r="B42" t="e">
        <v>#N/A</v>
      </c>
      <c r="C42" t="e">
        <v>#N/A</v>
      </c>
      <c r="D42" t="e">
        <v>#N/A</v>
      </c>
      <c r="E42">
        <v>20.059999999999999</v>
      </c>
      <c r="F42" t="e">
        <v>#N/A</v>
      </c>
      <c r="G42">
        <v>32.75</v>
      </c>
      <c r="H42">
        <v>25.57</v>
      </c>
      <c r="I42" t="e">
        <v>#N/A</v>
      </c>
      <c r="J42">
        <v>20.13</v>
      </c>
      <c r="K42">
        <v>23.39</v>
      </c>
      <c r="L42" t="e">
        <v>#N/A</v>
      </c>
      <c r="M42" s="13">
        <v>35780</v>
      </c>
      <c r="N42">
        <v>22.28</v>
      </c>
    </row>
    <row r="43" spans="1:14" x14ac:dyDescent="0.2">
      <c r="A43" s="13">
        <v>35775</v>
      </c>
      <c r="B43" t="e">
        <v>#N/A</v>
      </c>
      <c r="C43" t="e">
        <v>#N/A</v>
      </c>
      <c r="D43" t="e">
        <v>#N/A</v>
      </c>
      <c r="E43">
        <v>19.88</v>
      </c>
      <c r="F43" t="e">
        <v>#N/A</v>
      </c>
      <c r="G43">
        <v>28.83</v>
      </c>
      <c r="H43">
        <v>25.85</v>
      </c>
      <c r="I43" t="e">
        <v>#N/A</v>
      </c>
      <c r="J43">
        <v>20.75</v>
      </c>
      <c r="K43">
        <v>23.07</v>
      </c>
      <c r="L43" t="e">
        <v>#N/A</v>
      </c>
      <c r="M43" s="13">
        <v>35781</v>
      </c>
      <c r="N43">
        <v>20.93</v>
      </c>
    </row>
    <row r="44" spans="1:14" x14ac:dyDescent="0.2">
      <c r="A44" s="13">
        <v>35776</v>
      </c>
      <c r="B44" t="e">
        <v>#N/A</v>
      </c>
      <c r="C44" t="e">
        <v>#N/A</v>
      </c>
      <c r="D44" t="e">
        <v>#N/A</v>
      </c>
      <c r="E44">
        <v>21.99</v>
      </c>
      <c r="F44" t="e">
        <v>#N/A</v>
      </c>
      <c r="G44">
        <v>29</v>
      </c>
      <c r="H44">
        <v>25.85</v>
      </c>
      <c r="I44" t="e">
        <v>#N/A</v>
      </c>
      <c r="J44">
        <v>23.88</v>
      </c>
      <c r="K44">
        <v>23.8</v>
      </c>
      <c r="L44" t="e">
        <v>#N/A</v>
      </c>
      <c r="M44" s="13">
        <v>35782</v>
      </c>
      <c r="N44">
        <v>19.63</v>
      </c>
    </row>
    <row r="45" spans="1:14" x14ac:dyDescent="0.2">
      <c r="A45" s="13">
        <v>35777</v>
      </c>
      <c r="B45" t="e">
        <v>#N/A</v>
      </c>
      <c r="C45" t="e">
        <v>#N/A</v>
      </c>
      <c r="D45" t="e">
        <v>#N/A</v>
      </c>
      <c r="E45">
        <v>18.25</v>
      </c>
      <c r="F45">
        <v>19.75</v>
      </c>
      <c r="G45" t="e">
        <v>#N/A</v>
      </c>
      <c r="H45">
        <v>24.25</v>
      </c>
      <c r="I45" t="e">
        <v>#N/A</v>
      </c>
      <c r="J45" t="e">
        <v>#N/A</v>
      </c>
      <c r="K45">
        <v>20</v>
      </c>
      <c r="L45" t="e">
        <v>#N/A</v>
      </c>
      <c r="M45" s="13">
        <v>35783</v>
      </c>
      <c r="N45">
        <v>18.739999999999998</v>
      </c>
    </row>
    <row r="46" spans="1:14" x14ac:dyDescent="0.2">
      <c r="A46" s="13">
        <v>35778</v>
      </c>
      <c r="B46" t="e">
        <v>#N/A</v>
      </c>
      <c r="C46" t="e">
        <v>#N/A</v>
      </c>
      <c r="D46" t="e">
        <v>#N/A</v>
      </c>
      <c r="E46">
        <v>17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s="13">
        <v>35784</v>
      </c>
      <c r="N46">
        <v>20.420000000000002</v>
      </c>
    </row>
    <row r="47" spans="1:14" x14ac:dyDescent="0.2">
      <c r="A47" s="13">
        <v>35779</v>
      </c>
      <c r="B47" t="e">
        <v>#N/A</v>
      </c>
      <c r="C47" t="e">
        <v>#N/A</v>
      </c>
      <c r="D47" t="e">
        <v>#N/A</v>
      </c>
      <c r="E47">
        <v>19.100000000000001</v>
      </c>
      <c r="F47" t="e">
        <v>#N/A</v>
      </c>
      <c r="G47">
        <v>29.67</v>
      </c>
      <c r="H47">
        <v>24.68</v>
      </c>
      <c r="I47" t="e">
        <v>#N/A</v>
      </c>
      <c r="J47" t="e">
        <v>#N/A</v>
      </c>
      <c r="K47">
        <v>23.97</v>
      </c>
      <c r="L47" t="e">
        <v>#N/A</v>
      </c>
      <c r="M47" s="13">
        <v>35785</v>
      </c>
      <c r="N47">
        <v>16.75</v>
      </c>
    </row>
    <row r="48" spans="1:14" x14ac:dyDescent="0.2">
      <c r="A48" s="13">
        <v>35780</v>
      </c>
      <c r="B48" t="e">
        <v>#N/A</v>
      </c>
      <c r="C48" t="e">
        <v>#N/A</v>
      </c>
      <c r="D48" t="e">
        <v>#N/A</v>
      </c>
      <c r="E48">
        <v>19.77</v>
      </c>
      <c r="F48" t="e">
        <v>#N/A</v>
      </c>
      <c r="G48">
        <v>27.17</v>
      </c>
      <c r="H48">
        <v>25.85</v>
      </c>
      <c r="I48" t="e">
        <v>#N/A</v>
      </c>
      <c r="J48" t="e">
        <v>#N/A</v>
      </c>
      <c r="K48">
        <v>21.33</v>
      </c>
      <c r="L48" t="e">
        <v>#N/A</v>
      </c>
      <c r="M48" s="13">
        <v>35786</v>
      </c>
      <c r="N48">
        <v>21.5</v>
      </c>
    </row>
    <row r="49" spans="1:14" x14ac:dyDescent="0.2">
      <c r="A49" s="13">
        <v>35781</v>
      </c>
      <c r="B49" t="e">
        <v>#N/A</v>
      </c>
      <c r="C49" t="e">
        <v>#N/A</v>
      </c>
      <c r="D49" t="e">
        <v>#N/A</v>
      </c>
      <c r="E49">
        <v>19.309999999999999</v>
      </c>
      <c r="F49" t="e">
        <v>#N/A</v>
      </c>
      <c r="G49">
        <v>29.67</v>
      </c>
      <c r="H49">
        <v>21</v>
      </c>
      <c r="I49" t="e">
        <v>#N/A</v>
      </c>
      <c r="J49">
        <v>20.5</v>
      </c>
      <c r="K49">
        <v>21.51</v>
      </c>
      <c r="L49" t="e">
        <v>#N/A</v>
      </c>
      <c r="M49" s="13">
        <v>35787</v>
      </c>
      <c r="N49">
        <v>22.85</v>
      </c>
    </row>
    <row r="50" spans="1:14" x14ac:dyDescent="0.2">
      <c r="A50" s="13">
        <v>35782</v>
      </c>
      <c r="B50" t="e">
        <v>#N/A</v>
      </c>
      <c r="C50" t="e">
        <v>#N/A</v>
      </c>
      <c r="D50" t="e">
        <v>#N/A</v>
      </c>
      <c r="E50">
        <v>18.48</v>
      </c>
      <c r="F50" t="e">
        <v>#N/A</v>
      </c>
      <c r="G50">
        <v>28.1</v>
      </c>
      <c r="H50">
        <v>21.75</v>
      </c>
      <c r="I50" t="e">
        <v>#N/A</v>
      </c>
      <c r="J50">
        <v>22</v>
      </c>
      <c r="K50">
        <v>20.89</v>
      </c>
      <c r="L50" t="e">
        <v>#N/A</v>
      </c>
      <c r="M50" s="13">
        <v>35788</v>
      </c>
      <c r="N50">
        <v>17.75</v>
      </c>
    </row>
    <row r="51" spans="1:14" x14ac:dyDescent="0.2">
      <c r="A51" s="13">
        <v>35783</v>
      </c>
      <c r="B51" t="e">
        <v>#N/A</v>
      </c>
      <c r="C51" t="e">
        <v>#N/A</v>
      </c>
      <c r="D51" t="e">
        <v>#N/A</v>
      </c>
      <c r="E51">
        <v>17.739999999999998</v>
      </c>
      <c r="F51" t="e">
        <v>#N/A</v>
      </c>
      <c r="G51">
        <v>30</v>
      </c>
      <c r="H51">
        <v>21.75</v>
      </c>
      <c r="I51" t="e">
        <v>#N/A</v>
      </c>
      <c r="J51">
        <v>18.5</v>
      </c>
      <c r="K51">
        <v>20.149999999999999</v>
      </c>
      <c r="L51" t="e">
        <v>#N/A</v>
      </c>
      <c r="M51" s="13">
        <v>35790</v>
      </c>
      <c r="N51">
        <v>19.079999999999998</v>
      </c>
    </row>
    <row r="52" spans="1:14" x14ac:dyDescent="0.2">
      <c r="A52" s="13">
        <v>35784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>
        <v>24.5</v>
      </c>
      <c r="H52" t="e">
        <v>#N/A</v>
      </c>
      <c r="I52" t="e">
        <v>#N/A</v>
      </c>
      <c r="J52" t="e">
        <v>#N/A</v>
      </c>
      <c r="K52">
        <v>17.5</v>
      </c>
      <c r="L52" t="e">
        <v>#N/A</v>
      </c>
      <c r="M52" s="13">
        <v>35793</v>
      </c>
      <c r="N52">
        <v>19.079999999999998</v>
      </c>
    </row>
    <row r="53" spans="1:14" x14ac:dyDescent="0.2">
      <c r="A53" s="13">
        <v>35785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>
        <v>24.5</v>
      </c>
      <c r="H53" t="e">
        <v>#N/A</v>
      </c>
      <c r="I53" t="e">
        <v>#N/A</v>
      </c>
      <c r="J53" t="e">
        <v>#N/A</v>
      </c>
      <c r="K53">
        <v>17</v>
      </c>
      <c r="L53" t="e">
        <v>#N/A</v>
      </c>
      <c r="M53" s="13">
        <v>35794</v>
      </c>
      <c r="N53">
        <v>20.12</v>
      </c>
    </row>
    <row r="54" spans="1:14" x14ac:dyDescent="0.2">
      <c r="A54" s="13">
        <v>35786</v>
      </c>
      <c r="B54" t="e">
        <v>#N/A</v>
      </c>
      <c r="C54" t="e">
        <v>#N/A</v>
      </c>
      <c r="D54" t="e">
        <v>#N/A</v>
      </c>
      <c r="E54">
        <v>17.399999999999999</v>
      </c>
      <c r="F54" t="e">
        <v>#N/A</v>
      </c>
      <c r="G54">
        <v>24.5</v>
      </c>
      <c r="H54" t="e">
        <v>#N/A</v>
      </c>
      <c r="I54" t="e">
        <v>#N/A</v>
      </c>
      <c r="J54" t="e">
        <v>#N/A</v>
      </c>
      <c r="K54">
        <v>20</v>
      </c>
      <c r="L54" t="e">
        <v>#N/A</v>
      </c>
      <c r="M54" s="13">
        <v>35795</v>
      </c>
      <c r="N54">
        <v>20.18</v>
      </c>
    </row>
    <row r="55" spans="1:14" x14ac:dyDescent="0.2">
      <c r="A55" s="13">
        <v>35787</v>
      </c>
      <c r="B55" t="e">
        <v>#N/A</v>
      </c>
      <c r="C55" t="e">
        <v>#N/A</v>
      </c>
      <c r="D55" t="e">
        <v>#N/A</v>
      </c>
      <c r="E55">
        <v>16.41</v>
      </c>
      <c r="F55" t="e">
        <v>#N/A</v>
      </c>
      <c r="G55">
        <v>24.5</v>
      </c>
      <c r="H55" t="e">
        <v>#N/A</v>
      </c>
      <c r="I55" t="e">
        <v>#N/A</v>
      </c>
      <c r="J55" t="e">
        <v>#N/A</v>
      </c>
      <c r="K55">
        <v>19.32</v>
      </c>
      <c r="L55" t="e">
        <v>#N/A</v>
      </c>
      <c r="M55" s="13">
        <v>35796</v>
      </c>
      <c r="N55">
        <v>18.809999999999999</v>
      </c>
    </row>
    <row r="56" spans="1:14" x14ac:dyDescent="0.2">
      <c r="A56" s="13">
        <v>35788</v>
      </c>
      <c r="B56" t="e">
        <v>#N/A</v>
      </c>
      <c r="C56" t="e">
        <v>#N/A</v>
      </c>
      <c r="D56" t="e">
        <v>#N/A</v>
      </c>
      <c r="E56">
        <v>15.5</v>
      </c>
      <c r="F56" t="e">
        <v>#N/A</v>
      </c>
      <c r="G56">
        <v>24.5</v>
      </c>
      <c r="H56" t="e">
        <v>#N/A</v>
      </c>
      <c r="I56" t="e">
        <v>#N/A</v>
      </c>
      <c r="J56" t="e">
        <v>#N/A</v>
      </c>
      <c r="K56">
        <v>18.07</v>
      </c>
      <c r="L56" t="e">
        <v>#N/A</v>
      </c>
      <c r="M56" s="13">
        <v>35797</v>
      </c>
      <c r="N56">
        <v>18.809999999999999</v>
      </c>
    </row>
    <row r="57" spans="1:14" x14ac:dyDescent="0.2">
      <c r="A57" s="13">
        <v>35789</v>
      </c>
      <c r="B57" t="e">
        <v>#N/A</v>
      </c>
      <c r="C57" t="e">
        <v>#N/A</v>
      </c>
      <c r="D57" t="e">
        <v>#N/A</v>
      </c>
      <c r="E57">
        <v>15.05</v>
      </c>
      <c r="F57" t="e">
        <v>#N/A</v>
      </c>
      <c r="G57" t="e">
        <v>#N/A</v>
      </c>
      <c r="H57" t="e">
        <v>#N/A</v>
      </c>
      <c r="I57" t="e">
        <v>#N/A</v>
      </c>
      <c r="J57">
        <v>18</v>
      </c>
      <c r="K57">
        <v>16.25</v>
      </c>
      <c r="L57" t="e">
        <v>#N/A</v>
      </c>
      <c r="M57" s="13">
        <v>35800</v>
      </c>
      <c r="N57">
        <v>19.63</v>
      </c>
    </row>
    <row r="58" spans="1:14" x14ac:dyDescent="0.2">
      <c r="A58" s="13">
        <v>35790</v>
      </c>
      <c r="B58" t="e">
        <v>#N/A</v>
      </c>
      <c r="C58" t="e">
        <v>#N/A</v>
      </c>
      <c r="D58" t="e">
        <v>#N/A</v>
      </c>
      <c r="E58">
        <v>15.5</v>
      </c>
      <c r="F58" t="e">
        <v>#N/A</v>
      </c>
      <c r="G58">
        <v>24.5</v>
      </c>
      <c r="H58" t="e">
        <v>#N/A</v>
      </c>
      <c r="I58" t="e">
        <v>#N/A</v>
      </c>
      <c r="J58">
        <v>18</v>
      </c>
      <c r="K58">
        <v>17.420000000000002</v>
      </c>
      <c r="L58" t="e">
        <v>#N/A</v>
      </c>
      <c r="M58" s="13">
        <v>35801</v>
      </c>
      <c r="N58">
        <v>17.66</v>
      </c>
    </row>
    <row r="59" spans="1:14" x14ac:dyDescent="0.2">
      <c r="A59" s="13">
        <v>35792</v>
      </c>
      <c r="B59" t="e">
        <v>#N/A</v>
      </c>
      <c r="C59" t="e">
        <v>#N/A</v>
      </c>
      <c r="D59" t="e">
        <v>#N/A</v>
      </c>
      <c r="E59">
        <v>15.05</v>
      </c>
      <c r="F59" t="e">
        <v>#N/A</v>
      </c>
      <c r="G59">
        <v>24</v>
      </c>
      <c r="H59" t="e">
        <v>#N/A</v>
      </c>
      <c r="I59" t="e">
        <v>#N/A</v>
      </c>
      <c r="J59" t="e">
        <v>#N/A</v>
      </c>
      <c r="K59">
        <v>17</v>
      </c>
      <c r="L59" t="e">
        <v>#N/A</v>
      </c>
      <c r="M59" s="13">
        <v>35802</v>
      </c>
      <c r="N59">
        <v>17.600000000000001</v>
      </c>
    </row>
    <row r="60" spans="1:14" x14ac:dyDescent="0.2">
      <c r="A60" s="13">
        <v>35793</v>
      </c>
      <c r="B60" t="e">
        <v>#N/A</v>
      </c>
      <c r="C60" t="e">
        <v>#N/A</v>
      </c>
      <c r="D60" t="e">
        <v>#N/A</v>
      </c>
      <c r="E60">
        <v>15.5</v>
      </c>
      <c r="F60" t="e">
        <v>#N/A</v>
      </c>
      <c r="G60">
        <v>24.5</v>
      </c>
      <c r="H60" t="e">
        <v>#N/A</v>
      </c>
      <c r="I60" t="e">
        <v>#N/A</v>
      </c>
      <c r="J60">
        <v>18</v>
      </c>
      <c r="K60">
        <v>17.420000000000002</v>
      </c>
      <c r="L60" t="e">
        <v>#N/A</v>
      </c>
      <c r="M60" s="13">
        <v>35803</v>
      </c>
      <c r="N60">
        <v>16.8</v>
      </c>
    </row>
    <row r="61" spans="1:14" x14ac:dyDescent="0.2">
      <c r="A61" s="13">
        <v>35794</v>
      </c>
      <c r="B61" t="e">
        <v>#N/A</v>
      </c>
      <c r="C61" t="e">
        <v>#N/A</v>
      </c>
      <c r="D61" t="e">
        <v>#N/A</v>
      </c>
      <c r="E61">
        <v>19.11</v>
      </c>
      <c r="F61" t="e">
        <v>#N/A</v>
      </c>
      <c r="G61">
        <v>29</v>
      </c>
      <c r="H61">
        <v>22.5</v>
      </c>
      <c r="I61" t="e">
        <v>#N/A</v>
      </c>
      <c r="J61">
        <v>18</v>
      </c>
      <c r="K61">
        <v>21.74</v>
      </c>
      <c r="L61" t="e">
        <v>#N/A</v>
      </c>
      <c r="M61" s="13">
        <v>35804</v>
      </c>
      <c r="N61">
        <v>18.12</v>
      </c>
    </row>
    <row r="62" spans="1:14" x14ac:dyDescent="0.2">
      <c r="A62" s="13">
        <v>35795</v>
      </c>
      <c r="B62" t="e">
        <v>#N/A</v>
      </c>
      <c r="C62" t="e">
        <v>#N/A</v>
      </c>
      <c r="D62" t="e">
        <v>#N/A</v>
      </c>
      <c r="E62">
        <v>18.71</v>
      </c>
      <c r="F62" t="e">
        <v>#N/A</v>
      </c>
      <c r="G62">
        <v>25</v>
      </c>
      <c r="H62">
        <v>22.5</v>
      </c>
      <c r="I62" t="e">
        <v>#N/A</v>
      </c>
      <c r="J62">
        <v>21</v>
      </c>
      <c r="K62">
        <v>20.22</v>
      </c>
      <c r="L62" t="e">
        <v>#N/A</v>
      </c>
      <c r="M62" s="13">
        <v>35805</v>
      </c>
      <c r="N62">
        <v>22.75</v>
      </c>
    </row>
    <row r="63" spans="1:14" x14ac:dyDescent="0.2">
      <c r="A63" s="13">
        <v>35796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>
        <v>25</v>
      </c>
      <c r="H63">
        <v>22.5</v>
      </c>
      <c r="I63" t="e">
        <v>#N/A</v>
      </c>
      <c r="J63" t="e">
        <v>#N/A</v>
      </c>
      <c r="K63">
        <v>21.57</v>
      </c>
      <c r="L63" t="e">
        <v>#N/A</v>
      </c>
      <c r="M63" s="13">
        <v>35806</v>
      </c>
      <c r="N63">
        <v>21.75</v>
      </c>
    </row>
    <row r="64" spans="1:14" x14ac:dyDescent="0.2">
      <c r="A64" s="13">
        <v>35797</v>
      </c>
      <c r="B64" t="e">
        <v>#N/A</v>
      </c>
      <c r="C64" t="e">
        <v>#N/A</v>
      </c>
      <c r="D64" t="e">
        <v>#N/A</v>
      </c>
      <c r="E64">
        <v>18.89</v>
      </c>
      <c r="F64" t="e">
        <v>#N/A</v>
      </c>
      <c r="G64">
        <v>25</v>
      </c>
      <c r="H64">
        <v>22.5</v>
      </c>
      <c r="I64" t="e">
        <v>#N/A</v>
      </c>
      <c r="J64">
        <v>18.670000000000002</v>
      </c>
      <c r="K64">
        <v>21.57</v>
      </c>
      <c r="L64" t="e">
        <v>#N/A</v>
      </c>
      <c r="M64" s="13">
        <v>35807</v>
      </c>
      <c r="N64">
        <v>23.01</v>
      </c>
    </row>
    <row r="65" spans="1:14" x14ac:dyDescent="0.2">
      <c r="A65" s="13">
        <v>35798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>
        <v>15</v>
      </c>
      <c r="K65" t="e">
        <v>#N/A</v>
      </c>
      <c r="L65" t="e">
        <v>#N/A</v>
      </c>
      <c r="M65" s="13">
        <v>35808</v>
      </c>
      <c r="N65">
        <v>21.45</v>
      </c>
    </row>
    <row r="66" spans="1:14" x14ac:dyDescent="0.2">
      <c r="A66" s="13">
        <v>35799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>
        <v>14</v>
      </c>
      <c r="K66" t="e">
        <v>#N/A</v>
      </c>
      <c r="L66" t="e">
        <v>#N/A</v>
      </c>
      <c r="M66" s="13">
        <v>35809</v>
      </c>
      <c r="N66">
        <v>20.83</v>
      </c>
    </row>
    <row r="67" spans="1:14" x14ac:dyDescent="0.2">
      <c r="A67" s="13">
        <v>35800</v>
      </c>
      <c r="B67" t="e">
        <v>#N/A</v>
      </c>
      <c r="C67" t="e">
        <v>#N/A</v>
      </c>
      <c r="D67" t="e">
        <v>#N/A</v>
      </c>
      <c r="E67">
        <v>19</v>
      </c>
      <c r="F67" t="e">
        <v>#N/A</v>
      </c>
      <c r="G67">
        <v>27.5</v>
      </c>
      <c r="H67" t="e">
        <v>#N/A</v>
      </c>
      <c r="I67" t="e">
        <v>#N/A</v>
      </c>
      <c r="J67">
        <v>21</v>
      </c>
      <c r="K67">
        <v>21.5</v>
      </c>
      <c r="L67" t="e">
        <v>#N/A</v>
      </c>
      <c r="M67" s="13">
        <v>35810</v>
      </c>
      <c r="N67">
        <v>22.43</v>
      </c>
    </row>
    <row r="68" spans="1:14" x14ac:dyDescent="0.2">
      <c r="A68" s="13">
        <v>35801</v>
      </c>
      <c r="B68" t="e">
        <v>#N/A</v>
      </c>
      <c r="C68" t="e">
        <v>#N/A</v>
      </c>
      <c r="D68" t="e">
        <v>#N/A</v>
      </c>
      <c r="E68">
        <v>16.64</v>
      </c>
      <c r="F68" t="e">
        <v>#N/A</v>
      </c>
      <c r="G68">
        <v>28.14</v>
      </c>
      <c r="H68">
        <v>19.5</v>
      </c>
      <c r="I68" t="e">
        <v>#N/A</v>
      </c>
      <c r="J68" t="e">
        <v>#N/A</v>
      </c>
      <c r="K68">
        <v>18.079999999999998</v>
      </c>
      <c r="L68" t="e">
        <v>#N/A</v>
      </c>
      <c r="M68" s="13">
        <v>35811</v>
      </c>
      <c r="N68">
        <v>22.35</v>
      </c>
    </row>
    <row r="69" spans="1:14" x14ac:dyDescent="0.2">
      <c r="A69" s="13">
        <v>35802</v>
      </c>
      <c r="B69" t="e">
        <v>#N/A</v>
      </c>
      <c r="C69" t="e">
        <v>#N/A</v>
      </c>
      <c r="D69" t="e">
        <v>#N/A</v>
      </c>
      <c r="E69">
        <v>16.309999999999999</v>
      </c>
      <c r="F69" t="e">
        <v>#N/A</v>
      </c>
      <c r="G69">
        <v>27.36</v>
      </c>
      <c r="H69">
        <v>19.5</v>
      </c>
      <c r="I69" t="e">
        <v>#N/A</v>
      </c>
      <c r="J69" t="e">
        <v>#N/A</v>
      </c>
      <c r="K69">
        <v>17.670000000000002</v>
      </c>
      <c r="L69" t="e">
        <v>#N/A</v>
      </c>
      <c r="M69" s="13">
        <v>35814</v>
      </c>
      <c r="N69">
        <v>20.7</v>
      </c>
    </row>
    <row r="70" spans="1:14" x14ac:dyDescent="0.2">
      <c r="A70" s="13">
        <v>35803</v>
      </c>
      <c r="B70" t="e">
        <v>#N/A</v>
      </c>
      <c r="C70" t="e">
        <v>#N/A</v>
      </c>
      <c r="D70" t="e">
        <v>#N/A</v>
      </c>
      <c r="E70">
        <v>15.14</v>
      </c>
      <c r="F70" t="e">
        <v>#N/A</v>
      </c>
      <c r="G70">
        <v>25.75</v>
      </c>
      <c r="H70">
        <v>18</v>
      </c>
      <c r="I70" t="e">
        <v>#N/A</v>
      </c>
      <c r="J70" t="e">
        <v>#N/A</v>
      </c>
      <c r="K70">
        <v>17.23</v>
      </c>
      <c r="L70" t="e">
        <v>#N/A</v>
      </c>
      <c r="M70" s="13">
        <v>35815</v>
      </c>
      <c r="N70">
        <v>20.92</v>
      </c>
    </row>
    <row r="71" spans="1:14" x14ac:dyDescent="0.2">
      <c r="A71" s="13">
        <v>35804</v>
      </c>
      <c r="B71" t="e">
        <v>#N/A</v>
      </c>
      <c r="C71" t="e">
        <v>#N/A</v>
      </c>
      <c r="D71" t="e">
        <v>#N/A</v>
      </c>
      <c r="E71">
        <v>15.74</v>
      </c>
      <c r="F71" t="e">
        <v>#N/A</v>
      </c>
      <c r="G71">
        <v>26.83</v>
      </c>
      <c r="H71">
        <v>18.5</v>
      </c>
      <c r="I71" t="e">
        <v>#N/A</v>
      </c>
      <c r="J71">
        <v>18.5</v>
      </c>
      <c r="K71">
        <v>18.36</v>
      </c>
      <c r="L71" t="e">
        <v>#N/A</v>
      </c>
      <c r="M71" s="13">
        <v>35816</v>
      </c>
      <c r="N71">
        <v>20.72</v>
      </c>
    </row>
    <row r="72" spans="1:14" x14ac:dyDescent="0.2">
      <c r="A72" s="13">
        <v>35805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>
        <v>24.44</v>
      </c>
      <c r="H72" t="e">
        <v>#N/A</v>
      </c>
      <c r="I72" t="e">
        <v>#N/A</v>
      </c>
      <c r="J72" t="e">
        <v>#N/A</v>
      </c>
      <c r="K72">
        <v>18</v>
      </c>
      <c r="L72" t="e">
        <v>#N/A</v>
      </c>
      <c r="M72" s="13">
        <v>35817</v>
      </c>
      <c r="N72">
        <v>21.86</v>
      </c>
    </row>
    <row r="73" spans="1:14" x14ac:dyDescent="0.2">
      <c r="A73" s="13">
        <v>35806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>
        <v>24.5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s="13">
        <v>35818</v>
      </c>
      <c r="N73">
        <v>20.41</v>
      </c>
    </row>
    <row r="74" spans="1:14" x14ac:dyDescent="0.2">
      <c r="A74" s="13">
        <v>35807</v>
      </c>
      <c r="B74" t="e">
        <v>#N/A</v>
      </c>
      <c r="C74" t="e">
        <v>#N/A</v>
      </c>
      <c r="D74" t="e">
        <v>#N/A</v>
      </c>
      <c r="E74">
        <v>19.25</v>
      </c>
      <c r="F74" t="e">
        <v>#N/A</v>
      </c>
      <c r="G74">
        <v>27.8</v>
      </c>
      <c r="H74">
        <v>25.25</v>
      </c>
      <c r="I74" t="e">
        <v>#N/A</v>
      </c>
      <c r="J74" t="e">
        <v>#N/A</v>
      </c>
      <c r="K74">
        <v>22.55</v>
      </c>
      <c r="L74" t="e">
        <v>#N/A</v>
      </c>
      <c r="M74" s="13">
        <v>35819</v>
      </c>
      <c r="N74">
        <v>17.5</v>
      </c>
    </row>
    <row r="75" spans="1:14" x14ac:dyDescent="0.2">
      <c r="A75" s="13">
        <v>35808</v>
      </c>
      <c r="B75" t="e">
        <v>#N/A</v>
      </c>
      <c r="C75" t="e">
        <v>#N/A</v>
      </c>
      <c r="D75" t="e">
        <v>#N/A</v>
      </c>
      <c r="E75">
        <v>18.11</v>
      </c>
      <c r="F75" t="e">
        <v>#N/A</v>
      </c>
      <c r="G75">
        <v>29.82</v>
      </c>
      <c r="H75">
        <v>23.5</v>
      </c>
      <c r="I75" t="e">
        <v>#N/A</v>
      </c>
      <c r="J75">
        <v>18.25</v>
      </c>
      <c r="K75">
        <v>20.95</v>
      </c>
      <c r="L75" t="e">
        <v>#N/A</v>
      </c>
      <c r="M75" s="13">
        <v>35821</v>
      </c>
      <c r="N75">
        <v>20.77</v>
      </c>
    </row>
    <row r="76" spans="1:14" x14ac:dyDescent="0.2">
      <c r="A76" s="13">
        <v>35809</v>
      </c>
      <c r="B76" t="e">
        <v>#N/A</v>
      </c>
      <c r="C76" t="e">
        <v>#N/A</v>
      </c>
      <c r="D76" t="e">
        <v>#N/A</v>
      </c>
      <c r="E76">
        <v>18.149999999999999</v>
      </c>
      <c r="F76" t="e">
        <v>#N/A</v>
      </c>
      <c r="G76">
        <v>29.6</v>
      </c>
      <c r="H76">
        <v>23</v>
      </c>
      <c r="I76" t="e">
        <v>#N/A</v>
      </c>
      <c r="J76">
        <v>18.25</v>
      </c>
      <c r="K76">
        <v>21.07</v>
      </c>
      <c r="L76" t="e">
        <v>#N/A</v>
      </c>
      <c r="M76" s="13">
        <v>35822</v>
      </c>
      <c r="N76">
        <v>21.82</v>
      </c>
    </row>
    <row r="77" spans="1:14" x14ac:dyDescent="0.2">
      <c r="A77" s="13">
        <v>35810</v>
      </c>
      <c r="B77" t="e">
        <v>#N/A</v>
      </c>
      <c r="C77" t="e">
        <v>#N/A</v>
      </c>
      <c r="D77" t="e">
        <v>#N/A</v>
      </c>
      <c r="E77">
        <v>19.14</v>
      </c>
      <c r="F77" t="e">
        <v>#N/A</v>
      </c>
      <c r="G77">
        <v>28.5</v>
      </c>
      <c r="H77">
        <v>22</v>
      </c>
      <c r="I77" t="e">
        <v>#N/A</v>
      </c>
      <c r="J77">
        <v>18.25</v>
      </c>
      <c r="K77">
        <v>22.16</v>
      </c>
      <c r="L77" t="e">
        <v>#N/A</v>
      </c>
      <c r="M77" s="13">
        <v>35823</v>
      </c>
      <c r="N77">
        <v>21.38</v>
      </c>
    </row>
    <row r="78" spans="1:14" x14ac:dyDescent="0.2">
      <c r="A78" s="13">
        <v>35811</v>
      </c>
      <c r="B78" t="e">
        <v>#N/A</v>
      </c>
      <c r="C78" t="e">
        <v>#N/A</v>
      </c>
      <c r="D78" t="e">
        <v>#N/A</v>
      </c>
      <c r="E78">
        <v>17.61</v>
      </c>
      <c r="F78" t="e">
        <v>#N/A</v>
      </c>
      <c r="G78">
        <v>29.13</v>
      </c>
      <c r="H78">
        <v>22</v>
      </c>
      <c r="I78" t="e">
        <v>#N/A</v>
      </c>
      <c r="J78">
        <v>18.25</v>
      </c>
      <c r="K78">
        <v>20.52</v>
      </c>
      <c r="L78" t="e">
        <v>#N/A</v>
      </c>
      <c r="M78" s="13">
        <v>35824</v>
      </c>
      <c r="N78">
        <v>20.41</v>
      </c>
    </row>
    <row r="79" spans="1:14" x14ac:dyDescent="0.2">
      <c r="A79" s="13">
        <v>35812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>
        <v>26</v>
      </c>
      <c r="H79">
        <v>17.88</v>
      </c>
      <c r="I79" t="e">
        <v>#N/A</v>
      </c>
      <c r="J79">
        <v>16.75</v>
      </c>
      <c r="K79">
        <v>16.649999999999999</v>
      </c>
      <c r="L79" t="e">
        <v>#N/A</v>
      </c>
      <c r="M79" s="13">
        <v>35825</v>
      </c>
      <c r="N79">
        <v>19.52</v>
      </c>
    </row>
    <row r="80" spans="1:14" x14ac:dyDescent="0.2">
      <c r="A80" s="13">
        <v>35813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>
        <v>25.5</v>
      </c>
      <c r="H80">
        <v>17.88</v>
      </c>
      <c r="I80" t="e">
        <v>#N/A</v>
      </c>
      <c r="J80">
        <v>16.75</v>
      </c>
      <c r="K80">
        <v>16.5</v>
      </c>
      <c r="L80" t="e">
        <v>#N/A</v>
      </c>
      <c r="M80" s="13">
        <v>35828</v>
      </c>
      <c r="N80">
        <v>18.940000000000001</v>
      </c>
    </row>
    <row r="81" spans="1:14" x14ac:dyDescent="0.2">
      <c r="A81" s="13">
        <v>35814</v>
      </c>
      <c r="B81" t="e">
        <v>#N/A</v>
      </c>
      <c r="C81" t="e">
        <v>#N/A</v>
      </c>
      <c r="D81" t="e">
        <v>#N/A</v>
      </c>
      <c r="E81">
        <v>16.989999999999998</v>
      </c>
      <c r="F81" t="e">
        <v>#N/A</v>
      </c>
      <c r="G81">
        <v>27.83</v>
      </c>
      <c r="H81">
        <v>22.25</v>
      </c>
      <c r="I81" t="e">
        <v>#N/A</v>
      </c>
      <c r="J81" t="e">
        <v>#N/A</v>
      </c>
      <c r="K81">
        <v>19.63</v>
      </c>
      <c r="L81" t="e">
        <v>#N/A</v>
      </c>
      <c r="M81" s="13">
        <v>35829</v>
      </c>
      <c r="N81">
        <v>20.309999999999999</v>
      </c>
    </row>
    <row r="82" spans="1:14" x14ac:dyDescent="0.2">
      <c r="A82" s="13">
        <v>35815</v>
      </c>
      <c r="B82" t="e">
        <v>#N/A</v>
      </c>
      <c r="C82" t="e">
        <v>#N/A</v>
      </c>
      <c r="D82" t="e">
        <v>#N/A</v>
      </c>
      <c r="E82">
        <v>17.28</v>
      </c>
      <c r="F82" t="e">
        <v>#N/A</v>
      </c>
      <c r="G82">
        <v>27.83</v>
      </c>
      <c r="H82">
        <v>22.25</v>
      </c>
      <c r="I82" t="e">
        <v>#N/A</v>
      </c>
      <c r="J82" t="e">
        <v>#N/A</v>
      </c>
      <c r="K82">
        <v>20.45</v>
      </c>
      <c r="L82" t="e">
        <v>#N/A</v>
      </c>
      <c r="M82" s="13">
        <v>35830</v>
      </c>
      <c r="N82">
        <v>20.47</v>
      </c>
    </row>
    <row r="83" spans="1:14" x14ac:dyDescent="0.2">
      <c r="A83" s="13">
        <v>35816</v>
      </c>
      <c r="B83" t="e">
        <v>#N/A</v>
      </c>
      <c r="C83" t="e">
        <v>#N/A</v>
      </c>
      <c r="D83" t="e">
        <v>#N/A</v>
      </c>
      <c r="E83">
        <v>19.03</v>
      </c>
      <c r="F83" t="e">
        <v>#N/A</v>
      </c>
      <c r="G83">
        <v>26.75</v>
      </c>
      <c r="H83" t="e">
        <v>#N/A</v>
      </c>
      <c r="I83" t="e">
        <v>#N/A</v>
      </c>
      <c r="J83">
        <v>21.58</v>
      </c>
      <c r="K83">
        <v>22.14</v>
      </c>
      <c r="L83" t="e">
        <v>#N/A</v>
      </c>
      <c r="M83" s="13">
        <v>35831</v>
      </c>
      <c r="N83">
        <v>21.67</v>
      </c>
    </row>
    <row r="84" spans="1:14" x14ac:dyDescent="0.2">
      <c r="A84" s="13">
        <v>35817</v>
      </c>
      <c r="B84" t="e">
        <v>#N/A</v>
      </c>
      <c r="C84" t="e">
        <v>#N/A</v>
      </c>
      <c r="D84" t="e">
        <v>#N/A</v>
      </c>
      <c r="E84">
        <v>17.71</v>
      </c>
      <c r="F84" t="e">
        <v>#N/A</v>
      </c>
      <c r="G84">
        <v>26.5</v>
      </c>
      <c r="H84" t="e">
        <v>#N/A</v>
      </c>
      <c r="I84" t="e">
        <v>#N/A</v>
      </c>
      <c r="J84">
        <v>21.58</v>
      </c>
      <c r="K84">
        <v>22.74</v>
      </c>
      <c r="L84" t="e">
        <v>#N/A</v>
      </c>
      <c r="M84" s="13">
        <v>35832</v>
      </c>
      <c r="N84">
        <v>23.56</v>
      </c>
    </row>
    <row r="85" spans="1:14" x14ac:dyDescent="0.2">
      <c r="A85" s="13">
        <v>35818</v>
      </c>
      <c r="B85" t="e">
        <v>#N/A</v>
      </c>
      <c r="C85" t="e">
        <v>#N/A</v>
      </c>
      <c r="D85" t="e">
        <v>#N/A</v>
      </c>
      <c r="E85">
        <v>17.350000000000001</v>
      </c>
      <c r="F85" t="e">
        <v>#N/A</v>
      </c>
      <c r="G85">
        <v>30</v>
      </c>
      <c r="H85" t="e">
        <v>#N/A</v>
      </c>
      <c r="I85" t="e">
        <v>#N/A</v>
      </c>
      <c r="J85">
        <v>21.58</v>
      </c>
      <c r="K85">
        <v>19.98</v>
      </c>
      <c r="L85" t="e">
        <v>#N/A</v>
      </c>
      <c r="M85" s="13">
        <v>35835</v>
      </c>
      <c r="N85">
        <v>22.35</v>
      </c>
    </row>
    <row r="86" spans="1:14" x14ac:dyDescent="0.2">
      <c r="A86" s="13">
        <v>35819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>
        <v>26</v>
      </c>
      <c r="H86">
        <v>21.25</v>
      </c>
      <c r="I86" t="e">
        <v>#N/A</v>
      </c>
      <c r="J86" t="e">
        <v>#N/A</v>
      </c>
      <c r="K86">
        <v>16.75</v>
      </c>
      <c r="L86" t="e">
        <v>#N/A</v>
      </c>
      <c r="M86" s="13">
        <v>35836</v>
      </c>
      <c r="N86">
        <v>21.79</v>
      </c>
    </row>
    <row r="87" spans="1:14" x14ac:dyDescent="0.2">
      <c r="A87" s="13">
        <v>35820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>
        <v>26</v>
      </c>
      <c r="H87">
        <v>21.25</v>
      </c>
      <c r="I87" t="e">
        <v>#N/A</v>
      </c>
      <c r="J87" t="e">
        <v>#N/A</v>
      </c>
      <c r="K87">
        <v>16.75</v>
      </c>
      <c r="L87" t="e">
        <v>#N/A</v>
      </c>
      <c r="M87" s="13">
        <v>35837</v>
      </c>
      <c r="N87">
        <v>19.52</v>
      </c>
    </row>
    <row r="88" spans="1:14" x14ac:dyDescent="0.2">
      <c r="A88" s="13">
        <v>35821</v>
      </c>
      <c r="B88" t="e">
        <v>#N/A</v>
      </c>
      <c r="C88" t="e">
        <v>#N/A</v>
      </c>
      <c r="D88" t="e">
        <v>#N/A</v>
      </c>
      <c r="E88">
        <v>16.940000000000001</v>
      </c>
      <c r="F88" t="e">
        <v>#N/A</v>
      </c>
      <c r="G88">
        <v>29</v>
      </c>
      <c r="H88" t="e">
        <v>#N/A</v>
      </c>
      <c r="I88" t="e">
        <v>#N/A</v>
      </c>
      <c r="J88" t="e">
        <v>#N/A</v>
      </c>
      <c r="K88">
        <v>20.73</v>
      </c>
      <c r="L88" t="e">
        <v>#N/A</v>
      </c>
      <c r="M88" s="13">
        <v>35838</v>
      </c>
      <c r="N88">
        <v>19.05</v>
      </c>
    </row>
    <row r="89" spans="1:14" x14ac:dyDescent="0.2">
      <c r="A89" s="13">
        <v>35822</v>
      </c>
      <c r="B89" t="e">
        <v>#N/A</v>
      </c>
      <c r="C89" t="e">
        <v>#N/A</v>
      </c>
      <c r="D89" t="e">
        <v>#N/A</v>
      </c>
      <c r="E89">
        <v>16.309999999999999</v>
      </c>
      <c r="F89" t="e">
        <v>#N/A</v>
      </c>
      <c r="G89">
        <v>28.6</v>
      </c>
      <c r="H89" t="e">
        <v>#N/A</v>
      </c>
      <c r="I89" t="e">
        <v>#N/A</v>
      </c>
      <c r="J89" t="e">
        <v>#N/A</v>
      </c>
      <c r="K89">
        <v>20.23</v>
      </c>
      <c r="L89" t="e">
        <v>#N/A</v>
      </c>
      <c r="M89" s="13">
        <v>35839</v>
      </c>
      <c r="N89">
        <v>19.41</v>
      </c>
    </row>
    <row r="90" spans="1:14" x14ac:dyDescent="0.2">
      <c r="A90" s="13">
        <v>35823</v>
      </c>
      <c r="B90" t="e">
        <v>#N/A</v>
      </c>
      <c r="C90" t="e">
        <v>#N/A</v>
      </c>
      <c r="D90" t="e">
        <v>#N/A</v>
      </c>
      <c r="E90">
        <v>16</v>
      </c>
      <c r="F90" t="e">
        <v>#N/A</v>
      </c>
      <c r="G90">
        <v>28.6</v>
      </c>
      <c r="H90" t="e">
        <v>#N/A</v>
      </c>
      <c r="I90" t="e">
        <v>#N/A</v>
      </c>
      <c r="J90" t="e">
        <v>#N/A</v>
      </c>
      <c r="K90">
        <v>19.66</v>
      </c>
      <c r="L90" t="e">
        <v>#N/A</v>
      </c>
      <c r="M90" s="13">
        <v>35842</v>
      </c>
      <c r="N90">
        <v>19.23</v>
      </c>
    </row>
    <row r="91" spans="1:14" x14ac:dyDescent="0.2">
      <c r="A91" s="13">
        <v>35824</v>
      </c>
      <c r="B91" t="e">
        <v>#N/A</v>
      </c>
      <c r="C91" t="e">
        <v>#N/A</v>
      </c>
      <c r="D91" t="e">
        <v>#N/A</v>
      </c>
      <c r="E91">
        <v>15.86</v>
      </c>
      <c r="F91" t="e">
        <v>#N/A</v>
      </c>
      <c r="G91">
        <v>25.67</v>
      </c>
      <c r="H91" t="e">
        <v>#N/A</v>
      </c>
      <c r="I91" t="e">
        <v>#N/A</v>
      </c>
      <c r="J91" t="e">
        <v>#N/A</v>
      </c>
      <c r="K91">
        <v>19.38</v>
      </c>
      <c r="L91" t="e">
        <v>#N/A</v>
      </c>
      <c r="M91" s="13">
        <v>35843</v>
      </c>
      <c r="N91">
        <v>19.21</v>
      </c>
    </row>
    <row r="92" spans="1:14" x14ac:dyDescent="0.2">
      <c r="A92" s="13">
        <v>35825</v>
      </c>
      <c r="B92" t="e">
        <v>#N/A</v>
      </c>
      <c r="C92" t="e">
        <v>#N/A</v>
      </c>
      <c r="D92" t="e">
        <v>#N/A</v>
      </c>
      <c r="E92">
        <v>15.25</v>
      </c>
      <c r="F92" t="e">
        <v>#N/A</v>
      </c>
      <c r="G92">
        <v>25.5</v>
      </c>
      <c r="H92">
        <v>21.5</v>
      </c>
      <c r="I92" t="e">
        <v>#N/A</v>
      </c>
      <c r="J92" t="e">
        <v>#N/A</v>
      </c>
      <c r="K92">
        <v>18.25</v>
      </c>
      <c r="L92" t="e">
        <v>#N/A</v>
      </c>
      <c r="M92" s="13">
        <v>35844</v>
      </c>
      <c r="N92">
        <v>19.25</v>
      </c>
    </row>
    <row r="93" spans="1:14" x14ac:dyDescent="0.2">
      <c r="A93" s="13">
        <v>35826</v>
      </c>
      <c r="B93" t="e">
        <v>#N/A</v>
      </c>
      <c r="C93" t="e">
        <v>#N/A</v>
      </c>
      <c r="D93" t="e">
        <v>#N/A</v>
      </c>
      <c r="E93">
        <v>15.25</v>
      </c>
      <c r="F93" t="e">
        <v>#N/A</v>
      </c>
      <c r="G93" t="e">
        <v>#N/A</v>
      </c>
      <c r="H93">
        <v>17</v>
      </c>
      <c r="I93" t="e">
        <v>#N/A</v>
      </c>
      <c r="J93" t="e">
        <v>#N/A</v>
      </c>
      <c r="K93">
        <v>15.33</v>
      </c>
      <c r="L93" t="e">
        <v>#N/A</v>
      </c>
      <c r="M93" s="13">
        <v>35845</v>
      </c>
      <c r="N93">
        <v>19.07</v>
      </c>
    </row>
    <row r="94" spans="1:14" x14ac:dyDescent="0.2">
      <c r="A94" s="13">
        <v>35827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>
        <v>17</v>
      </c>
      <c r="I94" t="e">
        <v>#N/A</v>
      </c>
      <c r="J94" t="e">
        <v>#N/A</v>
      </c>
      <c r="K94">
        <v>14.5</v>
      </c>
      <c r="L94" t="e">
        <v>#N/A</v>
      </c>
      <c r="M94" s="13">
        <v>35846</v>
      </c>
      <c r="N94">
        <v>18.149999999999999</v>
      </c>
    </row>
    <row r="95" spans="1:14" x14ac:dyDescent="0.2">
      <c r="A95" s="13">
        <v>35828</v>
      </c>
      <c r="B95" t="e">
        <v>#N/A</v>
      </c>
      <c r="C95" t="e">
        <v>#N/A</v>
      </c>
      <c r="D95" t="e">
        <v>#N/A</v>
      </c>
      <c r="E95">
        <v>15.79</v>
      </c>
      <c r="F95" t="e">
        <v>#N/A</v>
      </c>
      <c r="G95">
        <v>23.75</v>
      </c>
      <c r="H95">
        <v>20.5</v>
      </c>
      <c r="I95" t="e">
        <v>#N/A</v>
      </c>
      <c r="J95" t="e">
        <v>#N/A</v>
      </c>
      <c r="K95">
        <v>19.16</v>
      </c>
      <c r="L95" t="e">
        <v>#N/A</v>
      </c>
      <c r="M95" s="13">
        <v>35849</v>
      </c>
      <c r="N95">
        <v>18.38</v>
      </c>
    </row>
    <row r="96" spans="1:14" x14ac:dyDescent="0.2">
      <c r="A96" s="13">
        <v>35829</v>
      </c>
      <c r="B96" t="e">
        <v>#N/A</v>
      </c>
      <c r="C96" t="e">
        <v>#N/A</v>
      </c>
      <c r="D96" t="e">
        <v>#N/A</v>
      </c>
      <c r="E96">
        <v>16.45</v>
      </c>
      <c r="F96" t="e">
        <v>#N/A</v>
      </c>
      <c r="G96">
        <v>24.63</v>
      </c>
      <c r="H96">
        <v>20.75</v>
      </c>
      <c r="I96" t="e">
        <v>#N/A</v>
      </c>
      <c r="J96">
        <v>18</v>
      </c>
      <c r="K96">
        <v>19.25</v>
      </c>
      <c r="L96" t="e">
        <v>#N/A</v>
      </c>
      <c r="M96" s="13">
        <v>35850</v>
      </c>
      <c r="N96">
        <v>18.41</v>
      </c>
    </row>
    <row r="97" spans="1:14" x14ac:dyDescent="0.2">
      <c r="A97" s="13">
        <v>35830</v>
      </c>
      <c r="B97" t="e">
        <v>#N/A</v>
      </c>
      <c r="C97" t="e">
        <v>#N/A</v>
      </c>
      <c r="D97" t="e">
        <v>#N/A</v>
      </c>
      <c r="E97">
        <v>17.059999999999999</v>
      </c>
      <c r="F97" t="e">
        <v>#N/A</v>
      </c>
      <c r="G97">
        <v>23</v>
      </c>
      <c r="H97">
        <v>23.25</v>
      </c>
      <c r="I97" t="e">
        <v>#N/A</v>
      </c>
      <c r="J97">
        <v>18</v>
      </c>
      <c r="K97">
        <v>19.100000000000001</v>
      </c>
      <c r="L97" t="e">
        <v>#N/A</v>
      </c>
      <c r="M97" s="13">
        <v>35851</v>
      </c>
      <c r="N97">
        <v>18.28</v>
      </c>
    </row>
    <row r="98" spans="1:14" x14ac:dyDescent="0.2">
      <c r="A98" s="13">
        <v>35831</v>
      </c>
      <c r="B98" t="e">
        <v>#N/A</v>
      </c>
      <c r="C98" t="e">
        <v>#N/A</v>
      </c>
      <c r="D98" t="e">
        <v>#N/A</v>
      </c>
      <c r="E98">
        <v>19.79</v>
      </c>
      <c r="F98" t="e">
        <v>#N/A</v>
      </c>
      <c r="G98">
        <v>25</v>
      </c>
      <c r="H98">
        <v>23.25</v>
      </c>
      <c r="I98" t="e">
        <v>#N/A</v>
      </c>
      <c r="J98">
        <v>21.71</v>
      </c>
      <c r="K98">
        <v>21.93</v>
      </c>
      <c r="L98" t="e">
        <v>#N/A</v>
      </c>
      <c r="M98" s="13">
        <v>35852</v>
      </c>
      <c r="N98">
        <v>17.850000000000001</v>
      </c>
    </row>
    <row r="99" spans="1:14" x14ac:dyDescent="0.2">
      <c r="A99" s="13">
        <v>35832</v>
      </c>
      <c r="B99" t="e">
        <v>#N/A</v>
      </c>
      <c r="C99" t="e">
        <v>#N/A</v>
      </c>
      <c r="D99" t="e">
        <v>#N/A</v>
      </c>
      <c r="E99">
        <v>21.05</v>
      </c>
      <c r="F99" t="e">
        <v>#N/A</v>
      </c>
      <c r="G99">
        <v>25.8</v>
      </c>
      <c r="H99">
        <v>22.5</v>
      </c>
      <c r="I99" t="e">
        <v>#N/A</v>
      </c>
      <c r="J99">
        <v>23</v>
      </c>
      <c r="K99">
        <v>23.69</v>
      </c>
      <c r="L99" t="e">
        <v>#N/A</v>
      </c>
      <c r="M99" s="13">
        <v>35853</v>
      </c>
      <c r="N99">
        <v>17.18</v>
      </c>
    </row>
    <row r="100" spans="1:14" x14ac:dyDescent="0.2">
      <c r="A100" s="13">
        <v>35833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>
        <v>24.5</v>
      </c>
      <c r="H100" t="e">
        <v>#N/A</v>
      </c>
      <c r="I100" t="e">
        <v>#N/A</v>
      </c>
      <c r="J100">
        <v>18</v>
      </c>
      <c r="K100">
        <v>15.21</v>
      </c>
      <c r="L100" t="e">
        <v>#N/A</v>
      </c>
      <c r="M100" s="13">
        <v>35856</v>
      </c>
      <c r="N100">
        <v>21.61</v>
      </c>
    </row>
    <row r="101" spans="1:14" x14ac:dyDescent="0.2">
      <c r="A101" s="13">
        <v>35834</v>
      </c>
      <c r="B101" t="e">
        <v>#N/A</v>
      </c>
      <c r="C101" t="e">
        <v>#N/A</v>
      </c>
      <c r="D101" t="e">
        <v>#N/A</v>
      </c>
      <c r="E101">
        <v>15.25</v>
      </c>
      <c r="F101" t="e">
        <v>#N/A</v>
      </c>
      <c r="G101">
        <v>24.5</v>
      </c>
      <c r="H101" t="e">
        <v>#N/A</v>
      </c>
      <c r="I101" t="e">
        <v>#N/A</v>
      </c>
      <c r="J101">
        <v>18</v>
      </c>
      <c r="K101">
        <v>15.08</v>
      </c>
      <c r="L101" t="e">
        <v>#N/A</v>
      </c>
      <c r="M101" s="13">
        <v>35857</v>
      </c>
      <c r="N101">
        <v>21.01</v>
      </c>
    </row>
    <row r="102" spans="1:14" x14ac:dyDescent="0.2">
      <c r="A102" s="13">
        <v>35835</v>
      </c>
      <c r="B102" t="e">
        <v>#N/A</v>
      </c>
      <c r="C102" t="e">
        <v>#N/A</v>
      </c>
      <c r="D102" t="e">
        <v>#N/A</v>
      </c>
      <c r="E102">
        <v>18.13</v>
      </c>
      <c r="F102" t="e">
        <v>#N/A</v>
      </c>
      <c r="G102">
        <v>25.75</v>
      </c>
      <c r="H102">
        <v>21.9</v>
      </c>
      <c r="I102" t="e">
        <v>#N/A</v>
      </c>
      <c r="J102">
        <v>21.5</v>
      </c>
      <c r="K102">
        <v>20</v>
      </c>
      <c r="L102" t="e">
        <v>#N/A</v>
      </c>
      <c r="M102" s="13">
        <v>35858</v>
      </c>
      <c r="N102">
        <v>20.63</v>
      </c>
    </row>
    <row r="103" spans="1:14" x14ac:dyDescent="0.2">
      <c r="A103" s="13">
        <v>35836</v>
      </c>
      <c r="B103" t="e">
        <v>#N/A</v>
      </c>
      <c r="C103" t="e">
        <v>#N/A</v>
      </c>
      <c r="D103" t="e">
        <v>#N/A</v>
      </c>
      <c r="E103">
        <v>17.27</v>
      </c>
      <c r="F103" t="e">
        <v>#N/A</v>
      </c>
      <c r="G103">
        <v>26.38</v>
      </c>
      <c r="H103">
        <v>21.38</v>
      </c>
      <c r="I103" t="e">
        <v>#N/A</v>
      </c>
      <c r="J103">
        <v>19.88</v>
      </c>
      <c r="K103">
        <v>20.5</v>
      </c>
      <c r="L103">
        <v>17.5</v>
      </c>
      <c r="M103" s="13">
        <v>35859</v>
      </c>
      <c r="N103">
        <v>21.26</v>
      </c>
    </row>
    <row r="104" spans="1:14" x14ac:dyDescent="0.2">
      <c r="A104" s="13">
        <v>35837</v>
      </c>
      <c r="B104" t="e">
        <v>#N/A</v>
      </c>
      <c r="C104" t="e">
        <v>#N/A</v>
      </c>
      <c r="D104" t="e">
        <v>#N/A</v>
      </c>
      <c r="E104">
        <v>16.61</v>
      </c>
      <c r="F104" t="e">
        <v>#N/A</v>
      </c>
      <c r="G104">
        <v>26.42</v>
      </c>
      <c r="H104">
        <v>21.65</v>
      </c>
      <c r="I104" t="e">
        <v>#N/A</v>
      </c>
      <c r="J104">
        <v>19.88</v>
      </c>
      <c r="K104">
        <v>19.8</v>
      </c>
      <c r="L104">
        <v>17.5</v>
      </c>
      <c r="M104" s="13">
        <v>35860</v>
      </c>
      <c r="N104">
        <v>20.58</v>
      </c>
    </row>
    <row r="105" spans="1:14" x14ac:dyDescent="0.2">
      <c r="A105" s="13">
        <v>35838</v>
      </c>
      <c r="B105" t="e">
        <v>#N/A</v>
      </c>
      <c r="C105" t="e">
        <v>#N/A</v>
      </c>
      <c r="D105" t="e">
        <v>#N/A</v>
      </c>
      <c r="E105">
        <v>16.39</v>
      </c>
      <c r="F105" t="e">
        <v>#N/A</v>
      </c>
      <c r="G105">
        <v>24.79</v>
      </c>
      <c r="H105">
        <v>20.6</v>
      </c>
      <c r="I105" t="e">
        <v>#N/A</v>
      </c>
      <c r="J105">
        <v>16.5</v>
      </c>
      <c r="K105">
        <v>18.87</v>
      </c>
      <c r="L105">
        <v>17</v>
      </c>
      <c r="M105" s="13">
        <v>35863</v>
      </c>
      <c r="N105">
        <v>20.420000000000002</v>
      </c>
    </row>
    <row r="106" spans="1:14" x14ac:dyDescent="0.2">
      <c r="A106" s="13">
        <v>35839</v>
      </c>
      <c r="B106" t="e">
        <v>#N/A</v>
      </c>
      <c r="C106" t="e">
        <v>#N/A</v>
      </c>
      <c r="D106" t="e">
        <v>#N/A</v>
      </c>
      <c r="E106">
        <v>15.75</v>
      </c>
      <c r="F106" t="e">
        <v>#N/A</v>
      </c>
      <c r="G106">
        <v>26.4</v>
      </c>
      <c r="H106">
        <v>20.14</v>
      </c>
      <c r="I106" t="e">
        <v>#N/A</v>
      </c>
      <c r="J106">
        <v>16.25</v>
      </c>
      <c r="K106">
        <v>18.899999999999999</v>
      </c>
      <c r="L106">
        <v>17</v>
      </c>
      <c r="M106" s="13">
        <v>35864</v>
      </c>
      <c r="N106">
        <v>25.95</v>
      </c>
    </row>
    <row r="107" spans="1:14" x14ac:dyDescent="0.2">
      <c r="A107" s="13">
        <v>35840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>
        <v>21.5</v>
      </c>
      <c r="H107" t="e">
        <v>#N/A</v>
      </c>
      <c r="I107" t="e">
        <v>#N/A</v>
      </c>
      <c r="J107">
        <v>15</v>
      </c>
      <c r="K107">
        <v>15.5</v>
      </c>
      <c r="L107">
        <v>15</v>
      </c>
      <c r="M107" s="13">
        <v>35865</v>
      </c>
      <c r="N107">
        <v>35.21</v>
      </c>
    </row>
    <row r="108" spans="1:14" x14ac:dyDescent="0.2">
      <c r="A108" s="13">
        <v>35841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>
        <v>21.5</v>
      </c>
      <c r="H108" t="e">
        <v>#N/A</v>
      </c>
      <c r="I108" t="e">
        <v>#N/A</v>
      </c>
      <c r="J108">
        <v>15</v>
      </c>
      <c r="K108">
        <v>15.5</v>
      </c>
      <c r="L108" t="e">
        <v>#N/A</v>
      </c>
      <c r="M108" s="13">
        <v>35866</v>
      </c>
      <c r="N108">
        <v>37.33</v>
      </c>
    </row>
    <row r="109" spans="1:14" x14ac:dyDescent="0.2">
      <c r="A109" s="13">
        <v>35842</v>
      </c>
      <c r="B109" t="e">
        <v>#N/A</v>
      </c>
      <c r="C109" t="e">
        <v>#N/A</v>
      </c>
      <c r="D109" t="e">
        <v>#N/A</v>
      </c>
      <c r="E109">
        <v>15.88</v>
      </c>
      <c r="F109" t="e">
        <v>#N/A</v>
      </c>
      <c r="G109">
        <v>24.32</v>
      </c>
      <c r="H109">
        <v>19.62</v>
      </c>
      <c r="I109" t="e">
        <v>#N/A</v>
      </c>
      <c r="J109">
        <v>18</v>
      </c>
      <c r="K109">
        <v>18.02</v>
      </c>
      <c r="L109" t="e">
        <v>#N/A</v>
      </c>
      <c r="M109" s="13">
        <v>35867</v>
      </c>
      <c r="N109">
        <v>29.79</v>
      </c>
    </row>
    <row r="110" spans="1:14" x14ac:dyDescent="0.2">
      <c r="A110" s="13">
        <v>35843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>
        <v>24</v>
      </c>
      <c r="H110">
        <v>19.5</v>
      </c>
      <c r="I110" t="e">
        <v>#N/A</v>
      </c>
      <c r="J110" t="e">
        <v>#N/A</v>
      </c>
      <c r="K110">
        <v>18.04</v>
      </c>
      <c r="L110" t="e">
        <v>#N/A</v>
      </c>
      <c r="M110" s="13">
        <v>35870</v>
      </c>
      <c r="N110">
        <v>23.83</v>
      </c>
    </row>
    <row r="111" spans="1:14" x14ac:dyDescent="0.2">
      <c r="A111" s="13">
        <v>35844</v>
      </c>
      <c r="B111" t="e">
        <v>#N/A</v>
      </c>
      <c r="C111" t="e">
        <v>#N/A</v>
      </c>
      <c r="D111" t="e">
        <v>#N/A</v>
      </c>
      <c r="E111">
        <v>16.14</v>
      </c>
      <c r="F111" t="e">
        <v>#N/A</v>
      </c>
      <c r="G111">
        <v>26</v>
      </c>
      <c r="H111">
        <v>19.16</v>
      </c>
      <c r="I111" t="e">
        <v>#N/A</v>
      </c>
      <c r="J111">
        <v>17</v>
      </c>
      <c r="K111">
        <v>17.98</v>
      </c>
      <c r="L111" t="e">
        <v>#N/A</v>
      </c>
      <c r="M111" s="13">
        <v>35871</v>
      </c>
      <c r="N111">
        <v>21.37</v>
      </c>
    </row>
    <row r="112" spans="1:14" x14ac:dyDescent="0.2">
      <c r="A112" s="13">
        <v>35845</v>
      </c>
      <c r="B112" t="e">
        <v>#N/A</v>
      </c>
      <c r="C112" t="e">
        <v>#N/A</v>
      </c>
      <c r="D112" t="e">
        <v>#N/A</v>
      </c>
      <c r="E112">
        <v>16.260000000000002</v>
      </c>
      <c r="F112" t="e">
        <v>#N/A</v>
      </c>
      <c r="G112">
        <v>24.32</v>
      </c>
      <c r="H112">
        <v>19.59</v>
      </c>
      <c r="I112" t="e">
        <v>#N/A</v>
      </c>
      <c r="J112">
        <v>17</v>
      </c>
      <c r="K112">
        <v>18.079999999999998</v>
      </c>
      <c r="L112">
        <v>17.5</v>
      </c>
      <c r="M112" s="13">
        <v>35872</v>
      </c>
      <c r="N112">
        <v>20.83</v>
      </c>
    </row>
    <row r="113" spans="1:14" x14ac:dyDescent="0.2">
      <c r="A113" s="13">
        <v>35846</v>
      </c>
      <c r="B113" t="e">
        <v>#N/A</v>
      </c>
      <c r="C113" t="e">
        <v>#N/A</v>
      </c>
      <c r="D113" t="e">
        <v>#N/A</v>
      </c>
      <c r="E113">
        <v>16.72</v>
      </c>
      <c r="F113" t="e">
        <v>#N/A</v>
      </c>
      <c r="G113">
        <v>25.75</v>
      </c>
      <c r="H113">
        <v>19.59</v>
      </c>
      <c r="I113" t="e">
        <v>#N/A</v>
      </c>
      <c r="J113">
        <v>17</v>
      </c>
      <c r="K113">
        <v>18.88</v>
      </c>
      <c r="L113">
        <v>17.5</v>
      </c>
      <c r="M113" s="13">
        <v>35873</v>
      </c>
      <c r="N113">
        <v>19.7</v>
      </c>
    </row>
    <row r="114" spans="1:14" x14ac:dyDescent="0.2">
      <c r="A114" s="13">
        <v>35847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>
        <v>23</v>
      </c>
      <c r="H114" t="e">
        <v>#N/A</v>
      </c>
      <c r="I114" t="e">
        <v>#N/A</v>
      </c>
      <c r="J114" t="e">
        <v>#N/A</v>
      </c>
      <c r="K114">
        <v>15</v>
      </c>
      <c r="L114" t="e">
        <v>#N/A</v>
      </c>
      <c r="M114" s="13">
        <v>35874</v>
      </c>
      <c r="N114">
        <v>19.89</v>
      </c>
    </row>
    <row r="115" spans="1:14" x14ac:dyDescent="0.2">
      <c r="A115" s="13">
        <v>35848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>
        <v>23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s="13">
        <v>35875</v>
      </c>
      <c r="N115">
        <v>17.5</v>
      </c>
    </row>
    <row r="116" spans="1:14" x14ac:dyDescent="0.2">
      <c r="A116" s="13">
        <v>35849</v>
      </c>
      <c r="B116" t="e">
        <v>#N/A</v>
      </c>
      <c r="C116" t="e">
        <v>#N/A</v>
      </c>
      <c r="D116" t="e">
        <v>#N/A</v>
      </c>
      <c r="E116">
        <v>16.75</v>
      </c>
      <c r="F116" t="e">
        <v>#N/A</v>
      </c>
      <c r="G116">
        <v>25.5</v>
      </c>
      <c r="H116">
        <v>21</v>
      </c>
      <c r="I116" t="e">
        <v>#N/A</v>
      </c>
      <c r="J116" t="e">
        <v>#N/A</v>
      </c>
      <c r="K116">
        <v>18.920000000000002</v>
      </c>
      <c r="L116" t="e">
        <v>#N/A</v>
      </c>
      <c r="M116" s="13">
        <v>35876</v>
      </c>
      <c r="N116">
        <v>17.5</v>
      </c>
    </row>
    <row r="117" spans="1:14" x14ac:dyDescent="0.2">
      <c r="A117" s="13">
        <v>35850</v>
      </c>
      <c r="B117" t="e">
        <v>#N/A</v>
      </c>
      <c r="C117" t="e">
        <v>#N/A</v>
      </c>
      <c r="D117" t="e">
        <v>#N/A</v>
      </c>
      <c r="E117">
        <v>16.5</v>
      </c>
      <c r="F117" t="e">
        <v>#N/A</v>
      </c>
      <c r="G117">
        <v>25.03</v>
      </c>
      <c r="H117">
        <v>19.5</v>
      </c>
      <c r="I117" t="e">
        <v>#N/A</v>
      </c>
      <c r="J117">
        <v>18.75</v>
      </c>
      <c r="K117">
        <v>18.57</v>
      </c>
      <c r="L117" t="e">
        <v>#N/A</v>
      </c>
      <c r="M117" s="13">
        <v>35877</v>
      </c>
      <c r="N117">
        <v>24.03</v>
      </c>
    </row>
    <row r="118" spans="1:14" x14ac:dyDescent="0.2">
      <c r="A118" s="13">
        <v>35851</v>
      </c>
      <c r="B118" t="e">
        <v>#N/A</v>
      </c>
      <c r="C118" t="e">
        <v>#N/A</v>
      </c>
      <c r="D118" t="e">
        <v>#N/A</v>
      </c>
      <c r="E118">
        <v>15.55</v>
      </c>
      <c r="F118" t="e">
        <v>#N/A</v>
      </c>
      <c r="G118">
        <v>23.75</v>
      </c>
      <c r="H118">
        <v>19</v>
      </c>
      <c r="I118" t="e">
        <v>#N/A</v>
      </c>
      <c r="J118">
        <v>18.75</v>
      </c>
      <c r="K118">
        <v>18.09</v>
      </c>
      <c r="L118" t="e">
        <v>#N/A</v>
      </c>
      <c r="M118" s="13">
        <v>35878</v>
      </c>
      <c r="N118">
        <v>23.02</v>
      </c>
    </row>
    <row r="119" spans="1:14" x14ac:dyDescent="0.2">
      <c r="A119" s="13">
        <v>35852</v>
      </c>
      <c r="B119" t="e">
        <v>#N/A</v>
      </c>
      <c r="C119" t="e">
        <v>#N/A</v>
      </c>
      <c r="D119" t="e">
        <v>#N/A</v>
      </c>
      <c r="E119">
        <v>14.69</v>
      </c>
      <c r="F119" t="e">
        <v>#N/A</v>
      </c>
      <c r="G119">
        <v>23.67</v>
      </c>
      <c r="H119">
        <v>18.940000000000001</v>
      </c>
      <c r="I119" t="e">
        <v>#N/A</v>
      </c>
      <c r="J119">
        <v>17.399999999999999</v>
      </c>
      <c r="K119">
        <v>17.78</v>
      </c>
      <c r="L119" t="e">
        <v>#N/A</v>
      </c>
      <c r="M119" s="13">
        <v>35879</v>
      </c>
      <c r="N119">
        <v>20.100000000000001</v>
      </c>
    </row>
    <row r="120" spans="1:14" x14ac:dyDescent="0.2">
      <c r="A120" s="13">
        <v>35853</v>
      </c>
      <c r="B120" t="e">
        <v>#N/A</v>
      </c>
      <c r="C120" t="e">
        <v>#N/A</v>
      </c>
      <c r="D120" t="e">
        <v>#N/A</v>
      </c>
      <c r="E120">
        <v>14.53</v>
      </c>
      <c r="F120" t="e">
        <v>#N/A</v>
      </c>
      <c r="G120">
        <v>21.63</v>
      </c>
      <c r="H120">
        <v>19</v>
      </c>
      <c r="I120" t="e">
        <v>#N/A</v>
      </c>
      <c r="J120">
        <v>18.25</v>
      </c>
      <c r="K120">
        <v>17.73</v>
      </c>
      <c r="L120" t="e">
        <v>#N/A</v>
      </c>
      <c r="M120" s="13">
        <v>35880</v>
      </c>
      <c r="N120">
        <v>20.69</v>
      </c>
    </row>
    <row r="121" spans="1:14" x14ac:dyDescent="0.2">
      <c r="A121" s="13">
        <v>35854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>
        <v>22.5</v>
      </c>
      <c r="H121">
        <v>17.5</v>
      </c>
      <c r="I121" t="e">
        <v>#N/A</v>
      </c>
      <c r="J121">
        <v>17</v>
      </c>
      <c r="K121">
        <v>15.33</v>
      </c>
      <c r="L121" t="e">
        <v>#N/A</v>
      </c>
      <c r="M121" s="13">
        <v>35881</v>
      </c>
      <c r="N121">
        <v>19.25</v>
      </c>
    </row>
    <row r="122" spans="1:14" x14ac:dyDescent="0.2">
      <c r="A122" s="13">
        <v>35855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>
        <v>22.5</v>
      </c>
      <c r="H122">
        <v>17.5</v>
      </c>
      <c r="I122" t="e">
        <v>#N/A</v>
      </c>
      <c r="J122">
        <v>17</v>
      </c>
      <c r="K122">
        <v>14.5</v>
      </c>
      <c r="L122" t="e">
        <v>#N/A</v>
      </c>
      <c r="M122" s="13">
        <v>35884</v>
      </c>
      <c r="N122">
        <v>19.57</v>
      </c>
    </row>
    <row r="123" spans="1:14" x14ac:dyDescent="0.2">
      <c r="A123" s="13">
        <v>35856</v>
      </c>
      <c r="B123" t="e">
        <v>#N/A</v>
      </c>
      <c r="C123" t="e">
        <v>#N/A</v>
      </c>
      <c r="D123" t="e">
        <v>#N/A</v>
      </c>
      <c r="E123">
        <v>19.239999999999998</v>
      </c>
      <c r="F123" t="e">
        <v>#N/A</v>
      </c>
      <c r="G123">
        <v>25.69</v>
      </c>
      <c r="H123">
        <v>19.39</v>
      </c>
      <c r="I123" t="e">
        <v>#N/A</v>
      </c>
      <c r="J123">
        <v>20</v>
      </c>
      <c r="K123">
        <v>21.65</v>
      </c>
      <c r="L123" t="e">
        <v>#N/A</v>
      </c>
      <c r="M123" s="13">
        <v>35885</v>
      </c>
      <c r="N123">
        <v>20.100000000000001</v>
      </c>
    </row>
    <row r="124" spans="1:14" x14ac:dyDescent="0.2">
      <c r="A124" s="13">
        <v>35857</v>
      </c>
      <c r="B124" t="e">
        <v>#N/A</v>
      </c>
      <c r="C124" t="e">
        <v>#N/A</v>
      </c>
      <c r="D124" t="e">
        <v>#N/A</v>
      </c>
      <c r="E124">
        <v>18.690000000000001</v>
      </c>
      <c r="F124" t="e">
        <v>#N/A</v>
      </c>
      <c r="G124">
        <v>23.17</v>
      </c>
      <c r="H124">
        <v>19.39</v>
      </c>
      <c r="I124" t="e">
        <v>#N/A</v>
      </c>
      <c r="J124">
        <v>21</v>
      </c>
      <c r="K124">
        <v>22.42</v>
      </c>
      <c r="L124" t="e">
        <v>#N/A</v>
      </c>
      <c r="M124" s="13">
        <v>35886</v>
      </c>
      <c r="N124">
        <v>20.38</v>
      </c>
    </row>
    <row r="125" spans="1:14" x14ac:dyDescent="0.2">
      <c r="A125" s="13">
        <v>35858</v>
      </c>
      <c r="B125" t="e">
        <v>#N/A</v>
      </c>
      <c r="C125" t="e">
        <v>#N/A</v>
      </c>
      <c r="D125" t="e">
        <v>#N/A</v>
      </c>
      <c r="E125">
        <v>18.21</v>
      </c>
      <c r="F125" t="e">
        <v>#N/A</v>
      </c>
      <c r="G125">
        <v>24.78</v>
      </c>
      <c r="H125">
        <v>20.079999999999998</v>
      </c>
      <c r="I125" t="e">
        <v>#N/A</v>
      </c>
      <c r="J125">
        <v>21</v>
      </c>
      <c r="K125">
        <v>22.92</v>
      </c>
      <c r="L125" t="e">
        <v>#N/A</v>
      </c>
      <c r="M125" s="13">
        <v>35887</v>
      </c>
      <c r="N125">
        <v>14.67</v>
      </c>
    </row>
    <row r="126" spans="1:14" x14ac:dyDescent="0.2">
      <c r="A126" s="13">
        <v>35859</v>
      </c>
      <c r="B126" t="e">
        <v>#N/A</v>
      </c>
      <c r="C126" t="e">
        <v>#N/A</v>
      </c>
      <c r="D126" t="e">
        <v>#N/A</v>
      </c>
      <c r="E126">
        <v>18.48</v>
      </c>
      <c r="F126" t="e">
        <v>#N/A</v>
      </c>
      <c r="G126">
        <v>24.38</v>
      </c>
      <c r="H126">
        <v>19.98</v>
      </c>
      <c r="I126" t="e">
        <v>#N/A</v>
      </c>
      <c r="J126">
        <v>21</v>
      </c>
      <c r="K126">
        <v>23.68</v>
      </c>
      <c r="L126">
        <v>16.899999999999999</v>
      </c>
      <c r="M126" s="13">
        <v>35888</v>
      </c>
      <c r="N126">
        <v>15.5</v>
      </c>
    </row>
    <row r="127" spans="1:14" x14ac:dyDescent="0.2">
      <c r="A127" s="13">
        <v>35860</v>
      </c>
      <c r="B127" t="e">
        <v>#N/A</v>
      </c>
      <c r="C127" t="e">
        <v>#N/A</v>
      </c>
      <c r="D127" t="e">
        <v>#N/A</v>
      </c>
      <c r="E127">
        <v>17.86</v>
      </c>
      <c r="F127" t="e">
        <v>#N/A</v>
      </c>
      <c r="G127">
        <v>24.21</v>
      </c>
      <c r="H127">
        <v>18.91</v>
      </c>
      <c r="I127" t="e">
        <v>#N/A</v>
      </c>
      <c r="J127">
        <v>20.23</v>
      </c>
      <c r="K127">
        <v>22.61</v>
      </c>
      <c r="L127">
        <v>16.899999999999999</v>
      </c>
      <c r="M127" s="13">
        <v>35891</v>
      </c>
      <c r="N127">
        <v>20.88</v>
      </c>
    </row>
    <row r="128" spans="1:14" x14ac:dyDescent="0.2">
      <c r="A128" s="13">
        <v>35861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>
        <v>22.89</v>
      </c>
      <c r="H128" t="e">
        <v>#N/A</v>
      </c>
      <c r="I128" t="e">
        <v>#N/A</v>
      </c>
      <c r="J128" t="e">
        <v>#N/A</v>
      </c>
      <c r="K128">
        <v>15</v>
      </c>
      <c r="L128" t="e">
        <v>#N/A</v>
      </c>
      <c r="M128" s="13">
        <v>35892</v>
      </c>
      <c r="N128">
        <v>21.92</v>
      </c>
    </row>
    <row r="129" spans="1:14" x14ac:dyDescent="0.2">
      <c r="A129" s="13">
        <v>35862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>
        <v>22.89</v>
      </c>
      <c r="H129" t="e">
        <v>#N/A</v>
      </c>
      <c r="I129" t="e">
        <v>#N/A</v>
      </c>
      <c r="J129" t="e">
        <v>#N/A</v>
      </c>
      <c r="K129">
        <v>15</v>
      </c>
      <c r="L129" t="e">
        <v>#N/A</v>
      </c>
      <c r="M129" s="13">
        <v>35893</v>
      </c>
      <c r="N129">
        <v>20</v>
      </c>
    </row>
    <row r="130" spans="1:14" x14ac:dyDescent="0.2">
      <c r="A130" s="13">
        <v>35863</v>
      </c>
      <c r="B130" t="e">
        <v>#N/A</v>
      </c>
      <c r="C130" t="e">
        <v>#N/A</v>
      </c>
      <c r="D130" t="e">
        <v>#N/A</v>
      </c>
      <c r="E130">
        <v>18.989999999999998</v>
      </c>
      <c r="F130" t="e">
        <v>#N/A</v>
      </c>
      <c r="G130">
        <v>24</v>
      </c>
      <c r="H130">
        <v>18.850000000000001</v>
      </c>
      <c r="I130" t="e">
        <v>#N/A</v>
      </c>
      <c r="J130">
        <v>18.75</v>
      </c>
      <c r="K130">
        <v>24.52</v>
      </c>
      <c r="L130">
        <v>21.5</v>
      </c>
      <c r="M130" s="13">
        <v>35894</v>
      </c>
      <c r="N130">
        <v>19.3</v>
      </c>
    </row>
    <row r="131" spans="1:14" x14ac:dyDescent="0.2">
      <c r="A131" s="13">
        <v>35864</v>
      </c>
      <c r="B131" t="e">
        <v>#N/A</v>
      </c>
      <c r="C131" t="e">
        <v>#N/A</v>
      </c>
      <c r="D131" t="e">
        <v>#N/A</v>
      </c>
      <c r="E131">
        <v>28.99</v>
      </c>
      <c r="F131" t="e">
        <v>#N/A</v>
      </c>
      <c r="G131">
        <v>25.44</v>
      </c>
      <c r="H131">
        <v>21.25</v>
      </c>
      <c r="I131" t="e">
        <v>#N/A</v>
      </c>
      <c r="J131">
        <v>29.5</v>
      </c>
      <c r="K131">
        <v>34.22</v>
      </c>
      <c r="L131">
        <v>21.5</v>
      </c>
      <c r="M131" s="13">
        <v>35898</v>
      </c>
      <c r="N131">
        <v>25.7</v>
      </c>
    </row>
    <row r="132" spans="1:14" x14ac:dyDescent="0.2">
      <c r="A132" s="13">
        <v>35865</v>
      </c>
      <c r="B132" t="e">
        <v>#N/A</v>
      </c>
      <c r="C132" t="e">
        <v>#N/A</v>
      </c>
      <c r="D132" t="e">
        <v>#N/A</v>
      </c>
      <c r="E132">
        <v>43.53</v>
      </c>
      <c r="F132" t="e">
        <v>#N/A</v>
      </c>
      <c r="G132">
        <v>26.48</v>
      </c>
      <c r="H132">
        <v>21.88</v>
      </c>
      <c r="I132" t="e">
        <v>#N/A</v>
      </c>
      <c r="J132">
        <v>28.99</v>
      </c>
      <c r="K132">
        <v>57</v>
      </c>
      <c r="L132">
        <v>21.5</v>
      </c>
      <c r="M132" s="13">
        <v>35899</v>
      </c>
      <c r="N132">
        <v>20.5</v>
      </c>
    </row>
    <row r="133" spans="1:14" x14ac:dyDescent="0.2">
      <c r="A133" s="13">
        <v>35866</v>
      </c>
      <c r="B133" t="e">
        <v>#N/A</v>
      </c>
      <c r="C133" t="e">
        <v>#N/A</v>
      </c>
      <c r="D133" t="e">
        <v>#N/A</v>
      </c>
      <c r="E133">
        <v>46.42</v>
      </c>
      <c r="F133" t="e">
        <v>#N/A</v>
      </c>
      <c r="G133">
        <v>30.5</v>
      </c>
      <c r="H133">
        <v>21.33</v>
      </c>
      <c r="I133" t="e">
        <v>#N/A</v>
      </c>
      <c r="J133">
        <v>50.5</v>
      </c>
      <c r="K133">
        <v>50.11</v>
      </c>
      <c r="L133">
        <v>40</v>
      </c>
      <c r="M133" s="13">
        <v>35900</v>
      </c>
      <c r="N133">
        <v>21.11</v>
      </c>
    </row>
    <row r="134" spans="1:14" x14ac:dyDescent="0.2">
      <c r="A134" s="13">
        <v>35867</v>
      </c>
      <c r="B134" t="e">
        <v>#N/A</v>
      </c>
      <c r="C134" t="e">
        <v>#N/A</v>
      </c>
      <c r="D134" t="e">
        <v>#N/A</v>
      </c>
      <c r="E134">
        <v>34.299999999999997</v>
      </c>
      <c r="F134" t="e">
        <v>#N/A</v>
      </c>
      <c r="G134">
        <v>27.23</v>
      </c>
      <c r="H134">
        <v>21</v>
      </c>
      <c r="I134" t="e">
        <v>#N/A</v>
      </c>
      <c r="J134">
        <v>28</v>
      </c>
      <c r="K134">
        <v>37.76</v>
      </c>
      <c r="L134">
        <v>40</v>
      </c>
      <c r="M134" s="13">
        <v>35901</v>
      </c>
      <c r="N134">
        <v>21.87</v>
      </c>
    </row>
    <row r="135" spans="1:14" x14ac:dyDescent="0.2">
      <c r="A135" s="13">
        <v>35868</v>
      </c>
      <c r="B135" t="e">
        <v>#N/A</v>
      </c>
      <c r="C135" t="e">
        <v>#N/A</v>
      </c>
      <c r="D135" t="e">
        <v>#N/A</v>
      </c>
      <c r="E135">
        <v>22.25</v>
      </c>
      <c r="F135" t="e">
        <v>#N/A</v>
      </c>
      <c r="G135">
        <v>24</v>
      </c>
      <c r="H135" t="e">
        <v>#N/A</v>
      </c>
      <c r="I135" t="e">
        <v>#N/A</v>
      </c>
      <c r="J135" t="e">
        <v>#N/A</v>
      </c>
      <c r="K135">
        <v>20</v>
      </c>
      <c r="L135" t="e">
        <v>#N/A</v>
      </c>
      <c r="M135" s="13">
        <v>35902</v>
      </c>
      <c r="N135">
        <v>22.43</v>
      </c>
    </row>
    <row r="136" spans="1:14" x14ac:dyDescent="0.2">
      <c r="A136" s="13">
        <v>35869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>
        <v>23.47</v>
      </c>
      <c r="H136" t="e">
        <v>#N/A</v>
      </c>
      <c r="I136" t="e">
        <v>#N/A</v>
      </c>
      <c r="J136" t="e">
        <v>#N/A</v>
      </c>
      <c r="K136">
        <v>20</v>
      </c>
      <c r="L136" t="e">
        <v>#N/A</v>
      </c>
      <c r="M136" s="13">
        <v>35905</v>
      </c>
      <c r="N136">
        <v>22.94</v>
      </c>
    </row>
    <row r="137" spans="1:14" x14ac:dyDescent="0.2">
      <c r="A137" s="13">
        <v>35870</v>
      </c>
      <c r="B137" t="e">
        <v>#N/A</v>
      </c>
      <c r="C137" t="e">
        <v>#N/A</v>
      </c>
      <c r="D137" t="e">
        <v>#N/A</v>
      </c>
      <c r="E137">
        <v>20</v>
      </c>
      <c r="F137" t="e">
        <v>#N/A</v>
      </c>
      <c r="G137">
        <v>28.3</v>
      </c>
      <c r="H137">
        <v>20.309999999999999</v>
      </c>
      <c r="I137" t="e">
        <v>#N/A</v>
      </c>
      <c r="J137" t="e">
        <v>#N/A</v>
      </c>
      <c r="K137">
        <v>27.95</v>
      </c>
      <c r="L137" t="e">
        <v>#N/A</v>
      </c>
      <c r="M137" s="13">
        <v>35906</v>
      </c>
      <c r="N137">
        <v>23.11</v>
      </c>
    </row>
    <row r="138" spans="1:14" x14ac:dyDescent="0.2">
      <c r="A138" s="13">
        <v>35871</v>
      </c>
      <c r="B138" t="e">
        <v>#N/A</v>
      </c>
      <c r="C138" t="e">
        <v>#N/A</v>
      </c>
      <c r="D138" t="e">
        <v>#N/A</v>
      </c>
      <c r="E138">
        <v>17.829999999999998</v>
      </c>
      <c r="F138" t="e">
        <v>#N/A</v>
      </c>
      <c r="G138">
        <v>24.83</v>
      </c>
      <c r="H138">
        <v>19.38</v>
      </c>
      <c r="I138" t="e">
        <v>#N/A</v>
      </c>
      <c r="J138" t="e">
        <v>#N/A</v>
      </c>
      <c r="K138">
        <v>22.28</v>
      </c>
      <c r="L138" t="e">
        <v>#N/A</v>
      </c>
      <c r="M138" s="13">
        <v>35907</v>
      </c>
      <c r="N138">
        <v>23.25</v>
      </c>
    </row>
    <row r="139" spans="1:14" x14ac:dyDescent="0.2">
      <c r="A139" s="13">
        <v>35872</v>
      </c>
      <c r="B139" t="e">
        <v>#N/A</v>
      </c>
      <c r="C139" t="e">
        <v>#N/A</v>
      </c>
      <c r="D139" t="e">
        <v>#N/A</v>
      </c>
      <c r="E139">
        <v>16.54</v>
      </c>
      <c r="F139" t="e">
        <v>#N/A</v>
      </c>
      <c r="G139">
        <v>24.67</v>
      </c>
      <c r="H139">
        <v>18.41</v>
      </c>
      <c r="I139" t="e">
        <v>#N/A</v>
      </c>
      <c r="J139">
        <v>15.5</v>
      </c>
      <c r="K139">
        <v>22.38</v>
      </c>
      <c r="L139" t="e">
        <v>#N/A</v>
      </c>
      <c r="M139" s="13">
        <v>35908</v>
      </c>
      <c r="N139">
        <v>20.329999999999998</v>
      </c>
    </row>
    <row r="140" spans="1:14" x14ac:dyDescent="0.2">
      <c r="A140" s="13">
        <v>35873</v>
      </c>
      <c r="B140" t="e">
        <v>#N/A</v>
      </c>
      <c r="C140" t="e">
        <v>#N/A</v>
      </c>
      <c r="D140" t="e">
        <v>#N/A</v>
      </c>
      <c r="E140">
        <v>16.13</v>
      </c>
      <c r="F140" t="e">
        <v>#N/A</v>
      </c>
      <c r="G140">
        <v>23.71</v>
      </c>
      <c r="H140">
        <v>18.41</v>
      </c>
      <c r="I140" t="e">
        <v>#N/A</v>
      </c>
      <c r="J140">
        <v>15.5</v>
      </c>
      <c r="K140">
        <v>22.17</v>
      </c>
      <c r="L140" t="e">
        <v>#N/A</v>
      </c>
      <c r="M140" s="13">
        <v>35909</v>
      </c>
      <c r="N140">
        <v>19.420000000000002</v>
      </c>
    </row>
    <row r="141" spans="1:14" x14ac:dyDescent="0.2">
      <c r="A141" s="13">
        <v>35874</v>
      </c>
      <c r="B141" t="e">
        <v>#N/A</v>
      </c>
      <c r="C141" t="e">
        <v>#N/A</v>
      </c>
      <c r="D141" t="e">
        <v>#N/A</v>
      </c>
      <c r="E141">
        <v>16.02</v>
      </c>
      <c r="F141" t="e">
        <v>#N/A</v>
      </c>
      <c r="G141">
        <v>24.1</v>
      </c>
      <c r="H141">
        <v>18.329999999999998</v>
      </c>
      <c r="I141" t="e">
        <v>#N/A</v>
      </c>
      <c r="J141">
        <v>15.5</v>
      </c>
      <c r="K141">
        <v>22.5</v>
      </c>
      <c r="L141">
        <v>20.5</v>
      </c>
      <c r="M141" s="13">
        <v>35912</v>
      </c>
      <c r="N141">
        <v>20.05</v>
      </c>
    </row>
    <row r="142" spans="1:14" x14ac:dyDescent="0.2">
      <c r="A142" s="13">
        <v>35875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>
        <v>24</v>
      </c>
      <c r="H142">
        <v>18.329999999999998</v>
      </c>
      <c r="I142" t="e">
        <v>#N/A</v>
      </c>
      <c r="J142" t="e">
        <v>#N/A</v>
      </c>
      <c r="K142">
        <v>22</v>
      </c>
      <c r="L142" t="e">
        <v>#N/A</v>
      </c>
      <c r="M142" s="13">
        <v>35913</v>
      </c>
      <c r="N142">
        <v>21.39</v>
      </c>
    </row>
    <row r="143" spans="1:14" x14ac:dyDescent="0.2">
      <c r="A143" s="13">
        <v>35876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>
        <v>23.5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s="13">
        <v>35914</v>
      </c>
      <c r="N143">
        <v>21.34</v>
      </c>
    </row>
    <row r="144" spans="1:14" x14ac:dyDescent="0.2">
      <c r="A144" s="13">
        <v>35877</v>
      </c>
      <c r="B144" t="e">
        <v>#N/A</v>
      </c>
      <c r="C144" t="e">
        <v>#N/A</v>
      </c>
      <c r="D144" t="e">
        <v>#N/A</v>
      </c>
      <c r="E144">
        <v>21.25</v>
      </c>
      <c r="F144" t="e">
        <v>#N/A</v>
      </c>
      <c r="G144">
        <v>25</v>
      </c>
      <c r="H144" t="e">
        <v>#N/A</v>
      </c>
      <c r="I144" t="e">
        <v>#N/A</v>
      </c>
      <c r="J144" t="e">
        <v>#N/A</v>
      </c>
      <c r="K144">
        <v>28.41</v>
      </c>
      <c r="L144">
        <v>27</v>
      </c>
      <c r="M144" s="13">
        <v>35915</v>
      </c>
      <c r="N144">
        <v>20.71</v>
      </c>
    </row>
    <row r="145" spans="1:14" x14ac:dyDescent="0.2">
      <c r="A145" s="13">
        <v>35878</v>
      </c>
      <c r="B145" t="e">
        <v>#N/A</v>
      </c>
      <c r="C145" t="e">
        <v>#N/A</v>
      </c>
      <c r="D145" t="e">
        <v>#N/A</v>
      </c>
      <c r="E145">
        <v>18.829999999999998</v>
      </c>
      <c r="F145" t="e">
        <v>#N/A</v>
      </c>
      <c r="G145">
        <v>24.83</v>
      </c>
      <c r="H145">
        <v>20.38</v>
      </c>
      <c r="I145" t="e">
        <v>#N/A</v>
      </c>
      <c r="J145" t="e">
        <v>#N/A</v>
      </c>
      <c r="K145">
        <v>22.39</v>
      </c>
      <c r="L145">
        <v>27</v>
      </c>
      <c r="M145" s="13">
        <v>35916</v>
      </c>
      <c r="N145">
        <v>20.78</v>
      </c>
    </row>
    <row r="146" spans="1:14" x14ac:dyDescent="0.2">
      <c r="A146" s="13">
        <v>35879</v>
      </c>
      <c r="B146" t="e">
        <v>#N/A</v>
      </c>
      <c r="C146" t="e">
        <v>#N/A</v>
      </c>
      <c r="D146" t="e">
        <v>#N/A</v>
      </c>
      <c r="E146">
        <v>17.05</v>
      </c>
      <c r="F146" t="e">
        <v>#N/A</v>
      </c>
      <c r="G146">
        <v>26</v>
      </c>
      <c r="H146">
        <v>19.5</v>
      </c>
      <c r="I146" t="e">
        <v>#N/A</v>
      </c>
      <c r="J146">
        <v>15</v>
      </c>
      <c r="K146">
        <v>21.25</v>
      </c>
      <c r="L146">
        <v>27</v>
      </c>
      <c r="M146" s="13">
        <v>35919</v>
      </c>
      <c r="N146">
        <v>22.75</v>
      </c>
    </row>
    <row r="147" spans="1:14" x14ac:dyDescent="0.2">
      <c r="A147" s="13">
        <v>35880</v>
      </c>
      <c r="B147" t="e">
        <v>#N/A</v>
      </c>
      <c r="C147" t="e">
        <v>#N/A</v>
      </c>
      <c r="D147" t="e">
        <v>#N/A</v>
      </c>
      <c r="E147">
        <v>18.559999999999999</v>
      </c>
      <c r="F147" t="e">
        <v>#N/A</v>
      </c>
      <c r="G147">
        <v>22.5</v>
      </c>
      <c r="H147">
        <v>19.5</v>
      </c>
      <c r="I147" t="e">
        <v>#N/A</v>
      </c>
      <c r="J147">
        <v>17.5</v>
      </c>
      <c r="K147">
        <v>21.58</v>
      </c>
      <c r="L147">
        <v>27</v>
      </c>
      <c r="M147" s="13">
        <v>35920</v>
      </c>
      <c r="N147">
        <v>22.86</v>
      </c>
    </row>
    <row r="148" spans="1:14" x14ac:dyDescent="0.2">
      <c r="A148" s="13">
        <v>35881</v>
      </c>
      <c r="B148" t="e">
        <v>#N/A</v>
      </c>
      <c r="C148" t="e">
        <v>#N/A</v>
      </c>
      <c r="D148" t="e">
        <v>#N/A</v>
      </c>
      <c r="E148">
        <v>18.05</v>
      </c>
      <c r="F148" t="e">
        <v>#N/A</v>
      </c>
      <c r="G148">
        <v>22.5</v>
      </c>
      <c r="H148">
        <v>19.75</v>
      </c>
      <c r="I148" t="e">
        <v>#N/A</v>
      </c>
      <c r="J148">
        <v>17.5</v>
      </c>
      <c r="K148">
        <v>20.78</v>
      </c>
      <c r="L148">
        <v>27</v>
      </c>
      <c r="M148" s="13">
        <v>35921</v>
      </c>
      <c r="N148">
        <v>22.6</v>
      </c>
    </row>
    <row r="149" spans="1:14" x14ac:dyDescent="0.2">
      <c r="A149" s="13">
        <v>35882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>
        <v>22</v>
      </c>
      <c r="H149" t="e">
        <v>#N/A</v>
      </c>
      <c r="I149" t="e">
        <v>#N/A</v>
      </c>
      <c r="J149" t="e">
        <v>#N/A</v>
      </c>
      <c r="K149">
        <v>18.97</v>
      </c>
      <c r="L149" t="e">
        <v>#N/A</v>
      </c>
      <c r="M149" s="13">
        <v>35922</v>
      </c>
      <c r="N149">
        <v>22.61</v>
      </c>
    </row>
    <row r="150" spans="1:14" x14ac:dyDescent="0.2">
      <c r="A150" s="13">
        <v>35883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>
        <v>22</v>
      </c>
      <c r="H150" t="e">
        <v>#N/A</v>
      </c>
      <c r="I150" t="e">
        <v>#N/A</v>
      </c>
      <c r="J150" t="e">
        <v>#N/A</v>
      </c>
      <c r="K150">
        <v>19</v>
      </c>
      <c r="L150" t="e">
        <v>#N/A</v>
      </c>
      <c r="M150" s="13">
        <v>35923</v>
      </c>
      <c r="N150">
        <v>20.5</v>
      </c>
    </row>
    <row r="151" spans="1:14" x14ac:dyDescent="0.2">
      <c r="A151" s="13">
        <v>35884</v>
      </c>
      <c r="B151" t="e">
        <v>#N/A</v>
      </c>
      <c r="C151" t="e">
        <v>#N/A</v>
      </c>
      <c r="D151" t="e">
        <v>#N/A</v>
      </c>
      <c r="E151">
        <v>16.97</v>
      </c>
      <c r="F151" t="e">
        <v>#N/A</v>
      </c>
      <c r="G151">
        <v>23.5</v>
      </c>
      <c r="H151">
        <v>18.16</v>
      </c>
      <c r="I151" t="e">
        <v>#N/A</v>
      </c>
      <c r="J151" t="e">
        <v>#N/A</v>
      </c>
      <c r="K151">
        <v>21.56</v>
      </c>
      <c r="L151" t="e">
        <v>#N/A</v>
      </c>
      <c r="M151" s="13">
        <v>35926</v>
      </c>
      <c r="N151">
        <v>22.16</v>
      </c>
    </row>
    <row r="152" spans="1:14" x14ac:dyDescent="0.2">
      <c r="A152" s="13">
        <v>35885</v>
      </c>
      <c r="B152" t="e">
        <v>#N/A</v>
      </c>
      <c r="C152" t="e">
        <v>#N/A</v>
      </c>
      <c r="D152" t="e">
        <v>#N/A</v>
      </c>
      <c r="E152">
        <v>17.82</v>
      </c>
      <c r="F152" t="e">
        <v>#N/A</v>
      </c>
      <c r="G152">
        <v>23.67</v>
      </c>
      <c r="H152">
        <v>18.38</v>
      </c>
      <c r="I152" t="e">
        <v>#N/A</v>
      </c>
      <c r="J152" t="e">
        <v>#N/A</v>
      </c>
      <c r="K152">
        <v>22.19</v>
      </c>
      <c r="L152" t="e">
        <v>#N/A</v>
      </c>
      <c r="M152" s="13">
        <v>35927</v>
      </c>
      <c r="N152">
        <v>23.21</v>
      </c>
    </row>
    <row r="153" spans="1:14" x14ac:dyDescent="0.2">
      <c r="A153" s="13">
        <v>35886</v>
      </c>
      <c r="B153" t="e">
        <v>#N/A</v>
      </c>
      <c r="C153" t="e">
        <v>#N/A</v>
      </c>
      <c r="D153" t="e">
        <v>#N/A</v>
      </c>
      <c r="E153">
        <v>18.78</v>
      </c>
      <c r="F153" t="e">
        <v>#N/A</v>
      </c>
      <c r="G153">
        <v>27.5</v>
      </c>
      <c r="H153">
        <v>18.25</v>
      </c>
      <c r="I153" t="e">
        <v>#N/A</v>
      </c>
      <c r="J153" t="e">
        <v>#N/A</v>
      </c>
      <c r="K153">
        <v>22.93</v>
      </c>
      <c r="L153" t="e">
        <v>#N/A</v>
      </c>
      <c r="M153" s="13">
        <v>35928</v>
      </c>
      <c r="N153">
        <v>27.17</v>
      </c>
    </row>
    <row r="154" spans="1:14" x14ac:dyDescent="0.2">
      <c r="A154" s="13">
        <v>35887</v>
      </c>
      <c r="B154" t="e">
        <v>#N/A</v>
      </c>
      <c r="C154" t="e">
        <v>#N/A</v>
      </c>
      <c r="D154" t="e">
        <v>#N/A</v>
      </c>
      <c r="E154">
        <v>17.920000000000002</v>
      </c>
      <c r="F154" t="e">
        <v>#N/A</v>
      </c>
      <c r="G154">
        <v>25.8</v>
      </c>
      <c r="H154">
        <v>16.5</v>
      </c>
      <c r="I154" t="e">
        <v>#N/A</v>
      </c>
      <c r="J154" t="e">
        <v>#N/A</v>
      </c>
      <c r="K154">
        <v>21.75</v>
      </c>
      <c r="L154" t="e">
        <v>#N/A</v>
      </c>
      <c r="M154" s="13">
        <v>35929</v>
      </c>
      <c r="N154">
        <v>26.61</v>
      </c>
    </row>
    <row r="155" spans="1:14" x14ac:dyDescent="0.2">
      <c r="A155" s="13">
        <v>35888</v>
      </c>
      <c r="B155" t="e">
        <v>#N/A</v>
      </c>
      <c r="C155" t="e">
        <v>#N/A</v>
      </c>
      <c r="D155" t="e">
        <v>#N/A</v>
      </c>
      <c r="E155">
        <v>18.13</v>
      </c>
      <c r="F155" t="e">
        <v>#N/A</v>
      </c>
      <c r="G155">
        <v>26.09</v>
      </c>
      <c r="H155">
        <v>17.829999999999998</v>
      </c>
      <c r="I155" t="e">
        <v>#N/A</v>
      </c>
      <c r="J155" t="e">
        <v>#N/A</v>
      </c>
      <c r="K155">
        <v>23.43</v>
      </c>
      <c r="L155" t="e">
        <v>#N/A</v>
      </c>
      <c r="M155" s="13">
        <v>35930</v>
      </c>
      <c r="N155">
        <v>35.32</v>
      </c>
    </row>
    <row r="156" spans="1:14" x14ac:dyDescent="0.2">
      <c r="A156" s="13">
        <v>35889</v>
      </c>
      <c r="B156" t="e">
        <v>#N/A</v>
      </c>
      <c r="C156" t="e">
        <v>#N/A</v>
      </c>
      <c r="D156" t="e">
        <v>#N/A</v>
      </c>
      <c r="E156">
        <v>17.690000000000001</v>
      </c>
      <c r="F156" t="e">
        <v>#N/A</v>
      </c>
      <c r="G156">
        <v>22.5</v>
      </c>
      <c r="H156" t="e">
        <v>#N/A</v>
      </c>
      <c r="I156" t="e">
        <v>#N/A</v>
      </c>
      <c r="J156">
        <v>19.75</v>
      </c>
      <c r="K156" t="e">
        <v>#N/A</v>
      </c>
      <c r="L156" t="e">
        <v>#N/A</v>
      </c>
      <c r="M156" s="13">
        <v>35933</v>
      </c>
      <c r="N156">
        <v>37.06</v>
      </c>
    </row>
    <row r="157" spans="1:14" x14ac:dyDescent="0.2">
      <c r="A157" s="13">
        <v>35890</v>
      </c>
      <c r="B157" t="e">
        <v>#N/A</v>
      </c>
      <c r="C157" t="e">
        <v>#N/A</v>
      </c>
      <c r="D157" t="e">
        <v>#N/A</v>
      </c>
      <c r="E157">
        <v>17.59</v>
      </c>
      <c r="F157" t="e">
        <v>#N/A</v>
      </c>
      <c r="G157">
        <v>24.5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s="13">
        <v>35934</v>
      </c>
      <c r="N157">
        <v>55.72</v>
      </c>
    </row>
    <row r="158" spans="1:14" x14ac:dyDescent="0.2">
      <c r="A158" s="13">
        <v>35891</v>
      </c>
      <c r="B158" t="e">
        <v>#N/A</v>
      </c>
      <c r="C158" t="e">
        <v>#N/A</v>
      </c>
      <c r="D158" t="e">
        <v>#N/A</v>
      </c>
      <c r="E158">
        <v>20.65</v>
      </c>
      <c r="F158" t="e">
        <v>#N/A</v>
      </c>
      <c r="G158">
        <v>26.75</v>
      </c>
      <c r="H158">
        <v>17.579999999999998</v>
      </c>
      <c r="I158" t="e">
        <v>#N/A</v>
      </c>
      <c r="J158">
        <v>23</v>
      </c>
      <c r="K158">
        <v>25.78</v>
      </c>
      <c r="L158" t="e">
        <v>#N/A</v>
      </c>
      <c r="M158" s="13">
        <v>35935</v>
      </c>
      <c r="N158">
        <v>54.34</v>
      </c>
    </row>
    <row r="159" spans="1:14" x14ac:dyDescent="0.2">
      <c r="A159" s="13">
        <v>35892</v>
      </c>
      <c r="B159" t="e">
        <v>#N/A</v>
      </c>
      <c r="C159" t="e">
        <v>#N/A</v>
      </c>
      <c r="D159" t="e">
        <v>#N/A</v>
      </c>
      <c r="E159">
        <v>22.74</v>
      </c>
      <c r="F159" t="e">
        <v>#N/A</v>
      </c>
      <c r="G159">
        <v>24.71</v>
      </c>
      <c r="H159">
        <v>20.13</v>
      </c>
      <c r="I159" t="e">
        <v>#N/A</v>
      </c>
      <c r="J159">
        <v>23</v>
      </c>
      <c r="K159">
        <v>26.04</v>
      </c>
      <c r="L159" t="e">
        <v>#N/A</v>
      </c>
      <c r="M159" s="13">
        <v>35936</v>
      </c>
      <c r="N159">
        <v>32.03</v>
      </c>
    </row>
    <row r="160" spans="1:14" x14ac:dyDescent="0.2">
      <c r="A160" s="13">
        <v>35893</v>
      </c>
      <c r="B160" t="e">
        <v>#N/A</v>
      </c>
      <c r="C160" t="e">
        <v>#N/A</v>
      </c>
      <c r="D160" t="e">
        <v>#N/A</v>
      </c>
      <c r="E160">
        <v>20.46</v>
      </c>
      <c r="F160" t="e">
        <v>#N/A</v>
      </c>
      <c r="G160">
        <v>23.67</v>
      </c>
      <c r="H160">
        <v>18.5</v>
      </c>
      <c r="I160" t="e">
        <v>#N/A</v>
      </c>
      <c r="J160">
        <v>23</v>
      </c>
      <c r="K160">
        <v>24.62</v>
      </c>
      <c r="L160" t="e">
        <v>#N/A</v>
      </c>
      <c r="M160" s="13">
        <v>35937</v>
      </c>
      <c r="N160">
        <v>32.369999999999997</v>
      </c>
    </row>
    <row r="161" spans="1:14" x14ac:dyDescent="0.2">
      <c r="A161" s="13">
        <v>35894</v>
      </c>
      <c r="B161" t="e">
        <v>#N/A</v>
      </c>
      <c r="C161" t="e">
        <v>#N/A</v>
      </c>
      <c r="D161" t="e">
        <v>#N/A</v>
      </c>
      <c r="E161">
        <v>22.72</v>
      </c>
      <c r="F161" t="e">
        <v>#N/A</v>
      </c>
      <c r="G161">
        <v>23.19</v>
      </c>
      <c r="H161">
        <v>18.170000000000002</v>
      </c>
      <c r="I161" t="e">
        <v>#N/A</v>
      </c>
      <c r="J161">
        <v>23</v>
      </c>
      <c r="K161">
        <v>23.57</v>
      </c>
      <c r="L161" t="e">
        <v>#N/A</v>
      </c>
      <c r="M161" s="13">
        <v>35941</v>
      </c>
      <c r="N161">
        <v>25.13</v>
      </c>
    </row>
    <row r="162" spans="1:14" x14ac:dyDescent="0.2">
      <c r="A162" s="13">
        <v>35895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>
        <v>22.84</v>
      </c>
      <c r="H162">
        <v>18.5</v>
      </c>
      <c r="I162" t="e">
        <v>#N/A</v>
      </c>
      <c r="J162" t="e">
        <v>#N/A</v>
      </c>
      <c r="K162">
        <v>25.33</v>
      </c>
      <c r="L162" t="e">
        <v>#N/A</v>
      </c>
      <c r="M162" s="13">
        <v>35942</v>
      </c>
      <c r="N162">
        <v>31.21</v>
      </c>
    </row>
    <row r="163" spans="1:14" x14ac:dyDescent="0.2">
      <c r="A163" s="13">
        <v>35896</v>
      </c>
      <c r="B163" t="e">
        <v>#N/A</v>
      </c>
      <c r="C163" t="e">
        <v>#N/A</v>
      </c>
      <c r="D163" t="e">
        <v>#N/A</v>
      </c>
      <c r="E163">
        <v>16</v>
      </c>
      <c r="F163" t="e">
        <v>#N/A</v>
      </c>
      <c r="G163">
        <v>21.91</v>
      </c>
      <c r="H163" t="e">
        <v>#N/A</v>
      </c>
      <c r="I163" t="e">
        <v>#N/A</v>
      </c>
      <c r="J163">
        <v>19.63</v>
      </c>
      <c r="K163" t="e">
        <v>#N/A</v>
      </c>
      <c r="L163" t="e">
        <v>#N/A</v>
      </c>
      <c r="M163" s="13">
        <v>35943</v>
      </c>
      <c r="N163">
        <v>34.159999999999997</v>
      </c>
    </row>
    <row r="164" spans="1:14" x14ac:dyDescent="0.2">
      <c r="A164" s="13">
        <v>35897</v>
      </c>
      <c r="B164" t="e">
        <v>#N/A</v>
      </c>
      <c r="C164" t="e">
        <v>#N/A</v>
      </c>
      <c r="D164" t="e">
        <v>#N/A</v>
      </c>
      <c r="E164">
        <v>15</v>
      </c>
      <c r="F164" t="e">
        <v>#N/A</v>
      </c>
      <c r="G164">
        <v>21.91</v>
      </c>
      <c r="H164" t="e">
        <v>#N/A</v>
      </c>
      <c r="I164" t="e">
        <v>#N/A</v>
      </c>
      <c r="J164">
        <v>19</v>
      </c>
      <c r="K164" t="e">
        <v>#N/A</v>
      </c>
      <c r="L164" t="e">
        <v>#N/A</v>
      </c>
      <c r="M164" s="13">
        <v>35944</v>
      </c>
      <c r="N164">
        <v>39.450000000000003</v>
      </c>
    </row>
    <row r="165" spans="1:14" x14ac:dyDescent="0.2">
      <c r="A165" s="13">
        <v>35898</v>
      </c>
      <c r="B165" t="e">
        <v>#N/A</v>
      </c>
      <c r="C165" t="e">
        <v>#N/A</v>
      </c>
      <c r="D165" t="e">
        <v>#N/A</v>
      </c>
      <c r="E165">
        <v>29.84</v>
      </c>
      <c r="F165" t="e">
        <v>#N/A</v>
      </c>
      <c r="G165">
        <v>23.75</v>
      </c>
      <c r="H165">
        <v>18</v>
      </c>
      <c r="I165" t="e">
        <v>#N/A</v>
      </c>
      <c r="J165" t="e">
        <v>#N/A</v>
      </c>
      <c r="K165">
        <v>36.380000000000003</v>
      </c>
      <c r="L165" t="e">
        <v>#N/A</v>
      </c>
      <c r="M165" s="13">
        <v>35947</v>
      </c>
      <c r="N165">
        <v>27.08</v>
      </c>
    </row>
    <row r="166" spans="1:14" x14ac:dyDescent="0.2">
      <c r="A166" s="13">
        <v>35899</v>
      </c>
      <c r="B166" t="e">
        <v>#N/A</v>
      </c>
      <c r="C166" t="e">
        <v>#N/A</v>
      </c>
      <c r="D166" t="e">
        <v>#N/A</v>
      </c>
      <c r="E166">
        <v>21.61</v>
      </c>
      <c r="F166" t="e">
        <v>#N/A</v>
      </c>
      <c r="G166">
        <v>24.83</v>
      </c>
      <c r="H166">
        <v>18.079999999999998</v>
      </c>
      <c r="I166" t="e">
        <v>#N/A</v>
      </c>
      <c r="J166" t="e">
        <v>#N/A</v>
      </c>
      <c r="K166">
        <v>24</v>
      </c>
      <c r="L166" t="e">
        <v>#N/A</v>
      </c>
      <c r="M166" s="13">
        <v>35948</v>
      </c>
      <c r="N166">
        <v>25.16</v>
      </c>
    </row>
    <row r="167" spans="1:14" x14ac:dyDescent="0.2">
      <c r="A167" s="13">
        <v>35900</v>
      </c>
      <c r="B167" t="e">
        <v>#N/A</v>
      </c>
      <c r="C167" t="e">
        <v>#N/A</v>
      </c>
      <c r="D167" t="e">
        <v>#N/A</v>
      </c>
      <c r="E167">
        <v>21.97</v>
      </c>
      <c r="F167" t="e">
        <v>#N/A</v>
      </c>
      <c r="G167">
        <v>24.22</v>
      </c>
      <c r="H167">
        <v>18.54</v>
      </c>
      <c r="I167" t="e">
        <v>#N/A</v>
      </c>
      <c r="J167" t="e">
        <v>#N/A</v>
      </c>
      <c r="K167">
        <v>21.98</v>
      </c>
      <c r="L167" t="e">
        <v>#N/A</v>
      </c>
      <c r="M167" s="13">
        <v>35949</v>
      </c>
      <c r="N167">
        <v>20.100000000000001</v>
      </c>
    </row>
    <row r="168" spans="1:14" x14ac:dyDescent="0.2">
      <c r="A168" s="13">
        <v>35901</v>
      </c>
      <c r="B168" t="e">
        <v>#N/A</v>
      </c>
      <c r="C168" t="e">
        <v>#N/A</v>
      </c>
      <c r="D168" t="e">
        <v>#N/A</v>
      </c>
      <c r="E168">
        <v>24.04</v>
      </c>
      <c r="F168" t="e">
        <v>#N/A</v>
      </c>
      <c r="G168">
        <v>23.66</v>
      </c>
      <c r="H168">
        <v>20.75</v>
      </c>
      <c r="I168" t="e">
        <v>#N/A</v>
      </c>
      <c r="J168">
        <v>24.75</v>
      </c>
      <c r="K168">
        <v>24.13</v>
      </c>
      <c r="L168" t="e">
        <v>#N/A</v>
      </c>
      <c r="M168" s="13">
        <v>35950</v>
      </c>
      <c r="N168">
        <v>23.15</v>
      </c>
    </row>
    <row r="169" spans="1:14" x14ac:dyDescent="0.2">
      <c r="A169" s="13">
        <v>35902</v>
      </c>
      <c r="B169" t="e">
        <v>#N/A</v>
      </c>
      <c r="C169" t="e">
        <v>#N/A</v>
      </c>
      <c r="D169" t="e">
        <v>#N/A</v>
      </c>
      <c r="E169">
        <v>24.31</v>
      </c>
      <c r="F169" t="e">
        <v>#N/A</v>
      </c>
      <c r="G169">
        <v>23.5</v>
      </c>
      <c r="H169">
        <v>21.25</v>
      </c>
      <c r="I169" t="e">
        <v>#N/A</v>
      </c>
      <c r="J169">
        <v>25</v>
      </c>
      <c r="K169">
        <v>24.83</v>
      </c>
      <c r="L169">
        <v>28</v>
      </c>
      <c r="M169" s="13">
        <v>35951</v>
      </c>
      <c r="N169">
        <v>21.2</v>
      </c>
    </row>
    <row r="170" spans="1:14" x14ac:dyDescent="0.2">
      <c r="A170" s="13">
        <v>35903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>
        <v>20.43</v>
      </c>
      <c r="H170" t="e">
        <v>#N/A</v>
      </c>
      <c r="I170" t="e">
        <v>#N/A</v>
      </c>
      <c r="J170" t="e">
        <v>#N/A</v>
      </c>
      <c r="K170">
        <v>17.25</v>
      </c>
      <c r="L170" t="e">
        <v>#N/A</v>
      </c>
      <c r="M170" s="13">
        <v>35954</v>
      </c>
      <c r="N170">
        <v>20.85</v>
      </c>
    </row>
    <row r="171" spans="1:14" x14ac:dyDescent="0.2">
      <c r="A171" s="13">
        <v>35904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>
        <v>20.329999999999998</v>
      </c>
      <c r="H171" t="e">
        <v>#N/A</v>
      </c>
      <c r="I171" t="e">
        <v>#N/A</v>
      </c>
      <c r="J171" t="e">
        <v>#N/A</v>
      </c>
      <c r="K171">
        <v>17.25</v>
      </c>
      <c r="L171" t="e">
        <v>#N/A</v>
      </c>
      <c r="M171" s="13">
        <v>35955</v>
      </c>
      <c r="N171">
        <v>20.02</v>
      </c>
    </row>
    <row r="172" spans="1:14" x14ac:dyDescent="0.2">
      <c r="A172" s="13">
        <v>35905</v>
      </c>
      <c r="B172" t="e">
        <v>#N/A</v>
      </c>
      <c r="C172" t="e">
        <v>#N/A</v>
      </c>
      <c r="D172" t="e">
        <v>#N/A</v>
      </c>
      <c r="E172">
        <v>25</v>
      </c>
      <c r="F172" t="e">
        <v>#N/A</v>
      </c>
      <c r="G172">
        <v>23.3</v>
      </c>
      <c r="H172" t="e">
        <v>#N/A</v>
      </c>
      <c r="I172" t="e">
        <v>#N/A</v>
      </c>
      <c r="J172">
        <v>22</v>
      </c>
      <c r="K172">
        <v>24.44</v>
      </c>
      <c r="L172" t="e">
        <v>#N/A</v>
      </c>
      <c r="M172" s="13">
        <v>35956</v>
      </c>
      <c r="N172">
        <v>19.75</v>
      </c>
    </row>
    <row r="173" spans="1:14" x14ac:dyDescent="0.2">
      <c r="A173" s="13">
        <v>35906</v>
      </c>
      <c r="B173" t="e">
        <v>#N/A</v>
      </c>
      <c r="C173" t="e">
        <v>#N/A</v>
      </c>
      <c r="D173" t="e">
        <v>#N/A</v>
      </c>
      <c r="E173">
        <v>21.23</v>
      </c>
      <c r="F173" t="e">
        <v>#N/A</v>
      </c>
      <c r="G173">
        <v>24.5</v>
      </c>
      <c r="H173" t="e">
        <v>#N/A</v>
      </c>
      <c r="I173" t="e">
        <v>#N/A</v>
      </c>
      <c r="J173">
        <v>19.25</v>
      </c>
      <c r="K173">
        <v>22.78</v>
      </c>
      <c r="L173" t="e">
        <v>#N/A</v>
      </c>
      <c r="M173" s="13">
        <v>35957</v>
      </c>
      <c r="N173">
        <v>21.02</v>
      </c>
    </row>
    <row r="174" spans="1:14" x14ac:dyDescent="0.2">
      <c r="A174" s="13">
        <v>35907</v>
      </c>
      <c r="B174" t="e">
        <v>#N/A</v>
      </c>
      <c r="C174" t="e">
        <v>#N/A</v>
      </c>
      <c r="D174" t="e">
        <v>#N/A</v>
      </c>
      <c r="E174">
        <v>20.76</v>
      </c>
      <c r="F174" t="e">
        <v>#N/A</v>
      </c>
      <c r="G174">
        <v>24.75</v>
      </c>
      <c r="H174">
        <v>17.88</v>
      </c>
      <c r="I174" t="e">
        <v>#N/A</v>
      </c>
      <c r="J174">
        <v>19.25</v>
      </c>
      <c r="K174">
        <v>22.21</v>
      </c>
      <c r="L174">
        <v>23</v>
      </c>
      <c r="M174" s="13">
        <v>35958</v>
      </c>
      <c r="N174">
        <v>26.45</v>
      </c>
    </row>
    <row r="175" spans="1:14" x14ac:dyDescent="0.2">
      <c r="A175" s="13">
        <v>35908</v>
      </c>
      <c r="B175" t="e">
        <v>#N/A</v>
      </c>
      <c r="C175" t="e">
        <v>#N/A</v>
      </c>
      <c r="D175" t="e">
        <v>#N/A</v>
      </c>
      <c r="E175">
        <v>18.95</v>
      </c>
      <c r="F175" t="e">
        <v>#N/A</v>
      </c>
      <c r="G175">
        <v>26.53</v>
      </c>
      <c r="H175">
        <v>17.88</v>
      </c>
      <c r="I175" t="e">
        <v>#N/A</v>
      </c>
      <c r="J175">
        <v>19.25</v>
      </c>
      <c r="K175">
        <v>22.19</v>
      </c>
      <c r="L175">
        <v>23</v>
      </c>
      <c r="M175" s="13">
        <v>35961</v>
      </c>
      <c r="N175">
        <v>27.55</v>
      </c>
    </row>
    <row r="176" spans="1:14" x14ac:dyDescent="0.2">
      <c r="A176" s="13">
        <v>35909</v>
      </c>
      <c r="B176" t="e">
        <v>#N/A</v>
      </c>
      <c r="C176" t="e">
        <v>#N/A</v>
      </c>
      <c r="D176" t="e">
        <v>#N/A</v>
      </c>
      <c r="E176">
        <v>17.91</v>
      </c>
      <c r="F176" t="e">
        <v>#N/A</v>
      </c>
      <c r="G176">
        <v>24.83</v>
      </c>
      <c r="H176">
        <v>18.88</v>
      </c>
      <c r="I176" t="e">
        <v>#N/A</v>
      </c>
      <c r="J176">
        <v>19.25</v>
      </c>
      <c r="K176">
        <v>20.27</v>
      </c>
      <c r="L176">
        <v>21</v>
      </c>
      <c r="M176" s="13">
        <v>35962</v>
      </c>
      <c r="N176">
        <v>26.93</v>
      </c>
    </row>
    <row r="177" spans="1:14" x14ac:dyDescent="0.2">
      <c r="A177" s="13">
        <v>35910</v>
      </c>
      <c r="B177" t="e">
        <v>#N/A</v>
      </c>
      <c r="C177" t="e">
        <v>#N/A</v>
      </c>
      <c r="D177" t="e">
        <v>#N/A</v>
      </c>
      <c r="E177">
        <v>16.5</v>
      </c>
      <c r="F177" t="e">
        <v>#N/A</v>
      </c>
      <c r="G177">
        <v>23.25</v>
      </c>
      <c r="H177">
        <v>18.5</v>
      </c>
      <c r="I177" t="e">
        <v>#N/A</v>
      </c>
      <c r="J177" t="e">
        <v>#N/A</v>
      </c>
      <c r="K177">
        <v>16.5</v>
      </c>
      <c r="L177" t="e">
        <v>#N/A</v>
      </c>
      <c r="M177" s="13">
        <v>35963</v>
      </c>
      <c r="N177">
        <v>28.25</v>
      </c>
    </row>
    <row r="178" spans="1:14" x14ac:dyDescent="0.2">
      <c r="A178" s="13">
        <v>35911</v>
      </c>
      <c r="B178" t="e">
        <v>#N/A</v>
      </c>
      <c r="C178" t="e">
        <v>#N/A</v>
      </c>
      <c r="D178" t="e">
        <v>#N/A</v>
      </c>
      <c r="E178">
        <v>16</v>
      </c>
      <c r="F178" t="e">
        <v>#N/A</v>
      </c>
      <c r="G178">
        <v>23.25</v>
      </c>
      <c r="H178">
        <v>18.5</v>
      </c>
      <c r="I178" t="e">
        <v>#N/A</v>
      </c>
      <c r="J178" t="e">
        <v>#N/A</v>
      </c>
      <c r="K178">
        <v>17.25</v>
      </c>
      <c r="L178" t="e">
        <v>#N/A</v>
      </c>
      <c r="M178" s="13">
        <v>35964</v>
      </c>
      <c r="N178">
        <v>39.119999999999997</v>
      </c>
    </row>
    <row r="179" spans="1:14" x14ac:dyDescent="0.2">
      <c r="A179" s="13">
        <v>35912</v>
      </c>
      <c r="B179" t="e">
        <v>#N/A</v>
      </c>
      <c r="C179" t="e">
        <v>#N/A</v>
      </c>
      <c r="D179" t="e">
        <v>#N/A</v>
      </c>
      <c r="E179">
        <v>20.69</v>
      </c>
      <c r="F179" t="e">
        <v>#N/A</v>
      </c>
      <c r="G179">
        <v>25.5</v>
      </c>
      <c r="H179">
        <v>20.5</v>
      </c>
      <c r="I179" t="e">
        <v>#N/A</v>
      </c>
      <c r="J179" t="e">
        <v>#N/A</v>
      </c>
      <c r="K179">
        <v>23.73</v>
      </c>
      <c r="L179" t="e">
        <v>#N/A</v>
      </c>
      <c r="M179" s="13">
        <v>35965</v>
      </c>
      <c r="N179">
        <v>36</v>
      </c>
    </row>
    <row r="180" spans="1:14" x14ac:dyDescent="0.2">
      <c r="A180" s="13">
        <v>35913</v>
      </c>
      <c r="B180" t="e">
        <v>#N/A</v>
      </c>
      <c r="C180" t="e">
        <v>#N/A</v>
      </c>
      <c r="D180" t="e">
        <v>#N/A</v>
      </c>
      <c r="E180">
        <v>19.95</v>
      </c>
      <c r="F180" t="e">
        <v>#N/A</v>
      </c>
      <c r="G180">
        <v>26.88</v>
      </c>
      <c r="H180">
        <v>20.75</v>
      </c>
      <c r="I180" t="e">
        <v>#N/A</v>
      </c>
      <c r="J180" t="e">
        <v>#N/A</v>
      </c>
      <c r="K180">
        <v>22.78</v>
      </c>
      <c r="L180" t="e">
        <v>#N/A</v>
      </c>
      <c r="M180" s="13">
        <v>35968</v>
      </c>
      <c r="N180">
        <v>41.83</v>
      </c>
    </row>
    <row r="181" spans="1:14" x14ac:dyDescent="0.2">
      <c r="A181" s="13">
        <v>35914</v>
      </c>
      <c r="B181" t="e">
        <v>#N/A</v>
      </c>
      <c r="C181" t="e">
        <v>#N/A</v>
      </c>
      <c r="D181" t="e">
        <v>#N/A</v>
      </c>
      <c r="E181">
        <v>21.28</v>
      </c>
      <c r="F181" t="e">
        <v>#N/A</v>
      </c>
      <c r="G181">
        <v>24.25</v>
      </c>
      <c r="H181">
        <v>20.75</v>
      </c>
      <c r="I181" t="e">
        <v>#N/A</v>
      </c>
      <c r="J181">
        <v>21</v>
      </c>
      <c r="K181">
        <v>23.54</v>
      </c>
      <c r="L181" t="e">
        <v>#N/A</v>
      </c>
      <c r="M181" s="13">
        <v>35969</v>
      </c>
      <c r="N181">
        <v>53.29</v>
      </c>
    </row>
    <row r="182" spans="1:14" x14ac:dyDescent="0.2">
      <c r="A182" s="13">
        <v>35915</v>
      </c>
      <c r="B182" t="e">
        <v>#N/A</v>
      </c>
      <c r="C182" t="e">
        <v>#N/A</v>
      </c>
      <c r="D182" t="e">
        <v>#N/A</v>
      </c>
      <c r="E182">
        <v>21.98</v>
      </c>
      <c r="F182" t="e">
        <v>#N/A</v>
      </c>
      <c r="G182">
        <v>25.42</v>
      </c>
      <c r="H182">
        <v>20.38</v>
      </c>
      <c r="I182" t="e">
        <v>#N/A</v>
      </c>
      <c r="J182">
        <v>21</v>
      </c>
      <c r="K182">
        <v>22.56</v>
      </c>
      <c r="L182" t="e">
        <v>#N/A</v>
      </c>
      <c r="M182" s="13">
        <v>35970</v>
      </c>
      <c r="N182">
        <v>59.84</v>
      </c>
    </row>
    <row r="183" spans="1:14" x14ac:dyDescent="0.2">
      <c r="A183" s="13">
        <v>35916</v>
      </c>
      <c r="B183" t="e">
        <v>#N/A</v>
      </c>
      <c r="C183" t="e">
        <v>#N/A</v>
      </c>
      <c r="D183" t="e">
        <v>#N/A</v>
      </c>
      <c r="E183">
        <v>20.9</v>
      </c>
      <c r="F183" t="e">
        <v>#N/A</v>
      </c>
      <c r="G183">
        <v>25.68</v>
      </c>
      <c r="H183">
        <v>20.75</v>
      </c>
      <c r="I183" t="e">
        <v>#N/A</v>
      </c>
      <c r="J183">
        <v>21.63</v>
      </c>
      <c r="K183">
        <v>22.55</v>
      </c>
      <c r="L183" t="e">
        <v>#N/A</v>
      </c>
      <c r="M183" s="13">
        <v>35971</v>
      </c>
      <c r="N183">
        <v>75.34</v>
      </c>
    </row>
    <row r="184" spans="1:14" x14ac:dyDescent="0.2">
      <c r="A184" s="13">
        <v>35917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>
        <v>28</v>
      </c>
      <c r="H184" t="e">
        <v>#N/A</v>
      </c>
      <c r="I184" t="e">
        <v>#N/A</v>
      </c>
      <c r="J184" t="e">
        <v>#N/A</v>
      </c>
      <c r="K184">
        <v>21</v>
      </c>
      <c r="L184" t="e">
        <v>#N/A</v>
      </c>
      <c r="M184" s="13">
        <v>35972</v>
      </c>
      <c r="N184">
        <v>87.5</v>
      </c>
    </row>
    <row r="185" spans="1:14" x14ac:dyDescent="0.2">
      <c r="A185" s="13">
        <v>35918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>
        <v>26</v>
      </c>
      <c r="H185" t="e">
        <v>#N/A</v>
      </c>
      <c r="I185" t="e">
        <v>#N/A</v>
      </c>
      <c r="J185" t="e">
        <v>#N/A</v>
      </c>
      <c r="K185">
        <v>21</v>
      </c>
      <c r="L185" t="e">
        <v>#N/A</v>
      </c>
      <c r="M185" s="13">
        <v>35975</v>
      </c>
      <c r="N185">
        <v>87.5</v>
      </c>
    </row>
    <row r="186" spans="1:14" x14ac:dyDescent="0.2">
      <c r="A186" s="13">
        <v>35919</v>
      </c>
      <c r="B186" t="e">
        <v>#N/A</v>
      </c>
      <c r="C186" t="e">
        <v>#N/A</v>
      </c>
      <c r="D186" t="e">
        <v>#N/A</v>
      </c>
      <c r="E186">
        <v>19.93</v>
      </c>
      <c r="F186" t="e">
        <v>#N/A</v>
      </c>
      <c r="G186">
        <v>27</v>
      </c>
      <c r="H186" t="e">
        <v>#N/A</v>
      </c>
      <c r="I186" t="e">
        <v>#N/A</v>
      </c>
      <c r="J186" t="e">
        <v>#N/A</v>
      </c>
      <c r="K186">
        <v>22.8</v>
      </c>
      <c r="L186" t="e">
        <v>#N/A</v>
      </c>
      <c r="M186" s="13">
        <v>35976</v>
      </c>
      <c r="N186">
        <v>54.31</v>
      </c>
    </row>
    <row r="187" spans="1:14" x14ac:dyDescent="0.2">
      <c r="A187" s="13">
        <v>35920</v>
      </c>
      <c r="B187" t="e">
        <v>#N/A</v>
      </c>
      <c r="C187" t="e">
        <v>#N/A</v>
      </c>
      <c r="D187" t="e">
        <v>#N/A</v>
      </c>
      <c r="E187">
        <v>18.32</v>
      </c>
      <c r="F187" t="e">
        <v>#N/A</v>
      </c>
      <c r="G187">
        <v>27.5</v>
      </c>
      <c r="H187" t="e">
        <v>#N/A</v>
      </c>
      <c r="I187" t="e">
        <v>#N/A</v>
      </c>
      <c r="J187">
        <v>22</v>
      </c>
      <c r="K187">
        <v>22.62</v>
      </c>
      <c r="L187" t="e">
        <v>#N/A</v>
      </c>
      <c r="M187" s="13">
        <v>35977</v>
      </c>
      <c r="N187">
        <v>35.590000000000003</v>
      </c>
    </row>
    <row r="188" spans="1:14" x14ac:dyDescent="0.2">
      <c r="A188" s="13">
        <v>35921</v>
      </c>
      <c r="B188" t="e">
        <v>#N/A</v>
      </c>
      <c r="C188" t="e">
        <v>#N/A</v>
      </c>
      <c r="D188" t="e">
        <v>#N/A</v>
      </c>
      <c r="E188">
        <v>19.73</v>
      </c>
      <c r="F188" t="e">
        <v>#N/A</v>
      </c>
      <c r="G188">
        <v>26.6</v>
      </c>
      <c r="H188">
        <v>20.25</v>
      </c>
      <c r="I188" t="e">
        <v>#N/A</v>
      </c>
      <c r="J188">
        <v>21.5</v>
      </c>
      <c r="K188">
        <v>24.08</v>
      </c>
      <c r="L188" t="e">
        <v>#N/A</v>
      </c>
      <c r="M188" s="13">
        <v>35978</v>
      </c>
      <c r="N188">
        <v>25.04</v>
      </c>
    </row>
    <row r="189" spans="1:14" x14ac:dyDescent="0.2">
      <c r="A189" s="13">
        <v>35922</v>
      </c>
      <c r="B189" t="e">
        <v>#N/A</v>
      </c>
      <c r="C189" t="e">
        <v>#N/A</v>
      </c>
      <c r="D189" t="e">
        <v>#N/A</v>
      </c>
      <c r="E189">
        <v>20.67</v>
      </c>
      <c r="F189" t="e">
        <v>#N/A</v>
      </c>
      <c r="G189">
        <v>26.33</v>
      </c>
      <c r="H189">
        <v>22.75</v>
      </c>
      <c r="I189" t="e">
        <v>#N/A</v>
      </c>
      <c r="J189">
        <v>24.4</v>
      </c>
      <c r="K189">
        <v>25.6</v>
      </c>
      <c r="L189" t="e">
        <v>#N/A</v>
      </c>
      <c r="M189" s="13">
        <v>35980</v>
      </c>
      <c r="N189">
        <v>22</v>
      </c>
    </row>
    <row r="190" spans="1:14" x14ac:dyDescent="0.2">
      <c r="A190" s="13">
        <v>35923</v>
      </c>
      <c r="B190" t="e">
        <v>#N/A</v>
      </c>
      <c r="C190" t="e">
        <v>#N/A</v>
      </c>
      <c r="D190" t="e">
        <v>#N/A</v>
      </c>
      <c r="E190">
        <v>20.059999999999999</v>
      </c>
      <c r="F190" t="e">
        <v>#N/A</v>
      </c>
      <c r="G190">
        <v>22.75</v>
      </c>
      <c r="H190">
        <v>22.75</v>
      </c>
      <c r="I190" t="e">
        <v>#N/A</v>
      </c>
      <c r="J190">
        <v>21</v>
      </c>
      <c r="K190">
        <v>23.48</v>
      </c>
      <c r="L190" t="e">
        <v>#N/A</v>
      </c>
      <c r="M190" s="13">
        <v>35981</v>
      </c>
      <c r="N190">
        <v>22</v>
      </c>
    </row>
    <row r="191" spans="1:14" x14ac:dyDescent="0.2">
      <c r="A191" s="13">
        <v>35924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>
        <v>18.25</v>
      </c>
      <c r="L191" t="e">
        <v>#N/A</v>
      </c>
      <c r="M191" s="13">
        <v>35982</v>
      </c>
      <c r="N191">
        <v>42.27</v>
      </c>
    </row>
    <row r="192" spans="1:14" x14ac:dyDescent="0.2">
      <c r="A192" s="13">
        <v>35925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>
        <v>18.25</v>
      </c>
      <c r="L192" t="e">
        <v>#N/A</v>
      </c>
      <c r="M192" s="13">
        <v>35983</v>
      </c>
      <c r="N192">
        <v>33.32</v>
      </c>
    </row>
    <row r="193" spans="1:14" x14ac:dyDescent="0.2">
      <c r="A193" s="13">
        <v>35926</v>
      </c>
      <c r="B193" t="e">
        <v>#N/A</v>
      </c>
      <c r="C193" t="e">
        <v>#N/A</v>
      </c>
      <c r="D193" t="e">
        <v>#N/A</v>
      </c>
      <c r="E193">
        <v>19.54</v>
      </c>
      <c r="F193" t="e">
        <v>#N/A</v>
      </c>
      <c r="G193">
        <v>25.5</v>
      </c>
      <c r="H193">
        <v>20.5</v>
      </c>
      <c r="I193" t="e">
        <v>#N/A</v>
      </c>
      <c r="J193">
        <v>21.83</v>
      </c>
      <c r="K193">
        <v>23.21</v>
      </c>
      <c r="L193" t="e">
        <v>#N/A</v>
      </c>
      <c r="M193" s="13">
        <v>35984</v>
      </c>
      <c r="N193">
        <v>32.799999999999997</v>
      </c>
    </row>
    <row r="194" spans="1:14" x14ac:dyDescent="0.2">
      <c r="A194" s="13">
        <v>35927</v>
      </c>
      <c r="B194" t="e">
        <v>#N/A</v>
      </c>
      <c r="C194" t="e">
        <v>#N/A</v>
      </c>
      <c r="D194" t="e">
        <v>#N/A</v>
      </c>
      <c r="E194">
        <v>23.27</v>
      </c>
      <c r="F194" t="e">
        <v>#N/A</v>
      </c>
      <c r="G194">
        <v>26.25</v>
      </c>
      <c r="H194">
        <v>20.5</v>
      </c>
      <c r="I194" t="e">
        <v>#N/A</v>
      </c>
      <c r="J194">
        <v>21.83</v>
      </c>
      <c r="K194">
        <v>25.75</v>
      </c>
      <c r="L194" t="e">
        <v>#N/A</v>
      </c>
      <c r="M194" s="13">
        <v>35985</v>
      </c>
      <c r="N194">
        <v>33.67</v>
      </c>
    </row>
    <row r="195" spans="1:14" x14ac:dyDescent="0.2">
      <c r="A195" s="13">
        <v>35928</v>
      </c>
      <c r="B195" t="e">
        <v>#N/A</v>
      </c>
      <c r="C195" t="e">
        <v>#N/A</v>
      </c>
      <c r="D195" t="e">
        <v>#N/A</v>
      </c>
      <c r="E195">
        <v>30.79</v>
      </c>
      <c r="F195" t="e">
        <v>#N/A</v>
      </c>
      <c r="G195">
        <v>26.5</v>
      </c>
      <c r="H195">
        <v>23.32</v>
      </c>
      <c r="I195" t="e">
        <v>#N/A</v>
      </c>
      <c r="J195">
        <v>21.83</v>
      </c>
      <c r="K195">
        <v>36.39</v>
      </c>
      <c r="L195" t="e">
        <v>#N/A</v>
      </c>
      <c r="M195" s="13">
        <v>35986</v>
      </c>
      <c r="N195">
        <v>25.96</v>
      </c>
    </row>
    <row r="196" spans="1:14" x14ac:dyDescent="0.2">
      <c r="A196" s="13">
        <v>35929</v>
      </c>
      <c r="B196" t="e">
        <v>#N/A</v>
      </c>
      <c r="C196" t="e">
        <v>#N/A</v>
      </c>
      <c r="D196" t="e">
        <v>#N/A</v>
      </c>
      <c r="E196">
        <v>33.54</v>
      </c>
      <c r="F196" t="e">
        <v>#N/A</v>
      </c>
      <c r="G196">
        <v>26</v>
      </c>
      <c r="H196">
        <v>23.5</v>
      </c>
      <c r="I196" t="e">
        <v>#N/A</v>
      </c>
      <c r="J196">
        <v>36.29</v>
      </c>
      <c r="K196">
        <v>37.979999999999997</v>
      </c>
      <c r="L196" t="e">
        <v>#N/A</v>
      </c>
      <c r="M196" s="13">
        <v>35989</v>
      </c>
      <c r="N196">
        <v>39.46</v>
      </c>
    </row>
    <row r="197" spans="1:14" x14ac:dyDescent="0.2">
      <c r="A197" s="13">
        <v>35930</v>
      </c>
      <c r="B197" t="e">
        <v>#N/A</v>
      </c>
      <c r="C197" t="e">
        <v>#N/A</v>
      </c>
      <c r="D197" t="e">
        <v>#N/A</v>
      </c>
      <c r="E197">
        <v>43.06</v>
      </c>
      <c r="F197" t="e">
        <v>#N/A</v>
      </c>
      <c r="G197">
        <v>33.200000000000003</v>
      </c>
      <c r="H197">
        <v>30.5</v>
      </c>
      <c r="I197" t="e">
        <v>#N/A</v>
      </c>
      <c r="J197">
        <v>42</v>
      </c>
      <c r="K197">
        <v>49.54</v>
      </c>
      <c r="L197" t="e">
        <v>#N/A</v>
      </c>
      <c r="M197" s="13">
        <v>35990</v>
      </c>
      <c r="N197">
        <v>51</v>
      </c>
    </row>
    <row r="198" spans="1:14" x14ac:dyDescent="0.2">
      <c r="A198" s="13">
        <v>35931</v>
      </c>
      <c r="B198" t="e">
        <v>#N/A</v>
      </c>
      <c r="C198" t="e">
        <v>#N/A</v>
      </c>
      <c r="D198" t="e">
        <v>#N/A</v>
      </c>
      <c r="E198">
        <v>32.799999999999997</v>
      </c>
      <c r="F198" t="e">
        <v>#N/A</v>
      </c>
      <c r="G198" t="e">
        <v>#N/A</v>
      </c>
      <c r="H198">
        <v>26</v>
      </c>
      <c r="I198" t="e">
        <v>#N/A</v>
      </c>
      <c r="J198">
        <v>32.33</v>
      </c>
      <c r="K198">
        <v>29</v>
      </c>
      <c r="L198" t="e">
        <v>#N/A</v>
      </c>
      <c r="M198" s="13">
        <v>35991</v>
      </c>
      <c r="N198">
        <v>67.680000000000007</v>
      </c>
    </row>
    <row r="199" spans="1:14" x14ac:dyDescent="0.2">
      <c r="A199" s="13">
        <v>35932</v>
      </c>
      <c r="B199" t="e">
        <v>#N/A</v>
      </c>
      <c r="C199" t="e">
        <v>#N/A</v>
      </c>
      <c r="D199" t="e">
        <v>#N/A</v>
      </c>
      <c r="E199">
        <v>28.5</v>
      </c>
      <c r="F199" t="e">
        <v>#N/A</v>
      </c>
      <c r="G199" t="e">
        <v>#N/A</v>
      </c>
      <c r="H199" t="e">
        <v>#N/A</v>
      </c>
      <c r="I199" t="e">
        <v>#N/A</v>
      </c>
      <c r="J199">
        <v>32.5</v>
      </c>
      <c r="K199" t="e">
        <v>#N/A</v>
      </c>
      <c r="L199" t="e">
        <v>#N/A</v>
      </c>
      <c r="M199" s="13">
        <v>35992</v>
      </c>
      <c r="N199">
        <v>46.69</v>
      </c>
    </row>
    <row r="200" spans="1:14" x14ac:dyDescent="0.2">
      <c r="A200" s="13">
        <v>35933</v>
      </c>
      <c r="B200" t="e">
        <v>#N/A</v>
      </c>
      <c r="C200" t="e">
        <v>#N/A</v>
      </c>
      <c r="D200" t="e">
        <v>#N/A</v>
      </c>
      <c r="E200">
        <v>41.28</v>
      </c>
      <c r="F200" t="e">
        <v>#N/A</v>
      </c>
      <c r="G200">
        <v>29.44</v>
      </c>
      <c r="H200">
        <v>31.73</v>
      </c>
      <c r="I200" t="e">
        <v>#N/A</v>
      </c>
      <c r="J200" t="e">
        <v>#N/A</v>
      </c>
      <c r="K200">
        <v>49.45</v>
      </c>
      <c r="L200" t="e">
        <v>#N/A</v>
      </c>
      <c r="M200" s="13">
        <v>35993</v>
      </c>
      <c r="N200">
        <v>31.74</v>
      </c>
    </row>
    <row r="201" spans="1:14" x14ac:dyDescent="0.2">
      <c r="A201" s="13">
        <v>35934</v>
      </c>
      <c r="B201" t="e">
        <v>#N/A</v>
      </c>
      <c r="C201" t="e">
        <v>#N/A</v>
      </c>
      <c r="D201" t="e">
        <v>#N/A</v>
      </c>
      <c r="E201">
        <v>121.6</v>
      </c>
      <c r="F201" t="e">
        <v>#N/A</v>
      </c>
      <c r="G201">
        <v>34</v>
      </c>
      <c r="H201">
        <v>26.5</v>
      </c>
      <c r="I201" t="e">
        <v>#N/A</v>
      </c>
      <c r="J201">
        <v>132.5</v>
      </c>
      <c r="K201">
        <v>225</v>
      </c>
      <c r="L201" t="e">
        <v>#N/A</v>
      </c>
      <c r="M201" s="13">
        <v>35996</v>
      </c>
      <c r="N201">
        <v>96.77</v>
      </c>
    </row>
    <row r="202" spans="1:14" x14ac:dyDescent="0.2">
      <c r="A202" s="13">
        <v>35935</v>
      </c>
      <c r="B202" t="e">
        <v>#N/A</v>
      </c>
      <c r="C202" t="e">
        <v>#N/A</v>
      </c>
      <c r="D202" t="e">
        <v>#N/A</v>
      </c>
      <c r="E202">
        <v>118.71</v>
      </c>
      <c r="F202" t="e">
        <v>#N/A</v>
      </c>
      <c r="G202">
        <v>34.5</v>
      </c>
      <c r="H202">
        <v>28</v>
      </c>
      <c r="I202" t="e">
        <v>#N/A</v>
      </c>
      <c r="J202">
        <v>132.5</v>
      </c>
      <c r="K202">
        <v>139.47999999999999</v>
      </c>
      <c r="L202" t="e">
        <v>#N/A</v>
      </c>
      <c r="M202" s="13">
        <v>35997</v>
      </c>
      <c r="N202">
        <v>193.06</v>
      </c>
    </row>
    <row r="203" spans="1:14" x14ac:dyDescent="0.2">
      <c r="A203" s="13">
        <v>35936</v>
      </c>
      <c r="B203" t="e">
        <v>#N/A</v>
      </c>
      <c r="C203" t="e">
        <v>#N/A</v>
      </c>
      <c r="D203" t="e">
        <v>#N/A</v>
      </c>
      <c r="E203">
        <v>66.56</v>
      </c>
      <c r="F203" t="e">
        <v>#N/A</v>
      </c>
      <c r="G203">
        <v>29.75</v>
      </c>
      <c r="H203">
        <v>27.38</v>
      </c>
      <c r="I203" t="e">
        <v>#N/A</v>
      </c>
      <c r="J203">
        <v>75</v>
      </c>
      <c r="K203">
        <v>60</v>
      </c>
      <c r="L203" t="e">
        <v>#N/A</v>
      </c>
      <c r="M203" s="13">
        <v>35998</v>
      </c>
      <c r="N203">
        <v>195</v>
      </c>
    </row>
    <row r="204" spans="1:14" x14ac:dyDescent="0.2">
      <c r="A204" s="13">
        <v>35937</v>
      </c>
      <c r="B204" t="e">
        <v>#N/A</v>
      </c>
      <c r="C204" t="e">
        <v>#N/A</v>
      </c>
      <c r="D204" t="e">
        <v>#N/A</v>
      </c>
      <c r="E204">
        <v>39.65</v>
      </c>
      <c r="F204" t="e">
        <v>#N/A</v>
      </c>
      <c r="G204">
        <v>29.75</v>
      </c>
      <c r="H204">
        <v>28.75</v>
      </c>
      <c r="I204" t="e">
        <v>#N/A</v>
      </c>
      <c r="J204">
        <v>40</v>
      </c>
      <c r="K204">
        <v>37.5</v>
      </c>
      <c r="L204" t="e">
        <v>#N/A</v>
      </c>
      <c r="M204" s="13">
        <v>35999</v>
      </c>
      <c r="N204">
        <v>88.21</v>
      </c>
    </row>
    <row r="205" spans="1:14" x14ac:dyDescent="0.2">
      <c r="A205" s="13">
        <v>35938</v>
      </c>
      <c r="B205" t="e">
        <v>#N/A</v>
      </c>
      <c r="C205" t="e">
        <v>#N/A</v>
      </c>
      <c r="D205" t="e">
        <v>#N/A</v>
      </c>
      <c r="E205">
        <v>22</v>
      </c>
      <c r="F205" t="e">
        <v>#N/A</v>
      </c>
      <c r="G205">
        <v>23.33</v>
      </c>
      <c r="H205" t="e">
        <v>#N/A</v>
      </c>
      <c r="I205" t="e">
        <v>#N/A</v>
      </c>
      <c r="J205">
        <v>25.67</v>
      </c>
      <c r="K205">
        <v>20</v>
      </c>
      <c r="L205" t="e">
        <v>#N/A</v>
      </c>
      <c r="M205" s="13">
        <v>36000</v>
      </c>
      <c r="N205">
        <v>28.66</v>
      </c>
    </row>
    <row r="206" spans="1:14" x14ac:dyDescent="0.2">
      <c r="A206" s="13">
        <v>35939</v>
      </c>
      <c r="B206" t="e">
        <v>#N/A</v>
      </c>
      <c r="C206" t="e">
        <v>#N/A</v>
      </c>
      <c r="D206" t="e">
        <v>#N/A</v>
      </c>
      <c r="E206">
        <v>23</v>
      </c>
      <c r="F206" t="e">
        <v>#N/A</v>
      </c>
      <c r="G206">
        <v>23.33</v>
      </c>
      <c r="H206" t="e">
        <v>#N/A</v>
      </c>
      <c r="I206" t="e">
        <v>#N/A</v>
      </c>
      <c r="J206">
        <v>25.67</v>
      </c>
      <c r="K206">
        <v>20</v>
      </c>
      <c r="L206" t="e">
        <v>#N/A</v>
      </c>
      <c r="M206" s="13">
        <v>36003</v>
      </c>
      <c r="N206">
        <v>36.200000000000003</v>
      </c>
    </row>
    <row r="207" spans="1:14" x14ac:dyDescent="0.2">
      <c r="A207" s="13">
        <v>35940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>
        <v>23.33</v>
      </c>
      <c r="H207" t="e">
        <v>#N/A</v>
      </c>
      <c r="I207" t="e">
        <v>#N/A</v>
      </c>
      <c r="J207" t="e">
        <v>#N/A</v>
      </c>
      <c r="K207">
        <v>20</v>
      </c>
      <c r="L207" t="e">
        <v>#N/A</v>
      </c>
      <c r="M207" s="13">
        <v>36004</v>
      </c>
      <c r="N207">
        <v>36.24</v>
      </c>
    </row>
    <row r="208" spans="1:14" x14ac:dyDescent="0.2">
      <c r="A208" s="13">
        <v>35941</v>
      </c>
      <c r="B208" t="e">
        <v>#N/A</v>
      </c>
      <c r="C208" t="e">
        <v>#N/A</v>
      </c>
      <c r="D208" t="e">
        <v>#N/A</v>
      </c>
      <c r="E208">
        <v>34.130000000000003</v>
      </c>
      <c r="F208" t="e">
        <v>#N/A</v>
      </c>
      <c r="G208">
        <v>28.84</v>
      </c>
      <c r="H208">
        <v>25</v>
      </c>
      <c r="I208" t="e">
        <v>#N/A</v>
      </c>
      <c r="J208" t="e">
        <v>#N/A</v>
      </c>
      <c r="K208">
        <v>41.47</v>
      </c>
      <c r="L208" t="e">
        <v>#N/A</v>
      </c>
      <c r="M208" s="13">
        <v>36005</v>
      </c>
      <c r="N208">
        <v>44.83</v>
      </c>
    </row>
    <row r="209" spans="1:14" x14ac:dyDescent="0.2">
      <c r="A209" s="13">
        <v>35942</v>
      </c>
      <c r="B209" t="e">
        <v>#N/A</v>
      </c>
      <c r="C209" t="e">
        <v>#N/A</v>
      </c>
      <c r="D209" t="e">
        <v>#N/A</v>
      </c>
      <c r="E209">
        <v>31.31</v>
      </c>
      <c r="F209" t="e">
        <v>#N/A</v>
      </c>
      <c r="G209">
        <v>27.25</v>
      </c>
      <c r="H209">
        <v>22.17</v>
      </c>
      <c r="I209" t="e">
        <v>#N/A</v>
      </c>
      <c r="J209">
        <v>35.840000000000003</v>
      </c>
      <c r="K209">
        <v>30.3</v>
      </c>
      <c r="L209" t="e">
        <v>#N/A</v>
      </c>
      <c r="M209" s="13">
        <v>36006</v>
      </c>
      <c r="N209">
        <v>38.28</v>
      </c>
    </row>
    <row r="210" spans="1:14" x14ac:dyDescent="0.2">
      <c r="A210" s="13">
        <v>35943</v>
      </c>
      <c r="B210" t="e">
        <v>#N/A</v>
      </c>
      <c r="C210" t="e">
        <v>#N/A</v>
      </c>
      <c r="D210" t="e">
        <v>#N/A</v>
      </c>
      <c r="E210">
        <v>49.6</v>
      </c>
      <c r="F210" t="e">
        <v>#N/A</v>
      </c>
      <c r="G210">
        <v>35</v>
      </c>
      <c r="H210">
        <v>24.5</v>
      </c>
      <c r="I210" t="e">
        <v>#N/A</v>
      </c>
      <c r="J210">
        <v>45</v>
      </c>
      <c r="K210">
        <v>61.23</v>
      </c>
      <c r="L210" t="e">
        <v>#N/A</v>
      </c>
      <c r="M210" s="13">
        <v>36007</v>
      </c>
      <c r="N210">
        <v>30.12</v>
      </c>
    </row>
    <row r="211" spans="1:14" x14ac:dyDescent="0.2">
      <c r="A211" s="13">
        <v>35944</v>
      </c>
      <c r="B211" t="e">
        <v>#N/A</v>
      </c>
      <c r="C211" t="e">
        <v>#N/A</v>
      </c>
      <c r="D211" t="e">
        <v>#N/A</v>
      </c>
      <c r="E211">
        <v>70.5</v>
      </c>
      <c r="F211" t="e">
        <v>#N/A</v>
      </c>
      <c r="G211">
        <v>36</v>
      </c>
      <c r="H211">
        <v>34.25</v>
      </c>
      <c r="I211" t="e">
        <v>#N/A</v>
      </c>
      <c r="J211">
        <v>70</v>
      </c>
      <c r="K211">
        <v>68.8</v>
      </c>
      <c r="L211" t="e">
        <v>#N/A</v>
      </c>
      <c r="M211" s="13">
        <v>36008</v>
      </c>
      <c r="N211">
        <v>20</v>
      </c>
    </row>
    <row r="212" spans="1:14" x14ac:dyDescent="0.2">
      <c r="A212" s="13">
        <v>35945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>
        <v>37</v>
      </c>
      <c r="K212" t="e">
        <v>#N/A</v>
      </c>
      <c r="L212" t="e">
        <v>#N/A</v>
      </c>
      <c r="M212" s="13">
        <v>36009</v>
      </c>
      <c r="N212">
        <v>20</v>
      </c>
    </row>
    <row r="213" spans="1:14" x14ac:dyDescent="0.2">
      <c r="A213" s="13">
        <v>35946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>
        <v>37</v>
      </c>
      <c r="K213">
        <v>24.5</v>
      </c>
      <c r="L213" t="e">
        <v>#N/A</v>
      </c>
      <c r="M213" s="13">
        <v>36010</v>
      </c>
      <c r="N213">
        <v>35.340000000000003</v>
      </c>
    </row>
    <row r="214" spans="1:14" x14ac:dyDescent="0.2">
      <c r="A214" s="13">
        <v>35947</v>
      </c>
      <c r="B214" t="e">
        <v>#N/A</v>
      </c>
      <c r="C214" t="e">
        <v>#N/A</v>
      </c>
      <c r="D214" t="e">
        <v>#N/A</v>
      </c>
      <c r="E214">
        <v>37.71</v>
      </c>
      <c r="F214" t="e">
        <v>#N/A</v>
      </c>
      <c r="G214">
        <v>30</v>
      </c>
      <c r="H214">
        <v>24.5</v>
      </c>
      <c r="I214" t="e">
        <v>#N/A</v>
      </c>
      <c r="J214">
        <v>43</v>
      </c>
      <c r="K214">
        <v>33.5</v>
      </c>
      <c r="L214" t="e">
        <v>#N/A</v>
      </c>
      <c r="M214" s="13">
        <v>36011</v>
      </c>
      <c r="N214">
        <v>25.68</v>
      </c>
    </row>
    <row r="215" spans="1:14" x14ac:dyDescent="0.2">
      <c r="A215" s="13">
        <v>35948</v>
      </c>
      <c r="B215" t="e">
        <v>#N/A</v>
      </c>
      <c r="C215" t="e">
        <v>#N/A</v>
      </c>
      <c r="D215" t="e">
        <v>#N/A</v>
      </c>
      <c r="E215">
        <v>29.57</v>
      </c>
      <c r="F215" t="e">
        <v>#N/A</v>
      </c>
      <c r="G215">
        <v>27.2</v>
      </c>
      <c r="H215">
        <v>20.75</v>
      </c>
      <c r="I215" t="e">
        <v>#N/A</v>
      </c>
      <c r="J215">
        <v>36.380000000000003</v>
      </c>
      <c r="K215">
        <v>33.5</v>
      </c>
      <c r="L215" t="e">
        <v>#N/A</v>
      </c>
      <c r="M215" s="13">
        <v>36012</v>
      </c>
      <c r="N215">
        <v>26.52</v>
      </c>
    </row>
    <row r="216" spans="1:14" x14ac:dyDescent="0.2">
      <c r="A216" s="13">
        <v>35949</v>
      </c>
      <c r="B216" t="e">
        <v>#N/A</v>
      </c>
      <c r="C216" t="e">
        <v>#N/A</v>
      </c>
      <c r="D216" t="e">
        <v>#N/A</v>
      </c>
      <c r="E216">
        <v>31.18</v>
      </c>
      <c r="F216" t="e">
        <v>#N/A</v>
      </c>
      <c r="G216">
        <v>23.63</v>
      </c>
      <c r="H216">
        <v>19</v>
      </c>
      <c r="I216" t="e">
        <v>#N/A</v>
      </c>
      <c r="J216">
        <v>43.24</v>
      </c>
      <c r="K216">
        <v>24.92</v>
      </c>
      <c r="L216" t="e">
        <v>#N/A</v>
      </c>
      <c r="M216" s="13">
        <v>36013</v>
      </c>
      <c r="N216">
        <v>28.58</v>
      </c>
    </row>
    <row r="217" spans="1:14" x14ac:dyDescent="0.2">
      <c r="A217" s="13">
        <v>35950</v>
      </c>
      <c r="B217" t="e">
        <v>#N/A</v>
      </c>
      <c r="C217" t="e">
        <v>#N/A</v>
      </c>
      <c r="D217" t="e">
        <v>#N/A</v>
      </c>
      <c r="E217">
        <v>30.26</v>
      </c>
      <c r="F217" t="e">
        <v>#N/A</v>
      </c>
      <c r="G217">
        <v>25.17</v>
      </c>
      <c r="H217">
        <v>22.06</v>
      </c>
      <c r="I217" t="e">
        <v>#N/A</v>
      </c>
      <c r="J217">
        <v>42.6</v>
      </c>
      <c r="K217">
        <v>24.94</v>
      </c>
      <c r="L217" t="e">
        <v>#N/A</v>
      </c>
      <c r="M217" s="13">
        <v>36014</v>
      </c>
      <c r="N217">
        <v>28.45</v>
      </c>
    </row>
    <row r="218" spans="1:14" x14ac:dyDescent="0.2">
      <c r="A218" s="13">
        <v>35951</v>
      </c>
      <c r="B218" t="e">
        <v>#N/A</v>
      </c>
      <c r="C218" t="e">
        <v>#N/A</v>
      </c>
      <c r="D218" t="e">
        <v>#N/A</v>
      </c>
      <c r="E218">
        <v>26.39</v>
      </c>
      <c r="F218" t="e">
        <v>#N/A</v>
      </c>
      <c r="G218">
        <v>24.33</v>
      </c>
      <c r="H218">
        <v>19.239999999999998</v>
      </c>
      <c r="I218" t="e">
        <v>#N/A</v>
      </c>
      <c r="J218">
        <v>31.5</v>
      </c>
      <c r="K218">
        <v>21.53</v>
      </c>
      <c r="L218" t="e">
        <v>#N/A</v>
      </c>
      <c r="M218" s="13">
        <v>36017</v>
      </c>
      <c r="N218">
        <v>40.450000000000003</v>
      </c>
    </row>
    <row r="219" spans="1:14" x14ac:dyDescent="0.2">
      <c r="A219" s="13">
        <v>35952</v>
      </c>
      <c r="B219" t="e">
        <v>#N/A</v>
      </c>
      <c r="C219" t="e">
        <v>#N/A</v>
      </c>
      <c r="D219" t="e">
        <v>#N/A</v>
      </c>
      <c r="E219">
        <v>15</v>
      </c>
      <c r="F219" t="e">
        <v>#N/A</v>
      </c>
      <c r="G219" t="e">
        <v>#N/A</v>
      </c>
      <c r="H219" t="e">
        <v>#N/A</v>
      </c>
      <c r="I219" t="e">
        <v>#N/A</v>
      </c>
      <c r="J219">
        <v>22</v>
      </c>
      <c r="K219" t="e">
        <v>#N/A</v>
      </c>
      <c r="L219" t="e">
        <v>#N/A</v>
      </c>
      <c r="M219" s="13">
        <v>36018</v>
      </c>
      <c r="N219">
        <v>32.5</v>
      </c>
    </row>
    <row r="220" spans="1:14" x14ac:dyDescent="0.2">
      <c r="A220" s="13">
        <v>35953</v>
      </c>
      <c r="B220" t="e">
        <v>#N/A</v>
      </c>
      <c r="C220" t="e">
        <v>#N/A</v>
      </c>
      <c r="D220" t="e">
        <v>#N/A</v>
      </c>
      <c r="E220">
        <v>15</v>
      </c>
      <c r="F220" t="e">
        <v>#N/A</v>
      </c>
      <c r="G220" t="e">
        <v>#N/A</v>
      </c>
      <c r="H220" t="e">
        <v>#N/A</v>
      </c>
      <c r="I220" t="e">
        <v>#N/A</v>
      </c>
      <c r="J220">
        <v>22</v>
      </c>
      <c r="K220" t="e">
        <v>#N/A</v>
      </c>
      <c r="L220" t="e">
        <v>#N/A</v>
      </c>
      <c r="M220" s="13">
        <v>36019</v>
      </c>
      <c r="N220">
        <v>29.8</v>
      </c>
    </row>
    <row r="221" spans="1:14" x14ac:dyDescent="0.2">
      <c r="A221" s="13">
        <v>35954</v>
      </c>
      <c r="B221" t="e">
        <v>#N/A</v>
      </c>
      <c r="C221" t="e">
        <v>#N/A</v>
      </c>
      <c r="D221" t="e">
        <v>#N/A</v>
      </c>
      <c r="E221">
        <v>19.62</v>
      </c>
      <c r="F221" t="e">
        <v>#N/A</v>
      </c>
      <c r="G221">
        <v>24.5</v>
      </c>
      <c r="H221" t="e">
        <v>#N/A</v>
      </c>
      <c r="I221" t="e">
        <v>#N/A</v>
      </c>
      <c r="J221">
        <v>28</v>
      </c>
      <c r="K221">
        <v>17.82</v>
      </c>
      <c r="L221" t="e">
        <v>#N/A</v>
      </c>
      <c r="M221" s="13">
        <v>36020</v>
      </c>
      <c r="N221">
        <v>27.74</v>
      </c>
    </row>
    <row r="222" spans="1:14" x14ac:dyDescent="0.2">
      <c r="A222" s="13">
        <v>35955</v>
      </c>
      <c r="B222" t="e">
        <v>#N/A</v>
      </c>
      <c r="C222" t="e">
        <v>#N/A</v>
      </c>
      <c r="D222" t="e">
        <v>#N/A</v>
      </c>
      <c r="E222">
        <v>17.25</v>
      </c>
      <c r="F222" t="e">
        <v>#N/A</v>
      </c>
      <c r="G222">
        <v>24.67</v>
      </c>
      <c r="H222">
        <v>19</v>
      </c>
      <c r="I222" t="e">
        <v>#N/A</v>
      </c>
      <c r="J222">
        <v>20.6</v>
      </c>
      <c r="K222">
        <v>17</v>
      </c>
      <c r="L222" t="e">
        <v>#N/A</v>
      </c>
      <c r="M222" s="13">
        <v>36021</v>
      </c>
      <c r="N222">
        <v>24.53</v>
      </c>
    </row>
    <row r="223" spans="1:14" x14ac:dyDescent="0.2">
      <c r="A223" s="13">
        <v>35956</v>
      </c>
      <c r="B223" t="e">
        <v>#N/A</v>
      </c>
      <c r="C223" t="e">
        <v>#N/A</v>
      </c>
      <c r="D223" t="e">
        <v>#N/A</v>
      </c>
      <c r="E223">
        <v>19.440000000000001</v>
      </c>
      <c r="F223" t="e">
        <v>#N/A</v>
      </c>
      <c r="G223">
        <v>23.5</v>
      </c>
      <c r="H223">
        <v>19</v>
      </c>
      <c r="I223" t="e">
        <v>#N/A</v>
      </c>
      <c r="J223">
        <v>25.45</v>
      </c>
      <c r="K223">
        <v>16.73</v>
      </c>
      <c r="L223" t="e">
        <v>#N/A</v>
      </c>
      <c r="M223" s="13">
        <v>36024</v>
      </c>
      <c r="N223">
        <v>41.95</v>
      </c>
    </row>
    <row r="224" spans="1:14" x14ac:dyDescent="0.2">
      <c r="A224" s="13">
        <v>35957</v>
      </c>
      <c r="B224" t="e">
        <v>#N/A</v>
      </c>
      <c r="C224" t="e">
        <v>#N/A</v>
      </c>
      <c r="D224" t="e">
        <v>#N/A</v>
      </c>
      <c r="E224">
        <v>30.5</v>
      </c>
      <c r="F224" t="e">
        <v>#N/A</v>
      </c>
      <c r="G224">
        <v>24.5</v>
      </c>
      <c r="H224">
        <v>19</v>
      </c>
      <c r="I224" t="e">
        <v>#N/A</v>
      </c>
      <c r="J224">
        <v>39.67</v>
      </c>
      <c r="K224">
        <v>25.44</v>
      </c>
      <c r="L224" t="e">
        <v>#N/A</v>
      </c>
      <c r="M224" s="13">
        <v>36025</v>
      </c>
      <c r="N224">
        <v>54.23</v>
      </c>
    </row>
    <row r="225" spans="1:14" x14ac:dyDescent="0.2">
      <c r="A225" s="13">
        <v>35958</v>
      </c>
      <c r="B225" t="e">
        <v>#N/A</v>
      </c>
      <c r="C225" t="e">
        <v>#N/A</v>
      </c>
      <c r="D225" t="e">
        <v>#N/A</v>
      </c>
      <c r="E225">
        <v>39.979999999999997</v>
      </c>
      <c r="F225" t="e">
        <v>#N/A</v>
      </c>
      <c r="G225">
        <v>26.5</v>
      </c>
      <c r="H225">
        <v>20</v>
      </c>
      <c r="I225" t="e">
        <v>#N/A</v>
      </c>
      <c r="J225">
        <v>56.67</v>
      </c>
      <c r="K225">
        <v>39.32</v>
      </c>
      <c r="L225" t="e">
        <v>#N/A</v>
      </c>
      <c r="M225" s="13">
        <v>36026</v>
      </c>
      <c r="N225">
        <v>27</v>
      </c>
    </row>
    <row r="226" spans="1:14" x14ac:dyDescent="0.2">
      <c r="A226" s="13">
        <v>35959</v>
      </c>
      <c r="B226" t="e">
        <v>#N/A</v>
      </c>
      <c r="C226" t="e">
        <v>#N/A</v>
      </c>
      <c r="D226" t="e">
        <v>#N/A</v>
      </c>
      <c r="E226">
        <v>24</v>
      </c>
      <c r="F226" t="e">
        <v>#N/A</v>
      </c>
      <c r="G226">
        <v>14.63</v>
      </c>
      <c r="H226" t="e">
        <v>#N/A</v>
      </c>
      <c r="I226" t="e">
        <v>#N/A</v>
      </c>
      <c r="J226" t="e">
        <v>#N/A</v>
      </c>
      <c r="K226">
        <v>20.329999999999998</v>
      </c>
      <c r="L226" t="e">
        <v>#N/A</v>
      </c>
      <c r="M226" s="13">
        <v>36027</v>
      </c>
      <c r="N226">
        <v>24.88</v>
      </c>
    </row>
    <row r="227" spans="1:14" x14ac:dyDescent="0.2">
      <c r="A227" s="13">
        <v>35960</v>
      </c>
      <c r="B227" t="e">
        <v>#N/A</v>
      </c>
      <c r="C227" t="e">
        <v>#N/A</v>
      </c>
      <c r="D227" t="e">
        <v>#N/A</v>
      </c>
      <c r="E227">
        <v>18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>
        <v>20.329999999999998</v>
      </c>
      <c r="L227" t="e">
        <v>#N/A</v>
      </c>
      <c r="M227" s="13">
        <v>36028</v>
      </c>
      <c r="N227">
        <v>23.99</v>
      </c>
    </row>
    <row r="228" spans="1:14" x14ac:dyDescent="0.2">
      <c r="A228" s="13">
        <v>35961</v>
      </c>
      <c r="B228" t="e">
        <v>#N/A</v>
      </c>
      <c r="C228" t="e">
        <v>#N/A</v>
      </c>
      <c r="D228" t="e">
        <v>#N/A</v>
      </c>
      <c r="E228">
        <v>34.79</v>
      </c>
      <c r="F228" t="e">
        <v>#N/A</v>
      </c>
      <c r="G228">
        <v>27</v>
      </c>
      <c r="H228" t="e">
        <v>#N/A</v>
      </c>
      <c r="I228" t="e">
        <v>#N/A</v>
      </c>
      <c r="J228" t="e">
        <v>#N/A</v>
      </c>
      <c r="K228">
        <v>30.6</v>
      </c>
      <c r="L228" t="e">
        <v>#N/A</v>
      </c>
      <c r="M228" s="13">
        <v>36029</v>
      </c>
      <c r="N228">
        <v>22</v>
      </c>
    </row>
    <row r="229" spans="1:14" x14ac:dyDescent="0.2">
      <c r="A229" s="13">
        <v>35962</v>
      </c>
      <c r="B229" t="e">
        <v>#N/A</v>
      </c>
      <c r="C229" t="e">
        <v>#N/A</v>
      </c>
      <c r="D229" t="e">
        <v>#N/A</v>
      </c>
      <c r="E229">
        <v>28.09</v>
      </c>
      <c r="F229" t="e">
        <v>#N/A</v>
      </c>
      <c r="G229">
        <v>27</v>
      </c>
      <c r="H229">
        <v>22.08</v>
      </c>
      <c r="I229" t="e">
        <v>#N/A</v>
      </c>
      <c r="J229">
        <v>45</v>
      </c>
      <c r="K229">
        <v>22.38</v>
      </c>
      <c r="L229" t="e">
        <v>#N/A</v>
      </c>
      <c r="M229" s="13">
        <v>36030</v>
      </c>
      <c r="N229">
        <v>19</v>
      </c>
    </row>
    <row r="230" spans="1:14" x14ac:dyDescent="0.2">
      <c r="A230" s="13">
        <v>35963</v>
      </c>
      <c r="B230" t="e">
        <v>#N/A</v>
      </c>
      <c r="C230" t="e">
        <v>#N/A</v>
      </c>
      <c r="D230" t="e">
        <v>#N/A</v>
      </c>
      <c r="E230">
        <v>44.17</v>
      </c>
      <c r="F230" t="e">
        <v>#N/A</v>
      </c>
      <c r="G230">
        <v>29.58</v>
      </c>
      <c r="H230">
        <v>23.81</v>
      </c>
      <c r="I230" t="e">
        <v>#N/A</v>
      </c>
      <c r="J230">
        <v>45</v>
      </c>
      <c r="K230">
        <v>40</v>
      </c>
      <c r="L230" t="e">
        <v>#N/A</v>
      </c>
      <c r="M230" s="13">
        <v>36031</v>
      </c>
      <c r="N230">
        <v>25.32</v>
      </c>
    </row>
    <row r="231" spans="1:14" x14ac:dyDescent="0.2">
      <c r="A231" s="13">
        <v>35964</v>
      </c>
      <c r="B231" t="e">
        <v>#N/A</v>
      </c>
      <c r="C231" t="e">
        <v>#N/A</v>
      </c>
      <c r="D231" t="e">
        <v>#N/A</v>
      </c>
      <c r="E231">
        <v>95.12</v>
      </c>
      <c r="F231" t="e">
        <v>#N/A</v>
      </c>
      <c r="G231">
        <v>37.25</v>
      </c>
      <c r="H231">
        <v>25.09</v>
      </c>
      <c r="I231" t="e">
        <v>#N/A</v>
      </c>
      <c r="J231">
        <v>73</v>
      </c>
      <c r="K231">
        <v>61.67</v>
      </c>
      <c r="L231" t="e">
        <v>#N/A</v>
      </c>
      <c r="M231" s="13">
        <v>36032</v>
      </c>
      <c r="N231">
        <v>56.95</v>
      </c>
    </row>
    <row r="232" spans="1:14" x14ac:dyDescent="0.2">
      <c r="A232" s="13">
        <v>35965</v>
      </c>
      <c r="B232" t="e">
        <v>#N/A</v>
      </c>
      <c r="C232" t="e">
        <v>#N/A</v>
      </c>
      <c r="D232" t="e">
        <v>#N/A</v>
      </c>
      <c r="E232">
        <v>53.67</v>
      </c>
      <c r="F232" t="e">
        <v>#N/A</v>
      </c>
      <c r="G232">
        <v>38</v>
      </c>
      <c r="H232">
        <v>25.09</v>
      </c>
      <c r="I232" t="e">
        <v>#N/A</v>
      </c>
      <c r="J232">
        <v>61.67</v>
      </c>
      <c r="K232">
        <v>60</v>
      </c>
      <c r="L232">
        <v>42.67</v>
      </c>
      <c r="M232" s="13">
        <v>36033</v>
      </c>
      <c r="N232">
        <v>73.959999999999994</v>
      </c>
    </row>
    <row r="233" spans="1:14" x14ac:dyDescent="0.2">
      <c r="A233" s="13">
        <v>35966</v>
      </c>
      <c r="B233" t="e">
        <v>#N/A</v>
      </c>
      <c r="C233" t="e">
        <v>#N/A</v>
      </c>
      <c r="D233" t="e">
        <v>#N/A</v>
      </c>
      <c r="E233">
        <v>55</v>
      </c>
      <c r="F233" t="e">
        <v>#N/A</v>
      </c>
      <c r="G233">
        <v>22.5</v>
      </c>
      <c r="H233">
        <v>19.75</v>
      </c>
      <c r="I233" t="e">
        <v>#N/A</v>
      </c>
      <c r="J233">
        <v>73.83</v>
      </c>
      <c r="K233" t="e">
        <v>#N/A</v>
      </c>
      <c r="L233" t="e">
        <v>#N/A</v>
      </c>
      <c r="M233" s="13">
        <v>36034</v>
      </c>
      <c r="N233">
        <v>37.65</v>
      </c>
    </row>
    <row r="234" spans="1:14" x14ac:dyDescent="0.2">
      <c r="A234" s="13">
        <v>35967</v>
      </c>
      <c r="B234" t="e">
        <v>#N/A</v>
      </c>
      <c r="C234" t="e">
        <v>#N/A</v>
      </c>
      <c r="D234" t="e">
        <v>#N/A</v>
      </c>
      <c r="E234">
        <v>55</v>
      </c>
      <c r="F234" t="e">
        <v>#N/A</v>
      </c>
      <c r="G234">
        <v>22.5</v>
      </c>
      <c r="H234">
        <v>19.75</v>
      </c>
      <c r="I234" t="e">
        <v>#N/A</v>
      </c>
      <c r="J234">
        <v>66.33</v>
      </c>
      <c r="K234" t="e">
        <v>#N/A</v>
      </c>
      <c r="L234" t="e">
        <v>#N/A</v>
      </c>
      <c r="M234" s="13">
        <v>36035</v>
      </c>
      <c r="N234">
        <v>36</v>
      </c>
    </row>
    <row r="235" spans="1:14" x14ac:dyDescent="0.2">
      <c r="A235" s="13">
        <v>35968</v>
      </c>
      <c r="B235" t="e">
        <v>#N/A</v>
      </c>
      <c r="C235" t="e">
        <v>#N/A</v>
      </c>
      <c r="D235" t="e">
        <v>#N/A</v>
      </c>
      <c r="E235">
        <v>97.63</v>
      </c>
      <c r="F235" t="e">
        <v>#N/A</v>
      </c>
      <c r="G235">
        <v>36.25</v>
      </c>
      <c r="H235">
        <v>24.25</v>
      </c>
      <c r="I235" t="e">
        <v>#N/A</v>
      </c>
      <c r="J235">
        <v>121.67</v>
      </c>
      <c r="K235" t="e">
        <v>#N/A</v>
      </c>
      <c r="L235">
        <v>140</v>
      </c>
      <c r="M235" s="13">
        <v>36036</v>
      </c>
      <c r="N235">
        <v>25.83</v>
      </c>
    </row>
    <row r="236" spans="1:14" x14ac:dyDescent="0.2">
      <c r="A236" s="13">
        <v>35969</v>
      </c>
      <c r="B236" t="e">
        <v>#N/A</v>
      </c>
      <c r="C236" t="e">
        <v>#N/A</v>
      </c>
      <c r="D236" t="e">
        <v>#N/A</v>
      </c>
      <c r="E236">
        <v>164.81</v>
      </c>
      <c r="F236" t="e">
        <v>#N/A</v>
      </c>
      <c r="G236">
        <v>40.5</v>
      </c>
      <c r="H236">
        <v>24.25</v>
      </c>
      <c r="I236" t="e">
        <v>#N/A</v>
      </c>
      <c r="J236">
        <v>167.37</v>
      </c>
      <c r="K236" t="e">
        <v>#N/A</v>
      </c>
      <c r="L236">
        <v>145</v>
      </c>
      <c r="M236" s="13">
        <v>36037</v>
      </c>
      <c r="N236">
        <v>26.33</v>
      </c>
    </row>
    <row r="237" spans="1:14" x14ac:dyDescent="0.2">
      <c r="A237" s="13">
        <v>35970</v>
      </c>
      <c r="B237" t="e">
        <v>#N/A</v>
      </c>
      <c r="C237" t="e">
        <v>#N/A</v>
      </c>
      <c r="D237" t="e">
        <v>#N/A</v>
      </c>
      <c r="E237">
        <v>298.75</v>
      </c>
      <c r="F237" t="e">
        <v>#N/A</v>
      </c>
      <c r="G237">
        <v>47.3</v>
      </c>
      <c r="H237">
        <v>47.5</v>
      </c>
      <c r="I237" t="e">
        <v>#N/A</v>
      </c>
      <c r="J237">
        <v>288</v>
      </c>
      <c r="K237">
        <v>315</v>
      </c>
      <c r="L237">
        <v>145</v>
      </c>
      <c r="M237" s="13">
        <v>36038</v>
      </c>
      <c r="N237">
        <v>35.19</v>
      </c>
    </row>
    <row r="238" spans="1:14" x14ac:dyDescent="0.2">
      <c r="A238" s="13">
        <v>35971</v>
      </c>
      <c r="B238" t="e">
        <v>#N/A</v>
      </c>
      <c r="C238" t="e">
        <v>#N/A</v>
      </c>
      <c r="D238" t="e">
        <v>#N/A</v>
      </c>
      <c r="E238">
        <v>400</v>
      </c>
      <c r="F238" t="e">
        <v>#N/A</v>
      </c>
      <c r="G238">
        <v>54</v>
      </c>
      <c r="H238">
        <v>47.5</v>
      </c>
      <c r="I238" t="e">
        <v>#N/A</v>
      </c>
      <c r="J238">
        <v>345</v>
      </c>
      <c r="K238">
        <v>391.67</v>
      </c>
      <c r="L238">
        <v>145</v>
      </c>
      <c r="M238" s="13">
        <v>36039</v>
      </c>
      <c r="N238">
        <v>29.22</v>
      </c>
    </row>
    <row r="239" spans="1:14" x14ac:dyDescent="0.2">
      <c r="A239" s="13">
        <v>35972</v>
      </c>
      <c r="B239" t="e">
        <v>#N/A</v>
      </c>
      <c r="C239" t="e">
        <v>#N/A</v>
      </c>
      <c r="D239" t="e">
        <v>#N/A</v>
      </c>
      <c r="E239" s="14">
        <v>1816.67</v>
      </c>
      <c r="F239" t="e">
        <v>#N/A</v>
      </c>
      <c r="G239">
        <v>71.09</v>
      </c>
      <c r="H239">
        <v>65</v>
      </c>
      <c r="I239" t="e">
        <v>#N/A</v>
      </c>
      <c r="J239" s="14">
        <v>1125</v>
      </c>
      <c r="K239" s="14">
        <v>2700</v>
      </c>
      <c r="L239">
        <v>145</v>
      </c>
      <c r="M239" s="13">
        <v>36040</v>
      </c>
      <c r="N239">
        <v>26.22</v>
      </c>
    </row>
    <row r="240" spans="1:14" x14ac:dyDescent="0.2">
      <c r="A240" s="13">
        <v>35973</v>
      </c>
      <c r="B240" t="e">
        <v>#N/A</v>
      </c>
      <c r="C240" t="e">
        <v>#N/A</v>
      </c>
      <c r="D240" t="e">
        <v>#N/A</v>
      </c>
      <c r="E240">
        <v>95</v>
      </c>
      <c r="F240" t="e">
        <v>#N/A</v>
      </c>
      <c r="G240">
        <v>47.5</v>
      </c>
      <c r="H240" t="e">
        <v>#N/A</v>
      </c>
      <c r="I240" t="e">
        <v>#N/A</v>
      </c>
      <c r="J240">
        <v>689.12</v>
      </c>
      <c r="K240" t="e">
        <v>#N/A</v>
      </c>
      <c r="L240" t="e">
        <v>#N/A</v>
      </c>
      <c r="M240" s="13">
        <v>36041</v>
      </c>
      <c r="N240">
        <v>24.12</v>
      </c>
    </row>
    <row r="241" spans="1:14" x14ac:dyDescent="0.2">
      <c r="A241" s="13">
        <v>35974</v>
      </c>
      <c r="B241" t="e">
        <v>#N/A</v>
      </c>
      <c r="C241" t="e">
        <v>#N/A</v>
      </c>
      <c r="D241" t="e">
        <v>#N/A</v>
      </c>
      <c r="E241">
        <v>95</v>
      </c>
      <c r="F241" t="e">
        <v>#N/A</v>
      </c>
      <c r="G241">
        <v>50</v>
      </c>
      <c r="H241" t="e">
        <v>#N/A</v>
      </c>
      <c r="I241" t="e">
        <v>#N/A</v>
      </c>
      <c r="J241">
        <v>546.82000000000005</v>
      </c>
      <c r="K241" t="e">
        <v>#N/A</v>
      </c>
      <c r="L241" t="e">
        <v>#N/A</v>
      </c>
      <c r="M241" s="13">
        <v>36042</v>
      </c>
      <c r="N241">
        <v>22.41</v>
      </c>
    </row>
    <row r="242" spans="1:14" x14ac:dyDescent="0.2">
      <c r="A242" s="13">
        <v>35975</v>
      </c>
      <c r="B242" t="e">
        <v>#N/A</v>
      </c>
      <c r="C242" t="e">
        <v>#N/A</v>
      </c>
      <c r="D242" t="e">
        <v>#N/A</v>
      </c>
      <c r="E242" s="14">
        <v>1621.4301</v>
      </c>
      <c r="F242" t="e">
        <v>#N/A</v>
      </c>
      <c r="G242">
        <v>63.33</v>
      </c>
      <c r="H242">
        <v>67.5</v>
      </c>
      <c r="I242" t="e">
        <v>#N/A</v>
      </c>
      <c r="J242">
        <v>587.5</v>
      </c>
      <c r="K242" t="e">
        <v>#N/A</v>
      </c>
      <c r="L242" t="e">
        <v>#N/A</v>
      </c>
      <c r="M242" s="13">
        <v>36043</v>
      </c>
      <c r="N242">
        <v>24</v>
      </c>
    </row>
    <row r="243" spans="1:14" x14ac:dyDescent="0.2">
      <c r="A243" s="13">
        <v>35976</v>
      </c>
      <c r="B243" t="e">
        <v>#N/A</v>
      </c>
      <c r="C243" t="e">
        <v>#N/A</v>
      </c>
      <c r="D243" t="e">
        <v>#N/A</v>
      </c>
      <c r="E243">
        <v>73.239999999999995</v>
      </c>
      <c r="F243" t="e">
        <v>#N/A</v>
      </c>
      <c r="G243">
        <v>43.8</v>
      </c>
      <c r="H243">
        <v>67.5</v>
      </c>
      <c r="I243" t="e">
        <v>#N/A</v>
      </c>
      <c r="J243">
        <v>75</v>
      </c>
      <c r="K243">
        <v>150</v>
      </c>
      <c r="L243" t="e">
        <v>#N/A</v>
      </c>
      <c r="M243" s="13">
        <v>36044</v>
      </c>
      <c r="N243">
        <v>22</v>
      </c>
    </row>
    <row r="244" spans="1:14" x14ac:dyDescent="0.2">
      <c r="A244" s="13">
        <v>35977</v>
      </c>
      <c r="B244" t="e">
        <v>#N/A</v>
      </c>
      <c r="C244" t="e">
        <v>#N/A</v>
      </c>
      <c r="D244" t="e">
        <v>#N/A</v>
      </c>
      <c r="E244">
        <v>51.28</v>
      </c>
      <c r="F244" t="e">
        <v>#N/A</v>
      </c>
      <c r="G244">
        <v>43.8</v>
      </c>
      <c r="H244">
        <v>34.75</v>
      </c>
      <c r="I244" t="e">
        <v>#N/A</v>
      </c>
      <c r="J244">
        <v>49.14</v>
      </c>
      <c r="K244">
        <v>46.25</v>
      </c>
      <c r="L244" t="e">
        <v>#N/A</v>
      </c>
      <c r="M244" s="13">
        <v>36046</v>
      </c>
      <c r="N244">
        <v>33.21</v>
      </c>
    </row>
    <row r="245" spans="1:14" x14ac:dyDescent="0.2">
      <c r="A245" s="13">
        <v>35978</v>
      </c>
      <c r="B245" t="e">
        <v>#N/A</v>
      </c>
      <c r="C245" t="e">
        <v>#N/A</v>
      </c>
      <c r="D245" t="e">
        <v>#N/A</v>
      </c>
      <c r="E245">
        <v>29.71</v>
      </c>
      <c r="F245" t="e">
        <v>#N/A</v>
      </c>
      <c r="G245">
        <v>24.92</v>
      </c>
      <c r="H245">
        <v>26</v>
      </c>
      <c r="I245" t="e">
        <v>#N/A</v>
      </c>
      <c r="J245">
        <v>43</v>
      </c>
      <c r="K245">
        <v>46.25</v>
      </c>
      <c r="L245" t="e">
        <v>#N/A</v>
      </c>
      <c r="M245" s="13">
        <v>36047</v>
      </c>
      <c r="N245">
        <v>19.260000000000002</v>
      </c>
    </row>
    <row r="246" spans="1:14" x14ac:dyDescent="0.2">
      <c r="A246" s="13">
        <v>35979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>
        <v>26</v>
      </c>
      <c r="L246" t="e">
        <v>#N/A</v>
      </c>
      <c r="M246" s="13">
        <v>36048</v>
      </c>
      <c r="N246">
        <v>17.97</v>
      </c>
    </row>
    <row r="247" spans="1:14" x14ac:dyDescent="0.2">
      <c r="A247" s="13">
        <v>35980</v>
      </c>
      <c r="B247" t="e">
        <v>#N/A</v>
      </c>
      <c r="C247" t="e">
        <v>#N/A</v>
      </c>
      <c r="D247" t="e">
        <v>#N/A</v>
      </c>
      <c r="E247">
        <v>25</v>
      </c>
      <c r="F247" t="e">
        <v>#N/A</v>
      </c>
      <c r="G247" t="e">
        <v>#N/A</v>
      </c>
      <c r="H247" t="e">
        <v>#N/A</v>
      </c>
      <c r="I247" t="e">
        <v>#N/A</v>
      </c>
      <c r="J247">
        <v>24</v>
      </c>
      <c r="K247" t="e">
        <v>#N/A</v>
      </c>
      <c r="L247" t="e">
        <v>#N/A</v>
      </c>
      <c r="M247" s="13">
        <v>36049</v>
      </c>
      <c r="N247">
        <v>19.48</v>
      </c>
    </row>
    <row r="248" spans="1:14" x14ac:dyDescent="0.2">
      <c r="A248" s="13">
        <v>35981</v>
      </c>
      <c r="B248" t="e">
        <v>#N/A</v>
      </c>
      <c r="C248" t="e">
        <v>#N/A</v>
      </c>
      <c r="D248" t="e">
        <v>#N/A</v>
      </c>
      <c r="E248">
        <v>25</v>
      </c>
      <c r="F248" t="e">
        <v>#N/A</v>
      </c>
      <c r="G248" t="e">
        <v>#N/A</v>
      </c>
      <c r="H248" t="e">
        <v>#N/A</v>
      </c>
      <c r="I248" t="e">
        <v>#N/A</v>
      </c>
      <c r="J248">
        <v>24</v>
      </c>
      <c r="K248" t="e">
        <v>#N/A</v>
      </c>
      <c r="L248" t="e">
        <v>#N/A</v>
      </c>
      <c r="M248" s="13">
        <v>36052</v>
      </c>
      <c r="N248">
        <v>27.53</v>
      </c>
    </row>
    <row r="249" spans="1:14" x14ac:dyDescent="0.2">
      <c r="A249" s="13">
        <v>35982</v>
      </c>
      <c r="B249" t="e">
        <v>#N/A</v>
      </c>
      <c r="C249" t="e">
        <v>#N/A</v>
      </c>
      <c r="D249" t="e">
        <v>#N/A</v>
      </c>
      <c r="E249">
        <v>70.63</v>
      </c>
      <c r="F249" t="e">
        <v>#N/A</v>
      </c>
      <c r="G249">
        <v>40</v>
      </c>
      <c r="H249" t="e">
        <v>#N/A</v>
      </c>
      <c r="I249" t="e">
        <v>#N/A</v>
      </c>
      <c r="J249">
        <v>50</v>
      </c>
      <c r="K249" t="e">
        <v>#N/A</v>
      </c>
      <c r="L249" t="e">
        <v>#N/A</v>
      </c>
      <c r="M249" s="13">
        <v>36053</v>
      </c>
      <c r="N249">
        <v>44.93</v>
      </c>
    </row>
    <row r="250" spans="1:14" x14ac:dyDescent="0.2">
      <c r="A250" s="13">
        <v>35983</v>
      </c>
      <c r="B250" t="e">
        <v>#N/A</v>
      </c>
      <c r="C250" t="e">
        <v>#N/A</v>
      </c>
      <c r="D250" t="e">
        <v>#N/A</v>
      </c>
      <c r="E250">
        <v>63.93</v>
      </c>
      <c r="F250" t="e">
        <v>#N/A</v>
      </c>
      <c r="G250">
        <v>25</v>
      </c>
      <c r="H250">
        <v>25.2</v>
      </c>
      <c r="I250" t="e">
        <v>#N/A</v>
      </c>
      <c r="J250">
        <v>53</v>
      </c>
      <c r="K250">
        <v>62.33</v>
      </c>
      <c r="L250" t="e">
        <v>#N/A</v>
      </c>
      <c r="M250" s="13">
        <v>36054</v>
      </c>
      <c r="N250">
        <v>34.86</v>
      </c>
    </row>
    <row r="251" spans="1:14" x14ac:dyDescent="0.2">
      <c r="A251" s="13">
        <v>35984</v>
      </c>
      <c r="B251" t="e">
        <v>#N/A</v>
      </c>
      <c r="C251" t="e">
        <v>#N/A</v>
      </c>
      <c r="D251" t="e">
        <v>#N/A</v>
      </c>
      <c r="E251">
        <v>57.64</v>
      </c>
      <c r="F251" t="e">
        <v>#N/A</v>
      </c>
      <c r="G251">
        <v>28.1</v>
      </c>
      <c r="H251">
        <v>26.26</v>
      </c>
      <c r="I251" t="e">
        <v>#N/A</v>
      </c>
      <c r="J251">
        <v>80</v>
      </c>
      <c r="K251">
        <v>36</v>
      </c>
      <c r="L251">
        <v>61</v>
      </c>
      <c r="M251" s="13">
        <v>36055</v>
      </c>
      <c r="N251">
        <v>34.979999999999997</v>
      </c>
    </row>
    <row r="252" spans="1:14" x14ac:dyDescent="0.2">
      <c r="A252" s="13">
        <v>35985</v>
      </c>
      <c r="B252" t="e">
        <v>#N/A</v>
      </c>
      <c r="C252" t="e">
        <v>#N/A</v>
      </c>
      <c r="D252" t="e">
        <v>#N/A</v>
      </c>
      <c r="E252">
        <v>52.32</v>
      </c>
      <c r="F252" t="e">
        <v>#N/A</v>
      </c>
      <c r="G252">
        <v>29.13</v>
      </c>
      <c r="H252">
        <v>24.44</v>
      </c>
      <c r="I252" t="e">
        <v>#N/A</v>
      </c>
      <c r="J252">
        <v>80</v>
      </c>
      <c r="K252">
        <v>36</v>
      </c>
      <c r="L252">
        <v>50</v>
      </c>
      <c r="M252" s="13">
        <v>36056</v>
      </c>
      <c r="N252">
        <v>35.35</v>
      </c>
    </row>
    <row r="253" spans="1:14" x14ac:dyDescent="0.2">
      <c r="A253" s="13">
        <v>35986</v>
      </c>
      <c r="B253" t="e">
        <v>#N/A</v>
      </c>
      <c r="C253" t="e">
        <v>#N/A</v>
      </c>
      <c r="D253" t="e">
        <v>#N/A</v>
      </c>
      <c r="E253">
        <v>41.81</v>
      </c>
      <c r="F253" t="e">
        <v>#N/A</v>
      </c>
      <c r="G253">
        <v>27.14</v>
      </c>
      <c r="H253">
        <v>23</v>
      </c>
      <c r="I253" t="e">
        <v>#N/A</v>
      </c>
      <c r="J253">
        <v>72.33</v>
      </c>
      <c r="K253">
        <v>42.92</v>
      </c>
      <c r="L253">
        <v>50</v>
      </c>
      <c r="M253" s="13">
        <v>36057</v>
      </c>
      <c r="N253">
        <v>26.75</v>
      </c>
    </row>
    <row r="254" spans="1:14" x14ac:dyDescent="0.2">
      <c r="A254" s="13">
        <v>35987</v>
      </c>
      <c r="B254" t="e">
        <v>#N/A</v>
      </c>
      <c r="C254" t="e">
        <v>#N/A</v>
      </c>
      <c r="D254" t="e">
        <v>#N/A</v>
      </c>
      <c r="E254">
        <v>33.770000000000003</v>
      </c>
      <c r="F254" t="e">
        <v>#N/A</v>
      </c>
      <c r="G254">
        <v>22.8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s="13">
        <v>36058</v>
      </c>
      <c r="N254">
        <v>27.25</v>
      </c>
    </row>
    <row r="255" spans="1:14" x14ac:dyDescent="0.2">
      <c r="A255" s="13">
        <v>35988</v>
      </c>
      <c r="B255" t="e">
        <v>#N/A</v>
      </c>
      <c r="C255" t="e">
        <v>#N/A</v>
      </c>
      <c r="D255" t="e">
        <v>#N/A</v>
      </c>
      <c r="E255">
        <v>33.770000000000003</v>
      </c>
      <c r="F255" t="e">
        <v>#N/A</v>
      </c>
      <c r="G255">
        <v>22.8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s="13">
        <v>36059</v>
      </c>
      <c r="N255">
        <v>30.09</v>
      </c>
    </row>
    <row r="256" spans="1:14" x14ac:dyDescent="0.2">
      <c r="A256" s="13">
        <v>35989</v>
      </c>
      <c r="B256" t="e">
        <v>#N/A</v>
      </c>
      <c r="C256" t="e">
        <v>#N/A</v>
      </c>
      <c r="D256" t="e">
        <v>#N/A</v>
      </c>
      <c r="E256">
        <v>116.58</v>
      </c>
      <c r="F256" t="e">
        <v>#N/A</v>
      </c>
      <c r="G256">
        <v>37.18</v>
      </c>
      <c r="H256">
        <v>30.43</v>
      </c>
      <c r="I256" t="e">
        <v>#N/A</v>
      </c>
      <c r="J256" t="e">
        <v>#N/A</v>
      </c>
      <c r="K256" t="e">
        <v>#N/A</v>
      </c>
      <c r="L256" t="e">
        <v>#N/A</v>
      </c>
      <c r="M256" s="13">
        <v>36060</v>
      </c>
      <c r="N256">
        <v>25.42</v>
      </c>
    </row>
    <row r="257" spans="1:14" x14ac:dyDescent="0.2">
      <c r="A257" s="13">
        <v>35990</v>
      </c>
      <c r="B257" t="e">
        <v>#N/A</v>
      </c>
      <c r="C257" t="e">
        <v>#N/A</v>
      </c>
      <c r="D257" t="e">
        <v>#N/A</v>
      </c>
      <c r="E257">
        <v>88.97</v>
      </c>
      <c r="F257" t="e">
        <v>#N/A</v>
      </c>
      <c r="G257">
        <v>40.630000000000003</v>
      </c>
      <c r="H257">
        <v>32.5</v>
      </c>
      <c r="I257" t="e">
        <v>#N/A</v>
      </c>
      <c r="J257">
        <v>90</v>
      </c>
      <c r="K257">
        <v>95.71</v>
      </c>
      <c r="L257" t="e">
        <v>#N/A</v>
      </c>
      <c r="M257" s="13">
        <v>36061</v>
      </c>
      <c r="N257">
        <v>21.78</v>
      </c>
    </row>
    <row r="258" spans="1:14" x14ac:dyDescent="0.2">
      <c r="A258" s="13">
        <v>35991</v>
      </c>
      <c r="B258" t="e">
        <v>#N/A</v>
      </c>
      <c r="C258" t="e">
        <v>#N/A</v>
      </c>
      <c r="D258" t="e">
        <v>#N/A</v>
      </c>
      <c r="E258">
        <v>70.239999999999995</v>
      </c>
      <c r="F258" t="e">
        <v>#N/A</v>
      </c>
      <c r="G258">
        <v>64</v>
      </c>
      <c r="H258">
        <v>38.19</v>
      </c>
      <c r="I258" t="e">
        <v>#N/A</v>
      </c>
      <c r="J258" t="e">
        <v>#N/A</v>
      </c>
      <c r="K258">
        <v>75</v>
      </c>
      <c r="L258" t="e">
        <v>#N/A</v>
      </c>
      <c r="M258" s="13">
        <v>36062</v>
      </c>
      <c r="N258">
        <v>20.82</v>
      </c>
    </row>
    <row r="259" spans="1:14" x14ac:dyDescent="0.2">
      <c r="A259" s="13">
        <v>35992</v>
      </c>
      <c r="B259" t="e">
        <v>#N/A</v>
      </c>
      <c r="C259" t="e">
        <v>#N/A</v>
      </c>
      <c r="D259" t="e">
        <v>#N/A</v>
      </c>
      <c r="E259">
        <v>48.62</v>
      </c>
      <c r="F259" t="e">
        <v>#N/A</v>
      </c>
      <c r="G259">
        <v>42.33</v>
      </c>
      <c r="H259">
        <v>30</v>
      </c>
      <c r="I259" t="e">
        <v>#N/A</v>
      </c>
      <c r="J259">
        <v>48.13</v>
      </c>
      <c r="K259">
        <v>46.46</v>
      </c>
      <c r="L259" t="e">
        <v>#N/A</v>
      </c>
      <c r="M259" s="13">
        <v>36063</v>
      </c>
      <c r="N259">
        <v>21.33</v>
      </c>
    </row>
    <row r="260" spans="1:14" x14ac:dyDescent="0.2">
      <c r="A260" s="13">
        <v>35993</v>
      </c>
      <c r="B260" t="e">
        <v>#N/A</v>
      </c>
      <c r="C260" t="e">
        <v>#N/A</v>
      </c>
      <c r="D260" t="e">
        <v>#N/A</v>
      </c>
      <c r="E260">
        <v>36.090000000000003</v>
      </c>
      <c r="F260" t="e">
        <v>#N/A</v>
      </c>
      <c r="G260">
        <v>35</v>
      </c>
      <c r="H260">
        <v>35.380000000000003</v>
      </c>
      <c r="I260" t="e">
        <v>#N/A</v>
      </c>
      <c r="J260">
        <v>39.630000000000003</v>
      </c>
      <c r="K260">
        <v>31.67</v>
      </c>
      <c r="L260" t="e">
        <v>#N/A</v>
      </c>
      <c r="M260" s="13">
        <v>36064</v>
      </c>
      <c r="N260">
        <v>25.83</v>
      </c>
    </row>
    <row r="261" spans="1:14" x14ac:dyDescent="0.2">
      <c r="A261" s="13">
        <v>35994</v>
      </c>
      <c r="B261" t="e">
        <v>#N/A</v>
      </c>
      <c r="C261" t="e">
        <v>#N/A</v>
      </c>
      <c r="D261" t="e">
        <v>#N/A</v>
      </c>
      <c r="E261">
        <v>25</v>
      </c>
      <c r="F261" t="e">
        <v>#N/A</v>
      </c>
      <c r="G261">
        <v>29.95</v>
      </c>
      <c r="H261">
        <v>17.5</v>
      </c>
      <c r="I261" t="e">
        <v>#N/A</v>
      </c>
      <c r="J261">
        <v>38.380000000000003</v>
      </c>
      <c r="K261">
        <v>36</v>
      </c>
      <c r="L261" t="e">
        <v>#N/A</v>
      </c>
      <c r="M261" s="13">
        <v>36065</v>
      </c>
      <c r="N261">
        <v>25.83</v>
      </c>
    </row>
    <row r="262" spans="1:14" x14ac:dyDescent="0.2">
      <c r="A262" s="13">
        <v>35995</v>
      </c>
      <c r="B262" t="e">
        <v>#N/A</v>
      </c>
      <c r="C262" t="e">
        <v>#N/A</v>
      </c>
      <c r="D262" t="e">
        <v>#N/A</v>
      </c>
      <c r="E262">
        <v>25</v>
      </c>
      <c r="F262" t="e">
        <v>#N/A</v>
      </c>
      <c r="G262">
        <v>29.95</v>
      </c>
      <c r="H262">
        <v>17.5</v>
      </c>
      <c r="I262" t="e">
        <v>#N/A</v>
      </c>
      <c r="J262">
        <v>38.380000000000003</v>
      </c>
      <c r="K262">
        <v>35</v>
      </c>
      <c r="L262" t="e">
        <v>#N/A</v>
      </c>
      <c r="M262" s="13">
        <v>36066</v>
      </c>
      <c r="N262">
        <v>35.53</v>
      </c>
    </row>
    <row r="263" spans="1:14" x14ac:dyDescent="0.2">
      <c r="A263" s="13">
        <v>35996</v>
      </c>
      <c r="B263" t="e">
        <v>#N/A</v>
      </c>
      <c r="C263" t="e">
        <v>#N/A</v>
      </c>
      <c r="D263" t="e">
        <v>#N/A</v>
      </c>
      <c r="E263">
        <v>343.06</v>
      </c>
      <c r="F263" t="e">
        <v>#N/A</v>
      </c>
      <c r="G263">
        <v>47.51</v>
      </c>
      <c r="H263">
        <v>43.14</v>
      </c>
      <c r="I263" t="e">
        <v>#N/A</v>
      </c>
      <c r="J263" t="e">
        <v>#N/A</v>
      </c>
      <c r="K263" t="e">
        <v>#N/A</v>
      </c>
      <c r="L263" t="e">
        <v>#N/A</v>
      </c>
      <c r="M263" s="13">
        <v>36067</v>
      </c>
      <c r="N263">
        <v>35.75</v>
      </c>
    </row>
    <row r="264" spans="1:14" x14ac:dyDescent="0.2">
      <c r="A264" s="13">
        <v>35997</v>
      </c>
      <c r="B264" t="e">
        <v>#N/A</v>
      </c>
      <c r="C264" t="e">
        <v>#N/A</v>
      </c>
      <c r="D264" t="e">
        <v>#N/A</v>
      </c>
      <c r="E264" s="14">
        <v>1343</v>
      </c>
      <c r="F264" t="e">
        <v>#N/A</v>
      </c>
      <c r="G264">
        <v>84.89</v>
      </c>
      <c r="H264">
        <v>64.48</v>
      </c>
      <c r="I264" t="e">
        <v>#N/A</v>
      </c>
      <c r="J264">
        <v>500</v>
      </c>
      <c r="K264" s="14">
        <v>1675</v>
      </c>
      <c r="L264" t="e">
        <v>#N/A</v>
      </c>
      <c r="M264" s="13">
        <v>36068</v>
      </c>
      <c r="N264">
        <v>34.5</v>
      </c>
    </row>
    <row r="265" spans="1:14" x14ac:dyDescent="0.2">
      <c r="A265" s="13">
        <v>35998</v>
      </c>
      <c r="B265" t="e">
        <v>#N/A</v>
      </c>
      <c r="C265" t="e">
        <v>#N/A</v>
      </c>
      <c r="D265" t="e">
        <v>#N/A</v>
      </c>
      <c r="E265">
        <v>420</v>
      </c>
      <c r="F265" t="e">
        <v>#N/A</v>
      </c>
      <c r="G265">
        <v>180</v>
      </c>
      <c r="H265">
        <v>130.63</v>
      </c>
      <c r="I265" t="e">
        <v>#N/A</v>
      </c>
      <c r="J265">
        <v>336.67</v>
      </c>
      <c r="K265">
        <v>340</v>
      </c>
      <c r="L265" t="e">
        <v>#N/A</v>
      </c>
      <c r="M265" s="13">
        <v>36069</v>
      </c>
      <c r="N265">
        <v>24.09</v>
      </c>
    </row>
    <row r="266" spans="1:14" x14ac:dyDescent="0.2">
      <c r="A266" s="13">
        <v>35999</v>
      </c>
      <c r="B266" t="e">
        <v>#N/A</v>
      </c>
      <c r="C266" t="e">
        <v>#N/A</v>
      </c>
      <c r="D266" t="e">
        <v>#N/A</v>
      </c>
      <c r="E266">
        <v>72.77</v>
      </c>
      <c r="F266" t="e">
        <v>#N/A</v>
      </c>
      <c r="G266">
        <v>70.63</v>
      </c>
      <c r="H266">
        <v>53.12</v>
      </c>
      <c r="I266" t="e">
        <v>#N/A</v>
      </c>
      <c r="J266">
        <v>75</v>
      </c>
      <c r="K266">
        <v>71.67</v>
      </c>
      <c r="L266" t="e">
        <v>#N/A</v>
      </c>
      <c r="M266" s="13">
        <v>36070</v>
      </c>
      <c r="N266">
        <v>25.23</v>
      </c>
    </row>
    <row r="267" spans="1:14" x14ac:dyDescent="0.2">
      <c r="A267" s="13">
        <v>36000</v>
      </c>
      <c r="B267" t="e">
        <v>#N/A</v>
      </c>
      <c r="C267" t="e">
        <v>#N/A</v>
      </c>
      <c r="D267" t="e">
        <v>#N/A</v>
      </c>
      <c r="E267">
        <v>31.78</v>
      </c>
      <c r="F267" t="e">
        <v>#N/A</v>
      </c>
      <c r="G267">
        <v>29.45</v>
      </c>
      <c r="H267">
        <v>26.1</v>
      </c>
      <c r="I267" t="e">
        <v>#N/A</v>
      </c>
      <c r="J267">
        <v>35.82</v>
      </c>
      <c r="K267">
        <v>28.55</v>
      </c>
      <c r="L267" t="e">
        <v>#N/A</v>
      </c>
      <c r="M267" s="13">
        <v>36073</v>
      </c>
      <c r="N267">
        <v>27.86</v>
      </c>
    </row>
    <row r="268" spans="1:14" x14ac:dyDescent="0.2">
      <c r="A268" s="13">
        <v>36001</v>
      </c>
      <c r="B268" t="e">
        <v>#N/A</v>
      </c>
      <c r="C268" t="e">
        <v>#N/A</v>
      </c>
      <c r="D268" t="e">
        <v>#N/A</v>
      </c>
      <c r="E268">
        <v>20.5</v>
      </c>
      <c r="F268" t="e">
        <v>#N/A</v>
      </c>
      <c r="G268" t="e">
        <v>#N/A</v>
      </c>
      <c r="H268" t="e">
        <v>#N/A</v>
      </c>
      <c r="I268" t="e">
        <v>#N/A</v>
      </c>
      <c r="J268">
        <v>27.19</v>
      </c>
      <c r="K268" t="e">
        <v>#N/A</v>
      </c>
      <c r="L268" t="e">
        <v>#N/A</v>
      </c>
      <c r="M268" s="13">
        <v>36074</v>
      </c>
      <c r="N268">
        <v>23.62</v>
      </c>
    </row>
    <row r="269" spans="1:14" x14ac:dyDescent="0.2">
      <c r="A269" s="13">
        <v>36002</v>
      </c>
      <c r="B269" t="e">
        <v>#N/A</v>
      </c>
      <c r="C269" t="e">
        <v>#N/A</v>
      </c>
      <c r="D269" t="e">
        <v>#N/A</v>
      </c>
      <c r="E269">
        <v>20.67</v>
      </c>
      <c r="F269" t="e">
        <v>#N/A</v>
      </c>
      <c r="G269" t="e">
        <v>#N/A</v>
      </c>
      <c r="H269" t="e">
        <v>#N/A</v>
      </c>
      <c r="I269" t="e">
        <v>#N/A</v>
      </c>
      <c r="J269">
        <v>26.71</v>
      </c>
      <c r="K269" t="e">
        <v>#N/A</v>
      </c>
      <c r="L269" t="e">
        <v>#N/A</v>
      </c>
      <c r="M269" s="13">
        <v>36075</v>
      </c>
      <c r="N269">
        <v>26.35</v>
      </c>
    </row>
    <row r="270" spans="1:14" x14ac:dyDescent="0.2">
      <c r="A270" s="13">
        <v>36003</v>
      </c>
      <c r="B270" t="e">
        <v>#N/A</v>
      </c>
      <c r="C270" t="e">
        <v>#N/A</v>
      </c>
      <c r="D270" t="e">
        <v>#N/A</v>
      </c>
      <c r="E270">
        <v>47.29</v>
      </c>
      <c r="F270" t="e">
        <v>#N/A</v>
      </c>
      <c r="G270">
        <v>30.35</v>
      </c>
      <c r="H270">
        <v>25</v>
      </c>
      <c r="I270" t="e">
        <v>#N/A</v>
      </c>
      <c r="J270">
        <v>44</v>
      </c>
      <c r="K270">
        <v>44.29</v>
      </c>
      <c r="L270" t="e">
        <v>#N/A</v>
      </c>
      <c r="M270" s="13">
        <v>36076</v>
      </c>
      <c r="N270">
        <v>24.19</v>
      </c>
    </row>
    <row r="271" spans="1:14" x14ac:dyDescent="0.2">
      <c r="A271" s="13">
        <v>36004</v>
      </c>
      <c r="B271" t="e">
        <v>#N/A</v>
      </c>
      <c r="C271" t="e">
        <v>#N/A</v>
      </c>
      <c r="D271" t="e">
        <v>#N/A</v>
      </c>
      <c r="E271">
        <v>37.520000000000003</v>
      </c>
      <c r="F271" t="e">
        <v>#N/A</v>
      </c>
      <c r="G271">
        <v>33.56</v>
      </c>
      <c r="H271">
        <v>24</v>
      </c>
      <c r="I271" t="e">
        <v>#N/A</v>
      </c>
      <c r="J271">
        <v>40</v>
      </c>
      <c r="K271">
        <v>37.090000000000003</v>
      </c>
      <c r="L271" t="e">
        <v>#N/A</v>
      </c>
      <c r="M271" s="13">
        <v>36077</v>
      </c>
      <c r="N271">
        <v>23.57</v>
      </c>
    </row>
    <row r="272" spans="1:14" x14ac:dyDescent="0.2">
      <c r="A272" s="13">
        <v>36005</v>
      </c>
      <c r="B272" t="e">
        <v>#N/A</v>
      </c>
      <c r="C272" t="e">
        <v>#N/A</v>
      </c>
      <c r="D272" t="e">
        <v>#N/A</v>
      </c>
      <c r="E272">
        <v>44.52</v>
      </c>
      <c r="F272" t="e">
        <v>#N/A</v>
      </c>
      <c r="G272">
        <v>38.86</v>
      </c>
      <c r="H272">
        <v>33.5</v>
      </c>
      <c r="I272" t="e">
        <v>#N/A</v>
      </c>
      <c r="J272">
        <v>40</v>
      </c>
      <c r="K272">
        <v>43.75</v>
      </c>
      <c r="L272" t="e">
        <v>#N/A</v>
      </c>
      <c r="M272" s="13">
        <v>36078</v>
      </c>
      <c r="N272">
        <v>20</v>
      </c>
    </row>
    <row r="273" spans="1:14" x14ac:dyDescent="0.2">
      <c r="A273" s="13">
        <v>36006</v>
      </c>
      <c r="B273" t="e">
        <v>#N/A</v>
      </c>
      <c r="C273" t="e">
        <v>#N/A</v>
      </c>
      <c r="D273" t="e">
        <v>#N/A</v>
      </c>
      <c r="E273">
        <v>40.22</v>
      </c>
      <c r="F273" t="e">
        <v>#N/A</v>
      </c>
      <c r="G273">
        <v>33</v>
      </c>
      <c r="H273">
        <v>34.5</v>
      </c>
      <c r="I273" t="e">
        <v>#N/A</v>
      </c>
      <c r="J273">
        <v>45</v>
      </c>
      <c r="K273">
        <v>36.36</v>
      </c>
      <c r="L273" t="e">
        <v>#N/A</v>
      </c>
      <c r="M273" s="13">
        <v>36079</v>
      </c>
      <c r="N273">
        <v>20</v>
      </c>
    </row>
    <row r="274" spans="1:14" x14ac:dyDescent="0.2">
      <c r="A274" s="13">
        <v>36007</v>
      </c>
      <c r="B274" t="e">
        <v>#N/A</v>
      </c>
      <c r="C274" t="e">
        <v>#N/A</v>
      </c>
      <c r="D274" t="e">
        <v>#N/A</v>
      </c>
      <c r="E274">
        <v>33.15</v>
      </c>
      <c r="F274" t="e">
        <v>#N/A</v>
      </c>
      <c r="G274">
        <v>30.94</v>
      </c>
      <c r="H274">
        <v>26.55</v>
      </c>
      <c r="I274" t="e">
        <v>#N/A</v>
      </c>
      <c r="J274">
        <v>37</v>
      </c>
      <c r="K274">
        <v>32.25</v>
      </c>
      <c r="L274" t="e">
        <v>#N/A</v>
      </c>
      <c r="M274" s="13">
        <v>36080</v>
      </c>
      <c r="N274">
        <v>25.26</v>
      </c>
    </row>
    <row r="275" spans="1:14" x14ac:dyDescent="0.2">
      <c r="A275" s="13">
        <v>36008</v>
      </c>
      <c r="B275" t="e">
        <v>#N/A</v>
      </c>
      <c r="C275" t="e">
        <v>#N/A</v>
      </c>
      <c r="D275" t="e">
        <v>#N/A</v>
      </c>
      <c r="E275">
        <v>21.52</v>
      </c>
      <c r="F275" t="e">
        <v>#N/A</v>
      </c>
      <c r="G275" t="e">
        <v>#N/A</v>
      </c>
      <c r="H275">
        <v>18.2</v>
      </c>
      <c r="I275" t="e">
        <v>#N/A</v>
      </c>
      <c r="J275">
        <v>31.5</v>
      </c>
      <c r="K275">
        <v>21.5</v>
      </c>
      <c r="L275" t="e">
        <v>#N/A</v>
      </c>
      <c r="M275" s="13">
        <v>36081</v>
      </c>
      <c r="N275">
        <v>21.71</v>
      </c>
    </row>
    <row r="276" spans="1:14" x14ac:dyDescent="0.2">
      <c r="A276" s="13">
        <v>36009</v>
      </c>
      <c r="B276" t="e">
        <v>#N/A</v>
      </c>
      <c r="C276" t="e">
        <v>#N/A</v>
      </c>
      <c r="D276" t="e">
        <v>#N/A</v>
      </c>
      <c r="E276">
        <v>21.44</v>
      </c>
      <c r="F276" t="e">
        <v>#N/A</v>
      </c>
      <c r="G276">
        <v>23.5</v>
      </c>
      <c r="H276">
        <v>20</v>
      </c>
      <c r="I276" t="e">
        <v>#N/A</v>
      </c>
      <c r="J276">
        <v>31.5</v>
      </c>
      <c r="K276" t="e">
        <v>#N/A</v>
      </c>
      <c r="L276" t="e">
        <v>#N/A</v>
      </c>
      <c r="M276" s="13">
        <v>36082</v>
      </c>
      <c r="N276">
        <v>23.67</v>
      </c>
    </row>
    <row r="277" spans="1:14" x14ac:dyDescent="0.2">
      <c r="A277" s="13">
        <v>36010</v>
      </c>
      <c r="B277" t="e">
        <v>#N/A</v>
      </c>
      <c r="C277" t="e">
        <v>#N/A</v>
      </c>
      <c r="D277" t="e">
        <v>#N/A</v>
      </c>
      <c r="E277">
        <v>39.68</v>
      </c>
      <c r="F277" t="e">
        <v>#N/A</v>
      </c>
      <c r="G277">
        <v>32</v>
      </c>
      <c r="H277">
        <v>27.05</v>
      </c>
      <c r="I277" t="e">
        <v>#N/A</v>
      </c>
      <c r="J277" t="e">
        <v>#N/A</v>
      </c>
      <c r="K277">
        <v>38.75</v>
      </c>
      <c r="L277" t="e">
        <v>#N/A</v>
      </c>
      <c r="M277" s="13">
        <v>36083</v>
      </c>
      <c r="N277">
        <v>23</v>
      </c>
    </row>
    <row r="278" spans="1:14" x14ac:dyDescent="0.2">
      <c r="A278" s="13">
        <v>36011</v>
      </c>
      <c r="B278" t="e">
        <v>#N/A</v>
      </c>
      <c r="C278" t="e">
        <v>#N/A</v>
      </c>
      <c r="D278" t="e">
        <v>#N/A</v>
      </c>
      <c r="E278">
        <v>28.32</v>
      </c>
      <c r="F278" t="e">
        <v>#N/A</v>
      </c>
      <c r="G278">
        <v>28.38</v>
      </c>
      <c r="H278">
        <v>27</v>
      </c>
      <c r="I278" t="e">
        <v>#N/A</v>
      </c>
      <c r="J278">
        <v>29.5</v>
      </c>
      <c r="K278">
        <v>23.72</v>
      </c>
      <c r="L278" t="e">
        <v>#N/A</v>
      </c>
      <c r="M278" s="13">
        <v>36084</v>
      </c>
      <c r="N278">
        <v>22.48</v>
      </c>
    </row>
    <row r="279" spans="1:14" x14ac:dyDescent="0.2">
      <c r="A279" s="13">
        <v>36012</v>
      </c>
      <c r="B279" t="e">
        <v>#N/A</v>
      </c>
      <c r="C279" t="e">
        <v>#N/A</v>
      </c>
      <c r="D279" t="e">
        <v>#N/A</v>
      </c>
      <c r="E279">
        <v>27.11</v>
      </c>
      <c r="F279" t="e">
        <v>#N/A</v>
      </c>
      <c r="G279">
        <v>25.5</v>
      </c>
      <c r="H279">
        <v>23.78</v>
      </c>
      <c r="I279" t="e">
        <v>#N/A</v>
      </c>
      <c r="J279">
        <v>30</v>
      </c>
      <c r="K279">
        <v>22.03</v>
      </c>
      <c r="L279" t="e">
        <v>#N/A</v>
      </c>
      <c r="M279" s="13">
        <v>36085</v>
      </c>
      <c r="N279">
        <v>18.25</v>
      </c>
    </row>
    <row r="280" spans="1:14" x14ac:dyDescent="0.2">
      <c r="A280" s="13">
        <v>36013</v>
      </c>
      <c r="B280" t="e">
        <v>#N/A</v>
      </c>
      <c r="C280" t="e">
        <v>#N/A</v>
      </c>
      <c r="D280" t="e">
        <v>#N/A</v>
      </c>
      <c r="E280">
        <v>27.78</v>
      </c>
      <c r="F280" t="e">
        <v>#N/A</v>
      </c>
      <c r="G280">
        <v>28.88</v>
      </c>
      <c r="H280">
        <v>25.96</v>
      </c>
      <c r="I280" t="e">
        <v>#N/A</v>
      </c>
      <c r="J280">
        <v>31.8</v>
      </c>
      <c r="K280">
        <v>25.33</v>
      </c>
      <c r="L280" t="e">
        <v>#N/A</v>
      </c>
      <c r="M280" s="13">
        <v>36086</v>
      </c>
      <c r="N280">
        <v>18.25</v>
      </c>
    </row>
    <row r="281" spans="1:14" x14ac:dyDescent="0.2">
      <c r="A281" s="13">
        <v>36014</v>
      </c>
      <c r="B281" t="e">
        <v>#N/A</v>
      </c>
      <c r="C281" t="e">
        <v>#N/A</v>
      </c>
      <c r="D281" t="e">
        <v>#N/A</v>
      </c>
      <c r="E281">
        <v>26.68</v>
      </c>
      <c r="F281" t="e">
        <v>#N/A</v>
      </c>
      <c r="G281">
        <v>29.31</v>
      </c>
      <c r="H281">
        <v>28.79</v>
      </c>
      <c r="I281" t="e">
        <v>#N/A</v>
      </c>
      <c r="J281">
        <v>32.630000000000003</v>
      </c>
      <c r="K281">
        <v>24.62</v>
      </c>
      <c r="L281" t="e">
        <v>#N/A</v>
      </c>
      <c r="M281" s="13">
        <v>36087</v>
      </c>
      <c r="N281">
        <v>22.61</v>
      </c>
    </row>
    <row r="282" spans="1:14" x14ac:dyDescent="0.2">
      <c r="A282" s="13">
        <v>36015</v>
      </c>
      <c r="B282" t="e">
        <v>#N/A</v>
      </c>
      <c r="C282" t="e">
        <v>#N/A</v>
      </c>
      <c r="D282" t="e">
        <v>#N/A</v>
      </c>
      <c r="E282">
        <v>21.61</v>
      </c>
      <c r="F282" t="e">
        <v>#N/A</v>
      </c>
      <c r="G282">
        <v>25.17</v>
      </c>
      <c r="H282">
        <v>24</v>
      </c>
      <c r="I282" t="e">
        <v>#N/A</v>
      </c>
      <c r="J282">
        <v>27</v>
      </c>
      <c r="K282" t="e">
        <v>#N/A</v>
      </c>
      <c r="L282" t="e">
        <v>#N/A</v>
      </c>
      <c r="M282" s="13">
        <v>36088</v>
      </c>
      <c r="N282">
        <v>22.52</v>
      </c>
    </row>
    <row r="283" spans="1:14" x14ac:dyDescent="0.2">
      <c r="A283" s="13">
        <v>36016</v>
      </c>
      <c r="B283" t="e">
        <v>#N/A</v>
      </c>
      <c r="C283" t="e">
        <v>#N/A</v>
      </c>
      <c r="D283" t="e">
        <v>#N/A</v>
      </c>
      <c r="E283">
        <v>21.61</v>
      </c>
      <c r="F283" t="e">
        <v>#N/A</v>
      </c>
      <c r="G283">
        <v>23.6</v>
      </c>
      <c r="H283">
        <v>16</v>
      </c>
      <c r="I283" t="e">
        <v>#N/A</v>
      </c>
      <c r="J283">
        <v>27</v>
      </c>
      <c r="K283" t="e">
        <v>#N/A</v>
      </c>
      <c r="L283" t="e">
        <v>#N/A</v>
      </c>
      <c r="M283" s="13">
        <v>36089</v>
      </c>
      <c r="N283">
        <v>22.74</v>
      </c>
    </row>
    <row r="284" spans="1:14" x14ac:dyDescent="0.2">
      <c r="A284" s="13">
        <v>36017</v>
      </c>
      <c r="B284" t="e">
        <v>#N/A</v>
      </c>
      <c r="C284" t="e">
        <v>#N/A</v>
      </c>
      <c r="D284" t="e">
        <v>#N/A</v>
      </c>
      <c r="E284">
        <v>48.92</v>
      </c>
      <c r="F284" t="e">
        <v>#N/A</v>
      </c>
      <c r="G284">
        <v>38.76</v>
      </c>
      <c r="H284">
        <v>35</v>
      </c>
      <c r="I284" t="e">
        <v>#N/A</v>
      </c>
      <c r="J284">
        <v>50</v>
      </c>
      <c r="K284">
        <v>49.7</v>
      </c>
      <c r="L284" t="e">
        <v>#N/A</v>
      </c>
      <c r="M284" s="13">
        <v>36090</v>
      </c>
      <c r="N284">
        <v>23.11</v>
      </c>
    </row>
    <row r="285" spans="1:14" x14ac:dyDescent="0.2">
      <c r="A285" s="13">
        <v>36018</v>
      </c>
      <c r="B285" t="e">
        <v>#N/A</v>
      </c>
      <c r="C285" t="e">
        <v>#N/A</v>
      </c>
      <c r="D285" t="e">
        <v>#N/A</v>
      </c>
      <c r="E285">
        <v>31.97</v>
      </c>
      <c r="F285" t="e">
        <v>#N/A</v>
      </c>
      <c r="G285">
        <v>29</v>
      </c>
      <c r="H285">
        <v>32.15</v>
      </c>
      <c r="I285" t="e">
        <v>#N/A</v>
      </c>
      <c r="J285">
        <v>40.92</v>
      </c>
      <c r="K285">
        <v>32</v>
      </c>
      <c r="L285" t="e">
        <v>#N/A</v>
      </c>
      <c r="M285" s="13">
        <v>36091</v>
      </c>
      <c r="N285">
        <v>20.62</v>
      </c>
    </row>
    <row r="286" spans="1:14" x14ac:dyDescent="0.2">
      <c r="A286" s="13">
        <v>36019</v>
      </c>
      <c r="B286" t="e">
        <v>#N/A</v>
      </c>
      <c r="C286" t="e">
        <v>#N/A</v>
      </c>
      <c r="D286" t="e">
        <v>#N/A</v>
      </c>
      <c r="E286">
        <v>31.21</v>
      </c>
      <c r="F286" t="e">
        <v>#N/A</v>
      </c>
      <c r="G286">
        <v>28.2</v>
      </c>
      <c r="H286">
        <v>29.5</v>
      </c>
      <c r="I286" t="e">
        <v>#N/A</v>
      </c>
      <c r="J286">
        <v>37</v>
      </c>
      <c r="K286">
        <v>32.11</v>
      </c>
      <c r="L286" t="e">
        <v>#N/A</v>
      </c>
      <c r="M286" s="13">
        <v>36093</v>
      </c>
      <c r="N286">
        <v>16.5</v>
      </c>
    </row>
    <row r="287" spans="1:14" x14ac:dyDescent="0.2">
      <c r="A287" s="13">
        <v>36020</v>
      </c>
      <c r="B287" t="e">
        <v>#N/A</v>
      </c>
      <c r="C287" t="e">
        <v>#N/A</v>
      </c>
      <c r="D287" t="e">
        <v>#N/A</v>
      </c>
      <c r="E287">
        <v>28.41</v>
      </c>
      <c r="F287" t="e">
        <v>#N/A</v>
      </c>
      <c r="G287">
        <v>28.46</v>
      </c>
      <c r="H287">
        <v>26.42</v>
      </c>
      <c r="I287" t="e">
        <v>#N/A</v>
      </c>
      <c r="J287">
        <v>31</v>
      </c>
      <c r="K287">
        <v>27.47</v>
      </c>
      <c r="L287" t="e">
        <v>#N/A</v>
      </c>
      <c r="M287" s="13">
        <v>36094</v>
      </c>
      <c r="N287">
        <v>20.98</v>
      </c>
    </row>
    <row r="288" spans="1:14" x14ac:dyDescent="0.2">
      <c r="A288" s="13">
        <v>36021</v>
      </c>
      <c r="B288" t="e">
        <v>#N/A</v>
      </c>
      <c r="C288" t="e">
        <v>#N/A</v>
      </c>
      <c r="D288" t="e">
        <v>#N/A</v>
      </c>
      <c r="E288">
        <v>25.44</v>
      </c>
      <c r="F288" t="e">
        <v>#N/A</v>
      </c>
      <c r="G288">
        <v>26.5</v>
      </c>
      <c r="H288">
        <v>23.5</v>
      </c>
      <c r="I288" t="e">
        <v>#N/A</v>
      </c>
      <c r="J288">
        <v>28</v>
      </c>
      <c r="K288">
        <v>26.42</v>
      </c>
      <c r="L288" t="e">
        <v>#N/A</v>
      </c>
      <c r="M288" s="13">
        <v>36095</v>
      </c>
      <c r="N288">
        <v>20.04</v>
      </c>
    </row>
    <row r="289" spans="1:14" x14ac:dyDescent="0.2">
      <c r="A289" s="13">
        <v>36022</v>
      </c>
      <c r="B289" t="e">
        <v>#N/A</v>
      </c>
      <c r="C289" t="e">
        <v>#N/A</v>
      </c>
      <c r="D289" t="e">
        <v>#N/A</v>
      </c>
      <c r="E289">
        <v>21.5</v>
      </c>
      <c r="F289" t="e">
        <v>#N/A</v>
      </c>
      <c r="G289">
        <v>23.5</v>
      </c>
      <c r="H289" t="e">
        <v>#N/A</v>
      </c>
      <c r="I289" t="e">
        <v>#N/A</v>
      </c>
      <c r="J289">
        <v>24</v>
      </c>
      <c r="K289" t="e">
        <v>#N/A</v>
      </c>
      <c r="L289" t="e">
        <v>#N/A</v>
      </c>
      <c r="M289" s="13">
        <v>36096</v>
      </c>
      <c r="N289">
        <v>21.27</v>
      </c>
    </row>
    <row r="290" spans="1:14" x14ac:dyDescent="0.2">
      <c r="A290" s="13">
        <v>36023</v>
      </c>
      <c r="B290" t="e">
        <v>#N/A</v>
      </c>
      <c r="C290" t="e">
        <v>#N/A</v>
      </c>
      <c r="D290" t="e">
        <v>#N/A</v>
      </c>
      <c r="E290">
        <v>22</v>
      </c>
      <c r="F290" t="e">
        <v>#N/A</v>
      </c>
      <c r="G290">
        <v>24</v>
      </c>
      <c r="H290" t="e">
        <v>#N/A</v>
      </c>
      <c r="I290" t="e">
        <v>#N/A</v>
      </c>
      <c r="J290">
        <v>24</v>
      </c>
      <c r="K290" t="e">
        <v>#N/A</v>
      </c>
      <c r="L290" t="e">
        <v>#N/A</v>
      </c>
      <c r="M290" s="13">
        <v>36097</v>
      </c>
      <c r="N290">
        <v>24.01</v>
      </c>
    </row>
    <row r="291" spans="1:14" x14ac:dyDescent="0.2">
      <c r="A291" s="13">
        <v>36024</v>
      </c>
      <c r="B291" t="e">
        <v>#N/A</v>
      </c>
      <c r="C291" t="e">
        <v>#N/A</v>
      </c>
      <c r="D291" t="e">
        <v>#N/A</v>
      </c>
      <c r="E291">
        <v>44.55</v>
      </c>
      <c r="F291" t="e">
        <v>#N/A</v>
      </c>
      <c r="G291">
        <v>25.83</v>
      </c>
      <c r="H291">
        <v>26</v>
      </c>
      <c r="I291" t="e">
        <v>#N/A</v>
      </c>
      <c r="J291" t="e">
        <v>#N/A</v>
      </c>
      <c r="K291">
        <v>45.32</v>
      </c>
      <c r="L291" t="e">
        <v>#N/A</v>
      </c>
      <c r="M291" s="13">
        <v>36098</v>
      </c>
      <c r="N291">
        <v>23.21</v>
      </c>
    </row>
    <row r="292" spans="1:14" x14ac:dyDescent="0.2">
      <c r="A292" s="13">
        <v>36025</v>
      </c>
      <c r="B292" t="e">
        <v>#N/A</v>
      </c>
      <c r="C292" t="e">
        <v>#N/A</v>
      </c>
      <c r="D292" t="e">
        <v>#N/A</v>
      </c>
      <c r="E292">
        <v>68.209999999999994</v>
      </c>
      <c r="F292" t="e">
        <v>#N/A</v>
      </c>
      <c r="G292">
        <v>35.75</v>
      </c>
      <c r="H292">
        <v>30</v>
      </c>
      <c r="I292" t="e">
        <v>#N/A</v>
      </c>
      <c r="J292" t="e">
        <v>#N/A</v>
      </c>
      <c r="K292">
        <v>53.67</v>
      </c>
      <c r="L292" t="e">
        <v>#N/A</v>
      </c>
      <c r="M292" s="13">
        <v>36101</v>
      </c>
      <c r="N292">
        <v>25.3</v>
      </c>
    </row>
    <row r="293" spans="1:14" x14ac:dyDescent="0.2">
      <c r="A293" s="13">
        <v>36026</v>
      </c>
      <c r="B293" t="e">
        <v>#N/A</v>
      </c>
      <c r="C293" t="e">
        <v>#N/A</v>
      </c>
      <c r="D293" t="e">
        <v>#N/A</v>
      </c>
      <c r="E293">
        <v>34.81</v>
      </c>
      <c r="F293" t="e">
        <v>#N/A</v>
      </c>
      <c r="G293">
        <v>25.67</v>
      </c>
      <c r="H293">
        <v>25.58</v>
      </c>
      <c r="I293" t="e">
        <v>#N/A</v>
      </c>
      <c r="J293">
        <v>44</v>
      </c>
      <c r="K293">
        <v>33.32</v>
      </c>
      <c r="L293" t="e">
        <v>#N/A</v>
      </c>
      <c r="M293" s="13">
        <v>36102</v>
      </c>
      <c r="N293">
        <v>24.1</v>
      </c>
    </row>
    <row r="294" spans="1:14" x14ac:dyDescent="0.2">
      <c r="A294" s="13">
        <v>36027</v>
      </c>
      <c r="B294" t="e">
        <v>#N/A</v>
      </c>
      <c r="C294" t="e">
        <v>#N/A</v>
      </c>
      <c r="D294" t="e">
        <v>#N/A</v>
      </c>
      <c r="E294">
        <v>29.47</v>
      </c>
      <c r="F294" t="e">
        <v>#N/A</v>
      </c>
      <c r="G294">
        <v>24.13</v>
      </c>
      <c r="H294">
        <v>25.79</v>
      </c>
      <c r="I294" t="e">
        <v>#N/A</v>
      </c>
      <c r="J294">
        <v>32</v>
      </c>
      <c r="K294">
        <v>30.56</v>
      </c>
      <c r="L294">
        <v>33</v>
      </c>
      <c r="M294" s="13">
        <v>36103</v>
      </c>
      <c r="N294">
        <v>25.75</v>
      </c>
    </row>
    <row r="295" spans="1:14" x14ac:dyDescent="0.2">
      <c r="A295" s="13">
        <v>36028</v>
      </c>
      <c r="B295" t="e">
        <v>#N/A</v>
      </c>
      <c r="C295" t="e">
        <v>#N/A</v>
      </c>
      <c r="D295" t="e">
        <v>#N/A</v>
      </c>
      <c r="E295">
        <v>26.67</v>
      </c>
      <c r="F295" t="e">
        <v>#N/A</v>
      </c>
      <c r="G295">
        <v>23.64</v>
      </c>
      <c r="H295">
        <v>20.5</v>
      </c>
      <c r="I295" t="e">
        <v>#N/A</v>
      </c>
      <c r="J295">
        <v>29</v>
      </c>
      <c r="K295">
        <v>27.67</v>
      </c>
      <c r="L295">
        <v>33</v>
      </c>
      <c r="M295" s="13">
        <v>36104</v>
      </c>
      <c r="N295">
        <v>27.29</v>
      </c>
    </row>
    <row r="296" spans="1:14" x14ac:dyDescent="0.2">
      <c r="A296" s="13">
        <v>36029</v>
      </c>
      <c r="B296" t="e">
        <v>#N/A</v>
      </c>
      <c r="C296" t="e">
        <v>#N/A</v>
      </c>
      <c r="D296" t="e">
        <v>#N/A</v>
      </c>
      <c r="E296">
        <v>22</v>
      </c>
      <c r="F296" t="e">
        <v>#N/A</v>
      </c>
      <c r="G296">
        <v>24.17</v>
      </c>
      <c r="H296" t="e">
        <v>#N/A</v>
      </c>
      <c r="I296" t="e">
        <v>#N/A</v>
      </c>
      <c r="J296">
        <v>26</v>
      </c>
      <c r="K296">
        <v>24</v>
      </c>
      <c r="L296" t="e">
        <v>#N/A</v>
      </c>
      <c r="M296" s="13">
        <v>36105</v>
      </c>
      <c r="N296">
        <v>24.93</v>
      </c>
    </row>
    <row r="297" spans="1:14" x14ac:dyDescent="0.2">
      <c r="A297" s="13">
        <v>36030</v>
      </c>
      <c r="B297" t="e">
        <v>#N/A</v>
      </c>
      <c r="C297" t="e">
        <v>#N/A</v>
      </c>
      <c r="D297" t="e">
        <v>#N/A</v>
      </c>
      <c r="E297">
        <v>22</v>
      </c>
      <c r="F297" t="e">
        <v>#N/A</v>
      </c>
      <c r="G297">
        <v>24.5</v>
      </c>
      <c r="H297" t="e">
        <v>#N/A</v>
      </c>
      <c r="I297" t="e">
        <v>#N/A</v>
      </c>
      <c r="J297">
        <v>26</v>
      </c>
      <c r="K297" t="e">
        <v>#N/A</v>
      </c>
      <c r="L297" t="e">
        <v>#N/A</v>
      </c>
      <c r="M297" s="13">
        <v>36108</v>
      </c>
      <c r="N297">
        <v>24.36</v>
      </c>
    </row>
    <row r="298" spans="1:14" x14ac:dyDescent="0.2">
      <c r="A298" s="13">
        <v>36031</v>
      </c>
      <c r="B298" t="e">
        <v>#N/A</v>
      </c>
      <c r="C298" t="e">
        <v>#N/A</v>
      </c>
      <c r="D298" t="e">
        <v>#N/A</v>
      </c>
      <c r="E298">
        <v>26.36</v>
      </c>
      <c r="F298" t="e">
        <v>#N/A</v>
      </c>
      <c r="G298">
        <v>23.63</v>
      </c>
      <c r="H298">
        <v>20.5</v>
      </c>
      <c r="I298" t="e">
        <v>#N/A</v>
      </c>
      <c r="J298">
        <v>28.9</v>
      </c>
      <c r="K298">
        <v>26.42</v>
      </c>
      <c r="L298" t="e">
        <v>#N/A</v>
      </c>
      <c r="M298" s="13">
        <v>36109</v>
      </c>
      <c r="N298">
        <v>22.73</v>
      </c>
    </row>
    <row r="299" spans="1:14" x14ac:dyDescent="0.2">
      <c r="A299" s="13">
        <v>36032</v>
      </c>
      <c r="B299" t="e">
        <v>#N/A</v>
      </c>
      <c r="C299" t="e">
        <v>#N/A</v>
      </c>
      <c r="D299" t="e">
        <v>#N/A</v>
      </c>
      <c r="E299">
        <v>55.66</v>
      </c>
      <c r="F299" t="e">
        <v>#N/A</v>
      </c>
      <c r="G299">
        <v>46.45</v>
      </c>
      <c r="H299">
        <v>38</v>
      </c>
      <c r="I299" t="e">
        <v>#N/A</v>
      </c>
      <c r="J299">
        <v>70</v>
      </c>
      <c r="K299">
        <v>67.63</v>
      </c>
      <c r="L299" t="e">
        <v>#N/A</v>
      </c>
      <c r="M299" s="13">
        <v>36110</v>
      </c>
      <c r="N299">
        <v>22.71</v>
      </c>
    </row>
    <row r="300" spans="1:14" x14ac:dyDescent="0.2">
      <c r="A300" s="13">
        <v>36033</v>
      </c>
      <c r="B300" t="e">
        <v>#N/A</v>
      </c>
      <c r="C300" t="e">
        <v>#N/A</v>
      </c>
      <c r="D300" t="e">
        <v>#N/A</v>
      </c>
      <c r="E300">
        <v>96.55</v>
      </c>
      <c r="F300" t="e">
        <v>#N/A</v>
      </c>
      <c r="G300">
        <v>47.4</v>
      </c>
      <c r="H300">
        <v>32.5</v>
      </c>
      <c r="I300" t="e">
        <v>#N/A</v>
      </c>
      <c r="J300">
        <v>90</v>
      </c>
      <c r="K300">
        <v>78.069999999999993</v>
      </c>
      <c r="L300" t="e">
        <v>#N/A</v>
      </c>
      <c r="M300" s="13">
        <v>36111</v>
      </c>
      <c r="N300">
        <v>24.78</v>
      </c>
    </row>
    <row r="301" spans="1:14" x14ac:dyDescent="0.2">
      <c r="A301" s="13">
        <v>36034</v>
      </c>
      <c r="B301" t="e">
        <v>#N/A</v>
      </c>
      <c r="C301" t="e">
        <v>#N/A</v>
      </c>
      <c r="D301" t="e">
        <v>#N/A</v>
      </c>
      <c r="E301">
        <v>49.13</v>
      </c>
      <c r="F301" t="e">
        <v>#N/A</v>
      </c>
      <c r="G301">
        <v>30.43</v>
      </c>
      <c r="H301">
        <v>25</v>
      </c>
      <c r="I301" t="e">
        <v>#N/A</v>
      </c>
      <c r="J301">
        <v>55</v>
      </c>
      <c r="K301">
        <v>50.6</v>
      </c>
      <c r="L301" t="e">
        <v>#N/A</v>
      </c>
      <c r="M301" s="13">
        <v>36112</v>
      </c>
      <c r="N301">
        <v>23.71</v>
      </c>
    </row>
    <row r="302" spans="1:14" x14ac:dyDescent="0.2">
      <c r="A302" s="13">
        <v>36035</v>
      </c>
      <c r="B302" t="e">
        <v>#N/A</v>
      </c>
      <c r="C302" t="e">
        <v>#N/A</v>
      </c>
      <c r="D302" t="e">
        <v>#N/A</v>
      </c>
      <c r="E302">
        <v>41.64</v>
      </c>
      <c r="F302" t="e">
        <v>#N/A</v>
      </c>
      <c r="G302">
        <v>27.8</v>
      </c>
      <c r="H302">
        <v>27.8</v>
      </c>
      <c r="I302" t="e">
        <v>#N/A</v>
      </c>
      <c r="J302">
        <v>55</v>
      </c>
      <c r="K302">
        <v>40.93</v>
      </c>
      <c r="L302" t="e">
        <v>#N/A</v>
      </c>
      <c r="M302" s="13">
        <v>36115</v>
      </c>
      <c r="N302">
        <v>22.88</v>
      </c>
    </row>
    <row r="303" spans="1:14" x14ac:dyDescent="0.2">
      <c r="A303" s="13">
        <v>36036</v>
      </c>
      <c r="B303" t="e">
        <v>#N/A</v>
      </c>
      <c r="C303" t="e">
        <v>#N/A</v>
      </c>
      <c r="D303" t="e">
        <v>#N/A</v>
      </c>
      <c r="E303">
        <v>26.58</v>
      </c>
      <c r="F303" t="e">
        <v>#N/A</v>
      </c>
      <c r="G303" t="e">
        <v>#N/A</v>
      </c>
      <c r="H303">
        <v>23</v>
      </c>
      <c r="I303" t="e">
        <v>#N/A</v>
      </c>
      <c r="J303" t="e">
        <v>#N/A</v>
      </c>
      <c r="K303" t="e">
        <v>#N/A</v>
      </c>
      <c r="L303" t="e">
        <v>#N/A</v>
      </c>
      <c r="M303" s="13">
        <v>36116</v>
      </c>
      <c r="N303">
        <v>21.6</v>
      </c>
    </row>
    <row r="304" spans="1:14" x14ac:dyDescent="0.2">
      <c r="A304" s="13">
        <v>36037</v>
      </c>
      <c r="B304" t="e">
        <v>#N/A</v>
      </c>
      <c r="C304" t="e">
        <v>#N/A</v>
      </c>
      <c r="D304" t="e">
        <v>#N/A</v>
      </c>
      <c r="E304">
        <v>27.23</v>
      </c>
      <c r="F304" t="e">
        <v>#N/A</v>
      </c>
      <c r="G304" t="e">
        <v>#N/A</v>
      </c>
      <c r="H304">
        <v>23</v>
      </c>
      <c r="I304" t="e">
        <v>#N/A</v>
      </c>
      <c r="J304" t="e">
        <v>#N/A</v>
      </c>
      <c r="K304" t="e">
        <v>#N/A</v>
      </c>
      <c r="L304" t="e">
        <v>#N/A</v>
      </c>
      <c r="M304" s="13">
        <v>36117</v>
      </c>
      <c r="N304">
        <v>20.98</v>
      </c>
    </row>
    <row r="305" spans="1:14" x14ac:dyDescent="0.2">
      <c r="A305" s="13">
        <v>36038</v>
      </c>
      <c r="B305" t="e">
        <v>#N/A</v>
      </c>
      <c r="C305" t="e">
        <v>#N/A</v>
      </c>
      <c r="D305" t="e">
        <v>#N/A</v>
      </c>
      <c r="E305">
        <v>40.31</v>
      </c>
      <c r="F305" t="e">
        <v>#N/A</v>
      </c>
      <c r="G305">
        <v>30</v>
      </c>
      <c r="H305">
        <v>29.25</v>
      </c>
      <c r="I305" t="e">
        <v>#N/A</v>
      </c>
      <c r="J305" t="e">
        <v>#N/A</v>
      </c>
      <c r="K305">
        <v>37</v>
      </c>
      <c r="L305" t="e">
        <v>#N/A</v>
      </c>
      <c r="M305" s="13">
        <v>36118</v>
      </c>
      <c r="N305">
        <v>21.46</v>
      </c>
    </row>
    <row r="306" spans="1:14" x14ac:dyDescent="0.2">
      <c r="A306" s="13">
        <v>36039</v>
      </c>
      <c r="B306" t="e">
        <v>#N/A</v>
      </c>
      <c r="C306" t="e">
        <v>#N/A</v>
      </c>
      <c r="D306" t="e">
        <v>#N/A</v>
      </c>
      <c r="E306">
        <v>34.229999999999997</v>
      </c>
      <c r="F306" t="e">
        <v>#N/A</v>
      </c>
      <c r="G306">
        <v>25.77</v>
      </c>
      <c r="H306">
        <v>24</v>
      </c>
      <c r="I306" t="e">
        <v>#N/A</v>
      </c>
      <c r="J306">
        <v>37.71</v>
      </c>
      <c r="K306">
        <v>28.36</v>
      </c>
      <c r="L306" t="e">
        <v>#N/A</v>
      </c>
      <c r="M306" s="13">
        <v>36119</v>
      </c>
      <c r="N306">
        <v>22.31</v>
      </c>
    </row>
    <row r="307" spans="1:14" x14ac:dyDescent="0.2">
      <c r="A307" s="13">
        <v>36040</v>
      </c>
      <c r="B307" t="e">
        <v>#N/A</v>
      </c>
      <c r="C307" t="e">
        <v>#N/A</v>
      </c>
      <c r="D307" t="e">
        <v>#N/A</v>
      </c>
      <c r="E307">
        <v>32.21</v>
      </c>
      <c r="F307" t="e">
        <v>#N/A</v>
      </c>
      <c r="G307">
        <v>25</v>
      </c>
      <c r="H307">
        <v>23.83</v>
      </c>
      <c r="I307" t="e">
        <v>#N/A</v>
      </c>
      <c r="J307">
        <v>32</v>
      </c>
      <c r="K307">
        <v>28.4</v>
      </c>
      <c r="L307" t="e">
        <v>#N/A</v>
      </c>
      <c r="M307" s="13">
        <v>36120</v>
      </c>
      <c r="N307">
        <v>19.75</v>
      </c>
    </row>
    <row r="308" spans="1:14" x14ac:dyDescent="0.2">
      <c r="A308" s="13">
        <v>36041</v>
      </c>
      <c r="B308" t="e">
        <v>#N/A</v>
      </c>
      <c r="C308" t="e">
        <v>#N/A</v>
      </c>
      <c r="D308" t="e">
        <v>#N/A</v>
      </c>
      <c r="E308">
        <v>24.72</v>
      </c>
      <c r="F308" t="e">
        <v>#N/A</v>
      </c>
      <c r="G308">
        <v>24.81</v>
      </c>
      <c r="H308">
        <v>20.25</v>
      </c>
      <c r="I308" t="e">
        <v>#N/A</v>
      </c>
      <c r="J308">
        <v>24.44</v>
      </c>
      <c r="K308">
        <v>24.05</v>
      </c>
      <c r="L308" t="e">
        <v>#N/A</v>
      </c>
      <c r="M308" s="13">
        <v>36121</v>
      </c>
      <c r="N308">
        <v>16.5</v>
      </c>
    </row>
    <row r="309" spans="1:14" x14ac:dyDescent="0.2">
      <c r="A309" s="13">
        <v>36042</v>
      </c>
      <c r="B309" t="e">
        <v>#N/A</v>
      </c>
      <c r="C309" t="e">
        <v>#N/A</v>
      </c>
      <c r="D309" t="e">
        <v>#N/A</v>
      </c>
      <c r="E309">
        <v>24.8</v>
      </c>
      <c r="F309" t="e">
        <v>#N/A</v>
      </c>
      <c r="G309">
        <v>24.4</v>
      </c>
      <c r="H309">
        <v>19.5</v>
      </c>
      <c r="I309" t="e">
        <v>#N/A</v>
      </c>
      <c r="J309">
        <v>24.67</v>
      </c>
      <c r="K309">
        <v>27.08</v>
      </c>
      <c r="L309" t="e">
        <v>#N/A</v>
      </c>
      <c r="M309" s="13">
        <v>36122</v>
      </c>
      <c r="N309">
        <v>22.61</v>
      </c>
    </row>
    <row r="310" spans="1:14" x14ac:dyDescent="0.2">
      <c r="A310" s="13">
        <v>36043</v>
      </c>
      <c r="B310" t="e">
        <v>#N/A</v>
      </c>
      <c r="C310" t="e">
        <v>#N/A</v>
      </c>
      <c r="D310" t="e">
        <v>#N/A</v>
      </c>
      <c r="E310">
        <v>29.85</v>
      </c>
      <c r="F310" t="e">
        <v>#N/A</v>
      </c>
      <c r="G310">
        <v>21.3</v>
      </c>
      <c r="H310" t="e">
        <v>#N/A</v>
      </c>
      <c r="I310" t="e">
        <v>#N/A</v>
      </c>
      <c r="J310">
        <v>28.27</v>
      </c>
      <c r="K310" t="e">
        <v>#N/A</v>
      </c>
      <c r="L310" t="e">
        <v>#N/A</v>
      </c>
      <c r="M310" s="13">
        <v>36123</v>
      </c>
      <c r="N310">
        <v>20.39</v>
      </c>
    </row>
    <row r="311" spans="1:14" x14ac:dyDescent="0.2">
      <c r="A311" s="13">
        <v>36044</v>
      </c>
      <c r="B311" t="e">
        <v>#N/A</v>
      </c>
      <c r="C311" t="e">
        <v>#N/A</v>
      </c>
      <c r="D311" t="e">
        <v>#N/A</v>
      </c>
      <c r="E311">
        <v>29.85</v>
      </c>
      <c r="F311" t="e">
        <v>#N/A</v>
      </c>
      <c r="G311">
        <v>20.83</v>
      </c>
      <c r="H311" t="e">
        <v>#N/A</v>
      </c>
      <c r="I311" t="e">
        <v>#N/A</v>
      </c>
      <c r="J311">
        <v>27.6</v>
      </c>
      <c r="K311" t="e">
        <v>#N/A</v>
      </c>
      <c r="L311" t="e">
        <v>#N/A</v>
      </c>
      <c r="M311" s="13">
        <v>36124</v>
      </c>
      <c r="N311">
        <v>17.79</v>
      </c>
    </row>
    <row r="312" spans="1:14" x14ac:dyDescent="0.2">
      <c r="A312" s="13">
        <v>36045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>
        <v>20.83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s="13">
        <v>36127</v>
      </c>
      <c r="N312">
        <v>21</v>
      </c>
    </row>
    <row r="313" spans="1:14" x14ac:dyDescent="0.2">
      <c r="A313" s="13">
        <v>36046</v>
      </c>
      <c r="B313" t="e">
        <v>#N/A</v>
      </c>
      <c r="C313" t="e">
        <v>#N/A</v>
      </c>
      <c r="D313" t="e">
        <v>#N/A</v>
      </c>
      <c r="E313">
        <v>40.71</v>
      </c>
      <c r="F313" t="e">
        <v>#N/A</v>
      </c>
      <c r="G313">
        <v>24.73</v>
      </c>
      <c r="H313">
        <v>25.5</v>
      </c>
      <c r="I313" t="e">
        <v>#N/A</v>
      </c>
      <c r="J313">
        <v>35.86</v>
      </c>
      <c r="K313" t="e">
        <v>#N/A</v>
      </c>
      <c r="L313" t="e">
        <v>#N/A</v>
      </c>
      <c r="M313" s="13">
        <v>36129</v>
      </c>
      <c r="N313">
        <v>20.79</v>
      </c>
    </row>
    <row r="314" spans="1:14" x14ac:dyDescent="0.2">
      <c r="A314" s="13">
        <v>36047</v>
      </c>
      <c r="B314" t="e">
        <v>#N/A</v>
      </c>
      <c r="C314" t="e">
        <v>#N/A</v>
      </c>
      <c r="D314" t="e">
        <v>#N/A</v>
      </c>
      <c r="E314">
        <v>18.350000000000001</v>
      </c>
      <c r="F314" t="e">
        <v>#N/A</v>
      </c>
      <c r="G314">
        <v>21.35</v>
      </c>
      <c r="H314">
        <v>18.88</v>
      </c>
      <c r="I314" t="e">
        <v>#N/A</v>
      </c>
      <c r="J314">
        <v>20.03</v>
      </c>
      <c r="K314" t="e">
        <v>#N/A</v>
      </c>
      <c r="L314" t="e">
        <v>#N/A</v>
      </c>
      <c r="M314" s="13">
        <v>36130</v>
      </c>
      <c r="N314">
        <v>19.690000000000001</v>
      </c>
    </row>
    <row r="315" spans="1:14" x14ac:dyDescent="0.2">
      <c r="A315" s="13">
        <v>36048</v>
      </c>
      <c r="B315" t="e">
        <v>#N/A</v>
      </c>
      <c r="C315" t="e">
        <v>#N/A</v>
      </c>
      <c r="D315" t="e">
        <v>#N/A</v>
      </c>
      <c r="E315">
        <v>16.95</v>
      </c>
      <c r="F315" t="e">
        <v>#N/A</v>
      </c>
      <c r="G315">
        <v>21.38</v>
      </c>
      <c r="H315">
        <v>19.05</v>
      </c>
      <c r="I315" t="e">
        <v>#N/A</v>
      </c>
      <c r="J315">
        <v>19.5</v>
      </c>
      <c r="K315">
        <v>18</v>
      </c>
      <c r="L315" t="e">
        <v>#N/A</v>
      </c>
      <c r="M315" s="13">
        <v>36131</v>
      </c>
      <c r="N315">
        <v>18.739999999999998</v>
      </c>
    </row>
    <row r="316" spans="1:14" x14ac:dyDescent="0.2">
      <c r="A316" s="13">
        <v>36049</v>
      </c>
      <c r="B316" t="e">
        <v>#N/A</v>
      </c>
      <c r="C316" t="e">
        <v>#N/A</v>
      </c>
      <c r="D316" t="e">
        <v>#N/A</v>
      </c>
      <c r="E316">
        <v>22.98</v>
      </c>
      <c r="F316" t="e">
        <v>#N/A</v>
      </c>
      <c r="G316">
        <v>22.5</v>
      </c>
      <c r="H316">
        <v>18.920000000000002</v>
      </c>
      <c r="I316" t="e">
        <v>#N/A</v>
      </c>
      <c r="J316">
        <v>22.5</v>
      </c>
      <c r="K316">
        <v>23.75</v>
      </c>
      <c r="L316" t="e">
        <v>#N/A</v>
      </c>
      <c r="M316" s="13">
        <v>36132</v>
      </c>
      <c r="N316">
        <v>19.61</v>
      </c>
    </row>
    <row r="317" spans="1:14" x14ac:dyDescent="0.2">
      <c r="A317" s="13">
        <v>36050</v>
      </c>
      <c r="B317" t="e">
        <v>#N/A</v>
      </c>
      <c r="C317" t="e">
        <v>#N/A</v>
      </c>
      <c r="D317" t="e">
        <v>#N/A</v>
      </c>
      <c r="E317">
        <v>22</v>
      </c>
      <c r="F317" t="e">
        <v>#N/A</v>
      </c>
      <c r="G317">
        <v>19.5</v>
      </c>
      <c r="H317" t="e">
        <v>#N/A</v>
      </c>
      <c r="I317" t="e">
        <v>#N/A</v>
      </c>
      <c r="J317">
        <v>21.46</v>
      </c>
      <c r="K317" t="e">
        <v>#N/A</v>
      </c>
      <c r="L317" t="e">
        <v>#N/A</v>
      </c>
      <c r="M317" s="13">
        <v>36133</v>
      </c>
      <c r="N317">
        <v>20.55</v>
      </c>
    </row>
    <row r="318" spans="1:14" x14ac:dyDescent="0.2">
      <c r="A318" s="13">
        <v>36051</v>
      </c>
      <c r="B318" t="e">
        <v>#N/A</v>
      </c>
      <c r="C318" t="e">
        <v>#N/A</v>
      </c>
      <c r="D318" t="e">
        <v>#N/A</v>
      </c>
      <c r="E318">
        <v>22</v>
      </c>
      <c r="F318" t="e">
        <v>#N/A</v>
      </c>
      <c r="G318">
        <v>20.170000000000002</v>
      </c>
      <c r="H318" t="e">
        <v>#N/A</v>
      </c>
      <c r="I318" t="e">
        <v>#N/A</v>
      </c>
      <c r="J318">
        <v>21.38</v>
      </c>
      <c r="K318" t="e">
        <v>#N/A</v>
      </c>
      <c r="L318" t="e">
        <v>#N/A</v>
      </c>
      <c r="M318" s="13">
        <v>36136</v>
      </c>
      <c r="N318">
        <v>22.73</v>
      </c>
    </row>
    <row r="319" spans="1:14" x14ac:dyDescent="0.2">
      <c r="A319" s="13">
        <v>36052</v>
      </c>
      <c r="B319" t="e">
        <v>#N/A</v>
      </c>
      <c r="C319" t="e">
        <v>#N/A</v>
      </c>
      <c r="D319" t="e">
        <v>#N/A</v>
      </c>
      <c r="E319">
        <v>29.2</v>
      </c>
      <c r="F319" t="e">
        <v>#N/A</v>
      </c>
      <c r="G319">
        <v>23.38</v>
      </c>
      <c r="H319">
        <v>23.75</v>
      </c>
      <c r="I319" t="e">
        <v>#N/A</v>
      </c>
      <c r="J319">
        <v>29.67</v>
      </c>
      <c r="K319">
        <v>26.42</v>
      </c>
      <c r="L319" t="e">
        <v>#N/A</v>
      </c>
      <c r="M319" s="13">
        <v>36137</v>
      </c>
      <c r="N319">
        <v>20.79</v>
      </c>
    </row>
    <row r="320" spans="1:14" x14ac:dyDescent="0.2">
      <c r="A320" s="13">
        <v>36053</v>
      </c>
      <c r="B320" t="e">
        <v>#N/A</v>
      </c>
      <c r="C320" t="e">
        <v>#N/A</v>
      </c>
      <c r="D320" t="e">
        <v>#N/A</v>
      </c>
      <c r="E320">
        <v>40.68</v>
      </c>
      <c r="F320" t="e">
        <v>#N/A</v>
      </c>
      <c r="G320">
        <v>38.17</v>
      </c>
      <c r="H320">
        <v>23.75</v>
      </c>
      <c r="I320" t="e">
        <v>#N/A</v>
      </c>
      <c r="J320">
        <v>38.83</v>
      </c>
      <c r="K320">
        <v>44</v>
      </c>
      <c r="L320">
        <v>32.5</v>
      </c>
      <c r="M320" s="13">
        <v>36138</v>
      </c>
      <c r="N320">
        <v>21.63</v>
      </c>
    </row>
    <row r="321" spans="1:14" x14ac:dyDescent="0.2">
      <c r="A321" s="13">
        <v>36054</v>
      </c>
      <c r="B321" t="e">
        <v>#N/A</v>
      </c>
      <c r="C321" t="e">
        <v>#N/A</v>
      </c>
      <c r="D321" t="e">
        <v>#N/A</v>
      </c>
      <c r="E321">
        <v>40.340000000000003</v>
      </c>
      <c r="F321" t="e">
        <v>#N/A</v>
      </c>
      <c r="G321">
        <v>32.67</v>
      </c>
      <c r="H321">
        <v>30</v>
      </c>
      <c r="I321" t="e">
        <v>#N/A</v>
      </c>
      <c r="J321">
        <v>42.6</v>
      </c>
      <c r="K321">
        <v>33.43</v>
      </c>
      <c r="L321">
        <v>41.29</v>
      </c>
      <c r="M321" s="13">
        <v>36139</v>
      </c>
      <c r="N321">
        <v>20.21</v>
      </c>
    </row>
    <row r="322" spans="1:14" x14ac:dyDescent="0.2">
      <c r="A322" s="13">
        <v>36055</v>
      </c>
      <c r="B322" t="e">
        <v>#N/A</v>
      </c>
      <c r="C322" t="e">
        <v>#N/A</v>
      </c>
      <c r="D322" t="e">
        <v>#N/A</v>
      </c>
      <c r="E322">
        <v>42.1</v>
      </c>
      <c r="F322" t="e">
        <v>#N/A</v>
      </c>
      <c r="G322">
        <v>33.83</v>
      </c>
      <c r="H322">
        <v>27</v>
      </c>
      <c r="I322" t="e">
        <v>#N/A</v>
      </c>
      <c r="J322">
        <v>41.25</v>
      </c>
      <c r="K322">
        <v>40</v>
      </c>
      <c r="L322">
        <v>41.29</v>
      </c>
      <c r="M322" s="13">
        <v>36140</v>
      </c>
      <c r="N322">
        <v>21.03</v>
      </c>
    </row>
    <row r="323" spans="1:14" x14ac:dyDescent="0.2">
      <c r="A323" s="13">
        <v>36056</v>
      </c>
      <c r="B323" t="e">
        <v>#N/A</v>
      </c>
      <c r="C323" t="e">
        <v>#N/A</v>
      </c>
      <c r="D323" t="e">
        <v>#N/A</v>
      </c>
      <c r="E323">
        <v>42.32</v>
      </c>
      <c r="F323" t="e">
        <v>#N/A</v>
      </c>
      <c r="G323">
        <v>28.25</v>
      </c>
      <c r="H323">
        <v>28.43</v>
      </c>
      <c r="I323" t="e">
        <v>#N/A</v>
      </c>
      <c r="J323">
        <v>38</v>
      </c>
      <c r="K323">
        <v>44.67</v>
      </c>
      <c r="L323">
        <v>39</v>
      </c>
      <c r="M323" s="13">
        <v>36143</v>
      </c>
      <c r="N323">
        <v>20.2</v>
      </c>
    </row>
    <row r="324" spans="1:14" x14ac:dyDescent="0.2">
      <c r="A324" s="13">
        <v>36057</v>
      </c>
      <c r="B324" t="e">
        <v>#N/A</v>
      </c>
      <c r="C324" t="e">
        <v>#N/A</v>
      </c>
      <c r="D324" t="e">
        <v>#N/A</v>
      </c>
      <c r="E324">
        <v>30</v>
      </c>
      <c r="F324" t="e">
        <v>#N/A</v>
      </c>
      <c r="G324">
        <v>23</v>
      </c>
      <c r="H324" t="e">
        <v>#N/A</v>
      </c>
      <c r="I324" t="e">
        <v>#N/A</v>
      </c>
      <c r="J324">
        <v>25.5</v>
      </c>
      <c r="K324" t="e">
        <v>#N/A</v>
      </c>
      <c r="L324">
        <v>26</v>
      </c>
      <c r="M324" s="13">
        <v>36144</v>
      </c>
      <c r="N324">
        <v>19.73</v>
      </c>
    </row>
    <row r="325" spans="1:14" x14ac:dyDescent="0.2">
      <c r="A325" s="13">
        <v>36058</v>
      </c>
      <c r="B325" t="e">
        <v>#N/A</v>
      </c>
      <c r="C325" t="e">
        <v>#N/A</v>
      </c>
      <c r="D325" t="e">
        <v>#N/A</v>
      </c>
      <c r="E325">
        <v>30</v>
      </c>
      <c r="F325" t="e">
        <v>#N/A</v>
      </c>
      <c r="G325">
        <v>23</v>
      </c>
      <c r="H325" t="e">
        <v>#N/A</v>
      </c>
      <c r="I325" t="e">
        <v>#N/A</v>
      </c>
      <c r="J325">
        <v>25.5</v>
      </c>
      <c r="K325">
        <v>19</v>
      </c>
      <c r="L325">
        <v>24</v>
      </c>
      <c r="M325" s="13">
        <v>36145</v>
      </c>
      <c r="N325">
        <v>22.85</v>
      </c>
    </row>
    <row r="326" spans="1:14" x14ac:dyDescent="0.2">
      <c r="A326" s="13">
        <v>36059</v>
      </c>
      <c r="B326" t="e">
        <v>#N/A</v>
      </c>
      <c r="C326" t="e">
        <v>#N/A</v>
      </c>
      <c r="D326" t="e">
        <v>#N/A</v>
      </c>
      <c r="E326">
        <v>36.1</v>
      </c>
      <c r="F326" t="e">
        <v>#N/A</v>
      </c>
      <c r="G326">
        <v>26.63</v>
      </c>
      <c r="H326">
        <v>24.67</v>
      </c>
      <c r="I326" t="e">
        <v>#N/A</v>
      </c>
      <c r="J326" t="e">
        <v>#N/A</v>
      </c>
      <c r="K326">
        <v>30</v>
      </c>
      <c r="L326">
        <v>37.799999999999997</v>
      </c>
      <c r="M326" s="13">
        <v>36146</v>
      </c>
      <c r="N326">
        <v>20.97</v>
      </c>
    </row>
    <row r="327" spans="1:14" x14ac:dyDescent="0.2">
      <c r="A327" s="13">
        <v>36060</v>
      </c>
      <c r="B327" t="e">
        <v>#N/A</v>
      </c>
      <c r="C327" t="e">
        <v>#N/A</v>
      </c>
      <c r="D327" t="e">
        <v>#N/A</v>
      </c>
      <c r="E327">
        <v>32.130000000000003</v>
      </c>
      <c r="F327" t="e">
        <v>#N/A</v>
      </c>
      <c r="G327">
        <v>26</v>
      </c>
      <c r="H327">
        <v>22.75</v>
      </c>
      <c r="I327" t="e">
        <v>#N/A</v>
      </c>
      <c r="J327">
        <v>30</v>
      </c>
      <c r="K327">
        <v>27.45</v>
      </c>
      <c r="L327">
        <v>37.799999999999997</v>
      </c>
      <c r="M327" s="13">
        <v>36147</v>
      </c>
      <c r="N327">
        <v>21.76</v>
      </c>
    </row>
    <row r="328" spans="1:14" x14ac:dyDescent="0.2">
      <c r="A328" s="13">
        <v>36061</v>
      </c>
      <c r="B328" t="e">
        <v>#N/A</v>
      </c>
      <c r="C328" t="e">
        <v>#N/A</v>
      </c>
      <c r="D328" t="e">
        <v>#N/A</v>
      </c>
      <c r="E328">
        <v>24.13</v>
      </c>
      <c r="F328" t="e">
        <v>#N/A</v>
      </c>
      <c r="G328">
        <v>24.25</v>
      </c>
      <c r="H328">
        <v>20.75</v>
      </c>
      <c r="I328" t="e">
        <v>#N/A</v>
      </c>
      <c r="J328">
        <v>25</v>
      </c>
      <c r="K328">
        <v>21.89</v>
      </c>
      <c r="L328">
        <v>37.799999999999997</v>
      </c>
      <c r="M328" s="13">
        <v>36150</v>
      </c>
      <c r="N328">
        <v>21.61</v>
      </c>
    </row>
    <row r="329" spans="1:14" x14ac:dyDescent="0.2">
      <c r="A329" s="13">
        <v>36062</v>
      </c>
      <c r="B329" t="e">
        <v>#N/A</v>
      </c>
      <c r="C329" t="e">
        <v>#N/A</v>
      </c>
      <c r="D329" t="e">
        <v>#N/A</v>
      </c>
      <c r="E329">
        <v>23.25</v>
      </c>
      <c r="F329" t="e">
        <v>#N/A</v>
      </c>
      <c r="G329">
        <v>23.8</v>
      </c>
      <c r="H329">
        <v>18.670000000000002</v>
      </c>
      <c r="I329" t="e">
        <v>#N/A</v>
      </c>
      <c r="J329">
        <v>22.92</v>
      </c>
      <c r="K329">
        <v>20.68</v>
      </c>
      <c r="L329">
        <v>37.799999999999997</v>
      </c>
      <c r="M329" s="13">
        <v>36151</v>
      </c>
      <c r="N329">
        <v>22.28</v>
      </c>
    </row>
    <row r="330" spans="1:14" x14ac:dyDescent="0.2">
      <c r="A330" s="13">
        <v>36063</v>
      </c>
      <c r="B330" t="e">
        <v>#N/A</v>
      </c>
      <c r="C330" t="e">
        <v>#N/A</v>
      </c>
      <c r="D330" t="e">
        <v>#N/A</v>
      </c>
      <c r="E330">
        <v>25.23</v>
      </c>
      <c r="F330" t="e">
        <v>#N/A</v>
      </c>
      <c r="G330">
        <v>22</v>
      </c>
      <c r="H330">
        <v>19.55</v>
      </c>
      <c r="I330" t="e">
        <v>#N/A</v>
      </c>
      <c r="J330">
        <v>24.4</v>
      </c>
      <c r="K330">
        <v>22.37</v>
      </c>
      <c r="L330">
        <v>37.799999999999997</v>
      </c>
      <c r="M330" s="13">
        <v>36152</v>
      </c>
      <c r="N330">
        <v>25.41</v>
      </c>
    </row>
    <row r="331" spans="1:14" x14ac:dyDescent="0.2">
      <c r="A331" s="13">
        <v>36064</v>
      </c>
      <c r="B331" t="e">
        <v>#N/A</v>
      </c>
      <c r="C331" t="e">
        <v>#N/A</v>
      </c>
      <c r="D331" t="e">
        <v>#N/A</v>
      </c>
      <c r="E331">
        <v>28.15</v>
      </c>
      <c r="F331" t="e">
        <v>#N/A</v>
      </c>
      <c r="G331">
        <v>20.25</v>
      </c>
      <c r="H331">
        <v>21.25</v>
      </c>
      <c r="I331" t="e">
        <v>#N/A</v>
      </c>
      <c r="J331" t="e">
        <v>#N/A</v>
      </c>
      <c r="K331" t="e">
        <v>#N/A</v>
      </c>
      <c r="L331" t="e">
        <v>#N/A</v>
      </c>
      <c r="M331" s="13">
        <v>36158</v>
      </c>
      <c r="N331">
        <v>18.27</v>
      </c>
    </row>
    <row r="332" spans="1:14" x14ac:dyDescent="0.2">
      <c r="A332" s="13">
        <v>36065</v>
      </c>
      <c r="B332" t="e">
        <v>#N/A</v>
      </c>
      <c r="C332" t="e">
        <v>#N/A</v>
      </c>
      <c r="D332" t="e">
        <v>#N/A</v>
      </c>
      <c r="E332">
        <v>28.15</v>
      </c>
      <c r="F332" t="e">
        <v>#N/A</v>
      </c>
      <c r="G332">
        <v>20.75</v>
      </c>
      <c r="H332">
        <v>21.25</v>
      </c>
      <c r="I332" t="e">
        <v>#N/A</v>
      </c>
      <c r="J332" t="e">
        <v>#N/A</v>
      </c>
      <c r="K332" t="e">
        <v>#N/A</v>
      </c>
      <c r="L332" t="e">
        <v>#N/A</v>
      </c>
      <c r="M332" s="13">
        <v>36159</v>
      </c>
      <c r="N332">
        <v>18.559999999999999</v>
      </c>
    </row>
    <row r="333" spans="1:14" x14ac:dyDescent="0.2">
      <c r="A333" s="13">
        <v>36066</v>
      </c>
      <c r="B333" t="e">
        <v>#N/A</v>
      </c>
      <c r="C333" t="e">
        <v>#N/A</v>
      </c>
      <c r="D333" t="e">
        <v>#N/A</v>
      </c>
      <c r="E333">
        <v>38.71</v>
      </c>
      <c r="F333" t="e">
        <v>#N/A</v>
      </c>
      <c r="G333">
        <v>27.16</v>
      </c>
      <c r="H333">
        <v>23</v>
      </c>
      <c r="I333" t="e">
        <v>#N/A</v>
      </c>
      <c r="J333">
        <v>36.5</v>
      </c>
      <c r="K333">
        <v>32.1</v>
      </c>
      <c r="L333" t="e">
        <v>#N/A</v>
      </c>
      <c r="M333" s="13">
        <v>36160</v>
      </c>
      <c r="N333">
        <v>18.86</v>
      </c>
    </row>
    <row r="334" spans="1:14" x14ac:dyDescent="0.2">
      <c r="A334" s="13">
        <v>36067</v>
      </c>
      <c r="B334" t="e">
        <v>#N/A</v>
      </c>
      <c r="C334" t="e">
        <v>#N/A</v>
      </c>
      <c r="D334" t="e">
        <v>#N/A</v>
      </c>
      <c r="E334">
        <v>48.6</v>
      </c>
      <c r="F334" t="e">
        <v>#N/A</v>
      </c>
      <c r="G334">
        <v>26.74</v>
      </c>
      <c r="H334">
        <v>27.13</v>
      </c>
      <c r="I334" t="e">
        <v>#N/A</v>
      </c>
      <c r="J334">
        <v>47.5</v>
      </c>
      <c r="K334">
        <v>32.1</v>
      </c>
      <c r="L334" t="e">
        <v>#N/A</v>
      </c>
      <c r="M334" s="13">
        <v>36164</v>
      </c>
      <c r="N334">
        <v>26.83</v>
      </c>
    </row>
    <row r="335" spans="1:14" x14ac:dyDescent="0.2">
      <c r="A335" s="13">
        <v>36068</v>
      </c>
      <c r="B335" t="e">
        <v>#N/A</v>
      </c>
      <c r="C335" t="e">
        <v>#N/A</v>
      </c>
      <c r="D335" t="e">
        <v>#N/A</v>
      </c>
      <c r="E335">
        <v>54</v>
      </c>
      <c r="F335" t="e">
        <v>#N/A</v>
      </c>
      <c r="G335">
        <v>26.32</v>
      </c>
      <c r="H335">
        <v>24.33</v>
      </c>
      <c r="I335" t="e">
        <v>#N/A</v>
      </c>
      <c r="J335">
        <v>42</v>
      </c>
      <c r="K335">
        <v>48.35</v>
      </c>
      <c r="L335" t="e">
        <v>#N/A</v>
      </c>
      <c r="M335" s="13">
        <v>36165</v>
      </c>
      <c r="N335">
        <v>34.75</v>
      </c>
    </row>
    <row r="336" spans="1:14" x14ac:dyDescent="0.2">
      <c r="A336" s="13">
        <v>36069</v>
      </c>
      <c r="B336" t="e">
        <v>#N/A</v>
      </c>
      <c r="C336" t="e">
        <v>#N/A</v>
      </c>
      <c r="D336" t="e">
        <v>#N/A</v>
      </c>
      <c r="E336">
        <v>27.49</v>
      </c>
      <c r="F336" t="e">
        <v>#N/A</v>
      </c>
      <c r="G336">
        <v>26</v>
      </c>
      <c r="H336">
        <v>24</v>
      </c>
      <c r="I336" t="e">
        <v>#N/A</v>
      </c>
      <c r="J336">
        <v>30.25</v>
      </c>
      <c r="K336">
        <v>24.75</v>
      </c>
      <c r="L336" t="e">
        <v>#N/A</v>
      </c>
      <c r="M336" s="13">
        <v>36166</v>
      </c>
      <c r="N336">
        <v>34</v>
      </c>
    </row>
    <row r="337" spans="1:14" x14ac:dyDescent="0.2">
      <c r="A337" s="13">
        <v>36070</v>
      </c>
      <c r="B337" t="e">
        <v>#N/A</v>
      </c>
      <c r="C337" t="e">
        <v>#N/A</v>
      </c>
      <c r="D337" t="e">
        <v>#N/A</v>
      </c>
      <c r="E337">
        <v>24.07</v>
      </c>
      <c r="F337" t="e">
        <v>#N/A</v>
      </c>
      <c r="G337">
        <v>26</v>
      </c>
      <c r="H337">
        <v>23</v>
      </c>
      <c r="I337" t="e">
        <v>#N/A</v>
      </c>
      <c r="J337">
        <v>21</v>
      </c>
      <c r="K337">
        <v>20.51</v>
      </c>
      <c r="L337" t="e">
        <v>#N/A</v>
      </c>
      <c r="M337" s="13">
        <v>36167</v>
      </c>
      <c r="N337">
        <v>30.63</v>
      </c>
    </row>
    <row r="338" spans="1:14" x14ac:dyDescent="0.2">
      <c r="A338" s="13">
        <v>36071</v>
      </c>
      <c r="B338" t="e">
        <v>#N/A</v>
      </c>
      <c r="C338" t="e">
        <v>#N/A</v>
      </c>
      <c r="D338" t="e">
        <v>#N/A</v>
      </c>
      <c r="E338">
        <v>17.190000000000001</v>
      </c>
      <c r="F338" t="e">
        <v>#N/A</v>
      </c>
      <c r="G338" t="e">
        <v>#N/A</v>
      </c>
      <c r="H338">
        <v>18</v>
      </c>
      <c r="I338" t="e">
        <v>#N/A</v>
      </c>
      <c r="J338">
        <v>21.5</v>
      </c>
      <c r="K338" t="e">
        <v>#N/A</v>
      </c>
      <c r="L338" t="e">
        <v>#N/A</v>
      </c>
      <c r="M338" s="13">
        <v>36168</v>
      </c>
      <c r="N338">
        <v>24.97</v>
      </c>
    </row>
    <row r="339" spans="1:14" x14ac:dyDescent="0.2">
      <c r="A339" s="13">
        <v>36072</v>
      </c>
      <c r="B339" t="e">
        <v>#N/A</v>
      </c>
      <c r="C339" t="e">
        <v>#N/A</v>
      </c>
      <c r="D339" t="e">
        <v>#N/A</v>
      </c>
      <c r="E339">
        <v>17.190000000000001</v>
      </c>
      <c r="F339" t="e">
        <v>#N/A</v>
      </c>
      <c r="G339" t="e">
        <v>#N/A</v>
      </c>
      <c r="H339">
        <v>18</v>
      </c>
      <c r="I339" t="e">
        <v>#N/A</v>
      </c>
      <c r="J339">
        <v>21.5</v>
      </c>
      <c r="K339" t="e">
        <v>#N/A</v>
      </c>
      <c r="L339" t="e">
        <v>#N/A</v>
      </c>
      <c r="M339" s="13">
        <v>36169</v>
      </c>
      <c r="N339">
        <v>22</v>
      </c>
    </row>
    <row r="340" spans="1:14" x14ac:dyDescent="0.2">
      <c r="A340" s="13">
        <v>36073</v>
      </c>
      <c r="B340" t="e">
        <v>#N/A</v>
      </c>
      <c r="C340" t="e">
        <v>#N/A</v>
      </c>
      <c r="D340" t="e">
        <v>#N/A</v>
      </c>
      <c r="E340">
        <v>28.09</v>
      </c>
      <c r="F340" t="e">
        <v>#N/A</v>
      </c>
      <c r="G340">
        <v>24.75</v>
      </c>
      <c r="H340">
        <v>22.13</v>
      </c>
      <c r="I340" t="e">
        <v>#N/A</v>
      </c>
      <c r="J340" t="e">
        <v>#N/A</v>
      </c>
      <c r="K340">
        <v>24.64</v>
      </c>
      <c r="L340" t="e">
        <v>#N/A</v>
      </c>
      <c r="M340" s="13">
        <v>36171</v>
      </c>
      <c r="N340">
        <v>32.17</v>
      </c>
    </row>
    <row r="341" spans="1:14" x14ac:dyDescent="0.2">
      <c r="A341" s="13">
        <v>36074</v>
      </c>
      <c r="B341" t="e">
        <v>#N/A</v>
      </c>
      <c r="C341" t="e">
        <v>#N/A</v>
      </c>
      <c r="D341" t="e">
        <v>#N/A</v>
      </c>
      <c r="E341">
        <v>21.65</v>
      </c>
      <c r="F341" t="e">
        <v>#N/A</v>
      </c>
      <c r="G341">
        <v>25.58</v>
      </c>
      <c r="H341">
        <v>21.25</v>
      </c>
      <c r="I341" t="e">
        <v>#N/A</v>
      </c>
      <c r="J341" t="e">
        <v>#N/A</v>
      </c>
      <c r="K341">
        <v>21.5</v>
      </c>
      <c r="L341" t="e">
        <v>#N/A</v>
      </c>
      <c r="M341" s="13">
        <v>36172</v>
      </c>
      <c r="N341">
        <v>25.53</v>
      </c>
    </row>
    <row r="342" spans="1:14" x14ac:dyDescent="0.2">
      <c r="A342" s="13">
        <v>36075</v>
      </c>
      <c r="B342" t="e">
        <v>#N/A</v>
      </c>
      <c r="C342" t="e">
        <v>#N/A</v>
      </c>
      <c r="D342" t="e">
        <v>#N/A</v>
      </c>
      <c r="E342">
        <v>24.77</v>
      </c>
      <c r="F342" t="e">
        <v>#N/A</v>
      </c>
      <c r="G342">
        <v>24</v>
      </c>
      <c r="H342">
        <v>24.92</v>
      </c>
      <c r="I342" t="e">
        <v>#N/A</v>
      </c>
      <c r="J342">
        <v>25</v>
      </c>
      <c r="K342">
        <v>23.8</v>
      </c>
      <c r="L342" t="e">
        <v>#N/A</v>
      </c>
      <c r="M342" s="13">
        <v>36173</v>
      </c>
      <c r="N342">
        <v>24.38</v>
      </c>
    </row>
    <row r="343" spans="1:14" x14ac:dyDescent="0.2">
      <c r="A343" s="13">
        <v>36076</v>
      </c>
      <c r="B343" t="e">
        <v>#N/A</v>
      </c>
      <c r="C343" t="e">
        <v>#N/A</v>
      </c>
      <c r="D343" t="e">
        <v>#N/A</v>
      </c>
      <c r="E343">
        <v>23.93</v>
      </c>
      <c r="F343" t="e">
        <v>#N/A</v>
      </c>
      <c r="G343">
        <v>25.33</v>
      </c>
      <c r="H343">
        <v>23</v>
      </c>
      <c r="I343" t="e">
        <v>#N/A</v>
      </c>
      <c r="J343">
        <v>25</v>
      </c>
      <c r="K343">
        <v>21.78</v>
      </c>
      <c r="L343" t="e">
        <v>#N/A</v>
      </c>
      <c r="M343" s="13">
        <v>36174</v>
      </c>
      <c r="N343">
        <v>23.07</v>
      </c>
    </row>
    <row r="344" spans="1:14" x14ac:dyDescent="0.2">
      <c r="A344" s="13">
        <v>36077</v>
      </c>
      <c r="B344" t="e">
        <v>#N/A</v>
      </c>
      <c r="C344" t="e">
        <v>#N/A</v>
      </c>
      <c r="D344" t="e">
        <v>#N/A</v>
      </c>
      <c r="E344">
        <v>19.95</v>
      </c>
      <c r="F344" t="e">
        <v>#N/A</v>
      </c>
      <c r="G344">
        <v>24.88</v>
      </c>
      <c r="H344">
        <v>23</v>
      </c>
      <c r="I344" t="e">
        <v>#N/A</v>
      </c>
      <c r="J344">
        <v>22</v>
      </c>
      <c r="K344">
        <v>20.07</v>
      </c>
      <c r="L344" t="e">
        <v>#N/A</v>
      </c>
      <c r="M344" s="13">
        <v>36175</v>
      </c>
      <c r="N344">
        <v>23.31</v>
      </c>
    </row>
    <row r="345" spans="1:14" x14ac:dyDescent="0.2">
      <c r="A345" s="13">
        <v>36078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>
        <v>19.25</v>
      </c>
      <c r="I345" t="e">
        <v>#N/A</v>
      </c>
      <c r="J345">
        <v>18.75</v>
      </c>
      <c r="K345" t="e">
        <v>#N/A</v>
      </c>
      <c r="L345" t="e">
        <v>#N/A</v>
      </c>
      <c r="M345" s="13">
        <v>36178</v>
      </c>
      <c r="N345">
        <v>20.48</v>
      </c>
    </row>
    <row r="346" spans="1:14" x14ac:dyDescent="0.2">
      <c r="A346" s="13">
        <v>36079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>
        <v>19.25</v>
      </c>
      <c r="I346" t="e">
        <v>#N/A</v>
      </c>
      <c r="J346">
        <v>18.75</v>
      </c>
      <c r="K346" t="e">
        <v>#N/A</v>
      </c>
      <c r="L346" t="e">
        <v>#N/A</v>
      </c>
      <c r="M346" s="13">
        <v>36180</v>
      </c>
      <c r="N346">
        <v>21.63</v>
      </c>
    </row>
    <row r="347" spans="1:14" x14ac:dyDescent="0.2">
      <c r="A347" s="13">
        <v>36080</v>
      </c>
      <c r="B347" t="e">
        <v>#N/A</v>
      </c>
      <c r="C347" t="e">
        <v>#N/A</v>
      </c>
      <c r="D347" t="e">
        <v>#N/A</v>
      </c>
      <c r="E347">
        <v>19.91</v>
      </c>
      <c r="F347" t="e">
        <v>#N/A</v>
      </c>
      <c r="G347">
        <v>20</v>
      </c>
      <c r="H347">
        <v>20.5</v>
      </c>
      <c r="I347" t="e">
        <v>#N/A</v>
      </c>
      <c r="J347">
        <v>24</v>
      </c>
      <c r="K347">
        <v>20.34</v>
      </c>
      <c r="L347" t="e">
        <v>#N/A</v>
      </c>
      <c r="M347" s="13">
        <v>36181</v>
      </c>
      <c r="N347">
        <v>20.88</v>
      </c>
    </row>
    <row r="348" spans="1:14" x14ac:dyDescent="0.2">
      <c r="A348" s="13">
        <v>36081</v>
      </c>
      <c r="B348" t="e">
        <v>#N/A</v>
      </c>
      <c r="C348" t="e">
        <v>#N/A</v>
      </c>
      <c r="D348" t="e">
        <v>#N/A</v>
      </c>
      <c r="E348">
        <v>17.5</v>
      </c>
      <c r="F348" t="e">
        <v>#N/A</v>
      </c>
      <c r="G348">
        <v>24</v>
      </c>
      <c r="H348">
        <v>22</v>
      </c>
      <c r="I348" t="e">
        <v>#N/A</v>
      </c>
      <c r="J348">
        <v>19.899999999999999</v>
      </c>
      <c r="K348">
        <v>18.5</v>
      </c>
      <c r="L348" t="e">
        <v>#N/A</v>
      </c>
      <c r="M348" s="13">
        <v>36182</v>
      </c>
      <c r="N348">
        <v>20.34</v>
      </c>
    </row>
    <row r="349" spans="1:14" x14ac:dyDescent="0.2">
      <c r="A349" s="13">
        <v>36082</v>
      </c>
      <c r="B349" t="e">
        <v>#N/A</v>
      </c>
      <c r="C349" t="e">
        <v>#N/A</v>
      </c>
      <c r="D349" t="e">
        <v>#N/A</v>
      </c>
      <c r="E349">
        <v>17.309999999999999</v>
      </c>
      <c r="F349" t="e">
        <v>#N/A</v>
      </c>
      <c r="G349">
        <v>24.13</v>
      </c>
      <c r="H349">
        <v>22.5</v>
      </c>
      <c r="I349" t="e">
        <v>#N/A</v>
      </c>
      <c r="J349" t="e">
        <v>#N/A</v>
      </c>
      <c r="K349">
        <v>18.170000000000002</v>
      </c>
      <c r="L349" t="e">
        <v>#N/A</v>
      </c>
      <c r="M349" s="13">
        <v>36183</v>
      </c>
      <c r="N349">
        <v>17.25</v>
      </c>
    </row>
    <row r="350" spans="1:14" x14ac:dyDescent="0.2">
      <c r="A350" s="13">
        <v>36083</v>
      </c>
      <c r="B350" t="e">
        <v>#N/A</v>
      </c>
      <c r="C350" t="e">
        <v>#N/A</v>
      </c>
      <c r="D350" t="e">
        <v>#N/A</v>
      </c>
      <c r="E350">
        <v>18.53</v>
      </c>
      <c r="F350" t="e">
        <v>#N/A</v>
      </c>
      <c r="G350">
        <v>26</v>
      </c>
      <c r="H350">
        <v>22.85</v>
      </c>
      <c r="I350" t="e">
        <v>#N/A</v>
      </c>
      <c r="J350">
        <v>19.420000000000002</v>
      </c>
      <c r="K350">
        <v>18</v>
      </c>
      <c r="L350" t="e">
        <v>#N/A</v>
      </c>
      <c r="M350" s="13">
        <v>36184</v>
      </c>
      <c r="N350">
        <v>17.25</v>
      </c>
    </row>
    <row r="351" spans="1:14" x14ac:dyDescent="0.2">
      <c r="A351" s="13">
        <v>36084</v>
      </c>
      <c r="B351" t="e">
        <v>#N/A</v>
      </c>
      <c r="C351" t="e">
        <v>#N/A</v>
      </c>
      <c r="D351" t="e">
        <v>#N/A</v>
      </c>
      <c r="E351">
        <v>23.2</v>
      </c>
      <c r="F351" t="e">
        <v>#N/A</v>
      </c>
      <c r="G351">
        <v>24</v>
      </c>
      <c r="H351">
        <v>22</v>
      </c>
      <c r="I351" t="e">
        <v>#N/A</v>
      </c>
      <c r="J351">
        <v>23.92</v>
      </c>
      <c r="K351">
        <v>20.239999999999998</v>
      </c>
      <c r="L351" t="e">
        <v>#N/A</v>
      </c>
      <c r="M351" s="13">
        <v>36185</v>
      </c>
      <c r="N351">
        <v>22.65</v>
      </c>
    </row>
    <row r="352" spans="1:14" x14ac:dyDescent="0.2">
      <c r="A352" s="13">
        <v>36085</v>
      </c>
      <c r="B352" t="e">
        <v>#N/A</v>
      </c>
      <c r="C352" t="e">
        <v>#N/A</v>
      </c>
      <c r="D352" t="e">
        <v>#N/A</v>
      </c>
      <c r="E352">
        <v>18.260000000000002</v>
      </c>
      <c r="F352" t="e">
        <v>#N/A</v>
      </c>
      <c r="G352">
        <v>23.5</v>
      </c>
      <c r="H352">
        <v>16.75</v>
      </c>
      <c r="I352" t="e">
        <v>#N/A</v>
      </c>
      <c r="J352">
        <v>20.75</v>
      </c>
      <c r="K352" t="e">
        <v>#N/A</v>
      </c>
      <c r="L352" t="e">
        <v>#N/A</v>
      </c>
      <c r="M352" s="13">
        <v>36186</v>
      </c>
      <c r="N352">
        <v>20.65</v>
      </c>
    </row>
    <row r="353" spans="1:14" x14ac:dyDescent="0.2">
      <c r="A353" s="13">
        <v>36086</v>
      </c>
      <c r="B353" t="e">
        <v>#N/A</v>
      </c>
      <c r="C353" t="e">
        <v>#N/A</v>
      </c>
      <c r="D353" t="e">
        <v>#N/A</v>
      </c>
      <c r="E353">
        <v>18.260000000000002</v>
      </c>
      <c r="F353" t="e">
        <v>#N/A</v>
      </c>
      <c r="G353">
        <v>23.5</v>
      </c>
      <c r="H353">
        <v>20.5</v>
      </c>
      <c r="I353" t="e">
        <v>#N/A</v>
      </c>
      <c r="J353">
        <v>20.75</v>
      </c>
      <c r="K353" t="e">
        <v>#N/A</v>
      </c>
      <c r="L353" t="e">
        <v>#N/A</v>
      </c>
      <c r="M353" s="13">
        <v>36187</v>
      </c>
      <c r="N353">
        <v>20.04</v>
      </c>
    </row>
    <row r="354" spans="1:14" x14ac:dyDescent="0.2">
      <c r="A354" s="13">
        <v>36087</v>
      </c>
      <c r="B354" t="e">
        <v>#N/A</v>
      </c>
      <c r="C354" t="e">
        <v>#N/A</v>
      </c>
      <c r="D354" t="e">
        <v>#N/A</v>
      </c>
      <c r="E354">
        <v>20.309999999999999</v>
      </c>
      <c r="F354" t="e">
        <v>#N/A</v>
      </c>
      <c r="G354">
        <v>23.73</v>
      </c>
      <c r="H354">
        <v>22.5</v>
      </c>
      <c r="I354" t="e">
        <v>#N/A</v>
      </c>
      <c r="J354">
        <v>22.67</v>
      </c>
      <c r="K354">
        <v>20</v>
      </c>
      <c r="L354" t="e">
        <v>#N/A</v>
      </c>
      <c r="M354" s="13">
        <v>36188</v>
      </c>
      <c r="N354">
        <v>19.05</v>
      </c>
    </row>
    <row r="355" spans="1:14" x14ac:dyDescent="0.2">
      <c r="A355" s="13">
        <v>36088</v>
      </c>
      <c r="B355" t="e">
        <v>#N/A</v>
      </c>
      <c r="C355" t="e">
        <v>#N/A</v>
      </c>
      <c r="D355" t="e">
        <v>#N/A</v>
      </c>
      <c r="E355">
        <v>19.100000000000001</v>
      </c>
      <c r="F355" t="e">
        <v>#N/A</v>
      </c>
      <c r="G355">
        <v>24.67</v>
      </c>
      <c r="H355">
        <v>22.5</v>
      </c>
      <c r="I355" t="e">
        <v>#N/A</v>
      </c>
      <c r="J355">
        <v>21.69</v>
      </c>
      <c r="K355">
        <v>18.38</v>
      </c>
      <c r="L355" t="e">
        <v>#N/A</v>
      </c>
      <c r="M355" s="13">
        <v>36189</v>
      </c>
      <c r="N355">
        <v>18.98</v>
      </c>
    </row>
    <row r="356" spans="1:14" x14ac:dyDescent="0.2">
      <c r="A356" s="13">
        <v>36089</v>
      </c>
      <c r="B356" t="e">
        <v>#N/A</v>
      </c>
      <c r="C356" t="e">
        <v>#N/A</v>
      </c>
      <c r="D356" t="e">
        <v>#N/A</v>
      </c>
      <c r="E356">
        <v>19.739999999999998</v>
      </c>
      <c r="F356" t="e">
        <v>#N/A</v>
      </c>
      <c r="G356">
        <v>24.67</v>
      </c>
      <c r="H356">
        <v>23</v>
      </c>
      <c r="I356" t="e">
        <v>#N/A</v>
      </c>
      <c r="J356">
        <v>23.5</v>
      </c>
      <c r="K356">
        <v>21</v>
      </c>
      <c r="L356" t="e">
        <v>#N/A</v>
      </c>
      <c r="M356" s="13">
        <v>36192</v>
      </c>
      <c r="N356">
        <v>19.96</v>
      </c>
    </row>
    <row r="357" spans="1:14" x14ac:dyDescent="0.2">
      <c r="A357" s="13">
        <v>36090</v>
      </c>
      <c r="B357" t="e">
        <v>#N/A</v>
      </c>
      <c r="C357" t="e">
        <v>#N/A</v>
      </c>
      <c r="D357" t="e">
        <v>#N/A</v>
      </c>
      <c r="E357">
        <v>19.190000000000001</v>
      </c>
      <c r="F357" t="e">
        <v>#N/A</v>
      </c>
      <c r="G357" t="e">
        <v>#N/A</v>
      </c>
      <c r="H357">
        <v>23.3</v>
      </c>
      <c r="I357" t="e">
        <v>#N/A</v>
      </c>
      <c r="J357">
        <v>21.6</v>
      </c>
      <c r="K357">
        <v>19.46</v>
      </c>
      <c r="L357" t="e">
        <v>#N/A</v>
      </c>
      <c r="M357" s="13">
        <v>36193</v>
      </c>
      <c r="N357">
        <v>19.61</v>
      </c>
    </row>
    <row r="358" spans="1:14" x14ac:dyDescent="0.2">
      <c r="A358" s="13">
        <v>36091</v>
      </c>
      <c r="B358" t="e">
        <v>#N/A</v>
      </c>
      <c r="C358" t="e">
        <v>#N/A</v>
      </c>
      <c r="D358" t="e">
        <v>#N/A</v>
      </c>
      <c r="E358">
        <v>17.87</v>
      </c>
      <c r="F358" t="e">
        <v>#N/A</v>
      </c>
      <c r="G358">
        <v>22.5</v>
      </c>
      <c r="H358">
        <v>22.13</v>
      </c>
      <c r="I358" t="e">
        <v>#N/A</v>
      </c>
      <c r="J358">
        <v>20.75</v>
      </c>
      <c r="K358">
        <v>16.25</v>
      </c>
      <c r="L358" t="e">
        <v>#N/A</v>
      </c>
      <c r="M358" s="13">
        <v>36194</v>
      </c>
      <c r="N358">
        <v>18.239999999999998</v>
      </c>
    </row>
    <row r="359" spans="1:14" x14ac:dyDescent="0.2">
      <c r="A359" s="13">
        <v>36092</v>
      </c>
      <c r="B359" t="e">
        <v>#N/A</v>
      </c>
      <c r="C359" t="e">
        <v>#N/A</v>
      </c>
      <c r="D359" t="e">
        <v>#N/A</v>
      </c>
      <c r="E359">
        <v>22</v>
      </c>
      <c r="F359" t="e">
        <v>#N/A</v>
      </c>
      <c r="G359">
        <v>19.5</v>
      </c>
      <c r="H359" t="e">
        <v>#N/A</v>
      </c>
      <c r="I359" t="e">
        <v>#N/A</v>
      </c>
      <c r="J359">
        <v>21.46</v>
      </c>
      <c r="K359" t="e">
        <v>#N/A</v>
      </c>
      <c r="L359" t="e">
        <v>#N/A</v>
      </c>
      <c r="M359" s="13">
        <v>36195</v>
      </c>
      <c r="N359">
        <v>17.739999999999998</v>
      </c>
    </row>
    <row r="360" spans="1:14" x14ac:dyDescent="0.2">
      <c r="A360" s="13">
        <v>36093</v>
      </c>
      <c r="B360" t="e">
        <v>#N/A</v>
      </c>
      <c r="C360" t="e">
        <v>#N/A</v>
      </c>
      <c r="D360" t="e">
        <v>#N/A</v>
      </c>
      <c r="E360">
        <v>16.8</v>
      </c>
      <c r="F360" t="e">
        <v>#N/A</v>
      </c>
      <c r="G360">
        <v>18.850000000000001</v>
      </c>
      <c r="H360">
        <v>20</v>
      </c>
      <c r="I360" t="e">
        <v>#N/A</v>
      </c>
      <c r="J360">
        <v>19</v>
      </c>
      <c r="K360" t="e">
        <v>#N/A</v>
      </c>
      <c r="L360" t="e">
        <v>#N/A</v>
      </c>
      <c r="M360" s="13">
        <v>36196</v>
      </c>
      <c r="N360">
        <v>18.899999999999999</v>
      </c>
    </row>
    <row r="361" spans="1:14" x14ac:dyDescent="0.2">
      <c r="A361" s="13">
        <v>36094</v>
      </c>
      <c r="B361" t="e">
        <v>#N/A</v>
      </c>
      <c r="C361" t="e">
        <v>#N/A</v>
      </c>
      <c r="D361" t="e">
        <v>#N/A</v>
      </c>
      <c r="E361">
        <v>17.98</v>
      </c>
      <c r="F361" t="e">
        <v>#N/A</v>
      </c>
      <c r="G361">
        <v>25</v>
      </c>
      <c r="H361" t="e">
        <v>#N/A</v>
      </c>
      <c r="I361" t="e">
        <v>#N/A</v>
      </c>
      <c r="J361">
        <v>20.55</v>
      </c>
      <c r="K361">
        <v>17.71</v>
      </c>
      <c r="L361">
        <v>20</v>
      </c>
      <c r="M361" s="13">
        <v>36197</v>
      </c>
      <c r="N361">
        <v>15.89</v>
      </c>
    </row>
    <row r="362" spans="1:14" x14ac:dyDescent="0.2">
      <c r="A362" s="13">
        <v>36095</v>
      </c>
      <c r="B362" t="e">
        <v>#N/A</v>
      </c>
      <c r="C362" t="e">
        <v>#N/A</v>
      </c>
      <c r="D362" t="e">
        <v>#N/A</v>
      </c>
      <c r="E362">
        <v>17.23</v>
      </c>
      <c r="F362" t="e">
        <v>#N/A</v>
      </c>
      <c r="G362">
        <v>25</v>
      </c>
      <c r="H362">
        <v>21.33</v>
      </c>
      <c r="I362" t="e">
        <v>#N/A</v>
      </c>
      <c r="J362">
        <v>19.5</v>
      </c>
      <c r="K362">
        <v>18.13</v>
      </c>
      <c r="L362">
        <v>20</v>
      </c>
      <c r="M362" s="13">
        <v>36198</v>
      </c>
      <c r="N362">
        <v>15.89</v>
      </c>
    </row>
    <row r="363" spans="1:14" x14ac:dyDescent="0.2">
      <c r="A363" s="13">
        <v>36096</v>
      </c>
      <c r="B363" t="e">
        <v>#N/A</v>
      </c>
      <c r="C363" t="e">
        <v>#N/A</v>
      </c>
      <c r="D363" t="e">
        <v>#N/A</v>
      </c>
      <c r="E363">
        <v>18.38</v>
      </c>
      <c r="F363" t="e">
        <v>#N/A</v>
      </c>
      <c r="G363">
        <v>22</v>
      </c>
      <c r="H363">
        <v>21.92</v>
      </c>
      <c r="I363" t="e">
        <v>#N/A</v>
      </c>
      <c r="J363">
        <v>20.079999999999998</v>
      </c>
      <c r="K363">
        <v>17.88</v>
      </c>
      <c r="L363">
        <v>20</v>
      </c>
      <c r="M363" s="13">
        <v>36199</v>
      </c>
      <c r="N363">
        <v>19.22</v>
      </c>
    </row>
    <row r="364" spans="1:14" x14ac:dyDescent="0.2">
      <c r="A364" s="13">
        <v>36097</v>
      </c>
      <c r="B364" t="e">
        <v>#N/A</v>
      </c>
      <c r="C364" t="e">
        <v>#N/A</v>
      </c>
      <c r="D364" t="e">
        <v>#N/A</v>
      </c>
      <c r="E364">
        <v>19.690000000000001</v>
      </c>
      <c r="F364" t="e">
        <v>#N/A</v>
      </c>
      <c r="G364">
        <v>24.5</v>
      </c>
      <c r="H364">
        <v>24.75</v>
      </c>
      <c r="I364" t="e">
        <v>#N/A</v>
      </c>
      <c r="J364">
        <v>20.88</v>
      </c>
      <c r="K364">
        <v>20.93</v>
      </c>
      <c r="L364">
        <v>20</v>
      </c>
      <c r="M364" s="13">
        <v>36200</v>
      </c>
      <c r="N364">
        <v>17.690000000000001</v>
      </c>
    </row>
    <row r="365" spans="1:14" x14ac:dyDescent="0.2">
      <c r="A365" s="13">
        <v>36098</v>
      </c>
      <c r="B365" t="e">
        <v>#N/A</v>
      </c>
      <c r="C365" t="e">
        <v>#N/A</v>
      </c>
      <c r="D365" t="e">
        <v>#N/A</v>
      </c>
      <c r="E365">
        <v>20.39</v>
      </c>
      <c r="F365" t="e">
        <v>#N/A</v>
      </c>
      <c r="G365">
        <v>25.25</v>
      </c>
      <c r="H365">
        <v>23</v>
      </c>
      <c r="I365" t="e">
        <v>#N/A</v>
      </c>
      <c r="J365">
        <v>20.88</v>
      </c>
      <c r="K365">
        <v>22.7</v>
      </c>
      <c r="L365">
        <v>20</v>
      </c>
      <c r="M365" s="13">
        <v>36201</v>
      </c>
      <c r="N365">
        <v>17.61</v>
      </c>
    </row>
    <row r="366" spans="1:14" x14ac:dyDescent="0.2">
      <c r="A366" s="13">
        <v>36099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>
        <v>21.29</v>
      </c>
      <c r="H366" t="e">
        <v>#N/A</v>
      </c>
      <c r="I366" t="e">
        <v>#N/A</v>
      </c>
      <c r="J366">
        <v>17.670000000000002</v>
      </c>
      <c r="K366" t="e">
        <v>#N/A</v>
      </c>
      <c r="L366" t="e">
        <v>#N/A</v>
      </c>
      <c r="M366" s="13">
        <v>36202</v>
      </c>
      <c r="N366">
        <v>17.3</v>
      </c>
    </row>
    <row r="367" spans="1:14" x14ac:dyDescent="0.2">
      <c r="A367" s="13">
        <v>36100</v>
      </c>
      <c r="B367" t="e">
        <v>#N/A</v>
      </c>
      <c r="C367" t="e">
        <v>#N/A</v>
      </c>
      <c r="D367" t="e">
        <v>#N/A</v>
      </c>
      <c r="E367">
        <v>17.5</v>
      </c>
      <c r="F367" t="e">
        <v>#N/A</v>
      </c>
      <c r="G367">
        <v>22</v>
      </c>
      <c r="H367">
        <v>20.5</v>
      </c>
      <c r="I367" t="e">
        <v>#N/A</v>
      </c>
      <c r="J367">
        <v>17.25</v>
      </c>
      <c r="K367" t="e">
        <v>#N/A</v>
      </c>
      <c r="L367" t="e">
        <v>#N/A</v>
      </c>
      <c r="M367" s="13">
        <v>36203</v>
      </c>
      <c r="N367">
        <v>17.13</v>
      </c>
    </row>
    <row r="368" spans="1:14" x14ac:dyDescent="0.2">
      <c r="A368" s="13">
        <v>36101</v>
      </c>
      <c r="B368" t="e">
        <v>#N/A</v>
      </c>
      <c r="C368" t="e">
        <v>#N/A</v>
      </c>
      <c r="D368" t="e">
        <v>#N/A</v>
      </c>
      <c r="E368">
        <v>21.63</v>
      </c>
      <c r="F368" t="e">
        <v>#N/A</v>
      </c>
      <c r="G368">
        <v>25.88</v>
      </c>
      <c r="H368">
        <v>22</v>
      </c>
      <c r="I368" t="e">
        <v>#N/A</v>
      </c>
      <c r="J368">
        <v>21.5</v>
      </c>
      <c r="K368">
        <v>22.31</v>
      </c>
      <c r="L368" t="e">
        <v>#N/A</v>
      </c>
      <c r="M368" s="13">
        <v>36204</v>
      </c>
      <c r="N368">
        <v>18.13</v>
      </c>
    </row>
    <row r="369" spans="1:14" x14ac:dyDescent="0.2">
      <c r="A369" s="13">
        <v>36102</v>
      </c>
      <c r="B369" t="e">
        <v>#N/A</v>
      </c>
      <c r="C369" t="e">
        <v>#N/A</v>
      </c>
      <c r="D369" t="e">
        <v>#N/A</v>
      </c>
      <c r="E369">
        <v>21.32</v>
      </c>
      <c r="F369" t="e">
        <v>#N/A</v>
      </c>
      <c r="G369">
        <v>25.75</v>
      </c>
      <c r="H369">
        <v>23.69</v>
      </c>
      <c r="I369" t="e">
        <v>#N/A</v>
      </c>
      <c r="J369">
        <v>21.67</v>
      </c>
      <c r="K369">
        <v>23.42</v>
      </c>
      <c r="L369" t="e">
        <v>#N/A</v>
      </c>
      <c r="M369" s="13">
        <v>36205</v>
      </c>
      <c r="N369">
        <v>18.13</v>
      </c>
    </row>
    <row r="370" spans="1:14" x14ac:dyDescent="0.2">
      <c r="A370" s="13">
        <v>36103</v>
      </c>
      <c r="B370" t="e">
        <v>#N/A</v>
      </c>
      <c r="C370" t="e">
        <v>#N/A</v>
      </c>
      <c r="D370" t="e">
        <v>#N/A</v>
      </c>
      <c r="E370">
        <v>22.18</v>
      </c>
      <c r="F370" t="e">
        <v>#N/A</v>
      </c>
      <c r="G370">
        <v>27.38</v>
      </c>
      <c r="H370">
        <v>27.44</v>
      </c>
      <c r="I370" t="e">
        <v>#N/A</v>
      </c>
      <c r="J370">
        <v>21.94</v>
      </c>
      <c r="K370">
        <v>24.32</v>
      </c>
      <c r="L370" t="e">
        <v>#N/A</v>
      </c>
      <c r="M370" s="13">
        <v>36207</v>
      </c>
      <c r="N370">
        <v>18.41</v>
      </c>
    </row>
    <row r="371" spans="1:14" x14ac:dyDescent="0.2">
      <c r="A371" s="13">
        <v>36104</v>
      </c>
      <c r="B371" t="e">
        <v>#N/A</v>
      </c>
      <c r="C371" t="e">
        <v>#N/A</v>
      </c>
      <c r="D371" t="e">
        <v>#N/A</v>
      </c>
      <c r="E371">
        <v>23.5</v>
      </c>
      <c r="F371" t="e">
        <v>#N/A</v>
      </c>
      <c r="G371">
        <v>27.86</v>
      </c>
      <c r="H371">
        <v>27.44</v>
      </c>
      <c r="I371" t="e">
        <v>#N/A</v>
      </c>
      <c r="J371">
        <v>22.75</v>
      </c>
      <c r="K371">
        <v>25.89</v>
      </c>
      <c r="L371" t="e">
        <v>#N/A</v>
      </c>
      <c r="M371" s="13">
        <v>36208</v>
      </c>
      <c r="N371">
        <v>17.690000000000001</v>
      </c>
    </row>
    <row r="372" spans="1:14" x14ac:dyDescent="0.2">
      <c r="A372" s="13">
        <v>36105</v>
      </c>
      <c r="B372" t="e">
        <v>#N/A</v>
      </c>
      <c r="C372" t="e">
        <v>#N/A</v>
      </c>
      <c r="D372" t="e">
        <v>#N/A</v>
      </c>
      <c r="E372">
        <v>22.08</v>
      </c>
      <c r="F372" t="e">
        <v>#N/A</v>
      </c>
      <c r="G372">
        <v>26.5</v>
      </c>
      <c r="H372">
        <v>27</v>
      </c>
      <c r="I372" t="e">
        <v>#N/A</v>
      </c>
      <c r="J372">
        <v>22.92</v>
      </c>
      <c r="K372">
        <v>24.99</v>
      </c>
      <c r="L372" t="e">
        <v>#N/A</v>
      </c>
      <c r="M372" s="13">
        <v>36209</v>
      </c>
      <c r="N372">
        <v>18.25</v>
      </c>
    </row>
    <row r="373" spans="1:14" x14ac:dyDescent="0.2">
      <c r="A373" s="13">
        <v>36106</v>
      </c>
      <c r="B373" t="e">
        <v>#N/A</v>
      </c>
      <c r="C373" t="e">
        <v>#N/A</v>
      </c>
      <c r="D373" t="e">
        <v>#N/A</v>
      </c>
      <c r="E373">
        <v>19.5</v>
      </c>
      <c r="F373" t="e">
        <v>#N/A</v>
      </c>
      <c r="G373" t="e">
        <v>#N/A</v>
      </c>
      <c r="H373">
        <v>20.5</v>
      </c>
      <c r="I373" t="e">
        <v>#N/A</v>
      </c>
      <c r="J373">
        <v>21.75</v>
      </c>
      <c r="K373" t="e">
        <v>#N/A</v>
      </c>
      <c r="L373" t="e">
        <v>#N/A</v>
      </c>
      <c r="M373" s="13">
        <v>36210</v>
      </c>
      <c r="N373">
        <v>18.59</v>
      </c>
    </row>
    <row r="374" spans="1:14" x14ac:dyDescent="0.2">
      <c r="A374" s="13">
        <v>36107</v>
      </c>
      <c r="B374" t="e">
        <v>#N/A</v>
      </c>
      <c r="C374" t="e">
        <v>#N/A</v>
      </c>
      <c r="D374" t="e">
        <v>#N/A</v>
      </c>
      <c r="E374">
        <v>19.5</v>
      </c>
      <c r="F374" t="e">
        <v>#N/A</v>
      </c>
      <c r="G374" t="e">
        <v>#N/A</v>
      </c>
      <c r="H374">
        <v>20.5</v>
      </c>
      <c r="I374" t="e">
        <v>#N/A</v>
      </c>
      <c r="J374">
        <v>21.42</v>
      </c>
      <c r="K374" t="e">
        <v>#N/A</v>
      </c>
      <c r="L374" t="e">
        <v>#N/A</v>
      </c>
      <c r="M374" s="13">
        <v>36211</v>
      </c>
      <c r="N374">
        <v>18.079999999999998</v>
      </c>
    </row>
    <row r="375" spans="1:14" x14ac:dyDescent="0.2">
      <c r="A375" s="13">
        <v>36108</v>
      </c>
      <c r="B375" t="e">
        <v>#N/A</v>
      </c>
      <c r="C375" t="e">
        <v>#N/A</v>
      </c>
      <c r="D375" t="e">
        <v>#N/A</v>
      </c>
      <c r="E375">
        <v>22.27</v>
      </c>
      <c r="F375" t="e">
        <v>#N/A</v>
      </c>
      <c r="G375">
        <v>26.97</v>
      </c>
      <c r="H375">
        <v>23.75</v>
      </c>
      <c r="I375" t="e">
        <v>#N/A</v>
      </c>
      <c r="J375">
        <v>23.33</v>
      </c>
      <c r="K375">
        <v>24.67</v>
      </c>
      <c r="L375">
        <v>24.5</v>
      </c>
      <c r="M375" s="13">
        <v>36212</v>
      </c>
      <c r="N375">
        <v>18.079999999999998</v>
      </c>
    </row>
    <row r="376" spans="1:14" x14ac:dyDescent="0.2">
      <c r="A376" s="13">
        <v>36109</v>
      </c>
      <c r="B376" t="e">
        <v>#N/A</v>
      </c>
      <c r="C376" t="e">
        <v>#N/A</v>
      </c>
      <c r="D376" t="e">
        <v>#N/A</v>
      </c>
      <c r="E376">
        <v>19.079999999999998</v>
      </c>
      <c r="F376" t="e">
        <v>#N/A</v>
      </c>
      <c r="G376">
        <v>27.08</v>
      </c>
      <c r="H376">
        <v>22.75</v>
      </c>
      <c r="I376" t="e">
        <v>#N/A</v>
      </c>
      <c r="J376" t="e">
        <v>#N/A</v>
      </c>
      <c r="K376">
        <v>22.38</v>
      </c>
      <c r="L376">
        <v>24.5</v>
      </c>
      <c r="M376" s="13">
        <v>36213</v>
      </c>
      <c r="N376">
        <v>24.08</v>
      </c>
    </row>
    <row r="377" spans="1:14" x14ac:dyDescent="0.2">
      <c r="A377" s="13">
        <v>36110</v>
      </c>
      <c r="B377" t="e">
        <v>#N/A</v>
      </c>
      <c r="C377" t="e">
        <v>#N/A</v>
      </c>
      <c r="D377" t="e">
        <v>#N/A</v>
      </c>
      <c r="E377">
        <v>21.57</v>
      </c>
      <c r="F377" t="e">
        <v>#N/A</v>
      </c>
      <c r="G377">
        <v>26.81</v>
      </c>
      <c r="H377">
        <v>22.5</v>
      </c>
      <c r="I377" t="e">
        <v>#N/A</v>
      </c>
      <c r="J377" t="e">
        <v>#N/A</v>
      </c>
      <c r="K377">
        <v>25.06</v>
      </c>
      <c r="L377">
        <v>24.5</v>
      </c>
      <c r="M377" s="13">
        <v>36214</v>
      </c>
      <c r="N377">
        <v>25.71</v>
      </c>
    </row>
    <row r="378" spans="1:14" x14ac:dyDescent="0.2">
      <c r="A378" s="13">
        <v>36111</v>
      </c>
      <c r="B378" t="e">
        <v>#N/A</v>
      </c>
      <c r="C378" t="e">
        <v>#N/A</v>
      </c>
      <c r="D378" t="e">
        <v>#N/A</v>
      </c>
      <c r="E378">
        <v>23.79</v>
      </c>
      <c r="F378" t="e">
        <v>#N/A</v>
      </c>
      <c r="G378">
        <v>26.89</v>
      </c>
      <c r="H378">
        <v>22.68</v>
      </c>
      <c r="I378" t="e">
        <v>#N/A</v>
      </c>
      <c r="J378">
        <v>23.5</v>
      </c>
      <c r="K378">
        <v>27.38</v>
      </c>
      <c r="L378">
        <v>25.5</v>
      </c>
      <c r="M378" s="13">
        <v>36215</v>
      </c>
      <c r="N378">
        <v>21.78</v>
      </c>
    </row>
    <row r="379" spans="1:14" x14ac:dyDescent="0.2">
      <c r="A379" s="13">
        <v>36112</v>
      </c>
      <c r="B379" t="e">
        <v>#N/A</v>
      </c>
      <c r="C379" t="e">
        <v>#N/A</v>
      </c>
      <c r="D379" t="e">
        <v>#N/A</v>
      </c>
      <c r="E379">
        <v>22.82</v>
      </c>
      <c r="F379" t="e">
        <v>#N/A</v>
      </c>
      <c r="G379">
        <v>25</v>
      </c>
      <c r="H379">
        <v>23.5</v>
      </c>
      <c r="I379" t="e">
        <v>#N/A</v>
      </c>
      <c r="J379">
        <v>25</v>
      </c>
      <c r="K379">
        <v>26.3</v>
      </c>
      <c r="L379">
        <v>25</v>
      </c>
      <c r="M379" s="13">
        <v>36216</v>
      </c>
      <c r="N379">
        <v>19.649999999999999</v>
      </c>
    </row>
    <row r="380" spans="1:14" x14ac:dyDescent="0.2">
      <c r="A380" s="13">
        <v>36113</v>
      </c>
      <c r="B380" t="e">
        <v>#N/A</v>
      </c>
      <c r="C380" t="e">
        <v>#N/A</v>
      </c>
      <c r="D380" t="e">
        <v>#N/A</v>
      </c>
      <c r="E380">
        <v>17.5</v>
      </c>
      <c r="F380" t="e">
        <v>#N/A</v>
      </c>
      <c r="G380" t="e">
        <v>#N/A</v>
      </c>
      <c r="H380">
        <v>21</v>
      </c>
      <c r="I380" t="e">
        <v>#N/A</v>
      </c>
      <c r="J380">
        <v>21.25</v>
      </c>
      <c r="K380" t="e">
        <v>#N/A</v>
      </c>
      <c r="L380" t="e">
        <v>#N/A</v>
      </c>
      <c r="M380" s="13">
        <v>36217</v>
      </c>
      <c r="N380">
        <v>18.72</v>
      </c>
    </row>
    <row r="381" spans="1:14" x14ac:dyDescent="0.2">
      <c r="A381" s="13">
        <v>36114</v>
      </c>
      <c r="B381" t="e">
        <v>#N/A</v>
      </c>
      <c r="C381" t="e">
        <v>#N/A</v>
      </c>
      <c r="D381" t="e">
        <v>#N/A</v>
      </c>
      <c r="E381">
        <v>17.5</v>
      </c>
      <c r="F381" t="e">
        <v>#N/A</v>
      </c>
      <c r="G381">
        <v>21</v>
      </c>
      <c r="H381" t="e">
        <v>#N/A</v>
      </c>
      <c r="I381" t="e">
        <v>#N/A</v>
      </c>
      <c r="J381">
        <v>20.170000000000002</v>
      </c>
      <c r="K381" t="e">
        <v>#N/A</v>
      </c>
      <c r="L381" t="e">
        <v>#N/A</v>
      </c>
      <c r="M381" s="13">
        <v>36218</v>
      </c>
      <c r="N381">
        <v>16.14</v>
      </c>
    </row>
    <row r="382" spans="1:14" x14ac:dyDescent="0.2">
      <c r="A382" s="13">
        <v>36115</v>
      </c>
      <c r="B382" t="e">
        <v>#N/A</v>
      </c>
      <c r="C382" t="e">
        <v>#N/A</v>
      </c>
      <c r="D382" t="e">
        <v>#N/A</v>
      </c>
      <c r="E382">
        <v>23.03</v>
      </c>
      <c r="F382" t="e">
        <v>#N/A</v>
      </c>
      <c r="G382">
        <v>21</v>
      </c>
      <c r="H382" t="e">
        <v>#N/A</v>
      </c>
      <c r="I382" t="e">
        <v>#N/A</v>
      </c>
      <c r="J382">
        <v>24</v>
      </c>
      <c r="K382">
        <v>25.04</v>
      </c>
      <c r="L382" t="e">
        <v>#N/A</v>
      </c>
      <c r="M382" s="13">
        <v>36219</v>
      </c>
      <c r="N382">
        <v>16.14</v>
      </c>
    </row>
    <row r="383" spans="1:14" x14ac:dyDescent="0.2">
      <c r="A383" s="13">
        <v>36116</v>
      </c>
      <c r="B383" t="e">
        <v>#N/A</v>
      </c>
      <c r="C383" t="e">
        <v>#N/A</v>
      </c>
      <c r="D383" t="e">
        <v>#N/A</v>
      </c>
      <c r="E383">
        <v>19.170000000000002</v>
      </c>
      <c r="F383" t="e">
        <v>#N/A</v>
      </c>
      <c r="G383">
        <v>24.42</v>
      </c>
      <c r="H383">
        <v>23.25</v>
      </c>
      <c r="I383" t="e">
        <v>#N/A</v>
      </c>
      <c r="J383">
        <v>24</v>
      </c>
      <c r="K383">
        <v>21.72</v>
      </c>
      <c r="L383">
        <v>24.75</v>
      </c>
      <c r="M383" s="13">
        <v>36220</v>
      </c>
      <c r="N383">
        <v>18.71</v>
      </c>
    </row>
    <row r="384" spans="1:14" x14ac:dyDescent="0.2">
      <c r="A384" s="13">
        <v>36117</v>
      </c>
      <c r="B384" t="e">
        <v>#N/A</v>
      </c>
      <c r="C384" t="e">
        <v>#N/A</v>
      </c>
      <c r="D384" t="e">
        <v>#N/A</v>
      </c>
      <c r="E384">
        <v>18.920000000000002</v>
      </c>
      <c r="F384" t="e">
        <v>#N/A</v>
      </c>
      <c r="G384">
        <v>25.25</v>
      </c>
      <c r="H384">
        <v>22.33</v>
      </c>
      <c r="I384" t="e">
        <v>#N/A</v>
      </c>
      <c r="J384">
        <v>21.88</v>
      </c>
      <c r="K384">
        <v>22.58</v>
      </c>
      <c r="L384">
        <v>25.46</v>
      </c>
      <c r="M384" s="13">
        <v>36221</v>
      </c>
      <c r="N384">
        <v>18.41</v>
      </c>
    </row>
    <row r="385" spans="1:14" x14ac:dyDescent="0.2">
      <c r="A385" s="13">
        <v>36118</v>
      </c>
      <c r="B385" t="e">
        <v>#N/A</v>
      </c>
      <c r="C385" t="e">
        <v>#N/A</v>
      </c>
      <c r="D385" t="e">
        <v>#N/A</v>
      </c>
      <c r="E385">
        <v>19.29</v>
      </c>
      <c r="F385" t="e">
        <v>#N/A</v>
      </c>
      <c r="G385">
        <v>25.55</v>
      </c>
      <c r="H385">
        <v>21.25</v>
      </c>
      <c r="I385" t="e">
        <v>#N/A</v>
      </c>
      <c r="J385">
        <v>21</v>
      </c>
      <c r="K385">
        <v>22.25</v>
      </c>
      <c r="L385">
        <v>23.7</v>
      </c>
      <c r="M385" s="13">
        <v>36222</v>
      </c>
      <c r="N385">
        <v>18.63</v>
      </c>
    </row>
    <row r="386" spans="1:14" x14ac:dyDescent="0.2">
      <c r="A386" s="13">
        <v>36119</v>
      </c>
      <c r="B386" t="e">
        <v>#N/A</v>
      </c>
      <c r="C386" t="e">
        <v>#N/A</v>
      </c>
      <c r="D386" t="e">
        <v>#N/A</v>
      </c>
      <c r="E386">
        <v>20.75</v>
      </c>
      <c r="F386" t="e">
        <v>#N/A</v>
      </c>
      <c r="G386">
        <v>24.92</v>
      </c>
      <c r="H386">
        <v>22</v>
      </c>
      <c r="I386" t="e">
        <v>#N/A</v>
      </c>
      <c r="J386">
        <v>20.75</v>
      </c>
      <c r="K386">
        <v>22.79</v>
      </c>
      <c r="L386">
        <v>22.78</v>
      </c>
      <c r="M386" s="13">
        <v>36223</v>
      </c>
      <c r="N386">
        <v>18.86</v>
      </c>
    </row>
    <row r="387" spans="1:14" x14ac:dyDescent="0.2">
      <c r="A387" s="13">
        <v>36120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>
        <v>23.17</v>
      </c>
      <c r="H387">
        <v>23</v>
      </c>
      <c r="I387" t="e">
        <v>#N/A</v>
      </c>
      <c r="J387" t="e">
        <v>#N/A</v>
      </c>
      <c r="K387" t="e">
        <v>#N/A</v>
      </c>
      <c r="L387" t="e">
        <v>#N/A</v>
      </c>
      <c r="M387" s="13">
        <v>36224</v>
      </c>
      <c r="N387">
        <v>21.66</v>
      </c>
    </row>
    <row r="388" spans="1:14" x14ac:dyDescent="0.2">
      <c r="A388" s="13">
        <v>36121</v>
      </c>
      <c r="B388" t="e">
        <v>#N/A</v>
      </c>
      <c r="C388" t="e">
        <v>#N/A</v>
      </c>
      <c r="D388" t="e">
        <v>#N/A</v>
      </c>
      <c r="E388">
        <v>16.8</v>
      </c>
      <c r="F388" t="e">
        <v>#N/A</v>
      </c>
      <c r="G388">
        <v>18.850000000000001</v>
      </c>
      <c r="H388">
        <v>20</v>
      </c>
      <c r="I388" t="e">
        <v>#N/A</v>
      </c>
      <c r="J388">
        <v>19</v>
      </c>
      <c r="K388" t="e">
        <v>#N/A</v>
      </c>
      <c r="L388" t="e">
        <v>#N/A</v>
      </c>
      <c r="M388" s="13">
        <v>36225</v>
      </c>
      <c r="N388">
        <v>18</v>
      </c>
    </row>
    <row r="389" spans="1:14" x14ac:dyDescent="0.2">
      <c r="A389" s="13">
        <v>36122</v>
      </c>
      <c r="B389" t="e">
        <v>#N/A</v>
      </c>
      <c r="C389" t="e">
        <v>#N/A</v>
      </c>
      <c r="D389" t="e">
        <v>#N/A</v>
      </c>
      <c r="E389">
        <v>19.39</v>
      </c>
      <c r="F389" t="e">
        <v>#N/A</v>
      </c>
      <c r="G389">
        <v>25</v>
      </c>
      <c r="H389">
        <v>23.59</v>
      </c>
      <c r="I389" t="e">
        <v>#N/A</v>
      </c>
      <c r="J389" t="e">
        <v>#N/A</v>
      </c>
      <c r="K389">
        <v>20.97</v>
      </c>
      <c r="L389">
        <v>22</v>
      </c>
      <c r="M389" s="13">
        <v>36226</v>
      </c>
      <c r="N389">
        <v>19.5</v>
      </c>
    </row>
    <row r="390" spans="1:14" x14ac:dyDescent="0.2">
      <c r="A390" s="13">
        <v>36123</v>
      </c>
      <c r="B390" t="e">
        <v>#N/A</v>
      </c>
      <c r="C390" t="e">
        <v>#N/A</v>
      </c>
      <c r="D390" t="e">
        <v>#N/A</v>
      </c>
      <c r="E390">
        <v>16.14</v>
      </c>
      <c r="F390" t="e">
        <v>#N/A</v>
      </c>
      <c r="G390">
        <v>23.67</v>
      </c>
      <c r="H390">
        <v>21.5</v>
      </c>
      <c r="I390" t="e">
        <v>#N/A</v>
      </c>
      <c r="J390" t="e">
        <v>#N/A</v>
      </c>
      <c r="K390">
        <v>18.32</v>
      </c>
      <c r="L390">
        <v>20</v>
      </c>
      <c r="M390" s="13">
        <v>36227</v>
      </c>
      <c r="N390">
        <v>24.64</v>
      </c>
    </row>
    <row r="391" spans="1:14" x14ac:dyDescent="0.2">
      <c r="A391" s="13">
        <v>36124</v>
      </c>
      <c r="B391" t="e">
        <v>#N/A</v>
      </c>
      <c r="C391" t="e">
        <v>#N/A</v>
      </c>
      <c r="D391" t="e">
        <v>#N/A</v>
      </c>
      <c r="E391">
        <v>15.91</v>
      </c>
      <c r="F391" t="e">
        <v>#N/A</v>
      </c>
      <c r="G391">
        <v>22.38</v>
      </c>
      <c r="H391">
        <v>20</v>
      </c>
      <c r="I391" t="e">
        <v>#N/A</v>
      </c>
      <c r="J391">
        <v>17.5</v>
      </c>
      <c r="K391">
        <v>17.43</v>
      </c>
      <c r="L391">
        <v>18</v>
      </c>
      <c r="M391" s="13">
        <v>36228</v>
      </c>
      <c r="N391">
        <v>21.95</v>
      </c>
    </row>
    <row r="392" spans="1:14" x14ac:dyDescent="0.2">
      <c r="A392" s="13">
        <v>36125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>
        <v>21.5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s="13">
        <v>36229</v>
      </c>
      <c r="N392">
        <v>22.87</v>
      </c>
    </row>
    <row r="393" spans="1:14" x14ac:dyDescent="0.2">
      <c r="A393" s="13">
        <v>36126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>
        <v>21.5</v>
      </c>
      <c r="H393" t="e">
        <v>#N/A</v>
      </c>
      <c r="I393" t="e">
        <v>#N/A</v>
      </c>
      <c r="J393" t="e">
        <v>#N/A</v>
      </c>
      <c r="K393">
        <v>16.25</v>
      </c>
      <c r="L393" t="e">
        <v>#N/A</v>
      </c>
      <c r="M393" s="13">
        <v>36230</v>
      </c>
      <c r="N393">
        <v>24.24</v>
      </c>
    </row>
    <row r="394" spans="1:14" x14ac:dyDescent="0.2">
      <c r="A394" s="13">
        <v>36127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>
        <v>20.81</v>
      </c>
      <c r="H394">
        <v>23</v>
      </c>
      <c r="I394" t="e">
        <v>#N/A</v>
      </c>
      <c r="J394" t="e">
        <v>#N/A</v>
      </c>
      <c r="K394" t="e">
        <v>#N/A</v>
      </c>
      <c r="L394">
        <v>16.75</v>
      </c>
      <c r="M394" s="13">
        <v>36231</v>
      </c>
      <c r="N394">
        <v>25.47</v>
      </c>
    </row>
    <row r="395" spans="1:14" x14ac:dyDescent="0.2">
      <c r="A395" s="13">
        <v>36128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>
        <v>19.25</v>
      </c>
      <c r="H395">
        <v>22</v>
      </c>
      <c r="I395" t="e">
        <v>#N/A</v>
      </c>
      <c r="J395" t="e">
        <v>#N/A</v>
      </c>
      <c r="K395" t="e">
        <v>#N/A</v>
      </c>
      <c r="L395">
        <v>16.75</v>
      </c>
      <c r="M395" s="13">
        <v>36232</v>
      </c>
      <c r="N395">
        <v>20</v>
      </c>
    </row>
    <row r="396" spans="1:14" x14ac:dyDescent="0.2">
      <c r="A396" s="13">
        <v>36129</v>
      </c>
      <c r="B396" t="e">
        <v>#N/A</v>
      </c>
      <c r="C396" t="e">
        <v>#N/A</v>
      </c>
      <c r="D396" t="e">
        <v>#N/A</v>
      </c>
      <c r="E396">
        <v>18.329999999999998</v>
      </c>
      <c r="F396" t="e">
        <v>#N/A</v>
      </c>
      <c r="G396">
        <v>22.5</v>
      </c>
      <c r="H396">
        <v>22.84</v>
      </c>
      <c r="I396" t="e">
        <v>#N/A</v>
      </c>
      <c r="J396" t="e">
        <v>#N/A</v>
      </c>
      <c r="K396">
        <v>18</v>
      </c>
      <c r="L396">
        <v>16.75</v>
      </c>
      <c r="M396" s="13">
        <v>36233</v>
      </c>
      <c r="N396">
        <v>20</v>
      </c>
    </row>
    <row r="397" spans="1:14" x14ac:dyDescent="0.2">
      <c r="A397" s="13">
        <v>36130</v>
      </c>
      <c r="B397" t="e">
        <v>#N/A</v>
      </c>
      <c r="C397" t="e">
        <v>#N/A</v>
      </c>
      <c r="D397" t="e">
        <v>#N/A</v>
      </c>
      <c r="E397">
        <v>16.77</v>
      </c>
      <c r="F397" t="e">
        <v>#N/A</v>
      </c>
      <c r="G397">
        <v>22.5</v>
      </c>
      <c r="H397">
        <v>22.84</v>
      </c>
      <c r="I397" t="e">
        <v>#N/A</v>
      </c>
      <c r="J397" t="e">
        <v>#N/A</v>
      </c>
      <c r="K397">
        <v>18.52</v>
      </c>
      <c r="L397">
        <v>16.75</v>
      </c>
      <c r="M397" s="13">
        <v>36234</v>
      </c>
      <c r="N397">
        <v>24.57</v>
      </c>
    </row>
    <row r="398" spans="1:14" x14ac:dyDescent="0.2">
      <c r="A398" s="13">
        <v>36131</v>
      </c>
      <c r="B398" t="e">
        <v>#N/A</v>
      </c>
      <c r="C398" t="e">
        <v>#N/A</v>
      </c>
      <c r="D398" t="e">
        <v>#N/A</v>
      </c>
      <c r="E398">
        <v>17.13</v>
      </c>
      <c r="F398" t="e">
        <v>#N/A</v>
      </c>
      <c r="G398">
        <v>24.58</v>
      </c>
      <c r="H398">
        <v>22.14</v>
      </c>
      <c r="I398" t="e">
        <v>#N/A</v>
      </c>
      <c r="J398">
        <v>18.75</v>
      </c>
      <c r="K398">
        <v>18.63</v>
      </c>
      <c r="L398">
        <v>16.75</v>
      </c>
      <c r="M398" s="13">
        <v>36235</v>
      </c>
      <c r="N398">
        <v>22.68</v>
      </c>
    </row>
    <row r="399" spans="1:14" x14ac:dyDescent="0.2">
      <c r="A399" s="13">
        <v>36132</v>
      </c>
      <c r="B399" t="e">
        <v>#N/A</v>
      </c>
      <c r="C399" t="e">
        <v>#N/A</v>
      </c>
      <c r="D399" t="e">
        <v>#N/A</v>
      </c>
      <c r="E399">
        <v>17.61</v>
      </c>
      <c r="F399" t="e">
        <v>#N/A</v>
      </c>
      <c r="G399">
        <v>23.83</v>
      </c>
      <c r="H399">
        <v>22.85</v>
      </c>
      <c r="I399" t="e">
        <v>#N/A</v>
      </c>
      <c r="J399">
        <v>18.75</v>
      </c>
      <c r="K399">
        <v>18.940000000000001</v>
      </c>
      <c r="L399">
        <v>18</v>
      </c>
      <c r="M399" s="13">
        <v>36236</v>
      </c>
      <c r="N399">
        <v>20.38</v>
      </c>
    </row>
    <row r="400" spans="1:14" x14ac:dyDescent="0.2">
      <c r="A400" s="13">
        <v>36133</v>
      </c>
      <c r="B400" t="e">
        <v>#N/A</v>
      </c>
      <c r="C400" t="e">
        <v>#N/A</v>
      </c>
      <c r="D400" t="e">
        <v>#N/A</v>
      </c>
      <c r="E400">
        <v>17.440000000000001</v>
      </c>
      <c r="F400" t="e">
        <v>#N/A</v>
      </c>
      <c r="G400">
        <v>24.01</v>
      </c>
      <c r="H400">
        <v>21.83</v>
      </c>
      <c r="I400" t="e">
        <v>#N/A</v>
      </c>
      <c r="J400">
        <v>18.75</v>
      </c>
      <c r="K400">
        <v>19.25</v>
      </c>
      <c r="L400">
        <v>19.13</v>
      </c>
      <c r="M400" s="13">
        <v>36237</v>
      </c>
      <c r="N400">
        <v>19.03</v>
      </c>
    </row>
    <row r="401" spans="1:14" x14ac:dyDescent="0.2">
      <c r="A401" s="13">
        <v>36134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>
        <v>21.31</v>
      </c>
      <c r="H401" t="e">
        <v>#N/A</v>
      </c>
      <c r="I401" t="e">
        <v>#N/A</v>
      </c>
      <c r="J401" t="e">
        <v>#N/A</v>
      </c>
      <c r="K401">
        <v>17.5</v>
      </c>
      <c r="L401" t="e">
        <v>#N/A</v>
      </c>
      <c r="M401" s="13">
        <v>36238</v>
      </c>
      <c r="N401">
        <v>19.12</v>
      </c>
    </row>
    <row r="402" spans="1:14" x14ac:dyDescent="0.2">
      <c r="A402" s="13">
        <v>36135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>
        <v>21.38</v>
      </c>
      <c r="H402" t="e">
        <v>#N/A</v>
      </c>
      <c r="I402" t="e">
        <v>#N/A</v>
      </c>
      <c r="J402" t="e">
        <v>#N/A</v>
      </c>
      <c r="K402">
        <v>17.5</v>
      </c>
      <c r="L402" t="e">
        <v>#N/A</v>
      </c>
      <c r="M402" s="13">
        <v>36241</v>
      </c>
      <c r="N402">
        <v>22.78</v>
      </c>
    </row>
    <row r="403" spans="1:14" x14ac:dyDescent="0.2">
      <c r="A403" s="13">
        <v>36136</v>
      </c>
      <c r="B403" t="e">
        <v>#N/A</v>
      </c>
      <c r="C403" t="e">
        <v>#N/A</v>
      </c>
      <c r="D403" t="e">
        <v>#N/A</v>
      </c>
      <c r="E403">
        <v>18.61</v>
      </c>
      <c r="F403" t="e">
        <v>#N/A</v>
      </c>
      <c r="G403">
        <v>25.2</v>
      </c>
      <c r="H403">
        <v>22.25</v>
      </c>
      <c r="I403" t="e">
        <v>#N/A</v>
      </c>
      <c r="J403" t="e">
        <v>#N/A</v>
      </c>
      <c r="K403">
        <v>20.440000000000001</v>
      </c>
      <c r="L403" t="e">
        <v>#N/A</v>
      </c>
      <c r="M403" s="13">
        <v>36242</v>
      </c>
      <c r="N403">
        <v>21.63</v>
      </c>
    </row>
    <row r="404" spans="1:14" x14ac:dyDescent="0.2">
      <c r="A404" s="13">
        <v>36137</v>
      </c>
      <c r="B404" t="e">
        <v>#N/A</v>
      </c>
      <c r="C404" t="e">
        <v>#N/A</v>
      </c>
      <c r="D404" t="e">
        <v>#N/A</v>
      </c>
      <c r="E404">
        <v>17.34</v>
      </c>
      <c r="F404" t="e">
        <v>#N/A</v>
      </c>
      <c r="G404">
        <v>24.95</v>
      </c>
      <c r="H404">
        <v>22.5</v>
      </c>
      <c r="I404" t="e">
        <v>#N/A</v>
      </c>
      <c r="J404" t="e">
        <v>#N/A</v>
      </c>
      <c r="K404">
        <v>19.86</v>
      </c>
      <c r="L404" t="e">
        <v>#N/A</v>
      </c>
      <c r="M404" s="13">
        <v>36243</v>
      </c>
      <c r="N404">
        <v>21.36</v>
      </c>
    </row>
    <row r="405" spans="1:14" x14ac:dyDescent="0.2">
      <c r="A405" s="13">
        <v>36138</v>
      </c>
      <c r="B405" t="e">
        <v>#N/A</v>
      </c>
      <c r="C405" t="e">
        <v>#N/A</v>
      </c>
      <c r="D405" t="e">
        <v>#N/A</v>
      </c>
      <c r="E405">
        <v>18.45</v>
      </c>
      <c r="F405" t="e">
        <v>#N/A</v>
      </c>
      <c r="G405">
        <v>24.96</v>
      </c>
      <c r="H405">
        <v>22.5</v>
      </c>
      <c r="I405" t="e">
        <v>#N/A</v>
      </c>
      <c r="J405">
        <v>19</v>
      </c>
      <c r="K405">
        <v>19.149999999999999</v>
      </c>
      <c r="L405" t="e">
        <v>#N/A</v>
      </c>
      <c r="M405" s="13">
        <v>36244</v>
      </c>
      <c r="N405">
        <v>21.21</v>
      </c>
    </row>
    <row r="406" spans="1:14" x14ac:dyDescent="0.2">
      <c r="A406" s="13">
        <v>36139</v>
      </c>
      <c r="B406" t="e">
        <v>#N/A</v>
      </c>
      <c r="C406" t="e">
        <v>#N/A</v>
      </c>
      <c r="D406" t="e">
        <v>#N/A</v>
      </c>
      <c r="E406">
        <v>17.13</v>
      </c>
      <c r="F406" t="e">
        <v>#N/A</v>
      </c>
      <c r="G406">
        <v>23.4</v>
      </c>
      <c r="H406">
        <v>22.75</v>
      </c>
      <c r="I406" t="e">
        <v>#N/A</v>
      </c>
      <c r="J406">
        <v>18.88</v>
      </c>
      <c r="K406">
        <v>18.11</v>
      </c>
      <c r="L406">
        <v>22.75</v>
      </c>
      <c r="M406" s="13">
        <v>36245</v>
      </c>
      <c r="N406">
        <v>20.39</v>
      </c>
    </row>
    <row r="407" spans="1:14" x14ac:dyDescent="0.2">
      <c r="A407" s="13">
        <v>36140</v>
      </c>
      <c r="B407" t="e">
        <v>#N/A</v>
      </c>
      <c r="C407" t="e">
        <v>#N/A</v>
      </c>
      <c r="D407" t="e">
        <v>#N/A</v>
      </c>
      <c r="E407">
        <v>16.72</v>
      </c>
      <c r="F407" t="e">
        <v>#N/A</v>
      </c>
      <c r="G407">
        <v>24.08</v>
      </c>
      <c r="H407">
        <v>22.14</v>
      </c>
      <c r="I407" t="e">
        <v>#N/A</v>
      </c>
      <c r="J407">
        <v>19</v>
      </c>
      <c r="K407">
        <v>17.899999999999999</v>
      </c>
      <c r="L407">
        <v>20.3</v>
      </c>
      <c r="M407" s="13">
        <v>36248</v>
      </c>
      <c r="N407">
        <v>20.54</v>
      </c>
    </row>
    <row r="408" spans="1:14" x14ac:dyDescent="0.2">
      <c r="A408" s="13">
        <v>36141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>
        <v>21.75</v>
      </c>
      <c r="H408">
        <v>21</v>
      </c>
      <c r="I408" t="e">
        <v>#N/A</v>
      </c>
      <c r="J408">
        <v>18</v>
      </c>
      <c r="K408" t="e">
        <v>#N/A</v>
      </c>
      <c r="L408" t="e">
        <v>#N/A</v>
      </c>
      <c r="M408" s="13">
        <v>36249</v>
      </c>
      <c r="N408">
        <v>20.329999999999998</v>
      </c>
    </row>
    <row r="409" spans="1:14" x14ac:dyDescent="0.2">
      <c r="A409" s="13">
        <v>36142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>
        <v>21.75</v>
      </c>
      <c r="H409">
        <v>20</v>
      </c>
      <c r="I409" t="e">
        <v>#N/A</v>
      </c>
      <c r="J409">
        <v>18</v>
      </c>
      <c r="K409" t="e">
        <v>#N/A</v>
      </c>
      <c r="L409" t="e">
        <v>#N/A</v>
      </c>
      <c r="M409" s="13">
        <v>36250</v>
      </c>
      <c r="N409">
        <v>21.06</v>
      </c>
    </row>
    <row r="410" spans="1:14" x14ac:dyDescent="0.2">
      <c r="A410" s="13">
        <v>36143</v>
      </c>
      <c r="B410" t="e">
        <v>#N/A</v>
      </c>
      <c r="C410" t="e">
        <v>#N/A</v>
      </c>
      <c r="D410" t="e">
        <v>#N/A</v>
      </c>
      <c r="E410">
        <v>17.510000000000002</v>
      </c>
      <c r="F410" t="e">
        <v>#N/A</v>
      </c>
      <c r="G410">
        <v>25</v>
      </c>
      <c r="H410">
        <v>21.21</v>
      </c>
      <c r="I410" t="e">
        <v>#N/A</v>
      </c>
      <c r="J410">
        <v>19.079999999999998</v>
      </c>
      <c r="K410">
        <v>18.100000000000001</v>
      </c>
      <c r="L410">
        <v>19.5</v>
      </c>
      <c r="M410" s="13">
        <v>36251</v>
      </c>
      <c r="N410">
        <v>19.93</v>
      </c>
    </row>
    <row r="411" spans="1:14" x14ac:dyDescent="0.2">
      <c r="A411" s="13">
        <v>36144</v>
      </c>
      <c r="B411" t="e">
        <v>#N/A</v>
      </c>
      <c r="C411" t="e">
        <v>#N/A</v>
      </c>
      <c r="D411" t="e">
        <v>#N/A</v>
      </c>
      <c r="E411">
        <v>17.8</v>
      </c>
      <c r="F411" t="e">
        <v>#N/A</v>
      </c>
      <c r="G411">
        <v>24.09</v>
      </c>
      <c r="H411">
        <v>22.05</v>
      </c>
      <c r="I411" t="e">
        <v>#N/A</v>
      </c>
      <c r="J411">
        <v>19.25</v>
      </c>
      <c r="K411">
        <v>18.649999999999999</v>
      </c>
      <c r="L411">
        <v>19</v>
      </c>
      <c r="M411" s="13">
        <v>36255</v>
      </c>
      <c r="N411">
        <v>21.99</v>
      </c>
    </row>
    <row r="412" spans="1:14" x14ac:dyDescent="0.2">
      <c r="A412" s="13">
        <v>36145</v>
      </c>
      <c r="B412" t="e">
        <v>#N/A</v>
      </c>
      <c r="C412" t="e">
        <v>#N/A</v>
      </c>
      <c r="D412" t="e">
        <v>#N/A</v>
      </c>
      <c r="E412">
        <v>20.22</v>
      </c>
      <c r="F412" t="e">
        <v>#N/A</v>
      </c>
      <c r="G412">
        <v>24.83</v>
      </c>
      <c r="H412">
        <v>21.25</v>
      </c>
      <c r="I412" t="e">
        <v>#N/A</v>
      </c>
      <c r="J412">
        <v>20.329999999999998</v>
      </c>
      <c r="K412">
        <v>22.5</v>
      </c>
      <c r="L412">
        <v>21</v>
      </c>
      <c r="M412" s="13">
        <v>36256</v>
      </c>
      <c r="N412">
        <v>20.2</v>
      </c>
    </row>
    <row r="413" spans="1:14" x14ac:dyDescent="0.2">
      <c r="A413" s="13">
        <v>36146</v>
      </c>
      <c r="B413" t="e">
        <v>#N/A</v>
      </c>
      <c r="C413" t="e">
        <v>#N/A</v>
      </c>
      <c r="D413" t="e">
        <v>#N/A</v>
      </c>
      <c r="E413">
        <v>20.57</v>
      </c>
      <c r="F413" t="e">
        <v>#N/A</v>
      </c>
      <c r="G413">
        <v>24.52</v>
      </c>
      <c r="H413">
        <v>22.67</v>
      </c>
      <c r="I413" t="e">
        <v>#N/A</v>
      </c>
      <c r="J413">
        <v>20.88</v>
      </c>
      <c r="K413">
        <v>22.61</v>
      </c>
      <c r="L413">
        <v>21.92</v>
      </c>
      <c r="M413" s="13">
        <v>36257</v>
      </c>
      <c r="N413">
        <v>22.45</v>
      </c>
    </row>
    <row r="414" spans="1:14" x14ac:dyDescent="0.2">
      <c r="A414" s="13">
        <v>36147</v>
      </c>
      <c r="B414" t="e">
        <v>#N/A</v>
      </c>
      <c r="C414" t="e">
        <v>#N/A</v>
      </c>
      <c r="D414" t="e">
        <v>#N/A</v>
      </c>
      <c r="E414">
        <v>19.59</v>
      </c>
      <c r="F414" t="e">
        <v>#N/A</v>
      </c>
      <c r="G414">
        <v>24.22</v>
      </c>
      <c r="H414">
        <v>21.83</v>
      </c>
      <c r="I414" t="e">
        <v>#N/A</v>
      </c>
      <c r="J414">
        <v>19.63</v>
      </c>
      <c r="K414">
        <v>21.71</v>
      </c>
      <c r="L414">
        <v>21.56</v>
      </c>
      <c r="M414" s="13">
        <v>36258</v>
      </c>
      <c r="N414">
        <v>21.73</v>
      </c>
    </row>
    <row r="415" spans="1:14" x14ac:dyDescent="0.2">
      <c r="A415" s="13">
        <v>36148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>
        <v>21.33</v>
      </c>
      <c r="H415" t="e">
        <v>#N/A</v>
      </c>
      <c r="I415" t="e">
        <v>#N/A</v>
      </c>
      <c r="J415" t="e">
        <v>#N/A</v>
      </c>
      <c r="K415" t="e">
        <v>#N/A</v>
      </c>
      <c r="L415">
        <v>20</v>
      </c>
      <c r="M415" s="13">
        <v>36259</v>
      </c>
      <c r="N415">
        <v>23.06</v>
      </c>
    </row>
    <row r="416" spans="1:14" x14ac:dyDescent="0.2">
      <c r="A416" s="13">
        <v>36149</v>
      </c>
      <c r="B416" t="e">
        <v>#N/A</v>
      </c>
      <c r="C416" t="e">
        <v>#N/A</v>
      </c>
      <c r="D416" t="e">
        <v>#N/A</v>
      </c>
      <c r="E416">
        <v>16</v>
      </c>
      <c r="F416" t="e">
        <v>#N/A</v>
      </c>
      <c r="G416">
        <v>19.5</v>
      </c>
      <c r="H416" t="e">
        <v>#N/A</v>
      </c>
      <c r="I416" t="e">
        <v>#N/A</v>
      </c>
      <c r="J416" t="e">
        <v>#N/A</v>
      </c>
      <c r="K416" t="e">
        <v>#N/A</v>
      </c>
      <c r="L416">
        <v>20</v>
      </c>
      <c r="M416" s="13">
        <v>36262</v>
      </c>
      <c r="N416">
        <v>24.07</v>
      </c>
    </row>
    <row r="417" spans="1:14" x14ac:dyDescent="0.2">
      <c r="A417" s="13">
        <v>36150</v>
      </c>
      <c r="B417" t="e">
        <v>#N/A</v>
      </c>
      <c r="C417" t="e">
        <v>#N/A</v>
      </c>
      <c r="D417" t="e">
        <v>#N/A</v>
      </c>
      <c r="E417">
        <v>19.96</v>
      </c>
      <c r="F417" t="e">
        <v>#N/A</v>
      </c>
      <c r="G417">
        <v>24.25</v>
      </c>
      <c r="H417">
        <v>21</v>
      </c>
      <c r="I417" t="e">
        <v>#N/A</v>
      </c>
      <c r="J417">
        <v>20.63</v>
      </c>
      <c r="K417">
        <v>23.87</v>
      </c>
      <c r="L417">
        <v>25.25</v>
      </c>
      <c r="M417" s="13">
        <v>36263</v>
      </c>
      <c r="N417">
        <v>24.48</v>
      </c>
    </row>
    <row r="418" spans="1:14" x14ac:dyDescent="0.2">
      <c r="A418" s="13">
        <v>36151</v>
      </c>
      <c r="B418" t="e">
        <v>#N/A</v>
      </c>
      <c r="C418" t="e">
        <v>#N/A</v>
      </c>
      <c r="D418" t="e">
        <v>#N/A</v>
      </c>
      <c r="E418">
        <v>24.52</v>
      </c>
      <c r="F418" t="e">
        <v>#N/A</v>
      </c>
      <c r="G418">
        <v>24.04</v>
      </c>
      <c r="H418">
        <v>20.75</v>
      </c>
      <c r="I418" t="e">
        <v>#N/A</v>
      </c>
      <c r="J418">
        <v>20.63</v>
      </c>
      <c r="K418">
        <v>26.29</v>
      </c>
      <c r="L418">
        <v>27.75</v>
      </c>
      <c r="M418" s="13">
        <v>36264</v>
      </c>
      <c r="N418">
        <v>24</v>
      </c>
    </row>
    <row r="419" spans="1:14" x14ac:dyDescent="0.2">
      <c r="A419" s="13">
        <v>36152</v>
      </c>
      <c r="B419" t="e">
        <v>#N/A</v>
      </c>
      <c r="C419" t="e">
        <v>#N/A</v>
      </c>
      <c r="D419" t="e">
        <v>#N/A</v>
      </c>
      <c r="E419">
        <v>25.87</v>
      </c>
      <c r="F419" t="e">
        <v>#N/A</v>
      </c>
      <c r="G419">
        <v>25.2</v>
      </c>
      <c r="H419">
        <v>20.75</v>
      </c>
      <c r="I419" t="e">
        <v>#N/A</v>
      </c>
      <c r="J419">
        <v>22.4</v>
      </c>
      <c r="K419">
        <v>28.83</v>
      </c>
      <c r="L419">
        <v>30</v>
      </c>
      <c r="M419" s="13">
        <v>36265</v>
      </c>
      <c r="N419">
        <v>24.19</v>
      </c>
    </row>
    <row r="420" spans="1:14" x14ac:dyDescent="0.2">
      <c r="A420" s="13">
        <v>36153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>
        <v>25</v>
      </c>
      <c r="H420" t="e">
        <v>#N/A</v>
      </c>
      <c r="I420" t="e">
        <v>#N/A</v>
      </c>
      <c r="J420" t="e">
        <v>#N/A</v>
      </c>
      <c r="K420">
        <v>19.420000000000002</v>
      </c>
      <c r="L420" t="e">
        <v>#N/A</v>
      </c>
      <c r="M420" s="13">
        <v>36266</v>
      </c>
      <c r="N420">
        <v>26.02</v>
      </c>
    </row>
    <row r="421" spans="1:14" x14ac:dyDescent="0.2">
      <c r="A421" s="13">
        <v>36154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>
        <v>22.85</v>
      </c>
      <c r="H421">
        <v>16</v>
      </c>
      <c r="I421" t="e">
        <v>#N/A</v>
      </c>
      <c r="J421" t="e">
        <v>#N/A</v>
      </c>
      <c r="K421" t="e">
        <v>#N/A</v>
      </c>
      <c r="L421" t="e">
        <v>#N/A</v>
      </c>
      <c r="M421" s="13">
        <v>36267</v>
      </c>
      <c r="N421">
        <v>22</v>
      </c>
    </row>
    <row r="422" spans="1:14" x14ac:dyDescent="0.2">
      <c r="A422" s="13">
        <v>36155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>
        <v>23.83</v>
      </c>
      <c r="H422">
        <v>18</v>
      </c>
      <c r="I422" t="e">
        <v>#N/A</v>
      </c>
      <c r="J422">
        <v>20.5</v>
      </c>
      <c r="K422" t="e">
        <v>#N/A</v>
      </c>
      <c r="L422" t="e">
        <v>#N/A</v>
      </c>
      <c r="M422" s="13">
        <v>36268</v>
      </c>
      <c r="N422">
        <v>22</v>
      </c>
    </row>
    <row r="423" spans="1:14" x14ac:dyDescent="0.2">
      <c r="A423" s="13">
        <v>36156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>
        <v>22.9</v>
      </c>
      <c r="H423">
        <v>18</v>
      </c>
      <c r="I423" t="e">
        <v>#N/A</v>
      </c>
      <c r="J423">
        <v>20.5</v>
      </c>
      <c r="K423" t="e">
        <v>#N/A</v>
      </c>
      <c r="L423" t="e">
        <v>#N/A</v>
      </c>
      <c r="M423" s="13">
        <v>36269</v>
      </c>
      <c r="N423">
        <v>29.76</v>
      </c>
    </row>
    <row r="424" spans="1:14" x14ac:dyDescent="0.2">
      <c r="A424" s="13">
        <v>36157</v>
      </c>
      <c r="B424" t="e">
        <v>#N/A</v>
      </c>
      <c r="C424" t="e">
        <v>#N/A</v>
      </c>
      <c r="D424" t="e">
        <v>#N/A</v>
      </c>
      <c r="E424">
        <v>19.5</v>
      </c>
      <c r="F424" t="e">
        <v>#N/A</v>
      </c>
      <c r="G424">
        <v>24.5</v>
      </c>
      <c r="H424" t="e">
        <v>#N/A</v>
      </c>
      <c r="I424" t="e">
        <v>#N/A</v>
      </c>
      <c r="J424">
        <v>20.5</v>
      </c>
      <c r="K424" t="e">
        <v>#N/A</v>
      </c>
      <c r="L424">
        <v>21</v>
      </c>
      <c r="M424" s="13">
        <v>36270</v>
      </c>
      <c r="N424">
        <v>27.76</v>
      </c>
    </row>
    <row r="425" spans="1:14" x14ac:dyDescent="0.2">
      <c r="A425" s="13">
        <v>36158</v>
      </c>
      <c r="B425" t="e">
        <v>#N/A</v>
      </c>
      <c r="C425" t="e">
        <v>#N/A</v>
      </c>
      <c r="D425" t="e">
        <v>#N/A</v>
      </c>
      <c r="E425">
        <v>16.829999999999998</v>
      </c>
      <c r="F425" t="e">
        <v>#N/A</v>
      </c>
      <c r="G425">
        <v>21.38</v>
      </c>
      <c r="H425" t="e">
        <v>#N/A</v>
      </c>
      <c r="I425" t="e">
        <v>#N/A</v>
      </c>
      <c r="J425">
        <v>18.809999999999999</v>
      </c>
      <c r="K425">
        <v>18.850000000000001</v>
      </c>
      <c r="L425">
        <v>21</v>
      </c>
      <c r="M425" s="13">
        <v>36271</v>
      </c>
      <c r="N425">
        <v>27.92</v>
      </c>
    </row>
    <row r="426" spans="1:14" x14ac:dyDescent="0.2">
      <c r="A426" s="13">
        <v>36159</v>
      </c>
      <c r="B426" t="e">
        <v>#N/A</v>
      </c>
      <c r="C426" t="e">
        <v>#N/A</v>
      </c>
      <c r="D426" t="e">
        <v>#N/A</v>
      </c>
      <c r="E426">
        <v>17.04</v>
      </c>
      <c r="F426" t="e">
        <v>#N/A</v>
      </c>
      <c r="G426">
        <v>22.71</v>
      </c>
      <c r="H426">
        <v>21</v>
      </c>
      <c r="I426" t="e">
        <v>#N/A</v>
      </c>
      <c r="J426">
        <v>18.25</v>
      </c>
      <c r="K426">
        <v>19.61</v>
      </c>
      <c r="L426">
        <v>21</v>
      </c>
      <c r="M426" s="13">
        <v>36272</v>
      </c>
      <c r="N426">
        <v>31.34</v>
      </c>
    </row>
    <row r="427" spans="1:14" x14ac:dyDescent="0.2">
      <c r="A427" s="13">
        <v>36160</v>
      </c>
      <c r="B427" t="e">
        <v>#N/A</v>
      </c>
      <c r="C427" t="e">
        <v>#N/A</v>
      </c>
      <c r="D427" t="e">
        <v>#N/A</v>
      </c>
      <c r="E427">
        <v>18.47</v>
      </c>
      <c r="F427" t="e">
        <v>#N/A</v>
      </c>
      <c r="G427">
        <v>23.67</v>
      </c>
      <c r="H427">
        <v>23</v>
      </c>
      <c r="I427" t="e">
        <v>#N/A</v>
      </c>
      <c r="J427">
        <v>18.93</v>
      </c>
      <c r="K427">
        <v>20.2</v>
      </c>
      <c r="L427">
        <v>21</v>
      </c>
      <c r="M427" s="13">
        <v>36273</v>
      </c>
      <c r="N427">
        <v>30.26</v>
      </c>
    </row>
    <row r="428" spans="1:14" x14ac:dyDescent="0.2">
      <c r="A428" s="13">
        <v>36161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>
        <v>19</v>
      </c>
      <c r="H428">
        <v>19.8</v>
      </c>
      <c r="I428" t="e">
        <v>#N/A</v>
      </c>
      <c r="J428" t="e">
        <v>#N/A</v>
      </c>
      <c r="K428" t="e">
        <v>#N/A</v>
      </c>
      <c r="L428" t="e">
        <v>#N/A</v>
      </c>
      <c r="M428" s="13">
        <v>36274</v>
      </c>
      <c r="N428">
        <v>22.13</v>
      </c>
    </row>
    <row r="429" spans="1:14" x14ac:dyDescent="0.2">
      <c r="A429" s="13">
        <v>36162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>
        <v>21</v>
      </c>
      <c r="I429" t="e">
        <v>#N/A</v>
      </c>
      <c r="J429">
        <v>20.25</v>
      </c>
      <c r="K429" t="e">
        <v>#N/A</v>
      </c>
      <c r="L429" t="e">
        <v>#N/A</v>
      </c>
      <c r="M429" s="13">
        <v>36275</v>
      </c>
      <c r="N429">
        <v>22.13</v>
      </c>
    </row>
    <row r="430" spans="1:14" x14ac:dyDescent="0.2">
      <c r="A430" s="13">
        <v>36163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>
        <v>21</v>
      </c>
      <c r="I430" t="e">
        <v>#N/A</v>
      </c>
      <c r="J430">
        <v>20.25</v>
      </c>
      <c r="K430" t="e">
        <v>#N/A</v>
      </c>
      <c r="L430" t="e">
        <v>#N/A</v>
      </c>
      <c r="M430" s="13">
        <v>36276</v>
      </c>
      <c r="N430">
        <v>28.83</v>
      </c>
    </row>
    <row r="431" spans="1:14" x14ac:dyDescent="0.2">
      <c r="A431" s="13">
        <v>36164</v>
      </c>
      <c r="B431" t="e">
        <v>#N/A</v>
      </c>
      <c r="C431" t="e">
        <v>#N/A</v>
      </c>
      <c r="D431" t="e">
        <v>#N/A</v>
      </c>
      <c r="E431">
        <v>26.43</v>
      </c>
      <c r="F431" t="e">
        <v>#N/A</v>
      </c>
      <c r="G431">
        <v>26</v>
      </c>
      <c r="H431">
        <v>22.92</v>
      </c>
      <c r="I431" t="e">
        <v>#N/A</v>
      </c>
      <c r="J431">
        <v>25.5</v>
      </c>
      <c r="K431">
        <v>27.2</v>
      </c>
      <c r="L431">
        <v>28</v>
      </c>
      <c r="M431" s="13">
        <v>36277</v>
      </c>
      <c r="N431">
        <v>26.55</v>
      </c>
    </row>
    <row r="432" spans="1:14" x14ac:dyDescent="0.2">
      <c r="A432" s="13">
        <v>36165</v>
      </c>
      <c r="B432" t="e">
        <v>#N/A</v>
      </c>
      <c r="C432" t="e">
        <v>#N/A</v>
      </c>
      <c r="D432" t="e">
        <v>#N/A</v>
      </c>
      <c r="E432">
        <v>43.9</v>
      </c>
      <c r="F432" t="e">
        <v>#N/A</v>
      </c>
      <c r="G432">
        <v>29.1</v>
      </c>
      <c r="H432">
        <v>26</v>
      </c>
      <c r="I432" t="e">
        <v>#N/A</v>
      </c>
      <c r="J432">
        <v>42.5</v>
      </c>
      <c r="K432">
        <v>40.58</v>
      </c>
      <c r="L432">
        <v>34.5</v>
      </c>
      <c r="M432" s="13">
        <v>36278</v>
      </c>
      <c r="N432">
        <v>24.8</v>
      </c>
    </row>
    <row r="433" spans="1:14" x14ac:dyDescent="0.2">
      <c r="A433" s="13">
        <v>36166</v>
      </c>
      <c r="B433" t="e">
        <v>#N/A</v>
      </c>
      <c r="C433" t="e">
        <v>#N/A</v>
      </c>
      <c r="D433" t="e">
        <v>#N/A</v>
      </c>
      <c r="E433">
        <v>36.11</v>
      </c>
      <c r="F433" t="e">
        <v>#N/A</v>
      </c>
      <c r="G433">
        <v>30.56</v>
      </c>
      <c r="H433">
        <v>29.2</v>
      </c>
      <c r="I433" t="e">
        <v>#N/A</v>
      </c>
      <c r="J433">
        <v>34.880000000000003</v>
      </c>
      <c r="K433">
        <v>37.26</v>
      </c>
      <c r="L433">
        <v>34.44</v>
      </c>
      <c r="M433" s="13">
        <v>36279</v>
      </c>
      <c r="N433">
        <v>28.33</v>
      </c>
    </row>
    <row r="434" spans="1:14" x14ac:dyDescent="0.2">
      <c r="A434" s="13">
        <v>36167</v>
      </c>
      <c r="B434" t="e">
        <v>#N/A</v>
      </c>
      <c r="C434" t="e">
        <v>#N/A</v>
      </c>
      <c r="D434" t="e">
        <v>#N/A</v>
      </c>
      <c r="E434">
        <v>27.62</v>
      </c>
      <c r="F434" t="e">
        <v>#N/A</v>
      </c>
      <c r="G434">
        <v>30.33</v>
      </c>
      <c r="H434">
        <v>27.32</v>
      </c>
      <c r="I434" t="e">
        <v>#N/A</v>
      </c>
      <c r="J434">
        <v>25</v>
      </c>
      <c r="K434">
        <v>28.13</v>
      </c>
      <c r="L434">
        <v>31.75</v>
      </c>
      <c r="M434" s="13">
        <v>36280</v>
      </c>
      <c r="N434">
        <v>24.91</v>
      </c>
    </row>
    <row r="435" spans="1:14" x14ac:dyDescent="0.2">
      <c r="A435" s="13">
        <v>36168</v>
      </c>
      <c r="B435" t="e">
        <v>#N/A</v>
      </c>
      <c r="C435" t="e">
        <v>#N/A</v>
      </c>
      <c r="D435" t="e">
        <v>#N/A</v>
      </c>
      <c r="E435">
        <v>20.9</v>
      </c>
      <c r="F435" t="e">
        <v>#N/A</v>
      </c>
      <c r="G435">
        <v>27</v>
      </c>
      <c r="H435">
        <v>24.89</v>
      </c>
      <c r="I435" t="e">
        <v>#N/A</v>
      </c>
      <c r="J435">
        <v>20</v>
      </c>
      <c r="K435">
        <v>25.05</v>
      </c>
      <c r="L435" t="e">
        <v>#N/A</v>
      </c>
      <c r="M435" s="13">
        <v>36281</v>
      </c>
      <c r="N435">
        <v>19.75</v>
      </c>
    </row>
    <row r="436" spans="1:14" x14ac:dyDescent="0.2">
      <c r="A436" s="13">
        <v>36169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>
        <v>21.35</v>
      </c>
      <c r="H436">
        <v>19</v>
      </c>
      <c r="I436" t="e">
        <v>#N/A</v>
      </c>
      <c r="J436">
        <v>20.75</v>
      </c>
      <c r="K436" t="e">
        <v>#N/A</v>
      </c>
      <c r="L436">
        <v>23</v>
      </c>
      <c r="M436" s="13">
        <v>36282</v>
      </c>
      <c r="N436">
        <v>19.75</v>
      </c>
    </row>
    <row r="437" spans="1:14" x14ac:dyDescent="0.2">
      <c r="A437" s="13">
        <v>36170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>
        <v>21.82</v>
      </c>
      <c r="H437">
        <v>19</v>
      </c>
      <c r="I437" t="e">
        <v>#N/A</v>
      </c>
      <c r="J437">
        <v>22</v>
      </c>
      <c r="K437" t="e">
        <v>#N/A</v>
      </c>
      <c r="L437">
        <v>21.5</v>
      </c>
      <c r="M437" s="13">
        <v>36283</v>
      </c>
      <c r="N437">
        <v>29.47</v>
      </c>
    </row>
    <row r="438" spans="1:14" x14ac:dyDescent="0.2">
      <c r="A438" s="13">
        <v>36171</v>
      </c>
      <c r="B438" t="e">
        <v>#N/A</v>
      </c>
      <c r="C438" t="e">
        <v>#N/A</v>
      </c>
      <c r="D438" t="e">
        <v>#N/A</v>
      </c>
      <c r="E438">
        <v>28.37</v>
      </c>
      <c r="F438" t="e">
        <v>#N/A</v>
      </c>
      <c r="G438">
        <v>30.97</v>
      </c>
      <c r="H438">
        <v>26.38</v>
      </c>
      <c r="I438" t="e">
        <v>#N/A</v>
      </c>
      <c r="J438">
        <v>28.5</v>
      </c>
      <c r="K438">
        <v>34.61</v>
      </c>
      <c r="L438">
        <v>30.1</v>
      </c>
      <c r="M438" s="13">
        <v>36284</v>
      </c>
      <c r="N438">
        <v>29.04</v>
      </c>
    </row>
    <row r="439" spans="1:14" x14ac:dyDescent="0.2">
      <c r="A439" s="13">
        <v>36172</v>
      </c>
      <c r="B439" t="e">
        <v>#N/A</v>
      </c>
      <c r="C439" t="e">
        <v>#N/A</v>
      </c>
      <c r="D439" t="e">
        <v>#N/A</v>
      </c>
      <c r="E439">
        <v>20.97</v>
      </c>
      <c r="F439" t="e">
        <v>#N/A</v>
      </c>
      <c r="G439">
        <v>26.5</v>
      </c>
      <c r="H439">
        <v>25.5</v>
      </c>
      <c r="I439" t="e">
        <v>#N/A</v>
      </c>
      <c r="J439">
        <v>20</v>
      </c>
      <c r="K439">
        <v>24.33</v>
      </c>
      <c r="L439">
        <v>23.94</v>
      </c>
      <c r="M439" s="13">
        <v>36285</v>
      </c>
      <c r="N439">
        <v>28.4</v>
      </c>
    </row>
    <row r="440" spans="1:14" x14ac:dyDescent="0.2">
      <c r="A440" s="13">
        <v>36173</v>
      </c>
      <c r="B440" t="e">
        <v>#N/A</v>
      </c>
      <c r="C440" t="e">
        <v>#N/A</v>
      </c>
      <c r="D440" t="e">
        <v>#N/A</v>
      </c>
      <c r="E440">
        <v>17.93</v>
      </c>
      <c r="F440" t="e">
        <v>#N/A</v>
      </c>
      <c r="G440">
        <v>27</v>
      </c>
      <c r="H440">
        <v>24.5</v>
      </c>
      <c r="I440" t="e">
        <v>#N/A</v>
      </c>
      <c r="J440" t="e">
        <v>#N/A</v>
      </c>
      <c r="K440">
        <v>21.67</v>
      </c>
      <c r="L440">
        <v>23</v>
      </c>
      <c r="M440" s="13">
        <v>36286</v>
      </c>
      <c r="N440">
        <v>28.61</v>
      </c>
    </row>
    <row r="441" spans="1:14" x14ac:dyDescent="0.2">
      <c r="A441" s="13">
        <v>36174</v>
      </c>
      <c r="B441" t="e">
        <v>#N/A</v>
      </c>
      <c r="C441" t="e">
        <v>#N/A</v>
      </c>
      <c r="D441" t="e">
        <v>#N/A</v>
      </c>
      <c r="E441">
        <v>16.989999999999998</v>
      </c>
      <c r="F441" t="e">
        <v>#N/A</v>
      </c>
      <c r="G441">
        <v>24.71</v>
      </c>
      <c r="H441">
        <v>24.88</v>
      </c>
      <c r="I441" t="e">
        <v>#N/A</v>
      </c>
      <c r="J441" t="e">
        <v>#N/A</v>
      </c>
      <c r="K441">
        <v>20.32</v>
      </c>
      <c r="L441">
        <v>22.56</v>
      </c>
      <c r="M441" s="13">
        <v>36287</v>
      </c>
      <c r="N441">
        <v>32.729999999999997</v>
      </c>
    </row>
    <row r="442" spans="1:14" x14ac:dyDescent="0.2">
      <c r="A442" s="13">
        <v>36175</v>
      </c>
      <c r="B442" t="e">
        <v>#N/A</v>
      </c>
      <c r="C442" t="e">
        <v>#N/A</v>
      </c>
      <c r="D442" t="e">
        <v>#N/A</v>
      </c>
      <c r="E442">
        <v>19.11</v>
      </c>
      <c r="F442" t="e">
        <v>#N/A</v>
      </c>
      <c r="G442">
        <v>25.61</v>
      </c>
      <c r="H442">
        <v>23.74</v>
      </c>
      <c r="I442" t="e">
        <v>#N/A</v>
      </c>
      <c r="J442" t="e">
        <v>#N/A</v>
      </c>
      <c r="K442">
        <v>21.97</v>
      </c>
      <c r="L442">
        <v>21</v>
      </c>
      <c r="M442" s="13">
        <v>36288</v>
      </c>
      <c r="N442">
        <v>23</v>
      </c>
    </row>
    <row r="443" spans="1:14" x14ac:dyDescent="0.2">
      <c r="A443" s="13">
        <v>36176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>
        <v>21.5</v>
      </c>
      <c r="H443">
        <v>21</v>
      </c>
      <c r="I443" t="e">
        <v>#N/A</v>
      </c>
      <c r="J443">
        <v>17</v>
      </c>
      <c r="K443" t="e">
        <v>#N/A</v>
      </c>
      <c r="L443">
        <v>18</v>
      </c>
      <c r="M443" s="13">
        <v>36289</v>
      </c>
      <c r="N443">
        <v>23</v>
      </c>
    </row>
    <row r="444" spans="1:14" x14ac:dyDescent="0.2">
      <c r="A444" s="13">
        <v>36177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>
        <v>20.83</v>
      </c>
      <c r="H444">
        <v>20</v>
      </c>
      <c r="I444" t="e">
        <v>#N/A</v>
      </c>
      <c r="J444">
        <v>17</v>
      </c>
      <c r="K444" t="e">
        <v>#N/A</v>
      </c>
      <c r="L444">
        <v>17</v>
      </c>
      <c r="M444" s="13">
        <v>36290</v>
      </c>
      <c r="N444">
        <v>32.520000000000003</v>
      </c>
    </row>
    <row r="445" spans="1:14" x14ac:dyDescent="0.2">
      <c r="A445" s="13">
        <v>36178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>
        <v>23.7</v>
      </c>
      <c r="H445">
        <v>19</v>
      </c>
      <c r="I445" t="e">
        <v>#N/A</v>
      </c>
      <c r="J445" t="e">
        <v>#N/A</v>
      </c>
      <c r="K445">
        <v>20.11</v>
      </c>
      <c r="L445" t="e">
        <v>#N/A</v>
      </c>
      <c r="M445" s="13">
        <v>36291</v>
      </c>
      <c r="N445">
        <v>32.29</v>
      </c>
    </row>
    <row r="446" spans="1:14" x14ac:dyDescent="0.2">
      <c r="A446" s="13">
        <v>36179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>
        <v>23.75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s="13">
        <v>36292</v>
      </c>
      <c r="N446">
        <v>28.22</v>
      </c>
    </row>
    <row r="447" spans="1:14" x14ac:dyDescent="0.2">
      <c r="A447" s="13">
        <v>36180</v>
      </c>
      <c r="B447" t="e">
        <v>#N/A</v>
      </c>
      <c r="C447" t="e">
        <v>#N/A</v>
      </c>
      <c r="D447" t="e">
        <v>#N/A</v>
      </c>
      <c r="E447">
        <v>15.93</v>
      </c>
      <c r="F447" t="e">
        <v>#N/A</v>
      </c>
      <c r="G447">
        <v>23.63</v>
      </c>
      <c r="H447">
        <v>21.25</v>
      </c>
      <c r="I447" t="e">
        <v>#N/A</v>
      </c>
      <c r="J447" t="e">
        <v>#N/A</v>
      </c>
      <c r="K447">
        <v>19.260000000000002</v>
      </c>
      <c r="L447">
        <v>19</v>
      </c>
      <c r="M447" s="13">
        <v>36293</v>
      </c>
      <c r="N447">
        <v>28.59</v>
      </c>
    </row>
    <row r="448" spans="1:14" x14ac:dyDescent="0.2">
      <c r="A448" s="13">
        <v>36181</v>
      </c>
      <c r="B448" t="e">
        <v>#N/A</v>
      </c>
      <c r="C448" t="e">
        <v>#N/A</v>
      </c>
      <c r="D448" t="e">
        <v>#N/A</v>
      </c>
      <c r="E448">
        <v>17.22</v>
      </c>
      <c r="F448" t="e">
        <v>#N/A</v>
      </c>
      <c r="G448">
        <v>22.75</v>
      </c>
      <c r="H448">
        <v>20.75</v>
      </c>
      <c r="I448" t="e">
        <v>#N/A</v>
      </c>
      <c r="J448" t="e">
        <v>#N/A</v>
      </c>
      <c r="K448">
        <v>20.5</v>
      </c>
      <c r="L448" t="e">
        <v>#N/A</v>
      </c>
      <c r="M448" s="13">
        <v>36294</v>
      </c>
      <c r="N448">
        <v>29.06</v>
      </c>
    </row>
    <row r="449" spans="1:14" x14ac:dyDescent="0.2">
      <c r="A449" s="13">
        <v>36182</v>
      </c>
      <c r="B449" t="e">
        <v>#N/A</v>
      </c>
      <c r="C449" t="e">
        <v>#N/A</v>
      </c>
      <c r="D449" t="e">
        <v>#N/A</v>
      </c>
      <c r="E449">
        <v>16.57</v>
      </c>
      <c r="F449" t="e">
        <v>#N/A</v>
      </c>
      <c r="G449">
        <v>22.33</v>
      </c>
      <c r="H449">
        <v>20.25</v>
      </c>
      <c r="I449" t="e">
        <v>#N/A</v>
      </c>
      <c r="J449">
        <v>17.5</v>
      </c>
      <c r="K449">
        <v>19.75</v>
      </c>
      <c r="L449">
        <v>18.5</v>
      </c>
      <c r="M449" s="13">
        <v>36297</v>
      </c>
      <c r="N449">
        <v>33.39</v>
      </c>
    </row>
    <row r="450" spans="1:14" x14ac:dyDescent="0.2">
      <c r="A450" s="13">
        <v>36183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>
        <v>18.79</v>
      </c>
      <c r="H450">
        <v>19.899999999999999</v>
      </c>
      <c r="I450" t="e">
        <v>#N/A</v>
      </c>
      <c r="J450" t="e">
        <v>#N/A</v>
      </c>
      <c r="K450" t="e">
        <v>#N/A</v>
      </c>
      <c r="L450" t="e">
        <v>#N/A</v>
      </c>
      <c r="M450" s="13">
        <v>36298</v>
      </c>
      <c r="N450">
        <v>28.78</v>
      </c>
    </row>
    <row r="451" spans="1:14" x14ac:dyDescent="0.2">
      <c r="A451" s="13">
        <v>36184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>
        <v>18.79</v>
      </c>
      <c r="H451">
        <v>19.899999999999999</v>
      </c>
      <c r="I451" t="e">
        <v>#N/A</v>
      </c>
      <c r="J451" t="e">
        <v>#N/A</v>
      </c>
      <c r="K451" t="e">
        <v>#N/A</v>
      </c>
      <c r="L451" t="e">
        <v>#N/A</v>
      </c>
      <c r="M451" s="13">
        <v>36299</v>
      </c>
      <c r="N451">
        <v>28.34</v>
      </c>
    </row>
    <row r="452" spans="1:14" x14ac:dyDescent="0.2">
      <c r="A452" s="13">
        <v>36185</v>
      </c>
      <c r="B452" t="e">
        <v>#N/A</v>
      </c>
      <c r="C452" t="e">
        <v>#N/A</v>
      </c>
      <c r="D452" t="e">
        <v>#N/A</v>
      </c>
      <c r="E452">
        <v>18.489999999999998</v>
      </c>
      <c r="F452" t="e">
        <v>#N/A</v>
      </c>
      <c r="G452">
        <v>22.64</v>
      </c>
      <c r="H452">
        <v>21.5</v>
      </c>
      <c r="I452" t="e">
        <v>#N/A</v>
      </c>
      <c r="J452" t="e">
        <v>#N/A</v>
      </c>
      <c r="K452">
        <v>21.77</v>
      </c>
      <c r="L452" t="e">
        <v>#N/A</v>
      </c>
      <c r="M452" s="13">
        <v>36300</v>
      </c>
      <c r="N452">
        <v>29.02</v>
      </c>
    </row>
    <row r="453" spans="1:14" x14ac:dyDescent="0.2">
      <c r="A453" s="13">
        <v>36186</v>
      </c>
      <c r="B453" t="e">
        <v>#N/A</v>
      </c>
      <c r="C453" t="e">
        <v>#N/A</v>
      </c>
      <c r="D453" t="e">
        <v>#N/A</v>
      </c>
      <c r="E453">
        <v>16.68</v>
      </c>
      <c r="F453" t="e">
        <v>#N/A</v>
      </c>
      <c r="G453">
        <v>22.88</v>
      </c>
      <c r="H453">
        <v>21.92</v>
      </c>
      <c r="I453" t="e">
        <v>#N/A</v>
      </c>
      <c r="J453" t="e">
        <v>#N/A</v>
      </c>
      <c r="K453">
        <v>19.7</v>
      </c>
      <c r="L453">
        <v>19.11</v>
      </c>
      <c r="M453" s="13">
        <v>36301</v>
      </c>
      <c r="N453">
        <v>27.77</v>
      </c>
    </row>
    <row r="454" spans="1:14" x14ac:dyDescent="0.2">
      <c r="A454" s="13">
        <v>36187</v>
      </c>
      <c r="B454" t="e">
        <v>#N/A</v>
      </c>
      <c r="C454" t="e">
        <v>#N/A</v>
      </c>
      <c r="D454" t="e">
        <v>#N/A</v>
      </c>
      <c r="E454">
        <v>15.86</v>
      </c>
      <c r="F454" t="e">
        <v>#N/A</v>
      </c>
      <c r="G454">
        <v>21.49</v>
      </c>
      <c r="H454">
        <v>20.45</v>
      </c>
      <c r="I454" t="e">
        <v>#N/A</v>
      </c>
      <c r="J454">
        <v>17.25</v>
      </c>
      <c r="K454">
        <v>18.350000000000001</v>
      </c>
      <c r="L454">
        <v>18</v>
      </c>
      <c r="M454" s="13">
        <v>36302</v>
      </c>
      <c r="N454">
        <v>20.350000000000001</v>
      </c>
    </row>
    <row r="455" spans="1:14" x14ac:dyDescent="0.2">
      <c r="A455" s="13">
        <v>36188</v>
      </c>
      <c r="B455" t="e">
        <v>#N/A</v>
      </c>
      <c r="C455" t="e">
        <v>#N/A</v>
      </c>
      <c r="D455" t="e">
        <v>#N/A</v>
      </c>
      <c r="E455">
        <v>15.41</v>
      </c>
      <c r="F455" t="e">
        <v>#N/A</v>
      </c>
      <c r="G455">
        <v>21.95</v>
      </c>
      <c r="H455">
        <v>20.350000000000001</v>
      </c>
      <c r="I455" t="e">
        <v>#N/A</v>
      </c>
      <c r="J455">
        <v>16.850000000000001</v>
      </c>
      <c r="K455">
        <v>17.79</v>
      </c>
      <c r="L455" t="e">
        <v>#N/A</v>
      </c>
      <c r="M455" s="13">
        <v>36303</v>
      </c>
      <c r="N455">
        <v>20.350000000000001</v>
      </c>
    </row>
    <row r="456" spans="1:14" x14ac:dyDescent="0.2">
      <c r="A456" s="13">
        <v>36189</v>
      </c>
      <c r="B456" t="e">
        <v>#N/A</v>
      </c>
      <c r="C456" t="e">
        <v>#N/A</v>
      </c>
      <c r="D456" t="e">
        <v>#N/A</v>
      </c>
      <c r="E456">
        <v>14.95</v>
      </c>
      <c r="F456" t="e">
        <v>#N/A</v>
      </c>
      <c r="G456">
        <v>21</v>
      </c>
      <c r="H456">
        <v>20.440000000000001</v>
      </c>
      <c r="I456" t="e">
        <v>#N/A</v>
      </c>
      <c r="J456">
        <v>17</v>
      </c>
      <c r="K456">
        <v>17.7</v>
      </c>
      <c r="L456">
        <v>17.8</v>
      </c>
      <c r="M456" s="13">
        <v>36304</v>
      </c>
      <c r="N456">
        <v>23.4</v>
      </c>
    </row>
    <row r="457" spans="1:14" x14ac:dyDescent="0.2">
      <c r="A457" s="13">
        <v>36190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>
        <v>20</v>
      </c>
      <c r="H457">
        <v>17.510000000000002</v>
      </c>
      <c r="I457" t="e">
        <v>#N/A</v>
      </c>
      <c r="J457" t="e">
        <v>#N/A</v>
      </c>
      <c r="K457">
        <v>15.5</v>
      </c>
      <c r="L457">
        <v>16</v>
      </c>
      <c r="M457" s="13">
        <v>36305</v>
      </c>
      <c r="N457">
        <v>27</v>
      </c>
    </row>
    <row r="458" spans="1:14" x14ac:dyDescent="0.2">
      <c r="A458" s="13">
        <v>36191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>
        <v>19.5</v>
      </c>
      <c r="H458">
        <v>17.510000000000002</v>
      </c>
      <c r="I458" t="e">
        <v>#N/A</v>
      </c>
      <c r="J458" t="e">
        <v>#N/A</v>
      </c>
      <c r="K458">
        <v>15.5</v>
      </c>
      <c r="L458">
        <v>16</v>
      </c>
      <c r="M458" s="13">
        <v>36306</v>
      </c>
      <c r="N458">
        <v>26.62</v>
      </c>
    </row>
    <row r="459" spans="1:14" x14ac:dyDescent="0.2">
      <c r="A459" s="13">
        <v>36192</v>
      </c>
      <c r="B459" t="e">
        <v>#N/A</v>
      </c>
      <c r="C459" t="e">
        <v>#N/A</v>
      </c>
      <c r="D459" t="e">
        <v>#N/A</v>
      </c>
      <c r="E459">
        <v>16.34</v>
      </c>
      <c r="F459" t="e">
        <v>#N/A</v>
      </c>
      <c r="G459">
        <v>21.88</v>
      </c>
      <c r="H459">
        <v>21.35</v>
      </c>
      <c r="I459" t="e">
        <v>#N/A</v>
      </c>
      <c r="J459">
        <v>16.75</v>
      </c>
      <c r="K459">
        <v>18.63</v>
      </c>
      <c r="L459">
        <v>17.82</v>
      </c>
      <c r="M459" s="13">
        <v>36307</v>
      </c>
      <c r="N459">
        <v>25.61</v>
      </c>
    </row>
    <row r="460" spans="1:14" x14ac:dyDescent="0.2">
      <c r="A460" s="13">
        <v>36193</v>
      </c>
      <c r="B460" t="e">
        <v>#N/A</v>
      </c>
      <c r="C460" t="e">
        <v>#N/A</v>
      </c>
      <c r="D460" t="e">
        <v>#N/A</v>
      </c>
      <c r="E460">
        <v>16.53</v>
      </c>
      <c r="F460" t="e">
        <v>#N/A</v>
      </c>
      <c r="G460">
        <v>22.41</v>
      </c>
      <c r="H460">
        <v>20.87</v>
      </c>
      <c r="I460" t="e">
        <v>#N/A</v>
      </c>
      <c r="J460">
        <v>16.88</v>
      </c>
      <c r="K460">
        <v>17.95</v>
      </c>
      <c r="L460">
        <v>17.95</v>
      </c>
      <c r="M460" s="13">
        <v>36308</v>
      </c>
      <c r="N460">
        <v>24.66</v>
      </c>
    </row>
    <row r="461" spans="1:14" x14ac:dyDescent="0.2">
      <c r="A461" s="13">
        <v>36194</v>
      </c>
      <c r="B461" t="e">
        <v>#N/A</v>
      </c>
      <c r="C461" t="e">
        <v>#N/A</v>
      </c>
      <c r="D461" t="e">
        <v>#N/A</v>
      </c>
      <c r="E461">
        <v>16.75</v>
      </c>
      <c r="F461" t="e">
        <v>#N/A</v>
      </c>
      <c r="G461">
        <v>20.83</v>
      </c>
      <c r="H461">
        <v>20.07</v>
      </c>
      <c r="I461" t="e">
        <v>#N/A</v>
      </c>
      <c r="J461">
        <v>16.75</v>
      </c>
      <c r="K461">
        <v>17.5</v>
      </c>
      <c r="L461">
        <v>18</v>
      </c>
      <c r="M461" s="13">
        <v>36309</v>
      </c>
      <c r="N461">
        <v>24</v>
      </c>
    </row>
    <row r="462" spans="1:14" x14ac:dyDescent="0.2">
      <c r="A462" s="13">
        <v>36195</v>
      </c>
      <c r="B462" t="e">
        <v>#N/A</v>
      </c>
      <c r="C462" t="e">
        <v>#N/A</v>
      </c>
      <c r="D462" t="e">
        <v>#N/A</v>
      </c>
      <c r="E462">
        <v>17.3</v>
      </c>
      <c r="F462" t="e">
        <v>#N/A</v>
      </c>
      <c r="G462">
        <v>19.25</v>
      </c>
      <c r="H462">
        <v>18.8</v>
      </c>
      <c r="I462" t="e">
        <v>#N/A</v>
      </c>
      <c r="J462" t="e">
        <v>#N/A</v>
      </c>
      <c r="K462">
        <v>17.45</v>
      </c>
      <c r="L462">
        <v>17</v>
      </c>
      <c r="M462" s="13">
        <v>36310</v>
      </c>
      <c r="N462">
        <v>24</v>
      </c>
    </row>
    <row r="463" spans="1:14" x14ac:dyDescent="0.2">
      <c r="A463" s="13">
        <v>36196</v>
      </c>
      <c r="B463" t="e">
        <v>#N/A</v>
      </c>
      <c r="C463" t="e">
        <v>#N/A</v>
      </c>
      <c r="D463" t="e">
        <v>#N/A</v>
      </c>
      <c r="E463">
        <v>17.03</v>
      </c>
      <c r="F463" t="e">
        <v>#N/A</v>
      </c>
      <c r="G463">
        <v>20.329999999999998</v>
      </c>
      <c r="H463">
        <v>20.399999999999999</v>
      </c>
      <c r="I463" t="e">
        <v>#N/A</v>
      </c>
      <c r="J463" t="e">
        <v>#N/A</v>
      </c>
      <c r="K463">
        <v>17.87</v>
      </c>
      <c r="L463">
        <v>16.940000000000001</v>
      </c>
      <c r="M463" s="13">
        <v>36312</v>
      </c>
      <c r="N463">
        <v>33.770000000000003</v>
      </c>
    </row>
    <row r="464" spans="1:14" x14ac:dyDescent="0.2">
      <c r="A464" s="13">
        <v>36197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>
        <v>18</v>
      </c>
      <c r="H464">
        <v>17.329999999999998</v>
      </c>
      <c r="I464" t="e">
        <v>#N/A</v>
      </c>
      <c r="J464" t="e">
        <v>#N/A</v>
      </c>
      <c r="K464" t="e">
        <v>#N/A</v>
      </c>
      <c r="L464" t="e">
        <v>#N/A</v>
      </c>
      <c r="M464" s="13">
        <v>36313</v>
      </c>
      <c r="N464">
        <v>32.56</v>
      </c>
    </row>
    <row r="465" spans="1:14" x14ac:dyDescent="0.2">
      <c r="A465" s="13">
        <v>36198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>
        <v>18</v>
      </c>
      <c r="H465">
        <v>16.75</v>
      </c>
      <c r="I465" t="e">
        <v>#N/A</v>
      </c>
      <c r="J465" t="e">
        <v>#N/A</v>
      </c>
      <c r="K465" t="e">
        <v>#N/A</v>
      </c>
      <c r="L465" t="e">
        <v>#N/A</v>
      </c>
      <c r="M465" s="13">
        <v>36314</v>
      </c>
      <c r="N465">
        <v>33.200000000000003</v>
      </c>
    </row>
    <row r="466" spans="1:14" x14ac:dyDescent="0.2">
      <c r="A466" s="13">
        <v>36199</v>
      </c>
      <c r="B466" t="e">
        <v>#N/A</v>
      </c>
      <c r="C466" t="e">
        <v>#N/A</v>
      </c>
      <c r="D466" t="e">
        <v>#N/A</v>
      </c>
      <c r="E466">
        <v>16.2</v>
      </c>
      <c r="F466" t="e">
        <v>#N/A</v>
      </c>
      <c r="G466">
        <v>21.1</v>
      </c>
      <c r="H466">
        <v>19.79</v>
      </c>
      <c r="I466" t="e">
        <v>#N/A</v>
      </c>
      <c r="J466">
        <v>16</v>
      </c>
      <c r="K466">
        <v>17.52</v>
      </c>
      <c r="L466" t="e">
        <v>#N/A</v>
      </c>
      <c r="M466" s="13">
        <v>36315</v>
      </c>
      <c r="N466">
        <v>33.19</v>
      </c>
    </row>
    <row r="467" spans="1:14" x14ac:dyDescent="0.2">
      <c r="A467" s="13">
        <v>36200</v>
      </c>
      <c r="B467" t="e">
        <v>#N/A</v>
      </c>
      <c r="C467" t="e">
        <v>#N/A</v>
      </c>
      <c r="D467" t="e">
        <v>#N/A</v>
      </c>
      <c r="E467">
        <v>14.85</v>
      </c>
      <c r="F467" t="e">
        <v>#N/A</v>
      </c>
      <c r="G467">
        <v>18.920000000000002</v>
      </c>
      <c r="H467">
        <v>18.57</v>
      </c>
      <c r="I467" t="e">
        <v>#N/A</v>
      </c>
      <c r="J467" t="e">
        <v>#N/A</v>
      </c>
      <c r="K467">
        <v>16.46</v>
      </c>
      <c r="L467">
        <v>17</v>
      </c>
      <c r="M467" s="13">
        <v>36318</v>
      </c>
      <c r="N467">
        <v>74.349999999999994</v>
      </c>
    </row>
    <row r="468" spans="1:14" x14ac:dyDescent="0.2">
      <c r="A468" s="13">
        <v>36201</v>
      </c>
      <c r="B468" t="e">
        <v>#N/A</v>
      </c>
      <c r="C468" t="e">
        <v>#N/A</v>
      </c>
      <c r="D468" t="e">
        <v>#N/A</v>
      </c>
      <c r="E468">
        <v>13.58</v>
      </c>
      <c r="F468" t="e">
        <v>#N/A</v>
      </c>
      <c r="G468">
        <v>19</v>
      </c>
      <c r="H468">
        <v>18.46</v>
      </c>
      <c r="I468" t="e">
        <v>#N/A</v>
      </c>
      <c r="J468" t="e">
        <v>#N/A</v>
      </c>
      <c r="K468">
        <v>15.48</v>
      </c>
      <c r="L468">
        <v>16.5</v>
      </c>
      <c r="M468" s="13">
        <v>36319</v>
      </c>
      <c r="N468">
        <v>218.08</v>
      </c>
    </row>
    <row r="469" spans="1:14" x14ac:dyDescent="0.2">
      <c r="A469" s="13">
        <v>36202</v>
      </c>
      <c r="B469" t="e">
        <v>#N/A</v>
      </c>
      <c r="C469" t="e">
        <v>#N/A</v>
      </c>
      <c r="D469" t="e">
        <v>#N/A</v>
      </c>
      <c r="E469">
        <v>13.89</v>
      </c>
      <c r="F469" t="e">
        <v>#N/A</v>
      </c>
      <c r="G469">
        <v>18.75</v>
      </c>
      <c r="H469">
        <v>18.23</v>
      </c>
      <c r="I469" t="e">
        <v>#N/A</v>
      </c>
      <c r="J469">
        <v>15.5</v>
      </c>
      <c r="K469">
        <v>16.11</v>
      </c>
      <c r="L469">
        <v>17</v>
      </c>
      <c r="M469" s="13">
        <v>36320</v>
      </c>
      <c r="N469">
        <v>140.49</v>
      </c>
    </row>
    <row r="470" spans="1:14" x14ac:dyDescent="0.2">
      <c r="A470" s="13">
        <v>36203</v>
      </c>
      <c r="B470" t="e">
        <v>#N/A</v>
      </c>
      <c r="C470" t="e">
        <v>#N/A</v>
      </c>
      <c r="D470" t="e">
        <v>#N/A</v>
      </c>
      <c r="E470">
        <v>15.88</v>
      </c>
      <c r="F470" t="e">
        <v>#N/A</v>
      </c>
      <c r="G470">
        <v>18.38</v>
      </c>
      <c r="H470">
        <v>18.649999999999999</v>
      </c>
      <c r="I470" t="e">
        <v>#N/A</v>
      </c>
      <c r="J470" t="e">
        <v>#N/A</v>
      </c>
      <c r="K470">
        <v>18.11</v>
      </c>
      <c r="L470">
        <v>17.45</v>
      </c>
      <c r="M470" s="13">
        <v>36321</v>
      </c>
      <c r="N470">
        <v>58.08</v>
      </c>
    </row>
    <row r="471" spans="1:14" x14ac:dyDescent="0.2">
      <c r="A471" s="13">
        <v>36204</v>
      </c>
      <c r="B471" t="e">
        <v>#N/A</v>
      </c>
      <c r="C471" t="e">
        <v>#N/A</v>
      </c>
      <c r="D471" t="e">
        <v>#N/A</v>
      </c>
      <c r="E471">
        <v>17</v>
      </c>
      <c r="F471" t="e">
        <v>#N/A</v>
      </c>
      <c r="G471">
        <v>18.5</v>
      </c>
      <c r="H471">
        <v>17.5</v>
      </c>
      <c r="I471" t="e">
        <v>#N/A</v>
      </c>
      <c r="J471">
        <v>17.25</v>
      </c>
      <c r="K471">
        <v>16.5</v>
      </c>
      <c r="L471">
        <v>17.5</v>
      </c>
      <c r="M471" s="13">
        <v>36322</v>
      </c>
      <c r="N471">
        <v>29.59</v>
      </c>
    </row>
    <row r="472" spans="1:14" x14ac:dyDescent="0.2">
      <c r="A472" s="13">
        <v>36205</v>
      </c>
      <c r="B472" t="e">
        <v>#N/A</v>
      </c>
      <c r="C472" t="e">
        <v>#N/A</v>
      </c>
      <c r="D472" t="e">
        <v>#N/A</v>
      </c>
      <c r="E472">
        <v>17</v>
      </c>
      <c r="F472" t="e">
        <v>#N/A</v>
      </c>
      <c r="G472">
        <v>18.5</v>
      </c>
      <c r="H472">
        <v>18</v>
      </c>
      <c r="I472" t="e">
        <v>#N/A</v>
      </c>
      <c r="J472">
        <v>17.25</v>
      </c>
      <c r="K472" t="e">
        <v>#N/A</v>
      </c>
      <c r="L472">
        <v>16.5</v>
      </c>
      <c r="M472" s="13">
        <v>36325</v>
      </c>
      <c r="N472">
        <v>28.29</v>
      </c>
    </row>
    <row r="473" spans="1:14" x14ac:dyDescent="0.2">
      <c r="A473" s="13">
        <v>36206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>
        <v>18.899999999999999</v>
      </c>
      <c r="H473">
        <v>17.73</v>
      </c>
      <c r="I473" t="e">
        <v>#N/A</v>
      </c>
      <c r="J473" t="e">
        <v>#N/A</v>
      </c>
      <c r="K473">
        <v>18.329999999999998</v>
      </c>
      <c r="L473" t="e">
        <v>#N/A</v>
      </c>
      <c r="M473" s="13">
        <v>36326</v>
      </c>
      <c r="N473">
        <v>25.17</v>
      </c>
    </row>
    <row r="474" spans="1:14" x14ac:dyDescent="0.2">
      <c r="A474" s="13">
        <v>36207</v>
      </c>
      <c r="B474" t="e">
        <v>#N/A</v>
      </c>
      <c r="C474" t="e">
        <v>#N/A</v>
      </c>
      <c r="D474" t="e">
        <v>#N/A</v>
      </c>
      <c r="E474">
        <v>17.37</v>
      </c>
      <c r="F474" t="e">
        <v>#N/A</v>
      </c>
      <c r="G474">
        <v>19.5</v>
      </c>
      <c r="H474">
        <v>18.13</v>
      </c>
      <c r="I474" t="e">
        <v>#N/A</v>
      </c>
      <c r="J474">
        <v>18.5</v>
      </c>
      <c r="K474">
        <v>18.329999999999998</v>
      </c>
      <c r="L474">
        <v>19</v>
      </c>
      <c r="M474" s="13">
        <v>36327</v>
      </c>
      <c r="N474">
        <v>22.84</v>
      </c>
    </row>
    <row r="475" spans="1:14" x14ac:dyDescent="0.2">
      <c r="A475" s="13">
        <v>36208</v>
      </c>
      <c r="B475" t="e">
        <v>#N/A</v>
      </c>
      <c r="C475" t="e">
        <v>#N/A</v>
      </c>
      <c r="D475" t="e">
        <v>#N/A</v>
      </c>
      <c r="E475">
        <v>18.45</v>
      </c>
      <c r="F475" t="e">
        <v>#N/A</v>
      </c>
      <c r="G475">
        <v>18.5</v>
      </c>
      <c r="H475">
        <v>19</v>
      </c>
      <c r="I475" t="e">
        <v>#N/A</v>
      </c>
      <c r="J475" t="e">
        <v>#N/A</v>
      </c>
      <c r="K475">
        <v>18.87</v>
      </c>
      <c r="L475">
        <v>20.88</v>
      </c>
      <c r="M475" s="13">
        <v>36328</v>
      </c>
      <c r="N475">
        <v>21.4</v>
      </c>
    </row>
    <row r="476" spans="1:14" x14ac:dyDescent="0.2">
      <c r="A476" s="13">
        <v>36209</v>
      </c>
      <c r="B476" t="e">
        <v>#N/A</v>
      </c>
      <c r="C476" t="e">
        <v>#N/A</v>
      </c>
      <c r="D476" t="e">
        <v>#N/A</v>
      </c>
      <c r="E476">
        <v>19.850000000000001</v>
      </c>
      <c r="F476" t="e">
        <v>#N/A</v>
      </c>
      <c r="G476">
        <v>19</v>
      </c>
      <c r="H476">
        <v>18.5</v>
      </c>
      <c r="I476" t="e">
        <v>#N/A</v>
      </c>
      <c r="J476" t="e">
        <v>#N/A</v>
      </c>
      <c r="K476">
        <v>21.5</v>
      </c>
      <c r="L476" t="e">
        <v>#N/A</v>
      </c>
      <c r="M476" s="13">
        <v>36329</v>
      </c>
      <c r="N476">
        <v>19.71</v>
      </c>
    </row>
    <row r="477" spans="1:14" x14ac:dyDescent="0.2">
      <c r="A477" s="13">
        <v>36210</v>
      </c>
      <c r="B477" t="e">
        <v>#N/A</v>
      </c>
      <c r="C477" t="e">
        <v>#N/A</v>
      </c>
      <c r="D477" t="e">
        <v>#N/A</v>
      </c>
      <c r="E477">
        <v>19.16</v>
      </c>
      <c r="F477" t="e">
        <v>#N/A</v>
      </c>
      <c r="G477">
        <v>19.75</v>
      </c>
      <c r="H477" t="e">
        <v>#N/A</v>
      </c>
      <c r="I477" t="e">
        <v>#N/A</v>
      </c>
      <c r="J477" t="e">
        <v>#N/A</v>
      </c>
      <c r="K477">
        <v>19.649999999999999</v>
      </c>
      <c r="L477">
        <v>19.399999999999999</v>
      </c>
      <c r="M477" s="13">
        <v>36332</v>
      </c>
      <c r="N477">
        <v>24.64</v>
      </c>
    </row>
    <row r="478" spans="1:14" x14ac:dyDescent="0.2">
      <c r="A478" s="13">
        <v>36211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>
        <v>20</v>
      </c>
      <c r="H478">
        <v>19</v>
      </c>
      <c r="I478" t="e">
        <v>#N/A</v>
      </c>
      <c r="J478">
        <v>17.75</v>
      </c>
      <c r="K478" t="e">
        <v>#N/A</v>
      </c>
      <c r="L478">
        <v>19.5</v>
      </c>
      <c r="M478" s="13">
        <v>36333</v>
      </c>
      <c r="N478">
        <v>23.64</v>
      </c>
    </row>
    <row r="479" spans="1:14" x14ac:dyDescent="0.2">
      <c r="A479" s="13">
        <v>36212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>
        <v>19</v>
      </c>
      <c r="I479" t="e">
        <v>#N/A</v>
      </c>
      <c r="J479">
        <v>17.75</v>
      </c>
      <c r="K479" t="e">
        <v>#N/A</v>
      </c>
      <c r="L479">
        <v>19.5</v>
      </c>
      <c r="M479" s="13">
        <v>36334</v>
      </c>
      <c r="N479">
        <v>27.05</v>
      </c>
    </row>
    <row r="480" spans="1:14" x14ac:dyDescent="0.2">
      <c r="A480" s="13">
        <v>36213</v>
      </c>
      <c r="B480" t="e">
        <v>#N/A</v>
      </c>
      <c r="C480" t="e">
        <v>#N/A</v>
      </c>
      <c r="D480" t="e">
        <v>#N/A</v>
      </c>
      <c r="E480">
        <v>22.69</v>
      </c>
      <c r="F480" t="e">
        <v>#N/A</v>
      </c>
      <c r="G480">
        <v>21.7</v>
      </c>
      <c r="H480">
        <v>22.5</v>
      </c>
      <c r="I480" t="e">
        <v>#N/A</v>
      </c>
      <c r="J480">
        <v>21</v>
      </c>
      <c r="K480">
        <v>22.47</v>
      </c>
      <c r="L480">
        <v>22.5</v>
      </c>
      <c r="M480" s="13">
        <v>36335</v>
      </c>
      <c r="N480">
        <v>29.54</v>
      </c>
    </row>
    <row r="481" spans="1:14" x14ac:dyDescent="0.2">
      <c r="A481" s="13">
        <v>36214</v>
      </c>
      <c r="B481" t="e">
        <v>#N/A</v>
      </c>
      <c r="C481" t="e">
        <v>#N/A</v>
      </c>
      <c r="D481" t="e">
        <v>#N/A</v>
      </c>
      <c r="E481">
        <v>25.08</v>
      </c>
      <c r="F481" t="e">
        <v>#N/A</v>
      </c>
      <c r="G481">
        <v>24.13</v>
      </c>
      <c r="H481" t="e">
        <v>#N/A</v>
      </c>
      <c r="I481" t="e">
        <v>#N/A</v>
      </c>
      <c r="J481">
        <v>22.5</v>
      </c>
      <c r="K481">
        <v>23.64</v>
      </c>
      <c r="L481">
        <v>23.88</v>
      </c>
      <c r="M481" s="13">
        <v>36336</v>
      </c>
      <c r="N481">
        <v>29.58</v>
      </c>
    </row>
    <row r="482" spans="1:14" x14ac:dyDescent="0.2">
      <c r="A482" s="13">
        <v>36215</v>
      </c>
      <c r="B482" t="e">
        <v>#N/A</v>
      </c>
      <c r="C482" t="e">
        <v>#N/A</v>
      </c>
      <c r="D482" t="e">
        <v>#N/A</v>
      </c>
      <c r="E482">
        <v>19.829999999999998</v>
      </c>
      <c r="F482" t="e">
        <v>#N/A</v>
      </c>
      <c r="G482">
        <v>22.69</v>
      </c>
      <c r="H482">
        <v>21</v>
      </c>
      <c r="I482" t="e">
        <v>#N/A</v>
      </c>
      <c r="J482">
        <v>18.25</v>
      </c>
      <c r="K482">
        <v>19.350000000000001</v>
      </c>
      <c r="L482">
        <v>21.08</v>
      </c>
      <c r="M482" s="13">
        <v>36337</v>
      </c>
      <c r="N482">
        <v>28</v>
      </c>
    </row>
    <row r="483" spans="1:14" x14ac:dyDescent="0.2">
      <c r="A483" s="13">
        <v>36216</v>
      </c>
      <c r="B483" t="e">
        <v>#N/A</v>
      </c>
      <c r="C483" t="e">
        <v>#N/A</v>
      </c>
      <c r="D483" t="e">
        <v>#N/A</v>
      </c>
      <c r="E483">
        <v>16.649999999999999</v>
      </c>
      <c r="F483" t="e">
        <v>#N/A</v>
      </c>
      <c r="G483">
        <v>21.25</v>
      </c>
      <c r="H483">
        <v>20</v>
      </c>
      <c r="I483" t="e">
        <v>#N/A</v>
      </c>
      <c r="J483">
        <v>17.25</v>
      </c>
      <c r="K483">
        <v>17.5</v>
      </c>
      <c r="L483">
        <v>18.75</v>
      </c>
      <c r="M483" s="13">
        <v>36338</v>
      </c>
      <c r="N483">
        <v>28</v>
      </c>
    </row>
    <row r="484" spans="1:14" x14ac:dyDescent="0.2">
      <c r="A484" s="13">
        <v>36217</v>
      </c>
      <c r="B484" t="e">
        <v>#N/A</v>
      </c>
      <c r="C484" t="e">
        <v>#N/A</v>
      </c>
      <c r="D484" t="e">
        <v>#N/A</v>
      </c>
      <c r="E484">
        <v>16.62</v>
      </c>
      <c r="F484" t="e">
        <v>#N/A</v>
      </c>
      <c r="G484">
        <v>20.67</v>
      </c>
      <c r="H484">
        <v>18.5</v>
      </c>
      <c r="I484" t="e">
        <v>#N/A</v>
      </c>
      <c r="J484" t="e">
        <v>#N/A</v>
      </c>
      <c r="K484">
        <v>17.43</v>
      </c>
      <c r="L484">
        <v>18</v>
      </c>
      <c r="M484" s="13">
        <v>36339</v>
      </c>
      <c r="N484">
        <v>90.05</v>
      </c>
    </row>
    <row r="485" spans="1:14" x14ac:dyDescent="0.2">
      <c r="A485" s="13">
        <v>36218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>
        <v>18</v>
      </c>
      <c r="H485">
        <v>18.13</v>
      </c>
      <c r="I485" t="e">
        <v>#N/A</v>
      </c>
      <c r="J485">
        <v>16.25</v>
      </c>
      <c r="K485" t="e">
        <v>#N/A</v>
      </c>
      <c r="L485" t="e">
        <v>#N/A</v>
      </c>
      <c r="M485" s="13">
        <v>36340</v>
      </c>
      <c r="N485">
        <v>45.63</v>
      </c>
    </row>
    <row r="486" spans="1:14" x14ac:dyDescent="0.2">
      <c r="A486" s="13">
        <v>36219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>
        <v>18</v>
      </c>
      <c r="H486">
        <v>18.13</v>
      </c>
      <c r="I486" t="e">
        <v>#N/A</v>
      </c>
      <c r="J486">
        <v>16.88</v>
      </c>
      <c r="K486" t="e">
        <v>#N/A</v>
      </c>
      <c r="L486" t="e">
        <v>#N/A</v>
      </c>
      <c r="M486" s="13">
        <v>36341</v>
      </c>
      <c r="N486">
        <v>34.61</v>
      </c>
    </row>
    <row r="487" spans="1:14" x14ac:dyDescent="0.2">
      <c r="A487" s="13">
        <v>36220</v>
      </c>
      <c r="B487" t="e">
        <v>#N/A</v>
      </c>
      <c r="C487" t="e">
        <v>#N/A</v>
      </c>
      <c r="D487" t="e">
        <v>#N/A</v>
      </c>
      <c r="E487">
        <v>19.190000000000001</v>
      </c>
      <c r="F487" t="e">
        <v>#N/A</v>
      </c>
      <c r="G487">
        <v>20.420000000000002</v>
      </c>
      <c r="H487">
        <v>18.75</v>
      </c>
      <c r="I487" t="e">
        <v>#N/A</v>
      </c>
      <c r="J487" t="e">
        <v>#N/A</v>
      </c>
      <c r="K487">
        <v>19.190000000000001</v>
      </c>
      <c r="L487">
        <v>22</v>
      </c>
      <c r="M487" s="13">
        <v>36342</v>
      </c>
      <c r="N487">
        <v>34.39</v>
      </c>
    </row>
    <row r="488" spans="1:14" x14ac:dyDescent="0.2">
      <c r="A488" s="13">
        <v>36221</v>
      </c>
      <c r="B488" t="e">
        <v>#N/A</v>
      </c>
      <c r="C488" t="e">
        <v>#N/A</v>
      </c>
      <c r="D488" t="e">
        <v>#N/A</v>
      </c>
      <c r="E488">
        <v>17.79</v>
      </c>
      <c r="F488" t="e">
        <v>#N/A</v>
      </c>
      <c r="G488">
        <v>20.25</v>
      </c>
      <c r="H488">
        <v>18.86</v>
      </c>
      <c r="I488" t="e">
        <v>#N/A</v>
      </c>
      <c r="J488">
        <v>18.5</v>
      </c>
      <c r="K488">
        <v>17.739999999999998</v>
      </c>
      <c r="L488">
        <v>19</v>
      </c>
      <c r="M488" s="13">
        <v>36343</v>
      </c>
      <c r="N488">
        <v>37.15</v>
      </c>
    </row>
    <row r="489" spans="1:14" x14ac:dyDescent="0.2">
      <c r="A489" s="13">
        <v>36222</v>
      </c>
      <c r="B489" t="e">
        <v>#N/A</v>
      </c>
      <c r="C489" t="e">
        <v>#N/A</v>
      </c>
      <c r="D489" t="e">
        <v>#N/A</v>
      </c>
      <c r="E489">
        <v>18.059999999999999</v>
      </c>
      <c r="F489" t="e">
        <v>#N/A</v>
      </c>
      <c r="G489">
        <v>20.13</v>
      </c>
      <c r="H489">
        <v>18.78</v>
      </c>
      <c r="I489" t="e">
        <v>#N/A</v>
      </c>
      <c r="J489">
        <v>18.57</v>
      </c>
      <c r="K489">
        <v>18.82</v>
      </c>
      <c r="L489" t="e">
        <v>#N/A</v>
      </c>
      <c r="M489" s="13">
        <v>36347</v>
      </c>
      <c r="N489">
        <v>230</v>
      </c>
    </row>
    <row r="490" spans="1:14" x14ac:dyDescent="0.2">
      <c r="A490" s="13">
        <v>36223</v>
      </c>
      <c r="B490" t="e">
        <v>#N/A</v>
      </c>
      <c r="C490" t="e">
        <v>#N/A</v>
      </c>
      <c r="D490" t="e">
        <v>#N/A</v>
      </c>
      <c r="E490">
        <v>19.77</v>
      </c>
      <c r="F490" t="e">
        <v>#N/A</v>
      </c>
      <c r="G490">
        <v>19.88</v>
      </c>
      <c r="H490">
        <v>18.829999999999998</v>
      </c>
      <c r="I490" t="e">
        <v>#N/A</v>
      </c>
      <c r="J490" t="e">
        <v>#N/A</v>
      </c>
      <c r="K490">
        <v>20.43</v>
      </c>
      <c r="L490">
        <v>21</v>
      </c>
      <c r="M490" s="13">
        <v>36348</v>
      </c>
      <c r="N490">
        <v>126.24</v>
      </c>
    </row>
    <row r="491" spans="1:14" x14ac:dyDescent="0.2">
      <c r="A491" s="13">
        <v>36224</v>
      </c>
      <c r="B491" t="e">
        <v>#N/A</v>
      </c>
      <c r="C491" t="e">
        <v>#N/A</v>
      </c>
      <c r="D491" t="e">
        <v>#N/A</v>
      </c>
      <c r="E491">
        <v>20.440000000000001</v>
      </c>
      <c r="F491" t="e">
        <v>#N/A</v>
      </c>
      <c r="G491">
        <v>22.25</v>
      </c>
      <c r="H491">
        <v>21</v>
      </c>
      <c r="I491" t="e">
        <v>#N/A</v>
      </c>
      <c r="J491" t="e">
        <v>#N/A</v>
      </c>
      <c r="K491">
        <v>21.57</v>
      </c>
      <c r="L491">
        <v>21.72</v>
      </c>
      <c r="M491" s="13">
        <v>36349</v>
      </c>
      <c r="N491">
        <v>42.7</v>
      </c>
    </row>
    <row r="492" spans="1:14" x14ac:dyDescent="0.2">
      <c r="A492" s="13">
        <v>36225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>
        <v>24</v>
      </c>
      <c r="H492">
        <v>19.75</v>
      </c>
      <c r="I492" t="e">
        <v>#N/A</v>
      </c>
      <c r="J492" t="e">
        <v>#N/A</v>
      </c>
      <c r="K492" t="e">
        <v>#N/A</v>
      </c>
      <c r="L492">
        <v>18.5</v>
      </c>
      <c r="M492" s="13">
        <v>36350</v>
      </c>
      <c r="N492">
        <v>33.28</v>
      </c>
    </row>
    <row r="493" spans="1:14" x14ac:dyDescent="0.2">
      <c r="A493" s="13">
        <v>36226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>
        <v>24</v>
      </c>
      <c r="H493">
        <v>19.75</v>
      </c>
      <c r="I493" t="e">
        <v>#N/A</v>
      </c>
      <c r="J493" t="e">
        <v>#N/A</v>
      </c>
      <c r="K493" t="e">
        <v>#N/A</v>
      </c>
      <c r="L493">
        <v>18.5</v>
      </c>
      <c r="M493" s="13">
        <v>36353</v>
      </c>
      <c r="N493">
        <v>29.3</v>
      </c>
    </row>
    <row r="494" spans="1:14" x14ac:dyDescent="0.2">
      <c r="A494" s="13">
        <v>36227</v>
      </c>
      <c r="B494" t="e">
        <v>#N/A</v>
      </c>
      <c r="C494" t="e">
        <v>#N/A</v>
      </c>
      <c r="D494" t="e">
        <v>#N/A</v>
      </c>
      <c r="E494">
        <v>22.56</v>
      </c>
      <c r="F494" t="e">
        <v>#N/A</v>
      </c>
      <c r="G494">
        <v>24.8</v>
      </c>
      <c r="H494">
        <v>22</v>
      </c>
      <c r="I494" t="e">
        <v>#N/A</v>
      </c>
      <c r="J494" t="e">
        <v>#N/A</v>
      </c>
      <c r="K494">
        <v>24.54</v>
      </c>
      <c r="L494">
        <v>24.44</v>
      </c>
      <c r="M494" s="13">
        <v>36354</v>
      </c>
      <c r="N494">
        <v>24.05</v>
      </c>
    </row>
    <row r="495" spans="1:14" x14ac:dyDescent="0.2">
      <c r="A495" s="13">
        <v>36228</v>
      </c>
      <c r="B495" t="e">
        <v>#N/A</v>
      </c>
      <c r="C495" t="e">
        <v>#N/A</v>
      </c>
      <c r="D495" t="e">
        <v>#N/A</v>
      </c>
      <c r="E495">
        <v>20.13</v>
      </c>
      <c r="F495" t="e">
        <v>#N/A</v>
      </c>
      <c r="G495">
        <v>22.51</v>
      </c>
      <c r="H495">
        <v>19.98</v>
      </c>
      <c r="I495" t="e">
        <v>#N/A</v>
      </c>
      <c r="J495" t="e">
        <v>#N/A</v>
      </c>
      <c r="K495">
        <v>20.190000000000001</v>
      </c>
      <c r="L495">
        <v>20</v>
      </c>
      <c r="M495" s="13">
        <v>36355</v>
      </c>
      <c r="N495">
        <v>23.21</v>
      </c>
    </row>
    <row r="496" spans="1:14" x14ac:dyDescent="0.2">
      <c r="A496" s="13">
        <v>36229</v>
      </c>
      <c r="B496" t="e">
        <v>#N/A</v>
      </c>
      <c r="C496" t="e">
        <v>#N/A</v>
      </c>
      <c r="D496" t="e">
        <v>#N/A</v>
      </c>
      <c r="E496">
        <v>20.07</v>
      </c>
      <c r="F496" t="e">
        <v>#N/A</v>
      </c>
      <c r="G496">
        <v>23.88</v>
      </c>
      <c r="H496">
        <v>21.5</v>
      </c>
      <c r="I496" t="e">
        <v>#N/A</v>
      </c>
      <c r="J496">
        <v>19</v>
      </c>
      <c r="K496">
        <v>20.52</v>
      </c>
      <c r="L496">
        <v>20</v>
      </c>
      <c r="M496" s="13">
        <v>36356</v>
      </c>
      <c r="N496">
        <v>30.14</v>
      </c>
    </row>
    <row r="497" spans="1:14" x14ac:dyDescent="0.2">
      <c r="A497" s="13">
        <v>36230</v>
      </c>
      <c r="B497" t="e">
        <v>#N/A</v>
      </c>
      <c r="C497" t="e">
        <v>#N/A</v>
      </c>
      <c r="D497" t="e">
        <v>#N/A</v>
      </c>
      <c r="E497">
        <v>25.08</v>
      </c>
      <c r="F497" t="e">
        <v>#N/A</v>
      </c>
      <c r="G497">
        <v>24.67</v>
      </c>
      <c r="H497">
        <v>24</v>
      </c>
      <c r="I497" t="e">
        <v>#N/A</v>
      </c>
      <c r="J497" t="e">
        <v>#N/A</v>
      </c>
      <c r="K497">
        <v>25.01</v>
      </c>
      <c r="L497">
        <v>24</v>
      </c>
      <c r="M497" s="13">
        <v>36357</v>
      </c>
      <c r="N497">
        <v>56.69</v>
      </c>
    </row>
    <row r="498" spans="1:14" x14ac:dyDescent="0.2">
      <c r="A498" s="13">
        <v>36231</v>
      </c>
      <c r="B498" t="e">
        <v>#N/A</v>
      </c>
      <c r="C498" t="e">
        <v>#N/A</v>
      </c>
      <c r="D498" t="e">
        <v>#N/A</v>
      </c>
      <c r="E498">
        <v>25.38</v>
      </c>
      <c r="F498" t="e">
        <v>#N/A</v>
      </c>
      <c r="G498">
        <v>27.3</v>
      </c>
      <c r="H498">
        <v>23.69</v>
      </c>
      <c r="I498" t="e">
        <v>#N/A</v>
      </c>
      <c r="J498" t="e">
        <v>#N/A</v>
      </c>
      <c r="K498">
        <v>24.82</v>
      </c>
      <c r="L498">
        <v>24</v>
      </c>
      <c r="M498" s="13">
        <v>36358</v>
      </c>
      <c r="N498">
        <v>45.5</v>
      </c>
    </row>
    <row r="499" spans="1:14" x14ac:dyDescent="0.2">
      <c r="A499" s="13">
        <v>36232</v>
      </c>
      <c r="B499" t="e">
        <v>#N/A</v>
      </c>
      <c r="C499" t="e">
        <v>#N/A</v>
      </c>
      <c r="D499" t="e">
        <v>#N/A</v>
      </c>
      <c r="E499">
        <v>22</v>
      </c>
      <c r="F499" t="e">
        <v>#N/A</v>
      </c>
      <c r="G499">
        <v>21.5</v>
      </c>
      <c r="H499">
        <v>20</v>
      </c>
      <c r="I499" t="e">
        <v>#N/A</v>
      </c>
      <c r="J499" t="e">
        <v>#N/A</v>
      </c>
      <c r="K499" t="e">
        <v>#N/A</v>
      </c>
      <c r="L499">
        <v>19.5</v>
      </c>
      <c r="M499" s="13">
        <v>36359</v>
      </c>
      <c r="N499">
        <v>45.5</v>
      </c>
    </row>
    <row r="500" spans="1:14" x14ac:dyDescent="0.2">
      <c r="A500" s="13">
        <v>36233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>
        <v>21.5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s="13">
        <v>36360</v>
      </c>
      <c r="N500">
        <v>126.85</v>
      </c>
    </row>
    <row r="501" spans="1:14" x14ac:dyDescent="0.2">
      <c r="A501" s="13">
        <v>36234</v>
      </c>
      <c r="B501" t="e">
        <v>#N/A</v>
      </c>
      <c r="C501" t="e">
        <v>#N/A</v>
      </c>
      <c r="D501" t="e">
        <v>#N/A</v>
      </c>
      <c r="E501">
        <v>23.88</v>
      </c>
      <c r="F501" t="e">
        <v>#N/A</v>
      </c>
      <c r="G501">
        <v>22.5</v>
      </c>
      <c r="H501">
        <v>19.43</v>
      </c>
      <c r="I501" t="e">
        <v>#N/A</v>
      </c>
      <c r="J501" t="e">
        <v>#N/A</v>
      </c>
      <c r="K501">
        <v>22.98</v>
      </c>
      <c r="L501">
        <v>23</v>
      </c>
      <c r="M501" s="13">
        <v>36361</v>
      </c>
      <c r="N501">
        <v>61.3</v>
      </c>
    </row>
    <row r="502" spans="1:14" x14ac:dyDescent="0.2">
      <c r="A502" s="13">
        <v>36235</v>
      </c>
      <c r="B502" t="e">
        <v>#N/A</v>
      </c>
      <c r="C502" t="e">
        <v>#N/A</v>
      </c>
      <c r="D502" t="e">
        <v>#N/A</v>
      </c>
      <c r="E502">
        <v>19.829999999999998</v>
      </c>
      <c r="F502" t="e">
        <v>#N/A</v>
      </c>
      <c r="G502">
        <v>22.88</v>
      </c>
      <c r="H502">
        <v>20.38</v>
      </c>
      <c r="I502" t="e">
        <v>#N/A</v>
      </c>
      <c r="J502">
        <v>22</v>
      </c>
      <c r="K502">
        <v>19.899999999999999</v>
      </c>
      <c r="L502">
        <v>20.5</v>
      </c>
      <c r="M502" s="13">
        <v>36362</v>
      </c>
      <c r="N502">
        <v>51.65</v>
      </c>
    </row>
    <row r="503" spans="1:14" x14ac:dyDescent="0.2">
      <c r="A503" s="13">
        <v>36236</v>
      </c>
      <c r="B503" t="e">
        <v>#N/A</v>
      </c>
      <c r="C503" t="e">
        <v>#N/A</v>
      </c>
      <c r="D503" t="e">
        <v>#N/A</v>
      </c>
      <c r="E503">
        <v>17.55</v>
      </c>
      <c r="F503" t="e">
        <v>#N/A</v>
      </c>
      <c r="G503">
        <v>21.6</v>
      </c>
      <c r="H503">
        <v>20.56</v>
      </c>
      <c r="I503" t="e">
        <v>#N/A</v>
      </c>
      <c r="J503">
        <v>19.170000000000002</v>
      </c>
      <c r="K503">
        <v>17.72</v>
      </c>
      <c r="L503">
        <v>20</v>
      </c>
      <c r="M503" s="13">
        <v>36363</v>
      </c>
      <c r="N503">
        <v>121.67</v>
      </c>
    </row>
    <row r="504" spans="1:14" x14ac:dyDescent="0.2">
      <c r="A504" s="13">
        <v>36237</v>
      </c>
      <c r="B504" t="e">
        <v>#N/A</v>
      </c>
      <c r="C504" t="e">
        <v>#N/A</v>
      </c>
      <c r="D504" t="e">
        <v>#N/A</v>
      </c>
      <c r="E504">
        <v>17.53</v>
      </c>
      <c r="F504" t="e">
        <v>#N/A</v>
      </c>
      <c r="G504">
        <v>20.39</v>
      </c>
      <c r="H504">
        <v>19.88</v>
      </c>
      <c r="I504" t="e">
        <v>#N/A</v>
      </c>
      <c r="J504" t="e">
        <v>#N/A</v>
      </c>
      <c r="K504">
        <v>17.690000000000001</v>
      </c>
      <c r="L504">
        <v>18.5</v>
      </c>
      <c r="M504" s="13">
        <v>36364</v>
      </c>
      <c r="N504">
        <v>350.14</v>
      </c>
    </row>
    <row r="505" spans="1:14" x14ac:dyDescent="0.2">
      <c r="A505" s="13">
        <v>36238</v>
      </c>
      <c r="B505" t="e">
        <v>#N/A</v>
      </c>
      <c r="C505" t="e">
        <v>#N/A</v>
      </c>
      <c r="D505" t="e">
        <v>#N/A</v>
      </c>
      <c r="E505">
        <v>17.66</v>
      </c>
      <c r="F505" t="e">
        <v>#N/A</v>
      </c>
      <c r="G505">
        <v>20.58</v>
      </c>
      <c r="H505">
        <v>19.38</v>
      </c>
      <c r="I505" t="e">
        <v>#N/A</v>
      </c>
      <c r="J505">
        <v>18.5</v>
      </c>
      <c r="K505">
        <v>17.190000000000001</v>
      </c>
      <c r="L505">
        <v>18.5</v>
      </c>
      <c r="M505" s="13">
        <v>36365</v>
      </c>
      <c r="N505">
        <v>51.57</v>
      </c>
    </row>
    <row r="506" spans="1:14" x14ac:dyDescent="0.2">
      <c r="A506" s="13">
        <v>36239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>
        <v>17.75</v>
      </c>
      <c r="H506">
        <v>18.5</v>
      </c>
      <c r="I506" t="e">
        <v>#N/A</v>
      </c>
      <c r="J506" t="e">
        <v>#N/A</v>
      </c>
      <c r="K506" t="e">
        <v>#N/A</v>
      </c>
      <c r="L506">
        <v>19</v>
      </c>
      <c r="M506" s="13">
        <v>36366</v>
      </c>
      <c r="N506">
        <v>51.43</v>
      </c>
    </row>
    <row r="507" spans="1:14" x14ac:dyDescent="0.2">
      <c r="A507" s="13">
        <v>36240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>
        <v>17.75</v>
      </c>
      <c r="H507">
        <v>18.73</v>
      </c>
      <c r="I507" t="e">
        <v>#N/A</v>
      </c>
      <c r="J507" t="e">
        <v>#N/A</v>
      </c>
      <c r="K507" t="e">
        <v>#N/A</v>
      </c>
      <c r="L507">
        <v>19</v>
      </c>
      <c r="M507" s="13">
        <v>36367</v>
      </c>
      <c r="N507">
        <v>271.39999999999998</v>
      </c>
    </row>
    <row r="508" spans="1:14" x14ac:dyDescent="0.2">
      <c r="A508" s="13">
        <v>36241</v>
      </c>
      <c r="B508" t="e">
        <v>#N/A</v>
      </c>
      <c r="C508" t="e">
        <v>#N/A</v>
      </c>
      <c r="D508" t="e">
        <v>#N/A</v>
      </c>
      <c r="E508">
        <v>18.63</v>
      </c>
      <c r="F508" t="e">
        <v>#N/A</v>
      </c>
      <c r="G508">
        <v>21.15</v>
      </c>
      <c r="H508">
        <v>19.5</v>
      </c>
      <c r="I508" t="e">
        <v>#N/A</v>
      </c>
      <c r="J508" t="e">
        <v>#N/A</v>
      </c>
      <c r="K508">
        <v>20.059999999999999</v>
      </c>
      <c r="L508">
        <v>23</v>
      </c>
      <c r="M508" s="13">
        <v>36368</v>
      </c>
      <c r="N508">
        <v>260</v>
      </c>
    </row>
    <row r="509" spans="1:14" x14ac:dyDescent="0.2">
      <c r="A509" s="13">
        <v>36242</v>
      </c>
      <c r="B509" t="e">
        <v>#N/A</v>
      </c>
      <c r="C509" t="e">
        <v>#N/A</v>
      </c>
      <c r="D509" t="e">
        <v>#N/A</v>
      </c>
      <c r="E509">
        <v>19.600000000000001</v>
      </c>
      <c r="F509" t="e">
        <v>#N/A</v>
      </c>
      <c r="G509">
        <v>22.17</v>
      </c>
      <c r="H509">
        <v>20.75</v>
      </c>
      <c r="I509" t="e">
        <v>#N/A</v>
      </c>
      <c r="J509" t="e">
        <v>#N/A</v>
      </c>
      <c r="K509">
        <v>21.18</v>
      </c>
      <c r="L509">
        <v>21</v>
      </c>
      <c r="M509" s="13">
        <v>36369</v>
      </c>
      <c r="N509">
        <v>119</v>
      </c>
    </row>
    <row r="510" spans="1:14" x14ac:dyDescent="0.2">
      <c r="A510" s="13">
        <v>36243</v>
      </c>
      <c r="B510" t="e">
        <v>#N/A</v>
      </c>
      <c r="C510" t="e">
        <v>#N/A</v>
      </c>
      <c r="D510" t="e">
        <v>#N/A</v>
      </c>
      <c r="E510">
        <v>19.88</v>
      </c>
      <c r="F510" t="e">
        <v>#N/A</v>
      </c>
      <c r="G510">
        <v>22.95</v>
      </c>
      <c r="H510">
        <v>22</v>
      </c>
      <c r="I510" t="e">
        <v>#N/A</v>
      </c>
      <c r="J510">
        <v>21.5</v>
      </c>
      <c r="K510">
        <v>20.93</v>
      </c>
      <c r="L510">
        <v>19.93</v>
      </c>
      <c r="M510" s="13">
        <v>36370</v>
      </c>
      <c r="N510">
        <v>442.86</v>
      </c>
    </row>
    <row r="511" spans="1:14" x14ac:dyDescent="0.2">
      <c r="A511" s="13">
        <v>36244</v>
      </c>
      <c r="B511" t="e">
        <v>#N/A</v>
      </c>
      <c r="C511" t="e">
        <v>#N/A</v>
      </c>
      <c r="D511" t="e">
        <v>#N/A</v>
      </c>
      <c r="E511">
        <v>19.43</v>
      </c>
      <c r="F511" t="e">
        <v>#N/A</v>
      </c>
      <c r="G511">
        <v>21.92</v>
      </c>
      <c r="H511">
        <v>20.5</v>
      </c>
      <c r="I511" t="e">
        <v>#N/A</v>
      </c>
      <c r="J511">
        <v>20.38</v>
      </c>
      <c r="K511">
        <v>19.7</v>
      </c>
      <c r="L511">
        <v>19.940000000000001</v>
      </c>
      <c r="M511" s="13">
        <v>36371</v>
      </c>
      <c r="N511">
        <v>400</v>
      </c>
    </row>
    <row r="512" spans="1:14" x14ac:dyDescent="0.2">
      <c r="A512" s="13">
        <v>36245</v>
      </c>
      <c r="B512" t="e">
        <v>#N/A</v>
      </c>
      <c r="C512" t="e">
        <v>#N/A</v>
      </c>
      <c r="D512" t="e">
        <v>#N/A</v>
      </c>
      <c r="E512">
        <v>18.43</v>
      </c>
      <c r="F512" t="e">
        <v>#N/A</v>
      </c>
      <c r="G512">
        <v>21.91</v>
      </c>
      <c r="H512">
        <v>20.25</v>
      </c>
      <c r="I512" t="e">
        <v>#N/A</v>
      </c>
      <c r="J512">
        <v>21.33</v>
      </c>
      <c r="K512">
        <v>19.41</v>
      </c>
      <c r="L512">
        <v>20.13</v>
      </c>
      <c r="M512" s="13">
        <v>36372</v>
      </c>
      <c r="N512">
        <v>72.5</v>
      </c>
    </row>
    <row r="513" spans="1:14" x14ac:dyDescent="0.2">
      <c r="A513" s="13">
        <v>36246</v>
      </c>
      <c r="B513" t="e">
        <v>#N/A</v>
      </c>
      <c r="C513" t="e">
        <v>#N/A</v>
      </c>
      <c r="D513" t="e">
        <v>#N/A</v>
      </c>
      <c r="E513">
        <v>18.100000000000001</v>
      </c>
      <c r="F513" t="e">
        <v>#N/A</v>
      </c>
      <c r="G513">
        <v>20.38</v>
      </c>
      <c r="H513" t="e">
        <v>#N/A</v>
      </c>
      <c r="I513" t="e">
        <v>#N/A</v>
      </c>
      <c r="J513">
        <v>18.75</v>
      </c>
      <c r="K513" t="e">
        <v>#N/A</v>
      </c>
      <c r="L513">
        <v>18.5</v>
      </c>
      <c r="M513" s="13">
        <v>36373</v>
      </c>
      <c r="N513">
        <v>72.5</v>
      </c>
    </row>
    <row r="514" spans="1:14" x14ac:dyDescent="0.2">
      <c r="A514" s="13">
        <v>36247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>
        <v>20.38</v>
      </c>
      <c r="H514" t="e">
        <v>#N/A</v>
      </c>
      <c r="I514" t="e">
        <v>#N/A</v>
      </c>
      <c r="J514">
        <v>18.75</v>
      </c>
      <c r="K514" t="e">
        <v>#N/A</v>
      </c>
      <c r="L514">
        <v>18.5</v>
      </c>
      <c r="M514" s="13">
        <v>36374</v>
      </c>
      <c r="N514">
        <v>184.17</v>
      </c>
    </row>
    <row r="515" spans="1:14" x14ac:dyDescent="0.2">
      <c r="A515" s="13">
        <v>36248</v>
      </c>
      <c r="B515" t="e">
        <v>#N/A</v>
      </c>
      <c r="C515" t="e">
        <v>#N/A</v>
      </c>
      <c r="D515" t="e">
        <v>#N/A</v>
      </c>
      <c r="E515">
        <v>20.5</v>
      </c>
      <c r="F515" t="e">
        <v>#N/A</v>
      </c>
      <c r="G515">
        <v>21.81</v>
      </c>
      <c r="H515">
        <v>20.25</v>
      </c>
      <c r="I515" t="e">
        <v>#N/A</v>
      </c>
      <c r="J515">
        <v>20.5</v>
      </c>
      <c r="K515">
        <v>20.5</v>
      </c>
      <c r="L515">
        <v>21.1</v>
      </c>
      <c r="M515" s="13">
        <v>36375</v>
      </c>
      <c r="N515">
        <v>38.61</v>
      </c>
    </row>
    <row r="516" spans="1:14" x14ac:dyDescent="0.2">
      <c r="A516" s="13">
        <v>36249</v>
      </c>
      <c r="B516" t="e">
        <v>#N/A</v>
      </c>
      <c r="C516" t="e">
        <v>#N/A</v>
      </c>
      <c r="D516" t="e">
        <v>#N/A</v>
      </c>
      <c r="E516">
        <v>19.54</v>
      </c>
      <c r="F516" t="e">
        <v>#N/A</v>
      </c>
      <c r="G516">
        <v>21</v>
      </c>
      <c r="H516">
        <v>20.13</v>
      </c>
      <c r="I516" t="e">
        <v>#N/A</v>
      </c>
      <c r="J516" t="e">
        <v>#N/A</v>
      </c>
      <c r="K516">
        <v>19.63</v>
      </c>
      <c r="L516">
        <v>19.88</v>
      </c>
      <c r="M516" s="13">
        <v>36376</v>
      </c>
      <c r="N516">
        <v>37.700000000000003</v>
      </c>
    </row>
    <row r="517" spans="1:14" x14ac:dyDescent="0.2">
      <c r="A517" s="13">
        <v>36250</v>
      </c>
      <c r="B517" t="e">
        <v>#N/A</v>
      </c>
      <c r="C517" t="e">
        <v>#N/A</v>
      </c>
      <c r="D517" t="e">
        <v>#N/A</v>
      </c>
      <c r="E517">
        <v>19.46</v>
      </c>
      <c r="F517" t="e">
        <v>#N/A</v>
      </c>
      <c r="G517">
        <v>20.83</v>
      </c>
      <c r="H517">
        <v>20.23</v>
      </c>
      <c r="I517" t="e">
        <v>#N/A</v>
      </c>
      <c r="J517">
        <v>19.5</v>
      </c>
      <c r="K517">
        <v>19.03</v>
      </c>
      <c r="L517">
        <v>19.5</v>
      </c>
      <c r="M517" s="13">
        <v>36377</v>
      </c>
      <c r="N517">
        <v>34.35</v>
      </c>
    </row>
    <row r="518" spans="1:14" x14ac:dyDescent="0.2">
      <c r="A518" s="13">
        <v>36251</v>
      </c>
      <c r="B518" t="e">
        <v>#N/A</v>
      </c>
      <c r="C518" t="e">
        <v>#N/A</v>
      </c>
      <c r="D518" t="e">
        <v>#N/A</v>
      </c>
      <c r="E518">
        <v>17.86</v>
      </c>
      <c r="F518" t="e">
        <v>#N/A</v>
      </c>
      <c r="G518">
        <v>21.42</v>
      </c>
      <c r="H518">
        <v>19.64</v>
      </c>
      <c r="I518" t="e">
        <v>#N/A</v>
      </c>
      <c r="J518">
        <v>19.75</v>
      </c>
      <c r="K518">
        <v>17.149999999999999</v>
      </c>
      <c r="L518">
        <v>18.75</v>
      </c>
      <c r="M518" s="13">
        <v>36378</v>
      </c>
      <c r="N518">
        <v>41.31</v>
      </c>
    </row>
    <row r="519" spans="1:14" x14ac:dyDescent="0.2">
      <c r="A519" s="13">
        <v>36252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>
        <v>20.83</v>
      </c>
      <c r="H519">
        <v>18</v>
      </c>
      <c r="I519" t="e">
        <v>#N/A</v>
      </c>
      <c r="J519" t="e">
        <v>#N/A</v>
      </c>
      <c r="K519">
        <v>17.329999999999998</v>
      </c>
      <c r="L519" t="e">
        <v>#N/A</v>
      </c>
      <c r="M519" s="13">
        <v>36381</v>
      </c>
      <c r="N519">
        <v>40.93</v>
      </c>
    </row>
    <row r="520" spans="1:14" x14ac:dyDescent="0.2">
      <c r="A520" s="13">
        <v>36253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>
        <v>19.79</v>
      </c>
      <c r="H520">
        <v>18.63</v>
      </c>
      <c r="I520" t="e">
        <v>#N/A</v>
      </c>
      <c r="J520">
        <v>19.5</v>
      </c>
      <c r="K520" t="e">
        <v>#N/A</v>
      </c>
      <c r="L520" t="e">
        <v>#N/A</v>
      </c>
      <c r="M520" s="13">
        <v>36382</v>
      </c>
      <c r="N520">
        <v>32.58</v>
      </c>
    </row>
    <row r="521" spans="1:14" x14ac:dyDescent="0.2">
      <c r="A521" s="13">
        <v>36254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>
        <v>19.79</v>
      </c>
      <c r="H521">
        <v>18.63</v>
      </c>
      <c r="I521" t="e">
        <v>#N/A</v>
      </c>
      <c r="J521">
        <v>19.5</v>
      </c>
      <c r="K521" t="e">
        <v>#N/A</v>
      </c>
      <c r="L521" t="e">
        <v>#N/A</v>
      </c>
      <c r="M521" s="13">
        <v>36383</v>
      </c>
      <c r="N521">
        <v>34.18</v>
      </c>
    </row>
    <row r="522" spans="1:14" x14ac:dyDescent="0.2">
      <c r="A522" s="13">
        <v>36255</v>
      </c>
      <c r="B522" t="e">
        <v>#N/A</v>
      </c>
      <c r="C522" t="e">
        <v>#N/A</v>
      </c>
      <c r="D522" t="e">
        <v>#N/A</v>
      </c>
      <c r="E522">
        <v>21.19</v>
      </c>
      <c r="F522" t="e">
        <v>#N/A</v>
      </c>
      <c r="G522">
        <v>25</v>
      </c>
      <c r="H522">
        <v>20.75</v>
      </c>
      <c r="I522" t="e">
        <v>#N/A</v>
      </c>
      <c r="J522">
        <v>21.92</v>
      </c>
      <c r="K522">
        <v>22.37</v>
      </c>
      <c r="L522" t="e">
        <v>#N/A</v>
      </c>
      <c r="M522" s="13">
        <v>36384</v>
      </c>
      <c r="N522">
        <v>57.56</v>
      </c>
    </row>
    <row r="523" spans="1:14" x14ac:dyDescent="0.2">
      <c r="A523" s="13">
        <v>36256</v>
      </c>
      <c r="B523" t="e">
        <v>#N/A</v>
      </c>
      <c r="C523" t="e">
        <v>#N/A</v>
      </c>
      <c r="D523" t="e">
        <v>#N/A</v>
      </c>
      <c r="E523">
        <v>21.25</v>
      </c>
      <c r="F523" t="e">
        <v>#N/A</v>
      </c>
      <c r="G523">
        <v>22.33</v>
      </c>
      <c r="H523">
        <v>20.5</v>
      </c>
      <c r="I523" t="e">
        <v>#N/A</v>
      </c>
      <c r="J523">
        <v>20.34</v>
      </c>
      <c r="K523">
        <v>21.77</v>
      </c>
      <c r="L523">
        <v>22</v>
      </c>
      <c r="M523" s="13">
        <v>36385</v>
      </c>
      <c r="N523">
        <v>201</v>
      </c>
    </row>
    <row r="524" spans="1:14" x14ac:dyDescent="0.2">
      <c r="A524" s="13">
        <v>36257</v>
      </c>
      <c r="B524" t="e">
        <v>#N/A</v>
      </c>
      <c r="C524" t="e">
        <v>#N/A</v>
      </c>
      <c r="D524" t="e">
        <v>#N/A</v>
      </c>
      <c r="E524">
        <v>26.39</v>
      </c>
      <c r="F524" t="e">
        <v>#N/A</v>
      </c>
      <c r="G524">
        <v>22.17</v>
      </c>
      <c r="H524">
        <v>20.5</v>
      </c>
      <c r="I524" t="e">
        <v>#N/A</v>
      </c>
      <c r="J524" t="e">
        <v>#N/A</v>
      </c>
      <c r="K524">
        <v>25.15</v>
      </c>
      <c r="L524" t="e">
        <v>#N/A</v>
      </c>
      <c r="M524" s="13">
        <v>36386</v>
      </c>
      <c r="N524">
        <v>37</v>
      </c>
    </row>
    <row r="525" spans="1:14" x14ac:dyDescent="0.2">
      <c r="A525" s="13">
        <v>36258</v>
      </c>
      <c r="B525" t="e">
        <v>#N/A</v>
      </c>
      <c r="C525" t="e">
        <v>#N/A</v>
      </c>
      <c r="D525" t="e">
        <v>#N/A</v>
      </c>
      <c r="E525">
        <v>26.63</v>
      </c>
      <c r="F525" t="e">
        <v>#N/A</v>
      </c>
      <c r="G525">
        <v>22.25</v>
      </c>
      <c r="H525">
        <v>21</v>
      </c>
      <c r="I525" t="e">
        <v>#N/A</v>
      </c>
      <c r="J525">
        <v>32.39</v>
      </c>
      <c r="K525">
        <v>24.65</v>
      </c>
      <c r="L525">
        <v>27</v>
      </c>
      <c r="M525" s="13">
        <v>36387</v>
      </c>
      <c r="N525">
        <v>37</v>
      </c>
    </row>
    <row r="526" spans="1:14" x14ac:dyDescent="0.2">
      <c r="A526" s="13">
        <v>36259</v>
      </c>
      <c r="B526" t="e">
        <v>#N/A</v>
      </c>
      <c r="C526" t="e">
        <v>#N/A</v>
      </c>
      <c r="D526" t="e">
        <v>#N/A</v>
      </c>
      <c r="E526">
        <v>29.65</v>
      </c>
      <c r="F526" t="e">
        <v>#N/A</v>
      </c>
      <c r="G526">
        <v>22.29</v>
      </c>
      <c r="H526">
        <v>20.64</v>
      </c>
      <c r="I526" t="e">
        <v>#N/A</v>
      </c>
      <c r="J526">
        <v>34.83</v>
      </c>
      <c r="K526">
        <v>27.63</v>
      </c>
      <c r="L526" t="e">
        <v>#N/A</v>
      </c>
      <c r="M526" s="13">
        <v>36388</v>
      </c>
      <c r="N526">
        <v>139</v>
      </c>
    </row>
    <row r="527" spans="1:14" x14ac:dyDescent="0.2">
      <c r="A527" s="13">
        <v>36260</v>
      </c>
      <c r="B527" t="e">
        <v>#N/A</v>
      </c>
      <c r="C527" t="e">
        <v>#N/A</v>
      </c>
      <c r="D527" t="e">
        <v>#N/A</v>
      </c>
      <c r="E527">
        <v>23.38</v>
      </c>
      <c r="F527" t="e">
        <v>#N/A</v>
      </c>
      <c r="G527">
        <v>20.7</v>
      </c>
      <c r="H527" t="e">
        <v>#N/A</v>
      </c>
      <c r="I527" t="e">
        <v>#N/A</v>
      </c>
      <c r="J527">
        <v>29.4</v>
      </c>
      <c r="K527" t="e">
        <v>#N/A</v>
      </c>
      <c r="L527" t="e">
        <v>#N/A</v>
      </c>
      <c r="M527" s="13">
        <v>36389</v>
      </c>
      <c r="N527">
        <v>113</v>
      </c>
    </row>
    <row r="528" spans="1:14" x14ac:dyDescent="0.2">
      <c r="A528" s="13">
        <v>36261</v>
      </c>
      <c r="B528" t="e">
        <v>#N/A</v>
      </c>
      <c r="C528" t="e">
        <v>#N/A</v>
      </c>
      <c r="D528" t="e">
        <v>#N/A</v>
      </c>
      <c r="E528">
        <v>23.33</v>
      </c>
      <c r="F528" t="e">
        <v>#N/A</v>
      </c>
      <c r="G528">
        <v>20.7</v>
      </c>
      <c r="H528" t="e">
        <v>#N/A</v>
      </c>
      <c r="I528" t="e">
        <v>#N/A</v>
      </c>
      <c r="J528">
        <v>29.5</v>
      </c>
      <c r="K528" t="e">
        <v>#N/A</v>
      </c>
      <c r="L528" t="e">
        <v>#N/A</v>
      </c>
      <c r="M528" s="13">
        <v>36390</v>
      </c>
      <c r="N528">
        <v>51.34</v>
      </c>
    </row>
    <row r="529" spans="1:14" x14ac:dyDescent="0.2">
      <c r="A529" s="13">
        <v>36262</v>
      </c>
      <c r="B529" t="e">
        <v>#N/A</v>
      </c>
      <c r="C529" t="e">
        <v>#N/A</v>
      </c>
      <c r="D529" t="e">
        <v>#N/A</v>
      </c>
      <c r="E529">
        <v>31.7</v>
      </c>
      <c r="F529" t="e">
        <v>#N/A</v>
      </c>
      <c r="G529">
        <v>23</v>
      </c>
      <c r="H529">
        <v>21.92</v>
      </c>
      <c r="I529" t="e">
        <v>#N/A</v>
      </c>
      <c r="J529">
        <v>36</v>
      </c>
      <c r="K529">
        <v>28.59</v>
      </c>
      <c r="L529" t="e">
        <v>#N/A</v>
      </c>
      <c r="M529" s="13">
        <v>36391</v>
      </c>
      <c r="N529">
        <v>34.71</v>
      </c>
    </row>
    <row r="530" spans="1:14" x14ac:dyDescent="0.2">
      <c r="A530" s="13">
        <v>36263</v>
      </c>
      <c r="B530" t="e">
        <v>#N/A</v>
      </c>
      <c r="C530" t="e">
        <v>#N/A</v>
      </c>
      <c r="D530" t="e">
        <v>#N/A</v>
      </c>
      <c r="E530">
        <v>25.06</v>
      </c>
      <c r="F530" t="e">
        <v>#N/A</v>
      </c>
      <c r="G530" t="e">
        <v>#N/A</v>
      </c>
      <c r="H530">
        <v>22.83</v>
      </c>
      <c r="I530" t="e">
        <v>#N/A</v>
      </c>
      <c r="J530">
        <v>24.9</v>
      </c>
      <c r="K530">
        <v>23.06</v>
      </c>
      <c r="L530" t="e">
        <v>#N/A</v>
      </c>
      <c r="M530" s="13">
        <v>36392</v>
      </c>
      <c r="N530">
        <v>32.67</v>
      </c>
    </row>
    <row r="531" spans="1:14" x14ac:dyDescent="0.2">
      <c r="A531" s="13">
        <v>36264</v>
      </c>
      <c r="B531" t="e">
        <v>#N/A</v>
      </c>
      <c r="C531" t="e">
        <v>#N/A</v>
      </c>
      <c r="D531" t="e">
        <v>#N/A</v>
      </c>
      <c r="E531">
        <v>27.37</v>
      </c>
      <c r="F531" t="e">
        <v>#N/A</v>
      </c>
      <c r="G531">
        <v>26</v>
      </c>
      <c r="H531" t="e">
        <v>#N/A</v>
      </c>
      <c r="I531" t="e">
        <v>#N/A</v>
      </c>
      <c r="J531">
        <v>25.42</v>
      </c>
      <c r="K531">
        <v>26.45</v>
      </c>
      <c r="L531" t="e">
        <v>#N/A</v>
      </c>
      <c r="M531" s="13">
        <v>36393</v>
      </c>
      <c r="N531">
        <v>22.63</v>
      </c>
    </row>
    <row r="532" spans="1:14" x14ac:dyDescent="0.2">
      <c r="A532" s="13">
        <v>36265</v>
      </c>
      <c r="B532" t="e">
        <v>#N/A</v>
      </c>
      <c r="C532" t="e">
        <v>#N/A</v>
      </c>
      <c r="D532" t="e">
        <v>#N/A</v>
      </c>
      <c r="E532">
        <v>25.11</v>
      </c>
      <c r="F532" t="e">
        <v>#N/A</v>
      </c>
      <c r="G532">
        <v>24</v>
      </c>
      <c r="H532">
        <v>24.5</v>
      </c>
      <c r="I532" t="e">
        <v>#N/A</v>
      </c>
      <c r="J532">
        <v>27.86</v>
      </c>
      <c r="K532">
        <v>26.16</v>
      </c>
      <c r="L532" t="e">
        <v>#N/A</v>
      </c>
      <c r="M532" s="13">
        <v>36394</v>
      </c>
      <c r="N532">
        <v>22.63</v>
      </c>
    </row>
    <row r="533" spans="1:14" x14ac:dyDescent="0.2">
      <c r="A533" s="13">
        <v>36266</v>
      </c>
      <c r="B533" t="e">
        <v>#N/A</v>
      </c>
      <c r="C533" t="e">
        <v>#N/A</v>
      </c>
      <c r="D533" t="e">
        <v>#N/A</v>
      </c>
      <c r="E533">
        <v>29.39</v>
      </c>
      <c r="F533" t="e">
        <v>#N/A</v>
      </c>
      <c r="G533" t="e">
        <v>#N/A</v>
      </c>
      <c r="H533">
        <v>23.5</v>
      </c>
      <c r="I533" t="e">
        <v>#N/A</v>
      </c>
      <c r="J533">
        <v>31.17</v>
      </c>
      <c r="K533">
        <v>29.73</v>
      </c>
      <c r="L533" t="e">
        <v>#N/A</v>
      </c>
      <c r="M533" s="13">
        <v>36395</v>
      </c>
      <c r="N533">
        <v>36.86</v>
      </c>
    </row>
    <row r="534" spans="1:14" x14ac:dyDescent="0.2">
      <c r="A534" s="13">
        <v>36267</v>
      </c>
      <c r="B534" t="e">
        <v>#N/A</v>
      </c>
      <c r="C534" t="e">
        <v>#N/A</v>
      </c>
      <c r="D534" t="e">
        <v>#N/A</v>
      </c>
      <c r="E534">
        <v>24.6</v>
      </c>
      <c r="F534" t="e">
        <v>#N/A</v>
      </c>
      <c r="G534" t="e">
        <v>#N/A</v>
      </c>
      <c r="H534" t="e">
        <v>#N/A</v>
      </c>
      <c r="I534" t="e">
        <v>#N/A</v>
      </c>
      <c r="J534">
        <v>25.5</v>
      </c>
      <c r="K534" t="e">
        <v>#N/A</v>
      </c>
      <c r="L534" t="e">
        <v>#N/A</v>
      </c>
      <c r="M534" s="13">
        <v>36396</v>
      </c>
      <c r="N534">
        <v>31.84</v>
      </c>
    </row>
    <row r="535" spans="1:14" x14ac:dyDescent="0.2">
      <c r="A535" s="13">
        <v>36268</v>
      </c>
      <c r="B535" t="e">
        <v>#N/A</v>
      </c>
      <c r="C535" t="e">
        <v>#N/A</v>
      </c>
      <c r="D535" t="e">
        <v>#N/A</v>
      </c>
      <c r="E535">
        <v>24.6</v>
      </c>
      <c r="F535" t="e">
        <v>#N/A</v>
      </c>
      <c r="G535" t="e">
        <v>#N/A</v>
      </c>
      <c r="H535" t="e">
        <v>#N/A</v>
      </c>
      <c r="I535" t="e">
        <v>#N/A</v>
      </c>
      <c r="J535">
        <v>25.5</v>
      </c>
      <c r="K535" t="e">
        <v>#N/A</v>
      </c>
      <c r="L535" t="e">
        <v>#N/A</v>
      </c>
      <c r="M535" s="13">
        <v>36397</v>
      </c>
      <c r="N535">
        <v>29.33</v>
      </c>
    </row>
    <row r="536" spans="1:14" x14ac:dyDescent="0.2">
      <c r="A536" s="13">
        <v>36269</v>
      </c>
      <c r="B536" t="e">
        <v>#N/A</v>
      </c>
      <c r="C536" t="e">
        <v>#N/A</v>
      </c>
      <c r="D536" t="e">
        <v>#N/A</v>
      </c>
      <c r="E536">
        <v>31.42</v>
      </c>
      <c r="F536" t="e">
        <v>#N/A</v>
      </c>
      <c r="G536">
        <v>26.75</v>
      </c>
      <c r="H536">
        <v>24</v>
      </c>
      <c r="I536" t="e">
        <v>#N/A</v>
      </c>
      <c r="J536">
        <v>32.72</v>
      </c>
      <c r="K536">
        <v>31.96</v>
      </c>
      <c r="L536">
        <v>32.75</v>
      </c>
      <c r="M536" s="13">
        <v>36398</v>
      </c>
      <c r="N536">
        <v>29.06</v>
      </c>
    </row>
    <row r="537" spans="1:14" x14ac:dyDescent="0.2">
      <c r="A537" s="13">
        <v>36270</v>
      </c>
      <c r="B537" t="e">
        <v>#N/A</v>
      </c>
      <c r="C537" t="e">
        <v>#N/A</v>
      </c>
      <c r="D537" t="e">
        <v>#N/A</v>
      </c>
      <c r="E537">
        <v>26.09</v>
      </c>
      <c r="F537" t="e">
        <v>#N/A</v>
      </c>
      <c r="G537">
        <v>26</v>
      </c>
      <c r="H537">
        <v>24.19</v>
      </c>
      <c r="I537" t="e">
        <v>#N/A</v>
      </c>
      <c r="J537">
        <v>30</v>
      </c>
      <c r="K537">
        <v>26.97</v>
      </c>
      <c r="L537">
        <v>29</v>
      </c>
      <c r="M537" s="13">
        <v>36399</v>
      </c>
      <c r="N537">
        <v>30.79</v>
      </c>
    </row>
    <row r="538" spans="1:14" x14ac:dyDescent="0.2">
      <c r="A538" s="13">
        <v>36271</v>
      </c>
      <c r="B538" t="e">
        <v>#N/A</v>
      </c>
      <c r="C538" t="e">
        <v>#N/A</v>
      </c>
      <c r="D538" t="e">
        <v>#N/A</v>
      </c>
      <c r="E538">
        <v>30.76</v>
      </c>
      <c r="F538" t="e">
        <v>#N/A</v>
      </c>
      <c r="G538">
        <v>27</v>
      </c>
      <c r="H538">
        <v>24.44</v>
      </c>
      <c r="I538" t="e">
        <v>#N/A</v>
      </c>
      <c r="J538">
        <v>36</v>
      </c>
      <c r="K538">
        <v>30.37</v>
      </c>
      <c r="L538">
        <v>31.17</v>
      </c>
      <c r="M538" s="13">
        <v>36400</v>
      </c>
      <c r="N538">
        <v>28.25</v>
      </c>
    </row>
    <row r="539" spans="1:14" x14ac:dyDescent="0.2">
      <c r="A539" s="13">
        <v>36272</v>
      </c>
      <c r="B539" t="e">
        <v>#N/A</v>
      </c>
      <c r="C539" t="e">
        <v>#N/A</v>
      </c>
      <c r="D539" t="e">
        <v>#N/A</v>
      </c>
      <c r="E539">
        <v>31.57</v>
      </c>
      <c r="F539" t="e">
        <v>#N/A</v>
      </c>
      <c r="G539">
        <v>27.67</v>
      </c>
      <c r="H539">
        <v>26</v>
      </c>
      <c r="I539" t="e">
        <v>#N/A</v>
      </c>
      <c r="J539">
        <v>39</v>
      </c>
      <c r="K539">
        <v>28.79</v>
      </c>
      <c r="L539">
        <v>31.88</v>
      </c>
      <c r="M539" s="13">
        <v>36401</v>
      </c>
      <c r="N539">
        <v>28.31</v>
      </c>
    </row>
    <row r="540" spans="1:14" x14ac:dyDescent="0.2">
      <c r="A540" s="13">
        <v>36273</v>
      </c>
      <c r="B540" t="e">
        <v>#N/A</v>
      </c>
      <c r="C540" t="e">
        <v>#N/A</v>
      </c>
      <c r="D540" t="e">
        <v>#N/A</v>
      </c>
      <c r="E540">
        <v>34.33</v>
      </c>
      <c r="F540" t="e">
        <v>#N/A</v>
      </c>
      <c r="G540">
        <v>27.17</v>
      </c>
      <c r="H540">
        <v>24.91</v>
      </c>
      <c r="I540" t="e">
        <v>#N/A</v>
      </c>
      <c r="J540" t="e">
        <v>#N/A</v>
      </c>
      <c r="K540">
        <v>32.93</v>
      </c>
      <c r="L540">
        <v>34</v>
      </c>
      <c r="M540" s="13">
        <v>36402</v>
      </c>
      <c r="N540">
        <v>34.97</v>
      </c>
    </row>
    <row r="541" spans="1:14" x14ac:dyDescent="0.2">
      <c r="A541" s="13">
        <v>36274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>
        <v>22</v>
      </c>
      <c r="H541">
        <v>20.49</v>
      </c>
      <c r="I541" t="e">
        <v>#N/A</v>
      </c>
      <c r="J541">
        <v>26.57</v>
      </c>
      <c r="K541" t="e">
        <v>#N/A</v>
      </c>
      <c r="L541" t="e">
        <v>#N/A</v>
      </c>
      <c r="M541" s="13">
        <v>36403</v>
      </c>
      <c r="N541">
        <v>26.96</v>
      </c>
    </row>
    <row r="542" spans="1:14" x14ac:dyDescent="0.2">
      <c r="A542" s="13">
        <v>36275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>
        <v>22</v>
      </c>
      <c r="H542">
        <v>20.49</v>
      </c>
      <c r="I542" t="e">
        <v>#N/A</v>
      </c>
      <c r="J542">
        <v>26.58</v>
      </c>
      <c r="K542" t="e">
        <v>#N/A</v>
      </c>
      <c r="L542" t="e">
        <v>#N/A</v>
      </c>
      <c r="M542" s="13">
        <v>36404</v>
      </c>
      <c r="N542">
        <v>24.74</v>
      </c>
    </row>
    <row r="543" spans="1:14" x14ac:dyDescent="0.2">
      <c r="A543" s="13">
        <v>36276</v>
      </c>
      <c r="B543" t="e">
        <v>#N/A</v>
      </c>
      <c r="C543" t="e">
        <v>#N/A</v>
      </c>
      <c r="D543" t="e">
        <v>#N/A</v>
      </c>
      <c r="E543">
        <v>34.04</v>
      </c>
      <c r="F543" t="e">
        <v>#N/A</v>
      </c>
      <c r="G543">
        <v>27</v>
      </c>
      <c r="H543">
        <v>25.13</v>
      </c>
      <c r="I543" t="e">
        <v>#N/A</v>
      </c>
      <c r="J543">
        <v>36</v>
      </c>
      <c r="K543">
        <v>33</v>
      </c>
      <c r="L543">
        <v>33</v>
      </c>
      <c r="M543" s="13">
        <v>36405</v>
      </c>
      <c r="N543">
        <v>26.33</v>
      </c>
    </row>
    <row r="544" spans="1:14" x14ac:dyDescent="0.2">
      <c r="A544" s="13">
        <v>36277</v>
      </c>
      <c r="B544" t="e">
        <v>#N/A</v>
      </c>
      <c r="C544" t="e">
        <v>#N/A</v>
      </c>
      <c r="D544" t="e">
        <v>#N/A</v>
      </c>
      <c r="E544">
        <v>29.02</v>
      </c>
      <c r="F544" t="e">
        <v>#N/A</v>
      </c>
      <c r="G544">
        <v>26.33</v>
      </c>
      <c r="H544">
        <v>25.39</v>
      </c>
      <c r="I544" t="e">
        <v>#N/A</v>
      </c>
      <c r="J544">
        <v>29.08</v>
      </c>
      <c r="K544">
        <v>27.41</v>
      </c>
      <c r="L544">
        <v>30.75</v>
      </c>
      <c r="M544" s="13">
        <v>36406</v>
      </c>
      <c r="N544">
        <v>29.23</v>
      </c>
    </row>
    <row r="545" spans="1:14" x14ac:dyDescent="0.2">
      <c r="A545" s="13">
        <v>36278</v>
      </c>
      <c r="B545" t="e">
        <v>#N/A</v>
      </c>
      <c r="C545" t="e">
        <v>#N/A</v>
      </c>
      <c r="D545" t="e">
        <v>#N/A</v>
      </c>
      <c r="E545">
        <v>27.79</v>
      </c>
      <c r="F545" t="e">
        <v>#N/A</v>
      </c>
      <c r="G545">
        <v>26.25</v>
      </c>
      <c r="H545">
        <v>23.93</v>
      </c>
      <c r="I545" t="e">
        <v>#N/A</v>
      </c>
      <c r="J545">
        <v>30.29</v>
      </c>
      <c r="K545">
        <v>27.33</v>
      </c>
      <c r="L545">
        <v>32</v>
      </c>
      <c r="M545" s="13">
        <v>36410</v>
      </c>
      <c r="N545">
        <v>29.16</v>
      </c>
    </row>
    <row r="546" spans="1:14" x14ac:dyDescent="0.2">
      <c r="A546" s="13">
        <v>36279</v>
      </c>
      <c r="B546" t="e">
        <v>#N/A</v>
      </c>
      <c r="C546" t="e">
        <v>#N/A</v>
      </c>
      <c r="D546" t="e">
        <v>#N/A</v>
      </c>
      <c r="E546">
        <v>30.01</v>
      </c>
      <c r="F546" t="e">
        <v>#N/A</v>
      </c>
      <c r="G546">
        <v>28</v>
      </c>
      <c r="H546">
        <v>25</v>
      </c>
      <c r="I546" t="e">
        <v>#N/A</v>
      </c>
      <c r="J546">
        <v>30.4</v>
      </c>
      <c r="K546">
        <v>29.83</v>
      </c>
      <c r="L546">
        <v>34</v>
      </c>
      <c r="M546" s="13">
        <v>36411</v>
      </c>
      <c r="N546">
        <v>33.56</v>
      </c>
    </row>
    <row r="547" spans="1:14" x14ac:dyDescent="0.2">
      <c r="A547" s="13">
        <v>36280</v>
      </c>
      <c r="B547" t="e">
        <v>#N/A</v>
      </c>
      <c r="C547" t="e">
        <v>#N/A</v>
      </c>
      <c r="D547" t="e">
        <v>#N/A</v>
      </c>
      <c r="E547">
        <v>26.32</v>
      </c>
      <c r="F547" t="e">
        <v>#N/A</v>
      </c>
      <c r="G547">
        <v>28</v>
      </c>
      <c r="H547">
        <v>24.45</v>
      </c>
      <c r="I547" t="e">
        <v>#N/A</v>
      </c>
      <c r="J547">
        <v>26</v>
      </c>
      <c r="K547">
        <v>26.48</v>
      </c>
      <c r="L547">
        <v>31.75</v>
      </c>
      <c r="M547" s="13">
        <v>36412</v>
      </c>
      <c r="N547">
        <v>43.19</v>
      </c>
    </row>
    <row r="548" spans="1:14" x14ac:dyDescent="0.2">
      <c r="A548" s="13">
        <v>36281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23.08</v>
      </c>
      <c r="I548" t="e">
        <v>#N/A</v>
      </c>
      <c r="J548">
        <v>19.05</v>
      </c>
      <c r="K548" t="e">
        <v>#N/A</v>
      </c>
      <c r="L548">
        <v>21.5</v>
      </c>
      <c r="M548" s="13">
        <v>36413</v>
      </c>
      <c r="N548">
        <v>28.63</v>
      </c>
    </row>
    <row r="549" spans="1:14" x14ac:dyDescent="0.2">
      <c r="A549" s="13">
        <v>36282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>
        <v>19.170000000000002</v>
      </c>
      <c r="K549" t="e">
        <v>#N/A</v>
      </c>
      <c r="L549">
        <v>21.5</v>
      </c>
      <c r="M549" s="13">
        <v>36414</v>
      </c>
      <c r="N549">
        <v>21.69</v>
      </c>
    </row>
    <row r="550" spans="1:14" x14ac:dyDescent="0.2">
      <c r="A550" s="13">
        <v>36283</v>
      </c>
      <c r="B550" t="e">
        <v>#N/A</v>
      </c>
      <c r="C550" t="e">
        <v>#N/A</v>
      </c>
      <c r="D550" t="e">
        <v>#N/A</v>
      </c>
      <c r="E550">
        <v>27.04</v>
      </c>
      <c r="F550" t="e">
        <v>#N/A</v>
      </c>
      <c r="G550">
        <v>27.75</v>
      </c>
      <c r="H550" t="e">
        <v>#N/A</v>
      </c>
      <c r="I550" t="e">
        <v>#N/A</v>
      </c>
      <c r="J550">
        <v>28</v>
      </c>
      <c r="K550">
        <v>28.34</v>
      </c>
      <c r="L550">
        <v>26</v>
      </c>
      <c r="M550" s="13">
        <v>36415</v>
      </c>
      <c r="N550">
        <v>21.69</v>
      </c>
    </row>
    <row r="551" spans="1:14" x14ac:dyDescent="0.2">
      <c r="A551" s="13">
        <v>36284</v>
      </c>
      <c r="B551" t="e">
        <v>#N/A</v>
      </c>
      <c r="C551" t="e">
        <v>#N/A</v>
      </c>
      <c r="D551" t="e">
        <v>#N/A</v>
      </c>
      <c r="E551">
        <v>26.33</v>
      </c>
      <c r="F551" t="e">
        <v>#N/A</v>
      </c>
      <c r="G551">
        <v>28</v>
      </c>
      <c r="H551">
        <v>26.88</v>
      </c>
      <c r="I551" t="e">
        <v>#N/A</v>
      </c>
      <c r="J551" t="e">
        <v>#N/A</v>
      </c>
      <c r="K551">
        <v>26.58</v>
      </c>
      <c r="L551">
        <v>25</v>
      </c>
      <c r="M551" s="13">
        <v>36416</v>
      </c>
      <c r="N551">
        <v>27.14</v>
      </c>
    </row>
    <row r="552" spans="1:14" x14ac:dyDescent="0.2">
      <c r="A552" s="13">
        <v>36285</v>
      </c>
      <c r="B552" t="e">
        <v>#N/A</v>
      </c>
      <c r="C552" t="e">
        <v>#N/A</v>
      </c>
      <c r="D552" t="e">
        <v>#N/A</v>
      </c>
      <c r="E552">
        <v>26</v>
      </c>
      <c r="F552" t="e">
        <v>#N/A</v>
      </c>
      <c r="G552">
        <v>28.5</v>
      </c>
      <c r="H552">
        <v>31.23</v>
      </c>
      <c r="I552" t="e">
        <v>#N/A</v>
      </c>
      <c r="J552" t="e">
        <v>#N/A</v>
      </c>
      <c r="K552">
        <v>25.01</v>
      </c>
      <c r="L552">
        <v>27.5</v>
      </c>
      <c r="M552" s="13">
        <v>36417</v>
      </c>
      <c r="N552">
        <v>26.67</v>
      </c>
    </row>
    <row r="553" spans="1:14" x14ac:dyDescent="0.2">
      <c r="A553" s="13">
        <v>36286</v>
      </c>
      <c r="B553" t="e">
        <v>#N/A</v>
      </c>
      <c r="C553" t="e">
        <v>#N/A</v>
      </c>
      <c r="D553" t="e">
        <v>#N/A</v>
      </c>
      <c r="E553">
        <v>26.7</v>
      </c>
      <c r="F553" t="e">
        <v>#N/A</v>
      </c>
      <c r="G553">
        <v>30.26</v>
      </c>
      <c r="H553">
        <v>29.08</v>
      </c>
      <c r="I553" t="e">
        <v>#N/A</v>
      </c>
      <c r="J553">
        <v>33</v>
      </c>
      <c r="K553">
        <v>25.11</v>
      </c>
      <c r="L553">
        <v>27</v>
      </c>
      <c r="M553" s="13">
        <v>36418</v>
      </c>
      <c r="N553">
        <v>25.91</v>
      </c>
    </row>
    <row r="554" spans="1:14" x14ac:dyDescent="0.2">
      <c r="A554" s="13">
        <v>36287</v>
      </c>
      <c r="B554" t="e">
        <v>#N/A</v>
      </c>
      <c r="C554" t="e">
        <v>#N/A</v>
      </c>
      <c r="D554" t="e">
        <v>#N/A</v>
      </c>
      <c r="E554">
        <v>28.07</v>
      </c>
      <c r="F554" t="e">
        <v>#N/A</v>
      </c>
      <c r="G554">
        <v>30.81</v>
      </c>
      <c r="H554">
        <v>28.7</v>
      </c>
      <c r="I554" t="e">
        <v>#N/A</v>
      </c>
      <c r="J554">
        <v>33.43</v>
      </c>
      <c r="K554">
        <v>26.22</v>
      </c>
      <c r="L554">
        <v>28</v>
      </c>
      <c r="M554" s="13">
        <v>36419</v>
      </c>
      <c r="N554">
        <v>28.17</v>
      </c>
    </row>
    <row r="555" spans="1:14" x14ac:dyDescent="0.2">
      <c r="A555" s="13">
        <v>36288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>
        <v>26.5</v>
      </c>
      <c r="H555" t="e">
        <v>#N/A</v>
      </c>
      <c r="I555" t="e">
        <v>#N/A</v>
      </c>
      <c r="J555">
        <v>25</v>
      </c>
      <c r="K555" t="e">
        <v>#N/A</v>
      </c>
      <c r="L555">
        <v>23</v>
      </c>
      <c r="M555" s="13">
        <v>36420</v>
      </c>
      <c r="N555">
        <v>27.08</v>
      </c>
    </row>
    <row r="556" spans="1:14" x14ac:dyDescent="0.2">
      <c r="A556" s="13">
        <v>36289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>
        <v>26.5</v>
      </c>
      <c r="H556" t="e">
        <v>#N/A</v>
      </c>
      <c r="I556" t="e">
        <v>#N/A</v>
      </c>
      <c r="J556">
        <v>25</v>
      </c>
      <c r="K556" t="e">
        <v>#N/A</v>
      </c>
      <c r="L556">
        <v>23</v>
      </c>
      <c r="M556" s="13">
        <v>36421</v>
      </c>
      <c r="N556">
        <v>19</v>
      </c>
    </row>
    <row r="557" spans="1:14" x14ac:dyDescent="0.2">
      <c r="A557" s="13">
        <v>36290</v>
      </c>
      <c r="B557" t="e">
        <v>#N/A</v>
      </c>
      <c r="C557" t="e">
        <v>#N/A</v>
      </c>
      <c r="D557" t="e">
        <v>#N/A</v>
      </c>
      <c r="E557">
        <v>28.77</v>
      </c>
      <c r="F557" t="e">
        <v>#N/A</v>
      </c>
      <c r="G557">
        <v>31.75</v>
      </c>
      <c r="H557">
        <v>32</v>
      </c>
      <c r="I557" t="e">
        <v>#N/A</v>
      </c>
      <c r="J557">
        <v>35</v>
      </c>
      <c r="K557">
        <v>27.01</v>
      </c>
      <c r="L557">
        <v>29</v>
      </c>
      <c r="M557" s="13">
        <v>36422</v>
      </c>
      <c r="N557">
        <v>19</v>
      </c>
    </row>
    <row r="558" spans="1:14" x14ac:dyDescent="0.2">
      <c r="A558" s="13">
        <v>36291</v>
      </c>
      <c r="B558" t="e">
        <v>#N/A</v>
      </c>
      <c r="C558" t="e">
        <v>#N/A</v>
      </c>
      <c r="D558" t="e">
        <v>#N/A</v>
      </c>
      <c r="E558">
        <v>31.09</v>
      </c>
      <c r="F558" t="e">
        <v>#N/A</v>
      </c>
      <c r="G558">
        <v>29.67</v>
      </c>
      <c r="H558">
        <v>31</v>
      </c>
      <c r="I558" t="e">
        <v>#N/A</v>
      </c>
      <c r="J558">
        <v>34.630000000000003</v>
      </c>
      <c r="K558">
        <v>27.58</v>
      </c>
      <c r="L558">
        <v>29.58</v>
      </c>
      <c r="M558" s="13">
        <v>36423</v>
      </c>
      <c r="N558">
        <v>26.5</v>
      </c>
    </row>
    <row r="559" spans="1:14" x14ac:dyDescent="0.2">
      <c r="A559" s="13">
        <v>36292</v>
      </c>
      <c r="B559" t="e">
        <v>#N/A</v>
      </c>
      <c r="C559" t="e">
        <v>#N/A</v>
      </c>
      <c r="D559" t="e">
        <v>#N/A</v>
      </c>
      <c r="E559">
        <v>27.32</v>
      </c>
      <c r="F559" t="e">
        <v>#N/A</v>
      </c>
      <c r="G559">
        <v>30</v>
      </c>
      <c r="H559">
        <v>29.4</v>
      </c>
      <c r="I559" t="e">
        <v>#N/A</v>
      </c>
      <c r="J559" t="e">
        <v>#N/A</v>
      </c>
      <c r="K559">
        <v>24.88</v>
      </c>
      <c r="L559">
        <v>28.33</v>
      </c>
      <c r="M559" s="13">
        <v>36424</v>
      </c>
      <c r="N559">
        <v>24.48</v>
      </c>
    </row>
    <row r="560" spans="1:14" x14ac:dyDescent="0.2">
      <c r="A560" s="13">
        <v>36293</v>
      </c>
      <c r="B560" t="e">
        <v>#N/A</v>
      </c>
      <c r="C560" t="e">
        <v>#N/A</v>
      </c>
      <c r="D560" t="e">
        <v>#N/A</v>
      </c>
      <c r="E560">
        <v>24.44</v>
      </c>
      <c r="F560" t="e">
        <v>#N/A</v>
      </c>
      <c r="G560">
        <v>29.25</v>
      </c>
      <c r="H560">
        <v>28</v>
      </c>
      <c r="I560" t="e">
        <v>#N/A</v>
      </c>
      <c r="J560" t="e">
        <v>#N/A</v>
      </c>
      <c r="K560">
        <v>23.79</v>
      </c>
      <c r="L560">
        <v>24.5</v>
      </c>
      <c r="M560" s="13">
        <v>36425</v>
      </c>
      <c r="N560">
        <v>24.86</v>
      </c>
    </row>
    <row r="561" spans="1:14" x14ac:dyDescent="0.2">
      <c r="A561" s="13">
        <v>36294</v>
      </c>
      <c r="B561" t="e">
        <v>#N/A</v>
      </c>
      <c r="C561" t="e">
        <v>#N/A</v>
      </c>
      <c r="D561" t="e">
        <v>#N/A</v>
      </c>
      <c r="E561">
        <v>23.4</v>
      </c>
      <c r="F561" t="e">
        <v>#N/A</v>
      </c>
      <c r="G561">
        <v>33.4</v>
      </c>
      <c r="H561">
        <v>29.5</v>
      </c>
      <c r="I561" t="e">
        <v>#N/A</v>
      </c>
      <c r="J561" t="e">
        <v>#N/A</v>
      </c>
      <c r="K561">
        <v>23.42</v>
      </c>
      <c r="L561">
        <v>24.43</v>
      </c>
      <c r="M561" s="13">
        <v>36426</v>
      </c>
      <c r="N561">
        <v>24.3</v>
      </c>
    </row>
    <row r="562" spans="1:14" x14ac:dyDescent="0.2">
      <c r="A562" s="13">
        <v>36295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>
        <v>27</v>
      </c>
      <c r="H562">
        <v>26.5</v>
      </c>
      <c r="I562" t="e">
        <v>#N/A</v>
      </c>
      <c r="J562" t="e">
        <v>#N/A</v>
      </c>
      <c r="K562" t="e">
        <v>#N/A</v>
      </c>
      <c r="L562">
        <v>22</v>
      </c>
      <c r="M562" s="13">
        <v>36427</v>
      </c>
      <c r="N562">
        <v>23.1</v>
      </c>
    </row>
    <row r="563" spans="1:14" x14ac:dyDescent="0.2">
      <c r="A563" s="13">
        <v>36296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>
        <v>27</v>
      </c>
      <c r="H563">
        <v>26.5</v>
      </c>
      <c r="I563" t="e">
        <v>#N/A</v>
      </c>
      <c r="J563" t="e">
        <v>#N/A</v>
      </c>
      <c r="K563" t="e">
        <v>#N/A</v>
      </c>
      <c r="L563">
        <v>22</v>
      </c>
      <c r="M563" s="13">
        <v>36428</v>
      </c>
      <c r="N563">
        <v>20.05</v>
      </c>
    </row>
    <row r="564" spans="1:14" x14ac:dyDescent="0.2">
      <c r="A564" s="13">
        <v>36297</v>
      </c>
      <c r="B564" t="e">
        <v>#N/A</v>
      </c>
      <c r="C564" t="e">
        <v>#N/A</v>
      </c>
      <c r="D564" t="e">
        <v>#N/A</v>
      </c>
      <c r="E564">
        <v>26.27</v>
      </c>
      <c r="F564" t="e">
        <v>#N/A</v>
      </c>
      <c r="G564">
        <v>35</v>
      </c>
      <c r="H564">
        <v>32.5</v>
      </c>
      <c r="I564" t="e">
        <v>#N/A</v>
      </c>
      <c r="J564">
        <v>27</v>
      </c>
      <c r="K564">
        <v>28.08</v>
      </c>
      <c r="L564">
        <v>28</v>
      </c>
      <c r="M564" s="13">
        <v>36429</v>
      </c>
      <c r="N564">
        <v>20.05</v>
      </c>
    </row>
    <row r="565" spans="1:14" x14ac:dyDescent="0.2">
      <c r="A565" s="13">
        <v>36298</v>
      </c>
      <c r="B565" t="e">
        <v>#N/A</v>
      </c>
      <c r="C565" t="e">
        <v>#N/A</v>
      </c>
      <c r="D565" t="e">
        <v>#N/A</v>
      </c>
      <c r="E565">
        <v>24.66</v>
      </c>
      <c r="F565" t="e">
        <v>#N/A</v>
      </c>
      <c r="G565">
        <v>26.5</v>
      </c>
      <c r="H565">
        <v>29.42</v>
      </c>
      <c r="I565" t="e">
        <v>#N/A</v>
      </c>
      <c r="J565">
        <v>25.5</v>
      </c>
      <c r="K565">
        <v>24.56</v>
      </c>
      <c r="L565">
        <v>25.5</v>
      </c>
      <c r="M565" s="13">
        <v>36430</v>
      </c>
      <c r="N565">
        <v>29.05</v>
      </c>
    </row>
    <row r="566" spans="1:14" x14ac:dyDescent="0.2">
      <c r="A566" s="13">
        <v>36299</v>
      </c>
      <c r="B566" t="e">
        <v>#N/A</v>
      </c>
      <c r="C566" t="e">
        <v>#N/A</v>
      </c>
      <c r="D566" t="e">
        <v>#N/A</v>
      </c>
      <c r="E566">
        <v>26.49</v>
      </c>
      <c r="F566" t="e">
        <v>#N/A</v>
      </c>
      <c r="G566" t="e">
        <v>#N/A</v>
      </c>
      <c r="H566">
        <v>29.44</v>
      </c>
      <c r="I566" t="e">
        <v>#N/A</v>
      </c>
      <c r="J566" t="e">
        <v>#N/A</v>
      </c>
      <c r="K566">
        <v>25.18</v>
      </c>
      <c r="L566">
        <v>26</v>
      </c>
      <c r="M566" s="13">
        <v>36431</v>
      </c>
      <c r="N566">
        <v>25.42</v>
      </c>
    </row>
    <row r="567" spans="1:14" x14ac:dyDescent="0.2">
      <c r="A567" s="13">
        <v>36300</v>
      </c>
      <c r="B567" t="e">
        <v>#N/A</v>
      </c>
      <c r="C567" t="e">
        <v>#N/A</v>
      </c>
      <c r="D567" t="e">
        <v>#N/A</v>
      </c>
      <c r="E567">
        <v>24.85</v>
      </c>
      <c r="F567" t="e">
        <v>#N/A</v>
      </c>
      <c r="G567">
        <v>29.19</v>
      </c>
      <c r="H567">
        <v>28.64</v>
      </c>
      <c r="I567" t="e">
        <v>#N/A</v>
      </c>
      <c r="J567">
        <v>25.42</v>
      </c>
      <c r="K567">
        <v>25.13</v>
      </c>
      <c r="L567">
        <v>24.92</v>
      </c>
      <c r="M567" s="13">
        <v>36432</v>
      </c>
      <c r="N567">
        <v>30.46</v>
      </c>
    </row>
    <row r="568" spans="1:14" x14ac:dyDescent="0.2">
      <c r="A568" s="13">
        <v>36301</v>
      </c>
      <c r="B568" t="e">
        <v>#N/A</v>
      </c>
      <c r="C568" t="e">
        <v>#N/A</v>
      </c>
      <c r="D568" t="e">
        <v>#N/A</v>
      </c>
      <c r="E568">
        <v>23.76</v>
      </c>
      <c r="F568" t="e">
        <v>#N/A</v>
      </c>
      <c r="G568">
        <v>30</v>
      </c>
      <c r="H568">
        <v>26</v>
      </c>
      <c r="I568" t="e">
        <v>#N/A</v>
      </c>
      <c r="J568" t="e">
        <v>#N/A</v>
      </c>
      <c r="K568">
        <v>23.8</v>
      </c>
      <c r="L568">
        <v>24.25</v>
      </c>
      <c r="M568" s="13">
        <v>36433</v>
      </c>
      <c r="N568">
        <v>29.57</v>
      </c>
    </row>
    <row r="569" spans="1:14" x14ac:dyDescent="0.2">
      <c r="A569" s="13">
        <v>36302</v>
      </c>
      <c r="B569" t="e">
        <v>#N/A</v>
      </c>
      <c r="C569" t="e">
        <v>#N/A</v>
      </c>
      <c r="D569" t="e">
        <v>#N/A</v>
      </c>
      <c r="E569">
        <v>17.38</v>
      </c>
      <c r="F569" t="e">
        <v>#N/A</v>
      </c>
      <c r="G569" t="e">
        <v>#N/A</v>
      </c>
      <c r="H569">
        <v>23</v>
      </c>
      <c r="I569" t="e">
        <v>#N/A</v>
      </c>
      <c r="J569">
        <v>23.81</v>
      </c>
      <c r="K569" t="e">
        <v>#N/A</v>
      </c>
      <c r="L569" t="e">
        <v>#N/A</v>
      </c>
      <c r="M569" s="13">
        <v>36434</v>
      </c>
      <c r="N569">
        <v>25.29</v>
      </c>
    </row>
    <row r="570" spans="1:14" x14ac:dyDescent="0.2">
      <c r="A570" s="13">
        <v>36303</v>
      </c>
      <c r="B570" t="e">
        <v>#N/A</v>
      </c>
      <c r="C570" t="e">
        <v>#N/A</v>
      </c>
      <c r="D570" t="e">
        <v>#N/A</v>
      </c>
      <c r="E570">
        <v>17.38</v>
      </c>
      <c r="F570" t="e">
        <v>#N/A</v>
      </c>
      <c r="G570" t="e">
        <v>#N/A</v>
      </c>
      <c r="H570">
        <v>23</v>
      </c>
      <c r="I570" t="e">
        <v>#N/A</v>
      </c>
      <c r="J570">
        <v>23.81</v>
      </c>
      <c r="K570" t="e">
        <v>#N/A</v>
      </c>
      <c r="L570" t="e">
        <v>#N/A</v>
      </c>
      <c r="M570" s="13">
        <v>36435</v>
      </c>
      <c r="N570">
        <v>19.25</v>
      </c>
    </row>
    <row r="571" spans="1:14" x14ac:dyDescent="0.2">
      <c r="A571" s="13">
        <v>36304</v>
      </c>
      <c r="B571" t="e">
        <v>#N/A</v>
      </c>
      <c r="C571" t="e">
        <v>#N/A</v>
      </c>
      <c r="D571" t="e">
        <v>#N/A</v>
      </c>
      <c r="E571">
        <v>20.149999999999999</v>
      </c>
      <c r="F571" t="e">
        <v>#N/A</v>
      </c>
      <c r="G571">
        <v>29.58</v>
      </c>
      <c r="H571">
        <v>26</v>
      </c>
      <c r="I571" t="e">
        <v>#N/A</v>
      </c>
      <c r="J571">
        <v>23.33</v>
      </c>
      <c r="K571">
        <v>19.100000000000001</v>
      </c>
      <c r="L571">
        <v>24</v>
      </c>
      <c r="M571" s="13">
        <v>36436</v>
      </c>
      <c r="N571">
        <v>19.23</v>
      </c>
    </row>
    <row r="572" spans="1:14" x14ac:dyDescent="0.2">
      <c r="A572" s="13">
        <v>36305</v>
      </c>
      <c r="B572" t="e">
        <v>#N/A</v>
      </c>
      <c r="C572" t="e">
        <v>#N/A</v>
      </c>
      <c r="D572" t="e">
        <v>#N/A</v>
      </c>
      <c r="E572">
        <v>19.21</v>
      </c>
      <c r="F572" t="e">
        <v>#N/A</v>
      </c>
      <c r="G572">
        <v>26.67</v>
      </c>
      <c r="H572">
        <v>25.5</v>
      </c>
      <c r="I572" t="e">
        <v>#N/A</v>
      </c>
      <c r="J572">
        <v>23</v>
      </c>
      <c r="K572">
        <v>17.25</v>
      </c>
      <c r="L572">
        <v>20</v>
      </c>
      <c r="M572" s="13">
        <v>36437</v>
      </c>
      <c r="N572">
        <v>23.49</v>
      </c>
    </row>
    <row r="573" spans="1:14" x14ac:dyDescent="0.2">
      <c r="A573" s="13">
        <v>36306</v>
      </c>
      <c r="B573" t="e">
        <v>#N/A</v>
      </c>
      <c r="C573" t="e">
        <v>#N/A</v>
      </c>
      <c r="D573" t="e">
        <v>#N/A</v>
      </c>
      <c r="E573">
        <v>21.76</v>
      </c>
      <c r="F573" t="e">
        <v>#N/A</v>
      </c>
      <c r="G573">
        <v>27.67</v>
      </c>
      <c r="H573">
        <v>29</v>
      </c>
      <c r="I573" t="e">
        <v>#N/A</v>
      </c>
      <c r="J573">
        <v>23.75</v>
      </c>
      <c r="K573">
        <v>18.72</v>
      </c>
      <c r="L573">
        <v>22</v>
      </c>
      <c r="M573" s="13">
        <v>36438</v>
      </c>
      <c r="N573">
        <v>24.04</v>
      </c>
    </row>
    <row r="574" spans="1:14" x14ac:dyDescent="0.2">
      <c r="A574" s="13">
        <v>36307</v>
      </c>
      <c r="B574" t="e">
        <v>#N/A</v>
      </c>
      <c r="C574" t="e">
        <v>#N/A</v>
      </c>
      <c r="D574" t="e">
        <v>#N/A</v>
      </c>
      <c r="E574">
        <v>20.47</v>
      </c>
      <c r="F574" t="e">
        <v>#N/A</v>
      </c>
      <c r="G574">
        <v>27.67</v>
      </c>
      <c r="H574">
        <v>26.67</v>
      </c>
      <c r="I574" t="e">
        <v>#N/A</v>
      </c>
      <c r="J574">
        <v>22.85</v>
      </c>
      <c r="K574">
        <v>18.2</v>
      </c>
      <c r="L574">
        <v>21.5</v>
      </c>
      <c r="M574" s="13">
        <v>36439</v>
      </c>
      <c r="N574">
        <v>23.95</v>
      </c>
    </row>
    <row r="575" spans="1:14" x14ac:dyDescent="0.2">
      <c r="A575" s="13">
        <v>36308</v>
      </c>
      <c r="B575" t="e">
        <v>#N/A</v>
      </c>
      <c r="C575" t="e">
        <v>#N/A</v>
      </c>
      <c r="D575" t="e">
        <v>#N/A</v>
      </c>
      <c r="E575">
        <v>20.63</v>
      </c>
      <c r="F575" t="e">
        <v>#N/A</v>
      </c>
      <c r="G575">
        <v>25.25</v>
      </c>
      <c r="H575">
        <v>25.5</v>
      </c>
      <c r="I575" t="e">
        <v>#N/A</v>
      </c>
      <c r="J575">
        <v>22.17</v>
      </c>
      <c r="K575">
        <v>19.239999999999998</v>
      </c>
      <c r="L575">
        <v>21</v>
      </c>
      <c r="M575" s="13">
        <v>36440</v>
      </c>
      <c r="N575">
        <v>23.81</v>
      </c>
    </row>
    <row r="576" spans="1:14" x14ac:dyDescent="0.2">
      <c r="A576" s="13">
        <v>36309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>
        <v>23.86</v>
      </c>
      <c r="H576">
        <v>22</v>
      </c>
      <c r="I576" t="e">
        <v>#N/A</v>
      </c>
      <c r="J576">
        <v>22.33</v>
      </c>
      <c r="K576" t="e">
        <v>#N/A</v>
      </c>
      <c r="L576" t="e">
        <v>#N/A</v>
      </c>
      <c r="M576" s="13">
        <v>36441</v>
      </c>
      <c r="N576">
        <v>24.29</v>
      </c>
    </row>
    <row r="577" spans="1:14" x14ac:dyDescent="0.2">
      <c r="A577" s="13">
        <v>36310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>
        <v>23.86</v>
      </c>
      <c r="H577">
        <v>22</v>
      </c>
      <c r="I577" t="e">
        <v>#N/A</v>
      </c>
      <c r="J577">
        <v>22.33</v>
      </c>
      <c r="K577" t="e">
        <v>#N/A</v>
      </c>
      <c r="L577" t="e">
        <v>#N/A</v>
      </c>
      <c r="M577" s="13">
        <v>36442</v>
      </c>
      <c r="N577">
        <v>20.88</v>
      </c>
    </row>
    <row r="578" spans="1:14" x14ac:dyDescent="0.2">
      <c r="A578" s="13">
        <v>36311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>
        <v>25.25</v>
      </c>
      <c r="H578">
        <v>29</v>
      </c>
      <c r="I578" t="e">
        <v>#N/A</v>
      </c>
      <c r="J578" t="e">
        <v>#N/A</v>
      </c>
      <c r="K578" t="e">
        <v>#N/A</v>
      </c>
      <c r="L578" t="e">
        <v>#N/A</v>
      </c>
      <c r="M578" s="13">
        <v>36443</v>
      </c>
      <c r="N578">
        <v>20.190000000000001</v>
      </c>
    </row>
    <row r="579" spans="1:14" x14ac:dyDescent="0.2">
      <c r="A579" s="13">
        <v>36312</v>
      </c>
      <c r="B579" t="e">
        <v>#N/A</v>
      </c>
      <c r="C579" t="e">
        <v>#N/A</v>
      </c>
      <c r="D579" t="e">
        <v>#N/A</v>
      </c>
      <c r="E579">
        <v>27.13</v>
      </c>
      <c r="F579" t="e">
        <v>#N/A</v>
      </c>
      <c r="G579">
        <v>31.72</v>
      </c>
      <c r="H579">
        <v>33</v>
      </c>
      <c r="I579" t="e">
        <v>#N/A</v>
      </c>
      <c r="J579">
        <v>30</v>
      </c>
      <c r="K579">
        <v>27.61</v>
      </c>
      <c r="L579">
        <v>27.5</v>
      </c>
      <c r="M579" s="13">
        <v>36444</v>
      </c>
      <c r="N579">
        <v>26.26</v>
      </c>
    </row>
    <row r="580" spans="1:14" x14ac:dyDescent="0.2">
      <c r="A580" s="13">
        <v>36313</v>
      </c>
      <c r="B580" t="e">
        <v>#N/A</v>
      </c>
      <c r="C580" t="e">
        <v>#N/A</v>
      </c>
      <c r="D580" t="e">
        <v>#N/A</v>
      </c>
      <c r="E580">
        <v>24.78</v>
      </c>
      <c r="F580" t="e">
        <v>#N/A</v>
      </c>
      <c r="G580">
        <v>35.11</v>
      </c>
      <c r="H580">
        <v>32</v>
      </c>
      <c r="I580" t="e">
        <v>#N/A</v>
      </c>
      <c r="J580">
        <v>26.5</v>
      </c>
      <c r="K580">
        <v>23.96</v>
      </c>
      <c r="L580">
        <v>24</v>
      </c>
      <c r="M580" s="13">
        <v>36445</v>
      </c>
      <c r="N580">
        <v>26.49</v>
      </c>
    </row>
    <row r="581" spans="1:14" x14ac:dyDescent="0.2">
      <c r="A581" s="13">
        <v>36314</v>
      </c>
      <c r="B581" t="e">
        <v>#N/A</v>
      </c>
      <c r="C581" t="e">
        <v>#N/A</v>
      </c>
      <c r="D581" t="e">
        <v>#N/A</v>
      </c>
      <c r="E581">
        <v>25.41</v>
      </c>
      <c r="F581" t="e">
        <v>#N/A</v>
      </c>
      <c r="G581">
        <v>34.299999999999997</v>
      </c>
      <c r="H581">
        <v>35.5</v>
      </c>
      <c r="I581" t="e">
        <v>#N/A</v>
      </c>
      <c r="J581" t="e">
        <v>#N/A</v>
      </c>
      <c r="K581">
        <v>24.36</v>
      </c>
      <c r="L581">
        <v>26.94</v>
      </c>
      <c r="M581" s="13">
        <v>36446</v>
      </c>
      <c r="N581">
        <v>26.92</v>
      </c>
    </row>
    <row r="582" spans="1:14" x14ac:dyDescent="0.2">
      <c r="A582" s="13">
        <v>36315</v>
      </c>
      <c r="B582" t="e">
        <v>#N/A</v>
      </c>
      <c r="C582" t="e">
        <v>#N/A</v>
      </c>
      <c r="D582" t="e">
        <v>#N/A</v>
      </c>
      <c r="E582">
        <v>25.25</v>
      </c>
      <c r="F582" t="e">
        <v>#N/A</v>
      </c>
      <c r="G582">
        <v>34.67</v>
      </c>
      <c r="H582">
        <v>31.8</v>
      </c>
      <c r="I582" t="e">
        <v>#N/A</v>
      </c>
      <c r="J582" t="e">
        <v>#N/A</v>
      </c>
      <c r="K582">
        <v>23.89</v>
      </c>
      <c r="L582">
        <v>27</v>
      </c>
      <c r="M582" s="13">
        <v>36447</v>
      </c>
      <c r="N582">
        <v>25.96</v>
      </c>
    </row>
    <row r="583" spans="1:14" x14ac:dyDescent="0.2">
      <c r="A583" s="13">
        <v>36316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>
        <v>26.38</v>
      </c>
      <c r="K583" t="e">
        <v>#N/A</v>
      </c>
      <c r="L583">
        <v>27</v>
      </c>
      <c r="M583" s="13">
        <v>36448</v>
      </c>
      <c r="N583">
        <v>26.11</v>
      </c>
    </row>
    <row r="584" spans="1:14" x14ac:dyDescent="0.2">
      <c r="A584" s="13">
        <v>36317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>
        <v>26.38</v>
      </c>
      <c r="K584" t="e">
        <v>#N/A</v>
      </c>
      <c r="L584">
        <v>27</v>
      </c>
      <c r="M584" s="13">
        <v>36449</v>
      </c>
      <c r="N584">
        <v>20.64</v>
      </c>
    </row>
    <row r="585" spans="1:14" x14ac:dyDescent="0.2">
      <c r="A585" s="13">
        <v>36318</v>
      </c>
      <c r="B585" t="e">
        <v>#N/A</v>
      </c>
      <c r="C585" t="e">
        <v>#N/A</v>
      </c>
      <c r="D585" t="e">
        <v>#N/A</v>
      </c>
      <c r="E585">
        <v>66.56</v>
      </c>
      <c r="F585" t="e">
        <v>#N/A</v>
      </c>
      <c r="G585">
        <v>47.21</v>
      </c>
      <c r="H585" t="e">
        <v>#N/A</v>
      </c>
      <c r="I585" t="e">
        <v>#N/A</v>
      </c>
      <c r="J585" t="e">
        <v>#N/A</v>
      </c>
      <c r="K585">
        <v>65.86</v>
      </c>
      <c r="L585" t="e">
        <v>#N/A</v>
      </c>
      <c r="M585" s="13">
        <v>36450</v>
      </c>
      <c r="N585">
        <v>20.64</v>
      </c>
    </row>
    <row r="586" spans="1:14" x14ac:dyDescent="0.2">
      <c r="A586" s="13">
        <v>36319</v>
      </c>
      <c r="B586" t="e">
        <v>#N/A</v>
      </c>
      <c r="C586" t="e">
        <v>#N/A</v>
      </c>
      <c r="D586" t="e">
        <v>#N/A</v>
      </c>
      <c r="E586">
        <v>235</v>
      </c>
      <c r="F586" t="e">
        <v>#N/A</v>
      </c>
      <c r="G586">
        <v>136.66999999999999</v>
      </c>
      <c r="H586">
        <v>90</v>
      </c>
      <c r="I586" t="e">
        <v>#N/A</v>
      </c>
      <c r="J586">
        <v>167.5</v>
      </c>
      <c r="K586">
        <v>262.5</v>
      </c>
      <c r="L586">
        <v>250</v>
      </c>
      <c r="M586" s="13">
        <v>36451</v>
      </c>
      <c r="N586">
        <v>29.19</v>
      </c>
    </row>
    <row r="587" spans="1:14" x14ac:dyDescent="0.2">
      <c r="A587" s="13">
        <v>36320</v>
      </c>
      <c r="B587" t="e">
        <v>#N/A</v>
      </c>
      <c r="C587" t="e">
        <v>#N/A</v>
      </c>
      <c r="D587" t="e">
        <v>#N/A</v>
      </c>
      <c r="E587">
        <v>129.32</v>
      </c>
      <c r="F587" t="e">
        <v>#N/A</v>
      </c>
      <c r="G587">
        <v>98.33</v>
      </c>
      <c r="H587">
        <v>123</v>
      </c>
      <c r="I587" t="e">
        <v>#N/A</v>
      </c>
      <c r="J587">
        <v>187.5</v>
      </c>
      <c r="K587">
        <v>150</v>
      </c>
      <c r="L587">
        <v>143.75</v>
      </c>
      <c r="M587" s="13">
        <v>36452</v>
      </c>
      <c r="N587">
        <v>27.88</v>
      </c>
    </row>
    <row r="588" spans="1:14" x14ac:dyDescent="0.2">
      <c r="A588" s="13">
        <v>36321</v>
      </c>
      <c r="B588" t="e">
        <v>#N/A</v>
      </c>
      <c r="C588" t="e">
        <v>#N/A</v>
      </c>
      <c r="D588" t="e">
        <v>#N/A</v>
      </c>
      <c r="E588">
        <v>82.01</v>
      </c>
      <c r="F588" t="e">
        <v>#N/A</v>
      </c>
      <c r="G588">
        <v>53.67</v>
      </c>
      <c r="H588">
        <v>61.25</v>
      </c>
      <c r="I588" t="e">
        <v>#N/A</v>
      </c>
      <c r="J588" t="e">
        <v>#N/A</v>
      </c>
      <c r="K588">
        <v>85.63</v>
      </c>
      <c r="L588">
        <v>85</v>
      </c>
      <c r="M588" s="13">
        <v>36453</v>
      </c>
      <c r="N588">
        <v>27.76</v>
      </c>
    </row>
    <row r="589" spans="1:14" x14ac:dyDescent="0.2">
      <c r="A589" s="13">
        <v>36322</v>
      </c>
      <c r="B589" t="e">
        <v>#N/A</v>
      </c>
      <c r="C589" t="e">
        <v>#N/A</v>
      </c>
      <c r="D589" t="e">
        <v>#N/A</v>
      </c>
      <c r="E589">
        <v>39.46</v>
      </c>
      <c r="F589" t="e">
        <v>#N/A</v>
      </c>
      <c r="G589" t="e">
        <v>#N/A</v>
      </c>
      <c r="H589">
        <v>39</v>
      </c>
      <c r="I589" t="e">
        <v>#N/A</v>
      </c>
      <c r="J589">
        <v>39.270000000000003</v>
      </c>
      <c r="K589">
        <v>42.22</v>
      </c>
      <c r="L589">
        <v>42</v>
      </c>
      <c r="M589" s="13">
        <v>36454</v>
      </c>
      <c r="N589">
        <v>27.1</v>
      </c>
    </row>
    <row r="590" spans="1:14" x14ac:dyDescent="0.2">
      <c r="A590" s="13">
        <v>36323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>
        <v>23</v>
      </c>
      <c r="H590">
        <v>25.38</v>
      </c>
      <c r="I590" t="e">
        <v>#N/A</v>
      </c>
      <c r="J590">
        <v>25.33</v>
      </c>
      <c r="K590" t="e">
        <v>#N/A</v>
      </c>
      <c r="L590" t="e">
        <v>#N/A</v>
      </c>
      <c r="M590" s="13">
        <v>36455</v>
      </c>
      <c r="N590">
        <v>26.54</v>
      </c>
    </row>
    <row r="591" spans="1:14" x14ac:dyDescent="0.2">
      <c r="A591" s="13">
        <v>36324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>
        <v>23</v>
      </c>
      <c r="H591">
        <v>25.38</v>
      </c>
      <c r="I591" t="e">
        <v>#N/A</v>
      </c>
      <c r="J591">
        <v>25.5</v>
      </c>
      <c r="K591" t="e">
        <v>#N/A</v>
      </c>
      <c r="L591" t="e">
        <v>#N/A</v>
      </c>
      <c r="M591" s="13">
        <v>36456</v>
      </c>
      <c r="N591">
        <v>22.88</v>
      </c>
    </row>
    <row r="592" spans="1:14" x14ac:dyDescent="0.2">
      <c r="A592" s="13">
        <v>36325</v>
      </c>
      <c r="B592" t="e">
        <v>#N/A</v>
      </c>
      <c r="C592" t="e">
        <v>#N/A</v>
      </c>
      <c r="D592" t="e">
        <v>#N/A</v>
      </c>
      <c r="E592">
        <v>29.77</v>
      </c>
      <c r="F592" t="e">
        <v>#N/A</v>
      </c>
      <c r="G592">
        <v>30</v>
      </c>
      <c r="H592" t="e">
        <v>#N/A</v>
      </c>
      <c r="I592" t="e">
        <v>#N/A</v>
      </c>
      <c r="J592">
        <v>32.25</v>
      </c>
      <c r="K592">
        <v>28.01</v>
      </c>
      <c r="L592">
        <v>34</v>
      </c>
      <c r="M592" s="13">
        <v>36457</v>
      </c>
      <c r="N592">
        <v>21.83</v>
      </c>
    </row>
    <row r="593" spans="1:14" x14ac:dyDescent="0.2">
      <c r="A593" s="13">
        <v>36326</v>
      </c>
      <c r="B593" t="e">
        <v>#N/A</v>
      </c>
      <c r="C593" t="e">
        <v>#N/A</v>
      </c>
      <c r="D593" t="e">
        <v>#N/A</v>
      </c>
      <c r="E593">
        <v>21.06</v>
      </c>
      <c r="F593" t="e">
        <v>#N/A</v>
      </c>
      <c r="G593">
        <v>27.45</v>
      </c>
      <c r="H593">
        <v>27.25</v>
      </c>
      <c r="I593" t="e">
        <v>#N/A</v>
      </c>
      <c r="J593">
        <v>22</v>
      </c>
      <c r="K593">
        <v>19.36</v>
      </c>
      <c r="L593">
        <v>20</v>
      </c>
      <c r="M593" s="13">
        <v>36458</v>
      </c>
      <c r="N593">
        <v>29.42</v>
      </c>
    </row>
    <row r="594" spans="1:14" x14ac:dyDescent="0.2">
      <c r="A594" s="13">
        <v>36327</v>
      </c>
      <c r="B594" t="e">
        <v>#N/A</v>
      </c>
      <c r="C594" t="e">
        <v>#N/A</v>
      </c>
      <c r="D594" t="e">
        <v>#N/A</v>
      </c>
      <c r="E594">
        <v>17.579999999999998</v>
      </c>
      <c r="F594" t="e">
        <v>#N/A</v>
      </c>
      <c r="G594">
        <v>27.21</v>
      </c>
      <c r="H594">
        <v>25.25</v>
      </c>
      <c r="I594" t="e">
        <v>#N/A</v>
      </c>
      <c r="J594">
        <v>21.39</v>
      </c>
      <c r="K594">
        <v>15.55</v>
      </c>
      <c r="L594">
        <v>17.170000000000002</v>
      </c>
      <c r="M594" s="13">
        <v>36459</v>
      </c>
      <c r="N594">
        <v>27.37</v>
      </c>
    </row>
    <row r="595" spans="1:14" x14ac:dyDescent="0.2">
      <c r="A595" s="13">
        <v>36328</v>
      </c>
      <c r="B595" t="e">
        <v>#N/A</v>
      </c>
      <c r="C595" t="e">
        <v>#N/A</v>
      </c>
      <c r="D595" t="e">
        <v>#N/A</v>
      </c>
      <c r="E595">
        <v>18.03</v>
      </c>
      <c r="F595" t="e">
        <v>#N/A</v>
      </c>
      <c r="G595">
        <v>26.66</v>
      </c>
      <c r="H595">
        <v>24</v>
      </c>
      <c r="I595" t="e">
        <v>#N/A</v>
      </c>
      <c r="J595">
        <v>20.67</v>
      </c>
      <c r="K595">
        <v>16.34</v>
      </c>
      <c r="L595">
        <v>18.07</v>
      </c>
      <c r="M595" s="13">
        <v>36460</v>
      </c>
      <c r="N595">
        <v>25.5</v>
      </c>
    </row>
    <row r="596" spans="1:14" x14ac:dyDescent="0.2">
      <c r="A596" s="13">
        <v>36329</v>
      </c>
      <c r="B596" t="e">
        <v>#N/A</v>
      </c>
      <c r="C596" t="e">
        <v>#N/A</v>
      </c>
      <c r="D596" t="e">
        <v>#N/A</v>
      </c>
      <c r="E596">
        <v>17.3</v>
      </c>
      <c r="F596" t="e">
        <v>#N/A</v>
      </c>
      <c r="G596">
        <v>25.7</v>
      </c>
      <c r="H596" t="e">
        <v>#N/A</v>
      </c>
      <c r="I596" t="e">
        <v>#N/A</v>
      </c>
      <c r="J596" t="e">
        <v>#N/A</v>
      </c>
      <c r="K596">
        <v>15.29</v>
      </c>
      <c r="L596">
        <v>17.399999999999999</v>
      </c>
      <c r="M596" s="13">
        <v>36461</v>
      </c>
      <c r="N596">
        <v>24.48</v>
      </c>
    </row>
    <row r="597" spans="1:14" x14ac:dyDescent="0.2">
      <c r="A597" s="13">
        <v>36330</v>
      </c>
      <c r="B597" t="e">
        <v>#N/A</v>
      </c>
      <c r="C597" t="e">
        <v>#N/A</v>
      </c>
      <c r="D597" t="e">
        <v>#N/A</v>
      </c>
      <c r="E597">
        <v>16</v>
      </c>
      <c r="F597" t="e">
        <v>#N/A</v>
      </c>
      <c r="G597">
        <v>22.44</v>
      </c>
      <c r="H597" t="e">
        <v>#N/A</v>
      </c>
      <c r="I597" t="e">
        <v>#N/A</v>
      </c>
      <c r="J597" t="e">
        <v>#N/A</v>
      </c>
      <c r="K597" t="e">
        <v>#N/A</v>
      </c>
      <c r="L597">
        <v>16.899999999999999</v>
      </c>
      <c r="M597" s="13">
        <v>36462</v>
      </c>
      <c r="N597">
        <v>24.41</v>
      </c>
    </row>
    <row r="598" spans="1:14" x14ac:dyDescent="0.2">
      <c r="A598" s="13">
        <v>36331</v>
      </c>
      <c r="B598" t="e">
        <v>#N/A</v>
      </c>
      <c r="C598" t="e">
        <v>#N/A</v>
      </c>
      <c r="D598" t="e">
        <v>#N/A</v>
      </c>
      <c r="E598">
        <v>16</v>
      </c>
      <c r="F598" t="e">
        <v>#N/A</v>
      </c>
      <c r="G598">
        <v>22.44</v>
      </c>
      <c r="H598" t="e">
        <v>#N/A</v>
      </c>
      <c r="I598" t="e">
        <v>#N/A</v>
      </c>
      <c r="J598" t="e">
        <v>#N/A</v>
      </c>
      <c r="K598" t="e">
        <v>#N/A</v>
      </c>
      <c r="L598">
        <v>17</v>
      </c>
      <c r="M598" s="13">
        <v>36465</v>
      </c>
      <c r="N598">
        <v>24.15</v>
      </c>
    </row>
    <row r="599" spans="1:14" x14ac:dyDescent="0.2">
      <c r="A599" s="13">
        <v>36332</v>
      </c>
      <c r="B599" t="e">
        <v>#N/A</v>
      </c>
      <c r="C599" t="e">
        <v>#N/A</v>
      </c>
      <c r="D599" t="e">
        <v>#N/A</v>
      </c>
      <c r="E599">
        <v>21.28</v>
      </c>
      <c r="F599" t="e">
        <v>#N/A</v>
      </c>
      <c r="G599">
        <v>25.75</v>
      </c>
      <c r="H599" t="e">
        <v>#N/A</v>
      </c>
      <c r="I599" t="e">
        <v>#N/A</v>
      </c>
      <c r="J599">
        <v>22.33</v>
      </c>
      <c r="K599">
        <v>20.07</v>
      </c>
      <c r="L599">
        <v>20.73</v>
      </c>
      <c r="M599" s="13">
        <v>36466</v>
      </c>
      <c r="N599">
        <v>22.7</v>
      </c>
    </row>
    <row r="600" spans="1:14" x14ac:dyDescent="0.2">
      <c r="A600" s="13">
        <v>36333</v>
      </c>
      <c r="B600" t="e">
        <v>#N/A</v>
      </c>
      <c r="C600" t="e">
        <v>#N/A</v>
      </c>
      <c r="D600" t="e">
        <v>#N/A</v>
      </c>
      <c r="E600">
        <v>25.73</v>
      </c>
      <c r="F600" t="e">
        <v>#N/A</v>
      </c>
      <c r="G600">
        <v>24.67</v>
      </c>
      <c r="H600">
        <v>27</v>
      </c>
      <c r="I600" t="e">
        <v>#N/A</v>
      </c>
      <c r="J600">
        <v>26.17</v>
      </c>
      <c r="K600">
        <v>27.19</v>
      </c>
      <c r="L600">
        <v>29</v>
      </c>
      <c r="M600" s="13">
        <v>36467</v>
      </c>
      <c r="N600">
        <v>26.65</v>
      </c>
    </row>
    <row r="601" spans="1:14" x14ac:dyDescent="0.2">
      <c r="A601" s="13">
        <v>36334</v>
      </c>
      <c r="B601" t="e">
        <v>#N/A</v>
      </c>
      <c r="C601" t="e">
        <v>#N/A</v>
      </c>
      <c r="D601" t="e">
        <v>#N/A</v>
      </c>
      <c r="E601">
        <v>27.83</v>
      </c>
      <c r="F601" t="e">
        <v>#N/A</v>
      </c>
      <c r="G601">
        <v>28.75</v>
      </c>
      <c r="H601">
        <v>27.67</v>
      </c>
      <c r="I601" t="e">
        <v>#N/A</v>
      </c>
      <c r="J601">
        <v>26.5</v>
      </c>
      <c r="K601">
        <v>29.6</v>
      </c>
      <c r="L601">
        <v>29</v>
      </c>
      <c r="M601" s="13">
        <v>36468</v>
      </c>
      <c r="N601">
        <v>30.29</v>
      </c>
    </row>
    <row r="602" spans="1:14" x14ac:dyDescent="0.2">
      <c r="A602" s="13">
        <v>36335</v>
      </c>
      <c r="B602" t="e">
        <v>#N/A</v>
      </c>
      <c r="C602" t="e">
        <v>#N/A</v>
      </c>
      <c r="D602" t="e">
        <v>#N/A</v>
      </c>
      <c r="E602">
        <v>28.32</v>
      </c>
      <c r="F602" t="e">
        <v>#N/A</v>
      </c>
      <c r="G602">
        <v>31</v>
      </c>
      <c r="H602">
        <v>32</v>
      </c>
      <c r="I602" t="e">
        <v>#N/A</v>
      </c>
      <c r="J602">
        <v>28.33</v>
      </c>
      <c r="K602">
        <v>28.91</v>
      </c>
      <c r="L602">
        <v>29.63</v>
      </c>
      <c r="M602" s="13">
        <v>36469</v>
      </c>
      <c r="N602">
        <v>26.04</v>
      </c>
    </row>
    <row r="603" spans="1:14" x14ac:dyDescent="0.2">
      <c r="A603" s="13">
        <v>36336</v>
      </c>
      <c r="B603" t="e">
        <v>#N/A</v>
      </c>
      <c r="C603" t="e">
        <v>#N/A</v>
      </c>
      <c r="D603" t="e">
        <v>#N/A</v>
      </c>
      <c r="E603">
        <v>27.43</v>
      </c>
      <c r="F603" t="e">
        <v>#N/A</v>
      </c>
      <c r="G603">
        <v>33.909999999999997</v>
      </c>
      <c r="H603">
        <v>37</v>
      </c>
      <c r="I603" t="e">
        <v>#N/A</v>
      </c>
      <c r="J603">
        <v>27.5</v>
      </c>
      <c r="K603">
        <v>28.79</v>
      </c>
      <c r="L603">
        <v>30</v>
      </c>
      <c r="M603" s="13">
        <v>36470</v>
      </c>
      <c r="N603">
        <v>16.149999999999999</v>
      </c>
    </row>
    <row r="604" spans="1:14" x14ac:dyDescent="0.2">
      <c r="A604" s="13">
        <v>36337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>
        <v>31.5</v>
      </c>
      <c r="H604" t="e">
        <v>#N/A</v>
      </c>
      <c r="I604" t="e">
        <v>#N/A</v>
      </c>
      <c r="J604">
        <v>24</v>
      </c>
      <c r="K604" t="e">
        <v>#N/A</v>
      </c>
      <c r="L604">
        <v>26</v>
      </c>
      <c r="M604" s="13">
        <v>36471</v>
      </c>
      <c r="N604">
        <v>16.149999999999999</v>
      </c>
    </row>
    <row r="605" spans="1:14" x14ac:dyDescent="0.2">
      <c r="A605" s="13">
        <v>36338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>
        <v>31.5</v>
      </c>
      <c r="H605" t="e">
        <v>#N/A</v>
      </c>
      <c r="I605" t="e">
        <v>#N/A</v>
      </c>
      <c r="J605">
        <v>24</v>
      </c>
      <c r="K605" t="e">
        <v>#N/A</v>
      </c>
      <c r="L605">
        <v>26</v>
      </c>
      <c r="M605" s="13">
        <v>36472</v>
      </c>
      <c r="N605">
        <v>24.05</v>
      </c>
    </row>
    <row r="606" spans="1:14" x14ac:dyDescent="0.2">
      <c r="A606" s="13">
        <v>36339</v>
      </c>
      <c r="B606" t="e">
        <v>#N/A</v>
      </c>
      <c r="C606" t="e">
        <v>#N/A</v>
      </c>
      <c r="D606" t="e">
        <v>#N/A</v>
      </c>
      <c r="E606">
        <v>66.59</v>
      </c>
      <c r="F606" t="e">
        <v>#N/A</v>
      </c>
      <c r="G606">
        <v>76.56</v>
      </c>
      <c r="H606">
        <v>73.400000000000006</v>
      </c>
      <c r="I606" t="e">
        <v>#N/A</v>
      </c>
      <c r="J606" t="e">
        <v>#N/A</v>
      </c>
      <c r="K606">
        <v>66.33</v>
      </c>
      <c r="L606">
        <v>69.400000000000006</v>
      </c>
      <c r="M606" s="13">
        <v>36473</v>
      </c>
      <c r="N606">
        <v>20.32</v>
      </c>
    </row>
    <row r="607" spans="1:14" x14ac:dyDescent="0.2">
      <c r="A607" s="13">
        <v>36340</v>
      </c>
      <c r="B607" t="e">
        <v>#N/A</v>
      </c>
      <c r="C607" t="e">
        <v>#N/A</v>
      </c>
      <c r="D607" t="e">
        <v>#N/A</v>
      </c>
      <c r="E607">
        <v>31</v>
      </c>
      <c r="F607" t="e">
        <v>#N/A</v>
      </c>
      <c r="G607">
        <v>50</v>
      </c>
      <c r="H607">
        <v>42</v>
      </c>
      <c r="I607" t="e">
        <v>#N/A</v>
      </c>
      <c r="J607" t="e">
        <v>#N/A</v>
      </c>
      <c r="K607">
        <v>28.72</v>
      </c>
      <c r="L607">
        <v>31</v>
      </c>
      <c r="M607" s="13">
        <v>36474</v>
      </c>
      <c r="N607">
        <v>19.75</v>
      </c>
    </row>
    <row r="608" spans="1:14" x14ac:dyDescent="0.2">
      <c r="A608" s="13">
        <v>36341</v>
      </c>
      <c r="B608" t="e">
        <v>#N/A</v>
      </c>
      <c r="C608" t="e">
        <v>#N/A</v>
      </c>
      <c r="D608" t="e">
        <v>#N/A</v>
      </c>
      <c r="E608">
        <v>27.66</v>
      </c>
      <c r="F608" t="e">
        <v>#N/A</v>
      </c>
      <c r="G608">
        <v>58.67</v>
      </c>
      <c r="H608">
        <v>40.5</v>
      </c>
      <c r="I608" t="e">
        <v>#N/A</v>
      </c>
      <c r="J608">
        <v>30</v>
      </c>
      <c r="K608">
        <v>22.38</v>
      </c>
      <c r="L608">
        <v>28.5</v>
      </c>
      <c r="M608" s="13">
        <v>36475</v>
      </c>
      <c r="N608">
        <v>20.22</v>
      </c>
    </row>
    <row r="609" spans="1:14" x14ac:dyDescent="0.2">
      <c r="A609" s="13">
        <v>36342</v>
      </c>
      <c r="B609" t="e">
        <v>#N/A</v>
      </c>
      <c r="C609" t="e">
        <v>#N/A</v>
      </c>
      <c r="D609" t="e">
        <v>#N/A</v>
      </c>
      <c r="E609">
        <v>31.4</v>
      </c>
      <c r="F609" t="e">
        <v>#N/A</v>
      </c>
      <c r="G609">
        <v>38</v>
      </c>
      <c r="H609">
        <v>35.5</v>
      </c>
      <c r="I609" t="e">
        <v>#N/A</v>
      </c>
      <c r="J609">
        <v>34.630000000000003</v>
      </c>
      <c r="K609">
        <v>25.59</v>
      </c>
      <c r="L609">
        <v>31</v>
      </c>
      <c r="M609" s="13">
        <v>36476</v>
      </c>
      <c r="N609">
        <v>21.79</v>
      </c>
    </row>
    <row r="610" spans="1:14" x14ac:dyDescent="0.2">
      <c r="A610" s="13">
        <v>36343</v>
      </c>
      <c r="B610" t="e">
        <v>#N/A</v>
      </c>
      <c r="C610" t="e">
        <v>#N/A</v>
      </c>
      <c r="D610" t="e">
        <v>#N/A</v>
      </c>
      <c r="E610">
        <v>32.119999999999997</v>
      </c>
      <c r="F610" t="e">
        <v>#N/A</v>
      </c>
      <c r="G610">
        <v>42</v>
      </c>
      <c r="H610">
        <v>36.75</v>
      </c>
      <c r="I610" t="e">
        <v>#N/A</v>
      </c>
      <c r="J610">
        <v>35.5</v>
      </c>
      <c r="K610">
        <v>29.25</v>
      </c>
      <c r="L610">
        <v>30.08</v>
      </c>
      <c r="M610" s="13">
        <v>36477</v>
      </c>
      <c r="N610">
        <v>16.670000000000002</v>
      </c>
    </row>
    <row r="611" spans="1:14" x14ac:dyDescent="0.2">
      <c r="A611" s="13">
        <v>36344</v>
      </c>
      <c r="B611" t="e">
        <v>#N/A</v>
      </c>
      <c r="C611" t="e">
        <v>#N/A</v>
      </c>
      <c r="D611" t="e">
        <v>#N/A</v>
      </c>
      <c r="E611">
        <v>43.68</v>
      </c>
      <c r="F611" t="e">
        <v>#N/A</v>
      </c>
      <c r="G611">
        <v>40.200000000000003</v>
      </c>
      <c r="H611" t="e">
        <v>#N/A</v>
      </c>
      <c r="I611" t="e">
        <v>#N/A</v>
      </c>
      <c r="J611">
        <v>39.5</v>
      </c>
      <c r="K611" t="e">
        <v>#N/A</v>
      </c>
      <c r="L611" t="e">
        <v>#N/A</v>
      </c>
      <c r="M611" s="13">
        <v>36478</v>
      </c>
      <c r="N611">
        <v>16.670000000000002</v>
      </c>
    </row>
    <row r="612" spans="1:14" x14ac:dyDescent="0.2">
      <c r="A612" s="13">
        <v>36345</v>
      </c>
      <c r="B612" t="e">
        <v>#N/A</v>
      </c>
      <c r="C612" t="e">
        <v>#N/A</v>
      </c>
      <c r="D612" t="e">
        <v>#N/A</v>
      </c>
      <c r="E612">
        <v>43.68</v>
      </c>
      <c r="F612" t="e">
        <v>#N/A</v>
      </c>
      <c r="G612">
        <v>39.33</v>
      </c>
      <c r="H612" t="e">
        <v>#N/A</v>
      </c>
      <c r="I612" t="e">
        <v>#N/A</v>
      </c>
      <c r="J612">
        <v>39.5</v>
      </c>
      <c r="K612" t="e">
        <v>#N/A</v>
      </c>
      <c r="L612" t="e">
        <v>#N/A</v>
      </c>
      <c r="M612" s="13">
        <v>36479</v>
      </c>
      <c r="N612">
        <v>23.2</v>
      </c>
    </row>
    <row r="613" spans="1:14" x14ac:dyDescent="0.2">
      <c r="A613" s="13">
        <v>36346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>
        <v>44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s="13">
        <v>36480</v>
      </c>
      <c r="N613">
        <v>25.64</v>
      </c>
    </row>
    <row r="614" spans="1:14" x14ac:dyDescent="0.2">
      <c r="A614" s="13">
        <v>36347</v>
      </c>
      <c r="B614" t="e">
        <v>#N/A</v>
      </c>
      <c r="C614" t="e">
        <v>#N/A</v>
      </c>
      <c r="D614" t="e">
        <v>#N/A</v>
      </c>
      <c r="E614">
        <v>166.13</v>
      </c>
      <c r="F614" t="e">
        <v>#N/A</v>
      </c>
      <c r="G614">
        <v>156.66999999999999</v>
      </c>
      <c r="H614" t="e">
        <v>#N/A</v>
      </c>
      <c r="I614" t="e">
        <v>#N/A</v>
      </c>
      <c r="J614" t="e">
        <v>#N/A</v>
      </c>
      <c r="K614">
        <v>157.5</v>
      </c>
      <c r="L614" t="e">
        <v>#N/A</v>
      </c>
      <c r="M614" s="13">
        <v>36481</v>
      </c>
      <c r="N614">
        <v>24.49</v>
      </c>
    </row>
    <row r="615" spans="1:14" x14ac:dyDescent="0.2">
      <c r="A615" s="13">
        <v>36348</v>
      </c>
      <c r="B615" t="e">
        <v>#N/A</v>
      </c>
      <c r="C615" t="e">
        <v>#N/A</v>
      </c>
      <c r="D615" t="e">
        <v>#N/A</v>
      </c>
      <c r="E615">
        <v>92.21</v>
      </c>
      <c r="F615" t="e">
        <v>#N/A</v>
      </c>
      <c r="G615">
        <v>127.5</v>
      </c>
      <c r="H615">
        <v>124.25</v>
      </c>
      <c r="I615" t="e">
        <v>#N/A</v>
      </c>
      <c r="J615" t="e">
        <v>#N/A</v>
      </c>
      <c r="K615" t="e">
        <v>#N/A</v>
      </c>
      <c r="L615">
        <v>95</v>
      </c>
      <c r="M615" s="13">
        <v>36482</v>
      </c>
      <c r="N615">
        <v>23.84</v>
      </c>
    </row>
    <row r="616" spans="1:14" x14ac:dyDescent="0.2">
      <c r="A616" s="13">
        <v>36349</v>
      </c>
      <c r="B616" t="e">
        <v>#N/A</v>
      </c>
      <c r="C616" t="e">
        <v>#N/A</v>
      </c>
      <c r="D616" t="e">
        <v>#N/A</v>
      </c>
      <c r="E616">
        <v>42.84</v>
      </c>
      <c r="F616" t="e">
        <v>#N/A</v>
      </c>
      <c r="G616" t="e">
        <v>#N/A</v>
      </c>
      <c r="H616">
        <v>35.89</v>
      </c>
      <c r="I616" t="e">
        <v>#N/A</v>
      </c>
      <c r="J616">
        <v>43.5</v>
      </c>
      <c r="K616">
        <v>40</v>
      </c>
      <c r="L616">
        <v>37.25</v>
      </c>
      <c r="M616" s="13">
        <v>36483</v>
      </c>
      <c r="N616">
        <v>21.74</v>
      </c>
    </row>
    <row r="617" spans="1:14" x14ac:dyDescent="0.2">
      <c r="A617" s="13">
        <v>36350</v>
      </c>
      <c r="B617" t="e">
        <v>#N/A</v>
      </c>
      <c r="C617" t="e">
        <v>#N/A</v>
      </c>
      <c r="D617" t="e">
        <v>#N/A</v>
      </c>
      <c r="E617">
        <v>31.95</v>
      </c>
      <c r="F617" t="e">
        <v>#N/A</v>
      </c>
      <c r="G617">
        <v>32.67</v>
      </c>
      <c r="H617">
        <v>31.31</v>
      </c>
      <c r="I617" t="e">
        <v>#N/A</v>
      </c>
      <c r="J617" t="e">
        <v>#N/A</v>
      </c>
      <c r="K617">
        <v>31.93</v>
      </c>
      <c r="L617">
        <v>30.88</v>
      </c>
      <c r="M617" s="13">
        <v>36484</v>
      </c>
      <c r="N617">
        <v>15.67</v>
      </c>
    </row>
    <row r="618" spans="1:14" x14ac:dyDescent="0.2">
      <c r="A618" s="13">
        <v>36351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>
        <v>22</v>
      </c>
      <c r="H618" t="e">
        <v>#N/A</v>
      </c>
      <c r="I618" t="e">
        <v>#N/A</v>
      </c>
      <c r="J618">
        <v>24.13</v>
      </c>
      <c r="K618" t="e">
        <v>#N/A</v>
      </c>
      <c r="L618">
        <v>23</v>
      </c>
      <c r="M618" s="13">
        <v>36485</v>
      </c>
      <c r="N618">
        <v>15.67</v>
      </c>
    </row>
    <row r="619" spans="1:14" x14ac:dyDescent="0.2">
      <c r="A619" s="13">
        <v>36352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>
        <v>22</v>
      </c>
      <c r="H619" t="e">
        <v>#N/A</v>
      </c>
      <c r="I619" t="e">
        <v>#N/A</v>
      </c>
      <c r="J619">
        <v>24.67</v>
      </c>
      <c r="K619" t="e">
        <v>#N/A</v>
      </c>
      <c r="L619">
        <v>24</v>
      </c>
      <c r="M619" s="13">
        <v>36486</v>
      </c>
      <c r="N619">
        <v>20.190000000000001</v>
      </c>
    </row>
    <row r="620" spans="1:14" x14ac:dyDescent="0.2">
      <c r="A620" s="13">
        <v>36353</v>
      </c>
      <c r="B620" t="e">
        <v>#N/A</v>
      </c>
      <c r="C620" t="e">
        <v>#N/A</v>
      </c>
      <c r="D620" t="e">
        <v>#N/A</v>
      </c>
      <c r="E620">
        <v>23.86</v>
      </c>
      <c r="F620" t="e">
        <v>#N/A</v>
      </c>
      <c r="G620">
        <v>29.35</v>
      </c>
      <c r="H620">
        <v>26</v>
      </c>
      <c r="I620" t="e">
        <v>#N/A</v>
      </c>
      <c r="J620">
        <v>28.5</v>
      </c>
      <c r="K620">
        <v>22.7</v>
      </c>
      <c r="L620">
        <v>24.92</v>
      </c>
      <c r="M620" s="13">
        <v>36487</v>
      </c>
      <c r="N620">
        <v>17.95</v>
      </c>
    </row>
    <row r="621" spans="1:14" x14ac:dyDescent="0.2">
      <c r="A621" s="13">
        <v>36354</v>
      </c>
      <c r="B621" t="e">
        <v>#N/A</v>
      </c>
      <c r="C621" t="e">
        <v>#N/A</v>
      </c>
      <c r="D621" t="e">
        <v>#N/A</v>
      </c>
      <c r="E621">
        <v>20.21</v>
      </c>
      <c r="F621" t="e">
        <v>#N/A</v>
      </c>
      <c r="G621">
        <v>24.58</v>
      </c>
      <c r="H621">
        <v>23.9</v>
      </c>
      <c r="I621" t="e">
        <v>#N/A</v>
      </c>
      <c r="J621">
        <v>22.5</v>
      </c>
      <c r="K621">
        <v>18.600000000000001</v>
      </c>
      <c r="L621">
        <v>20.54</v>
      </c>
      <c r="M621" s="13">
        <v>36488</v>
      </c>
      <c r="N621">
        <v>16.649999999999999</v>
      </c>
    </row>
    <row r="622" spans="1:14" x14ac:dyDescent="0.2">
      <c r="A622" s="13">
        <v>36355</v>
      </c>
      <c r="B622" t="e">
        <v>#N/A</v>
      </c>
      <c r="C622" t="e">
        <v>#N/A</v>
      </c>
      <c r="D622" t="e">
        <v>#N/A</v>
      </c>
      <c r="E622">
        <v>21.16</v>
      </c>
      <c r="F622" t="e">
        <v>#N/A</v>
      </c>
      <c r="G622">
        <v>24.75</v>
      </c>
      <c r="H622">
        <v>23.6</v>
      </c>
      <c r="I622" t="e">
        <v>#N/A</v>
      </c>
      <c r="J622">
        <v>22</v>
      </c>
      <c r="K622">
        <v>20.98</v>
      </c>
      <c r="L622">
        <v>25.1</v>
      </c>
      <c r="M622" s="13">
        <v>36493</v>
      </c>
      <c r="N622">
        <v>24.72</v>
      </c>
    </row>
    <row r="623" spans="1:14" x14ac:dyDescent="0.2">
      <c r="A623" s="13">
        <v>36356</v>
      </c>
      <c r="B623" t="e">
        <v>#N/A</v>
      </c>
      <c r="C623" t="e">
        <v>#N/A</v>
      </c>
      <c r="D623" t="e">
        <v>#N/A</v>
      </c>
      <c r="E623">
        <v>29.15</v>
      </c>
      <c r="F623" t="e">
        <v>#N/A</v>
      </c>
      <c r="G623">
        <v>34</v>
      </c>
      <c r="H623">
        <v>31.41</v>
      </c>
      <c r="I623" t="e">
        <v>#N/A</v>
      </c>
      <c r="J623" t="e">
        <v>#N/A</v>
      </c>
      <c r="K623">
        <v>31.54</v>
      </c>
      <c r="L623">
        <v>34</v>
      </c>
      <c r="M623" s="13">
        <v>36494</v>
      </c>
      <c r="N623">
        <v>26.54</v>
      </c>
    </row>
    <row r="624" spans="1:14" x14ac:dyDescent="0.2">
      <c r="A624" s="13">
        <v>36357</v>
      </c>
      <c r="B624" t="e">
        <v>#N/A</v>
      </c>
      <c r="C624" t="e">
        <v>#N/A</v>
      </c>
      <c r="D624" t="e">
        <v>#N/A</v>
      </c>
      <c r="E624">
        <v>46.26</v>
      </c>
      <c r="F624" t="e">
        <v>#N/A</v>
      </c>
      <c r="G624">
        <v>50.3</v>
      </c>
      <c r="H624">
        <v>40.630000000000003</v>
      </c>
      <c r="I624" t="e">
        <v>#N/A</v>
      </c>
      <c r="J624" t="e">
        <v>#N/A</v>
      </c>
      <c r="K624">
        <v>48.31</v>
      </c>
      <c r="L624">
        <v>50.22</v>
      </c>
      <c r="M624" s="13">
        <v>36495</v>
      </c>
      <c r="N624">
        <v>27.17</v>
      </c>
    </row>
    <row r="625" spans="1:14" x14ac:dyDescent="0.2">
      <c r="A625" s="13">
        <v>36358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>
        <v>32</v>
      </c>
      <c r="H625">
        <v>36</v>
      </c>
      <c r="I625" t="e">
        <v>#N/A</v>
      </c>
      <c r="J625">
        <v>38</v>
      </c>
      <c r="K625" t="e">
        <v>#N/A</v>
      </c>
      <c r="L625">
        <v>35.25</v>
      </c>
      <c r="M625" s="13">
        <v>36496</v>
      </c>
      <c r="N625">
        <v>25.32</v>
      </c>
    </row>
    <row r="626" spans="1:14" x14ac:dyDescent="0.2">
      <c r="A626" s="13">
        <v>36359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>
        <v>32</v>
      </c>
      <c r="H626">
        <v>36</v>
      </c>
      <c r="I626" t="e">
        <v>#N/A</v>
      </c>
      <c r="J626">
        <v>38</v>
      </c>
      <c r="K626" t="e">
        <v>#N/A</v>
      </c>
      <c r="L626">
        <v>35.25</v>
      </c>
      <c r="M626" s="13">
        <v>36497</v>
      </c>
      <c r="N626">
        <v>20.98</v>
      </c>
    </row>
    <row r="627" spans="1:14" x14ac:dyDescent="0.2">
      <c r="A627" s="13">
        <v>36360</v>
      </c>
      <c r="B627" t="e">
        <v>#N/A</v>
      </c>
      <c r="C627" t="e">
        <v>#N/A</v>
      </c>
      <c r="D627" t="e">
        <v>#N/A</v>
      </c>
      <c r="E627">
        <v>99.55</v>
      </c>
      <c r="F627" t="e">
        <v>#N/A</v>
      </c>
      <c r="G627">
        <v>130</v>
      </c>
      <c r="H627">
        <v>135</v>
      </c>
      <c r="I627" t="e">
        <v>#N/A</v>
      </c>
      <c r="J627">
        <v>113.75</v>
      </c>
      <c r="K627">
        <v>105.71</v>
      </c>
      <c r="L627">
        <v>105</v>
      </c>
      <c r="M627" s="13">
        <v>36498</v>
      </c>
      <c r="N627">
        <v>14.04</v>
      </c>
    </row>
    <row r="628" spans="1:14" x14ac:dyDescent="0.2">
      <c r="A628" s="13">
        <v>36361</v>
      </c>
      <c r="B628" t="e">
        <v>#N/A</v>
      </c>
      <c r="C628" t="e">
        <v>#N/A</v>
      </c>
      <c r="D628" t="e">
        <v>#N/A</v>
      </c>
      <c r="E628">
        <v>73.22</v>
      </c>
      <c r="F628" t="e">
        <v>#N/A</v>
      </c>
      <c r="G628">
        <v>56.5</v>
      </c>
      <c r="H628">
        <v>55</v>
      </c>
      <c r="I628" t="e">
        <v>#N/A</v>
      </c>
      <c r="J628">
        <v>70</v>
      </c>
      <c r="K628">
        <v>78.430000000000007</v>
      </c>
      <c r="L628">
        <v>81</v>
      </c>
      <c r="M628" s="13">
        <v>36499</v>
      </c>
      <c r="N628">
        <v>14.04</v>
      </c>
    </row>
    <row r="629" spans="1:14" x14ac:dyDescent="0.2">
      <c r="A629" s="13">
        <v>36362</v>
      </c>
      <c r="B629" t="e">
        <v>#N/A</v>
      </c>
      <c r="C629" t="e">
        <v>#N/A</v>
      </c>
      <c r="D629" t="e">
        <v>#N/A</v>
      </c>
      <c r="E629">
        <v>67.89</v>
      </c>
      <c r="F629" t="e">
        <v>#N/A</v>
      </c>
      <c r="G629">
        <v>45</v>
      </c>
      <c r="H629">
        <v>40.21</v>
      </c>
      <c r="I629" t="e">
        <v>#N/A</v>
      </c>
      <c r="J629">
        <v>73.400000000000006</v>
      </c>
      <c r="K629">
        <v>66.180000000000007</v>
      </c>
      <c r="L629">
        <v>72.5</v>
      </c>
      <c r="M629" s="13">
        <v>36500</v>
      </c>
      <c r="N629">
        <v>20.81</v>
      </c>
    </row>
    <row r="630" spans="1:14" x14ac:dyDescent="0.2">
      <c r="A630" s="13">
        <v>36363</v>
      </c>
      <c r="B630" t="e">
        <v>#N/A</v>
      </c>
      <c r="C630" t="e">
        <v>#N/A</v>
      </c>
      <c r="D630" t="e">
        <v>#N/A</v>
      </c>
      <c r="E630">
        <v>158.01</v>
      </c>
      <c r="F630" t="e">
        <v>#N/A</v>
      </c>
      <c r="G630">
        <v>75</v>
      </c>
      <c r="H630">
        <v>90</v>
      </c>
      <c r="I630" t="e">
        <v>#N/A</v>
      </c>
      <c r="J630">
        <v>161</v>
      </c>
      <c r="K630">
        <v>140</v>
      </c>
      <c r="L630">
        <v>162.5</v>
      </c>
      <c r="M630" s="13">
        <v>36501</v>
      </c>
      <c r="N630">
        <v>20.5</v>
      </c>
    </row>
    <row r="631" spans="1:14" x14ac:dyDescent="0.2">
      <c r="A631" s="13">
        <v>36364</v>
      </c>
      <c r="B631" t="e">
        <v>#N/A</v>
      </c>
      <c r="C631" t="e">
        <v>#N/A</v>
      </c>
      <c r="D631" t="e">
        <v>#N/A</v>
      </c>
      <c r="E631">
        <v>407.11</v>
      </c>
      <c r="F631" t="e">
        <v>#N/A</v>
      </c>
      <c r="G631">
        <v>163.33000000000001</v>
      </c>
      <c r="H631">
        <v>195.56</v>
      </c>
      <c r="I631" t="e">
        <v>#N/A</v>
      </c>
      <c r="J631">
        <v>440</v>
      </c>
      <c r="K631" t="e">
        <v>#N/A</v>
      </c>
      <c r="L631">
        <v>512.5</v>
      </c>
      <c r="M631" s="13">
        <v>36502</v>
      </c>
      <c r="N631">
        <v>24.14</v>
      </c>
    </row>
    <row r="632" spans="1:14" x14ac:dyDescent="0.2">
      <c r="A632" s="13">
        <v>36365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>
        <v>46</v>
      </c>
      <c r="H632">
        <v>33</v>
      </c>
      <c r="I632" t="e">
        <v>#N/A</v>
      </c>
      <c r="J632">
        <v>77.5</v>
      </c>
      <c r="K632">
        <v>77.5</v>
      </c>
      <c r="L632" t="e">
        <v>#N/A</v>
      </c>
      <c r="M632" s="13">
        <v>36503</v>
      </c>
      <c r="N632">
        <v>23.22</v>
      </c>
    </row>
    <row r="633" spans="1:14" x14ac:dyDescent="0.2">
      <c r="A633" s="13">
        <v>36366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>
        <v>45</v>
      </c>
      <c r="H633">
        <v>33</v>
      </c>
      <c r="I633" t="e">
        <v>#N/A</v>
      </c>
      <c r="J633">
        <v>77.5</v>
      </c>
      <c r="K633">
        <v>39</v>
      </c>
      <c r="L633" t="e">
        <v>#N/A</v>
      </c>
      <c r="M633" s="13">
        <v>36504</v>
      </c>
      <c r="N633">
        <v>20.92</v>
      </c>
    </row>
    <row r="634" spans="1:14" x14ac:dyDescent="0.2">
      <c r="A634" s="13">
        <v>36367</v>
      </c>
      <c r="B634" t="e">
        <v>#N/A</v>
      </c>
      <c r="C634" t="e">
        <v>#N/A</v>
      </c>
      <c r="D634" t="e">
        <v>#N/A</v>
      </c>
      <c r="E634">
        <v>497.13</v>
      </c>
      <c r="F634" t="e">
        <v>#N/A</v>
      </c>
      <c r="G634">
        <v>300</v>
      </c>
      <c r="H634">
        <v>169.23</v>
      </c>
      <c r="I634" t="e">
        <v>#N/A</v>
      </c>
      <c r="J634">
        <v>500</v>
      </c>
      <c r="K634" t="e">
        <v>#N/A</v>
      </c>
      <c r="L634" t="e">
        <v>#N/A</v>
      </c>
      <c r="M634" s="13">
        <v>36505</v>
      </c>
      <c r="N634">
        <v>16.3</v>
      </c>
    </row>
    <row r="635" spans="1:14" x14ac:dyDescent="0.2">
      <c r="A635" s="13">
        <v>36368</v>
      </c>
      <c r="B635" t="e">
        <v>#N/A</v>
      </c>
      <c r="C635" t="e">
        <v>#N/A</v>
      </c>
      <c r="D635" t="e">
        <v>#N/A</v>
      </c>
      <c r="E635">
        <v>568</v>
      </c>
      <c r="F635" t="e">
        <v>#N/A</v>
      </c>
      <c r="G635">
        <v>225</v>
      </c>
      <c r="H635">
        <v>175</v>
      </c>
      <c r="I635" t="e">
        <v>#N/A</v>
      </c>
      <c r="J635">
        <v>450</v>
      </c>
      <c r="K635">
        <v>550</v>
      </c>
      <c r="L635">
        <v>555</v>
      </c>
      <c r="M635" s="13">
        <v>36506</v>
      </c>
      <c r="N635">
        <v>16.3</v>
      </c>
    </row>
    <row r="636" spans="1:14" x14ac:dyDescent="0.2">
      <c r="A636" s="13">
        <v>36369</v>
      </c>
      <c r="B636" t="e">
        <v>#N/A</v>
      </c>
      <c r="C636" t="e">
        <v>#N/A</v>
      </c>
      <c r="D636" t="e">
        <v>#N/A</v>
      </c>
      <c r="E636">
        <v>170.5</v>
      </c>
      <c r="F636" t="e">
        <v>#N/A</v>
      </c>
      <c r="G636">
        <v>120</v>
      </c>
      <c r="H636">
        <v>105</v>
      </c>
      <c r="I636" t="e">
        <v>#N/A</v>
      </c>
      <c r="J636">
        <v>200.61</v>
      </c>
      <c r="K636">
        <v>201.25</v>
      </c>
      <c r="L636">
        <v>211.67</v>
      </c>
      <c r="M636" s="13">
        <v>36507</v>
      </c>
      <c r="N636">
        <v>22.98</v>
      </c>
    </row>
    <row r="637" spans="1:14" x14ac:dyDescent="0.2">
      <c r="A637" s="13">
        <v>36370</v>
      </c>
      <c r="B637" t="e">
        <v>#N/A</v>
      </c>
      <c r="C637" t="e">
        <v>#N/A</v>
      </c>
      <c r="D637" t="e">
        <v>#N/A</v>
      </c>
      <c r="E637" s="14">
        <v>1689.78</v>
      </c>
      <c r="F637" t="e">
        <v>#N/A</v>
      </c>
      <c r="G637">
        <v>225</v>
      </c>
      <c r="H637">
        <v>200</v>
      </c>
      <c r="I637" t="e">
        <v>#N/A</v>
      </c>
      <c r="J637" t="e">
        <v>#N/A</v>
      </c>
      <c r="K637" s="14">
        <v>1810</v>
      </c>
      <c r="L637" s="14">
        <v>1850</v>
      </c>
      <c r="M637" s="13">
        <v>36508</v>
      </c>
      <c r="N637">
        <v>22.62</v>
      </c>
    </row>
    <row r="638" spans="1:14" x14ac:dyDescent="0.2">
      <c r="A638" s="13">
        <v>36371</v>
      </c>
      <c r="B638" t="e">
        <v>#N/A</v>
      </c>
      <c r="C638" t="e">
        <v>#N/A</v>
      </c>
      <c r="D638" t="e">
        <v>#N/A</v>
      </c>
      <c r="E638" s="14">
        <v>1765.38</v>
      </c>
      <c r="F638" t="e">
        <v>#N/A</v>
      </c>
      <c r="G638">
        <v>225</v>
      </c>
      <c r="H638">
        <v>215</v>
      </c>
      <c r="I638" t="e">
        <v>#N/A</v>
      </c>
      <c r="J638" s="14">
        <v>1500</v>
      </c>
      <c r="K638" s="14">
        <v>1500</v>
      </c>
      <c r="L638" s="14">
        <v>1600</v>
      </c>
      <c r="M638" s="13">
        <v>36509</v>
      </c>
      <c r="N638">
        <v>23.75</v>
      </c>
    </row>
    <row r="639" spans="1:14" x14ac:dyDescent="0.2">
      <c r="A639" s="13">
        <v>36372</v>
      </c>
      <c r="B639" t="e">
        <v>#N/A</v>
      </c>
      <c r="C639" t="e">
        <v>#N/A</v>
      </c>
      <c r="D639" t="e">
        <v>#N/A</v>
      </c>
      <c r="E639">
        <v>230</v>
      </c>
      <c r="F639" t="e">
        <v>#N/A</v>
      </c>
      <c r="G639" t="e">
        <v>#N/A</v>
      </c>
      <c r="H639">
        <v>64.88</v>
      </c>
      <c r="I639" t="e">
        <v>#N/A</v>
      </c>
      <c r="J639">
        <v>175</v>
      </c>
      <c r="K639" t="e">
        <v>#N/A</v>
      </c>
      <c r="L639" t="e">
        <v>#N/A</v>
      </c>
      <c r="M639" s="13">
        <v>36510</v>
      </c>
      <c r="N639">
        <v>26.53</v>
      </c>
    </row>
    <row r="640" spans="1:14" x14ac:dyDescent="0.2">
      <c r="A640" s="13">
        <v>36373</v>
      </c>
      <c r="B640" t="e">
        <v>#N/A</v>
      </c>
      <c r="C640" t="e">
        <v>#N/A</v>
      </c>
      <c r="D640" t="e">
        <v>#N/A</v>
      </c>
      <c r="E640">
        <v>230</v>
      </c>
      <c r="F640" t="e">
        <v>#N/A</v>
      </c>
      <c r="G640" t="e">
        <v>#N/A</v>
      </c>
      <c r="H640">
        <v>64.88</v>
      </c>
      <c r="I640" t="e">
        <v>#N/A</v>
      </c>
      <c r="J640">
        <v>175</v>
      </c>
      <c r="K640" t="e">
        <v>#N/A</v>
      </c>
      <c r="L640" t="e">
        <v>#N/A</v>
      </c>
      <c r="M640" s="13">
        <v>36511</v>
      </c>
      <c r="N640">
        <v>26.79</v>
      </c>
    </row>
    <row r="641" spans="1:14" x14ac:dyDescent="0.2">
      <c r="A641" s="13">
        <v>36374</v>
      </c>
      <c r="B641" t="e">
        <v>#N/A</v>
      </c>
      <c r="C641" t="e">
        <v>#N/A</v>
      </c>
      <c r="D641" t="e">
        <v>#N/A</v>
      </c>
      <c r="E641">
        <v>277.44</v>
      </c>
      <c r="F641" t="e">
        <v>#N/A</v>
      </c>
      <c r="G641" t="e">
        <v>#N/A</v>
      </c>
      <c r="H641">
        <v>95</v>
      </c>
      <c r="I641" t="e">
        <v>#N/A</v>
      </c>
      <c r="J641" t="e">
        <v>#N/A</v>
      </c>
      <c r="K641" t="e">
        <v>#N/A</v>
      </c>
      <c r="L641">
        <v>350</v>
      </c>
      <c r="M641" s="13">
        <v>36512</v>
      </c>
      <c r="N641">
        <v>22.25</v>
      </c>
    </row>
    <row r="642" spans="1:14" x14ac:dyDescent="0.2">
      <c r="A642" s="13">
        <v>36375</v>
      </c>
      <c r="B642" t="e">
        <v>#N/A</v>
      </c>
      <c r="C642" t="e">
        <v>#N/A</v>
      </c>
      <c r="D642" t="e">
        <v>#N/A</v>
      </c>
      <c r="E642">
        <v>41.09</v>
      </c>
      <c r="F642" t="e">
        <v>#N/A</v>
      </c>
      <c r="G642">
        <v>35.64</v>
      </c>
      <c r="H642">
        <v>32.5</v>
      </c>
      <c r="I642" t="e">
        <v>#N/A</v>
      </c>
      <c r="J642">
        <v>44.46</v>
      </c>
      <c r="K642">
        <v>38</v>
      </c>
      <c r="L642">
        <v>42.8</v>
      </c>
      <c r="M642" s="13">
        <v>36513</v>
      </c>
      <c r="N642">
        <v>22.5</v>
      </c>
    </row>
    <row r="643" spans="1:14" x14ac:dyDescent="0.2">
      <c r="A643" s="13">
        <v>36376</v>
      </c>
      <c r="B643" t="e">
        <v>#N/A</v>
      </c>
      <c r="C643" t="e">
        <v>#N/A</v>
      </c>
      <c r="D643" t="e">
        <v>#N/A</v>
      </c>
      <c r="E643">
        <v>40.93</v>
      </c>
      <c r="F643" t="e">
        <v>#N/A</v>
      </c>
      <c r="G643">
        <v>35.33</v>
      </c>
      <c r="H643">
        <v>31.5</v>
      </c>
      <c r="I643" t="e">
        <v>#N/A</v>
      </c>
      <c r="J643">
        <v>43.94</v>
      </c>
      <c r="K643">
        <v>37.07</v>
      </c>
      <c r="L643">
        <v>41.9</v>
      </c>
      <c r="M643" s="13">
        <v>36514</v>
      </c>
      <c r="N643">
        <v>28.83</v>
      </c>
    </row>
    <row r="644" spans="1:14" x14ac:dyDescent="0.2">
      <c r="A644" s="13">
        <v>36377</v>
      </c>
      <c r="B644" t="e">
        <v>#N/A</v>
      </c>
      <c r="C644" t="e">
        <v>#N/A</v>
      </c>
      <c r="D644" t="e">
        <v>#N/A</v>
      </c>
      <c r="E644">
        <v>37.65</v>
      </c>
      <c r="F644" t="e">
        <v>#N/A</v>
      </c>
      <c r="G644">
        <v>35.67</v>
      </c>
      <c r="H644">
        <v>30.17</v>
      </c>
      <c r="I644" t="e">
        <v>#N/A</v>
      </c>
      <c r="J644">
        <v>42.94</v>
      </c>
      <c r="K644">
        <v>31.14</v>
      </c>
      <c r="L644">
        <v>36.5</v>
      </c>
      <c r="M644" s="13">
        <v>36515</v>
      </c>
      <c r="N644">
        <v>28.93</v>
      </c>
    </row>
    <row r="645" spans="1:14" x14ac:dyDescent="0.2">
      <c r="A645" s="13">
        <v>36378</v>
      </c>
      <c r="B645" t="e">
        <v>#N/A</v>
      </c>
      <c r="C645" t="e">
        <v>#N/A</v>
      </c>
      <c r="D645" t="e">
        <v>#N/A</v>
      </c>
      <c r="E645">
        <v>43.34</v>
      </c>
      <c r="F645" t="e">
        <v>#N/A</v>
      </c>
      <c r="G645">
        <v>39</v>
      </c>
      <c r="H645">
        <v>36</v>
      </c>
      <c r="I645" t="e">
        <v>#N/A</v>
      </c>
      <c r="J645">
        <v>49</v>
      </c>
      <c r="K645">
        <v>41.93</v>
      </c>
      <c r="L645" t="e">
        <v>#N/A</v>
      </c>
      <c r="M645" s="13">
        <v>36516</v>
      </c>
      <c r="N645">
        <v>31.27</v>
      </c>
    </row>
    <row r="646" spans="1:14" x14ac:dyDescent="0.2">
      <c r="A646" s="13">
        <v>36379</v>
      </c>
      <c r="B646" t="e">
        <v>#N/A</v>
      </c>
      <c r="C646" t="e">
        <v>#N/A</v>
      </c>
      <c r="D646" t="e">
        <v>#N/A</v>
      </c>
      <c r="E646">
        <v>30.93</v>
      </c>
      <c r="F646" t="e">
        <v>#N/A</v>
      </c>
      <c r="G646" t="e">
        <v>#N/A</v>
      </c>
      <c r="H646" t="e">
        <v>#N/A</v>
      </c>
      <c r="I646" t="e">
        <v>#N/A</v>
      </c>
      <c r="J646">
        <v>38</v>
      </c>
      <c r="K646">
        <v>25.67</v>
      </c>
      <c r="L646" t="e">
        <v>#N/A</v>
      </c>
      <c r="M646" s="13">
        <v>36517</v>
      </c>
      <c r="N646">
        <v>25.45</v>
      </c>
    </row>
    <row r="647" spans="1:14" x14ac:dyDescent="0.2">
      <c r="A647" s="13">
        <v>36380</v>
      </c>
      <c r="B647" t="e">
        <v>#N/A</v>
      </c>
      <c r="C647" t="e">
        <v>#N/A</v>
      </c>
      <c r="D647" t="e">
        <v>#N/A</v>
      </c>
      <c r="E647">
        <v>32.39</v>
      </c>
      <c r="F647" t="e">
        <v>#N/A</v>
      </c>
      <c r="G647" t="e">
        <v>#N/A</v>
      </c>
      <c r="H647" t="e">
        <v>#N/A</v>
      </c>
      <c r="I647" t="e">
        <v>#N/A</v>
      </c>
      <c r="J647">
        <v>38.33</v>
      </c>
      <c r="K647">
        <v>25.67</v>
      </c>
      <c r="L647" t="e">
        <v>#N/A</v>
      </c>
      <c r="M647" s="13">
        <v>36518</v>
      </c>
      <c r="N647">
        <v>20.74</v>
      </c>
    </row>
    <row r="648" spans="1:14" x14ac:dyDescent="0.2">
      <c r="A648" s="13">
        <v>36381</v>
      </c>
      <c r="B648" t="e">
        <v>#N/A</v>
      </c>
      <c r="C648" t="e">
        <v>#N/A</v>
      </c>
      <c r="D648" t="e">
        <v>#N/A</v>
      </c>
      <c r="E648">
        <v>46.31</v>
      </c>
      <c r="F648" t="e">
        <v>#N/A</v>
      </c>
      <c r="G648">
        <v>39</v>
      </c>
      <c r="H648" t="e">
        <v>#N/A</v>
      </c>
      <c r="I648" t="e">
        <v>#N/A</v>
      </c>
      <c r="J648">
        <v>51.6</v>
      </c>
      <c r="K648">
        <v>38.630000000000003</v>
      </c>
      <c r="L648">
        <v>44.63</v>
      </c>
      <c r="M648" s="13">
        <v>36519</v>
      </c>
      <c r="N648">
        <v>15.63</v>
      </c>
    </row>
    <row r="649" spans="1:14" x14ac:dyDescent="0.2">
      <c r="A649" s="13">
        <v>36382</v>
      </c>
      <c r="B649" t="e">
        <v>#N/A</v>
      </c>
      <c r="C649" t="e">
        <v>#N/A</v>
      </c>
      <c r="D649" t="e">
        <v>#N/A</v>
      </c>
      <c r="E649">
        <v>42.68</v>
      </c>
      <c r="F649" t="e">
        <v>#N/A</v>
      </c>
      <c r="G649" t="e">
        <v>#N/A</v>
      </c>
      <c r="H649" t="e">
        <v>#N/A</v>
      </c>
      <c r="I649" t="e">
        <v>#N/A</v>
      </c>
      <c r="J649">
        <v>46.56</v>
      </c>
      <c r="K649">
        <v>33.04</v>
      </c>
      <c r="L649">
        <v>42.14</v>
      </c>
      <c r="M649" s="13">
        <v>36520</v>
      </c>
      <c r="N649">
        <v>15.6</v>
      </c>
    </row>
    <row r="650" spans="1:14" x14ac:dyDescent="0.2">
      <c r="A650" s="13">
        <v>36383</v>
      </c>
      <c r="B650" t="e">
        <v>#N/A</v>
      </c>
      <c r="C650" t="e">
        <v>#N/A</v>
      </c>
      <c r="D650" t="e">
        <v>#N/A</v>
      </c>
      <c r="E650">
        <v>57.48</v>
      </c>
      <c r="F650" t="e">
        <v>#N/A</v>
      </c>
      <c r="G650">
        <v>31</v>
      </c>
      <c r="H650">
        <v>31.42</v>
      </c>
      <c r="I650" t="e">
        <v>#N/A</v>
      </c>
      <c r="J650">
        <v>62.57</v>
      </c>
      <c r="K650">
        <v>50.17</v>
      </c>
      <c r="L650">
        <v>60</v>
      </c>
      <c r="M650" s="13">
        <v>36521</v>
      </c>
      <c r="N650">
        <v>23.03</v>
      </c>
    </row>
    <row r="651" spans="1:14" x14ac:dyDescent="0.2">
      <c r="A651" s="13">
        <v>36384</v>
      </c>
      <c r="B651" t="e">
        <v>#N/A</v>
      </c>
      <c r="C651" t="e">
        <v>#N/A</v>
      </c>
      <c r="D651" t="e">
        <v>#N/A</v>
      </c>
      <c r="E651">
        <v>64.569999999999993</v>
      </c>
      <c r="F651" t="e">
        <v>#N/A</v>
      </c>
      <c r="G651">
        <v>43.5</v>
      </c>
      <c r="H651">
        <v>39</v>
      </c>
      <c r="I651" t="e">
        <v>#N/A</v>
      </c>
      <c r="J651">
        <v>69.12</v>
      </c>
      <c r="K651">
        <v>54.32</v>
      </c>
      <c r="L651">
        <v>74.290000000000006</v>
      </c>
      <c r="M651" s="13">
        <v>36522</v>
      </c>
      <c r="N651">
        <v>21.94</v>
      </c>
    </row>
    <row r="652" spans="1:14" x14ac:dyDescent="0.2">
      <c r="A652" s="13">
        <v>36385</v>
      </c>
      <c r="B652" t="e">
        <v>#N/A</v>
      </c>
      <c r="C652" t="e">
        <v>#N/A</v>
      </c>
      <c r="D652" t="e">
        <v>#N/A</v>
      </c>
      <c r="E652">
        <v>227.26</v>
      </c>
      <c r="F652" t="e">
        <v>#N/A</v>
      </c>
      <c r="G652">
        <v>95.5</v>
      </c>
      <c r="H652">
        <v>92.5</v>
      </c>
      <c r="I652" t="e">
        <v>#N/A</v>
      </c>
      <c r="J652">
        <v>225</v>
      </c>
      <c r="K652">
        <v>183.57</v>
      </c>
      <c r="L652">
        <v>275</v>
      </c>
      <c r="M652" s="13">
        <v>36523</v>
      </c>
      <c r="N652">
        <v>21.19</v>
      </c>
    </row>
    <row r="653" spans="1:14" x14ac:dyDescent="0.2">
      <c r="A653" s="13">
        <v>36386</v>
      </c>
      <c r="B653" t="e">
        <v>#N/A</v>
      </c>
      <c r="C653" t="e">
        <v>#N/A</v>
      </c>
      <c r="D653" t="e">
        <v>#N/A</v>
      </c>
      <c r="E653">
        <v>42.5</v>
      </c>
      <c r="F653" t="e">
        <v>#N/A</v>
      </c>
      <c r="G653" t="e">
        <v>#N/A</v>
      </c>
      <c r="H653">
        <v>33.33</v>
      </c>
      <c r="I653" t="e">
        <v>#N/A</v>
      </c>
      <c r="J653">
        <v>64.83</v>
      </c>
      <c r="K653" t="e">
        <v>#N/A</v>
      </c>
      <c r="L653" t="e">
        <v>#N/A</v>
      </c>
      <c r="M653" s="13">
        <v>36524</v>
      </c>
      <c r="N653">
        <v>18.97</v>
      </c>
    </row>
    <row r="654" spans="1:14" x14ac:dyDescent="0.2">
      <c r="A654" s="13">
        <v>36387</v>
      </c>
      <c r="B654" t="e">
        <v>#N/A</v>
      </c>
      <c r="C654" t="e">
        <v>#N/A</v>
      </c>
      <c r="D654" t="e">
        <v>#N/A</v>
      </c>
      <c r="E654">
        <v>42.5</v>
      </c>
      <c r="F654" t="e">
        <v>#N/A</v>
      </c>
      <c r="G654">
        <v>36</v>
      </c>
      <c r="H654" t="e">
        <v>#N/A</v>
      </c>
      <c r="I654" t="e">
        <v>#N/A</v>
      </c>
      <c r="J654">
        <v>64.83</v>
      </c>
      <c r="K654" t="e">
        <v>#N/A</v>
      </c>
      <c r="L654" t="e">
        <v>#N/A</v>
      </c>
      <c r="M654" s="13">
        <v>36526</v>
      </c>
      <c r="N654">
        <v>15.5</v>
      </c>
    </row>
    <row r="655" spans="1:14" x14ac:dyDescent="0.2">
      <c r="A655" s="13">
        <v>36388</v>
      </c>
      <c r="B655" t="e">
        <v>#N/A</v>
      </c>
      <c r="C655" t="e">
        <v>#N/A</v>
      </c>
      <c r="D655" t="e">
        <v>#N/A</v>
      </c>
      <c r="E655">
        <v>224.72</v>
      </c>
      <c r="F655" t="e">
        <v>#N/A</v>
      </c>
      <c r="G655">
        <v>92.18</v>
      </c>
      <c r="H655">
        <v>83.33</v>
      </c>
      <c r="I655" t="e">
        <v>#N/A</v>
      </c>
      <c r="J655">
        <v>225</v>
      </c>
      <c r="K655">
        <v>159</v>
      </c>
      <c r="L655">
        <v>200</v>
      </c>
      <c r="M655" s="13">
        <v>36527</v>
      </c>
      <c r="N655">
        <v>15.5</v>
      </c>
    </row>
    <row r="656" spans="1:14" x14ac:dyDescent="0.2">
      <c r="A656" s="13">
        <v>36389</v>
      </c>
      <c r="B656" t="e">
        <v>#N/A</v>
      </c>
      <c r="C656" t="e">
        <v>#N/A</v>
      </c>
      <c r="D656" t="e">
        <v>#N/A</v>
      </c>
      <c r="E656">
        <v>128.08000000000001</v>
      </c>
      <c r="F656" t="e">
        <v>#N/A</v>
      </c>
      <c r="G656">
        <v>60.25</v>
      </c>
      <c r="H656">
        <v>70.25</v>
      </c>
      <c r="I656" t="e">
        <v>#N/A</v>
      </c>
      <c r="J656">
        <v>90</v>
      </c>
      <c r="K656">
        <v>88.85</v>
      </c>
      <c r="L656">
        <v>100</v>
      </c>
      <c r="M656" s="13">
        <v>36528</v>
      </c>
      <c r="N656">
        <v>23.77</v>
      </c>
    </row>
    <row r="657" spans="1:14" x14ac:dyDescent="0.2">
      <c r="A657" s="13">
        <v>36390</v>
      </c>
      <c r="B657" t="e">
        <v>#N/A</v>
      </c>
      <c r="C657" t="e">
        <v>#N/A</v>
      </c>
      <c r="D657" t="e">
        <v>#N/A</v>
      </c>
      <c r="E657">
        <v>60.95</v>
      </c>
      <c r="F657" t="e">
        <v>#N/A</v>
      </c>
      <c r="G657">
        <v>43</v>
      </c>
      <c r="H657">
        <v>37.15</v>
      </c>
      <c r="I657" t="e">
        <v>#N/A</v>
      </c>
      <c r="J657">
        <v>60</v>
      </c>
      <c r="K657">
        <v>44.05</v>
      </c>
      <c r="L657">
        <v>58.33</v>
      </c>
      <c r="M657" s="13">
        <v>36529</v>
      </c>
      <c r="N657">
        <v>20.36</v>
      </c>
    </row>
    <row r="658" spans="1:14" x14ac:dyDescent="0.2">
      <c r="A658" s="13">
        <v>36391</v>
      </c>
      <c r="B658" t="e">
        <v>#N/A</v>
      </c>
      <c r="C658" t="e">
        <v>#N/A</v>
      </c>
      <c r="D658" t="e">
        <v>#N/A</v>
      </c>
      <c r="E658">
        <v>42.12</v>
      </c>
      <c r="F658" t="e">
        <v>#N/A</v>
      </c>
      <c r="G658">
        <v>31.75</v>
      </c>
      <c r="H658">
        <v>29.58</v>
      </c>
      <c r="I658" t="e">
        <v>#N/A</v>
      </c>
      <c r="J658">
        <v>46.5</v>
      </c>
      <c r="K658">
        <v>33.619999999999997</v>
      </c>
      <c r="L658">
        <v>42.5</v>
      </c>
      <c r="M658" s="13">
        <v>36530</v>
      </c>
      <c r="N658">
        <v>22.03</v>
      </c>
    </row>
    <row r="659" spans="1:14" x14ac:dyDescent="0.2">
      <c r="A659" s="13">
        <v>36392</v>
      </c>
      <c r="B659" t="e">
        <v>#N/A</v>
      </c>
      <c r="C659" t="e">
        <v>#N/A</v>
      </c>
      <c r="D659" t="e">
        <v>#N/A</v>
      </c>
      <c r="E659">
        <v>40.340000000000003</v>
      </c>
      <c r="F659" t="e">
        <v>#N/A</v>
      </c>
      <c r="G659">
        <v>33.5</v>
      </c>
      <c r="H659">
        <v>29</v>
      </c>
      <c r="I659" t="e">
        <v>#N/A</v>
      </c>
      <c r="J659">
        <v>56.4</v>
      </c>
      <c r="K659">
        <v>30.29</v>
      </c>
      <c r="L659">
        <v>40.15</v>
      </c>
      <c r="M659" s="13">
        <v>36531</v>
      </c>
      <c r="N659">
        <v>23.96</v>
      </c>
    </row>
    <row r="660" spans="1:14" x14ac:dyDescent="0.2">
      <c r="A660" s="13">
        <v>36393</v>
      </c>
      <c r="B660" t="e">
        <v>#N/A</v>
      </c>
      <c r="C660" t="e">
        <v>#N/A</v>
      </c>
      <c r="D660" t="e">
        <v>#N/A</v>
      </c>
      <c r="E660">
        <v>21.5</v>
      </c>
      <c r="F660" t="e">
        <v>#N/A</v>
      </c>
      <c r="G660" t="e">
        <v>#N/A</v>
      </c>
      <c r="H660">
        <v>25</v>
      </c>
      <c r="I660" t="e">
        <v>#N/A</v>
      </c>
      <c r="J660" t="e">
        <v>#N/A</v>
      </c>
      <c r="K660" t="e">
        <v>#N/A</v>
      </c>
      <c r="L660" t="e">
        <v>#N/A</v>
      </c>
      <c r="M660" s="13">
        <v>36532</v>
      </c>
      <c r="N660">
        <v>23.76</v>
      </c>
    </row>
    <row r="661" spans="1:14" x14ac:dyDescent="0.2">
      <c r="A661" s="13">
        <v>36394</v>
      </c>
      <c r="B661" t="e">
        <v>#N/A</v>
      </c>
      <c r="C661" t="e">
        <v>#N/A</v>
      </c>
      <c r="D661" t="e">
        <v>#N/A</v>
      </c>
      <c r="E661">
        <v>21.5</v>
      </c>
      <c r="F661" t="e">
        <v>#N/A</v>
      </c>
      <c r="G661" t="e">
        <v>#N/A</v>
      </c>
      <c r="H661">
        <v>25</v>
      </c>
      <c r="I661" t="e">
        <v>#N/A</v>
      </c>
      <c r="J661" t="e">
        <v>#N/A</v>
      </c>
      <c r="K661" t="e">
        <v>#N/A</v>
      </c>
      <c r="L661" t="e">
        <v>#N/A</v>
      </c>
      <c r="M661" s="13">
        <v>36533</v>
      </c>
      <c r="N661">
        <v>16.78</v>
      </c>
    </row>
    <row r="662" spans="1:14" x14ac:dyDescent="0.2">
      <c r="A662" s="13">
        <v>36395</v>
      </c>
      <c r="B662" t="e">
        <v>#N/A</v>
      </c>
      <c r="C662" t="e">
        <v>#N/A</v>
      </c>
      <c r="D662" t="e">
        <v>#N/A</v>
      </c>
      <c r="E662">
        <v>44.99</v>
      </c>
      <c r="F662" t="e">
        <v>#N/A</v>
      </c>
      <c r="G662">
        <v>35</v>
      </c>
      <c r="H662">
        <v>31</v>
      </c>
      <c r="I662" t="e">
        <v>#N/A</v>
      </c>
      <c r="J662">
        <v>47.75</v>
      </c>
      <c r="K662">
        <v>37</v>
      </c>
      <c r="L662">
        <v>40</v>
      </c>
      <c r="M662" s="13">
        <v>36534</v>
      </c>
      <c r="N662">
        <v>16.78</v>
      </c>
    </row>
    <row r="663" spans="1:14" x14ac:dyDescent="0.2">
      <c r="A663" s="13">
        <v>36396</v>
      </c>
      <c r="B663" t="e">
        <v>#N/A</v>
      </c>
      <c r="C663" t="e">
        <v>#N/A</v>
      </c>
      <c r="D663" t="e">
        <v>#N/A</v>
      </c>
      <c r="E663">
        <v>40</v>
      </c>
      <c r="F663" t="e">
        <v>#N/A</v>
      </c>
      <c r="G663">
        <v>30.5</v>
      </c>
      <c r="H663">
        <v>29.33</v>
      </c>
      <c r="I663" t="e">
        <v>#N/A</v>
      </c>
      <c r="J663">
        <v>40.51</v>
      </c>
      <c r="K663">
        <v>32.119999999999997</v>
      </c>
      <c r="L663">
        <v>37.86</v>
      </c>
      <c r="M663" s="13">
        <v>36535</v>
      </c>
      <c r="N663">
        <v>21.81</v>
      </c>
    </row>
    <row r="664" spans="1:14" x14ac:dyDescent="0.2">
      <c r="A664" s="13">
        <v>36397</v>
      </c>
      <c r="B664" t="e">
        <v>#N/A</v>
      </c>
      <c r="C664" t="e">
        <v>#N/A</v>
      </c>
      <c r="D664" t="e">
        <v>#N/A</v>
      </c>
      <c r="E664">
        <v>28</v>
      </c>
      <c r="F664" t="e">
        <v>#N/A</v>
      </c>
      <c r="G664">
        <v>33</v>
      </c>
      <c r="H664">
        <v>29.1</v>
      </c>
      <c r="I664" t="e">
        <v>#N/A</v>
      </c>
      <c r="J664">
        <v>32</v>
      </c>
      <c r="K664">
        <v>26.68</v>
      </c>
      <c r="L664">
        <v>27</v>
      </c>
      <c r="M664" s="13">
        <v>36536</v>
      </c>
      <c r="N664">
        <v>21.48</v>
      </c>
    </row>
    <row r="665" spans="1:14" x14ac:dyDescent="0.2">
      <c r="A665" s="13">
        <v>36398</v>
      </c>
      <c r="B665" t="e">
        <v>#N/A</v>
      </c>
      <c r="C665" t="e">
        <v>#N/A</v>
      </c>
      <c r="D665" t="e">
        <v>#N/A</v>
      </c>
      <c r="E665">
        <v>29.6</v>
      </c>
      <c r="F665" t="e">
        <v>#N/A</v>
      </c>
      <c r="G665">
        <v>32.17</v>
      </c>
      <c r="H665">
        <v>29.07</v>
      </c>
      <c r="I665" t="e">
        <v>#N/A</v>
      </c>
      <c r="J665">
        <v>36.17</v>
      </c>
      <c r="K665">
        <v>26.6</v>
      </c>
      <c r="L665">
        <v>26.89</v>
      </c>
      <c r="M665" s="13">
        <v>36537</v>
      </c>
      <c r="N665">
        <v>21.28</v>
      </c>
    </row>
    <row r="666" spans="1:14" x14ac:dyDescent="0.2">
      <c r="A666" s="13">
        <v>36399</v>
      </c>
      <c r="B666" t="e">
        <v>#N/A</v>
      </c>
      <c r="C666" t="e">
        <v>#N/A</v>
      </c>
      <c r="D666" t="e">
        <v>#N/A</v>
      </c>
      <c r="E666">
        <v>36.22</v>
      </c>
      <c r="F666" t="e">
        <v>#N/A</v>
      </c>
      <c r="G666">
        <v>29.81</v>
      </c>
      <c r="H666">
        <v>30.07</v>
      </c>
      <c r="I666" t="e">
        <v>#N/A</v>
      </c>
      <c r="J666">
        <v>39.5</v>
      </c>
      <c r="K666">
        <v>32.6</v>
      </c>
      <c r="L666">
        <v>32.68</v>
      </c>
      <c r="M666" s="13">
        <v>36538</v>
      </c>
      <c r="N666">
        <v>22.72</v>
      </c>
    </row>
    <row r="667" spans="1:14" x14ac:dyDescent="0.2">
      <c r="A667" s="13">
        <v>36400</v>
      </c>
      <c r="B667" t="e">
        <v>#N/A</v>
      </c>
      <c r="C667" t="e">
        <v>#N/A</v>
      </c>
      <c r="D667" t="e">
        <v>#N/A</v>
      </c>
      <c r="E667">
        <v>28</v>
      </c>
      <c r="F667" t="e">
        <v>#N/A</v>
      </c>
      <c r="G667" t="e">
        <v>#N/A</v>
      </c>
      <c r="H667">
        <v>25</v>
      </c>
      <c r="I667" t="e">
        <v>#N/A</v>
      </c>
      <c r="J667">
        <v>28</v>
      </c>
      <c r="K667" t="e">
        <v>#N/A</v>
      </c>
      <c r="L667">
        <v>25</v>
      </c>
      <c r="M667" s="13">
        <v>36539</v>
      </c>
      <c r="N667">
        <v>28.74</v>
      </c>
    </row>
    <row r="668" spans="1:14" x14ac:dyDescent="0.2">
      <c r="A668" s="13">
        <v>36401</v>
      </c>
      <c r="B668" t="e">
        <v>#N/A</v>
      </c>
      <c r="C668" t="e">
        <v>#N/A</v>
      </c>
      <c r="D668" t="e">
        <v>#N/A</v>
      </c>
      <c r="E668">
        <v>28</v>
      </c>
      <c r="F668" t="e">
        <v>#N/A</v>
      </c>
      <c r="G668" t="e">
        <v>#N/A</v>
      </c>
      <c r="H668">
        <v>24.5</v>
      </c>
      <c r="I668" t="e">
        <v>#N/A</v>
      </c>
      <c r="J668">
        <v>28</v>
      </c>
      <c r="K668" t="e">
        <v>#N/A</v>
      </c>
      <c r="L668">
        <v>25</v>
      </c>
      <c r="M668" s="13">
        <v>36540</v>
      </c>
      <c r="N668">
        <v>24.62</v>
      </c>
    </row>
    <row r="669" spans="1:14" x14ac:dyDescent="0.2">
      <c r="A669" s="13">
        <v>36402</v>
      </c>
      <c r="B669" t="e">
        <v>#N/A</v>
      </c>
      <c r="C669" t="e">
        <v>#N/A</v>
      </c>
      <c r="D669" t="e">
        <v>#N/A</v>
      </c>
      <c r="E669">
        <v>37.840000000000003</v>
      </c>
      <c r="F669" t="e">
        <v>#N/A</v>
      </c>
      <c r="G669">
        <v>36.33</v>
      </c>
      <c r="H669">
        <v>32.22</v>
      </c>
      <c r="I669" t="e">
        <v>#N/A</v>
      </c>
      <c r="J669" t="e">
        <v>#N/A</v>
      </c>
      <c r="K669">
        <v>32.28</v>
      </c>
      <c r="L669">
        <v>35</v>
      </c>
      <c r="M669" s="13">
        <v>36541</v>
      </c>
      <c r="N669">
        <v>24.75</v>
      </c>
    </row>
    <row r="670" spans="1:14" x14ac:dyDescent="0.2">
      <c r="A670" s="13">
        <v>36403</v>
      </c>
      <c r="B670" t="e">
        <v>#N/A</v>
      </c>
      <c r="C670" t="e">
        <v>#N/A</v>
      </c>
      <c r="D670" t="e">
        <v>#N/A</v>
      </c>
      <c r="E670">
        <v>30.78</v>
      </c>
      <c r="F670" t="e">
        <v>#N/A</v>
      </c>
      <c r="G670">
        <v>31</v>
      </c>
      <c r="H670">
        <v>28.25</v>
      </c>
      <c r="I670" t="e">
        <v>#N/A</v>
      </c>
      <c r="J670">
        <v>35.380000000000003</v>
      </c>
      <c r="K670">
        <v>23.14</v>
      </c>
      <c r="L670">
        <v>27</v>
      </c>
      <c r="M670" s="13">
        <v>36542</v>
      </c>
      <c r="N670">
        <v>27.26</v>
      </c>
    </row>
    <row r="671" spans="1:14" x14ac:dyDescent="0.2">
      <c r="A671" s="13">
        <v>36404</v>
      </c>
      <c r="B671" t="e">
        <v>#N/A</v>
      </c>
      <c r="C671" t="e">
        <v>#N/A</v>
      </c>
      <c r="D671" t="e">
        <v>#N/A</v>
      </c>
      <c r="E671">
        <v>28.36</v>
      </c>
      <c r="F671" t="e">
        <v>#N/A</v>
      </c>
      <c r="G671">
        <v>30.5</v>
      </c>
      <c r="H671">
        <v>26.7</v>
      </c>
      <c r="I671" t="e">
        <v>#N/A</v>
      </c>
      <c r="J671">
        <v>32.83</v>
      </c>
      <c r="K671">
        <v>22.88</v>
      </c>
      <c r="L671">
        <v>27</v>
      </c>
      <c r="M671" s="13">
        <v>36543</v>
      </c>
      <c r="N671">
        <v>37.04</v>
      </c>
    </row>
    <row r="672" spans="1:14" x14ac:dyDescent="0.2">
      <c r="A672" s="13">
        <v>36405</v>
      </c>
      <c r="B672" t="e">
        <v>#N/A</v>
      </c>
      <c r="C672" t="e">
        <v>#N/A</v>
      </c>
      <c r="D672" t="e">
        <v>#N/A</v>
      </c>
      <c r="E672">
        <v>24.82</v>
      </c>
      <c r="F672" t="e">
        <v>#N/A</v>
      </c>
      <c r="G672">
        <v>31</v>
      </c>
      <c r="H672" t="e">
        <v>#N/A</v>
      </c>
      <c r="I672" t="e">
        <v>#N/A</v>
      </c>
      <c r="J672">
        <v>28.75</v>
      </c>
      <c r="K672">
        <v>24.5</v>
      </c>
      <c r="L672">
        <v>22</v>
      </c>
      <c r="M672" s="13">
        <v>36544</v>
      </c>
      <c r="N672">
        <v>39.229999999999997</v>
      </c>
    </row>
    <row r="673" spans="1:14" x14ac:dyDescent="0.2">
      <c r="A673" s="13">
        <v>36406</v>
      </c>
      <c r="B673" t="e">
        <v>#N/A</v>
      </c>
      <c r="C673" t="e">
        <v>#N/A</v>
      </c>
      <c r="D673" t="e">
        <v>#N/A</v>
      </c>
      <c r="E673">
        <v>29.88</v>
      </c>
      <c r="F673" t="e">
        <v>#N/A</v>
      </c>
      <c r="G673" t="e">
        <v>#N/A</v>
      </c>
      <c r="H673">
        <v>29</v>
      </c>
      <c r="I673" t="e">
        <v>#N/A</v>
      </c>
      <c r="J673">
        <v>31.67</v>
      </c>
      <c r="K673">
        <v>29.11</v>
      </c>
      <c r="L673">
        <v>32</v>
      </c>
      <c r="M673" s="13">
        <v>36545</v>
      </c>
      <c r="N673">
        <v>37.340000000000003</v>
      </c>
    </row>
    <row r="674" spans="1:14" x14ac:dyDescent="0.2">
      <c r="A674" s="13">
        <v>36407</v>
      </c>
      <c r="B674" t="e">
        <v>#N/A</v>
      </c>
      <c r="C674" t="e">
        <v>#N/A</v>
      </c>
      <c r="D674" t="e">
        <v>#N/A</v>
      </c>
      <c r="E674">
        <v>27.5</v>
      </c>
      <c r="F674" t="e">
        <v>#N/A</v>
      </c>
      <c r="G674" t="e">
        <v>#N/A</v>
      </c>
      <c r="H674" t="e">
        <v>#N/A</v>
      </c>
      <c r="I674" t="e">
        <v>#N/A</v>
      </c>
      <c r="J674">
        <v>25.67</v>
      </c>
      <c r="K674">
        <v>23</v>
      </c>
      <c r="L674">
        <v>28</v>
      </c>
      <c r="M674" s="13">
        <v>36546</v>
      </c>
      <c r="N674">
        <v>44.94</v>
      </c>
    </row>
    <row r="675" spans="1:14" x14ac:dyDescent="0.2">
      <c r="A675" s="13">
        <v>36408</v>
      </c>
      <c r="B675" t="e">
        <v>#N/A</v>
      </c>
      <c r="C675" t="e">
        <v>#N/A</v>
      </c>
      <c r="D675" t="e">
        <v>#N/A</v>
      </c>
      <c r="E675">
        <v>27.5</v>
      </c>
      <c r="F675" t="e">
        <v>#N/A</v>
      </c>
      <c r="G675" t="e">
        <v>#N/A</v>
      </c>
      <c r="H675" t="e">
        <v>#N/A</v>
      </c>
      <c r="I675" t="e">
        <v>#N/A</v>
      </c>
      <c r="J675">
        <v>25.67</v>
      </c>
      <c r="K675">
        <v>20</v>
      </c>
      <c r="L675">
        <v>22</v>
      </c>
      <c r="M675" s="13">
        <v>36547</v>
      </c>
      <c r="N675">
        <v>28.75</v>
      </c>
    </row>
    <row r="676" spans="1:14" x14ac:dyDescent="0.2">
      <c r="A676" s="13">
        <v>36409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>
        <v>27.5</v>
      </c>
      <c r="I676" t="e">
        <v>#N/A</v>
      </c>
      <c r="J676">
        <v>26</v>
      </c>
      <c r="K676" t="e">
        <v>#N/A</v>
      </c>
      <c r="L676">
        <v>22</v>
      </c>
      <c r="M676" s="13">
        <v>36548</v>
      </c>
      <c r="N676">
        <v>29.33</v>
      </c>
    </row>
    <row r="677" spans="1:14" x14ac:dyDescent="0.2">
      <c r="A677" s="13">
        <v>36410</v>
      </c>
      <c r="B677" t="e">
        <v>#N/A</v>
      </c>
      <c r="C677" t="e">
        <v>#N/A</v>
      </c>
      <c r="D677" t="e">
        <v>#N/A</v>
      </c>
      <c r="E677">
        <v>24.78</v>
      </c>
      <c r="F677" t="e">
        <v>#N/A</v>
      </c>
      <c r="G677" t="e">
        <v>#N/A</v>
      </c>
      <c r="H677">
        <v>27</v>
      </c>
      <c r="I677" t="e">
        <v>#N/A</v>
      </c>
      <c r="J677" t="e">
        <v>#N/A</v>
      </c>
      <c r="K677">
        <v>21.82</v>
      </c>
      <c r="L677">
        <v>24.5</v>
      </c>
      <c r="M677" s="13">
        <v>36549</v>
      </c>
      <c r="N677">
        <v>39.31</v>
      </c>
    </row>
    <row r="678" spans="1:14" x14ac:dyDescent="0.2">
      <c r="A678" s="13">
        <v>36411</v>
      </c>
      <c r="B678" t="e">
        <v>#N/A</v>
      </c>
      <c r="C678" t="e">
        <v>#N/A</v>
      </c>
      <c r="D678" t="e">
        <v>#N/A</v>
      </c>
      <c r="E678">
        <v>26.9</v>
      </c>
      <c r="F678" t="e">
        <v>#N/A</v>
      </c>
      <c r="G678">
        <v>35.5</v>
      </c>
      <c r="H678">
        <v>30.5</v>
      </c>
      <c r="I678" t="e">
        <v>#N/A</v>
      </c>
      <c r="J678">
        <v>32.75</v>
      </c>
      <c r="K678">
        <v>23.46</v>
      </c>
      <c r="L678">
        <v>25.17</v>
      </c>
      <c r="M678" s="13">
        <v>36550</v>
      </c>
      <c r="N678">
        <v>35.869999999999997</v>
      </c>
    </row>
    <row r="679" spans="1:14" x14ac:dyDescent="0.2">
      <c r="A679" s="13">
        <v>36412</v>
      </c>
      <c r="B679" t="e">
        <v>#N/A</v>
      </c>
      <c r="C679" t="e">
        <v>#N/A</v>
      </c>
      <c r="D679" t="e">
        <v>#N/A</v>
      </c>
      <c r="E679">
        <v>29.62</v>
      </c>
      <c r="F679" t="e">
        <v>#N/A</v>
      </c>
      <c r="G679">
        <v>42.92</v>
      </c>
      <c r="H679">
        <v>37.549999999999997</v>
      </c>
      <c r="I679" t="e">
        <v>#N/A</v>
      </c>
      <c r="J679">
        <v>35.9</v>
      </c>
      <c r="K679">
        <v>26.08</v>
      </c>
      <c r="L679">
        <v>30</v>
      </c>
      <c r="M679" s="13">
        <v>36551</v>
      </c>
      <c r="N679">
        <v>46.09</v>
      </c>
    </row>
    <row r="680" spans="1:14" x14ac:dyDescent="0.2">
      <c r="A680" s="13">
        <v>36413</v>
      </c>
      <c r="B680" t="e">
        <v>#N/A</v>
      </c>
      <c r="C680" t="e">
        <v>#N/A</v>
      </c>
      <c r="D680" t="e">
        <v>#N/A</v>
      </c>
      <c r="E680">
        <v>22.05</v>
      </c>
      <c r="F680" t="e">
        <v>#N/A</v>
      </c>
      <c r="G680">
        <v>33.630000000000003</v>
      </c>
      <c r="H680">
        <v>28.25</v>
      </c>
      <c r="I680" t="e">
        <v>#N/A</v>
      </c>
      <c r="J680">
        <v>23.93</v>
      </c>
      <c r="K680">
        <v>18.93</v>
      </c>
      <c r="L680">
        <v>20.5</v>
      </c>
      <c r="M680" s="13">
        <v>36552</v>
      </c>
      <c r="N680">
        <v>45.94</v>
      </c>
    </row>
    <row r="681" spans="1:14" x14ac:dyDescent="0.2">
      <c r="A681" s="13">
        <v>36414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>
        <v>27</v>
      </c>
      <c r="H681">
        <v>21</v>
      </c>
      <c r="I681" t="e">
        <v>#N/A</v>
      </c>
      <c r="J681">
        <v>20.58</v>
      </c>
      <c r="K681" t="e">
        <v>#N/A</v>
      </c>
      <c r="L681">
        <v>18</v>
      </c>
      <c r="M681" s="13">
        <v>36553</v>
      </c>
      <c r="N681">
        <v>50.74</v>
      </c>
    </row>
    <row r="682" spans="1:14" x14ac:dyDescent="0.2">
      <c r="A682" s="13">
        <v>36415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>
        <v>27</v>
      </c>
      <c r="H682">
        <v>21</v>
      </c>
      <c r="I682" t="e">
        <v>#N/A</v>
      </c>
      <c r="J682">
        <v>20.58</v>
      </c>
      <c r="K682" t="e">
        <v>#N/A</v>
      </c>
      <c r="L682">
        <v>18</v>
      </c>
      <c r="M682" s="13">
        <v>36556</v>
      </c>
      <c r="N682">
        <v>33.97</v>
      </c>
    </row>
    <row r="683" spans="1:14" x14ac:dyDescent="0.2">
      <c r="A683" s="13">
        <v>36416</v>
      </c>
      <c r="B683" t="e">
        <v>#N/A</v>
      </c>
      <c r="C683" t="e">
        <v>#N/A</v>
      </c>
      <c r="D683" t="e">
        <v>#N/A</v>
      </c>
      <c r="E683">
        <v>18.28</v>
      </c>
      <c r="F683" t="e">
        <v>#N/A</v>
      </c>
      <c r="G683">
        <v>32.75</v>
      </c>
      <c r="H683">
        <v>27.79</v>
      </c>
      <c r="I683" t="e">
        <v>#N/A</v>
      </c>
      <c r="J683">
        <v>21.64</v>
      </c>
      <c r="K683">
        <v>17.09</v>
      </c>
      <c r="L683" t="e">
        <v>#N/A</v>
      </c>
      <c r="M683" s="13">
        <v>36557</v>
      </c>
      <c r="N683">
        <v>26.55</v>
      </c>
    </row>
    <row r="684" spans="1:14" x14ac:dyDescent="0.2">
      <c r="A684" s="13">
        <v>36417</v>
      </c>
      <c r="B684" t="e">
        <v>#N/A</v>
      </c>
      <c r="C684" t="e">
        <v>#N/A</v>
      </c>
      <c r="D684" t="e">
        <v>#N/A</v>
      </c>
      <c r="E684">
        <v>16.739999999999998</v>
      </c>
      <c r="F684" t="e">
        <v>#N/A</v>
      </c>
      <c r="G684">
        <v>31.75</v>
      </c>
      <c r="H684">
        <v>27</v>
      </c>
      <c r="I684" t="e">
        <v>#N/A</v>
      </c>
      <c r="J684">
        <v>20</v>
      </c>
      <c r="K684">
        <v>14.72</v>
      </c>
      <c r="L684">
        <v>17.5</v>
      </c>
      <c r="M684" s="13">
        <v>36558</v>
      </c>
      <c r="N684">
        <v>32.880000000000003</v>
      </c>
    </row>
    <row r="685" spans="1:14" x14ac:dyDescent="0.2">
      <c r="A685" s="13">
        <v>36418</v>
      </c>
      <c r="B685" t="e">
        <v>#N/A</v>
      </c>
      <c r="C685" t="e">
        <v>#N/A</v>
      </c>
      <c r="D685" t="e">
        <v>#N/A</v>
      </c>
      <c r="E685">
        <v>16</v>
      </c>
      <c r="F685" t="e">
        <v>#N/A</v>
      </c>
      <c r="G685">
        <v>32.200000000000003</v>
      </c>
      <c r="H685">
        <v>25.83</v>
      </c>
      <c r="I685" t="e">
        <v>#N/A</v>
      </c>
      <c r="J685">
        <v>20.5</v>
      </c>
      <c r="K685">
        <v>14.2</v>
      </c>
      <c r="L685">
        <v>17.5</v>
      </c>
      <c r="M685" s="13">
        <v>36559</v>
      </c>
      <c r="N685">
        <v>37.94</v>
      </c>
    </row>
    <row r="686" spans="1:14" x14ac:dyDescent="0.2">
      <c r="A686" s="13">
        <v>36419</v>
      </c>
      <c r="B686" t="e">
        <v>#N/A</v>
      </c>
      <c r="C686" t="e">
        <v>#N/A</v>
      </c>
      <c r="D686" t="e">
        <v>#N/A</v>
      </c>
      <c r="E686">
        <v>17.03</v>
      </c>
      <c r="F686" t="e">
        <v>#N/A</v>
      </c>
      <c r="G686">
        <v>32.75</v>
      </c>
      <c r="H686">
        <v>26.6</v>
      </c>
      <c r="I686" t="e">
        <v>#N/A</v>
      </c>
      <c r="J686" t="e">
        <v>#N/A</v>
      </c>
      <c r="K686">
        <v>15.6</v>
      </c>
      <c r="L686">
        <v>20</v>
      </c>
      <c r="M686" s="13">
        <v>36560</v>
      </c>
      <c r="N686">
        <v>34.049999999999997</v>
      </c>
    </row>
    <row r="687" spans="1:14" x14ac:dyDescent="0.2">
      <c r="A687" s="13">
        <v>36420</v>
      </c>
      <c r="B687" t="e">
        <v>#N/A</v>
      </c>
      <c r="C687" t="e">
        <v>#N/A</v>
      </c>
      <c r="D687" t="e">
        <v>#N/A</v>
      </c>
      <c r="E687">
        <v>18.850000000000001</v>
      </c>
      <c r="F687" t="e">
        <v>#N/A</v>
      </c>
      <c r="G687">
        <v>31.75</v>
      </c>
      <c r="H687">
        <v>27.57</v>
      </c>
      <c r="I687" t="e">
        <v>#N/A</v>
      </c>
      <c r="J687">
        <v>22.2</v>
      </c>
      <c r="K687">
        <v>15.36</v>
      </c>
      <c r="L687">
        <v>18.5</v>
      </c>
      <c r="M687" s="13">
        <v>36563</v>
      </c>
      <c r="N687">
        <v>34.65</v>
      </c>
    </row>
    <row r="688" spans="1:14" x14ac:dyDescent="0.2">
      <c r="A688" s="13">
        <v>36421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>
        <v>21.92</v>
      </c>
      <c r="I688" t="e">
        <v>#N/A</v>
      </c>
      <c r="J688">
        <v>21.5</v>
      </c>
      <c r="K688" t="e">
        <v>#N/A</v>
      </c>
      <c r="L688" t="e">
        <v>#N/A</v>
      </c>
      <c r="M688" s="13">
        <v>36564</v>
      </c>
      <c r="N688">
        <v>30.68</v>
      </c>
    </row>
    <row r="689" spans="1:14" x14ac:dyDescent="0.2">
      <c r="A689" s="13">
        <v>36422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>
        <v>21.92</v>
      </c>
      <c r="I689" t="e">
        <v>#N/A</v>
      </c>
      <c r="J689">
        <v>21.5</v>
      </c>
      <c r="K689" t="e">
        <v>#N/A</v>
      </c>
      <c r="L689" t="e">
        <v>#N/A</v>
      </c>
      <c r="M689" s="13">
        <v>36565</v>
      </c>
      <c r="N689">
        <v>24.05</v>
      </c>
    </row>
    <row r="690" spans="1:14" x14ac:dyDescent="0.2">
      <c r="A690" s="13">
        <v>36423</v>
      </c>
      <c r="B690" t="e">
        <v>#N/A</v>
      </c>
      <c r="C690" t="e">
        <v>#N/A</v>
      </c>
      <c r="D690" t="e">
        <v>#N/A</v>
      </c>
      <c r="E690">
        <v>17.690000000000001</v>
      </c>
      <c r="F690" t="e">
        <v>#N/A</v>
      </c>
      <c r="G690" t="e">
        <v>#N/A</v>
      </c>
      <c r="H690">
        <v>25.19</v>
      </c>
      <c r="I690" t="e">
        <v>#N/A</v>
      </c>
      <c r="J690">
        <v>21.5</v>
      </c>
      <c r="K690">
        <v>15.33</v>
      </c>
      <c r="L690" t="e">
        <v>#N/A</v>
      </c>
      <c r="M690" s="13">
        <v>36566</v>
      </c>
      <c r="N690">
        <v>24.63</v>
      </c>
    </row>
    <row r="691" spans="1:14" x14ac:dyDescent="0.2">
      <c r="A691" s="13">
        <v>36424</v>
      </c>
      <c r="B691" t="e">
        <v>#N/A</v>
      </c>
      <c r="C691" t="e">
        <v>#N/A</v>
      </c>
      <c r="D691" t="e">
        <v>#N/A</v>
      </c>
      <c r="E691">
        <v>16.75</v>
      </c>
      <c r="F691" t="e">
        <v>#N/A</v>
      </c>
      <c r="G691">
        <v>31.17</v>
      </c>
      <c r="H691">
        <v>24.27</v>
      </c>
      <c r="I691" t="e">
        <v>#N/A</v>
      </c>
      <c r="J691" t="e">
        <v>#N/A</v>
      </c>
      <c r="K691">
        <v>14.56</v>
      </c>
      <c r="L691">
        <v>18</v>
      </c>
      <c r="M691" s="13">
        <v>36567</v>
      </c>
      <c r="N691">
        <v>24.6</v>
      </c>
    </row>
    <row r="692" spans="1:14" x14ac:dyDescent="0.2">
      <c r="A692" s="13">
        <v>36425</v>
      </c>
      <c r="B692" t="e">
        <v>#N/A</v>
      </c>
      <c r="C692" t="e">
        <v>#N/A</v>
      </c>
      <c r="D692" t="e">
        <v>#N/A</v>
      </c>
      <c r="E692">
        <v>16.25</v>
      </c>
      <c r="F692" t="e">
        <v>#N/A</v>
      </c>
      <c r="G692">
        <v>24</v>
      </c>
      <c r="H692">
        <v>24.56</v>
      </c>
      <c r="I692" t="e">
        <v>#N/A</v>
      </c>
      <c r="J692">
        <v>19.75</v>
      </c>
      <c r="K692">
        <v>15.61</v>
      </c>
      <c r="L692">
        <v>19</v>
      </c>
      <c r="M692" s="13">
        <v>36570</v>
      </c>
      <c r="N692">
        <v>26.12</v>
      </c>
    </row>
    <row r="693" spans="1:14" x14ac:dyDescent="0.2">
      <c r="A693" s="13">
        <v>36426</v>
      </c>
      <c r="B693" t="e">
        <v>#N/A</v>
      </c>
      <c r="C693" t="e">
        <v>#N/A</v>
      </c>
      <c r="D693" t="e">
        <v>#N/A</v>
      </c>
      <c r="E693">
        <v>17.489999999999998</v>
      </c>
      <c r="F693" t="e">
        <v>#N/A</v>
      </c>
      <c r="G693">
        <v>28.87</v>
      </c>
      <c r="H693">
        <v>24.44</v>
      </c>
      <c r="I693" t="e">
        <v>#N/A</v>
      </c>
      <c r="J693">
        <v>19</v>
      </c>
      <c r="K693">
        <v>17.059999999999999</v>
      </c>
      <c r="L693">
        <v>18.75</v>
      </c>
      <c r="M693" s="13">
        <v>36571</v>
      </c>
      <c r="N693">
        <v>26.32</v>
      </c>
    </row>
    <row r="694" spans="1:14" x14ac:dyDescent="0.2">
      <c r="A694" s="13">
        <v>36427</v>
      </c>
      <c r="B694" t="e">
        <v>#N/A</v>
      </c>
      <c r="C694" t="e">
        <v>#N/A</v>
      </c>
      <c r="D694" t="e">
        <v>#N/A</v>
      </c>
      <c r="E694">
        <v>16.84</v>
      </c>
      <c r="F694" t="e">
        <v>#N/A</v>
      </c>
      <c r="G694">
        <v>28.54</v>
      </c>
      <c r="H694">
        <v>22</v>
      </c>
      <c r="I694" t="e">
        <v>#N/A</v>
      </c>
      <c r="J694">
        <v>19.46</v>
      </c>
      <c r="K694">
        <v>16.649999999999999</v>
      </c>
      <c r="L694">
        <v>18.25</v>
      </c>
      <c r="M694" s="13">
        <v>36572</v>
      </c>
      <c r="N694">
        <v>26.99</v>
      </c>
    </row>
    <row r="695" spans="1:14" x14ac:dyDescent="0.2">
      <c r="A695" s="13">
        <v>36428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>
        <v>24.36</v>
      </c>
      <c r="H695">
        <v>20.54</v>
      </c>
      <c r="I695" t="e">
        <v>#N/A</v>
      </c>
      <c r="J695">
        <v>18.75</v>
      </c>
      <c r="K695" t="e">
        <v>#N/A</v>
      </c>
      <c r="L695">
        <v>17</v>
      </c>
      <c r="M695" s="13">
        <v>36573</v>
      </c>
      <c r="N695">
        <v>28.8</v>
      </c>
    </row>
    <row r="696" spans="1:14" x14ac:dyDescent="0.2">
      <c r="A696" s="13">
        <v>36429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>
        <v>24.36</v>
      </c>
      <c r="H696">
        <v>21</v>
      </c>
      <c r="I696" t="e">
        <v>#N/A</v>
      </c>
      <c r="J696">
        <v>18.75</v>
      </c>
      <c r="K696" t="e">
        <v>#N/A</v>
      </c>
      <c r="L696">
        <v>17</v>
      </c>
      <c r="M696" s="13">
        <v>36574</v>
      </c>
      <c r="N696">
        <v>27.82</v>
      </c>
    </row>
    <row r="697" spans="1:14" x14ac:dyDescent="0.2">
      <c r="A697" s="13">
        <v>36430</v>
      </c>
      <c r="B697" t="e">
        <v>#N/A</v>
      </c>
      <c r="C697" t="e">
        <v>#N/A</v>
      </c>
      <c r="D697" t="e">
        <v>#N/A</v>
      </c>
      <c r="E697">
        <v>20.94</v>
      </c>
      <c r="F697" t="e">
        <v>#N/A</v>
      </c>
      <c r="G697">
        <v>28.25</v>
      </c>
      <c r="H697">
        <v>23.75</v>
      </c>
      <c r="I697" t="e">
        <v>#N/A</v>
      </c>
      <c r="J697" t="e">
        <v>#N/A</v>
      </c>
      <c r="K697">
        <v>19.75</v>
      </c>
      <c r="L697">
        <v>23</v>
      </c>
      <c r="M697" s="13">
        <v>36577</v>
      </c>
      <c r="N697">
        <v>26.44</v>
      </c>
    </row>
    <row r="698" spans="1:14" x14ac:dyDescent="0.2">
      <c r="A698" s="13">
        <v>36431</v>
      </c>
      <c r="B698" t="e">
        <v>#N/A</v>
      </c>
      <c r="C698" t="e">
        <v>#N/A</v>
      </c>
      <c r="D698" t="e">
        <v>#N/A</v>
      </c>
      <c r="E698">
        <v>19.399999999999999</v>
      </c>
      <c r="F698" t="e">
        <v>#N/A</v>
      </c>
      <c r="G698">
        <v>30.75</v>
      </c>
      <c r="H698">
        <v>23.88</v>
      </c>
      <c r="I698" t="e">
        <v>#N/A</v>
      </c>
      <c r="J698">
        <v>23.5</v>
      </c>
      <c r="K698">
        <v>18.18</v>
      </c>
      <c r="L698">
        <v>20</v>
      </c>
      <c r="M698" s="13">
        <v>36578</v>
      </c>
      <c r="N698">
        <v>24.94</v>
      </c>
    </row>
    <row r="699" spans="1:14" x14ac:dyDescent="0.2">
      <c r="A699" s="13">
        <v>36432</v>
      </c>
      <c r="B699" t="e">
        <v>#N/A</v>
      </c>
      <c r="C699" t="e">
        <v>#N/A</v>
      </c>
      <c r="D699" t="e">
        <v>#N/A</v>
      </c>
      <c r="E699">
        <v>21.46</v>
      </c>
      <c r="F699" t="e">
        <v>#N/A</v>
      </c>
      <c r="G699">
        <v>31.08</v>
      </c>
      <c r="H699">
        <v>25.35</v>
      </c>
      <c r="I699" t="e">
        <v>#N/A</v>
      </c>
      <c r="J699">
        <v>26</v>
      </c>
      <c r="K699">
        <v>19.22</v>
      </c>
      <c r="L699">
        <v>21</v>
      </c>
      <c r="M699" s="13">
        <v>36579</v>
      </c>
      <c r="N699">
        <v>23.97</v>
      </c>
    </row>
    <row r="700" spans="1:14" x14ac:dyDescent="0.2">
      <c r="A700" s="13">
        <v>36433</v>
      </c>
      <c r="B700" t="e">
        <v>#N/A</v>
      </c>
      <c r="C700" t="e">
        <v>#N/A</v>
      </c>
      <c r="D700" t="e">
        <v>#N/A</v>
      </c>
      <c r="E700">
        <v>21.71</v>
      </c>
      <c r="F700" t="e">
        <v>#N/A</v>
      </c>
      <c r="G700">
        <v>32.880000000000003</v>
      </c>
      <c r="H700">
        <v>24.17</v>
      </c>
      <c r="I700" t="e">
        <v>#N/A</v>
      </c>
      <c r="J700" t="e">
        <v>#N/A</v>
      </c>
      <c r="K700">
        <v>18.77</v>
      </c>
      <c r="L700">
        <v>20.7</v>
      </c>
      <c r="M700" s="13">
        <v>36580</v>
      </c>
      <c r="N700">
        <v>21.11</v>
      </c>
    </row>
    <row r="701" spans="1:14" x14ac:dyDescent="0.2">
      <c r="A701" s="13">
        <v>36434</v>
      </c>
      <c r="B701" t="e">
        <v>#N/A</v>
      </c>
      <c r="C701" t="e">
        <v>#N/A</v>
      </c>
      <c r="D701" t="e">
        <v>#N/A</v>
      </c>
      <c r="E701">
        <v>17.75</v>
      </c>
      <c r="F701" t="e">
        <v>#N/A</v>
      </c>
      <c r="G701">
        <v>29.58</v>
      </c>
      <c r="H701">
        <v>22.63</v>
      </c>
      <c r="I701" t="e">
        <v>#N/A</v>
      </c>
      <c r="J701">
        <v>22.46</v>
      </c>
      <c r="K701">
        <v>18.55</v>
      </c>
      <c r="L701">
        <v>19</v>
      </c>
      <c r="M701" s="13">
        <v>36581</v>
      </c>
      <c r="N701">
        <v>20.170000000000002</v>
      </c>
    </row>
    <row r="702" spans="1:14" x14ac:dyDescent="0.2">
      <c r="A702" s="13">
        <v>36435</v>
      </c>
      <c r="B702" t="e">
        <v>#N/A</v>
      </c>
      <c r="C702" t="e">
        <v>#N/A</v>
      </c>
      <c r="D702" t="e">
        <v>#N/A</v>
      </c>
      <c r="E702">
        <v>17.25</v>
      </c>
      <c r="F702" t="e">
        <v>#N/A</v>
      </c>
      <c r="G702">
        <v>23</v>
      </c>
      <c r="H702">
        <v>21</v>
      </c>
      <c r="I702" t="e">
        <v>#N/A</v>
      </c>
      <c r="J702">
        <v>17.25</v>
      </c>
      <c r="K702" t="e">
        <v>#N/A</v>
      </c>
      <c r="L702">
        <v>17</v>
      </c>
      <c r="M702" s="13">
        <v>36582</v>
      </c>
      <c r="N702">
        <v>18.5</v>
      </c>
    </row>
    <row r="703" spans="1:14" x14ac:dyDescent="0.2">
      <c r="A703" s="13">
        <v>36436</v>
      </c>
      <c r="B703" t="e">
        <v>#N/A</v>
      </c>
      <c r="C703" t="e">
        <v>#N/A</v>
      </c>
      <c r="D703" t="e">
        <v>#N/A</v>
      </c>
      <c r="E703">
        <v>17.25</v>
      </c>
      <c r="F703" t="e">
        <v>#N/A</v>
      </c>
      <c r="G703">
        <v>23</v>
      </c>
      <c r="H703">
        <v>21</v>
      </c>
      <c r="I703" t="e">
        <v>#N/A</v>
      </c>
      <c r="J703">
        <v>17.25</v>
      </c>
      <c r="K703" t="e">
        <v>#N/A</v>
      </c>
      <c r="L703">
        <v>17</v>
      </c>
      <c r="M703" s="13">
        <v>36583</v>
      </c>
      <c r="N703">
        <v>18.5</v>
      </c>
    </row>
    <row r="704" spans="1:14" x14ac:dyDescent="0.2">
      <c r="A704" s="13">
        <v>36437</v>
      </c>
      <c r="B704" t="e">
        <v>#N/A</v>
      </c>
      <c r="C704" t="e">
        <v>#N/A</v>
      </c>
      <c r="D704" t="e">
        <v>#N/A</v>
      </c>
      <c r="E704">
        <v>16.489999999999998</v>
      </c>
      <c r="F704" t="e">
        <v>#N/A</v>
      </c>
      <c r="G704">
        <v>27.38</v>
      </c>
      <c r="H704">
        <v>23.25</v>
      </c>
      <c r="I704" t="e">
        <v>#N/A</v>
      </c>
      <c r="J704" t="e">
        <v>#N/A</v>
      </c>
      <c r="K704">
        <v>16.95</v>
      </c>
      <c r="L704">
        <v>17</v>
      </c>
      <c r="M704" s="13">
        <v>36584</v>
      </c>
      <c r="N704">
        <v>20.77</v>
      </c>
    </row>
    <row r="705" spans="1:14" x14ac:dyDescent="0.2">
      <c r="A705" s="13">
        <v>36438</v>
      </c>
      <c r="B705" t="e">
        <v>#N/A</v>
      </c>
      <c r="C705" t="e">
        <v>#N/A</v>
      </c>
      <c r="D705" t="e">
        <v>#N/A</v>
      </c>
      <c r="E705">
        <v>18.239999999999998</v>
      </c>
      <c r="F705" t="e">
        <v>#N/A</v>
      </c>
      <c r="G705">
        <v>28.63</v>
      </c>
      <c r="H705">
        <v>24.13</v>
      </c>
      <c r="I705" t="e">
        <v>#N/A</v>
      </c>
      <c r="J705">
        <v>22</v>
      </c>
      <c r="K705">
        <v>19.399999999999999</v>
      </c>
      <c r="L705" t="e">
        <v>#N/A</v>
      </c>
      <c r="M705" s="13">
        <v>36585</v>
      </c>
      <c r="N705">
        <v>20.98</v>
      </c>
    </row>
    <row r="706" spans="1:14" x14ac:dyDescent="0.2">
      <c r="A706" s="13">
        <v>36439</v>
      </c>
      <c r="B706" t="e">
        <v>#N/A</v>
      </c>
      <c r="C706" t="e">
        <v>#N/A</v>
      </c>
      <c r="D706" t="e">
        <v>#N/A</v>
      </c>
      <c r="E706">
        <v>19.77</v>
      </c>
      <c r="F706" t="e">
        <v>#N/A</v>
      </c>
      <c r="G706">
        <v>27.83</v>
      </c>
      <c r="H706">
        <v>24.97</v>
      </c>
      <c r="I706" t="e">
        <v>#N/A</v>
      </c>
      <c r="J706">
        <v>23.26</v>
      </c>
      <c r="K706">
        <v>19.39</v>
      </c>
      <c r="L706" t="e">
        <v>#N/A</v>
      </c>
      <c r="M706" s="13">
        <v>36586</v>
      </c>
      <c r="N706">
        <v>22.54</v>
      </c>
    </row>
    <row r="707" spans="1:14" x14ac:dyDescent="0.2">
      <c r="A707" s="13">
        <v>36440</v>
      </c>
      <c r="B707" t="e">
        <v>#N/A</v>
      </c>
      <c r="C707" t="e">
        <v>#N/A</v>
      </c>
      <c r="D707" t="e">
        <v>#N/A</v>
      </c>
      <c r="E707">
        <v>16.38</v>
      </c>
      <c r="F707" t="e">
        <v>#N/A</v>
      </c>
      <c r="G707">
        <v>28.06</v>
      </c>
      <c r="H707">
        <v>24.39</v>
      </c>
      <c r="I707" t="e">
        <v>#N/A</v>
      </c>
      <c r="J707">
        <v>20.88</v>
      </c>
      <c r="K707">
        <v>18.079999999999998</v>
      </c>
      <c r="L707">
        <v>16.5</v>
      </c>
      <c r="M707" s="13">
        <v>36587</v>
      </c>
      <c r="N707">
        <v>23.22</v>
      </c>
    </row>
    <row r="708" spans="1:14" x14ac:dyDescent="0.2">
      <c r="A708" s="13">
        <v>36441</v>
      </c>
      <c r="B708" t="e">
        <v>#N/A</v>
      </c>
      <c r="C708" t="e">
        <v>#N/A</v>
      </c>
      <c r="D708" t="e">
        <v>#N/A</v>
      </c>
      <c r="E708">
        <v>18.440000000000001</v>
      </c>
      <c r="F708" t="e">
        <v>#N/A</v>
      </c>
      <c r="G708">
        <v>28.17</v>
      </c>
      <c r="H708">
        <v>24.32</v>
      </c>
      <c r="I708" t="e">
        <v>#N/A</v>
      </c>
      <c r="J708">
        <v>23</v>
      </c>
      <c r="K708">
        <v>18.32</v>
      </c>
      <c r="L708">
        <v>21</v>
      </c>
      <c r="M708" s="13">
        <v>36588</v>
      </c>
      <c r="N708">
        <v>24.29</v>
      </c>
    </row>
    <row r="709" spans="1:14" x14ac:dyDescent="0.2">
      <c r="A709" s="13">
        <v>36442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>
        <v>22.96</v>
      </c>
      <c r="H709">
        <v>20.55</v>
      </c>
      <c r="I709" t="e">
        <v>#N/A</v>
      </c>
      <c r="J709" t="e">
        <v>#N/A</v>
      </c>
      <c r="K709" t="e">
        <v>#N/A</v>
      </c>
      <c r="L709">
        <v>17.5</v>
      </c>
      <c r="M709" s="13">
        <v>36591</v>
      </c>
      <c r="N709">
        <v>24.35</v>
      </c>
    </row>
    <row r="710" spans="1:14" x14ac:dyDescent="0.2">
      <c r="A710" s="13">
        <v>36443</v>
      </c>
      <c r="B710" t="e">
        <v>#N/A</v>
      </c>
      <c r="C710" t="e">
        <v>#N/A</v>
      </c>
      <c r="D710" t="e">
        <v>#N/A</v>
      </c>
      <c r="E710">
        <v>17.25</v>
      </c>
      <c r="F710" t="e">
        <v>#N/A</v>
      </c>
      <c r="G710">
        <v>22.96</v>
      </c>
      <c r="H710">
        <v>20.55</v>
      </c>
      <c r="I710" t="e">
        <v>#N/A</v>
      </c>
      <c r="J710">
        <v>17.25</v>
      </c>
      <c r="K710" t="e">
        <v>#N/A</v>
      </c>
      <c r="L710">
        <v>17.5</v>
      </c>
      <c r="M710" s="13">
        <v>36592</v>
      </c>
      <c r="N710">
        <v>22.42</v>
      </c>
    </row>
    <row r="711" spans="1:14" x14ac:dyDescent="0.2">
      <c r="A711" s="13">
        <v>36444</v>
      </c>
      <c r="B711" t="e">
        <v>#N/A</v>
      </c>
      <c r="C711" t="e">
        <v>#N/A</v>
      </c>
      <c r="D711" t="e">
        <v>#N/A</v>
      </c>
      <c r="E711">
        <v>20.04</v>
      </c>
      <c r="F711" t="e">
        <v>#N/A</v>
      </c>
      <c r="G711">
        <v>28.29</v>
      </c>
      <c r="H711">
        <v>24.29</v>
      </c>
      <c r="I711" t="e">
        <v>#N/A</v>
      </c>
      <c r="J711">
        <v>22.25</v>
      </c>
      <c r="K711">
        <v>21.33</v>
      </c>
      <c r="L711">
        <v>23</v>
      </c>
      <c r="M711" s="13">
        <v>36593</v>
      </c>
      <c r="N711">
        <v>22.41</v>
      </c>
    </row>
    <row r="712" spans="1:14" x14ac:dyDescent="0.2">
      <c r="A712" s="13">
        <v>36445</v>
      </c>
      <c r="B712" t="e">
        <v>#N/A</v>
      </c>
      <c r="C712" t="e">
        <v>#N/A</v>
      </c>
      <c r="D712" t="e">
        <v>#N/A</v>
      </c>
      <c r="E712">
        <v>20.14</v>
      </c>
      <c r="F712" t="e">
        <v>#N/A</v>
      </c>
      <c r="G712">
        <v>29.5</v>
      </c>
      <c r="H712">
        <v>24.5</v>
      </c>
      <c r="I712" t="e">
        <v>#N/A</v>
      </c>
      <c r="J712" t="e">
        <v>#N/A</v>
      </c>
      <c r="K712">
        <v>21.19</v>
      </c>
      <c r="L712">
        <v>21.21</v>
      </c>
      <c r="M712" s="13">
        <v>36594</v>
      </c>
      <c r="N712">
        <v>22</v>
      </c>
    </row>
    <row r="713" spans="1:14" x14ac:dyDescent="0.2">
      <c r="A713" s="13">
        <v>36446</v>
      </c>
      <c r="B713" t="e">
        <v>#N/A</v>
      </c>
      <c r="C713" t="e">
        <v>#N/A</v>
      </c>
      <c r="D713" t="e">
        <v>#N/A</v>
      </c>
      <c r="E713">
        <v>27.21</v>
      </c>
      <c r="F713" t="e">
        <v>#N/A</v>
      </c>
      <c r="G713">
        <v>28.88</v>
      </c>
      <c r="H713">
        <v>25.09</v>
      </c>
      <c r="I713" t="e">
        <v>#N/A</v>
      </c>
      <c r="J713">
        <v>31.21</v>
      </c>
      <c r="K713">
        <v>25.14</v>
      </c>
      <c r="L713">
        <v>27.5</v>
      </c>
      <c r="M713" s="13">
        <v>36595</v>
      </c>
      <c r="N713">
        <v>25.14</v>
      </c>
    </row>
    <row r="714" spans="1:14" x14ac:dyDescent="0.2">
      <c r="A714" s="13">
        <v>36447</v>
      </c>
      <c r="B714" t="e">
        <v>#N/A</v>
      </c>
      <c r="C714" t="e">
        <v>#N/A</v>
      </c>
      <c r="D714" t="e">
        <v>#N/A</v>
      </c>
      <c r="E714">
        <v>22.86</v>
      </c>
      <c r="F714" t="e">
        <v>#N/A</v>
      </c>
      <c r="G714">
        <v>30.25</v>
      </c>
      <c r="H714">
        <v>25.01</v>
      </c>
      <c r="I714" t="e">
        <v>#N/A</v>
      </c>
      <c r="J714">
        <v>27.01</v>
      </c>
      <c r="K714">
        <v>23.5</v>
      </c>
      <c r="L714">
        <v>24.64</v>
      </c>
      <c r="M714" s="13">
        <v>36598</v>
      </c>
      <c r="N714">
        <v>30</v>
      </c>
    </row>
    <row r="715" spans="1:14" x14ac:dyDescent="0.2">
      <c r="A715" s="13">
        <v>36448</v>
      </c>
      <c r="B715" t="e">
        <v>#N/A</v>
      </c>
      <c r="C715" t="e">
        <v>#N/A</v>
      </c>
      <c r="D715" t="e">
        <v>#N/A</v>
      </c>
      <c r="E715">
        <v>23.3</v>
      </c>
      <c r="F715" t="e">
        <v>#N/A</v>
      </c>
      <c r="G715">
        <v>28.88</v>
      </c>
      <c r="H715">
        <v>25.1</v>
      </c>
      <c r="I715" t="e">
        <v>#N/A</v>
      </c>
      <c r="J715" t="e">
        <v>#N/A</v>
      </c>
      <c r="K715">
        <v>23.06</v>
      </c>
      <c r="L715">
        <v>24.89</v>
      </c>
      <c r="M715" s="13">
        <v>36599</v>
      </c>
      <c r="N715">
        <v>29.69</v>
      </c>
    </row>
    <row r="716" spans="1:14" x14ac:dyDescent="0.2">
      <c r="A716" s="13">
        <v>36449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>
        <v>20.56</v>
      </c>
      <c r="H716">
        <v>21</v>
      </c>
      <c r="I716" t="e">
        <v>#N/A</v>
      </c>
      <c r="J716">
        <v>21.57</v>
      </c>
      <c r="K716" t="e">
        <v>#N/A</v>
      </c>
      <c r="L716" t="e">
        <v>#N/A</v>
      </c>
      <c r="M716" s="13">
        <v>36600</v>
      </c>
      <c r="N716">
        <v>25.72</v>
      </c>
    </row>
    <row r="717" spans="1:14" x14ac:dyDescent="0.2">
      <c r="A717" s="13">
        <v>36450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>
        <v>20.56</v>
      </c>
      <c r="H717">
        <v>21</v>
      </c>
      <c r="I717" t="e">
        <v>#N/A</v>
      </c>
      <c r="J717">
        <v>21.57</v>
      </c>
      <c r="K717" t="e">
        <v>#N/A</v>
      </c>
      <c r="L717" t="e">
        <v>#N/A</v>
      </c>
      <c r="M717" s="13">
        <v>36601</v>
      </c>
      <c r="N717">
        <v>23.27</v>
      </c>
    </row>
    <row r="718" spans="1:14" x14ac:dyDescent="0.2">
      <c r="A718" s="13">
        <v>36451</v>
      </c>
      <c r="B718" t="e">
        <v>#N/A</v>
      </c>
      <c r="C718" t="e">
        <v>#N/A</v>
      </c>
      <c r="D718" t="e">
        <v>#N/A</v>
      </c>
      <c r="E718">
        <v>25.79</v>
      </c>
      <c r="F718" t="e">
        <v>#N/A</v>
      </c>
      <c r="G718">
        <v>31.25</v>
      </c>
      <c r="H718">
        <v>26.4</v>
      </c>
      <c r="I718" t="e">
        <v>#N/A</v>
      </c>
      <c r="J718" t="e">
        <v>#N/A</v>
      </c>
      <c r="K718">
        <v>25.93</v>
      </c>
      <c r="L718" t="e">
        <v>#N/A</v>
      </c>
      <c r="M718" s="13">
        <v>36602</v>
      </c>
      <c r="N718">
        <v>27.26</v>
      </c>
    </row>
    <row r="719" spans="1:14" x14ac:dyDescent="0.2">
      <c r="A719" s="13">
        <v>36452</v>
      </c>
      <c r="B719" t="e">
        <v>#N/A</v>
      </c>
      <c r="C719" t="e">
        <v>#N/A</v>
      </c>
      <c r="D719" t="e">
        <v>#N/A</v>
      </c>
      <c r="E719">
        <v>21.24</v>
      </c>
      <c r="F719" t="e">
        <v>#N/A</v>
      </c>
      <c r="G719">
        <v>30</v>
      </c>
      <c r="H719">
        <v>26.89</v>
      </c>
      <c r="I719" t="e">
        <v>#N/A</v>
      </c>
      <c r="J719">
        <v>24</v>
      </c>
      <c r="K719">
        <v>22.94</v>
      </c>
      <c r="L719">
        <v>24</v>
      </c>
      <c r="M719" s="13">
        <v>36603</v>
      </c>
      <c r="N719">
        <v>24.82</v>
      </c>
    </row>
    <row r="720" spans="1:14" x14ac:dyDescent="0.2">
      <c r="A720" s="13">
        <v>36453</v>
      </c>
      <c r="B720" t="e">
        <v>#N/A</v>
      </c>
      <c r="C720" t="e">
        <v>#N/A</v>
      </c>
      <c r="D720" t="e">
        <v>#N/A</v>
      </c>
      <c r="E720">
        <v>19.559999999999999</v>
      </c>
      <c r="F720" t="e">
        <v>#N/A</v>
      </c>
      <c r="G720">
        <v>31</v>
      </c>
      <c r="H720">
        <v>26.83</v>
      </c>
      <c r="I720" t="e">
        <v>#N/A</v>
      </c>
      <c r="J720">
        <v>21.75</v>
      </c>
      <c r="K720">
        <v>21.14</v>
      </c>
      <c r="L720">
        <v>22.42</v>
      </c>
      <c r="M720" s="13">
        <v>36604</v>
      </c>
      <c r="N720">
        <v>24.82</v>
      </c>
    </row>
    <row r="721" spans="1:14" x14ac:dyDescent="0.2">
      <c r="A721" s="13">
        <v>36454</v>
      </c>
      <c r="B721" t="e">
        <v>#N/A</v>
      </c>
      <c r="C721" t="e">
        <v>#N/A</v>
      </c>
      <c r="D721" t="e">
        <v>#N/A</v>
      </c>
      <c r="E721">
        <v>20.29</v>
      </c>
      <c r="F721" t="e">
        <v>#N/A</v>
      </c>
      <c r="G721">
        <v>30.5</v>
      </c>
      <c r="H721">
        <v>27.04</v>
      </c>
      <c r="I721" t="e">
        <v>#N/A</v>
      </c>
      <c r="J721" t="e">
        <v>#N/A</v>
      </c>
      <c r="K721">
        <v>21.47</v>
      </c>
      <c r="L721">
        <v>23.25</v>
      </c>
      <c r="M721" s="13">
        <v>36605</v>
      </c>
      <c r="N721">
        <v>27.96</v>
      </c>
    </row>
    <row r="722" spans="1:14" x14ac:dyDescent="0.2">
      <c r="A722" s="13">
        <v>36455</v>
      </c>
      <c r="B722" t="e">
        <v>#N/A</v>
      </c>
      <c r="C722" t="e">
        <v>#N/A</v>
      </c>
      <c r="D722" t="e">
        <v>#N/A</v>
      </c>
      <c r="E722">
        <v>22.29</v>
      </c>
      <c r="F722" t="e">
        <v>#N/A</v>
      </c>
      <c r="G722">
        <v>29.75</v>
      </c>
      <c r="H722">
        <v>26.81</v>
      </c>
      <c r="I722" t="e">
        <v>#N/A</v>
      </c>
      <c r="J722">
        <v>25.63</v>
      </c>
      <c r="K722">
        <v>22.99</v>
      </c>
      <c r="L722" t="e">
        <v>#N/A</v>
      </c>
      <c r="M722" s="13">
        <v>36606</v>
      </c>
      <c r="N722">
        <v>29.19</v>
      </c>
    </row>
    <row r="723" spans="1:14" x14ac:dyDescent="0.2">
      <c r="A723" s="13">
        <v>36456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>
        <v>23</v>
      </c>
      <c r="H723">
        <v>21</v>
      </c>
      <c r="I723" t="e">
        <v>#N/A</v>
      </c>
      <c r="J723">
        <v>23.29</v>
      </c>
      <c r="K723" t="e">
        <v>#N/A</v>
      </c>
      <c r="L723" t="e">
        <v>#N/A</v>
      </c>
      <c r="M723" s="13">
        <v>36607</v>
      </c>
      <c r="N723">
        <v>31.15</v>
      </c>
    </row>
    <row r="724" spans="1:14" x14ac:dyDescent="0.2">
      <c r="A724" s="13">
        <v>36457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>
        <v>23</v>
      </c>
      <c r="H724">
        <v>21</v>
      </c>
      <c r="I724" t="e">
        <v>#N/A</v>
      </c>
      <c r="J724">
        <v>23.29</v>
      </c>
      <c r="K724" t="e">
        <v>#N/A</v>
      </c>
      <c r="L724" t="e">
        <v>#N/A</v>
      </c>
      <c r="M724" s="13">
        <v>36608</v>
      </c>
      <c r="N724">
        <v>28</v>
      </c>
    </row>
    <row r="725" spans="1:14" x14ac:dyDescent="0.2">
      <c r="A725" s="13">
        <v>36458</v>
      </c>
      <c r="B725" t="e">
        <v>#N/A</v>
      </c>
      <c r="C725" t="e">
        <v>#N/A</v>
      </c>
      <c r="D725" t="e">
        <v>#N/A</v>
      </c>
      <c r="E725">
        <v>24.52</v>
      </c>
      <c r="F725" t="e">
        <v>#N/A</v>
      </c>
      <c r="G725">
        <v>30.5</v>
      </c>
      <c r="H725">
        <v>25.82</v>
      </c>
      <c r="I725" t="e">
        <v>#N/A</v>
      </c>
      <c r="J725">
        <v>25.11</v>
      </c>
      <c r="K725">
        <v>26</v>
      </c>
      <c r="L725" t="e">
        <v>#N/A</v>
      </c>
      <c r="M725" s="13">
        <v>36609</v>
      </c>
      <c r="N725">
        <v>29.28</v>
      </c>
    </row>
    <row r="726" spans="1:14" x14ac:dyDescent="0.2">
      <c r="A726" s="13">
        <v>36459</v>
      </c>
      <c r="B726" t="e">
        <v>#N/A</v>
      </c>
      <c r="C726" t="e">
        <v>#N/A</v>
      </c>
      <c r="D726" t="e">
        <v>#N/A</v>
      </c>
      <c r="E726">
        <v>26.57</v>
      </c>
      <c r="F726" t="e">
        <v>#N/A</v>
      </c>
      <c r="G726">
        <v>31.5</v>
      </c>
      <c r="H726">
        <v>25.13</v>
      </c>
      <c r="I726" t="e">
        <v>#N/A</v>
      </c>
      <c r="J726">
        <v>28</v>
      </c>
      <c r="K726">
        <v>28.51</v>
      </c>
      <c r="L726">
        <v>25.5</v>
      </c>
      <c r="M726" s="13">
        <v>36612</v>
      </c>
      <c r="N726">
        <v>29.49</v>
      </c>
    </row>
    <row r="727" spans="1:14" x14ac:dyDescent="0.2">
      <c r="A727" s="13">
        <v>36460</v>
      </c>
      <c r="B727" t="e">
        <v>#N/A</v>
      </c>
      <c r="C727" t="e">
        <v>#N/A</v>
      </c>
      <c r="D727" t="e">
        <v>#N/A</v>
      </c>
      <c r="E727">
        <v>23.62</v>
      </c>
      <c r="F727" t="e">
        <v>#N/A</v>
      </c>
      <c r="G727">
        <v>29.67</v>
      </c>
      <c r="H727" t="e">
        <v>#N/A</v>
      </c>
      <c r="I727" t="e">
        <v>#N/A</v>
      </c>
      <c r="J727" t="e">
        <v>#N/A</v>
      </c>
      <c r="K727">
        <v>25.25</v>
      </c>
      <c r="L727">
        <v>24.13</v>
      </c>
      <c r="M727" s="13">
        <v>36613</v>
      </c>
      <c r="N727">
        <v>32.07</v>
      </c>
    </row>
    <row r="728" spans="1:14" x14ac:dyDescent="0.2">
      <c r="A728" s="13">
        <v>36461</v>
      </c>
      <c r="B728" t="e">
        <v>#N/A</v>
      </c>
      <c r="C728" t="e">
        <v>#N/A</v>
      </c>
      <c r="D728" t="e">
        <v>#N/A</v>
      </c>
      <c r="E728">
        <v>22.9</v>
      </c>
      <c r="F728" t="e">
        <v>#N/A</v>
      </c>
      <c r="G728">
        <v>27.42</v>
      </c>
      <c r="H728">
        <v>26.13</v>
      </c>
      <c r="I728" t="e">
        <v>#N/A</v>
      </c>
      <c r="J728" t="e">
        <v>#N/A</v>
      </c>
      <c r="K728">
        <v>24.05</v>
      </c>
      <c r="L728" t="e">
        <v>#N/A</v>
      </c>
      <c r="M728" s="13">
        <v>36614</v>
      </c>
      <c r="N728">
        <v>32.6</v>
      </c>
    </row>
    <row r="729" spans="1:14" x14ac:dyDescent="0.2">
      <c r="A729" s="13">
        <v>36462</v>
      </c>
      <c r="B729" t="e">
        <v>#N/A</v>
      </c>
      <c r="C729" t="e">
        <v>#N/A</v>
      </c>
      <c r="D729" t="e">
        <v>#N/A</v>
      </c>
      <c r="E729">
        <v>22.58</v>
      </c>
      <c r="F729" t="e">
        <v>#N/A</v>
      </c>
      <c r="G729">
        <v>27.57</v>
      </c>
      <c r="H729">
        <v>25.4</v>
      </c>
      <c r="I729" t="e">
        <v>#N/A</v>
      </c>
      <c r="J729">
        <v>23.25</v>
      </c>
      <c r="K729">
        <v>23.16</v>
      </c>
      <c r="L729">
        <v>22</v>
      </c>
      <c r="M729" s="13">
        <v>36615</v>
      </c>
      <c r="N729">
        <v>28.99</v>
      </c>
    </row>
    <row r="730" spans="1:14" x14ac:dyDescent="0.2">
      <c r="A730" s="13">
        <v>36463</v>
      </c>
      <c r="B730" t="e">
        <v>#N/A</v>
      </c>
      <c r="C730" t="e">
        <v>#N/A</v>
      </c>
      <c r="D730" t="e">
        <v>#N/A</v>
      </c>
      <c r="E730">
        <v>18.57</v>
      </c>
      <c r="F730" t="e">
        <v>#N/A</v>
      </c>
      <c r="G730" t="e">
        <v>#N/A</v>
      </c>
      <c r="H730" t="e">
        <v>#N/A</v>
      </c>
      <c r="I730" t="e">
        <v>#N/A</v>
      </c>
      <c r="J730">
        <v>20</v>
      </c>
      <c r="K730" t="e">
        <v>#N/A</v>
      </c>
      <c r="L730">
        <v>20.75</v>
      </c>
      <c r="M730" s="13">
        <v>36616</v>
      </c>
      <c r="N730">
        <v>26.87</v>
      </c>
    </row>
    <row r="731" spans="1:14" x14ac:dyDescent="0.2">
      <c r="A731" s="13">
        <v>36464</v>
      </c>
      <c r="B731" t="e">
        <v>#N/A</v>
      </c>
      <c r="C731" t="e">
        <v>#N/A</v>
      </c>
      <c r="D731" t="e">
        <v>#N/A</v>
      </c>
      <c r="E731">
        <v>18.57</v>
      </c>
      <c r="F731" t="e">
        <v>#N/A</v>
      </c>
      <c r="G731" t="e">
        <v>#N/A</v>
      </c>
      <c r="H731" t="e">
        <v>#N/A</v>
      </c>
      <c r="I731" t="e">
        <v>#N/A</v>
      </c>
      <c r="J731">
        <v>20</v>
      </c>
      <c r="K731" t="e">
        <v>#N/A</v>
      </c>
      <c r="L731">
        <v>20.75</v>
      </c>
      <c r="M731" s="13">
        <v>36617</v>
      </c>
      <c r="N731">
        <v>19.75</v>
      </c>
    </row>
    <row r="732" spans="1:14" x14ac:dyDescent="0.2">
      <c r="A732" s="13">
        <v>36465</v>
      </c>
      <c r="B732" t="e">
        <v>#N/A</v>
      </c>
      <c r="C732" t="e">
        <v>#N/A</v>
      </c>
      <c r="D732" t="e">
        <v>#N/A</v>
      </c>
      <c r="E732">
        <v>24.14</v>
      </c>
      <c r="F732" t="e">
        <v>#N/A</v>
      </c>
      <c r="G732">
        <v>28</v>
      </c>
      <c r="H732">
        <v>24.83</v>
      </c>
      <c r="I732" t="e">
        <v>#N/A</v>
      </c>
      <c r="J732">
        <v>25.67</v>
      </c>
      <c r="K732">
        <v>25.93</v>
      </c>
      <c r="L732">
        <v>24.4</v>
      </c>
      <c r="M732" s="13">
        <v>36618</v>
      </c>
      <c r="N732">
        <v>19.75</v>
      </c>
    </row>
    <row r="733" spans="1:14" x14ac:dyDescent="0.2">
      <c r="A733" s="13">
        <v>36466</v>
      </c>
      <c r="B733" t="e">
        <v>#N/A</v>
      </c>
      <c r="C733" t="e">
        <v>#N/A</v>
      </c>
      <c r="D733" t="e">
        <v>#N/A</v>
      </c>
      <c r="E733">
        <v>23.2</v>
      </c>
      <c r="F733" t="e">
        <v>#N/A</v>
      </c>
      <c r="G733">
        <v>25.38</v>
      </c>
      <c r="H733">
        <v>23.94</v>
      </c>
      <c r="I733" t="e">
        <v>#N/A</v>
      </c>
      <c r="J733">
        <v>24</v>
      </c>
      <c r="K733">
        <v>24.08</v>
      </c>
      <c r="L733">
        <v>26.25</v>
      </c>
      <c r="M733" s="13">
        <v>36619</v>
      </c>
      <c r="N733">
        <v>27.66</v>
      </c>
    </row>
    <row r="734" spans="1:14" x14ac:dyDescent="0.2">
      <c r="A734" s="13">
        <v>36467</v>
      </c>
      <c r="B734" t="e">
        <v>#N/A</v>
      </c>
      <c r="C734" t="e">
        <v>#N/A</v>
      </c>
      <c r="D734" t="e">
        <v>#N/A</v>
      </c>
      <c r="E734">
        <v>26.8</v>
      </c>
      <c r="F734" t="e">
        <v>#N/A</v>
      </c>
      <c r="G734">
        <v>27.47</v>
      </c>
      <c r="H734">
        <v>24.72</v>
      </c>
      <c r="I734" t="e">
        <v>#N/A</v>
      </c>
      <c r="J734">
        <v>33</v>
      </c>
      <c r="K734">
        <v>27.62</v>
      </c>
      <c r="L734">
        <v>28.5</v>
      </c>
      <c r="M734" s="13">
        <v>36620</v>
      </c>
      <c r="N734">
        <v>29</v>
      </c>
    </row>
    <row r="735" spans="1:14" x14ac:dyDescent="0.2">
      <c r="A735" s="13">
        <v>36468</v>
      </c>
      <c r="B735" t="e">
        <v>#N/A</v>
      </c>
      <c r="C735" t="e">
        <v>#N/A</v>
      </c>
      <c r="D735" t="e">
        <v>#N/A</v>
      </c>
      <c r="E735">
        <v>29.96</v>
      </c>
      <c r="F735" t="e">
        <v>#N/A</v>
      </c>
      <c r="G735">
        <v>32.229999999999997</v>
      </c>
      <c r="H735">
        <v>28.04</v>
      </c>
      <c r="I735" t="e">
        <v>#N/A</v>
      </c>
      <c r="J735" t="e">
        <v>#N/A</v>
      </c>
      <c r="K735">
        <v>30.06</v>
      </c>
      <c r="L735">
        <v>31.11</v>
      </c>
      <c r="M735" s="13">
        <v>36621</v>
      </c>
      <c r="N735">
        <v>31.75</v>
      </c>
    </row>
    <row r="736" spans="1:14" x14ac:dyDescent="0.2">
      <c r="A736" s="13">
        <v>36469</v>
      </c>
      <c r="B736" t="e">
        <v>#N/A</v>
      </c>
      <c r="C736" t="e">
        <v>#N/A</v>
      </c>
      <c r="D736" t="e">
        <v>#N/A</v>
      </c>
      <c r="E736">
        <v>23.7</v>
      </c>
      <c r="F736" t="e">
        <v>#N/A</v>
      </c>
      <c r="G736">
        <v>29.04</v>
      </c>
      <c r="H736">
        <v>26.13</v>
      </c>
      <c r="I736" t="e">
        <v>#N/A</v>
      </c>
      <c r="J736" t="e">
        <v>#N/A</v>
      </c>
      <c r="K736">
        <v>24.29</v>
      </c>
      <c r="L736">
        <v>27</v>
      </c>
      <c r="M736" s="13">
        <v>36622</v>
      </c>
      <c r="N736">
        <v>33.590000000000003</v>
      </c>
    </row>
    <row r="737" spans="1:14" x14ac:dyDescent="0.2">
      <c r="A737" s="13">
        <v>36470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>
        <v>22.75</v>
      </c>
      <c r="H737" t="e">
        <v>#N/A</v>
      </c>
      <c r="I737" t="e">
        <v>#N/A</v>
      </c>
      <c r="J737">
        <v>22.67</v>
      </c>
      <c r="K737" t="e">
        <v>#N/A</v>
      </c>
      <c r="L737">
        <v>21</v>
      </c>
      <c r="M737" s="13">
        <v>36623</v>
      </c>
      <c r="N737">
        <v>29.34</v>
      </c>
    </row>
    <row r="738" spans="1:14" x14ac:dyDescent="0.2">
      <c r="A738" s="13">
        <v>36471</v>
      </c>
      <c r="B738" t="e">
        <v>#N/A</v>
      </c>
      <c r="C738" t="e">
        <v>#N/A</v>
      </c>
      <c r="D738" t="e">
        <v>#N/A</v>
      </c>
      <c r="E738">
        <v>21.5</v>
      </c>
      <c r="F738" t="e">
        <v>#N/A</v>
      </c>
      <c r="G738">
        <v>22.67</v>
      </c>
      <c r="H738" t="e">
        <v>#N/A</v>
      </c>
      <c r="I738" t="e">
        <v>#N/A</v>
      </c>
      <c r="J738">
        <v>22.67</v>
      </c>
      <c r="K738" t="e">
        <v>#N/A</v>
      </c>
      <c r="L738">
        <v>21</v>
      </c>
      <c r="M738" s="13">
        <v>36624</v>
      </c>
      <c r="N738">
        <v>26</v>
      </c>
    </row>
    <row r="739" spans="1:14" x14ac:dyDescent="0.2">
      <c r="A739" s="13">
        <v>36472</v>
      </c>
      <c r="B739" t="e">
        <v>#N/A</v>
      </c>
      <c r="C739" t="e">
        <v>#N/A</v>
      </c>
      <c r="D739" t="e">
        <v>#N/A</v>
      </c>
      <c r="E739">
        <v>21.92</v>
      </c>
      <c r="F739" t="e">
        <v>#N/A</v>
      </c>
      <c r="G739">
        <v>27.39</v>
      </c>
      <c r="H739">
        <v>24.75</v>
      </c>
      <c r="I739" t="e">
        <v>#N/A</v>
      </c>
      <c r="J739">
        <v>22.83</v>
      </c>
      <c r="K739">
        <v>21.67</v>
      </c>
      <c r="L739">
        <v>24.33</v>
      </c>
      <c r="M739" s="13">
        <v>36625</v>
      </c>
      <c r="N739">
        <v>26</v>
      </c>
    </row>
    <row r="740" spans="1:14" x14ac:dyDescent="0.2">
      <c r="A740" s="13">
        <v>36473</v>
      </c>
      <c r="B740" t="e">
        <v>#N/A</v>
      </c>
      <c r="C740" t="e">
        <v>#N/A</v>
      </c>
      <c r="D740" t="e">
        <v>#N/A</v>
      </c>
      <c r="E740">
        <v>18.45</v>
      </c>
      <c r="F740" t="e">
        <v>#N/A</v>
      </c>
      <c r="G740">
        <v>28.58</v>
      </c>
      <c r="H740">
        <v>22.93</v>
      </c>
      <c r="I740" t="e">
        <v>#N/A</v>
      </c>
      <c r="J740">
        <v>23.5</v>
      </c>
      <c r="K740">
        <v>18.54</v>
      </c>
      <c r="L740">
        <v>20</v>
      </c>
      <c r="M740" s="13">
        <v>36626</v>
      </c>
      <c r="N740">
        <v>33.32</v>
      </c>
    </row>
    <row r="741" spans="1:14" x14ac:dyDescent="0.2">
      <c r="A741" s="13">
        <v>36474</v>
      </c>
      <c r="B741" t="e">
        <v>#N/A</v>
      </c>
      <c r="C741" t="e">
        <v>#N/A</v>
      </c>
      <c r="D741" t="e">
        <v>#N/A</v>
      </c>
      <c r="E741">
        <v>18.39</v>
      </c>
      <c r="F741" t="e">
        <v>#N/A</v>
      </c>
      <c r="G741">
        <v>28.5</v>
      </c>
      <c r="H741">
        <v>22.24</v>
      </c>
      <c r="I741" t="e">
        <v>#N/A</v>
      </c>
      <c r="J741">
        <v>22.5</v>
      </c>
      <c r="K741">
        <v>18.41</v>
      </c>
      <c r="L741">
        <v>19.5</v>
      </c>
      <c r="M741" s="13">
        <v>36627</v>
      </c>
      <c r="N741">
        <v>35.33</v>
      </c>
    </row>
    <row r="742" spans="1:14" x14ac:dyDescent="0.2">
      <c r="A742" s="13">
        <v>36475</v>
      </c>
      <c r="B742" t="e">
        <v>#N/A</v>
      </c>
      <c r="C742" t="e">
        <v>#N/A</v>
      </c>
      <c r="D742" t="e">
        <v>#N/A</v>
      </c>
      <c r="E742">
        <v>18.239999999999998</v>
      </c>
      <c r="F742" t="e">
        <v>#N/A</v>
      </c>
      <c r="G742">
        <v>28.17</v>
      </c>
      <c r="H742">
        <v>23</v>
      </c>
      <c r="I742" t="e">
        <v>#N/A</v>
      </c>
      <c r="J742" t="e">
        <v>#N/A</v>
      </c>
      <c r="K742">
        <v>18.239999999999998</v>
      </c>
      <c r="L742">
        <v>19</v>
      </c>
      <c r="M742" s="13">
        <v>36628</v>
      </c>
      <c r="N742">
        <v>34.1</v>
      </c>
    </row>
    <row r="743" spans="1:14" x14ac:dyDescent="0.2">
      <c r="A743" s="13">
        <v>36476</v>
      </c>
      <c r="B743" t="e">
        <v>#N/A</v>
      </c>
      <c r="C743" t="e">
        <v>#N/A</v>
      </c>
      <c r="D743" t="e">
        <v>#N/A</v>
      </c>
      <c r="E743">
        <v>17.93</v>
      </c>
      <c r="F743" t="e">
        <v>#N/A</v>
      </c>
      <c r="G743">
        <v>29.75</v>
      </c>
      <c r="H743">
        <v>23</v>
      </c>
      <c r="I743" t="e">
        <v>#N/A</v>
      </c>
      <c r="J743">
        <v>21.8</v>
      </c>
      <c r="K743">
        <v>17.86</v>
      </c>
      <c r="L743">
        <v>18.25</v>
      </c>
      <c r="M743" s="13">
        <v>36629</v>
      </c>
      <c r="N743">
        <v>32.35</v>
      </c>
    </row>
    <row r="744" spans="1:14" x14ac:dyDescent="0.2">
      <c r="A744" s="13">
        <v>36477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>
        <v>16.75</v>
      </c>
      <c r="M744" s="13">
        <v>36630</v>
      </c>
      <c r="N744">
        <v>33.15</v>
      </c>
    </row>
    <row r="745" spans="1:14" x14ac:dyDescent="0.2">
      <c r="A745" s="13">
        <v>36478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>
        <v>19.5</v>
      </c>
      <c r="K745" t="e">
        <v>#N/A</v>
      </c>
      <c r="L745">
        <v>16</v>
      </c>
      <c r="M745" s="13">
        <v>36631</v>
      </c>
      <c r="N745">
        <v>21.17</v>
      </c>
    </row>
    <row r="746" spans="1:14" x14ac:dyDescent="0.2">
      <c r="A746" s="13">
        <v>36479</v>
      </c>
      <c r="B746" t="e">
        <v>#N/A</v>
      </c>
      <c r="C746" t="e">
        <v>#N/A</v>
      </c>
      <c r="D746" t="e">
        <v>#N/A</v>
      </c>
      <c r="E746">
        <v>19.78</v>
      </c>
      <c r="F746" t="e">
        <v>#N/A</v>
      </c>
      <c r="G746">
        <v>28.63</v>
      </c>
      <c r="H746">
        <v>23.75</v>
      </c>
      <c r="I746" t="e">
        <v>#N/A</v>
      </c>
      <c r="J746" t="e">
        <v>#N/A</v>
      </c>
      <c r="K746">
        <v>19.510000000000002</v>
      </c>
      <c r="L746">
        <v>20</v>
      </c>
      <c r="M746" s="13">
        <v>36632</v>
      </c>
      <c r="N746">
        <v>21.17</v>
      </c>
    </row>
    <row r="747" spans="1:14" x14ac:dyDescent="0.2">
      <c r="A747" s="13">
        <v>36480</v>
      </c>
      <c r="B747" t="e">
        <v>#N/A</v>
      </c>
      <c r="C747" t="e">
        <v>#N/A</v>
      </c>
      <c r="D747" t="e">
        <v>#N/A</v>
      </c>
      <c r="E747">
        <v>22.29</v>
      </c>
      <c r="F747" t="e">
        <v>#N/A</v>
      </c>
      <c r="G747">
        <v>26.5</v>
      </c>
      <c r="H747">
        <v>24.78</v>
      </c>
      <c r="I747" t="e">
        <v>#N/A</v>
      </c>
      <c r="J747" t="e">
        <v>#N/A</v>
      </c>
      <c r="K747">
        <v>21.5</v>
      </c>
      <c r="L747">
        <v>21.94</v>
      </c>
      <c r="M747" s="13">
        <v>36633</v>
      </c>
      <c r="N747">
        <v>31.08</v>
      </c>
    </row>
    <row r="748" spans="1:14" x14ac:dyDescent="0.2">
      <c r="A748" s="13">
        <v>36481</v>
      </c>
      <c r="B748" t="e">
        <v>#N/A</v>
      </c>
      <c r="C748" t="e">
        <v>#N/A</v>
      </c>
      <c r="D748" t="e">
        <v>#N/A</v>
      </c>
      <c r="E748">
        <v>21.04</v>
      </c>
      <c r="F748" t="e">
        <v>#N/A</v>
      </c>
      <c r="G748" t="e">
        <v>#N/A</v>
      </c>
      <c r="H748">
        <v>26.57</v>
      </c>
      <c r="I748" t="e">
        <v>#N/A</v>
      </c>
      <c r="J748" t="e">
        <v>#N/A</v>
      </c>
      <c r="K748">
        <v>21.93</v>
      </c>
      <c r="L748">
        <v>22.14</v>
      </c>
      <c r="M748" s="13">
        <v>36634</v>
      </c>
      <c r="N748">
        <v>32.9</v>
      </c>
    </row>
    <row r="749" spans="1:14" x14ac:dyDescent="0.2">
      <c r="A749" s="13">
        <v>36482</v>
      </c>
      <c r="B749" t="e">
        <v>#N/A</v>
      </c>
      <c r="C749" t="e">
        <v>#N/A</v>
      </c>
      <c r="D749" t="e">
        <v>#N/A</v>
      </c>
      <c r="E749">
        <v>24.07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>
        <v>23.2</v>
      </c>
      <c r="L749">
        <v>24</v>
      </c>
      <c r="M749" s="13">
        <v>36635</v>
      </c>
      <c r="N749">
        <v>35.94</v>
      </c>
    </row>
    <row r="750" spans="1:14" x14ac:dyDescent="0.2">
      <c r="A750" s="13">
        <v>36483</v>
      </c>
      <c r="B750" t="e">
        <v>#N/A</v>
      </c>
      <c r="C750" t="e">
        <v>#N/A</v>
      </c>
      <c r="D750" t="e">
        <v>#N/A</v>
      </c>
      <c r="E750">
        <v>24.11</v>
      </c>
      <c r="F750" t="e">
        <v>#N/A</v>
      </c>
      <c r="G750" t="e">
        <v>#N/A</v>
      </c>
      <c r="H750" t="e">
        <v>#N/A</v>
      </c>
      <c r="I750" t="e">
        <v>#N/A</v>
      </c>
      <c r="J750">
        <v>24</v>
      </c>
      <c r="K750">
        <v>22</v>
      </c>
      <c r="L750">
        <v>21</v>
      </c>
      <c r="M750" s="13">
        <v>36636</v>
      </c>
      <c r="N750">
        <v>35.44</v>
      </c>
    </row>
    <row r="751" spans="1:14" x14ac:dyDescent="0.2">
      <c r="A751" s="13">
        <v>36484</v>
      </c>
      <c r="B751" t="e">
        <v>#N/A</v>
      </c>
      <c r="C751" t="e">
        <v>#N/A</v>
      </c>
      <c r="D751" t="e">
        <v>#N/A</v>
      </c>
      <c r="E751">
        <v>18.75</v>
      </c>
      <c r="F751" t="e">
        <v>#N/A</v>
      </c>
      <c r="G751">
        <v>25</v>
      </c>
      <c r="H751" t="e">
        <v>#N/A</v>
      </c>
      <c r="I751" t="e">
        <v>#N/A</v>
      </c>
      <c r="J751" t="e">
        <v>#N/A</v>
      </c>
      <c r="K751" t="e">
        <v>#N/A</v>
      </c>
      <c r="L751">
        <v>17.850000000000001</v>
      </c>
      <c r="M751" s="13">
        <v>36637</v>
      </c>
      <c r="N751">
        <v>28.09</v>
      </c>
    </row>
    <row r="752" spans="1:14" x14ac:dyDescent="0.2">
      <c r="A752" s="13">
        <v>36485</v>
      </c>
      <c r="B752" t="e">
        <v>#N/A</v>
      </c>
      <c r="C752" t="e">
        <v>#N/A</v>
      </c>
      <c r="D752" t="e">
        <v>#N/A</v>
      </c>
      <c r="E752">
        <v>18.75</v>
      </c>
      <c r="F752" t="e">
        <v>#N/A</v>
      </c>
      <c r="G752">
        <v>25</v>
      </c>
      <c r="H752" t="e">
        <v>#N/A</v>
      </c>
      <c r="I752" t="e">
        <v>#N/A</v>
      </c>
      <c r="J752" t="e">
        <v>#N/A</v>
      </c>
      <c r="K752" t="e">
        <v>#N/A</v>
      </c>
      <c r="L752">
        <v>17.850000000000001</v>
      </c>
      <c r="M752" s="13">
        <v>36638</v>
      </c>
      <c r="N752">
        <v>23.25</v>
      </c>
    </row>
    <row r="753" spans="1:14" x14ac:dyDescent="0.2">
      <c r="A753" s="13">
        <v>36486</v>
      </c>
      <c r="B753" t="e">
        <v>#N/A</v>
      </c>
      <c r="C753" t="e">
        <v>#N/A</v>
      </c>
      <c r="D753" t="e">
        <v>#N/A</v>
      </c>
      <c r="E753">
        <v>19.77</v>
      </c>
      <c r="F753" t="e">
        <v>#N/A</v>
      </c>
      <c r="G753" t="e">
        <v>#N/A</v>
      </c>
      <c r="H753">
        <v>23.17</v>
      </c>
      <c r="I753" t="e">
        <v>#N/A</v>
      </c>
      <c r="J753">
        <v>20.88</v>
      </c>
      <c r="K753">
        <v>16.75</v>
      </c>
      <c r="L753" t="e">
        <v>#N/A</v>
      </c>
      <c r="M753" s="13">
        <v>36639</v>
      </c>
      <c r="N753">
        <v>23.25</v>
      </c>
    </row>
    <row r="754" spans="1:14" x14ac:dyDescent="0.2">
      <c r="A754" s="13">
        <v>36487</v>
      </c>
      <c r="B754" t="e">
        <v>#N/A</v>
      </c>
      <c r="C754" t="e">
        <v>#N/A</v>
      </c>
      <c r="D754" t="e">
        <v>#N/A</v>
      </c>
      <c r="E754">
        <v>15.89</v>
      </c>
      <c r="F754" t="e">
        <v>#N/A</v>
      </c>
      <c r="G754" t="e">
        <v>#N/A</v>
      </c>
      <c r="H754" t="e">
        <v>#N/A</v>
      </c>
      <c r="I754" t="e">
        <v>#N/A</v>
      </c>
      <c r="J754">
        <v>18</v>
      </c>
      <c r="K754">
        <v>14.57</v>
      </c>
      <c r="L754">
        <v>16.75</v>
      </c>
      <c r="M754" s="13">
        <v>36640</v>
      </c>
      <c r="N754">
        <v>34.94</v>
      </c>
    </row>
    <row r="755" spans="1:14" x14ac:dyDescent="0.2">
      <c r="A755" s="13">
        <v>36488</v>
      </c>
      <c r="B755" t="e">
        <v>#N/A</v>
      </c>
      <c r="C755" t="e">
        <v>#N/A</v>
      </c>
      <c r="D755" t="e">
        <v>#N/A</v>
      </c>
      <c r="E755">
        <v>15.08</v>
      </c>
      <c r="F755" t="e">
        <v>#N/A</v>
      </c>
      <c r="G755" t="e">
        <v>#N/A</v>
      </c>
      <c r="H755" t="e">
        <v>#N/A</v>
      </c>
      <c r="I755" t="e">
        <v>#N/A</v>
      </c>
      <c r="J755">
        <v>17</v>
      </c>
      <c r="K755">
        <v>13.5</v>
      </c>
      <c r="L755" t="e">
        <v>#N/A</v>
      </c>
      <c r="M755" s="13">
        <v>36641</v>
      </c>
      <c r="N755">
        <v>29.32</v>
      </c>
    </row>
    <row r="756" spans="1:14" x14ac:dyDescent="0.2">
      <c r="A756" s="13">
        <v>36491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>
        <v>17.75</v>
      </c>
      <c r="K756" t="e">
        <v>#N/A</v>
      </c>
      <c r="L756" t="e">
        <v>#N/A</v>
      </c>
      <c r="M756" s="13">
        <v>36642</v>
      </c>
      <c r="N756">
        <v>28.69</v>
      </c>
    </row>
    <row r="757" spans="1:14" x14ac:dyDescent="0.2">
      <c r="A757" s="13">
        <v>36492</v>
      </c>
      <c r="B757" t="e">
        <v>#N/A</v>
      </c>
      <c r="C757" t="e">
        <v>#N/A</v>
      </c>
      <c r="D757" t="e">
        <v>#N/A</v>
      </c>
      <c r="E757">
        <v>17.5</v>
      </c>
      <c r="F757" t="e">
        <v>#N/A</v>
      </c>
      <c r="G757" t="e">
        <v>#N/A</v>
      </c>
      <c r="H757" t="e">
        <v>#N/A</v>
      </c>
      <c r="I757" t="e">
        <v>#N/A</v>
      </c>
      <c r="J757">
        <v>16.579999999999998</v>
      </c>
      <c r="K757" t="e">
        <v>#N/A</v>
      </c>
      <c r="L757" t="e">
        <v>#N/A</v>
      </c>
      <c r="M757" s="13">
        <v>36643</v>
      </c>
      <c r="N757">
        <v>28.37</v>
      </c>
    </row>
    <row r="758" spans="1:14" x14ac:dyDescent="0.2">
      <c r="A758" s="13">
        <v>36493</v>
      </c>
      <c r="B758" t="e">
        <v>#N/A</v>
      </c>
      <c r="C758" t="e">
        <v>#N/A</v>
      </c>
      <c r="D758" t="e">
        <v>#N/A</v>
      </c>
      <c r="E758">
        <v>21.15</v>
      </c>
      <c r="F758" t="e">
        <v>#N/A</v>
      </c>
      <c r="G758">
        <v>25</v>
      </c>
      <c r="H758">
        <v>22</v>
      </c>
      <c r="I758" t="e">
        <v>#N/A</v>
      </c>
      <c r="J758" t="e">
        <v>#N/A</v>
      </c>
      <c r="K758">
        <v>20.399999999999999</v>
      </c>
      <c r="L758">
        <v>22</v>
      </c>
      <c r="M758" s="13">
        <v>36644</v>
      </c>
      <c r="N758">
        <v>26.91</v>
      </c>
    </row>
    <row r="759" spans="1:14" x14ac:dyDescent="0.2">
      <c r="A759" s="13">
        <v>36494</v>
      </c>
      <c r="B759" t="e">
        <v>#N/A</v>
      </c>
      <c r="C759" t="e">
        <v>#N/A</v>
      </c>
      <c r="D759" t="e">
        <v>#N/A</v>
      </c>
      <c r="E759">
        <v>23.31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>
        <v>23.38</v>
      </c>
      <c r="L759">
        <v>24.5</v>
      </c>
      <c r="M759" s="13">
        <v>36645</v>
      </c>
      <c r="N759">
        <v>19.829999999999998</v>
      </c>
    </row>
    <row r="760" spans="1:14" x14ac:dyDescent="0.2">
      <c r="A760" s="13">
        <v>36495</v>
      </c>
      <c r="B760" t="e">
        <v>#N/A</v>
      </c>
      <c r="C760" t="e">
        <v>#N/A</v>
      </c>
      <c r="D760" t="e">
        <v>#N/A</v>
      </c>
      <c r="E760">
        <v>26.28</v>
      </c>
      <c r="F760" t="e">
        <v>#N/A</v>
      </c>
      <c r="G760" t="e">
        <v>#N/A</v>
      </c>
      <c r="H760">
        <v>24.5</v>
      </c>
      <c r="I760" t="e">
        <v>#N/A</v>
      </c>
      <c r="J760">
        <v>27</v>
      </c>
      <c r="K760">
        <v>25.07</v>
      </c>
      <c r="L760">
        <v>25</v>
      </c>
      <c r="M760" s="13">
        <v>36646</v>
      </c>
      <c r="N760">
        <v>19.829999999999998</v>
      </c>
    </row>
    <row r="761" spans="1:14" x14ac:dyDescent="0.2">
      <c r="A761" s="13">
        <v>36496</v>
      </c>
      <c r="B761" t="e">
        <v>#N/A</v>
      </c>
      <c r="C761" t="e">
        <v>#N/A</v>
      </c>
      <c r="D761" t="e">
        <v>#N/A</v>
      </c>
      <c r="E761">
        <v>23.35</v>
      </c>
      <c r="F761" t="e">
        <v>#N/A</v>
      </c>
      <c r="G761" t="e">
        <v>#N/A</v>
      </c>
      <c r="H761" t="e">
        <v>#N/A</v>
      </c>
      <c r="I761" t="e">
        <v>#N/A</v>
      </c>
      <c r="J761">
        <v>23.4</v>
      </c>
      <c r="K761">
        <v>22.02</v>
      </c>
      <c r="L761">
        <v>23</v>
      </c>
      <c r="M761" s="13">
        <v>36647</v>
      </c>
      <c r="N761">
        <v>27.67</v>
      </c>
    </row>
    <row r="762" spans="1:14" x14ac:dyDescent="0.2">
      <c r="A762" s="13">
        <v>36497</v>
      </c>
      <c r="B762" t="e">
        <v>#N/A</v>
      </c>
      <c r="C762" t="e">
        <v>#N/A</v>
      </c>
      <c r="D762" t="e">
        <v>#N/A</v>
      </c>
      <c r="E762">
        <v>17.53</v>
      </c>
      <c r="F762" t="e">
        <v>#N/A</v>
      </c>
      <c r="G762" t="e">
        <v>#N/A</v>
      </c>
      <c r="H762">
        <v>20</v>
      </c>
      <c r="I762" t="e">
        <v>#N/A</v>
      </c>
      <c r="J762">
        <v>26</v>
      </c>
      <c r="K762">
        <v>17.809999999999999</v>
      </c>
      <c r="L762" t="e">
        <v>#N/A</v>
      </c>
      <c r="M762" s="13">
        <v>36648</v>
      </c>
      <c r="N762">
        <v>30.68</v>
      </c>
    </row>
    <row r="763" spans="1:14" x14ac:dyDescent="0.2">
      <c r="A763" s="13">
        <v>36498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>
        <v>18.5</v>
      </c>
      <c r="K763" t="e">
        <v>#N/A</v>
      </c>
      <c r="L763" t="e">
        <v>#N/A</v>
      </c>
      <c r="M763" s="13">
        <v>36649</v>
      </c>
      <c r="N763">
        <v>32.76</v>
      </c>
    </row>
    <row r="764" spans="1:14" x14ac:dyDescent="0.2">
      <c r="A764" s="13">
        <v>36499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>
        <v>18.5</v>
      </c>
      <c r="K764" t="e">
        <v>#N/A</v>
      </c>
      <c r="L764" t="e">
        <v>#N/A</v>
      </c>
      <c r="M764" s="13">
        <v>36650</v>
      </c>
      <c r="N764">
        <v>33.450000000000003</v>
      </c>
    </row>
    <row r="765" spans="1:14" x14ac:dyDescent="0.2">
      <c r="A765" s="13">
        <v>36500</v>
      </c>
      <c r="B765" t="e">
        <v>#N/A</v>
      </c>
      <c r="C765" t="e">
        <v>#N/A</v>
      </c>
      <c r="D765" t="e">
        <v>#N/A</v>
      </c>
      <c r="E765">
        <v>16.77</v>
      </c>
      <c r="F765" t="e">
        <v>#N/A</v>
      </c>
      <c r="G765" t="e">
        <v>#N/A</v>
      </c>
      <c r="H765">
        <v>21</v>
      </c>
      <c r="I765" t="e">
        <v>#N/A</v>
      </c>
      <c r="J765">
        <v>21.5</v>
      </c>
      <c r="K765">
        <v>17.12</v>
      </c>
      <c r="L765">
        <v>18.07</v>
      </c>
      <c r="M765" s="13">
        <v>36651</v>
      </c>
      <c r="N765">
        <v>44.74</v>
      </c>
    </row>
    <row r="766" spans="1:14" x14ac:dyDescent="0.2">
      <c r="A766" s="13">
        <v>36501</v>
      </c>
      <c r="B766" t="e">
        <v>#N/A</v>
      </c>
      <c r="C766" t="e">
        <v>#N/A</v>
      </c>
      <c r="D766" t="e">
        <v>#N/A</v>
      </c>
      <c r="E766">
        <v>18.3</v>
      </c>
      <c r="F766" t="e">
        <v>#N/A</v>
      </c>
      <c r="G766" t="e">
        <v>#N/A</v>
      </c>
      <c r="H766">
        <v>20</v>
      </c>
      <c r="I766" t="e">
        <v>#N/A</v>
      </c>
      <c r="J766" t="e">
        <v>#N/A</v>
      </c>
      <c r="K766">
        <v>18.170000000000002</v>
      </c>
      <c r="L766">
        <v>19</v>
      </c>
      <c r="M766" s="13">
        <v>36652</v>
      </c>
      <c r="N766">
        <v>36</v>
      </c>
    </row>
    <row r="767" spans="1:14" x14ac:dyDescent="0.2">
      <c r="A767" s="13">
        <v>36502</v>
      </c>
      <c r="B767" t="e">
        <v>#N/A</v>
      </c>
      <c r="C767" t="e">
        <v>#N/A</v>
      </c>
      <c r="D767" t="e">
        <v>#N/A</v>
      </c>
      <c r="E767">
        <v>22.78</v>
      </c>
      <c r="F767" t="e">
        <v>#N/A</v>
      </c>
      <c r="G767" t="e">
        <v>#N/A</v>
      </c>
      <c r="H767">
        <v>23.5</v>
      </c>
      <c r="I767" t="e">
        <v>#N/A</v>
      </c>
      <c r="J767">
        <v>25</v>
      </c>
      <c r="K767">
        <v>21.14</v>
      </c>
      <c r="L767">
        <v>22</v>
      </c>
      <c r="M767" s="13">
        <v>36653</v>
      </c>
      <c r="N767">
        <v>36</v>
      </c>
    </row>
    <row r="768" spans="1:14" x14ac:dyDescent="0.2">
      <c r="A768" s="13">
        <v>36503</v>
      </c>
      <c r="B768" t="e">
        <v>#N/A</v>
      </c>
      <c r="C768" t="e">
        <v>#N/A</v>
      </c>
      <c r="D768" t="e">
        <v>#N/A</v>
      </c>
      <c r="E768">
        <v>20.45</v>
      </c>
      <c r="F768" t="e">
        <v>#N/A</v>
      </c>
      <c r="G768" t="e">
        <v>#N/A</v>
      </c>
      <c r="H768">
        <v>22</v>
      </c>
      <c r="I768" t="e">
        <v>#N/A</v>
      </c>
      <c r="J768">
        <v>23.5</v>
      </c>
      <c r="K768">
        <v>20.77</v>
      </c>
      <c r="L768">
        <v>21.25</v>
      </c>
      <c r="M768" s="13">
        <v>36654</v>
      </c>
      <c r="N768">
        <v>79.989999999999995</v>
      </c>
    </row>
    <row r="769" spans="1:14" x14ac:dyDescent="0.2">
      <c r="A769" s="13">
        <v>36504</v>
      </c>
      <c r="B769" t="e">
        <v>#N/A</v>
      </c>
      <c r="C769" t="e">
        <v>#N/A</v>
      </c>
      <c r="D769" t="e">
        <v>#N/A</v>
      </c>
      <c r="E769">
        <v>18.100000000000001</v>
      </c>
      <c r="F769" t="e">
        <v>#N/A</v>
      </c>
      <c r="G769" t="e">
        <v>#N/A</v>
      </c>
      <c r="H769">
        <v>22.25</v>
      </c>
      <c r="I769" t="e">
        <v>#N/A</v>
      </c>
      <c r="J769">
        <v>21</v>
      </c>
      <c r="K769">
        <v>18.25</v>
      </c>
      <c r="L769">
        <v>19.5</v>
      </c>
      <c r="M769" s="13">
        <v>36655</v>
      </c>
      <c r="N769">
        <v>183.1</v>
      </c>
    </row>
    <row r="770" spans="1:14" x14ac:dyDescent="0.2">
      <c r="A770" s="13">
        <v>36505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>
        <v>18.5</v>
      </c>
      <c r="I770" t="e">
        <v>#N/A</v>
      </c>
      <c r="J770" t="e">
        <v>#N/A</v>
      </c>
      <c r="K770" t="e">
        <v>#N/A</v>
      </c>
      <c r="L770" t="e">
        <v>#N/A</v>
      </c>
      <c r="M770" s="13">
        <v>36656</v>
      </c>
      <c r="N770">
        <v>110.9</v>
      </c>
    </row>
    <row r="771" spans="1:14" x14ac:dyDescent="0.2">
      <c r="A771" s="13">
        <v>36506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>
        <v>18.5</v>
      </c>
      <c r="I771" t="e">
        <v>#N/A</v>
      </c>
      <c r="J771" t="e">
        <v>#N/A</v>
      </c>
      <c r="K771" t="e">
        <v>#N/A</v>
      </c>
      <c r="L771">
        <v>15.25</v>
      </c>
      <c r="M771" s="13">
        <v>36657</v>
      </c>
      <c r="N771">
        <v>46.54</v>
      </c>
    </row>
    <row r="772" spans="1:14" x14ac:dyDescent="0.2">
      <c r="A772" s="13">
        <v>36507</v>
      </c>
      <c r="B772" t="e">
        <v>#N/A</v>
      </c>
      <c r="C772" t="e">
        <v>#N/A</v>
      </c>
      <c r="D772" t="e">
        <v>#N/A</v>
      </c>
      <c r="E772">
        <v>18.66</v>
      </c>
      <c r="F772" t="e">
        <v>#N/A</v>
      </c>
      <c r="G772" t="e">
        <v>#N/A</v>
      </c>
      <c r="H772">
        <v>23</v>
      </c>
      <c r="I772" t="e">
        <v>#N/A</v>
      </c>
      <c r="J772">
        <v>20</v>
      </c>
      <c r="K772">
        <v>18.38</v>
      </c>
      <c r="L772">
        <v>20.5</v>
      </c>
      <c r="M772" s="13">
        <v>36658</v>
      </c>
      <c r="N772">
        <v>58.51</v>
      </c>
    </row>
    <row r="773" spans="1:14" x14ac:dyDescent="0.2">
      <c r="A773" s="13">
        <v>36508</v>
      </c>
      <c r="B773" t="e">
        <v>#N/A</v>
      </c>
      <c r="C773" t="e">
        <v>#N/A</v>
      </c>
      <c r="D773" t="e">
        <v>#N/A</v>
      </c>
      <c r="E773">
        <v>17.829999999999998</v>
      </c>
      <c r="F773" t="e">
        <v>#N/A</v>
      </c>
      <c r="G773" t="e">
        <v>#N/A</v>
      </c>
      <c r="H773" t="e">
        <v>#N/A</v>
      </c>
      <c r="I773" t="e">
        <v>#N/A</v>
      </c>
      <c r="J773">
        <v>20.88</v>
      </c>
      <c r="K773">
        <v>18.66</v>
      </c>
      <c r="L773">
        <v>22.5</v>
      </c>
      <c r="M773" s="13">
        <v>36659</v>
      </c>
      <c r="N773">
        <v>40</v>
      </c>
    </row>
    <row r="774" spans="1:14" x14ac:dyDescent="0.2">
      <c r="A774" s="13">
        <v>36509</v>
      </c>
      <c r="B774" t="e">
        <v>#N/A</v>
      </c>
      <c r="C774" t="e">
        <v>#N/A</v>
      </c>
      <c r="D774" t="e">
        <v>#N/A</v>
      </c>
      <c r="E774">
        <v>18.72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>
        <v>20.75</v>
      </c>
      <c r="L774">
        <v>20.6</v>
      </c>
      <c r="M774" s="13">
        <v>36661</v>
      </c>
      <c r="N774">
        <v>36.54</v>
      </c>
    </row>
    <row r="775" spans="1:14" x14ac:dyDescent="0.2">
      <c r="A775" s="13">
        <v>36510</v>
      </c>
      <c r="B775" t="e">
        <v>#N/A</v>
      </c>
      <c r="C775" t="e">
        <v>#N/A</v>
      </c>
      <c r="D775" t="e">
        <v>#N/A</v>
      </c>
      <c r="E775">
        <v>23.95</v>
      </c>
      <c r="F775" t="e">
        <v>#N/A</v>
      </c>
      <c r="G775" t="e">
        <v>#N/A</v>
      </c>
      <c r="H775" t="e">
        <v>#N/A</v>
      </c>
      <c r="I775" t="e">
        <v>#N/A</v>
      </c>
      <c r="J775">
        <v>26</v>
      </c>
      <c r="K775">
        <v>23.38</v>
      </c>
      <c r="L775">
        <v>24.4</v>
      </c>
      <c r="M775" s="13">
        <v>36662</v>
      </c>
      <c r="N775">
        <v>26.91</v>
      </c>
    </row>
    <row r="776" spans="1:14" x14ac:dyDescent="0.2">
      <c r="A776" s="13">
        <v>36511</v>
      </c>
      <c r="B776" t="e">
        <v>#N/A</v>
      </c>
      <c r="C776" t="e">
        <v>#N/A</v>
      </c>
      <c r="D776" t="e">
        <v>#N/A</v>
      </c>
      <c r="E776">
        <v>25.64</v>
      </c>
      <c r="F776" t="e">
        <v>#N/A</v>
      </c>
      <c r="G776" t="e">
        <v>#N/A</v>
      </c>
      <c r="H776">
        <v>25</v>
      </c>
      <c r="I776" t="e">
        <v>#N/A</v>
      </c>
      <c r="J776" t="e">
        <v>#N/A</v>
      </c>
      <c r="K776">
        <v>26.82</v>
      </c>
      <c r="L776">
        <v>27.02</v>
      </c>
      <c r="M776" s="13">
        <v>36663</v>
      </c>
      <c r="N776">
        <v>26.73</v>
      </c>
    </row>
    <row r="777" spans="1:14" x14ac:dyDescent="0.2">
      <c r="A777" s="13">
        <v>36512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>
        <v>21</v>
      </c>
      <c r="K777">
        <v>17.670000000000002</v>
      </c>
      <c r="L777">
        <v>19.5</v>
      </c>
      <c r="M777" s="13">
        <v>36664</v>
      </c>
      <c r="N777">
        <v>42.14</v>
      </c>
    </row>
    <row r="778" spans="1:14" x14ac:dyDescent="0.2">
      <c r="A778" s="13">
        <v>36513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>
        <v>21</v>
      </c>
      <c r="K778">
        <v>17.670000000000002</v>
      </c>
      <c r="L778">
        <v>19.5</v>
      </c>
      <c r="M778" s="13">
        <v>36665</v>
      </c>
      <c r="N778">
        <v>36.630000000000003</v>
      </c>
    </row>
    <row r="779" spans="1:14" x14ac:dyDescent="0.2">
      <c r="A779" s="13">
        <v>36514</v>
      </c>
      <c r="B779" t="e">
        <v>#N/A</v>
      </c>
      <c r="C779" t="e">
        <v>#N/A</v>
      </c>
      <c r="D779" t="e">
        <v>#N/A</v>
      </c>
      <c r="E779">
        <v>25.79</v>
      </c>
      <c r="F779" t="e">
        <v>#N/A</v>
      </c>
      <c r="G779" t="e">
        <v>#N/A</v>
      </c>
      <c r="H779">
        <v>27.75</v>
      </c>
      <c r="I779" t="e">
        <v>#N/A</v>
      </c>
      <c r="J779" t="e">
        <v>#N/A</v>
      </c>
      <c r="K779">
        <v>24.6</v>
      </c>
      <c r="L779">
        <v>24.5</v>
      </c>
      <c r="M779" s="13">
        <v>36666</v>
      </c>
      <c r="N779">
        <v>22.8</v>
      </c>
    </row>
    <row r="780" spans="1:14" x14ac:dyDescent="0.2">
      <c r="A780" s="13">
        <v>36515</v>
      </c>
      <c r="B780" t="e">
        <v>#N/A</v>
      </c>
      <c r="C780" t="e">
        <v>#N/A</v>
      </c>
      <c r="D780" t="e">
        <v>#N/A</v>
      </c>
      <c r="E780">
        <v>29.33</v>
      </c>
      <c r="F780" t="e">
        <v>#N/A</v>
      </c>
      <c r="G780" t="e">
        <v>#N/A</v>
      </c>
      <c r="H780">
        <v>27.67</v>
      </c>
      <c r="I780" t="e">
        <v>#N/A</v>
      </c>
      <c r="J780">
        <v>29</v>
      </c>
      <c r="K780">
        <v>30.86</v>
      </c>
      <c r="L780">
        <v>31</v>
      </c>
      <c r="M780" s="13">
        <v>36667</v>
      </c>
      <c r="N780">
        <v>22.8</v>
      </c>
    </row>
    <row r="781" spans="1:14" x14ac:dyDescent="0.2">
      <c r="A781" s="13">
        <v>36516</v>
      </c>
      <c r="B781" t="e">
        <v>#N/A</v>
      </c>
      <c r="C781" t="e">
        <v>#N/A</v>
      </c>
      <c r="D781" t="e">
        <v>#N/A</v>
      </c>
      <c r="E781">
        <v>30.72</v>
      </c>
      <c r="F781" t="e">
        <v>#N/A</v>
      </c>
      <c r="G781" t="e">
        <v>#N/A</v>
      </c>
      <c r="H781">
        <v>31</v>
      </c>
      <c r="I781" t="e">
        <v>#N/A</v>
      </c>
      <c r="J781">
        <v>31</v>
      </c>
      <c r="K781">
        <v>32.82</v>
      </c>
      <c r="L781">
        <v>32</v>
      </c>
      <c r="M781" s="13">
        <v>36668</v>
      </c>
      <c r="N781">
        <v>43.2</v>
      </c>
    </row>
    <row r="782" spans="1:14" x14ac:dyDescent="0.2">
      <c r="A782" s="13">
        <v>36517</v>
      </c>
      <c r="B782" t="e">
        <v>#N/A</v>
      </c>
      <c r="C782" t="e">
        <v>#N/A</v>
      </c>
      <c r="D782" t="e">
        <v>#N/A</v>
      </c>
      <c r="E782">
        <v>18.8</v>
      </c>
      <c r="F782" t="e">
        <v>#N/A</v>
      </c>
      <c r="G782" t="e">
        <v>#N/A</v>
      </c>
      <c r="H782">
        <v>29.65</v>
      </c>
      <c r="I782" t="e">
        <v>#N/A</v>
      </c>
      <c r="J782">
        <v>22.75</v>
      </c>
      <c r="K782">
        <v>20</v>
      </c>
      <c r="L782" t="e">
        <v>#N/A</v>
      </c>
      <c r="M782" s="13">
        <v>36669</v>
      </c>
      <c r="N782">
        <v>34.479999999999997</v>
      </c>
    </row>
    <row r="783" spans="1:14" x14ac:dyDescent="0.2">
      <c r="A783" s="13">
        <v>36519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>
        <v>18.75</v>
      </c>
      <c r="I783" t="e">
        <v>#N/A</v>
      </c>
      <c r="J783" t="e">
        <v>#N/A</v>
      </c>
      <c r="K783" t="e">
        <v>#N/A</v>
      </c>
      <c r="L783" t="e">
        <v>#N/A</v>
      </c>
      <c r="M783" s="13">
        <v>36670</v>
      </c>
      <c r="N783">
        <v>55.08</v>
      </c>
    </row>
    <row r="784" spans="1:14" x14ac:dyDescent="0.2">
      <c r="A784" s="13">
        <v>36520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>
        <v>18.75</v>
      </c>
      <c r="I784" t="e">
        <v>#N/A</v>
      </c>
      <c r="J784" t="e">
        <v>#N/A</v>
      </c>
      <c r="K784" t="e">
        <v>#N/A</v>
      </c>
      <c r="L784" t="e">
        <v>#N/A</v>
      </c>
      <c r="M784" s="13">
        <v>36671</v>
      </c>
      <c r="N784">
        <v>46.65</v>
      </c>
    </row>
    <row r="785" spans="1:14" x14ac:dyDescent="0.2">
      <c r="A785" s="13">
        <v>36521</v>
      </c>
      <c r="B785" t="e">
        <v>#N/A</v>
      </c>
      <c r="C785" t="e">
        <v>#N/A</v>
      </c>
      <c r="D785" t="e">
        <v>#N/A</v>
      </c>
      <c r="E785">
        <v>17.260000000000002</v>
      </c>
      <c r="F785" t="e">
        <v>#N/A</v>
      </c>
      <c r="G785" t="e">
        <v>#N/A</v>
      </c>
      <c r="H785">
        <v>24.1</v>
      </c>
      <c r="I785" t="e">
        <v>#N/A</v>
      </c>
      <c r="J785" t="e">
        <v>#N/A</v>
      </c>
      <c r="K785">
        <v>18.5</v>
      </c>
      <c r="L785">
        <v>19</v>
      </c>
      <c r="M785" s="13">
        <v>36672</v>
      </c>
      <c r="N785">
        <v>37.74</v>
      </c>
    </row>
    <row r="786" spans="1:14" x14ac:dyDescent="0.2">
      <c r="A786" s="13">
        <v>36522</v>
      </c>
      <c r="B786" t="e">
        <v>#N/A</v>
      </c>
      <c r="C786" t="e">
        <v>#N/A</v>
      </c>
      <c r="D786" t="e">
        <v>#N/A</v>
      </c>
      <c r="E786">
        <v>17.350000000000001</v>
      </c>
      <c r="F786" t="e">
        <v>#N/A</v>
      </c>
      <c r="G786" t="e">
        <v>#N/A</v>
      </c>
      <c r="H786">
        <v>25.5</v>
      </c>
      <c r="I786" t="e">
        <v>#N/A</v>
      </c>
      <c r="J786">
        <v>21</v>
      </c>
      <c r="K786">
        <v>15.5</v>
      </c>
      <c r="L786" t="e">
        <v>#N/A</v>
      </c>
      <c r="M786" s="13">
        <v>36676</v>
      </c>
      <c r="N786">
        <v>32.18</v>
      </c>
    </row>
    <row r="787" spans="1:14" x14ac:dyDescent="0.2">
      <c r="A787" s="13">
        <v>36523</v>
      </c>
      <c r="B787" t="e">
        <v>#N/A</v>
      </c>
      <c r="C787" t="e">
        <v>#N/A</v>
      </c>
      <c r="D787" t="e">
        <v>#N/A</v>
      </c>
      <c r="E787">
        <v>17.61</v>
      </c>
      <c r="F787" t="e">
        <v>#N/A</v>
      </c>
      <c r="G787" t="e">
        <v>#N/A</v>
      </c>
      <c r="H787">
        <v>25.5</v>
      </c>
      <c r="I787" t="e">
        <v>#N/A</v>
      </c>
      <c r="J787">
        <v>20.25</v>
      </c>
      <c r="K787">
        <v>16.41</v>
      </c>
      <c r="L787">
        <v>18</v>
      </c>
      <c r="M787" s="13">
        <v>36677</v>
      </c>
      <c r="N787">
        <v>31.58</v>
      </c>
    </row>
    <row r="788" spans="1:14" x14ac:dyDescent="0.2">
      <c r="A788" s="13">
        <v>36524</v>
      </c>
      <c r="B788" t="e">
        <v>#N/A</v>
      </c>
      <c r="C788" t="e">
        <v>#N/A</v>
      </c>
      <c r="D788" t="e">
        <v>#N/A</v>
      </c>
      <c r="E788">
        <v>14.69</v>
      </c>
      <c r="F788" t="e">
        <v>#N/A</v>
      </c>
      <c r="G788" t="e">
        <v>#N/A</v>
      </c>
      <c r="H788">
        <v>21</v>
      </c>
      <c r="I788" t="e">
        <v>#N/A</v>
      </c>
      <c r="J788">
        <v>18.5</v>
      </c>
      <c r="K788">
        <v>15.37</v>
      </c>
      <c r="L788">
        <v>17</v>
      </c>
      <c r="M788" s="13">
        <v>36678</v>
      </c>
      <c r="N788">
        <v>76.02</v>
      </c>
    </row>
    <row r="789" spans="1:14" x14ac:dyDescent="0.2">
      <c r="A789" s="13">
        <v>36526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>
        <v>15.5</v>
      </c>
      <c r="K789" t="e">
        <v>#N/A</v>
      </c>
      <c r="L789" t="e">
        <v>#N/A</v>
      </c>
      <c r="M789" s="13">
        <v>36679</v>
      </c>
      <c r="N789">
        <v>72.599999999999994</v>
      </c>
    </row>
    <row r="790" spans="1:14" x14ac:dyDescent="0.2">
      <c r="A790" s="13">
        <v>36527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>
        <v>15.5</v>
      </c>
      <c r="K790" t="e">
        <v>#N/A</v>
      </c>
      <c r="L790" t="e">
        <v>#N/A</v>
      </c>
      <c r="M790" s="13">
        <v>36680</v>
      </c>
      <c r="N790">
        <v>18.670000000000002</v>
      </c>
    </row>
    <row r="791" spans="1:14" x14ac:dyDescent="0.2">
      <c r="A791" s="13">
        <v>36528</v>
      </c>
      <c r="B791" t="e">
        <v>#N/A</v>
      </c>
      <c r="C791" t="e">
        <v>#N/A</v>
      </c>
      <c r="D791" t="e">
        <v>#N/A</v>
      </c>
      <c r="E791">
        <v>18.170000000000002</v>
      </c>
      <c r="F791" t="e">
        <v>#N/A</v>
      </c>
      <c r="G791" t="e">
        <v>#N/A</v>
      </c>
      <c r="H791">
        <v>24</v>
      </c>
      <c r="I791" t="e">
        <v>#N/A</v>
      </c>
      <c r="J791">
        <v>18</v>
      </c>
      <c r="K791">
        <v>19.11</v>
      </c>
      <c r="L791">
        <v>18.5</v>
      </c>
      <c r="M791" s="13">
        <v>36681</v>
      </c>
      <c r="N791">
        <v>18.5</v>
      </c>
    </row>
    <row r="792" spans="1:14" x14ac:dyDescent="0.2">
      <c r="A792" s="13">
        <v>36529</v>
      </c>
      <c r="B792" t="e">
        <v>#N/A</v>
      </c>
      <c r="C792" t="e">
        <v>#N/A</v>
      </c>
      <c r="D792" t="e">
        <v>#N/A</v>
      </c>
      <c r="E792">
        <v>15.66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>
        <v>16.29</v>
      </c>
      <c r="L792">
        <v>18.63</v>
      </c>
      <c r="M792" s="13">
        <v>36682</v>
      </c>
      <c r="N792">
        <v>30.49</v>
      </c>
    </row>
    <row r="793" spans="1:14" x14ac:dyDescent="0.2">
      <c r="A793" s="13">
        <v>36530</v>
      </c>
      <c r="B793" t="e">
        <v>#N/A</v>
      </c>
      <c r="C793" t="e">
        <v>#N/A</v>
      </c>
      <c r="D793" t="e">
        <v>#N/A</v>
      </c>
      <c r="E793">
        <v>19.71</v>
      </c>
      <c r="F793" t="e">
        <v>#N/A</v>
      </c>
      <c r="G793" t="e">
        <v>#N/A</v>
      </c>
      <c r="H793">
        <v>26</v>
      </c>
      <c r="I793" t="e">
        <v>#N/A</v>
      </c>
      <c r="J793">
        <v>20.67</v>
      </c>
      <c r="K793">
        <v>19.86</v>
      </c>
      <c r="L793">
        <v>20.2</v>
      </c>
      <c r="M793" s="13">
        <v>36683</v>
      </c>
      <c r="N793">
        <v>23.55</v>
      </c>
    </row>
    <row r="794" spans="1:14" x14ac:dyDescent="0.2">
      <c r="A794" s="13">
        <v>36531</v>
      </c>
      <c r="B794" t="e">
        <v>#N/A</v>
      </c>
      <c r="C794" t="e">
        <v>#N/A</v>
      </c>
      <c r="D794" t="e">
        <v>#N/A</v>
      </c>
      <c r="E794">
        <v>21.13</v>
      </c>
      <c r="F794" t="e">
        <v>#N/A</v>
      </c>
      <c r="G794" t="e">
        <v>#N/A</v>
      </c>
      <c r="H794">
        <v>23.23</v>
      </c>
      <c r="I794" t="e">
        <v>#N/A</v>
      </c>
      <c r="J794">
        <v>24.25</v>
      </c>
      <c r="K794">
        <v>21.2</v>
      </c>
      <c r="L794">
        <v>22.43</v>
      </c>
      <c r="M794" s="13">
        <v>36684</v>
      </c>
      <c r="N794">
        <v>23.12</v>
      </c>
    </row>
    <row r="795" spans="1:14" x14ac:dyDescent="0.2">
      <c r="A795" s="13">
        <v>36532</v>
      </c>
      <c r="B795" t="e">
        <v>#N/A</v>
      </c>
      <c r="C795" t="e">
        <v>#N/A</v>
      </c>
      <c r="D795" t="e">
        <v>#N/A</v>
      </c>
      <c r="E795">
        <v>19.940000000000001</v>
      </c>
      <c r="F795" t="e">
        <v>#N/A</v>
      </c>
      <c r="G795" t="e">
        <v>#N/A</v>
      </c>
      <c r="H795">
        <v>23.87</v>
      </c>
      <c r="I795" t="e">
        <v>#N/A</v>
      </c>
      <c r="J795">
        <v>20.25</v>
      </c>
      <c r="K795">
        <v>21.09</v>
      </c>
      <c r="L795">
        <v>21.69</v>
      </c>
      <c r="M795" s="13">
        <v>36685</v>
      </c>
      <c r="N795">
        <v>28.76</v>
      </c>
    </row>
    <row r="796" spans="1:14" x14ac:dyDescent="0.2">
      <c r="A796" s="13">
        <v>36533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>
        <v>17</v>
      </c>
      <c r="K796">
        <v>16</v>
      </c>
      <c r="L796">
        <v>16.5</v>
      </c>
      <c r="M796" s="13">
        <v>36686</v>
      </c>
      <c r="N796">
        <v>56.43</v>
      </c>
    </row>
    <row r="797" spans="1:14" x14ac:dyDescent="0.2">
      <c r="A797" s="13">
        <v>36534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>
        <v>17</v>
      </c>
      <c r="K797">
        <v>16</v>
      </c>
      <c r="L797">
        <v>16.5</v>
      </c>
      <c r="M797" s="13">
        <v>36687</v>
      </c>
      <c r="N797">
        <v>44.67</v>
      </c>
    </row>
    <row r="798" spans="1:14" x14ac:dyDescent="0.2">
      <c r="A798" s="13">
        <v>36535</v>
      </c>
      <c r="B798" t="e">
        <v>#N/A</v>
      </c>
      <c r="C798" t="e">
        <v>#N/A</v>
      </c>
      <c r="D798" t="e">
        <v>#N/A</v>
      </c>
      <c r="E798">
        <v>16.21</v>
      </c>
      <c r="F798" t="e">
        <v>#N/A</v>
      </c>
      <c r="G798" t="e">
        <v>#N/A</v>
      </c>
      <c r="H798">
        <v>22.92</v>
      </c>
      <c r="I798" t="e">
        <v>#N/A</v>
      </c>
      <c r="J798" t="e">
        <v>#N/A</v>
      </c>
      <c r="K798">
        <v>18.43</v>
      </c>
      <c r="L798">
        <v>18.45</v>
      </c>
      <c r="M798" s="13">
        <v>36688</v>
      </c>
      <c r="N798">
        <v>44.67</v>
      </c>
    </row>
    <row r="799" spans="1:14" x14ac:dyDescent="0.2">
      <c r="A799" s="13">
        <v>36536</v>
      </c>
      <c r="B799" t="e">
        <v>#N/A</v>
      </c>
      <c r="C799" t="e">
        <v>#N/A</v>
      </c>
      <c r="D799" t="e">
        <v>#N/A</v>
      </c>
      <c r="E799">
        <v>16.11</v>
      </c>
      <c r="F799" t="e">
        <v>#N/A</v>
      </c>
      <c r="G799">
        <v>24</v>
      </c>
      <c r="H799">
        <v>23.03</v>
      </c>
      <c r="I799" t="e">
        <v>#N/A</v>
      </c>
      <c r="J799" t="e">
        <v>#N/A</v>
      </c>
      <c r="K799">
        <v>17.34</v>
      </c>
      <c r="L799">
        <v>18.5</v>
      </c>
      <c r="M799" s="13">
        <v>36689</v>
      </c>
      <c r="N799">
        <v>90.19</v>
      </c>
    </row>
    <row r="800" spans="1:14" x14ac:dyDescent="0.2">
      <c r="A800" s="13">
        <v>36537</v>
      </c>
      <c r="B800" t="e">
        <v>#N/A</v>
      </c>
      <c r="C800" t="e">
        <v>#N/A</v>
      </c>
      <c r="D800" t="e">
        <v>#N/A</v>
      </c>
      <c r="E800">
        <v>15.24</v>
      </c>
      <c r="F800" t="e">
        <v>#N/A</v>
      </c>
      <c r="G800" t="e">
        <v>#N/A</v>
      </c>
      <c r="H800">
        <v>23.5</v>
      </c>
      <c r="I800" t="e">
        <v>#N/A</v>
      </c>
      <c r="J800">
        <v>17</v>
      </c>
      <c r="K800">
        <v>16.850000000000001</v>
      </c>
      <c r="L800">
        <v>17.5</v>
      </c>
      <c r="M800" s="13">
        <v>36690</v>
      </c>
      <c r="N800">
        <v>35.549999999999997</v>
      </c>
    </row>
    <row r="801" spans="1:14" x14ac:dyDescent="0.2">
      <c r="A801" s="13">
        <v>36538</v>
      </c>
      <c r="B801" t="e">
        <v>#N/A</v>
      </c>
      <c r="C801" t="e">
        <v>#N/A</v>
      </c>
      <c r="D801" t="e">
        <v>#N/A</v>
      </c>
      <c r="E801">
        <v>16.87</v>
      </c>
      <c r="F801" t="e">
        <v>#N/A</v>
      </c>
      <c r="G801" t="e">
        <v>#N/A</v>
      </c>
      <c r="H801">
        <v>24.45</v>
      </c>
      <c r="I801" t="e">
        <v>#N/A</v>
      </c>
      <c r="J801">
        <v>18.5</v>
      </c>
      <c r="K801">
        <v>18.309999999999999</v>
      </c>
      <c r="L801">
        <v>18.5</v>
      </c>
      <c r="M801" s="13">
        <v>36691</v>
      </c>
      <c r="N801">
        <v>39.270000000000003</v>
      </c>
    </row>
    <row r="802" spans="1:14" x14ac:dyDescent="0.2">
      <c r="A802" s="13">
        <v>36539</v>
      </c>
      <c r="B802" t="e">
        <v>#N/A</v>
      </c>
      <c r="C802" t="e">
        <v>#N/A</v>
      </c>
      <c r="D802" t="e">
        <v>#N/A</v>
      </c>
      <c r="E802">
        <v>19.88</v>
      </c>
      <c r="F802" t="e">
        <v>#N/A</v>
      </c>
      <c r="G802" t="e">
        <v>#N/A</v>
      </c>
      <c r="H802">
        <v>27.63</v>
      </c>
      <c r="I802" t="e">
        <v>#N/A</v>
      </c>
      <c r="J802">
        <v>22</v>
      </c>
      <c r="K802">
        <v>20.83</v>
      </c>
      <c r="L802" t="e">
        <v>#N/A</v>
      </c>
      <c r="M802" s="13">
        <v>36692</v>
      </c>
      <c r="N802">
        <v>42.19</v>
      </c>
    </row>
    <row r="803" spans="1:14" x14ac:dyDescent="0.2">
      <c r="A803" s="13">
        <v>36540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>
        <v>16</v>
      </c>
      <c r="L803" t="e">
        <v>#N/A</v>
      </c>
      <c r="M803" s="13">
        <v>36693</v>
      </c>
      <c r="N803">
        <v>53.28</v>
      </c>
    </row>
    <row r="804" spans="1:14" x14ac:dyDescent="0.2">
      <c r="A804" s="13">
        <v>36541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>
        <v>16</v>
      </c>
      <c r="L804" t="e">
        <v>#N/A</v>
      </c>
      <c r="M804" s="13">
        <v>36694</v>
      </c>
      <c r="N804">
        <v>32.33</v>
      </c>
    </row>
    <row r="805" spans="1:14" x14ac:dyDescent="0.2">
      <c r="A805" s="13">
        <v>36542</v>
      </c>
      <c r="B805" t="e">
        <v>#N/A</v>
      </c>
      <c r="C805" t="e">
        <v>#N/A</v>
      </c>
      <c r="D805" t="e">
        <v>#N/A</v>
      </c>
      <c r="E805">
        <v>17.57</v>
      </c>
      <c r="F805" t="e">
        <v>#N/A</v>
      </c>
      <c r="G805" t="e">
        <v>#N/A</v>
      </c>
      <c r="H805">
        <v>29</v>
      </c>
      <c r="I805" t="e">
        <v>#N/A</v>
      </c>
      <c r="J805" t="e">
        <v>#N/A</v>
      </c>
      <c r="K805">
        <v>18.34</v>
      </c>
      <c r="L805">
        <v>20</v>
      </c>
      <c r="M805" s="13">
        <v>36695</v>
      </c>
      <c r="N805">
        <v>32.33</v>
      </c>
    </row>
    <row r="806" spans="1:14" x14ac:dyDescent="0.2">
      <c r="A806" s="13">
        <v>36543</v>
      </c>
      <c r="B806" t="e">
        <v>#N/A</v>
      </c>
      <c r="C806" t="e">
        <v>#N/A</v>
      </c>
      <c r="D806" t="e">
        <v>#N/A</v>
      </c>
      <c r="E806">
        <v>24.89</v>
      </c>
      <c r="F806" t="e">
        <v>#N/A</v>
      </c>
      <c r="G806">
        <v>32.5</v>
      </c>
      <c r="H806" t="e">
        <v>#N/A</v>
      </c>
      <c r="I806" t="e">
        <v>#N/A</v>
      </c>
      <c r="J806" t="e">
        <v>#N/A</v>
      </c>
      <c r="K806">
        <v>28.16</v>
      </c>
      <c r="L806" t="e">
        <v>#N/A</v>
      </c>
      <c r="M806" s="13">
        <v>36696</v>
      </c>
      <c r="N806">
        <v>37.76</v>
      </c>
    </row>
    <row r="807" spans="1:14" x14ac:dyDescent="0.2">
      <c r="A807" s="13">
        <v>36544</v>
      </c>
      <c r="B807" t="e">
        <v>#N/A</v>
      </c>
      <c r="C807" t="e">
        <v>#N/A</v>
      </c>
      <c r="D807" t="e">
        <v>#N/A</v>
      </c>
      <c r="E807">
        <v>26.19</v>
      </c>
      <c r="F807" t="e">
        <v>#N/A</v>
      </c>
      <c r="G807" t="e">
        <v>#N/A</v>
      </c>
      <c r="H807" t="e">
        <v>#N/A</v>
      </c>
      <c r="I807" t="e">
        <v>#N/A</v>
      </c>
      <c r="J807">
        <v>26</v>
      </c>
      <c r="K807">
        <v>28.19</v>
      </c>
      <c r="L807">
        <v>29.5</v>
      </c>
      <c r="M807" s="13">
        <v>36697</v>
      </c>
      <c r="N807">
        <v>37.35</v>
      </c>
    </row>
    <row r="808" spans="1:14" x14ac:dyDescent="0.2">
      <c r="A808" s="13">
        <v>36545</v>
      </c>
      <c r="B808" t="e">
        <v>#N/A</v>
      </c>
      <c r="C808" t="e">
        <v>#N/A</v>
      </c>
      <c r="D808" t="e">
        <v>#N/A</v>
      </c>
      <c r="E808">
        <v>29.42</v>
      </c>
      <c r="F808" t="e">
        <v>#N/A</v>
      </c>
      <c r="G808" t="e">
        <v>#N/A</v>
      </c>
      <c r="H808">
        <v>42.5</v>
      </c>
      <c r="I808" t="e">
        <v>#N/A</v>
      </c>
      <c r="J808">
        <v>29</v>
      </c>
      <c r="K808">
        <v>30.96</v>
      </c>
      <c r="L808">
        <v>31</v>
      </c>
      <c r="M808" s="13">
        <v>36698</v>
      </c>
      <c r="N808">
        <v>29.48</v>
      </c>
    </row>
    <row r="809" spans="1:14" x14ac:dyDescent="0.2">
      <c r="A809" s="13">
        <v>36546</v>
      </c>
      <c r="B809" t="e">
        <v>#N/A</v>
      </c>
      <c r="C809" t="e">
        <v>#N/A</v>
      </c>
      <c r="D809" t="e">
        <v>#N/A</v>
      </c>
      <c r="E809">
        <v>33.22</v>
      </c>
      <c r="F809" t="e">
        <v>#N/A</v>
      </c>
      <c r="G809" t="e">
        <v>#N/A</v>
      </c>
      <c r="H809">
        <v>44</v>
      </c>
      <c r="I809" t="e">
        <v>#N/A</v>
      </c>
      <c r="J809" t="e">
        <v>#N/A</v>
      </c>
      <c r="K809">
        <v>36.28</v>
      </c>
      <c r="L809">
        <v>35.5</v>
      </c>
      <c r="M809" s="13">
        <v>36699</v>
      </c>
      <c r="N809">
        <v>42.95</v>
      </c>
    </row>
    <row r="810" spans="1:14" x14ac:dyDescent="0.2">
      <c r="A810" s="13">
        <v>36547</v>
      </c>
      <c r="B810" t="e">
        <v>#N/A</v>
      </c>
      <c r="C810" t="e">
        <v>#N/A</v>
      </c>
      <c r="D810" t="e">
        <v>#N/A</v>
      </c>
      <c r="E810">
        <v>19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>
        <v>22.2</v>
      </c>
      <c r="L810">
        <v>22.5</v>
      </c>
      <c r="M810" s="13">
        <v>36700</v>
      </c>
      <c r="N810">
        <v>45.84</v>
      </c>
    </row>
    <row r="811" spans="1:14" x14ac:dyDescent="0.2">
      <c r="A811" s="13">
        <v>36548</v>
      </c>
      <c r="B811" t="e">
        <v>#N/A</v>
      </c>
      <c r="C811" t="e">
        <v>#N/A</v>
      </c>
      <c r="D811" t="e">
        <v>#N/A</v>
      </c>
      <c r="E811">
        <v>19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>
        <v>19.8</v>
      </c>
      <c r="L811" t="e">
        <v>#N/A</v>
      </c>
      <c r="M811" s="13">
        <v>36702</v>
      </c>
      <c r="N811">
        <v>37</v>
      </c>
    </row>
    <row r="812" spans="1:14" x14ac:dyDescent="0.2">
      <c r="A812" s="13">
        <v>36549</v>
      </c>
      <c r="B812" t="e">
        <v>#N/A</v>
      </c>
      <c r="C812" t="e">
        <v>#N/A</v>
      </c>
      <c r="D812" t="e">
        <v>#N/A</v>
      </c>
      <c r="E812">
        <v>32.78</v>
      </c>
      <c r="F812" t="e">
        <v>#N/A</v>
      </c>
      <c r="G812" t="e">
        <v>#N/A</v>
      </c>
      <c r="H812">
        <v>45</v>
      </c>
      <c r="I812" t="e">
        <v>#N/A</v>
      </c>
      <c r="J812" t="e">
        <v>#N/A</v>
      </c>
      <c r="K812">
        <v>36.25</v>
      </c>
      <c r="L812">
        <v>32</v>
      </c>
      <c r="M812" s="13">
        <v>36703</v>
      </c>
      <c r="N812">
        <v>49.61</v>
      </c>
    </row>
    <row r="813" spans="1:14" x14ac:dyDescent="0.2">
      <c r="A813" s="13">
        <v>36550</v>
      </c>
      <c r="B813" t="e">
        <v>#N/A</v>
      </c>
      <c r="C813" t="e">
        <v>#N/A</v>
      </c>
      <c r="D813" t="e">
        <v>#N/A</v>
      </c>
      <c r="E813">
        <v>33.619999999999997</v>
      </c>
      <c r="F813" t="e">
        <v>#N/A</v>
      </c>
      <c r="G813" t="e">
        <v>#N/A</v>
      </c>
      <c r="H813">
        <v>44.68</v>
      </c>
      <c r="I813" t="e">
        <v>#N/A</v>
      </c>
      <c r="J813">
        <v>40</v>
      </c>
      <c r="K813">
        <v>35.21</v>
      </c>
      <c r="L813">
        <v>32</v>
      </c>
      <c r="M813" s="13">
        <v>36704</v>
      </c>
      <c r="N813">
        <v>75.260000000000005</v>
      </c>
    </row>
    <row r="814" spans="1:14" x14ac:dyDescent="0.2">
      <c r="A814" s="13">
        <v>36551</v>
      </c>
      <c r="B814" t="e">
        <v>#N/A</v>
      </c>
      <c r="C814" t="e">
        <v>#N/A</v>
      </c>
      <c r="D814" t="e">
        <v>#N/A</v>
      </c>
      <c r="E814">
        <v>51.28</v>
      </c>
      <c r="F814" t="e">
        <v>#N/A</v>
      </c>
      <c r="G814" t="e">
        <v>#N/A</v>
      </c>
      <c r="H814" t="e">
        <v>#N/A</v>
      </c>
      <c r="I814" t="e">
        <v>#N/A</v>
      </c>
      <c r="J814">
        <v>41</v>
      </c>
      <c r="K814">
        <v>50.26</v>
      </c>
      <c r="L814" t="e">
        <v>#N/A</v>
      </c>
      <c r="M814" s="13">
        <v>36705</v>
      </c>
      <c r="N814">
        <v>42.39</v>
      </c>
    </row>
    <row r="815" spans="1:14" x14ac:dyDescent="0.2">
      <c r="A815" s="13">
        <v>36552</v>
      </c>
      <c r="B815" t="e">
        <v>#N/A</v>
      </c>
      <c r="C815" t="e">
        <v>#N/A</v>
      </c>
      <c r="D815" t="e">
        <v>#N/A</v>
      </c>
      <c r="E815">
        <v>50.13</v>
      </c>
      <c r="F815" t="e">
        <v>#N/A</v>
      </c>
      <c r="G815" t="e">
        <v>#N/A</v>
      </c>
      <c r="H815">
        <v>50.5</v>
      </c>
      <c r="I815" t="e">
        <v>#N/A</v>
      </c>
      <c r="J815">
        <v>55</v>
      </c>
      <c r="K815">
        <v>48.43</v>
      </c>
      <c r="L815">
        <v>54</v>
      </c>
      <c r="M815" s="13">
        <v>36706</v>
      </c>
      <c r="N815">
        <v>29.56</v>
      </c>
    </row>
    <row r="816" spans="1:14" x14ac:dyDescent="0.2">
      <c r="A816" s="13">
        <v>36553</v>
      </c>
      <c r="B816" t="e">
        <v>#N/A</v>
      </c>
      <c r="C816" t="e">
        <v>#N/A</v>
      </c>
      <c r="D816" t="e">
        <v>#N/A</v>
      </c>
      <c r="E816">
        <v>42.59</v>
      </c>
      <c r="F816" t="e">
        <v>#N/A</v>
      </c>
      <c r="G816" t="e">
        <v>#N/A</v>
      </c>
      <c r="H816">
        <v>46.29</v>
      </c>
      <c r="I816" t="e">
        <v>#N/A</v>
      </c>
      <c r="J816">
        <v>43.5</v>
      </c>
      <c r="K816">
        <v>43.14</v>
      </c>
      <c r="L816">
        <v>47</v>
      </c>
      <c r="M816" s="13">
        <v>36707</v>
      </c>
      <c r="N816">
        <v>27.17</v>
      </c>
    </row>
    <row r="817" spans="1:14" x14ac:dyDescent="0.2">
      <c r="A817" s="13">
        <v>36554</v>
      </c>
      <c r="B817" t="e">
        <v>#N/A</v>
      </c>
      <c r="C817" t="e">
        <v>#N/A</v>
      </c>
      <c r="D817" t="e">
        <v>#N/A</v>
      </c>
      <c r="E817">
        <v>26</v>
      </c>
      <c r="F817" t="e">
        <v>#N/A</v>
      </c>
      <c r="G817" t="e">
        <v>#N/A</v>
      </c>
      <c r="H817">
        <v>28</v>
      </c>
      <c r="I817" t="e">
        <v>#N/A</v>
      </c>
      <c r="J817" t="e">
        <v>#N/A</v>
      </c>
      <c r="K817">
        <v>24</v>
      </c>
      <c r="L817">
        <v>26.31</v>
      </c>
      <c r="M817" s="13">
        <v>36708</v>
      </c>
      <c r="N817">
        <v>29.5</v>
      </c>
    </row>
    <row r="818" spans="1:14" x14ac:dyDescent="0.2">
      <c r="A818" s="13">
        <v>36555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>
        <v>28</v>
      </c>
      <c r="I818" t="e">
        <v>#N/A</v>
      </c>
      <c r="J818" t="e">
        <v>#N/A</v>
      </c>
      <c r="K818">
        <v>24</v>
      </c>
      <c r="L818">
        <v>27.13</v>
      </c>
      <c r="M818" s="13">
        <v>36709</v>
      </c>
      <c r="N818">
        <v>29.5</v>
      </c>
    </row>
    <row r="819" spans="1:14" x14ac:dyDescent="0.2">
      <c r="A819" s="13">
        <v>36556</v>
      </c>
      <c r="B819" t="e">
        <v>#N/A</v>
      </c>
      <c r="C819" t="e">
        <v>#N/A</v>
      </c>
      <c r="D819" t="e">
        <v>#N/A</v>
      </c>
      <c r="E819">
        <v>26</v>
      </c>
      <c r="F819" t="e">
        <v>#N/A</v>
      </c>
      <c r="G819">
        <v>47</v>
      </c>
      <c r="H819">
        <v>36.25</v>
      </c>
      <c r="I819" t="e">
        <v>#N/A</v>
      </c>
      <c r="J819">
        <v>34.130000000000003</v>
      </c>
      <c r="K819">
        <v>26.73</v>
      </c>
      <c r="L819" t="e">
        <v>#N/A</v>
      </c>
      <c r="M819" s="13">
        <v>36710</v>
      </c>
      <c r="N819">
        <v>63.88</v>
      </c>
    </row>
    <row r="820" spans="1:14" x14ac:dyDescent="0.2">
      <c r="A820" s="13">
        <v>36557</v>
      </c>
      <c r="B820" t="e">
        <v>#N/A</v>
      </c>
      <c r="C820" t="e">
        <v>#N/A</v>
      </c>
      <c r="D820" t="e">
        <v>#N/A</v>
      </c>
      <c r="E820">
        <v>27.06</v>
      </c>
      <c r="F820" t="e">
        <v>#N/A</v>
      </c>
      <c r="G820">
        <v>48</v>
      </c>
      <c r="H820">
        <v>37.83</v>
      </c>
      <c r="I820" t="e">
        <v>#N/A</v>
      </c>
      <c r="J820" t="e">
        <v>#N/A</v>
      </c>
      <c r="K820">
        <v>26.34</v>
      </c>
      <c r="L820">
        <v>26</v>
      </c>
      <c r="M820" s="13">
        <v>36711</v>
      </c>
      <c r="N820">
        <v>30</v>
      </c>
    </row>
    <row r="821" spans="1:14" x14ac:dyDescent="0.2">
      <c r="A821" s="13">
        <v>36558</v>
      </c>
      <c r="B821" t="e">
        <v>#N/A</v>
      </c>
      <c r="C821" t="e">
        <v>#N/A</v>
      </c>
      <c r="D821" t="e">
        <v>#N/A</v>
      </c>
      <c r="E821">
        <v>30.9</v>
      </c>
      <c r="F821" t="e">
        <v>#N/A</v>
      </c>
      <c r="G821" t="e">
        <v>#N/A</v>
      </c>
      <c r="H821">
        <v>39</v>
      </c>
      <c r="I821" t="e">
        <v>#N/A</v>
      </c>
      <c r="J821">
        <v>39.67</v>
      </c>
      <c r="K821">
        <v>30.71</v>
      </c>
      <c r="L821">
        <v>32</v>
      </c>
      <c r="M821" s="13">
        <v>36712</v>
      </c>
      <c r="N821">
        <v>61.63</v>
      </c>
    </row>
    <row r="822" spans="1:14" x14ac:dyDescent="0.2">
      <c r="A822" s="13">
        <v>36559</v>
      </c>
      <c r="B822" t="e">
        <v>#N/A</v>
      </c>
      <c r="C822" t="e">
        <v>#N/A</v>
      </c>
      <c r="D822" t="e">
        <v>#N/A</v>
      </c>
      <c r="E822">
        <v>32.090000000000003</v>
      </c>
      <c r="F822" t="e">
        <v>#N/A</v>
      </c>
      <c r="G822">
        <v>56</v>
      </c>
      <c r="H822">
        <v>47.33</v>
      </c>
      <c r="I822" t="e">
        <v>#N/A</v>
      </c>
      <c r="J822">
        <v>37.5</v>
      </c>
      <c r="K822">
        <v>30.64</v>
      </c>
      <c r="L822">
        <v>28</v>
      </c>
      <c r="M822" s="13">
        <v>36713</v>
      </c>
      <c r="N822">
        <v>35.24</v>
      </c>
    </row>
    <row r="823" spans="1:14" x14ac:dyDescent="0.2">
      <c r="A823" s="13">
        <v>36560</v>
      </c>
      <c r="B823" t="e">
        <v>#N/A</v>
      </c>
      <c r="C823" t="e">
        <v>#N/A</v>
      </c>
      <c r="D823" t="e">
        <v>#N/A</v>
      </c>
      <c r="E823">
        <v>28.18</v>
      </c>
      <c r="F823" t="e">
        <v>#N/A</v>
      </c>
      <c r="G823" t="e">
        <v>#N/A</v>
      </c>
      <c r="H823">
        <v>45.08</v>
      </c>
      <c r="I823" t="e">
        <v>#N/A</v>
      </c>
      <c r="J823">
        <v>35</v>
      </c>
      <c r="K823">
        <v>27.46</v>
      </c>
      <c r="L823">
        <v>29</v>
      </c>
      <c r="M823" s="13">
        <v>36714</v>
      </c>
      <c r="N823">
        <v>28.75</v>
      </c>
    </row>
    <row r="824" spans="1:14" x14ac:dyDescent="0.2">
      <c r="A824" s="13">
        <v>36561</v>
      </c>
      <c r="B824" t="e">
        <v>#N/A</v>
      </c>
      <c r="C824" t="e">
        <v>#N/A</v>
      </c>
      <c r="D824" t="e">
        <v>#N/A</v>
      </c>
      <c r="E824">
        <v>25</v>
      </c>
      <c r="F824" t="e">
        <v>#N/A</v>
      </c>
      <c r="G824" t="e">
        <v>#N/A</v>
      </c>
      <c r="H824" t="e">
        <v>#N/A</v>
      </c>
      <c r="I824" t="e">
        <v>#N/A</v>
      </c>
      <c r="J824">
        <v>25.25</v>
      </c>
      <c r="K824" t="e">
        <v>#N/A</v>
      </c>
      <c r="L824">
        <v>25</v>
      </c>
      <c r="M824" s="13">
        <v>36715</v>
      </c>
      <c r="N824">
        <v>27.18</v>
      </c>
    </row>
    <row r="825" spans="1:14" x14ac:dyDescent="0.2">
      <c r="A825" s="13">
        <v>36562</v>
      </c>
      <c r="B825" t="e">
        <v>#N/A</v>
      </c>
      <c r="C825" t="e">
        <v>#N/A</v>
      </c>
      <c r="D825" t="e">
        <v>#N/A</v>
      </c>
      <c r="E825">
        <v>25</v>
      </c>
      <c r="F825" t="e">
        <v>#N/A</v>
      </c>
      <c r="G825" t="e">
        <v>#N/A</v>
      </c>
      <c r="H825" t="e">
        <v>#N/A</v>
      </c>
      <c r="I825" t="e">
        <v>#N/A</v>
      </c>
      <c r="J825">
        <v>25.25</v>
      </c>
      <c r="K825" t="e">
        <v>#N/A</v>
      </c>
      <c r="L825">
        <v>25</v>
      </c>
      <c r="M825" s="13">
        <v>36716</v>
      </c>
      <c r="N825">
        <v>27.18</v>
      </c>
    </row>
    <row r="826" spans="1:14" x14ac:dyDescent="0.2">
      <c r="A826" s="13">
        <v>36563</v>
      </c>
      <c r="B826" t="e">
        <v>#N/A</v>
      </c>
      <c r="C826" t="e">
        <v>#N/A</v>
      </c>
      <c r="D826" t="e">
        <v>#N/A</v>
      </c>
      <c r="E826">
        <v>30.64</v>
      </c>
      <c r="F826" t="e">
        <v>#N/A</v>
      </c>
      <c r="G826" t="e">
        <v>#N/A</v>
      </c>
      <c r="H826">
        <v>38</v>
      </c>
      <c r="I826" t="e">
        <v>#N/A</v>
      </c>
      <c r="J826" t="e">
        <v>#N/A</v>
      </c>
      <c r="K826">
        <v>29.4</v>
      </c>
      <c r="L826">
        <v>29.5</v>
      </c>
      <c r="M826" s="13">
        <v>36717</v>
      </c>
      <c r="N826">
        <v>70.010000000000005</v>
      </c>
    </row>
    <row r="827" spans="1:14" x14ac:dyDescent="0.2">
      <c r="A827" s="13">
        <v>36564</v>
      </c>
      <c r="B827" t="e">
        <v>#N/A</v>
      </c>
      <c r="C827" t="e">
        <v>#N/A</v>
      </c>
      <c r="D827" t="e">
        <v>#N/A</v>
      </c>
      <c r="E827">
        <v>27.24</v>
      </c>
      <c r="F827" t="e">
        <v>#N/A</v>
      </c>
      <c r="G827" t="e">
        <v>#N/A</v>
      </c>
      <c r="H827">
        <v>39.06</v>
      </c>
      <c r="I827" t="e">
        <v>#N/A</v>
      </c>
      <c r="J827" t="e">
        <v>#N/A</v>
      </c>
      <c r="K827">
        <v>26.12</v>
      </c>
      <c r="L827">
        <v>28</v>
      </c>
      <c r="M827" s="13">
        <v>36718</v>
      </c>
      <c r="N827">
        <v>41.2</v>
      </c>
    </row>
    <row r="828" spans="1:14" x14ac:dyDescent="0.2">
      <c r="A828" s="13">
        <v>36565</v>
      </c>
      <c r="B828" t="e">
        <v>#N/A</v>
      </c>
      <c r="C828" t="e">
        <v>#N/A</v>
      </c>
      <c r="D828" t="e">
        <v>#N/A</v>
      </c>
      <c r="E828">
        <v>20.3</v>
      </c>
      <c r="F828" t="e">
        <v>#N/A</v>
      </c>
      <c r="G828" t="e">
        <v>#N/A</v>
      </c>
      <c r="H828">
        <v>29.75</v>
      </c>
      <c r="I828" t="e">
        <v>#N/A</v>
      </c>
      <c r="J828">
        <v>23.5</v>
      </c>
      <c r="K828">
        <v>19.72</v>
      </c>
      <c r="L828">
        <v>21</v>
      </c>
      <c r="M828" s="13">
        <v>36719</v>
      </c>
      <c r="N828">
        <v>33.47</v>
      </c>
    </row>
    <row r="829" spans="1:14" x14ac:dyDescent="0.2">
      <c r="A829" s="13">
        <v>36566</v>
      </c>
      <c r="B829" t="e">
        <v>#N/A</v>
      </c>
      <c r="C829" t="e">
        <v>#N/A</v>
      </c>
      <c r="D829" t="e">
        <v>#N/A</v>
      </c>
      <c r="E829">
        <v>19.28</v>
      </c>
      <c r="F829" t="e">
        <v>#N/A</v>
      </c>
      <c r="G829" t="e">
        <v>#N/A</v>
      </c>
      <c r="H829">
        <v>27.63</v>
      </c>
      <c r="I829" t="e">
        <v>#N/A</v>
      </c>
      <c r="J829" t="e">
        <v>#N/A</v>
      </c>
      <c r="K829">
        <v>20</v>
      </c>
      <c r="L829">
        <v>21</v>
      </c>
      <c r="M829" s="13">
        <v>36720</v>
      </c>
      <c r="N829">
        <v>33.89</v>
      </c>
    </row>
    <row r="830" spans="1:14" x14ac:dyDescent="0.2">
      <c r="A830" s="13">
        <v>36567</v>
      </c>
      <c r="B830" t="e">
        <v>#N/A</v>
      </c>
      <c r="C830" t="e">
        <v>#N/A</v>
      </c>
      <c r="D830" t="e">
        <v>#N/A</v>
      </c>
      <c r="E830">
        <v>20.07</v>
      </c>
      <c r="F830" t="e">
        <v>#N/A</v>
      </c>
      <c r="G830" t="e">
        <v>#N/A</v>
      </c>
      <c r="H830">
        <v>29</v>
      </c>
      <c r="I830" t="e">
        <v>#N/A</v>
      </c>
      <c r="J830">
        <v>23</v>
      </c>
      <c r="K830">
        <v>21.83</v>
      </c>
      <c r="L830">
        <v>22.89</v>
      </c>
      <c r="M830" s="13">
        <v>36721</v>
      </c>
      <c r="N830">
        <v>28.83</v>
      </c>
    </row>
    <row r="831" spans="1:14" x14ac:dyDescent="0.2">
      <c r="A831" s="13">
        <v>36568</v>
      </c>
      <c r="B831" t="e">
        <v>#N/A</v>
      </c>
      <c r="C831" t="e">
        <v>#N/A</v>
      </c>
      <c r="D831" t="e">
        <v>#N/A</v>
      </c>
      <c r="E831">
        <v>24.5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s="13">
        <v>36722</v>
      </c>
      <c r="N831">
        <v>21.69</v>
      </c>
    </row>
    <row r="832" spans="1:14" x14ac:dyDescent="0.2">
      <c r="A832" s="13">
        <v>36569</v>
      </c>
      <c r="B832" t="e">
        <v>#N/A</v>
      </c>
      <c r="C832" t="e">
        <v>#N/A</v>
      </c>
      <c r="D832" t="e">
        <v>#N/A</v>
      </c>
      <c r="E832">
        <v>24.5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s="13">
        <v>36723</v>
      </c>
      <c r="N832">
        <v>21.69</v>
      </c>
    </row>
    <row r="833" spans="1:14" x14ac:dyDescent="0.2">
      <c r="A833" s="13">
        <v>36570</v>
      </c>
      <c r="B833" t="e">
        <v>#N/A</v>
      </c>
      <c r="C833" t="e">
        <v>#N/A</v>
      </c>
      <c r="D833" t="e">
        <v>#N/A</v>
      </c>
      <c r="E833">
        <v>23.24</v>
      </c>
      <c r="F833" t="e">
        <v>#N/A</v>
      </c>
      <c r="G833" t="e">
        <v>#N/A</v>
      </c>
      <c r="H833">
        <v>31</v>
      </c>
      <c r="I833" t="e">
        <v>#N/A</v>
      </c>
      <c r="J833" t="e">
        <v>#N/A</v>
      </c>
      <c r="K833">
        <v>24.09</v>
      </c>
      <c r="L833">
        <v>25</v>
      </c>
      <c r="M833" s="13">
        <v>36724</v>
      </c>
      <c r="N833">
        <v>45</v>
      </c>
    </row>
    <row r="834" spans="1:14" x14ac:dyDescent="0.2">
      <c r="A834" s="13">
        <v>36571</v>
      </c>
      <c r="B834" t="e">
        <v>#N/A</v>
      </c>
      <c r="C834" t="e">
        <v>#N/A</v>
      </c>
      <c r="D834" t="e">
        <v>#N/A</v>
      </c>
      <c r="E834">
        <v>23.67</v>
      </c>
      <c r="F834" t="e">
        <v>#N/A</v>
      </c>
      <c r="G834" t="e">
        <v>#N/A</v>
      </c>
      <c r="H834">
        <v>34.25</v>
      </c>
      <c r="I834" t="e">
        <v>#N/A</v>
      </c>
      <c r="J834">
        <v>23</v>
      </c>
      <c r="K834">
        <v>25.13</v>
      </c>
      <c r="L834">
        <v>26</v>
      </c>
      <c r="M834" s="13">
        <v>36725</v>
      </c>
      <c r="N834">
        <v>50.69</v>
      </c>
    </row>
    <row r="835" spans="1:14" x14ac:dyDescent="0.2">
      <c r="A835" s="13">
        <v>36572</v>
      </c>
      <c r="B835" t="e">
        <v>#N/A</v>
      </c>
      <c r="C835" t="e">
        <v>#N/A</v>
      </c>
      <c r="D835" t="e">
        <v>#N/A</v>
      </c>
      <c r="E835">
        <v>25.67</v>
      </c>
      <c r="F835" t="e">
        <v>#N/A</v>
      </c>
      <c r="G835" t="e">
        <v>#N/A</v>
      </c>
      <c r="H835">
        <v>32.130000000000003</v>
      </c>
      <c r="I835" t="e">
        <v>#N/A</v>
      </c>
      <c r="J835">
        <v>25.63</v>
      </c>
      <c r="K835">
        <v>26.23</v>
      </c>
      <c r="L835">
        <v>26.13</v>
      </c>
      <c r="M835" s="13">
        <v>36726</v>
      </c>
      <c r="N835">
        <v>35.770000000000003</v>
      </c>
    </row>
    <row r="836" spans="1:14" x14ac:dyDescent="0.2">
      <c r="A836" s="13">
        <v>36573</v>
      </c>
      <c r="B836" t="e">
        <v>#N/A</v>
      </c>
      <c r="C836" t="e">
        <v>#N/A</v>
      </c>
      <c r="D836" t="e">
        <v>#N/A</v>
      </c>
      <c r="E836">
        <v>25.12</v>
      </c>
      <c r="F836" t="e">
        <v>#N/A</v>
      </c>
      <c r="G836">
        <v>41</v>
      </c>
      <c r="H836">
        <v>33</v>
      </c>
      <c r="I836" t="e">
        <v>#N/A</v>
      </c>
      <c r="J836">
        <v>23</v>
      </c>
      <c r="K836">
        <v>25.94</v>
      </c>
      <c r="L836">
        <v>27</v>
      </c>
      <c r="M836" s="13">
        <v>36727</v>
      </c>
      <c r="N836">
        <v>31.09</v>
      </c>
    </row>
    <row r="837" spans="1:14" x14ac:dyDescent="0.2">
      <c r="A837" s="13">
        <v>36574</v>
      </c>
      <c r="B837" t="e">
        <v>#N/A</v>
      </c>
      <c r="C837" t="e">
        <v>#N/A</v>
      </c>
      <c r="D837" t="e">
        <v>#N/A</v>
      </c>
      <c r="E837">
        <v>24.1</v>
      </c>
      <c r="F837" t="e">
        <v>#N/A</v>
      </c>
      <c r="G837" t="e">
        <v>#N/A</v>
      </c>
      <c r="H837">
        <v>29.19</v>
      </c>
      <c r="I837" t="e">
        <v>#N/A</v>
      </c>
      <c r="J837">
        <v>22.69</v>
      </c>
      <c r="K837">
        <v>24.87</v>
      </c>
      <c r="L837">
        <v>27</v>
      </c>
      <c r="M837" s="13">
        <v>36728</v>
      </c>
      <c r="N837">
        <v>26.11</v>
      </c>
    </row>
    <row r="838" spans="1:14" x14ac:dyDescent="0.2">
      <c r="A838" s="13">
        <v>36575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>
        <v>27</v>
      </c>
      <c r="I838" t="e">
        <v>#N/A</v>
      </c>
      <c r="J838">
        <v>20.25</v>
      </c>
      <c r="K838" t="e">
        <v>#N/A</v>
      </c>
      <c r="L838" t="e">
        <v>#N/A</v>
      </c>
      <c r="M838" s="13">
        <v>36729</v>
      </c>
      <c r="N838">
        <v>18.82</v>
      </c>
    </row>
    <row r="839" spans="1:14" x14ac:dyDescent="0.2">
      <c r="A839" s="13">
        <v>36576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>
        <v>27</v>
      </c>
      <c r="I839" t="e">
        <v>#N/A</v>
      </c>
      <c r="J839">
        <v>20</v>
      </c>
      <c r="K839" t="e">
        <v>#N/A</v>
      </c>
      <c r="L839" t="e">
        <v>#N/A</v>
      </c>
      <c r="M839" s="13">
        <v>36730</v>
      </c>
      <c r="N839">
        <v>18.82</v>
      </c>
    </row>
    <row r="840" spans="1:14" x14ac:dyDescent="0.2">
      <c r="A840" s="13">
        <v>36577</v>
      </c>
      <c r="B840" t="e">
        <v>#N/A</v>
      </c>
      <c r="C840" t="e">
        <v>#N/A</v>
      </c>
      <c r="D840" t="e">
        <v>#N/A</v>
      </c>
      <c r="E840">
        <v>23.8</v>
      </c>
      <c r="F840" t="e">
        <v>#N/A</v>
      </c>
      <c r="G840" t="e">
        <v>#N/A</v>
      </c>
      <c r="H840">
        <v>28.05</v>
      </c>
      <c r="I840" t="e">
        <v>#N/A</v>
      </c>
      <c r="J840">
        <v>27.25</v>
      </c>
      <c r="K840">
        <v>23.34</v>
      </c>
      <c r="L840">
        <v>26</v>
      </c>
      <c r="M840" s="13">
        <v>36731</v>
      </c>
      <c r="N840">
        <v>28.53</v>
      </c>
    </row>
    <row r="841" spans="1:14" x14ac:dyDescent="0.2">
      <c r="A841" s="13">
        <v>36578</v>
      </c>
      <c r="B841" t="e">
        <v>#N/A</v>
      </c>
      <c r="C841" t="e">
        <v>#N/A</v>
      </c>
      <c r="D841" t="e">
        <v>#N/A</v>
      </c>
      <c r="E841">
        <v>21.85</v>
      </c>
      <c r="F841" t="e">
        <v>#N/A</v>
      </c>
      <c r="G841" t="e">
        <v>#N/A</v>
      </c>
      <c r="H841" t="e">
        <v>#N/A</v>
      </c>
      <c r="I841" t="e">
        <v>#N/A</v>
      </c>
      <c r="J841">
        <v>22.63</v>
      </c>
      <c r="K841">
        <v>22.14</v>
      </c>
      <c r="L841">
        <v>24</v>
      </c>
      <c r="M841" s="13">
        <v>36732</v>
      </c>
      <c r="N841">
        <v>27.43</v>
      </c>
    </row>
    <row r="842" spans="1:14" x14ac:dyDescent="0.2">
      <c r="A842" s="13">
        <v>36579</v>
      </c>
      <c r="B842" t="e">
        <v>#N/A</v>
      </c>
      <c r="C842" t="e">
        <v>#N/A</v>
      </c>
      <c r="D842" t="e">
        <v>#N/A</v>
      </c>
      <c r="E842">
        <v>19.88</v>
      </c>
      <c r="F842" t="e">
        <v>#N/A</v>
      </c>
      <c r="G842" t="e">
        <v>#N/A</v>
      </c>
      <c r="H842">
        <v>28.38</v>
      </c>
      <c r="I842" t="e">
        <v>#N/A</v>
      </c>
      <c r="J842">
        <v>22.5</v>
      </c>
      <c r="K842">
        <v>19.899999999999999</v>
      </c>
      <c r="L842">
        <v>21.7</v>
      </c>
      <c r="M842" s="13">
        <v>36733</v>
      </c>
      <c r="N842">
        <v>24.43</v>
      </c>
    </row>
    <row r="843" spans="1:14" x14ac:dyDescent="0.2">
      <c r="A843" s="13">
        <v>36580</v>
      </c>
      <c r="B843" t="e">
        <v>#N/A</v>
      </c>
      <c r="C843" t="e">
        <v>#N/A</v>
      </c>
      <c r="D843" t="e">
        <v>#N/A</v>
      </c>
      <c r="E843">
        <v>17.96</v>
      </c>
      <c r="F843" t="e">
        <v>#N/A</v>
      </c>
      <c r="G843">
        <v>35</v>
      </c>
      <c r="H843">
        <v>27.5</v>
      </c>
      <c r="I843" t="e">
        <v>#N/A</v>
      </c>
      <c r="J843">
        <v>19.63</v>
      </c>
      <c r="K843">
        <v>18.47</v>
      </c>
      <c r="L843">
        <v>19</v>
      </c>
      <c r="M843" s="13">
        <v>36734</v>
      </c>
      <c r="N843">
        <v>27.27</v>
      </c>
    </row>
    <row r="844" spans="1:14" x14ac:dyDescent="0.2">
      <c r="A844" s="13">
        <v>36581</v>
      </c>
      <c r="B844" t="e">
        <v>#N/A</v>
      </c>
      <c r="C844" t="e">
        <v>#N/A</v>
      </c>
      <c r="D844" t="e">
        <v>#N/A</v>
      </c>
      <c r="E844">
        <v>17.579999999999998</v>
      </c>
      <c r="F844" t="e">
        <v>#N/A</v>
      </c>
      <c r="G844" t="e">
        <v>#N/A</v>
      </c>
      <c r="H844">
        <v>25</v>
      </c>
      <c r="I844" t="e">
        <v>#N/A</v>
      </c>
      <c r="J844" t="e">
        <v>#N/A</v>
      </c>
      <c r="K844">
        <v>17.29</v>
      </c>
      <c r="L844">
        <v>19</v>
      </c>
      <c r="M844" s="13">
        <v>36735</v>
      </c>
      <c r="N844">
        <v>35.56</v>
      </c>
    </row>
    <row r="845" spans="1:14" x14ac:dyDescent="0.2">
      <c r="A845" s="13">
        <v>36582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>
        <v>22.5</v>
      </c>
      <c r="I845" t="e">
        <v>#N/A</v>
      </c>
      <c r="J845" t="e">
        <v>#N/A</v>
      </c>
      <c r="K845" t="e">
        <v>#N/A</v>
      </c>
      <c r="L845" t="e">
        <v>#N/A</v>
      </c>
      <c r="M845" s="13">
        <v>36736</v>
      </c>
      <c r="N845">
        <v>23.67</v>
      </c>
    </row>
    <row r="846" spans="1:14" x14ac:dyDescent="0.2">
      <c r="A846" s="13">
        <v>36583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>
        <v>22.5</v>
      </c>
      <c r="I846" t="e">
        <v>#N/A</v>
      </c>
      <c r="J846">
        <v>18.5</v>
      </c>
      <c r="K846" t="e">
        <v>#N/A</v>
      </c>
      <c r="L846" t="e">
        <v>#N/A</v>
      </c>
      <c r="M846" s="13">
        <v>36737</v>
      </c>
      <c r="N846">
        <v>23.67</v>
      </c>
    </row>
    <row r="847" spans="1:14" x14ac:dyDescent="0.2">
      <c r="A847" s="13">
        <v>36584</v>
      </c>
      <c r="B847" t="e">
        <v>#N/A</v>
      </c>
      <c r="C847" t="e">
        <v>#N/A</v>
      </c>
      <c r="D847" t="e">
        <v>#N/A</v>
      </c>
      <c r="E847">
        <v>20.350000000000001</v>
      </c>
      <c r="F847" t="e">
        <v>#N/A</v>
      </c>
      <c r="G847" t="e">
        <v>#N/A</v>
      </c>
      <c r="H847">
        <v>23.65</v>
      </c>
      <c r="I847" t="e">
        <v>#N/A</v>
      </c>
      <c r="J847">
        <v>19.829999999999998</v>
      </c>
      <c r="K847">
        <v>20.5</v>
      </c>
      <c r="L847">
        <v>19.5</v>
      </c>
      <c r="M847" s="13">
        <v>36738</v>
      </c>
      <c r="N847">
        <v>51.14</v>
      </c>
    </row>
    <row r="848" spans="1:14" x14ac:dyDescent="0.2">
      <c r="A848" s="13">
        <v>36585</v>
      </c>
      <c r="B848" t="e">
        <v>#N/A</v>
      </c>
      <c r="C848" t="e">
        <v>#N/A</v>
      </c>
      <c r="D848" t="e">
        <v>#N/A</v>
      </c>
      <c r="E848">
        <v>21.08</v>
      </c>
      <c r="F848" t="e">
        <v>#N/A</v>
      </c>
      <c r="G848" t="e">
        <v>#N/A</v>
      </c>
      <c r="H848">
        <v>27.35</v>
      </c>
      <c r="I848" t="e">
        <v>#N/A</v>
      </c>
      <c r="J848" t="e">
        <v>#N/A</v>
      </c>
      <c r="K848">
        <v>20.47</v>
      </c>
      <c r="L848">
        <v>23</v>
      </c>
      <c r="M848" s="13">
        <v>36739</v>
      </c>
      <c r="N848">
        <v>54.32</v>
      </c>
    </row>
    <row r="849" spans="1:14" x14ac:dyDescent="0.2">
      <c r="A849" s="13">
        <v>36586</v>
      </c>
      <c r="B849" t="e">
        <v>#N/A</v>
      </c>
      <c r="C849" t="e">
        <v>#N/A</v>
      </c>
      <c r="D849" t="e">
        <v>#N/A</v>
      </c>
      <c r="E849">
        <v>20.8</v>
      </c>
      <c r="F849" t="e">
        <v>#N/A</v>
      </c>
      <c r="G849" t="e">
        <v>#N/A</v>
      </c>
      <c r="H849">
        <v>27.25</v>
      </c>
      <c r="I849" t="e">
        <v>#N/A</v>
      </c>
      <c r="J849">
        <v>21.58</v>
      </c>
      <c r="K849">
        <v>20.149999999999999</v>
      </c>
      <c r="L849">
        <v>22</v>
      </c>
      <c r="M849" s="13">
        <v>36740</v>
      </c>
      <c r="N849">
        <v>54.19</v>
      </c>
    </row>
    <row r="850" spans="1:14" x14ac:dyDescent="0.2">
      <c r="A850" s="13">
        <v>36587</v>
      </c>
      <c r="B850" t="e">
        <v>#N/A</v>
      </c>
      <c r="C850" t="e">
        <v>#N/A</v>
      </c>
      <c r="D850" t="e">
        <v>#N/A</v>
      </c>
      <c r="E850">
        <v>21.73</v>
      </c>
      <c r="F850" t="e">
        <v>#N/A</v>
      </c>
      <c r="G850" t="e">
        <v>#N/A</v>
      </c>
      <c r="H850">
        <v>27.21</v>
      </c>
      <c r="I850" t="e">
        <v>#N/A</v>
      </c>
      <c r="J850">
        <v>22.5</v>
      </c>
      <c r="K850">
        <v>21.38</v>
      </c>
      <c r="L850">
        <v>23</v>
      </c>
      <c r="M850" s="13">
        <v>36741</v>
      </c>
      <c r="N850">
        <v>56.78</v>
      </c>
    </row>
    <row r="851" spans="1:14" x14ac:dyDescent="0.2">
      <c r="A851" s="13">
        <v>36588</v>
      </c>
      <c r="B851" t="e">
        <v>#N/A</v>
      </c>
      <c r="C851" t="e">
        <v>#N/A</v>
      </c>
      <c r="D851" t="e">
        <v>#N/A</v>
      </c>
      <c r="E851">
        <v>23.9</v>
      </c>
      <c r="F851" t="e">
        <v>#N/A</v>
      </c>
      <c r="G851">
        <v>31</v>
      </c>
      <c r="H851">
        <v>27.01</v>
      </c>
      <c r="I851" t="e">
        <v>#N/A</v>
      </c>
      <c r="J851">
        <v>24.67</v>
      </c>
      <c r="K851">
        <v>23.52</v>
      </c>
      <c r="L851">
        <v>23.5</v>
      </c>
      <c r="M851" s="13">
        <v>36742</v>
      </c>
      <c r="N851">
        <v>42.29</v>
      </c>
    </row>
    <row r="852" spans="1:14" x14ac:dyDescent="0.2">
      <c r="A852" s="13">
        <v>36589</v>
      </c>
      <c r="B852" t="e">
        <v>#N/A</v>
      </c>
      <c r="C852" t="e">
        <v>#N/A</v>
      </c>
      <c r="D852" t="e">
        <v>#N/A</v>
      </c>
      <c r="E852">
        <v>18.5</v>
      </c>
      <c r="F852" t="e">
        <v>#N/A</v>
      </c>
      <c r="G852" t="e">
        <v>#N/A</v>
      </c>
      <c r="H852" t="e">
        <v>#N/A</v>
      </c>
      <c r="I852" t="e">
        <v>#N/A</v>
      </c>
      <c r="J852">
        <v>22.5</v>
      </c>
      <c r="K852">
        <v>18.72</v>
      </c>
      <c r="L852">
        <v>20.55</v>
      </c>
      <c r="M852" s="13">
        <v>36743</v>
      </c>
      <c r="N852">
        <v>26.04</v>
      </c>
    </row>
    <row r="853" spans="1:14" x14ac:dyDescent="0.2">
      <c r="A853" s="13">
        <v>36590</v>
      </c>
      <c r="B853" t="e">
        <v>#N/A</v>
      </c>
      <c r="C853" t="e">
        <v>#N/A</v>
      </c>
      <c r="D853" t="e">
        <v>#N/A</v>
      </c>
      <c r="E853">
        <v>18.5</v>
      </c>
      <c r="F853" t="e">
        <v>#N/A</v>
      </c>
      <c r="G853" t="e">
        <v>#N/A</v>
      </c>
      <c r="H853" t="e">
        <v>#N/A</v>
      </c>
      <c r="I853" t="e">
        <v>#N/A</v>
      </c>
      <c r="J853">
        <v>22.5</v>
      </c>
      <c r="K853" t="e">
        <v>#N/A</v>
      </c>
      <c r="L853">
        <v>20.059999999999999</v>
      </c>
      <c r="M853" s="13">
        <v>36744</v>
      </c>
      <c r="N853">
        <v>26.04</v>
      </c>
    </row>
    <row r="854" spans="1:14" x14ac:dyDescent="0.2">
      <c r="A854" s="13">
        <v>36591</v>
      </c>
      <c r="B854" t="e">
        <v>#N/A</v>
      </c>
      <c r="C854" t="e">
        <v>#N/A</v>
      </c>
      <c r="D854" t="e">
        <v>#N/A</v>
      </c>
      <c r="E854">
        <v>22.26</v>
      </c>
      <c r="F854" t="e">
        <v>#N/A</v>
      </c>
      <c r="G854" t="e">
        <v>#N/A</v>
      </c>
      <c r="H854">
        <v>26.58</v>
      </c>
      <c r="I854" t="e">
        <v>#N/A</v>
      </c>
      <c r="J854">
        <v>22.5</v>
      </c>
      <c r="K854">
        <v>21.74</v>
      </c>
      <c r="L854">
        <v>23.5</v>
      </c>
      <c r="M854" s="13">
        <v>36745</v>
      </c>
      <c r="N854">
        <v>57.8</v>
      </c>
    </row>
    <row r="855" spans="1:14" x14ac:dyDescent="0.2">
      <c r="A855" s="13">
        <v>36592</v>
      </c>
      <c r="B855" t="e">
        <v>#N/A</v>
      </c>
      <c r="C855" t="e">
        <v>#N/A</v>
      </c>
      <c r="D855" t="e">
        <v>#N/A</v>
      </c>
      <c r="E855">
        <v>19.149999999999999</v>
      </c>
      <c r="F855" t="e">
        <v>#N/A</v>
      </c>
      <c r="G855" t="e">
        <v>#N/A</v>
      </c>
      <c r="H855">
        <v>27.22</v>
      </c>
      <c r="I855" t="e">
        <v>#N/A</v>
      </c>
      <c r="J855">
        <v>22</v>
      </c>
      <c r="K855">
        <v>18.72</v>
      </c>
      <c r="L855">
        <v>22</v>
      </c>
      <c r="M855" s="13">
        <v>36746</v>
      </c>
      <c r="N855">
        <v>93.74</v>
      </c>
    </row>
    <row r="856" spans="1:14" x14ac:dyDescent="0.2">
      <c r="A856" s="13">
        <v>36593</v>
      </c>
      <c r="B856" t="e">
        <v>#N/A</v>
      </c>
      <c r="C856" t="e">
        <v>#N/A</v>
      </c>
      <c r="D856" t="e">
        <v>#N/A</v>
      </c>
      <c r="E856">
        <v>20.94</v>
      </c>
      <c r="F856" t="e">
        <v>#N/A</v>
      </c>
      <c r="G856">
        <v>31.25</v>
      </c>
      <c r="H856">
        <v>27.2</v>
      </c>
      <c r="I856" t="e">
        <v>#N/A</v>
      </c>
      <c r="J856">
        <v>23.5</v>
      </c>
      <c r="K856">
        <v>19.54</v>
      </c>
      <c r="L856">
        <v>21.5</v>
      </c>
      <c r="M856" s="13">
        <v>36747</v>
      </c>
      <c r="N856">
        <v>120.59</v>
      </c>
    </row>
    <row r="857" spans="1:14" x14ac:dyDescent="0.2">
      <c r="A857" s="13">
        <v>36594</v>
      </c>
      <c r="B857" t="e">
        <v>#N/A</v>
      </c>
      <c r="C857" t="e">
        <v>#N/A</v>
      </c>
      <c r="D857" t="e">
        <v>#N/A</v>
      </c>
      <c r="E857">
        <v>21.07</v>
      </c>
      <c r="F857" t="e">
        <v>#N/A</v>
      </c>
      <c r="G857" t="e">
        <v>#N/A</v>
      </c>
      <c r="H857">
        <v>25.88</v>
      </c>
      <c r="I857" t="e">
        <v>#N/A</v>
      </c>
      <c r="J857">
        <v>24.5</v>
      </c>
      <c r="K857">
        <v>22.03</v>
      </c>
      <c r="L857">
        <v>25</v>
      </c>
      <c r="M857" s="13">
        <v>36748</v>
      </c>
      <c r="N857">
        <v>61.45</v>
      </c>
    </row>
    <row r="858" spans="1:14" x14ac:dyDescent="0.2">
      <c r="A858" s="13">
        <v>36595</v>
      </c>
      <c r="B858" t="e">
        <v>#N/A</v>
      </c>
      <c r="C858" t="e">
        <v>#N/A</v>
      </c>
      <c r="D858" t="e">
        <v>#N/A</v>
      </c>
      <c r="E858">
        <v>22.61</v>
      </c>
      <c r="F858" t="e">
        <v>#N/A</v>
      </c>
      <c r="G858">
        <v>30</v>
      </c>
      <c r="H858">
        <v>26.25</v>
      </c>
      <c r="I858" t="e">
        <v>#N/A</v>
      </c>
      <c r="J858">
        <v>25.75</v>
      </c>
      <c r="K858">
        <v>23.77</v>
      </c>
      <c r="L858">
        <v>26</v>
      </c>
      <c r="M858" s="13">
        <v>36749</v>
      </c>
      <c r="N858">
        <v>43.08</v>
      </c>
    </row>
    <row r="859" spans="1:14" x14ac:dyDescent="0.2">
      <c r="A859" s="13">
        <v>36596</v>
      </c>
      <c r="B859" t="e">
        <v>#N/A</v>
      </c>
      <c r="C859" t="e">
        <v>#N/A</v>
      </c>
      <c r="D859" t="e">
        <v>#N/A</v>
      </c>
      <c r="E859">
        <v>22</v>
      </c>
      <c r="F859" t="e">
        <v>#N/A</v>
      </c>
      <c r="G859" t="e">
        <v>#N/A</v>
      </c>
      <c r="H859" t="e">
        <v>#N/A</v>
      </c>
      <c r="I859" t="e">
        <v>#N/A</v>
      </c>
      <c r="J859">
        <v>24</v>
      </c>
      <c r="K859" t="e">
        <v>#N/A</v>
      </c>
      <c r="L859">
        <v>24</v>
      </c>
      <c r="M859" s="13">
        <v>36750</v>
      </c>
      <c r="N859">
        <v>22.92</v>
      </c>
    </row>
    <row r="860" spans="1:14" x14ac:dyDescent="0.2">
      <c r="A860" s="13">
        <v>36597</v>
      </c>
      <c r="B860" t="e">
        <v>#N/A</v>
      </c>
      <c r="C860" t="e">
        <v>#N/A</v>
      </c>
      <c r="D860" t="e">
        <v>#N/A</v>
      </c>
      <c r="E860">
        <v>22</v>
      </c>
      <c r="F860" t="e">
        <v>#N/A</v>
      </c>
      <c r="G860" t="e">
        <v>#N/A</v>
      </c>
      <c r="H860" t="e">
        <v>#N/A</v>
      </c>
      <c r="I860" t="e">
        <v>#N/A</v>
      </c>
      <c r="J860">
        <v>24</v>
      </c>
      <c r="K860" t="e">
        <v>#N/A</v>
      </c>
      <c r="L860">
        <v>24</v>
      </c>
      <c r="M860" s="13">
        <v>36751</v>
      </c>
      <c r="N860">
        <v>22.92</v>
      </c>
    </row>
    <row r="861" spans="1:14" x14ac:dyDescent="0.2">
      <c r="A861" s="13">
        <v>36598</v>
      </c>
      <c r="B861" t="e">
        <v>#N/A</v>
      </c>
      <c r="C861" t="e">
        <v>#N/A</v>
      </c>
      <c r="D861" t="e">
        <v>#N/A</v>
      </c>
      <c r="E861">
        <v>27.62</v>
      </c>
      <c r="F861" t="e">
        <v>#N/A</v>
      </c>
      <c r="G861" t="e">
        <v>#N/A</v>
      </c>
      <c r="H861">
        <v>30.43</v>
      </c>
      <c r="I861" t="e">
        <v>#N/A</v>
      </c>
      <c r="J861">
        <v>29</v>
      </c>
      <c r="K861">
        <v>27.05</v>
      </c>
      <c r="L861">
        <v>30</v>
      </c>
      <c r="M861" s="13">
        <v>36752</v>
      </c>
      <c r="N861">
        <v>50.47</v>
      </c>
    </row>
    <row r="862" spans="1:14" x14ac:dyDescent="0.2">
      <c r="A862" s="13">
        <v>36599</v>
      </c>
      <c r="B862" t="e">
        <v>#N/A</v>
      </c>
      <c r="C862" t="e">
        <v>#N/A</v>
      </c>
      <c r="D862" t="e">
        <v>#N/A</v>
      </c>
      <c r="E862">
        <v>27.67</v>
      </c>
      <c r="F862" t="e">
        <v>#N/A</v>
      </c>
      <c r="G862">
        <v>34.5</v>
      </c>
      <c r="H862">
        <v>30.86</v>
      </c>
      <c r="I862" t="e">
        <v>#N/A</v>
      </c>
      <c r="J862">
        <v>27.75</v>
      </c>
      <c r="K862">
        <v>26.96</v>
      </c>
      <c r="L862" t="e">
        <v>#N/A</v>
      </c>
      <c r="M862" s="13">
        <v>36753</v>
      </c>
      <c r="N862">
        <v>45.75</v>
      </c>
    </row>
    <row r="863" spans="1:14" x14ac:dyDescent="0.2">
      <c r="A863" s="13">
        <v>36600</v>
      </c>
      <c r="B863" t="e">
        <v>#N/A</v>
      </c>
      <c r="C863" t="e">
        <v>#N/A</v>
      </c>
      <c r="D863" t="e">
        <v>#N/A</v>
      </c>
      <c r="E863">
        <v>24.4</v>
      </c>
      <c r="F863" t="e">
        <v>#N/A</v>
      </c>
      <c r="G863" t="e">
        <v>#N/A</v>
      </c>
      <c r="H863">
        <v>28.58</v>
      </c>
      <c r="I863" t="e">
        <v>#N/A</v>
      </c>
      <c r="J863" t="e">
        <v>#N/A</v>
      </c>
      <c r="K863">
        <v>25.48</v>
      </c>
      <c r="L863">
        <v>27</v>
      </c>
      <c r="M863" s="13">
        <v>36754</v>
      </c>
      <c r="N863">
        <v>38.229999999999997</v>
      </c>
    </row>
    <row r="864" spans="1:14" x14ac:dyDescent="0.2">
      <c r="A864" s="13">
        <v>36601</v>
      </c>
      <c r="B864" t="e">
        <v>#N/A</v>
      </c>
      <c r="C864" t="e">
        <v>#N/A</v>
      </c>
      <c r="D864" t="e">
        <v>#N/A</v>
      </c>
      <c r="E864">
        <v>22.32</v>
      </c>
      <c r="F864" t="e">
        <v>#N/A</v>
      </c>
      <c r="G864">
        <v>30.25</v>
      </c>
      <c r="H864">
        <v>26.63</v>
      </c>
      <c r="I864" t="e">
        <v>#N/A</v>
      </c>
      <c r="J864" t="e">
        <v>#N/A</v>
      </c>
      <c r="K864">
        <v>24.1</v>
      </c>
      <c r="L864">
        <v>26.5</v>
      </c>
      <c r="M864" s="13">
        <v>36755</v>
      </c>
      <c r="N864">
        <v>32.33</v>
      </c>
    </row>
    <row r="865" spans="1:14" x14ac:dyDescent="0.2">
      <c r="A865" s="13">
        <v>36602</v>
      </c>
      <c r="B865" t="e">
        <v>#N/A</v>
      </c>
      <c r="C865" t="e">
        <v>#N/A</v>
      </c>
      <c r="D865" t="e">
        <v>#N/A</v>
      </c>
      <c r="E865">
        <v>25.47</v>
      </c>
      <c r="F865" t="e">
        <v>#N/A</v>
      </c>
      <c r="G865">
        <v>33.5</v>
      </c>
      <c r="H865">
        <v>29.73</v>
      </c>
      <c r="I865" t="e">
        <v>#N/A</v>
      </c>
      <c r="J865">
        <v>26.75</v>
      </c>
      <c r="K865">
        <v>25.7</v>
      </c>
      <c r="L865">
        <v>28</v>
      </c>
      <c r="M865" s="13">
        <v>36756</v>
      </c>
      <c r="N865">
        <v>29.25</v>
      </c>
    </row>
    <row r="866" spans="1:14" x14ac:dyDescent="0.2">
      <c r="A866" s="13">
        <v>36603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>
        <v>26.25</v>
      </c>
      <c r="I866" t="e">
        <v>#N/A</v>
      </c>
      <c r="J866">
        <v>23</v>
      </c>
      <c r="K866">
        <v>23.09</v>
      </c>
      <c r="L866">
        <v>24</v>
      </c>
      <c r="M866" s="13">
        <v>36759</v>
      </c>
      <c r="N866">
        <v>27.33</v>
      </c>
    </row>
    <row r="867" spans="1:14" x14ac:dyDescent="0.2">
      <c r="A867" s="13">
        <v>36604</v>
      </c>
      <c r="B867" t="e">
        <v>#N/A</v>
      </c>
      <c r="C867" t="e">
        <v>#N/A</v>
      </c>
      <c r="D867" t="e">
        <v>#N/A</v>
      </c>
      <c r="E867">
        <v>22.5</v>
      </c>
      <c r="F867" t="e">
        <v>#N/A</v>
      </c>
      <c r="G867" t="e">
        <v>#N/A</v>
      </c>
      <c r="H867">
        <v>26.25</v>
      </c>
      <c r="I867" t="e">
        <v>#N/A</v>
      </c>
      <c r="J867">
        <v>23</v>
      </c>
      <c r="K867">
        <v>23.09</v>
      </c>
      <c r="L867">
        <v>24</v>
      </c>
      <c r="M867" s="13">
        <v>36760</v>
      </c>
      <c r="N867">
        <v>24.84</v>
      </c>
    </row>
    <row r="868" spans="1:14" x14ac:dyDescent="0.2">
      <c r="A868" s="13">
        <v>36605</v>
      </c>
      <c r="B868" t="e">
        <v>#N/A</v>
      </c>
      <c r="C868" t="e">
        <v>#N/A</v>
      </c>
      <c r="D868" t="e">
        <v>#N/A</v>
      </c>
      <c r="E868">
        <v>23.03</v>
      </c>
      <c r="F868" t="e">
        <v>#N/A</v>
      </c>
      <c r="G868">
        <v>32.5</v>
      </c>
      <c r="H868">
        <v>28.5</v>
      </c>
      <c r="I868" t="e">
        <v>#N/A</v>
      </c>
      <c r="J868">
        <v>25.5</v>
      </c>
      <c r="K868">
        <v>23.88</v>
      </c>
      <c r="L868">
        <v>26</v>
      </c>
      <c r="M868" s="13">
        <v>36761</v>
      </c>
      <c r="N868">
        <v>25.03</v>
      </c>
    </row>
    <row r="869" spans="1:14" x14ac:dyDescent="0.2">
      <c r="A869" s="13">
        <v>36606</v>
      </c>
      <c r="B869" t="e">
        <v>#N/A</v>
      </c>
      <c r="C869" t="e">
        <v>#N/A</v>
      </c>
      <c r="D869" t="e">
        <v>#N/A</v>
      </c>
      <c r="E869">
        <v>23.64</v>
      </c>
      <c r="F869" t="e">
        <v>#N/A</v>
      </c>
      <c r="G869" t="e">
        <v>#N/A</v>
      </c>
      <c r="H869">
        <v>31.14</v>
      </c>
      <c r="I869" t="e">
        <v>#N/A</v>
      </c>
      <c r="J869" t="e">
        <v>#N/A</v>
      </c>
      <c r="K869">
        <v>24.97</v>
      </c>
      <c r="L869">
        <v>28</v>
      </c>
      <c r="M869" s="13">
        <v>36762</v>
      </c>
      <c r="N869">
        <v>28.51</v>
      </c>
    </row>
    <row r="870" spans="1:14" x14ac:dyDescent="0.2">
      <c r="A870" s="13">
        <v>36607</v>
      </c>
      <c r="B870" t="e">
        <v>#N/A</v>
      </c>
      <c r="C870" t="e">
        <v>#N/A</v>
      </c>
      <c r="D870" t="e">
        <v>#N/A</v>
      </c>
      <c r="E870">
        <v>27.59</v>
      </c>
      <c r="F870" t="e">
        <v>#N/A</v>
      </c>
      <c r="G870">
        <v>33.25</v>
      </c>
      <c r="H870">
        <v>29.56</v>
      </c>
      <c r="I870" t="e">
        <v>#N/A</v>
      </c>
      <c r="J870">
        <v>28.5</v>
      </c>
      <c r="K870">
        <v>26.2</v>
      </c>
      <c r="L870">
        <v>29.5</v>
      </c>
      <c r="M870" s="13">
        <v>36763</v>
      </c>
      <c r="N870">
        <v>34.31</v>
      </c>
    </row>
    <row r="871" spans="1:14" x14ac:dyDescent="0.2">
      <c r="A871" s="13">
        <v>36608</v>
      </c>
      <c r="B871" t="e">
        <v>#N/A</v>
      </c>
      <c r="C871" t="e">
        <v>#N/A</v>
      </c>
      <c r="D871" t="e">
        <v>#N/A</v>
      </c>
      <c r="E871">
        <v>24.63</v>
      </c>
      <c r="F871" t="e">
        <v>#N/A</v>
      </c>
      <c r="G871">
        <v>31.5</v>
      </c>
      <c r="H871">
        <v>28.09</v>
      </c>
      <c r="I871" t="e">
        <v>#N/A</v>
      </c>
      <c r="J871">
        <v>25</v>
      </c>
      <c r="K871">
        <v>24.63</v>
      </c>
      <c r="L871">
        <v>26.63</v>
      </c>
      <c r="M871" s="13">
        <v>36764</v>
      </c>
      <c r="N871">
        <v>23.58</v>
      </c>
    </row>
    <row r="872" spans="1:14" x14ac:dyDescent="0.2">
      <c r="A872" s="13">
        <v>36609</v>
      </c>
      <c r="B872" t="e">
        <v>#N/A</v>
      </c>
      <c r="C872" t="e">
        <v>#N/A</v>
      </c>
      <c r="D872" t="e">
        <v>#N/A</v>
      </c>
      <c r="E872">
        <v>26.98</v>
      </c>
      <c r="F872" t="e">
        <v>#N/A</v>
      </c>
      <c r="G872">
        <v>33</v>
      </c>
      <c r="H872">
        <v>29.38</v>
      </c>
      <c r="I872" t="e">
        <v>#N/A</v>
      </c>
      <c r="J872" t="e">
        <v>#N/A</v>
      </c>
      <c r="K872">
        <v>26.37</v>
      </c>
      <c r="L872">
        <v>28</v>
      </c>
      <c r="M872" s="13">
        <v>36765</v>
      </c>
      <c r="N872">
        <v>23.55</v>
      </c>
    </row>
    <row r="873" spans="1:14" x14ac:dyDescent="0.2">
      <c r="A873" s="13">
        <v>36610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26.5</v>
      </c>
      <c r="I873" t="e">
        <v>#N/A</v>
      </c>
      <c r="J873">
        <v>23.25</v>
      </c>
      <c r="K873" t="e">
        <v>#N/A</v>
      </c>
      <c r="L873">
        <v>25</v>
      </c>
      <c r="M873" s="13">
        <v>36766</v>
      </c>
      <c r="N873">
        <v>44.72</v>
      </c>
    </row>
    <row r="874" spans="1:14" x14ac:dyDescent="0.2">
      <c r="A874" s="13">
        <v>36611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>
        <v>23.25</v>
      </c>
      <c r="K874" t="e">
        <v>#N/A</v>
      </c>
      <c r="L874">
        <v>25</v>
      </c>
      <c r="M874" s="13">
        <v>36767</v>
      </c>
      <c r="N874">
        <v>54.14</v>
      </c>
    </row>
    <row r="875" spans="1:14" x14ac:dyDescent="0.2">
      <c r="A875" s="13">
        <v>36612</v>
      </c>
      <c r="B875" t="e">
        <v>#N/A</v>
      </c>
      <c r="C875" t="e">
        <v>#N/A</v>
      </c>
      <c r="D875" t="e">
        <v>#N/A</v>
      </c>
      <c r="E875">
        <v>26.12</v>
      </c>
      <c r="F875" t="e">
        <v>#N/A</v>
      </c>
      <c r="G875" t="e">
        <v>#N/A</v>
      </c>
      <c r="H875">
        <v>29.23</v>
      </c>
      <c r="I875" t="e">
        <v>#N/A</v>
      </c>
      <c r="J875">
        <v>26</v>
      </c>
      <c r="K875">
        <v>26.15</v>
      </c>
      <c r="L875">
        <v>29</v>
      </c>
      <c r="M875" s="13">
        <v>36768</v>
      </c>
      <c r="N875">
        <v>46.17</v>
      </c>
    </row>
    <row r="876" spans="1:14" x14ac:dyDescent="0.2">
      <c r="A876" s="13">
        <v>36613</v>
      </c>
      <c r="B876" t="e">
        <v>#N/A</v>
      </c>
      <c r="C876" t="e">
        <v>#N/A</v>
      </c>
      <c r="D876" t="e">
        <v>#N/A</v>
      </c>
      <c r="E876">
        <v>28.02</v>
      </c>
      <c r="F876" t="e">
        <v>#N/A</v>
      </c>
      <c r="G876">
        <v>32.5</v>
      </c>
      <c r="H876">
        <v>29.2</v>
      </c>
      <c r="I876" t="e">
        <v>#N/A</v>
      </c>
      <c r="J876">
        <v>27</v>
      </c>
      <c r="K876">
        <v>27.06</v>
      </c>
      <c r="L876">
        <v>30</v>
      </c>
      <c r="M876" s="13">
        <v>36769</v>
      </c>
      <c r="N876">
        <v>48.38</v>
      </c>
    </row>
    <row r="877" spans="1:14" x14ac:dyDescent="0.2">
      <c r="A877" s="13">
        <v>36614</v>
      </c>
      <c r="B877" t="e">
        <v>#N/A</v>
      </c>
      <c r="C877" t="e">
        <v>#N/A</v>
      </c>
      <c r="D877" t="e">
        <v>#N/A</v>
      </c>
      <c r="E877">
        <v>29.33</v>
      </c>
      <c r="F877" t="e">
        <v>#N/A</v>
      </c>
      <c r="G877">
        <v>33.75</v>
      </c>
      <c r="H877">
        <v>29.9</v>
      </c>
      <c r="I877" t="e">
        <v>#N/A</v>
      </c>
      <c r="J877">
        <v>31.67</v>
      </c>
      <c r="K877">
        <v>28.86</v>
      </c>
      <c r="L877">
        <v>30</v>
      </c>
      <c r="M877" s="13">
        <v>36770</v>
      </c>
      <c r="N877">
        <v>53.9</v>
      </c>
    </row>
    <row r="878" spans="1:14" x14ac:dyDescent="0.2">
      <c r="A878" s="13">
        <v>36615</v>
      </c>
      <c r="B878" t="e">
        <v>#N/A</v>
      </c>
      <c r="C878" t="e">
        <v>#N/A</v>
      </c>
      <c r="D878" t="e">
        <v>#N/A</v>
      </c>
      <c r="E878">
        <v>27.75</v>
      </c>
      <c r="F878" t="e">
        <v>#N/A</v>
      </c>
      <c r="G878" t="e">
        <v>#N/A</v>
      </c>
      <c r="H878">
        <v>30.29</v>
      </c>
      <c r="I878" t="e">
        <v>#N/A</v>
      </c>
      <c r="J878">
        <v>29.17</v>
      </c>
      <c r="K878">
        <v>27.35</v>
      </c>
      <c r="L878">
        <v>30</v>
      </c>
      <c r="M878" s="13">
        <v>36774</v>
      </c>
      <c r="N878">
        <v>36.44</v>
      </c>
    </row>
    <row r="879" spans="1:14" x14ac:dyDescent="0.2">
      <c r="A879" s="13">
        <v>36616</v>
      </c>
      <c r="B879" t="e">
        <v>#N/A</v>
      </c>
      <c r="C879" t="e">
        <v>#N/A</v>
      </c>
      <c r="D879" t="e">
        <v>#N/A</v>
      </c>
      <c r="E879">
        <v>23.9</v>
      </c>
      <c r="F879" t="e">
        <v>#N/A</v>
      </c>
      <c r="G879" t="e">
        <v>#N/A</v>
      </c>
      <c r="H879">
        <v>29.45</v>
      </c>
      <c r="I879" t="e">
        <v>#N/A</v>
      </c>
      <c r="J879">
        <v>28</v>
      </c>
      <c r="K879">
        <v>24.89</v>
      </c>
      <c r="L879">
        <v>28.5</v>
      </c>
      <c r="M879" s="13">
        <v>36775</v>
      </c>
      <c r="N879">
        <v>22.33</v>
      </c>
    </row>
    <row r="880" spans="1:14" x14ac:dyDescent="0.2">
      <c r="A880" s="13">
        <v>36617</v>
      </c>
      <c r="B880" t="e">
        <v>#N/A</v>
      </c>
      <c r="C880" t="e">
        <v>#N/A</v>
      </c>
      <c r="D880">
        <v>23.75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>
        <v>21.2</v>
      </c>
      <c r="K880" t="e">
        <v>#N/A</v>
      </c>
      <c r="L880">
        <v>24</v>
      </c>
      <c r="M880" s="13">
        <v>36776</v>
      </c>
      <c r="N880">
        <v>21.72</v>
      </c>
    </row>
    <row r="881" spans="1:14" x14ac:dyDescent="0.2">
      <c r="A881" s="13">
        <v>36618</v>
      </c>
      <c r="B881" t="e">
        <v>#N/A</v>
      </c>
      <c r="C881" t="e">
        <v>#N/A</v>
      </c>
      <c r="D881">
        <v>23.75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>
        <v>21.2</v>
      </c>
      <c r="K881" t="e">
        <v>#N/A</v>
      </c>
      <c r="L881">
        <v>24</v>
      </c>
      <c r="M881" s="13">
        <v>36777</v>
      </c>
      <c r="N881">
        <v>24.2</v>
      </c>
    </row>
    <row r="882" spans="1:14" x14ac:dyDescent="0.2">
      <c r="A882" s="13">
        <v>36619</v>
      </c>
      <c r="B882" t="e">
        <v>#N/A</v>
      </c>
      <c r="C882" t="e">
        <v>#N/A</v>
      </c>
      <c r="D882">
        <v>29.46</v>
      </c>
      <c r="E882">
        <v>26.14</v>
      </c>
      <c r="F882" t="e">
        <v>#N/A</v>
      </c>
      <c r="G882" t="e">
        <v>#N/A</v>
      </c>
      <c r="H882" t="e">
        <v>#N/A</v>
      </c>
      <c r="I882" t="e">
        <v>#N/A</v>
      </c>
      <c r="J882">
        <v>28</v>
      </c>
      <c r="K882">
        <v>25.92</v>
      </c>
      <c r="L882">
        <v>28.68</v>
      </c>
      <c r="M882" s="13">
        <v>36778</v>
      </c>
      <c r="N882">
        <v>25.32</v>
      </c>
    </row>
    <row r="883" spans="1:14" x14ac:dyDescent="0.2">
      <c r="A883" s="13">
        <v>36620</v>
      </c>
      <c r="B883" t="e">
        <v>#N/A</v>
      </c>
      <c r="C883">
        <v>40.28</v>
      </c>
      <c r="D883">
        <v>35.61</v>
      </c>
      <c r="E883">
        <v>25.81</v>
      </c>
      <c r="F883" t="e">
        <v>#N/A</v>
      </c>
      <c r="G883" t="e">
        <v>#N/A</v>
      </c>
      <c r="H883" t="e">
        <v>#N/A</v>
      </c>
      <c r="I883" t="e">
        <v>#N/A</v>
      </c>
      <c r="J883">
        <v>29</v>
      </c>
      <c r="K883">
        <v>28.02</v>
      </c>
      <c r="L883">
        <v>29</v>
      </c>
      <c r="M883" s="13">
        <v>36779</v>
      </c>
      <c r="N883">
        <v>25.32</v>
      </c>
    </row>
    <row r="884" spans="1:14" x14ac:dyDescent="0.2">
      <c r="A884" s="13">
        <v>36621</v>
      </c>
      <c r="B884" t="e">
        <v>#N/A</v>
      </c>
      <c r="C884" t="e">
        <v>#N/A</v>
      </c>
      <c r="D884">
        <v>35.35</v>
      </c>
      <c r="E884">
        <v>27.06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>
        <v>27.66</v>
      </c>
      <c r="L884" t="e">
        <v>#N/A</v>
      </c>
      <c r="M884" s="13">
        <v>36780</v>
      </c>
      <c r="N884">
        <v>34.78</v>
      </c>
    </row>
    <row r="885" spans="1:14" x14ac:dyDescent="0.2">
      <c r="A885" s="13">
        <v>36622</v>
      </c>
      <c r="B885" t="e">
        <v>#N/A</v>
      </c>
      <c r="C885">
        <v>35.94</v>
      </c>
      <c r="D885">
        <v>32.28</v>
      </c>
      <c r="E885">
        <v>27.73</v>
      </c>
      <c r="F885" t="e">
        <v>#N/A</v>
      </c>
      <c r="G885" t="e">
        <v>#N/A</v>
      </c>
      <c r="H885" t="e">
        <v>#N/A</v>
      </c>
      <c r="I885" t="e">
        <v>#N/A</v>
      </c>
      <c r="J885">
        <v>30</v>
      </c>
      <c r="K885">
        <v>28.83</v>
      </c>
      <c r="L885">
        <v>29.13</v>
      </c>
      <c r="M885" s="13">
        <v>36781</v>
      </c>
      <c r="N885">
        <v>39.729999999999997</v>
      </c>
    </row>
    <row r="886" spans="1:14" x14ac:dyDescent="0.2">
      <c r="A886" s="13">
        <v>36623</v>
      </c>
      <c r="B886" t="e">
        <v>#N/A</v>
      </c>
      <c r="C886" t="e">
        <v>#N/A</v>
      </c>
      <c r="D886">
        <v>30.25</v>
      </c>
      <c r="E886">
        <v>23.78</v>
      </c>
      <c r="F886" t="e">
        <v>#N/A</v>
      </c>
      <c r="G886" t="e">
        <v>#N/A</v>
      </c>
      <c r="H886" t="e">
        <v>#N/A</v>
      </c>
      <c r="I886" t="e">
        <v>#N/A</v>
      </c>
      <c r="J886">
        <v>26</v>
      </c>
      <c r="K886">
        <v>24.25</v>
      </c>
      <c r="L886">
        <v>27.75</v>
      </c>
      <c r="M886" s="13">
        <v>36782</v>
      </c>
      <c r="N886">
        <v>34.67</v>
      </c>
    </row>
    <row r="887" spans="1:14" x14ac:dyDescent="0.2">
      <c r="A887" s="13">
        <v>36624</v>
      </c>
      <c r="B887" t="e">
        <v>#N/A</v>
      </c>
      <c r="C887" t="e">
        <v>#N/A</v>
      </c>
      <c r="D887" t="e">
        <v>#N/A</v>
      </c>
      <c r="E887">
        <v>24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>
        <v>25</v>
      </c>
      <c r="M887" s="13">
        <v>36783</v>
      </c>
      <c r="N887">
        <v>34.81</v>
      </c>
    </row>
    <row r="888" spans="1:14" x14ac:dyDescent="0.2">
      <c r="A888" s="13">
        <v>36625</v>
      </c>
      <c r="B888" t="e">
        <v>#N/A</v>
      </c>
      <c r="C888" t="e">
        <v>#N/A</v>
      </c>
      <c r="D888" t="e">
        <v>#N/A</v>
      </c>
      <c r="E888">
        <v>23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>
        <v>25</v>
      </c>
      <c r="M888" s="13">
        <v>36784</v>
      </c>
      <c r="N888">
        <v>29.76</v>
      </c>
    </row>
    <row r="889" spans="1:14" x14ac:dyDescent="0.2">
      <c r="A889" s="13">
        <v>36626</v>
      </c>
      <c r="B889" t="e">
        <v>#N/A</v>
      </c>
      <c r="C889" t="e">
        <v>#N/A</v>
      </c>
      <c r="D889">
        <v>32.94</v>
      </c>
      <c r="E889">
        <v>27.24</v>
      </c>
      <c r="F889" t="e">
        <v>#N/A</v>
      </c>
      <c r="G889" t="e">
        <v>#N/A</v>
      </c>
      <c r="H889" t="e">
        <v>#N/A</v>
      </c>
      <c r="I889" t="e">
        <v>#N/A</v>
      </c>
      <c r="J889">
        <v>26</v>
      </c>
      <c r="K889">
        <v>26.83</v>
      </c>
      <c r="L889">
        <v>30</v>
      </c>
      <c r="M889" s="13">
        <v>36785</v>
      </c>
      <c r="N889">
        <v>19.89</v>
      </c>
    </row>
    <row r="890" spans="1:14" x14ac:dyDescent="0.2">
      <c r="A890" s="13">
        <v>36627</v>
      </c>
      <c r="B890" t="e">
        <v>#N/A</v>
      </c>
      <c r="C890">
        <v>40</v>
      </c>
      <c r="D890">
        <v>36.35</v>
      </c>
      <c r="E890">
        <v>28.42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>
        <v>29.09</v>
      </c>
      <c r="L890" t="e">
        <v>#N/A</v>
      </c>
      <c r="M890" s="13">
        <v>36786</v>
      </c>
      <c r="N890">
        <v>19.89</v>
      </c>
    </row>
    <row r="891" spans="1:14" x14ac:dyDescent="0.2">
      <c r="A891" s="13">
        <v>36628</v>
      </c>
      <c r="B891" t="e">
        <v>#N/A</v>
      </c>
      <c r="C891">
        <v>38.880000000000003</v>
      </c>
      <c r="D891">
        <v>34.83</v>
      </c>
      <c r="E891">
        <v>27.89</v>
      </c>
      <c r="F891" t="e">
        <v>#N/A</v>
      </c>
      <c r="G891" t="e">
        <v>#N/A</v>
      </c>
      <c r="H891" t="e">
        <v>#N/A</v>
      </c>
      <c r="I891" t="e">
        <v>#N/A</v>
      </c>
      <c r="J891">
        <v>27.5</v>
      </c>
      <c r="K891">
        <v>28.8</v>
      </c>
      <c r="L891">
        <v>31.25</v>
      </c>
      <c r="M891" s="13">
        <v>36787</v>
      </c>
      <c r="N891">
        <v>30.01</v>
      </c>
    </row>
    <row r="892" spans="1:14" x14ac:dyDescent="0.2">
      <c r="A892" s="13">
        <v>36629</v>
      </c>
      <c r="B892" t="e">
        <v>#N/A</v>
      </c>
      <c r="C892">
        <v>39.25</v>
      </c>
      <c r="D892">
        <v>35.28</v>
      </c>
      <c r="E892">
        <v>26.26</v>
      </c>
      <c r="F892" t="e">
        <v>#N/A</v>
      </c>
      <c r="G892" t="e">
        <v>#N/A</v>
      </c>
      <c r="H892" t="e">
        <v>#N/A</v>
      </c>
      <c r="I892" t="e">
        <v>#N/A</v>
      </c>
      <c r="J892">
        <v>26.92</v>
      </c>
      <c r="K892">
        <v>28.07</v>
      </c>
      <c r="L892">
        <v>28.5</v>
      </c>
      <c r="M892" s="13">
        <v>36788</v>
      </c>
      <c r="N892">
        <v>35.68</v>
      </c>
    </row>
    <row r="893" spans="1:14" x14ac:dyDescent="0.2">
      <c r="A893" s="13">
        <v>36630</v>
      </c>
      <c r="B893" t="e">
        <v>#N/A</v>
      </c>
      <c r="C893" t="e">
        <v>#N/A</v>
      </c>
      <c r="D893">
        <v>33.99</v>
      </c>
      <c r="E893">
        <v>27.4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>
        <v>28.5</v>
      </c>
      <c r="L893">
        <v>31</v>
      </c>
      <c r="M893" s="13">
        <v>36789</v>
      </c>
      <c r="N893">
        <v>47.73</v>
      </c>
    </row>
    <row r="894" spans="1:14" x14ac:dyDescent="0.2">
      <c r="A894" s="13">
        <v>36633</v>
      </c>
      <c r="B894" t="e">
        <v>#N/A</v>
      </c>
      <c r="C894" t="e">
        <v>#N/A</v>
      </c>
      <c r="D894">
        <v>33.880000000000003</v>
      </c>
      <c r="E894">
        <v>29.33</v>
      </c>
      <c r="F894" t="e">
        <v>#N/A</v>
      </c>
      <c r="G894" t="e">
        <v>#N/A</v>
      </c>
      <c r="H894" t="e">
        <v>#N/A</v>
      </c>
      <c r="I894" t="e">
        <v>#N/A</v>
      </c>
      <c r="J894">
        <v>29</v>
      </c>
      <c r="K894">
        <v>28.09</v>
      </c>
      <c r="L894" t="e">
        <v>#N/A</v>
      </c>
      <c r="M894" s="13">
        <v>36790</v>
      </c>
      <c r="N894">
        <v>38.020000000000003</v>
      </c>
    </row>
    <row r="895" spans="1:14" x14ac:dyDescent="0.2">
      <c r="A895" s="13">
        <v>36634</v>
      </c>
      <c r="B895" t="e">
        <v>#N/A</v>
      </c>
      <c r="C895" t="e">
        <v>#N/A</v>
      </c>
      <c r="D895">
        <v>31.68</v>
      </c>
      <c r="E895">
        <v>29.47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>
        <v>30.37</v>
      </c>
      <c r="L895">
        <v>33.25</v>
      </c>
      <c r="M895" s="13">
        <v>36791</v>
      </c>
      <c r="N895">
        <v>28.9</v>
      </c>
    </row>
    <row r="896" spans="1:14" x14ac:dyDescent="0.2">
      <c r="A896" s="13">
        <v>36635</v>
      </c>
      <c r="B896" t="e">
        <v>#N/A</v>
      </c>
      <c r="C896" t="e">
        <v>#N/A</v>
      </c>
      <c r="D896">
        <v>33.96</v>
      </c>
      <c r="E896">
        <v>38.76</v>
      </c>
      <c r="F896" t="e">
        <v>#N/A</v>
      </c>
      <c r="G896" t="e">
        <v>#N/A</v>
      </c>
      <c r="H896" t="e">
        <v>#N/A</v>
      </c>
      <c r="I896" t="e">
        <v>#N/A</v>
      </c>
      <c r="J896">
        <v>41</v>
      </c>
      <c r="K896">
        <v>36.75</v>
      </c>
      <c r="L896">
        <v>47</v>
      </c>
      <c r="M896" s="13">
        <v>36792</v>
      </c>
      <c r="N896">
        <v>20.3</v>
      </c>
    </row>
    <row r="897" spans="1:14" x14ac:dyDescent="0.2">
      <c r="A897" s="13">
        <v>36636</v>
      </c>
      <c r="B897" t="e">
        <v>#N/A</v>
      </c>
      <c r="C897" t="e">
        <v>#N/A</v>
      </c>
      <c r="D897">
        <v>34.61</v>
      </c>
      <c r="E897">
        <v>36.5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>
        <v>34.64</v>
      </c>
      <c r="L897">
        <v>47.17</v>
      </c>
      <c r="M897" s="13">
        <v>36793</v>
      </c>
      <c r="N897">
        <v>20.37</v>
      </c>
    </row>
    <row r="898" spans="1:14" x14ac:dyDescent="0.2">
      <c r="A898" s="13">
        <v>36637</v>
      </c>
      <c r="B898" t="e">
        <v>#N/A</v>
      </c>
      <c r="C898" t="e">
        <v>#N/A</v>
      </c>
      <c r="D898">
        <v>30.48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>
        <v>29.5</v>
      </c>
      <c r="K898">
        <v>26</v>
      </c>
      <c r="L898" t="e">
        <v>#N/A</v>
      </c>
      <c r="M898" s="13">
        <v>36794</v>
      </c>
      <c r="N898">
        <v>27.45</v>
      </c>
    </row>
    <row r="899" spans="1:14" x14ac:dyDescent="0.2">
      <c r="A899" s="13">
        <v>36638</v>
      </c>
      <c r="B899" t="e">
        <v>#N/A</v>
      </c>
      <c r="C899" t="e">
        <v>#N/A</v>
      </c>
      <c r="D899">
        <v>24.5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>
        <v>23</v>
      </c>
      <c r="K899" t="e">
        <v>#N/A</v>
      </c>
      <c r="L899" t="e">
        <v>#N/A</v>
      </c>
      <c r="M899" s="13">
        <v>36795</v>
      </c>
      <c r="N899">
        <v>24.01</v>
      </c>
    </row>
    <row r="900" spans="1:14" x14ac:dyDescent="0.2">
      <c r="A900" s="13">
        <v>36639</v>
      </c>
      <c r="B900" t="e">
        <v>#N/A</v>
      </c>
      <c r="C900" t="e">
        <v>#N/A</v>
      </c>
      <c r="D900">
        <v>24.5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>
        <v>23</v>
      </c>
      <c r="K900" t="e">
        <v>#N/A</v>
      </c>
      <c r="L900" t="e">
        <v>#N/A</v>
      </c>
      <c r="M900" s="13">
        <v>36796</v>
      </c>
      <c r="N900">
        <v>23.48</v>
      </c>
    </row>
    <row r="901" spans="1:14" x14ac:dyDescent="0.2">
      <c r="A901" s="13">
        <v>36640</v>
      </c>
      <c r="B901" t="e">
        <v>#N/A</v>
      </c>
      <c r="C901" t="e">
        <v>#N/A</v>
      </c>
      <c r="D901">
        <v>34.25</v>
      </c>
      <c r="E901">
        <v>34.14</v>
      </c>
      <c r="F901" t="e">
        <v>#N/A</v>
      </c>
      <c r="G901" t="e">
        <v>#N/A</v>
      </c>
      <c r="H901" t="e">
        <v>#N/A</v>
      </c>
      <c r="I901" t="e">
        <v>#N/A</v>
      </c>
      <c r="J901">
        <v>36.5</v>
      </c>
      <c r="K901" t="e">
        <v>#N/A</v>
      </c>
      <c r="L901" t="e">
        <v>#N/A</v>
      </c>
      <c r="M901" s="13">
        <v>36797</v>
      </c>
      <c r="N901">
        <v>22.89</v>
      </c>
    </row>
    <row r="902" spans="1:14" x14ac:dyDescent="0.2">
      <c r="A902" s="13">
        <v>36641</v>
      </c>
      <c r="B902" t="e">
        <v>#N/A</v>
      </c>
      <c r="C902" t="e">
        <v>#N/A</v>
      </c>
      <c r="D902">
        <v>33.93</v>
      </c>
      <c r="E902">
        <v>23.2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>
        <v>23.38</v>
      </c>
      <c r="L902">
        <v>28</v>
      </c>
      <c r="M902" s="13">
        <v>36798</v>
      </c>
      <c r="N902">
        <v>21.85</v>
      </c>
    </row>
    <row r="903" spans="1:14" x14ac:dyDescent="0.2">
      <c r="A903" s="13">
        <v>36642</v>
      </c>
      <c r="B903" t="e">
        <v>#N/A</v>
      </c>
      <c r="C903" t="e">
        <v>#N/A</v>
      </c>
      <c r="D903">
        <v>33.28</v>
      </c>
      <c r="E903">
        <v>24.16</v>
      </c>
      <c r="F903" t="e">
        <v>#N/A</v>
      </c>
      <c r="G903" t="e">
        <v>#N/A</v>
      </c>
      <c r="H903" t="e">
        <v>#N/A</v>
      </c>
      <c r="I903" t="e">
        <v>#N/A</v>
      </c>
      <c r="J903">
        <v>30</v>
      </c>
      <c r="K903">
        <v>24.04</v>
      </c>
      <c r="L903">
        <v>26.75</v>
      </c>
      <c r="M903" s="13">
        <v>36799</v>
      </c>
      <c r="N903">
        <v>21.69</v>
      </c>
    </row>
    <row r="904" spans="1:14" x14ac:dyDescent="0.2">
      <c r="A904" s="13">
        <v>36643</v>
      </c>
      <c r="B904" t="e">
        <v>#N/A</v>
      </c>
      <c r="C904">
        <v>36</v>
      </c>
      <c r="D904">
        <v>31.92</v>
      </c>
      <c r="E904">
        <v>24.04</v>
      </c>
      <c r="F904" t="e">
        <v>#N/A</v>
      </c>
      <c r="G904" t="e">
        <v>#N/A</v>
      </c>
      <c r="H904" t="e">
        <v>#N/A</v>
      </c>
      <c r="I904" t="e">
        <v>#N/A</v>
      </c>
      <c r="J904">
        <v>26.5</v>
      </c>
      <c r="K904">
        <v>23.55</v>
      </c>
      <c r="L904">
        <v>27</v>
      </c>
      <c r="M904" s="13">
        <v>36800</v>
      </c>
      <c r="N904">
        <v>21.69</v>
      </c>
    </row>
    <row r="905" spans="1:14" x14ac:dyDescent="0.2">
      <c r="A905" s="13">
        <v>36644</v>
      </c>
      <c r="B905" t="e">
        <v>#N/A</v>
      </c>
      <c r="C905" t="e">
        <v>#N/A</v>
      </c>
      <c r="D905">
        <v>29.83</v>
      </c>
      <c r="E905">
        <v>24.52</v>
      </c>
      <c r="F905" t="e">
        <v>#N/A</v>
      </c>
      <c r="G905" t="e">
        <v>#N/A</v>
      </c>
      <c r="H905" t="e">
        <v>#N/A</v>
      </c>
      <c r="I905" t="e">
        <v>#N/A</v>
      </c>
      <c r="J905">
        <v>27.25</v>
      </c>
      <c r="K905">
        <v>23.59</v>
      </c>
      <c r="L905">
        <v>29.17</v>
      </c>
      <c r="M905" s="13">
        <v>36801</v>
      </c>
      <c r="N905">
        <v>28.2</v>
      </c>
    </row>
    <row r="906" spans="1:14" x14ac:dyDescent="0.2">
      <c r="A906" s="13">
        <v>36645</v>
      </c>
      <c r="B906" t="e">
        <v>#N/A</v>
      </c>
      <c r="C906" t="e">
        <v>#N/A</v>
      </c>
      <c r="D906" t="e">
        <v>#N/A</v>
      </c>
      <c r="E906">
        <v>18</v>
      </c>
      <c r="F906" t="e">
        <v>#N/A</v>
      </c>
      <c r="G906" t="e">
        <v>#N/A</v>
      </c>
      <c r="H906" t="e">
        <v>#N/A</v>
      </c>
      <c r="I906" t="e">
        <v>#N/A</v>
      </c>
      <c r="J906">
        <v>20.67</v>
      </c>
      <c r="K906" t="e">
        <v>#N/A</v>
      </c>
      <c r="L906" t="e">
        <v>#N/A</v>
      </c>
      <c r="M906" s="13">
        <v>36802</v>
      </c>
      <c r="N906">
        <v>41.66</v>
      </c>
    </row>
    <row r="907" spans="1:14" x14ac:dyDescent="0.2">
      <c r="A907" s="13">
        <v>36646</v>
      </c>
      <c r="B907" t="e">
        <v>#N/A</v>
      </c>
      <c r="C907" t="e">
        <v>#N/A</v>
      </c>
      <c r="D907" t="e">
        <v>#N/A</v>
      </c>
      <c r="E907">
        <v>18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s="13">
        <v>36803</v>
      </c>
      <c r="N907">
        <v>36.130000000000003</v>
      </c>
    </row>
    <row r="908" spans="1:14" x14ac:dyDescent="0.2">
      <c r="A908" s="13">
        <v>36647</v>
      </c>
      <c r="B908" t="e">
        <v>#N/A</v>
      </c>
      <c r="C908" t="e">
        <v>#N/A</v>
      </c>
      <c r="D908">
        <v>29.63</v>
      </c>
      <c r="E908">
        <v>25.32</v>
      </c>
      <c r="F908" t="e">
        <v>#N/A</v>
      </c>
      <c r="G908" t="e">
        <v>#N/A</v>
      </c>
      <c r="H908" t="e">
        <v>#N/A</v>
      </c>
      <c r="I908" t="e">
        <v>#N/A</v>
      </c>
      <c r="J908">
        <v>27.5</v>
      </c>
      <c r="K908">
        <v>24.15</v>
      </c>
      <c r="L908">
        <v>26.01</v>
      </c>
      <c r="M908" s="13">
        <v>36804</v>
      </c>
      <c r="N908">
        <v>33.909999999999997</v>
      </c>
    </row>
    <row r="909" spans="1:14" x14ac:dyDescent="0.2">
      <c r="A909" s="13">
        <v>36648</v>
      </c>
      <c r="B909" t="e">
        <v>#N/A</v>
      </c>
      <c r="C909" t="e">
        <v>#N/A</v>
      </c>
      <c r="D909">
        <v>32.06</v>
      </c>
      <c r="E909">
        <v>24.96</v>
      </c>
      <c r="F909" t="e">
        <v>#N/A</v>
      </c>
      <c r="G909" t="e">
        <v>#N/A</v>
      </c>
      <c r="H909" t="e">
        <v>#N/A</v>
      </c>
      <c r="I909" t="e">
        <v>#N/A</v>
      </c>
      <c r="J909">
        <v>28</v>
      </c>
      <c r="K909">
        <v>24.71</v>
      </c>
      <c r="L909">
        <v>26.11</v>
      </c>
      <c r="M909" s="13">
        <v>36805</v>
      </c>
      <c r="N909">
        <v>35.83</v>
      </c>
    </row>
    <row r="910" spans="1:14" x14ac:dyDescent="0.2">
      <c r="A910" s="13">
        <v>36649</v>
      </c>
      <c r="B910" t="e">
        <v>#N/A</v>
      </c>
      <c r="C910" t="e">
        <v>#N/A</v>
      </c>
      <c r="D910">
        <v>32.630000000000003</v>
      </c>
      <c r="E910">
        <v>27.16</v>
      </c>
      <c r="F910" t="e">
        <v>#N/A</v>
      </c>
      <c r="G910" t="e">
        <v>#N/A</v>
      </c>
      <c r="H910" t="e">
        <v>#N/A</v>
      </c>
      <c r="I910" t="e">
        <v>#N/A</v>
      </c>
      <c r="J910">
        <v>29</v>
      </c>
      <c r="K910">
        <v>25.97</v>
      </c>
      <c r="L910">
        <v>28</v>
      </c>
      <c r="M910" s="13">
        <v>36808</v>
      </c>
      <c r="N910">
        <v>43.92</v>
      </c>
    </row>
    <row r="911" spans="1:14" x14ac:dyDescent="0.2">
      <c r="A911" s="13">
        <v>36650</v>
      </c>
      <c r="B911" t="e">
        <v>#N/A</v>
      </c>
      <c r="C911" t="e">
        <v>#N/A</v>
      </c>
      <c r="D911">
        <v>32.81</v>
      </c>
      <c r="E911">
        <v>31.83</v>
      </c>
      <c r="F911" t="e">
        <v>#N/A</v>
      </c>
      <c r="G911" t="e">
        <v>#N/A</v>
      </c>
      <c r="H911" t="e">
        <v>#N/A</v>
      </c>
      <c r="I911" t="e">
        <v>#N/A</v>
      </c>
      <c r="J911">
        <v>30.35</v>
      </c>
      <c r="K911">
        <v>33.090000000000003</v>
      </c>
      <c r="L911" t="e">
        <v>#N/A</v>
      </c>
      <c r="M911" s="13">
        <v>36809</v>
      </c>
      <c r="N911">
        <v>38.78</v>
      </c>
    </row>
    <row r="912" spans="1:14" x14ac:dyDescent="0.2">
      <c r="A912" s="13">
        <v>36651</v>
      </c>
      <c r="B912" t="e">
        <v>#N/A</v>
      </c>
      <c r="C912" t="e">
        <v>#N/A</v>
      </c>
      <c r="D912">
        <v>38.75</v>
      </c>
      <c r="E912">
        <v>53.24</v>
      </c>
      <c r="F912" t="e">
        <v>#N/A</v>
      </c>
      <c r="G912" t="e">
        <v>#N/A</v>
      </c>
      <c r="H912" t="e">
        <v>#N/A</v>
      </c>
      <c r="I912" t="e">
        <v>#N/A</v>
      </c>
      <c r="J912">
        <v>48.5</v>
      </c>
      <c r="K912">
        <v>54.95</v>
      </c>
      <c r="L912">
        <v>50.38</v>
      </c>
      <c r="M912" s="13">
        <v>36810</v>
      </c>
      <c r="N912">
        <v>33.97</v>
      </c>
    </row>
    <row r="913" spans="1:14" x14ac:dyDescent="0.2">
      <c r="A913" s="13">
        <v>36652</v>
      </c>
      <c r="B913" t="e">
        <v>#N/A</v>
      </c>
      <c r="C913" t="e">
        <v>#N/A</v>
      </c>
      <c r="D913">
        <v>24.75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>
        <v>35.82</v>
      </c>
      <c r="K913">
        <v>31</v>
      </c>
      <c r="L913" t="e">
        <v>#N/A</v>
      </c>
      <c r="M913" s="13">
        <v>36811</v>
      </c>
      <c r="N913">
        <v>33.86</v>
      </c>
    </row>
    <row r="914" spans="1:14" x14ac:dyDescent="0.2">
      <c r="A914" s="13">
        <v>36653</v>
      </c>
      <c r="B914" t="e">
        <v>#N/A</v>
      </c>
      <c r="C914" t="e">
        <v>#N/A</v>
      </c>
      <c r="D914">
        <v>24.75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>
        <v>35.82</v>
      </c>
      <c r="K914">
        <v>30</v>
      </c>
      <c r="L914" t="e">
        <v>#N/A</v>
      </c>
      <c r="M914" s="13">
        <v>36812</v>
      </c>
      <c r="N914">
        <v>35.950000000000003</v>
      </c>
    </row>
    <row r="915" spans="1:14" x14ac:dyDescent="0.2">
      <c r="A915" s="13">
        <v>36654</v>
      </c>
      <c r="B915" t="e">
        <v>#N/A</v>
      </c>
      <c r="C915" t="e">
        <v>#N/A</v>
      </c>
      <c r="D915">
        <v>53.25</v>
      </c>
      <c r="E915">
        <v>56.05</v>
      </c>
      <c r="F915" t="e">
        <v>#N/A</v>
      </c>
      <c r="G915" t="e">
        <v>#N/A</v>
      </c>
      <c r="H915" t="e">
        <v>#N/A</v>
      </c>
      <c r="I915" t="e">
        <v>#N/A</v>
      </c>
      <c r="J915">
        <v>57</v>
      </c>
      <c r="K915">
        <v>56.67</v>
      </c>
      <c r="L915">
        <v>52</v>
      </c>
      <c r="M915" s="13">
        <v>36813</v>
      </c>
      <c r="N915">
        <v>24.5</v>
      </c>
    </row>
    <row r="916" spans="1:14" x14ac:dyDescent="0.2">
      <c r="A916" s="13">
        <v>36655</v>
      </c>
      <c r="B916" t="e">
        <v>#N/A</v>
      </c>
      <c r="C916" t="e">
        <v>#N/A</v>
      </c>
      <c r="D916">
        <v>71.599999999999994</v>
      </c>
      <c r="E916">
        <v>104.29</v>
      </c>
      <c r="F916" t="e">
        <v>#N/A</v>
      </c>
      <c r="G916" t="e">
        <v>#N/A</v>
      </c>
      <c r="H916" t="e">
        <v>#N/A</v>
      </c>
      <c r="I916" t="e">
        <v>#N/A</v>
      </c>
      <c r="J916">
        <v>115</v>
      </c>
      <c r="K916">
        <v>129.83000000000001</v>
      </c>
      <c r="L916">
        <v>150</v>
      </c>
      <c r="M916" s="13">
        <v>36814</v>
      </c>
      <c r="N916">
        <v>24.5</v>
      </c>
    </row>
    <row r="917" spans="1:14" x14ac:dyDescent="0.2">
      <c r="A917" s="13">
        <v>36656</v>
      </c>
      <c r="B917" t="e">
        <v>#N/A</v>
      </c>
      <c r="C917" t="e">
        <v>#N/A</v>
      </c>
      <c r="D917">
        <v>77.2</v>
      </c>
      <c r="E917">
        <v>76.27</v>
      </c>
      <c r="F917" t="e">
        <v>#N/A</v>
      </c>
      <c r="G917" t="e">
        <v>#N/A</v>
      </c>
      <c r="H917" t="e">
        <v>#N/A</v>
      </c>
      <c r="I917" t="e">
        <v>#N/A</v>
      </c>
      <c r="J917">
        <v>85</v>
      </c>
      <c r="K917">
        <v>74.72</v>
      </c>
      <c r="L917">
        <v>80</v>
      </c>
      <c r="M917" s="13">
        <v>36815</v>
      </c>
      <c r="N917">
        <v>36.700000000000003</v>
      </c>
    </row>
    <row r="918" spans="1:14" x14ac:dyDescent="0.2">
      <c r="A918" s="13">
        <v>36657</v>
      </c>
      <c r="B918" t="e">
        <v>#N/A</v>
      </c>
      <c r="C918" t="e">
        <v>#N/A</v>
      </c>
      <c r="D918">
        <v>52.5</v>
      </c>
      <c r="E918">
        <v>48.82</v>
      </c>
      <c r="F918" t="e">
        <v>#N/A</v>
      </c>
      <c r="G918" t="e">
        <v>#N/A</v>
      </c>
      <c r="H918" t="e">
        <v>#N/A</v>
      </c>
      <c r="I918" t="e">
        <v>#N/A</v>
      </c>
      <c r="J918">
        <v>51.33</v>
      </c>
      <c r="K918">
        <v>43.82</v>
      </c>
      <c r="L918">
        <v>60</v>
      </c>
      <c r="M918" s="13">
        <v>36816</v>
      </c>
      <c r="N918">
        <v>41.67</v>
      </c>
    </row>
    <row r="919" spans="1:14" x14ac:dyDescent="0.2">
      <c r="A919" s="13">
        <v>36658</v>
      </c>
      <c r="B919" t="e">
        <v>#N/A</v>
      </c>
      <c r="C919" t="e">
        <v>#N/A</v>
      </c>
      <c r="D919">
        <v>43</v>
      </c>
      <c r="E919">
        <v>70.92</v>
      </c>
      <c r="F919" t="e">
        <v>#N/A</v>
      </c>
      <c r="G919" t="e">
        <v>#N/A</v>
      </c>
      <c r="H919" t="e">
        <v>#N/A</v>
      </c>
      <c r="I919" t="e">
        <v>#N/A</v>
      </c>
      <c r="J919">
        <v>78</v>
      </c>
      <c r="K919">
        <v>69.06</v>
      </c>
      <c r="L919" t="e">
        <v>#N/A</v>
      </c>
      <c r="M919" s="13">
        <v>36817</v>
      </c>
      <c r="N919">
        <v>47.42</v>
      </c>
    </row>
    <row r="920" spans="1:14" x14ac:dyDescent="0.2">
      <c r="A920" s="13">
        <v>36659</v>
      </c>
      <c r="B920" t="e">
        <v>#N/A</v>
      </c>
      <c r="C920" t="e">
        <v>#N/A</v>
      </c>
      <c r="D920">
        <v>26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>
        <v>18</v>
      </c>
      <c r="L920">
        <v>30</v>
      </c>
      <c r="M920" s="13">
        <v>36818</v>
      </c>
      <c r="N920">
        <v>48.14</v>
      </c>
    </row>
    <row r="921" spans="1:14" x14ac:dyDescent="0.2">
      <c r="A921" s="13">
        <v>36660</v>
      </c>
      <c r="B921" t="e">
        <v>#N/A</v>
      </c>
      <c r="C921" t="e">
        <v>#N/A</v>
      </c>
      <c r="D921">
        <v>26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>
        <v>18</v>
      </c>
      <c r="L921">
        <v>30</v>
      </c>
      <c r="M921" s="13">
        <v>36819</v>
      </c>
      <c r="N921">
        <v>38.229999999999997</v>
      </c>
    </row>
    <row r="922" spans="1:14" x14ac:dyDescent="0.2">
      <c r="A922" s="13">
        <v>36661</v>
      </c>
      <c r="B922" t="e">
        <v>#N/A</v>
      </c>
      <c r="C922" t="e">
        <v>#N/A</v>
      </c>
      <c r="D922">
        <v>35.380000000000003</v>
      </c>
      <c r="E922">
        <v>33.31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>
        <v>31.53</v>
      </c>
      <c r="L922">
        <v>36.14</v>
      </c>
      <c r="M922" s="13">
        <v>36820</v>
      </c>
      <c r="N922">
        <v>24.28</v>
      </c>
    </row>
    <row r="923" spans="1:14" x14ac:dyDescent="0.2">
      <c r="A923" s="13">
        <v>36662</v>
      </c>
      <c r="B923" t="e">
        <v>#N/A</v>
      </c>
      <c r="C923" t="e">
        <v>#N/A</v>
      </c>
      <c r="D923">
        <v>33.799999999999997</v>
      </c>
      <c r="E923">
        <v>24.38</v>
      </c>
      <c r="F923" t="e">
        <v>#N/A</v>
      </c>
      <c r="G923" t="e">
        <v>#N/A</v>
      </c>
      <c r="H923" t="e">
        <v>#N/A</v>
      </c>
      <c r="I923" t="e">
        <v>#N/A</v>
      </c>
      <c r="J923">
        <v>27.68</v>
      </c>
      <c r="K923">
        <v>23.96</v>
      </c>
      <c r="L923">
        <v>30</v>
      </c>
      <c r="M923" s="13">
        <v>36821</v>
      </c>
      <c r="N923">
        <v>24.28</v>
      </c>
    </row>
    <row r="924" spans="1:14" x14ac:dyDescent="0.2">
      <c r="A924" s="13">
        <v>36663</v>
      </c>
      <c r="B924" t="e">
        <v>#N/A</v>
      </c>
      <c r="C924" t="e">
        <v>#N/A</v>
      </c>
      <c r="D924">
        <v>32.58</v>
      </c>
      <c r="E924">
        <v>26.65</v>
      </c>
      <c r="F924" t="e">
        <v>#N/A</v>
      </c>
      <c r="G924" t="e">
        <v>#N/A</v>
      </c>
      <c r="H924" t="e">
        <v>#N/A</v>
      </c>
      <c r="I924" t="e">
        <v>#N/A</v>
      </c>
      <c r="J924">
        <v>30.2</v>
      </c>
      <c r="K924">
        <v>26.2</v>
      </c>
      <c r="L924">
        <v>29</v>
      </c>
      <c r="M924" s="13">
        <v>36822</v>
      </c>
      <c r="N924">
        <v>39.72</v>
      </c>
    </row>
    <row r="925" spans="1:14" x14ac:dyDescent="0.2">
      <c r="A925" s="13">
        <v>36664</v>
      </c>
      <c r="B925" t="e">
        <v>#N/A</v>
      </c>
      <c r="C925" t="e">
        <v>#N/A</v>
      </c>
      <c r="D925">
        <v>31.75</v>
      </c>
      <c r="E925">
        <v>48.44</v>
      </c>
      <c r="F925" t="e">
        <v>#N/A</v>
      </c>
      <c r="G925" t="e">
        <v>#N/A</v>
      </c>
      <c r="H925" t="e">
        <v>#N/A</v>
      </c>
      <c r="I925" t="e">
        <v>#N/A</v>
      </c>
      <c r="J925">
        <v>53.67</v>
      </c>
      <c r="K925">
        <v>44.41</v>
      </c>
      <c r="L925">
        <v>50</v>
      </c>
      <c r="M925" s="13">
        <v>36823</v>
      </c>
      <c r="N925">
        <v>40.700000000000003</v>
      </c>
    </row>
    <row r="926" spans="1:14" x14ac:dyDescent="0.2">
      <c r="A926" s="13">
        <v>36665</v>
      </c>
      <c r="B926" t="e">
        <v>#N/A</v>
      </c>
      <c r="C926" t="e">
        <v>#N/A</v>
      </c>
      <c r="D926">
        <v>29.33</v>
      </c>
      <c r="E926">
        <v>40.44</v>
      </c>
      <c r="F926" t="e">
        <v>#N/A</v>
      </c>
      <c r="G926" t="e">
        <v>#N/A</v>
      </c>
      <c r="H926" t="e">
        <v>#N/A</v>
      </c>
      <c r="I926" t="e">
        <v>#N/A</v>
      </c>
      <c r="J926">
        <v>44.33</v>
      </c>
      <c r="K926">
        <v>33.11</v>
      </c>
      <c r="L926">
        <v>39.880000000000003</v>
      </c>
      <c r="M926" s="13">
        <v>36824</v>
      </c>
      <c r="N926">
        <v>44.65</v>
      </c>
    </row>
    <row r="927" spans="1:14" x14ac:dyDescent="0.2">
      <c r="A927" s="13">
        <v>36666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>
        <v>32</v>
      </c>
      <c r="K927" t="e">
        <v>#N/A</v>
      </c>
      <c r="L927">
        <v>30</v>
      </c>
      <c r="M927" s="13">
        <v>36825</v>
      </c>
      <c r="N927">
        <v>43.49</v>
      </c>
    </row>
    <row r="928" spans="1:14" x14ac:dyDescent="0.2">
      <c r="A928" s="13">
        <v>36667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>
        <v>29.8</v>
      </c>
      <c r="K928" t="e">
        <v>#N/A</v>
      </c>
      <c r="L928">
        <v>30</v>
      </c>
      <c r="M928" s="13">
        <v>36826</v>
      </c>
      <c r="N928">
        <v>37.89</v>
      </c>
    </row>
    <row r="929" spans="1:14" x14ac:dyDescent="0.2">
      <c r="A929" s="13">
        <v>36668</v>
      </c>
      <c r="B929" t="e">
        <v>#N/A</v>
      </c>
      <c r="C929" t="e">
        <v>#N/A</v>
      </c>
      <c r="D929">
        <v>35.71</v>
      </c>
      <c r="E929">
        <v>44.99</v>
      </c>
      <c r="F929" t="e">
        <v>#N/A</v>
      </c>
      <c r="G929" t="e">
        <v>#N/A</v>
      </c>
      <c r="H929" t="e">
        <v>#N/A</v>
      </c>
      <c r="I929" t="e">
        <v>#N/A</v>
      </c>
      <c r="J929">
        <v>48</v>
      </c>
      <c r="K929">
        <v>31</v>
      </c>
      <c r="L929">
        <v>40</v>
      </c>
      <c r="M929" s="13">
        <v>36829</v>
      </c>
      <c r="N929">
        <v>40.96</v>
      </c>
    </row>
    <row r="930" spans="1:14" x14ac:dyDescent="0.2">
      <c r="A930" s="13">
        <v>36669</v>
      </c>
      <c r="B930" t="e">
        <v>#N/A</v>
      </c>
      <c r="C930" t="e">
        <v>#N/A</v>
      </c>
      <c r="D930">
        <v>34.729999999999997</v>
      </c>
      <c r="E930">
        <v>42.84</v>
      </c>
      <c r="F930" t="e">
        <v>#N/A</v>
      </c>
      <c r="G930" t="e">
        <v>#N/A</v>
      </c>
      <c r="H930" t="e">
        <v>#N/A</v>
      </c>
      <c r="I930" t="e">
        <v>#N/A</v>
      </c>
      <c r="J930">
        <v>50.5</v>
      </c>
      <c r="K930">
        <v>38.35</v>
      </c>
      <c r="L930">
        <v>47</v>
      </c>
      <c r="M930" s="13">
        <v>36830</v>
      </c>
      <c r="N930">
        <v>41.93</v>
      </c>
    </row>
    <row r="931" spans="1:14" x14ac:dyDescent="0.2">
      <c r="A931" s="13">
        <v>36670</v>
      </c>
      <c r="B931" t="e">
        <v>#N/A</v>
      </c>
      <c r="C931" t="e">
        <v>#N/A</v>
      </c>
      <c r="D931">
        <v>42.33</v>
      </c>
      <c r="E931">
        <v>57.27</v>
      </c>
      <c r="F931" t="e">
        <v>#N/A</v>
      </c>
      <c r="G931" t="e">
        <v>#N/A</v>
      </c>
      <c r="H931" t="e">
        <v>#N/A</v>
      </c>
      <c r="I931" t="e">
        <v>#N/A</v>
      </c>
      <c r="J931">
        <v>66.17</v>
      </c>
      <c r="K931">
        <v>59.91</v>
      </c>
      <c r="L931">
        <v>65</v>
      </c>
      <c r="M931" s="13">
        <v>36831</v>
      </c>
      <c r="N931">
        <v>41.16</v>
      </c>
    </row>
    <row r="932" spans="1:14" x14ac:dyDescent="0.2">
      <c r="A932" s="13">
        <v>36671</v>
      </c>
      <c r="B932" t="e">
        <v>#N/A</v>
      </c>
      <c r="C932" t="e">
        <v>#N/A</v>
      </c>
      <c r="D932">
        <v>40.229999999999997</v>
      </c>
      <c r="E932">
        <v>40.92</v>
      </c>
      <c r="F932" t="e">
        <v>#N/A</v>
      </c>
      <c r="G932" t="e">
        <v>#N/A</v>
      </c>
      <c r="H932" t="e">
        <v>#N/A</v>
      </c>
      <c r="I932" t="e">
        <v>#N/A</v>
      </c>
      <c r="J932">
        <v>47</v>
      </c>
      <c r="K932">
        <v>32</v>
      </c>
      <c r="L932">
        <v>36.6</v>
      </c>
      <c r="M932" s="13">
        <v>36832</v>
      </c>
      <c r="N932">
        <v>43.88</v>
      </c>
    </row>
    <row r="933" spans="1:14" x14ac:dyDescent="0.2">
      <c r="A933" s="13">
        <v>36672</v>
      </c>
      <c r="B933" t="e">
        <v>#N/A</v>
      </c>
      <c r="C933">
        <v>61.31</v>
      </c>
      <c r="D933">
        <v>34.43</v>
      </c>
      <c r="E933">
        <v>46.21</v>
      </c>
      <c r="F933" t="e">
        <v>#N/A</v>
      </c>
      <c r="G933" t="e">
        <v>#N/A</v>
      </c>
      <c r="H933" t="e">
        <v>#N/A</v>
      </c>
      <c r="I933" t="e">
        <v>#N/A</v>
      </c>
      <c r="J933">
        <v>49.05</v>
      </c>
      <c r="K933">
        <v>34.58</v>
      </c>
      <c r="L933">
        <v>43</v>
      </c>
      <c r="M933" s="13">
        <v>36833</v>
      </c>
      <c r="N933">
        <v>41.82</v>
      </c>
    </row>
    <row r="934" spans="1:14" x14ac:dyDescent="0.2">
      <c r="A934" s="13">
        <v>36675</v>
      </c>
      <c r="B934" t="e">
        <v>#N/A</v>
      </c>
      <c r="C934" t="e">
        <v>#N/A</v>
      </c>
      <c r="D934" t="e">
        <v>#N/A</v>
      </c>
      <c r="E934">
        <v>32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s="13">
        <v>36836</v>
      </c>
      <c r="N934">
        <v>41.47</v>
      </c>
    </row>
    <row r="935" spans="1:14" x14ac:dyDescent="0.2">
      <c r="A935" s="13">
        <v>36676</v>
      </c>
      <c r="B935" t="e">
        <v>#N/A</v>
      </c>
      <c r="C935" t="e">
        <v>#N/A</v>
      </c>
      <c r="D935">
        <v>37.5</v>
      </c>
      <c r="E935">
        <v>37.21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>
        <v>31.2</v>
      </c>
      <c r="L935" t="e">
        <v>#N/A</v>
      </c>
      <c r="M935" s="13">
        <v>36837</v>
      </c>
      <c r="N935">
        <v>40.32</v>
      </c>
    </row>
    <row r="936" spans="1:14" x14ac:dyDescent="0.2">
      <c r="A936" s="13">
        <v>36677</v>
      </c>
      <c r="B936" t="e">
        <v>#N/A</v>
      </c>
      <c r="C936">
        <v>68</v>
      </c>
      <c r="D936">
        <v>33.72</v>
      </c>
      <c r="E936">
        <v>43.63</v>
      </c>
      <c r="F936" t="e">
        <v>#N/A</v>
      </c>
      <c r="G936" t="e">
        <v>#N/A</v>
      </c>
      <c r="H936" t="e">
        <v>#N/A</v>
      </c>
      <c r="I936" t="e">
        <v>#N/A</v>
      </c>
      <c r="J936">
        <v>43</v>
      </c>
      <c r="K936">
        <v>41.13</v>
      </c>
      <c r="L936">
        <v>46</v>
      </c>
      <c r="M936" s="13">
        <v>36838</v>
      </c>
      <c r="N936">
        <v>37.74</v>
      </c>
    </row>
    <row r="937" spans="1:14" x14ac:dyDescent="0.2">
      <c r="A937" s="13">
        <v>36678</v>
      </c>
      <c r="B937" t="e">
        <v>#N/A</v>
      </c>
      <c r="C937">
        <v>68</v>
      </c>
      <c r="D937">
        <v>44.83</v>
      </c>
      <c r="E937">
        <v>67.81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>
        <v>71.87</v>
      </c>
      <c r="L937">
        <v>75</v>
      </c>
      <c r="M937" s="13">
        <v>36839</v>
      </c>
      <c r="N937">
        <v>41.16</v>
      </c>
    </row>
    <row r="938" spans="1:14" x14ac:dyDescent="0.2">
      <c r="A938" s="13">
        <v>36679</v>
      </c>
      <c r="B938" t="e">
        <v>#N/A</v>
      </c>
      <c r="C938">
        <v>92</v>
      </c>
      <c r="D938">
        <v>70.37</v>
      </c>
      <c r="E938">
        <v>62.86</v>
      </c>
      <c r="F938" t="e">
        <v>#N/A</v>
      </c>
      <c r="G938" t="e">
        <v>#N/A</v>
      </c>
      <c r="H938" t="e">
        <v>#N/A</v>
      </c>
      <c r="I938" t="e">
        <v>#N/A</v>
      </c>
      <c r="J938">
        <v>66.33</v>
      </c>
      <c r="K938">
        <v>55.67</v>
      </c>
      <c r="L938">
        <v>60</v>
      </c>
      <c r="M938" s="13">
        <v>36840</v>
      </c>
      <c r="N938">
        <v>42.81</v>
      </c>
    </row>
    <row r="939" spans="1:14" x14ac:dyDescent="0.2">
      <c r="A939" s="13">
        <v>36680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>
        <v>20.329999999999998</v>
      </c>
      <c r="L939">
        <v>25</v>
      </c>
      <c r="M939" s="13">
        <v>36841</v>
      </c>
      <c r="N939">
        <v>26.77</v>
      </c>
    </row>
    <row r="940" spans="1:14" x14ac:dyDescent="0.2">
      <c r="A940" s="13">
        <v>36681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>
        <v>28</v>
      </c>
      <c r="K940">
        <v>19.05</v>
      </c>
      <c r="L940">
        <v>25</v>
      </c>
      <c r="M940" s="13">
        <v>36843</v>
      </c>
      <c r="N940">
        <v>46.94</v>
      </c>
    </row>
    <row r="941" spans="1:14" x14ac:dyDescent="0.2">
      <c r="A941" s="13">
        <v>36682</v>
      </c>
      <c r="B941" t="e">
        <v>#N/A</v>
      </c>
      <c r="C941" t="e">
        <v>#N/A</v>
      </c>
      <c r="D941">
        <v>32.68</v>
      </c>
      <c r="E941">
        <v>29.45</v>
      </c>
      <c r="F941" t="e">
        <v>#N/A</v>
      </c>
      <c r="G941" t="e">
        <v>#N/A</v>
      </c>
      <c r="H941" t="e">
        <v>#N/A</v>
      </c>
      <c r="I941" t="e">
        <v>#N/A</v>
      </c>
      <c r="J941">
        <v>40</v>
      </c>
      <c r="K941">
        <v>23.38</v>
      </c>
      <c r="L941">
        <v>29</v>
      </c>
      <c r="M941" s="13">
        <v>36844</v>
      </c>
      <c r="N941">
        <v>45.52</v>
      </c>
    </row>
    <row r="942" spans="1:14" x14ac:dyDescent="0.2">
      <c r="A942" s="13">
        <v>36683</v>
      </c>
      <c r="B942" t="e">
        <v>#N/A</v>
      </c>
      <c r="C942" t="e">
        <v>#N/A</v>
      </c>
      <c r="D942">
        <v>30.47</v>
      </c>
      <c r="E942">
        <v>25.32</v>
      </c>
      <c r="F942" t="e">
        <v>#N/A</v>
      </c>
      <c r="G942" t="e">
        <v>#N/A</v>
      </c>
      <c r="H942" t="e">
        <v>#N/A</v>
      </c>
      <c r="I942" t="e">
        <v>#N/A</v>
      </c>
      <c r="J942">
        <v>35</v>
      </c>
      <c r="K942">
        <v>18.22</v>
      </c>
      <c r="L942">
        <v>27</v>
      </c>
      <c r="M942" s="13">
        <v>36845</v>
      </c>
      <c r="N942">
        <v>43.65</v>
      </c>
    </row>
    <row r="943" spans="1:14" x14ac:dyDescent="0.2">
      <c r="A943" s="13">
        <v>36684</v>
      </c>
      <c r="B943" t="e">
        <v>#N/A</v>
      </c>
      <c r="C943" t="e">
        <v>#N/A</v>
      </c>
      <c r="D943">
        <v>34.799999999999997</v>
      </c>
      <c r="E943">
        <v>24.4</v>
      </c>
      <c r="F943" t="e">
        <v>#N/A</v>
      </c>
      <c r="G943" t="e">
        <v>#N/A</v>
      </c>
      <c r="H943" t="e">
        <v>#N/A</v>
      </c>
      <c r="I943" t="e">
        <v>#N/A</v>
      </c>
      <c r="J943">
        <v>31.5</v>
      </c>
      <c r="K943">
        <v>17.79</v>
      </c>
      <c r="L943">
        <v>23</v>
      </c>
      <c r="M943" s="13">
        <v>36846</v>
      </c>
      <c r="N943">
        <v>52.81</v>
      </c>
    </row>
    <row r="944" spans="1:14" x14ac:dyDescent="0.2">
      <c r="A944" s="13">
        <v>36685</v>
      </c>
      <c r="B944" t="e">
        <v>#N/A</v>
      </c>
      <c r="C944" t="e">
        <v>#N/A</v>
      </c>
      <c r="D944">
        <v>33.83</v>
      </c>
      <c r="E944">
        <v>30.3</v>
      </c>
      <c r="F944" t="e">
        <v>#N/A</v>
      </c>
      <c r="G944" t="e">
        <v>#N/A</v>
      </c>
      <c r="H944" t="e">
        <v>#N/A</v>
      </c>
      <c r="I944" t="e">
        <v>#N/A</v>
      </c>
      <c r="J944">
        <v>40</v>
      </c>
      <c r="K944">
        <v>28.73</v>
      </c>
      <c r="L944">
        <v>32</v>
      </c>
      <c r="M944" s="13">
        <v>36847</v>
      </c>
      <c r="N944">
        <v>47.41</v>
      </c>
    </row>
    <row r="945" spans="1:14" x14ac:dyDescent="0.2">
      <c r="A945" s="13">
        <v>36686</v>
      </c>
      <c r="B945" t="e">
        <v>#N/A</v>
      </c>
      <c r="C945">
        <v>68</v>
      </c>
      <c r="D945">
        <v>42.67</v>
      </c>
      <c r="E945">
        <v>56.14</v>
      </c>
      <c r="F945" t="e">
        <v>#N/A</v>
      </c>
      <c r="G945" t="e">
        <v>#N/A</v>
      </c>
      <c r="H945" t="e">
        <v>#N/A</v>
      </c>
      <c r="I945" t="e">
        <v>#N/A</v>
      </c>
      <c r="J945">
        <v>52.5</v>
      </c>
      <c r="K945">
        <v>56.71</v>
      </c>
      <c r="L945">
        <v>60</v>
      </c>
      <c r="M945" s="13">
        <v>36848</v>
      </c>
      <c r="N945">
        <v>31.75</v>
      </c>
    </row>
    <row r="946" spans="1:14" x14ac:dyDescent="0.2">
      <c r="A946" s="13">
        <v>36687</v>
      </c>
      <c r="B946" t="e">
        <v>#N/A</v>
      </c>
      <c r="C946" t="e">
        <v>#N/A</v>
      </c>
      <c r="D946">
        <v>40</v>
      </c>
      <c r="E946">
        <v>30</v>
      </c>
      <c r="F946" t="e">
        <v>#N/A</v>
      </c>
      <c r="G946" t="e">
        <v>#N/A</v>
      </c>
      <c r="H946" t="e">
        <v>#N/A</v>
      </c>
      <c r="I946" t="e">
        <v>#N/A</v>
      </c>
      <c r="J946">
        <v>35</v>
      </c>
      <c r="K946">
        <v>35</v>
      </c>
      <c r="L946">
        <v>38.5</v>
      </c>
      <c r="M946" s="13">
        <v>36850</v>
      </c>
      <c r="N946">
        <v>52.53</v>
      </c>
    </row>
    <row r="947" spans="1:14" x14ac:dyDescent="0.2">
      <c r="A947" s="13">
        <v>36688</v>
      </c>
      <c r="B947" t="e">
        <v>#N/A</v>
      </c>
      <c r="C947" t="e">
        <v>#N/A</v>
      </c>
      <c r="D947">
        <v>40</v>
      </c>
      <c r="E947">
        <v>30</v>
      </c>
      <c r="F947" t="e">
        <v>#N/A</v>
      </c>
      <c r="G947" t="e">
        <v>#N/A</v>
      </c>
      <c r="H947" t="e">
        <v>#N/A</v>
      </c>
      <c r="I947" t="e">
        <v>#N/A</v>
      </c>
      <c r="J947">
        <v>35</v>
      </c>
      <c r="K947">
        <v>30</v>
      </c>
      <c r="L947">
        <v>38.5</v>
      </c>
      <c r="M947" s="13">
        <v>36851</v>
      </c>
      <c r="N947">
        <v>62.36</v>
      </c>
    </row>
    <row r="948" spans="1:14" x14ac:dyDescent="0.2">
      <c r="A948" s="13">
        <v>36689</v>
      </c>
      <c r="B948" t="e">
        <v>#N/A</v>
      </c>
      <c r="C948" t="e">
        <v>#N/A</v>
      </c>
      <c r="D948">
        <v>69.2</v>
      </c>
      <c r="E948">
        <v>67.47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>
        <v>67.599999999999994</v>
      </c>
      <c r="L948">
        <v>65</v>
      </c>
      <c r="M948" s="13">
        <v>36852</v>
      </c>
      <c r="N948">
        <v>56.03</v>
      </c>
    </row>
    <row r="949" spans="1:14" x14ac:dyDescent="0.2">
      <c r="A949" s="13">
        <v>36690</v>
      </c>
      <c r="B949" t="e">
        <v>#N/A</v>
      </c>
      <c r="C949" t="e">
        <v>#N/A</v>
      </c>
      <c r="D949">
        <v>40.36</v>
      </c>
      <c r="E949">
        <v>50.63</v>
      </c>
      <c r="F949" t="e">
        <v>#N/A</v>
      </c>
      <c r="G949" t="e">
        <v>#N/A</v>
      </c>
      <c r="H949" t="e">
        <v>#N/A</v>
      </c>
      <c r="I949" t="e">
        <v>#N/A</v>
      </c>
      <c r="J949">
        <v>49</v>
      </c>
      <c r="K949">
        <v>43.63</v>
      </c>
      <c r="L949">
        <v>45</v>
      </c>
      <c r="M949" s="13">
        <v>36854</v>
      </c>
      <c r="N949">
        <v>30.4</v>
      </c>
    </row>
    <row r="950" spans="1:14" x14ac:dyDescent="0.2">
      <c r="A950" s="13">
        <v>36691</v>
      </c>
      <c r="B950" t="e">
        <v>#N/A</v>
      </c>
      <c r="C950" t="e">
        <v>#N/A</v>
      </c>
      <c r="D950">
        <v>35.700000000000003</v>
      </c>
      <c r="E950">
        <v>49.01</v>
      </c>
      <c r="F950" t="e">
        <v>#N/A</v>
      </c>
      <c r="G950" t="e">
        <v>#N/A</v>
      </c>
      <c r="H950" t="e">
        <v>#N/A</v>
      </c>
      <c r="I950" t="e">
        <v>#N/A</v>
      </c>
      <c r="J950">
        <v>53.17</v>
      </c>
      <c r="K950">
        <v>38.1</v>
      </c>
      <c r="L950">
        <v>44.73</v>
      </c>
      <c r="M950" s="13">
        <v>36857</v>
      </c>
      <c r="N950">
        <v>38.700000000000003</v>
      </c>
    </row>
    <row r="951" spans="1:14" x14ac:dyDescent="0.2">
      <c r="A951" s="13">
        <v>36692</v>
      </c>
      <c r="B951" t="e">
        <v>#N/A</v>
      </c>
      <c r="C951">
        <v>65</v>
      </c>
      <c r="D951">
        <v>34.42</v>
      </c>
      <c r="E951">
        <v>43.55</v>
      </c>
      <c r="F951" t="e">
        <v>#N/A</v>
      </c>
      <c r="G951" t="e">
        <v>#N/A</v>
      </c>
      <c r="H951" t="e">
        <v>#N/A</v>
      </c>
      <c r="I951" t="e">
        <v>#N/A</v>
      </c>
      <c r="J951">
        <v>49.5</v>
      </c>
      <c r="K951">
        <v>36.520000000000003</v>
      </c>
      <c r="L951">
        <v>39.47</v>
      </c>
      <c r="M951" s="13">
        <v>36858</v>
      </c>
      <c r="N951">
        <v>35.94</v>
      </c>
    </row>
    <row r="952" spans="1:14" x14ac:dyDescent="0.2">
      <c r="A952" s="13">
        <v>36693</v>
      </c>
      <c r="B952" t="e">
        <v>#N/A</v>
      </c>
      <c r="C952" t="e">
        <v>#N/A</v>
      </c>
      <c r="D952">
        <v>60.5</v>
      </c>
      <c r="E952">
        <v>44.98</v>
      </c>
      <c r="F952" t="e">
        <v>#N/A</v>
      </c>
      <c r="G952" t="e">
        <v>#N/A</v>
      </c>
      <c r="H952" t="e">
        <v>#N/A</v>
      </c>
      <c r="I952" t="e">
        <v>#N/A</v>
      </c>
      <c r="J952">
        <v>52.5</v>
      </c>
      <c r="K952">
        <v>38.020000000000003</v>
      </c>
      <c r="L952">
        <v>40.78</v>
      </c>
      <c r="M952" s="13">
        <v>36859</v>
      </c>
      <c r="N952">
        <v>41.19</v>
      </c>
    </row>
    <row r="953" spans="1:14" x14ac:dyDescent="0.2">
      <c r="A953" s="13">
        <v>36694</v>
      </c>
      <c r="B953" t="e">
        <v>#N/A</v>
      </c>
      <c r="C953">
        <v>59</v>
      </c>
      <c r="D953">
        <v>33.5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>
        <v>31.67</v>
      </c>
      <c r="K953">
        <v>24.5</v>
      </c>
      <c r="L953">
        <v>25</v>
      </c>
      <c r="M953" s="13">
        <v>36860</v>
      </c>
      <c r="N953">
        <v>45.06</v>
      </c>
    </row>
    <row r="954" spans="1:14" x14ac:dyDescent="0.2">
      <c r="A954" s="13">
        <v>36695</v>
      </c>
      <c r="B954" t="e">
        <v>#N/A</v>
      </c>
      <c r="C954">
        <v>59</v>
      </c>
      <c r="D954">
        <v>33.5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>
        <v>31.67</v>
      </c>
      <c r="K954">
        <v>24</v>
      </c>
      <c r="L954">
        <v>25</v>
      </c>
      <c r="M954" s="13">
        <v>36861</v>
      </c>
      <c r="N954">
        <v>42.91</v>
      </c>
    </row>
    <row r="955" spans="1:14" x14ac:dyDescent="0.2">
      <c r="A955" s="13">
        <v>36696</v>
      </c>
      <c r="B955" t="e">
        <v>#N/A</v>
      </c>
      <c r="C955">
        <v>59.5</v>
      </c>
      <c r="D955">
        <v>36.049999999999997</v>
      </c>
      <c r="E955">
        <v>38.64</v>
      </c>
      <c r="F955" t="e">
        <v>#N/A</v>
      </c>
      <c r="G955" t="e">
        <v>#N/A</v>
      </c>
      <c r="H955" t="e">
        <v>#N/A</v>
      </c>
      <c r="I955" t="e">
        <v>#N/A</v>
      </c>
      <c r="J955">
        <v>56</v>
      </c>
      <c r="K955">
        <v>31.74</v>
      </c>
      <c r="L955">
        <v>37.33</v>
      </c>
      <c r="M955" s="13">
        <v>36862</v>
      </c>
      <c r="N955">
        <v>31</v>
      </c>
    </row>
    <row r="956" spans="1:14" x14ac:dyDescent="0.2">
      <c r="A956" s="13">
        <v>36697</v>
      </c>
      <c r="B956" t="e">
        <v>#N/A</v>
      </c>
      <c r="C956" t="e">
        <v>#N/A</v>
      </c>
      <c r="D956">
        <v>45</v>
      </c>
      <c r="E956">
        <v>37.19</v>
      </c>
      <c r="F956" t="e">
        <v>#N/A</v>
      </c>
      <c r="G956" t="e">
        <v>#N/A</v>
      </c>
      <c r="H956" t="e">
        <v>#N/A</v>
      </c>
      <c r="I956" t="e">
        <v>#N/A</v>
      </c>
      <c r="J956">
        <v>48</v>
      </c>
      <c r="K956">
        <v>33.33</v>
      </c>
      <c r="L956">
        <v>34</v>
      </c>
      <c r="M956" s="13">
        <v>36863</v>
      </c>
      <c r="N956">
        <v>31</v>
      </c>
    </row>
    <row r="957" spans="1:14" x14ac:dyDescent="0.2">
      <c r="A957" s="13">
        <v>36698</v>
      </c>
      <c r="B957" t="e">
        <v>#N/A</v>
      </c>
      <c r="C957" t="e">
        <v>#N/A</v>
      </c>
      <c r="D957">
        <v>36.07</v>
      </c>
      <c r="E957">
        <v>34.86</v>
      </c>
      <c r="F957" t="e">
        <v>#N/A</v>
      </c>
      <c r="G957" t="e">
        <v>#N/A</v>
      </c>
      <c r="H957" t="e">
        <v>#N/A</v>
      </c>
      <c r="I957" t="e">
        <v>#N/A</v>
      </c>
      <c r="J957">
        <v>50</v>
      </c>
      <c r="K957">
        <v>25.17</v>
      </c>
      <c r="L957">
        <v>28.23</v>
      </c>
      <c r="M957" s="13">
        <v>36864</v>
      </c>
      <c r="N957">
        <v>47.53</v>
      </c>
    </row>
    <row r="958" spans="1:14" x14ac:dyDescent="0.2">
      <c r="A958" s="13">
        <v>36699</v>
      </c>
      <c r="B958" t="e">
        <v>#N/A</v>
      </c>
      <c r="C958" t="e">
        <v>#N/A</v>
      </c>
      <c r="D958">
        <v>38.700000000000003</v>
      </c>
      <c r="E958">
        <v>46.7</v>
      </c>
      <c r="F958" t="e">
        <v>#N/A</v>
      </c>
      <c r="G958" t="e">
        <v>#N/A</v>
      </c>
      <c r="H958" t="e">
        <v>#N/A</v>
      </c>
      <c r="I958" t="e">
        <v>#N/A</v>
      </c>
      <c r="J958">
        <v>59.17</v>
      </c>
      <c r="K958">
        <v>36.299999999999997</v>
      </c>
      <c r="L958">
        <v>37.950000000000003</v>
      </c>
      <c r="M958" s="13">
        <v>36865</v>
      </c>
      <c r="N958">
        <v>63.86</v>
      </c>
    </row>
    <row r="959" spans="1:14" x14ac:dyDescent="0.2">
      <c r="A959" s="13">
        <v>36700</v>
      </c>
      <c r="B959" t="e">
        <v>#N/A</v>
      </c>
      <c r="C959" t="e">
        <v>#N/A</v>
      </c>
      <c r="D959">
        <v>35.39</v>
      </c>
      <c r="E959">
        <v>52.85</v>
      </c>
      <c r="F959" t="e">
        <v>#N/A</v>
      </c>
      <c r="G959" t="e">
        <v>#N/A</v>
      </c>
      <c r="H959" t="e">
        <v>#N/A</v>
      </c>
      <c r="I959" t="e">
        <v>#N/A</v>
      </c>
      <c r="J959">
        <v>56</v>
      </c>
      <c r="K959">
        <v>39.58</v>
      </c>
      <c r="L959">
        <v>52</v>
      </c>
      <c r="M959" s="13">
        <v>36866</v>
      </c>
      <c r="N959">
        <v>68.08</v>
      </c>
    </row>
    <row r="960" spans="1:14" x14ac:dyDescent="0.2">
      <c r="A960" s="13">
        <v>36701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>
        <v>43.13</v>
      </c>
      <c r="K960">
        <v>33.5</v>
      </c>
      <c r="L960">
        <v>35</v>
      </c>
      <c r="M960" s="13">
        <v>36867</v>
      </c>
      <c r="N960">
        <v>68.209999999999994</v>
      </c>
    </row>
    <row r="961" spans="1:14" x14ac:dyDescent="0.2">
      <c r="A961" s="13">
        <v>36702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>
        <v>43.13</v>
      </c>
      <c r="K961">
        <v>33.5</v>
      </c>
      <c r="L961">
        <v>35</v>
      </c>
      <c r="M961" s="13">
        <v>36868</v>
      </c>
      <c r="N961">
        <v>56.9</v>
      </c>
    </row>
    <row r="962" spans="1:14" x14ac:dyDescent="0.2">
      <c r="A962" s="13">
        <v>36703</v>
      </c>
      <c r="B962" t="e">
        <v>#N/A</v>
      </c>
      <c r="C962">
        <v>75</v>
      </c>
      <c r="D962">
        <v>41.97</v>
      </c>
      <c r="E962">
        <v>52.27</v>
      </c>
      <c r="F962" t="e">
        <v>#N/A</v>
      </c>
      <c r="G962" t="e">
        <v>#N/A</v>
      </c>
      <c r="H962" t="e">
        <v>#N/A</v>
      </c>
      <c r="I962" t="e">
        <v>#N/A</v>
      </c>
      <c r="J962">
        <v>51</v>
      </c>
      <c r="K962">
        <v>41.71</v>
      </c>
      <c r="L962">
        <v>48.33</v>
      </c>
      <c r="M962" s="13">
        <v>36871</v>
      </c>
      <c r="N962">
        <v>49.01</v>
      </c>
    </row>
    <row r="963" spans="1:14" x14ac:dyDescent="0.2">
      <c r="A963" s="13">
        <v>36704</v>
      </c>
      <c r="B963" t="e">
        <v>#N/A</v>
      </c>
      <c r="C963">
        <v>250</v>
      </c>
      <c r="D963">
        <v>80</v>
      </c>
      <c r="E963">
        <v>47.32</v>
      </c>
      <c r="F963" t="e">
        <v>#N/A</v>
      </c>
      <c r="G963" t="e">
        <v>#N/A</v>
      </c>
      <c r="H963" t="e">
        <v>#N/A</v>
      </c>
      <c r="I963" t="e">
        <v>#N/A</v>
      </c>
      <c r="J963">
        <v>54.63</v>
      </c>
      <c r="K963">
        <v>38.94</v>
      </c>
      <c r="L963">
        <v>40.1</v>
      </c>
      <c r="M963" s="13">
        <v>36872</v>
      </c>
      <c r="N963">
        <v>68.02</v>
      </c>
    </row>
    <row r="964" spans="1:14" x14ac:dyDescent="0.2">
      <c r="A964" s="13">
        <v>36705</v>
      </c>
      <c r="B964" t="e">
        <v>#N/A</v>
      </c>
      <c r="C964">
        <v>78.33</v>
      </c>
      <c r="D964">
        <v>45.5</v>
      </c>
      <c r="E964">
        <v>33.94</v>
      </c>
      <c r="F964" t="e">
        <v>#N/A</v>
      </c>
      <c r="G964" t="e">
        <v>#N/A</v>
      </c>
      <c r="H964" t="e">
        <v>#N/A</v>
      </c>
      <c r="I964" t="e">
        <v>#N/A</v>
      </c>
      <c r="J964">
        <v>42</v>
      </c>
      <c r="K964">
        <v>24.61</v>
      </c>
      <c r="L964">
        <v>29.93</v>
      </c>
      <c r="M964" s="13">
        <v>36873</v>
      </c>
      <c r="N964">
        <v>80.430000000000007</v>
      </c>
    </row>
    <row r="965" spans="1:14" x14ac:dyDescent="0.2">
      <c r="A965" s="13">
        <v>36706</v>
      </c>
      <c r="B965" t="e">
        <v>#N/A</v>
      </c>
      <c r="C965">
        <v>66.33</v>
      </c>
      <c r="D965">
        <v>34.67</v>
      </c>
      <c r="E965">
        <v>27.39</v>
      </c>
      <c r="F965" t="e">
        <v>#N/A</v>
      </c>
      <c r="G965" t="e">
        <v>#N/A</v>
      </c>
      <c r="H965" t="e">
        <v>#N/A</v>
      </c>
      <c r="I965" t="e">
        <v>#N/A</v>
      </c>
      <c r="J965">
        <v>35</v>
      </c>
      <c r="K965">
        <v>19.21</v>
      </c>
      <c r="L965">
        <v>18.7</v>
      </c>
      <c r="M965" s="13">
        <v>36874</v>
      </c>
      <c r="N965">
        <v>66.569999999999993</v>
      </c>
    </row>
    <row r="966" spans="1:14" x14ac:dyDescent="0.2">
      <c r="A966" s="13">
        <v>36707</v>
      </c>
      <c r="B966" t="e">
        <v>#N/A</v>
      </c>
      <c r="C966">
        <v>72.5</v>
      </c>
      <c r="D966">
        <v>27.6</v>
      </c>
      <c r="E966">
        <v>25.84</v>
      </c>
      <c r="F966" t="e">
        <v>#N/A</v>
      </c>
      <c r="G966" t="e">
        <v>#N/A</v>
      </c>
      <c r="H966" t="e">
        <v>#N/A</v>
      </c>
      <c r="I966" t="e">
        <v>#N/A</v>
      </c>
      <c r="J966">
        <v>35</v>
      </c>
      <c r="K966">
        <v>19.46</v>
      </c>
      <c r="L966">
        <v>20.5</v>
      </c>
      <c r="M966" s="13">
        <v>36875</v>
      </c>
      <c r="N966">
        <v>47.88</v>
      </c>
    </row>
    <row r="967" spans="1:14" x14ac:dyDescent="0.2">
      <c r="A967" s="13">
        <v>36708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>
        <v>35.5</v>
      </c>
      <c r="K967">
        <v>25</v>
      </c>
      <c r="L967">
        <v>34</v>
      </c>
      <c r="M967" s="13">
        <v>36876</v>
      </c>
      <c r="N967">
        <v>30.13</v>
      </c>
    </row>
    <row r="968" spans="1:14" x14ac:dyDescent="0.2">
      <c r="A968" s="13">
        <v>36709</v>
      </c>
      <c r="B968" t="e">
        <v>#N/A</v>
      </c>
      <c r="C968" t="e">
        <v>#N/A</v>
      </c>
      <c r="D968" t="e">
        <v>#N/A</v>
      </c>
      <c r="E968">
        <v>28</v>
      </c>
      <c r="F968" t="e">
        <v>#N/A</v>
      </c>
      <c r="G968" t="e">
        <v>#N/A</v>
      </c>
      <c r="H968" t="e">
        <v>#N/A</v>
      </c>
      <c r="I968" t="e">
        <v>#N/A</v>
      </c>
      <c r="J968">
        <v>35.67</v>
      </c>
      <c r="K968">
        <v>25</v>
      </c>
      <c r="L968">
        <v>34</v>
      </c>
      <c r="M968" s="13">
        <v>36877</v>
      </c>
      <c r="N968">
        <v>30</v>
      </c>
    </row>
    <row r="969" spans="1:14" x14ac:dyDescent="0.2">
      <c r="A969" s="13">
        <v>36710</v>
      </c>
      <c r="B969" t="e">
        <v>#N/A</v>
      </c>
      <c r="C969" t="e">
        <v>#N/A</v>
      </c>
      <c r="D969" t="e">
        <v>#N/A</v>
      </c>
      <c r="E969">
        <v>64.78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>
        <v>50</v>
      </c>
      <c r="L969">
        <v>61.5</v>
      </c>
      <c r="M969" s="13">
        <v>36878</v>
      </c>
      <c r="N969">
        <v>48.3</v>
      </c>
    </row>
    <row r="970" spans="1:14" x14ac:dyDescent="0.2">
      <c r="A970" s="13">
        <v>36711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>
        <v>25</v>
      </c>
      <c r="L970">
        <v>36</v>
      </c>
      <c r="M970" s="13">
        <v>36879</v>
      </c>
      <c r="N970">
        <v>84.9</v>
      </c>
    </row>
    <row r="971" spans="1:14" x14ac:dyDescent="0.2">
      <c r="A971" s="13">
        <v>36712</v>
      </c>
      <c r="B971" t="e">
        <v>#N/A</v>
      </c>
      <c r="C971" t="e">
        <v>#N/A</v>
      </c>
      <c r="D971">
        <v>43</v>
      </c>
      <c r="E971">
        <v>63.92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>
        <v>52.5</v>
      </c>
      <c r="L971">
        <v>65</v>
      </c>
      <c r="M971" s="13">
        <v>36880</v>
      </c>
      <c r="N971">
        <v>74.400000000000006</v>
      </c>
    </row>
    <row r="972" spans="1:14" x14ac:dyDescent="0.2">
      <c r="A972" s="13">
        <v>36713</v>
      </c>
      <c r="B972" t="e">
        <v>#N/A</v>
      </c>
      <c r="C972" t="e">
        <v>#N/A</v>
      </c>
      <c r="D972">
        <v>34.75</v>
      </c>
      <c r="E972">
        <v>43.19</v>
      </c>
      <c r="F972" t="e">
        <v>#N/A</v>
      </c>
      <c r="G972" t="e">
        <v>#N/A</v>
      </c>
      <c r="H972" t="e">
        <v>#N/A</v>
      </c>
      <c r="I972" t="e">
        <v>#N/A</v>
      </c>
      <c r="J972">
        <v>40</v>
      </c>
      <c r="K972">
        <v>35.22</v>
      </c>
      <c r="L972">
        <v>40</v>
      </c>
      <c r="M972" s="13">
        <v>36881</v>
      </c>
      <c r="N972">
        <v>93.38</v>
      </c>
    </row>
    <row r="973" spans="1:14" x14ac:dyDescent="0.2">
      <c r="A973" s="13">
        <v>36714</v>
      </c>
      <c r="B973" t="e">
        <v>#N/A</v>
      </c>
      <c r="C973" t="e">
        <v>#N/A</v>
      </c>
      <c r="D973">
        <v>29.88</v>
      </c>
      <c r="E973">
        <v>45.74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>
        <v>36.83</v>
      </c>
      <c r="L973">
        <v>40</v>
      </c>
      <c r="M973" s="13">
        <v>36882</v>
      </c>
      <c r="N973">
        <v>97.05</v>
      </c>
    </row>
    <row r="974" spans="1:14" x14ac:dyDescent="0.2">
      <c r="A974" s="13">
        <v>36715</v>
      </c>
      <c r="B974" t="e">
        <v>#N/A</v>
      </c>
      <c r="C974" t="e">
        <v>#N/A</v>
      </c>
      <c r="D974" t="e">
        <v>#N/A</v>
      </c>
      <c r="E974">
        <v>41.5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>
        <v>40</v>
      </c>
      <c r="L974">
        <v>50.43</v>
      </c>
      <c r="M974" s="13">
        <v>36883</v>
      </c>
      <c r="N974">
        <v>60.8</v>
      </c>
    </row>
    <row r="975" spans="1:14" x14ac:dyDescent="0.2">
      <c r="A975" s="13">
        <v>36716</v>
      </c>
      <c r="B975" t="e">
        <v>#N/A</v>
      </c>
      <c r="C975" t="e">
        <v>#N/A</v>
      </c>
      <c r="D975" t="e">
        <v>#N/A</v>
      </c>
      <c r="E975">
        <v>41.5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>
        <v>40</v>
      </c>
      <c r="L975">
        <v>50.43</v>
      </c>
      <c r="M975" s="13">
        <v>36884</v>
      </c>
      <c r="N975">
        <v>60.8</v>
      </c>
    </row>
    <row r="976" spans="1:14" x14ac:dyDescent="0.2">
      <c r="A976" s="13">
        <v>36717</v>
      </c>
      <c r="B976" t="e">
        <v>#N/A</v>
      </c>
      <c r="C976" t="e">
        <v>#N/A</v>
      </c>
      <c r="D976">
        <v>46.75</v>
      </c>
      <c r="E976">
        <v>97.89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>
        <v>88.1</v>
      </c>
      <c r="L976">
        <v>100</v>
      </c>
      <c r="M976" s="13">
        <v>36885</v>
      </c>
      <c r="N976">
        <v>60.8</v>
      </c>
    </row>
    <row r="977" spans="1:14" x14ac:dyDescent="0.2">
      <c r="A977" s="13">
        <v>36718</v>
      </c>
      <c r="B977" t="e">
        <v>#N/A</v>
      </c>
      <c r="C977" t="e">
        <v>#N/A</v>
      </c>
      <c r="D977">
        <v>35.72</v>
      </c>
      <c r="E977">
        <v>60.9</v>
      </c>
      <c r="F977" t="e">
        <v>#N/A</v>
      </c>
      <c r="G977" t="e">
        <v>#N/A</v>
      </c>
      <c r="H977" t="e">
        <v>#N/A</v>
      </c>
      <c r="I977" t="e">
        <v>#N/A</v>
      </c>
      <c r="J977">
        <v>75</v>
      </c>
      <c r="K977">
        <v>46.75</v>
      </c>
      <c r="L977">
        <v>50</v>
      </c>
      <c r="M977" s="13">
        <v>36886</v>
      </c>
      <c r="N977">
        <v>92.3</v>
      </c>
    </row>
    <row r="978" spans="1:14" x14ac:dyDescent="0.2">
      <c r="A978" s="13">
        <v>36719</v>
      </c>
      <c r="B978" t="e">
        <v>#N/A</v>
      </c>
      <c r="C978" t="e">
        <v>#N/A</v>
      </c>
      <c r="D978">
        <v>35.130000000000003</v>
      </c>
      <c r="E978">
        <v>57.3</v>
      </c>
      <c r="F978" t="e">
        <v>#N/A</v>
      </c>
      <c r="G978" t="e">
        <v>#N/A</v>
      </c>
      <c r="H978" t="e">
        <v>#N/A</v>
      </c>
      <c r="I978" t="e">
        <v>#N/A</v>
      </c>
      <c r="J978">
        <v>82.75</v>
      </c>
      <c r="K978">
        <v>38.56</v>
      </c>
      <c r="L978">
        <v>43.08</v>
      </c>
      <c r="M978" s="13">
        <v>36887</v>
      </c>
      <c r="N978">
        <v>63.82</v>
      </c>
    </row>
    <row r="979" spans="1:14" x14ac:dyDescent="0.2">
      <c r="A979" s="13">
        <v>36720</v>
      </c>
      <c r="B979" t="e">
        <v>#N/A</v>
      </c>
      <c r="C979" t="e">
        <v>#N/A</v>
      </c>
      <c r="D979">
        <v>28.71</v>
      </c>
      <c r="E979">
        <v>54.6</v>
      </c>
      <c r="F979" t="e">
        <v>#N/A</v>
      </c>
      <c r="G979" t="e">
        <v>#N/A</v>
      </c>
      <c r="H979" t="e">
        <v>#N/A</v>
      </c>
      <c r="I979" t="e">
        <v>#N/A</v>
      </c>
      <c r="J979">
        <v>69.8</v>
      </c>
      <c r="K979">
        <v>37.76</v>
      </c>
      <c r="L979">
        <v>49.85</v>
      </c>
      <c r="M979" s="13">
        <v>36888</v>
      </c>
      <c r="N979">
        <v>50.58</v>
      </c>
    </row>
    <row r="980" spans="1:14" x14ac:dyDescent="0.2">
      <c r="A980" s="13">
        <v>36721</v>
      </c>
      <c r="B980" t="e">
        <v>#N/A</v>
      </c>
      <c r="C980" t="e">
        <v>#N/A</v>
      </c>
      <c r="D980">
        <v>27.47</v>
      </c>
      <c r="E980">
        <v>51.8</v>
      </c>
      <c r="F980" t="e">
        <v>#N/A</v>
      </c>
      <c r="G980" t="e">
        <v>#N/A</v>
      </c>
      <c r="H980" t="e">
        <v>#N/A</v>
      </c>
      <c r="I980" t="e">
        <v>#N/A</v>
      </c>
      <c r="J980">
        <v>59</v>
      </c>
      <c r="K980">
        <v>36.67</v>
      </c>
      <c r="L980">
        <v>44.71</v>
      </c>
      <c r="M980" s="13">
        <v>36889</v>
      </c>
      <c r="N980">
        <v>49.79</v>
      </c>
    </row>
    <row r="981" spans="1:14" x14ac:dyDescent="0.2">
      <c r="A981" s="13">
        <v>36722</v>
      </c>
      <c r="B981" t="e">
        <v>#N/A</v>
      </c>
      <c r="C981" t="e">
        <v>#N/A</v>
      </c>
      <c r="D981" t="e">
        <v>#N/A</v>
      </c>
      <c r="E981">
        <v>32</v>
      </c>
      <c r="F981" t="e">
        <v>#N/A</v>
      </c>
      <c r="G981" t="e">
        <v>#N/A</v>
      </c>
      <c r="H981" t="e">
        <v>#N/A</v>
      </c>
      <c r="I981" t="e">
        <v>#N/A</v>
      </c>
      <c r="J981">
        <v>46.93</v>
      </c>
      <c r="K981">
        <v>30</v>
      </c>
      <c r="L981">
        <v>44</v>
      </c>
      <c r="M981" s="13">
        <v>36890</v>
      </c>
      <c r="N981">
        <v>46.67</v>
      </c>
    </row>
    <row r="982" spans="1:14" x14ac:dyDescent="0.2">
      <c r="A982" s="13">
        <v>36723</v>
      </c>
      <c r="B982" t="e">
        <v>#N/A</v>
      </c>
      <c r="C982" t="e">
        <v>#N/A</v>
      </c>
      <c r="D982" t="e">
        <v>#N/A</v>
      </c>
      <c r="E982">
        <v>32</v>
      </c>
      <c r="F982" t="e">
        <v>#N/A</v>
      </c>
      <c r="G982" t="e">
        <v>#N/A</v>
      </c>
      <c r="H982" t="e">
        <v>#N/A</v>
      </c>
      <c r="I982" t="e">
        <v>#N/A</v>
      </c>
      <c r="J982">
        <v>46.93</v>
      </c>
      <c r="K982">
        <v>30</v>
      </c>
      <c r="L982">
        <v>42.93</v>
      </c>
      <c r="M982" s="13">
        <v>36891</v>
      </c>
      <c r="N982">
        <v>46.67</v>
      </c>
    </row>
    <row r="983" spans="1:14" x14ac:dyDescent="0.2">
      <c r="A983" s="13">
        <v>36724</v>
      </c>
      <c r="B983" t="e">
        <v>#N/A</v>
      </c>
      <c r="C983" t="e">
        <v>#N/A</v>
      </c>
      <c r="D983">
        <v>38.5</v>
      </c>
      <c r="E983">
        <v>88.76</v>
      </c>
      <c r="F983" t="e">
        <v>#N/A</v>
      </c>
      <c r="G983" t="e">
        <v>#N/A</v>
      </c>
      <c r="H983" t="e">
        <v>#N/A</v>
      </c>
      <c r="I983" t="e">
        <v>#N/A</v>
      </c>
      <c r="J983">
        <v>116</v>
      </c>
      <c r="K983">
        <v>54.63</v>
      </c>
      <c r="L983">
        <v>90</v>
      </c>
      <c r="M983" s="13">
        <v>36892</v>
      </c>
      <c r="N983">
        <v>47.5</v>
      </c>
    </row>
    <row r="984" spans="1:14" x14ac:dyDescent="0.2">
      <c r="A984" s="13">
        <v>36725</v>
      </c>
      <c r="B984" t="e">
        <v>#N/A</v>
      </c>
      <c r="C984" t="e">
        <v>#N/A</v>
      </c>
      <c r="D984">
        <v>57</v>
      </c>
      <c r="E984">
        <v>96.48</v>
      </c>
      <c r="F984" t="e">
        <v>#N/A</v>
      </c>
      <c r="G984" t="e">
        <v>#N/A</v>
      </c>
      <c r="H984" t="e">
        <v>#N/A</v>
      </c>
      <c r="I984" t="e">
        <v>#N/A</v>
      </c>
      <c r="J984">
        <v>75</v>
      </c>
      <c r="K984">
        <v>39.479999999999997</v>
      </c>
      <c r="L984">
        <v>44.8</v>
      </c>
      <c r="M984" s="13">
        <v>36893</v>
      </c>
      <c r="N984">
        <v>88.93</v>
      </c>
    </row>
    <row r="985" spans="1:14" x14ac:dyDescent="0.2">
      <c r="A985" s="13">
        <v>36726</v>
      </c>
      <c r="B985" t="e">
        <v>#N/A</v>
      </c>
      <c r="C985" t="e">
        <v>#N/A</v>
      </c>
      <c r="D985">
        <v>34.4</v>
      </c>
      <c r="E985">
        <v>51.59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>
        <v>28.15</v>
      </c>
      <c r="L985">
        <v>59.8</v>
      </c>
      <c r="M985" s="13">
        <v>36894</v>
      </c>
      <c r="N985">
        <v>63.89</v>
      </c>
    </row>
    <row r="986" spans="1:14" x14ac:dyDescent="0.2">
      <c r="A986" s="13">
        <v>36727</v>
      </c>
      <c r="B986" t="e">
        <v>#N/A</v>
      </c>
      <c r="C986" t="e">
        <v>#N/A</v>
      </c>
      <c r="D986">
        <v>30.33</v>
      </c>
      <c r="E986">
        <v>37.92</v>
      </c>
      <c r="F986" t="e">
        <v>#N/A</v>
      </c>
      <c r="G986" t="e">
        <v>#N/A</v>
      </c>
      <c r="H986" t="e">
        <v>#N/A</v>
      </c>
      <c r="I986" t="e">
        <v>#N/A</v>
      </c>
      <c r="J986">
        <v>55</v>
      </c>
      <c r="K986">
        <v>25.83</v>
      </c>
      <c r="L986">
        <v>45</v>
      </c>
      <c r="M986" s="13">
        <v>36895</v>
      </c>
      <c r="N986">
        <v>61.91</v>
      </c>
    </row>
    <row r="987" spans="1:14" x14ac:dyDescent="0.2">
      <c r="A987" s="13">
        <v>36728</v>
      </c>
      <c r="B987" t="e">
        <v>#N/A</v>
      </c>
      <c r="C987" t="e">
        <v>#N/A</v>
      </c>
      <c r="D987">
        <v>29.64</v>
      </c>
      <c r="E987">
        <v>29.15</v>
      </c>
      <c r="F987" t="e">
        <v>#N/A</v>
      </c>
      <c r="G987" t="e">
        <v>#N/A</v>
      </c>
      <c r="H987" t="e">
        <v>#N/A</v>
      </c>
      <c r="I987" t="e">
        <v>#N/A</v>
      </c>
      <c r="J987">
        <v>48.33</v>
      </c>
      <c r="K987">
        <v>21.01</v>
      </c>
      <c r="L987">
        <v>41.43</v>
      </c>
      <c r="M987" s="13">
        <v>36896</v>
      </c>
      <c r="N987">
        <v>58.85</v>
      </c>
    </row>
    <row r="988" spans="1:14" x14ac:dyDescent="0.2">
      <c r="A988" s="13">
        <v>36729</v>
      </c>
      <c r="B988" t="e">
        <v>#N/A</v>
      </c>
      <c r="C988">
        <v>48</v>
      </c>
      <c r="D988">
        <v>20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>
        <v>36.200000000000003</v>
      </c>
      <c r="K988">
        <v>20</v>
      </c>
      <c r="L988">
        <v>29.5</v>
      </c>
      <c r="M988" s="13">
        <v>36897</v>
      </c>
      <c r="N988">
        <v>38.67</v>
      </c>
    </row>
    <row r="989" spans="1:14" x14ac:dyDescent="0.2">
      <c r="A989" s="13">
        <v>36730</v>
      </c>
      <c r="B989" t="e">
        <v>#N/A</v>
      </c>
      <c r="C989">
        <v>48</v>
      </c>
      <c r="D989">
        <v>20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>
        <v>36.5</v>
      </c>
      <c r="K989">
        <v>20</v>
      </c>
      <c r="L989">
        <v>29.5</v>
      </c>
      <c r="M989" s="13">
        <v>36898</v>
      </c>
      <c r="N989">
        <v>37.75</v>
      </c>
    </row>
    <row r="990" spans="1:14" x14ac:dyDescent="0.2">
      <c r="A990" s="13">
        <v>36731</v>
      </c>
      <c r="B990" t="e">
        <v>#N/A</v>
      </c>
      <c r="C990" t="e">
        <v>#N/A</v>
      </c>
      <c r="D990">
        <v>29.39</v>
      </c>
      <c r="E990">
        <v>28.73</v>
      </c>
      <c r="F990" t="e">
        <v>#N/A</v>
      </c>
      <c r="G990" t="e">
        <v>#N/A</v>
      </c>
      <c r="H990" t="e">
        <v>#N/A</v>
      </c>
      <c r="I990" t="e">
        <v>#N/A</v>
      </c>
      <c r="J990">
        <v>90</v>
      </c>
      <c r="K990">
        <v>21.88</v>
      </c>
      <c r="L990">
        <v>29.5</v>
      </c>
      <c r="M990" s="13">
        <v>36899</v>
      </c>
      <c r="N990">
        <v>63.21</v>
      </c>
    </row>
    <row r="991" spans="1:14" x14ac:dyDescent="0.2">
      <c r="A991" s="13">
        <v>36732</v>
      </c>
      <c r="B991" t="e">
        <v>#N/A</v>
      </c>
      <c r="C991" t="e">
        <v>#N/A</v>
      </c>
      <c r="D991">
        <v>29.71</v>
      </c>
      <c r="E991">
        <v>24.4</v>
      </c>
      <c r="F991" t="e">
        <v>#N/A</v>
      </c>
      <c r="G991" t="e">
        <v>#N/A</v>
      </c>
      <c r="H991" t="e">
        <v>#N/A</v>
      </c>
      <c r="I991" t="e">
        <v>#N/A</v>
      </c>
      <c r="J991">
        <v>41.5</v>
      </c>
      <c r="K991">
        <v>21.25</v>
      </c>
      <c r="L991">
        <v>28.7</v>
      </c>
      <c r="M991" s="13">
        <v>36900</v>
      </c>
      <c r="N991">
        <v>57.32</v>
      </c>
    </row>
    <row r="992" spans="1:14" x14ac:dyDescent="0.2">
      <c r="A992" s="13">
        <v>36733</v>
      </c>
      <c r="B992" t="e">
        <v>#N/A</v>
      </c>
      <c r="C992" t="e">
        <v>#N/A</v>
      </c>
      <c r="D992">
        <v>30.52</v>
      </c>
      <c r="E992">
        <v>24.22</v>
      </c>
      <c r="F992" t="e">
        <v>#N/A</v>
      </c>
      <c r="G992" t="e">
        <v>#N/A</v>
      </c>
      <c r="H992" t="e">
        <v>#N/A</v>
      </c>
      <c r="I992" t="e">
        <v>#N/A</v>
      </c>
      <c r="J992">
        <v>31.08</v>
      </c>
      <c r="K992">
        <v>21.46</v>
      </c>
      <c r="L992">
        <v>26.1</v>
      </c>
      <c r="M992" s="13">
        <v>36901</v>
      </c>
      <c r="N992">
        <v>56.68</v>
      </c>
    </row>
    <row r="993" spans="1:14" x14ac:dyDescent="0.2">
      <c r="A993" s="13">
        <v>36734</v>
      </c>
      <c r="B993" t="e">
        <v>#N/A</v>
      </c>
      <c r="C993" t="e">
        <v>#N/A</v>
      </c>
      <c r="D993">
        <v>31.89</v>
      </c>
      <c r="E993">
        <v>31.34</v>
      </c>
      <c r="F993" t="e">
        <v>#N/A</v>
      </c>
      <c r="G993" t="e">
        <v>#N/A</v>
      </c>
      <c r="H993" t="e">
        <v>#N/A</v>
      </c>
      <c r="I993" t="e">
        <v>#N/A</v>
      </c>
      <c r="J993">
        <v>29.5</v>
      </c>
      <c r="K993">
        <v>28.14</v>
      </c>
      <c r="L993">
        <v>32</v>
      </c>
      <c r="M993" s="13">
        <v>36902</v>
      </c>
      <c r="N993">
        <v>49.82</v>
      </c>
    </row>
    <row r="994" spans="1:14" x14ac:dyDescent="0.2">
      <c r="A994" s="13">
        <v>36735</v>
      </c>
      <c r="B994" t="e">
        <v>#N/A</v>
      </c>
      <c r="C994" t="e">
        <v>#N/A</v>
      </c>
      <c r="D994">
        <v>31.95</v>
      </c>
      <c r="E994">
        <v>44.11</v>
      </c>
      <c r="F994" t="e">
        <v>#N/A</v>
      </c>
      <c r="G994" t="e">
        <v>#N/A</v>
      </c>
      <c r="H994" t="e">
        <v>#N/A</v>
      </c>
      <c r="I994" t="e">
        <v>#N/A</v>
      </c>
      <c r="J994">
        <v>30.5</v>
      </c>
      <c r="K994">
        <v>35.090000000000003</v>
      </c>
      <c r="L994">
        <v>39.89</v>
      </c>
      <c r="M994" s="13">
        <v>36903</v>
      </c>
      <c r="N994">
        <v>46.37</v>
      </c>
    </row>
    <row r="995" spans="1:14" x14ac:dyDescent="0.2">
      <c r="A995" s="13">
        <v>36736</v>
      </c>
      <c r="B995" t="e">
        <v>#N/A</v>
      </c>
      <c r="C995" t="e">
        <v>#N/A</v>
      </c>
      <c r="D995" t="e">
        <v>#N/A</v>
      </c>
      <c r="E995">
        <v>28</v>
      </c>
      <c r="F995" t="e">
        <v>#N/A</v>
      </c>
      <c r="G995" t="e">
        <v>#N/A</v>
      </c>
      <c r="H995">
        <v>26</v>
      </c>
      <c r="I995" t="e">
        <v>#N/A</v>
      </c>
      <c r="J995">
        <v>31.53</v>
      </c>
      <c r="K995">
        <v>22.97</v>
      </c>
      <c r="L995">
        <v>26.88</v>
      </c>
      <c r="M995" s="13">
        <v>36904</v>
      </c>
      <c r="N995">
        <v>34.1</v>
      </c>
    </row>
    <row r="996" spans="1:14" x14ac:dyDescent="0.2">
      <c r="A996" s="13">
        <v>36737</v>
      </c>
      <c r="B996" t="e">
        <v>#N/A</v>
      </c>
      <c r="C996" t="e">
        <v>#N/A</v>
      </c>
      <c r="D996">
        <v>26</v>
      </c>
      <c r="E996">
        <v>28</v>
      </c>
      <c r="F996" t="e">
        <v>#N/A</v>
      </c>
      <c r="G996" t="e">
        <v>#N/A</v>
      </c>
      <c r="H996" t="e">
        <v>#N/A</v>
      </c>
      <c r="I996" t="e">
        <v>#N/A</v>
      </c>
      <c r="J996">
        <v>31.53</v>
      </c>
      <c r="K996">
        <v>22.97</v>
      </c>
      <c r="L996">
        <v>26.88</v>
      </c>
      <c r="M996" s="13">
        <v>36905</v>
      </c>
      <c r="N996">
        <v>34.1</v>
      </c>
    </row>
    <row r="997" spans="1:14" x14ac:dyDescent="0.2">
      <c r="A997" s="13">
        <v>36738</v>
      </c>
      <c r="B997" t="e">
        <v>#N/A</v>
      </c>
      <c r="C997" t="e">
        <v>#N/A</v>
      </c>
      <c r="D997">
        <v>45.23</v>
      </c>
      <c r="E997">
        <v>50.83</v>
      </c>
      <c r="F997" t="e">
        <v>#N/A</v>
      </c>
      <c r="G997" t="e">
        <v>#N/A</v>
      </c>
      <c r="H997" t="e">
        <v>#N/A</v>
      </c>
      <c r="I997" t="e">
        <v>#N/A</v>
      </c>
      <c r="J997">
        <v>65</v>
      </c>
      <c r="K997">
        <v>42.24</v>
      </c>
      <c r="L997">
        <v>45</v>
      </c>
      <c r="M997" s="13">
        <v>36906</v>
      </c>
      <c r="N997">
        <v>44.84</v>
      </c>
    </row>
    <row r="998" spans="1:14" x14ac:dyDescent="0.2">
      <c r="A998" s="13">
        <v>36739</v>
      </c>
      <c r="B998" t="e">
        <v>#N/A</v>
      </c>
      <c r="C998" t="e">
        <v>#N/A</v>
      </c>
      <c r="D998">
        <v>45.84</v>
      </c>
      <c r="E998">
        <v>47.27</v>
      </c>
      <c r="F998" t="e">
        <v>#N/A</v>
      </c>
      <c r="G998" t="e">
        <v>#N/A</v>
      </c>
      <c r="H998" t="e">
        <v>#N/A</v>
      </c>
      <c r="I998" t="e">
        <v>#N/A</v>
      </c>
      <c r="J998">
        <v>48.5</v>
      </c>
      <c r="K998">
        <v>42.55</v>
      </c>
      <c r="L998">
        <v>47.9</v>
      </c>
      <c r="M998" s="13">
        <v>36907</v>
      </c>
      <c r="N998">
        <v>42.26</v>
      </c>
    </row>
    <row r="999" spans="1:14" x14ac:dyDescent="0.2">
      <c r="A999" s="13">
        <v>36740</v>
      </c>
      <c r="B999" t="e">
        <v>#N/A</v>
      </c>
      <c r="C999" t="e">
        <v>#N/A</v>
      </c>
      <c r="D999">
        <v>61.47</v>
      </c>
      <c r="E999">
        <v>47.75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>
        <v>42.96</v>
      </c>
      <c r="L999">
        <v>47.25</v>
      </c>
      <c r="M999" s="13">
        <v>36908</v>
      </c>
      <c r="N999">
        <v>42.78</v>
      </c>
    </row>
    <row r="1000" spans="1:14" x14ac:dyDescent="0.2">
      <c r="A1000" s="13">
        <v>36741</v>
      </c>
      <c r="B1000" t="e">
        <v>#N/A</v>
      </c>
      <c r="C1000" t="e">
        <v>#N/A</v>
      </c>
      <c r="D1000">
        <v>51</v>
      </c>
      <c r="E1000">
        <v>50.99</v>
      </c>
      <c r="F1000" t="e">
        <v>#N/A</v>
      </c>
      <c r="G1000" t="e">
        <v>#N/A</v>
      </c>
      <c r="H1000" t="e">
        <v>#N/A</v>
      </c>
      <c r="I1000" t="e">
        <v>#N/A</v>
      </c>
      <c r="J1000">
        <v>76.2</v>
      </c>
      <c r="K1000">
        <v>41.84</v>
      </c>
      <c r="L1000">
        <v>48.5</v>
      </c>
      <c r="M1000" s="13">
        <v>36909</v>
      </c>
      <c r="N1000">
        <v>39.89</v>
      </c>
    </row>
    <row r="1001" spans="1:14" x14ac:dyDescent="0.2">
      <c r="A1001" s="13">
        <v>36742</v>
      </c>
      <c r="B1001" t="e">
        <v>#N/A</v>
      </c>
      <c r="C1001" t="e">
        <v>#N/A</v>
      </c>
      <c r="D1001">
        <v>39.770000000000003</v>
      </c>
      <c r="E1001">
        <v>46.33</v>
      </c>
      <c r="F1001" t="e">
        <v>#N/A</v>
      </c>
      <c r="G1001" t="e">
        <v>#N/A</v>
      </c>
      <c r="H1001" t="e">
        <v>#N/A</v>
      </c>
      <c r="I1001" t="e">
        <v>#N/A</v>
      </c>
      <c r="J1001">
        <v>46.5</v>
      </c>
      <c r="K1001">
        <v>36.61</v>
      </c>
      <c r="L1001">
        <v>43</v>
      </c>
      <c r="M1001" s="13">
        <v>36910</v>
      </c>
      <c r="N1001">
        <v>38.979999999999997</v>
      </c>
    </row>
    <row r="1002" spans="1:14" x14ac:dyDescent="0.2">
      <c r="A1002" s="13">
        <v>36743</v>
      </c>
      <c r="B1002" t="e">
        <v>#N/A</v>
      </c>
      <c r="C1002" t="e">
        <v>#N/A</v>
      </c>
      <c r="D1002">
        <v>25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>
        <v>36</v>
      </c>
      <c r="K1002">
        <v>24</v>
      </c>
      <c r="L1002">
        <v>36.5</v>
      </c>
      <c r="M1002" s="13">
        <v>36911</v>
      </c>
      <c r="N1002">
        <v>36.44</v>
      </c>
    </row>
    <row r="1003" spans="1:14" x14ac:dyDescent="0.2">
      <c r="A1003" s="13">
        <v>36744</v>
      </c>
      <c r="B1003" t="e">
        <v>#N/A</v>
      </c>
      <c r="C1003" t="e">
        <v>#N/A</v>
      </c>
      <c r="D1003">
        <v>25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>
        <v>36</v>
      </c>
      <c r="K1003">
        <v>24</v>
      </c>
      <c r="L1003">
        <v>36.5</v>
      </c>
      <c r="M1003" s="13">
        <v>36912</v>
      </c>
      <c r="N1003">
        <v>36.44</v>
      </c>
    </row>
    <row r="1004" spans="1:14" x14ac:dyDescent="0.2">
      <c r="A1004" s="13">
        <v>36745</v>
      </c>
      <c r="B1004" t="e">
        <v>#N/A</v>
      </c>
      <c r="C1004" t="e">
        <v>#N/A</v>
      </c>
      <c r="D1004">
        <v>47.65</v>
      </c>
      <c r="E1004">
        <v>66.92</v>
      </c>
      <c r="F1004" t="e">
        <v>#N/A</v>
      </c>
      <c r="G1004" t="e">
        <v>#N/A</v>
      </c>
      <c r="H1004" t="e">
        <v>#N/A</v>
      </c>
      <c r="I1004" t="e">
        <v>#N/A</v>
      </c>
      <c r="J1004">
        <v>70</v>
      </c>
      <c r="K1004">
        <v>54.8</v>
      </c>
      <c r="L1004">
        <v>62.5</v>
      </c>
      <c r="M1004" s="13">
        <v>36913</v>
      </c>
      <c r="N1004">
        <v>50.34</v>
      </c>
    </row>
    <row r="1005" spans="1:14" x14ac:dyDescent="0.2">
      <c r="A1005" s="13">
        <v>36746</v>
      </c>
      <c r="B1005" t="e">
        <v>#N/A</v>
      </c>
      <c r="C1005" t="e">
        <v>#N/A</v>
      </c>
      <c r="D1005">
        <v>55.34</v>
      </c>
      <c r="E1005">
        <v>99.3</v>
      </c>
      <c r="F1005" t="e">
        <v>#N/A</v>
      </c>
      <c r="G1005" t="e">
        <v>#N/A</v>
      </c>
      <c r="H1005" t="e">
        <v>#N/A</v>
      </c>
      <c r="I1005" t="e">
        <v>#N/A</v>
      </c>
      <c r="J1005">
        <v>95</v>
      </c>
      <c r="K1005">
        <v>83.44</v>
      </c>
      <c r="L1005">
        <v>90</v>
      </c>
      <c r="M1005" s="13">
        <v>36914</v>
      </c>
      <c r="N1005">
        <v>51.4</v>
      </c>
    </row>
    <row r="1006" spans="1:14" x14ac:dyDescent="0.2">
      <c r="A1006" s="13">
        <v>36747</v>
      </c>
      <c r="B1006" t="e">
        <v>#N/A</v>
      </c>
      <c r="C1006" t="e">
        <v>#N/A</v>
      </c>
      <c r="D1006">
        <v>71.75</v>
      </c>
      <c r="E1006">
        <v>118.18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>
        <v>102</v>
      </c>
      <c r="L1006">
        <v>121.75</v>
      </c>
      <c r="M1006" s="13">
        <v>36915</v>
      </c>
      <c r="N1006">
        <v>48.35</v>
      </c>
    </row>
    <row r="1007" spans="1:14" x14ac:dyDescent="0.2">
      <c r="A1007" s="13">
        <v>36748</v>
      </c>
      <c r="B1007" t="e">
        <v>#N/A</v>
      </c>
      <c r="C1007" t="e">
        <v>#N/A</v>
      </c>
      <c r="D1007">
        <v>51.17</v>
      </c>
      <c r="E1007">
        <v>70.75</v>
      </c>
      <c r="F1007" t="e">
        <v>#N/A</v>
      </c>
      <c r="G1007" t="e">
        <v>#N/A</v>
      </c>
      <c r="H1007" t="e">
        <v>#N/A</v>
      </c>
      <c r="I1007" t="e">
        <v>#N/A</v>
      </c>
      <c r="J1007">
        <v>65</v>
      </c>
      <c r="K1007">
        <v>49.23</v>
      </c>
      <c r="L1007">
        <v>77.52</v>
      </c>
      <c r="M1007" s="13">
        <v>36916</v>
      </c>
      <c r="N1007">
        <v>51.72</v>
      </c>
    </row>
    <row r="1008" spans="1:14" x14ac:dyDescent="0.2">
      <c r="A1008" s="13">
        <v>36749</v>
      </c>
      <c r="B1008" t="e">
        <v>#N/A</v>
      </c>
      <c r="C1008" t="e">
        <v>#N/A</v>
      </c>
      <c r="D1008">
        <v>38.67</v>
      </c>
      <c r="E1008">
        <v>48.3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>
        <v>35.590000000000003</v>
      </c>
      <c r="L1008">
        <v>54.69</v>
      </c>
      <c r="M1008" s="13">
        <v>36917</v>
      </c>
      <c r="N1008">
        <v>47.45</v>
      </c>
    </row>
    <row r="1009" spans="1:14" x14ac:dyDescent="0.2">
      <c r="A1009" s="13">
        <v>36750</v>
      </c>
      <c r="B1009" t="e">
        <v>#N/A</v>
      </c>
      <c r="C1009" t="e">
        <v>#N/A</v>
      </c>
      <c r="D1009" t="e">
        <v>#N/A</v>
      </c>
      <c r="E1009">
        <v>26</v>
      </c>
      <c r="F1009" t="e">
        <v>#N/A</v>
      </c>
      <c r="G1009" t="e">
        <v>#N/A</v>
      </c>
      <c r="H1009" t="e">
        <v>#N/A</v>
      </c>
      <c r="I1009" t="e">
        <v>#N/A</v>
      </c>
      <c r="J1009">
        <v>33.700000000000003</v>
      </c>
      <c r="K1009">
        <v>27.25</v>
      </c>
      <c r="L1009">
        <v>43.36</v>
      </c>
      <c r="M1009" s="13">
        <v>36918</v>
      </c>
      <c r="N1009">
        <v>35.46</v>
      </c>
    </row>
    <row r="1010" spans="1:14" x14ac:dyDescent="0.2">
      <c r="A1010" s="13">
        <v>36751</v>
      </c>
      <c r="B1010" t="e">
        <v>#N/A</v>
      </c>
      <c r="C1010" t="e">
        <v>#N/A</v>
      </c>
      <c r="D1010" t="e">
        <v>#N/A</v>
      </c>
      <c r="E1010">
        <v>26</v>
      </c>
      <c r="F1010" t="e">
        <v>#N/A</v>
      </c>
      <c r="G1010" t="e">
        <v>#N/A</v>
      </c>
      <c r="H1010" t="e">
        <v>#N/A</v>
      </c>
      <c r="I1010" t="e">
        <v>#N/A</v>
      </c>
      <c r="J1010">
        <v>33.700000000000003</v>
      </c>
      <c r="K1010">
        <v>27.25</v>
      </c>
      <c r="L1010">
        <v>43.36</v>
      </c>
      <c r="M1010" s="13">
        <v>36919</v>
      </c>
      <c r="N1010">
        <v>35.46</v>
      </c>
    </row>
    <row r="1011" spans="1:14" x14ac:dyDescent="0.2">
      <c r="A1011" s="13">
        <v>36752</v>
      </c>
      <c r="B1011" t="e">
        <v>#N/A</v>
      </c>
      <c r="C1011" t="e">
        <v>#N/A</v>
      </c>
      <c r="D1011">
        <v>44.36</v>
      </c>
      <c r="E1011">
        <v>63.11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>
        <v>59.04</v>
      </c>
      <c r="L1011">
        <v>80</v>
      </c>
      <c r="M1011" s="13">
        <v>36920</v>
      </c>
      <c r="N1011">
        <v>43.88</v>
      </c>
    </row>
    <row r="1012" spans="1:14" x14ac:dyDescent="0.2">
      <c r="A1012" s="13">
        <v>36753</v>
      </c>
      <c r="B1012" t="e">
        <v>#N/A</v>
      </c>
      <c r="C1012" t="e">
        <v>#N/A</v>
      </c>
      <c r="D1012">
        <v>47.26</v>
      </c>
      <c r="E1012">
        <v>59.65</v>
      </c>
      <c r="F1012" t="e">
        <v>#N/A</v>
      </c>
      <c r="G1012" t="e">
        <v>#N/A</v>
      </c>
      <c r="H1012" t="e">
        <v>#N/A</v>
      </c>
      <c r="I1012" t="e">
        <v>#N/A</v>
      </c>
      <c r="J1012" t="e">
        <v>#N/A</v>
      </c>
      <c r="K1012">
        <v>56.02</v>
      </c>
      <c r="L1012">
        <v>70.58</v>
      </c>
      <c r="M1012" s="13">
        <v>36921</v>
      </c>
      <c r="N1012">
        <v>35.61</v>
      </c>
    </row>
    <row r="1013" spans="1:14" x14ac:dyDescent="0.2">
      <c r="A1013" s="13">
        <v>36754</v>
      </c>
      <c r="B1013" t="e">
        <v>#N/A</v>
      </c>
      <c r="C1013" t="e">
        <v>#N/A</v>
      </c>
      <c r="D1013">
        <v>48.52</v>
      </c>
      <c r="E1013">
        <v>48.27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>
        <v>32.880000000000003</v>
      </c>
      <c r="L1013">
        <v>50.12</v>
      </c>
      <c r="M1013" s="13">
        <v>36922</v>
      </c>
      <c r="N1013">
        <v>34.090000000000003</v>
      </c>
    </row>
    <row r="1014" spans="1:14" x14ac:dyDescent="0.2">
      <c r="A1014" s="13">
        <v>36755</v>
      </c>
      <c r="B1014" t="e">
        <v>#N/A</v>
      </c>
      <c r="C1014" t="e">
        <v>#N/A</v>
      </c>
      <c r="D1014">
        <v>37.270000000000003</v>
      </c>
      <c r="E1014">
        <v>52.01</v>
      </c>
      <c r="F1014" t="e">
        <v>#N/A</v>
      </c>
      <c r="G1014" t="e">
        <v>#N/A</v>
      </c>
      <c r="H1014" t="e">
        <v>#N/A</v>
      </c>
      <c r="I1014" t="e">
        <v>#N/A</v>
      </c>
      <c r="J1014">
        <v>58</v>
      </c>
      <c r="K1014">
        <v>26.55</v>
      </c>
      <c r="L1014">
        <v>49.71</v>
      </c>
      <c r="M1014" s="13">
        <v>36923</v>
      </c>
      <c r="N1014">
        <v>35.270000000000003</v>
      </c>
    </row>
    <row r="1015" spans="1:14" x14ac:dyDescent="0.2">
      <c r="A1015" s="13">
        <v>36756</v>
      </c>
      <c r="B1015" t="e">
        <v>#N/A</v>
      </c>
      <c r="C1015" t="e">
        <v>#N/A</v>
      </c>
      <c r="D1015">
        <v>32.299999999999997</v>
      </c>
      <c r="E1015">
        <v>49.96</v>
      </c>
      <c r="F1015" t="e">
        <v>#N/A</v>
      </c>
      <c r="G1015" t="e">
        <v>#N/A</v>
      </c>
      <c r="H1015" t="e">
        <v>#N/A</v>
      </c>
      <c r="I1015" t="e">
        <v>#N/A</v>
      </c>
      <c r="J1015">
        <v>54</v>
      </c>
      <c r="K1015">
        <v>26.5</v>
      </c>
      <c r="L1015">
        <v>52.5</v>
      </c>
      <c r="M1015" s="13">
        <v>36924</v>
      </c>
      <c r="N1015">
        <v>39.28</v>
      </c>
    </row>
    <row r="1016" spans="1:14" x14ac:dyDescent="0.2">
      <c r="A1016" s="13">
        <v>36757</v>
      </c>
      <c r="B1016" t="e">
        <v>#N/A</v>
      </c>
      <c r="C1016" t="e">
        <v>#N/A</v>
      </c>
      <c r="D1016">
        <v>24</v>
      </c>
      <c r="E1016">
        <v>27.5</v>
      </c>
      <c r="F1016" t="e">
        <v>#N/A</v>
      </c>
      <c r="G1016" t="e">
        <v>#N/A</v>
      </c>
      <c r="H1016" t="e">
        <v>#N/A</v>
      </c>
      <c r="I1016" t="e">
        <v>#N/A</v>
      </c>
      <c r="J1016">
        <v>29.13</v>
      </c>
      <c r="K1016">
        <v>19.559999999999999</v>
      </c>
      <c r="L1016" t="e">
        <v>#N/A</v>
      </c>
      <c r="M1016" s="13">
        <v>36925</v>
      </c>
      <c r="N1016">
        <v>32.75</v>
      </c>
    </row>
    <row r="1017" spans="1:14" x14ac:dyDescent="0.2">
      <c r="A1017" s="13">
        <v>36758</v>
      </c>
      <c r="B1017" t="e">
        <v>#N/A</v>
      </c>
      <c r="C1017" t="e">
        <v>#N/A</v>
      </c>
      <c r="D1017">
        <v>24</v>
      </c>
      <c r="E1017">
        <v>27.5</v>
      </c>
      <c r="F1017" t="e">
        <v>#N/A</v>
      </c>
      <c r="G1017" t="e">
        <v>#N/A</v>
      </c>
      <c r="H1017" t="e">
        <v>#N/A</v>
      </c>
      <c r="I1017" t="e">
        <v>#N/A</v>
      </c>
      <c r="J1017">
        <v>29.13</v>
      </c>
      <c r="K1017" t="e">
        <v>#N/A</v>
      </c>
      <c r="L1017" t="e">
        <v>#N/A</v>
      </c>
      <c r="M1017" s="13">
        <v>36926</v>
      </c>
      <c r="N1017">
        <v>32.630000000000003</v>
      </c>
    </row>
    <row r="1018" spans="1:14" x14ac:dyDescent="0.2">
      <c r="A1018" s="13">
        <v>36759</v>
      </c>
      <c r="B1018" t="e">
        <v>#N/A</v>
      </c>
      <c r="C1018" t="e">
        <v>#N/A</v>
      </c>
      <c r="D1018">
        <v>30.36</v>
      </c>
      <c r="E1018">
        <v>37.049999999999997</v>
      </c>
      <c r="F1018" t="e">
        <v>#N/A</v>
      </c>
      <c r="G1018" t="e">
        <v>#N/A</v>
      </c>
      <c r="H1018" t="e">
        <v>#N/A</v>
      </c>
      <c r="I1018" t="e">
        <v>#N/A</v>
      </c>
      <c r="J1018">
        <v>38.5</v>
      </c>
      <c r="K1018">
        <v>24.87</v>
      </c>
      <c r="L1018">
        <v>42.5</v>
      </c>
      <c r="M1018" s="13">
        <v>36927</v>
      </c>
      <c r="N1018">
        <v>43.69</v>
      </c>
    </row>
    <row r="1019" spans="1:14" x14ac:dyDescent="0.2">
      <c r="A1019" s="13">
        <v>36760</v>
      </c>
      <c r="B1019" t="e">
        <v>#N/A</v>
      </c>
      <c r="C1019" t="e">
        <v>#N/A</v>
      </c>
      <c r="D1019">
        <v>28.02</v>
      </c>
      <c r="E1019">
        <v>31.43</v>
      </c>
      <c r="F1019" t="e">
        <v>#N/A</v>
      </c>
      <c r="G1019" t="e">
        <v>#N/A</v>
      </c>
      <c r="H1019" t="e">
        <v>#N/A</v>
      </c>
      <c r="I1019" t="e">
        <v>#N/A</v>
      </c>
      <c r="J1019">
        <v>35.5</v>
      </c>
      <c r="K1019">
        <v>24.56</v>
      </c>
      <c r="L1019">
        <v>49.82</v>
      </c>
      <c r="M1019" s="13">
        <v>36928</v>
      </c>
      <c r="N1019">
        <v>36.770000000000003</v>
      </c>
    </row>
    <row r="1020" spans="1:14" x14ac:dyDescent="0.2">
      <c r="A1020" s="13">
        <v>36761</v>
      </c>
      <c r="B1020" t="e">
        <v>#N/A</v>
      </c>
      <c r="C1020">
        <v>55</v>
      </c>
      <c r="D1020">
        <v>29.45</v>
      </c>
      <c r="E1020">
        <v>30.16</v>
      </c>
      <c r="F1020" t="e">
        <v>#N/A</v>
      </c>
      <c r="G1020" t="e">
        <v>#N/A</v>
      </c>
      <c r="H1020" t="e">
        <v>#N/A</v>
      </c>
      <c r="I1020" t="e">
        <v>#N/A</v>
      </c>
      <c r="J1020">
        <v>33.17</v>
      </c>
      <c r="K1020">
        <v>26.12</v>
      </c>
      <c r="L1020">
        <v>50</v>
      </c>
      <c r="M1020" s="13">
        <v>36929</v>
      </c>
      <c r="N1020">
        <v>34.1</v>
      </c>
    </row>
    <row r="1021" spans="1:14" x14ac:dyDescent="0.2">
      <c r="A1021" s="13">
        <v>36762</v>
      </c>
      <c r="B1021" t="e">
        <v>#N/A</v>
      </c>
      <c r="C1021" t="e">
        <v>#N/A</v>
      </c>
      <c r="D1021">
        <v>28.11</v>
      </c>
      <c r="E1021">
        <v>36.57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>
        <v>31.36</v>
      </c>
      <c r="L1021">
        <v>68.819999999999993</v>
      </c>
      <c r="M1021" s="13">
        <v>36930</v>
      </c>
      <c r="N1021">
        <v>32.22</v>
      </c>
    </row>
    <row r="1022" spans="1:14" x14ac:dyDescent="0.2">
      <c r="A1022" s="13">
        <v>36763</v>
      </c>
      <c r="B1022" t="e">
        <v>#N/A</v>
      </c>
      <c r="C1022" t="e">
        <v>#N/A</v>
      </c>
      <c r="D1022">
        <v>28.21</v>
      </c>
      <c r="E1022">
        <v>48.73</v>
      </c>
      <c r="F1022" t="e">
        <v>#N/A</v>
      </c>
      <c r="G1022" t="e">
        <v>#N/A</v>
      </c>
      <c r="H1022" t="e">
        <v>#N/A</v>
      </c>
      <c r="I1022" t="e">
        <v>#N/A</v>
      </c>
      <c r="J1022">
        <v>53.25</v>
      </c>
      <c r="K1022">
        <v>37.700000000000003</v>
      </c>
      <c r="L1022">
        <v>62.69</v>
      </c>
      <c r="M1022" s="13">
        <v>36931</v>
      </c>
      <c r="N1022">
        <v>30.53</v>
      </c>
    </row>
    <row r="1023" spans="1:14" x14ac:dyDescent="0.2">
      <c r="A1023" s="13">
        <v>36764</v>
      </c>
      <c r="B1023" t="e">
        <v>#N/A</v>
      </c>
      <c r="C1023" t="e">
        <v>#N/A</v>
      </c>
      <c r="D1023" t="e">
        <v>#N/A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>
        <v>38</v>
      </c>
      <c r="K1023" t="e">
        <v>#N/A</v>
      </c>
      <c r="L1023">
        <v>42.5</v>
      </c>
      <c r="M1023" s="13">
        <v>36932</v>
      </c>
      <c r="N1023">
        <v>32</v>
      </c>
    </row>
    <row r="1024" spans="1:14" x14ac:dyDescent="0.2">
      <c r="A1024" s="13">
        <v>36765</v>
      </c>
      <c r="B1024" t="e">
        <v>#N/A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>
        <v>37.22</v>
      </c>
      <c r="K1024" t="e">
        <v>#N/A</v>
      </c>
      <c r="L1024">
        <v>42.5</v>
      </c>
      <c r="M1024" s="13">
        <v>36933</v>
      </c>
      <c r="N1024">
        <v>32</v>
      </c>
    </row>
    <row r="1025" spans="1:14" x14ac:dyDescent="0.2">
      <c r="A1025" s="13">
        <v>36766</v>
      </c>
      <c r="B1025" t="e">
        <v>#N/A</v>
      </c>
      <c r="C1025" t="e">
        <v>#N/A</v>
      </c>
      <c r="D1025">
        <v>37.049999999999997</v>
      </c>
      <c r="E1025">
        <v>61.73</v>
      </c>
      <c r="F1025" t="e">
        <v>#N/A</v>
      </c>
      <c r="G1025" t="e">
        <v>#N/A</v>
      </c>
      <c r="H1025" t="e">
        <v>#N/A</v>
      </c>
      <c r="I1025" t="e">
        <v>#N/A</v>
      </c>
      <c r="J1025">
        <v>63.6</v>
      </c>
      <c r="K1025">
        <v>47.65</v>
      </c>
      <c r="L1025">
        <v>70</v>
      </c>
      <c r="M1025" s="13">
        <v>36934</v>
      </c>
      <c r="N1025">
        <v>37.53</v>
      </c>
    </row>
    <row r="1026" spans="1:14" x14ac:dyDescent="0.2">
      <c r="A1026" s="13">
        <v>36767</v>
      </c>
      <c r="B1026" t="e">
        <v>#N/A</v>
      </c>
      <c r="C1026" t="e">
        <v>#N/A</v>
      </c>
      <c r="D1026">
        <v>53.72</v>
      </c>
      <c r="E1026">
        <v>70.430000000000007</v>
      </c>
      <c r="F1026" t="e">
        <v>#N/A</v>
      </c>
      <c r="G1026" t="e">
        <v>#N/A</v>
      </c>
      <c r="H1026" t="e">
        <v>#N/A</v>
      </c>
      <c r="I1026" t="e">
        <v>#N/A</v>
      </c>
      <c r="J1026">
        <v>79.11</v>
      </c>
      <c r="K1026">
        <v>63.97</v>
      </c>
      <c r="L1026">
        <v>70.5</v>
      </c>
      <c r="M1026" s="13">
        <v>36935</v>
      </c>
      <c r="N1026">
        <v>35.630000000000003</v>
      </c>
    </row>
    <row r="1027" spans="1:14" x14ac:dyDescent="0.2">
      <c r="A1027" s="13">
        <v>36768</v>
      </c>
      <c r="B1027" t="e">
        <v>#N/A</v>
      </c>
      <c r="C1027" t="e">
        <v>#N/A</v>
      </c>
      <c r="D1027">
        <v>51.59</v>
      </c>
      <c r="E1027">
        <v>59.35</v>
      </c>
      <c r="F1027" t="e">
        <v>#N/A</v>
      </c>
      <c r="G1027" t="e">
        <v>#N/A</v>
      </c>
      <c r="H1027" t="e">
        <v>#N/A</v>
      </c>
      <c r="I1027" t="e">
        <v>#N/A</v>
      </c>
      <c r="J1027">
        <v>53.67</v>
      </c>
      <c r="K1027">
        <v>47.37</v>
      </c>
      <c r="L1027">
        <v>54</v>
      </c>
      <c r="M1027" s="13">
        <v>36936</v>
      </c>
      <c r="N1027">
        <v>30.87</v>
      </c>
    </row>
    <row r="1028" spans="1:14" x14ac:dyDescent="0.2">
      <c r="A1028" s="13">
        <v>36769</v>
      </c>
      <c r="B1028" t="e">
        <v>#N/A</v>
      </c>
      <c r="C1028" t="e">
        <v>#N/A</v>
      </c>
      <c r="D1028">
        <v>56.86</v>
      </c>
      <c r="E1028">
        <v>66.95</v>
      </c>
      <c r="F1028" t="e">
        <v>#N/A</v>
      </c>
      <c r="G1028" t="e">
        <v>#N/A</v>
      </c>
      <c r="H1028" t="e">
        <v>#N/A</v>
      </c>
      <c r="I1028" t="e">
        <v>#N/A</v>
      </c>
      <c r="J1028">
        <v>65</v>
      </c>
      <c r="K1028">
        <v>58.16</v>
      </c>
      <c r="L1028">
        <v>66.069999999999993</v>
      </c>
      <c r="M1028" s="13">
        <v>36937</v>
      </c>
      <c r="N1028">
        <v>29</v>
      </c>
    </row>
    <row r="1029" spans="1:14" x14ac:dyDescent="0.2">
      <c r="A1029" s="13">
        <v>36770</v>
      </c>
      <c r="B1029" t="e">
        <v>#N/A</v>
      </c>
      <c r="C1029" t="e">
        <v>#N/A</v>
      </c>
      <c r="D1029">
        <v>57.92</v>
      </c>
      <c r="E1029">
        <v>66.680000000000007</v>
      </c>
      <c r="F1029" t="e">
        <v>#N/A</v>
      </c>
      <c r="G1029" t="e">
        <v>#N/A</v>
      </c>
      <c r="H1029" t="e">
        <v>#N/A</v>
      </c>
      <c r="I1029" t="e">
        <v>#N/A</v>
      </c>
      <c r="J1029">
        <v>67.5</v>
      </c>
      <c r="K1029">
        <v>57.01</v>
      </c>
      <c r="L1029">
        <v>102.5</v>
      </c>
      <c r="M1029" s="13">
        <v>36938</v>
      </c>
      <c r="N1029">
        <v>28.82</v>
      </c>
    </row>
    <row r="1030" spans="1:14" x14ac:dyDescent="0.2">
      <c r="A1030" s="13">
        <v>36771</v>
      </c>
      <c r="B1030" t="e">
        <v>#N/A</v>
      </c>
      <c r="C1030" t="e">
        <v>#N/A</v>
      </c>
      <c r="D1030">
        <v>33</v>
      </c>
      <c r="E1030">
        <v>34.56</v>
      </c>
      <c r="F1030" t="e">
        <v>#N/A</v>
      </c>
      <c r="G1030" t="e">
        <v>#N/A</v>
      </c>
      <c r="H1030" t="e">
        <v>#N/A</v>
      </c>
      <c r="I1030" t="e">
        <v>#N/A</v>
      </c>
      <c r="J1030">
        <v>34.880000000000003</v>
      </c>
      <c r="K1030">
        <v>20</v>
      </c>
      <c r="L1030">
        <v>52.5</v>
      </c>
      <c r="M1030" s="13">
        <v>36939</v>
      </c>
      <c r="N1030">
        <v>31.07</v>
      </c>
    </row>
    <row r="1031" spans="1:14" x14ac:dyDescent="0.2">
      <c r="A1031" s="13">
        <v>36772</v>
      </c>
      <c r="B1031" t="e">
        <v>#N/A</v>
      </c>
      <c r="C1031" t="e">
        <v>#N/A</v>
      </c>
      <c r="D1031">
        <v>33</v>
      </c>
      <c r="E1031">
        <v>34.56</v>
      </c>
      <c r="F1031" t="e">
        <v>#N/A</v>
      </c>
      <c r="G1031" t="e">
        <v>#N/A</v>
      </c>
      <c r="H1031" t="e">
        <v>#N/A</v>
      </c>
      <c r="I1031" t="e">
        <v>#N/A</v>
      </c>
      <c r="J1031">
        <v>31.5</v>
      </c>
      <c r="K1031">
        <v>20</v>
      </c>
      <c r="L1031">
        <v>52.5</v>
      </c>
      <c r="M1031" s="13">
        <v>36940</v>
      </c>
      <c r="N1031">
        <v>31.07</v>
      </c>
    </row>
    <row r="1032" spans="1:14" x14ac:dyDescent="0.2">
      <c r="A1032" s="13">
        <v>36773</v>
      </c>
      <c r="B1032" t="e">
        <v>#N/A</v>
      </c>
      <c r="C1032" t="e">
        <v>#N/A</v>
      </c>
      <c r="D1032">
        <v>33</v>
      </c>
      <c r="E1032">
        <v>34.56</v>
      </c>
      <c r="F1032" t="e">
        <v>#N/A</v>
      </c>
      <c r="G1032" t="e">
        <v>#N/A</v>
      </c>
      <c r="H1032" t="e">
        <v>#N/A</v>
      </c>
      <c r="I1032" t="e">
        <v>#N/A</v>
      </c>
      <c r="J1032">
        <v>31.5</v>
      </c>
      <c r="K1032" t="e">
        <v>#N/A</v>
      </c>
      <c r="L1032">
        <v>52.5</v>
      </c>
      <c r="M1032" s="13">
        <v>36942</v>
      </c>
      <c r="N1032">
        <v>37.1</v>
      </c>
    </row>
    <row r="1033" spans="1:14" x14ac:dyDescent="0.2">
      <c r="A1033" s="13">
        <v>36774</v>
      </c>
      <c r="B1033" t="e">
        <v>#N/A</v>
      </c>
      <c r="C1033" t="e">
        <v>#N/A</v>
      </c>
      <c r="D1033">
        <v>40.42</v>
      </c>
      <c r="E1033">
        <v>35.99</v>
      </c>
      <c r="F1033" t="e">
        <v>#N/A</v>
      </c>
      <c r="G1033" t="e">
        <v>#N/A</v>
      </c>
      <c r="H1033" t="e">
        <v>#N/A</v>
      </c>
      <c r="I1033" t="e">
        <v>#N/A</v>
      </c>
      <c r="J1033">
        <v>45</v>
      </c>
      <c r="K1033">
        <v>29.28</v>
      </c>
      <c r="L1033">
        <v>57.5</v>
      </c>
      <c r="M1033" s="13">
        <v>36943</v>
      </c>
      <c r="N1033">
        <v>39.299999999999997</v>
      </c>
    </row>
    <row r="1034" spans="1:14" x14ac:dyDescent="0.2">
      <c r="A1034" s="13">
        <v>36775</v>
      </c>
      <c r="B1034" t="e">
        <v>#N/A</v>
      </c>
      <c r="C1034">
        <v>51</v>
      </c>
      <c r="D1034">
        <v>30.61</v>
      </c>
      <c r="E1034">
        <v>20.41</v>
      </c>
      <c r="F1034" t="e">
        <v>#N/A</v>
      </c>
      <c r="G1034" t="e">
        <v>#N/A</v>
      </c>
      <c r="H1034" t="e">
        <v>#N/A</v>
      </c>
      <c r="I1034" t="e">
        <v>#N/A</v>
      </c>
      <c r="J1034">
        <v>25.89</v>
      </c>
      <c r="K1034">
        <v>16.7</v>
      </c>
      <c r="L1034">
        <v>19.920000000000002</v>
      </c>
      <c r="M1034" s="13">
        <v>36944</v>
      </c>
      <c r="N1034">
        <v>44.59</v>
      </c>
    </row>
    <row r="1035" spans="1:14" x14ac:dyDescent="0.2">
      <c r="A1035" s="13">
        <v>36776</v>
      </c>
      <c r="B1035" t="e">
        <v>#N/A</v>
      </c>
      <c r="C1035">
        <v>54.75</v>
      </c>
      <c r="D1035">
        <v>29.08</v>
      </c>
      <c r="E1035">
        <v>18.28</v>
      </c>
      <c r="F1035" t="e">
        <v>#N/A</v>
      </c>
      <c r="G1035" t="e">
        <v>#N/A</v>
      </c>
      <c r="H1035" t="e">
        <v>#N/A</v>
      </c>
      <c r="I1035" t="e">
        <v>#N/A</v>
      </c>
      <c r="J1035">
        <v>23</v>
      </c>
      <c r="K1035">
        <v>13.56</v>
      </c>
      <c r="L1035">
        <v>26</v>
      </c>
      <c r="M1035" s="13">
        <v>36945</v>
      </c>
      <c r="N1035">
        <v>38</v>
      </c>
    </row>
    <row r="1036" spans="1:14" x14ac:dyDescent="0.2">
      <c r="A1036" s="13">
        <v>36777</v>
      </c>
      <c r="B1036" t="e">
        <v>#N/A</v>
      </c>
      <c r="C1036" t="e">
        <v>#N/A</v>
      </c>
      <c r="D1036">
        <v>29.11</v>
      </c>
      <c r="E1036">
        <v>18.61</v>
      </c>
      <c r="F1036" t="e">
        <v>#N/A</v>
      </c>
      <c r="G1036" t="e">
        <v>#N/A</v>
      </c>
      <c r="H1036" t="e">
        <v>#N/A</v>
      </c>
      <c r="I1036" t="e">
        <v>#N/A</v>
      </c>
      <c r="J1036">
        <v>22.14</v>
      </c>
      <c r="K1036">
        <v>15.32</v>
      </c>
      <c r="L1036">
        <v>31.21</v>
      </c>
      <c r="M1036" s="13">
        <v>36946</v>
      </c>
      <c r="N1036">
        <v>30.93</v>
      </c>
    </row>
    <row r="1037" spans="1:14" x14ac:dyDescent="0.2">
      <c r="A1037" s="13">
        <v>36778</v>
      </c>
      <c r="B1037" t="e">
        <v>#N/A</v>
      </c>
      <c r="C1037" t="e">
        <v>#N/A</v>
      </c>
      <c r="D1037" t="e">
        <v>#N/A</v>
      </c>
      <c r="E1037">
        <v>25</v>
      </c>
      <c r="F1037" t="e">
        <v>#N/A</v>
      </c>
      <c r="G1037" t="e">
        <v>#N/A</v>
      </c>
      <c r="H1037" t="e">
        <v>#N/A</v>
      </c>
      <c r="I1037" t="e">
        <v>#N/A</v>
      </c>
      <c r="J1037">
        <v>20</v>
      </c>
      <c r="K1037">
        <v>30.5</v>
      </c>
      <c r="L1037">
        <v>30</v>
      </c>
      <c r="M1037" s="13">
        <v>36947</v>
      </c>
      <c r="N1037">
        <v>30.93</v>
      </c>
    </row>
    <row r="1038" spans="1:14" x14ac:dyDescent="0.2">
      <c r="A1038" s="13">
        <v>36779</v>
      </c>
      <c r="B1038" t="e">
        <v>#N/A</v>
      </c>
      <c r="C1038" t="e">
        <v>#N/A</v>
      </c>
      <c r="D1038" t="e">
        <v>#N/A</v>
      </c>
      <c r="E1038">
        <v>25</v>
      </c>
      <c r="F1038" t="e">
        <v>#N/A</v>
      </c>
      <c r="G1038" t="e">
        <v>#N/A</v>
      </c>
      <c r="H1038" t="e">
        <v>#N/A</v>
      </c>
      <c r="I1038" t="e">
        <v>#N/A</v>
      </c>
      <c r="J1038">
        <v>20</v>
      </c>
      <c r="K1038">
        <v>30.5</v>
      </c>
      <c r="L1038">
        <v>30</v>
      </c>
      <c r="M1038" s="13">
        <v>36948</v>
      </c>
      <c r="N1038">
        <v>38.18</v>
      </c>
    </row>
    <row r="1039" spans="1:14" x14ac:dyDescent="0.2">
      <c r="A1039" s="13">
        <v>36780</v>
      </c>
      <c r="B1039" t="e">
        <v>#N/A</v>
      </c>
      <c r="C1039" t="e">
        <v>#N/A</v>
      </c>
      <c r="D1039">
        <v>36.19</v>
      </c>
      <c r="E1039">
        <v>32.270000000000003</v>
      </c>
      <c r="F1039" t="e">
        <v>#N/A</v>
      </c>
      <c r="G1039" t="e">
        <v>#N/A</v>
      </c>
      <c r="H1039" t="e">
        <v>#N/A</v>
      </c>
      <c r="I1039" t="e">
        <v>#N/A</v>
      </c>
      <c r="J1039">
        <v>30</v>
      </c>
      <c r="K1039">
        <v>27.87</v>
      </c>
      <c r="L1039">
        <v>35.5</v>
      </c>
      <c r="M1039" s="13">
        <v>36949</v>
      </c>
      <c r="N1039">
        <v>42.07</v>
      </c>
    </row>
    <row r="1040" spans="1:14" x14ac:dyDescent="0.2">
      <c r="A1040" s="13">
        <v>36781</v>
      </c>
      <c r="B1040" t="e">
        <v>#N/A</v>
      </c>
      <c r="C1040" t="e">
        <v>#N/A</v>
      </c>
      <c r="D1040">
        <v>54.14</v>
      </c>
      <c r="E1040">
        <v>31.37</v>
      </c>
      <c r="F1040" t="e">
        <v>#N/A</v>
      </c>
      <c r="G1040" t="e">
        <v>#N/A</v>
      </c>
      <c r="H1040" t="e">
        <v>#N/A</v>
      </c>
      <c r="I1040" t="e">
        <v>#N/A</v>
      </c>
      <c r="J1040">
        <v>45</v>
      </c>
      <c r="K1040">
        <v>28.34</v>
      </c>
      <c r="L1040">
        <v>34</v>
      </c>
      <c r="M1040" s="13">
        <v>36950</v>
      </c>
      <c r="N1040">
        <v>49.06</v>
      </c>
    </row>
    <row r="1041" spans="1:14" x14ac:dyDescent="0.2">
      <c r="A1041" s="13">
        <v>36782</v>
      </c>
      <c r="B1041" t="e">
        <v>#N/A</v>
      </c>
      <c r="C1041" t="e">
        <v>#N/A</v>
      </c>
      <c r="D1041">
        <v>44.58</v>
      </c>
      <c r="E1041">
        <v>26.54</v>
      </c>
      <c r="F1041" t="e">
        <v>#N/A</v>
      </c>
      <c r="G1041" t="e">
        <v>#N/A</v>
      </c>
      <c r="H1041" t="e">
        <v>#N/A</v>
      </c>
      <c r="I1041" t="e">
        <v>#N/A</v>
      </c>
      <c r="J1041">
        <v>38.5</v>
      </c>
      <c r="K1041">
        <v>22.94</v>
      </c>
      <c r="L1041">
        <v>28.5</v>
      </c>
      <c r="M1041" s="13">
        <v>36951</v>
      </c>
      <c r="N1041">
        <v>46.52</v>
      </c>
    </row>
    <row r="1042" spans="1:14" x14ac:dyDescent="0.2">
      <c r="A1042" s="13">
        <v>36783</v>
      </c>
      <c r="B1042" t="e">
        <v>#N/A</v>
      </c>
      <c r="C1042" t="e">
        <v>#N/A</v>
      </c>
      <c r="D1042">
        <v>42.45</v>
      </c>
      <c r="E1042">
        <v>25.99</v>
      </c>
      <c r="F1042" t="e">
        <v>#N/A</v>
      </c>
      <c r="G1042" t="e">
        <v>#N/A</v>
      </c>
      <c r="H1042" t="e">
        <v>#N/A</v>
      </c>
      <c r="I1042" t="e">
        <v>#N/A</v>
      </c>
      <c r="J1042">
        <v>36.5</v>
      </c>
      <c r="K1042">
        <v>20.55</v>
      </c>
      <c r="L1042">
        <v>29.5</v>
      </c>
      <c r="M1042" s="13">
        <v>36952</v>
      </c>
      <c r="N1042">
        <v>38.85</v>
      </c>
    </row>
    <row r="1043" spans="1:14" x14ac:dyDescent="0.2">
      <c r="A1043" s="13">
        <v>36784</v>
      </c>
      <c r="B1043" t="e">
        <v>#N/A</v>
      </c>
      <c r="C1043" t="e">
        <v>#N/A</v>
      </c>
      <c r="D1043">
        <v>43.48</v>
      </c>
      <c r="E1043">
        <v>21.56</v>
      </c>
      <c r="F1043" t="e">
        <v>#N/A</v>
      </c>
      <c r="G1043" t="e">
        <v>#N/A</v>
      </c>
      <c r="H1043" t="e">
        <v>#N/A</v>
      </c>
      <c r="I1043" t="e">
        <v>#N/A</v>
      </c>
      <c r="J1043">
        <v>31.02</v>
      </c>
      <c r="K1043">
        <v>17.54</v>
      </c>
      <c r="L1043">
        <v>21.17</v>
      </c>
      <c r="M1043" s="13">
        <v>36953</v>
      </c>
      <c r="N1043">
        <v>31.75</v>
      </c>
    </row>
    <row r="1044" spans="1:14" x14ac:dyDescent="0.2">
      <c r="A1044" s="13">
        <v>36785</v>
      </c>
      <c r="B1044" t="e">
        <v>#N/A</v>
      </c>
      <c r="C1044" t="e">
        <v>#N/A</v>
      </c>
      <c r="D1044" t="e">
        <v>#N/A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>
        <v>27</v>
      </c>
      <c r="K1044" t="e">
        <v>#N/A</v>
      </c>
      <c r="L1044">
        <v>20</v>
      </c>
      <c r="M1044" s="13">
        <v>36954</v>
      </c>
      <c r="N1044">
        <v>31.75</v>
      </c>
    </row>
    <row r="1045" spans="1:14" x14ac:dyDescent="0.2">
      <c r="A1045" s="13">
        <v>36786</v>
      </c>
      <c r="B1045" t="e">
        <v>#N/A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>
        <v>27</v>
      </c>
      <c r="K1045" t="e">
        <v>#N/A</v>
      </c>
      <c r="L1045" t="e">
        <v>#N/A</v>
      </c>
      <c r="M1045" s="13">
        <v>36955</v>
      </c>
      <c r="N1045">
        <v>44.15</v>
      </c>
    </row>
    <row r="1046" spans="1:14" x14ac:dyDescent="0.2">
      <c r="A1046" s="13">
        <v>36787</v>
      </c>
      <c r="B1046" t="e">
        <v>#N/A</v>
      </c>
      <c r="C1046" t="e">
        <v>#N/A</v>
      </c>
      <c r="D1046">
        <v>42.75</v>
      </c>
      <c r="E1046">
        <v>19.77</v>
      </c>
      <c r="F1046" t="e">
        <v>#N/A</v>
      </c>
      <c r="G1046" t="e">
        <v>#N/A</v>
      </c>
      <c r="H1046" t="e">
        <v>#N/A</v>
      </c>
      <c r="I1046" t="e">
        <v>#N/A</v>
      </c>
      <c r="J1046">
        <v>29</v>
      </c>
      <c r="K1046">
        <v>15.54</v>
      </c>
      <c r="L1046">
        <v>21</v>
      </c>
      <c r="M1046" s="13">
        <v>36956</v>
      </c>
      <c r="N1046">
        <v>50.31</v>
      </c>
    </row>
    <row r="1047" spans="1:14" x14ac:dyDescent="0.2">
      <c r="A1047" s="13">
        <v>36788</v>
      </c>
      <c r="B1047" t="e">
        <v>#N/A</v>
      </c>
      <c r="C1047" t="e">
        <v>#N/A</v>
      </c>
      <c r="D1047">
        <v>57.25</v>
      </c>
      <c r="E1047">
        <v>25.43</v>
      </c>
      <c r="F1047" t="e">
        <v>#N/A</v>
      </c>
      <c r="G1047" t="e">
        <v>#N/A</v>
      </c>
      <c r="H1047" t="e">
        <v>#N/A</v>
      </c>
      <c r="I1047" t="e">
        <v>#N/A</v>
      </c>
      <c r="J1047">
        <v>30.73</v>
      </c>
      <c r="K1047">
        <v>24.15</v>
      </c>
      <c r="L1047">
        <v>27.15</v>
      </c>
      <c r="M1047" s="13">
        <v>36957</v>
      </c>
      <c r="N1047">
        <v>53.92</v>
      </c>
    </row>
    <row r="1048" spans="1:14" x14ac:dyDescent="0.2">
      <c r="A1048" s="13">
        <v>36789</v>
      </c>
      <c r="B1048" t="e">
        <v>#N/A</v>
      </c>
      <c r="C1048" t="e">
        <v>#N/A</v>
      </c>
      <c r="D1048">
        <v>57.13</v>
      </c>
      <c r="E1048">
        <v>28.31</v>
      </c>
      <c r="F1048" t="e">
        <v>#N/A</v>
      </c>
      <c r="G1048" t="e">
        <v>#N/A</v>
      </c>
      <c r="H1048" t="e">
        <v>#N/A</v>
      </c>
      <c r="I1048" t="e">
        <v>#N/A</v>
      </c>
      <c r="J1048">
        <v>39.25</v>
      </c>
      <c r="K1048">
        <v>25.92</v>
      </c>
      <c r="L1048">
        <v>30</v>
      </c>
      <c r="M1048" s="13">
        <v>36958</v>
      </c>
      <c r="N1048">
        <v>45.13</v>
      </c>
    </row>
    <row r="1049" spans="1:14" x14ac:dyDescent="0.2">
      <c r="A1049" s="13">
        <v>36790</v>
      </c>
      <c r="B1049" t="e">
        <v>#N/A</v>
      </c>
      <c r="C1049" t="e">
        <v>#N/A</v>
      </c>
      <c r="D1049">
        <v>53.09</v>
      </c>
      <c r="E1049">
        <v>18.73</v>
      </c>
      <c r="F1049" t="e">
        <v>#N/A</v>
      </c>
      <c r="G1049" t="e">
        <v>#N/A</v>
      </c>
      <c r="H1049" t="e">
        <v>#N/A</v>
      </c>
      <c r="I1049" t="e">
        <v>#N/A</v>
      </c>
      <c r="J1049">
        <v>30</v>
      </c>
      <c r="K1049">
        <v>14.29</v>
      </c>
      <c r="L1049">
        <v>19.71</v>
      </c>
      <c r="M1049" s="13">
        <v>36959</v>
      </c>
      <c r="N1049">
        <v>42.41</v>
      </c>
    </row>
    <row r="1050" spans="1:14" x14ac:dyDescent="0.2">
      <c r="A1050" s="13">
        <v>36791</v>
      </c>
      <c r="B1050" t="e">
        <v>#N/A</v>
      </c>
      <c r="C1050" t="e">
        <v>#N/A</v>
      </c>
      <c r="D1050">
        <v>48.83</v>
      </c>
      <c r="E1050">
        <v>19.29</v>
      </c>
      <c r="F1050" t="e">
        <v>#N/A</v>
      </c>
      <c r="G1050" t="e">
        <v>#N/A</v>
      </c>
      <c r="H1050" t="e">
        <v>#N/A</v>
      </c>
      <c r="I1050" t="e">
        <v>#N/A</v>
      </c>
      <c r="J1050">
        <v>32.17</v>
      </c>
      <c r="K1050">
        <v>15.33</v>
      </c>
      <c r="L1050">
        <v>19.670000000000002</v>
      </c>
      <c r="M1050" s="13">
        <v>36960</v>
      </c>
      <c r="N1050">
        <v>30.82</v>
      </c>
    </row>
    <row r="1051" spans="1:14" x14ac:dyDescent="0.2">
      <c r="A1051" s="13">
        <v>36792</v>
      </c>
      <c r="B1051" t="e">
        <v>#N/A</v>
      </c>
      <c r="C1051" t="e">
        <v>#N/A</v>
      </c>
      <c r="D1051" t="e">
        <v>#N/A</v>
      </c>
      <c r="E1051" t="e">
        <v>#N/A</v>
      </c>
      <c r="F1051" t="e">
        <v>#N/A</v>
      </c>
      <c r="G1051" t="e">
        <v>#N/A</v>
      </c>
      <c r="H1051" t="e">
        <v>#N/A</v>
      </c>
      <c r="I1051" t="e">
        <v>#N/A</v>
      </c>
      <c r="J1051">
        <v>24.5</v>
      </c>
      <c r="K1051">
        <v>18</v>
      </c>
      <c r="L1051">
        <v>19.72</v>
      </c>
      <c r="M1051" s="13">
        <v>36961</v>
      </c>
      <c r="N1051">
        <v>30.82</v>
      </c>
    </row>
    <row r="1052" spans="1:14" x14ac:dyDescent="0.2">
      <c r="A1052" s="13">
        <v>36793</v>
      </c>
      <c r="B1052" t="e">
        <v>#N/A</v>
      </c>
      <c r="C1052" t="e">
        <v>#N/A</v>
      </c>
      <c r="D1052" t="e">
        <v>#N/A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>
        <v>24.5</v>
      </c>
      <c r="K1052">
        <v>18</v>
      </c>
      <c r="L1052">
        <v>19.72</v>
      </c>
      <c r="M1052" s="13">
        <v>36962</v>
      </c>
      <c r="N1052">
        <v>42.29</v>
      </c>
    </row>
    <row r="1053" spans="1:14" x14ac:dyDescent="0.2">
      <c r="A1053" s="13">
        <v>36794</v>
      </c>
      <c r="B1053" t="e">
        <v>#N/A</v>
      </c>
      <c r="C1053" t="e">
        <v>#N/A</v>
      </c>
      <c r="D1053">
        <v>35.86</v>
      </c>
      <c r="E1053">
        <v>20.190000000000001</v>
      </c>
      <c r="F1053" t="e">
        <v>#N/A</v>
      </c>
      <c r="G1053" t="e">
        <v>#N/A</v>
      </c>
      <c r="H1053" t="e">
        <v>#N/A</v>
      </c>
      <c r="I1053" t="e">
        <v>#N/A</v>
      </c>
      <c r="J1053">
        <v>28</v>
      </c>
      <c r="K1053">
        <v>15.45</v>
      </c>
      <c r="L1053">
        <v>24</v>
      </c>
      <c r="M1053" s="13">
        <v>36963</v>
      </c>
      <c r="N1053">
        <v>41.72</v>
      </c>
    </row>
    <row r="1054" spans="1:14" x14ac:dyDescent="0.2">
      <c r="A1054" s="13">
        <v>36795</v>
      </c>
      <c r="B1054" t="e">
        <v>#N/A</v>
      </c>
      <c r="C1054" t="e">
        <v>#N/A</v>
      </c>
      <c r="D1054">
        <v>48.56</v>
      </c>
      <c r="E1054">
        <v>17.45</v>
      </c>
      <c r="F1054" t="e">
        <v>#N/A</v>
      </c>
      <c r="G1054" t="e">
        <v>#N/A</v>
      </c>
      <c r="H1054" t="e">
        <v>#N/A</v>
      </c>
      <c r="I1054" t="e">
        <v>#N/A</v>
      </c>
      <c r="J1054">
        <v>24.29</v>
      </c>
      <c r="K1054">
        <v>15.15</v>
      </c>
      <c r="L1054">
        <v>19</v>
      </c>
      <c r="M1054" s="13">
        <v>36964</v>
      </c>
      <c r="N1054">
        <v>38.29</v>
      </c>
    </row>
    <row r="1055" spans="1:14" x14ac:dyDescent="0.2">
      <c r="A1055" s="13">
        <v>36796</v>
      </c>
      <c r="B1055" t="e">
        <v>#N/A</v>
      </c>
      <c r="C1055">
        <v>44.38</v>
      </c>
      <c r="D1055">
        <v>44.25</v>
      </c>
      <c r="E1055">
        <v>15.52</v>
      </c>
      <c r="F1055" t="e">
        <v>#N/A</v>
      </c>
      <c r="G1055" t="e">
        <v>#N/A</v>
      </c>
      <c r="H1055" t="e">
        <v>#N/A</v>
      </c>
      <c r="I1055" t="e">
        <v>#N/A</v>
      </c>
      <c r="J1055">
        <v>22.38</v>
      </c>
      <c r="K1055">
        <v>15.54</v>
      </c>
      <c r="L1055">
        <v>17.25</v>
      </c>
      <c r="M1055" s="13">
        <v>36965</v>
      </c>
      <c r="N1055">
        <v>37.06</v>
      </c>
    </row>
    <row r="1056" spans="1:14" x14ac:dyDescent="0.2">
      <c r="A1056" s="13">
        <v>36797</v>
      </c>
      <c r="B1056" t="e">
        <v>#N/A</v>
      </c>
      <c r="C1056" t="e">
        <v>#N/A</v>
      </c>
      <c r="D1056">
        <v>47.5</v>
      </c>
      <c r="E1056">
        <v>17.53</v>
      </c>
      <c r="F1056" t="e">
        <v>#N/A</v>
      </c>
      <c r="G1056" t="e">
        <v>#N/A</v>
      </c>
      <c r="H1056" t="e">
        <v>#N/A</v>
      </c>
      <c r="I1056" t="e">
        <v>#N/A</v>
      </c>
      <c r="J1056">
        <v>24.6</v>
      </c>
      <c r="K1056">
        <v>15.27</v>
      </c>
      <c r="L1056">
        <v>17.5</v>
      </c>
      <c r="M1056" s="13">
        <v>36966</v>
      </c>
      <c r="N1056">
        <v>34.54</v>
      </c>
    </row>
    <row r="1057" spans="1:14" x14ac:dyDescent="0.2">
      <c r="A1057" s="13">
        <v>36798</v>
      </c>
      <c r="B1057" t="e">
        <v>#N/A</v>
      </c>
      <c r="C1057" t="e">
        <v>#N/A</v>
      </c>
      <c r="D1057">
        <v>49.47</v>
      </c>
      <c r="E1057">
        <v>20.52</v>
      </c>
      <c r="F1057" t="e">
        <v>#N/A</v>
      </c>
      <c r="G1057" t="e">
        <v>#N/A</v>
      </c>
      <c r="H1057" t="e">
        <v>#N/A</v>
      </c>
      <c r="I1057" t="e">
        <v>#N/A</v>
      </c>
      <c r="J1057">
        <v>23.77</v>
      </c>
      <c r="K1057">
        <v>16.22</v>
      </c>
      <c r="L1057">
        <v>23.5</v>
      </c>
      <c r="M1057" s="13">
        <v>36969</v>
      </c>
      <c r="N1057">
        <v>42.02</v>
      </c>
    </row>
    <row r="1058" spans="1:14" x14ac:dyDescent="0.2">
      <c r="A1058" s="13">
        <v>36799</v>
      </c>
      <c r="B1058" t="e">
        <v>#N/A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  <c r="H1058" t="e">
        <v>#N/A</v>
      </c>
      <c r="I1058" t="e">
        <v>#N/A</v>
      </c>
      <c r="J1058">
        <v>20.83</v>
      </c>
      <c r="K1058" t="e">
        <v>#N/A</v>
      </c>
      <c r="L1058">
        <v>23.4</v>
      </c>
      <c r="M1058" s="13">
        <v>36970</v>
      </c>
      <c r="N1058">
        <v>48.07</v>
      </c>
    </row>
    <row r="1059" spans="1:14" x14ac:dyDescent="0.2">
      <c r="A1059" s="13">
        <v>36800</v>
      </c>
      <c r="B1059" t="e">
        <v>#N/A</v>
      </c>
      <c r="C1059" t="e">
        <v>#N/A</v>
      </c>
      <c r="D1059" t="e">
        <v>#N/A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>
        <v>20.83</v>
      </c>
      <c r="K1059" t="e">
        <v>#N/A</v>
      </c>
      <c r="L1059">
        <v>23.5</v>
      </c>
      <c r="M1059" s="13">
        <v>36971</v>
      </c>
      <c r="N1059">
        <v>47.54</v>
      </c>
    </row>
    <row r="1060" spans="1:14" x14ac:dyDescent="0.2">
      <c r="A1060" s="13">
        <v>36801</v>
      </c>
      <c r="B1060" t="e">
        <v>#N/A</v>
      </c>
      <c r="C1060" t="e">
        <v>#N/A</v>
      </c>
      <c r="D1060">
        <v>49.94</v>
      </c>
      <c r="E1060">
        <v>26.48</v>
      </c>
      <c r="F1060" t="e">
        <v>#N/A</v>
      </c>
      <c r="G1060" t="e">
        <v>#N/A</v>
      </c>
      <c r="H1060" t="e">
        <v>#N/A</v>
      </c>
      <c r="I1060" t="e">
        <v>#N/A</v>
      </c>
      <c r="J1060">
        <v>26.48</v>
      </c>
      <c r="K1060">
        <v>27.98</v>
      </c>
      <c r="L1060">
        <v>29.13</v>
      </c>
      <c r="M1060" s="13">
        <v>36972</v>
      </c>
      <c r="N1060">
        <v>41.21</v>
      </c>
    </row>
    <row r="1061" spans="1:14" x14ac:dyDescent="0.2">
      <c r="A1061" s="13">
        <v>36802</v>
      </c>
      <c r="B1061" t="e">
        <v>#N/A</v>
      </c>
      <c r="C1061" t="e">
        <v>#N/A</v>
      </c>
      <c r="D1061">
        <v>52.19</v>
      </c>
      <c r="E1061">
        <v>41.39</v>
      </c>
      <c r="F1061" t="e">
        <v>#N/A</v>
      </c>
      <c r="G1061" t="e">
        <v>#N/A</v>
      </c>
      <c r="H1061" t="e">
        <v>#N/A</v>
      </c>
      <c r="I1061" t="e">
        <v>#N/A</v>
      </c>
      <c r="J1061">
        <v>43.2</v>
      </c>
      <c r="K1061">
        <v>39.21</v>
      </c>
      <c r="L1061">
        <v>49.33</v>
      </c>
      <c r="M1061" s="13">
        <v>36973</v>
      </c>
      <c r="N1061">
        <v>44.07</v>
      </c>
    </row>
    <row r="1062" spans="1:14" x14ac:dyDescent="0.2">
      <c r="A1062" s="13">
        <v>36803</v>
      </c>
      <c r="B1062" t="e">
        <v>#N/A</v>
      </c>
      <c r="C1062" t="e">
        <v>#N/A</v>
      </c>
      <c r="D1062">
        <v>53.11</v>
      </c>
      <c r="E1062">
        <v>37.47</v>
      </c>
      <c r="F1062" t="e">
        <v>#N/A</v>
      </c>
      <c r="G1062" t="e">
        <v>#N/A</v>
      </c>
      <c r="H1062" t="e">
        <v>#N/A</v>
      </c>
      <c r="I1062" t="e">
        <v>#N/A</v>
      </c>
      <c r="J1062">
        <v>42.2</v>
      </c>
      <c r="K1062">
        <v>31.55</v>
      </c>
      <c r="L1062">
        <v>35</v>
      </c>
      <c r="M1062" s="13">
        <v>36974</v>
      </c>
      <c r="N1062">
        <v>35.479999999999997</v>
      </c>
    </row>
    <row r="1063" spans="1:14" x14ac:dyDescent="0.2">
      <c r="A1063" s="13">
        <v>36804</v>
      </c>
      <c r="B1063" t="e">
        <v>#N/A</v>
      </c>
      <c r="C1063" t="e">
        <v>#N/A</v>
      </c>
      <c r="D1063">
        <v>54.32</v>
      </c>
      <c r="E1063">
        <v>28.95</v>
      </c>
      <c r="F1063" t="e">
        <v>#N/A</v>
      </c>
      <c r="G1063" t="e">
        <v>#N/A</v>
      </c>
      <c r="H1063" t="e">
        <v>#N/A</v>
      </c>
      <c r="I1063" t="e">
        <v>#N/A</v>
      </c>
      <c r="J1063">
        <v>31.33</v>
      </c>
      <c r="K1063">
        <v>29.29</v>
      </c>
      <c r="L1063">
        <v>35.29</v>
      </c>
      <c r="M1063" s="13">
        <v>36975</v>
      </c>
      <c r="N1063">
        <v>35.479999999999997</v>
      </c>
    </row>
    <row r="1064" spans="1:14" x14ac:dyDescent="0.2">
      <c r="A1064" s="13">
        <v>36805</v>
      </c>
      <c r="B1064" t="e">
        <v>#N/A</v>
      </c>
      <c r="C1064" t="e">
        <v>#N/A</v>
      </c>
      <c r="D1064">
        <v>48.34</v>
      </c>
      <c r="E1064">
        <v>33.130000000000003</v>
      </c>
      <c r="F1064" t="e">
        <v>#N/A</v>
      </c>
      <c r="G1064" t="e">
        <v>#N/A</v>
      </c>
      <c r="H1064" t="e">
        <v>#N/A</v>
      </c>
      <c r="I1064" t="e">
        <v>#N/A</v>
      </c>
      <c r="J1064">
        <v>44</v>
      </c>
      <c r="K1064">
        <v>32.130000000000003</v>
      </c>
      <c r="L1064">
        <v>40</v>
      </c>
      <c r="M1064" s="13">
        <v>36976</v>
      </c>
      <c r="N1064">
        <v>52.15</v>
      </c>
    </row>
    <row r="1065" spans="1:14" x14ac:dyDescent="0.2">
      <c r="A1065" s="13">
        <v>36806</v>
      </c>
      <c r="B1065" t="e">
        <v>#N/A</v>
      </c>
      <c r="C1065" t="e">
        <v>#N/A</v>
      </c>
      <c r="D1065" t="e">
        <v>#N/A</v>
      </c>
      <c r="E1065" t="e">
        <v>#N/A</v>
      </c>
      <c r="F1065" t="e">
        <v>#N/A</v>
      </c>
      <c r="G1065" t="e">
        <v>#N/A</v>
      </c>
      <c r="H1065" t="e">
        <v>#N/A</v>
      </c>
      <c r="I1065" t="e">
        <v>#N/A</v>
      </c>
      <c r="J1065">
        <v>35</v>
      </c>
      <c r="K1065">
        <v>23.57</v>
      </c>
      <c r="L1065">
        <v>29.78</v>
      </c>
      <c r="M1065" s="13">
        <v>36977</v>
      </c>
      <c r="N1065">
        <v>53.43</v>
      </c>
    </row>
    <row r="1066" spans="1:14" x14ac:dyDescent="0.2">
      <c r="A1066" s="13">
        <v>36807</v>
      </c>
      <c r="B1066" t="e">
        <v>#N/A</v>
      </c>
      <c r="C1066" t="e">
        <v>#N/A</v>
      </c>
      <c r="D1066">
        <v>56</v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>
        <v>35</v>
      </c>
      <c r="K1066">
        <v>23.57</v>
      </c>
      <c r="L1066">
        <v>29.78</v>
      </c>
      <c r="M1066" s="13">
        <v>36978</v>
      </c>
      <c r="N1066">
        <v>48.17</v>
      </c>
    </row>
    <row r="1067" spans="1:14" x14ac:dyDescent="0.2">
      <c r="A1067" s="13">
        <v>36808</v>
      </c>
      <c r="B1067" t="e">
        <v>#N/A</v>
      </c>
      <c r="C1067" t="e">
        <v>#N/A</v>
      </c>
      <c r="D1067">
        <v>55.43</v>
      </c>
      <c r="E1067">
        <v>33.25</v>
      </c>
      <c r="F1067" t="e">
        <v>#N/A</v>
      </c>
      <c r="G1067" t="e">
        <v>#N/A</v>
      </c>
      <c r="H1067" t="e">
        <v>#N/A</v>
      </c>
      <c r="I1067" t="e">
        <v>#N/A</v>
      </c>
      <c r="J1067">
        <v>40</v>
      </c>
      <c r="K1067">
        <v>38.26</v>
      </c>
      <c r="L1067">
        <v>41.75</v>
      </c>
      <c r="M1067" s="13">
        <v>36979</v>
      </c>
      <c r="N1067">
        <v>43.76</v>
      </c>
    </row>
    <row r="1068" spans="1:14" x14ac:dyDescent="0.2">
      <c r="A1068" s="13">
        <v>36809</v>
      </c>
      <c r="B1068" t="e">
        <v>#N/A</v>
      </c>
      <c r="C1068" t="e">
        <v>#N/A</v>
      </c>
      <c r="D1068">
        <v>54.73</v>
      </c>
      <c r="E1068">
        <v>25.68</v>
      </c>
      <c r="F1068" t="e">
        <v>#N/A</v>
      </c>
      <c r="G1068" t="e">
        <v>#N/A</v>
      </c>
      <c r="H1068" t="e">
        <v>#N/A</v>
      </c>
      <c r="I1068" t="e">
        <v>#N/A</v>
      </c>
      <c r="J1068">
        <v>38.17</v>
      </c>
      <c r="K1068">
        <v>27.13</v>
      </c>
      <c r="L1068">
        <v>36.17</v>
      </c>
      <c r="M1068" s="13">
        <v>36980</v>
      </c>
      <c r="N1068">
        <v>41.44</v>
      </c>
    </row>
    <row r="1069" spans="1:14" x14ac:dyDescent="0.2">
      <c r="A1069" s="13">
        <v>36810</v>
      </c>
      <c r="B1069" t="e">
        <v>#N/A</v>
      </c>
      <c r="C1069">
        <v>61.96</v>
      </c>
      <c r="D1069">
        <v>52.03</v>
      </c>
      <c r="E1069">
        <v>23.83</v>
      </c>
      <c r="F1069" t="e">
        <v>#N/A</v>
      </c>
      <c r="G1069" t="e">
        <v>#N/A</v>
      </c>
      <c r="H1069" t="e">
        <v>#N/A</v>
      </c>
      <c r="I1069" t="e">
        <v>#N/A</v>
      </c>
      <c r="J1069">
        <v>35.869999999999997</v>
      </c>
      <c r="K1069">
        <v>25.19</v>
      </c>
      <c r="L1069">
        <v>29.25</v>
      </c>
      <c r="M1069" s="13">
        <v>36983</v>
      </c>
      <c r="N1069">
        <v>47.2</v>
      </c>
    </row>
    <row r="1070" spans="1:14" x14ac:dyDescent="0.2">
      <c r="A1070" s="13">
        <v>36811</v>
      </c>
      <c r="B1070" t="e">
        <v>#N/A</v>
      </c>
      <c r="C1070">
        <v>60.75</v>
      </c>
      <c r="D1070">
        <v>51.5</v>
      </c>
      <c r="E1070">
        <v>22.87</v>
      </c>
      <c r="F1070" t="e">
        <v>#N/A</v>
      </c>
      <c r="G1070" t="e">
        <v>#N/A</v>
      </c>
      <c r="H1070" t="e">
        <v>#N/A</v>
      </c>
      <c r="I1070" t="e">
        <v>#N/A</v>
      </c>
      <c r="J1070">
        <v>31</v>
      </c>
      <c r="K1070">
        <v>22.55</v>
      </c>
      <c r="L1070">
        <v>27.5</v>
      </c>
      <c r="M1070" s="13">
        <v>36984</v>
      </c>
      <c r="N1070">
        <v>46.74</v>
      </c>
    </row>
    <row r="1071" spans="1:14" x14ac:dyDescent="0.2">
      <c r="A1071" s="13">
        <v>36812</v>
      </c>
      <c r="B1071" t="e">
        <v>#N/A</v>
      </c>
      <c r="C1071">
        <v>62.5</v>
      </c>
      <c r="D1071">
        <v>51.69</v>
      </c>
      <c r="E1071">
        <v>25.38</v>
      </c>
      <c r="F1071" t="e">
        <v>#N/A</v>
      </c>
      <c r="G1071" t="e">
        <v>#N/A</v>
      </c>
      <c r="H1071" t="e">
        <v>#N/A</v>
      </c>
      <c r="I1071" t="e">
        <v>#N/A</v>
      </c>
      <c r="J1071">
        <v>32</v>
      </c>
      <c r="K1071">
        <v>23.95</v>
      </c>
      <c r="L1071">
        <v>28.17</v>
      </c>
      <c r="M1071" s="13">
        <v>36985</v>
      </c>
      <c r="N1071">
        <v>47.72</v>
      </c>
    </row>
    <row r="1072" spans="1:14" x14ac:dyDescent="0.2">
      <c r="A1072" s="13">
        <v>36813</v>
      </c>
      <c r="B1072" t="e">
        <v>#N/A</v>
      </c>
      <c r="C1072" t="e">
        <v>#N/A</v>
      </c>
      <c r="D1072">
        <v>44.75</v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>
        <v>34</v>
      </c>
      <c r="K1072">
        <v>20</v>
      </c>
      <c r="L1072">
        <v>26.75</v>
      </c>
      <c r="M1072" s="13">
        <v>36986</v>
      </c>
      <c r="N1072">
        <v>48.91</v>
      </c>
    </row>
    <row r="1073" spans="1:14" x14ac:dyDescent="0.2">
      <c r="A1073" s="13">
        <v>36814</v>
      </c>
      <c r="B1073" t="e">
        <v>#N/A</v>
      </c>
      <c r="C1073" t="e">
        <v>#N/A</v>
      </c>
      <c r="D1073">
        <v>44.75</v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>
        <v>34</v>
      </c>
      <c r="K1073">
        <v>20</v>
      </c>
      <c r="L1073">
        <v>26.83</v>
      </c>
      <c r="M1073" s="13">
        <v>36987</v>
      </c>
      <c r="N1073">
        <v>48.53</v>
      </c>
    </row>
    <row r="1074" spans="1:14" x14ac:dyDescent="0.2">
      <c r="A1074" s="13">
        <v>36815</v>
      </c>
      <c r="B1074" t="e">
        <v>#N/A</v>
      </c>
      <c r="C1074" t="e">
        <v>#N/A</v>
      </c>
      <c r="D1074">
        <v>53.4</v>
      </c>
      <c r="E1074">
        <v>25.27</v>
      </c>
      <c r="F1074" t="e">
        <v>#N/A</v>
      </c>
      <c r="G1074" t="e">
        <v>#N/A</v>
      </c>
      <c r="H1074" t="e">
        <v>#N/A</v>
      </c>
      <c r="I1074" t="e">
        <v>#N/A</v>
      </c>
      <c r="J1074">
        <v>35.75</v>
      </c>
      <c r="K1074">
        <v>25.83</v>
      </c>
      <c r="L1074">
        <v>29</v>
      </c>
      <c r="M1074" s="13">
        <v>36988</v>
      </c>
      <c r="N1074">
        <v>37.020000000000003</v>
      </c>
    </row>
    <row r="1075" spans="1:14" x14ac:dyDescent="0.2">
      <c r="A1075" s="13">
        <v>36816</v>
      </c>
      <c r="B1075" t="e">
        <v>#N/A</v>
      </c>
      <c r="C1075" t="e">
        <v>#N/A</v>
      </c>
      <c r="D1075">
        <v>54.61</v>
      </c>
      <c r="E1075">
        <v>35.97</v>
      </c>
      <c r="F1075" t="e">
        <v>#N/A</v>
      </c>
      <c r="G1075" t="e">
        <v>#N/A</v>
      </c>
      <c r="H1075" t="e">
        <v>#N/A</v>
      </c>
      <c r="I1075" t="e">
        <v>#N/A</v>
      </c>
      <c r="J1075">
        <v>42</v>
      </c>
      <c r="K1075">
        <v>33.86</v>
      </c>
      <c r="L1075">
        <v>45</v>
      </c>
      <c r="M1075" s="13">
        <v>36989</v>
      </c>
      <c r="N1075">
        <v>37.130000000000003</v>
      </c>
    </row>
    <row r="1076" spans="1:14" x14ac:dyDescent="0.2">
      <c r="A1076" s="13">
        <v>36817</v>
      </c>
      <c r="B1076" t="e">
        <v>#N/A</v>
      </c>
      <c r="C1076" t="e">
        <v>#N/A</v>
      </c>
      <c r="D1076">
        <v>54.61</v>
      </c>
      <c r="E1076">
        <v>36.96</v>
      </c>
      <c r="F1076" t="e">
        <v>#N/A</v>
      </c>
      <c r="G1076" t="e">
        <v>#N/A</v>
      </c>
      <c r="H1076" t="e">
        <v>#N/A</v>
      </c>
      <c r="I1076" t="e">
        <v>#N/A</v>
      </c>
      <c r="J1076">
        <v>42.54</v>
      </c>
      <c r="K1076">
        <v>37.86</v>
      </c>
      <c r="L1076">
        <v>41.5</v>
      </c>
      <c r="M1076" s="13">
        <v>36990</v>
      </c>
      <c r="N1076">
        <v>55.24</v>
      </c>
    </row>
    <row r="1077" spans="1:14" x14ac:dyDescent="0.2">
      <c r="A1077" s="13">
        <v>36818</v>
      </c>
      <c r="B1077" t="e">
        <v>#N/A</v>
      </c>
      <c r="C1077" t="e">
        <v>#N/A</v>
      </c>
      <c r="D1077">
        <v>56.87</v>
      </c>
      <c r="E1077">
        <v>35.11</v>
      </c>
      <c r="F1077" t="e">
        <v>#N/A</v>
      </c>
      <c r="G1077" t="e">
        <v>#N/A</v>
      </c>
      <c r="H1077" t="e">
        <v>#N/A</v>
      </c>
      <c r="I1077" t="e">
        <v>#N/A</v>
      </c>
      <c r="J1077">
        <v>40.630000000000003</v>
      </c>
      <c r="K1077">
        <v>38.03</v>
      </c>
      <c r="L1077">
        <v>40.92</v>
      </c>
      <c r="M1077" s="13">
        <v>36991</v>
      </c>
      <c r="N1077">
        <v>56.54</v>
      </c>
    </row>
    <row r="1078" spans="1:14" x14ac:dyDescent="0.2">
      <c r="A1078" s="13">
        <v>36819</v>
      </c>
      <c r="B1078" t="e">
        <v>#N/A</v>
      </c>
      <c r="C1078" t="e">
        <v>#N/A</v>
      </c>
      <c r="D1078">
        <v>51.41</v>
      </c>
      <c r="E1078">
        <v>33.01</v>
      </c>
      <c r="F1078" t="e">
        <v>#N/A</v>
      </c>
      <c r="G1078" t="e">
        <v>#N/A</v>
      </c>
      <c r="H1078" t="e">
        <v>#N/A</v>
      </c>
      <c r="I1078" t="e">
        <v>#N/A</v>
      </c>
      <c r="J1078">
        <v>40</v>
      </c>
      <c r="K1078">
        <v>33.450000000000003</v>
      </c>
      <c r="L1078">
        <v>39.200000000000003</v>
      </c>
      <c r="M1078" s="13">
        <v>36992</v>
      </c>
      <c r="N1078">
        <v>54.75</v>
      </c>
    </row>
    <row r="1079" spans="1:14" x14ac:dyDescent="0.2">
      <c r="A1079" s="13">
        <v>36820</v>
      </c>
      <c r="B1079" t="e">
        <v>#N/A</v>
      </c>
      <c r="C1079" t="e">
        <v>#N/A</v>
      </c>
      <c r="D1079" t="e">
        <v>#N/A</v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>
        <v>31.42</v>
      </c>
      <c r="K1079">
        <v>24</v>
      </c>
      <c r="L1079">
        <v>27.25</v>
      </c>
      <c r="M1079" s="13">
        <v>36993</v>
      </c>
      <c r="N1079">
        <v>48.74</v>
      </c>
    </row>
    <row r="1080" spans="1:14" x14ac:dyDescent="0.2">
      <c r="A1080" s="13">
        <v>36821</v>
      </c>
      <c r="B1080" t="e">
        <v>#N/A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  <c r="H1080" t="e">
        <v>#N/A</v>
      </c>
      <c r="I1080" t="e">
        <v>#N/A</v>
      </c>
      <c r="J1080">
        <v>31.42</v>
      </c>
      <c r="K1080">
        <v>24</v>
      </c>
      <c r="L1080">
        <v>27.25</v>
      </c>
      <c r="M1080" s="13">
        <v>36994</v>
      </c>
      <c r="N1080">
        <v>43.82</v>
      </c>
    </row>
    <row r="1081" spans="1:14" x14ac:dyDescent="0.2">
      <c r="A1081" s="13">
        <v>36822</v>
      </c>
      <c r="B1081" t="e">
        <v>#N/A</v>
      </c>
      <c r="C1081" t="e">
        <v>#N/A</v>
      </c>
      <c r="D1081" t="e">
        <v>#N/A</v>
      </c>
      <c r="E1081">
        <v>34.49</v>
      </c>
      <c r="F1081" t="e">
        <v>#N/A</v>
      </c>
      <c r="G1081" t="e">
        <v>#N/A</v>
      </c>
      <c r="H1081" t="e">
        <v>#N/A</v>
      </c>
      <c r="I1081" t="e">
        <v>#N/A</v>
      </c>
      <c r="J1081">
        <v>39</v>
      </c>
      <c r="K1081">
        <v>37.04</v>
      </c>
      <c r="L1081">
        <v>40</v>
      </c>
      <c r="M1081" s="13">
        <v>36995</v>
      </c>
      <c r="N1081">
        <v>34.5</v>
      </c>
    </row>
    <row r="1082" spans="1:14" x14ac:dyDescent="0.2">
      <c r="A1082" s="13">
        <v>36823</v>
      </c>
      <c r="B1082" t="e">
        <v>#N/A</v>
      </c>
      <c r="C1082" t="e">
        <v>#N/A</v>
      </c>
      <c r="D1082">
        <v>49.63</v>
      </c>
      <c r="E1082">
        <v>40.450000000000003</v>
      </c>
      <c r="F1082" t="e">
        <v>#N/A</v>
      </c>
      <c r="G1082" t="e">
        <v>#N/A</v>
      </c>
      <c r="H1082" t="e">
        <v>#N/A</v>
      </c>
      <c r="I1082" t="e">
        <v>#N/A</v>
      </c>
      <c r="J1082">
        <v>43</v>
      </c>
      <c r="K1082">
        <v>38.950000000000003</v>
      </c>
      <c r="L1082">
        <v>45.8</v>
      </c>
      <c r="M1082" s="13">
        <v>36996</v>
      </c>
      <c r="N1082">
        <v>34.5</v>
      </c>
    </row>
    <row r="1083" spans="1:14" x14ac:dyDescent="0.2">
      <c r="A1083" s="13">
        <v>36824</v>
      </c>
      <c r="B1083" t="e">
        <v>#N/A</v>
      </c>
      <c r="C1083">
        <v>59.25</v>
      </c>
      <c r="D1083">
        <v>48.88</v>
      </c>
      <c r="E1083">
        <v>47.29</v>
      </c>
      <c r="F1083" t="e">
        <v>#N/A</v>
      </c>
      <c r="G1083" t="e">
        <v>#N/A</v>
      </c>
      <c r="H1083" t="e">
        <v>#N/A</v>
      </c>
      <c r="I1083" t="e">
        <v>#N/A</v>
      </c>
      <c r="J1083">
        <v>48.5</v>
      </c>
      <c r="K1083">
        <v>46.98</v>
      </c>
      <c r="L1083">
        <v>46.29</v>
      </c>
      <c r="M1083" s="13">
        <v>36997</v>
      </c>
      <c r="N1083">
        <v>50.83</v>
      </c>
    </row>
    <row r="1084" spans="1:14" x14ac:dyDescent="0.2">
      <c r="A1084" s="13">
        <v>36825</v>
      </c>
      <c r="B1084" t="e">
        <v>#N/A</v>
      </c>
      <c r="C1084">
        <v>60.94</v>
      </c>
      <c r="D1084">
        <v>46.76</v>
      </c>
      <c r="E1084">
        <v>46.25</v>
      </c>
      <c r="F1084" t="e">
        <v>#N/A</v>
      </c>
      <c r="G1084" t="e">
        <v>#N/A</v>
      </c>
      <c r="H1084" t="e">
        <v>#N/A</v>
      </c>
      <c r="I1084" t="e">
        <v>#N/A</v>
      </c>
      <c r="J1084">
        <v>46.53</v>
      </c>
      <c r="K1084">
        <v>48.24</v>
      </c>
      <c r="L1084">
        <v>45</v>
      </c>
      <c r="M1084" s="13">
        <v>36998</v>
      </c>
      <c r="N1084">
        <v>53.71</v>
      </c>
    </row>
    <row r="1085" spans="1:14" x14ac:dyDescent="0.2">
      <c r="A1085" s="13">
        <v>36826</v>
      </c>
      <c r="B1085" t="e">
        <v>#N/A</v>
      </c>
      <c r="C1085">
        <v>64.45</v>
      </c>
      <c r="D1085">
        <v>52.39</v>
      </c>
      <c r="E1085">
        <v>34.299999999999997</v>
      </c>
      <c r="F1085" t="e">
        <v>#N/A</v>
      </c>
      <c r="G1085" t="e">
        <v>#N/A</v>
      </c>
      <c r="H1085" t="e">
        <v>#N/A</v>
      </c>
      <c r="I1085" t="e">
        <v>#N/A</v>
      </c>
      <c r="J1085">
        <v>41.33</v>
      </c>
      <c r="K1085">
        <v>34.21</v>
      </c>
      <c r="L1085">
        <v>37.71</v>
      </c>
      <c r="M1085" s="13">
        <v>36999</v>
      </c>
      <c r="N1085">
        <v>53.63</v>
      </c>
    </row>
    <row r="1086" spans="1:14" x14ac:dyDescent="0.2">
      <c r="A1086" s="13">
        <v>36827</v>
      </c>
      <c r="B1086" t="e">
        <v>#N/A</v>
      </c>
      <c r="C1086" t="e">
        <v>#N/A</v>
      </c>
      <c r="D1086">
        <v>40.200000000000003</v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>
        <v>32</v>
      </c>
      <c r="K1086">
        <v>22</v>
      </c>
      <c r="L1086">
        <v>26.5</v>
      </c>
      <c r="M1086" s="13">
        <v>37000</v>
      </c>
      <c r="N1086">
        <v>48.61</v>
      </c>
    </row>
    <row r="1087" spans="1:14" x14ac:dyDescent="0.2">
      <c r="A1087" s="13">
        <v>36828</v>
      </c>
      <c r="B1087" t="e">
        <v>#N/A</v>
      </c>
      <c r="C1087" t="e">
        <v>#N/A</v>
      </c>
      <c r="D1087">
        <v>40.200000000000003</v>
      </c>
      <c r="E1087" t="e">
        <v>#N/A</v>
      </c>
      <c r="F1087" t="e">
        <v>#N/A</v>
      </c>
      <c r="G1087" t="e">
        <v>#N/A</v>
      </c>
      <c r="H1087" t="e">
        <v>#N/A</v>
      </c>
      <c r="I1087" t="e">
        <v>#N/A</v>
      </c>
      <c r="J1087">
        <v>32</v>
      </c>
      <c r="K1087">
        <v>22</v>
      </c>
      <c r="L1087">
        <v>26.5</v>
      </c>
      <c r="M1087" s="13">
        <v>37001</v>
      </c>
      <c r="N1087">
        <v>42.46</v>
      </c>
    </row>
    <row r="1088" spans="1:14" x14ac:dyDescent="0.2">
      <c r="A1088" s="13">
        <v>36829</v>
      </c>
      <c r="B1088" t="e">
        <v>#N/A</v>
      </c>
      <c r="C1088" t="e">
        <v>#N/A</v>
      </c>
      <c r="D1088">
        <v>48.77</v>
      </c>
      <c r="E1088">
        <v>35.01</v>
      </c>
      <c r="F1088" t="e">
        <v>#N/A</v>
      </c>
      <c r="G1088" t="e">
        <v>#N/A</v>
      </c>
      <c r="H1088" t="e">
        <v>#N/A</v>
      </c>
      <c r="I1088" t="e">
        <v>#N/A</v>
      </c>
      <c r="J1088">
        <v>40.5</v>
      </c>
      <c r="K1088">
        <v>33.61</v>
      </c>
      <c r="L1088">
        <v>35</v>
      </c>
      <c r="M1088" s="13">
        <v>37002</v>
      </c>
      <c r="N1088">
        <v>36.409999999999997</v>
      </c>
    </row>
    <row r="1089" spans="1:14" x14ac:dyDescent="0.2">
      <c r="A1089" s="13">
        <v>36830</v>
      </c>
      <c r="B1089" t="e">
        <v>#N/A</v>
      </c>
      <c r="C1089" t="e">
        <v>#N/A</v>
      </c>
      <c r="D1089">
        <v>52.38</v>
      </c>
      <c r="E1089">
        <v>37.409999999999997</v>
      </c>
      <c r="F1089" t="e">
        <v>#N/A</v>
      </c>
      <c r="G1089" t="e">
        <v>#N/A</v>
      </c>
      <c r="H1089" t="e">
        <v>#N/A</v>
      </c>
      <c r="I1089" t="e">
        <v>#N/A</v>
      </c>
      <c r="J1089">
        <v>39.92</v>
      </c>
      <c r="K1089">
        <v>35.75</v>
      </c>
      <c r="L1089">
        <v>39</v>
      </c>
      <c r="M1089" s="13">
        <v>37003</v>
      </c>
      <c r="N1089">
        <v>36.409999999999997</v>
      </c>
    </row>
    <row r="1090" spans="1:14" x14ac:dyDescent="0.2">
      <c r="A1090" s="13">
        <v>36831</v>
      </c>
      <c r="B1090" t="e">
        <v>#N/A</v>
      </c>
      <c r="C1090" t="e">
        <v>#N/A</v>
      </c>
      <c r="D1090">
        <v>52.33</v>
      </c>
      <c r="E1090">
        <v>37.619999999999997</v>
      </c>
      <c r="F1090" t="e">
        <v>#N/A</v>
      </c>
      <c r="G1090" t="e">
        <v>#N/A</v>
      </c>
      <c r="H1090" t="e">
        <v>#N/A</v>
      </c>
      <c r="I1090" t="e">
        <v>#N/A</v>
      </c>
      <c r="J1090">
        <v>45.67</v>
      </c>
      <c r="K1090">
        <v>37.76</v>
      </c>
      <c r="L1090">
        <v>39.75</v>
      </c>
      <c r="M1090" s="13">
        <v>37004</v>
      </c>
      <c r="N1090">
        <v>54.54</v>
      </c>
    </row>
    <row r="1091" spans="1:14" x14ac:dyDescent="0.2">
      <c r="A1091" s="13">
        <v>36832</v>
      </c>
      <c r="B1091" t="e">
        <v>#N/A</v>
      </c>
      <c r="C1091">
        <v>60.25</v>
      </c>
      <c r="D1091">
        <v>50.7</v>
      </c>
      <c r="E1091">
        <v>42.61</v>
      </c>
      <c r="F1091" t="e">
        <v>#N/A</v>
      </c>
      <c r="G1091" t="e">
        <v>#N/A</v>
      </c>
      <c r="H1091" t="e">
        <v>#N/A</v>
      </c>
      <c r="I1091" t="e">
        <v>#N/A</v>
      </c>
      <c r="J1091">
        <v>45.6</v>
      </c>
      <c r="K1091">
        <v>40.840000000000003</v>
      </c>
      <c r="L1091">
        <v>40.5</v>
      </c>
      <c r="M1091" s="13">
        <v>37005</v>
      </c>
      <c r="N1091">
        <v>53.31</v>
      </c>
    </row>
    <row r="1092" spans="1:14" x14ac:dyDescent="0.2">
      <c r="A1092" s="13">
        <v>36833</v>
      </c>
      <c r="B1092" t="e">
        <v>#N/A</v>
      </c>
      <c r="C1092" t="e">
        <v>#N/A</v>
      </c>
      <c r="D1092">
        <v>50.16</v>
      </c>
      <c r="E1092">
        <v>39.049999999999997</v>
      </c>
      <c r="F1092" t="e">
        <v>#N/A</v>
      </c>
      <c r="G1092" t="e">
        <v>#N/A</v>
      </c>
      <c r="H1092" t="e">
        <v>#N/A</v>
      </c>
      <c r="I1092" t="e">
        <v>#N/A</v>
      </c>
      <c r="J1092">
        <v>43.8</v>
      </c>
      <c r="K1092">
        <v>36.340000000000003</v>
      </c>
      <c r="L1092">
        <v>38.5</v>
      </c>
      <c r="M1092" s="13">
        <v>37006</v>
      </c>
      <c r="N1092">
        <v>42.99</v>
      </c>
    </row>
    <row r="1093" spans="1:14" x14ac:dyDescent="0.2">
      <c r="A1093" s="13">
        <v>36834</v>
      </c>
      <c r="B1093" t="e">
        <v>#N/A</v>
      </c>
      <c r="C1093" t="e">
        <v>#N/A</v>
      </c>
      <c r="D1093" t="e">
        <v>#N/A</v>
      </c>
      <c r="E1093">
        <v>24</v>
      </c>
      <c r="F1093" t="e">
        <v>#N/A</v>
      </c>
      <c r="G1093" t="e">
        <v>#N/A</v>
      </c>
      <c r="H1093" t="e">
        <v>#N/A</v>
      </c>
      <c r="I1093" t="e">
        <v>#N/A</v>
      </c>
      <c r="J1093">
        <v>28.5</v>
      </c>
      <c r="K1093">
        <v>24.29</v>
      </c>
      <c r="L1093">
        <v>28.13</v>
      </c>
      <c r="M1093" s="13">
        <v>37007</v>
      </c>
      <c r="N1093">
        <v>39.630000000000003</v>
      </c>
    </row>
    <row r="1094" spans="1:14" x14ac:dyDescent="0.2">
      <c r="A1094" s="13">
        <v>36835</v>
      </c>
      <c r="B1094" t="e">
        <v>#N/A</v>
      </c>
      <c r="C1094" t="e">
        <v>#N/A</v>
      </c>
      <c r="D1094" t="e">
        <v>#N/A</v>
      </c>
      <c r="E1094">
        <v>24</v>
      </c>
      <c r="F1094" t="e">
        <v>#N/A</v>
      </c>
      <c r="G1094" t="e">
        <v>#N/A</v>
      </c>
      <c r="H1094" t="e">
        <v>#N/A</v>
      </c>
      <c r="I1094" t="e">
        <v>#N/A</v>
      </c>
      <c r="J1094">
        <v>28.5</v>
      </c>
      <c r="K1094">
        <v>24.19</v>
      </c>
      <c r="L1094">
        <v>28.13</v>
      </c>
      <c r="M1094" s="13">
        <v>37008</v>
      </c>
      <c r="N1094">
        <v>39.630000000000003</v>
      </c>
    </row>
    <row r="1095" spans="1:14" x14ac:dyDescent="0.2">
      <c r="A1095" s="13">
        <v>36836</v>
      </c>
      <c r="B1095" t="e">
        <v>#N/A</v>
      </c>
      <c r="C1095" t="e">
        <v>#N/A</v>
      </c>
      <c r="D1095">
        <v>48.86</v>
      </c>
      <c r="E1095">
        <v>38.64</v>
      </c>
      <c r="F1095" t="e">
        <v>#N/A</v>
      </c>
      <c r="G1095" t="e">
        <v>#N/A</v>
      </c>
      <c r="H1095" t="e">
        <v>#N/A</v>
      </c>
      <c r="I1095" t="e">
        <v>#N/A</v>
      </c>
      <c r="J1095">
        <v>42.5</v>
      </c>
      <c r="K1095">
        <v>35.68</v>
      </c>
      <c r="L1095">
        <v>38</v>
      </c>
      <c r="M1095" s="13">
        <v>37011</v>
      </c>
      <c r="N1095">
        <v>61.16</v>
      </c>
    </row>
    <row r="1096" spans="1:14" x14ac:dyDescent="0.2">
      <c r="A1096" s="13">
        <v>36837</v>
      </c>
      <c r="B1096" t="e">
        <v>#N/A</v>
      </c>
      <c r="C1096" t="e">
        <v>#N/A</v>
      </c>
      <c r="D1096">
        <v>44.26</v>
      </c>
      <c r="E1096">
        <v>31.96</v>
      </c>
      <c r="F1096" t="e">
        <v>#N/A</v>
      </c>
      <c r="G1096" t="e">
        <v>#N/A</v>
      </c>
      <c r="H1096" t="e">
        <v>#N/A</v>
      </c>
      <c r="I1096" t="e">
        <v>#N/A</v>
      </c>
      <c r="J1096">
        <v>35.86</v>
      </c>
      <c r="K1096">
        <v>28.68</v>
      </c>
      <c r="L1096">
        <v>33.880000000000003</v>
      </c>
      <c r="M1096" s="13">
        <v>37012</v>
      </c>
      <c r="N1096">
        <v>54.76</v>
      </c>
    </row>
    <row r="1097" spans="1:14" x14ac:dyDescent="0.2">
      <c r="A1097" s="13">
        <v>36838</v>
      </c>
      <c r="B1097" t="e">
        <v>#N/A</v>
      </c>
      <c r="C1097" t="e">
        <v>#N/A</v>
      </c>
      <c r="D1097">
        <v>41.14</v>
      </c>
      <c r="E1097">
        <v>36.409999999999997</v>
      </c>
      <c r="F1097" t="e">
        <v>#N/A</v>
      </c>
      <c r="G1097" t="e">
        <v>#N/A</v>
      </c>
      <c r="H1097" t="e">
        <v>#N/A</v>
      </c>
      <c r="I1097" t="e">
        <v>#N/A</v>
      </c>
      <c r="J1097">
        <v>37.380000000000003</v>
      </c>
      <c r="K1097">
        <v>34.119999999999997</v>
      </c>
      <c r="L1097">
        <v>40.130000000000003</v>
      </c>
      <c r="M1097" s="13">
        <v>37013</v>
      </c>
      <c r="N1097">
        <v>60.47</v>
      </c>
    </row>
    <row r="1098" spans="1:14" x14ac:dyDescent="0.2">
      <c r="A1098" s="13">
        <v>36839</v>
      </c>
      <c r="B1098" t="e">
        <v>#N/A</v>
      </c>
      <c r="C1098" t="e">
        <v>#N/A</v>
      </c>
      <c r="D1098">
        <v>39.880000000000003</v>
      </c>
      <c r="E1098">
        <v>40.11</v>
      </c>
      <c r="F1098" t="e">
        <v>#N/A</v>
      </c>
      <c r="G1098" t="e">
        <v>#N/A</v>
      </c>
      <c r="H1098" t="e">
        <v>#N/A</v>
      </c>
      <c r="I1098" t="e">
        <v>#N/A</v>
      </c>
      <c r="J1098">
        <v>40.39</v>
      </c>
      <c r="K1098">
        <v>37.28</v>
      </c>
      <c r="L1098">
        <v>42.25</v>
      </c>
      <c r="M1098" s="13">
        <v>37014</v>
      </c>
      <c r="N1098">
        <v>67.3</v>
      </c>
    </row>
    <row r="1099" spans="1:14" x14ac:dyDescent="0.2">
      <c r="A1099" s="13">
        <v>36840</v>
      </c>
      <c r="B1099" t="e">
        <v>#N/A</v>
      </c>
      <c r="C1099" t="e">
        <v>#N/A</v>
      </c>
      <c r="D1099">
        <v>36</v>
      </c>
      <c r="E1099">
        <v>40.24</v>
      </c>
      <c r="F1099" t="e">
        <v>#N/A</v>
      </c>
      <c r="G1099" t="e">
        <v>#N/A</v>
      </c>
      <c r="H1099" t="e">
        <v>#N/A</v>
      </c>
      <c r="I1099" t="e">
        <v>#N/A</v>
      </c>
      <c r="J1099">
        <v>40.97</v>
      </c>
      <c r="K1099">
        <v>37.049999999999997</v>
      </c>
      <c r="L1099">
        <v>40.880000000000003</v>
      </c>
      <c r="M1099" s="13">
        <v>37015</v>
      </c>
      <c r="N1099">
        <v>60.25</v>
      </c>
    </row>
    <row r="1100" spans="1:14" x14ac:dyDescent="0.2">
      <c r="A1100" s="13">
        <v>36841</v>
      </c>
      <c r="B1100" t="e">
        <v>#N/A</v>
      </c>
      <c r="C1100" t="e">
        <v>#N/A</v>
      </c>
      <c r="D1100" t="e">
        <v>#N/A</v>
      </c>
      <c r="E1100">
        <v>27</v>
      </c>
      <c r="F1100" t="e">
        <v>#N/A</v>
      </c>
      <c r="G1100" t="e">
        <v>#N/A</v>
      </c>
      <c r="H1100" t="e">
        <v>#N/A</v>
      </c>
      <c r="I1100" t="e">
        <v>#N/A</v>
      </c>
      <c r="J1100">
        <v>32</v>
      </c>
      <c r="K1100">
        <v>25.05</v>
      </c>
      <c r="L1100">
        <v>28</v>
      </c>
      <c r="M1100" s="13">
        <v>37016</v>
      </c>
      <c r="N1100">
        <v>26.63</v>
      </c>
    </row>
    <row r="1101" spans="1:14" x14ac:dyDescent="0.2">
      <c r="A1101" s="13">
        <v>36842</v>
      </c>
      <c r="B1101" t="e">
        <v>#N/A</v>
      </c>
      <c r="C1101" t="e">
        <v>#N/A</v>
      </c>
      <c r="D1101">
        <v>26.77</v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>
        <v>32</v>
      </c>
      <c r="K1101">
        <v>25.05</v>
      </c>
      <c r="L1101">
        <v>28</v>
      </c>
      <c r="M1101" s="13">
        <v>37017</v>
      </c>
      <c r="N1101">
        <v>26.63</v>
      </c>
    </row>
    <row r="1102" spans="1:14" x14ac:dyDescent="0.2">
      <c r="A1102" s="13">
        <v>36843</v>
      </c>
      <c r="B1102" t="e">
        <v>#N/A</v>
      </c>
      <c r="C1102">
        <v>64</v>
      </c>
      <c r="D1102">
        <v>48.48</v>
      </c>
      <c r="E1102">
        <v>46.12</v>
      </c>
      <c r="F1102" t="e">
        <v>#N/A</v>
      </c>
      <c r="G1102" t="e">
        <v>#N/A</v>
      </c>
      <c r="H1102" t="e">
        <v>#N/A</v>
      </c>
      <c r="I1102" t="e">
        <v>#N/A</v>
      </c>
      <c r="J1102">
        <v>46.33</v>
      </c>
      <c r="K1102">
        <v>42.28</v>
      </c>
      <c r="L1102">
        <v>48</v>
      </c>
      <c r="M1102" s="13">
        <v>37018</v>
      </c>
      <c r="N1102">
        <v>41.7</v>
      </c>
    </row>
    <row r="1103" spans="1:14" x14ac:dyDescent="0.2">
      <c r="A1103" s="13">
        <v>36844</v>
      </c>
      <c r="B1103" t="e">
        <v>#N/A</v>
      </c>
      <c r="C1103" t="e">
        <v>#N/A</v>
      </c>
      <c r="D1103">
        <v>52.89</v>
      </c>
      <c r="E1103">
        <v>46</v>
      </c>
      <c r="F1103" t="e">
        <v>#N/A</v>
      </c>
      <c r="G1103" t="e">
        <v>#N/A</v>
      </c>
      <c r="H1103" t="e">
        <v>#N/A</v>
      </c>
      <c r="I1103" t="e">
        <v>#N/A</v>
      </c>
      <c r="J1103">
        <v>46.3</v>
      </c>
      <c r="K1103">
        <v>42.3</v>
      </c>
      <c r="L1103">
        <v>44.13</v>
      </c>
      <c r="M1103" s="13">
        <v>37019</v>
      </c>
      <c r="N1103">
        <v>34.33</v>
      </c>
    </row>
    <row r="1104" spans="1:14" x14ac:dyDescent="0.2">
      <c r="A1104" s="13">
        <v>36845</v>
      </c>
      <c r="B1104" t="e">
        <v>#N/A</v>
      </c>
      <c r="C1104">
        <v>61.5</v>
      </c>
      <c r="D1104">
        <v>48.92</v>
      </c>
      <c r="E1104">
        <v>37.93</v>
      </c>
      <c r="F1104" t="e">
        <v>#N/A</v>
      </c>
      <c r="G1104" t="e">
        <v>#N/A</v>
      </c>
      <c r="H1104" t="e">
        <v>#N/A</v>
      </c>
      <c r="I1104" t="e">
        <v>#N/A</v>
      </c>
      <c r="J1104">
        <v>42</v>
      </c>
      <c r="K1104">
        <v>34.799999999999997</v>
      </c>
      <c r="L1104">
        <v>42.17</v>
      </c>
      <c r="M1104" s="13">
        <v>37020</v>
      </c>
      <c r="N1104">
        <v>38.93</v>
      </c>
    </row>
    <row r="1105" spans="1:14" x14ac:dyDescent="0.2">
      <c r="A1105" s="13">
        <v>36846</v>
      </c>
      <c r="B1105" t="e">
        <v>#N/A</v>
      </c>
      <c r="C1105" t="e">
        <v>#N/A</v>
      </c>
      <c r="D1105">
        <v>42.73</v>
      </c>
      <c r="E1105">
        <v>49.66</v>
      </c>
      <c r="F1105" t="e">
        <v>#N/A</v>
      </c>
      <c r="G1105" t="e">
        <v>#N/A</v>
      </c>
      <c r="H1105" t="e">
        <v>#N/A</v>
      </c>
      <c r="I1105" t="e">
        <v>#N/A</v>
      </c>
      <c r="J1105">
        <v>48.94</v>
      </c>
      <c r="K1105">
        <v>47.75</v>
      </c>
      <c r="L1105">
        <v>47</v>
      </c>
      <c r="M1105" s="13">
        <v>37021</v>
      </c>
      <c r="N1105">
        <v>47.14</v>
      </c>
    </row>
    <row r="1106" spans="1:14" x14ac:dyDescent="0.2">
      <c r="A1106" s="13">
        <v>36847</v>
      </c>
      <c r="B1106" t="e">
        <v>#N/A</v>
      </c>
      <c r="C1106">
        <v>64.67</v>
      </c>
      <c r="D1106">
        <v>47.4</v>
      </c>
      <c r="E1106">
        <v>45.56</v>
      </c>
      <c r="F1106" t="e">
        <v>#N/A</v>
      </c>
      <c r="G1106" t="e">
        <v>#N/A</v>
      </c>
      <c r="H1106" t="e">
        <v>#N/A</v>
      </c>
      <c r="I1106" t="e">
        <v>#N/A</v>
      </c>
      <c r="J1106">
        <v>45.98</v>
      </c>
      <c r="K1106">
        <v>42.83</v>
      </c>
      <c r="L1106">
        <v>44.67</v>
      </c>
      <c r="M1106" s="13">
        <v>37022</v>
      </c>
      <c r="N1106">
        <v>55.53</v>
      </c>
    </row>
    <row r="1107" spans="1:14" x14ac:dyDescent="0.2">
      <c r="A1107" s="13">
        <v>36848</v>
      </c>
      <c r="B1107" t="e">
        <v>#N/A</v>
      </c>
      <c r="C1107" t="e">
        <v>#N/A</v>
      </c>
      <c r="D1107">
        <v>45</v>
      </c>
      <c r="E1107">
        <v>33.07</v>
      </c>
      <c r="F1107" t="e">
        <v>#N/A</v>
      </c>
      <c r="G1107" t="e">
        <v>#N/A</v>
      </c>
      <c r="H1107" t="e">
        <v>#N/A</v>
      </c>
      <c r="I1107" t="e">
        <v>#N/A</v>
      </c>
      <c r="J1107">
        <v>35.74</v>
      </c>
      <c r="K1107">
        <v>32.5</v>
      </c>
      <c r="L1107">
        <v>32</v>
      </c>
      <c r="M1107" s="13">
        <v>37023</v>
      </c>
      <c r="N1107">
        <v>29.17</v>
      </c>
    </row>
    <row r="1108" spans="1:14" x14ac:dyDescent="0.2">
      <c r="A1108" s="13">
        <v>36849</v>
      </c>
      <c r="B1108" t="e">
        <v>#N/A</v>
      </c>
      <c r="C1108" t="e">
        <v>#N/A</v>
      </c>
      <c r="D1108" t="e">
        <v>#N/A</v>
      </c>
      <c r="E1108">
        <v>33.07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s="13">
        <v>37024</v>
      </c>
      <c r="N1108">
        <v>29.17</v>
      </c>
    </row>
    <row r="1109" spans="1:14" x14ac:dyDescent="0.2">
      <c r="A1109" s="13">
        <v>36850</v>
      </c>
      <c r="B1109" t="e">
        <v>#N/A</v>
      </c>
      <c r="C1109" t="e">
        <v>#N/A</v>
      </c>
      <c r="D1109">
        <v>51.16</v>
      </c>
      <c r="E1109">
        <v>47.49</v>
      </c>
      <c r="F1109" t="e">
        <v>#N/A</v>
      </c>
      <c r="G1109" t="e">
        <v>#N/A</v>
      </c>
      <c r="H1109" t="e">
        <v>#N/A</v>
      </c>
      <c r="I1109" t="e">
        <v>#N/A</v>
      </c>
      <c r="J1109">
        <v>49.57</v>
      </c>
      <c r="K1109">
        <v>45.17</v>
      </c>
      <c r="L1109">
        <v>51.92</v>
      </c>
      <c r="M1109" s="13">
        <v>37025</v>
      </c>
      <c r="N1109">
        <v>40.58</v>
      </c>
    </row>
    <row r="1110" spans="1:14" x14ac:dyDescent="0.2">
      <c r="A1110" s="13">
        <v>36851</v>
      </c>
      <c r="B1110" t="e">
        <v>#N/A</v>
      </c>
      <c r="C1110" t="e">
        <v>#N/A</v>
      </c>
      <c r="D1110">
        <v>57.33</v>
      </c>
      <c r="E1110">
        <v>63.23</v>
      </c>
      <c r="F1110" t="e">
        <v>#N/A</v>
      </c>
      <c r="G1110" t="e">
        <v>#N/A</v>
      </c>
      <c r="H1110" t="e">
        <v>#N/A</v>
      </c>
      <c r="I1110" t="e">
        <v>#N/A</v>
      </c>
      <c r="J1110">
        <v>70</v>
      </c>
      <c r="K1110">
        <v>61.14</v>
      </c>
      <c r="L1110">
        <v>66.33</v>
      </c>
      <c r="M1110" s="13">
        <v>37026</v>
      </c>
      <c r="N1110">
        <v>36.14</v>
      </c>
    </row>
    <row r="1111" spans="1:14" x14ac:dyDescent="0.2">
      <c r="A1111" s="13">
        <v>36852</v>
      </c>
      <c r="B1111" t="e">
        <v>#N/A</v>
      </c>
      <c r="C1111">
        <v>63.5</v>
      </c>
      <c r="D1111">
        <v>52.73</v>
      </c>
      <c r="E1111">
        <v>64.23</v>
      </c>
      <c r="F1111" t="e">
        <v>#N/A</v>
      </c>
      <c r="G1111" t="e">
        <v>#N/A</v>
      </c>
      <c r="H1111" t="e">
        <v>#N/A</v>
      </c>
      <c r="I1111" t="e">
        <v>#N/A</v>
      </c>
      <c r="J1111">
        <v>65</v>
      </c>
      <c r="K1111">
        <v>60.69</v>
      </c>
      <c r="L1111">
        <v>67</v>
      </c>
      <c r="M1111" s="13">
        <v>37027</v>
      </c>
      <c r="N1111">
        <v>37.89</v>
      </c>
    </row>
    <row r="1112" spans="1:14" x14ac:dyDescent="0.2">
      <c r="A1112" s="13">
        <v>36853</v>
      </c>
      <c r="B1112" t="e">
        <v>#N/A</v>
      </c>
      <c r="C1112" t="e">
        <v>#N/A</v>
      </c>
      <c r="D1112" t="e">
        <v>#N/A</v>
      </c>
      <c r="E1112">
        <v>23</v>
      </c>
      <c r="F1112" t="e">
        <v>#N/A</v>
      </c>
      <c r="G1112" t="e">
        <v>#N/A</v>
      </c>
      <c r="H1112" t="e">
        <v>#N/A</v>
      </c>
      <c r="I1112" t="e">
        <v>#N/A</v>
      </c>
      <c r="J1112">
        <v>30.5</v>
      </c>
      <c r="K1112">
        <v>25</v>
      </c>
      <c r="L1112">
        <v>29.83</v>
      </c>
      <c r="M1112" s="13">
        <v>37028</v>
      </c>
      <c r="N1112">
        <v>39.130000000000003</v>
      </c>
    </row>
    <row r="1113" spans="1:14" x14ac:dyDescent="0.2">
      <c r="A1113" s="13">
        <v>36854</v>
      </c>
      <c r="B1113" t="e">
        <v>#N/A</v>
      </c>
      <c r="C1113" t="e">
        <v>#N/A</v>
      </c>
      <c r="D1113">
        <v>43.44</v>
      </c>
      <c r="E1113">
        <v>25.38</v>
      </c>
      <c r="F1113" t="e">
        <v>#N/A</v>
      </c>
      <c r="G1113" t="e">
        <v>#N/A</v>
      </c>
      <c r="H1113" t="e">
        <v>#N/A</v>
      </c>
      <c r="I1113" t="e">
        <v>#N/A</v>
      </c>
      <c r="J1113">
        <v>30.56</v>
      </c>
      <c r="K1113">
        <v>23</v>
      </c>
      <c r="L1113">
        <v>22.75</v>
      </c>
      <c r="M1113" s="13">
        <v>37029</v>
      </c>
      <c r="N1113">
        <v>39.020000000000003</v>
      </c>
    </row>
    <row r="1114" spans="1:14" x14ac:dyDescent="0.2">
      <c r="A1114" s="13">
        <v>36855</v>
      </c>
      <c r="B1114" t="e">
        <v>#N/A</v>
      </c>
      <c r="C1114" t="e">
        <v>#N/A</v>
      </c>
      <c r="D1114" t="e">
        <v>#N/A</v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>
        <v>29.67</v>
      </c>
      <c r="K1114">
        <v>23.19</v>
      </c>
      <c r="L1114" t="e">
        <v>#N/A</v>
      </c>
      <c r="M1114" s="13">
        <v>37030</v>
      </c>
      <c r="N1114">
        <v>29</v>
      </c>
    </row>
    <row r="1115" spans="1:14" x14ac:dyDescent="0.2">
      <c r="A1115" s="13">
        <v>36856</v>
      </c>
      <c r="B1115" t="e">
        <v>#N/A</v>
      </c>
      <c r="C1115" t="e">
        <v>#N/A</v>
      </c>
      <c r="D1115" t="e">
        <v>#N/A</v>
      </c>
      <c r="E1115" t="e">
        <v>#N/A</v>
      </c>
      <c r="F1115" t="e">
        <v>#N/A</v>
      </c>
      <c r="G1115" t="e">
        <v>#N/A</v>
      </c>
      <c r="H1115" t="e">
        <v>#N/A</v>
      </c>
      <c r="I1115" t="e">
        <v>#N/A</v>
      </c>
      <c r="J1115">
        <v>29.67</v>
      </c>
      <c r="K1115">
        <v>23.19</v>
      </c>
      <c r="L1115" t="e">
        <v>#N/A</v>
      </c>
      <c r="M1115" s="13">
        <v>37031</v>
      </c>
      <c r="N1115">
        <v>29</v>
      </c>
    </row>
    <row r="1116" spans="1:14" x14ac:dyDescent="0.2">
      <c r="A1116" s="13">
        <v>36857</v>
      </c>
      <c r="B1116">
        <v>68.75</v>
      </c>
      <c r="C1116" t="e">
        <v>#N/A</v>
      </c>
      <c r="D1116">
        <v>48.75</v>
      </c>
      <c r="E1116">
        <v>36.380000000000003</v>
      </c>
      <c r="F1116" t="e">
        <v>#N/A</v>
      </c>
      <c r="G1116" t="e">
        <v>#N/A</v>
      </c>
      <c r="H1116" t="e">
        <v>#N/A</v>
      </c>
      <c r="I1116" t="e">
        <v>#N/A</v>
      </c>
      <c r="J1116">
        <v>35.83</v>
      </c>
      <c r="K1116">
        <v>34.630000000000003</v>
      </c>
      <c r="L1116">
        <v>39.33</v>
      </c>
      <c r="M1116" s="13">
        <v>37032</v>
      </c>
      <c r="N1116">
        <v>37.04</v>
      </c>
    </row>
    <row r="1117" spans="1:14" x14ac:dyDescent="0.2">
      <c r="A1117" s="13">
        <v>36858</v>
      </c>
      <c r="B1117">
        <v>59.92</v>
      </c>
      <c r="C1117">
        <v>57.25</v>
      </c>
      <c r="D1117">
        <v>43.07</v>
      </c>
      <c r="E1117">
        <v>34.78</v>
      </c>
      <c r="F1117" t="e">
        <v>#N/A</v>
      </c>
      <c r="G1117" t="e">
        <v>#N/A</v>
      </c>
      <c r="H1117" t="e">
        <v>#N/A</v>
      </c>
      <c r="I1117" t="e">
        <v>#N/A</v>
      </c>
      <c r="J1117">
        <v>37.83</v>
      </c>
      <c r="K1117">
        <v>32.729999999999997</v>
      </c>
      <c r="L1117">
        <v>39.5</v>
      </c>
      <c r="M1117" s="13">
        <v>37033</v>
      </c>
      <c r="N1117">
        <v>33.57</v>
      </c>
    </row>
    <row r="1118" spans="1:14" x14ac:dyDescent="0.2">
      <c r="A1118" s="13">
        <v>36859</v>
      </c>
      <c r="B1118">
        <v>58</v>
      </c>
      <c r="C1118">
        <v>56.96</v>
      </c>
      <c r="D1118">
        <v>43.86</v>
      </c>
      <c r="E1118">
        <v>53.35</v>
      </c>
      <c r="F1118" t="e">
        <v>#N/A</v>
      </c>
      <c r="G1118" t="e">
        <v>#N/A</v>
      </c>
      <c r="H1118" t="e">
        <v>#N/A</v>
      </c>
      <c r="I1118" t="e">
        <v>#N/A</v>
      </c>
      <c r="J1118">
        <v>52</v>
      </c>
      <c r="K1118">
        <v>46.15</v>
      </c>
      <c r="L1118">
        <v>47</v>
      </c>
      <c r="M1118" s="13">
        <v>37034</v>
      </c>
      <c r="N1118">
        <v>32.99</v>
      </c>
    </row>
    <row r="1119" spans="1:14" x14ac:dyDescent="0.2">
      <c r="A1119" s="13">
        <v>36860</v>
      </c>
      <c r="B1119" t="e">
        <v>#N/A</v>
      </c>
      <c r="C1119">
        <v>59.3</v>
      </c>
      <c r="D1119">
        <v>46.38</v>
      </c>
      <c r="E1119">
        <v>53.05</v>
      </c>
      <c r="F1119" t="e">
        <v>#N/A</v>
      </c>
      <c r="G1119" t="e">
        <v>#N/A</v>
      </c>
      <c r="H1119" t="e">
        <v>#N/A</v>
      </c>
      <c r="I1119" t="e">
        <v>#N/A</v>
      </c>
      <c r="J1119">
        <v>50.29</v>
      </c>
      <c r="K1119">
        <v>44.72</v>
      </c>
      <c r="L1119">
        <v>49.33</v>
      </c>
      <c r="M1119" s="13">
        <v>37035</v>
      </c>
      <c r="N1119">
        <v>31.51</v>
      </c>
    </row>
    <row r="1120" spans="1:14" x14ac:dyDescent="0.2">
      <c r="A1120" s="13">
        <v>36861</v>
      </c>
      <c r="B1120">
        <v>67.52</v>
      </c>
      <c r="C1120">
        <v>62.03</v>
      </c>
      <c r="D1120">
        <v>48.48</v>
      </c>
      <c r="E1120">
        <v>47.56</v>
      </c>
      <c r="F1120" t="e">
        <v>#N/A</v>
      </c>
      <c r="G1120" t="e">
        <v>#N/A</v>
      </c>
      <c r="H1120" t="e">
        <v>#N/A</v>
      </c>
      <c r="I1120" t="e">
        <v>#N/A</v>
      </c>
      <c r="J1120">
        <v>48.13</v>
      </c>
      <c r="K1120">
        <v>44.84</v>
      </c>
      <c r="L1120">
        <v>45</v>
      </c>
      <c r="M1120" s="13">
        <v>37036</v>
      </c>
      <c r="N1120">
        <v>31.61</v>
      </c>
    </row>
    <row r="1121" spans="1:14" x14ac:dyDescent="0.2">
      <c r="A1121" s="13">
        <v>36862</v>
      </c>
      <c r="B1121" t="e">
        <v>#N/A</v>
      </c>
      <c r="C1121" t="e">
        <v>#N/A</v>
      </c>
      <c r="D1121">
        <v>45</v>
      </c>
      <c r="E1121">
        <v>33.5</v>
      </c>
      <c r="F1121" t="e">
        <v>#N/A</v>
      </c>
      <c r="G1121" t="e">
        <v>#N/A</v>
      </c>
      <c r="H1121" t="e">
        <v>#N/A</v>
      </c>
      <c r="I1121" t="e">
        <v>#N/A</v>
      </c>
      <c r="J1121">
        <v>39</v>
      </c>
      <c r="K1121">
        <v>28.71</v>
      </c>
      <c r="L1121">
        <v>31.35</v>
      </c>
      <c r="M1121" s="13">
        <v>37037</v>
      </c>
      <c r="N1121">
        <v>23.25</v>
      </c>
    </row>
    <row r="1122" spans="1:14" x14ac:dyDescent="0.2">
      <c r="A1122" s="13">
        <v>36863</v>
      </c>
      <c r="B1122" t="e">
        <v>#N/A</v>
      </c>
      <c r="C1122" t="e">
        <v>#N/A</v>
      </c>
      <c r="D1122">
        <v>45</v>
      </c>
      <c r="E1122">
        <v>33.5</v>
      </c>
      <c r="F1122" t="e">
        <v>#N/A</v>
      </c>
      <c r="G1122" t="e">
        <v>#N/A</v>
      </c>
      <c r="H1122" t="e">
        <v>#N/A</v>
      </c>
      <c r="I1122" t="e">
        <v>#N/A</v>
      </c>
      <c r="J1122">
        <v>39</v>
      </c>
      <c r="K1122">
        <v>28.71</v>
      </c>
      <c r="L1122">
        <v>31.38</v>
      </c>
      <c r="M1122" s="13">
        <v>37038</v>
      </c>
      <c r="N1122">
        <v>23.25</v>
      </c>
    </row>
    <row r="1123" spans="1:14" x14ac:dyDescent="0.2">
      <c r="A1123" s="13">
        <v>36864</v>
      </c>
      <c r="B1123">
        <v>62.75</v>
      </c>
      <c r="C1123">
        <v>63.5</v>
      </c>
      <c r="D1123">
        <v>51.17</v>
      </c>
      <c r="E1123">
        <v>50.45</v>
      </c>
      <c r="F1123" t="e">
        <v>#N/A</v>
      </c>
      <c r="G1123" t="e">
        <v>#N/A</v>
      </c>
      <c r="H1123" t="e">
        <v>#N/A</v>
      </c>
      <c r="I1123" t="e">
        <v>#N/A</v>
      </c>
      <c r="J1123">
        <v>51</v>
      </c>
      <c r="K1123">
        <v>49.5</v>
      </c>
      <c r="L1123">
        <v>49.67</v>
      </c>
      <c r="M1123" s="13">
        <v>37039</v>
      </c>
      <c r="N1123">
        <v>23.25</v>
      </c>
    </row>
    <row r="1124" spans="1:14" x14ac:dyDescent="0.2">
      <c r="A1124" s="13">
        <v>36865</v>
      </c>
      <c r="B1124" t="e">
        <v>#N/A</v>
      </c>
      <c r="C1124">
        <v>70.25</v>
      </c>
      <c r="D1124">
        <v>57.24</v>
      </c>
      <c r="E1124">
        <v>71.92</v>
      </c>
      <c r="F1124" t="e">
        <v>#N/A</v>
      </c>
      <c r="G1124" t="e">
        <v>#N/A</v>
      </c>
      <c r="H1124" t="e">
        <v>#N/A</v>
      </c>
      <c r="I1124" t="e">
        <v>#N/A</v>
      </c>
      <c r="J1124">
        <v>77.430000000000007</v>
      </c>
      <c r="K1124">
        <v>68.489999999999995</v>
      </c>
      <c r="L1124">
        <v>87.5</v>
      </c>
      <c r="M1124" s="13">
        <v>37040</v>
      </c>
      <c r="N1124">
        <v>31.49</v>
      </c>
    </row>
    <row r="1125" spans="1:14" x14ac:dyDescent="0.2">
      <c r="A1125" s="13">
        <v>36866</v>
      </c>
      <c r="B1125">
        <v>76.33</v>
      </c>
      <c r="C1125">
        <v>70.83</v>
      </c>
      <c r="D1125">
        <v>59.91</v>
      </c>
      <c r="E1125">
        <v>76.16</v>
      </c>
      <c r="F1125" t="e">
        <v>#N/A</v>
      </c>
      <c r="G1125" t="e">
        <v>#N/A</v>
      </c>
      <c r="H1125" t="e">
        <v>#N/A</v>
      </c>
      <c r="I1125" t="e">
        <v>#N/A</v>
      </c>
      <c r="J1125">
        <v>93.17</v>
      </c>
      <c r="K1125">
        <v>74.56</v>
      </c>
      <c r="L1125">
        <v>87.33</v>
      </c>
      <c r="M1125" s="13">
        <v>37041</v>
      </c>
      <c r="N1125">
        <v>27.96</v>
      </c>
    </row>
    <row r="1126" spans="1:14" x14ac:dyDescent="0.2">
      <c r="A1126" s="13">
        <v>36867</v>
      </c>
      <c r="B1126">
        <v>110</v>
      </c>
      <c r="C1126">
        <v>90</v>
      </c>
      <c r="D1126">
        <v>66.59</v>
      </c>
      <c r="E1126">
        <v>76.89</v>
      </c>
      <c r="F1126" t="e">
        <v>#N/A</v>
      </c>
      <c r="G1126" t="e">
        <v>#N/A</v>
      </c>
      <c r="H1126" t="e">
        <v>#N/A</v>
      </c>
      <c r="I1126" t="e">
        <v>#N/A</v>
      </c>
      <c r="J1126">
        <v>84.33</v>
      </c>
      <c r="K1126">
        <v>72.959999999999994</v>
      </c>
      <c r="L1126">
        <v>80</v>
      </c>
      <c r="M1126" s="13">
        <v>37042</v>
      </c>
      <c r="N1126">
        <v>24.25</v>
      </c>
    </row>
    <row r="1127" spans="1:14" x14ac:dyDescent="0.2">
      <c r="A1127" s="13">
        <v>36868</v>
      </c>
      <c r="B1127">
        <v>85.67</v>
      </c>
      <c r="C1127">
        <v>77.08</v>
      </c>
      <c r="D1127">
        <v>64.77</v>
      </c>
      <c r="E1127">
        <v>65.900000000000006</v>
      </c>
      <c r="F1127" t="e">
        <v>#N/A</v>
      </c>
      <c r="G1127" t="e">
        <v>#N/A</v>
      </c>
      <c r="H1127" t="e">
        <v>#N/A</v>
      </c>
      <c r="I1127" t="e">
        <v>#N/A</v>
      </c>
      <c r="J1127">
        <v>69.25</v>
      </c>
      <c r="K1127">
        <v>61.73</v>
      </c>
      <c r="L1127">
        <v>73.75</v>
      </c>
      <c r="M1127" s="13">
        <v>37043</v>
      </c>
      <c r="N1127">
        <v>23.84</v>
      </c>
    </row>
    <row r="1128" spans="1:14" x14ac:dyDescent="0.2">
      <c r="A1128" s="13">
        <v>36869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e">
        <v>#N/A</v>
      </c>
      <c r="I1128" t="e">
        <v>#N/A</v>
      </c>
      <c r="J1128">
        <v>32</v>
      </c>
      <c r="K1128">
        <v>31.54</v>
      </c>
      <c r="L1128" t="e">
        <v>#N/A</v>
      </c>
      <c r="M1128" s="13">
        <v>37044</v>
      </c>
      <c r="N1128">
        <v>19.07</v>
      </c>
    </row>
    <row r="1129" spans="1:14" x14ac:dyDescent="0.2">
      <c r="A1129" s="13">
        <v>36870</v>
      </c>
      <c r="B1129" t="e">
        <v>#N/A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>
        <v>32</v>
      </c>
      <c r="K1129">
        <v>31.54</v>
      </c>
      <c r="L1129" t="e">
        <v>#N/A</v>
      </c>
      <c r="M1129" s="13">
        <v>37045</v>
      </c>
      <c r="N1129">
        <v>19.07</v>
      </c>
    </row>
    <row r="1130" spans="1:14" x14ac:dyDescent="0.2">
      <c r="A1130" s="13">
        <v>36871</v>
      </c>
      <c r="B1130">
        <v>81</v>
      </c>
      <c r="C1130">
        <v>67.5</v>
      </c>
      <c r="D1130">
        <v>57.85</v>
      </c>
      <c r="E1130">
        <v>43.92</v>
      </c>
      <c r="F1130" t="e">
        <v>#N/A</v>
      </c>
      <c r="G1130" t="e">
        <v>#N/A</v>
      </c>
      <c r="H1130" t="e">
        <v>#N/A</v>
      </c>
      <c r="I1130" t="e">
        <v>#N/A</v>
      </c>
      <c r="J1130">
        <v>45</v>
      </c>
      <c r="K1130">
        <v>44.39</v>
      </c>
      <c r="L1130" t="e">
        <v>#N/A</v>
      </c>
      <c r="M1130" s="13">
        <v>37046</v>
      </c>
      <c r="N1130">
        <v>25.65</v>
      </c>
    </row>
    <row r="1131" spans="1:14" x14ac:dyDescent="0.2">
      <c r="A1131" s="13">
        <v>36872</v>
      </c>
      <c r="B1131" t="e">
        <v>#N/A</v>
      </c>
      <c r="C1131" t="e">
        <v>#N/A</v>
      </c>
      <c r="D1131">
        <v>66.25</v>
      </c>
      <c r="E1131">
        <v>79.36</v>
      </c>
      <c r="F1131" t="e">
        <v>#N/A</v>
      </c>
      <c r="G1131" t="e">
        <v>#N/A</v>
      </c>
      <c r="H1131" t="e">
        <v>#N/A</v>
      </c>
      <c r="I1131" t="e">
        <v>#N/A</v>
      </c>
      <c r="J1131">
        <v>80.900000000000006</v>
      </c>
      <c r="K1131">
        <v>82.39</v>
      </c>
      <c r="L1131">
        <v>93.33</v>
      </c>
      <c r="M1131" s="13">
        <v>37047</v>
      </c>
      <c r="N1131">
        <v>26.42</v>
      </c>
    </row>
    <row r="1132" spans="1:14" x14ac:dyDescent="0.2">
      <c r="A1132" s="13">
        <v>36873</v>
      </c>
      <c r="B1132" t="e">
        <v>#N/A</v>
      </c>
      <c r="C1132">
        <v>76</v>
      </c>
      <c r="D1132">
        <v>63.71</v>
      </c>
      <c r="E1132">
        <v>89.4</v>
      </c>
      <c r="F1132" t="e">
        <v>#N/A</v>
      </c>
      <c r="G1132" t="e">
        <v>#N/A</v>
      </c>
      <c r="H1132" t="e">
        <v>#N/A</v>
      </c>
      <c r="I1132" t="e">
        <v>#N/A</v>
      </c>
      <c r="J1132">
        <v>89</v>
      </c>
      <c r="K1132">
        <v>91.15</v>
      </c>
      <c r="L1132">
        <v>119.75</v>
      </c>
      <c r="M1132" s="13">
        <v>37048</v>
      </c>
      <c r="N1132">
        <v>27.54</v>
      </c>
    </row>
    <row r="1133" spans="1:14" x14ac:dyDescent="0.2">
      <c r="A1133" s="13">
        <v>36874</v>
      </c>
      <c r="B1133">
        <v>94.5</v>
      </c>
      <c r="C1133" t="e">
        <v>#N/A</v>
      </c>
      <c r="D1133">
        <v>70.17</v>
      </c>
      <c r="E1133">
        <v>64.069999999999993</v>
      </c>
      <c r="F1133" t="e">
        <v>#N/A</v>
      </c>
      <c r="G1133" t="e">
        <v>#N/A</v>
      </c>
      <c r="H1133" t="e">
        <v>#N/A</v>
      </c>
      <c r="I1133" t="e">
        <v>#N/A</v>
      </c>
      <c r="J1133">
        <v>55</v>
      </c>
      <c r="K1133">
        <v>71.44</v>
      </c>
      <c r="L1133">
        <v>90.63</v>
      </c>
      <c r="M1133" s="13">
        <v>37049</v>
      </c>
      <c r="N1133">
        <v>28.84</v>
      </c>
    </row>
    <row r="1134" spans="1:14" x14ac:dyDescent="0.2">
      <c r="A1134" s="13">
        <v>36875</v>
      </c>
      <c r="B1134">
        <v>95</v>
      </c>
      <c r="C1134">
        <v>74.5</v>
      </c>
      <c r="D1134">
        <v>62.67</v>
      </c>
      <c r="E1134">
        <v>40.799999999999997</v>
      </c>
      <c r="F1134" t="e">
        <v>#N/A</v>
      </c>
      <c r="G1134" t="e">
        <v>#N/A</v>
      </c>
      <c r="H1134" t="e">
        <v>#N/A</v>
      </c>
      <c r="I1134" t="e">
        <v>#N/A</v>
      </c>
      <c r="J1134">
        <v>41.17</v>
      </c>
      <c r="K1134">
        <v>39.89</v>
      </c>
      <c r="L1134">
        <v>46</v>
      </c>
      <c r="M1134" s="13">
        <v>37050</v>
      </c>
      <c r="N1134">
        <v>30.08</v>
      </c>
    </row>
    <row r="1135" spans="1:14" x14ac:dyDescent="0.2">
      <c r="A1135" s="13">
        <v>36876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>
        <v>31</v>
      </c>
      <c r="K1135">
        <v>30.33</v>
      </c>
      <c r="L1135">
        <v>35</v>
      </c>
      <c r="M1135" s="13">
        <v>37051</v>
      </c>
      <c r="N1135">
        <v>26.55</v>
      </c>
    </row>
    <row r="1136" spans="1:14" x14ac:dyDescent="0.2">
      <c r="A1136" s="13">
        <v>36877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>
        <v>31</v>
      </c>
      <c r="K1136">
        <v>30.33</v>
      </c>
      <c r="L1136">
        <v>35</v>
      </c>
      <c r="M1136" s="13">
        <v>37052</v>
      </c>
      <c r="N1136">
        <v>26.55</v>
      </c>
    </row>
    <row r="1137" spans="1:14" x14ac:dyDescent="0.2">
      <c r="A1137" s="13">
        <v>36878</v>
      </c>
      <c r="B1137" t="e">
        <v>#N/A</v>
      </c>
      <c r="C1137">
        <v>73.75</v>
      </c>
      <c r="D1137">
        <v>61.28</v>
      </c>
      <c r="E1137">
        <v>47.66</v>
      </c>
      <c r="F1137" t="e">
        <v>#N/A</v>
      </c>
      <c r="G1137" t="e">
        <v>#N/A</v>
      </c>
      <c r="H1137" t="e">
        <v>#N/A</v>
      </c>
      <c r="I1137" t="e">
        <v>#N/A</v>
      </c>
      <c r="J1137">
        <v>50</v>
      </c>
      <c r="K1137">
        <v>49.29</v>
      </c>
      <c r="L1137">
        <v>49.44</v>
      </c>
      <c r="M1137" s="13">
        <v>37053</v>
      </c>
      <c r="N1137">
        <v>39.97</v>
      </c>
    </row>
    <row r="1138" spans="1:14" x14ac:dyDescent="0.2">
      <c r="A1138" s="13">
        <v>36879</v>
      </c>
      <c r="B1138">
        <v>84.33</v>
      </c>
      <c r="C1138">
        <v>70.5</v>
      </c>
      <c r="D1138">
        <v>59.24</v>
      </c>
      <c r="E1138">
        <v>106.69</v>
      </c>
      <c r="F1138" t="e">
        <v>#N/A</v>
      </c>
      <c r="G1138" t="e">
        <v>#N/A</v>
      </c>
      <c r="H1138" t="e">
        <v>#N/A</v>
      </c>
      <c r="I1138" t="e">
        <v>#N/A</v>
      </c>
      <c r="J1138">
        <v>101.02</v>
      </c>
      <c r="K1138">
        <v>99.86</v>
      </c>
      <c r="L1138">
        <v>98.33</v>
      </c>
      <c r="M1138" s="13">
        <v>37054</v>
      </c>
      <c r="N1138">
        <v>50.29</v>
      </c>
    </row>
    <row r="1139" spans="1:14" x14ac:dyDescent="0.2">
      <c r="A1139" s="13">
        <v>36880</v>
      </c>
      <c r="B1139">
        <v>89.25</v>
      </c>
      <c r="C1139">
        <v>77.25</v>
      </c>
      <c r="D1139">
        <v>62.3</v>
      </c>
      <c r="E1139">
        <v>94.79</v>
      </c>
      <c r="F1139" t="e">
        <v>#N/A</v>
      </c>
      <c r="G1139" t="e">
        <v>#N/A</v>
      </c>
      <c r="H1139" t="e">
        <v>#N/A</v>
      </c>
      <c r="I1139" t="e">
        <v>#N/A</v>
      </c>
      <c r="J1139">
        <v>98.32</v>
      </c>
      <c r="K1139">
        <v>92.63</v>
      </c>
      <c r="L1139">
        <v>98.75</v>
      </c>
      <c r="M1139" s="13">
        <v>37055</v>
      </c>
      <c r="N1139">
        <v>61.05</v>
      </c>
    </row>
    <row r="1140" spans="1:14" x14ac:dyDescent="0.2">
      <c r="A1140" s="13">
        <v>36881</v>
      </c>
      <c r="B1140">
        <v>95</v>
      </c>
      <c r="C1140">
        <v>85.73</v>
      </c>
      <c r="D1140">
        <v>67.510000000000005</v>
      </c>
      <c r="E1140">
        <v>106.8</v>
      </c>
      <c r="F1140" t="e">
        <v>#N/A</v>
      </c>
      <c r="G1140" t="e">
        <v>#N/A</v>
      </c>
      <c r="H1140" t="e">
        <v>#N/A</v>
      </c>
      <c r="I1140" t="e">
        <v>#N/A</v>
      </c>
      <c r="J1140">
        <v>108.44</v>
      </c>
      <c r="K1140">
        <v>99.96</v>
      </c>
      <c r="L1140">
        <v>126.25</v>
      </c>
      <c r="M1140" s="13">
        <v>37056</v>
      </c>
      <c r="N1140">
        <v>55.26</v>
      </c>
    </row>
    <row r="1141" spans="1:14" x14ac:dyDescent="0.2">
      <c r="A1141" s="13">
        <v>36882</v>
      </c>
      <c r="B1141">
        <v>96.36</v>
      </c>
      <c r="C1141">
        <v>90</v>
      </c>
      <c r="D1141">
        <v>78.569999999999993</v>
      </c>
      <c r="E1141">
        <v>106.16</v>
      </c>
      <c r="F1141" t="e">
        <v>#N/A</v>
      </c>
      <c r="G1141" t="e">
        <v>#N/A</v>
      </c>
      <c r="H1141" t="e">
        <v>#N/A</v>
      </c>
      <c r="I1141" t="e">
        <v>#N/A</v>
      </c>
      <c r="J1141">
        <v>131</v>
      </c>
      <c r="K1141">
        <v>106.27</v>
      </c>
      <c r="L1141">
        <v>102</v>
      </c>
      <c r="M1141" s="13">
        <v>37057</v>
      </c>
      <c r="N1141">
        <v>44.97</v>
      </c>
    </row>
    <row r="1142" spans="1:14" x14ac:dyDescent="0.2">
      <c r="A1142" s="13">
        <v>36883</v>
      </c>
      <c r="B1142" t="e">
        <v>#N/A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>
        <v>81.67</v>
      </c>
      <c r="K1142" t="e">
        <v>#N/A</v>
      </c>
      <c r="L1142">
        <v>68.5</v>
      </c>
      <c r="M1142" s="13">
        <v>37058</v>
      </c>
      <c r="N1142">
        <v>29.5</v>
      </c>
    </row>
    <row r="1143" spans="1:14" x14ac:dyDescent="0.2">
      <c r="A1143" s="13">
        <v>36884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>
        <v>81.67</v>
      </c>
      <c r="K1143" t="e">
        <v>#N/A</v>
      </c>
      <c r="L1143">
        <v>68.5</v>
      </c>
      <c r="M1143" s="13">
        <v>37059</v>
      </c>
      <c r="N1143">
        <v>29.5</v>
      </c>
    </row>
    <row r="1144" spans="1:14" x14ac:dyDescent="0.2">
      <c r="A1144" s="13">
        <v>36885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>
        <v>83.57</v>
      </c>
      <c r="K1144" t="e">
        <v>#N/A</v>
      </c>
      <c r="L1144">
        <v>68.5</v>
      </c>
      <c r="M1144" s="13">
        <v>37060</v>
      </c>
      <c r="N1144">
        <v>44.12</v>
      </c>
    </row>
    <row r="1145" spans="1:14" x14ac:dyDescent="0.2">
      <c r="A1145" s="13">
        <v>36886</v>
      </c>
      <c r="B1145" t="e">
        <v>#N/A</v>
      </c>
      <c r="C1145" t="e">
        <v>#N/A</v>
      </c>
      <c r="D1145" t="e">
        <v>#N/A</v>
      </c>
      <c r="E1145">
        <v>107.33</v>
      </c>
      <c r="F1145" t="e">
        <v>#N/A</v>
      </c>
      <c r="G1145" t="e">
        <v>#N/A</v>
      </c>
      <c r="H1145" t="e">
        <v>#N/A</v>
      </c>
      <c r="I1145" t="e">
        <v>#N/A</v>
      </c>
      <c r="J1145">
        <v>114.17</v>
      </c>
      <c r="K1145">
        <v>100.33</v>
      </c>
      <c r="L1145">
        <v>112.13</v>
      </c>
      <c r="M1145" s="13">
        <v>37061</v>
      </c>
      <c r="N1145">
        <v>51.09</v>
      </c>
    </row>
    <row r="1146" spans="1:14" x14ac:dyDescent="0.2">
      <c r="A1146" s="13">
        <v>36887</v>
      </c>
      <c r="B1146" t="e">
        <v>#N/A</v>
      </c>
      <c r="C1146" t="e">
        <v>#N/A</v>
      </c>
      <c r="D1146" t="e">
        <v>#N/A</v>
      </c>
      <c r="E1146">
        <v>63</v>
      </c>
      <c r="F1146" t="e">
        <v>#N/A</v>
      </c>
      <c r="G1146" t="e">
        <v>#N/A</v>
      </c>
      <c r="H1146" t="e">
        <v>#N/A</v>
      </c>
      <c r="I1146" t="e">
        <v>#N/A</v>
      </c>
      <c r="J1146">
        <v>75.25</v>
      </c>
      <c r="K1146">
        <v>66.69</v>
      </c>
      <c r="L1146">
        <v>70</v>
      </c>
      <c r="M1146" s="13">
        <v>37062</v>
      </c>
      <c r="N1146">
        <v>49.52</v>
      </c>
    </row>
    <row r="1147" spans="1:14" x14ac:dyDescent="0.2">
      <c r="A1147" s="13">
        <v>36888</v>
      </c>
      <c r="B1147" t="e">
        <v>#N/A</v>
      </c>
      <c r="C1147" t="e">
        <v>#N/A</v>
      </c>
      <c r="D1147">
        <v>62</v>
      </c>
      <c r="E1147">
        <v>48.18</v>
      </c>
      <c r="F1147" t="e">
        <v>#N/A</v>
      </c>
      <c r="G1147" t="e">
        <v>#N/A</v>
      </c>
      <c r="H1147" t="e">
        <v>#N/A</v>
      </c>
      <c r="I1147" t="e">
        <v>#N/A</v>
      </c>
      <c r="J1147">
        <v>48.75</v>
      </c>
      <c r="K1147">
        <v>53.06</v>
      </c>
      <c r="L1147">
        <v>65.75</v>
      </c>
      <c r="M1147" s="13">
        <v>37063</v>
      </c>
      <c r="N1147">
        <v>36.979999999999997</v>
      </c>
    </row>
    <row r="1148" spans="1:14" x14ac:dyDescent="0.2">
      <c r="A1148" s="13">
        <v>36889</v>
      </c>
      <c r="B1148" t="e">
        <v>#N/A</v>
      </c>
      <c r="C1148" t="e">
        <v>#N/A</v>
      </c>
      <c r="D1148">
        <v>59.05</v>
      </c>
      <c r="E1148">
        <v>44.32</v>
      </c>
      <c r="F1148" t="e">
        <v>#N/A</v>
      </c>
      <c r="G1148" t="e">
        <v>#N/A</v>
      </c>
      <c r="H1148" t="e">
        <v>#N/A</v>
      </c>
      <c r="I1148" t="e">
        <v>#N/A</v>
      </c>
      <c r="J1148">
        <v>47.65</v>
      </c>
      <c r="K1148">
        <v>52.81</v>
      </c>
      <c r="L1148">
        <v>55.5</v>
      </c>
      <c r="M1148" s="13">
        <v>37064</v>
      </c>
      <c r="N1148">
        <v>31.89</v>
      </c>
    </row>
    <row r="1149" spans="1:14" x14ac:dyDescent="0.2">
      <c r="A1149" s="13">
        <v>36890</v>
      </c>
      <c r="B1149" t="e">
        <v>#N/A</v>
      </c>
      <c r="C1149" t="e">
        <v>#N/A</v>
      </c>
      <c r="D1149">
        <v>45</v>
      </c>
      <c r="E1149" t="e">
        <v>#N/A</v>
      </c>
      <c r="F1149" t="e">
        <v>#N/A</v>
      </c>
      <c r="G1149" t="e">
        <v>#N/A</v>
      </c>
      <c r="H1149" t="e">
        <v>#N/A</v>
      </c>
      <c r="I1149" t="e">
        <v>#N/A</v>
      </c>
      <c r="J1149">
        <v>51.21</v>
      </c>
      <c r="K1149">
        <v>46.15</v>
      </c>
      <c r="L1149" t="e">
        <v>#N/A</v>
      </c>
      <c r="M1149" s="13">
        <v>37065</v>
      </c>
      <c r="N1149">
        <v>25.31</v>
      </c>
    </row>
    <row r="1150" spans="1:14" x14ac:dyDescent="0.2">
      <c r="A1150" s="13">
        <v>36891</v>
      </c>
      <c r="B1150" t="e">
        <v>#N/A</v>
      </c>
      <c r="C1150" t="e">
        <v>#N/A</v>
      </c>
      <c r="D1150">
        <v>45</v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>
        <v>51.93</v>
      </c>
      <c r="K1150">
        <v>46.15</v>
      </c>
      <c r="L1150" t="e">
        <v>#N/A</v>
      </c>
      <c r="M1150" s="13">
        <v>37066</v>
      </c>
      <c r="N1150">
        <v>25.31</v>
      </c>
    </row>
    <row r="1151" spans="1:14" x14ac:dyDescent="0.2">
      <c r="A1151" s="13">
        <v>36892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>
        <v>51.21</v>
      </c>
      <c r="K1151">
        <v>46.15</v>
      </c>
      <c r="L1151" t="e">
        <v>#N/A</v>
      </c>
      <c r="M1151" s="13">
        <v>37067</v>
      </c>
      <c r="N1151">
        <v>38.35</v>
      </c>
    </row>
    <row r="1152" spans="1:14" x14ac:dyDescent="0.2">
      <c r="A1152" s="13">
        <v>36893</v>
      </c>
      <c r="B1152" t="e">
        <v>#N/A</v>
      </c>
      <c r="C1152" t="e">
        <v>#N/A</v>
      </c>
      <c r="D1152">
        <v>65.08</v>
      </c>
      <c r="E1152">
        <v>97.11</v>
      </c>
      <c r="F1152" t="e">
        <v>#N/A</v>
      </c>
      <c r="G1152" t="e">
        <v>#N/A</v>
      </c>
      <c r="H1152" t="e">
        <v>#N/A</v>
      </c>
      <c r="I1152" t="e">
        <v>#N/A</v>
      </c>
      <c r="J1152">
        <v>102.2</v>
      </c>
      <c r="K1152">
        <v>90</v>
      </c>
      <c r="L1152">
        <v>92.89</v>
      </c>
      <c r="M1152" s="13">
        <v>37068</v>
      </c>
      <c r="N1152">
        <v>42.59</v>
      </c>
    </row>
    <row r="1153" spans="1:14" x14ac:dyDescent="0.2">
      <c r="A1153" s="13">
        <v>36894</v>
      </c>
      <c r="B1153">
        <v>74.13</v>
      </c>
      <c r="C1153">
        <v>71.53</v>
      </c>
      <c r="D1153">
        <v>60.44</v>
      </c>
      <c r="E1153">
        <v>77.650000000000006</v>
      </c>
      <c r="F1153" t="e">
        <v>#N/A</v>
      </c>
      <c r="G1153" t="e">
        <v>#N/A</v>
      </c>
      <c r="H1153" t="e">
        <v>#N/A</v>
      </c>
      <c r="I1153" t="e">
        <v>#N/A</v>
      </c>
      <c r="J1153">
        <v>83.69</v>
      </c>
      <c r="K1153">
        <v>59.9</v>
      </c>
      <c r="L1153">
        <v>80.5</v>
      </c>
      <c r="M1153" s="13">
        <v>37069</v>
      </c>
      <c r="N1153">
        <v>54.21</v>
      </c>
    </row>
    <row r="1154" spans="1:14" x14ac:dyDescent="0.2">
      <c r="A1154" s="13">
        <v>36895</v>
      </c>
      <c r="B1154">
        <v>76.209999999999994</v>
      </c>
      <c r="C1154">
        <v>72.63</v>
      </c>
      <c r="D1154">
        <v>56.63</v>
      </c>
      <c r="E1154">
        <v>76.260000000000005</v>
      </c>
      <c r="F1154" t="e">
        <v>#N/A</v>
      </c>
      <c r="G1154" t="e">
        <v>#N/A</v>
      </c>
      <c r="H1154" t="e">
        <v>#N/A</v>
      </c>
      <c r="I1154" t="e">
        <v>#N/A</v>
      </c>
      <c r="J1154">
        <v>90</v>
      </c>
      <c r="K1154">
        <v>60.97</v>
      </c>
      <c r="L1154">
        <v>88.33</v>
      </c>
      <c r="M1154" s="13">
        <v>37070</v>
      </c>
      <c r="N1154">
        <v>65.92</v>
      </c>
    </row>
    <row r="1155" spans="1:14" x14ac:dyDescent="0.2">
      <c r="A1155" s="13">
        <v>36896</v>
      </c>
      <c r="B1155">
        <v>70.599999999999994</v>
      </c>
      <c r="C1155">
        <v>68</v>
      </c>
      <c r="D1155">
        <v>50.66</v>
      </c>
      <c r="E1155">
        <v>62.77</v>
      </c>
      <c r="F1155" t="e">
        <v>#N/A</v>
      </c>
      <c r="G1155" t="e">
        <v>#N/A</v>
      </c>
      <c r="H1155" t="e">
        <v>#N/A</v>
      </c>
      <c r="I1155" t="e">
        <v>#N/A</v>
      </c>
      <c r="J1155">
        <v>73.5</v>
      </c>
      <c r="K1155">
        <v>54.93</v>
      </c>
      <c r="L1155">
        <v>70.63</v>
      </c>
      <c r="M1155" s="13">
        <v>37071</v>
      </c>
      <c r="N1155">
        <v>64.23</v>
      </c>
    </row>
    <row r="1156" spans="1:14" x14ac:dyDescent="0.2">
      <c r="A1156" s="13">
        <v>36899</v>
      </c>
      <c r="B1156">
        <v>72.5</v>
      </c>
      <c r="C1156">
        <v>70</v>
      </c>
      <c r="D1156">
        <v>58.57</v>
      </c>
      <c r="E1156">
        <v>70.459999999999994</v>
      </c>
      <c r="F1156" t="e">
        <v>#N/A</v>
      </c>
      <c r="G1156" t="e">
        <v>#N/A</v>
      </c>
      <c r="H1156" t="e">
        <v>#N/A</v>
      </c>
      <c r="I1156" t="e">
        <v>#N/A</v>
      </c>
      <c r="J1156">
        <v>74</v>
      </c>
      <c r="K1156">
        <v>66</v>
      </c>
      <c r="L1156">
        <v>67.5</v>
      </c>
      <c r="M1156" s="13">
        <v>37072</v>
      </c>
      <c r="N1156">
        <v>41.75</v>
      </c>
    </row>
    <row r="1157" spans="1:14" x14ac:dyDescent="0.2">
      <c r="A1157" s="13">
        <v>36900</v>
      </c>
      <c r="B1157" t="e">
        <v>#N/A</v>
      </c>
      <c r="C1157">
        <v>80.5</v>
      </c>
      <c r="D1157">
        <v>62.84</v>
      </c>
      <c r="E1157">
        <v>60.03</v>
      </c>
      <c r="F1157" t="e">
        <v>#N/A</v>
      </c>
      <c r="G1157" t="e">
        <v>#N/A</v>
      </c>
      <c r="H1157" t="e">
        <v>#N/A</v>
      </c>
      <c r="I1157" t="e">
        <v>#N/A</v>
      </c>
      <c r="J1157">
        <v>62</v>
      </c>
      <c r="K1157">
        <v>49.83</v>
      </c>
      <c r="L1157">
        <v>51.76</v>
      </c>
      <c r="M1157" s="13">
        <v>37073</v>
      </c>
      <c r="N1157">
        <v>41.75</v>
      </c>
    </row>
    <row r="1158" spans="1:14" x14ac:dyDescent="0.2">
      <c r="A1158" s="13">
        <v>36901</v>
      </c>
      <c r="B1158">
        <v>80.150000000000006</v>
      </c>
      <c r="C1158">
        <v>78</v>
      </c>
      <c r="D1158">
        <v>62.32</v>
      </c>
      <c r="E1158">
        <v>55</v>
      </c>
      <c r="F1158" t="e">
        <v>#N/A</v>
      </c>
      <c r="G1158" t="e">
        <v>#N/A</v>
      </c>
      <c r="H1158" t="e">
        <v>#N/A</v>
      </c>
      <c r="I1158" t="e">
        <v>#N/A</v>
      </c>
      <c r="J1158">
        <v>61.33</v>
      </c>
      <c r="K1158">
        <v>48.03</v>
      </c>
      <c r="L1158">
        <v>56.23</v>
      </c>
      <c r="M1158" s="13">
        <v>37074</v>
      </c>
      <c r="N1158">
        <v>39.15</v>
      </c>
    </row>
    <row r="1159" spans="1:14" x14ac:dyDescent="0.2">
      <c r="A1159" s="13">
        <v>36902</v>
      </c>
      <c r="B1159">
        <v>81</v>
      </c>
      <c r="C1159">
        <v>77.34</v>
      </c>
      <c r="D1159">
        <v>58.44</v>
      </c>
      <c r="E1159">
        <v>54.31</v>
      </c>
      <c r="F1159" t="e">
        <v>#N/A</v>
      </c>
      <c r="G1159" t="e">
        <v>#N/A</v>
      </c>
      <c r="H1159" t="e">
        <v>#N/A</v>
      </c>
      <c r="I1159" t="e">
        <v>#N/A</v>
      </c>
      <c r="J1159">
        <v>65.33</v>
      </c>
      <c r="K1159">
        <v>46.59</v>
      </c>
      <c r="L1159">
        <v>58.4</v>
      </c>
      <c r="M1159" s="13">
        <v>37075</v>
      </c>
      <c r="N1159">
        <v>28.57</v>
      </c>
    </row>
    <row r="1160" spans="1:14" x14ac:dyDescent="0.2">
      <c r="A1160" s="13">
        <v>36903</v>
      </c>
      <c r="B1160" t="e">
        <v>#N/A</v>
      </c>
      <c r="C1160">
        <v>67.81</v>
      </c>
      <c r="D1160">
        <v>52.9</v>
      </c>
      <c r="E1160">
        <v>50.59</v>
      </c>
      <c r="F1160" t="e">
        <v>#N/A</v>
      </c>
      <c r="G1160" t="e">
        <v>#N/A</v>
      </c>
      <c r="H1160" t="e">
        <v>#N/A</v>
      </c>
      <c r="I1160" t="e">
        <v>#N/A</v>
      </c>
      <c r="J1160">
        <v>54.2</v>
      </c>
      <c r="K1160">
        <v>42.57</v>
      </c>
      <c r="L1160">
        <v>45.67</v>
      </c>
      <c r="M1160" s="13">
        <v>37076</v>
      </c>
      <c r="N1160">
        <v>17.87</v>
      </c>
    </row>
    <row r="1161" spans="1:14" x14ac:dyDescent="0.2">
      <c r="A1161" s="13">
        <v>36904</v>
      </c>
      <c r="B1161" t="e">
        <v>#N/A</v>
      </c>
      <c r="C1161" t="e">
        <v>#N/A</v>
      </c>
      <c r="D1161">
        <v>41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>
        <v>33.17</v>
      </c>
      <c r="K1161">
        <v>25</v>
      </c>
      <c r="L1161">
        <v>26.1</v>
      </c>
      <c r="M1161" s="13">
        <v>37077</v>
      </c>
      <c r="N1161">
        <v>24.67</v>
      </c>
    </row>
    <row r="1162" spans="1:14" x14ac:dyDescent="0.2">
      <c r="A1162" s="13">
        <v>36905</v>
      </c>
      <c r="B1162" t="e">
        <v>#N/A</v>
      </c>
      <c r="C1162" t="e">
        <v>#N/A</v>
      </c>
      <c r="D1162">
        <v>41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>
        <v>33.17</v>
      </c>
      <c r="K1162">
        <v>25</v>
      </c>
      <c r="L1162">
        <v>26.35</v>
      </c>
      <c r="M1162" s="13">
        <v>37078</v>
      </c>
      <c r="N1162">
        <v>25.76</v>
      </c>
    </row>
    <row r="1163" spans="1:14" x14ac:dyDescent="0.2">
      <c r="A1163" s="13">
        <v>36906</v>
      </c>
      <c r="B1163">
        <v>65</v>
      </c>
      <c r="C1163">
        <v>64.5</v>
      </c>
      <c r="D1163">
        <v>49.55</v>
      </c>
      <c r="E1163">
        <v>41.18</v>
      </c>
      <c r="F1163" t="e">
        <v>#N/A</v>
      </c>
      <c r="G1163" t="e">
        <v>#N/A</v>
      </c>
      <c r="H1163" t="e">
        <v>#N/A</v>
      </c>
      <c r="I1163" t="e">
        <v>#N/A</v>
      </c>
      <c r="J1163">
        <v>39.75</v>
      </c>
      <c r="K1163">
        <v>34.840000000000003</v>
      </c>
      <c r="L1163">
        <v>42.33</v>
      </c>
      <c r="M1163" s="13">
        <v>37079</v>
      </c>
      <c r="N1163">
        <v>24.14</v>
      </c>
    </row>
    <row r="1164" spans="1:14" x14ac:dyDescent="0.2">
      <c r="A1164" s="13">
        <v>36907</v>
      </c>
      <c r="B1164">
        <v>70.5</v>
      </c>
      <c r="C1164">
        <v>68.040000000000006</v>
      </c>
      <c r="D1164">
        <v>52.35</v>
      </c>
      <c r="E1164">
        <v>33.22</v>
      </c>
      <c r="F1164" t="e">
        <v>#N/A</v>
      </c>
      <c r="G1164" t="e">
        <v>#N/A</v>
      </c>
      <c r="H1164" t="e">
        <v>#N/A</v>
      </c>
      <c r="I1164" t="e">
        <v>#N/A</v>
      </c>
      <c r="J1164">
        <v>38</v>
      </c>
      <c r="K1164">
        <v>32.549999999999997</v>
      </c>
      <c r="L1164">
        <v>38.17</v>
      </c>
      <c r="M1164" s="13">
        <v>37080</v>
      </c>
      <c r="N1164">
        <v>24.14</v>
      </c>
    </row>
    <row r="1165" spans="1:14" x14ac:dyDescent="0.2">
      <c r="A1165" s="13">
        <v>36908</v>
      </c>
      <c r="B1165">
        <v>70.5</v>
      </c>
      <c r="C1165">
        <v>67.08</v>
      </c>
      <c r="D1165">
        <v>51.16</v>
      </c>
      <c r="E1165">
        <v>37.71</v>
      </c>
      <c r="F1165" t="e">
        <v>#N/A</v>
      </c>
      <c r="G1165" t="e">
        <v>#N/A</v>
      </c>
      <c r="H1165" t="e">
        <v>#N/A</v>
      </c>
      <c r="I1165" t="e">
        <v>#N/A</v>
      </c>
      <c r="J1165">
        <v>39</v>
      </c>
      <c r="K1165">
        <v>36.119999999999997</v>
      </c>
      <c r="L1165">
        <v>41</v>
      </c>
      <c r="M1165" s="13">
        <v>37081</v>
      </c>
      <c r="N1165">
        <v>37.159999999999997</v>
      </c>
    </row>
    <row r="1166" spans="1:14" x14ac:dyDescent="0.2">
      <c r="A1166" s="13">
        <v>36909</v>
      </c>
      <c r="B1166">
        <v>66.11</v>
      </c>
      <c r="C1166">
        <v>66</v>
      </c>
      <c r="D1166">
        <v>49.76</v>
      </c>
      <c r="E1166">
        <v>39.479999999999997</v>
      </c>
      <c r="F1166" t="e">
        <v>#N/A</v>
      </c>
      <c r="G1166" t="e">
        <v>#N/A</v>
      </c>
      <c r="H1166" t="e">
        <v>#N/A</v>
      </c>
      <c r="I1166" t="e">
        <v>#N/A</v>
      </c>
      <c r="J1166">
        <v>38</v>
      </c>
      <c r="K1166">
        <v>39.17</v>
      </c>
      <c r="L1166">
        <v>42</v>
      </c>
      <c r="M1166" s="13">
        <v>37082</v>
      </c>
      <c r="N1166">
        <v>45.12</v>
      </c>
    </row>
    <row r="1167" spans="1:14" x14ac:dyDescent="0.2">
      <c r="A1167" s="13">
        <v>36910</v>
      </c>
      <c r="B1167">
        <v>63.5</v>
      </c>
      <c r="C1167" t="e">
        <v>#N/A</v>
      </c>
      <c r="D1167">
        <v>47.19</v>
      </c>
      <c r="E1167">
        <v>41.93</v>
      </c>
      <c r="F1167" t="e">
        <v>#N/A</v>
      </c>
      <c r="G1167" t="e">
        <v>#N/A</v>
      </c>
      <c r="H1167" t="e">
        <v>#N/A</v>
      </c>
      <c r="I1167" t="e">
        <v>#N/A</v>
      </c>
      <c r="J1167">
        <v>42.25</v>
      </c>
      <c r="K1167">
        <v>42.44</v>
      </c>
      <c r="L1167">
        <v>48.25</v>
      </c>
      <c r="M1167" s="13">
        <v>37083</v>
      </c>
      <c r="N1167">
        <v>39.82</v>
      </c>
    </row>
    <row r="1168" spans="1:14" x14ac:dyDescent="0.2">
      <c r="A1168" s="13">
        <v>36911</v>
      </c>
      <c r="B1168" t="e">
        <v>#N/A</v>
      </c>
      <c r="C1168" t="e">
        <v>#N/A</v>
      </c>
      <c r="D1168">
        <v>41.5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>
        <v>40</v>
      </c>
      <c r="K1168">
        <v>32.75</v>
      </c>
      <c r="L1168">
        <v>33.130000000000003</v>
      </c>
      <c r="M1168" s="13">
        <v>37084</v>
      </c>
      <c r="N1168">
        <v>33.31</v>
      </c>
    </row>
    <row r="1169" spans="1:14" x14ac:dyDescent="0.2">
      <c r="A1169" s="13">
        <v>36912</v>
      </c>
      <c r="B1169" t="e">
        <v>#N/A</v>
      </c>
      <c r="C1169" t="e">
        <v>#N/A</v>
      </c>
      <c r="D1169">
        <v>41.5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>
        <v>40</v>
      </c>
      <c r="K1169" t="e">
        <v>#N/A</v>
      </c>
      <c r="L1169">
        <v>33.130000000000003</v>
      </c>
      <c r="M1169" s="13">
        <v>37085</v>
      </c>
      <c r="N1169">
        <v>31.1</v>
      </c>
    </row>
    <row r="1170" spans="1:14" x14ac:dyDescent="0.2">
      <c r="A1170" s="13">
        <v>36913</v>
      </c>
      <c r="B1170" t="e">
        <v>#N/A</v>
      </c>
      <c r="C1170" t="e">
        <v>#N/A</v>
      </c>
      <c r="D1170">
        <v>52.23</v>
      </c>
      <c r="E1170">
        <v>51.55</v>
      </c>
      <c r="F1170" t="e">
        <v>#N/A</v>
      </c>
      <c r="G1170" t="e">
        <v>#N/A</v>
      </c>
      <c r="H1170" t="e">
        <v>#N/A</v>
      </c>
      <c r="I1170" t="e">
        <v>#N/A</v>
      </c>
      <c r="J1170">
        <v>62</v>
      </c>
      <c r="K1170">
        <v>48.09</v>
      </c>
      <c r="L1170">
        <v>55.13</v>
      </c>
      <c r="M1170" s="13">
        <v>37086</v>
      </c>
      <c r="N1170">
        <v>24.5</v>
      </c>
    </row>
    <row r="1171" spans="1:14" x14ac:dyDescent="0.2">
      <c r="A1171" s="13">
        <v>36914</v>
      </c>
      <c r="B1171">
        <v>70</v>
      </c>
      <c r="C1171">
        <v>66.5</v>
      </c>
      <c r="D1171">
        <v>51.97</v>
      </c>
      <c r="E1171">
        <v>49.32</v>
      </c>
      <c r="F1171" t="e">
        <v>#N/A</v>
      </c>
      <c r="G1171" t="e">
        <v>#N/A</v>
      </c>
      <c r="H1171" t="e">
        <v>#N/A</v>
      </c>
      <c r="I1171" t="e">
        <v>#N/A</v>
      </c>
      <c r="J1171">
        <v>59.83</v>
      </c>
      <c r="K1171">
        <v>47.28</v>
      </c>
      <c r="L1171">
        <v>52.25</v>
      </c>
      <c r="M1171" s="13">
        <v>37087</v>
      </c>
      <c r="N1171">
        <v>24.5</v>
      </c>
    </row>
    <row r="1172" spans="1:14" x14ac:dyDescent="0.2">
      <c r="A1172" s="13">
        <v>36915</v>
      </c>
      <c r="B1172">
        <v>64.11</v>
      </c>
      <c r="C1172">
        <v>61</v>
      </c>
      <c r="D1172">
        <v>49.59</v>
      </c>
      <c r="E1172">
        <v>46.54</v>
      </c>
      <c r="F1172" t="e">
        <v>#N/A</v>
      </c>
      <c r="G1172" t="e">
        <v>#N/A</v>
      </c>
      <c r="H1172" t="e">
        <v>#N/A</v>
      </c>
      <c r="I1172" t="e">
        <v>#N/A</v>
      </c>
      <c r="J1172">
        <v>56.3</v>
      </c>
      <c r="K1172">
        <v>45.92</v>
      </c>
      <c r="L1172">
        <v>48.13</v>
      </c>
      <c r="M1172" s="13">
        <v>37088</v>
      </c>
      <c r="N1172">
        <v>41.59</v>
      </c>
    </row>
    <row r="1173" spans="1:14" x14ac:dyDescent="0.2">
      <c r="A1173" s="13">
        <v>36916</v>
      </c>
      <c r="B1173">
        <v>63.93</v>
      </c>
      <c r="C1173">
        <v>60.65</v>
      </c>
      <c r="D1173">
        <v>50.3</v>
      </c>
      <c r="E1173">
        <v>51.21</v>
      </c>
      <c r="F1173" t="e">
        <v>#N/A</v>
      </c>
      <c r="G1173" t="e">
        <v>#N/A</v>
      </c>
      <c r="H1173" t="e">
        <v>#N/A</v>
      </c>
      <c r="I1173" t="e">
        <v>#N/A</v>
      </c>
      <c r="J1173">
        <v>61</v>
      </c>
      <c r="K1173">
        <v>49.91</v>
      </c>
      <c r="L1173">
        <v>54</v>
      </c>
      <c r="M1173" s="13">
        <v>37089</v>
      </c>
      <c r="N1173">
        <v>40.369999999999997</v>
      </c>
    </row>
    <row r="1174" spans="1:14" x14ac:dyDescent="0.2">
      <c r="A1174" s="13">
        <v>36917</v>
      </c>
      <c r="B1174">
        <v>61.14</v>
      </c>
      <c r="C1174" t="e">
        <v>#N/A</v>
      </c>
      <c r="D1174">
        <v>47.69</v>
      </c>
      <c r="E1174">
        <v>50.95</v>
      </c>
      <c r="F1174" t="e">
        <v>#N/A</v>
      </c>
      <c r="G1174" t="e">
        <v>#N/A</v>
      </c>
      <c r="H1174" t="e">
        <v>#N/A</v>
      </c>
      <c r="I1174" t="e">
        <v>#N/A</v>
      </c>
      <c r="J1174">
        <v>63.2</v>
      </c>
      <c r="K1174">
        <v>49.04</v>
      </c>
      <c r="L1174">
        <v>53</v>
      </c>
      <c r="M1174" s="13">
        <v>37090</v>
      </c>
      <c r="N1174">
        <v>40.770000000000003</v>
      </c>
    </row>
    <row r="1175" spans="1:14" x14ac:dyDescent="0.2">
      <c r="A1175" s="13">
        <v>36918</v>
      </c>
      <c r="B1175" t="e">
        <v>#N/A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>
        <v>32.5</v>
      </c>
      <c r="K1175">
        <v>27</v>
      </c>
      <c r="L1175">
        <v>32</v>
      </c>
      <c r="M1175" s="13">
        <v>37091</v>
      </c>
      <c r="N1175">
        <v>39.54</v>
      </c>
    </row>
    <row r="1176" spans="1:14" x14ac:dyDescent="0.2">
      <c r="A1176" s="13">
        <v>36919</v>
      </c>
      <c r="B1176" t="e">
        <v>#N/A</v>
      </c>
      <c r="C1176" t="e">
        <v>#N/A</v>
      </c>
      <c r="D1176" t="e">
        <v>#N/A</v>
      </c>
      <c r="E1176" t="e">
        <v>#N/A</v>
      </c>
      <c r="F1176" t="e">
        <v>#N/A</v>
      </c>
      <c r="G1176" t="e">
        <v>#N/A</v>
      </c>
      <c r="H1176" t="e">
        <v>#N/A</v>
      </c>
      <c r="I1176" t="e">
        <v>#N/A</v>
      </c>
      <c r="J1176">
        <v>32.5</v>
      </c>
      <c r="K1176">
        <v>27</v>
      </c>
      <c r="L1176">
        <v>30</v>
      </c>
      <c r="M1176" s="13">
        <v>37092</v>
      </c>
      <c r="N1176">
        <v>37.6</v>
      </c>
    </row>
    <row r="1177" spans="1:14" x14ac:dyDescent="0.2">
      <c r="A1177" s="13">
        <v>36920</v>
      </c>
      <c r="B1177" t="e">
        <v>#N/A</v>
      </c>
      <c r="C1177" t="e">
        <v>#N/A</v>
      </c>
      <c r="D1177">
        <v>47.23</v>
      </c>
      <c r="E1177">
        <v>38.07</v>
      </c>
      <c r="F1177" t="e">
        <v>#N/A</v>
      </c>
      <c r="G1177" t="e">
        <v>#N/A</v>
      </c>
      <c r="H1177" t="e">
        <v>#N/A</v>
      </c>
      <c r="I1177" t="e">
        <v>#N/A</v>
      </c>
      <c r="J1177">
        <v>42</v>
      </c>
      <c r="K1177">
        <v>36.42</v>
      </c>
      <c r="L1177">
        <v>35.92</v>
      </c>
      <c r="M1177" s="13">
        <v>37093</v>
      </c>
      <c r="N1177">
        <v>35.25</v>
      </c>
    </row>
    <row r="1178" spans="1:14" x14ac:dyDescent="0.2">
      <c r="A1178" s="13">
        <v>36921</v>
      </c>
      <c r="B1178" t="e">
        <v>#N/A</v>
      </c>
      <c r="C1178">
        <v>57.5</v>
      </c>
      <c r="D1178">
        <v>46.39</v>
      </c>
      <c r="E1178">
        <v>27.69</v>
      </c>
      <c r="F1178" t="e">
        <v>#N/A</v>
      </c>
      <c r="G1178" t="e">
        <v>#N/A</v>
      </c>
      <c r="H1178" t="e">
        <v>#N/A</v>
      </c>
      <c r="I1178" t="e">
        <v>#N/A</v>
      </c>
      <c r="J1178">
        <v>27</v>
      </c>
      <c r="K1178">
        <v>26.35</v>
      </c>
      <c r="L1178">
        <v>30.84</v>
      </c>
      <c r="M1178" s="13">
        <v>37094</v>
      </c>
      <c r="N1178">
        <v>35.25</v>
      </c>
    </row>
    <row r="1179" spans="1:14" x14ac:dyDescent="0.2">
      <c r="A1179" s="13">
        <v>36922</v>
      </c>
      <c r="B1179" t="e">
        <v>#N/A</v>
      </c>
      <c r="C1179" t="e">
        <v>#N/A</v>
      </c>
      <c r="D1179">
        <v>41.73</v>
      </c>
      <c r="E1179">
        <v>25.82</v>
      </c>
      <c r="F1179" t="e">
        <v>#N/A</v>
      </c>
      <c r="G1179" t="e">
        <v>#N/A</v>
      </c>
      <c r="H1179" t="e">
        <v>#N/A</v>
      </c>
      <c r="I1179" t="e">
        <v>#N/A</v>
      </c>
      <c r="J1179">
        <v>28.25</v>
      </c>
      <c r="K1179">
        <v>26.42</v>
      </c>
      <c r="L1179">
        <v>29.14</v>
      </c>
      <c r="M1179" s="13">
        <v>37095</v>
      </c>
      <c r="N1179">
        <v>54.39</v>
      </c>
    </row>
    <row r="1180" spans="1:14" x14ac:dyDescent="0.2">
      <c r="A1180" s="13">
        <v>36923</v>
      </c>
      <c r="B1180">
        <v>54.5</v>
      </c>
      <c r="C1180">
        <v>51.21</v>
      </c>
      <c r="D1180">
        <v>39.6</v>
      </c>
      <c r="E1180">
        <v>31.5</v>
      </c>
      <c r="F1180" t="e">
        <v>#N/A</v>
      </c>
      <c r="G1180" t="e">
        <v>#N/A</v>
      </c>
      <c r="H1180" t="e">
        <v>#N/A</v>
      </c>
      <c r="I1180" t="e">
        <v>#N/A</v>
      </c>
      <c r="J1180">
        <v>31</v>
      </c>
      <c r="K1180">
        <v>30.17</v>
      </c>
      <c r="L1180">
        <v>33.33</v>
      </c>
      <c r="M1180" s="13">
        <v>37096</v>
      </c>
      <c r="N1180">
        <v>66.05</v>
      </c>
    </row>
    <row r="1181" spans="1:14" x14ac:dyDescent="0.2">
      <c r="A1181" s="13">
        <v>36924</v>
      </c>
      <c r="B1181">
        <v>54.4</v>
      </c>
      <c r="C1181">
        <v>51.02</v>
      </c>
      <c r="D1181">
        <v>39.46</v>
      </c>
      <c r="E1181">
        <v>46.93</v>
      </c>
      <c r="F1181" t="e">
        <v>#N/A</v>
      </c>
      <c r="G1181" t="e">
        <v>#N/A</v>
      </c>
      <c r="H1181" t="e">
        <v>#N/A</v>
      </c>
      <c r="I1181" t="e">
        <v>#N/A</v>
      </c>
      <c r="J1181">
        <v>49</v>
      </c>
      <c r="K1181">
        <v>43.68</v>
      </c>
      <c r="L1181">
        <v>49.83</v>
      </c>
      <c r="M1181" s="13">
        <v>37097</v>
      </c>
      <c r="N1181">
        <v>69.94</v>
      </c>
    </row>
    <row r="1182" spans="1:14" x14ac:dyDescent="0.2">
      <c r="A1182" s="13">
        <v>36925</v>
      </c>
      <c r="B1182" t="e">
        <v>#N/A</v>
      </c>
      <c r="C1182">
        <v>47</v>
      </c>
      <c r="D1182">
        <v>36.08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>
        <v>33</v>
      </c>
      <c r="K1182">
        <v>32</v>
      </c>
      <c r="L1182">
        <v>32.57</v>
      </c>
      <c r="M1182" s="13">
        <v>37098</v>
      </c>
      <c r="N1182">
        <v>45.99</v>
      </c>
    </row>
    <row r="1183" spans="1:14" x14ac:dyDescent="0.2">
      <c r="A1183" s="13">
        <v>36926</v>
      </c>
      <c r="B1183" t="e">
        <v>#N/A</v>
      </c>
      <c r="C1183">
        <v>47</v>
      </c>
      <c r="D1183">
        <v>36.08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>
        <v>33</v>
      </c>
      <c r="K1183">
        <v>32</v>
      </c>
      <c r="L1183">
        <v>32.83</v>
      </c>
      <c r="M1183" s="13">
        <v>37099</v>
      </c>
      <c r="N1183">
        <v>36.520000000000003</v>
      </c>
    </row>
    <row r="1184" spans="1:14" x14ac:dyDescent="0.2">
      <c r="A1184" s="13">
        <v>36927</v>
      </c>
      <c r="B1184" t="e">
        <v>#N/A</v>
      </c>
      <c r="C1184">
        <v>54</v>
      </c>
      <c r="D1184">
        <v>41.63</v>
      </c>
      <c r="E1184">
        <v>50.4</v>
      </c>
      <c r="F1184" t="e">
        <v>#N/A</v>
      </c>
      <c r="G1184" t="e">
        <v>#N/A</v>
      </c>
      <c r="H1184" t="e">
        <v>#N/A</v>
      </c>
      <c r="I1184" t="e">
        <v>#N/A</v>
      </c>
      <c r="J1184">
        <v>53</v>
      </c>
      <c r="K1184">
        <v>46.79</v>
      </c>
      <c r="L1184">
        <v>49.5</v>
      </c>
      <c r="M1184" s="13">
        <v>37100</v>
      </c>
      <c r="N1184">
        <v>24.5</v>
      </c>
    </row>
    <row r="1185" spans="1:14" x14ac:dyDescent="0.2">
      <c r="A1185" s="13">
        <v>36928</v>
      </c>
      <c r="B1185">
        <v>55.03</v>
      </c>
      <c r="C1185">
        <v>53</v>
      </c>
      <c r="D1185">
        <v>39.51</v>
      </c>
      <c r="E1185">
        <v>35.82</v>
      </c>
      <c r="F1185" t="e">
        <v>#N/A</v>
      </c>
      <c r="G1185" t="e">
        <v>#N/A</v>
      </c>
      <c r="H1185" t="e">
        <v>#N/A</v>
      </c>
      <c r="I1185" t="e">
        <v>#N/A</v>
      </c>
      <c r="J1185">
        <v>36</v>
      </c>
      <c r="K1185">
        <v>33.76</v>
      </c>
      <c r="L1185">
        <v>36</v>
      </c>
      <c r="M1185" s="13">
        <v>37101</v>
      </c>
      <c r="N1185">
        <v>24.5</v>
      </c>
    </row>
    <row r="1186" spans="1:14" x14ac:dyDescent="0.2">
      <c r="A1186" s="13">
        <v>36929</v>
      </c>
      <c r="B1186">
        <v>56.1</v>
      </c>
      <c r="C1186">
        <v>53.17</v>
      </c>
      <c r="D1186">
        <v>38.4</v>
      </c>
      <c r="E1186">
        <v>32.78</v>
      </c>
      <c r="F1186" t="e">
        <v>#N/A</v>
      </c>
      <c r="G1186" t="e">
        <v>#N/A</v>
      </c>
      <c r="H1186" t="e">
        <v>#N/A</v>
      </c>
      <c r="I1186" t="e">
        <v>#N/A</v>
      </c>
      <c r="J1186">
        <v>34.83</v>
      </c>
      <c r="K1186">
        <v>30.16</v>
      </c>
      <c r="L1186">
        <v>34.25</v>
      </c>
      <c r="M1186" s="13">
        <v>37102</v>
      </c>
      <c r="N1186">
        <v>40.86</v>
      </c>
    </row>
    <row r="1187" spans="1:14" x14ac:dyDescent="0.2">
      <c r="A1187" s="13">
        <v>36930</v>
      </c>
      <c r="B1187">
        <v>54.96</v>
      </c>
      <c r="C1187">
        <v>50.5</v>
      </c>
      <c r="D1187">
        <v>37.880000000000003</v>
      </c>
      <c r="E1187">
        <v>30.41</v>
      </c>
      <c r="F1187" t="e">
        <v>#N/A</v>
      </c>
      <c r="G1187" t="e">
        <v>#N/A</v>
      </c>
      <c r="H1187" t="e">
        <v>#N/A</v>
      </c>
      <c r="I1187" t="e">
        <v>#N/A</v>
      </c>
      <c r="J1187">
        <v>38.25</v>
      </c>
      <c r="K1187">
        <v>30.39</v>
      </c>
      <c r="L1187">
        <v>35.14</v>
      </c>
      <c r="M1187" s="13">
        <v>37103</v>
      </c>
      <c r="N1187">
        <v>49.17</v>
      </c>
    </row>
    <row r="1188" spans="1:14" x14ac:dyDescent="0.2">
      <c r="A1188" s="13">
        <v>36931</v>
      </c>
      <c r="B1188">
        <v>51</v>
      </c>
      <c r="C1188">
        <v>44.48</v>
      </c>
      <c r="D1188">
        <v>34.68</v>
      </c>
      <c r="E1188">
        <v>27.94</v>
      </c>
      <c r="F1188" t="e">
        <v>#N/A</v>
      </c>
      <c r="G1188" t="e">
        <v>#N/A</v>
      </c>
      <c r="H1188" t="e">
        <v>#N/A</v>
      </c>
      <c r="I1188" t="e">
        <v>#N/A</v>
      </c>
      <c r="J1188">
        <v>31.67</v>
      </c>
      <c r="K1188">
        <v>28.14</v>
      </c>
      <c r="L1188">
        <v>30.13</v>
      </c>
      <c r="M1188" s="13">
        <v>37104</v>
      </c>
      <c r="N1188">
        <v>58.27</v>
      </c>
    </row>
    <row r="1189" spans="1:14" x14ac:dyDescent="0.2">
      <c r="A1189" s="13">
        <v>36932</v>
      </c>
      <c r="B1189">
        <v>44</v>
      </c>
      <c r="C1189" t="e">
        <v>#N/A</v>
      </c>
      <c r="D1189">
        <v>33.58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>
        <v>33</v>
      </c>
      <c r="L1189">
        <v>33</v>
      </c>
      <c r="M1189" s="13">
        <v>37105</v>
      </c>
      <c r="N1189">
        <v>68.23</v>
      </c>
    </row>
    <row r="1190" spans="1:14" x14ac:dyDescent="0.2">
      <c r="A1190" s="13">
        <v>36933</v>
      </c>
      <c r="B1190">
        <v>44</v>
      </c>
      <c r="C1190" t="e">
        <v>#N/A</v>
      </c>
      <c r="D1190">
        <v>33.58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>
        <v>33</v>
      </c>
      <c r="L1190">
        <v>33</v>
      </c>
      <c r="M1190" s="13">
        <v>37106</v>
      </c>
      <c r="N1190">
        <v>64.31</v>
      </c>
    </row>
    <row r="1191" spans="1:14" x14ac:dyDescent="0.2">
      <c r="A1191" s="13">
        <v>36934</v>
      </c>
      <c r="B1191">
        <v>51.32</v>
      </c>
      <c r="C1191">
        <v>49.5</v>
      </c>
      <c r="D1191">
        <v>41.39</v>
      </c>
      <c r="E1191">
        <v>33.08</v>
      </c>
      <c r="F1191" t="e">
        <v>#N/A</v>
      </c>
      <c r="G1191" t="e">
        <v>#N/A</v>
      </c>
      <c r="H1191" t="e">
        <v>#N/A</v>
      </c>
      <c r="I1191" t="e">
        <v>#N/A</v>
      </c>
      <c r="J1191">
        <v>42</v>
      </c>
      <c r="K1191">
        <v>34.9</v>
      </c>
      <c r="L1191">
        <v>35.93</v>
      </c>
      <c r="M1191" s="13">
        <v>37107</v>
      </c>
      <c r="N1191">
        <v>34.090000000000003</v>
      </c>
    </row>
    <row r="1192" spans="1:14" x14ac:dyDescent="0.2">
      <c r="A1192" s="13">
        <v>36935</v>
      </c>
      <c r="B1192" t="e">
        <v>#N/A</v>
      </c>
      <c r="C1192" t="e">
        <v>#N/A</v>
      </c>
      <c r="D1192">
        <v>39.35</v>
      </c>
      <c r="E1192">
        <v>32.590000000000003</v>
      </c>
      <c r="F1192" t="e">
        <v>#N/A</v>
      </c>
      <c r="G1192" t="e">
        <v>#N/A</v>
      </c>
      <c r="H1192" t="e">
        <v>#N/A</v>
      </c>
      <c r="I1192" t="e">
        <v>#N/A</v>
      </c>
      <c r="J1192">
        <v>38.61</v>
      </c>
      <c r="K1192">
        <v>31.37</v>
      </c>
      <c r="L1192">
        <v>34.11</v>
      </c>
      <c r="M1192" s="13">
        <v>37108</v>
      </c>
      <c r="N1192">
        <v>34.090000000000003</v>
      </c>
    </row>
    <row r="1193" spans="1:14" x14ac:dyDescent="0.2">
      <c r="A1193" s="13">
        <v>36936</v>
      </c>
      <c r="B1193">
        <v>52.47</v>
      </c>
      <c r="C1193">
        <v>48.91</v>
      </c>
      <c r="D1193">
        <v>37.549999999999997</v>
      </c>
      <c r="E1193">
        <v>24.09</v>
      </c>
      <c r="F1193" t="e">
        <v>#N/A</v>
      </c>
      <c r="G1193" t="e">
        <v>#N/A</v>
      </c>
      <c r="H1193" t="e">
        <v>#N/A</v>
      </c>
      <c r="I1193" t="e">
        <v>#N/A</v>
      </c>
      <c r="J1193">
        <v>29</v>
      </c>
      <c r="K1193">
        <v>25.11</v>
      </c>
      <c r="L1193">
        <v>27</v>
      </c>
      <c r="M1193" s="13">
        <v>37109</v>
      </c>
      <c r="N1193">
        <v>55.82</v>
      </c>
    </row>
    <row r="1194" spans="1:14" x14ac:dyDescent="0.2">
      <c r="A1194" s="13">
        <v>36937</v>
      </c>
      <c r="B1194">
        <v>52.75</v>
      </c>
      <c r="C1194">
        <v>46</v>
      </c>
      <c r="D1194">
        <v>36.299999999999997</v>
      </c>
      <c r="E1194">
        <v>23.85</v>
      </c>
      <c r="F1194" t="e">
        <v>#N/A</v>
      </c>
      <c r="G1194" t="e">
        <v>#N/A</v>
      </c>
      <c r="H1194" t="e">
        <v>#N/A</v>
      </c>
      <c r="I1194" t="e">
        <v>#N/A</v>
      </c>
      <c r="J1194">
        <v>27</v>
      </c>
      <c r="K1194">
        <v>26.69</v>
      </c>
      <c r="L1194">
        <v>30</v>
      </c>
      <c r="M1194" s="13">
        <v>37110</v>
      </c>
      <c r="N1194">
        <v>151.68</v>
      </c>
    </row>
    <row r="1195" spans="1:14" x14ac:dyDescent="0.2">
      <c r="A1195" s="13">
        <v>36938</v>
      </c>
      <c r="B1195">
        <v>53.63</v>
      </c>
      <c r="C1195">
        <v>44.79</v>
      </c>
      <c r="D1195">
        <v>35.03</v>
      </c>
      <c r="E1195">
        <v>25.21</v>
      </c>
      <c r="F1195" t="e">
        <v>#N/A</v>
      </c>
      <c r="G1195" t="e">
        <v>#N/A</v>
      </c>
      <c r="H1195" t="e">
        <v>#N/A</v>
      </c>
      <c r="I1195" t="e">
        <v>#N/A</v>
      </c>
      <c r="J1195">
        <v>28</v>
      </c>
      <c r="K1195">
        <v>28.59</v>
      </c>
      <c r="L1195">
        <v>31.9</v>
      </c>
      <c r="M1195" s="13">
        <v>37111</v>
      </c>
      <c r="N1195">
        <v>256.93</v>
      </c>
    </row>
    <row r="1196" spans="1:14" x14ac:dyDescent="0.2">
      <c r="A1196" s="13">
        <v>36939</v>
      </c>
      <c r="B1196">
        <v>49</v>
      </c>
      <c r="C1196">
        <v>43.33</v>
      </c>
      <c r="D1196">
        <v>34.25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>
        <v>35</v>
      </c>
      <c r="K1196">
        <v>37.770000000000003</v>
      </c>
      <c r="L1196">
        <v>34.94</v>
      </c>
      <c r="M1196" s="13">
        <v>37112</v>
      </c>
      <c r="N1196">
        <v>299.60000000000002</v>
      </c>
    </row>
    <row r="1197" spans="1:14" x14ac:dyDescent="0.2">
      <c r="A1197" s="13">
        <v>36940</v>
      </c>
      <c r="B1197">
        <v>49</v>
      </c>
      <c r="C1197">
        <v>43.33</v>
      </c>
      <c r="D1197">
        <v>34.25</v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  <c r="J1197">
        <v>35</v>
      </c>
      <c r="K1197">
        <v>37.770000000000003</v>
      </c>
      <c r="L1197">
        <v>34.94</v>
      </c>
      <c r="M1197" s="13">
        <v>37113</v>
      </c>
      <c r="N1197">
        <v>183.22</v>
      </c>
    </row>
    <row r="1198" spans="1:14" x14ac:dyDescent="0.2">
      <c r="A1198" s="13">
        <v>36942</v>
      </c>
      <c r="B1198">
        <v>51.5</v>
      </c>
      <c r="C1198">
        <v>45</v>
      </c>
      <c r="D1198">
        <v>37.1</v>
      </c>
      <c r="E1198" t="e">
        <v>#N/A</v>
      </c>
      <c r="F1198" t="e">
        <v>#N/A</v>
      </c>
      <c r="G1198" t="e">
        <v>#N/A</v>
      </c>
      <c r="H1198" t="e">
        <v>#N/A</v>
      </c>
      <c r="I1198" t="e">
        <v>#N/A</v>
      </c>
      <c r="J1198">
        <v>47</v>
      </c>
      <c r="K1198">
        <v>38.03</v>
      </c>
      <c r="L1198">
        <v>41.05</v>
      </c>
      <c r="M1198" s="13">
        <v>37114</v>
      </c>
      <c r="N1198">
        <v>38.6</v>
      </c>
    </row>
    <row r="1199" spans="1:14" x14ac:dyDescent="0.2">
      <c r="A1199" s="13">
        <v>36943</v>
      </c>
      <c r="B1199">
        <v>57.93</v>
      </c>
      <c r="C1199">
        <v>46.34</v>
      </c>
      <c r="D1199">
        <v>38.520000000000003</v>
      </c>
      <c r="E1199">
        <v>41.58</v>
      </c>
      <c r="F1199" t="e">
        <v>#N/A</v>
      </c>
      <c r="G1199" t="e">
        <v>#N/A</v>
      </c>
      <c r="H1199" t="e">
        <v>#N/A</v>
      </c>
      <c r="I1199" t="e">
        <v>#N/A</v>
      </c>
      <c r="J1199">
        <v>38.5</v>
      </c>
      <c r="K1199">
        <v>45.2</v>
      </c>
      <c r="L1199">
        <v>45.86</v>
      </c>
      <c r="M1199" s="13">
        <v>37115</v>
      </c>
      <c r="N1199">
        <v>39</v>
      </c>
    </row>
    <row r="1200" spans="1:14" x14ac:dyDescent="0.2">
      <c r="A1200" s="13">
        <v>36944</v>
      </c>
      <c r="B1200">
        <v>59.39</v>
      </c>
      <c r="C1200">
        <v>51.2</v>
      </c>
      <c r="D1200">
        <v>40.909999999999997</v>
      </c>
      <c r="E1200">
        <v>39.99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>
        <v>41.43</v>
      </c>
      <c r="L1200">
        <v>44.92</v>
      </c>
      <c r="M1200" s="13">
        <v>37116</v>
      </c>
      <c r="N1200">
        <v>46.41</v>
      </c>
    </row>
    <row r="1201" spans="1:14" x14ac:dyDescent="0.2">
      <c r="A1201" s="13">
        <v>36945</v>
      </c>
      <c r="B1201">
        <v>54.42</v>
      </c>
      <c r="C1201">
        <v>46.55</v>
      </c>
      <c r="D1201">
        <v>38.78</v>
      </c>
      <c r="E1201">
        <v>35.46</v>
      </c>
      <c r="F1201" t="e">
        <v>#N/A</v>
      </c>
      <c r="G1201" t="e">
        <v>#N/A</v>
      </c>
      <c r="H1201" t="e">
        <v>#N/A</v>
      </c>
      <c r="I1201" t="e">
        <v>#N/A</v>
      </c>
      <c r="J1201">
        <v>40</v>
      </c>
      <c r="K1201">
        <v>37.99</v>
      </c>
      <c r="L1201">
        <v>43.63</v>
      </c>
      <c r="M1201" s="13">
        <v>37117</v>
      </c>
      <c r="N1201">
        <v>39.159999999999997</v>
      </c>
    </row>
    <row r="1202" spans="1:14" x14ac:dyDescent="0.2">
      <c r="A1202" s="13">
        <v>36946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>
        <v>31.25</v>
      </c>
      <c r="K1202">
        <v>33.049999999999997</v>
      </c>
      <c r="L1202">
        <v>35</v>
      </c>
      <c r="M1202" s="13">
        <v>37118</v>
      </c>
      <c r="N1202">
        <v>38.82</v>
      </c>
    </row>
    <row r="1203" spans="1:14" x14ac:dyDescent="0.2">
      <c r="A1203" s="13">
        <v>36947</v>
      </c>
      <c r="B1203" t="e">
        <v>#N/A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>
        <v>27</v>
      </c>
      <c r="K1203">
        <v>33.049999999999997</v>
      </c>
      <c r="L1203">
        <v>35</v>
      </c>
      <c r="M1203" s="13">
        <v>37119</v>
      </c>
      <c r="N1203">
        <v>39.840000000000003</v>
      </c>
    </row>
    <row r="1204" spans="1:14" x14ac:dyDescent="0.2">
      <c r="A1204" s="13">
        <v>36948</v>
      </c>
      <c r="B1204">
        <v>54.67</v>
      </c>
      <c r="C1204">
        <v>46.5</v>
      </c>
      <c r="D1204">
        <v>38.119999999999997</v>
      </c>
      <c r="E1204">
        <v>38.130000000000003</v>
      </c>
      <c r="F1204" t="e">
        <v>#N/A</v>
      </c>
      <c r="G1204" t="e">
        <v>#N/A</v>
      </c>
      <c r="H1204" t="e">
        <v>#N/A</v>
      </c>
      <c r="I1204" t="e">
        <v>#N/A</v>
      </c>
      <c r="J1204">
        <v>37.75</v>
      </c>
      <c r="K1204">
        <v>41.91</v>
      </c>
      <c r="L1204">
        <v>45.1</v>
      </c>
      <c r="M1204" s="13">
        <v>37120</v>
      </c>
      <c r="N1204">
        <v>37.03</v>
      </c>
    </row>
    <row r="1205" spans="1:14" x14ac:dyDescent="0.2">
      <c r="A1205" s="13">
        <v>36949</v>
      </c>
      <c r="B1205" t="e">
        <v>#N/A</v>
      </c>
      <c r="C1205">
        <v>54</v>
      </c>
      <c r="D1205">
        <v>42.87</v>
      </c>
      <c r="E1205">
        <v>39.19</v>
      </c>
      <c r="F1205" t="e">
        <v>#N/A</v>
      </c>
      <c r="G1205" t="e">
        <v>#N/A</v>
      </c>
      <c r="H1205" t="e">
        <v>#N/A</v>
      </c>
      <c r="I1205" t="e">
        <v>#N/A</v>
      </c>
      <c r="J1205">
        <v>39.25</v>
      </c>
      <c r="K1205">
        <v>42.45</v>
      </c>
      <c r="L1205">
        <v>46</v>
      </c>
      <c r="M1205" s="13">
        <v>37121</v>
      </c>
      <c r="N1205">
        <v>29.33</v>
      </c>
    </row>
    <row r="1206" spans="1:14" x14ac:dyDescent="0.2">
      <c r="A1206" s="13">
        <v>36950</v>
      </c>
      <c r="B1206">
        <v>58.39</v>
      </c>
      <c r="C1206">
        <v>56.34</v>
      </c>
      <c r="D1206">
        <v>45.63</v>
      </c>
      <c r="E1206">
        <v>45.17</v>
      </c>
      <c r="F1206" t="e">
        <v>#N/A</v>
      </c>
      <c r="G1206" t="e">
        <v>#N/A</v>
      </c>
      <c r="H1206" t="e">
        <v>#N/A</v>
      </c>
      <c r="I1206" t="e">
        <v>#N/A</v>
      </c>
      <c r="J1206">
        <v>44.25</v>
      </c>
      <c r="K1206">
        <v>45.89</v>
      </c>
      <c r="L1206">
        <v>50</v>
      </c>
      <c r="M1206" s="13">
        <v>37122</v>
      </c>
      <c r="N1206">
        <v>29.42</v>
      </c>
    </row>
    <row r="1207" spans="1:14" x14ac:dyDescent="0.2">
      <c r="A1207" s="13">
        <v>36951</v>
      </c>
      <c r="B1207">
        <v>61.5</v>
      </c>
      <c r="C1207">
        <v>59.56</v>
      </c>
      <c r="D1207">
        <v>48.54</v>
      </c>
      <c r="E1207">
        <v>42.15</v>
      </c>
      <c r="F1207" t="e">
        <v>#N/A</v>
      </c>
      <c r="G1207" t="e">
        <v>#N/A</v>
      </c>
      <c r="H1207" t="e">
        <v>#N/A</v>
      </c>
      <c r="I1207" t="e">
        <v>#N/A</v>
      </c>
      <c r="J1207">
        <v>43.67</v>
      </c>
      <c r="K1207">
        <v>41.48</v>
      </c>
      <c r="L1207">
        <v>46.5</v>
      </c>
      <c r="M1207" s="13">
        <v>37123</v>
      </c>
      <c r="N1207">
        <v>39.75</v>
      </c>
    </row>
    <row r="1208" spans="1:14" x14ac:dyDescent="0.2">
      <c r="A1208" s="13">
        <v>36952</v>
      </c>
      <c r="B1208">
        <v>56.53</v>
      </c>
      <c r="C1208">
        <v>54.28</v>
      </c>
      <c r="D1208">
        <v>42.1</v>
      </c>
      <c r="E1208">
        <v>36.9</v>
      </c>
      <c r="F1208" t="e">
        <v>#N/A</v>
      </c>
      <c r="G1208" t="e">
        <v>#N/A</v>
      </c>
      <c r="H1208" t="e">
        <v>#N/A</v>
      </c>
      <c r="I1208" t="e">
        <v>#N/A</v>
      </c>
      <c r="J1208">
        <v>38.75</v>
      </c>
      <c r="K1208">
        <v>37.35</v>
      </c>
      <c r="L1208">
        <v>38.25</v>
      </c>
      <c r="M1208" s="13">
        <v>37124</v>
      </c>
      <c r="N1208">
        <v>38.81</v>
      </c>
    </row>
    <row r="1209" spans="1:14" x14ac:dyDescent="0.2">
      <c r="A1209" s="13">
        <v>36953</v>
      </c>
      <c r="B1209" t="e">
        <v>#N/A</v>
      </c>
      <c r="C1209" t="e">
        <v>#N/A</v>
      </c>
      <c r="D1209">
        <v>35.5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>
        <v>34</v>
      </c>
      <c r="K1209">
        <v>27.91</v>
      </c>
      <c r="L1209">
        <v>32.83</v>
      </c>
      <c r="M1209" s="13">
        <v>37125</v>
      </c>
      <c r="N1209">
        <v>39.07</v>
      </c>
    </row>
    <row r="1210" spans="1:14" x14ac:dyDescent="0.2">
      <c r="A1210" s="13">
        <v>36954</v>
      </c>
      <c r="B1210" t="e">
        <v>#N/A</v>
      </c>
      <c r="C1210" t="e">
        <v>#N/A</v>
      </c>
      <c r="D1210">
        <v>35.5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>
        <v>34</v>
      </c>
      <c r="K1210">
        <v>27.91</v>
      </c>
      <c r="L1210">
        <v>32.83</v>
      </c>
      <c r="M1210" s="13">
        <v>37126</v>
      </c>
      <c r="N1210">
        <v>37.22</v>
      </c>
    </row>
    <row r="1211" spans="1:14" x14ac:dyDescent="0.2">
      <c r="A1211" s="13">
        <v>36955</v>
      </c>
      <c r="B1211" t="e">
        <v>#N/A</v>
      </c>
      <c r="C1211">
        <v>55.04</v>
      </c>
      <c r="D1211">
        <v>45.16</v>
      </c>
      <c r="E1211">
        <v>39.270000000000003</v>
      </c>
      <c r="F1211" t="e">
        <v>#N/A</v>
      </c>
      <c r="G1211" t="e">
        <v>#N/A</v>
      </c>
      <c r="H1211" t="e">
        <v>#N/A</v>
      </c>
      <c r="I1211" t="e">
        <v>#N/A</v>
      </c>
      <c r="J1211">
        <v>54</v>
      </c>
      <c r="K1211">
        <v>37.92</v>
      </c>
      <c r="L1211">
        <v>45.13</v>
      </c>
      <c r="M1211" s="13">
        <v>37127</v>
      </c>
      <c r="N1211">
        <v>35.409999999999997</v>
      </c>
    </row>
    <row r="1212" spans="1:14" x14ac:dyDescent="0.2">
      <c r="A1212" s="13">
        <v>36956</v>
      </c>
      <c r="B1212">
        <v>60.25</v>
      </c>
      <c r="C1212">
        <v>57.5</v>
      </c>
      <c r="D1212">
        <v>46.47</v>
      </c>
      <c r="E1212">
        <v>50.92</v>
      </c>
      <c r="F1212" t="e">
        <v>#N/A</v>
      </c>
      <c r="G1212" t="e">
        <v>#N/A</v>
      </c>
      <c r="H1212" t="e">
        <v>#N/A</v>
      </c>
      <c r="I1212" t="e">
        <v>#N/A</v>
      </c>
      <c r="J1212">
        <v>55</v>
      </c>
      <c r="K1212">
        <v>50.04</v>
      </c>
      <c r="L1212">
        <v>49.39</v>
      </c>
      <c r="M1212" s="13">
        <v>37128</v>
      </c>
      <c r="N1212">
        <v>26.22</v>
      </c>
    </row>
    <row r="1213" spans="1:14" x14ac:dyDescent="0.2">
      <c r="A1213" s="13">
        <v>36957</v>
      </c>
      <c r="B1213">
        <v>58.07</v>
      </c>
      <c r="C1213">
        <v>56.63</v>
      </c>
      <c r="D1213">
        <v>45.18</v>
      </c>
      <c r="E1213">
        <v>54.77</v>
      </c>
      <c r="F1213" t="e">
        <v>#N/A</v>
      </c>
      <c r="G1213" t="e">
        <v>#N/A</v>
      </c>
      <c r="H1213" t="e">
        <v>#N/A</v>
      </c>
      <c r="I1213" t="e">
        <v>#N/A</v>
      </c>
      <c r="J1213">
        <v>63</v>
      </c>
      <c r="K1213">
        <v>54.83</v>
      </c>
      <c r="L1213">
        <v>54.92</v>
      </c>
      <c r="M1213" s="13">
        <v>37129</v>
      </c>
      <c r="N1213">
        <v>26.22</v>
      </c>
    </row>
    <row r="1214" spans="1:14" x14ac:dyDescent="0.2">
      <c r="A1214" s="13">
        <v>36958</v>
      </c>
      <c r="B1214" t="e">
        <v>#N/A</v>
      </c>
      <c r="C1214" t="e">
        <v>#N/A</v>
      </c>
      <c r="D1214">
        <v>41.07</v>
      </c>
      <c r="E1214">
        <v>43.15</v>
      </c>
      <c r="F1214" t="e">
        <v>#N/A</v>
      </c>
      <c r="G1214" t="e">
        <v>#N/A</v>
      </c>
      <c r="H1214" t="e">
        <v>#N/A</v>
      </c>
      <c r="I1214" t="e">
        <v>#N/A</v>
      </c>
      <c r="J1214">
        <v>48</v>
      </c>
      <c r="K1214">
        <v>43.47</v>
      </c>
      <c r="L1214">
        <v>49.9</v>
      </c>
      <c r="M1214" s="13">
        <v>37130</v>
      </c>
      <c r="N1214">
        <v>38.619999999999997</v>
      </c>
    </row>
    <row r="1215" spans="1:14" x14ac:dyDescent="0.2">
      <c r="A1215" s="13">
        <v>36959</v>
      </c>
      <c r="B1215" t="e">
        <v>#N/A</v>
      </c>
      <c r="C1215">
        <v>51.26</v>
      </c>
      <c r="D1215">
        <v>42.06</v>
      </c>
      <c r="E1215">
        <v>40.65</v>
      </c>
      <c r="F1215" t="e">
        <v>#N/A</v>
      </c>
      <c r="G1215" t="e">
        <v>#N/A</v>
      </c>
      <c r="H1215" t="e">
        <v>#N/A</v>
      </c>
      <c r="I1215" t="e">
        <v>#N/A</v>
      </c>
      <c r="J1215">
        <v>42.25</v>
      </c>
      <c r="K1215">
        <v>42.35</v>
      </c>
      <c r="L1215">
        <v>45.7</v>
      </c>
      <c r="M1215" s="13">
        <v>37131</v>
      </c>
      <c r="N1215">
        <v>38.200000000000003</v>
      </c>
    </row>
    <row r="1216" spans="1:14" x14ac:dyDescent="0.2">
      <c r="A1216" s="13">
        <v>36960</v>
      </c>
      <c r="B1216" t="e">
        <v>#N/A</v>
      </c>
      <c r="C1216" t="e">
        <v>#N/A</v>
      </c>
      <c r="D1216">
        <v>33.33</v>
      </c>
      <c r="E1216">
        <v>31.5</v>
      </c>
      <c r="F1216" t="e">
        <v>#N/A</v>
      </c>
      <c r="G1216" t="e">
        <v>#N/A</v>
      </c>
      <c r="H1216" t="e">
        <v>#N/A</v>
      </c>
      <c r="I1216" t="e">
        <v>#N/A</v>
      </c>
      <c r="J1216">
        <v>39</v>
      </c>
      <c r="K1216">
        <v>28.07</v>
      </c>
      <c r="L1216">
        <v>31.88</v>
      </c>
      <c r="M1216" s="13">
        <v>37132</v>
      </c>
      <c r="N1216">
        <v>38.729999999999997</v>
      </c>
    </row>
    <row r="1217" spans="1:14" x14ac:dyDescent="0.2">
      <c r="A1217" s="13">
        <v>36961</v>
      </c>
      <c r="B1217" t="e">
        <v>#N/A</v>
      </c>
      <c r="C1217" t="e">
        <v>#N/A</v>
      </c>
      <c r="D1217">
        <v>32.85</v>
      </c>
      <c r="E1217">
        <v>31.5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>
        <v>28.07</v>
      </c>
      <c r="L1217">
        <v>31.88</v>
      </c>
      <c r="M1217" s="13">
        <v>37133</v>
      </c>
      <c r="N1217">
        <v>38.369999999999997</v>
      </c>
    </row>
    <row r="1218" spans="1:14" x14ac:dyDescent="0.2">
      <c r="A1218" s="13">
        <v>36962</v>
      </c>
      <c r="B1218" t="e">
        <v>#N/A</v>
      </c>
      <c r="C1218">
        <v>53.94</v>
      </c>
      <c r="D1218">
        <v>41.29</v>
      </c>
      <c r="E1218">
        <v>34.25</v>
      </c>
      <c r="F1218" t="e">
        <v>#N/A</v>
      </c>
      <c r="G1218" t="e">
        <v>#N/A</v>
      </c>
      <c r="H1218" t="e">
        <v>#N/A</v>
      </c>
      <c r="I1218" t="e">
        <v>#N/A</v>
      </c>
      <c r="J1218">
        <v>35.75</v>
      </c>
      <c r="K1218">
        <v>28.07</v>
      </c>
      <c r="L1218">
        <v>37.75</v>
      </c>
      <c r="M1218" s="13">
        <v>37134</v>
      </c>
      <c r="N1218">
        <v>38.75</v>
      </c>
    </row>
    <row r="1219" spans="1:14" x14ac:dyDescent="0.2">
      <c r="A1219" s="13">
        <v>36963</v>
      </c>
      <c r="B1219" t="e">
        <v>#N/A</v>
      </c>
      <c r="C1219">
        <v>58.23</v>
      </c>
      <c r="D1219">
        <v>42.2</v>
      </c>
      <c r="E1219">
        <v>30.35</v>
      </c>
      <c r="F1219" t="e">
        <v>#N/A</v>
      </c>
      <c r="G1219" t="e">
        <v>#N/A</v>
      </c>
      <c r="H1219" t="e">
        <v>#N/A</v>
      </c>
      <c r="I1219" t="e">
        <v>#N/A</v>
      </c>
      <c r="J1219">
        <v>32.67</v>
      </c>
      <c r="K1219">
        <v>30.89</v>
      </c>
      <c r="L1219">
        <v>36</v>
      </c>
      <c r="M1219" s="13">
        <v>37135</v>
      </c>
      <c r="N1219">
        <v>24</v>
      </c>
    </row>
    <row r="1220" spans="1:14" x14ac:dyDescent="0.2">
      <c r="A1220" s="13">
        <v>36964</v>
      </c>
      <c r="B1220">
        <v>63.5</v>
      </c>
      <c r="C1220">
        <v>58.63</v>
      </c>
      <c r="D1220">
        <v>42.17</v>
      </c>
      <c r="E1220">
        <v>29.85</v>
      </c>
      <c r="F1220" t="e">
        <v>#N/A</v>
      </c>
      <c r="G1220" t="e">
        <v>#N/A</v>
      </c>
      <c r="H1220" t="e">
        <v>#N/A</v>
      </c>
      <c r="I1220" t="e">
        <v>#N/A</v>
      </c>
      <c r="J1220">
        <v>31.83</v>
      </c>
      <c r="K1220">
        <v>31.84</v>
      </c>
      <c r="L1220">
        <v>35.83</v>
      </c>
      <c r="M1220" s="13">
        <v>37136</v>
      </c>
      <c r="N1220">
        <v>24</v>
      </c>
    </row>
    <row r="1221" spans="1:14" x14ac:dyDescent="0.2">
      <c r="A1221" s="13">
        <v>36965</v>
      </c>
      <c r="B1221">
        <v>62.75</v>
      </c>
      <c r="C1221">
        <v>58.58</v>
      </c>
      <c r="D1221">
        <v>39.71</v>
      </c>
      <c r="E1221">
        <v>27.83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>
        <v>29.92</v>
      </c>
      <c r="L1221">
        <v>34</v>
      </c>
      <c r="M1221" s="13">
        <v>37137</v>
      </c>
      <c r="N1221">
        <v>24</v>
      </c>
    </row>
    <row r="1222" spans="1:14" x14ac:dyDescent="0.2">
      <c r="A1222" s="13">
        <v>36966</v>
      </c>
      <c r="B1222">
        <v>59.83</v>
      </c>
      <c r="C1222">
        <v>54.62</v>
      </c>
      <c r="D1222">
        <v>37.97</v>
      </c>
      <c r="E1222">
        <v>27.24</v>
      </c>
      <c r="F1222" t="e">
        <v>#N/A</v>
      </c>
      <c r="G1222" t="e">
        <v>#N/A</v>
      </c>
      <c r="H1222" t="e">
        <v>#N/A</v>
      </c>
      <c r="I1222" t="e">
        <v>#N/A</v>
      </c>
      <c r="J1222">
        <v>29.33</v>
      </c>
      <c r="K1222">
        <v>29.79</v>
      </c>
      <c r="L1222">
        <v>31.05</v>
      </c>
      <c r="M1222" s="13">
        <v>37138</v>
      </c>
      <c r="N1222">
        <v>37.03</v>
      </c>
    </row>
    <row r="1223" spans="1:14" x14ac:dyDescent="0.2">
      <c r="A1223" s="13">
        <v>36967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>
        <v>29.2</v>
      </c>
      <c r="K1223">
        <v>28.1</v>
      </c>
      <c r="L1223">
        <v>33</v>
      </c>
      <c r="M1223" s="13">
        <v>37139</v>
      </c>
      <c r="N1223">
        <v>31.55</v>
      </c>
    </row>
    <row r="1224" spans="1:14" x14ac:dyDescent="0.2">
      <c r="A1224" s="13">
        <v>36968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>
        <v>29.2</v>
      </c>
      <c r="K1224">
        <v>28.1</v>
      </c>
      <c r="L1224">
        <v>33</v>
      </c>
      <c r="M1224" s="13">
        <v>37140</v>
      </c>
      <c r="N1224">
        <v>32.68</v>
      </c>
    </row>
    <row r="1225" spans="1:14" x14ac:dyDescent="0.2">
      <c r="A1225" s="13">
        <v>36969</v>
      </c>
      <c r="B1225">
        <v>57.75</v>
      </c>
      <c r="C1225">
        <v>54.97</v>
      </c>
      <c r="D1225">
        <v>42.18</v>
      </c>
      <c r="E1225">
        <v>33.78</v>
      </c>
      <c r="F1225" t="e">
        <v>#N/A</v>
      </c>
      <c r="G1225" t="e">
        <v>#N/A</v>
      </c>
      <c r="H1225" t="e">
        <v>#N/A</v>
      </c>
      <c r="I1225" t="e">
        <v>#N/A</v>
      </c>
      <c r="J1225" t="e">
        <v>#N/A</v>
      </c>
      <c r="K1225">
        <v>35.380000000000003</v>
      </c>
      <c r="L1225">
        <v>38</v>
      </c>
      <c r="M1225" s="13">
        <v>37141</v>
      </c>
      <c r="N1225">
        <v>33.15</v>
      </c>
    </row>
    <row r="1226" spans="1:14" x14ac:dyDescent="0.2">
      <c r="A1226" s="13">
        <v>36970</v>
      </c>
      <c r="B1226">
        <v>62</v>
      </c>
      <c r="C1226">
        <v>59</v>
      </c>
      <c r="D1226">
        <v>48.05</v>
      </c>
      <c r="E1226">
        <v>41.95</v>
      </c>
      <c r="F1226" t="e">
        <v>#N/A</v>
      </c>
      <c r="G1226" t="e">
        <v>#N/A</v>
      </c>
      <c r="H1226" t="e">
        <v>#N/A</v>
      </c>
      <c r="I1226" t="e">
        <v>#N/A</v>
      </c>
      <c r="J1226">
        <v>43.67</v>
      </c>
      <c r="K1226">
        <v>40.1</v>
      </c>
      <c r="L1226">
        <v>42.42</v>
      </c>
      <c r="M1226" s="13">
        <v>37144</v>
      </c>
      <c r="N1226">
        <v>34.340000000000003</v>
      </c>
    </row>
    <row r="1227" spans="1:14" x14ac:dyDescent="0.2">
      <c r="A1227" s="13">
        <v>36971</v>
      </c>
      <c r="B1227">
        <v>61.65</v>
      </c>
      <c r="C1227">
        <v>58.73</v>
      </c>
      <c r="D1227">
        <v>47.13</v>
      </c>
      <c r="E1227">
        <v>38.909999999999997</v>
      </c>
      <c r="F1227" t="e">
        <v>#N/A</v>
      </c>
      <c r="G1227" t="e">
        <v>#N/A</v>
      </c>
      <c r="H1227" t="e">
        <v>#N/A</v>
      </c>
      <c r="I1227" t="e">
        <v>#N/A</v>
      </c>
      <c r="J1227">
        <v>45.43</v>
      </c>
      <c r="K1227">
        <v>39.4</v>
      </c>
      <c r="L1227">
        <v>41.42</v>
      </c>
      <c r="M1227" s="13">
        <v>37145</v>
      </c>
      <c r="N1227">
        <v>33.31</v>
      </c>
    </row>
    <row r="1228" spans="1:14" x14ac:dyDescent="0.2">
      <c r="A1228" s="13">
        <v>36972</v>
      </c>
      <c r="B1228">
        <v>62.84</v>
      </c>
      <c r="C1228">
        <v>61.02</v>
      </c>
      <c r="D1228">
        <v>45.1</v>
      </c>
      <c r="E1228">
        <v>39.25</v>
      </c>
      <c r="F1228" t="e">
        <v>#N/A</v>
      </c>
      <c r="G1228" t="e">
        <v>#N/A</v>
      </c>
      <c r="H1228" t="e">
        <v>#N/A</v>
      </c>
      <c r="I1228" t="e">
        <v>#N/A</v>
      </c>
      <c r="J1228">
        <v>40.25</v>
      </c>
      <c r="K1228">
        <v>38.950000000000003</v>
      </c>
      <c r="L1228">
        <v>41</v>
      </c>
      <c r="M1228" s="13">
        <v>37146</v>
      </c>
      <c r="N1228">
        <v>28.34</v>
      </c>
    </row>
    <row r="1229" spans="1:14" x14ac:dyDescent="0.2">
      <c r="A1229" s="13">
        <v>36973</v>
      </c>
      <c r="B1229" t="e">
        <v>#N/A</v>
      </c>
      <c r="C1229">
        <v>53.83</v>
      </c>
      <c r="D1229">
        <v>40.5</v>
      </c>
      <c r="E1229">
        <v>41.84</v>
      </c>
      <c r="F1229" t="e">
        <v>#N/A</v>
      </c>
      <c r="G1229" t="e">
        <v>#N/A</v>
      </c>
      <c r="H1229" t="e">
        <v>#N/A</v>
      </c>
      <c r="I1229" t="e">
        <v>#N/A</v>
      </c>
      <c r="J1229">
        <v>41.75</v>
      </c>
      <c r="K1229">
        <v>42.07</v>
      </c>
      <c r="L1229">
        <v>43.75</v>
      </c>
      <c r="M1229" s="13">
        <v>37147</v>
      </c>
      <c r="N1229">
        <v>28.63</v>
      </c>
    </row>
    <row r="1230" spans="1:14" x14ac:dyDescent="0.2">
      <c r="A1230" s="13">
        <v>36974</v>
      </c>
      <c r="B1230" t="e">
        <v>#N/A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>
        <v>34</v>
      </c>
      <c r="L1230">
        <v>37.5</v>
      </c>
      <c r="M1230" s="13">
        <v>37148</v>
      </c>
      <c r="N1230">
        <v>26.02</v>
      </c>
    </row>
    <row r="1231" spans="1:14" x14ac:dyDescent="0.2">
      <c r="A1231" s="13">
        <v>36975</v>
      </c>
      <c r="B1231" t="e">
        <v>#N/A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>
        <v>34</v>
      </c>
      <c r="L1231">
        <v>37.5</v>
      </c>
      <c r="M1231" s="13">
        <v>37149</v>
      </c>
      <c r="N1231">
        <v>22.04</v>
      </c>
    </row>
    <row r="1232" spans="1:14" x14ac:dyDescent="0.2">
      <c r="A1232" s="13">
        <v>36976</v>
      </c>
      <c r="B1232">
        <v>64.81</v>
      </c>
      <c r="C1232" t="e">
        <v>#N/A</v>
      </c>
      <c r="D1232">
        <v>51</v>
      </c>
      <c r="E1232">
        <v>50.3</v>
      </c>
      <c r="F1232" t="e">
        <v>#N/A</v>
      </c>
      <c r="G1232" t="e">
        <v>#N/A</v>
      </c>
      <c r="H1232" t="e">
        <v>#N/A</v>
      </c>
      <c r="I1232" t="e">
        <v>#N/A</v>
      </c>
      <c r="J1232">
        <v>50</v>
      </c>
      <c r="K1232">
        <v>48.45</v>
      </c>
      <c r="L1232">
        <v>52</v>
      </c>
      <c r="M1232" s="13">
        <v>37150</v>
      </c>
      <c r="N1232">
        <v>22.04</v>
      </c>
    </row>
    <row r="1233" spans="1:14" x14ac:dyDescent="0.2">
      <c r="A1233" s="13">
        <v>36977</v>
      </c>
      <c r="B1233">
        <v>71.03</v>
      </c>
      <c r="C1233">
        <v>69.75</v>
      </c>
      <c r="D1233">
        <v>56.56</v>
      </c>
      <c r="E1233">
        <v>51.29</v>
      </c>
      <c r="F1233" t="e">
        <v>#N/A</v>
      </c>
      <c r="G1233" t="e">
        <v>#N/A</v>
      </c>
      <c r="H1233" t="e">
        <v>#N/A</v>
      </c>
      <c r="I1233" t="e">
        <v>#N/A</v>
      </c>
      <c r="J1233">
        <v>51.83</v>
      </c>
      <c r="K1233">
        <v>51.14</v>
      </c>
      <c r="L1233" t="e">
        <v>#N/A</v>
      </c>
      <c r="M1233" s="13">
        <v>37151</v>
      </c>
      <c r="N1233">
        <v>28.26</v>
      </c>
    </row>
    <row r="1234" spans="1:14" x14ac:dyDescent="0.2">
      <c r="A1234" s="13">
        <v>36978</v>
      </c>
      <c r="B1234">
        <v>68.459999999999994</v>
      </c>
      <c r="C1234">
        <v>65.63</v>
      </c>
      <c r="D1234">
        <v>50.61</v>
      </c>
      <c r="E1234">
        <v>46.22</v>
      </c>
      <c r="F1234" t="e">
        <v>#N/A</v>
      </c>
      <c r="G1234" t="e">
        <v>#N/A</v>
      </c>
      <c r="H1234" t="e">
        <v>#N/A</v>
      </c>
      <c r="I1234" t="e">
        <v>#N/A</v>
      </c>
      <c r="J1234">
        <v>45.79</v>
      </c>
      <c r="K1234">
        <v>44.78</v>
      </c>
      <c r="L1234">
        <v>43.67</v>
      </c>
      <c r="M1234" s="13">
        <v>37152</v>
      </c>
      <c r="N1234">
        <v>27.08</v>
      </c>
    </row>
    <row r="1235" spans="1:14" x14ac:dyDescent="0.2">
      <c r="A1235" s="13">
        <v>36979</v>
      </c>
      <c r="B1235">
        <v>58.81</v>
      </c>
      <c r="C1235">
        <v>57.04</v>
      </c>
      <c r="D1235">
        <v>44.88</v>
      </c>
      <c r="E1235">
        <v>38.89</v>
      </c>
      <c r="F1235" t="e">
        <v>#N/A</v>
      </c>
      <c r="G1235" t="e">
        <v>#N/A</v>
      </c>
      <c r="H1235" t="e">
        <v>#N/A</v>
      </c>
      <c r="I1235" t="e">
        <v>#N/A</v>
      </c>
      <c r="J1235">
        <v>38.17</v>
      </c>
      <c r="K1235">
        <v>38.58</v>
      </c>
      <c r="L1235">
        <v>45</v>
      </c>
      <c r="M1235" s="13">
        <v>37153</v>
      </c>
      <c r="N1235">
        <v>26.54</v>
      </c>
    </row>
    <row r="1236" spans="1:14" x14ac:dyDescent="0.2">
      <c r="A1236" s="13">
        <v>36980</v>
      </c>
      <c r="B1236">
        <v>57</v>
      </c>
      <c r="C1236">
        <v>54.19</v>
      </c>
      <c r="D1236">
        <v>43.24</v>
      </c>
      <c r="E1236">
        <v>33.92</v>
      </c>
      <c r="F1236" t="e">
        <v>#N/A</v>
      </c>
      <c r="G1236" t="e">
        <v>#N/A</v>
      </c>
      <c r="H1236" t="e">
        <v>#N/A</v>
      </c>
      <c r="I1236" t="e">
        <v>#N/A</v>
      </c>
      <c r="J1236">
        <v>35.11</v>
      </c>
      <c r="K1236">
        <v>33.07</v>
      </c>
      <c r="L1236">
        <v>41.75</v>
      </c>
      <c r="M1236" s="13">
        <v>37154</v>
      </c>
      <c r="N1236">
        <v>26.08</v>
      </c>
    </row>
    <row r="1237" spans="1:14" x14ac:dyDescent="0.2">
      <c r="A1237" s="13">
        <v>36981</v>
      </c>
      <c r="B1237" t="e">
        <v>#N/A</v>
      </c>
      <c r="C1237" t="e">
        <v>#N/A</v>
      </c>
      <c r="D1237">
        <v>36.5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>
        <v>32</v>
      </c>
      <c r="K1237">
        <v>29</v>
      </c>
      <c r="L1237">
        <v>34.67</v>
      </c>
      <c r="M1237" s="13">
        <v>37155</v>
      </c>
      <c r="N1237">
        <v>25.68</v>
      </c>
    </row>
    <row r="1238" spans="1:14" x14ac:dyDescent="0.2">
      <c r="A1238" s="13">
        <v>36982</v>
      </c>
      <c r="B1238" t="e">
        <v>#N/A</v>
      </c>
      <c r="C1238" t="e">
        <v>#N/A</v>
      </c>
      <c r="D1238">
        <v>36.5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>
        <v>32.25</v>
      </c>
      <c r="K1238">
        <v>29</v>
      </c>
      <c r="L1238">
        <v>34.67</v>
      </c>
      <c r="M1238" s="13">
        <v>37156</v>
      </c>
      <c r="N1238">
        <v>23.79</v>
      </c>
    </row>
    <row r="1239" spans="1:14" x14ac:dyDescent="0.2">
      <c r="A1239" s="13">
        <v>36983</v>
      </c>
      <c r="B1239">
        <v>64.69</v>
      </c>
      <c r="C1239">
        <v>58.69</v>
      </c>
      <c r="D1239">
        <v>46.53</v>
      </c>
      <c r="E1239">
        <v>41.32</v>
      </c>
      <c r="F1239" t="e">
        <v>#N/A</v>
      </c>
      <c r="G1239" t="e">
        <v>#N/A</v>
      </c>
      <c r="H1239" t="e">
        <v>#N/A</v>
      </c>
      <c r="I1239" t="e">
        <v>#N/A</v>
      </c>
      <c r="J1239">
        <v>44</v>
      </c>
      <c r="K1239">
        <v>41.45</v>
      </c>
      <c r="L1239">
        <v>46.5</v>
      </c>
      <c r="M1239" s="13">
        <v>37157</v>
      </c>
      <c r="N1239">
        <v>23.79</v>
      </c>
    </row>
    <row r="1240" spans="1:14" x14ac:dyDescent="0.2">
      <c r="A1240" s="13">
        <v>36984</v>
      </c>
      <c r="B1240">
        <v>67</v>
      </c>
      <c r="C1240">
        <v>66.209999999999994</v>
      </c>
      <c r="D1240">
        <v>51.98</v>
      </c>
      <c r="E1240">
        <v>38.21</v>
      </c>
      <c r="F1240" t="e">
        <v>#N/A</v>
      </c>
      <c r="G1240" t="e">
        <v>#N/A</v>
      </c>
      <c r="H1240" t="e">
        <v>#N/A</v>
      </c>
      <c r="I1240" t="e">
        <v>#N/A</v>
      </c>
      <c r="J1240">
        <v>41.33</v>
      </c>
      <c r="K1240">
        <v>37.130000000000003</v>
      </c>
      <c r="L1240">
        <v>42.81</v>
      </c>
      <c r="M1240" s="13">
        <v>37158</v>
      </c>
      <c r="N1240">
        <v>26.98</v>
      </c>
    </row>
    <row r="1241" spans="1:14" x14ac:dyDescent="0.2">
      <c r="A1241" s="13">
        <v>36985</v>
      </c>
      <c r="B1241">
        <v>68.430000000000007</v>
      </c>
      <c r="C1241">
        <v>65.8</v>
      </c>
      <c r="D1241">
        <v>49.02</v>
      </c>
      <c r="E1241">
        <v>42.74</v>
      </c>
      <c r="F1241" t="e">
        <v>#N/A</v>
      </c>
      <c r="G1241" t="e">
        <v>#N/A</v>
      </c>
      <c r="H1241" t="e">
        <v>#N/A</v>
      </c>
      <c r="I1241" t="e">
        <v>#N/A</v>
      </c>
      <c r="J1241">
        <v>41.83</v>
      </c>
      <c r="K1241">
        <v>41</v>
      </c>
      <c r="L1241">
        <v>45.67</v>
      </c>
      <c r="M1241" s="13">
        <v>37159</v>
      </c>
      <c r="N1241">
        <v>25.88</v>
      </c>
    </row>
    <row r="1242" spans="1:14" x14ac:dyDescent="0.2">
      <c r="A1242" s="13">
        <v>36986</v>
      </c>
      <c r="B1242">
        <v>59.5</v>
      </c>
      <c r="C1242">
        <v>55.48</v>
      </c>
      <c r="D1242">
        <v>43.95</v>
      </c>
      <c r="E1242">
        <v>48.94</v>
      </c>
      <c r="F1242" t="e">
        <v>#N/A</v>
      </c>
      <c r="G1242" t="e">
        <v>#N/A</v>
      </c>
      <c r="H1242" t="e">
        <v>#N/A</v>
      </c>
      <c r="I1242" t="e">
        <v>#N/A</v>
      </c>
      <c r="J1242">
        <v>48</v>
      </c>
      <c r="K1242">
        <v>46.95</v>
      </c>
      <c r="L1242">
        <v>50.83</v>
      </c>
      <c r="M1242" s="13">
        <v>37160</v>
      </c>
      <c r="N1242">
        <v>25.14</v>
      </c>
    </row>
    <row r="1243" spans="1:14" x14ac:dyDescent="0.2">
      <c r="A1243" s="13">
        <v>36987</v>
      </c>
      <c r="B1243" t="e">
        <v>#N/A</v>
      </c>
      <c r="C1243">
        <v>55.16</v>
      </c>
      <c r="D1243">
        <v>45.48</v>
      </c>
      <c r="E1243">
        <v>48.38</v>
      </c>
      <c r="F1243" t="e">
        <v>#N/A</v>
      </c>
      <c r="G1243" t="e">
        <v>#N/A</v>
      </c>
      <c r="H1243" t="e">
        <v>#N/A</v>
      </c>
      <c r="I1243" t="e">
        <v>#N/A</v>
      </c>
      <c r="J1243">
        <v>47.8</v>
      </c>
      <c r="K1243">
        <v>47.52</v>
      </c>
      <c r="L1243">
        <v>50.92</v>
      </c>
      <c r="M1243" s="13">
        <v>37161</v>
      </c>
      <c r="N1243">
        <v>24.57</v>
      </c>
    </row>
    <row r="1244" spans="1:14" x14ac:dyDescent="0.2">
      <c r="A1244" s="13">
        <v>36988</v>
      </c>
      <c r="B1244" t="e">
        <v>#N/A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>
        <v>35</v>
      </c>
      <c r="L1244">
        <v>39</v>
      </c>
      <c r="M1244" t="s">
        <v>29</v>
      </c>
      <c r="N1244" s="14">
        <v>43573.16</v>
      </c>
    </row>
    <row r="1245" spans="1:14" x14ac:dyDescent="0.2">
      <c r="A1245" s="13">
        <v>36989</v>
      </c>
      <c r="B1245" t="e">
        <v>#N/A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>
        <v>35</v>
      </c>
      <c r="L1245">
        <v>39</v>
      </c>
      <c r="M1245" t="s">
        <v>30</v>
      </c>
      <c r="N1245">
        <v>35.1113</v>
      </c>
    </row>
    <row r="1246" spans="1:14" x14ac:dyDescent="0.2">
      <c r="A1246" s="13">
        <v>36990</v>
      </c>
      <c r="B1246">
        <v>64.75</v>
      </c>
      <c r="C1246">
        <v>59.55</v>
      </c>
      <c r="D1246">
        <v>48.6</v>
      </c>
      <c r="E1246">
        <v>54.63</v>
      </c>
      <c r="F1246" t="e">
        <v>#N/A</v>
      </c>
      <c r="G1246" t="e">
        <v>#N/A</v>
      </c>
      <c r="H1246" t="e">
        <v>#N/A</v>
      </c>
      <c r="I1246" t="e">
        <v>#N/A</v>
      </c>
      <c r="J1246">
        <v>57</v>
      </c>
      <c r="K1246">
        <v>51.85</v>
      </c>
      <c r="L1246">
        <v>56.9</v>
      </c>
      <c r="M1246" t="s">
        <v>31</v>
      </c>
      <c r="N1246">
        <v>35.1113</v>
      </c>
    </row>
    <row r="1247" spans="1:14" x14ac:dyDescent="0.2">
      <c r="A1247" s="13">
        <v>36991</v>
      </c>
      <c r="B1247">
        <v>62.45</v>
      </c>
      <c r="C1247">
        <v>58.28</v>
      </c>
      <c r="D1247">
        <v>49.67</v>
      </c>
      <c r="E1247">
        <v>62.81</v>
      </c>
      <c r="F1247" t="e">
        <v>#N/A</v>
      </c>
      <c r="G1247" t="e">
        <v>#N/A</v>
      </c>
      <c r="H1247" t="e">
        <v>#N/A</v>
      </c>
      <c r="I1247" t="e">
        <v>#N/A</v>
      </c>
      <c r="J1247">
        <v>64.2</v>
      </c>
      <c r="K1247">
        <v>61.54</v>
      </c>
      <c r="L1247">
        <v>64</v>
      </c>
      <c r="M1247" t="s">
        <v>32</v>
      </c>
      <c r="N1247" t="e">
        <v>#N/A</v>
      </c>
    </row>
    <row r="1248" spans="1:14" x14ac:dyDescent="0.2">
      <c r="A1248" s="13">
        <v>36992</v>
      </c>
      <c r="B1248">
        <v>63</v>
      </c>
      <c r="C1248">
        <v>57.85</v>
      </c>
      <c r="D1248">
        <v>48.68</v>
      </c>
      <c r="E1248">
        <v>62.66</v>
      </c>
      <c r="F1248" t="e">
        <v>#N/A</v>
      </c>
      <c r="G1248" t="e">
        <v>#N/A</v>
      </c>
      <c r="H1248" t="e">
        <v>#N/A</v>
      </c>
      <c r="I1248" t="e">
        <v>#N/A</v>
      </c>
      <c r="J1248">
        <v>68</v>
      </c>
      <c r="K1248">
        <v>60.32</v>
      </c>
      <c r="L1248">
        <v>65</v>
      </c>
      <c r="M1248" t="s">
        <v>33</v>
      </c>
      <c r="N1248">
        <v>100</v>
      </c>
    </row>
    <row r="1249" spans="1:14" x14ac:dyDescent="0.2">
      <c r="A1249" s="13">
        <v>36993</v>
      </c>
      <c r="B1249">
        <v>55.5</v>
      </c>
      <c r="C1249">
        <v>52.68</v>
      </c>
      <c r="D1249">
        <v>43.99</v>
      </c>
      <c r="E1249">
        <v>55.48</v>
      </c>
      <c r="F1249" t="e">
        <v>#N/A</v>
      </c>
      <c r="G1249" t="e">
        <v>#N/A</v>
      </c>
      <c r="H1249" t="e">
        <v>#N/A</v>
      </c>
      <c r="I1249" t="e">
        <v>#N/A</v>
      </c>
      <c r="J1249">
        <v>65.75</v>
      </c>
      <c r="K1249">
        <v>54.71</v>
      </c>
      <c r="L1249">
        <v>57.5</v>
      </c>
      <c r="M1249" t="s">
        <v>34</v>
      </c>
      <c r="N1249">
        <v>0</v>
      </c>
    </row>
    <row r="1250" spans="1:14" x14ac:dyDescent="0.2">
      <c r="A1250" s="13">
        <v>36994</v>
      </c>
      <c r="B1250">
        <v>53.5</v>
      </c>
      <c r="C1250">
        <v>46.75</v>
      </c>
      <c r="D1250">
        <v>41.25</v>
      </c>
      <c r="E1250">
        <v>43.22</v>
      </c>
      <c r="F1250" t="e">
        <v>#N/A</v>
      </c>
      <c r="G1250" t="e">
        <v>#N/A</v>
      </c>
      <c r="H1250" t="e">
        <v>#N/A</v>
      </c>
      <c r="I1250" t="e">
        <v>#N/A</v>
      </c>
      <c r="J1250">
        <v>46</v>
      </c>
      <c r="K1250">
        <v>40.700000000000003</v>
      </c>
      <c r="L1250">
        <v>41.94</v>
      </c>
      <c r="M1250" t="s">
        <v>35</v>
      </c>
      <c r="N1250">
        <v>442.86</v>
      </c>
    </row>
    <row r="1251" spans="1:14" x14ac:dyDescent="0.2">
      <c r="A1251" s="13">
        <v>36995</v>
      </c>
      <c r="B1251" t="e">
        <v>#N/A</v>
      </c>
      <c r="C1251" t="e">
        <v>#N/A</v>
      </c>
      <c r="D1251">
        <v>34.5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>
        <v>32.630000000000003</v>
      </c>
      <c r="L1251">
        <v>28.17</v>
      </c>
      <c r="M1251" t="s">
        <v>36</v>
      </c>
      <c r="N1251">
        <v>14.04</v>
      </c>
    </row>
    <row r="1252" spans="1:14" x14ac:dyDescent="0.2">
      <c r="A1252" s="13">
        <v>36996</v>
      </c>
      <c r="B1252" t="e">
        <v>#N/A</v>
      </c>
      <c r="C1252" t="e">
        <v>#N/A</v>
      </c>
      <c r="D1252">
        <v>34.5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>
        <v>32.630000000000003</v>
      </c>
      <c r="L1252">
        <v>28.17</v>
      </c>
      <c r="M1252" t="s">
        <v>37</v>
      </c>
      <c r="N1252">
        <v>30.499700000000001</v>
      </c>
    </row>
    <row r="1253" spans="1:14" x14ac:dyDescent="0.2">
      <c r="A1253" s="13">
        <v>36997</v>
      </c>
      <c r="B1253" t="e">
        <v>#N/A</v>
      </c>
      <c r="C1253" t="e">
        <v>#N/A</v>
      </c>
      <c r="D1253">
        <v>49.48</v>
      </c>
      <c r="E1253">
        <v>48.75</v>
      </c>
      <c r="F1253" t="e">
        <v>#N/A</v>
      </c>
      <c r="G1253" t="e">
        <v>#N/A</v>
      </c>
      <c r="H1253" t="e">
        <v>#N/A</v>
      </c>
      <c r="I1253" t="e">
        <v>#N/A</v>
      </c>
      <c r="J1253">
        <v>47.5</v>
      </c>
      <c r="K1253">
        <v>47.25</v>
      </c>
      <c r="L1253" t="e">
        <v>#N/A</v>
      </c>
      <c r="M1253" t="s">
        <v>38</v>
      </c>
      <c r="N1253">
        <v>1.1512</v>
      </c>
    </row>
    <row r="1254" spans="1:14" x14ac:dyDescent="0.2">
      <c r="A1254" s="13">
        <v>36998</v>
      </c>
      <c r="B1254">
        <v>62.25</v>
      </c>
      <c r="C1254">
        <v>56.73</v>
      </c>
      <c r="D1254">
        <v>47.48</v>
      </c>
      <c r="E1254">
        <v>45.73</v>
      </c>
      <c r="F1254" t="e">
        <v>#N/A</v>
      </c>
      <c r="G1254" t="e">
        <v>#N/A</v>
      </c>
      <c r="H1254" t="e">
        <v>#N/A</v>
      </c>
      <c r="I1254" t="e">
        <v>#N/A</v>
      </c>
      <c r="J1254">
        <v>52.3</v>
      </c>
      <c r="K1254">
        <v>47.19</v>
      </c>
      <c r="L1254">
        <v>50.17</v>
      </c>
      <c r="M1254" t="s">
        <v>39</v>
      </c>
      <c r="N1254">
        <v>930.23469999999998</v>
      </c>
    </row>
    <row r="1255" spans="1:14" x14ac:dyDescent="0.2">
      <c r="A1255" s="13">
        <v>36999</v>
      </c>
      <c r="B1255">
        <v>60</v>
      </c>
      <c r="C1255">
        <v>57.73</v>
      </c>
      <c r="D1255">
        <v>48.19</v>
      </c>
      <c r="E1255">
        <v>52.44</v>
      </c>
      <c r="F1255" t="e">
        <v>#N/A</v>
      </c>
      <c r="G1255" t="e">
        <v>#N/A</v>
      </c>
      <c r="H1255" t="e">
        <v>#N/A</v>
      </c>
      <c r="I1255" t="e">
        <v>#N/A</v>
      </c>
      <c r="J1255">
        <v>55</v>
      </c>
      <c r="K1255">
        <v>53.07</v>
      </c>
      <c r="L1255">
        <v>57.06</v>
      </c>
      <c r="M1255" t="s">
        <v>40</v>
      </c>
      <c r="N1255">
        <v>24.57</v>
      </c>
    </row>
    <row r="1256" spans="1:14" x14ac:dyDescent="0.2">
      <c r="A1256" s="13">
        <v>37000</v>
      </c>
      <c r="B1256">
        <v>57.25</v>
      </c>
      <c r="C1256">
        <v>54.38</v>
      </c>
      <c r="D1256">
        <v>44.54</v>
      </c>
      <c r="E1256">
        <v>46.04</v>
      </c>
      <c r="F1256" t="e">
        <v>#N/A</v>
      </c>
      <c r="G1256" t="e">
        <v>#N/A</v>
      </c>
      <c r="H1256" t="e">
        <v>#N/A</v>
      </c>
      <c r="I1256" t="e">
        <v>#N/A</v>
      </c>
      <c r="J1256">
        <v>47.75</v>
      </c>
      <c r="K1256">
        <v>46.64</v>
      </c>
      <c r="L1256">
        <v>47.06</v>
      </c>
    </row>
    <row r="1257" spans="1:14" x14ac:dyDescent="0.2">
      <c r="A1257" s="13">
        <v>37001</v>
      </c>
      <c r="B1257">
        <v>54.52</v>
      </c>
      <c r="C1257">
        <v>50.4</v>
      </c>
      <c r="D1257">
        <v>41.56</v>
      </c>
      <c r="E1257">
        <v>39.32</v>
      </c>
      <c r="F1257" t="e">
        <v>#N/A</v>
      </c>
      <c r="G1257" t="e">
        <v>#N/A</v>
      </c>
      <c r="H1257" t="e">
        <v>#N/A</v>
      </c>
      <c r="I1257" t="e">
        <v>#N/A</v>
      </c>
      <c r="J1257">
        <v>42</v>
      </c>
      <c r="K1257">
        <v>42.05</v>
      </c>
      <c r="L1257">
        <v>41.94</v>
      </c>
    </row>
    <row r="1258" spans="1:14" x14ac:dyDescent="0.2">
      <c r="A1258" s="13">
        <v>37002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>
        <v>42</v>
      </c>
      <c r="K1258">
        <v>37.5</v>
      </c>
      <c r="L1258">
        <v>40</v>
      </c>
    </row>
    <row r="1259" spans="1:14" x14ac:dyDescent="0.2">
      <c r="A1259" s="13">
        <v>37003</v>
      </c>
      <c r="B1259" t="e">
        <v>#N/A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>
        <v>42</v>
      </c>
      <c r="K1259">
        <v>37.5</v>
      </c>
      <c r="L1259">
        <v>40</v>
      </c>
    </row>
    <row r="1260" spans="1:14" x14ac:dyDescent="0.2">
      <c r="A1260" s="13">
        <v>37004</v>
      </c>
      <c r="B1260">
        <v>68.5</v>
      </c>
      <c r="C1260">
        <v>56.08</v>
      </c>
      <c r="D1260">
        <v>47.73</v>
      </c>
      <c r="E1260">
        <v>59.65</v>
      </c>
      <c r="F1260" t="e">
        <v>#N/A</v>
      </c>
      <c r="G1260" t="e">
        <v>#N/A</v>
      </c>
      <c r="H1260" t="e">
        <v>#N/A</v>
      </c>
      <c r="I1260" t="e">
        <v>#N/A</v>
      </c>
      <c r="J1260">
        <v>63</v>
      </c>
      <c r="K1260">
        <v>55.94</v>
      </c>
      <c r="L1260">
        <v>61.63</v>
      </c>
    </row>
    <row r="1261" spans="1:14" x14ac:dyDescent="0.2">
      <c r="A1261" s="13">
        <v>37005</v>
      </c>
      <c r="B1261">
        <v>80.25</v>
      </c>
      <c r="C1261">
        <v>51.3</v>
      </c>
      <c r="D1261">
        <v>44.6</v>
      </c>
      <c r="E1261">
        <v>42.8</v>
      </c>
      <c r="F1261" t="e">
        <v>#N/A</v>
      </c>
      <c r="G1261" t="e">
        <v>#N/A</v>
      </c>
      <c r="H1261" t="e">
        <v>#N/A</v>
      </c>
      <c r="I1261" t="e">
        <v>#N/A</v>
      </c>
      <c r="J1261">
        <v>49.2</v>
      </c>
      <c r="K1261">
        <v>41.45</v>
      </c>
      <c r="L1261">
        <v>45.13</v>
      </c>
    </row>
    <row r="1262" spans="1:14" x14ac:dyDescent="0.2">
      <c r="A1262" s="13">
        <v>37006</v>
      </c>
      <c r="B1262">
        <v>69.39</v>
      </c>
      <c r="C1262">
        <v>51.97</v>
      </c>
      <c r="D1262">
        <v>43.6</v>
      </c>
      <c r="E1262">
        <v>34.69</v>
      </c>
      <c r="F1262" t="e">
        <v>#N/A</v>
      </c>
      <c r="G1262" t="e">
        <v>#N/A</v>
      </c>
      <c r="H1262" t="e">
        <v>#N/A</v>
      </c>
      <c r="I1262" t="e">
        <v>#N/A</v>
      </c>
      <c r="J1262">
        <v>40.200000000000003</v>
      </c>
      <c r="K1262">
        <v>34.43</v>
      </c>
      <c r="L1262">
        <v>39</v>
      </c>
    </row>
    <row r="1263" spans="1:14" x14ac:dyDescent="0.2">
      <c r="A1263" s="13">
        <v>37007</v>
      </c>
      <c r="B1263">
        <v>75</v>
      </c>
      <c r="C1263">
        <v>50.82</v>
      </c>
      <c r="D1263">
        <v>42.05</v>
      </c>
      <c r="E1263">
        <v>34.86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>
        <v>33.51</v>
      </c>
      <c r="L1263">
        <v>36</v>
      </c>
    </row>
    <row r="1264" spans="1:14" x14ac:dyDescent="0.2">
      <c r="A1264" s="13">
        <v>37008</v>
      </c>
      <c r="B1264">
        <v>62.75</v>
      </c>
      <c r="C1264">
        <v>47.5</v>
      </c>
      <c r="D1264">
        <v>40.33</v>
      </c>
      <c r="E1264">
        <v>42.45</v>
      </c>
      <c r="F1264" t="e">
        <v>#N/A</v>
      </c>
      <c r="G1264" t="e">
        <v>#N/A</v>
      </c>
      <c r="H1264" t="e">
        <v>#N/A</v>
      </c>
      <c r="I1264" t="e">
        <v>#N/A</v>
      </c>
      <c r="J1264">
        <v>45.05</v>
      </c>
      <c r="K1264">
        <v>43.64</v>
      </c>
      <c r="L1264">
        <v>47.83</v>
      </c>
    </row>
    <row r="1265" spans="1:12" x14ac:dyDescent="0.2">
      <c r="A1265" s="13">
        <v>37009</v>
      </c>
      <c r="B1265" t="e">
        <v>#N/A</v>
      </c>
      <c r="C1265" t="e">
        <v>#N/A</v>
      </c>
      <c r="D1265" t="e">
        <v>#N/A</v>
      </c>
      <c r="E1265">
        <v>37.5</v>
      </c>
      <c r="F1265" t="e">
        <v>#N/A</v>
      </c>
      <c r="G1265" t="e">
        <v>#N/A</v>
      </c>
      <c r="H1265" t="e">
        <v>#N/A</v>
      </c>
      <c r="I1265" t="e">
        <v>#N/A</v>
      </c>
      <c r="J1265">
        <v>45</v>
      </c>
      <c r="K1265">
        <v>35.89</v>
      </c>
      <c r="L1265">
        <v>39.75</v>
      </c>
    </row>
    <row r="1266" spans="1:12" x14ac:dyDescent="0.2">
      <c r="A1266" s="13">
        <v>37010</v>
      </c>
      <c r="B1266" t="e">
        <v>#N/A</v>
      </c>
      <c r="C1266" t="e">
        <v>#N/A</v>
      </c>
      <c r="D1266" t="e">
        <v>#N/A</v>
      </c>
      <c r="E1266">
        <v>37.5</v>
      </c>
      <c r="F1266" t="e">
        <v>#N/A</v>
      </c>
      <c r="G1266" t="e">
        <v>#N/A</v>
      </c>
      <c r="H1266" t="e">
        <v>#N/A</v>
      </c>
      <c r="I1266" t="e">
        <v>#N/A</v>
      </c>
      <c r="J1266">
        <v>45</v>
      </c>
      <c r="K1266">
        <v>35.89</v>
      </c>
      <c r="L1266">
        <v>39.75</v>
      </c>
    </row>
    <row r="1267" spans="1:12" x14ac:dyDescent="0.2">
      <c r="A1267" s="13">
        <v>37011</v>
      </c>
      <c r="B1267" t="e">
        <v>#N/A</v>
      </c>
      <c r="C1267">
        <v>64.430000000000007</v>
      </c>
      <c r="D1267">
        <v>52.48</v>
      </c>
      <c r="E1267">
        <v>62.63</v>
      </c>
      <c r="F1267" t="e">
        <v>#N/A</v>
      </c>
      <c r="G1267" t="e">
        <v>#N/A</v>
      </c>
      <c r="H1267" t="e">
        <v>#N/A</v>
      </c>
      <c r="I1267" t="e">
        <v>#N/A</v>
      </c>
      <c r="J1267" t="e">
        <v>#N/A</v>
      </c>
      <c r="K1267">
        <v>60.38</v>
      </c>
      <c r="L1267">
        <v>67.25</v>
      </c>
    </row>
    <row r="1268" spans="1:12" x14ac:dyDescent="0.2">
      <c r="A1268" s="13">
        <v>37012</v>
      </c>
      <c r="B1268">
        <v>84.89</v>
      </c>
      <c r="C1268">
        <v>63.95</v>
      </c>
      <c r="D1268">
        <v>53.91</v>
      </c>
      <c r="E1268">
        <v>60.81</v>
      </c>
      <c r="F1268" t="e">
        <v>#N/A</v>
      </c>
      <c r="G1268" t="e">
        <v>#N/A</v>
      </c>
      <c r="H1268" t="e">
        <v>#N/A</v>
      </c>
      <c r="I1268" t="e">
        <v>#N/A</v>
      </c>
      <c r="J1268">
        <v>66.11</v>
      </c>
      <c r="K1268">
        <v>51.61</v>
      </c>
      <c r="L1268">
        <v>56.25</v>
      </c>
    </row>
    <row r="1269" spans="1:12" x14ac:dyDescent="0.2">
      <c r="A1269" s="13">
        <v>37013</v>
      </c>
      <c r="B1269">
        <v>86.9</v>
      </c>
      <c r="C1269">
        <v>75.09</v>
      </c>
      <c r="D1269">
        <v>60</v>
      </c>
      <c r="E1269">
        <v>51.31</v>
      </c>
      <c r="F1269" t="e">
        <v>#N/A</v>
      </c>
      <c r="G1269" t="e">
        <v>#N/A</v>
      </c>
      <c r="H1269" t="e">
        <v>#N/A</v>
      </c>
      <c r="I1269" t="e">
        <v>#N/A</v>
      </c>
      <c r="J1269">
        <v>65.08</v>
      </c>
      <c r="K1269">
        <v>48.83</v>
      </c>
      <c r="L1269">
        <v>52.67</v>
      </c>
    </row>
    <row r="1270" spans="1:12" x14ac:dyDescent="0.2">
      <c r="A1270" s="13">
        <v>37014</v>
      </c>
      <c r="B1270">
        <v>99.21</v>
      </c>
      <c r="C1270">
        <v>89.71</v>
      </c>
      <c r="D1270">
        <v>57.59</v>
      </c>
      <c r="E1270">
        <v>49.66</v>
      </c>
      <c r="F1270" t="e">
        <v>#N/A</v>
      </c>
      <c r="G1270" t="e">
        <v>#N/A</v>
      </c>
      <c r="H1270" t="e">
        <v>#N/A</v>
      </c>
      <c r="I1270" t="e">
        <v>#N/A</v>
      </c>
      <c r="J1270">
        <v>53.33</v>
      </c>
      <c r="K1270">
        <v>47.02</v>
      </c>
      <c r="L1270">
        <v>52.5</v>
      </c>
    </row>
    <row r="1271" spans="1:12" x14ac:dyDescent="0.2">
      <c r="A1271" s="13">
        <v>37015</v>
      </c>
      <c r="B1271">
        <v>93.68</v>
      </c>
      <c r="C1271">
        <v>78.709999999999994</v>
      </c>
      <c r="D1271">
        <v>55.55</v>
      </c>
      <c r="E1271">
        <v>44.68</v>
      </c>
      <c r="F1271" t="e">
        <v>#N/A</v>
      </c>
      <c r="G1271" t="e">
        <v>#N/A</v>
      </c>
      <c r="H1271" t="e">
        <v>#N/A</v>
      </c>
      <c r="I1271" t="e">
        <v>#N/A</v>
      </c>
      <c r="J1271">
        <v>47</v>
      </c>
      <c r="K1271">
        <v>42.27</v>
      </c>
      <c r="L1271">
        <v>47.75</v>
      </c>
    </row>
    <row r="1272" spans="1:12" x14ac:dyDescent="0.2">
      <c r="A1272" s="13">
        <v>37016</v>
      </c>
      <c r="B1272" t="e">
        <v>#N/A</v>
      </c>
      <c r="C1272" t="e">
        <v>#N/A</v>
      </c>
      <c r="D1272">
        <v>34.5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>
        <v>38.909999999999997</v>
      </c>
      <c r="K1272">
        <v>33.93</v>
      </c>
      <c r="L1272">
        <v>30</v>
      </c>
    </row>
    <row r="1273" spans="1:12" x14ac:dyDescent="0.2">
      <c r="A1273" s="13">
        <v>37017</v>
      </c>
      <c r="B1273" t="e">
        <v>#N/A</v>
      </c>
      <c r="C1273" t="e">
        <v>#N/A</v>
      </c>
      <c r="D1273">
        <v>34.5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>
        <v>38.909999999999997</v>
      </c>
      <c r="K1273">
        <v>33.93</v>
      </c>
      <c r="L1273">
        <v>30</v>
      </c>
    </row>
    <row r="1274" spans="1:12" x14ac:dyDescent="0.2">
      <c r="A1274" s="13">
        <v>37018</v>
      </c>
      <c r="B1274">
        <v>68.67</v>
      </c>
      <c r="C1274">
        <v>58.22</v>
      </c>
      <c r="D1274">
        <v>46.58</v>
      </c>
      <c r="E1274">
        <v>36.97</v>
      </c>
      <c r="F1274" t="e">
        <v>#N/A</v>
      </c>
      <c r="G1274" t="e">
        <v>#N/A</v>
      </c>
      <c r="H1274" t="e">
        <v>#N/A</v>
      </c>
      <c r="I1274" t="e">
        <v>#N/A</v>
      </c>
      <c r="J1274">
        <v>45</v>
      </c>
      <c r="K1274">
        <v>33.770000000000003</v>
      </c>
      <c r="L1274">
        <v>38.880000000000003</v>
      </c>
    </row>
    <row r="1275" spans="1:12" x14ac:dyDescent="0.2">
      <c r="A1275" s="13">
        <v>37019</v>
      </c>
      <c r="B1275">
        <v>63.9</v>
      </c>
      <c r="C1275">
        <v>55.55</v>
      </c>
      <c r="D1275">
        <v>43.15</v>
      </c>
      <c r="E1275">
        <v>27.25</v>
      </c>
      <c r="F1275" t="e">
        <v>#N/A</v>
      </c>
      <c r="G1275" t="e">
        <v>#N/A</v>
      </c>
      <c r="H1275" t="e">
        <v>#N/A</v>
      </c>
      <c r="I1275" t="e">
        <v>#N/A</v>
      </c>
      <c r="J1275">
        <v>33</v>
      </c>
      <c r="K1275">
        <v>27.98</v>
      </c>
      <c r="L1275">
        <v>32.75</v>
      </c>
    </row>
    <row r="1276" spans="1:12" x14ac:dyDescent="0.2">
      <c r="A1276" s="13">
        <v>37020</v>
      </c>
      <c r="B1276">
        <v>78</v>
      </c>
      <c r="C1276">
        <v>67.27</v>
      </c>
      <c r="D1276">
        <v>51.34</v>
      </c>
      <c r="E1276">
        <v>31.3</v>
      </c>
      <c r="F1276" t="e">
        <v>#N/A</v>
      </c>
      <c r="G1276" t="e">
        <v>#N/A</v>
      </c>
      <c r="H1276" t="e">
        <v>#N/A</v>
      </c>
      <c r="I1276" t="e">
        <v>#N/A</v>
      </c>
      <c r="J1276">
        <v>34.96</v>
      </c>
      <c r="K1276">
        <v>31.92</v>
      </c>
      <c r="L1276">
        <v>34.31</v>
      </c>
    </row>
    <row r="1277" spans="1:12" x14ac:dyDescent="0.2">
      <c r="A1277" s="13">
        <v>37021</v>
      </c>
      <c r="B1277" t="e">
        <v>#N/A</v>
      </c>
      <c r="C1277">
        <v>64.97</v>
      </c>
      <c r="D1277">
        <v>50.85</v>
      </c>
      <c r="E1277">
        <v>39.29</v>
      </c>
      <c r="F1277" t="e">
        <v>#N/A</v>
      </c>
      <c r="G1277" t="e">
        <v>#N/A</v>
      </c>
      <c r="H1277" t="e">
        <v>#N/A</v>
      </c>
      <c r="I1277" t="e">
        <v>#N/A</v>
      </c>
      <c r="J1277">
        <v>41.06</v>
      </c>
      <c r="K1277">
        <v>40.26</v>
      </c>
      <c r="L1277">
        <v>38.5</v>
      </c>
    </row>
    <row r="1278" spans="1:12" x14ac:dyDescent="0.2">
      <c r="A1278" s="13">
        <v>37022</v>
      </c>
      <c r="B1278">
        <v>83.06</v>
      </c>
      <c r="C1278">
        <v>68.459999999999994</v>
      </c>
      <c r="D1278">
        <v>52.13</v>
      </c>
      <c r="E1278">
        <v>41.33</v>
      </c>
      <c r="F1278" t="e">
        <v>#N/A</v>
      </c>
      <c r="G1278" t="e">
        <v>#N/A</v>
      </c>
      <c r="H1278" t="e">
        <v>#N/A</v>
      </c>
      <c r="I1278" t="e">
        <v>#N/A</v>
      </c>
      <c r="J1278">
        <v>42.57</v>
      </c>
      <c r="K1278">
        <v>37.42</v>
      </c>
      <c r="L1278">
        <v>45.25</v>
      </c>
    </row>
    <row r="1279" spans="1:12" x14ac:dyDescent="0.2">
      <c r="A1279" s="13">
        <v>37023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>
        <v>31.33</v>
      </c>
      <c r="K1279" t="e">
        <v>#N/A</v>
      </c>
      <c r="L1279">
        <v>25.75</v>
      </c>
    </row>
    <row r="1280" spans="1:12" x14ac:dyDescent="0.2">
      <c r="A1280" s="13">
        <v>37024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>
        <v>31.33</v>
      </c>
      <c r="K1280" t="e">
        <v>#N/A</v>
      </c>
      <c r="L1280">
        <v>25.75</v>
      </c>
    </row>
    <row r="1281" spans="1:12" x14ac:dyDescent="0.2">
      <c r="A1281" s="13">
        <v>37025</v>
      </c>
      <c r="B1281" t="e">
        <v>#N/A</v>
      </c>
      <c r="C1281">
        <v>55.13</v>
      </c>
      <c r="D1281">
        <v>44.54</v>
      </c>
      <c r="E1281">
        <v>32.4</v>
      </c>
      <c r="F1281" t="e">
        <v>#N/A</v>
      </c>
      <c r="G1281" t="e">
        <v>#N/A</v>
      </c>
      <c r="H1281" t="e">
        <v>#N/A</v>
      </c>
      <c r="I1281" t="e">
        <v>#N/A</v>
      </c>
      <c r="J1281">
        <v>35.17</v>
      </c>
      <c r="K1281">
        <v>28.66</v>
      </c>
      <c r="L1281">
        <v>34</v>
      </c>
    </row>
    <row r="1282" spans="1:12" x14ac:dyDescent="0.2">
      <c r="A1282" s="13">
        <v>37026</v>
      </c>
      <c r="B1282">
        <v>55</v>
      </c>
      <c r="C1282">
        <v>50.5</v>
      </c>
      <c r="D1282">
        <v>40.07</v>
      </c>
      <c r="E1282">
        <v>34.659999999999997</v>
      </c>
      <c r="F1282" t="e">
        <v>#N/A</v>
      </c>
      <c r="G1282" t="e">
        <v>#N/A</v>
      </c>
      <c r="H1282" t="e">
        <v>#N/A</v>
      </c>
      <c r="I1282" t="e">
        <v>#N/A</v>
      </c>
      <c r="J1282">
        <v>38</v>
      </c>
      <c r="K1282">
        <v>31.97</v>
      </c>
      <c r="L1282">
        <v>39.92</v>
      </c>
    </row>
    <row r="1283" spans="1:12" x14ac:dyDescent="0.2">
      <c r="A1283" s="13">
        <v>37027</v>
      </c>
      <c r="B1283">
        <v>56.3</v>
      </c>
      <c r="C1283">
        <v>51.37</v>
      </c>
      <c r="D1283">
        <v>39.9</v>
      </c>
      <c r="E1283">
        <v>44.48</v>
      </c>
      <c r="F1283" t="e">
        <v>#N/A</v>
      </c>
      <c r="G1283" t="e">
        <v>#N/A</v>
      </c>
      <c r="H1283" t="e">
        <v>#N/A</v>
      </c>
      <c r="I1283" t="e">
        <v>#N/A</v>
      </c>
      <c r="J1283">
        <v>48.67</v>
      </c>
      <c r="K1283">
        <v>40.47</v>
      </c>
      <c r="L1283">
        <v>52.75</v>
      </c>
    </row>
    <row r="1284" spans="1:12" x14ac:dyDescent="0.2">
      <c r="A1284" s="13">
        <v>37028</v>
      </c>
      <c r="B1284" t="e">
        <v>#N/A</v>
      </c>
      <c r="C1284">
        <v>51.38</v>
      </c>
      <c r="D1284">
        <v>39.25</v>
      </c>
      <c r="E1284">
        <v>45.75</v>
      </c>
      <c r="F1284" t="e">
        <v>#N/A</v>
      </c>
      <c r="G1284" t="e">
        <v>#N/A</v>
      </c>
      <c r="H1284" t="e">
        <v>#N/A</v>
      </c>
      <c r="I1284" t="e">
        <v>#N/A</v>
      </c>
      <c r="J1284">
        <v>49</v>
      </c>
      <c r="K1284">
        <v>42.43</v>
      </c>
      <c r="L1284">
        <v>50.5</v>
      </c>
    </row>
    <row r="1285" spans="1:12" x14ac:dyDescent="0.2">
      <c r="A1285" s="13">
        <v>37029</v>
      </c>
      <c r="B1285">
        <v>58.29</v>
      </c>
      <c r="C1285">
        <v>54.03</v>
      </c>
      <c r="D1285">
        <v>42.28</v>
      </c>
      <c r="E1285">
        <v>41.27</v>
      </c>
      <c r="F1285" t="e">
        <v>#N/A</v>
      </c>
      <c r="G1285" t="e">
        <v>#N/A</v>
      </c>
      <c r="H1285" t="e">
        <v>#N/A</v>
      </c>
      <c r="I1285" t="e">
        <v>#N/A</v>
      </c>
      <c r="J1285">
        <v>48</v>
      </c>
      <c r="K1285">
        <v>38.33</v>
      </c>
      <c r="L1285">
        <v>46</v>
      </c>
    </row>
    <row r="1286" spans="1:12" x14ac:dyDescent="0.2">
      <c r="A1286" s="13">
        <v>37030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>
        <v>32.6</v>
      </c>
      <c r="K1286">
        <v>25</v>
      </c>
      <c r="L1286">
        <v>24.13</v>
      </c>
    </row>
    <row r="1287" spans="1:12" x14ac:dyDescent="0.2">
      <c r="A1287" s="13">
        <v>37031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>
        <v>32.229999999999997</v>
      </c>
      <c r="K1287">
        <v>25</v>
      </c>
      <c r="L1287">
        <v>24.13</v>
      </c>
    </row>
    <row r="1288" spans="1:12" x14ac:dyDescent="0.2">
      <c r="A1288" s="13">
        <v>37032</v>
      </c>
      <c r="B1288">
        <v>66.25</v>
      </c>
      <c r="C1288">
        <v>53.42</v>
      </c>
      <c r="D1288">
        <v>41.84</v>
      </c>
      <c r="E1288">
        <v>28.33</v>
      </c>
      <c r="F1288" t="e">
        <v>#N/A</v>
      </c>
      <c r="G1288" t="e">
        <v>#N/A</v>
      </c>
      <c r="H1288" t="e">
        <v>#N/A</v>
      </c>
      <c r="I1288" t="e">
        <v>#N/A</v>
      </c>
      <c r="J1288">
        <v>36.200000000000003</v>
      </c>
      <c r="K1288">
        <v>27.44</v>
      </c>
      <c r="L1288">
        <v>30</v>
      </c>
    </row>
    <row r="1289" spans="1:12" x14ac:dyDescent="0.2">
      <c r="A1289" s="13">
        <v>37033</v>
      </c>
      <c r="B1289">
        <v>58</v>
      </c>
      <c r="C1289">
        <v>50.98</v>
      </c>
      <c r="D1289">
        <v>40.11</v>
      </c>
      <c r="E1289">
        <v>23.77</v>
      </c>
      <c r="F1289" t="e">
        <v>#N/A</v>
      </c>
      <c r="G1289" t="e">
        <v>#N/A</v>
      </c>
      <c r="H1289" t="e">
        <v>#N/A</v>
      </c>
      <c r="I1289" t="e">
        <v>#N/A</v>
      </c>
      <c r="J1289">
        <v>29.88</v>
      </c>
      <c r="K1289">
        <v>24.06</v>
      </c>
      <c r="L1289">
        <v>28.25</v>
      </c>
    </row>
    <row r="1290" spans="1:12" x14ac:dyDescent="0.2">
      <c r="A1290" s="13">
        <v>37034</v>
      </c>
      <c r="B1290">
        <v>57.94</v>
      </c>
      <c r="C1290">
        <v>52.24</v>
      </c>
      <c r="D1290">
        <v>39.92</v>
      </c>
      <c r="E1290">
        <v>21.83</v>
      </c>
      <c r="F1290" t="e">
        <v>#N/A</v>
      </c>
      <c r="G1290" t="e">
        <v>#N/A</v>
      </c>
      <c r="H1290" t="e">
        <v>#N/A</v>
      </c>
      <c r="I1290" t="e">
        <v>#N/A</v>
      </c>
      <c r="J1290">
        <v>29.67</v>
      </c>
      <c r="K1290">
        <v>22.35</v>
      </c>
      <c r="L1290">
        <v>26.83</v>
      </c>
    </row>
    <row r="1291" spans="1:12" x14ac:dyDescent="0.2">
      <c r="A1291" s="13">
        <v>37035</v>
      </c>
      <c r="B1291">
        <v>54.95</v>
      </c>
      <c r="C1291">
        <v>50.84</v>
      </c>
      <c r="D1291">
        <v>38.28</v>
      </c>
      <c r="E1291">
        <v>20.77</v>
      </c>
      <c r="F1291" t="e">
        <v>#N/A</v>
      </c>
      <c r="G1291" t="e">
        <v>#N/A</v>
      </c>
      <c r="H1291" t="e">
        <v>#N/A</v>
      </c>
      <c r="I1291" t="e">
        <v>#N/A</v>
      </c>
      <c r="J1291">
        <v>25.86</v>
      </c>
      <c r="K1291">
        <v>22.41</v>
      </c>
      <c r="L1291">
        <v>24</v>
      </c>
    </row>
    <row r="1292" spans="1:12" x14ac:dyDescent="0.2">
      <c r="A1292" s="13">
        <v>37036</v>
      </c>
      <c r="B1292" t="e">
        <v>#N/A</v>
      </c>
      <c r="C1292">
        <v>47.16</v>
      </c>
      <c r="D1292">
        <v>37.729999999999997</v>
      </c>
      <c r="E1292">
        <v>19.84</v>
      </c>
      <c r="F1292" t="e">
        <v>#N/A</v>
      </c>
      <c r="G1292" t="e">
        <v>#N/A</v>
      </c>
      <c r="H1292" t="e">
        <v>#N/A</v>
      </c>
      <c r="I1292" t="e">
        <v>#N/A</v>
      </c>
      <c r="J1292">
        <v>26</v>
      </c>
      <c r="K1292">
        <v>20.75</v>
      </c>
      <c r="L1292">
        <v>21.25</v>
      </c>
    </row>
    <row r="1293" spans="1:12" x14ac:dyDescent="0.2">
      <c r="A1293" s="13">
        <v>37037</v>
      </c>
      <c r="B1293" t="e">
        <v>#N/A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>
        <v>23</v>
      </c>
      <c r="K1293">
        <v>19.100000000000001</v>
      </c>
      <c r="L1293" t="e">
        <v>#N/A</v>
      </c>
    </row>
    <row r="1294" spans="1:12" x14ac:dyDescent="0.2">
      <c r="A1294" s="13">
        <v>37038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>
        <v>23</v>
      </c>
      <c r="K1294">
        <v>19.100000000000001</v>
      </c>
      <c r="L1294">
        <v>18.670000000000002</v>
      </c>
    </row>
    <row r="1295" spans="1:12" x14ac:dyDescent="0.2">
      <c r="A1295" s="13">
        <v>37039</v>
      </c>
      <c r="B1295" t="e">
        <v>#N/A</v>
      </c>
      <c r="C1295" t="e">
        <v>#N/A</v>
      </c>
      <c r="D1295" t="e">
        <v>#N/A</v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>
        <v>23</v>
      </c>
      <c r="K1295">
        <v>23</v>
      </c>
      <c r="L1295" t="e">
        <v>#N/A</v>
      </c>
    </row>
    <row r="1296" spans="1:12" x14ac:dyDescent="0.2">
      <c r="A1296" s="13">
        <v>37040</v>
      </c>
      <c r="B1296" t="e">
        <v>#N/A</v>
      </c>
      <c r="C1296">
        <v>51.28</v>
      </c>
      <c r="D1296">
        <v>39.79</v>
      </c>
      <c r="E1296">
        <v>22.61</v>
      </c>
      <c r="F1296" t="e">
        <v>#N/A</v>
      </c>
      <c r="G1296" t="e">
        <v>#N/A</v>
      </c>
      <c r="H1296" t="e">
        <v>#N/A</v>
      </c>
      <c r="I1296" t="e">
        <v>#N/A</v>
      </c>
      <c r="J1296">
        <v>31.7</v>
      </c>
      <c r="K1296">
        <v>22.75</v>
      </c>
      <c r="L1296">
        <v>27.5</v>
      </c>
    </row>
    <row r="1297" spans="1:12" x14ac:dyDescent="0.2">
      <c r="A1297" s="13">
        <v>37041</v>
      </c>
      <c r="B1297">
        <v>51.29</v>
      </c>
      <c r="C1297">
        <v>48.57</v>
      </c>
      <c r="D1297">
        <v>37.799999999999997</v>
      </c>
      <c r="E1297">
        <v>19.68</v>
      </c>
      <c r="F1297" t="e">
        <v>#N/A</v>
      </c>
      <c r="G1297" t="e">
        <v>#N/A</v>
      </c>
      <c r="H1297" t="e">
        <v>#N/A</v>
      </c>
      <c r="I1297" t="e">
        <v>#N/A</v>
      </c>
      <c r="J1297">
        <v>27.22</v>
      </c>
      <c r="K1297">
        <v>19.2</v>
      </c>
      <c r="L1297">
        <v>25</v>
      </c>
    </row>
    <row r="1298" spans="1:12" x14ac:dyDescent="0.2">
      <c r="A1298" s="13">
        <v>37042</v>
      </c>
      <c r="B1298">
        <v>48.33</v>
      </c>
      <c r="C1298">
        <v>46.51</v>
      </c>
      <c r="D1298">
        <v>36.08</v>
      </c>
      <c r="E1298">
        <v>17.739999999999998</v>
      </c>
      <c r="F1298" t="e">
        <v>#N/A</v>
      </c>
      <c r="G1298" t="e">
        <v>#N/A</v>
      </c>
      <c r="H1298" t="e">
        <v>#N/A</v>
      </c>
      <c r="I1298" t="e">
        <v>#N/A</v>
      </c>
      <c r="J1298">
        <v>28.87</v>
      </c>
      <c r="K1298">
        <v>16.57</v>
      </c>
      <c r="L1298">
        <v>23.13</v>
      </c>
    </row>
    <row r="1299" spans="1:12" x14ac:dyDescent="0.2">
      <c r="A1299" s="13">
        <v>37043</v>
      </c>
      <c r="B1299">
        <v>47.58</v>
      </c>
      <c r="C1299">
        <v>44.06</v>
      </c>
      <c r="D1299">
        <v>32</v>
      </c>
      <c r="E1299">
        <v>20.75</v>
      </c>
      <c r="F1299" t="e">
        <v>#N/A</v>
      </c>
      <c r="G1299" t="e">
        <v>#N/A</v>
      </c>
      <c r="H1299" t="e">
        <v>#N/A</v>
      </c>
      <c r="I1299" t="e">
        <v>#N/A</v>
      </c>
      <c r="J1299">
        <v>29.67</v>
      </c>
      <c r="K1299">
        <v>19.46</v>
      </c>
      <c r="L1299">
        <v>21.89</v>
      </c>
    </row>
    <row r="1300" spans="1:12" x14ac:dyDescent="0.2">
      <c r="A1300" s="13">
        <v>37044</v>
      </c>
      <c r="B1300" t="e">
        <v>#N/A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>
        <v>26.5</v>
      </c>
      <c r="K1300">
        <v>15.5</v>
      </c>
      <c r="L1300">
        <v>18</v>
      </c>
    </row>
    <row r="1301" spans="1:12" x14ac:dyDescent="0.2">
      <c r="A1301" s="13">
        <v>37045</v>
      </c>
      <c r="B1301" t="e">
        <v>#N/A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>
        <v>26.5</v>
      </c>
      <c r="K1301">
        <v>15.5</v>
      </c>
      <c r="L1301">
        <v>18</v>
      </c>
    </row>
    <row r="1302" spans="1:12" x14ac:dyDescent="0.2">
      <c r="A1302" s="13">
        <v>37046</v>
      </c>
      <c r="B1302">
        <v>52</v>
      </c>
      <c r="C1302">
        <v>47.04</v>
      </c>
      <c r="D1302">
        <v>35</v>
      </c>
      <c r="E1302">
        <v>21.9</v>
      </c>
      <c r="F1302" t="e">
        <v>#N/A</v>
      </c>
      <c r="G1302" t="e">
        <v>#N/A</v>
      </c>
      <c r="H1302" t="e">
        <v>#N/A</v>
      </c>
      <c r="I1302" t="e">
        <v>#N/A</v>
      </c>
      <c r="J1302">
        <v>30.94</v>
      </c>
      <c r="K1302">
        <v>19.690000000000001</v>
      </c>
      <c r="L1302">
        <v>23.25</v>
      </c>
    </row>
    <row r="1303" spans="1:12" x14ac:dyDescent="0.2">
      <c r="A1303" s="13">
        <v>37047</v>
      </c>
      <c r="B1303">
        <v>45</v>
      </c>
      <c r="C1303">
        <v>40.61</v>
      </c>
      <c r="D1303">
        <v>29.16</v>
      </c>
      <c r="E1303">
        <v>24.31</v>
      </c>
      <c r="F1303" t="e">
        <v>#N/A</v>
      </c>
      <c r="G1303" t="e">
        <v>#N/A</v>
      </c>
      <c r="H1303" t="e">
        <v>#N/A</v>
      </c>
      <c r="I1303" t="e">
        <v>#N/A</v>
      </c>
      <c r="J1303">
        <v>41</v>
      </c>
      <c r="K1303">
        <v>22.04</v>
      </c>
      <c r="L1303">
        <v>27.5</v>
      </c>
    </row>
    <row r="1304" spans="1:12" x14ac:dyDescent="0.2">
      <c r="A1304" s="13">
        <v>37048</v>
      </c>
      <c r="B1304">
        <v>50</v>
      </c>
      <c r="C1304">
        <v>41.25</v>
      </c>
      <c r="D1304">
        <v>29.65</v>
      </c>
      <c r="E1304">
        <v>24.59</v>
      </c>
      <c r="F1304" t="e">
        <v>#N/A</v>
      </c>
      <c r="G1304" t="e">
        <v>#N/A</v>
      </c>
      <c r="H1304" t="e">
        <v>#N/A</v>
      </c>
      <c r="I1304" t="e">
        <v>#N/A</v>
      </c>
      <c r="J1304">
        <v>45.15</v>
      </c>
      <c r="K1304">
        <v>23.19</v>
      </c>
      <c r="L1304">
        <v>25</v>
      </c>
    </row>
    <row r="1305" spans="1:12" x14ac:dyDescent="0.2">
      <c r="A1305" s="13">
        <v>37049</v>
      </c>
      <c r="B1305">
        <v>48.63</v>
      </c>
      <c r="C1305">
        <v>41.62</v>
      </c>
      <c r="D1305">
        <v>30.18</v>
      </c>
      <c r="E1305">
        <v>27.86</v>
      </c>
      <c r="F1305" t="e">
        <v>#N/A</v>
      </c>
      <c r="G1305" t="e">
        <v>#N/A</v>
      </c>
      <c r="H1305" t="e">
        <v>#N/A</v>
      </c>
      <c r="I1305" t="e">
        <v>#N/A</v>
      </c>
      <c r="J1305">
        <v>41.19</v>
      </c>
      <c r="K1305">
        <v>27.27</v>
      </c>
      <c r="L1305">
        <v>27.13</v>
      </c>
    </row>
    <row r="1306" spans="1:12" x14ac:dyDescent="0.2">
      <c r="A1306" s="13">
        <v>37050</v>
      </c>
      <c r="B1306">
        <v>49.13</v>
      </c>
      <c r="C1306">
        <v>39.64</v>
      </c>
      <c r="D1306">
        <v>28.9</v>
      </c>
      <c r="E1306">
        <v>32.090000000000003</v>
      </c>
      <c r="F1306" t="e">
        <v>#N/A</v>
      </c>
      <c r="G1306" t="e">
        <v>#N/A</v>
      </c>
      <c r="H1306" t="e">
        <v>#N/A</v>
      </c>
      <c r="I1306" t="e">
        <v>#N/A</v>
      </c>
      <c r="J1306">
        <v>39.4</v>
      </c>
      <c r="K1306">
        <v>30.74</v>
      </c>
      <c r="L1306">
        <v>30.13</v>
      </c>
    </row>
    <row r="1307" spans="1:12" x14ac:dyDescent="0.2">
      <c r="A1307" s="13">
        <v>37051</v>
      </c>
      <c r="B1307" t="e">
        <v>#N/A</v>
      </c>
      <c r="C1307" t="e">
        <v>#N/A</v>
      </c>
      <c r="D1307">
        <v>26.5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>
        <v>21.5</v>
      </c>
      <c r="L1307">
        <v>26</v>
      </c>
    </row>
    <row r="1308" spans="1:12" x14ac:dyDescent="0.2">
      <c r="A1308" s="13">
        <v>37052</v>
      </c>
      <c r="B1308" t="e">
        <v>#N/A</v>
      </c>
      <c r="C1308" t="e">
        <v>#N/A</v>
      </c>
      <c r="D1308">
        <v>26.5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>
        <v>21.5</v>
      </c>
      <c r="L1308">
        <v>26</v>
      </c>
    </row>
    <row r="1309" spans="1:12" x14ac:dyDescent="0.2">
      <c r="A1309" s="13">
        <v>37053</v>
      </c>
      <c r="B1309" t="e">
        <v>#N/A</v>
      </c>
      <c r="C1309">
        <v>48.66</v>
      </c>
      <c r="D1309">
        <v>35.39</v>
      </c>
      <c r="E1309">
        <v>42.31</v>
      </c>
      <c r="F1309" t="e">
        <v>#N/A</v>
      </c>
      <c r="G1309" t="e">
        <v>#N/A</v>
      </c>
      <c r="H1309" t="e">
        <v>#N/A</v>
      </c>
      <c r="I1309" t="e">
        <v>#N/A</v>
      </c>
      <c r="J1309">
        <v>45.28</v>
      </c>
      <c r="K1309">
        <v>39.9</v>
      </c>
      <c r="L1309">
        <v>41.75</v>
      </c>
    </row>
    <row r="1310" spans="1:12" x14ac:dyDescent="0.2">
      <c r="A1310" s="13">
        <v>37054</v>
      </c>
      <c r="B1310">
        <v>78.069999999999993</v>
      </c>
      <c r="C1310">
        <v>72</v>
      </c>
      <c r="D1310">
        <v>45.25</v>
      </c>
      <c r="E1310">
        <v>49.72</v>
      </c>
      <c r="F1310" t="e">
        <v>#N/A</v>
      </c>
      <c r="G1310" t="e">
        <v>#N/A</v>
      </c>
      <c r="H1310" t="e">
        <v>#N/A</v>
      </c>
      <c r="I1310" t="e">
        <v>#N/A</v>
      </c>
      <c r="J1310">
        <v>48.33</v>
      </c>
      <c r="K1310">
        <v>47.81</v>
      </c>
      <c r="L1310">
        <v>50</v>
      </c>
    </row>
    <row r="1311" spans="1:12" x14ac:dyDescent="0.2">
      <c r="A1311" s="13">
        <v>37055</v>
      </c>
      <c r="B1311">
        <v>92.58</v>
      </c>
      <c r="C1311">
        <v>82.63</v>
      </c>
      <c r="D1311">
        <v>48.55</v>
      </c>
      <c r="E1311">
        <v>58.68</v>
      </c>
      <c r="F1311" t="e">
        <v>#N/A</v>
      </c>
      <c r="G1311" t="e">
        <v>#N/A</v>
      </c>
      <c r="H1311" t="e">
        <v>#N/A</v>
      </c>
      <c r="I1311" t="e">
        <v>#N/A</v>
      </c>
      <c r="J1311">
        <v>56.67</v>
      </c>
      <c r="K1311">
        <v>58.02</v>
      </c>
      <c r="L1311">
        <v>62.25</v>
      </c>
    </row>
    <row r="1312" spans="1:12" x14ac:dyDescent="0.2">
      <c r="A1312" s="13">
        <v>37056</v>
      </c>
      <c r="B1312">
        <v>78.64</v>
      </c>
      <c r="C1312">
        <v>73.819999999999993</v>
      </c>
      <c r="D1312">
        <v>49.64</v>
      </c>
      <c r="E1312">
        <v>52.28</v>
      </c>
      <c r="F1312" t="e">
        <v>#N/A</v>
      </c>
      <c r="G1312" t="e">
        <v>#N/A</v>
      </c>
      <c r="H1312" t="e">
        <v>#N/A</v>
      </c>
      <c r="I1312" t="e">
        <v>#N/A</v>
      </c>
      <c r="J1312">
        <v>53.67</v>
      </c>
      <c r="K1312">
        <v>49.1</v>
      </c>
      <c r="L1312">
        <v>53</v>
      </c>
    </row>
    <row r="1313" spans="1:12" x14ac:dyDescent="0.2">
      <c r="A1313" s="13">
        <v>37057</v>
      </c>
      <c r="B1313">
        <v>67.930000000000007</v>
      </c>
      <c r="C1313">
        <v>63.62</v>
      </c>
      <c r="D1313">
        <v>46.88</v>
      </c>
      <c r="E1313">
        <v>45.31</v>
      </c>
      <c r="F1313" t="e">
        <v>#N/A</v>
      </c>
      <c r="G1313" t="e">
        <v>#N/A</v>
      </c>
      <c r="H1313" t="e">
        <v>#N/A</v>
      </c>
      <c r="I1313" t="e">
        <v>#N/A</v>
      </c>
      <c r="J1313">
        <v>48.92</v>
      </c>
      <c r="K1313">
        <v>41.26</v>
      </c>
      <c r="L1313">
        <v>43</v>
      </c>
    </row>
    <row r="1314" spans="1:12" x14ac:dyDescent="0.2">
      <c r="A1314" s="13">
        <v>37058</v>
      </c>
      <c r="B1314" t="e">
        <v>#N/A</v>
      </c>
      <c r="C1314" t="e">
        <v>#N/A</v>
      </c>
      <c r="D1314">
        <v>33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>
        <v>34.9</v>
      </c>
      <c r="K1314">
        <v>24</v>
      </c>
      <c r="L1314">
        <v>28.13</v>
      </c>
    </row>
    <row r="1315" spans="1:12" x14ac:dyDescent="0.2">
      <c r="A1315" s="13">
        <v>37059</v>
      </c>
      <c r="B1315" t="e">
        <v>#N/A</v>
      </c>
      <c r="C1315" t="e">
        <v>#N/A</v>
      </c>
      <c r="D1315">
        <v>33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>
        <v>34.9</v>
      </c>
      <c r="K1315">
        <v>24</v>
      </c>
      <c r="L1315">
        <v>28.13</v>
      </c>
    </row>
    <row r="1316" spans="1:12" x14ac:dyDescent="0.2">
      <c r="A1316" s="13">
        <v>37060</v>
      </c>
      <c r="B1316">
        <v>60.5</v>
      </c>
      <c r="C1316">
        <v>53.31</v>
      </c>
      <c r="D1316">
        <v>40.25</v>
      </c>
      <c r="E1316">
        <v>45.27</v>
      </c>
      <c r="F1316" t="e">
        <v>#N/A</v>
      </c>
      <c r="G1316" t="e">
        <v>#N/A</v>
      </c>
      <c r="H1316" t="e">
        <v>#N/A</v>
      </c>
      <c r="I1316" t="e">
        <v>#N/A</v>
      </c>
      <c r="J1316">
        <v>50</v>
      </c>
      <c r="K1316">
        <v>41.97</v>
      </c>
      <c r="L1316">
        <v>45.07</v>
      </c>
    </row>
    <row r="1317" spans="1:12" x14ac:dyDescent="0.2">
      <c r="A1317" s="13">
        <v>37061</v>
      </c>
      <c r="B1317">
        <v>72.930000000000007</v>
      </c>
      <c r="C1317">
        <v>64.17</v>
      </c>
      <c r="D1317">
        <v>50.14</v>
      </c>
      <c r="E1317">
        <v>51.08</v>
      </c>
      <c r="F1317" t="e">
        <v>#N/A</v>
      </c>
      <c r="G1317" t="e">
        <v>#N/A</v>
      </c>
      <c r="H1317" t="e">
        <v>#N/A</v>
      </c>
      <c r="I1317" t="e">
        <v>#N/A</v>
      </c>
      <c r="J1317">
        <v>51.42</v>
      </c>
      <c r="K1317">
        <v>48.09</v>
      </c>
      <c r="L1317">
        <v>49</v>
      </c>
    </row>
    <row r="1318" spans="1:12" x14ac:dyDescent="0.2">
      <c r="A1318" s="13">
        <v>37062</v>
      </c>
      <c r="B1318">
        <v>71.13</v>
      </c>
      <c r="C1318">
        <v>62.56</v>
      </c>
      <c r="D1318">
        <v>47.67</v>
      </c>
      <c r="E1318">
        <v>39.020000000000003</v>
      </c>
      <c r="F1318" t="e">
        <v>#N/A</v>
      </c>
      <c r="G1318" t="e">
        <v>#N/A</v>
      </c>
      <c r="H1318" t="e">
        <v>#N/A</v>
      </c>
      <c r="I1318" t="e">
        <v>#N/A</v>
      </c>
      <c r="J1318">
        <v>44.31</v>
      </c>
      <c r="K1318">
        <v>36.86</v>
      </c>
      <c r="L1318">
        <v>39</v>
      </c>
    </row>
    <row r="1319" spans="1:12" x14ac:dyDescent="0.2">
      <c r="A1319" s="13">
        <v>37063</v>
      </c>
      <c r="B1319">
        <v>59</v>
      </c>
      <c r="C1319">
        <v>51.82</v>
      </c>
      <c r="D1319">
        <v>39.17</v>
      </c>
      <c r="E1319">
        <v>26.06</v>
      </c>
      <c r="F1319" t="e">
        <v>#N/A</v>
      </c>
      <c r="G1319" t="e">
        <v>#N/A</v>
      </c>
      <c r="H1319" t="e">
        <v>#N/A</v>
      </c>
      <c r="I1319" t="e">
        <v>#N/A</v>
      </c>
      <c r="J1319">
        <v>37.72</v>
      </c>
      <c r="K1319">
        <v>25.75</v>
      </c>
      <c r="L1319">
        <v>26.05</v>
      </c>
    </row>
    <row r="1320" spans="1:12" x14ac:dyDescent="0.2">
      <c r="A1320" s="13">
        <v>37064</v>
      </c>
      <c r="B1320">
        <v>62.67</v>
      </c>
      <c r="C1320">
        <v>48.83</v>
      </c>
      <c r="D1320">
        <v>34.46</v>
      </c>
      <c r="E1320">
        <v>21.18</v>
      </c>
      <c r="F1320" t="e">
        <v>#N/A</v>
      </c>
      <c r="G1320" t="e">
        <v>#N/A</v>
      </c>
      <c r="H1320" t="e">
        <v>#N/A</v>
      </c>
      <c r="I1320" t="e">
        <v>#N/A</v>
      </c>
      <c r="J1320">
        <v>34.590000000000003</v>
      </c>
      <c r="K1320">
        <v>21</v>
      </c>
      <c r="L1320">
        <v>21.5</v>
      </c>
    </row>
    <row r="1321" spans="1:12" x14ac:dyDescent="0.2">
      <c r="A1321" s="13">
        <v>37065</v>
      </c>
      <c r="B1321" t="e">
        <v>#N/A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>
        <v>31.57</v>
      </c>
      <c r="K1321">
        <v>18.43</v>
      </c>
      <c r="L1321">
        <v>18</v>
      </c>
    </row>
    <row r="1322" spans="1:12" x14ac:dyDescent="0.2">
      <c r="A1322" s="13">
        <v>37066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>
        <v>18.5</v>
      </c>
      <c r="L1322">
        <v>18</v>
      </c>
    </row>
    <row r="1323" spans="1:12" x14ac:dyDescent="0.2">
      <c r="A1323" s="13">
        <v>37067</v>
      </c>
      <c r="B1323" t="e">
        <v>#N/A</v>
      </c>
      <c r="C1323">
        <v>52.93</v>
      </c>
      <c r="D1323">
        <v>39.65</v>
      </c>
      <c r="E1323">
        <v>35.65</v>
      </c>
      <c r="F1323" t="e">
        <v>#N/A</v>
      </c>
      <c r="G1323" t="e">
        <v>#N/A</v>
      </c>
      <c r="H1323" t="e">
        <v>#N/A</v>
      </c>
      <c r="I1323" t="e">
        <v>#N/A</v>
      </c>
      <c r="J1323">
        <v>44.33</v>
      </c>
      <c r="K1323">
        <v>33.9</v>
      </c>
      <c r="L1323">
        <v>38.380000000000003</v>
      </c>
    </row>
    <row r="1324" spans="1:12" x14ac:dyDescent="0.2">
      <c r="A1324" s="13">
        <v>37068</v>
      </c>
      <c r="B1324">
        <v>75.38</v>
      </c>
      <c r="C1324">
        <v>68.11</v>
      </c>
      <c r="D1324">
        <v>46.7</v>
      </c>
      <c r="E1324">
        <v>35.81</v>
      </c>
      <c r="F1324" t="e">
        <v>#N/A</v>
      </c>
      <c r="G1324" t="e">
        <v>#N/A</v>
      </c>
      <c r="H1324" t="e">
        <v>#N/A</v>
      </c>
      <c r="I1324" t="e">
        <v>#N/A</v>
      </c>
      <c r="J1324">
        <v>37.799999999999997</v>
      </c>
      <c r="K1324">
        <v>36.47</v>
      </c>
      <c r="L1324">
        <v>42.5</v>
      </c>
    </row>
    <row r="1325" spans="1:12" x14ac:dyDescent="0.2">
      <c r="A1325" s="13">
        <v>37069</v>
      </c>
      <c r="B1325">
        <v>96.25</v>
      </c>
      <c r="C1325">
        <v>90.27</v>
      </c>
      <c r="D1325">
        <v>58.25</v>
      </c>
      <c r="E1325">
        <v>37.07</v>
      </c>
      <c r="F1325" t="e">
        <v>#N/A</v>
      </c>
      <c r="G1325" t="e">
        <v>#N/A</v>
      </c>
      <c r="H1325" t="e">
        <v>#N/A</v>
      </c>
      <c r="I1325" t="e">
        <v>#N/A</v>
      </c>
      <c r="J1325">
        <v>40.869999999999997</v>
      </c>
      <c r="K1325">
        <v>41.54</v>
      </c>
      <c r="L1325">
        <v>40.049999999999997</v>
      </c>
    </row>
    <row r="1326" spans="1:12" x14ac:dyDescent="0.2">
      <c r="A1326" s="13">
        <v>37070</v>
      </c>
      <c r="B1326">
        <v>89.36</v>
      </c>
      <c r="C1326">
        <v>78.39</v>
      </c>
      <c r="D1326">
        <v>56.23</v>
      </c>
      <c r="E1326">
        <v>44.47</v>
      </c>
      <c r="F1326" t="e">
        <v>#N/A</v>
      </c>
      <c r="G1326" t="e">
        <v>#N/A</v>
      </c>
      <c r="H1326" t="e">
        <v>#N/A</v>
      </c>
      <c r="I1326" t="e">
        <v>#N/A</v>
      </c>
      <c r="J1326">
        <v>45.36</v>
      </c>
      <c r="K1326">
        <v>46.44</v>
      </c>
      <c r="L1326">
        <v>44.5</v>
      </c>
    </row>
    <row r="1327" spans="1:12" x14ac:dyDescent="0.2">
      <c r="A1327" s="13">
        <v>37071</v>
      </c>
      <c r="B1327">
        <v>89.61</v>
      </c>
      <c r="C1327">
        <v>74.48</v>
      </c>
      <c r="D1327">
        <v>53.93</v>
      </c>
      <c r="E1327">
        <v>38.58</v>
      </c>
      <c r="F1327" t="e">
        <v>#N/A</v>
      </c>
      <c r="G1327" t="e">
        <v>#N/A</v>
      </c>
      <c r="H1327" t="e">
        <v>#N/A</v>
      </c>
      <c r="I1327" t="e">
        <v>#N/A</v>
      </c>
      <c r="J1327">
        <v>39.33</v>
      </c>
      <c r="K1327">
        <v>39.42</v>
      </c>
      <c r="L1327">
        <v>39</v>
      </c>
    </row>
    <row r="1328" spans="1:12" x14ac:dyDescent="0.2">
      <c r="A1328" s="13">
        <v>37072</v>
      </c>
      <c r="B1328" t="e">
        <v>#N/A</v>
      </c>
      <c r="C1328" t="e">
        <v>#N/A</v>
      </c>
      <c r="D1328">
        <v>41.08</v>
      </c>
      <c r="E1328">
        <v>30</v>
      </c>
      <c r="F1328" t="e">
        <v>#N/A</v>
      </c>
      <c r="G1328" t="e">
        <v>#N/A</v>
      </c>
      <c r="H1328" t="e">
        <v>#N/A</v>
      </c>
      <c r="I1328" t="e">
        <v>#N/A</v>
      </c>
      <c r="J1328">
        <v>33.5</v>
      </c>
      <c r="K1328" t="e">
        <v>#N/A</v>
      </c>
      <c r="L1328">
        <v>25.17</v>
      </c>
    </row>
    <row r="1329" spans="1:12" x14ac:dyDescent="0.2">
      <c r="A1329" s="13">
        <v>37073</v>
      </c>
      <c r="B1329" t="e">
        <v>#N/A</v>
      </c>
      <c r="C1329" t="e">
        <v>#N/A</v>
      </c>
      <c r="D1329">
        <v>40.92</v>
      </c>
      <c r="E1329">
        <v>30</v>
      </c>
      <c r="F1329" t="e">
        <v>#N/A</v>
      </c>
      <c r="G1329" t="e">
        <v>#N/A</v>
      </c>
      <c r="H1329" t="e">
        <v>#N/A</v>
      </c>
      <c r="I1329" t="e">
        <v>#N/A</v>
      </c>
      <c r="J1329">
        <v>33.5</v>
      </c>
      <c r="K1329" t="e">
        <v>#N/A</v>
      </c>
      <c r="L1329">
        <v>25.17</v>
      </c>
    </row>
    <row r="1330" spans="1:12" x14ac:dyDescent="0.2">
      <c r="A1330" s="13">
        <v>37074</v>
      </c>
      <c r="B1330">
        <v>60.83</v>
      </c>
      <c r="C1330">
        <v>55</v>
      </c>
      <c r="D1330">
        <v>36.69</v>
      </c>
      <c r="E1330">
        <v>29.38</v>
      </c>
      <c r="F1330" t="e">
        <v>#N/A</v>
      </c>
      <c r="G1330" t="e">
        <v>#N/A</v>
      </c>
      <c r="H1330" t="e">
        <v>#N/A</v>
      </c>
      <c r="I1330" t="e">
        <v>#N/A</v>
      </c>
      <c r="J1330">
        <v>40</v>
      </c>
      <c r="K1330">
        <v>32.409999999999997</v>
      </c>
      <c r="L1330">
        <v>30.38</v>
      </c>
    </row>
    <row r="1331" spans="1:12" x14ac:dyDescent="0.2">
      <c r="A1331" s="13">
        <v>37075</v>
      </c>
      <c r="B1331">
        <v>64.75</v>
      </c>
      <c r="C1331">
        <v>61.13</v>
      </c>
      <c r="D1331">
        <v>32.4</v>
      </c>
      <c r="E1331">
        <v>24.13</v>
      </c>
      <c r="F1331" t="e">
        <v>#N/A</v>
      </c>
      <c r="G1331" t="e">
        <v>#N/A</v>
      </c>
      <c r="H1331" t="e">
        <v>#N/A</v>
      </c>
      <c r="I1331" t="e">
        <v>#N/A</v>
      </c>
      <c r="J1331">
        <v>33.700000000000003</v>
      </c>
      <c r="K1331">
        <v>24.21</v>
      </c>
      <c r="L1331">
        <v>25.13</v>
      </c>
    </row>
    <row r="1332" spans="1:12" x14ac:dyDescent="0.2">
      <c r="A1332" s="13">
        <v>37076</v>
      </c>
      <c r="B1332" t="e">
        <v>#N/A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>
        <v>28.38</v>
      </c>
      <c r="K1332" t="e">
        <v>#N/A</v>
      </c>
      <c r="L1332" t="e">
        <v>#N/A</v>
      </c>
    </row>
    <row r="1333" spans="1:12" x14ac:dyDescent="0.2">
      <c r="A1333" s="13">
        <v>37077</v>
      </c>
      <c r="B1333" t="e">
        <v>#N/A</v>
      </c>
      <c r="C1333">
        <v>45</v>
      </c>
      <c r="D1333">
        <v>29.07</v>
      </c>
      <c r="E1333">
        <v>24.9</v>
      </c>
      <c r="F1333" t="e">
        <v>#N/A</v>
      </c>
      <c r="G1333" t="e">
        <v>#N/A</v>
      </c>
      <c r="H1333" t="e">
        <v>#N/A</v>
      </c>
      <c r="I1333" t="e">
        <v>#N/A</v>
      </c>
      <c r="J1333">
        <v>34.25</v>
      </c>
      <c r="K1333">
        <v>24.55</v>
      </c>
      <c r="L1333" t="e">
        <v>#N/A</v>
      </c>
    </row>
    <row r="1334" spans="1:12" x14ac:dyDescent="0.2">
      <c r="A1334" s="13">
        <v>37078</v>
      </c>
      <c r="B1334" t="e">
        <v>#N/A</v>
      </c>
      <c r="C1334">
        <v>38.85</v>
      </c>
      <c r="D1334">
        <v>26.48</v>
      </c>
      <c r="E1334">
        <v>27.36</v>
      </c>
      <c r="F1334" t="e">
        <v>#N/A</v>
      </c>
      <c r="G1334" t="e">
        <v>#N/A</v>
      </c>
      <c r="H1334" t="e">
        <v>#N/A</v>
      </c>
      <c r="I1334" t="e">
        <v>#N/A</v>
      </c>
      <c r="J1334">
        <v>35.9</v>
      </c>
      <c r="K1334">
        <v>25.1</v>
      </c>
      <c r="L1334">
        <v>30</v>
      </c>
    </row>
    <row r="1335" spans="1:12" x14ac:dyDescent="0.2">
      <c r="A1335" s="13">
        <v>37079</v>
      </c>
      <c r="B1335" t="e">
        <v>#N/A</v>
      </c>
      <c r="C1335" t="e">
        <v>#N/A</v>
      </c>
      <c r="D1335" t="e">
        <v>#N/A</v>
      </c>
      <c r="E1335">
        <v>39.64</v>
      </c>
      <c r="F1335" t="e">
        <v>#N/A</v>
      </c>
      <c r="G1335" t="e">
        <v>#N/A</v>
      </c>
      <c r="H1335" t="e">
        <v>#N/A</v>
      </c>
      <c r="I1335" t="e">
        <v>#N/A</v>
      </c>
      <c r="J1335">
        <v>47.13</v>
      </c>
      <c r="K1335">
        <v>25</v>
      </c>
      <c r="L1335">
        <v>30.13</v>
      </c>
    </row>
    <row r="1336" spans="1:12" x14ac:dyDescent="0.2">
      <c r="A1336" s="13">
        <v>37080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>
        <v>35.75</v>
      </c>
      <c r="K1336">
        <v>25</v>
      </c>
      <c r="L1336">
        <v>30.13</v>
      </c>
    </row>
    <row r="1337" spans="1:12" x14ac:dyDescent="0.2">
      <c r="A1337" s="13">
        <v>37081</v>
      </c>
      <c r="B1337">
        <v>62.55</v>
      </c>
      <c r="C1337">
        <v>51.29</v>
      </c>
      <c r="D1337">
        <v>35.950000000000003</v>
      </c>
      <c r="E1337">
        <v>39.64</v>
      </c>
      <c r="F1337" t="e">
        <v>#N/A</v>
      </c>
      <c r="G1337" t="e">
        <v>#N/A</v>
      </c>
      <c r="H1337" t="e">
        <v>#N/A</v>
      </c>
      <c r="I1337" t="e">
        <v>#N/A</v>
      </c>
      <c r="J1337">
        <v>49.5</v>
      </c>
      <c r="K1337">
        <v>37.61</v>
      </c>
      <c r="L1337">
        <v>39.880000000000003</v>
      </c>
    </row>
    <row r="1338" spans="1:12" x14ac:dyDescent="0.2">
      <c r="A1338" s="13">
        <v>37082</v>
      </c>
      <c r="B1338">
        <v>64.59</v>
      </c>
      <c r="C1338">
        <v>57.53</v>
      </c>
      <c r="D1338">
        <v>39.19</v>
      </c>
      <c r="E1338">
        <v>46.65</v>
      </c>
      <c r="F1338" t="e">
        <v>#N/A</v>
      </c>
      <c r="G1338" t="e">
        <v>#N/A</v>
      </c>
      <c r="H1338" t="e">
        <v>#N/A</v>
      </c>
      <c r="I1338" t="e">
        <v>#N/A</v>
      </c>
      <c r="J1338">
        <v>50.32</v>
      </c>
      <c r="K1338">
        <v>42.2</v>
      </c>
      <c r="L1338">
        <v>45.07</v>
      </c>
    </row>
    <row r="1339" spans="1:12" x14ac:dyDescent="0.2">
      <c r="A1339" s="13">
        <v>37083</v>
      </c>
      <c r="B1339">
        <v>56.11</v>
      </c>
      <c r="C1339">
        <v>46.4</v>
      </c>
      <c r="D1339">
        <v>35.76</v>
      </c>
      <c r="E1339">
        <v>42.14</v>
      </c>
      <c r="F1339" t="e">
        <v>#N/A</v>
      </c>
      <c r="G1339" t="e">
        <v>#N/A</v>
      </c>
      <c r="H1339" t="e">
        <v>#N/A</v>
      </c>
      <c r="I1339" t="e">
        <v>#N/A</v>
      </c>
      <c r="J1339">
        <v>45.05</v>
      </c>
      <c r="K1339">
        <v>36.39</v>
      </c>
      <c r="L1339">
        <v>37.25</v>
      </c>
    </row>
    <row r="1340" spans="1:12" x14ac:dyDescent="0.2">
      <c r="A1340" s="13">
        <v>37084</v>
      </c>
      <c r="B1340">
        <v>54.5</v>
      </c>
      <c r="C1340">
        <v>43.41</v>
      </c>
      <c r="D1340">
        <v>31.53</v>
      </c>
      <c r="E1340">
        <v>33.08</v>
      </c>
      <c r="F1340" t="e">
        <v>#N/A</v>
      </c>
      <c r="G1340" t="e">
        <v>#N/A</v>
      </c>
      <c r="H1340" t="e">
        <v>#N/A</v>
      </c>
      <c r="I1340" t="e">
        <v>#N/A</v>
      </c>
      <c r="J1340">
        <v>42.34</v>
      </c>
      <c r="K1340">
        <v>30.75</v>
      </c>
      <c r="L1340">
        <v>39</v>
      </c>
    </row>
    <row r="1341" spans="1:12" x14ac:dyDescent="0.2">
      <c r="A1341" s="13">
        <v>37085</v>
      </c>
      <c r="B1341">
        <v>48.43</v>
      </c>
      <c r="C1341">
        <v>39.56</v>
      </c>
      <c r="D1341">
        <v>29.52</v>
      </c>
      <c r="E1341">
        <v>28.38</v>
      </c>
      <c r="F1341" t="e">
        <v>#N/A</v>
      </c>
      <c r="G1341" t="e">
        <v>#N/A</v>
      </c>
      <c r="H1341" t="e">
        <v>#N/A</v>
      </c>
      <c r="I1341" t="e">
        <v>#N/A</v>
      </c>
      <c r="J1341">
        <v>38.950000000000003</v>
      </c>
      <c r="K1341">
        <v>25.6</v>
      </c>
      <c r="L1341">
        <v>34.880000000000003</v>
      </c>
    </row>
    <row r="1342" spans="1:12" x14ac:dyDescent="0.2">
      <c r="A1342" s="13">
        <v>37086</v>
      </c>
      <c r="B1342" t="e">
        <v>#N/A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>
        <v>32.86</v>
      </c>
      <c r="K1342">
        <v>27</v>
      </c>
      <c r="L1342">
        <v>25.4</v>
      </c>
    </row>
    <row r="1343" spans="1:12" x14ac:dyDescent="0.2">
      <c r="A1343" s="13">
        <v>37087</v>
      </c>
      <c r="B1343" t="e">
        <v>#N/A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>
        <v>32.86</v>
      </c>
      <c r="K1343">
        <v>27</v>
      </c>
      <c r="L1343">
        <v>25.4</v>
      </c>
    </row>
    <row r="1344" spans="1:12" x14ac:dyDescent="0.2">
      <c r="A1344" s="13">
        <v>37088</v>
      </c>
      <c r="B1344">
        <v>58.15</v>
      </c>
      <c r="C1344">
        <v>47.9</v>
      </c>
      <c r="D1344">
        <v>35.729999999999997</v>
      </c>
      <c r="E1344">
        <v>42.14</v>
      </c>
      <c r="F1344" t="e">
        <v>#N/A</v>
      </c>
      <c r="G1344" t="e">
        <v>#N/A</v>
      </c>
      <c r="H1344" t="e">
        <v>#N/A</v>
      </c>
      <c r="I1344" t="e">
        <v>#N/A</v>
      </c>
      <c r="J1344">
        <v>45.66</v>
      </c>
      <c r="K1344">
        <v>41.81</v>
      </c>
      <c r="L1344">
        <v>42</v>
      </c>
    </row>
    <row r="1345" spans="1:12" x14ac:dyDescent="0.2">
      <c r="A1345" s="13">
        <v>37089</v>
      </c>
      <c r="B1345">
        <v>56.7</v>
      </c>
      <c r="C1345">
        <v>51.12</v>
      </c>
      <c r="D1345">
        <v>40.4</v>
      </c>
      <c r="E1345">
        <v>42.22</v>
      </c>
      <c r="F1345" t="e">
        <v>#N/A</v>
      </c>
      <c r="G1345" t="e">
        <v>#N/A</v>
      </c>
      <c r="H1345" t="e">
        <v>#N/A</v>
      </c>
      <c r="I1345" t="e">
        <v>#N/A</v>
      </c>
      <c r="J1345">
        <v>44.59</v>
      </c>
      <c r="K1345">
        <v>41.82</v>
      </c>
      <c r="L1345">
        <v>46</v>
      </c>
    </row>
    <row r="1346" spans="1:12" x14ac:dyDescent="0.2">
      <c r="A1346" s="13">
        <v>37090</v>
      </c>
      <c r="B1346">
        <v>53.44</v>
      </c>
      <c r="C1346">
        <v>47.13</v>
      </c>
      <c r="D1346">
        <v>36.6</v>
      </c>
      <c r="E1346">
        <v>44.61</v>
      </c>
      <c r="F1346" t="e">
        <v>#N/A</v>
      </c>
      <c r="G1346" t="e">
        <v>#N/A</v>
      </c>
      <c r="H1346" t="e">
        <v>#N/A</v>
      </c>
      <c r="I1346" t="e">
        <v>#N/A</v>
      </c>
      <c r="J1346">
        <v>45.67</v>
      </c>
      <c r="K1346">
        <v>44.72</v>
      </c>
      <c r="L1346">
        <v>50</v>
      </c>
    </row>
    <row r="1347" spans="1:12" x14ac:dyDescent="0.2">
      <c r="A1347" s="13">
        <v>37091</v>
      </c>
      <c r="B1347">
        <v>48.88</v>
      </c>
      <c r="C1347">
        <v>43.77</v>
      </c>
      <c r="D1347">
        <v>34.880000000000003</v>
      </c>
      <c r="E1347">
        <v>47.43</v>
      </c>
      <c r="F1347" t="e">
        <v>#N/A</v>
      </c>
      <c r="G1347" t="e">
        <v>#N/A</v>
      </c>
      <c r="H1347" t="e">
        <v>#N/A</v>
      </c>
      <c r="I1347" t="e">
        <v>#N/A</v>
      </c>
      <c r="J1347">
        <v>46.57</v>
      </c>
      <c r="K1347">
        <v>47.42</v>
      </c>
      <c r="L1347">
        <v>47.13</v>
      </c>
    </row>
    <row r="1348" spans="1:12" x14ac:dyDescent="0.2">
      <c r="A1348" s="13">
        <v>37092</v>
      </c>
      <c r="B1348">
        <v>48.23</v>
      </c>
      <c r="C1348">
        <v>43.55</v>
      </c>
      <c r="D1348">
        <v>35.49</v>
      </c>
      <c r="E1348">
        <v>45.34</v>
      </c>
      <c r="F1348" t="e">
        <v>#N/A</v>
      </c>
      <c r="G1348" t="e">
        <v>#N/A</v>
      </c>
      <c r="H1348" t="e">
        <v>#N/A</v>
      </c>
      <c r="I1348" t="e">
        <v>#N/A</v>
      </c>
      <c r="J1348">
        <v>45.29</v>
      </c>
      <c r="K1348">
        <v>44.47</v>
      </c>
      <c r="L1348">
        <v>48.17</v>
      </c>
    </row>
    <row r="1349" spans="1:12" x14ac:dyDescent="0.2">
      <c r="A1349" s="13">
        <v>37093</v>
      </c>
      <c r="B1349" t="e">
        <v>#N/A</v>
      </c>
      <c r="C1349">
        <v>48.17</v>
      </c>
      <c r="D1349">
        <v>41.9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>
        <v>38.5</v>
      </c>
      <c r="K1349">
        <v>41.5</v>
      </c>
      <c r="L1349">
        <v>38.06</v>
      </c>
    </row>
    <row r="1350" spans="1:12" x14ac:dyDescent="0.2">
      <c r="A1350" s="13">
        <v>37094</v>
      </c>
      <c r="B1350" t="e">
        <v>#N/A</v>
      </c>
      <c r="C1350">
        <v>48.17</v>
      </c>
      <c r="D1350">
        <v>41.9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>
        <v>38.5</v>
      </c>
      <c r="K1350">
        <v>41.5</v>
      </c>
      <c r="L1350">
        <v>38.06</v>
      </c>
    </row>
    <row r="1351" spans="1:12" x14ac:dyDescent="0.2">
      <c r="A1351" s="13">
        <v>37095</v>
      </c>
      <c r="B1351">
        <v>95</v>
      </c>
      <c r="C1351">
        <v>69.63</v>
      </c>
      <c r="D1351">
        <v>61.61</v>
      </c>
      <c r="E1351">
        <v>51</v>
      </c>
      <c r="F1351" t="e">
        <v>#N/A</v>
      </c>
      <c r="G1351" t="e">
        <v>#N/A</v>
      </c>
      <c r="H1351" t="e">
        <v>#N/A</v>
      </c>
      <c r="I1351" t="e">
        <v>#N/A</v>
      </c>
      <c r="J1351">
        <v>47.06</v>
      </c>
      <c r="K1351">
        <v>53.68</v>
      </c>
      <c r="L1351">
        <v>54</v>
      </c>
    </row>
    <row r="1352" spans="1:12" x14ac:dyDescent="0.2">
      <c r="A1352" s="13">
        <v>37096</v>
      </c>
      <c r="B1352">
        <v>101.29</v>
      </c>
      <c r="C1352">
        <v>88.59</v>
      </c>
      <c r="D1352">
        <v>67.23</v>
      </c>
      <c r="E1352">
        <v>56.62</v>
      </c>
      <c r="F1352" t="e">
        <v>#N/A</v>
      </c>
      <c r="G1352" t="e">
        <v>#N/A</v>
      </c>
      <c r="H1352" t="e">
        <v>#N/A</v>
      </c>
      <c r="I1352" t="e">
        <v>#N/A</v>
      </c>
      <c r="J1352">
        <v>50.92</v>
      </c>
      <c r="K1352">
        <v>59.85</v>
      </c>
      <c r="L1352">
        <v>62.65</v>
      </c>
    </row>
    <row r="1353" spans="1:12" x14ac:dyDescent="0.2">
      <c r="A1353" s="13">
        <v>37097</v>
      </c>
      <c r="B1353">
        <v>84.78</v>
      </c>
      <c r="C1353">
        <v>75.86</v>
      </c>
      <c r="D1353">
        <v>58.7</v>
      </c>
      <c r="E1353">
        <v>48.28</v>
      </c>
      <c r="F1353" t="e">
        <v>#N/A</v>
      </c>
      <c r="G1353" t="e">
        <v>#N/A</v>
      </c>
      <c r="H1353" t="e">
        <v>#N/A</v>
      </c>
      <c r="I1353" t="e">
        <v>#N/A</v>
      </c>
      <c r="J1353">
        <v>44.89</v>
      </c>
      <c r="K1353">
        <v>45.07</v>
      </c>
      <c r="L1353">
        <v>48.07</v>
      </c>
    </row>
    <row r="1354" spans="1:12" x14ac:dyDescent="0.2">
      <c r="A1354" s="13">
        <v>37098</v>
      </c>
      <c r="B1354">
        <v>67.89</v>
      </c>
      <c r="C1354">
        <v>58.6</v>
      </c>
      <c r="D1354">
        <v>47.37</v>
      </c>
      <c r="E1354">
        <v>36.92</v>
      </c>
      <c r="F1354" t="e">
        <v>#N/A</v>
      </c>
      <c r="G1354" t="e">
        <v>#N/A</v>
      </c>
      <c r="H1354" t="e">
        <v>#N/A</v>
      </c>
      <c r="I1354" t="e">
        <v>#N/A</v>
      </c>
      <c r="J1354">
        <v>37.69</v>
      </c>
      <c r="K1354">
        <v>34.07</v>
      </c>
      <c r="L1354">
        <v>37.1</v>
      </c>
    </row>
    <row r="1355" spans="1:12" x14ac:dyDescent="0.2">
      <c r="A1355" s="13">
        <v>37099</v>
      </c>
      <c r="B1355">
        <v>55</v>
      </c>
      <c r="C1355">
        <v>48.03</v>
      </c>
      <c r="D1355">
        <v>37.4</v>
      </c>
      <c r="E1355">
        <v>33.58</v>
      </c>
      <c r="F1355" t="e">
        <v>#N/A</v>
      </c>
      <c r="G1355" t="e">
        <v>#N/A</v>
      </c>
      <c r="H1355" t="e">
        <v>#N/A</v>
      </c>
      <c r="I1355" t="e">
        <v>#N/A</v>
      </c>
      <c r="J1355">
        <v>37.200000000000003</v>
      </c>
      <c r="K1355">
        <v>30.86</v>
      </c>
      <c r="L1355">
        <v>35.5</v>
      </c>
    </row>
    <row r="1356" spans="1:12" x14ac:dyDescent="0.2">
      <c r="A1356" s="13">
        <v>37100</v>
      </c>
      <c r="B1356" t="e">
        <v>#N/A</v>
      </c>
      <c r="C1356" t="e">
        <v>#N/A</v>
      </c>
      <c r="D1356">
        <v>33.67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>
        <v>35</v>
      </c>
      <c r="K1356" t="e">
        <v>#N/A</v>
      </c>
      <c r="L1356">
        <v>32.799999999999997</v>
      </c>
    </row>
    <row r="1357" spans="1:12" x14ac:dyDescent="0.2">
      <c r="A1357" s="13">
        <v>37101</v>
      </c>
      <c r="B1357" t="e">
        <v>#N/A</v>
      </c>
      <c r="C1357" t="e">
        <v>#N/A</v>
      </c>
      <c r="D1357">
        <v>33.67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>
        <v>35</v>
      </c>
      <c r="K1357" t="e">
        <v>#N/A</v>
      </c>
      <c r="L1357">
        <v>32.799999999999997</v>
      </c>
    </row>
    <row r="1358" spans="1:12" x14ac:dyDescent="0.2">
      <c r="A1358" s="13">
        <v>37102</v>
      </c>
      <c r="B1358">
        <v>52.09</v>
      </c>
      <c r="C1358">
        <v>47.33</v>
      </c>
      <c r="D1358">
        <v>38.96</v>
      </c>
      <c r="E1358">
        <v>44.92</v>
      </c>
      <c r="F1358" t="e">
        <v>#N/A</v>
      </c>
      <c r="G1358" t="e">
        <v>#N/A</v>
      </c>
      <c r="H1358" t="e">
        <v>#N/A</v>
      </c>
      <c r="I1358" t="e">
        <v>#N/A</v>
      </c>
      <c r="J1358">
        <v>44.45</v>
      </c>
      <c r="K1358">
        <v>47.63</v>
      </c>
      <c r="L1358">
        <v>47.05</v>
      </c>
    </row>
    <row r="1359" spans="1:12" x14ac:dyDescent="0.2">
      <c r="A1359" s="13">
        <v>37103</v>
      </c>
      <c r="B1359">
        <v>55.14</v>
      </c>
      <c r="C1359">
        <v>53.61</v>
      </c>
      <c r="D1359">
        <v>46.21</v>
      </c>
      <c r="E1359">
        <v>55.21</v>
      </c>
      <c r="F1359" t="e">
        <v>#N/A</v>
      </c>
      <c r="G1359" t="e">
        <v>#N/A</v>
      </c>
      <c r="H1359" t="e">
        <v>#N/A</v>
      </c>
      <c r="I1359" t="e">
        <v>#N/A</v>
      </c>
      <c r="J1359">
        <v>52.44</v>
      </c>
      <c r="K1359">
        <v>68.23</v>
      </c>
      <c r="L1359">
        <v>59.4</v>
      </c>
    </row>
    <row r="1360" spans="1:12" x14ac:dyDescent="0.2">
      <c r="A1360" s="13">
        <v>37104</v>
      </c>
      <c r="B1360">
        <v>65.13</v>
      </c>
      <c r="C1360">
        <v>63.39</v>
      </c>
      <c r="D1360">
        <v>55.4</v>
      </c>
      <c r="E1360">
        <v>57.04</v>
      </c>
      <c r="F1360" t="e">
        <v>#N/A</v>
      </c>
      <c r="G1360" t="e">
        <v>#N/A</v>
      </c>
      <c r="H1360" t="e">
        <v>#N/A</v>
      </c>
      <c r="I1360" t="e">
        <v>#N/A</v>
      </c>
      <c r="J1360">
        <v>53.23</v>
      </c>
      <c r="K1360">
        <v>75.67</v>
      </c>
      <c r="L1360">
        <v>65.8</v>
      </c>
    </row>
    <row r="1361" spans="1:12" x14ac:dyDescent="0.2">
      <c r="A1361" s="13">
        <v>37105</v>
      </c>
      <c r="B1361">
        <v>84</v>
      </c>
      <c r="C1361">
        <v>81.31</v>
      </c>
      <c r="D1361">
        <v>58.05</v>
      </c>
      <c r="E1361">
        <v>52.7</v>
      </c>
      <c r="F1361" t="e">
        <v>#N/A</v>
      </c>
      <c r="G1361" t="e">
        <v>#N/A</v>
      </c>
      <c r="H1361" t="e">
        <v>#N/A</v>
      </c>
      <c r="I1361" t="e">
        <v>#N/A</v>
      </c>
      <c r="J1361">
        <v>47.19</v>
      </c>
      <c r="K1361">
        <v>70.680000000000007</v>
      </c>
      <c r="L1361">
        <v>63</v>
      </c>
    </row>
    <row r="1362" spans="1:12" x14ac:dyDescent="0.2">
      <c r="A1362" s="13">
        <v>37106</v>
      </c>
      <c r="B1362">
        <v>117.14</v>
      </c>
      <c r="C1362">
        <v>101.39</v>
      </c>
      <c r="D1362">
        <v>73.59</v>
      </c>
      <c r="E1362">
        <v>43.3</v>
      </c>
      <c r="F1362" t="e">
        <v>#N/A</v>
      </c>
      <c r="G1362" t="e">
        <v>#N/A</v>
      </c>
      <c r="H1362" t="e">
        <v>#N/A</v>
      </c>
      <c r="I1362" t="e">
        <v>#N/A</v>
      </c>
      <c r="J1362">
        <v>41.62</v>
      </c>
      <c r="K1362">
        <v>44.74</v>
      </c>
      <c r="L1362">
        <v>47.58</v>
      </c>
    </row>
    <row r="1363" spans="1:12" x14ac:dyDescent="0.2">
      <c r="A1363" s="13">
        <v>37107</v>
      </c>
      <c r="B1363" t="e">
        <v>#N/A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>
        <v>33</v>
      </c>
      <c r="K1363" t="e">
        <v>#N/A</v>
      </c>
      <c r="L1363">
        <v>37</v>
      </c>
    </row>
    <row r="1364" spans="1:12" x14ac:dyDescent="0.2">
      <c r="A1364" s="13">
        <v>37108</v>
      </c>
      <c r="B1364" t="e">
        <v>#N/A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>
        <v>33</v>
      </c>
      <c r="K1364" t="e">
        <v>#N/A</v>
      </c>
      <c r="L1364">
        <v>37</v>
      </c>
    </row>
    <row r="1365" spans="1:12" x14ac:dyDescent="0.2">
      <c r="A1365" s="13">
        <v>37109</v>
      </c>
      <c r="B1365">
        <v>83</v>
      </c>
      <c r="C1365">
        <v>81.2</v>
      </c>
      <c r="D1365">
        <v>59.85</v>
      </c>
      <c r="E1365">
        <v>45.13</v>
      </c>
      <c r="F1365" t="e">
        <v>#N/A</v>
      </c>
      <c r="G1365" t="e">
        <v>#N/A</v>
      </c>
      <c r="H1365" t="e">
        <v>#N/A</v>
      </c>
      <c r="I1365" t="e">
        <v>#N/A</v>
      </c>
      <c r="J1365">
        <v>41.29</v>
      </c>
      <c r="K1365">
        <v>54.6</v>
      </c>
      <c r="L1365">
        <v>52.9</v>
      </c>
    </row>
    <row r="1366" spans="1:12" x14ac:dyDescent="0.2">
      <c r="A1366" s="13">
        <v>37110</v>
      </c>
      <c r="B1366">
        <v>158</v>
      </c>
      <c r="C1366">
        <v>150</v>
      </c>
      <c r="D1366">
        <v>101.08</v>
      </c>
      <c r="E1366">
        <v>66.92</v>
      </c>
      <c r="F1366" t="e">
        <v>#N/A</v>
      </c>
      <c r="G1366" t="e">
        <v>#N/A</v>
      </c>
      <c r="H1366" t="e">
        <v>#N/A</v>
      </c>
      <c r="I1366" t="e">
        <v>#N/A</v>
      </c>
      <c r="J1366">
        <v>53.28</v>
      </c>
      <c r="K1366">
        <v>87.79</v>
      </c>
      <c r="L1366">
        <v>84.5</v>
      </c>
    </row>
    <row r="1367" spans="1:12" x14ac:dyDescent="0.2">
      <c r="A1367" s="13">
        <v>37111</v>
      </c>
      <c r="B1367">
        <v>198.08</v>
      </c>
      <c r="C1367">
        <v>169</v>
      </c>
      <c r="D1367">
        <v>145.38999999999999</v>
      </c>
      <c r="E1367">
        <v>123.18</v>
      </c>
      <c r="F1367" t="e">
        <v>#N/A</v>
      </c>
      <c r="G1367" t="e">
        <v>#N/A</v>
      </c>
      <c r="H1367" t="e">
        <v>#N/A</v>
      </c>
      <c r="I1367" t="e">
        <v>#N/A</v>
      </c>
      <c r="J1367">
        <v>106.93</v>
      </c>
      <c r="K1367">
        <v>162.72999999999999</v>
      </c>
      <c r="L1367">
        <v>143.5</v>
      </c>
    </row>
    <row r="1368" spans="1:12" x14ac:dyDescent="0.2">
      <c r="A1368" s="13">
        <v>37112</v>
      </c>
      <c r="B1368">
        <v>263.39999999999998</v>
      </c>
      <c r="C1368">
        <v>209</v>
      </c>
      <c r="D1368">
        <v>179.63</v>
      </c>
      <c r="E1368">
        <v>74.849999999999994</v>
      </c>
      <c r="F1368" t="e">
        <v>#N/A</v>
      </c>
      <c r="G1368" t="e">
        <v>#N/A</v>
      </c>
      <c r="H1368" t="e">
        <v>#N/A</v>
      </c>
      <c r="I1368" t="e">
        <v>#N/A</v>
      </c>
      <c r="J1368">
        <v>89.66</v>
      </c>
      <c r="K1368">
        <v>119.6</v>
      </c>
      <c r="L1368">
        <v>90</v>
      </c>
    </row>
    <row r="1369" spans="1:12" x14ac:dyDescent="0.2">
      <c r="A1369" s="13">
        <v>37113</v>
      </c>
      <c r="B1369">
        <v>241.5</v>
      </c>
      <c r="C1369">
        <v>201.5</v>
      </c>
      <c r="D1369">
        <v>153.16</v>
      </c>
      <c r="E1369">
        <v>45.23</v>
      </c>
      <c r="F1369" t="e">
        <v>#N/A</v>
      </c>
      <c r="G1369" t="e">
        <v>#N/A</v>
      </c>
      <c r="H1369" t="e">
        <v>#N/A</v>
      </c>
      <c r="I1369" t="e">
        <v>#N/A</v>
      </c>
      <c r="J1369">
        <v>51.22</v>
      </c>
      <c r="K1369">
        <v>45.82</v>
      </c>
      <c r="L1369">
        <v>46.13</v>
      </c>
    </row>
    <row r="1370" spans="1:12" x14ac:dyDescent="0.2">
      <c r="A1370" s="13">
        <v>37114</v>
      </c>
      <c r="B1370" t="e">
        <v>#N/A</v>
      </c>
      <c r="C1370" t="e">
        <v>#N/A</v>
      </c>
      <c r="D1370">
        <v>40.5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>
        <v>36.47</v>
      </c>
      <c r="K1370" t="e">
        <v>#N/A</v>
      </c>
      <c r="L1370">
        <v>36</v>
      </c>
    </row>
    <row r="1371" spans="1:12" x14ac:dyDescent="0.2">
      <c r="A1371" s="13">
        <v>37115</v>
      </c>
      <c r="B1371" t="e">
        <v>#N/A</v>
      </c>
      <c r="C1371" t="e">
        <v>#N/A</v>
      </c>
      <c r="D1371">
        <v>40.5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>
        <v>36.47</v>
      </c>
      <c r="K1371" t="e">
        <v>#N/A</v>
      </c>
      <c r="L1371">
        <v>36</v>
      </c>
    </row>
    <row r="1372" spans="1:12" x14ac:dyDescent="0.2">
      <c r="A1372" s="13">
        <v>37116</v>
      </c>
      <c r="B1372" t="e">
        <v>#N/A</v>
      </c>
      <c r="C1372">
        <v>57.42</v>
      </c>
      <c r="D1372">
        <v>46.93</v>
      </c>
      <c r="E1372">
        <v>40.11</v>
      </c>
      <c r="F1372" t="e">
        <v>#N/A</v>
      </c>
      <c r="G1372" t="e">
        <v>#N/A</v>
      </c>
      <c r="H1372" t="e">
        <v>#N/A</v>
      </c>
      <c r="I1372" t="e">
        <v>#N/A</v>
      </c>
      <c r="J1372">
        <v>44.1</v>
      </c>
      <c r="K1372">
        <v>36.119999999999997</v>
      </c>
      <c r="L1372">
        <v>41.38</v>
      </c>
    </row>
    <row r="1373" spans="1:12" x14ac:dyDescent="0.2">
      <c r="A1373" s="13">
        <v>37117</v>
      </c>
      <c r="B1373">
        <v>53.05</v>
      </c>
      <c r="C1373">
        <v>49.5</v>
      </c>
      <c r="D1373">
        <v>41.65</v>
      </c>
      <c r="E1373">
        <v>29.62</v>
      </c>
      <c r="F1373" t="e">
        <v>#N/A</v>
      </c>
      <c r="G1373" t="e">
        <v>#N/A</v>
      </c>
      <c r="H1373" t="e">
        <v>#N/A</v>
      </c>
      <c r="I1373" t="e">
        <v>#N/A</v>
      </c>
      <c r="J1373">
        <v>37.479999999999997</v>
      </c>
      <c r="K1373">
        <v>29.8</v>
      </c>
      <c r="L1373">
        <v>35.130000000000003</v>
      </c>
    </row>
    <row r="1374" spans="1:12" x14ac:dyDescent="0.2">
      <c r="A1374" s="13">
        <v>37118</v>
      </c>
      <c r="B1374">
        <v>51.52</v>
      </c>
      <c r="C1374">
        <v>51.13</v>
      </c>
      <c r="D1374">
        <v>41.34</v>
      </c>
      <c r="E1374">
        <v>30.92</v>
      </c>
      <c r="F1374" t="e">
        <v>#N/A</v>
      </c>
      <c r="G1374" t="e">
        <v>#N/A</v>
      </c>
      <c r="H1374" t="e">
        <v>#N/A</v>
      </c>
      <c r="I1374" t="e">
        <v>#N/A</v>
      </c>
      <c r="J1374">
        <v>36.43</v>
      </c>
      <c r="K1374">
        <v>32.1</v>
      </c>
      <c r="L1374">
        <v>33</v>
      </c>
    </row>
    <row r="1375" spans="1:12" x14ac:dyDescent="0.2">
      <c r="A1375" s="13">
        <v>37119</v>
      </c>
      <c r="B1375">
        <v>57</v>
      </c>
      <c r="C1375">
        <v>54.58</v>
      </c>
      <c r="D1375">
        <v>45.56</v>
      </c>
      <c r="E1375">
        <v>30.11</v>
      </c>
      <c r="F1375" t="e">
        <v>#N/A</v>
      </c>
      <c r="G1375" t="e">
        <v>#N/A</v>
      </c>
      <c r="H1375" t="e">
        <v>#N/A</v>
      </c>
      <c r="I1375" t="e">
        <v>#N/A</v>
      </c>
      <c r="J1375">
        <v>37.06</v>
      </c>
      <c r="K1375">
        <v>30.82</v>
      </c>
      <c r="L1375">
        <v>31.75</v>
      </c>
    </row>
    <row r="1376" spans="1:12" x14ac:dyDescent="0.2">
      <c r="A1376" s="13">
        <v>37120</v>
      </c>
      <c r="B1376">
        <v>55.5</v>
      </c>
      <c r="C1376">
        <v>52.81</v>
      </c>
      <c r="D1376">
        <v>43.52</v>
      </c>
      <c r="E1376">
        <v>25.68</v>
      </c>
      <c r="F1376" t="e">
        <v>#N/A</v>
      </c>
      <c r="G1376" t="e">
        <v>#N/A</v>
      </c>
      <c r="H1376" t="e">
        <v>#N/A</v>
      </c>
      <c r="I1376" t="e">
        <v>#N/A</v>
      </c>
      <c r="J1376">
        <v>39.4</v>
      </c>
      <c r="K1376">
        <v>28.32</v>
      </c>
      <c r="L1376">
        <v>29</v>
      </c>
    </row>
    <row r="1377" spans="1:12" x14ac:dyDescent="0.2">
      <c r="A1377" s="13">
        <v>37121</v>
      </c>
      <c r="B1377" t="e">
        <v>#N/A</v>
      </c>
      <c r="C1377" t="e">
        <v>#N/A</v>
      </c>
      <c r="D1377">
        <v>35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>
        <v>30</v>
      </c>
      <c r="K1377">
        <v>19</v>
      </c>
      <c r="L1377">
        <v>23</v>
      </c>
    </row>
    <row r="1378" spans="1:12" x14ac:dyDescent="0.2">
      <c r="A1378" s="13">
        <v>37122</v>
      </c>
      <c r="B1378" t="e">
        <v>#N/A</v>
      </c>
      <c r="C1378" t="e">
        <v>#N/A</v>
      </c>
      <c r="D1378">
        <v>35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>
        <v>30</v>
      </c>
      <c r="K1378">
        <v>19</v>
      </c>
      <c r="L1378">
        <v>23</v>
      </c>
    </row>
    <row r="1379" spans="1:12" x14ac:dyDescent="0.2">
      <c r="A1379" s="13">
        <v>37123</v>
      </c>
      <c r="B1379">
        <v>54</v>
      </c>
      <c r="C1379">
        <v>53.14</v>
      </c>
      <c r="D1379">
        <v>42.27</v>
      </c>
      <c r="E1379">
        <v>30.54</v>
      </c>
      <c r="F1379" t="e">
        <v>#N/A</v>
      </c>
      <c r="G1379" t="e">
        <v>#N/A</v>
      </c>
      <c r="H1379" t="e">
        <v>#N/A</v>
      </c>
      <c r="I1379" t="e">
        <v>#N/A</v>
      </c>
      <c r="J1379">
        <v>42.52</v>
      </c>
      <c r="K1379">
        <v>31.87</v>
      </c>
      <c r="L1379">
        <v>32.75</v>
      </c>
    </row>
    <row r="1380" spans="1:12" x14ac:dyDescent="0.2">
      <c r="A1380" s="13">
        <v>37124</v>
      </c>
      <c r="B1380">
        <v>54</v>
      </c>
      <c r="C1380">
        <v>52.69</v>
      </c>
      <c r="D1380">
        <v>44.58</v>
      </c>
      <c r="E1380">
        <v>29.61</v>
      </c>
      <c r="F1380" t="e">
        <v>#N/A</v>
      </c>
      <c r="G1380" t="e">
        <v>#N/A</v>
      </c>
      <c r="H1380" t="e">
        <v>#N/A</v>
      </c>
      <c r="I1380" t="e">
        <v>#N/A</v>
      </c>
      <c r="J1380">
        <v>41.41</v>
      </c>
      <c r="K1380">
        <v>30.27</v>
      </c>
      <c r="L1380">
        <v>33.299999999999997</v>
      </c>
    </row>
    <row r="1381" spans="1:12" x14ac:dyDescent="0.2">
      <c r="A1381" s="13">
        <v>37125</v>
      </c>
      <c r="B1381">
        <v>52.39</v>
      </c>
      <c r="C1381">
        <v>51.06</v>
      </c>
      <c r="D1381">
        <v>42.17</v>
      </c>
      <c r="E1381">
        <v>35.18</v>
      </c>
      <c r="F1381" t="e">
        <v>#N/A</v>
      </c>
      <c r="G1381" t="e">
        <v>#N/A</v>
      </c>
      <c r="H1381" t="e">
        <v>#N/A</v>
      </c>
      <c r="I1381" t="e">
        <v>#N/A</v>
      </c>
      <c r="J1381">
        <v>44.21</v>
      </c>
      <c r="K1381">
        <v>34.94</v>
      </c>
      <c r="L1381">
        <v>38</v>
      </c>
    </row>
    <row r="1382" spans="1:12" x14ac:dyDescent="0.2">
      <c r="A1382" s="13">
        <v>37126</v>
      </c>
      <c r="B1382">
        <v>51.26</v>
      </c>
      <c r="C1382">
        <v>47.45</v>
      </c>
      <c r="D1382">
        <v>38.97</v>
      </c>
      <c r="E1382">
        <v>38.03</v>
      </c>
      <c r="F1382" t="e">
        <v>#N/A</v>
      </c>
      <c r="G1382" t="e">
        <v>#N/A</v>
      </c>
      <c r="H1382" t="e">
        <v>#N/A</v>
      </c>
      <c r="I1382" t="e">
        <v>#N/A</v>
      </c>
      <c r="J1382">
        <v>44.35</v>
      </c>
      <c r="K1382">
        <v>36.51</v>
      </c>
      <c r="L1382">
        <v>38.25</v>
      </c>
    </row>
    <row r="1383" spans="1:12" x14ac:dyDescent="0.2">
      <c r="A1383" s="13">
        <v>37127</v>
      </c>
      <c r="B1383">
        <v>51.75</v>
      </c>
      <c r="C1383">
        <v>46.81</v>
      </c>
      <c r="D1383">
        <v>41.02</v>
      </c>
      <c r="E1383">
        <v>35.32</v>
      </c>
      <c r="F1383" t="e">
        <v>#N/A</v>
      </c>
      <c r="G1383" t="e">
        <v>#N/A</v>
      </c>
      <c r="H1383" t="e">
        <v>#N/A</v>
      </c>
      <c r="I1383" t="e">
        <v>#N/A</v>
      </c>
      <c r="J1383">
        <v>42.34</v>
      </c>
      <c r="K1383">
        <v>34.119999999999997</v>
      </c>
      <c r="L1383">
        <v>34.5</v>
      </c>
    </row>
    <row r="1384" spans="1:12" x14ac:dyDescent="0.2">
      <c r="A1384" s="13">
        <v>37128</v>
      </c>
      <c r="B1384" t="e">
        <v>#N/A</v>
      </c>
      <c r="C1384" t="e">
        <v>#N/A</v>
      </c>
      <c r="D1384">
        <v>35</v>
      </c>
      <c r="E1384">
        <v>25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>
        <v>26.19</v>
      </c>
      <c r="L1384">
        <v>26</v>
      </c>
    </row>
    <row r="1385" spans="1:12" x14ac:dyDescent="0.2">
      <c r="A1385" s="13">
        <v>37129</v>
      </c>
      <c r="B1385" t="e">
        <v>#N/A</v>
      </c>
      <c r="C1385" t="e">
        <v>#N/A</v>
      </c>
      <c r="D1385">
        <v>35</v>
      </c>
      <c r="E1385">
        <v>25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>
        <v>25.81</v>
      </c>
      <c r="L1385">
        <v>26</v>
      </c>
    </row>
    <row r="1386" spans="1:12" x14ac:dyDescent="0.2">
      <c r="A1386" s="13">
        <v>37130</v>
      </c>
      <c r="B1386">
        <v>53</v>
      </c>
      <c r="C1386">
        <v>47.88</v>
      </c>
      <c r="D1386">
        <v>41.37</v>
      </c>
      <c r="E1386">
        <v>30.23</v>
      </c>
      <c r="F1386" t="e">
        <v>#N/A</v>
      </c>
      <c r="G1386" t="e">
        <v>#N/A</v>
      </c>
      <c r="H1386" t="e">
        <v>#N/A</v>
      </c>
      <c r="I1386" t="e">
        <v>#N/A</v>
      </c>
      <c r="J1386">
        <v>39.99</v>
      </c>
      <c r="K1386">
        <v>30.52</v>
      </c>
      <c r="L1386">
        <v>34.17</v>
      </c>
    </row>
    <row r="1387" spans="1:12" x14ac:dyDescent="0.2">
      <c r="A1387" s="13">
        <v>37131</v>
      </c>
      <c r="B1387">
        <v>55.75</v>
      </c>
      <c r="C1387">
        <v>50.58</v>
      </c>
      <c r="D1387">
        <v>44.13</v>
      </c>
      <c r="E1387">
        <v>30.03</v>
      </c>
      <c r="F1387" t="e">
        <v>#N/A</v>
      </c>
      <c r="G1387" t="e">
        <v>#N/A</v>
      </c>
      <c r="H1387" t="e">
        <v>#N/A</v>
      </c>
      <c r="I1387" t="e">
        <v>#N/A</v>
      </c>
      <c r="J1387">
        <v>38.11</v>
      </c>
      <c r="K1387">
        <v>30.17</v>
      </c>
      <c r="L1387">
        <v>34</v>
      </c>
    </row>
    <row r="1388" spans="1:12" x14ac:dyDescent="0.2">
      <c r="A1388" s="13">
        <v>37132</v>
      </c>
      <c r="B1388">
        <v>50.16</v>
      </c>
      <c r="C1388">
        <v>46.05</v>
      </c>
      <c r="D1388">
        <v>39.19</v>
      </c>
      <c r="E1388">
        <v>33.89</v>
      </c>
      <c r="F1388" t="e">
        <v>#N/A</v>
      </c>
      <c r="G1388" t="e">
        <v>#N/A</v>
      </c>
      <c r="H1388" t="e">
        <v>#N/A</v>
      </c>
      <c r="I1388" t="e">
        <v>#N/A</v>
      </c>
      <c r="J1388">
        <v>39.35</v>
      </c>
      <c r="K1388">
        <v>32.549999999999997</v>
      </c>
      <c r="L1388">
        <v>35</v>
      </c>
    </row>
    <row r="1389" spans="1:12" x14ac:dyDescent="0.2">
      <c r="A1389" s="13">
        <v>37133</v>
      </c>
      <c r="B1389">
        <v>48.09</v>
      </c>
      <c r="C1389">
        <v>42.31</v>
      </c>
      <c r="D1389">
        <v>36.090000000000003</v>
      </c>
      <c r="E1389">
        <v>35.200000000000003</v>
      </c>
      <c r="F1389" t="e">
        <v>#N/A</v>
      </c>
      <c r="G1389" t="e">
        <v>#N/A</v>
      </c>
      <c r="H1389" t="e">
        <v>#N/A</v>
      </c>
      <c r="I1389" t="e">
        <v>#N/A</v>
      </c>
      <c r="J1389">
        <v>37.770000000000003</v>
      </c>
      <c r="K1389">
        <v>35.270000000000003</v>
      </c>
      <c r="L1389">
        <v>35.5</v>
      </c>
    </row>
    <row r="1390" spans="1:12" x14ac:dyDescent="0.2">
      <c r="A1390" s="13">
        <v>37134</v>
      </c>
      <c r="B1390">
        <v>47</v>
      </c>
      <c r="C1390">
        <v>44.17</v>
      </c>
      <c r="D1390">
        <v>37.090000000000003</v>
      </c>
      <c r="E1390">
        <v>29.72</v>
      </c>
      <c r="F1390" t="e">
        <v>#N/A</v>
      </c>
      <c r="G1390" t="e">
        <v>#N/A</v>
      </c>
      <c r="H1390" t="e">
        <v>#N/A</v>
      </c>
      <c r="I1390" t="e">
        <v>#N/A</v>
      </c>
      <c r="J1390">
        <v>34.880000000000003</v>
      </c>
      <c r="K1390">
        <v>29.13</v>
      </c>
      <c r="L1390">
        <v>28.5</v>
      </c>
    </row>
    <row r="1391" spans="1:12" x14ac:dyDescent="0.2">
      <c r="A1391" s="13">
        <v>37135</v>
      </c>
      <c r="B1391" t="e">
        <v>#N/A</v>
      </c>
      <c r="C1391" t="e">
        <v>#N/A</v>
      </c>
      <c r="D1391">
        <v>31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>
        <v>32</v>
      </c>
      <c r="K1391">
        <v>16</v>
      </c>
      <c r="L1391">
        <v>19</v>
      </c>
    </row>
    <row r="1392" spans="1:12" x14ac:dyDescent="0.2">
      <c r="A1392" s="13">
        <v>37136</v>
      </c>
      <c r="B1392" t="e">
        <v>#N/A</v>
      </c>
      <c r="C1392" t="e">
        <v>#N/A</v>
      </c>
      <c r="D1392">
        <v>31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>
        <v>32</v>
      </c>
      <c r="K1392">
        <v>16</v>
      </c>
      <c r="L1392">
        <v>19</v>
      </c>
    </row>
    <row r="1393" spans="1:12" x14ac:dyDescent="0.2">
      <c r="A1393" s="13">
        <v>37137</v>
      </c>
      <c r="B1393" t="e">
        <v>#N/A</v>
      </c>
      <c r="C1393" t="e">
        <v>#N/A</v>
      </c>
      <c r="D1393">
        <v>31</v>
      </c>
      <c r="E1393" t="e">
        <v>#N/A</v>
      </c>
      <c r="F1393" t="e">
        <v>#N/A</v>
      </c>
      <c r="G1393" t="e">
        <v>#N/A</v>
      </c>
      <c r="H1393" t="e">
        <v>#N/A</v>
      </c>
      <c r="I1393" t="e">
        <v>#N/A</v>
      </c>
      <c r="J1393" t="e">
        <v>#N/A</v>
      </c>
      <c r="K1393">
        <v>16</v>
      </c>
      <c r="L1393">
        <v>19</v>
      </c>
    </row>
    <row r="1394" spans="1:12" x14ac:dyDescent="0.2">
      <c r="A1394" s="13">
        <v>37138</v>
      </c>
      <c r="B1394">
        <v>47.94</v>
      </c>
      <c r="C1394">
        <v>43.75</v>
      </c>
      <c r="D1394">
        <v>36.97</v>
      </c>
      <c r="E1394">
        <v>27.51</v>
      </c>
      <c r="F1394" t="e">
        <v>#N/A</v>
      </c>
      <c r="G1394" t="e">
        <v>#N/A</v>
      </c>
      <c r="H1394" t="e">
        <v>#N/A</v>
      </c>
      <c r="I1394" t="e">
        <v>#N/A</v>
      </c>
      <c r="J1394">
        <v>30.66</v>
      </c>
      <c r="K1394">
        <v>25.64</v>
      </c>
      <c r="L1394">
        <v>31.83</v>
      </c>
    </row>
    <row r="1395" spans="1:12" x14ac:dyDescent="0.2">
      <c r="A1395" s="13">
        <v>37139</v>
      </c>
      <c r="B1395">
        <v>43.9</v>
      </c>
      <c r="C1395">
        <v>42.22</v>
      </c>
      <c r="D1395">
        <v>36.97</v>
      </c>
      <c r="E1395">
        <v>24.58</v>
      </c>
      <c r="F1395" t="e">
        <v>#N/A</v>
      </c>
      <c r="G1395" t="e">
        <v>#N/A</v>
      </c>
      <c r="H1395" t="e">
        <v>#N/A</v>
      </c>
      <c r="I1395" t="e">
        <v>#N/A</v>
      </c>
      <c r="J1395">
        <v>25.2</v>
      </c>
      <c r="K1395">
        <v>26.14</v>
      </c>
      <c r="L1395">
        <v>28.5</v>
      </c>
    </row>
    <row r="1396" spans="1:12" x14ac:dyDescent="0.2">
      <c r="A1396" s="13">
        <v>37140</v>
      </c>
      <c r="B1396">
        <v>41.77</v>
      </c>
      <c r="C1396">
        <v>39.909999999999997</v>
      </c>
      <c r="D1396">
        <v>35.99</v>
      </c>
      <c r="E1396">
        <v>25.79</v>
      </c>
      <c r="F1396" t="e">
        <v>#N/A</v>
      </c>
      <c r="G1396" t="e">
        <v>#N/A</v>
      </c>
      <c r="H1396" t="e">
        <v>#N/A</v>
      </c>
      <c r="I1396" t="e">
        <v>#N/A</v>
      </c>
      <c r="J1396">
        <v>27.16</v>
      </c>
      <c r="K1396">
        <v>25.84</v>
      </c>
      <c r="L1396">
        <v>27.63</v>
      </c>
    </row>
    <row r="1397" spans="1:12" x14ac:dyDescent="0.2">
      <c r="A1397" s="13">
        <v>37141</v>
      </c>
      <c r="B1397">
        <v>46.39</v>
      </c>
      <c r="C1397">
        <v>41.03</v>
      </c>
      <c r="D1397">
        <v>36.5</v>
      </c>
      <c r="E1397">
        <v>26.45</v>
      </c>
      <c r="F1397" t="e">
        <v>#N/A</v>
      </c>
      <c r="G1397" t="e">
        <v>#N/A</v>
      </c>
      <c r="H1397" t="e">
        <v>#N/A</v>
      </c>
      <c r="I1397" t="e">
        <v>#N/A</v>
      </c>
      <c r="J1397">
        <v>29.71</v>
      </c>
      <c r="K1397">
        <v>25.53</v>
      </c>
      <c r="L1397">
        <v>27.17</v>
      </c>
    </row>
    <row r="1398" spans="1:12" x14ac:dyDescent="0.2">
      <c r="A1398" s="13">
        <v>37142</v>
      </c>
      <c r="B1398" t="e">
        <v>#N/A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>
        <v>20</v>
      </c>
      <c r="L1398" t="e">
        <v>#N/A</v>
      </c>
    </row>
    <row r="1399" spans="1:12" x14ac:dyDescent="0.2">
      <c r="A1399" s="13">
        <v>37143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>
        <v>20</v>
      </c>
      <c r="L1399" t="e">
        <v>#N/A</v>
      </c>
    </row>
    <row r="1400" spans="1:12" x14ac:dyDescent="0.2">
      <c r="A1400" s="13">
        <v>37144</v>
      </c>
      <c r="B1400">
        <v>47.75</v>
      </c>
      <c r="C1400">
        <v>42.98</v>
      </c>
      <c r="D1400">
        <v>38.270000000000003</v>
      </c>
      <c r="E1400">
        <v>23.42</v>
      </c>
      <c r="F1400" t="e">
        <v>#N/A</v>
      </c>
      <c r="G1400" t="e">
        <v>#N/A</v>
      </c>
      <c r="H1400" t="e">
        <v>#N/A</v>
      </c>
      <c r="I1400" t="e">
        <v>#N/A</v>
      </c>
      <c r="J1400">
        <v>27.75</v>
      </c>
      <c r="K1400">
        <v>23.85</v>
      </c>
      <c r="L1400">
        <v>24.48</v>
      </c>
    </row>
    <row r="1401" spans="1:12" x14ac:dyDescent="0.2">
      <c r="A1401" s="13">
        <v>37145</v>
      </c>
      <c r="B1401">
        <v>45.25</v>
      </c>
      <c r="C1401">
        <v>43.04</v>
      </c>
      <c r="D1401">
        <v>38.83</v>
      </c>
      <c r="E1401">
        <v>22.02</v>
      </c>
      <c r="F1401" t="e">
        <v>#N/A</v>
      </c>
      <c r="G1401" t="e">
        <v>#N/A</v>
      </c>
      <c r="H1401" t="e">
        <v>#N/A</v>
      </c>
      <c r="I1401" t="e">
        <v>#N/A</v>
      </c>
      <c r="J1401">
        <v>27.75</v>
      </c>
      <c r="K1401">
        <v>23.75</v>
      </c>
      <c r="L1401">
        <v>23.38</v>
      </c>
    </row>
    <row r="1402" spans="1:12" x14ac:dyDescent="0.2">
      <c r="A1402" s="13">
        <v>37146</v>
      </c>
      <c r="B1402" t="e">
        <v>#N/A</v>
      </c>
      <c r="C1402" t="e">
        <v>#N/A</v>
      </c>
      <c r="D1402" t="e">
        <v>#N/A</v>
      </c>
      <c r="E1402">
        <v>21.78</v>
      </c>
      <c r="F1402" t="e">
        <v>#N/A</v>
      </c>
      <c r="G1402" t="e">
        <v>#N/A</v>
      </c>
      <c r="H1402" t="e">
        <v>#N/A</v>
      </c>
      <c r="I1402" t="e">
        <v>#N/A</v>
      </c>
      <c r="J1402">
        <v>28.71</v>
      </c>
      <c r="K1402">
        <v>23.25</v>
      </c>
      <c r="L1402">
        <v>22.38</v>
      </c>
    </row>
    <row r="1403" spans="1:12" x14ac:dyDescent="0.2">
      <c r="A1403" s="13">
        <v>37147</v>
      </c>
      <c r="B1403">
        <v>41.38</v>
      </c>
      <c r="C1403">
        <v>39.5</v>
      </c>
      <c r="D1403">
        <v>35.630000000000003</v>
      </c>
      <c r="E1403">
        <v>21.87</v>
      </c>
      <c r="F1403" t="e">
        <v>#N/A</v>
      </c>
      <c r="G1403" t="e">
        <v>#N/A</v>
      </c>
      <c r="H1403" t="e">
        <v>#N/A</v>
      </c>
      <c r="I1403" t="e">
        <v>#N/A</v>
      </c>
      <c r="J1403">
        <v>29.35</v>
      </c>
      <c r="K1403">
        <v>23.53</v>
      </c>
      <c r="L1403" t="e">
        <v>#N/A</v>
      </c>
    </row>
    <row r="1404" spans="1:12" x14ac:dyDescent="0.2">
      <c r="A1404" s="13">
        <v>37148</v>
      </c>
      <c r="B1404" t="e">
        <v>#N/A</v>
      </c>
      <c r="C1404">
        <v>38.29</v>
      </c>
      <c r="D1404">
        <v>33.71</v>
      </c>
      <c r="E1404">
        <v>20.55</v>
      </c>
      <c r="F1404" t="e">
        <v>#N/A</v>
      </c>
      <c r="G1404" t="e">
        <v>#N/A</v>
      </c>
      <c r="H1404" t="e">
        <v>#N/A</v>
      </c>
      <c r="I1404" t="e">
        <v>#N/A</v>
      </c>
      <c r="J1404">
        <v>28.43</v>
      </c>
      <c r="K1404">
        <v>19.809999999999999</v>
      </c>
      <c r="L1404">
        <v>21.5</v>
      </c>
    </row>
    <row r="1405" spans="1:12" x14ac:dyDescent="0.2">
      <c r="A1405" s="13">
        <v>37149</v>
      </c>
      <c r="B1405" t="e">
        <v>#N/A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>
        <v>17.98</v>
      </c>
      <c r="L1405">
        <v>20</v>
      </c>
    </row>
    <row r="1406" spans="1:12" x14ac:dyDescent="0.2">
      <c r="A1406" s="13">
        <v>37150</v>
      </c>
      <c r="B1406" t="e">
        <v>#N/A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>
        <v>17.98</v>
      </c>
      <c r="L1406">
        <v>20</v>
      </c>
    </row>
    <row r="1407" spans="1:12" x14ac:dyDescent="0.2">
      <c r="A1407" s="13">
        <v>37151</v>
      </c>
      <c r="B1407">
        <v>39.380000000000003</v>
      </c>
      <c r="C1407">
        <v>38.89</v>
      </c>
      <c r="D1407">
        <v>34</v>
      </c>
      <c r="E1407">
        <v>20.78</v>
      </c>
      <c r="F1407" t="e">
        <v>#N/A</v>
      </c>
      <c r="G1407" t="e">
        <v>#N/A</v>
      </c>
      <c r="H1407" t="e">
        <v>#N/A</v>
      </c>
      <c r="I1407" t="e">
        <v>#N/A</v>
      </c>
      <c r="J1407">
        <v>28.35</v>
      </c>
      <c r="K1407">
        <v>21.78</v>
      </c>
      <c r="L1407">
        <v>21.5</v>
      </c>
    </row>
    <row r="1408" spans="1:12" x14ac:dyDescent="0.2">
      <c r="A1408" s="13">
        <v>37152</v>
      </c>
      <c r="B1408">
        <v>37.75</v>
      </c>
      <c r="C1408">
        <v>37.340000000000003</v>
      </c>
      <c r="D1408">
        <v>33</v>
      </c>
      <c r="E1408">
        <v>20.16</v>
      </c>
      <c r="F1408" t="e">
        <v>#N/A</v>
      </c>
      <c r="G1408" t="e">
        <v>#N/A</v>
      </c>
      <c r="H1408" t="e">
        <v>#N/A</v>
      </c>
      <c r="I1408" t="e">
        <v>#N/A</v>
      </c>
      <c r="J1408">
        <v>25.06</v>
      </c>
      <c r="K1408">
        <v>20.059999999999999</v>
      </c>
      <c r="L1408">
        <v>20</v>
      </c>
    </row>
    <row r="1409" spans="1:12" x14ac:dyDescent="0.2">
      <c r="A1409" s="13">
        <v>37153</v>
      </c>
      <c r="B1409">
        <v>37.5</v>
      </c>
      <c r="C1409">
        <v>35.65</v>
      </c>
      <c r="D1409">
        <v>30.87</v>
      </c>
      <c r="E1409">
        <v>19.100000000000001</v>
      </c>
      <c r="F1409" t="e">
        <v>#N/A</v>
      </c>
      <c r="G1409" t="e">
        <v>#N/A</v>
      </c>
      <c r="H1409" t="e">
        <v>#N/A</v>
      </c>
      <c r="I1409" t="e">
        <v>#N/A</v>
      </c>
      <c r="J1409">
        <v>23.53</v>
      </c>
      <c r="K1409">
        <v>19.64</v>
      </c>
      <c r="L1409" t="e">
        <v>#N/A</v>
      </c>
    </row>
    <row r="1410" spans="1:12" x14ac:dyDescent="0.2">
      <c r="A1410" s="13">
        <v>37154</v>
      </c>
      <c r="B1410">
        <v>36.75</v>
      </c>
      <c r="C1410">
        <v>33.32</v>
      </c>
      <c r="D1410">
        <v>29.44</v>
      </c>
      <c r="E1410">
        <v>19.22</v>
      </c>
      <c r="F1410" t="e">
        <v>#N/A</v>
      </c>
      <c r="G1410" t="e">
        <v>#N/A</v>
      </c>
      <c r="H1410" t="e">
        <v>#N/A</v>
      </c>
      <c r="I1410" t="e">
        <v>#N/A</v>
      </c>
      <c r="J1410">
        <v>24.65</v>
      </c>
      <c r="K1410">
        <v>19.53</v>
      </c>
      <c r="L1410">
        <v>21.5</v>
      </c>
    </row>
    <row r="1411" spans="1:12" x14ac:dyDescent="0.2">
      <c r="A1411" s="13">
        <v>37155</v>
      </c>
      <c r="B1411">
        <v>37.770000000000003</v>
      </c>
      <c r="C1411">
        <v>34.61</v>
      </c>
      <c r="D1411">
        <v>30.67</v>
      </c>
      <c r="E1411">
        <v>19.54</v>
      </c>
      <c r="F1411" t="e">
        <v>#N/A</v>
      </c>
      <c r="G1411" t="e">
        <v>#N/A</v>
      </c>
      <c r="H1411" t="e">
        <v>#N/A</v>
      </c>
      <c r="I1411" t="e">
        <v>#N/A</v>
      </c>
      <c r="J1411">
        <v>25.03</v>
      </c>
      <c r="K1411">
        <v>18.899999999999999</v>
      </c>
      <c r="L1411">
        <v>21</v>
      </c>
    </row>
    <row r="1412" spans="1:12" x14ac:dyDescent="0.2">
      <c r="A1412" s="13">
        <v>37156</v>
      </c>
      <c r="B1412" t="e">
        <v>#N/A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>
        <v>16.5</v>
      </c>
      <c r="L1412" t="e">
        <v>#N/A</v>
      </c>
    </row>
    <row r="1413" spans="1:12" x14ac:dyDescent="0.2">
      <c r="A1413" s="13">
        <v>37157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>
        <v>16.5</v>
      </c>
      <c r="L1413" t="e">
        <v>#N/A</v>
      </c>
    </row>
    <row r="1414" spans="1:12" x14ac:dyDescent="0.2">
      <c r="A1414" s="13">
        <v>37158</v>
      </c>
      <c r="B1414">
        <v>38.33</v>
      </c>
      <c r="C1414">
        <v>34.69</v>
      </c>
      <c r="D1414">
        <v>30.95</v>
      </c>
      <c r="E1414">
        <v>19.190000000000001</v>
      </c>
      <c r="F1414" t="e">
        <v>#N/A</v>
      </c>
      <c r="G1414" t="e">
        <v>#N/A</v>
      </c>
      <c r="H1414" t="e">
        <v>#N/A</v>
      </c>
      <c r="I1414" t="e">
        <v>#N/A</v>
      </c>
      <c r="J1414">
        <v>25.41</v>
      </c>
      <c r="K1414">
        <v>19.18</v>
      </c>
      <c r="L1414">
        <v>21.92</v>
      </c>
    </row>
    <row r="1415" spans="1:12" x14ac:dyDescent="0.2">
      <c r="A1415" s="13">
        <v>37159</v>
      </c>
      <c r="B1415">
        <v>38.200000000000003</v>
      </c>
      <c r="C1415">
        <v>36.79</v>
      </c>
      <c r="D1415">
        <v>32.15</v>
      </c>
      <c r="E1415">
        <v>17.95</v>
      </c>
      <c r="F1415" t="e">
        <v>#N/A</v>
      </c>
      <c r="G1415" t="e">
        <v>#N/A</v>
      </c>
      <c r="H1415" t="e">
        <v>#N/A</v>
      </c>
      <c r="I1415" t="e">
        <v>#N/A</v>
      </c>
      <c r="J1415">
        <v>23.17</v>
      </c>
      <c r="K1415">
        <v>18.55</v>
      </c>
      <c r="L1415">
        <v>18.78</v>
      </c>
    </row>
    <row r="1416" spans="1:12" x14ac:dyDescent="0.2">
      <c r="A1416" s="13">
        <v>37160</v>
      </c>
      <c r="B1416">
        <v>35.090000000000003</v>
      </c>
      <c r="C1416">
        <v>32.770000000000003</v>
      </c>
      <c r="D1416">
        <v>29.24</v>
      </c>
      <c r="E1416">
        <v>17.309999999999999</v>
      </c>
      <c r="F1416" t="e">
        <v>#N/A</v>
      </c>
      <c r="G1416" t="e">
        <v>#N/A</v>
      </c>
      <c r="H1416" t="e">
        <v>#N/A</v>
      </c>
      <c r="I1416" t="e">
        <v>#N/A</v>
      </c>
      <c r="J1416">
        <v>23.17</v>
      </c>
      <c r="K1416">
        <v>17.98</v>
      </c>
      <c r="L1416">
        <v>18.04</v>
      </c>
    </row>
    <row r="1417" spans="1:12" x14ac:dyDescent="0.2">
      <c r="A1417" s="13">
        <v>37161</v>
      </c>
      <c r="B1417">
        <v>35.020000000000003</v>
      </c>
      <c r="C1417">
        <v>33.56</v>
      </c>
      <c r="D1417">
        <v>29.5</v>
      </c>
      <c r="E1417">
        <v>17.22</v>
      </c>
      <c r="F1417" t="e">
        <v>#N/A</v>
      </c>
      <c r="G1417" t="e">
        <v>#N/A</v>
      </c>
      <c r="H1417" t="e">
        <v>#N/A</v>
      </c>
      <c r="I1417" t="e">
        <v>#N/A</v>
      </c>
      <c r="J1417">
        <v>21.82</v>
      </c>
      <c r="K1417">
        <v>17.760000000000002</v>
      </c>
      <c r="L1417">
        <v>17.940000000000001</v>
      </c>
    </row>
    <row r="1418" spans="1:12" x14ac:dyDescent="0.2">
      <c r="A1418" t="s">
        <v>29</v>
      </c>
      <c r="B1418" s="14">
        <v>11702.02</v>
      </c>
      <c r="C1418" s="14">
        <v>14207.62</v>
      </c>
      <c r="D1418" s="14">
        <v>19342.990000000002</v>
      </c>
      <c r="E1418" s="14">
        <v>48917.770199999999</v>
      </c>
      <c r="F1418">
        <v>19.75</v>
      </c>
      <c r="G1418" s="14">
        <v>20904.59</v>
      </c>
      <c r="H1418" s="14">
        <v>18796.060000000001</v>
      </c>
      <c r="I1418">
        <v>0</v>
      </c>
      <c r="J1418" s="14">
        <v>46262.31</v>
      </c>
      <c r="K1418" s="14">
        <v>46281.58</v>
      </c>
      <c r="L1418" s="14">
        <v>38272.839999999997</v>
      </c>
    </row>
    <row r="1419" spans="1:12" x14ac:dyDescent="0.2">
      <c r="A1419" t="s">
        <v>30</v>
      </c>
      <c r="B1419">
        <v>66.113100000000003</v>
      </c>
      <c r="C1419">
        <v>59.695900000000002</v>
      </c>
      <c r="D1419">
        <v>43.369900000000001</v>
      </c>
      <c r="E1419">
        <v>42.760300000000001</v>
      </c>
      <c r="F1419">
        <v>19.75</v>
      </c>
      <c r="G1419">
        <v>30.384599999999999</v>
      </c>
      <c r="H1419">
        <v>27.560199999999998</v>
      </c>
      <c r="I1419" t="e">
        <v>#N/A</v>
      </c>
      <c r="J1419">
        <v>42.326000000000001</v>
      </c>
      <c r="K1419">
        <v>39.056199999999997</v>
      </c>
      <c r="L1419">
        <v>40.9773</v>
      </c>
    </row>
    <row r="1420" spans="1:12" x14ac:dyDescent="0.2">
      <c r="A1420" t="s">
        <v>31</v>
      </c>
      <c r="B1420">
        <v>66.113100000000003</v>
      </c>
      <c r="C1420">
        <v>59.695900000000002</v>
      </c>
      <c r="D1420">
        <v>43.369900000000001</v>
      </c>
      <c r="E1420">
        <v>42.760300000000001</v>
      </c>
      <c r="F1420">
        <v>19.75</v>
      </c>
      <c r="G1420">
        <v>30.384599999999999</v>
      </c>
      <c r="H1420">
        <v>27.560199999999998</v>
      </c>
      <c r="I1420" t="e">
        <v>#N/A</v>
      </c>
      <c r="J1420">
        <v>42.326000000000001</v>
      </c>
      <c r="K1420">
        <v>39.056199999999997</v>
      </c>
      <c r="L1420">
        <v>40.9773</v>
      </c>
    </row>
    <row r="1421" spans="1:12" x14ac:dyDescent="0.2">
      <c r="A1421" t="s">
        <v>32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</row>
    <row r="1422" spans="1:12" x14ac:dyDescent="0.2">
      <c r="A1422" t="s">
        <v>33</v>
      </c>
      <c r="B1422">
        <v>100</v>
      </c>
      <c r="C1422">
        <v>100</v>
      </c>
      <c r="D1422">
        <v>100</v>
      </c>
      <c r="E1422">
        <v>100</v>
      </c>
      <c r="F1422">
        <v>100</v>
      </c>
      <c r="G1422">
        <v>100</v>
      </c>
      <c r="H1422">
        <v>100</v>
      </c>
      <c r="I1422" t="e">
        <v>#N/A</v>
      </c>
      <c r="J1422">
        <v>100</v>
      </c>
      <c r="K1422">
        <v>100</v>
      </c>
      <c r="L1422">
        <v>100</v>
      </c>
    </row>
    <row r="1423" spans="1:12" x14ac:dyDescent="0.2">
      <c r="A1423" t="s">
        <v>34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 t="e">
        <v>#N/A</v>
      </c>
      <c r="J1423">
        <v>0</v>
      </c>
      <c r="K1423">
        <v>0</v>
      </c>
      <c r="L1423">
        <v>0</v>
      </c>
    </row>
    <row r="1424" spans="1:12" x14ac:dyDescent="0.2">
      <c r="A1424" t="s">
        <v>35</v>
      </c>
      <c r="B1424">
        <v>263.39999999999998</v>
      </c>
      <c r="C1424">
        <v>250</v>
      </c>
      <c r="D1424">
        <v>179.63</v>
      </c>
      <c r="E1424" s="14">
        <v>1816.67</v>
      </c>
      <c r="F1424">
        <v>19.75</v>
      </c>
      <c r="G1424">
        <v>300</v>
      </c>
      <c r="H1424">
        <v>215</v>
      </c>
      <c r="I1424" t="e">
        <v>#N/A</v>
      </c>
      <c r="J1424" s="14">
        <v>1500</v>
      </c>
      <c r="K1424" s="14">
        <v>2700</v>
      </c>
      <c r="L1424" s="14">
        <v>1850</v>
      </c>
    </row>
    <row r="1425" spans="1:12" x14ac:dyDescent="0.2">
      <c r="A1425" t="s">
        <v>36</v>
      </c>
      <c r="B1425">
        <v>35.020000000000003</v>
      </c>
      <c r="C1425">
        <v>32.770000000000003</v>
      </c>
      <c r="D1425">
        <v>20</v>
      </c>
      <c r="E1425">
        <v>13.58</v>
      </c>
      <c r="F1425">
        <v>19.75</v>
      </c>
      <c r="G1425">
        <v>14.63</v>
      </c>
      <c r="H1425">
        <v>16</v>
      </c>
      <c r="I1425" t="e">
        <v>#N/A</v>
      </c>
      <c r="J1425">
        <v>14</v>
      </c>
      <c r="K1425">
        <v>13.5</v>
      </c>
      <c r="L1425">
        <v>15</v>
      </c>
    </row>
    <row r="1426" spans="1:12" x14ac:dyDescent="0.2">
      <c r="A1426" t="s">
        <v>37</v>
      </c>
      <c r="B1426">
        <v>28.0837</v>
      </c>
      <c r="C1426">
        <v>24.203499999999998</v>
      </c>
      <c r="D1426">
        <v>14.516</v>
      </c>
      <c r="E1426">
        <v>113.8691</v>
      </c>
      <c r="F1426" t="e">
        <v>#N/A</v>
      </c>
      <c r="G1426">
        <v>22.234500000000001</v>
      </c>
      <c r="H1426">
        <v>18.869199999999999</v>
      </c>
      <c r="I1426" t="e">
        <v>#N/A</v>
      </c>
      <c r="J1426">
        <v>73.046599999999998</v>
      </c>
      <c r="K1426">
        <v>116.7612</v>
      </c>
      <c r="L1426">
        <v>85.603800000000007</v>
      </c>
    </row>
    <row r="1427" spans="1:12" x14ac:dyDescent="0.2">
      <c r="A1427" t="s">
        <v>38</v>
      </c>
      <c r="B1427">
        <v>2.3540999999999999</v>
      </c>
      <c r="C1427">
        <v>2.4664000000000001</v>
      </c>
      <c r="D1427">
        <v>2.9876999999999998</v>
      </c>
      <c r="E1427">
        <v>0.3755</v>
      </c>
      <c r="F1427" t="e">
        <v>#N/A</v>
      </c>
      <c r="G1427">
        <v>1.3666</v>
      </c>
      <c r="H1427">
        <v>1.4605999999999999</v>
      </c>
      <c r="I1427" t="e">
        <v>#N/A</v>
      </c>
      <c r="J1427">
        <v>0.57940000000000003</v>
      </c>
      <c r="K1427">
        <v>0.33450000000000002</v>
      </c>
      <c r="L1427">
        <v>0.47870000000000001</v>
      </c>
    </row>
    <row r="1428" spans="1:12" x14ac:dyDescent="0.2">
      <c r="A1428" t="s">
        <v>39</v>
      </c>
      <c r="B1428">
        <v>788.69489999999996</v>
      </c>
      <c r="C1428">
        <v>585.81089999999995</v>
      </c>
      <c r="D1428">
        <v>210.71369999999999</v>
      </c>
      <c r="E1428" s="14">
        <v>12966.1692</v>
      </c>
      <c r="F1428" t="e">
        <v>#N/A</v>
      </c>
      <c r="G1428">
        <v>494.37299999999999</v>
      </c>
      <c r="H1428">
        <v>356.04570000000001</v>
      </c>
      <c r="I1428" t="e">
        <v>#N/A</v>
      </c>
      <c r="J1428" s="14">
        <v>5335.8029999999999</v>
      </c>
      <c r="K1428" s="14">
        <v>13633.177299999999</v>
      </c>
      <c r="L1428" s="14">
        <v>7328.0070999999998</v>
      </c>
    </row>
    <row r="1429" spans="1:12" x14ac:dyDescent="0.2">
      <c r="A1429" t="s">
        <v>40</v>
      </c>
      <c r="B1429">
        <v>35.020000000000003</v>
      </c>
      <c r="C1429">
        <v>33.56</v>
      </c>
      <c r="D1429">
        <v>29.5</v>
      </c>
      <c r="E1429">
        <v>17.22</v>
      </c>
      <c r="F1429">
        <v>0</v>
      </c>
      <c r="G1429">
        <v>0</v>
      </c>
      <c r="H1429">
        <v>0</v>
      </c>
      <c r="I1429">
        <v>0</v>
      </c>
      <c r="J1429">
        <v>21.82</v>
      </c>
      <c r="K1429">
        <v>17.760000000000002</v>
      </c>
      <c r="L1429">
        <v>17.940000000000001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35"/>
  <sheetViews>
    <sheetView topLeftCell="B1" workbookViewId="0">
      <pane xSplit="7" ySplit="2" topLeftCell="J103" activePane="bottomRight" state="frozen"/>
      <selection activeCell="B1" sqref="B1"/>
      <selection pane="topRight" activeCell="I1" sqref="I1"/>
      <selection pane="bottomLeft" activeCell="B3" sqref="B3"/>
      <selection pane="bottomRight" activeCell="H22" sqref="H22:H126"/>
    </sheetView>
  </sheetViews>
  <sheetFormatPr defaultRowHeight="12.75" x14ac:dyDescent="0.2"/>
  <cols>
    <col min="1" max="1" width="11.85546875" bestFit="1" customWidth="1"/>
    <col min="5" max="5" width="10.140625" bestFit="1" customWidth="1"/>
    <col min="8" max="8" width="10.140625" bestFit="1" customWidth="1"/>
    <col min="9" max="11" width="10.5703125" customWidth="1"/>
    <col min="17" max="17" width="10.140625" style="107" bestFit="1" customWidth="1"/>
  </cols>
  <sheetData>
    <row r="1" spans="1:17" x14ac:dyDescent="0.2">
      <c r="A1" t="s">
        <v>10</v>
      </c>
      <c r="B1" t="s">
        <v>42</v>
      </c>
      <c r="E1" t="s">
        <v>46</v>
      </c>
      <c r="H1" t="s">
        <v>48</v>
      </c>
      <c r="I1" t="s">
        <v>48</v>
      </c>
      <c r="Q1" s="107" t="s">
        <v>44</v>
      </c>
    </row>
    <row r="2" spans="1:17" x14ac:dyDescent="0.2">
      <c r="B2" t="s">
        <v>43</v>
      </c>
      <c r="E2" t="s">
        <v>47</v>
      </c>
      <c r="I2" t="s">
        <v>49</v>
      </c>
      <c r="J2" t="s">
        <v>95</v>
      </c>
      <c r="K2" t="s">
        <v>96</v>
      </c>
      <c r="L2" t="s">
        <v>97</v>
      </c>
      <c r="M2" t="s">
        <v>98</v>
      </c>
      <c r="N2" t="s">
        <v>99</v>
      </c>
      <c r="O2" t="s">
        <v>100</v>
      </c>
      <c r="P2" t="s">
        <v>104</v>
      </c>
      <c r="Q2" s="107" t="s">
        <v>45</v>
      </c>
    </row>
    <row r="3" spans="1:17" x14ac:dyDescent="0.2">
      <c r="A3" s="13">
        <v>35737</v>
      </c>
      <c r="B3">
        <v>34</v>
      </c>
      <c r="E3" s="13">
        <v>35737</v>
      </c>
      <c r="F3">
        <f>VLOOKUP(E3,$A$3:$B$1257,2,FALSE)</f>
        <v>34</v>
      </c>
      <c r="G3" s="13"/>
      <c r="H3" s="13">
        <f>E3</f>
        <v>35737</v>
      </c>
      <c r="I3">
        <f>VLOOKUP(H3,$A$3:$B$1257,2,FALSE)</f>
        <v>34</v>
      </c>
      <c r="J3">
        <f>VLOOKUP(H3,'Raw data'!$A$3:$L$1417,5,FALSE)</f>
        <v>25.47</v>
      </c>
      <c r="K3">
        <f>VLOOKUP($H3,'Raw data'!$A$3:$L$1417,10,FALSE)</f>
        <v>26</v>
      </c>
      <c r="L3">
        <f>VLOOKUP($H3,'Raw data'!$A$3:$L$1417,7,FALSE)</f>
        <v>33</v>
      </c>
      <c r="M3" t="e">
        <f>VLOOKUP($H3,'Raw data'!$A$3:$L$1417,8,FALSE)</f>
        <v>#N/A</v>
      </c>
      <c r="N3" t="e">
        <f>VLOOKUP($H3,'Raw data'!$A$3:$L$1417,2,FALSE)</f>
        <v>#N/A</v>
      </c>
      <c r="O3">
        <f>VLOOKUP($H3,'Raw data'!$A$3:$L$1417,10,FALSE)</f>
        <v>26</v>
      </c>
      <c r="P3">
        <f>VLOOKUP($H3,'Raw data'!$M$3:$N$1243,2,FALSE)</f>
        <v>29.29</v>
      </c>
      <c r="Q3" s="108">
        <v>35431</v>
      </c>
    </row>
    <row r="4" spans="1:17" x14ac:dyDescent="0.2">
      <c r="A4" s="13">
        <v>35738</v>
      </c>
      <c r="B4">
        <v>32.880000000000003</v>
      </c>
      <c r="E4" s="13">
        <f>CHOOSE(IF(WEEKDAY(E3+1,2)=6,1,IF(WEEKDAY(E3+1,2)=7,2,3)),IF(ISNUMBER(MATCH(E3+3,$Q$3:$Q$56,0)),E3+4,E3+3),IF(ISNUMBER(MATCH(E3+2,$Q$3:$Q$56,0)),E3+3,E3+2),IF(ISNUMBER(MATCH(E3+1,$Q$3:$Q$56,0)),E3+2,E3+1))</f>
        <v>35738</v>
      </c>
      <c r="F4">
        <f t="shared" ref="F4:F67" si="0">VLOOKUP(E4,$A$3:$B$1257,2,FALSE)</f>
        <v>32.880000000000003</v>
      </c>
      <c r="H4" s="13">
        <f ca="1">OFFSET($E$3,IF(ISNUMBER(VLOOKUP(OFFSET($E$3,MATCH(H3,$E$3:$E$1028,0),0),$E$3:$F$1067,2,FALSE)),MATCH(H3,$E$3:$E$1028,0),MATCH(H3,$E$3:$E$1028,0)+1),0)</f>
        <v>35738</v>
      </c>
      <c r="I4">
        <f ca="1">VLOOKUP(H4,$A$3:$B$1257,2,FALSE)</f>
        <v>32.880000000000003</v>
      </c>
      <c r="J4">
        <f ca="1">VLOOKUP(H4,'Raw data'!$A$3:$L$1417,5,FALSE)</f>
        <v>28.66</v>
      </c>
      <c r="K4">
        <f ca="1">VLOOKUP($H4,'Raw data'!$A$3:$L$1417,10,FALSE)</f>
        <v>28.5</v>
      </c>
      <c r="L4">
        <f ca="1">VLOOKUP($H4,'Raw data'!$A$3:$L$1417,7,FALSE)</f>
        <v>34</v>
      </c>
      <c r="M4">
        <f ca="1">VLOOKUP($H4,'Raw data'!$A$3:$L$1417,8,FALSE)</f>
        <v>28.75</v>
      </c>
      <c r="N4" t="e">
        <f ca="1">VLOOKUP($H4,'Raw data'!$A$3:$L$1417,2,FALSE)</f>
        <v>#N/A</v>
      </c>
      <c r="O4">
        <f ca="1">VLOOKUP($H4,'Raw data'!$A$3:$L$1417,10,FALSE)</f>
        <v>28.5</v>
      </c>
      <c r="P4">
        <f ca="1">VLOOKUP($H4,'Raw data'!$M$3:$N$1243,2,FALSE)</f>
        <v>28.33</v>
      </c>
      <c r="Q4" s="108">
        <v>35576</v>
      </c>
    </row>
    <row r="5" spans="1:17" x14ac:dyDescent="0.2">
      <c r="A5" s="13">
        <v>35739</v>
      </c>
      <c r="B5">
        <v>34</v>
      </c>
      <c r="E5" s="13">
        <f t="shared" ref="E5:E68" si="1">CHOOSE(IF(WEEKDAY(E4+1,2)=6,1,IF(WEEKDAY(E4+1,2)=7,2,3)),IF(ISNUMBER(MATCH(E4+3,$Q$3:$Q$56,0)),E4+4,E4+3),IF(ISNUMBER(MATCH(E4+2,$Q$3:$Q$56,0)),E4+3,E4+2),IF(ISNUMBER(MATCH(E4+1,$Q$3:$Q$56,0)),E4+2,E4+1))</f>
        <v>35739</v>
      </c>
      <c r="F5">
        <f t="shared" si="0"/>
        <v>34</v>
      </c>
      <c r="H5" s="13">
        <f t="shared" ref="H5:H68" ca="1" si="2">OFFSET($E$3,IF(ISNUMBER(VLOOKUP(OFFSET($E$3,MATCH(H4,$E$3:$E$1028,0),0),$E$3:$F$1067,2,FALSE)),MATCH(H4,$E$3:$E$1028,0),MATCH(H4,$E$3:$E$1028,0)+1),0)</f>
        <v>35739</v>
      </c>
      <c r="I5">
        <f t="shared" ref="I5:I68" ca="1" si="3">VLOOKUP(H5,$A$3:$B$1257,2,FALSE)</f>
        <v>34</v>
      </c>
      <c r="J5">
        <f ca="1">VLOOKUP(H5,'Raw data'!$A$3:$L$1417,5,FALSE)</f>
        <v>27.38</v>
      </c>
      <c r="K5">
        <f ca="1">VLOOKUP($H5,'Raw data'!$A$3:$L$1417,10,FALSE)</f>
        <v>27.25</v>
      </c>
      <c r="L5">
        <f ca="1">VLOOKUP($H5,'Raw data'!$A$3:$L$1417,7,FALSE)</f>
        <v>34.5</v>
      </c>
      <c r="M5">
        <f ca="1">VLOOKUP($H5,'Raw data'!$A$3:$L$1417,8,FALSE)</f>
        <v>30.5</v>
      </c>
      <c r="N5" t="e">
        <f ca="1">VLOOKUP($H5,'Raw data'!$A$3:$L$1417,2,FALSE)</f>
        <v>#N/A</v>
      </c>
      <c r="O5">
        <f ca="1">VLOOKUP($H5,'Raw data'!$A$3:$L$1417,10,FALSE)</f>
        <v>27.25</v>
      </c>
      <c r="P5">
        <f ca="1">VLOOKUP($H5,'Raw data'!$M$3:$N$1243,2,FALSE)</f>
        <v>28.49</v>
      </c>
      <c r="Q5" s="108">
        <v>35616</v>
      </c>
    </row>
    <row r="6" spans="1:17" x14ac:dyDescent="0.2">
      <c r="A6" s="13">
        <v>35740</v>
      </c>
      <c r="B6">
        <v>33.380000000000003</v>
      </c>
      <c r="E6" s="13">
        <f t="shared" si="1"/>
        <v>35740</v>
      </c>
      <c r="F6">
        <f t="shared" si="0"/>
        <v>33.380000000000003</v>
      </c>
      <c r="H6" s="13">
        <f t="shared" ca="1" si="2"/>
        <v>35740</v>
      </c>
      <c r="I6">
        <f t="shared" ca="1" si="3"/>
        <v>33.380000000000003</v>
      </c>
      <c r="J6">
        <f ca="1">VLOOKUP(H6,'Raw data'!$A$3:$L$1417,5,FALSE)</f>
        <v>22.94</v>
      </c>
      <c r="K6">
        <f ca="1">VLOOKUP($H6,'Raw data'!$A$3:$L$1417,10,FALSE)</f>
        <v>25</v>
      </c>
      <c r="L6">
        <f ca="1">VLOOKUP($H6,'Raw data'!$A$3:$L$1417,7,FALSE)</f>
        <v>38</v>
      </c>
      <c r="M6">
        <f ca="1">VLOOKUP($H6,'Raw data'!$A$3:$L$1417,8,FALSE)</f>
        <v>30.63</v>
      </c>
      <c r="N6" t="e">
        <f ca="1">VLOOKUP($H6,'Raw data'!$A$3:$L$1417,2,FALSE)</f>
        <v>#N/A</v>
      </c>
      <c r="O6">
        <f ca="1">VLOOKUP($H6,'Raw data'!$A$3:$L$1417,10,FALSE)</f>
        <v>25</v>
      </c>
      <c r="P6">
        <f ca="1">VLOOKUP($H6,'Raw data'!$M$3:$N$1243,2,FALSE)</f>
        <v>28.88</v>
      </c>
      <c r="Q6" s="108">
        <v>35674</v>
      </c>
    </row>
    <row r="7" spans="1:17" x14ac:dyDescent="0.2">
      <c r="A7" s="13">
        <v>35741</v>
      </c>
      <c r="B7">
        <v>33.25</v>
      </c>
      <c r="E7" s="13">
        <f t="shared" si="1"/>
        <v>35741</v>
      </c>
      <c r="F7">
        <f t="shared" si="0"/>
        <v>33.25</v>
      </c>
      <c r="H7" s="13">
        <f t="shared" ca="1" si="2"/>
        <v>35741</v>
      </c>
      <c r="I7">
        <f t="shared" ca="1" si="3"/>
        <v>33.25</v>
      </c>
      <c r="J7">
        <f ca="1">VLOOKUP(H7,'Raw data'!$A$3:$L$1417,5,FALSE)</f>
        <v>20.94</v>
      </c>
      <c r="K7">
        <f ca="1">VLOOKUP($H7,'Raw data'!$A$3:$L$1417,10,FALSE)</f>
        <v>21.25</v>
      </c>
      <c r="L7">
        <f ca="1">VLOOKUP($H7,'Raw data'!$A$3:$L$1417,7,FALSE)</f>
        <v>34.5</v>
      </c>
      <c r="M7">
        <f ca="1">VLOOKUP($H7,'Raw data'!$A$3:$L$1417,8,FALSE)</f>
        <v>30.63</v>
      </c>
      <c r="N7" t="e">
        <f ca="1">VLOOKUP($H7,'Raw data'!$A$3:$L$1417,2,FALSE)</f>
        <v>#N/A</v>
      </c>
      <c r="O7">
        <f ca="1">VLOOKUP($H7,'Raw data'!$A$3:$L$1417,10,FALSE)</f>
        <v>21.25</v>
      </c>
      <c r="P7">
        <f ca="1">VLOOKUP($H7,'Raw data'!$M$3:$N$1243,2,FALSE)</f>
        <v>27.96</v>
      </c>
      <c r="Q7" s="108">
        <v>35761</v>
      </c>
    </row>
    <row r="8" spans="1:17" x14ac:dyDescent="0.2">
      <c r="A8" s="13">
        <v>35742</v>
      </c>
      <c r="B8">
        <v>31.17</v>
      </c>
      <c r="E8" s="13">
        <f t="shared" si="1"/>
        <v>35744</v>
      </c>
      <c r="F8">
        <f t="shared" si="0"/>
        <v>34.33</v>
      </c>
      <c r="H8" s="13">
        <f t="shared" ca="1" si="2"/>
        <v>35744</v>
      </c>
      <c r="I8">
        <f t="shared" ca="1" si="3"/>
        <v>34.33</v>
      </c>
      <c r="J8">
        <f ca="1">VLOOKUP(H8,'Raw data'!$A$3:$L$1417,5,FALSE)</f>
        <v>26.51</v>
      </c>
      <c r="K8">
        <f ca="1">VLOOKUP($H8,'Raw data'!$A$3:$L$1417,10,FALSE)</f>
        <v>25</v>
      </c>
      <c r="L8">
        <f ca="1">VLOOKUP($H8,'Raw data'!$A$3:$L$1417,7,FALSE)</f>
        <v>31.16</v>
      </c>
      <c r="M8">
        <f ca="1">VLOOKUP($H8,'Raw data'!$A$3:$L$1417,8,FALSE)</f>
        <v>30.25</v>
      </c>
      <c r="N8" t="e">
        <f ca="1">VLOOKUP($H8,'Raw data'!$A$3:$L$1417,2,FALSE)</f>
        <v>#N/A</v>
      </c>
      <c r="O8">
        <f ca="1">VLOOKUP($H8,'Raw data'!$A$3:$L$1417,10,FALSE)</f>
        <v>25</v>
      </c>
      <c r="P8">
        <f ca="1">VLOOKUP($H8,'Raw data'!$M$3:$N$1243,2,FALSE)</f>
        <v>29.55</v>
      </c>
      <c r="Q8" s="108">
        <v>35789</v>
      </c>
    </row>
    <row r="9" spans="1:17" x14ac:dyDescent="0.2">
      <c r="A9" s="13">
        <v>35743</v>
      </c>
      <c r="B9">
        <v>31.17</v>
      </c>
      <c r="E9" s="13">
        <f t="shared" si="1"/>
        <v>35745</v>
      </c>
      <c r="F9">
        <f t="shared" si="0"/>
        <v>32.9</v>
      </c>
      <c r="H9" s="13">
        <f t="shared" ca="1" si="2"/>
        <v>35745</v>
      </c>
      <c r="I9">
        <f t="shared" ca="1" si="3"/>
        <v>32.9</v>
      </c>
      <c r="J9">
        <f ca="1">VLOOKUP(H9,'Raw data'!$A$3:$L$1417,5,FALSE)</f>
        <v>29.36</v>
      </c>
      <c r="K9">
        <f ca="1">VLOOKUP($H9,'Raw data'!$A$3:$L$1417,10,FALSE)</f>
        <v>27.82</v>
      </c>
      <c r="L9">
        <f ca="1">VLOOKUP($H9,'Raw data'!$A$3:$L$1417,7,FALSE)</f>
        <v>31.16</v>
      </c>
      <c r="M9">
        <f ca="1">VLOOKUP($H9,'Raw data'!$A$3:$L$1417,8,FALSE)</f>
        <v>30.25</v>
      </c>
      <c r="N9" t="e">
        <f ca="1">VLOOKUP($H9,'Raw data'!$A$3:$L$1417,2,FALSE)</f>
        <v>#N/A</v>
      </c>
      <c r="O9">
        <f ca="1">VLOOKUP($H9,'Raw data'!$A$3:$L$1417,10,FALSE)</f>
        <v>27.82</v>
      </c>
      <c r="P9">
        <f ca="1">VLOOKUP($H9,'Raw data'!$M$3:$N$1243,2,FALSE)</f>
        <v>33.72</v>
      </c>
      <c r="Q9" s="108">
        <v>35796</v>
      </c>
    </row>
    <row r="10" spans="1:17" x14ac:dyDescent="0.2">
      <c r="A10" s="13">
        <v>35744</v>
      </c>
      <c r="B10">
        <v>34.33</v>
      </c>
      <c r="E10" s="13">
        <f t="shared" si="1"/>
        <v>35746</v>
      </c>
      <c r="F10">
        <f t="shared" si="0"/>
        <v>32.9</v>
      </c>
      <c r="H10" s="13">
        <f t="shared" ca="1" si="2"/>
        <v>35746</v>
      </c>
      <c r="I10">
        <f t="shared" ca="1" si="3"/>
        <v>32.9</v>
      </c>
      <c r="J10">
        <f ca="1">VLOOKUP(H10,'Raw data'!$A$3:$L$1417,5,FALSE)</f>
        <v>29.99</v>
      </c>
      <c r="K10">
        <f ca="1">VLOOKUP($H10,'Raw data'!$A$3:$L$1417,10,FALSE)</f>
        <v>26</v>
      </c>
      <c r="L10">
        <f ca="1">VLOOKUP($H10,'Raw data'!$A$3:$L$1417,7,FALSE)</f>
        <v>31.16</v>
      </c>
      <c r="M10">
        <f ca="1">VLOOKUP($H10,'Raw data'!$A$3:$L$1417,8,FALSE)</f>
        <v>30.25</v>
      </c>
      <c r="N10" t="e">
        <f ca="1">VLOOKUP($H10,'Raw data'!$A$3:$L$1417,2,FALSE)</f>
        <v>#N/A</v>
      </c>
      <c r="O10">
        <f ca="1">VLOOKUP($H10,'Raw data'!$A$3:$L$1417,10,FALSE)</f>
        <v>26</v>
      </c>
      <c r="P10">
        <f ca="1">VLOOKUP($H10,'Raw data'!$M$3:$N$1243,2,FALSE)</f>
        <v>33.630000000000003</v>
      </c>
      <c r="Q10" s="108">
        <v>35940</v>
      </c>
    </row>
    <row r="11" spans="1:17" x14ac:dyDescent="0.2">
      <c r="A11" s="13">
        <v>35745</v>
      </c>
      <c r="B11">
        <v>32.9</v>
      </c>
      <c r="E11" s="13">
        <f t="shared" si="1"/>
        <v>35747</v>
      </c>
      <c r="F11">
        <f t="shared" si="0"/>
        <v>32.880000000000003</v>
      </c>
      <c r="H11" s="13">
        <f t="shared" ca="1" si="2"/>
        <v>35747</v>
      </c>
      <c r="I11">
        <f t="shared" ca="1" si="3"/>
        <v>32.880000000000003</v>
      </c>
      <c r="J11">
        <f ca="1">VLOOKUP(H11,'Raw data'!$A$3:$L$1417,5,FALSE)</f>
        <v>27.22</v>
      </c>
      <c r="K11">
        <f ca="1">VLOOKUP($H11,'Raw data'!$A$3:$L$1417,10,FALSE)</f>
        <v>28</v>
      </c>
      <c r="L11">
        <f ca="1">VLOOKUP($H11,'Raw data'!$A$3:$L$1417,7,FALSE)</f>
        <v>31.16</v>
      </c>
      <c r="M11">
        <f ca="1">VLOOKUP($H11,'Raw data'!$A$3:$L$1417,8,FALSE)</f>
        <v>31.5</v>
      </c>
      <c r="N11" t="e">
        <f ca="1">VLOOKUP($H11,'Raw data'!$A$3:$L$1417,2,FALSE)</f>
        <v>#N/A</v>
      </c>
      <c r="O11">
        <f ca="1">VLOOKUP($H11,'Raw data'!$A$3:$L$1417,10,FALSE)</f>
        <v>28</v>
      </c>
      <c r="P11">
        <f ca="1">VLOOKUP($H11,'Raw data'!$M$3:$N$1243,2,FALSE)</f>
        <v>31.88</v>
      </c>
      <c r="Q11" s="108">
        <v>35981</v>
      </c>
    </row>
    <row r="12" spans="1:17" x14ac:dyDescent="0.2">
      <c r="A12" s="13">
        <v>35746</v>
      </c>
      <c r="B12">
        <v>32.9</v>
      </c>
      <c r="E12" s="13">
        <f t="shared" si="1"/>
        <v>35748</v>
      </c>
      <c r="F12">
        <f t="shared" si="0"/>
        <v>32.880000000000003</v>
      </c>
      <c r="H12" s="13">
        <f t="shared" ca="1" si="2"/>
        <v>35748</v>
      </c>
      <c r="I12">
        <f t="shared" ca="1" si="3"/>
        <v>32.880000000000003</v>
      </c>
      <c r="J12">
        <f ca="1">VLOOKUP(H12,'Raw data'!$A$3:$L$1417,5,FALSE)</f>
        <v>27.9</v>
      </c>
      <c r="K12">
        <f ca="1">VLOOKUP($H12,'Raw data'!$A$3:$L$1417,10,FALSE)</f>
        <v>28</v>
      </c>
      <c r="L12">
        <f ca="1">VLOOKUP($H12,'Raw data'!$A$3:$L$1417,7,FALSE)</f>
        <v>31.16</v>
      </c>
      <c r="M12">
        <f ca="1">VLOOKUP($H12,'Raw data'!$A$3:$L$1417,8,FALSE)</f>
        <v>31.5</v>
      </c>
      <c r="N12" t="e">
        <f ca="1">VLOOKUP($H12,'Raw data'!$A$3:$L$1417,2,FALSE)</f>
        <v>#N/A</v>
      </c>
      <c r="O12">
        <f ca="1">VLOOKUP($H12,'Raw data'!$A$3:$L$1417,10,FALSE)</f>
        <v>28</v>
      </c>
      <c r="P12">
        <f ca="1">VLOOKUP($H12,'Raw data'!$M$3:$N$1243,2,FALSE)</f>
        <v>31.73</v>
      </c>
      <c r="Q12" s="108">
        <v>36045</v>
      </c>
    </row>
    <row r="13" spans="1:17" x14ac:dyDescent="0.2">
      <c r="A13" s="13">
        <v>35747</v>
      </c>
      <c r="B13">
        <v>32.880000000000003</v>
      </c>
      <c r="E13" s="13">
        <f t="shared" si="1"/>
        <v>35751</v>
      </c>
      <c r="F13">
        <f t="shared" si="0"/>
        <v>34.5</v>
      </c>
      <c r="H13" s="13">
        <f t="shared" ca="1" si="2"/>
        <v>35751</v>
      </c>
      <c r="I13">
        <f t="shared" ca="1" si="3"/>
        <v>34.5</v>
      </c>
      <c r="J13">
        <f ca="1">VLOOKUP(H13,'Raw data'!$A$3:$L$1417,5,FALSE)</f>
        <v>36.340000000000003</v>
      </c>
      <c r="K13">
        <f ca="1">VLOOKUP($H13,'Raw data'!$A$3:$L$1417,10,FALSE)</f>
        <v>39</v>
      </c>
      <c r="L13" t="e">
        <f ca="1">VLOOKUP($H13,'Raw data'!$A$3:$L$1417,7,FALSE)</f>
        <v>#N/A</v>
      </c>
      <c r="M13" t="e">
        <f ca="1">VLOOKUP($H13,'Raw data'!$A$3:$L$1417,8,FALSE)</f>
        <v>#N/A</v>
      </c>
      <c r="N13" t="e">
        <f ca="1">VLOOKUP($H13,'Raw data'!$A$3:$L$1417,2,FALSE)</f>
        <v>#N/A</v>
      </c>
      <c r="O13">
        <f ca="1">VLOOKUP($H13,'Raw data'!$A$3:$L$1417,10,FALSE)</f>
        <v>39</v>
      </c>
      <c r="P13">
        <f ca="1">VLOOKUP($H13,'Raw data'!$M$3:$N$1243,2,FALSE)</f>
        <v>32.08</v>
      </c>
      <c r="Q13" s="108">
        <v>36125</v>
      </c>
    </row>
    <row r="14" spans="1:17" x14ac:dyDescent="0.2">
      <c r="A14" s="13">
        <v>35748</v>
      </c>
      <c r="B14">
        <v>32.880000000000003</v>
      </c>
      <c r="E14" s="13">
        <f t="shared" si="1"/>
        <v>35752</v>
      </c>
      <c r="F14">
        <f t="shared" si="0"/>
        <v>33.5</v>
      </c>
      <c r="H14" s="13">
        <f t="shared" ca="1" si="2"/>
        <v>35752</v>
      </c>
      <c r="I14">
        <f t="shared" ca="1" si="3"/>
        <v>33.5</v>
      </c>
      <c r="J14">
        <f ca="1">VLOOKUP(H14,'Raw data'!$A$3:$L$1417,5,FALSE)</f>
        <v>34.630000000000003</v>
      </c>
      <c r="K14" t="e">
        <f ca="1">VLOOKUP($H14,'Raw data'!$A$3:$L$1417,10,FALSE)</f>
        <v>#N/A</v>
      </c>
      <c r="L14" t="e">
        <f ca="1">VLOOKUP($H14,'Raw data'!$A$3:$L$1417,7,FALSE)</f>
        <v>#N/A</v>
      </c>
      <c r="M14" t="e">
        <f ca="1">VLOOKUP($H14,'Raw data'!$A$3:$L$1417,8,FALSE)</f>
        <v>#N/A</v>
      </c>
      <c r="N14" t="e">
        <f ca="1">VLOOKUP($H14,'Raw data'!$A$3:$L$1417,2,FALSE)</f>
        <v>#N/A</v>
      </c>
      <c r="O14" t="e">
        <f ca="1">VLOOKUP($H14,'Raw data'!$A$3:$L$1417,10,FALSE)</f>
        <v>#N/A</v>
      </c>
      <c r="P14">
        <f ca="1">VLOOKUP($H14,'Raw data'!$M$3:$N$1243,2,FALSE)</f>
        <v>32.06</v>
      </c>
      <c r="Q14" s="108">
        <v>36154</v>
      </c>
    </row>
    <row r="15" spans="1:17" x14ac:dyDescent="0.2">
      <c r="A15" s="13">
        <v>35751</v>
      </c>
      <c r="B15">
        <v>34.5</v>
      </c>
      <c r="E15" s="13">
        <f t="shared" si="1"/>
        <v>35753</v>
      </c>
      <c r="F15">
        <f t="shared" si="0"/>
        <v>33.380000000000003</v>
      </c>
      <c r="H15" s="13">
        <f t="shared" ca="1" si="2"/>
        <v>35753</v>
      </c>
      <c r="I15">
        <f t="shared" ca="1" si="3"/>
        <v>33.380000000000003</v>
      </c>
      <c r="J15">
        <f ca="1">VLOOKUP(H15,'Raw data'!$A$3:$L$1417,5,FALSE)</f>
        <v>27.55</v>
      </c>
      <c r="K15">
        <f ca="1">VLOOKUP($H15,'Raw data'!$A$3:$L$1417,10,FALSE)</f>
        <v>27.38</v>
      </c>
      <c r="L15" t="e">
        <f ca="1">VLOOKUP($H15,'Raw data'!$A$3:$L$1417,7,FALSE)</f>
        <v>#N/A</v>
      </c>
      <c r="M15" t="e">
        <f ca="1">VLOOKUP($H15,'Raw data'!$A$3:$L$1417,8,FALSE)</f>
        <v>#N/A</v>
      </c>
      <c r="N15" t="e">
        <f ca="1">VLOOKUP($H15,'Raw data'!$A$3:$L$1417,2,FALSE)</f>
        <v>#N/A</v>
      </c>
      <c r="O15">
        <f ca="1">VLOOKUP($H15,'Raw data'!$A$3:$L$1417,10,FALSE)</f>
        <v>27.38</v>
      </c>
      <c r="P15">
        <f ca="1">VLOOKUP($H15,'Raw data'!$M$3:$N$1243,2,FALSE)</f>
        <v>30.24</v>
      </c>
      <c r="Q15" s="108">
        <v>36161</v>
      </c>
    </row>
    <row r="16" spans="1:17" x14ac:dyDescent="0.2">
      <c r="A16" s="13">
        <v>35752</v>
      </c>
      <c r="B16">
        <v>33.5</v>
      </c>
      <c r="E16" s="13">
        <f t="shared" si="1"/>
        <v>35754</v>
      </c>
      <c r="F16">
        <f t="shared" si="0"/>
        <v>34.33</v>
      </c>
      <c r="H16" s="13">
        <f t="shared" ca="1" si="2"/>
        <v>35754</v>
      </c>
      <c r="I16">
        <f t="shared" ca="1" si="3"/>
        <v>34.33</v>
      </c>
      <c r="J16">
        <f ca="1">VLOOKUP(H16,'Raw data'!$A$3:$L$1417,5,FALSE)</f>
        <v>22.98</v>
      </c>
      <c r="K16">
        <f ca="1">VLOOKUP($H16,'Raw data'!$A$3:$L$1417,10,FALSE)</f>
        <v>24.08</v>
      </c>
      <c r="L16">
        <f ca="1">VLOOKUP($H16,'Raw data'!$A$3:$L$1417,7,FALSE)</f>
        <v>28.73</v>
      </c>
      <c r="M16">
        <f ca="1">VLOOKUP($H16,'Raw data'!$A$3:$L$1417,8,FALSE)</f>
        <v>30</v>
      </c>
      <c r="N16" t="e">
        <f ca="1">VLOOKUP($H16,'Raw data'!$A$3:$L$1417,2,FALSE)</f>
        <v>#N/A</v>
      </c>
      <c r="O16">
        <f ca="1">VLOOKUP($H16,'Raw data'!$A$3:$L$1417,10,FALSE)</f>
        <v>24.08</v>
      </c>
      <c r="P16">
        <f ca="1">VLOOKUP($H16,'Raw data'!$M$3:$N$1243,2,FALSE)</f>
        <v>27.4</v>
      </c>
      <c r="Q16" s="108">
        <v>36311</v>
      </c>
    </row>
    <row r="17" spans="1:17" x14ac:dyDescent="0.2">
      <c r="A17" s="13">
        <v>35753</v>
      </c>
      <c r="B17">
        <v>33.380000000000003</v>
      </c>
      <c r="E17" s="13">
        <f t="shared" si="1"/>
        <v>35755</v>
      </c>
      <c r="F17">
        <f t="shared" si="0"/>
        <v>33.5</v>
      </c>
      <c r="H17" s="13">
        <f t="shared" ca="1" si="2"/>
        <v>35755</v>
      </c>
      <c r="I17">
        <f t="shared" ca="1" si="3"/>
        <v>33.5</v>
      </c>
      <c r="J17">
        <f ca="1">VLOOKUP(H17,'Raw data'!$A$3:$L$1417,5,FALSE)</f>
        <v>20.71</v>
      </c>
      <c r="K17">
        <f ca="1">VLOOKUP($H17,'Raw data'!$A$3:$L$1417,10,FALSE)</f>
        <v>23.5</v>
      </c>
      <c r="L17">
        <f ca="1">VLOOKUP($H17,'Raw data'!$A$3:$L$1417,7,FALSE)</f>
        <v>34.5</v>
      </c>
      <c r="M17">
        <f ca="1">VLOOKUP($H17,'Raw data'!$A$3:$L$1417,8,FALSE)</f>
        <v>30</v>
      </c>
      <c r="N17" t="e">
        <f ca="1">VLOOKUP($H17,'Raw data'!$A$3:$L$1417,2,FALSE)</f>
        <v>#N/A</v>
      </c>
      <c r="O17">
        <f ca="1">VLOOKUP($H17,'Raw data'!$A$3:$L$1417,10,FALSE)</f>
        <v>23.5</v>
      </c>
      <c r="P17">
        <f ca="1">VLOOKUP($H17,'Raw data'!$M$3:$N$1243,2,FALSE)</f>
        <v>26.68</v>
      </c>
      <c r="Q17" s="108">
        <v>36346</v>
      </c>
    </row>
    <row r="18" spans="1:17" x14ac:dyDescent="0.2">
      <c r="A18" s="13">
        <v>35754</v>
      </c>
      <c r="B18">
        <v>34.33</v>
      </c>
      <c r="E18" s="13">
        <f t="shared" si="1"/>
        <v>35758</v>
      </c>
      <c r="F18">
        <f t="shared" si="0"/>
        <v>33</v>
      </c>
      <c r="H18" s="13">
        <f t="shared" ca="1" si="2"/>
        <v>35758</v>
      </c>
      <c r="I18">
        <f t="shared" ca="1" si="3"/>
        <v>33</v>
      </c>
      <c r="J18">
        <f ca="1">VLOOKUP(H18,'Raw data'!$A$3:$L$1417,5,FALSE)</f>
        <v>22.82</v>
      </c>
      <c r="K18">
        <f ca="1">VLOOKUP($H18,'Raw data'!$A$3:$L$1417,10,FALSE)</f>
        <v>25.5</v>
      </c>
      <c r="L18">
        <f ca="1">VLOOKUP($H18,'Raw data'!$A$3:$L$1417,7,FALSE)</f>
        <v>31</v>
      </c>
      <c r="M18" t="e">
        <f ca="1">VLOOKUP($H18,'Raw data'!$A$3:$L$1417,8,FALSE)</f>
        <v>#N/A</v>
      </c>
      <c r="N18" t="e">
        <f ca="1">VLOOKUP($H18,'Raw data'!$A$3:$L$1417,2,FALSE)</f>
        <v>#N/A</v>
      </c>
      <c r="O18">
        <f ca="1">VLOOKUP($H18,'Raw data'!$A$3:$L$1417,10,FALSE)</f>
        <v>25.5</v>
      </c>
      <c r="P18">
        <f ca="1">VLOOKUP($H18,'Raw data'!$M$3:$N$1243,2,FALSE)</f>
        <v>27.72</v>
      </c>
      <c r="Q18" s="108">
        <v>36409</v>
      </c>
    </row>
    <row r="19" spans="1:17" x14ac:dyDescent="0.2">
      <c r="A19" s="13">
        <v>35755</v>
      </c>
      <c r="B19">
        <v>33.5</v>
      </c>
      <c r="E19" s="13">
        <f t="shared" si="1"/>
        <v>35759</v>
      </c>
      <c r="F19">
        <f t="shared" si="0"/>
        <v>33.25</v>
      </c>
      <c r="H19" s="13">
        <f t="shared" ca="1" si="2"/>
        <v>35759</v>
      </c>
      <c r="I19">
        <f t="shared" ca="1" si="3"/>
        <v>33.25</v>
      </c>
      <c r="J19">
        <f ca="1">VLOOKUP(H19,'Raw data'!$A$3:$L$1417,5,FALSE)</f>
        <v>21.1</v>
      </c>
      <c r="K19" t="e">
        <f ca="1">VLOOKUP($H19,'Raw data'!$A$3:$L$1417,10,FALSE)</f>
        <v>#N/A</v>
      </c>
      <c r="L19">
        <f ca="1">VLOOKUP($H19,'Raw data'!$A$3:$L$1417,7,FALSE)</f>
        <v>27.69</v>
      </c>
      <c r="M19" t="e">
        <f ca="1">VLOOKUP($H19,'Raw data'!$A$3:$L$1417,8,FALSE)</f>
        <v>#N/A</v>
      </c>
      <c r="N19" t="e">
        <f ca="1">VLOOKUP($H19,'Raw data'!$A$3:$L$1417,2,FALSE)</f>
        <v>#N/A</v>
      </c>
      <c r="O19" t="e">
        <f ca="1">VLOOKUP($H19,'Raw data'!$A$3:$L$1417,10,FALSE)</f>
        <v>#N/A</v>
      </c>
      <c r="P19">
        <f ca="1">VLOOKUP($H19,'Raw data'!$M$3:$N$1243,2,FALSE)</f>
        <v>25.72</v>
      </c>
      <c r="Q19" s="108">
        <v>36489</v>
      </c>
    </row>
    <row r="20" spans="1:17" x14ac:dyDescent="0.2">
      <c r="A20" s="13">
        <v>35758</v>
      </c>
      <c r="B20">
        <v>33</v>
      </c>
      <c r="E20" s="13">
        <f t="shared" si="1"/>
        <v>35760</v>
      </c>
      <c r="F20">
        <f t="shared" si="0"/>
        <v>34.67</v>
      </c>
      <c r="H20" s="13">
        <f t="shared" ca="1" si="2"/>
        <v>35760</v>
      </c>
      <c r="I20">
        <f t="shared" ca="1" si="3"/>
        <v>34.67</v>
      </c>
      <c r="J20">
        <f ca="1">VLOOKUP(H20,'Raw data'!$A$3:$L$1417,5,FALSE)</f>
        <v>17.850000000000001</v>
      </c>
      <c r="K20">
        <f ca="1">VLOOKUP($H20,'Raw data'!$A$3:$L$1417,10,FALSE)</f>
        <v>21.75</v>
      </c>
      <c r="L20">
        <f ca="1">VLOOKUP($H20,'Raw data'!$A$3:$L$1417,7,FALSE)</f>
        <v>30.64</v>
      </c>
      <c r="M20">
        <f ca="1">VLOOKUP($H20,'Raw data'!$A$3:$L$1417,8,FALSE)</f>
        <v>26.5</v>
      </c>
      <c r="N20" t="e">
        <f ca="1">VLOOKUP($H20,'Raw data'!$A$3:$L$1417,2,FALSE)</f>
        <v>#N/A</v>
      </c>
      <c r="O20">
        <f ca="1">VLOOKUP($H20,'Raw data'!$A$3:$L$1417,10,FALSE)</f>
        <v>21.75</v>
      </c>
      <c r="P20">
        <f ca="1">VLOOKUP($H20,'Raw data'!$M$3:$N$1243,2,FALSE)</f>
        <v>23.32</v>
      </c>
      <c r="Q20" s="108">
        <v>36519</v>
      </c>
    </row>
    <row r="21" spans="1:17" x14ac:dyDescent="0.2">
      <c r="A21" s="13">
        <v>35759</v>
      </c>
      <c r="B21">
        <v>33.25</v>
      </c>
      <c r="E21" s="13">
        <f t="shared" si="1"/>
        <v>35762</v>
      </c>
      <c r="F21">
        <f t="shared" si="0"/>
        <v>32.5</v>
      </c>
      <c r="H21" s="13">
        <f t="shared" ca="1" si="2"/>
        <v>35762</v>
      </c>
      <c r="I21">
        <f t="shared" ca="1" si="3"/>
        <v>32.5</v>
      </c>
      <c r="J21">
        <f ca="1">VLOOKUP(H21,'Raw data'!$A$3:$L$1417,5,FALSE)</f>
        <v>18.420000000000002</v>
      </c>
      <c r="K21" t="e">
        <f ca="1">VLOOKUP($H21,'Raw data'!$A$3:$L$1417,10,FALSE)</f>
        <v>#N/A</v>
      </c>
      <c r="L21">
        <f ca="1">VLOOKUP($H21,'Raw data'!$A$3:$L$1417,7,FALSE)</f>
        <v>28</v>
      </c>
      <c r="M21">
        <f ca="1">VLOOKUP($H21,'Raw data'!$A$3:$L$1417,8,FALSE)</f>
        <v>25.25</v>
      </c>
      <c r="N21" t="e">
        <f ca="1">VLOOKUP($H21,'Raw data'!$A$3:$L$1417,2,FALSE)</f>
        <v>#N/A</v>
      </c>
      <c r="O21" t="e">
        <f ca="1">VLOOKUP($H21,'Raw data'!$A$3:$L$1417,10,FALSE)</f>
        <v>#N/A</v>
      </c>
      <c r="P21">
        <f ca="1">VLOOKUP($H21,'Raw data'!$M$3:$N$1243,2,FALSE)</f>
        <v>18.59</v>
      </c>
      <c r="Q21" s="108">
        <v>36526</v>
      </c>
    </row>
    <row r="22" spans="1:17" x14ac:dyDescent="0.2">
      <c r="A22" s="13">
        <v>35760</v>
      </c>
      <c r="B22">
        <v>34.67</v>
      </c>
      <c r="E22" s="13">
        <f t="shared" si="1"/>
        <v>35765</v>
      </c>
      <c r="F22">
        <f t="shared" si="0"/>
        <v>34</v>
      </c>
      <c r="H22" s="13">
        <f t="shared" ca="1" si="2"/>
        <v>35765</v>
      </c>
      <c r="I22">
        <f t="shared" ca="1" si="3"/>
        <v>34</v>
      </c>
      <c r="J22">
        <f ca="1">VLOOKUP(H22,'Raw data'!$A$3:$L$1417,5,FALSE)</f>
        <v>19.25</v>
      </c>
      <c r="K22" t="e">
        <f ca="1">VLOOKUP($H22,'Raw data'!$A$3:$L$1417,10,FALSE)</f>
        <v>#N/A</v>
      </c>
      <c r="L22">
        <f ca="1">VLOOKUP($H22,'Raw data'!$A$3:$L$1417,7,FALSE)</f>
        <v>31.13</v>
      </c>
      <c r="M22">
        <f ca="1">VLOOKUP($H22,'Raw data'!$A$3:$L$1417,8,FALSE)</f>
        <v>26.5</v>
      </c>
      <c r="N22" t="e">
        <f ca="1">VLOOKUP($H22,'Raw data'!$A$3:$L$1417,2,FALSE)</f>
        <v>#N/A</v>
      </c>
      <c r="O22" t="e">
        <f ca="1">VLOOKUP($H22,'Raw data'!$A$3:$L$1417,10,FALSE)</f>
        <v>#N/A</v>
      </c>
      <c r="P22">
        <f ca="1">VLOOKUP($H22,'Raw data'!$M$3:$N$1243,2,FALSE)</f>
        <v>24.16</v>
      </c>
      <c r="Q22" s="108">
        <v>36675</v>
      </c>
    </row>
    <row r="23" spans="1:17" x14ac:dyDescent="0.2">
      <c r="A23" s="13">
        <v>35762</v>
      </c>
      <c r="B23">
        <v>32.5</v>
      </c>
      <c r="E23" s="13">
        <f t="shared" si="1"/>
        <v>35766</v>
      </c>
      <c r="F23">
        <f t="shared" si="0"/>
        <v>33</v>
      </c>
      <c r="H23" s="13">
        <f t="shared" ca="1" si="2"/>
        <v>35766</v>
      </c>
      <c r="I23">
        <f t="shared" ca="1" si="3"/>
        <v>33</v>
      </c>
      <c r="J23">
        <f ca="1">VLOOKUP(H23,'Raw data'!$A$3:$L$1417,5,FALSE)</f>
        <v>22.42</v>
      </c>
      <c r="K23">
        <f ca="1">VLOOKUP($H23,'Raw data'!$A$3:$L$1417,10,FALSE)</f>
        <v>24</v>
      </c>
      <c r="L23">
        <f ca="1">VLOOKUP($H23,'Raw data'!$A$3:$L$1417,7,FALSE)</f>
        <v>29.1</v>
      </c>
      <c r="M23">
        <f ca="1">VLOOKUP($H23,'Raw data'!$A$3:$L$1417,8,FALSE)</f>
        <v>26.5</v>
      </c>
      <c r="N23" t="e">
        <f ca="1">VLOOKUP($H23,'Raw data'!$A$3:$L$1417,2,FALSE)</f>
        <v>#N/A</v>
      </c>
      <c r="O23">
        <f ca="1">VLOOKUP($H23,'Raw data'!$A$3:$L$1417,10,FALSE)</f>
        <v>24</v>
      </c>
      <c r="P23">
        <f ca="1">VLOOKUP($H23,'Raw data'!$M$3:$N$1243,2,FALSE)</f>
        <v>24</v>
      </c>
      <c r="Q23" s="108">
        <v>36711</v>
      </c>
    </row>
    <row r="24" spans="1:17" x14ac:dyDescent="0.2">
      <c r="A24" s="13">
        <v>35763</v>
      </c>
      <c r="B24">
        <v>34.67</v>
      </c>
      <c r="E24" s="13">
        <f t="shared" si="1"/>
        <v>35767</v>
      </c>
      <c r="F24">
        <f t="shared" si="0"/>
        <v>33.57</v>
      </c>
      <c r="H24" s="13">
        <f t="shared" ca="1" si="2"/>
        <v>35767</v>
      </c>
      <c r="I24">
        <f t="shared" ca="1" si="3"/>
        <v>33.57</v>
      </c>
      <c r="J24">
        <f ca="1">VLOOKUP(H24,'Raw data'!$A$3:$L$1417,5,FALSE)</f>
        <v>22.15</v>
      </c>
      <c r="K24">
        <f ca="1">VLOOKUP($H24,'Raw data'!$A$3:$L$1417,10,FALSE)</f>
        <v>24</v>
      </c>
      <c r="L24">
        <f ca="1">VLOOKUP($H24,'Raw data'!$A$3:$L$1417,7,FALSE)</f>
        <v>29.5</v>
      </c>
      <c r="M24">
        <f ca="1">VLOOKUP($H24,'Raw data'!$A$3:$L$1417,8,FALSE)</f>
        <v>26.5</v>
      </c>
      <c r="N24" t="e">
        <f ca="1">VLOOKUP($H24,'Raw data'!$A$3:$L$1417,2,FALSE)</f>
        <v>#N/A</v>
      </c>
      <c r="O24">
        <f ca="1">VLOOKUP($H24,'Raw data'!$A$3:$L$1417,10,FALSE)</f>
        <v>24</v>
      </c>
      <c r="P24">
        <f ca="1">VLOOKUP($H24,'Raw data'!$M$3:$N$1243,2,FALSE)</f>
        <v>23.6</v>
      </c>
      <c r="Q24" s="108">
        <v>36773</v>
      </c>
    </row>
    <row r="25" spans="1:17" x14ac:dyDescent="0.2">
      <c r="A25" s="13">
        <v>35764</v>
      </c>
      <c r="B25">
        <v>34.67</v>
      </c>
      <c r="E25" s="13">
        <f t="shared" si="1"/>
        <v>35768</v>
      </c>
      <c r="F25">
        <f t="shared" si="0"/>
        <v>32.67</v>
      </c>
      <c r="H25" s="13">
        <f t="shared" ca="1" si="2"/>
        <v>35768</v>
      </c>
      <c r="I25">
        <f t="shared" ca="1" si="3"/>
        <v>32.67</v>
      </c>
      <c r="J25">
        <f ca="1">VLOOKUP(H25,'Raw data'!$A$3:$L$1417,5,FALSE)</f>
        <v>22.87</v>
      </c>
      <c r="K25">
        <f ca="1">VLOOKUP($H25,'Raw data'!$A$3:$L$1417,10,FALSE)</f>
        <v>23.78</v>
      </c>
      <c r="L25">
        <f ca="1">VLOOKUP($H25,'Raw data'!$A$3:$L$1417,7,FALSE)</f>
        <v>29.5</v>
      </c>
      <c r="M25">
        <f ca="1">VLOOKUP($H25,'Raw data'!$A$3:$L$1417,8,FALSE)</f>
        <v>23.8</v>
      </c>
      <c r="N25" t="e">
        <f ca="1">VLOOKUP($H25,'Raw data'!$A$3:$L$1417,2,FALSE)</f>
        <v>#N/A</v>
      </c>
      <c r="O25">
        <f ca="1">VLOOKUP($H25,'Raw data'!$A$3:$L$1417,10,FALSE)</f>
        <v>23.78</v>
      </c>
      <c r="P25">
        <f ca="1">VLOOKUP($H25,'Raw data'!$M$3:$N$1243,2,FALSE)</f>
        <v>22.34</v>
      </c>
      <c r="Q25" s="108">
        <v>36853</v>
      </c>
    </row>
    <row r="26" spans="1:17" x14ac:dyDescent="0.2">
      <c r="A26" s="13">
        <v>35765</v>
      </c>
      <c r="B26">
        <v>34</v>
      </c>
      <c r="E26" s="13">
        <f t="shared" si="1"/>
        <v>35769</v>
      </c>
      <c r="F26">
        <f t="shared" si="0"/>
        <v>33.71</v>
      </c>
      <c r="H26" s="13">
        <f t="shared" ca="1" si="2"/>
        <v>35769</v>
      </c>
      <c r="I26">
        <f t="shared" ca="1" si="3"/>
        <v>33.71</v>
      </c>
      <c r="J26">
        <f ca="1">VLOOKUP(H26,'Raw data'!$A$3:$L$1417,5,FALSE)</f>
        <v>25.1</v>
      </c>
      <c r="K26">
        <f ca="1">VLOOKUP($H26,'Raw data'!$A$3:$L$1417,10,FALSE)</f>
        <v>25.45</v>
      </c>
      <c r="L26">
        <f ca="1">VLOOKUP($H26,'Raw data'!$A$3:$L$1417,7,FALSE)</f>
        <v>28.35</v>
      </c>
      <c r="M26" t="e">
        <f ca="1">VLOOKUP($H26,'Raw data'!$A$3:$L$1417,8,FALSE)</f>
        <v>#N/A</v>
      </c>
      <c r="N26" t="e">
        <f ca="1">VLOOKUP($H26,'Raw data'!$A$3:$L$1417,2,FALSE)</f>
        <v>#N/A</v>
      </c>
      <c r="O26">
        <f ca="1">VLOOKUP($H26,'Raw data'!$A$3:$L$1417,10,FALSE)</f>
        <v>25.45</v>
      </c>
      <c r="P26">
        <f ca="1">VLOOKUP($H26,'Raw data'!$M$3:$N$1243,2,FALSE)</f>
        <v>22.38</v>
      </c>
      <c r="Q26" s="108">
        <v>36885</v>
      </c>
    </row>
    <row r="27" spans="1:17" x14ac:dyDescent="0.2">
      <c r="A27" s="13">
        <v>35766</v>
      </c>
      <c r="B27">
        <v>33</v>
      </c>
      <c r="E27" s="13">
        <f t="shared" si="1"/>
        <v>35772</v>
      </c>
      <c r="F27">
        <f t="shared" si="0"/>
        <v>33.380000000000003</v>
      </c>
      <c r="H27" s="13">
        <f t="shared" ca="1" si="2"/>
        <v>35772</v>
      </c>
      <c r="I27">
        <f t="shared" ca="1" si="3"/>
        <v>33.380000000000003</v>
      </c>
      <c r="J27">
        <f ca="1">VLOOKUP(H27,'Raw data'!$A$3:$L$1417,5,FALSE)</f>
        <v>25.89</v>
      </c>
      <c r="K27">
        <f ca="1">VLOOKUP($H27,'Raw data'!$A$3:$L$1417,10,FALSE)</f>
        <v>28.5</v>
      </c>
      <c r="L27">
        <f ca="1">VLOOKUP($H27,'Raw data'!$A$3:$L$1417,7,FALSE)</f>
        <v>32.5</v>
      </c>
      <c r="M27" t="e">
        <f ca="1">VLOOKUP($H27,'Raw data'!$A$3:$L$1417,8,FALSE)</f>
        <v>#N/A</v>
      </c>
      <c r="N27" t="e">
        <f ca="1">VLOOKUP($H27,'Raw data'!$A$3:$L$1417,2,FALSE)</f>
        <v>#N/A</v>
      </c>
      <c r="O27">
        <f ca="1">VLOOKUP($H27,'Raw data'!$A$3:$L$1417,10,FALSE)</f>
        <v>28.5</v>
      </c>
      <c r="P27">
        <f ca="1">VLOOKUP($H27,'Raw data'!$M$3:$N$1243,2,FALSE)</f>
        <v>23.39</v>
      </c>
      <c r="Q27" s="108">
        <v>36892</v>
      </c>
    </row>
    <row r="28" spans="1:17" x14ac:dyDescent="0.2">
      <c r="A28" s="13">
        <v>35767</v>
      </c>
      <c r="B28">
        <v>33.57</v>
      </c>
      <c r="E28" s="13">
        <f t="shared" si="1"/>
        <v>35773</v>
      </c>
      <c r="F28">
        <f t="shared" si="0"/>
        <v>33.71</v>
      </c>
      <c r="H28" s="13">
        <f t="shared" ca="1" si="2"/>
        <v>35773</v>
      </c>
      <c r="I28">
        <f t="shared" ca="1" si="3"/>
        <v>33.71</v>
      </c>
      <c r="J28">
        <f ca="1">VLOOKUP(H28,'Raw data'!$A$3:$L$1417,5,FALSE)</f>
        <v>23.18</v>
      </c>
      <c r="K28">
        <f ca="1">VLOOKUP($H28,'Raw data'!$A$3:$L$1417,10,FALSE)</f>
        <v>23.63</v>
      </c>
      <c r="L28">
        <f ca="1">VLOOKUP($H28,'Raw data'!$A$3:$L$1417,7,FALSE)</f>
        <v>32.049999999999997</v>
      </c>
      <c r="M28">
        <f ca="1">VLOOKUP($H28,'Raw data'!$A$3:$L$1417,8,FALSE)</f>
        <v>25</v>
      </c>
      <c r="N28" t="e">
        <f ca="1">VLOOKUP($H28,'Raw data'!$A$3:$L$1417,2,FALSE)</f>
        <v>#N/A</v>
      </c>
      <c r="O28">
        <f ca="1">VLOOKUP($H28,'Raw data'!$A$3:$L$1417,10,FALSE)</f>
        <v>23.63</v>
      </c>
      <c r="P28">
        <f ca="1">VLOOKUP($H28,'Raw data'!$M$3:$N$1243,2,FALSE)</f>
        <v>24.2</v>
      </c>
      <c r="Q28" s="108">
        <v>37039</v>
      </c>
    </row>
    <row r="29" spans="1:17" x14ac:dyDescent="0.2">
      <c r="A29" s="13">
        <v>35768</v>
      </c>
      <c r="B29">
        <v>32.67</v>
      </c>
      <c r="E29" s="13">
        <f t="shared" si="1"/>
        <v>35774</v>
      </c>
      <c r="F29">
        <f t="shared" si="0"/>
        <v>33.299999999999997</v>
      </c>
      <c r="H29" s="13">
        <f t="shared" ca="1" si="2"/>
        <v>35774</v>
      </c>
      <c r="I29">
        <f t="shared" ca="1" si="3"/>
        <v>33.299999999999997</v>
      </c>
      <c r="J29">
        <f ca="1">VLOOKUP(H29,'Raw data'!$A$3:$L$1417,5,FALSE)</f>
        <v>20.059999999999999</v>
      </c>
      <c r="K29">
        <f ca="1">VLOOKUP($H29,'Raw data'!$A$3:$L$1417,10,FALSE)</f>
        <v>20.13</v>
      </c>
      <c r="L29">
        <f ca="1">VLOOKUP($H29,'Raw data'!$A$3:$L$1417,7,FALSE)</f>
        <v>32.75</v>
      </c>
      <c r="M29">
        <f ca="1">VLOOKUP($H29,'Raw data'!$A$3:$L$1417,8,FALSE)</f>
        <v>25.57</v>
      </c>
      <c r="N29" t="e">
        <f ca="1">VLOOKUP($H29,'Raw data'!$A$3:$L$1417,2,FALSE)</f>
        <v>#N/A</v>
      </c>
      <c r="O29">
        <f ca="1">VLOOKUP($H29,'Raw data'!$A$3:$L$1417,10,FALSE)</f>
        <v>20.13</v>
      </c>
      <c r="P29">
        <f ca="1">VLOOKUP($H29,'Raw data'!$M$3:$N$1243,2,FALSE)</f>
        <v>25.52</v>
      </c>
      <c r="Q29" s="108">
        <v>37076</v>
      </c>
    </row>
    <row r="30" spans="1:17" x14ac:dyDescent="0.2">
      <c r="A30" s="13">
        <v>35769</v>
      </c>
      <c r="B30">
        <v>33.71</v>
      </c>
      <c r="E30" s="13">
        <f t="shared" si="1"/>
        <v>35775</v>
      </c>
      <c r="F30">
        <f t="shared" si="0"/>
        <v>32.880000000000003</v>
      </c>
      <c r="H30" s="13">
        <f t="shared" ca="1" si="2"/>
        <v>35775</v>
      </c>
      <c r="I30">
        <f t="shared" ca="1" si="3"/>
        <v>32.880000000000003</v>
      </c>
      <c r="J30">
        <f ca="1">VLOOKUP(H30,'Raw data'!$A$3:$L$1417,5,FALSE)</f>
        <v>19.88</v>
      </c>
      <c r="K30">
        <f ca="1">VLOOKUP($H30,'Raw data'!$A$3:$L$1417,10,FALSE)</f>
        <v>20.75</v>
      </c>
      <c r="L30">
        <f ca="1">VLOOKUP($H30,'Raw data'!$A$3:$L$1417,7,FALSE)</f>
        <v>28.83</v>
      </c>
      <c r="M30">
        <f ca="1">VLOOKUP($H30,'Raw data'!$A$3:$L$1417,8,FALSE)</f>
        <v>25.85</v>
      </c>
      <c r="N30" t="e">
        <f ca="1">VLOOKUP($H30,'Raw data'!$A$3:$L$1417,2,FALSE)</f>
        <v>#N/A</v>
      </c>
      <c r="O30">
        <f ca="1">VLOOKUP($H30,'Raw data'!$A$3:$L$1417,10,FALSE)</f>
        <v>20.75</v>
      </c>
      <c r="P30">
        <f ca="1">VLOOKUP($H30,'Raw data'!$M$3:$N$1243,2,FALSE)</f>
        <v>23.75</v>
      </c>
      <c r="Q30" s="108">
        <v>37137</v>
      </c>
    </row>
    <row r="31" spans="1:17" x14ac:dyDescent="0.2">
      <c r="A31" s="13">
        <v>35770</v>
      </c>
      <c r="B31">
        <v>31.5</v>
      </c>
      <c r="E31" s="13">
        <f t="shared" si="1"/>
        <v>35776</v>
      </c>
      <c r="F31">
        <f t="shared" si="0"/>
        <v>33.5</v>
      </c>
      <c r="H31" s="13">
        <f t="shared" ca="1" si="2"/>
        <v>35776</v>
      </c>
      <c r="I31">
        <f t="shared" ca="1" si="3"/>
        <v>33.5</v>
      </c>
      <c r="J31">
        <f ca="1">VLOOKUP(H31,'Raw data'!$A$3:$L$1417,5,FALSE)</f>
        <v>21.99</v>
      </c>
      <c r="K31">
        <f ca="1">VLOOKUP($H31,'Raw data'!$A$3:$L$1417,10,FALSE)</f>
        <v>23.88</v>
      </c>
      <c r="L31">
        <f ca="1">VLOOKUP($H31,'Raw data'!$A$3:$L$1417,7,FALSE)</f>
        <v>29</v>
      </c>
      <c r="M31">
        <f ca="1">VLOOKUP($H31,'Raw data'!$A$3:$L$1417,8,FALSE)</f>
        <v>25.85</v>
      </c>
      <c r="N31" t="e">
        <f ca="1">VLOOKUP($H31,'Raw data'!$A$3:$L$1417,2,FALSE)</f>
        <v>#N/A</v>
      </c>
      <c r="O31">
        <f ca="1">VLOOKUP($H31,'Raw data'!$A$3:$L$1417,10,FALSE)</f>
        <v>23.88</v>
      </c>
      <c r="P31">
        <f ca="1">VLOOKUP($H31,'Raw data'!$M$3:$N$1243,2,FALSE)</f>
        <v>26.03</v>
      </c>
      <c r="Q31" s="108">
        <v>37217</v>
      </c>
    </row>
    <row r="32" spans="1:17" x14ac:dyDescent="0.2">
      <c r="A32" s="13">
        <v>35771</v>
      </c>
      <c r="B32">
        <v>31.5</v>
      </c>
      <c r="E32" s="13">
        <f t="shared" si="1"/>
        <v>35779</v>
      </c>
      <c r="F32">
        <f t="shared" si="0"/>
        <v>32.75</v>
      </c>
      <c r="H32" s="13">
        <f t="shared" ca="1" si="2"/>
        <v>35779</v>
      </c>
      <c r="I32">
        <f t="shared" ca="1" si="3"/>
        <v>32.75</v>
      </c>
      <c r="J32">
        <f ca="1">VLOOKUP(H32,'Raw data'!$A$3:$L$1417,5,FALSE)</f>
        <v>19.100000000000001</v>
      </c>
      <c r="K32" t="e">
        <f ca="1">VLOOKUP($H32,'Raw data'!$A$3:$L$1417,10,FALSE)</f>
        <v>#N/A</v>
      </c>
      <c r="L32">
        <f ca="1">VLOOKUP($H32,'Raw data'!$A$3:$L$1417,7,FALSE)</f>
        <v>29.67</v>
      </c>
      <c r="M32">
        <f ca="1">VLOOKUP($H32,'Raw data'!$A$3:$L$1417,8,FALSE)</f>
        <v>24.68</v>
      </c>
      <c r="N32" t="e">
        <f ca="1">VLOOKUP($H32,'Raw data'!$A$3:$L$1417,2,FALSE)</f>
        <v>#N/A</v>
      </c>
      <c r="O32" t="e">
        <f ca="1">VLOOKUP($H32,'Raw data'!$A$3:$L$1417,10,FALSE)</f>
        <v>#N/A</v>
      </c>
      <c r="P32">
        <f ca="1">VLOOKUP($H32,'Raw data'!$M$3:$N$1243,2,FALSE)</f>
        <v>23.13</v>
      </c>
      <c r="Q32" s="108">
        <v>37250</v>
      </c>
    </row>
    <row r="33" spans="1:17" x14ac:dyDescent="0.2">
      <c r="A33" s="13">
        <v>35772</v>
      </c>
      <c r="B33">
        <v>33.380000000000003</v>
      </c>
      <c r="E33" s="13">
        <f t="shared" si="1"/>
        <v>35780</v>
      </c>
      <c r="F33">
        <f t="shared" si="0"/>
        <v>32.33</v>
      </c>
      <c r="H33" s="13">
        <f t="shared" ca="1" si="2"/>
        <v>35780</v>
      </c>
      <c r="I33">
        <f t="shared" ca="1" si="3"/>
        <v>32.33</v>
      </c>
      <c r="J33">
        <f ca="1">VLOOKUP(H33,'Raw data'!$A$3:$L$1417,5,FALSE)</f>
        <v>19.77</v>
      </c>
      <c r="K33" t="e">
        <f ca="1">VLOOKUP($H33,'Raw data'!$A$3:$L$1417,10,FALSE)</f>
        <v>#N/A</v>
      </c>
      <c r="L33">
        <f ca="1">VLOOKUP($H33,'Raw data'!$A$3:$L$1417,7,FALSE)</f>
        <v>27.17</v>
      </c>
      <c r="M33">
        <f ca="1">VLOOKUP($H33,'Raw data'!$A$3:$L$1417,8,FALSE)</f>
        <v>25.85</v>
      </c>
      <c r="N33" t="e">
        <f ca="1">VLOOKUP($H33,'Raw data'!$A$3:$L$1417,2,FALSE)</f>
        <v>#N/A</v>
      </c>
      <c r="O33" t="e">
        <f ca="1">VLOOKUP($H33,'Raw data'!$A$3:$L$1417,10,FALSE)</f>
        <v>#N/A</v>
      </c>
      <c r="P33">
        <f ca="1">VLOOKUP($H33,'Raw data'!$M$3:$N$1243,2,FALSE)</f>
        <v>22.28</v>
      </c>
      <c r="Q33" s="108">
        <v>37257</v>
      </c>
    </row>
    <row r="34" spans="1:17" x14ac:dyDescent="0.2">
      <c r="A34" s="13">
        <v>35773</v>
      </c>
      <c r="B34">
        <v>33.71</v>
      </c>
      <c r="E34" s="13">
        <f t="shared" si="1"/>
        <v>35781</v>
      </c>
      <c r="F34">
        <f t="shared" si="0"/>
        <v>33.67</v>
      </c>
      <c r="H34" s="13">
        <f t="shared" ca="1" si="2"/>
        <v>35781</v>
      </c>
      <c r="I34">
        <f t="shared" ca="1" si="3"/>
        <v>33.67</v>
      </c>
      <c r="J34">
        <f ca="1">VLOOKUP(H34,'Raw data'!$A$3:$L$1417,5,FALSE)</f>
        <v>19.309999999999999</v>
      </c>
      <c r="K34">
        <f ca="1">VLOOKUP($H34,'Raw data'!$A$3:$L$1417,10,FALSE)</f>
        <v>20.5</v>
      </c>
      <c r="L34">
        <f ca="1">VLOOKUP($H34,'Raw data'!$A$3:$L$1417,7,FALSE)</f>
        <v>29.67</v>
      </c>
      <c r="M34">
        <f ca="1">VLOOKUP($H34,'Raw data'!$A$3:$L$1417,8,FALSE)</f>
        <v>21</v>
      </c>
      <c r="N34" t="e">
        <f ca="1">VLOOKUP($H34,'Raw data'!$A$3:$L$1417,2,FALSE)</f>
        <v>#N/A</v>
      </c>
      <c r="O34">
        <f ca="1">VLOOKUP($H34,'Raw data'!$A$3:$L$1417,10,FALSE)</f>
        <v>20.5</v>
      </c>
      <c r="P34">
        <f ca="1">VLOOKUP($H34,'Raw data'!$M$3:$N$1243,2,FALSE)</f>
        <v>20.93</v>
      </c>
      <c r="Q34" s="108">
        <v>37403</v>
      </c>
    </row>
    <row r="35" spans="1:17" x14ac:dyDescent="0.2">
      <c r="A35" s="13">
        <v>35774</v>
      </c>
      <c r="B35">
        <v>33.299999999999997</v>
      </c>
      <c r="E35" s="13">
        <f t="shared" si="1"/>
        <v>35782</v>
      </c>
      <c r="F35">
        <f t="shared" si="0"/>
        <v>33.17</v>
      </c>
      <c r="H35" s="13">
        <f t="shared" ca="1" si="2"/>
        <v>35782</v>
      </c>
      <c r="I35">
        <f t="shared" ca="1" si="3"/>
        <v>33.17</v>
      </c>
      <c r="J35">
        <f ca="1">VLOOKUP(H35,'Raw data'!$A$3:$L$1417,5,FALSE)</f>
        <v>18.48</v>
      </c>
      <c r="K35">
        <f ca="1">VLOOKUP($H35,'Raw data'!$A$3:$L$1417,10,FALSE)</f>
        <v>22</v>
      </c>
      <c r="L35">
        <f ca="1">VLOOKUP($H35,'Raw data'!$A$3:$L$1417,7,FALSE)</f>
        <v>28.1</v>
      </c>
      <c r="M35">
        <f ca="1">VLOOKUP($H35,'Raw data'!$A$3:$L$1417,8,FALSE)</f>
        <v>21.75</v>
      </c>
      <c r="N35" t="e">
        <f ca="1">VLOOKUP($H35,'Raw data'!$A$3:$L$1417,2,FALSE)</f>
        <v>#N/A</v>
      </c>
      <c r="O35">
        <f ca="1">VLOOKUP($H35,'Raw data'!$A$3:$L$1417,10,FALSE)</f>
        <v>22</v>
      </c>
      <c r="P35">
        <f ca="1">VLOOKUP($H35,'Raw data'!$M$3:$N$1243,2,FALSE)</f>
        <v>19.63</v>
      </c>
      <c r="Q35" s="108">
        <v>37441</v>
      </c>
    </row>
    <row r="36" spans="1:17" x14ac:dyDescent="0.2">
      <c r="A36" s="13">
        <v>35775</v>
      </c>
      <c r="B36">
        <v>32.880000000000003</v>
      </c>
      <c r="E36" s="13">
        <f t="shared" si="1"/>
        <v>35783</v>
      </c>
      <c r="F36">
        <f t="shared" si="0"/>
        <v>32.630000000000003</v>
      </c>
      <c r="H36" s="13">
        <f t="shared" ca="1" si="2"/>
        <v>35783</v>
      </c>
      <c r="I36">
        <f t="shared" ca="1" si="3"/>
        <v>32.630000000000003</v>
      </c>
      <c r="J36">
        <f ca="1">VLOOKUP(H36,'Raw data'!$A$3:$L$1417,5,FALSE)</f>
        <v>17.739999999999998</v>
      </c>
      <c r="K36">
        <f ca="1">VLOOKUP($H36,'Raw data'!$A$3:$L$1417,10,FALSE)</f>
        <v>18.5</v>
      </c>
      <c r="L36">
        <f ca="1">VLOOKUP($H36,'Raw data'!$A$3:$L$1417,7,FALSE)</f>
        <v>30</v>
      </c>
      <c r="M36">
        <f ca="1">VLOOKUP($H36,'Raw data'!$A$3:$L$1417,8,FALSE)</f>
        <v>21.75</v>
      </c>
      <c r="N36" t="e">
        <f ca="1">VLOOKUP($H36,'Raw data'!$A$3:$L$1417,2,FALSE)</f>
        <v>#N/A</v>
      </c>
      <c r="O36">
        <f ca="1">VLOOKUP($H36,'Raw data'!$A$3:$L$1417,10,FALSE)</f>
        <v>18.5</v>
      </c>
      <c r="P36">
        <f ca="1">VLOOKUP($H36,'Raw data'!$M$3:$N$1243,2,FALSE)</f>
        <v>18.739999999999998</v>
      </c>
      <c r="Q36" s="108">
        <v>37501</v>
      </c>
    </row>
    <row r="37" spans="1:17" x14ac:dyDescent="0.2">
      <c r="A37" s="13">
        <v>35776</v>
      </c>
      <c r="B37">
        <v>33.5</v>
      </c>
      <c r="E37" s="13">
        <f t="shared" si="1"/>
        <v>35786</v>
      </c>
      <c r="F37">
        <f t="shared" si="0"/>
        <v>33.58</v>
      </c>
      <c r="H37" s="13">
        <f t="shared" ca="1" si="2"/>
        <v>35786</v>
      </c>
      <c r="I37">
        <f t="shared" ca="1" si="3"/>
        <v>33.58</v>
      </c>
      <c r="J37">
        <f ca="1">VLOOKUP(H37,'Raw data'!$A$3:$L$1417,5,FALSE)</f>
        <v>17.399999999999999</v>
      </c>
      <c r="K37" t="e">
        <f ca="1">VLOOKUP($H37,'Raw data'!$A$3:$L$1417,10,FALSE)</f>
        <v>#N/A</v>
      </c>
      <c r="L37">
        <f ca="1">VLOOKUP($H37,'Raw data'!$A$3:$L$1417,7,FALSE)</f>
        <v>24.5</v>
      </c>
      <c r="M37" t="e">
        <f ca="1">VLOOKUP($H37,'Raw data'!$A$3:$L$1417,8,FALSE)</f>
        <v>#N/A</v>
      </c>
      <c r="N37" t="e">
        <f ca="1">VLOOKUP($H37,'Raw data'!$A$3:$L$1417,2,FALSE)</f>
        <v>#N/A</v>
      </c>
      <c r="O37" t="e">
        <f ca="1">VLOOKUP($H37,'Raw data'!$A$3:$L$1417,10,FALSE)</f>
        <v>#N/A</v>
      </c>
      <c r="P37">
        <f ca="1">VLOOKUP($H37,'Raw data'!$M$3:$N$1243,2,FALSE)</f>
        <v>21.5</v>
      </c>
      <c r="Q37" s="108">
        <v>37588</v>
      </c>
    </row>
    <row r="38" spans="1:17" x14ac:dyDescent="0.2">
      <c r="A38" s="13">
        <v>35779</v>
      </c>
      <c r="B38">
        <v>32.75</v>
      </c>
      <c r="E38" s="13">
        <f t="shared" si="1"/>
        <v>35787</v>
      </c>
      <c r="F38">
        <f t="shared" si="0"/>
        <v>33</v>
      </c>
      <c r="H38" s="13">
        <f t="shared" ca="1" si="2"/>
        <v>35787</v>
      </c>
      <c r="I38">
        <f t="shared" ca="1" si="3"/>
        <v>33</v>
      </c>
      <c r="J38">
        <f ca="1">VLOOKUP(H38,'Raw data'!$A$3:$L$1417,5,FALSE)</f>
        <v>16.41</v>
      </c>
      <c r="K38" t="e">
        <f ca="1">VLOOKUP($H38,'Raw data'!$A$3:$L$1417,10,FALSE)</f>
        <v>#N/A</v>
      </c>
      <c r="L38">
        <f ca="1">VLOOKUP($H38,'Raw data'!$A$3:$L$1417,7,FALSE)</f>
        <v>24.5</v>
      </c>
      <c r="M38" t="e">
        <f ca="1">VLOOKUP($H38,'Raw data'!$A$3:$L$1417,8,FALSE)</f>
        <v>#N/A</v>
      </c>
      <c r="N38" t="e">
        <f ca="1">VLOOKUP($H38,'Raw data'!$A$3:$L$1417,2,FALSE)</f>
        <v>#N/A</v>
      </c>
      <c r="O38" t="e">
        <f ca="1">VLOOKUP($H38,'Raw data'!$A$3:$L$1417,10,FALSE)</f>
        <v>#N/A</v>
      </c>
      <c r="P38">
        <f ca="1">VLOOKUP($H38,'Raw data'!$M$3:$N$1243,2,FALSE)</f>
        <v>22.85</v>
      </c>
      <c r="Q38" s="108">
        <v>37615</v>
      </c>
    </row>
    <row r="39" spans="1:17" x14ac:dyDescent="0.2">
      <c r="A39" s="13">
        <v>35780</v>
      </c>
      <c r="B39">
        <v>32.33</v>
      </c>
      <c r="E39" s="13">
        <f t="shared" si="1"/>
        <v>35788</v>
      </c>
      <c r="F39">
        <f t="shared" si="0"/>
        <v>32.25</v>
      </c>
      <c r="H39" s="13">
        <f t="shared" ca="1" si="2"/>
        <v>35788</v>
      </c>
      <c r="I39">
        <f t="shared" ca="1" si="3"/>
        <v>32.25</v>
      </c>
      <c r="J39">
        <f ca="1">VLOOKUP(H39,'Raw data'!$A$3:$L$1417,5,FALSE)</f>
        <v>15.5</v>
      </c>
      <c r="K39" t="e">
        <f ca="1">VLOOKUP($H39,'Raw data'!$A$3:$L$1417,10,FALSE)</f>
        <v>#N/A</v>
      </c>
      <c r="L39">
        <f ca="1">VLOOKUP($H39,'Raw data'!$A$3:$L$1417,7,FALSE)</f>
        <v>24.5</v>
      </c>
      <c r="M39" t="e">
        <f ca="1">VLOOKUP($H39,'Raw data'!$A$3:$L$1417,8,FALSE)</f>
        <v>#N/A</v>
      </c>
      <c r="N39" t="e">
        <f ca="1">VLOOKUP($H39,'Raw data'!$A$3:$L$1417,2,FALSE)</f>
        <v>#N/A</v>
      </c>
      <c r="O39" t="e">
        <f ca="1">VLOOKUP($H39,'Raw data'!$A$3:$L$1417,10,FALSE)</f>
        <v>#N/A</v>
      </c>
      <c r="P39">
        <f ca="1">VLOOKUP($H39,'Raw data'!$M$3:$N$1243,2,FALSE)</f>
        <v>17.75</v>
      </c>
      <c r="Q39" s="108">
        <v>37622</v>
      </c>
    </row>
    <row r="40" spans="1:17" x14ac:dyDescent="0.2">
      <c r="A40" s="13">
        <v>35781</v>
      </c>
      <c r="B40">
        <v>33.67</v>
      </c>
      <c r="E40" s="13">
        <f t="shared" si="1"/>
        <v>35790</v>
      </c>
      <c r="F40">
        <f t="shared" si="0"/>
        <v>31.5</v>
      </c>
      <c r="H40" s="13">
        <f t="shared" ca="1" si="2"/>
        <v>35790</v>
      </c>
      <c r="I40">
        <f t="shared" ca="1" si="3"/>
        <v>31.5</v>
      </c>
      <c r="J40">
        <f ca="1">VLOOKUP(H40,'Raw data'!$A$3:$L$1417,5,FALSE)</f>
        <v>15.5</v>
      </c>
      <c r="K40">
        <f ca="1">VLOOKUP($H40,'Raw data'!$A$3:$L$1417,10,FALSE)</f>
        <v>18</v>
      </c>
      <c r="L40">
        <f ca="1">VLOOKUP($H40,'Raw data'!$A$3:$L$1417,7,FALSE)</f>
        <v>24.5</v>
      </c>
      <c r="M40" t="e">
        <f ca="1">VLOOKUP($H40,'Raw data'!$A$3:$L$1417,8,FALSE)</f>
        <v>#N/A</v>
      </c>
      <c r="N40" t="e">
        <f ca="1">VLOOKUP($H40,'Raw data'!$A$3:$L$1417,2,FALSE)</f>
        <v>#N/A</v>
      </c>
      <c r="O40">
        <f ca="1">VLOOKUP($H40,'Raw data'!$A$3:$L$1417,10,FALSE)</f>
        <v>18</v>
      </c>
      <c r="P40">
        <f ca="1">VLOOKUP($H40,'Raw data'!$M$3:$N$1243,2,FALSE)</f>
        <v>19.079999999999998</v>
      </c>
      <c r="Q40" s="108">
        <v>37767</v>
      </c>
    </row>
    <row r="41" spans="1:17" x14ac:dyDescent="0.2">
      <c r="A41" s="13">
        <v>35782</v>
      </c>
      <c r="B41">
        <v>33.17</v>
      </c>
      <c r="E41" s="13">
        <f t="shared" si="1"/>
        <v>35793</v>
      </c>
      <c r="F41">
        <f t="shared" si="0"/>
        <v>31.5</v>
      </c>
      <c r="H41" s="13">
        <f t="shared" ca="1" si="2"/>
        <v>35793</v>
      </c>
      <c r="I41">
        <f t="shared" ca="1" si="3"/>
        <v>31.5</v>
      </c>
      <c r="J41">
        <f ca="1">VLOOKUP(H41,'Raw data'!$A$3:$L$1417,5,FALSE)</f>
        <v>15.5</v>
      </c>
      <c r="K41">
        <f ca="1">VLOOKUP($H41,'Raw data'!$A$3:$L$1417,10,FALSE)</f>
        <v>18</v>
      </c>
      <c r="L41">
        <f ca="1">VLOOKUP($H41,'Raw data'!$A$3:$L$1417,7,FALSE)</f>
        <v>24.5</v>
      </c>
      <c r="M41" t="e">
        <f ca="1">VLOOKUP($H41,'Raw data'!$A$3:$L$1417,8,FALSE)</f>
        <v>#N/A</v>
      </c>
      <c r="N41" t="e">
        <f ca="1">VLOOKUP($H41,'Raw data'!$A$3:$L$1417,2,FALSE)</f>
        <v>#N/A</v>
      </c>
      <c r="O41">
        <f ca="1">VLOOKUP($H41,'Raw data'!$A$3:$L$1417,10,FALSE)</f>
        <v>18</v>
      </c>
      <c r="P41">
        <f ca="1">VLOOKUP($H41,'Raw data'!$M$3:$N$1243,2,FALSE)</f>
        <v>19.079999999999998</v>
      </c>
      <c r="Q41" s="108">
        <v>37806</v>
      </c>
    </row>
    <row r="42" spans="1:17" x14ac:dyDescent="0.2">
      <c r="A42" s="13">
        <v>35783</v>
      </c>
      <c r="B42">
        <v>32.630000000000003</v>
      </c>
      <c r="E42" s="13">
        <f t="shared" si="1"/>
        <v>35794</v>
      </c>
      <c r="F42">
        <f t="shared" si="0"/>
        <v>32.33</v>
      </c>
      <c r="H42" s="13">
        <f t="shared" ca="1" si="2"/>
        <v>35794</v>
      </c>
      <c r="I42">
        <f t="shared" ca="1" si="3"/>
        <v>32.33</v>
      </c>
      <c r="J42">
        <f ca="1">VLOOKUP(H42,'Raw data'!$A$3:$L$1417,5,FALSE)</f>
        <v>19.11</v>
      </c>
      <c r="K42">
        <f ca="1">VLOOKUP($H42,'Raw data'!$A$3:$L$1417,10,FALSE)</f>
        <v>18</v>
      </c>
      <c r="L42">
        <f ca="1">VLOOKUP($H42,'Raw data'!$A$3:$L$1417,7,FALSE)</f>
        <v>29</v>
      </c>
      <c r="M42">
        <f ca="1">VLOOKUP($H42,'Raw data'!$A$3:$L$1417,8,FALSE)</f>
        <v>22.5</v>
      </c>
      <c r="N42" t="e">
        <f ca="1">VLOOKUP($H42,'Raw data'!$A$3:$L$1417,2,FALSE)</f>
        <v>#N/A</v>
      </c>
      <c r="O42">
        <f ca="1">VLOOKUP($H42,'Raw data'!$A$3:$L$1417,10,FALSE)</f>
        <v>18</v>
      </c>
      <c r="P42">
        <f ca="1">VLOOKUP($H42,'Raw data'!$M$3:$N$1243,2,FALSE)</f>
        <v>20.12</v>
      </c>
      <c r="Q42" s="108">
        <v>37865</v>
      </c>
    </row>
    <row r="43" spans="1:17" x14ac:dyDescent="0.2">
      <c r="A43" s="13">
        <v>35784</v>
      </c>
      <c r="B43">
        <v>29.75</v>
      </c>
      <c r="E43" s="13">
        <f t="shared" si="1"/>
        <v>35795</v>
      </c>
      <c r="F43">
        <f t="shared" si="0"/>
        <v>32</v>
      </c>
      <c r="H43" s="13">
        <f t="shared" ca="1" si="2"/>
        <v>35795</v>
      </c>
      <c r="I43">
        <f t="shared" ca="1" si="3"/>
        <v>32</v>
      </c>
      <c r="J43">
        <f ca="1">VLOOKUP(H43,'Raw data'!$A$3:$L$1417,5,FALSE)</f>
        <v>18.71</v>
      </c>
      <c r="K43">
        <f ca="1">VLOOKUP($H43,'Raw data'!$A$3:$L$1417,10,FALSE)</f>
        <v>21</v>
      </c>
      <c r="L43">
        <f ca="1">VLOOKUP($H43,'Raw data'!$A$3:$L$1417,7,FALSE)</f>
        <v>25</v>
      </c>
      <c r="M43">
        <f ca="1">VLOOKUP($H43,'Raw data'!$A$3:$L$1417,8,FALSE)</f>
        <v>22.5</v>
      </c>
      <c r="N43" t="e">
        <f ca="1">VLOOKUP($H43,'Raw data'!$A$3:$L$1417,2,FALSE)</f>
        <v>#N/A</v>
      </c>
      <c r="O43">
        <f ca="1">VLOOKUP($H43,'Raw data'!$A$3:$L$1417,10,FALSE)</f>
        <v>21</v>
      </c>
      <c r="P43">
        <f ca="1">VLOOKUP($H43,'Raw data'!$M$3:$N$1243,2,FALSE)</f>
        <v>20.18</v>
      </c>
      <c r="Q43" s="108">
        <v>37952</v>
      </c>
    </row>
    <row r="44" spans="1:17" x14ac:dyDescent="0.2">
      <c r="A44" s="13">
        <v>35785</v>
      </c>
      <c r="B44">
        <v>29.25</v>
      </c>
      <c r="E44" s="13">
        <f t="shared" si="1"/>
        <v>35797</v>
      </c>
      <c r="F44">
        <f t="shared" si="0"/>
        <v>33</v>
      </c>
      <c r="H44" s="13">
        <f t="shared" ca="1" si="2"/>
        <v>35797</v>
      </c>
      <c r="I44">
        <f t="shared" ca="1" si="3"/>
        <v>33</v>
      </c>
      <c r="J44">
        <f ca="1">VLOOKUP(H44,'Raw data'!$A$3:$L$1417,5,FALSE)</f>
        <v>18.89</v>
      </c>
      <c r="K44">
        <f ca="1">VLOOKUP($H44,'Raw data'!$A$3:$L$1417,10,FALSE)</f>
        <v>18.670000000000002</v>
      </c>
      <c r="L44">
        <f ca="1">VLOOKUP($H44,'Raw data'!$A$3:$L$1417,7,FALSE)</f>
        <v>25</v>
      </c>
      <c r="M44">
        <f ca="1">VLOOKUP($H44,'Raw data'!$A$3:$L$1417,8,FALSE)</f>
        <v>22.5</v>
      </c>
      <c r="N44" t="e">
        <f ca="1">VLOOKUP($H44,'Raw data'!$A$3:$L$1417,2,FALSE)</f>
        <v>#N/A</v>
      </c>
      <c r="O44">
        <f ca="1">VLOOKUP($H44,'Raw data'!$A$3:$L$1417,10,FALSE)</f>
        <v>18.670000000000002</v>
      </c>
      <c r="P44">
        <f ca="1">VLOOKUP($H44,'Raw data'!$M$3:$N$1243,2,FALSE)</f>
        <v>18.809999999999999</v>
      </c>
      <c r="Q44" s="108">
        <v>37980</v>
      </c>
    </row>
    <row r="45" spans="1:17" x14ac:dyDescent="0.2">
      <c r="A45" s="13">
        <v>35786</v>
      </c>
      <c r="B45">
        <v>33.58</v>
      </c>
      <c r="E45" s="13">
        <f t="shared" si="1"/>
        <v>35800</v>
      </c>
      <c r="F45">
        <f t="shared" si="0"/>
        <v>32.75</v>
      </c>
      <c r="H45" s="13">
        <f t="shared" ca="1" si="2"/>
        <v>35800</v>
      </c>
      <c r="I45">
        <f t="shared" ca="1" si="3"/>
        <v>32.75</v>
      </c>
      <c r="J45">
        <f ca="1">VLOOKUP(H45,'Raw data'!$A$3:$L$1417,5,FALSE)</f>
        <v>19</v>
      </c>
      <c r="K45">
        <f ca="1">VLOOKUP($H45,'Raw data'!$A$3:$L$1417,10,FALSE)</f>
        <v>21</v>
      </c>
      <c r="L45">
        <f ca="1">VLOOKUP($H45,'Raw data'!$A$3:$L$1417,7,FALSE)</f>
        <v>27.5</v>
      </c>
      <c r="M45" t="e">
        <f ca="1">VLOOKUP($H45,'Raw data'!$A$3:$L$1417,8,FALSE)</f>
        <v>#N/A</v>
      </c>
      <c r="N45" t="e">
        <f ca="1">VLOOKUP($H45,'Raw data'!$A$3:$L$1417,2,FALSE)</f>
        <v>#N/A</v>
      </c>
      <c r="O45">
        <f ca="1">VLOOKUP($H45,'Raw data'!$A$3:$L$1417,10,FALSE)</f>
        <v>21</v>
      </c>
      <c r="P45">
        <f ca="1">VLOOKUP($H45,'Raw data'!$M$3:$N$1243,2,FALSE)</f>
        <v>19.63</v>
      </c>
      <c r="Q45" s="108">
        <v>37987</v>
      </c>
    </row>
    <row r="46" spans="1:17" x14ac:dyDescent="0.2">
      <c r="A46" s="13">
        <v>35787</v>
      </c>
      <c r="B46">
        <v>33</v>
      </c>
      <c r="E46" s="13">
        <f t="shared" si="1"/>
        <v>35801</v>
      </c>
      <c r="F46">
        <f t="shared" si="0"/>
        <v>31.67</v>
      </c>
      <c r="H46" s="13">
        <f t="shared" ca="1" si="2"/>
        <v>35801</v>
      </c>
      <c r="I46">
        <f t="shared" ca="1" si="3"/>
        <v>31.67</v>
      </c>
      <c r="J46">
        <f ca="1">VLOOKUP(H46,'Raw data'!$A$3:$L$1417,5,FALSE)</f>
        <v>16.64</v>
      </c>
      <c r="K46" t="e">
        <f ca="1">VLOOKUP($H46,'Raw data'!$A$3:$L$1417,10,FALSE)</f>
        <v>#N/A</v>
      </c>
      <c r="L46">
        <f ca="1">VLOOKUP($H46,'Raw data'!$A$3:$L$1417,7,FALSE)</f>
        <v>28.14</v>
      </c>
      <c r="M46">
        <f ca="1">VLOOKUP($H46,'Raw data'!$A$3:$L$1417,8,FALSE)</f>
        <v>19.5</v>
      </c>
      <c r="N46" t="e">
        <f ca="1">VLOOKUP($H46,'Raw data'!$A$3:$L$1417,2,FALSE)</f>
        <v>#N/A</v>
      </c>
      <c r="O46" t="e">
        <f ca="1">VLOOKUP($H46,'Raw data'!$A$3:$L$1417,10,FALSE)</f>
        <v>#N/A</v>
      </c>
      <c r="P46">
        <f ca="1">VLOOKUP($H46,'Raw data'!$M$3:$N$1243,2,FALSE)</f>
        <v>17.66</v>
      </c>
      <c r="Q46" s="108">
        <v>38138</v>
      </c>
    </row>
    <row r="47" spans="1:17" x14ac:dyDescent="0.2">
      <c r="A47" s="13">
        <v>35788</v>
      </c>
      <c r="B47">
        <v>32.25</v>
      </c>
      <c r="E47" s="13">
        <f t="shared" si="1"/>
        <v>35802</v>
      </c>
      <c r="F47">
        <f t="shared" si="0"/>
        <v>29</v>
      </c>
      <c r="H47" s="13">
        <f t="shared" ca="1" si="2"/>
        <v>35802</v>
      </c>
      <c r="I47">
        <f t="shared" ca="1" si="3"/>
        <v>29</v>
      </c>
      <c r="J47">
        <f ca="1">VLOOKUP(H47,'Raw data'!$A$3:$L$1417,5,FALSE)</f>
        <v>16.309999999999999</v>
      </c>
      <c r="K47" t="e">
        <f ca="1">VLOOKUP($H47,'Raw data'!$A$3:$L$1417,10,FALSE)</f>
        <v>#N/A</v>
      </c>
      <c r="L47">
        <f ca="1">VLOOKUP($H47,'Raw data'!$A$3:$L$1417,7,FALSE)</f>
        <v>27.36</v>
      </c>
      <c r="M47">
        <f ca="1">VLOOKUP($H47,'Raw data'!$A$3:$L$1417,8,FALSE)</f>
        <v>19.5</v>
      </c>
      <c r="N47" t="e">
        <f ca="1">VLOOKUP($H47,'Raw data'!$A$3:$L$1417,2,FALSE)</f>
        <v>#N/A</v>
      </c>
      <c r="O47" t="e">
        <f ca="1">VLOOKUP($H47,'Raw data'!$A$3:$L$1417,10,FALSE)</f>
        <v>#N/A</v>
      </c>
      <c r="P47">
        <f ca="1">VLOOKUP($H47,'Raw data'!$M$3:$N$1243,2,FALSE)</f>
        <v>17.600000000000001</v>
      </c>
      <c r="Q47" s="108">
        <v>38173</v>
      </c>
    </row>
    <row r="48" spans="1:17" x14ac:dyDescent="0.2">
      <c r="A48" s="13">
        <v>35790</v>
      </c>
      <c r="B48">
        <v>31.5</v>
      </c>
      <c r="E48" s="13">
        <f t="shared" si="1"/>
        <v>35803</v>
      </c>
      <c r="F48">
        <f t="shared" si="0"/>
        <v>30.59</v>
      </c>
      <c r="H48" s="13">
        <f t="shared" ca="1" si="2"/>
        <v>35803</v>
      </c>
      <c r="I48">
        <f t="shared" ca="1" si="3"/>
        <v>30.59</v>
      </c>
      <c r="J48">
        <f ca="1">VLOOKUP(H48,'Raw data'!$A$3:$L$1417,5,FALSE)</f>
        <v>15.14</v>
      </c>
      <c r="K48" t="e">
        <f ca="1">VLOOKUP($H48,'Raw data'!$A$3:$L$1417,10,FALSE)</f>
        <v>#N/A</v>
      </c>
      <c r="L48">
        <f ca="1">VLOOKUP($H48,'Raw data'!$A$3:$L$1417,7,FALSE)</f>
        <v>25.75</v>
      </c>
      <c r="M48">
        <f ca="1">VLOOKUP($H48,'Raw data'!$A$3:$L$1417,8,FALSE)</f>
        <v>18</v>
      </c>
      <c r="N48" t="e">
        <f ca="1">VLOOKUP($H48,'Raw data'!$A$3:$L$1417,2,FALSE)</f>
        <v>#N/A</v>
      </c>
      <c r="O48" t="e">
        <f ca="1">VLOOKUP($H48,'Raw data'!$A$3:$L$1417,10,FALSE)</f>
        <v>#N/A</v>
      </c>
      <c r="P48">
        <f ca="1">VLOOKUP($H48,'Raw data'!$M$3:$N$1243,2,FALSE)</f>
        <v>16.8</v>
      </c>
      <c r="Q48" s="108">
        <v>38236</v>
      </c>
    </row>
    <row r="49" spans="1:17" x14ac:dyDescent="0.2">
      <c r="A49" s="13">
        <v>35793</v>
      </c>
      <c r="B49">
        <v>31.5</v>
      </c>
      <c r="E49" s="13">
        <f t="shared" si="1"/>
        <v>35804</v>
      </c>
      <c r="F49">
        <f t="shared" si="0"/>
        <v>30</v>
      </c>
      <c r="H49" s="13">
        <f t="shared" ca="1" si="2"/>
        <v>35804</v>
      </c>
      <c r="I49">
        <f t="shared" ca="1" si="3"/>
        <v>30</v>
      </c>
      <c r="J49">
        <f ca="1">VLOOKUP(H49,'Raw data'!$A$3:$L$1417,5,FALSE)</f>
        <v>15.74</v>
      </c>
      <c r="K49">
        <f ca="1">VLOOKUP($H49,'Raw data'!$A$3:$L$1417,10,FALSE)</f>
        <v>18.5</v>
      </c>
      <c r="L49">
        <f ca="1">VLOOKUP($H49,'Raw data'!$A$3:$L$1417,7,FALSE)</f>
        <v>26.83</v>
      </c>
      <c r="M49">
        <f ca="1">VLOOKUP($H49,'Raw data'!$A$3:$L$1417,8,FALSE)</f>
        <v>18.5</v>
      </c>
      <c r="N49" t="e">
        <f ca="1">VLOOKUP($H49,'Raw data'!$A$3:$L$1417,2,FALSE)</f>
        <v>#N/A</v>
      </c>
      <c r="O49">
        <f ca="1">VLOOKUP($H49,'Raw data'!$A$3:$L$1417,10,FALSE)</f>
        <v>18.5</v>
      </c>
      <c r="P49">
        <f ca="1">VLOOKUP($H49,'Raw data'!$M$3:$N$1243,2,FALSE)</f>
        <v>18.12</v>
      </c>
      <c r="Q49" s="108">
        <v>38316</v>
      </c>
    </row>
    <row r="50" spans="1:17" x14ac:dyDescent="0.2">
      <c r="A50" s="13">
        <v>35794</v>
      </c>
      <c r="B50">
        <v>32.33</v>
      </c>
      <c r="E50" s="13">
        <f t="shared" si="1"/>
        <v>35807</v>
      </c>
      <c r="F50">
        <f t="shared" si="0"/>
        <v>31.67</v>
      </c>
      <c r="H50" s="13">
        <f t="shared" ca="1" si="2"/>
        <v>35807</v>
      </c>
      <c r="I50">
        <f t="shared" ca="1" si="3"/>
        <v>31.67</v>
      </c>
      <c r="J50">
        <f ca="1">VLOOKUP(H50,'Raw data'!$A$3:$L$1417,5,FALSE)</f>
        <v>19.25</v>
      </c>
      <c r="K50" t="e">
        <f ca="1">VLOOKUP($H50,'Raw data'!$A$3:$L$1417,10,FALSE)</f>
        <v>#N/A</v>
      </c>
      <c r="L50">
        <f ca="1">VLOOKUP($H50,'Raw data'!$A$3:$L$1417,7,FALSE)</f>
        <v>27.8</v>
      </c>
      <c r="M50">
        <f ca="1">VLOOKUP($H50,'Raw data'!$A$3:$L$1417,8,FALSE)</f>
        <v>25.25</v>
      </c>
      <c r="N50" t="e">
        <f ca="1">VLOOKUP($H50,'Raw data'!$A$3:$L$1417,2,FALSE)</f>
        <v>#N/A</v>
      </c>
      <c r="O50" t="e">
        <f ca="1">VLOOKUP($H50,'Raw data'!$A$3:$L$1417,10,FALSE)</f>
        <v>#N/A</v>
      </c>
      <c r="P50">
        <f ca="1">VLOOKUP($H50,'Raw data'!$M$3:$N$1243,2,FALSE)</f>
        <v>23.01</v>
      </c>
      <c r="Q50" s="108">
        <v>38346</v>
      </c>
    </row>
    <row r="51" spans="1:17" x14ac:dyDescent="0.2">
      <c r="A51" s="13">
        <v>35795</v>
      </c>
      <c r="B51">
        <v>32</v>
      </c>
      <c r="E51" s="13">
        <f t="shared" si="1"/>
        <v>35808</v>
      </c>
      <c r="F51">
        <f t="shared" si="0"/>
        <v>31.13</v>
      </c>
      <c r="H51" s="13">
        <f t="shared" ca="1" si="2"/>
        <v>35808</v>
      </c>
      <c r="I51">
        <f t="shared" ca="1" si="3"/>
        <v>31.13</v>
      </c>
      <c r="J51">
        <f ca="1">VLOOKUP(H51,'Raw data'!$A$3:$L$1417,5,FALSE)</f>
        <v>18.11</v>
      </c>
      <c r="K51">
        <f ca="1">VLOOKUP($H51,'Raw data'!$A$3:$L$1417,10,FALSE)</f>
        <v>18.25</v>
      </c>
      <c r="L51">
        <f ca="1">VLOOKUP($H51,'Raw data'!$A$3:$L$1417,7,FALSE)</f>
        <v>29.82</v>
      </c>
      <c r="M51">
        <f ca="1">VLOOKUP($H51,'Raw data'!$A$3:$L$1417,8,FALSE)</f>
        <v>23.5</v>
      </c>
      <c r="N51" t="e">
        <f ca="1">VLOOKUP($H51,'Raw data'!$A$3:$L$1417,2,FALSE)</f>
        <v>#N/A</v>
      </c>
      <c r="O51">
        <f ca="1">VLOOKUP($H51,'Raw data'!$A$3:$L$1417,10,FALSE)</f>
        <v>18.25</v>
      </c>
      <c r="P51">
        <f ca="1">VLOOKUP($H51,'Raw data'!$M$3:$N$1243,2,FALSE)</f>
        <v>21.45</v>
      </c>
      <c r="Q51" s="108">
        <v>38353</v>
      </c>
    </row>
    <row r="52" spans="1:17" x14ac:dyDescent="0.2">
      <c r="A52" s="13">
        <v>35797</v>
      </c>
      <c r="B52">
        <v>33</v>
      </c>
      <c r="E52" s="13">
        <f t="shared" si="1"/>
        <v>35809</v>
      </c>
      <c r="F52">
        <f t="shared" si="0"/>
        <v>32.81</v>
      </c>
      <c r="H52" s="13">
        <f t="shared" ca="1" si="2"/>
        <v>35809</v>
      </c>
      <c r="I52">
        <f t="shared" ca="1" si="3"/>
        <v>32.81</v>
      </c>
      <c r="J52">
        <f ca="1">VLOOKUP(H52,'Raw data'!$A$3:$L$1417,5,FALSE)</f>
        <v>18.149999999999999</v>
      </c>
      <c r="K52">
        <f ca="1">VLOOKUP($H52,'Raw data'!$A$3:$L$1417,10,FALSE)</f>
        <v>18.25</v>
      </c>
      <c r="L52">
        <f ca="1">VLOOKUP($H52,'Raw data'!$A$3:$L$1417,7,FALSE)</f>
        <v>29.6</v>
      </c>
      <c r="M52">
        <f ca="1">VLOOKUP($H52,'Raw data'!$A$3:$L$1417,8,FALSE)</f>
        <v>23</v>
      </c>
      <c r="N52" t="e">
        <f ca="1">VLOOKUP($H52,'Raw data'!$A$3:$L$1417,2,FALSE)</f>
        <v>#N/A</v>
      </c>
      <c r="O52">
        <f ca="1">VLOOKUP($H52,'Raw data'!$A$3:$L$1417,10,FALSE)</f>
        <v>18.25</v>
      </c>
      <c r="P52">
        <f ca="1">VLOOKUP($H52,'Raw data'!$M$3:$N$1243,2,FALSE)</f>
        <v>20.83</v>
      </c>
      <c r="Q52" s="108">
        <v>38502</v>
      </c>
    </row>
    <row r="53" spans="1:17" x14ac:dyDescent="0.2">
      <c r="A53" s="13">
        <v>35798</v>
      </c>
      <c r="B53">
        <v>31.5</v>
      </c>
      <c r="E53" s="13">
        <f t="shared" si="1"/>
        <v>35810</v>
      </c>
      <c r="F53">
        <f t="shared" si="0"/>
        <v>33</v>
      </c>
      <c r="H53" s="13">
        <f t="shared" ca="1" si="2"/>
        <v>35810</v>
      </c>
      <c r="I53">
        <f t="shared" ca="1" si="3"/>
        <v>33</v>
      </c>
      <c r="J53">
        <f ca="1">VLOOKUP(H53,'Raw data'!$A$3:$L$1417,5,FALSE)</f>
        <v>19.14</v>
      </c>
      <c r="K53">
        <f ca="1">VLOOKUP($H53,'Raw data'!$A$3:$L$1417,10,FALSE)</f>
        <v>18.25</v>
      </c>
      <c r="L53">
        <f ca="1">VLOOKUP($H53,'Raw data'!$A$3:$L$1417,7,FALSE)</f>
        <v>28.5</v>
      </c>
      <c r="M53">
        <f ca="1">VLOOKUP($H53,'Raw data'!$A$3:$L$1417,8,FALSE)</f>
        <v>22</v>
      </c>
      <c r="N53" t="e">
        <f ca="1">VLOOKUP($H53,'Raw data'!$A$3:$L$1417,2,FALSE)</f>
        <v>#N/A</v>
      </c>
      <c r="O53">
        <f ca="1">VLOOKUP($H53,'Raw data'!$A$3:$L$1417,10,FALSE)</f>
        <v>18.25</v>
      </c>
      <c r="P53">
        <f ca="1">VLOOKUP($H53,'Raw data'!$M$3:$N$1243,2,FALSE)</f>
        <v>22.43</v>
      </c>
      <c r="Q53" s="108">
        <v>38537</v>
      </c>
    </row>
    <row r="54" spans="1:17" x14ac:dyDescent="0.2">
      <c r="A54" s="13">
        <v>35799</v>
      </c>
      <c r="B54">
        <v>31.5</v>
      </c>
      <c r="E54" s="13">
        <f t="shared" si="1"/>
        <v>35811</v>
      </c>
      <c r="F54">
        <f t="shared" si="0"/>
        <v>32.5</v>
      </c>
      <c r="H54" s="13">
        <f t="shared" ca="1" si="2"/>
        <v>35811</v>
      </c>
      <c r="I54">
        <f t="shared" ca="1" si="3"/>
        <v>32.5</v>
      </c>
      <c r="J54">
        <f ca="1">VLOOKUP(H54,'Raw data'!$A$3:$L$1417,5,FALSE)</f>
        <v>17.61</v>
      </c>
      <c r="K54">
        <f ca="1">VLOOKUP($H54,'Raw data'!$A$3:$L$1417,10,FALSE)</f>
        <v>18.25</v>
      </c>
      <c r="L54">
        <f ca="1">VLOOKUP($H54,'Raw data'!$A$3:$L$1417,7,FALSE)</f>
        <v>29.13</v>
      </c>
      <c r="M54">
        <f ca="1">VLOOKUP($H54,'Raw data'!$A$3:$L$1417,8,FALSE)</f>
        <v>22</v>
      </c>
      <c r="N54" t="e">
        <f ca="1">VLOOKUP($H54,'Raw data'!$A$3:$L$1417,2,FALSE)</f>
        <v>#N/A</v>
      </c>
      <c r="O54">
        <f ca="1">VLOOKUP($H54,'Raw data'!$A$3:$L$1417,10,FALSE)</f>
        <v>18.25</v>
      </c>
      <c r="P54">
        <f ca="1">VLOOKUP($H54,'Raw data'!$M$3:$N$1243,2,FALSE)</f>
        <v>22.35</v>
      </c>
      <c r="Q54" s="108">
        <v>38600</v>
      </c>
    </row>
    <row r="55" spans="1:17" x14ac:dyDescent="0.2">
      <c r="A55" s="13">
        <v>35800</v>
      </c>
      <c r="B55">
        <v>32.75</v>
      </c>
      <c r="E55" s="13">
        <f t="shared" si="1"/>
        <v>35814</v>
      </c>
      <c r="F55">
        <f t="shared" si="0"/>
        <v>31.52</v>
      </c>
      <c r="H55" s="13">
        <f t="shared" ca="1" si="2"/>
        <v>35814</v>
      </c>
      <c r="I55">
        <f t="shared" ca="1" si="3"/>
        <v>31.52</v>
      </c>
      <c r="J55">
        <f ca="1">VLOOKUP(H55,'Raw data'!$A$3:$L$1417,5,FALSE)</f>
        <v>16.989999999999998</v>
      </c>
      <c r="K55" t="e">
        <f ca="1">VLOOKUP($H55,'Raw data'!$A$3:$L$1417,10,FALSE)</f>
        <v>#N/A</v>
      </c>
      <c r="L55">
        <f ca="1">VLOOKUP($H55,'Raw data'!$A$3:$L$1417,7,FALSE)</f>
        <v>27.83</v>
      </c>
      <c r="M55">
        <f ca="1">VLOOKUP($H55,'Raw data'!$A$3:$L$1417,8,FALSE)</f>
        <v>22.25</v>
      </c>
      <c r="N55" t="e">
        <f ca="1">VLOOKUP($H55,'Raw data'!$A$3:$L$1417,2,FALSE)</f>
        <v>#N/A</v>
      </c>
      <c r="O55" t="e">
        <f ca="1">VLOOKUP($H55,'Raw data'!$A$3:$L$1417,10,FALSE)</f>
        <v>#N/A</v>
      </c>
      <c r="P55">
        <f ca="1">VLOOKUP($H55,'Raw data'!$M$3:$N$1243,2,FALSE)</f>
        <v>20.7</v>
      </c>
      <c r="Q55" s="108">
        <v>38680</v>
      </c>
    </row>
    <row r="56" spans="1:17" x14ac:dyDescent="0.2">
      <c r="A56" s="13">
        <v>35801</v>
      </c>
      <c r="B56">
        <v>31.67</v>
      </c>
      <c r="E56" s="13">
        <f t="shared" si="1"/>
        <v>35815</v>
      </c>
      <c r="F56">
        <f t="shared" si="0"/>
        <v>29.5</v>
      </c>
      <c r="H56" s="13">
        <f t="shared" ca="1" si="2"/>
        <v>35815</v>
      </c>
      <c r="I56">
        <f t="shared" ca="1" si="3"/>
        <v>29.5</v>
      </c>
      <c r="J56">
        <f ca="1">VLOOKUP(H56,'Raw data'!$A$3:$L$1417,5,FALSE)</f>
        <v>17.28</v>
      </c>
      <c r="K56" t="e">
        <f ca="1">VLOOKUP($H56,'Raw data'!$A$3:$L$1417,10,FALSE)</f>
        <v>#N/A</v>
      </c>
      <c r="L56">
        <f ca="1">VLOOKUP($H56,'Raw data'!$A$3:$L$1417,7,FALSE)</f>
        <v>27.83</v>
      </c>
      <c r="M56">
        <f ca="1">VLOOKUP($H56,'Raw data'!$A$3:$L$1417,8,FALSE)</f>
        <v>22.25</v>
      </c>
      <c r="N56" t="e">
        <f ca="1">VLOOKUP($H56,'Raw data'!$A$3:$L$1417,2,FALSE)</f>
        <v>#N/A</v>
      </c>
      <c r="O56" t="e">
        <f ca="1">VLOOKUP($H56,'Raw data'!$A$3:$L$1417,10,FALSE)</f>
        <v>#N/A</v>
      </c>
      <c r="P56">
        <f ca="1">VLOOKUP($H56,'Raw data'!$M$3:$N$1243,2,FALSE)</f>
        <v>20.92</v>
      </c>
      <c r="Q56" s="108">
        <v>38711</v>
      </c>
    </row>
    <row r="57" spans="1:17" x14ac:dyDescent="0.2">
      <c r="A57" s="13">
        <v>35802</v>
      </c>
      <c r="B57">
        <v>29</v>
      </c>
      <c r="E57" s="13">
        <f t="shared" si="1"/>
        <v>35816</v>
      </c>
      <c r="F57">
        <f t="shared" si="0"/>
        <v>29.5</v>
      </c>
      <c r="H57" s="13">
        <f t="shared" ca="1" si="2"/>
        <v>35816</v>
      </c>
      <c r="I57">
        <f t="shared" ca="1" si="3"/>
        <v>29.5</v>
      </c>
      <c r="J57">
        <f ca="1">VLOOKUP(H57,'Raw data'!$A$3:$L$1417,5,FALSE)</f>
        <v>19.03</v>
      </c>
      <c r="K57">
        <f ca="1">VLOOKUP($H57,'Raw data'!$A$3:$L$1417,10,FALSE)</f>
        <v>21.58</v>
      </c>
      <c r="L57">
        <f ca="1">VLOOKUP($H57,'Raw data'!$A$3:$L$1417,7,FALSE)</f>
        <v>26.75</v>
      </c>
      <c r="M57" t="e">
        <f ca="1">VLOOKUP($H57,'Raw data'!$A$3:$L$1417,8,FALSE)</f>
        <v>#N/A</v>
      </c>
      <c r="N57" t="e">
        <f ca="1">VLOOKUP($H57,'Raw data'!$A$3:$L$1417,2,FALSE)</f>
        <v>#N/A</v>
      </c>
      <c r="O57">
        <f ca="1">VLOOKUP($H57,'Raw data'!$A$3:$L$1417,10,FALSE)</f>
        <v>21.58</v>
      </c>
      <c r="P57">
        <f ca="1">VLOOKUP($H57,'Raw data'!$M$3:$N$1243,2,FALSE)</f>
        <v>20.72</v>
      </c>
    </row>
    <row r="58" spans="1:17" x14ac:dyDescent="0.2">
      <c r="A58" s="13">
        <v>35803</v>
      </c>
      <c r="B58">
        <v>30.59</v>
      </c>
      <c r="E58" s="13">
        <f t="shared" si="1"/>
        <v>35817</v>
      </c>
      <c r="F58">
        <f t="shared" si="0"/>
        <v>31.17</v>
      </c>
      <c r="H58" s="13">
        <f t="shared" ca="1" si="2"/>
        <v>35817</v>
      </c>
      <c r="I58">
        <f t="shared" ca="1" si="3"/>
        <v>31.17</v>
      </c>
      <c r="J58">
        <f ca="1">VLOOKUP(H58,'Raw data'!$A$3:$L$1417,5,FALSE)</f>
        <v>17.71</v>
      </c>
      <c r="K58">
        <f ca="1">VLOOKUP($H58,'Raw data'!$A$3:$L$1417,10,FALSE)</f>
        <v>21.58</v>
      </c>
      <c r="L58">
        <f ca="1">VLOOKUP($H58,'Raw data'!$A$3:$L$1417,7,FALSE)</f>
        <v>26.5</v>
      </c>
      <c r="M58" t="e">
        <f ca="1">VLOOKUP($H58,'Raw data'!$A$3:$L$1417,8,FALSE)</f>
        <v>#N/A</v>
      </c>
      <c r="N58" t="e">
        <f ca="1">VLOOKUP($H58,'Raw data'!$A$3:$L$1417,2,FALSE)</f>
        <v>#N/A</v>
      </c>
      <c r="O58">
        <f ca="1">VLOOKUP($H58,'Raw data'!$A$3:$L$1417,10,FALSE)</f>
        <v>21.58</v>
      </c>
      <c r="P58">
        <f ca="1">VLOOKUP($H58,'Raw data'!$M$3:$N$1243,2,FALSE)</f>
        <v>21.86</v>
      </c>
    </row>
    <row r="59" spans="1:17" x14ac:dyDescent="0.2">
      <c r="A59" s="13">
        <v>35804</v>
      </c>
      <c r="B59">
        <v>30</v>
      </c>
      <c r="E59" s="13">
        <f t="shared" si="1"/>
        <v>35818</v>
      </c>
      <c r="F59">
        <f t="shared" si="0"/>
        <v>30</v>
      </c>
      <c r="H59" s="13">
        <f t="shared" ca="1" si="2"/>
        <v>35818</v>
      </c>
      <c r="I59">
        <f t="shared" ca="1" si="3"/>
        <v>30</v>
      </c>
      <c r="J59">
        <f ca="1">VLOOKUP(H59,'Raw data'!$A$3:$L$1417,5,FALSE)</f>
        <v>17.350000000000001</v>
      </c>
      <c r="K59">
        <f ca="1">VLOOKUP($H59,'Raw data'!$A$3:$L$1417,10,FALSE)</f>
        <v>21.58</v>
      </c>
      <c r="L59">
        <f ca="1">VLOOKUP($H59,'Raw data'!$A$3:$L$1417,7,FALSE)</f>
        <v>30</v>
      </c>
      <c r="M59" t="e">
        <f ca="1">VLOOKUP($H59,'Raw data'!$A$3:$L$1417,8,FALSE)</f>
        <v>#N/A</v>
      </c>
      <c r="N59" t="e">
        <f ca="1">VLOOKUP($H59,'Raw data'!$A$3:$L$1417,2,FALSE)</f>
        <v>#N/A</v>
      </c>
      <c r="O59">
        <f ca="1">VLOOKUP($H59,'Raw data'!$A$3:$L$1417,10,FALSE)</f>
        <v>21.58</v>
      </c>
      <c r="P59">
        <f ca="1">VLOOKUP($H59,'Raw data'!$M$3:$N$1243,2,FALSE)</f>
        <v>20.41</v>
      </c>
    </row>
    <row r="60" spans="1:17" x14ac:dyDescent="0.2">
      <c r="A60" s="13">
        <v>35805</v>
      </c>
      <c r="B60">
        <v>29.67</v>
      </c>
      <c r="E60" s="13">
        <f t="shared" si="1"/>
        <v>35821</v>
      </c>
      <c r="F60">
        <f t="shared" si="0"/>
        <v>30.83</v>
      </c>
      <c r="H60" s="13">
        <f t="shared" ca="1" si="2"/>
        <v>35821</v>
      </c>
      <c r="I60">
        <f t="shared" ca="1" si="3"/>
        <v>30.83</v>
      </c>
      <c r="J60">
        <f ca="1">VLOOKUP(H60,'Raw data'!$A$3:$L$1417,5,FALSE)</f>
        <v>16.940000000000001</v>
      </c>
      <c r="K60" t="e">
        <f ca="1">VLOOKUP($H60,'Raw data'!$A$3:$L$1417,10,FALSE)</f>
        <v>#N/A</v>
      </c>
      <c r="L60">
        <f ca="1">VLOOKUP($H60,'Raw data'!$A$3:$L$1417,7,FALSE)</f>
        <v>29</v>
      </c>
      <c r="M60" t="e">
        <f ca="1">VLOOKUP($H60,'Raw data'!$A$3:$L$1417,8,FALSE)</f>
        <v>#N/A</v>
      </c>
      <c r="N60" t="e">
        <f ca="1">VLOOKUP($H60,'Raw data'!$A$3:$L$1417,2,FALSE)</f>
        <v>#N/A</v>
      </c>
      <c r="O60" t="e">
        <f ca="1">VLOOKUP($H60,'Raw data'!$A$3:$L$1417,10,FALSE)</f>
        <v>#N/A</v>
      </c>
      <c r="P60">
        <f ca="1">VLOOKUP($H60,'Raw data'!$M$3:$N$1243,2,FALSE)</f>
        <v>20.77</v>
      </c>
    </row>
    <row r="61" spans="1:17" x14ac:dyDescent="0.2">
      <c r="A61" s="13">
        <v>35806</v>
      </c>
      <c r="B61">
        <v>29.67</v>
      </c>
      <c r="E61" s="13">
        <f t="shared" si="1"/>
        <v>35822</v>
      </c>
      <c r="F61">
        <f t="shared" si="0"/>
        <v>31</v>
      </c>
      <c r="H61" s="13">
        <f t="shared" ca="1" si="2"/>
        <v>35822</v>
      </c>
      <c r="I61">
        <f t="shared" ca="1" si="3"/>
        <v>31</v>
      </c>
      <c r="J61">
        <f ca="1">VLOOKUP(H61,'Raw data'!$A$3:$L$1417,5,FALSE)</f>
        <v>16.309999999999999</v>
      </c>
      <c r="K61" t="e">
        <f ca="1">VLOOKUP($H61,'Raw data'!$A$3:$L$1417,10,FALSE)</f>
        <v>#N/A</v>
      </c>
      <c r="L61">
        <f ca="1">VLOOKUP($H61,'Raw data'!$A$3:$L$1417,7,FALSE)</f>
        <v>28.6</v>
      </c>
      <c r="M61" t="e">
        <f ca="1">VLOOKUP($H61,'Raw data'!$A$3:$L$1417,8,FALSE)</f>
        <v>#N/A</v>
      </c>
      <c r="N61" t="e">
        <f ca="1">VLOOKUP($H61,'Raw data'!$A$3:$L$1417,2,FALSE)</f>
        <v>#N/A</v>
      </c>
      <c r="O61" t="e">
        <f ca="1">VLOOKUP($H61,'Raw data'!$A$3:$L$1417,10,FALSE)</f>
        <v>#N/A</v>
      </c>
      <c r="P61">
        <f ca="1">VLOOKUP($H61,'Raw data'!$M$3:$N$1243,2,FALSE)</f>
        <v>21.82</v>
      </c>
    </row>
    <row r="62" spans="1:17" x14ac:dyDescent="0.2">
      <c r="A62" s="13">
        <v>35807</v>
      </c>
      <c r="B62">
        <v>31.67</v>
      </c>
      <c r="E62" s="13">
        <f t="shared" si="1"/>
        <v>35823</v>
      </c>
      <c r="F62">
        <f t="shared" si="0"/>
        <v>31.5</v>
      </c>
      <c r="H62" s="13">
        <f t="shared" ca="1" si="2"/>
        <v>35823</v>
      </c>
      <c r="I62">
        <f t="shared" ca="1" si="3"/>
        <v>31.5</v>
      </c>
      <c r="J62">
        <f ca="1">VLOOKUP(H62,'Raw data'!$A$3:$L$1417,5,FALSE)</f>
        <v>16</v>
      </c>
      <c r="K62" t="e">
        <f ca="1">VLOOKUP($H62,'Raw data'!$A$3:$L$1417,10,FALSE)</f>
        <v>#N/A</v>
      </c>
      <c r="L62">
        <f ca="1">VLOOKUP($H62,'Raw data'!$A$3:$L$1417,7,FALSE)</f>
        <v>28.6</v>
      </c>
      <c r="M62" t="e">
        <f ca="1">VLOOKUP($H62,'Raw data'!$A$3:$L$1417,8,FALSE)</f>
        <v>#N/A</v>
      </c>
      <c r="N62" t="e">
        <f ca="1">VLOOKUP($H62,'Raw data'!$A$3:$L$1417,2,FALSE)</f>
        <v>#N/A</v>
      </c>
      <c r="O62" t="e">
        <f ca="1">VLOOKUP($H62,'Raw data'!$A$3:$L$1417,10,FALSE)</f>
        <v>#N/A</v>
      </c>
      <c r="P62">
        <f ca="1">VLOOKUP($H62,'Raw data'!$M$3:$N$1243,2,FALSE)</f>
        <v>21.38</v>
      </c>
    </row>
    <row r="63" spans="1:17" x14ac:dyDescent="0.2">
      <c r="A63" s="13">
        <v>35808</v>
      </c>
      <c r="B63">
        <v>31.13</v>
      </c>
      <c r="E63" s="13">
        <f t="shared" si="1"/>
        <v>35824</v>
      </c>
      <c r="F63">
        <f t="shared" si="0"/>
        <v>30</v>
      </c>
      <c r="H63" s="13">
        <f t="shared" ca="1" si="2"/>
        <v>35824</v>
      </c>
      <c r="I63">
        <f t="shared" ca="1" si="3"/>
        <v>30</v>
      </c>
      <c r="J63">
        <f ca="1">VLOOKUP(H63,'Raw data'!$A$3:$L$1417,5,FALSE)</f>
        <v>15.86</v>
      </c>
      <c r="K63" t="e">
        <f ca="1">VLOOKUP($H63,'Raw data'!$A$3:$L$1417,10,FALSE)</f>
        <v>#N/A</v>
      </c>
      <c r="L63">
        <f ca="1">VLOOKUP($H63,'Raw data'!$A$3:$L$1417,7,FALSE)</f>
        <v>25.67</v>
      </c>
      <c r="M63" t="e">
        <f ca="1">VLOOKUP($H63,'Raw data'!$A$3:$L$1417,8,FALSE)</f>
        <v>#N/A</v>
      </c>
      <c r="N63" t="e">
        <f ca="1">VLOOKUP($H63,'Raw data'!$A$3:$L$1417,2,FALSE)</f>
        <v>#N/A</v>
      </c>
      <c r="O63" t="e">
        <f ca="1">VLOOKUP($H63,'Raw data'!$A$3:$L$1417,10,FALSE)</f>
        <v>#N/A</v>
      </c>
      <c r="P63">
        <f ca="1">VLOOKUP($H63,'Raw data'!$M$3:$N$1243,2,FALSE)</f>
        <v>20.41</v>
      </c>
    </row>
    <row r="64" spans="1:17" x14ac:dyDescent="0.2">
      <c r="A64" s="13">
        <v>35809</v>
      </c>
      <c r="B64">
        <v>32.81</v>
      </c>
      <c r="E64" s="13">
        <f t="shared" si="1"/>
        <v>35825</v>
      </c>
      <c r="F64">
        <f t="shared" si="0"/>
        <v>30</v>
      </c>
      <c r="H64" s="13">
        <f t="shared" ca="1" si="2"/>
        <v>35825</v>
      </c>
      <c r="I64">
        <f t="shared" ca="1" si="3"/>
        <v>30</v>
      </c>
      <c r="J64">
        <f ca="1">VLOOKUP(H64,'Raw data'!$A$3:$L$1417,5,FALSE)</f>
        <v>15.25</v>
      </c>
      <c r="K64" t="e">
        <f ca="1">VLOOKUP($H64,'Raw data'!$A$3:$L$1417,10,FALSE)</f>
        <v>#N/A</v>
      </c>
      <c r="L64">
        <f ca="1">VLOOKUP($H64,'Raw data'!$A$3:$L$1417,7,FALSE)</f>
        <v>25.5</v>
      </c>
      <c r="M64">
        <f ca="1">VLOOKUP($H64,'Raw data'!$A$3:$L$1417,8,FALSE)</f>
        <v>21.5</v>
      </c>
      <c r="N64" t="e">
        <f ca="1">VLOOKUP($H64,'Raw data'!$A$3:$L$1417,2,FALSE)</f>
        <v>#N/A</v>
      </c>
      <c r="O64" t="e">
        <f ca="1">VLOOKUP($H64,'Raw data'!$A$3:$L$1417,10,FALSE)</f>
        <v>#N/A</v>
      </c>
      <c r="P64">
        <f ca="1">VLOOKUP($H64,'Raw data'!$M$3:$N$1243,2,FALSE)</f>
        <v>19.52</v>
      </c>
    </row>
    <row r="65" spans="1:16" x14ac:dyDescent="0.2">
      <c r="A65" s="13">
        <v>35810</v>
      </c>
      <c r="B65">
        <v>33</v>
      </c>
      <c r="E65" s="13">
        <f t="shared" si="1"/>
        <v>35828</v>
      </c>
      <c r="F65">
        <f t="shared" si="0"/>
        <v>30</v>
      </c>
      <c r="H65" s="13">
        <f t="shared" ca="1" si="2"/>
        <v>35828</v>
      </c>
      <c r="I65">
        <f t="shared" ca="1" si="3"/>
        <v>30</v>
      </c>
      <c r="J65">
        <f ca="1">VLOOKUP(H65,'Raw data'!$A$3:$L$1417,5,FALSE)</f>
        <v>15.79</v>
      </c>
      <c r="K65" t="e">
        <f ca="1">VLOOKUP($H65,'Raw data'!$A$3:$L$1417,10,FALSE)</f>
        <v>#N/A</v>
      </c>
      <c r="L65">
        <f ca="1">VLOOKUP($H65,'Raw data'!$A$3:$L$1417,7,FALSE)</f>
        <v>23.75</v>
      </c>
      <c r="M65">
        <f ca="1">VLOOKUP($H65,'Raw data'!$A$3:$L$1417,8,FALSE)</f>
        <v>20.5</v>
      </c>
      <c r="N65" t="e">
        <f ca="1">VLOOKUP($H65,'Raw data'!$A$3:$L$1417,2,FALSE)</f>
        <v>#N/A</v>
      </c>
      <c r="O65" t="e">
        <f ca="1">VLOOKUP($H65,'Raw data'!$A$3:$L$1417,10,FALSE)</f>
        <v>#N/A</v>
      </c>
      <c r="P65">
        <f ca="1">VLOOKUP($H65,'Raw data'!$M$3:$N$1243,2,FALSE)</f>
        <v>18.940000000000001</v>
      </c>
    </row>
    <row r="66" spans="1:16" x14ac:dyDescent="0.2">
      <c r="A66" s="13">
        <v>35811</v>
      </c>
      <c r="B66">
        <v>32.5</v>
      </c>
      <c r="E66" s="13">
        <f t="shared" si="1"/>
        <v>35829</v>
      </c>
      <c r="F66">
        <f t="shared" si="0"/>
        <v>28.5</v>
      </c>
      <c r="H66" s="13">
        <f t="shared" ca="1" si="2"/>
        <v>35829</v>
      </c>
      <c r="I66">
        <f t="shared" ca="1" si="3"/>
        <v>28.5</v>
      </c>
      <c r="J66">
        <f ca="1">VLOOKUP(H66,'Raw data'!$A$3:$L$1417,5,FALSE)</f>
        <v>16.45</v>
      </c>
      <c r="K66">
        <f ca="1">VLOOKUP($H66,'Raw data'!$A$3:$L$1417,10,FALSE)</f>
        <v>18</v>
      </c>
      <c r="L66">
        <f ca="1">VLOOKUP($H66,'Raw data'!$A$3:$L$1417,7,FALSE)</f>
        <v>24.63</v>
      </c>
      <c r="M66">
        <f ca="1">VLOOKUP($H66,'Raw data'!$A$3:$L$1417,8,FALSE)</f>
        <v>20.75</v>
      </c>
      <c r="N66" t="e">
        <f ca="1">VLOOKUP($H66,'Raw data'!$A$3:$L$1417,2,FALSE)</f>
        <v>#N/A</v>
      </c>
      <c r="O66">
        <f ca="1">VLOOKUP($H66,'Raw data'!$A$3:$L$1417,10,FALSE)</f>
        <v>18</v>
      </c>
      <c r="P66">
        <f ca="1">VLOOKUP($H66,'Raw data'!$M$3:$N$1243,2,FALSE)</f>
        <v>20.309999999999999</v>
      </c>
    </row>
    <row r="67" spans="1:16" x14ac:dyDescent="0.2">
      <c r="A67" s="13">
        <v>35812</v>
      </c>
      <c r="B67">
        <v>30.96</v>
      </c>
      <c r="E67" s="13">
        <f t="shared" si="1"/>
        <v>35830</v>
      </c>
      <c r="F67">
        <f t="shared" si="0"/>
        <v>27.65</v>
      </c>
      <c r="H67" s="13">
        <f t="shared" ca="1" si="2"/>
        <v>35830</v>
      </c>
      <c r="I67">
        <f t="shared" ca="1" si="3"/>
        <v>27.65</v>
      </c>
      <c r="J67">
        <f ca="1">VLOOKUP(H67,'Raw data'!$A$3:$L$1417,5,FALSE)</f>
        <v>17.059999999999999</v>
      </c>
      <c r="K67">
        <f ca="1">VLOOKUP($H67,'Raw data'!$A$3:$L$1417,10,FALSE)</f>
        <v>18</v>
      </c>
      <c r="L67">
        <f ca="1">VLOOKUP($H67,'Raw data'!$A$3:$L$1417,7,FALSE)</f>
        <v>23</v>
      </c>
      <c r="M67">
        <f ca="1">VLOOKUP($H67,'Raw data'!$A$3:$L$1417,8,FALSE)</f>
        <v>23.25</v>
      </c>
      <c r="N67" t="e">
        <f ca="1">VLOOKUP($H67,'Raw data'!$A$3:$L$1417,2,FALSE)</f>
        <v>#N/A</v>
      </c>
      <c r="O67">
        <f ca="1">VLOOKUP($H67,'Raw data'!$A$3:$L$1417,10,FALSE)</f>
        <v>18</v>
      </c>
      <c r="P67">
        <f ca="1">VLOOKUP($H67,'Raw data'!$M$3:$N$1243,2,FALSE)</f>
        <v>20.47</v>
      </c>
    </row>
    <row r="68" spans="1:16" x14ac:dyDescent="0.2">
      <c r="A68" s="13">
        <v>35813</v>
      </c>
      <c r="B68">
        <v>30.96</v>
      </c>
      <c r="E68" s="13">
        <f t="shared" si="1"/>
        <v>35831</v>
      </c>
      <c r="F68">
        <f t="shared" ref="F68:F131" si="4">VLOOKUP(E68,$A$3:$B$1257,2,FALSE)</f>
        <v>27.75</v>
      </c>
      <c r="H68" s="13">
        <f t="shared" ca="1" si="2"/>
        <v>35831</v>
      </c>
      <c r="I68">
        <f t="shared" ca="1" si="3"/>
        <v>27.75</v>
      </c>
      <c r="J68">
        <f ca="1">VLOOKUP(H68,'Raw data'!$A$3:$L$1417,5,FALSE)</f>
        <v>19.79</v>
      </c>
      <c r="K68">
        <f ca="1">VLOOKUP($H68,'Raw data'!$A$3:$L$1417,10,FALSE)</f>
        <v>21.71</v>
      </c>
      <c r="L68">
        <f ca="1">VLOOKUP($H68,'Raw data'!$A$3:$L$1417,7,FALSE)</f>
        <v>25</v>
      </c>
      <c r="M68">
        <f ca="1">VLOOKUP($H68,'Raw data'!$A$3:$L$1417,8,FALSE)</f>
        <v>23.25</v>
      </c>
      <c r="N68" t="e">
        <f ca="1">VLOOKUP($H68,'Raw data'!$A$3:$L$1417,2,FALSE)</f>
        <v>#N/A</v>
      </c>
      <c r="O68">
        <f ca="1">VLOOKUP($H68,'Raw data'!$A$3:$L$1417,10,FALSE)</f>
        <v>21.71</v>
      </c>
      <c r="P68">
        <f ca="1">VLOOKUP($H68,'Raw data'!$M$3:$N$1243,2,FALSE)</f>
        <v>21.67</v>
      </c>
    </row>
    <row r="69" spans="1:16" x14ac:dyDescent="0.2">
      <c r="A69" s="13">
        <v>35814</v>
      </c>
      <c r="B69">
        <v>31.52</v>
      </c>
      <c r="E69" s="13">
        <f t="shared" ref="E69:E132" si="5">CHOOSE(IF(WEEKDAY(E68+1,2)=6,1,IF(WEEKDAY(E68+1,2)=7,2,3)),IF(ISNUMBER(MATCH(E68+3,$Q$3:$Q$56,0)),E68+4,E68+3),IF(ISNUMBER(MATCH(E68+2,$Q$3:$Q$56,0)),E68+3,E68+2),IF(ISNUMBER(MATCH(E68+1,$Q$3:$Q$56,0)),E68+2,E68+1))</f>
        <v>35832</v>
      </c>
      <c r="F69">
        <f t="shared" si="4"/>
        <v>27.67</v>
      </c>
      <c r="H69" s="13">
        <f t="shared" ref="H69:H132" ca="1" si="6">OFFSET($E$3,IF(ISNUMBER(VLOOKUP(OFFSET($E$3,MATCH(H68,$E$3:$E$1028,0),0),$E$3:$F$1067,2,FALSE)),MATCH(H68,$E$3:$E$1028,0),MATCH(H68,$E$3:$E$1028,0)+1),0)</f>
        <v>35832</v>
      </c>
      <c r="I69">
        <f t="shared" ref="I69:I132" ca="1" si="7">VLOOKUP(H69,$A$3:$B$1257,2,FALSE)</f>
        <v>27.67</v>
      </c>
      <c r="J69">
        <f ca="1">VLOOKUP(H69,'Raw data'!$A$3:$L$1417,5,FALSE)</f>
        <v>21.05</v>
      </c>
      <c r="K69">
        <f ca="1">VLOOKUP($H69,'Raw data'!$A$3:$L$1417,10,FALSE)</f>
        <v>23</v>
      </c>
      <c r="L69">
        <f ca="1">VLOOKUP($H69,'Raw data'!$A$3:$L$1417,7,FALSE)</f>
        <v>25.8</v>
      </c>
      <c r="M69">
        <f ca="1">VLOOKUP($H69,'Raw data'!$A$3:$L$1417,8,FALSE)</f>
        <v>22.5</v>
      </c>
      <c r="N69" t="e">
        <f ca="1">VLOOKUP($H69,'Raw data'!$A$3:$L$1417,2,FALSE)</f>
        <v>#N/A</v>
      </c>
      <c r="O69">
        <f ca="1">VLOOKUP($H69,'Raw data'!$A$3:$L$1417,10,FALSE)</f>
        <v>23</v>
      </c>
      <c r="P69">
        <f ca="1">VLOOKUP($H69,'Raw data'!$M$3:$N$1243,2,FALSE)</f>
        <v>23.56</v>
      </c>
    </row>
    <row r="70" spans="1:16" x14ac:dyDescent="0.2">
      <c r="A70" s="13">
        <v>35815</v>
      </c>
      <c r="B70">
        <v>29.5</v>
      </c>
      <c r="E70" s="13">
        <f t="shared" si="5"/>
        <v>35835</v>
      </c>
      <c r="F70">
        <f t="shared" si="4"/>
        <v>29.74</v>
      </c>
      <c r="H70" s="13">
        <f t="shared" ca="1" si="6"/>
        <v>35835</v>
      </c>
      <c r="I70">
        <f t="shared" ca="1" si="7"/>
        <v>29.74</v>
      </c>
      <c r="J70">
        <f ca="1">VLOOKUP(H70,'Raw data'!$A$3:$L$1417,5,FALSE)</f>
        <v>18.13</v>
      </c>
      <c r="K70">
        <f ca="1">VLOOKUP($H70,'Raw data'!$A$3:$L$1417,10,FALSE)</f>
        <v>21.5</v>
      </c>
      <c r="L70">
        <f ca="1">VLOOKUP($H70,'Raw data'!$A$3:$L$1417,7,FALSE)</f>
        <v>25.75</v>
      </c>
      <c r="M70">
        <f ca="1">VLOOKUP($H70,'Raw data'!$A$3:$L$1417,8,FALSE)</f>
        <v>21.9</v>
      </c>
      <c r="N70" t="e">
        <f ca="1">VLOOKUP($H70,'Raw data'!$A$3:$L$1417,2,FALSE)</f>
        <v>#N/A</v>
      </c>
      <c r="O70">
        <f ca="1">VLOOKUP($H70,'Raw data'!$A$3:$L$1417,10,FALSE)</f>
        <v>21.5</v>
      </c>
      <c r="P70">
        <f ca="1">VLOOKUP($H70,'Raw data'!$M$3:$N$1243,2,FALSE)</f>
        <v>22.35</v>
      </c>
    </row>
    <row r="71" spans="1:16" x14ac:dyDescent="0.2">
      <c r="A71" s="13">
        <v>35816</v>
      </c>
      <c r="B71">
        <v>29.5</v>
      </c>
      <c r="E71" s="13">
        <f t="shared" si="5"/>
        <v>35836</v>
      </c>
      <c r="F71">
        <f t="shared" si="4"/>
        <v>29.93</v>
      </c>
      <c r="H71" s="13">
        <f t="shared" ca="1" si="6"/>
        <v>35836</v>
      </c>
      <c r="I71">
        <f t="shared" ca="1" si="7"/>
        <v>29.93</v>
      </c>
      <c r="J71">
        <f ca="1">VLOOKUP(H71,'Raw data'!$A$3:$L$1417,5,FALSE)</f>
        <v>17.27</v>
      </c>
      <c r="K71">
        <f ca="1">VLOOKUP($H71,'Raw data'!$A$3:$L$1417,10,FALSE)</f>
        <v>19.88</v>
      </c>
      <c r="L71">
        <f ca="1">VLOOKUP($H71,'Raw data'!$A$3:$L$1417,7,FALSE)</f>
        <v>26.38</v>
      </c>
      <c r="M71">
        <f ca="1">VLOOKUP($H71,'Raw data'!$A$3:$L$1417,8,FALSE)</f>
        <v>21.38</v>
      </c>
      <c r="N71" t="e">
        <f ca="1">VLOOKUP($H71,'Raw data'!$A$3:$L$1417,2,FALSE)</f>
        <v>#N/A</v>
      </c>
      <c r="O71">
        <f ca="1">VLOOKUP($H71,'Raw data'!$A$3:$L$1417,10,FALSE)</f>
        <v>19.88</v>
      </c>
      <c r="P71">
        <f ca="1">VLOOKUP($H71,'Raw data'!$M$3:$N$1243,2,FALSE)</f>
        <v>21.79</v>
      </c>
    </row>
    <row r="72" spans="1:16" x14ac:dyDescent="0.2">
      <c r="A72" s="13">
        <v>35817</v>
      </c>
      <c r="B72">
        <v>31.17</v>
      </c>
      <c r="E72" s="13">
        <f t="shared" si="5"/>
        <v>35837</v>
      </c>
      <c r="F72">
        <f t="shared" si="4"/>
        <v>28.87</v>
      </c>
      <c r="H72" s="13">
        <f t="shared" ca="1" si="6"/>
        <v>35837</v>
      </c>
      <c r="I72">
        <f t="shared" ca="1" si="7"/>
        <v>28.87</v>
      </c>
      <c r="J72">
        <f ca="1">VLOOKUP(H72,'Raw data'!$A$3:$L$1417,5,FALSE)</f>
        <v>16.61</v>
      </c>
      <c r="K72">
        <f ca="1">VLOOKUP($H72,'Raw data'!$A$3:$L$1417,10,FALSE)</f>
        <v>19.88</v>
      </c>
      <c r="L72">
        <f ca="1">VLOOKUP($H72,'Raw data'!$A$3:$L$1417,7,FALSE)</f>
        <v>26.42</v>
      </c>
      <c r="M72">
        <f ca="1">VLOOKUP($H72,'Raw data'!$A$3:$L$1417,8,FALSE)</f>
        <v>21.65</v>
      </c>
      <c r="N72" t="e">
        <f ca="1">VLOOKUP($H72,'Raw data'!$A$3:$L$1417,2,FALSE)</f>
        <v>#N/A</v>
      </c>
      <c r="O72">
        <f ca="1">VLOOKUP($H72,'Raw data'!$A$3:$L$1417,10,FALSE)</f>
        <v>19.88</v>
      </c>
      <c r="P72">
        <f ca="1">VLOOKUP($H72,'Raw data'!$M$3:$N$1243,2,FALSE)</f>
        <v>19.52</v>
      </c>
    </row>
    <row r="73" spans="1:16" x14ac:dyDescent="0.2">
      <c r="A73" s="13">
        <v>35818</v>
      </c>
      <c r="B73">
        <v>30</v>
      </c>
      <c r="E73" s="13">
        <f t="shared" si="5"/>
        <v>35838</v>
      </c>
      <c r="F73">
        <f t="shared" si="4"/>
        <v>27.87</v>
      </c>
      <c r="H73" s="13">
        <f t="shared" ca="1" si="6"/>
        <v>35838</v>
      </c>
      <c r="I73">
        <f t="shared" ca="1" si="7"/>
        <v>27.87</v>
      </c>
      <c r="J73">
        <f ca="1">VLOOKUP(H73,'Raw data'!$A$3:$L$1417,5,FALSE)</f>
        <v>16.39</v>
      </c>
      <c r="K73">
        <f ca="1">VLOOKUP($H73,'Raw data'!$A$3:$L$1417,10,FALSE)</f>
        <v>16.5</v>
      </c>
      <c r="L73">
        <f ca="1">VLOOKUP($H73,'Raw data'!$A$3:$L$1417,7,FALSE)</f>
        <v>24.79</v>
      </c>
      <c r="M73">
        <f ca="1">VLOOKUP($H73,'Raw data'!$A$3:$L$1417,8,FALSE)</f>
        <v>20.6</v>
      </c>
      <c r="N73" t="e">
        <f ca="1">VLOOKUP($H73,'Raw data'!$A$3:$L$1417,2,FALSE)</f>
        <v>#N/A</v>
      </c>
      <c r="O73">
        <f ca="1">VLOOKUP($H73,'Raw data'!$A$3:$L$1417,10,FALSE)</f>
        <v>16.5</v>
      </c>
      <c r="P73">
        <f ca="1">VLOOKUP($H73,'Raw data'!$M$3:$N$1243,2,FALSE)</f>
        <v>19.05</v>
      </c>
    </row>
    <row r="74" spans="1:16" x14ac:dyDescent="0.2">
      <c r="A74" s="13">
        <v>35819</v>
      </c>
      <c r="B74">
        <v>28</v>
      </c>
      <c r="E74" s="13">
        <f t="shared" si="5"/>
        <v>35839</v>
      </c>
      <c r="F74">
        <f t="shared" si="4"/>
        <v>26.18</v>
      </c>
      <c r="H74" s="13">
        <f t="shared" ca="1" si="6"/>
        <v>35839</v>
      </c>
      <c r="I74">
        <f t="shared" ca="1" si="7"/>
        <v>26.18</v>
      </c>
      <c r="J74">
        <f ca="1">VLOOKUP(H74,'Raw data'!$A$3:$L$1417,5,FALSE)</f>
        <v>15.75</v>
      </c>
      <c r="K74">
        <f ca="1">VLOOKUP($H74,'Raw data'!$A$3:$L$1417,10,FALSE)</f>
        <v>16.25</v>
      </c>
      <c r="L74">
        <f ca="1">VLOOKUP($H74,'Raw data'!$A$3:$L$1417,7,FALSE)</f>
        <v>26.4</v>
      </c>
      <c r="M74">
        <f ca="1">VLOOKUP($H74,'Raw data'!$A$3:$L$1417,8,FALSE)</f>
        <v>20.14</v>
      </c>
      <c r="N74" t="e">
        <f ca="1">VLOOKUP($H74,'Raw data'!$A$3:$L$1417,2,FALSE)</f>
        <v>#N/A</v>
      </c>
      <c r="O74">
        <f ca="1">VLOOKUP($H74,'Raw data'!$A$3:$L$1417,10,FALSE)</f>
        <v>16.25</v>
      </c>
      <c r="P74">
        <f ca="1">VLOOKUP($H74,'Raw data'!$M$3:$N$1243,2,FALSE)</f>
        <v>19.41</v>
      </c>
    </row>
    <row r="75" spans="1:16" x14ac:dyDescent="0.2">
      <c r="A75" s="13">
        <v>35820</v>
      </c>
      <c r="B75">
        <v>28</v>
      </c>
      <c r="E75" s="13">
        <f t="shared" si="5"/>
        <v>35842</v>
      </c>
      <c r="F75">
        <f t="shared" si="4"/>
        <v>26.78</v>
      </c>
      <c r="H75" s="13">
        <f t="shared" ca="1" si="6"/>
        <v>35842</v>
      </c>
      <c r="I75">
        <f t="shared" ca="1" si="7"/>
        <v>26.78</v>
      </c>
      <c r="J75">
        <f ca="1">VLOOKUP(H75,'Raw data'!$A$3:$L$1417,5,FALSE)</f>
        <v>15.88</v>
      </c>
      <c r="K75">
        <f ca="1">VLOOKUP($H75,'Raw data'!$A$3:$L$1417,10,FALSE)</f>
        <v>18</v>
      </c>
      <c r="L75">
        <f ca="1">VLOOKUP($H75,'Raw data'!$A$3:$L$1417,7,FALSE)</f>
        <v>24.32</v>
      </c>
      <c r="M75">
        <f ca="1">VLOOKUP($H75,'Raw data'!$A$3:$L$1417,8,FALSE)</f>
        <v>19.62</v>
      </c>
      <c r="N75" t="e">
        <f ca="1">VLOOKUP($H75,'Raw data'!$A$3:$L$1417,2,FALSE)</f>
        <v>#N/A</v>
      </c>
      <c r="O75">
        <f ca="1">VLOOKUP($H75,'Raw data'!$A$3:$L$1417,10,FALSE)</f>
        <v>18</v>
      </c>
      <c r="P75">
        <f ca="1">VLOOKUP($H75,'Raw data'!$M$3:$N$1243,2,FALSE)</f>
        <v>19.23</v>
      </c>
    </row>
    <row r="76" spans="1:16" x14ac:dyDescent="0.2">
      <c r="A76" s="13">
        <v>35821</v>
      </c>
      <c r="B76">
        <v>30.83</v>
      </c>
      <c r="E76" s="13">
        <f t="shared" si="5"/>
        <v>35843</v>
      </c>
      <c r="F76" t="e">
        <f t="shared" si="4"/>
        <v>#N/A</v>
      </c>
      <c r="H76" s="13">
        <f t="shared" ca="1" si="6"/>
        <v>35844</v>
      </c>
      <c r="I76">
        <f t="shared" ca="1" si="7"/>
        <v>26.42</v>
      </c>
      <c r="J76">
        <f ca="1">VLOOKUP(H76,'Raw data'!$A$3:$L$1417,5,FALSE)</f>
        <v>16.14</v>
      </c>
      <c r="K76">
        <f ca="1">VLOOKUP($H76,'Raw data'!$A$3:$L$1417,10,FALSE)</f>
        <v>17</v>
      </c>
      <c r="L76">
        <f ca="1">VLOOKUP($H76,'Raw data'!$A$3:$L$1417,7,FALSE)</f>
        <v>26</v>
      </c>
      <c r="M76">
        <f ca="1">VLOOKUP($H76,'Raw data'!$A$3:$L$1417,8,FALSE)</f>
        <v>19.16</v>
      </c>
      <c r="N76" t="e">
        <f ca="1">VLOOKUP($H76,'Raw data'!$A$3:$L$1417,2,FALSE)</f>
        <v>#N/A</v>
      </c>
      <c r="O76">
        <f ca="1">VLOOKUP($H76,'Raw data'!$A$3:$L$1417,10,FALSE)</f>
        <v>17</v>
      </c>
      <c r="P76">
        <f ca="1">VLOOKUP($H76,'Raw data'!$M$3:$N$1243,2,FALSE)</f>
        <v>19.25</v>
      </c>
    </row>
    <row r="77" spans="1:16" x14ac:dyDescent="0.2">
      <c r="A77" s="13">
        <v>35822</v>
      </c>
      <c r="B77">
        <v>31</v>
      </c>
      <c r="E77" s="13">
        <f t="shared" si="5"/>
        <v>35844</v>
      </c>
      <c r="F77">
        <f t="shared" si="4"/>
        <v>26.42</v>
      </c>
      <c r="H77" s="13">
        <f t="shared" ca="1" si="6"/>
        <v>35845</v>
      </c>
      <c r="I77">
        <f t="shared" ca="1" si="7"/>
        <v>26.43</v>
      </c>
      <c r="J77">
        <f ca="1">VLOOKUP(H77,'Raw data'!$A$3:$L$1417,5,FALSE)</f>
        <v>16.260000000000002</v>
      </c>
      <c r="K77">
        <f ca="1">VLOOKUP($H77,'Raw data'!$A$3:$L$1417,10,FALSE)</f>
        <v>17</v>
      </c>
      <c r="L77">
        <f ca="1">VLOOKUP($H77,'Raw data'!$A$3:$L$1417,7,FALSE)</f>
        <v>24.32</v>
      </c>
      <c r="M77">
        <f ca="1">VLOOKUP($H77,'Raw data'!$A$3:$L$1417,8,FALSE)</f>
        <v>19.59</v>
      </c>
      <c r="N77" t="e">
        <f ca="1">VLOOKUP($H77,'Raw data'!$A$3:$L$1417,2,FALSE)</f>
        <v>#N/A</v>
      </c>
      <c r="O77">
        <f ca="1">VLOOKUP($H77,'Raw data'!$A$3:$L$1417,10,FALSE)</f>
        <v>17</v>
      </c>
      <c r="P77">
        <f ca="1">VLOOKUP($H77,'Raw data'!$M$3:$N$1243,2,FALSE)</f>
        <v>19.07</v>
      </c>
    </row>
    <row r="78" spans="1:16" x14ac:dyDescent="0.2">
      <c r="A78" s="13">
        <v>35823</v>
      </c>
      <c r="B78">
        <v>31.5</v>
      </c>
      <c r="E78" s="13">
        <f t="shared" si="5"/>
        <v>35845</v>
      </c>
      <c r="F78">
        <f t="shared" si="4"/>
        <v>26.43</v>
      </c>
      <c r="H78" s="13">
        <f t="shared" ca="1" si="6"/>
        <v>35846</v>
      </c>
      <c r="I78">
        <f t="shared" ca="1" si="7"/>
        <v>26.75</v>
      </c>
      <c r="J78">
        <f ca="1">VLOOKUP(H78,'Raw data'!$A$3:$L$1417,5,FALSE)</f>
        <v>16.72</v>
      </c>
      <c r="K78">
        <f ca="1">VLOOKUP($H78,'Raw data'!$A$3:$L$1417,10,FALSE)</f>
        <v>17</v>
      </c>
      <c r="L78">
        <f ca="1">VLOOKUP($H78,'Raw data'!$A$3:$L$1417,7,FALSE)</f>
        <v>25.75</v>
      </c>
      <c r="M78">
        <f ca="1">VLOOKUP($H78,'Raw data'!$A$3:$L$1417,8,FALSE)</f>
        <v>19.59</v>
      </c>
      <c r="N78" t="e">
        <f ca="1">VLOOKUP($H78,'Raw data'!$A$3:$L$1417,2,FALSE)</f>
        <v>#N/A</v>
      </c>
      <c r="O78">
        <f ca="1">VLOOKUP($H78,'Raw data'!$A$3:$L$1417,10,FALSE)</f>
        <v>17</v>
      </c>
      <c r="P78">
        <f ca="1">VLOOKUP($H78,'Raw data'!$M$3:$N$1243,2,FALSE)</f>
        <v>18.149999999999999</v>
      </c>
    </row>
    <row r="79" spans="1:16" x14ac:dyDescent="0.2">
      <c r="A79" s="13">
        <v>35824</v>
      </c>
      <c r="B79">
        <v>30</v>
      </c>
      <c r="E79" s="13">
        <f t="shared" si="5"/>
        <v>35846</v>
      </c>
      <c r="F79">
        <f t="shared" si="4"/>
        <v>26.75</v>
      </c>
      <c r="H79" s="13">
        <f t="shared" ca="1" si="6"/>
        <v>35849</v>
      </c>
      <c r="I79">
        <f t="shared" ca="1" si="7"/>
        <v>23.5</v>
      </c>
      <c r="J79">
        <f ca="1">VLOOKUP(H79,'Raw data'!$A$3:$L$1417,5,FALSE)</f>
        <v>16.75</v>
      </c>
      <c r="K79" t="e">
        <f ca="1">VLOOKUP($H79,'Raw data'!$A$3:$L$1417,10,FALSE)</f>
        <v>#N/A</v>
      </c>
      <c r="L79">
        <f ca="1">VLOOKUP($H79,'Raw data'!$A$3:$L$1417,7,FALSE)</f>
        <v>25.5</v>
      </c>
      <c r="M79">
        <f ca="1">VLOOKUP($H79,'Raw data'!$A$3:$L$1417,8,FALSE)</f>
        <v>21</v>
      </c>
      <c r="N79" t="e">
        <f ca="1">VLOOKUP($H79,'Raw data'!$A$3:$L$1417,2,FALSE)</f>
        <v>#N/A</v>
      </c>
      <c r="O79" t="e">
        <f ca="1">VLOOKUP($H79,'Raw data'!$A$3:$L$1417,10,FALSE)</f>
        <v>#N/A</v>
      </c>
      <c r="P79">
        <f ca="1">VLOOKUP($H79,'Raw data'!$M$3:$N$1243,2,FALSE)</f>
        <v>18.38</v>
      </c>
    </row>
    <row r="80" spans="1:16" x14ac:dyDescent="0.2">
      <c r="A80" s="13">
        <v>35825</v>
      </c>
      <c r="B80">
        <v>30</v>
      </c>
      <c r="E80" s="13">
        <f t="shared" si="5"/>
        <v>35849</v>
      </c>
      <c r="F80">
        <f t="shared" si="4"/>
        <v>23.5</v>
      </c>
      <c r="H80" s="13">
        <f t="shared" ca="1" si="6"/>
        <v>35850</v>
      </c>
      <c r="I80">
        <f t="shared" ca="1" si="7"/>
        <v>25.16</v>
      </c>
      <c r="J80">
        <f ca="1">VLOOKUP(H80,'Raw data'!$A$3:$L$1417,5,FALSE)</f>
        <v>16.5</v>
      </c>
      <c r="K80">
        <f ca="1">VLOOKUP($H80,'Raw data'!$A$3:$L$1417,10,FALSE)</f>
        <v>18.75</v>
      </c>
      <c r="L80">
        <f ca="1">VLOOKUP($H80,'Raw data'!$A$3:$L$1417,7,FALSE)</f>
        <v>25.03</v>
      </c>
      <c r="M80">
        <f ca="1">VLOOKUP($H80,'Raw data'!$A$3:$L$1417,8,FALSE)</f>
        <v>19.5</v>
      </c>
      <c r="N80" t="e">
        <f ca="1">VLOOKUP($H80,'Raw data'!$A$3:$L$1417,2,FALSE)</f>
        <v>#N/A</v>
      </c>
      <c r="O80">
        <f ca="1">VLOOKUP($H80,'Raw data'!$A$3:$L$1417,10,FALSE)</f>
        <v>18.75</v>
      </c>
      <c r="P80">
        <f ca="1">VLOOKUP($H80,'Raw data'!$M$3:$N$1243,2,FALSE)</f>
        <v>18.41</v>
      </c>
    </row>
    <row r="81" spans="1:16" x14ac:dyDescent="0.2">
      <c r="A81" s="13">
        <v>35826</v>
      </c>
      <c r="B81">
        <v>26.5</v>
      </c>
      <c r="E81" s="13">
        <f t="shared" si="5"/>
        <v>35850</v>
      </c>
      <c r="F81">
        <f t="shared" si="4"/>
        <v>25.16</v>
      </c>
      <c r="H81" s="13">
        <f t="shared" ca="1" si="6"/>
        <v>35851</v>
      </c>
      <c r="I81">
        <f t="shared" ca="1" si="7"/>
        <v>24.5</v>
      </c>
      <c r="J81">
        <f ca="1">VLOOKUP(H81,'Raw data'!$A$3:$L$1417,5,FALSE)</f>
        <v>15.55</v>
      </c>
      <c r="K81">
        <f ca="1">VLOOKUP($H81,'Raw data'!$A$3:$L$1417,10,FALSE)</f>
        <v>18.75</v>
      </c>
      <c r="L81">
        <f ca="1">VLOOKUP($H81,'Raw data'!$A$3:$L$1417,7,FALSE)</f>
        <v>23.75</v>
      </c>
      <c r="M81">
        <f ca="1">VLOOKUP($H81,'Raw data'!$A$3:$L$1417,8,FALSE)</f>
        <v>19</v>
      </c>
      <c r="N81" t="e">
        <f ca="1">VLOOKUP($H81,'Raw data'!$A$3:$L$1417,2,FALSE)</f>
        <v>#N/A</v>
      </c>
      <c r="O81">
        <f ca="1">VLOOKUP($H81,'Raw data'!$A$3:$L$1417,10,FALSE)</f>
        <v>18.75</v>
      </c>
      <c r="P81">
        <f ca="1">VLOOKUP($H81,'Raw data'!$M$3:$N$1243,2,FALSE)</f>
        <v>18.28</v>
      </c>
    </row>
    <row r="82" spans="1:16" x14ac:dyDescent="0.2">
      <c r="A82" s="13">
        <v>35827</v>
      </c>
      <c r="B82">
        <v>26.5</v>
      </c>
      <c r="E82" s="13">
        <f t="shared" si="5"/>
        <v>35851</v>
      </c>
      <c r="F82">
        <f t="shared" si="4"/>
        <v>24.5</v>
      </c>
      <c r="H82" s="13">
        <f t="shared" ca="1" si="6"/>
        <v>35852</v>
      </c>
      <c r="I82">
        <f t="shared" ca="1" si="7"/>
        <v>25.2</v>
      </c>
      <c r="J82">
        <f ca="1">VLOOKUP(H82,'Raw data'!$A$3:$L$1417,5,FALSE)</f>
        <v>14.69</v>
      </c>
      <c r="K82">
        <f ca="1">VLOOKUP($H82,'Raw data'!$A$3:$L$1417,10,FALSE)</f>
        <v>17.399999999999999</v>
      </c>
      <c r="L82">
        <f ca="1">VLOOKUP($H82,'Raw data'!$A$3:$L$1417,7,FALSE)</f>
        <v>23.67</v>
      </c>
      <c r="M82">
        <f ca="1">VLOOKUP($H82,'Raw data'!$A$3:$L$1417,8,FALSE)</f>
        <v>18.940000000000001</v>
      </c>
      <c r="N82" t="e">
        <f ca="1">VLOOKUP($H82,'Raw data'!$A$3:$L$1417,2,FALSE)</f>
        <v>#N/A</v>
      </c>
      <c r="O82">
        <f ca="1">VLOOKUP($H82,'Raw data'!$A$3:$L$1417,10,FALSE)</f>
        <v>17.399999999999999</v>
      </c>
      <c r="P82">
        <f ca="1">VLOOKUP($H82,'Raw data'!$M$3:$N$1243,2,FALSE)</f>
        <v>17.850000000000001</v>
      </c>
    </row>
    <row r="83" spans="1:16" x14ac:dyDescent="0.2">
      <c r="A83" s="13">
        <v>35828</v>
      </c>
      <c r="B83">
        <v>30</v>
      </c>
      <c r="E83" s="13">
        <f t="shared" si="5"/>
        <v>35852</v>
      </c>
      <c r="F83">
        <f t="shared" si="4"/>
        <v>25.2</v>
      </c>
      <c r="H83" s="13">
        <f t="shared" ca="1" si="6"/>
        <v>35853</v>
      </c>
      <c r="I83">
        <f t="shared" ca="1" si="7"/>
        <v>24.25</v>
      </c>
      <c r="J83">
        <f ca="1">VLOOKUP(H83,'Raw data'!$A$3:$L$1417,5,FALSE)</f>
        <v>14.53</v>
      </c>
      <c r="K83">
        <f ca="1">VLOOKUP($H83,'Raw data'!$A$3:$L$1417,10,FALSE)</f>
        <v>18.25</v>
      </c>
      <c r="L83">
        <f ca="1">VLOOKUP($H83,'Raw data'!$A$3:$L$1417,7,FALSE)</f>
        <v>21.63</v>
      </c>
      <c r="M83">
        <f ca="1">VLOOKUP($H83,'Raw data'!$A$3:$L$1417,8,FALSE)</f>
        <v>19</v>
      </c>
      <c r="N83" t="e">
        <f ca="1">VLOOKUP($H83,'Raw data'!$A$3:$L$1417,2,FALSE)</f>
        <v>#N/A</v>
      </c>
      <c r="O83">
        <f ca="1">VLOOKUP($H83,'Raw data'!$A$3:$L$1417,10,FALSE)</f>
        <v>18.25</v>
      </c>
      <c r="P83">
        <f ca="1">VLOOKUP($H83,'Raw data'!$M$3:$N$1243,2,FALSE)</f>
        <v>17.18</v>
      </c>
    </row>
    <row r="84" spans="1:16" x14ac:dyDescent="0.2">
      <c r="A84" s="13">
        <v>35829</v>
      </c>
      <c r="B84">
        <v>28.5</v>
      </c>
      <c r="E84" s="13">
        <f t="shared" si="5"/>
        <v>35853</v>
      </c>
      <c r="F84">
        <f t="shared" si="4"/>
        <v>24.25</v>
      </c>
      <c r="H84" s="13">
        <f t="shared" ca="1" si="6"/>
        <v>35856</v>
      </c>
      <c r="I84">
        <f t="shared" ca="1" si="7"/>
        <v>25.78</v>
      </c>
      <c r="J84">
        <f ca="1">VLOOKUP(H84,'Raw data'!$A$3:$L$1417,5,FALSE)</f>
        <v>19.239999999999998</v>
      </c>
      <c r="K84">
        <f ca="1">VLOOKUP($H84,'Raw data'!$A$3:$L$1417,10,FALSE)</f>
        <v>20</v>
      </c>
      <c r="L84">
        <f ca="1">VLOOKUP($H84,'Raw data'!$A$3:$L$1417,7,FALSE)</f>
        <v>25.69</v>
      </c>
      <c r="M84">
        <f ca="1">VLOOKUP($H84,'Raw data'!$A$3:$L$1417,8,FALSE)</f>
        <v>19.39</v>
      </c>
      <c r="N84" t="e">
        <f ca="1">VLOOKUP($H84,'Raw data'!$A$3:$L$1417,2,FALSE)</f>
        <v>#N/A</v>
      </c>
      <c r="O84">
        <f ca="1">VLOOKUP($H84,'Raw data'!$A$3:$L$1417,10,FALSE)</f>
        <v>20</v>
      </c>
      <c r="P84">
        <f ca="1">VLOOKUP($H84,'Raw data'!$M$3:$N$1243,2,FALSE)</f>
        <v>21.61</v>
      </c>
    </row>
    <row r="85" spans="1:16" x14ac:dyDescent="0.2">
      <c r="A85" s="13">
        <v>35830</v>
      </c>
      <c r="B85">
        <v>27.65</v>
      </c>
      <c r="E85" s="13">
        <f t="shared" si="5"/>
        <v>35856</v>
      </c>
      <c r="F85">
        <f t="shared" si="4"/>
        <v>25.78</v>
      </c>
      <c r="H85" s="13">
        <f t="shared" ca="1" si="6"/>
        <v>35857</v>
      </c>
      <c r="I85">
        <f t="shared" ca="1" si="7"/>
        <v>23.81</v>
      </c>
      <c r="J85">
        <f ca="1">VLOOKUP(H85,'Raw data'!$A$3:$L$1417,5,FALSE)</f>
        <v>18.690000000000001</v>
      </c>
      <c r="K85">
        <f ca="1">VLOOKUP($H85,'Raw data'!$A$3:$L$1417,10,FALSE)</f>
        <v>21</v>
      </c>
      <c r="L85">
        <f ca="1">VLOOKUP($H85,'Raw data'!$A$3:$L$1417,7,FALSE)</f>
        <v>23.17</v>
      </c>
      <c r="M85">
        <f ca="1">VLOOKUP($H85,'Raw data'!$A$3:$L$1417,8,FALSE)</f>
        <v>19.39</v>
      </c>
      <c r="N85" t="e">
        <f ca="1">VLOOKUP($H85,'Raw data'!$A$3:$L$1417,2,FALSE)</f>
        <v>#N/A</v>
      </c>
      <c r="O85">
        <f ca="1">VLOOKUP($H85,'Raw data'!$A$3:$L$1417,10,FALSE)</f>
        <v>21</v>
      </c>
      <c r="P85">
        <f ca="1">VLOOKUP($H85,'Raw data'!$M$3:$N$1243,2,FALSE)</f>
        <v>21.01</v>
      </c>
    </row>
    <row r="86" spans="1:16" x14ac:dyDescent="0.2">
      <c r="A86" s="13">
        <v>35831</v>
      </c>
      <c r="B86">
        <v>27.75</v>
      </c>
      <c r="E86" s="13">
        <f t="shared" si="5"/>
        <v>35857</v>
      </c>
      <c r="F86">
        <f t="shared" si="4"/>
        <v>23.81</v>
      </c>
      <c r="H86" s="13">
        <f t="shared" ca="1" si="6"/>
        <v>35858</v>
      </c>
      <c r="I86">
        <f t="shared" ca="1" si="7"/>
        <v>24.65</v>
      </c>
      <c r="J86">
        <f ca="1">VLOOKUP(H86,'Raw data'!$A$3:$L$1417,5,FALSE)</f>
        <v>18.21</v>
      </c>
      <c r="K86">
        <f ca="1">VLOOKUP($H86,'Raw data'!$A$3:$L$1417,10,FALSE)</f>
        <v>21</v>
      </c>
      <c r="L86">
        <f ca="1">VLOOKUP($H86,'Raw data'!$A$3:$L$1417,7,FALSE)</f>
        <v>24.78</v>
      </c>
      <c r="M86">
        <f ca="1">VLOOKUP($H86,'Raw data'!$A$3:$L$1417,8,FALSE)</f>
        <v>20.079999999999998</v>
      </c>
      <c r="N86" t="e">
        <f ca="1">VLOOKUP($H86,'Raw data'!$A$3:$L$1417,2,FALSE)</f>
        <v>#N/A</v>
      </c>
      <c r="O86">
        <f ca="1">VLOOKUP($H86,'Raw data'!$A$3:$L$1417,10,FALSE)</f>
        <v>21</v>
      </c>
      <c r="P86">
        <f ca="1">VLOOKUP($H86,'Raw data'!$M$3:$N$1243,2,FALSE)</f>
        <v>20.63</v>
      </c>
    </row>
    <row r="87" spans="1:16" x14ac:dyDescent="0.2">
      <c r="A87" s="13">
        <v>35832</v>
      </c>
      <c r="B87">
        <v>27.67</v>
      </c>
      <c r="E87" s="13">
        <f t="shared" si="5"/>
        <v>35858</v>
      </c>
      <c r="F87">
        <f t="shared" si="4"/>
        <v>24.65</v>
      </c>
      <c r="H87" s="13">
        <f t="shared" ca="1" si="6"/>
        <v>35859</v>
      </c>
      <c r="I87">
        <f t="shared" ca="1" si="7"/>
        <v>25.87</v>
      </c>
      <c r="J87">
        <f ca="1">VLOOKUP(H87,'Raw data'!$A$3:$L$1417,5,FALSE)</f>
        <v>18.48</v>
      </c>
      <c r="K87">
        <f ca="1">VLOOKUP($H87,'Raw data'!$A$3:$L$1417,10,FALSE)</f>
        <v>21</v>
      </c>
      <c r="L87">
        <f ca="1">VLOOKUP($H87,'Raw data'!$A$3:$L$1417,7,FALSE)</f>
        <v>24.38</v>
      </c>
      <c r="M87">
        <f ca="1">VLOOKUP($H87,'Raw data'!$A$3:$L$1417,8,FALSE)</f>
        <v>19.98</v>
      </c>
      <c r="N87" t="e">
        <f ca="1">VLOOKUP($H87,'Raw data'!$A$3:$L$1417,2,FALSE)</f>
        <v>#N/A</v>
      </c>
      <c r="O87">
        <f ca="1">VLOOKUP($H87,'Raw data'!$A$3:$L$1417,10,FALSE)</f>
        <v>21</v>
      </c>
      <c r="P87">
        <f ca="1">VLOOKUP($H87,'Raw data'!$M$3:$N$1243,2,FALSE)</f>
        <v>21.26</v>
      </c>
    </row>
    <row r="88" spans="1:16" x14ac:dyDescent="0.2">
      <c r="A88" s="13">
        <v>35833</v>
      </c>
      <c r="B88">
        <v>26.33</v>
      </c>
      <c r="E88" s="13">
        <f t="shared" si="5"/>
        <v>35859</v>
      </c>
      <c r="F88">
        <f t="shared" si="4"/>
        <v>25.87</v>
      </c>
      <c r="H88" s="13">
        <f t="shared" ca="1" si="6"/>
        <v>35860</v>
      </c>
      <c r="I88">
        <f t="shared" ca="1" si="7"/>
        <v>25.63</v>
      </c>
      <c r="J88">
        <f ca="1">VLOOKUP(H88,'Raw data'!$A$3:$L$1417,5,FALSE)</f>
        <v>17.86</v>
      </c>
      <c r="K88">
        <f ca="1">VLOOKUP($H88,'Raw data'!$A$3:$L$1417,10,FALSE)</f>
        <v>20.23</v>
      </c>
      <c r="L88">
        <f ca="1">VLOOKUP($H88,'Raw data'!$A$3:$L$1417,7,FALSE)</f>
        <v>24.21</v>
      </c>
      <c r="M88">
        <f ca="1">VLOOKUP($H88,'Raw data'!$A$3:$L$1417,8,FALSE)</f>
        <v>18.91</v>
      </c>
      <c r="N88" t="e">
        <f ca="1">VLOOKUP($H88,'Raw data'!$A$3:$L$1417,2,FALSE)</f>
        <v>#N/A</v>
      </c>
      <c r="O88">
        <f ca="1">VLOOKUP($H88,'Raw data'!$A$3:$L$1417,10,FALSE)</f>
        <v>20.23</v>
      </c>
      <c r="P88">
        <f ca="1">VLOOKUP($H88,'Raw data'!$M$3:$N$1243,2,FALSE)</f>
        <v>20.58</v>
      </c>
    </row>
    <row r="89" spans="1:16" x14ac:dyDescent="0.2">
      <c r="A89" s="13">
        <v>35834</v>
      </c>
      <c r="B89">
        <v>26.33</v>
      </c>
      <c r="E89" s="13">
        <f t="shared" si="5"/>
        <v>35860</v>
      </c>
      <c r="F89">
        <f t="shared" si="4"/>
        <v>25.63</v>
      </c>
      <c r="H89" s="13">
        <f t="shared" ca="1" si="6"/>
        <v>35863</v>
      </c>
      <c r="I89">
        <f t="shared" ca="1" si="7"/>
        <v>23.46</v>
      </c>
      <c r="J89">
        <f ca="1">VLOOKUP(H89,'Raw data'!$A$3:$L$1417,5,FALSE)</f>
        <v>18.989999999999998</v>
      </c>
      <c r="K89">
        <f ca="1">VLOOKUP($H89,'Raw data'!$A$3:$L$1417,10,FALSE)</f>
        <v>18.75</v>
      </c>
      <c r="L89">
        <f ca="1">VLOOKUP($H89,'Raw data'!$A$3:$L$1417,7,FALSE)</f>
        <v>24</v>
      </c>
      <c r="M89">
        <f ca="1">VLOOKUP($H89,'Raw data'!$A$3:$L$1417,8,FALSE)</f>
        <v>18.850000000000001</v>
      </c>
      <c r="N89" t="e">
        <f ca="1">VLOOKUP($H89,'Raw data'!$A$3:$L$1417,2,FALSE)</f>
        <v>#N/A</v>
      </c>
      <c r="O89">
        <f ca="1">VLOOKUP($H89,'Raw data'!$A$3:$L$1417,10,FALSE)</f>
        <v>18.75</v>
      </c>
      <c r="P89">
        <f ca="1">VLOOKUP($H89,'Raw data'!$M$3:$N$1243,2,FALSE)</f>
        <v>20.420000000000002</v>
      </c>
    </row>
    <row r="90" spans="1:16" x14ac:dyDescent="0.2">
      <c r="A90" s="13">
        <v>35835</v>
      </c>
      <c r="B90">
        <v>29.74</v>
      </c>
      <c r="E90" s="13">
        <f t="shared" si="5"/>
        <v>35863</v>
      </c>
      <c r="F90">
        <f t="shared" si="4"/>
        <v>23.46</v>
      </c>
      <c r="H90" s="13">
        <f t="shared" ca="1" si="6"/>
        <v>35864</v>
      </c>
      <c r="I90">
        <f t="shared" ca="1" si="7"/>
        <v>24.58</v>
      </c>
      <c r="J90">
        <f ca="1">VLOOKUP(H90,'Raw data'!$A$3:$L$1417,5,FALSE)</f>
        <v>28.99</v>
      </c>
      <c r="K90">
        <f ca="1">VLOOKUP($H90,'Raw data'!$A$3:$L$1417,10,FALSE)</f>
        <v>29.5</v>
      </c>
      <c r="L90">
        <f ca="1">VLOOKUP($H90,'Raw data'!$A$3:$L$1417,7,FALSE)</f>
        <v>25.44</v>
      </c>
      <c r="M90">
        <f ca="1">VLOOKUP($H90,'Raw data'!$A$3:$L$1417,8,FALSE)</f>
        <v>21.25</v>
      </c>
      <c r="N90" t="e">
        <f ca="1">VLOOKUP($H90,'Raw data'!$A$3:$L$1417,2,FALSE)</f>
        <v>#N/A</v>
      </c>
      <c r="O90">
        <f ca="1">VLOOKUP($H90,'Raw data'!$A$3:$L$1417,10,FALSE)</f>
        <v>29.5</v>
      </c>
      <c r="P90">
        <f ca="1">VLOOKUP($H90,'Raw data'!$M$3:$N$1243,2,FALSE)</f>
        <v>25.95</v>
      </c>
    </row>
    <row r="91" spans="1:16" x14ac:dyDescent="0.2">
      <c r="A91" s="13">
        <v>35836</v>
      </c>
      <c r="B91">
        <v>29.93</v>
      </c>
      <c r="E91" s="13">
        <f t="shared" si="5"/>
        <v>35864</v>
      </c>
      <c r="F91">
        <f t="shared" si="4"/>
        <v>24.58</v>
      </c>
      <c r="H91" s="13">
        <f t="shared" ca="1" si="6"/>
        <v>35865</v>
      </c>
      <c r="I91">
        <f t="shared" ca="1" si="7"/>
        <v>25.38</v>
      </c>
      <c r="J91">
        <f ca="1">VLOOKUP(H91,'Raw data'!$A$3:$L$1417,5,FALSE)</f>
        <v>43.53</v>
      </c>
      <c r="K91">
        <f ca="1">VLOOKUP($H91,'Raw data'!$A$3:$L$1417,10,FALSE)</f>
        <v>28.99</v>
      </c>
      <c r="L91">
        <f ca="1">VLOOKUP($H91,'Raw data'!$A$3:$L$1417,7,FALSE)</f>
        <v>26.48</v>
      </c>
      <c r="M91">
        <f ca="1">VLOOKUP($H91,'Raw data'!$A$3:$L$1417,8,FALSE)</f>
        <v>21.88</v>
      </c>
      <c r="N91" t="e">
        <f ca="1">VLOOKUP($H91,'Raw data'!$A$3:$L$1417,2,FALSE)</f>
        <v>#N/A</v>
      </c>
      <c r="O91">
        <f ca="1">VLOOKUP($H91,'Raw data'!$A$3:$L$1417,10,FALSE)</f>
        <v>28.99</v>
      </c>
      <c r="P91">
        <f ca="1">VLOOKUP($H91,'Raw data'!$M$3:$N$1243,2,FALSE)</f>
        <v>35.21</v>
      </c>
    </row>
    <row r="92" spans="1:16" x14ac:dyDescent="0.2">
      <c r="A92" s="13">
        <v>35837</v>
      </c>
      <c r="B92">
        <v>28.87</v>
      </c>
      <c r="E92" s="13">
        <f t="shared" si="5"/>
        <v>35865</v>
      </c>
      <c r="F92">
        <f t="shared" si="4"/>
        <v>25.38</v>
      </c>
      <c r="H92" s="13">
        <f t="shared" ca="1" si="6"/>
        <v>35866</v>
      </c>
      <c r="I92">
        <f t="shared" ca="1" si="7"/>
        <v>25.61</v>
      </c>
      <c r="J92">
        <f ca="1">VLOOKUP(H92,'Raw data'!$A$3:$L$1417,5,FALSE)</f>
        <v>46.42</v>
      </c>
      <c r="K92">
        <f ca="1">VLOOKUP($H92,'Raw data'!$A$3:$L$1417,10,FALSE)</f>
        <v>50.5</v>
      </c>
      <c r="L92">
        <f ca="1">VLOOKUP($H92,'Raw data'!$A$3:$L$1417,7,FALSE)</f>
        <v>30.5</v>
      </c>
      <c r="M92">
        <f ca="1">VLOOKUP($H92,'Raw data'!$A$3:$L$1417,8,FALSE)</f>
        <v>21.33</v>
      </c>
      <c r="N92" t="e">
        <f ca="1">VLOOKUP($H92,'Raw data'!$A$3:$L$1417,2,FALSE)</f>
        <v>#N/A</v>
      </c>
      <c r="O92">
        <f ca="1">VLOOKUP($H92,'Raw data'!$A$3:$L$1417,10,FALSE)</f>
        <v>50.5</v>
      </c>
      <c r="P92">
        <f ca="1">VLOOKUP($H92,'Raw data'!$M$3:$N$1243,2,FALSE)</f>
        <v>37.33</v>
      </c>
    </row>
    <row r="93" spans="1:16" x14ac:dyDescent="0.2">
      <c r="A93" s="13">
        <v>35838</v>
      </c>
      <c r="B93">
        <v>27.87</v>
      </c>
      <c r="E93" s="13">
        <f t="shared" si="5"/>
        <v>35866</v>
      </c>
      <c r="F93">
        <f t="shared" si="4"/>
        <v>25.61</v>
      </c>
      <c r="H93" s="13">
        <f t="shared" ca="1" si="6"/>
        <v>35867</v>
      </c>
      <c r="I93">
        <f t="shared" ca="1" si="7"/>
        <v>26.6</v>
      </c>
      <c r="J93">
        <f ca="1">VLOOKUP(H93,'Raw data'!$A$3:$L$1417,5,FALSE)</f>
        <v>34.299999999999997</v>
      </c>
      <c r="K93">
        <f ca="1">VLOOKUP($H93,'Raw data'!$A$3:$L$1417,10,FALSE)</f>
        <v>28</v>
      </c>
      <c r="L93">
        <f ca="1">VLOOKUP($H93,'Raw data'!$A$3:$L$1417,7,FALSE)</f>
        <v>27.23</v>
      </c>
      <c r="M93">
        <f ca="1">VLOOKUP($H93,'Raw data'!$A$3:$L$1417,8,FALSE)</f>
        <v>21</v>
      </c>
      <c r="N93" t="e">
        <f ca="1">VLOOKUP($H93,'Raw data'!$A$3:$L$1417,2,FALSE)</f>
        <v>#N/A</v>
      </c>
      <c r="O93">
        <f ca="1">VLOOKUP($H93,'Raw data'!$A$3:$L$1417,10,FALSE)</f>
        <v>28</v>
      </c>
      <c r="P93">
        <f ca="1">VLOOKUP($H93,'Raw data'!$M$3:$N$1243,2,FALSE)</f>
        <v>29.79</v>
      </c>
    </row>
    <row r="94" spans="1:16" x14ac:dyDescent="0.2">
      <c r="A94" s="13">
        <v>35839</v>
      </c>
      <c r="B94">
        <v>26.18</v>
      </c>
      <c r="E94" s="13">
        <f t="shared" si="5"/>
        <v>35867</v>
      </c>
      <c r="F94">
        <f t="shared" si="4"/>
        <v>26.6</v>
      </c>
      <c r="H94" s="13">
        <f t="shared" ca="1" si="6"/>
        <v>35870</v>
      </c>
      <c r="I94">
        <f t="shared" ca="1" si="7"/>
        <v>25.85</v>
      </c>
      <c r="J94">
        <f ca="1">VLOOKUP(H94,'Raw data'!$A$3:$L$1417,5,FALSE)</f>
        <v>20</v>
      </c>
      <c r="K94" t="e">
        <f ca="1">VLOOKUP($H94,'Raw data'!$A$3:$L$1417,10,FALSE)</f>
        <v>#N/A</v>
      </c>
      <c r="L94">
        <f ca="1">VLOOKUP($H94,'Raw data'!$A$3:$L$1417,7,FALSE)</f>
        <v>28.3</v>
      </c>
      <c r="M94">
        <f ca="1">VLOOKUP($H94,'Raw data'!$A$3:$L$1417,8,FALSE)</f>
        <v>20.309999999999999</v>
      </c>
      <c r="N94" t="e">
        <f ca="1">VLOOKUP($H94,'Raw data'!$A$3:$L$1417,2,FALSE)</f>
        <v>#N/A</v>
      </c>
      <c r="O94" t="e">
        <f ca="1">VLOOKUP($H94,'Raw data'!$A$3:$L$1417,10,FALSE)</f>
        <v>#N/A</v>
      </c>
      <c r="P94">
        <f ca="1">VLOOKUP($H94,'Raw data'!$M$3:$N$1243,2,FALSE)</f>
        <v>23.83</v>
      </c>
    </row>
    <row r="95" spans="1:16" x14ac:dyDescent="0.2">
      <c r="A95" s="13">
        <v>35840</v>
      </c>
      <c r="B95">
        <v>25</v>
      </c>
      <c r="E95" s="13">
        <f t="shared" si="5"/>
        <v>35870</v>
      </c>
      <c r="F95">
        <f t="shared" si="4"/>
        <v>25.85</v>
      </c>
      <c r="H95" s="13">
        <f t="shared" ca="1" si="6"/>
        <v>35871</v>
      </c>
      <c r="I95">
        <f t="shared" ca="1" si="7"/>
        <v>25.75</v>
      </c>
      <c r="J95">
        <f ca="1">VLOOKUP(H95,'Raw data'!$A$3:$L$1417,5,FALSE)</f>
        <v>17.829999999999998</v>
      </c>
      <c r="K95" t="e">
        <f ca="1">VLOOKUP($H95,'Raw data'!$A$3:$L$1417,10,FALSE)</f>
        <v>#N/A</v>
      </c>
      <c r="L95">
        <f ca="1">VLOOKUP($H95,'Raw data'!$A$3:$L$1417,7,FALSE)</f>
        <v>24.83</v>
      </c>
      <c r="M95">
        <f ca="1">VLOOKUP($H95,'Raw data'!$A$3:$L$1417,8,FALSE)</f>
        <v>19.38</v>
      </c>
      <c r="N95" t="e">
        <f ca="1">VLOOKUP($H95,'Raw data'!$A$3:$L$1417,2,FALSE)</f>
        <v>#N/A</v>
      </c>
      <c r="O95" t="e">
        <f ca="1">VLOOKUP($H95,'Raw data'!$A$3:$L$1417,10,FALSE)</f>
        <v>#N/A</v>
      </c>
      <c r="P95">
        <f ca="1">VLOOKUP($H95,'Raw data'!$M$3:$N$1243,2,FALSE)</f>
        <v>21.37</v>
      </c>
    </row>
    <row r="96" spans="1:16" x14ac:dyDescent="0.2">
      <c r="A96" s="13">
        <v>35841</v>
      </c>
      <c r="B96">
        <v>25</v>
      </c>
      <c r="E96" s="13">
        <f t="shared" si="5"/>
        <v>35871</v>
      </c>
      <c r="F96">
        <f t="shared" si="4"/>
        <v>25.75</v>
      </c>
      <c r="H96" s="13">
        <f t="shared" ca="1" si="6"/>
        <v>35872</v>
      </c>
      <c r="I96">
        <f t="shared" ca="1" si="7"/>
        <v>26.5</v>
      </c>
      <c r="J96">
        <f ca="1">VLOOKUP(H96,'Raw data'!$A$3:$L$1417,5,FALSE)</f>
        <v>16.54</v>
      </c>
      <c r="K96">
        <f ca="1">VLOOKUP($H96,'Raw data'!$A$3:$L$1417,10,FALSE)</f>
        <v>15.5</v>
      </c>
      <c r="L96">
        <f ca="1">VLOOKUP($H96,'Raw data'!$A$3:$L$1417,7,FALSE)</f>
        <v>24.67</v>
      </c>
      <c r="M96">
        <f ca="1">VLOOKUP($H96,'Raw data'!$A$3:$L$1417,8,FALSE)</f>
        <v>18.41</v>
      </c>
      <c r="N96" t="e">
        <f ca="1">VLOOKUP($H96,'Raw data'!$A$3:$L$1417,2,FALSE)</f>
        <v>#N/A</v>
      </c>
      <c r="O96">
        <f ca="1">VLOOKUP($H96,'Raw data'!$A$3:$L$1417,10,FALSE)</f>
        <v>15.5</v>
      </c>
      <c r="P96">
        <f ca="1">VLOOKUP($H96,'Raw data'!$M$3:$N$1243,2,FALSE)</f>
        <v>20.83</v>
      </c>
    </row>
    <row r="97" spans="1:16" x14ac:dyDescent="0.2">
      <c r="A97" s="13">
        <v>35842</v>
      </c>
      <c r="B97">
        <v>26.78</v>
      </c>
      <c r="E97" s="13">
        <f t="shared" si="5"/>
        <v>35872</v>
      </c>
      <c r="F97">
        <f t="shared" si="4"/>
        <v>26.5</v>
      </c>
      <c r="H97" s="13">
        <f t="shared" ca="1" si="6"/>
        <v>35873</v>
      </c>
      <c r="I97">
        <f t="shared" ca="1" si="7"/>
        <v>24</v>
      </c>
      <c r="J97">
        <f ca="1">VLOOKUP(H97,'Raw data'!$A$3:$L$1417,5,FALSE)</f>
        <v>16.13</v>
      </c>
      <c r="K97">
        <f ca="1">VLOOKUP($H97,'Raw data'!$A$3:$L$1417,10,FALSE)</f>
        <v>15.5</v>
      </c>
      <c r="L97">
        <f ca="1">VLOOKUP($H97,'Raw data'!$A$3:$L$1417,7,FALSE)</f>
        <v>23.71</v>
      </c>
      <c r="M97">
        <f ca="1">VLOOKUP($H97,'Raw data'!$A$3:$L$1417,8,FALSE)</f>
        <v>18.41</v>
      </c>
      <c r="N97" t="e">
        <f ca="1">VLOOKUP($H97,'Raw data'!$A$3:$L$1417,2,FALSE)</f>
        <v>#N/A</v>
      </c>
      <c r="O97">
        <f ca="1">VLOOKUP($H97,'Raw data'!$A$3:$L$1417,10,FALSE)</f>
        <v>15.5</v>
      </c>
      <c r="P97">
        <f ca="1">VLOOKUP($H97,'Raw data'!$M$3:$N$1243,2,FALSE)</f>
        <v>19.7</v>
      </c>
    </row>
    <row r="98" spans="1:16" x14ac:dyDescent="0.2">
      <c r="A98" s="13">
        <v>35844</v>
      </c>
      <c r="B98">
        <v>26.42</v>
      </c>
      <c r="E98" s="13">
        <f t="shared" si="5"/>
        <v>35873</v>
      </c>
      <c r="F98">
        <f t="shared" si="4"/>
        <v>24</v>
      </c>
      <c r="H98" s="13">
        <f t="shared" ca="1" si="6"/>
        <v>35874</v>
      </c>
      <c r="I98">
        <f t="shared" ca="1" si="7"/>
        <v>24.55</v>
      </c>
      <c r="J98">
        <f ca="1">VLOOKUP(H98,'Raw data'!$A$3:$L$1417,5,FALSE)</f>
        <v>16.02</v>
      </c>
      <c r="K98">
        <f ca="1">VLOOKUP($H98,'Raw data'!$A$3:$L$1417,10,FALSE)</f>
        <v>15.5</v>
      </c>
      <c r="L98">
        <f ca="1">VLOOKUP($H98,'Raw data'!$A$3:$L$1417,7,FALSE)</f>
        <v>24.1</v>
      </c>
      <c r="M98">
        <f ca="1">VLOOKUP($H98,'Raw data'!$A$3:$L$1417,8,FALSE)</f>
        <v>18.329999999999998</v>
      </c>
      <c r="N98" t="e">
        <f ca="1">VLOOKUP($H98,'Raw data'!$A$3:$L$1417,2,FALSE)</f>
        <v>#N/A</v>
      </c>
      <c r="O98">
        <f ca="1">VLOOKUP($H98,'Raw data'!$A$3:$L$1417,10,FALSE)</f>
        <v>15.5</v>
      </c>
      <c r="P98">
        <f ca="1">VLOOKUP($H98,'Raw data'!$M$3:$N$1243,2,FALSE)</f>
        <v>19.89</v>
      </c>
    </row>
    <row r="99" spans="1:16" x14ac:dyDescent="0.2">
      <c r="A99" s="13">
        <v>35845</v>
      </c>
      <c r="B99">
        <v>26.43</v>
      </c>
      <c r="E99" s="13">
        <f t="shared" si="5"/>
        <v>35874</v>
      </c>
      <c r="F99">
        <f t="shared" si="4"/>
        <v>24.55</v>
      </c>
      <c r="H99" s="13">
        <f t="shared" ca="1" si="6"/>
        <v>35877</v>
      </c>
      <c r="I99">
        <f t="shared" ca="1" si="7"/>
        <v>24.25</v>
      </c>
      <c r="J99">
        <f ca="1">VLOOKUP(H99,'Raw data'!$A$3:$L$1417,5,FALSE)</f>
        <v>21.25</v>
      </c>
      <c r="K99" t="e">
        <f ca="1">VLOOKUP($H99,'Raw data'!$A$3:$L$1417,10,FALSE)</f>
        <v>#N/A</v>
      </c>
      <c r="L99">
        <f ca="1">VLOOKUP($H99,'Raw data'!$A$3:$L$1417,7,FALSE)</f>
        <v>25</v>
      </c>
      <c r="M99" t="e">
        <f ca="1">VLOOKUP($H99,'Raw data'!$A$3:$L$1417,8,FALSE)</f>
        <v>#N/A</v>
      </c>
      <c r="N99" t="e">
        <f ca="1">VLOOKUP($H99,'Raw data'!$A$3:$L$1417,2,FALSE)</f>
        <v>#N/A</v>
      </c>
      <c r="O99" t="e">
        <f ca="1">VLOOKUP($H99,'Raw data'!$A$3:$L$1417,10,FALSE)</f>
        <v>#N/A</v>
      </c>
      <c r="P99">
        <f ca="1">VLOOKUP($H99,'Raw data'!$M$3:$N$1243,2,FALSE)</f>
        <v>24.03</v>
      </c>
    </row>
    <row r="100" spans="1:16" x14ac:dyDescent="0.2">
      <c r="A100" s="13">
        <v>35846</v>
      </c>
      <c r="B100">
        <v>26.75</v>
      </c>
      <c r="E100" s="13">
        <f t="shared" si="5"/>
        <v>35877</v>
      </c>
      <c r="F100">
        <f t="shared" si="4"/>
        <v>24.25</v>
      </c>
      <c r="H100" s="13">
        <f t="shared" ca="1" si="6"/>
        <v>35878</v>
      </c>
      <c r="I100">
        <f t="shared" ca="1" si="7"/>
        <v>26.44</v>
      </c>
      <c r="J100">
        <f ca="1">VLOOKUP(H100,'Raw data'!$A$3:$L$1417,5,FALSE)</f>
        <v>18.829999999999998</v>
      </c>
      <c r="K100" t="e">
        <f ca="1">VLOOKUP($H100,'Raw data'!$A$3:$L$1417,10,FALSE)</f>
        <v>#N/A</v>
      </c>
      <c r="L100">
        <f ca="1">VLOOKUP($H100,'Raw data'!$A$3:$L$1417,7,FALSE)</f>
        <v>24.83</v>
      </c>
      <c r="M100">
        <f ca="1">VLOOKUP($H100,'Raw data'!$A$3:$L$1417,8,FALSE)</f>
        <v>20.38</v>
      </c>
      <c r="N100" t="e">
        <f ca="1">VLOOKUP($H100,'Raw data'!$A$3:$L$1417,2,FALSE)</f>
        <v>#N/A</v>
      </c>
      <c r="O100" t="e">
        <f ca="1">VLOOKUP($H100,'Raw data'!$A$3:$L$1417,10,FALSE)</f>
        <v>#N/A</v>
      </c>
      <c r="P100">
        <f ca="1">VLOOKUP($H100,'Raw data'!$M$3:$N$1243,2,FALSE)</f>
        <v>23.02</v>
      </c>
    </row>
    <row r="101" spans="1:16" x14ac:dyDescent="0.2">
      <c r="A101" s="13">
        <v>35847</v>
      </c>
      <c r="B101">
        <v>21</v>
      </c>
      <c r="E101" s="13">
        <f t="shared" si="5"/>
        <v>35878</v>
      </c>
      <c r="F101">
        <f t="shared" si="4"/>
        <v>26.44</v>
      </c>
      <c r="H101" s="13">
        <f t="shared" ca="1" si="6"/>
        <v>35879</v>
      </c>
      <c r="I101">
        <f t="shared" ca="1" si="7"/>
        <v>24.56</v>
      </c>
      <c r="J101">
        <f ca="1">VLOOKUP(H101,'Raw data'!$A$3:$L$1417,5,FALSE)</f>
        <v>17.05</v>
      </c>
      <c r="K101">
        <f ca="1">VLOOKUP($H101,'Raw data'!$A$3:$L$1417,10,FALSE)</f>
        <v>15</v>
      </c>
      <c r="L101">
        <f ca="1">VLOOKUP($H101,'Raw data'!$A$3:$L$1417,7,FALSE)</f>
        <v>26</v>
      </c>
      <c r="M101">
        <f ca="1">VLOOKUP($H101,'Raw data'!$A$3:$L$1417,8,FALSE)</f>
        <v>19.5</v>
      </c>
      <c r="N101" t="e">
        <f ca="1">VLOOKUP($H101,'Raw data'!$A$3:$L$1417,2,FALSE)</f>
        <v>#N/A</v>
      </c>
      <c r="O101">
        <f ca="1">VLOOKUP($H101,'Raw data'!$A$3:$L$1417,10,FALSE)</f>
        <v>15</v>
      </c>
      <c r="P101">
        <f ca="1">VLOOKUP($H101,'Raw data'!$M$3:$N$1243,2,FALSE)</f>
        <v>20.100000000000001</v>
      </c>
    </row>
    <row r="102" spans="1:16" x14ac:dyDescent="0.2">
      <c r="A102" s="13">
        <v>35848</v>
      </c>
      <c r="B102">
        <v>21</v>
      </c>
      <c r="E102" s="13">
        <f t="shared" si="5"/>
        <v>35879</v>
      </c>
      <c r="F102">
        <f t="shared" si="4"/>
        <v>24.56</v>
      </c>
      <c r="H102" s="13">
        <f t="shared" ca="1" si="6"/>
        <v>35880</v>
      </c>
      <c r="I102">
        <f t="shared" ca="1" si="7"/>
        <v>27</v>
      </c>
      <c r="J102">
        <f ca="1">VLOOKUP(H102,'Raw data'!$A$3:$L$1417,5,FALSE)</f>
        <v>18.559999999999999</v>
      </c>
      <c r="K102">
        <f ca="1">VLOOKUP($H102,'Raw data'!$A$3:$L$1417,10,FALSE)</f>
        <v>17.5</v>
      </c>
      <c r="L102">
        <f ca="1">VLOOKUP($H102,'Raw data'!$A$3:$L$1417,7,FALSE)</f>
        <v>22.5</v>
      </c>
      <c r="M102">
        <f ca="1">VLOOKUP($H102,'Raw data'!$A$3:$L$1417,8,FALSE)</f>
        <v>19.5</v>
      </c>
      <c r="N102" t="e">
        <f ca="1">VLOOKUP($H102,'Raw data'!$A$3:$L$1417,2,FALSE)</f>
        <v>#N/A</v>
      </c>
      <c r="O102">
        <f ca="1">VLOOKUP($H102,'Raw data'!$A$3:$L$1417,10,FALSE)</f>
        <v>17.5</v>
      </c>
      <c r="P102">
        <f ca="1">VLOOKUP($H102,'Raw data'!$M$3:$N$1243,2,FALSE)</f>
        <v>20.69</v>
      </c>
    </row>
    <row r="103" spans="1:16" x14ac:dyDescent="0.2">
      <c r="A103" s="13">
        <v>35849</v>
      </c>
      <c r="B103">
        <v>23.5</v>
      </c>
      <c r="E103" s="13">
        <f t="shared" si="5"/>
        <v>35880</v>
      </c>
      <c r="F103">
        <f t="shared" si="4"/>
        <v>27</v>
      </c>
      <c r="H103" s="13">
        <f t="shared" ca="1" si="6"/>
        <v>35881</v>
      </c>
      <c r="I103">
        <f t="shared" ca="1" si="7"/>
        <v>25.5</v>
      </c>
      <c r="J103">
        <f ca="1">VLOOKUP(H103,'Raw data'!$A$3:$L$1417,5,FALSE)</f>
        <v>18.05</v>
      </c>
      <c r="K103">
        <f ca="1">VLOOKUP($H103,'Raw data'!$A$3:$L$1417,10,FALSE)</f>
        <v>17.5</v>
      </c>
      <c r="L103">
        <f ca="1">VLOOKUP($H103,'Raw data'!$A$3:$L$1417,7,FALSE)</f>
        <v>22.5</v>
      </c>
      <c r="M103">
        <f ca="1">VLOOKUP($H103,'Raw data'!$A$3:$L$1417,8,FALSE)</f>
        <v>19.75</v>
      </c>
      <c r="N103" t="e">
        <f ca="1">VLOOKUP($H103,'Raw data'!$A$3:$L$1417,2,FALSE)</f>
        <v>#N/A</v>
      </c>
      <c r="O103">
        <f ca="1">VLOOKUP($H103,'Raw data'!$A$3:$L$1417,10,FALSE)</f>
        <v>17.5</v>
      </c>
      <c r="P103">
        <f ca="1">VLOOKUP($H103,'Raw data'!$M$3:$N$1243,2,FALSE)</f>
        <v>19.25</v>
      </c>
    </row>
    <row r="104" spans="1:16" x14ac:dyDescent="0.2">
      <c r="A104" s="13">
        <v>35850</v>
      </c>
      <c r="B104">
        <v>25.16</v>
      </c>
      <c r="E104" s="13">
        <f t="shared" si="5"/>
        <v>35881</v>
      </c>
      <c r="F104">
        <f t="shared" si="4"/>
        <v>25.5</v>
      </c>
      <c r="H104" s="13">
        <f t="shared" ca="1" si="6"/>
        <v>35884</v>
      </c>
      <c r="I104">
        <f t="shared" ca="1" si="7"/>
        <v>25.17</v>
      </c>
      <c r="J104">
        <f ca="1">VLOOKUP(H104,'Raw data'!$A$3:$L$1417,5,FALSE)</f>
        <v>16.97</v>
      </c>
      <c r="K104" t="e">
        <f ca="1">VLOOKUP($H104,'Raw data'!$A$3:$L$1417,10,FALSE)</f>
        <v>#N/A</v>
      </c>
      <c r="L104">
        <f ca="1">VLOOKUP($H104,'Raw data'!$A$3:$L$1417,7,FALSE)</f>
        <v>23.5</v>
      </c>
      <c r="M104">
        <f ca="1">VLOOKUP($H104,'Raw data'!$A$3:$L$1417,8,FALSE)</f>
        <v>18.16</v>
      </c>
      <c r="N104" t="e">
        <f ca="1">VLOOKUP($H104,'Raw data'!$A$3:$L$1417,2,FALSE)</f>
        <v>#N/A</v>
      </c>
      <c r="O104" t="e">
        <f ca="1">VLOOKUP($H104,'Raw data'!$A$3:$L$1417,10,FALSE)</f>
        <v>#N/A</v>
      </c>
      <c r="P104">
        <f ca="1">VLOOKUP($H104,'Raw data'!$M$3:$N$1243,2,FALSE)</f>
        <v>19.57</v>
      </c>
    </row>
    <row r="105" spans="1:16" x14ac:dyDescent="0.2">
      <c r="A105" s="13">
        <v>35851</v>
      </c>
      <c r="B105">
        <v>24.5</v>
      </c>
      <c r="E105" s="13">
        <f t="shared" si="5"/>
        <v>35884</v>
      </c>
      <c r="F105">
        <f t="shared" si="4"/>
        <v>25.17</v>
      </c>
      <c r="H105" s="13">
        <f t="shared" ca="1" si="6"/>
        <v>35885</v>
      </c>
      <c r="I105">
        <f t="shared" ca="1" si="7"/>
        <v>24.07</v>
      </c>
      <c r="J105">
        <f ca="1">VLOOKUP(H105,'Raw data'!$A$3:$L$1417,5,FALSE)</f>
        <v>17.82</v>
      </c>
      <c r="K105" t="e">
        <f ca="1">VLOOKUP($H105,'Raw data'!$A$3:$L$1417,10,FALSE)</f>
        <v>#N/A</v>
      </c>
      <c r="L105">
        <f ca="1">VLOOKUP($H105,'Raw data'!$A$3:$L$1417,7,FALSE)</f>
        <v>23.67</v>
      </c>
      <c r="M105">
        <f ca="1">VLOOKUP($H105,'Raw data'!$A$3:$L$1417,8,FALSE)</f>
        <v>18.38</v>
      </c>
      <c r="N105" t="e">
        <f ca="1">VLOOKUP($H105,'Raw data'!$A$3:$L$1417,2,FALSE)</f>
        <v>#N/A</v>
      </c>
      <c r="O105" t="e">
        <f ca="1">VLOOKUP($H105,'Raw data'!$A$3:$L$1417,10,FALSE)</f>
        <v>#N/A</v>
      </c>
      <c r="P105">
        <f ca="1">VLOOKUP($H105,'Raw data'!$M$3:$N$1243,2,FALSE)</f>
        <v>20.100000000000001</v>
      </c>
    </row>
    <row r="106" spans="1:16" x14ac:dyDescent="0.2">
      <c r="A106" s="13">
        <v>35852</v>
      </c>
      <c r="B106">
        <v>25.2</v>
      </c>
      <c r="E106" s="13">
        <f t="shared" si="5"/>
        <v>35885</v>
      </c>
      <c r="F106">
        <f t="shared" si="4"/>
        <v>24.07</v>
      </c>
      <c r="H106" s="13">
        <f t="shared" ca="1" si="6"/>
        <v>35886</v>
      </c>
      <c r="I106">
        <f t="shared" ca="1" si="7"/>
        <v>25.2</v>
      </c>
      <c r="J106">
        <f ca="1">VLOOKUP(H106,'Raw data'!$A$3:$L$1417,5,FALSE)</f>
        <v>18.78</v>
      </c>
      <c r="K106" t="e">
        <f ca="1">VLOOKUP($H106,'Raw data'!$A$3:$L$1417,10,FALSE)</f>
        <v>#N/A</v>
      </c>
      <c r="L106">
        <f ca="1">VLOOKUP($H106,'Raw data'!$A$3:$L$1417,7,FALSE)</f>
        <v>27.5</v>
      </c>
      <c r="M106">
        <f ca="1">VLOOKUP($H106,'Raw data'!$A$3:$L$1417,8,FALSE)</f>
        <v>18.25</v>
      </c>
      <c r="N106" t="e">
        <f ca="1">VLOOKUP($H106,'Raw data'!$A$3:$L$1417,2,FALSE)</f>
        <v>#N/A</v>
      </c>
      <c r="O106" t="e">
        <f ca="1">VLOOKUP($H106,'Raw data'!$A$3:$L$1417,10,FALSE)</f>
        <v>#N/A</v>
      </c>
      <c r="P106">
        <f ca="1">VLOOKUP($H106,'Raw data'!$M$3:$N$1243,2,FALSE)</f>
        <v>20.38</v>
      </c>
    </row>
    <row r="107" spans="1:16" x14ac:dyDescent="0.2">
      <c r="A107" s="13">
        <v>35853</v>
      </c>
      <c r="B107">
        <v>24.25</v>
      </c>
      <c r="E107" s="13">
        <f t="shared" si="5"/>
        <v>35886</v>
      </c>
      <c r="F107">
        <f t="shared" si="4"/>
        <v>25.2</v>
      </c>
      <c r="H107" s="13">
        <f t="shared" ca="1" si="6"/>
        <v>35887</v>
      </c>
      <c r="I107">
        <f t="shared" ca="1" si="7"/>
        <v>24.04</v>
      </c>
      <c r="J107">
        <f ca="1">VLOOKUP(H107,'Raw data'!$A$3:$L$1417,5,FALSE)</f>
        <v>17.920000000000002</v>
      </c>
      <c r="K107" t="e">
        <f ca="1">VLOOKUP($H107,'Raw data'!$A$3:$L$1417,10,FALSE)</f>
        <v>#N/A</v>
      </c>
      <c r="L107">
        <f ca="1">VLOOKUP($H107,'Raw data'!$A$3:$L$1417,7,FALSE)</f>
        <v>25.8</v>
      </c>
      <c r="M107">
        <f ca="1">VLOOKUP($H107,'Raw data'!$A$3:$L$1417,8,FALSE)</f>
        <v>16.5</v>
      </c>
      <c r="N107" t="e">
        <f ca="1">VLOOKUP($H107,'Raw data'!$A$3:$L$1417,2,FALSE)</f>
        <v>#N/A</v>
      </c>
      <c r="O107" t="e">
        <f ca="1">VLOOKUP($H107,'Raw data'!$A$3:$L$1417,10,FALSE)</f>
        <v>#N/A</v>
      </c>
      <c r="P107">
        <f ca="1">VLOOKUP($H107,'Raw data'!$M$3:$N$1243,2,FALSE)</f>
        <v>14.67</v>
      </c>
    </row>
    <row r="108" spans="1:16" x14ac:dyDescent="0.2">
      <c r="A108" s="13">
        <v>35854</v>
      </c>
      <c r="B108">
        <v>23.75</v>
      </c>
      <c r="E108" s="13">
        <f t="shared" si="5"/>
        <v>35887</v>
      </c>
      <c r="F108">
        <f t="shared" si="4"/>
        <v>24.04</v>
      </c>
      <c r="H108" s="13">
        <f t="shared" ca="1" si="6"/>
        <v>35888</v>
      </c>
      <c r="I108">
        <f t="shared" ca="1" si="7"/>
        <v>26</v>
      </c>
      <c r="J108">
        <f ca="1">VLOOKUP(H108,'Raw data'!$A$3:$L$1417,5,FALSE)</f>
        <v>18.13</v>
      </c>
      <c r="K108" t="e">
        <f ca="1">VLOOKUP($H108,'Raw data'!$A$3:$L$1417,10,FALSE)</f>
        <v>#N/A</v>
      </c>
      <c r="L108">
        <f ca="1">VLOOKUP($H108,'Raw data'!$A$3:$L$1417,7,FALSE)</f>
        <v>26.09</v>
      </c>
      <c r="M108">
        <f ca="1">VLOOKUP($H108,'Raw data'!$A$3:$L$1417,8,FALSE)</f>
        <v>17.829999999999998</v>
      </c>
      <c r="N108" t="e">
        <f ca="1">VLOOKUP($H108,'Raw data'!$A$3:$L$1417,2,FALSE)</f>
        <v>#N/A</v>
      </c>
      <c r="O108" t="e">
        <f ca="1">VLOOKUP($H108,'Raw data'!$A$3:$L$1417,10,FALSE)</f>
        <v>#N/A</v>
      </c>
      <c r="P108">
        <f ca="1">VLOOKUP($H108,'Raw data'!$M$3:$N$1243,2,FALSE)</f>
        <v>15.5</v>
      </c>
    </row>
    <row r="109" spans="1:16" x14ac:dyDescent="0.2">
      <c r="A109" s="13">
        <v>35855</v>
      </c>
      <c r="B109">
        <v>23.75</v>
      </c>
      <c r="E109" s="13">
        <f t="shared" si="5"/>
        <v>35888</v>
      </c>
      <c r="F109">
        <f t="shared" si="4"/>
        <v>26</v>
      </c>
      <c r="H109" s="13">
        <f t="shared" ca="1" si="6"/>
        <v>35891</v>
      </c>
      <c r="I109">
        <f t="shared" ca="1" si="7"/>
        <v>25.26</v>
      </c>
      <c r="J109">
        <f ca="1">VLOOKUP(H109,'Raw data'!$A$3:$L$1417,5,FALSE)</f>
        <v>20.65</v>
      </c>
      <c r="K109">
        <f ca="1">VLOOKUP($H109,'Raw data'!$A$3:$L$1417,10,FALSE)</f>
        <v>23</v>
      </c>
      <c r="L109">
        <f ca="1">VLOOKUP($H109,'Raw data'!$A$3:$L$1417,7,FALSE)</f>
        <v>26.75</v>
      </c>
      <c r="M109">
        <f ca="1">VLOOKUP($H109,'Raw data'!$A$3:$L$1417,8,FALSE)</f>
        <v>17.579999999999998</v>
      </c>
      <c r="N109" t="e">
        <f ca="1">VLOOKUP($H109,'Raw data'!$A$3:$L$1417,2,FALSE)</f>
        <v>#N/A</v>
      </c>
      <c r="O109">
        <f ca="1">VLOOKUP($H109,'Raw data'!$A$3:$L$1417,10,FALSE)</f>
        <v>23</v>
      </c>
      <c r="P109">
        <f ca="1">VLOOKUP($H109,'Raw data'!$M$3:$N$1243,2,FALSE)</f>
        <v>20.88</v>
      </c>
    </row>
    <row r="110" spans="1:16" x14ac:dyDescent="0.2">
      <c r="A110" s="13">
        <v>35856</v>
      </c>
      <c r="B110">
        <v>25.78</v>
      </c>
      <c r="E110" s="13">
        <f t="shared" si="5"/>
        <v>35891</v>
      </c>
      <c r="F110">
        <f t="shared" si="4"/>
        <v>25.26</v>
      </c>
      <c r="H110" s="13">
        <f t="shared" ca="1" si="6"/>
        <v>35892</v>
      </c>
      <c r="I110">
        <f t="shared" ca="1" si="7"/>
        <v>25.13</v>
      </c>
      <c r="J110">
        <f ca="1">VLOOKUP(H110,'Raw data'!$A$3:$L$1417,5,FALSE)</f>
        <v>22.74</v>
      </c>
      <c r="K110">
        <f ca="1">VLOOKUP($H110,'Raw data'!$A$3:$L$1417,10,FALSE)</f>
        <v>23</v>
      </c>
      <c r="L110">
        <f ca="1">VLOOKUP($H110,'Raw data'!$A$3:$L$1417,7,FALSE)</f>
        <v>24.71</v>
      </c>
      <c r="M110">
        <f ca="1">VLOOKUP($H110,'Raw data'!$A$3:$L$1417,8,FALSE)</f>
        <v>20.13</v>
      </c>
      <c r="N110" t="e">
        <f ca="1">VLOOKUP($H110,'Raw data'!$A$3:$L$1417,2,FALSE)</f>
        <v>#N/A</v>
      </c>
      <c r="O110">
        <f ca="1">VLOOKUP($H110,'Raw data'!$A$3:$L$1417,10,FALSE)</f>
        <v>23</v>
      </c>
      <c r="P110">
        <f ca="1">VLOOKUP($H110,'Raw data'!$M$3:$N$1243,2,FALSE)</f>
        <v>21.92</v>
      </c>
    </row>
    <row r="111" spans="1:16" x14ac:dyDescent="0.2">
      <c r="A111" s="13">
        <v>35857</v>
      </c>
      <c r="B111">
        <v>23.81</v>
      </c>
      <c r="E111" s="13">
        <f t="shared" si="5"/>
        <v>35892</v>
      </c>
      <c r="F111">
        <f t="shared" si="4"/>
        <v>25.13</v>
      </c>
      <c r="H111" s="13">
        <f t="shared" ca="1" si="6"/>
        <v>35893</v>
      </c>
      <c r="I111">
        <f t="shared" ca="1" si="7"/>
        <v>25.1</v>
      </c>
      <c r="J111">
        <f ca="1">VLOOKUP(H111,'Raw data'!$A$3:$L$1417,5,FALSE)</f>
        <v>20.46</v>
      </c>
      <c r="K111">
        <f ca="1">VLOOKUP($H111,'Raw data'!$A$3:$L$1417,10,FALSE)</f>
        <v>23</v>
      </c>
      <c r="L111">
        <f ca="1">VLOOKUP($H111,'Raw data'!$A$3:$L$1417,7,FALSE)</f>
        <v>23.67</v>
      </c>
      <c r="M111">
        <f ca="1">VLOOKUP($H111,'Raw data'!$A$3:$L$1417,8,FALSE)</f>
        <v>18.5</v>
      </c>
      <c r="N111" t="e">
        <f ca="1">VLOOKUP($H111,'Raw data'!$A$3:$L$1417,2,FALSE)</f>
        <v>#N/A</v>
      </c>
      <c r="O111">
        <f ca="1">VLOOKUP($H111,'Raw data'!$A$3:$L$1417,10,FALSE)</f>
        <v>23</v>
      </c>
      <c r="P111">
        <f ca="1">VLOOKUP($H111,'Raw data'!$M$3:$N$1243,2,FALSE)</f>
        <v>20</v>
      </c>
    </row>
    <row r="112" spans="1:16" x14ac:dyDescent="0.2">
      <c r="A112" s="13">
        <v>35858</v>
      </c>
      <c r="B112">
        <v>24.65</v>
      </c>
      <c r="E112" s="13">
        <f t="shared" si="5"/>
        <v>35893</v>
      </c>
      <c r="F112">
        <f t="shared" si="4"/>
        <v>25.1</v>
      </c>
      <c r="H112" s="13">
        <f t="shared" ca="1" si="6"/>
        <v>35894</v>
      </c>
      <c r="I112">
        <f t="shared" ca="1" si="7"/>
        <v>24.68</v>
      </c>
      <c r="J112">
        <f ca="1">VLOOKUP(H112,'Raw data'!$A$3:$L$1417,5,FALSE)</f>
        <v>22.72</v>
      </c>
      <c r="K112">
        <f ca="1">VLOOKUP($H112,'Raw data'!$A$3:$L$1417,10,FALSE)</f>
        <v>23</v>
      </c>
      <c r="L112">
        <f ca="1">VLOOKUP($H112,'Raw data'!$A$3:$L$1417,7,FALSE)</f>
        <v>23.19</v>
      </c>
      <c r="M112">
        <f ca="1">VLOOKUP($H112,'Raw data'!$A$3:$L$1417,8,FALSE)</f>
        <v>18.170000000000002</v>
      </c>
      <c r="N112" t="e">
        <f ca="1">VLOOKUP($H112,'Raw data'!$A$3:$L$1417,2,FALSE)</f>
        <v>#N/A</v>
      </c>
      <c r="O112">
        <f ca="1">VLOOKUP($H112,'Raw data'!$A$3:$L$1417,10,FALSE)</f>
        <v>23</v>
      </c>
      <c r="P112">
        <f ca="1">VLOOKUP($H112,'Raw data'!$M$3:$N$1243,2,FALSE)</f>
        <v>19.3</v>
      </c>
    </row>
    <row r="113" spans="1:16" x14ac:dyDescent="0.2">
      <c r="A113" s="13">
        <v>35859</v>
      </c>
      <c r="B113">
        <v>25.87</v>
      </c>
      <c r="E113" s="13">
        <f t="shared" si="5"/>
        <v>35894</v>
      </c>
      <c r="F113">
        <f t="shared" si="4"/>
        <v>24.68</v>
      </c>
      <c r="H113" s="13">
        <f t="shared" ca="1" si="6"/>
        <v>35898</v>
      </c>
      <c r="I113">
        <f t="shared" ca="1" si="7"/>
        <v>25</v>
      </c>
      <c r="J113">
        <f ca="1">VLOOKUP(H113,'Raw data'!$A$3:$L$1417,5,FALSE)</f>
        <v>29.84</v>
      </c>
      <c r="K113" t="e">
        <f ca="1">VLOOKUP($H113,'Raw data'!$A$3:$L$1417,10,FALSE)</f>
        <v>#N/A</v>
      </c>
      <c r="L113">
        <f ca="1">VLOOKUP($H113,'Raw data'!$A$3:$L$1417,7,FALSE)</f>
        <v>23.75</v>
      </c>
      <c r="M113">
        <f ca="1">VLOOKUP($H113,'Raw data'!$A$3:$L$1417,8,FALSE)</f>
        <v>18</v>
      </c>
      <c r="N113" t="e">
        <f ca="1">VLOOKUP($H113,'Raw data'!$A$3:$L$1417,2,FALSE)</f>
        <v>#N/A</v>
      </c>
      <c r="O113" t="e">
        <f ca="1">VLOOKUP($H113,'Raw data'!$A$3:$L$1417,10,FALSE)</f>
        <v>#N/A</v>
      </c>
      <c r="P113">
        <f ca="1">VLOOKUP($H113,'Raw data'!$M$3:$N$1243,2,FALSE)</f>
        <v>25.7</v>
      </c>
    </row>
    <row r="114" spans="1:16" x14ac:dyDescent="0.2">
      <c r="A114" s="13">
        <v>35860</v>
      </c>
      <c r="B114">
        <v>25.63</v>
      </c>
      <c r="E114" s="13">
        <f t="shared" si="5"/>
        <v>35895</v>
      </c>
      <c r="F114" t="e">
        <f t="shared" si="4"/>
        <v>#N/A</v>
      </c>
      <c r="H114" s="13">
        <f t="shared" ca="1" si="6"/>
        <v>35899</v>
      </c>
      <c r="I114">
        <f t="shared" ca="1" si="7"/>
        <v>25.33</v>
      </c>
      <c r="J114">
        <f ca="1">VLOOKUP(H114,'Raw data'!$A$3:$L$1417,5,FALSE)</f>
        <v>21.61</v>
      </c>
      <c r="K114" t="e">
        <f ca="1">VLOOKUP($H114,'Raw data'!$A$3:$L$1417,10,FALSE)</f>
        <v>#N/A</v>
      </c>
      <c r="L114">
        <f ca="1">VLOOKUP($H114,'Raw data'!$A$3:$L$1417,7,FALSE)</f>
        <v>24.83</v>
      </c>
      <c r="M114">
        <f ca="1">VLOOKUP($H114,'Raw data'!$A$3:$L$1417,8,FALSE)</f>
        <v>18.079999999999998</v>
      </c>
      <c r="N114" t="e">
        <f ca="1">VLOOKUP($H114,'Raw data'!$A$3:$L$1417,2,FALSE)</f>
        <v>#N/A</v>
      </c>
      <c r="O114" t="e">
        <f ca="1">VLOOKUP($H114,'Raw data'!$A$3:$L$1417,10,FALSE)</f>
        <v>#N/A</v>
      </c>
      <c r="P114">
        <f ca="1">VLOOKUP($H114,'Raw data'!$M$3:$N$1243,2,FALSE)</f>
        <v>20.5</v>
      </c>
    </row>
    <row r="115" spans="1:16" x14ac:dyDescent="0.2">
      <c r="A115" s="13">
        <v>35861</v>
      </c>
      <c r="B115">
        <v>22</v>
      </c>
      <c r="E115" s="13">
        <f t="shared" si="5"/>
        <v>35898</v>
      </c>
      <c r="F115">
        <f t="shared" si="4"/>
        <v>25</v>
      </c>
      <c r="H115" s="13">
        <f t="shared" ca="1" si="6"/>
        <v>35900</v>
      </c>
      <c r="I115">
        <f t="shared" ca="1" si="7"/>
        <v>24.5</v>
      </c>
      <c r="J115">
        <f ca="1">VLOOKUP(H115,'Raw data'!$A$3:$L$1417,5,FALSE)</f>
        <v>21.97</v>
      </c>
      <c r="K115" t="e">
        <f ca="1">VLOOKUP($H115,'Raw data'!$A$3:$L$1417,10,FALSE)</f>
        <v>#N/A</v>
      </c>
      <c r="L115">
        <f ca="1">VLOOKUP($H115,'Raw data'!$A$3:$L$1417,7,FALSE)</f>
        <v>24.22</v>
      </c>
      <c r="M115">
        <f ca="1">VLOOKUP($H115,'Raw data'!$A$3:$L$1417,8,FALSE)</f>
        <v>18.54</v>
      </c>
      <c r="N115" t="e">
        <f ca="1">VLOOKUP($H115,'Raw data'!$A$3:$L$1417,2,FALSE)</f>
        <v>#N/A</v>
      </c>
      <c r="O115" t="e">
        <f ca="1">VLOOKUP($H115,'Raw data'!$A$3:$L$1417,10,FALSE)</f>
        <v>#N/A</v>
      </c>
      <c r="P115">
        <f ca="1">VLOOKUP($H115,'Raw data'!$M$3:$N$1243,2,FALSE)</f>
        <v>21.11</v>
      </c>
    </row>
    <row r="116" spans="1:16" x14ac:dyDescent="0.2">
      <c r="A116" s="13">
        <v>35862</v>
      </c>
      <c r="B116">
        <v>22</v>
      </c>
      <c r="E116" s="13">
        <f t="shared" si="5"/>
        <v>35899</v>
      </c>
      <c r="F116">
        <f t="shared" si="4"/>
        <v>25.33</v>
      </c>
      <c r="H116" s="13">
        <f t="shared" ca="1" si="6"/>
        <v>35901</v>
      </c>
      <c r="I116">
        <f t="shared" ca="1" si="7"/>
        <v>24.5</v>
      </c>
      <c r="J116">
        <f ca="1">VLOOKUP(H116,'Raw data'!$A$3:$L$1417,5,FALSE)</f>
        <v>24.04</v>
      </c>
      <c r="K116">
        <f ca="1">VLOOKUP($H116,'Raw data'!$A$3:$L$1417,10,FALSE)</f>
        <v>24.75</v>
      </c>
      <c r="L116">
        <f ca="1">VLOOKUP($H116,'Raw data'!$A$3:$L$1417,7,FALSE)</f>
        <v>23.66</v>
      </c>
      <c r="M116">
        <f ca="1">VLOOKUP($H116,'Raw data'!$A$3:$L$1417,8,FALSE)</f>
        <v>20.75</v>
      </c>
      <c r="N116" t="e">
        <f ca="1">VLOOKUP($H116,'Raw data'!$A$3:$L$1417,2,FALSE)</f>
        <v>#N/A</v>
      </c>
      <c r="O116">
        <f ca="1">VLOOKUP($H116,'Raw data'!$A$3:$L$1417,10,FALSE)</f>
        <v>24.75</v>
      </c>
      <c r="P116">
        <f ca="1">VLOOKUP($H116,'Raw data'!$M$3:$N$1243,2,FALSE)</f>
        <v>21.87</v>
      </c>
    </row>
    <row r="117" spans="1:16" x14ac:dyDescent="0.2">
      <c r="A117" s="13">
        <v>35863</v>
      </c>
      <c r="B117">
        <v>23.46</v>
      </c>
      <c r="E117" s="13">
        <f t="shared" si="5"/>
        <v>35900</v>
      </c>
      <c r="F117">
        <f t="shared" si="4"/>
        <v>24.5</v>
      </c>
      <c r="H117" s="13">
        <f t="shared" ca="1" si="6"/>
        <v>35902</v>
      </c>
      <c r="I117">
        <f t="shared" ca="1" si="7"/>
        <v>25</v>
      </c>
      <c r="J117">
        <f ca="1">VLOOKUP(H117,'Raw data'!$A$3:$L$1417,5,FALSE)</f>
        <v>24.31</v>
      </c>
      <c r="K117">
        <f ca="1">VLOOKUP($H117,'Raw data'!$A$3:$L$1417,10,FALSE)</f>
        <v>25</v>
      </c>
      <c r="L117">
        <f ca="1">VLOOKUP($H117,'Raw data'!$A$3:$L$1417,7,FALSE)</f>
        <v>23.5</v>
      </c>
      <c r="M117">
        <f ca="1">VLOOKUP($H117,'Raw data'!$A$3:$L$1417,8,FALSE)</f>
        <v>21.25</v>
      </c>
      <c r="N117" t="e">
        <f ca="1">VLOOKUP($H117,'Raw data'!$A$3:$L$1417,2,FALSE)</f>
        <v>#N/A</v>
      </c>
      <c r="O117">
        <f ca="1">VLOOKUP($H117,'Raw data'!$A$3:$L$1417,10,FALSE)</f>
        <v>25</v>
      </c>
      <c r="P117">
        <f ca="1">VLOOKUP($H117,'Raw data'!$M$3:$N$1243,2,FALSE)</f>
        <v>22.43</v>
      </c>
    </row>
    <row r="118" spans="1:16" x14ac:dyDescent="0.2">
      <c r="A118" s="13">
        <v>35864</v>
      </c>
      <c r="B118">
        <v>24.58</v>
      </c>
      <c r="E118" s="13">
        <f t="shared" si="5"/>
        <v>35901</v>
      </c>
      <c r="F118">
        <f t="shared" si="4"/>
        <v>24.5</v>
      </c>
      <c r="H118" s="13">
        <f t="shared" ca="1" si="6"/>
        <v>35905</v>
      </c>
      <c r="I118">
        <f t="shared" ca="1" si="7"/>
        <v>24.15</v>
      </c>
      <c r="J118">
        <f ca="1">VLOOKUP(H118,'Raw data'!$A$3:$L$1417,5,FALSE)</f>
        <v>25</v>
      </c>
      <c r="K118">
        <f ca="1">VLOOKUP($H118,'Raw data'!$A$3:$L$1417,10,FALSE)</f>
        <v>22</v>
      </c>
      <c r="L118">
        <f ca="1">VLOOKUP($H118,'Raw data'!$A$3:$L$1417,7,FALSE)</f>
        <v>23.3</v>
      </c>
      <c r="M118" t="e">
        <f ca="1">VLOOKUP($H118,'Raw data'!$A$3:$L$1417,8,FALSE)</f>
        <v>#N/A</v>
      </c>
      <c r="N118" t="e">
        <f ca="1">VLOOKUP($H118,'Raw data'!$A$3:$L$1417,2,FALSE)</f>
        <v>#N/A</v>
      </c>
      <c r="O118">
        <f ca="1">VLOOKUP($H118,'Raw data'!$A$3:$L$1417,10,FALSE)</f>
        <v>22</v>
      </c>
      <c r="P118">
        <f ca="1">VLOOKUP($H118,'Raw data'!$M$3:$N$1243,2,FALSE)</f>
        <v>22.94</v>
      </c>
    </row>
    <row r="119" spans="1:16" x14ac:dyDescent="0.2">
      <c r="A119" s="13">
        <v>35865</v>
      </c>
      <c r="B119">
        <v>25.38</v>
      </c>
      <c r="E119" s="13">
        <f t="shared" si="5"/>
        <v>35902</v>
      </c>
      <c r="F119">
        <f t="shared" si="4"/>
        <v>25</v>
      </c>
      <c r="H119" s="13">
        <f t="shared" ca="1" si="6"/>
        <v>35906</v>
      </c>
      <c r="I119">
        <f t="shared" ca="1" si="7"/>
        <v>24.67</v>
      </c>
      <c r="J119">
        <f ca="1">VLOOKUP(H119,'Raw data'!$A$3:$L$1417,5,FALSE)</f>
        <v>21.23</v>
      </c>
      <c r="K119">
        <f ca="1">VLOOKUP($H119,'Raw data'!$A$3:$L$1417,10,FALSE)</f>
        <v>19.25</v>
      </c>
      <c r="L119">
        <f ca="1">VLOOKUP($H119,'Raw data'!$A$3:$L$1417,7,FALSE)</f>
        <v>24.5</v>
      </c>
      <c r="M119" t="e">
        <f ca="1">VLOOKUP($H119,'Raw data'!$A$3:$L$1417,8,FALSE)</f>
        <v>#N/A</v>
      </c>
      <c r="N119" t="e">
        <f ca="1">VLOOKUP($H119,'Raw data'!$A$3:$L$1417,2,FALSE)</f>
        <v>#N/A</v>
      </c>
      <c r="O119">
        <f ca="1">VLOOKUP($H119,'Raw data'!$A$3:$L$1417,10,FALSE)</f>
        <v>19.25</v>
      </c>
      <c r="P119">
        <f ca="1">VLOOKUP($H119,'Raw data'!$M$3:$N$1243,2,FALSE)</f>
        <v>23.11</v>
      </c>
    </row>
    <row r="120" spans="1:16" x14ac:dyDescent="0.2">
      <c r="A120" s="13">
        <v>35866</v>
      </c>
      <c r="B120">
        <v>25.61</v>
      </c>
      <c r="E120" s="13">
        <f t="shared" si="5"/>
        <v>35905</v>
      </c>
      <c r="F120">
        <f t="shared" si="4"/>
        <v>24.15</v>
      </c>
      <c r="H120" s="13">
        <f t="shared" ca="1" si="6"/>
        <v>35907</v>
      </c>
      <c r="I120">
        <f t="shared" ca="1" si="7"/>
        <v>25</v>
      </c>
      <c r="J120">
        <f ca="1">VLOOKUP(H120,'Raw data'!$A$3:$L$1417,5,FALSE)</f>
        <v>20.76</v>
      </c>
      <c r="K120">
        <f ca="1">VLOOKUP($H120,'Raw data'!$A$3:$L$1417,10,FALSE)</f>
        <v>19.25</v>
      </c>
      <c r="L120">
        <f ca="1">VLOOKUP($H120,'Raw data'!$A$3:$L$1417,7,FALSE)</f>
        <v>24.75</v>
      </c>
      <c r="M120">
        <f ca="1">VLOOKUP($H120,'Raw data'!$A$3:$L$1417,8,FALSE)</f>
        <v>17.88</v>
      </c>
      <c r="N120" t="e">
        <f ca="1">VLOOKUP($H120,'Raw data'!$A$3:$L$1417,2,FALSE)</f>
        <v>#N/A</v>
      </c>
      <c r="O120">
        <f ca="1">VLOOKUP($H120,'Raw data'!$A$3:$L$1417,10,FALSE)</f>
        <v>19.25</v>
      </c>
      <c r="P120">
        <f ca="1">VLOOKUP($H120,'Raw data'!$M$3:$N$1243,2,FALSE)</f>
        <v>23.25</v>
      </c>
    </row>
    <row r="121" spans="1:16" x14ac:dyDescent="0.2">
      <c r="A121" s="13">
        <v>35867</v>
      </c>
      <c r="B121">
        <v>26.6</v>
      </c>
      <c r="E121" s="13">
        <f t="shared" si="5"/>
        <v>35906</v>
      </c>
      <c r="F121">
        <f t="shared" si="4"/>
        <v>24.67</v>
      </c>
      <c r="H121" s="13">
        <f t="shared" ca="1" si="6"/>
        <v>35908</v>
      </c>
      <c r="I121">
        <f t="shared" ca="1" si="7"/>
        <v>24.63</v>
      </c>
      <c r="J121">
        <f ca="1">VLOOKUP(H121,'Raw data'!$A$3:$L$1417,5,FALSE)</f>
        <v>18.95</v>
      </c>
      <c r="K121">
        <f ca="1">VLOOKUP($H121,'Raw data'!$A$3:$L$1417,10,FALSE)</f>
        <v>19.25</v>
      </c>
      <c r="L121">
        <f ca="1">VLOOKUP($H121,'Raw data'!$A$3:$L$1417,7,FALSE)</f>
        <v>26.53</v>
      </c>
      <c r="M121">
        <f ca="1">VLOOKUP($H121,'Raw data'!$A$3:$L$1417,8,FALSE)</f>
        <v>17.88</v>
      </c>
      <c r="N121" t="e">
        <f ca="1">VLOOKUP($H121,'Raw data'!$A$3:$L$1417,2,FALSE)</f>
        <v>#N/A</v>
      </c>
      <c r="O121">
        <f ca="1">VLOOKUP($H121,'Raw data'!$A$3:$L$1417,10,FALSE)</f>
        <v>19.25</v>
      </c>
      <c r="P121">
        <f ca="1">VLOOKUP($H121,'Raw data'!$M$3:$N$1243,2,FALSE)</f>
        <v>20.329999999999998</v>
      </c>
    </row>
    <row r="122" spans="1:16" x14ac:dyDescent="0.2">
      <c r="A122" s="13">
        <v>35868</v>
      </c>
      <c r="B122">
        <v>23.79</v>
      </c>
      <c r="E122" s="13">
        <f t="shared" si="5"/>
        <v>35907</v>
      </c>
      <c r="F122">
        <f t="shared" si="4"/>
        <v>25</v>
      </c>
      <c r="H122" s="13">
        <f t="shared" ca="1" si="6"/>
        <v>35909</v>
      </c>
      <c r="I122">
        <f t="shared" ca="1" si="7"/>
        <v>26.25</v>
      </c>
      <c r="J122">
        <f ca="1">VLOOKUP(H122,'Raw data'!$A$3:$L$1417,5,FALSE)</f>
        <v>17.91</v>
      </c>
      <c r="K122">
        <f ca="1">VLOOKUP($H122,'Raw data'!$A$3:$L$1417,10,FALSE)</f>
        <v>19.25</v>
      </c>
      <c r="L122">
        <f ca="1">VLOOKUP($H122,'Raw data'!$A$3:$L$1417,7,FALSE)</f>
        <v>24.83</v>
      </c>
      <c r="M122">
        <f ca="1">VLOOKUP($H122,'Raw data'!$A$3:$L$1417,8,FALSE)</f>
        <v>18.88</v>
      </c>
      <c r="N122" t="e">
        <f ca="1">VLOOKUP($H122,'Raw data'!$A$3:$L$1417,2,FALSE)</f>
        <v>#N/A</v>
      </c>
      <c r="O122">
        <f ca="1">VLOOKUP($H122,'Raw data'!$A$3:$L$1417,10,FALSE)</f>
        <v>19.25</v>
      </c>
      <c r="P122">
        <f ca="1">VLOOKUP($H122,'Raw data'!$M$3:$N$1243,2,FALSE)</f>
        <v>19.420000000000002</v>
      </c>
    </row>
    <row r="123" spans="1:16" x14ac:dyDescent="0.2">
      <c r="A123" s="13">
        <v>35869</v>
      </c>
      <c r="B123">
        <v>23.47</v>
      </c>
      <c r="E123" s="13">
        <f t="shared" si="5"/>
        <v>35908</v>
      </c>
      <c r="F123">
        <f t="shared" si="4"/>
        <v>24.63</v>
      </c>
      <c r="H123" s="13">
        <f t="shared" ca="1" si="6"/>
        <v>35912</v>
      </c>
      <c r="I123">
        <f t="shared" ca="1" si="7"/>
        <v>25.1</v>
      </c>
      <c r="J123">
        <f ca="1">VLOOKUP(H123,'Raw data'!$A$3:$L$1417,5,FALSE)</f>
        <v>20.69</v>
      </c>
      <c r="K123" t="e">
        <f ca="1">VLOOKUP($H123,'Raw data'!$A$3:$L$1417,10,FALSE)</f>
        <v>#N/A</v>
      </c>
      <c r="L123">
        <f ca="1">VLOOKUP($H123,'Raw data'!$A$3:$L$1417,7,FALSE)</f>
        <v>25.5</v>
      </c>
      <c r="M123">
        <f ca="1">VLOOKUP($H123,'Raw data'!$A$3:$L$1417,8,FALSE)</f>
        <v>20.5</v>
      </c>
      <c r="N123" t="e">
        <f ca="1">VLOOKUP($H123,'Raw data'!$A$3:$L$1417,2,FALSE)</f>
        <v>#N/A</v>
      </c>
      <c r="O123" t="e">
        <f ca="1">VLOOKUP($H123,'Raw data'!$A$3:$L$1417,10,FALSE)</f>
        <v>#N/A</v>
      </c>
      <c r="P123">
        <f ca="1">VLOOKUP($H123,'Raw data'!$M$3:$N$1243,2,FALSE)</f>
        <v>20.05</v>
      </c>
    </row>
    <row r="124" spans="1:16" x14ac:dyDescent="0.2">
      <c r="A124" s="13">
        <v>35870</v>
      </c>
      <c r="B124">
        <v>25.85</v>
      </c>
      <c r="E124" s="13">
        <f t="shared" si="5"/>
        <v>35909</v>
      </c>
      <c r="F124">
        <f t="shared" si="4"/>
        <v>26.25</v>
      </c>
      <c r="H124" s="13">
        <f t="shared" ca="1" si="6"/>
        <v>35913</v>
      </c>
      <c r="I124">
        <f t="shared" ca="1" si="7"/>
        <v>27.2</v>
      </c>
      <c r="J124">
        <f ca="1">VLOOKUP(H124,'Raw data'!$A$3:$L$1417,5,FALSE)</f>
        <v>19.95</v>
      </c>
      <c r="K124" t="e">
        <f ca="1">VLOOKUP($H124,'Raw data'!$A$3:$L$1417,10,FALSE)</f>
        <v>#N/A</v>
      </c>
      <c r="L124">
        <f ca="1">VLOOKUP($H124,'Raw data'!$A$3:$L$1417,7,FALSE)</f>
        <v>26.88</v>
      </c>
      <c r="M124">
        <f ca="1">VLOOKUP($H124,'Raw data'!$A$3:$L$1417,8,FALSE)</f>
        <v>20.75</v>
      </c>
      <c r="N124" t="e">
        <f ca="1">VLOOKUP($H124,'Raw data'!$A$3:$L$1417,2,FALSE)</f>
        <v>#N/A</v>
      </c>
      <c r="O124" t="e">
        <f ca="1">VLOOKUP($H124,'Raw data'!$A$3:$L$1417,10,FALSE)</f>
        <v>#N/A</v>
      </c>
      <c r="P124">
        <f ca="1">VLOOKUP($H124,'Raw data'!$M$3:$N$1243,2,FALSE)</f>
        <v>21.39</v>
      </c>
    </row>
    <row r="125" spans="1:16" x14ac:dyDescent="0.2">
      <c r="A125" s="13">
        <v>35871</v>
      </c>
      <c r="B125">
        <v>25.75</v>
      </c>
      <c r="E125" s="13">
        <f t="shared" si="5"/>
        <v>35912</v>
      </c>
      <c r="F125">
        <f t="shared" si="4"/>
        <v>25.1</v>
      </c>
      <c r="H125" s="13">
        <f t="shared" ca="1" si="6"/>
        <v>35914</v>
      </c>
      <c r="I125">
        <f t="shared" ca="1" si="7"/>
        <v>25.33</v>
      </c>
      <c r="J125">
        <f ca="1">VLOOKUP(H125,'Raw data'!$A$3:$L$1417,5,FALSE)</f>
        <v>21.28</v>
      </c>
      <c r="K125">
        <f ca="1">VLOOKUP($H125,'Raw data'!$A$3:$L$1417,10,FALSE)</f>
        <v>21</v>
      </c>
      <c r="L125">
        <f ca="1">VLOOKUP($H125,'Raw data'!$A$3:$L$1417,7,FALSE)</f>
        <v>24.25</v>
      </c>
      <c r="M125">
        <f ca="1">VLOOKUP($H125,'Raw data'!$A$3:$L$1417,8,FALSE)</f>
        <v>20.75</v>
      </c>
      <c r="N125" t="e">
        <f ca="1">VLOOKUP($H125,'Raw data'!$A$3:$L$1417,2,FALSE)</f>
        <v>#N/A</v>
      </c>
      <c r="O125">
        <f ca="1">VLOOKUP($H125,'Raw data'!$A$3:$L$1417,10,FALSE)</f>
        <v>21</v>
      </c>
      <c r="P125">
        <f ca="1">VLOOKUP($H125,'Raw data'!$M$3:$N$1243,2,FALSE)</f>
        <v>21.34</v>
      </c>
    </row>
    <row r="126" spans="1:16" x14ac:dyDescent="0.2">
      <c r="A126" s="13">
        <v>35872</v>
      </c>
      <c r="B126">
        <v>26.5</v>
      </c>
      <c r="E126" s="13">
        <f t="shared" si="5"/>
        <v>35913</v>
      </c>
      <c r="F126">
        <f t="shared" si="4"/>
        <v>27.2</v>
      </c>
      <c r="H126" s="13">
        <f t="shared" ca="1" si="6"/>
        <v>35915</v>
      </c>
      <c r="I126">
        <f t="shared" ca="1" si="7"/>
        <v>28.38</v>
      </c>
      <c r="J126">
        <f ca="1">VLOOKUP(H126,'Raw data'!$A$3:$L$1417,5,FALSE)</f>
        <v>21.98</v>
      </c>
      <c r="K126">
        <f ca="1">VLOOKUP($H126,'Raw data'!$A$3:$L$1417,10,FALSE)</f>
        <v>21</v>
      </c>
      <c r="L126">
        <f ca="1">VLOOKUP($H126,'Raw data'!$A$3:$L$1417,7,FALSE)</f>
        <v>25.42</v>
      </c>
      <c r="M126">
        <f ca="1">VLOOKUP($H126,'Raw data'!$A$3:$L$1417,8,FALSE)</f>
        <v>20.38</v>
      </c>
      <c r="N126" t="e">
        <f ca="1">VLOOKUP($H126,'Raw data'!$A$3:$L$1417,2,FALSE)</f>
        <v>#N/A</v>
      </c>
      <c r="O126">
        <f ca="1">VLOOKUP($H126,'Raw data'!$A$3:$L$1417,10,FALSE)</f>
        <v>21</v>
      </c>
      <c r="P126">
        <f ca="1">VLOOKUP($H126,'Raw data'!$M$3:$N$1243,2,FALSE)</f>
        <v>20.71</v>
      </c>
    </row>
    <row r="127" spans="1:16" x14ac:dyDescent="0.2">
      <c r="A127" s="13">
        <v>35873</v>
      </c>
      <c r="B127">
        <v>24</v>
      </c>
      <c r="E127" s="13">
        <f t="shared" si="5"/>
        <v>35914</v>
      </c>
      <c r="F127">
        <f t="shared" si="4"/>
        <v>25.33</v>
      </c>
      <c r="H127" s="13">
        <f t="shared" ca="1" si="6"/>
        <v>35916</v>
      </c>
      <c r="I127">
        <f t="shared" ca="1" si="7"/>
        <v>27.63</v>
      </c>
      <c r="J127">
        <f ca="1">VLOOKUP(H127,'Raw data'!$A$3:$L$1417,5,FALSE)</f>
        <v>20.9</v>
      </c>
      <c r="K127">
        <f ca="1">VLOOKUP($H127,'Raw data'!$A$3:$L$1417,10,FALSE)</f>
        <v>21.63</v>
      </c>
      <c r="L127">
        <f ca="1">VLOOKUP($H127,'Raw data'!$A$3:$L$1417,7,FALSE)</f>
        <v>25.68</v>
      </c>
      <c r="M127">
        <f ca="1">VLOOKUP($H127,'Raw data'!$A$3:$L$1417,8,FALSE)</f>
        <v>20.75</v>
      </c>
      <c r="N127" t="e">
        <f ca="1">VLOOKUP($H127,'Raw data'!$A$3:$L$1417,2,FALSE)</f>
        <v>#N/A</v>
      </c>
      <c r="O127">
        <f ca="1">VLOOKUP($H127,'Raw data'!$A$3:$L$1417,10,FALSE)</f>
        <v>21.63</v>
      </c>
      <c r="P127">
        <f ca="1">VLOOKUP($H127,'Raw data'!$M$3:$N$1243,2,FALSE)</f>
        <v>20.78</v>
      </c>
    </row>
    <row r="128" spans="1:16" x14ac:dyDescent="0.2">
      <c r="A128" s="13">
        <v>35874</v>
      </c>
      <c r="B128">
        <v>24.55</v>
      </c>
      <c r="E128" s="13">
        <f t="shared" si="5"/>
        <v>35915</v>
      </c>
      <c r="F128">
        <f t="shared" si="4"/>
        <v>28.38</v>
      </c>
      <c r="H128" s="13">
        <f t="shared" ca="1" si="6"/>
        <v>35919</v>
      </c>
      <c r="I128">
        <f t="shared" ca="1" si="7"/>
        <v>25.5</v>
      </c>
      <c r="J128">
        <f ca="1">VLOOKUP(H128,'Raw data'!$A$3:$L$1417,5,FALSE)</f>
        <v>19.93</v>
      </c>
      <c r="K128" t="e">
        <f ca="1">VLOOKUP($H128,'Raw data'!$A$3:$L$1417,10,FALSE)</f>
        <v>#N/A</v>
      </c>
      <c r="L128">
        <f ca="1">VLOOKUP($H128,'Raw data'!$A$3:$L$1417,7,FALSE)</f>
        <v>27</v>
      </c>
      <c r="M128" t="e">
        <f ca="1">VLOOKUP($H128,'Raw data'!$A$3:$L$1417,8,FALSE)</f>
        <v>#N/A</v>
      </c>
      <c r="N128" t="e">
        <f ca="1">VLOOKUP($H128,'Raw data'!$A$3:$L$1417,2,FALSE)</f>
        <v>#N/A</v>
      </c>
      <c r="O128" t="e">
        <f ca="1">VLOOKUP($H128,'Raw data'!$A$3:$L$1417,10,FALSE)</f>
        <v>#N/A</v>
      </c>
      <c r="P128">
        <f ca="1">VLOOKUP($H128,'Raw data'!$M$3:$N$1243,2,FALSE)</f>
        <v>22.75</v>
      </c>
    </row>
    <row r="129" spans="1:16" x14ac:dyDescent="0.2">
      <c r="A129" s="13">
        <v>35875</v>
      </c>
      <c r="B129">
        <v>24.13</v>
      </c>
      <c r="E129" s="13">
        <f t="shared" si="5"/>
        <v>35916</v>
      </c>
      <c r="F129">
        <f t="shared" si="4"/>
        <v>27.63</v>
      </c>
      <c r="H129" s="13">
        <f t="shared" ca="1" si="6"/>
        <v>35920</v>
      </c>
      <c r="I129">
        <f t="shared" ca="1" si="7"/>
        <v>26.17</v>
      </c>
      <c r="J129">
        <f ca="1">VLOOKUP(H129,'Raw data'!$A$3:$L$1417,5,FALSE)</f>
        <v>18.32</v>
      </c>
      <c r="K129">
        <f ca="1">VLOOKUP($H129,'Raw data'!$A$3:$L$1417,10,FALSE)</f>
        <v>22</v>
      </c>
      <c r="L129">
        <f ca="1">VLOOKUP($H129,'Raw data'!$A$3:$L$1417,7,FALSE)</f>
        <v>27.5</v>
      </c>
      <c r="M129" t="e">
        <f ca="1">VLOOKUP($H129,'Raw data'!$A$3:$L$1417,8,FALSE)</f>
        <v>#N/A</v>
      </c>
      <c r="N129" t="e">
        <f ca="1">VLOOKUP($H129,'Raw data'!$A$3:$L$1417,2,FALSE)</f>
        <v>#N/A</v>
      </c>
      <c r="O129">
        <f ca="1">VLOOKUP($H129,'Raw data'!$A$3:$L$1417,10,FALSE)</f>
        <v>22</v>
      </c>
      <c r="P129">
        <f ca="1">VLOOKUP($H129,'Raw data'!$M$3:$N$1243,2,FALSE)</f>
        <v>22.86</v>
      </c>
    </row>
    <row r="130" spans="1:16" x14ac:dyDescent="0.2">
      <c r="A130" s="13">
        <v>35876</v>
      </c>
      <c r="B130">
        <v>22</v>
      </c>
      <c r="E130" s="13">
        <f t="shared" si="5"/>
        <v>35919</v>
      </c>
      <c r="F130">
        <f t="shared" si="4"/>
        <v>25.5</v>
      </c>
      <c r="H130" s="13">
        <f t="shared" ca="1" si="6"/>
        <v>35921</v>
      </c>
      <c r="I130">
        <f t="shared" ca="1" si="7"/>
        <v>28.38</v>
      </c>
      <c r="J130">
        <f ca="1">VLOOKUP(H130,'Raw data'!$A$3:$L$1417,5,FALSE)</f>
        <v>19.73</v>
      </c>
      <c r="K130">
        <f ca="1">VLOOKUP($H130,'Raw data'!$A$3:$L$1417,10,FALSE)</f>
        <v>21.5</v>
      </c>
      <c r="L130">
        <f ca="1">VLOOKUP($H130,'Raw data'!$A$3:$L$1417,7,FALSE)</f>
        <v>26.6</v>
      </c>
      <c r="M130">
        <f ca="1">VLOOKUP($H130,'Raw data'!$A$3:$L$1417,8,FALSE)</f>
        <v>20.25</v>
      </c>
      <c r="N130" t="e">
        <f ca="1">VLOOKUP($H130,'Raw data'!$A$3:$L$1417,2,FALSE)</f>
        <v>#N/A</v>
      </c>
      <c r="O130">
        <f ca="1">VLOOKUP($H130,'Raw data'!$A$3:$L$1417,10,FALSE)</f>
        <v>21.5</v>
      </c>
      <c r="P130">
        <f ca="1">VLOOKUP($H130,'Raw data'!$M$3:$N$1243,2,FALSE)</f>
        <v>22.6</v>
      </c>
    </row>
    <row r="131" spans="1:16" x14ac:dyDescent="0.2">
      <c r="A131" s="13">
        <v>35877</v>
      </c>
      <c r="B131">
        <v>24.25</v>
      </c>
      <c r="E131" s="13">
        <f t="shared" si="5"/>
        <v>35920</v>
      </c>
      <c r="F131">
        <f t="shared" si="4"/>
        <v>26.17</v>
      </c>
      <c r="H131" s="13">
        <f t="shared" ca="1" si="6"/>
        <v>35922</v>
      </c>
      <c r="I131">
        <f t="shared" ca="1" si="7"/>
        <v>28.33</v>
      </c>
      <c r="J131">
        <f ca="1">VLOOKUP(H131,'Raw data'!$A$3:$L$1417,5,FALSE)</f>
        <v>20.67</v>
      </c>
      <c r="K131">
        <f ca="1">VLOOKUP($H131,'Raw data'!$A$3:$L$1417,10,FALSE)</f>
        <v>24.4</v>
      </c>
      <c r="L131">
        <f ca="1">VLOOKUP($H131,'Raw data'!$A$3:$L$1417,7,FALSE)</f>
        <v>26.33</v>
      </c>
      <c r="M131">
        <f ca="1">VLOOKUP($H131,'Raw data'!$A$3:$L$1417,8,FALSE)</f>
        <v>22.75</v>
      </c>
      <c r="N131" t="e">
        <f ca="1">VLOOKUP($H131,'Raw data'!$A$3:$L$1417,2,FALSE)</f>
        <v>#N/A</v>
      </c>
      <c r="O131">
        <f ca="1">VLOOKUP($H131,'Raw data'!$A$3:$L$1417,10,FALSE)</f>
        <v>24.4</v>
      </c>
      <c r="P131">
        <f ca="1">VLOOKUP($H131,'Raw data'!$M$3:$N$1243,2,FALSE)</f>
        <v>22.61</v>
      </c>
    </row>
    <row r="132" spans="1:16" x14ac:dyDescent="0.2">
      <c r="A132" s="13">
        <v>35878</v>
      </c>
      <c r="B132">
        <v>26.44</v>
      </c>
      <c r="E132" s="13">
        <f t="shared" si="5"/>
        <v>35921</v>
      </c>
      <c r="F132">
        <f t="shared" ref="F132:F195" si="8">VLOOKUP(E132,$A$3:$B$1257,2,FALSE)</f>
        <v>28.38</v>
      </c>
      <c r="H132" s="13">
        <f t="shared" ca="1" si="6"/>
        <v>35923</v>
      </c>
      <c r="I132">
        <f t="shared" ca="1" si="7"/>
        <v>27.63</v>
      </c>
      <c r="J132">
        <f ca="1">VLOOKUP(H132,'Raw data'!$A$3:$L$1417,5,FALSE)</f>
        <v>20.059999999999999</v>
      </c>
      <c r="K132">
        <f ca="1">VLOOKUP($H132,'Raw data'!$A$3:$L$1417,10,FALSE)</f>
        <v>21</v>
      </c>
      <c r="L132">
        <f ca="1">VLOOKUP($H132,'Raw data'!$A$3:$L$1417,7,FALSE)</f>
        <v>22.75</v>
      </c>
      <c r="M132">
        <f ca="1">VLOOKUP($H132,'Raw data'!$A$3:$L$1417,8,FALSE)</f>
        <v>22.75</v>
      </c>
      <c r="N132" t="e">
        <f ca="1">VLOOKUP($H132,'Raw data'!$A$3:$L$1417,2,FALSE)</f>
        <v>#N/A</v>
      </c>
      <c r="O132">
        <f ca="1">VLOOKUP($H132,'Raw data'!$A$3:$L$1417,10,FALSE)</f>
        <v>21</v>
      </c>
      <c r="P132">
        <f ca="1">VLOOKUP($H132,'Raw data'!$M$3:$N$1243,2,FALSE)</f>
        <v>20.5</v>
      </c>
    </row>
    <row r="133" spans="1:16" x14ac:dyDescent="0.2">
      <c r="A133" s="13">
        <v>35879</v>
      </c>
      <c r="B133">
        <v>24.56</v>
      </c>
      <c r="E133" s="13">
        <f t="shared" ref="E133:E196" si="9">CHOOSE(IF(WEEKDAY(E132+1,2)=6,1,IF(WEEKDAY(E132+1,2)=7,2,3)),IF(ISNUMBER(MATCH(E132+3,$Q$3:$Q$56,0)),E132+4,E132+3),IF(ISNUMBER(MATCH(E132+2,$Q$3:$Q$56,0)),E132+3,E132+2),IF(ISNUMBER(MATCH(E132+1,$Q$3:$Q$56,0)),E132+2,E132+1))</f>
        <v>35922</v>
      </c>
      <c r="F133">
        <f t="shared" si="8"/>
        <v>28.33</v>
      </c>
      <c r="H133" s="13">
        <f t="shared" ref="H133:H196" ca="1" si="10">OFFSET($E$3,IF(ISNUMBER(VLOOKUP(OFFSET($E$3,MATCH(H132,$E$3:$E$1028,0),0),$E$3:$F$1067,2,FALSE)),MATCH(H132,$E$3:$E$1028,0),MATCH(H132,$E$3:$E$1028,0)+1),0)</f>
        <v>35926</v>
      </c>
      <c r="I133">
        <f t="shared" ref="I133:I196" ca="1" si="11">VLOOKUP(H133,$A$3:$B$1257,2,FALSE)</f>
        <v>27.92</v>
      </c>
      <c r="J133">
        <f ca="1">VLOOKUP(H133,'Raw data'!$A$3:$L$1417,5,FALSE)</f>
        <v>19.54</v>
      </c>
      <c r="K133">
        <f ca="1">VLOOKUP($H133,'Raw data'!$A$3:$L$1417,10,FALSE)</f>
        <v>21.83</v>
      </c>
      <c r="L133">
        <f ca="1">VLOOKUP($H133,'Raw data'!$A$3:$L$1417,7,FALSE)</f>
        <v>25.5</v>
      </c>
      <c r="M133">
        <f ca="1">VLOOKUP($H133,'Raw data'!$A$3:$L$1417,8,FALSE)</f>
        <v>20.5</v>
      </c>
      <c r="N133" t="e">
        <f ca="1">VLOOKUP($H133,'Raw data'!$A$3:$L$1417,2,FALSE)</f>
        <v>#N/A</v>
      </c>
      <c r="O133">
        <f ca="1">VLOOKUP($H133,'Raw data'!$A$3:$L$1417,10,FALSE)</f>
        <v>21.83</v>
      </c>
      <c r="P133">
        <f ca="1">VLOOKUP($H133,'Raw data'!$M$3:$N$1243,2,FALSE)</f>
        <v>22.16</v>
      </c>
    </row>
    <row r="134" spans="1:16" x14ac:dyDescent="0.2">
      <c r="A134" s="13">
        <v>35880</v>
      </c>
      <c r="B134">
        <v>27</v>
      </c>
      <c r="E134" s="13">
        <f t="shared" si="9"/>
        <v>35923</v>
      </c>
      <c r="F134">
        <f t="shared" si="8"/>
        <v>27.63</v>
      </c>
      <c r="H134" s="13">
        <f t="shared" ca="1" si="10"/>
        <v>35927</v>
      </c>
      <c r="I134">
        <f t="shared" ca="1" si="11"/>
        <v>27.56</v>
      </c>
      <c r="J134">
        <f ca="1">VLOOKUP(H134,'Raw data'!$A$3:$L$1417,5,FALSE)</f>
        <v>23.27</v>
      </c>
      <c r="K134">
        <f ca="1">VLOOKUP($H134,'Raw data'!$A$3:$L$1417,10,FALSE)</f>
        <v>21.83</v>
      </c>
      <c r="L134">
        <f ca="1">VLOOKUP($H134,'Raw data'!$A$3:$L$1417,7,FALSE)</f>
        <v>26.25</v>
      </c>
      <c r="M134">
        <f ca="1">VLOOKUP($H134,'Raw data'!$A$3:$L$1417,8,FALSE)</f>
        <v>20.5</v>
      </c>
      <c r="N134" t="e">
        <f ca="1">VLOOKUP($H134,'Raw data'!$A$3:$L$1417,2,FALSE)</f>
        <v>#N/A</v>
      </c>
      <c r="O134">
        <f ca="1">VLOOKUP($H134,'Raw data'!$A$3:$L$1417,10,FALSE)</f>
        <v>21.83</v>
      </c>
      <c r="P134">
        <f ca="1">VLOOKUP($H134,'Raw data'!$M$3:$N$1243,2,FALSE)</f>
        <v>23.21</v>
      </c>
    </row>
    <row r="135" spans="1:16" x14ac:dyDescent="0.2">
      <c r="A135" s="13">
        <v>35881</v>
      </c>
      <c r="B135">
        <v>25.5</v>
      </c>
      <c r="E135" s="13">
        <f t="shared" si="9"/>
        <v>35926</v>
      </c>
      <c r="F135">
        <f t="shared" si="8"/>
        <v>27.92</v>
      </c>
      <c r="H135" s="13">
        <f t="shared" ca="1" si="10"/>
        <v>35928</v>
      </c>
      <c r="I135">
        <f t="shared" ca="1" si="11"/>
        <v>26.38</v>
      </c>
      <c r="J135">
        <f ca="1">VLOOKUP(H135,'Raw data'!$A$3:$L$1417,5,FALSE)</f>
        <v>30.79</v>
      </c>
      <c r="K135">
        <f ca="1">VLOOKUP($H135,'Raw data'!$A$3:$L$1417,10,FALSE)</f>
        <v>21.83</v>
      </c>
      <c r="L135">
        <f ca="1">VLOOKUP($H135,'Raw data'!$A$3:$L$1417,7,FALSE)</f>
        <v>26.5</v>
      </c>
      <c r="M135">
        <f ca="1">VLOOKUP($H135,'Raw data'!$A$3:$L$1417,8,FALSE)</f>
        <v>23.32</v>
      </c>
      <c r="N135" t="e">
        <f ca="1">VLOOKUP($H135,'Raw data'!$A$3:$L$1417,2,FALSE)</f>
        <v>#N/A</v>
      </c>
      <c r="O135">
        <f ca="1">VLOOKUP($H135,'Raw data'!$A$3:$L$1417,10,FALSE)</f>
        <v>21.83</v>
      </c>
      <c r="P135">
        <f ca="1">VLOOKUP($H135,'Raw data'!$M$3:$N$1243,2,FALSE)</f>
        <v>27.17</v>
      </c>
    </row>
    <row r="136" spans="1:16" x14ac:dyDescent="0.2">
      <c r="A136" s="13">
        <v>35884</v>
      </c>
      <c r="B136">
        <v>25.17</v>
      </c>
      <c r="E136" s="13">
        <f t="shared" si="9"/>
        <v>35927</v>
      </c>
      <c r="F136">
        <f t="shared" si="8"/>
        <v>27.56</v>
      </c>
      <c r="H136" s="13">
        <f t="shared" ca="1" si="10"/>
        <v>35929</v>
      </c>
      <c r="I136">
        <f t="shared" ca="1" si="11"/>
        <v>26.5</v>
      </c>
      <c r="J136">
        <f ca="1">VLOOKUP(H136,'Raw data'!$A$3:$L$1417,5,FALSE)</f>
        <v>33.54</v>
      </c>
      <c r="K136">
        <f ca="1">VLOOKUP($H136,'Raw data'!$A$3:$L$1417,10,FALSE)</f>
        <v>36.29</v>
      </c>
      <c r="L136">
        <f ca="1">VLOOKUP($H136,'Raw data'!$A$3:$L$1417,7,FALSE)</f>
        <v>26</v>
      </c>
      <c r="M136">
        <f ca="1">VLOOKUP($H136,'Raw data'!$A$3:$L$1417,8,FALSE)</f>
        <v>23.5</v>
      </c>
      <c r="N136" t="e">
        <f ca="1">VLOOKUP($H136,'Raw data'!$A$3:$L$1417,2,FALSE)</f>
        <v>#N/A</v>
      </c>
      <c r="O136">
        <f ca="1">VLOOKUP($H136,'Raw data'!$A$3:$L$1417,10,FALSE)</f>
        <v>36.29</v>
      </c>
      <c r="P136">
        <f ca="1">VLOOKUP($H136,'Raw data'!$M$3:$N$1243,2,FALSE)</f>
        <v>26.61</v>
      </c>
    </row>
    <row r="137" spans="1:16" x14ac:dyDescent="0.2">
      <c r="A137" s="13">
        <v>35885</v>
      </c>
      <c r="B137">
        <v>24.07</v>
      </c>
      <c r="E137" s="13">
        <f t="shared" si="9"/>
        <v>35928</v>
      </c>
      <c r="F137">
        <f t="shared" si="8"/>
        <v>26.38</v>
      </c>
      <c r="H137" s="13">
        <f t="shared" ca="1" si="10"/>
        <v>35930</v>
      </c>
      <c r="I137">
        <f t="shared" ca="1" si="11"/>
        <v>29</v>
      </c>
      <c r="J137">
        <f ca="1">VLOOKUP(H137,'Raw data'!$A$3:$L$1417,5,FALSE)</f>
        <v>43.06</v>
      </c>
      <c r="K137">
        <f ca="1">VLOOKUP($H137,'Raw data'!$A$3:$L$1417,10,FALSE)</f>
        <v>42</v>
      </c>
      <c r="L137">
        <f ca="1">VLOOKUP($H137,'Raw data'!$A$3:$L$1417,7,FALSE)</f>
        <v>33.200000000000003</v>
      </c>
      <c r="M137">
        <f ca="1">VLOOKUP($H137,'Raw data'!$A$3:$L$1417,8,FALSE)</f>
        <v>30.5</v>
      </c>
      <c r="N137" t="e">
        <f ca="1">VLOOKUP($H137,'Raw data'!$A$3:$L$1417,2,FALSE)</f>
        <v>#N/A</v>
      </c>
      <c r="O137">
        <f ca="1">VLOOKUP($H137,'Raw data'!$A$3:$L$1417,10,FALSE)</f>
        <v>42</v>
      </c>
      <c r="P137">
        <f ca="1">VLOOKUP($H137,'Raw data'!$M$3:$N$1243,2,FALSE)</f>
        <v>35.32</v>
      </c>
    </row>
    <row r="138" spans="1:16" x14ac:dyDescent="0.2">
      <c r="A138" s="13">
        <v>35886</v>
      </c>
      <c r="B138">
        <v>25.2</v>
      </c>
      <c r="E138" s="13">
        <f t="shared" si="9"/>
        <v>35929</v>
      </c>
      <c r="F138">
        <f t="shared" si="8"/>
        <v>26.5</v>
      </c>
      <c r="H138" s="13">
        <f t="shared" ca="1" si="10"/>
        <v>35933</v>
      </c>
      <c r="I138">
        <f t="shared" ca="1" si="11"/>
        <v>26.25</v>
      </c>
      <c r="J138">
        <f ca="1">VLOOKUP(H138,'Raw data'!$A$3:$L$1417,5,FALSE)</f>
        <v>41.28</v>
      </c>
      <c r="K138" t="e">
        <f ca="1">VLOOKUP($H138,'Raw data'!$A$3:$L$1417,10,FALSE)</f>
        <v>#N/A</v>
      </c>
      <c r="L138">
        <f ca="1">VLOOKUP($H138,'Raw data'!$A$3:$L$1417,7,FALSE)</f>
        <v>29.44</v>
      </c>
      <c r="M138">
        <f ca="1">VLOOKUP($H138,'Raw data'!$A$3:$L$1417,8,FALSE)</f>
        <v>31.73</v>
      </c>
      <c r="N138" t="e">
        <f ca="1">VLOOKUP($H138,'Raw data'!$A$3:$L$1417,2,FALSE)</f>
        <v>#N/A</v>
      </c>
      <c r="O138" t="e">
        <f ca="1">VLOOKUP($H138,'Raw data'!$A$3:$L$1417,10,FALSE)</f>
        <v>#N/A</v>
      </c>
      <c r="P138">
        <f ca="1">VLOOKUP($H138,'Raw data'!$M$3:$N$1243,2,FALSE)</f>
        <v>37.06</v>
      </c>
    </row>
    <row r="139" spans="1:16" x14ac:dyDescent="0.2">
      <c r="A139" s="13">
        <v>35887</v>
      </c>
      <c r="B139">
        <v>24.04</v>
      </c>
      <c r="E139" s="13">
        <f t="shared" si="9"/>
        <v>35930</v>
      </c>
      <c r="F139">
        <f t="shared" si="8"/>
        <v>29</v>
      </c>
      <c r="H139" s="13">
        <f t="shared" ca="1" si="10"/>
        <v>35934</v>
      </c>
      <c r="I139">
        <f t="shared" ca="1" si="11"/>
        <v>29.25</v>
      </c>
      <c r="J139">
        <f ca="1">VLOOKUP(H139,'Raw data'!$A$3:$L$1417,5,FALSE)</f>
        <v>121.6</v>
      </c>
      <c r="K139">
        <f ca="1">VLOOKUP($H139,'Raw data'!$A$3:$L$1417,10,FALSE)</f>
        <v>132.5</v>
      </c>
      <c r="L139">
        <f ca="1">VLOOKUP($H139,'Raw data'!$A$3:$L$1417,7,FALSE)</f>
        <v>34</v>
      </c>
      <c r="M139">
        <f ca="1">VLOOKUP($H139,'Raw data'!$A$3:$L$1417,8,FALSE)</f>
        <v>26.5</v>
      </c>
      <c r="N139" t="e">
        <f ca="1">VLOOKUP($H139,'Raw data'!$A$3:$L$1417,2,FALSE)</f>
        <v>#N/A</v>
      </c>
      <c r="O139">
        <f ca="1">VLOOKUP($H139,'Raw data'!$A$3:$L$1417,10,FALSE)</f>
        <v>132.5</v>
      </c>
      <c r="P139">
        <f ca="1">VLOOKUP($H139,'Raw data'!$M$3:$N$1243,2,FALSE)</f>
        <v>55.72</v>
      </c>
    </row>
    <row r="140" spans="1:16" x14ac:dyDescent="0.2">
      <c r="A140" s="13">
        <v>35888</v>
      </c>
      <c r="B140">
        <v>26</v>
      </c>
      <c r="E140" s="13">
        <f t="shared" si="9"/>
        <v>35933</v>
      </c>
      <c r="F140">
        <f t="shared" si="8"/>
        <v>26.25</v>
      </c>
      <c r="H140" s="13">
        <f t="shared" ca="1" si="10"/>
        <v>35935</v>
      </c>
      <c r="I140">
        <f t="shared" ca="1" si="11"/>
        <v>30</v>
      </c>
      <c r="J140">
        <f ca="1">VLOOKUP(H140,'Raw data'!$A$3:$L$1417,5,FALSE)</f>
        <v>118.71</v>
      </c>
      <c r="K140">
        <f ca="1">VLOOKUP($H140,'Raw data'!$A$3:$L$1417,10,FALSE)</f>
        <v>132.5</v>
      </c>
      <c r="L140">
        <f ca="1">VLOOKUP($H140,'Raw data'!$A$3:$L$1417,7,FALSE)</f>
        <v>34.5</v>
      </c>
      <c r="M140">
        <f ca="1">VLOOKUP($H140,'Raw data'!$A$3:$L$1417,8,FALSE)</f>
        <v>28</v>
      </c>
      <c r="N140" t="e">
        <f ca="1">VLOOKUP($H140,'Raw data'!$A$3:$L$1417,2,FALSE)</f>
        <v>#N/A</v>
      </c>
      <c r="O140">
        <f ca="1">VLOOKUP($H140,'Raw data'!$A$3:$L$1417,10,FALSE)</f>
        <v>132.5</v>
      </c>
      <c r="P140">
        <f ca="1">VLOOKUP($H140,'Raw data'!$M$3:$N$1243,2,FALSE)</f>
        <v>54.34</v>
      </c>
    </row>
    <row r="141" spans="1:16" x14ac:dyDescent="0.2">
      <c r="A141" s="13">
        <v>35890</v>
      </c>
      <c r="B141">
        <v>22.5</v>
      </c>
      <c r="E141" s="13">
        <f t="shared" si="9"/>
        <v>35934</v>
      </c>
      <c r="F141">
        <f t="shared" si="8"/>
        <v>29.25</v>
      </c>
      <c r="H141" s="13">
        <f t="shared" ca="1" si="10"/>
        <v>35936</v>
      </c>
      <c r="I141">
        <f t="shared" ca="1" si="11"/>
        <v>28.63</v>
      </c>
      <c r="J141">
        <f ca="1">VLOOKUP(H141,'Raw data'!$A$3:$L$1417,5,FALSE)</f>
        <v>66.56</v>
      </c>
      <c r="K141">
        <f ca="1">VLOOKUP($H141,'Raw data'!$A$3:$L$1417,10,FALSE)</f>
        <v>75</v>
      </c>
      <c r="L141">
        <f ca="1">VLOOKUP($H141,'Raw data'!$A$3:$L$1417,7,FALSE)</f>
        <v>29.75</v>
      </c>
      <c r="M141">
        <f ca="1">VLOOKUP($H141,'Raw data'!$A$3:$L$1417,8,FALSE)</f>
        <v>27.38</v>
      </c>
      <c r="N141" t="e">
        <f ca="1">VLOOKUP($H141,'Raw data'!$A$3:$L$1417,2,FALSE)</f>
        <v>#N/A</v>
      </c>
      <c r="O141">
        <f ca="1">VLOOKUP($H141,'Raw data'!$A$3:$L$1417,10,FALSE)</f>
        <v>75</v>
      </c>
      <c r="P141">
        <f ca="1">VLOOKUP($H141,'Raw data'!$M$3:$N$1243,2,FALSE)</f>
        <v>32.03</v>
      </c>
    </row>
    <row r="142" spans="1:16" x14ac:dyDescent="0.2">
      <c r="A142" s="13">
        <v>35891</v>
      </c>
      <c r="B142">
        <v>25.26</v>
      </c>
      <c r="E142" s="13">
        <f t="shared" si="9"/>
        <v>35935</v>
      </c>
      <c r="F142">
        <f t="shared" si="8"/>
        <v>30</v>
      </c>
      <c r="H142" s="13">
        <f t="shared" ca="1" si="10"/>
        <v>35937</v>
      </c>
      <c r="I142">
        <f t="shared" ca="1" si="11"/>
        <v>28.25</v>
      </c>
      <c r="J142">
        <f ca="1">VLOOKUP(H142,'Raw data'!$A$3:$L$1417,5,FALSE)</f>
        <v>39.65</v>
      </c>
      <c r="K142">
        <f ca="1">VLOOKUP($H142,'Raw data'!$A$3:$L$1417,10,FALSE)</f>
        <v>40</v>
      </c>
      <c r="L142">
        <f ca="1">VLOOKUP($H142,'Raw data'!$A$3:$L$1417,7,FALSE)</f>
        <v>29.75</v>
      </c>
      <c r="M142">
        <f ca="1">VLOOKUP($H142,'Raw data'!$A$3:$L$1417,8,FALSE)</f>
        <v>28.75</v>
      </c>
      <c r="N142" t="e">
        <f ca="1">VLOOKUP($H142,'Raw data'!$A$3:$L$1417,2,FALSE)</f>
        <v>#N/A</v>
      </c>
      <c r="O142">
        <f ca="1">VLOOKUP($H142,'Raw data'!$A$3:$L$1417,10,FALSE)</f>
        <v>40</v>
      </c>
      <c r="P142">
        <f ca="1">VLOOKUP($H142,'Raw data'!$M$3:$N$1243,2,FALSE)</f>
        <v>32.369999999999997</v>
      </c>
    </row>
    <row r="143" spans="1:16" x14ac:dyDescent="0.2">
      <c r="A143" s="13">
        <v>35892</v>
      </c>
      <c r="B143">
        <v>25.13</v>
      </c>
      <c r="E143" s="13">
        <f t="shared" si="9"/>
        <v>35936</v>
      </c>
      <c r="F143">
        <f t="shared" si="8"/>
        <v>28.63</v>
      </c>
      <c r="H143" s="13">
        <f t="shared" ca="1" si="10"/>
        <v>35941</v>
      </c>
      <c r="I143">
        <f t="shared" ca="1" si="11"/>
        <v>27</v>
      </c>
      <c r="J143">
        <f ca="1">VLOOKUP(H143,'Raw data'!$A$3:$L$1417,5,FALSE)</f>
        <v>34.130000000000003</v>
      </c>
      <c r="K143" t="e">
        <f ca="1">VLOOKUP($H143,'Raw data'!$A$3:$L$1417,10,FALSE)</f>
        <v>#N/A</v>
      </c>
      <c r="L143">
        <f ca="1">VLOOKUP($H143,'Raw data'!$A$3:$L$1417,7,FALSE)</f>
        <v>28.84</v>
      </c>
      <c r="M143">
        <f ca="1">VLOOKUP($H143,'Raw data'!$A$3:$L$1417,8,FALSE)</f>
        <v>25</v>
      </c>
      <c r="N143" t="e">
        <f ca="1">VLOOKUP($H143,'Raw data'!$A$3:$L$1417,2,FALSE)</f>
        <v>#N/A</v>
      </c>
      <c r="O143" t="e">
        <f ca="1">VLOOKUP($H143,'Raw data'!$A$3:$L$1417,10,FALSE)</f>
        <v>#N/A</v>
      </c>
      <c r="P143">
        <f ca="1">VLOOKUP($H143,'Raw data'!$M$3:$N$1243,2,FALSE)</f>
        <v>25.13</v>
      </c>
    </row>
    <row r="144" spans="1:16" x14ac:dyDescent="0.2">
      <c r="A144" s="13">
        <v>35893</v>
      </c>
      <c r="B144">
        <v>25.1</v>
      </c>
      <c r="E144" s="13">
        <f t="shared" si="9"/>
        <v>35937</v>
      </c>
      <c r="F144">
        <f t="shared" si="8"/>
        <v>28.25</v>
      </c>
      <c r="H144" s="13">
        <f t="shared" ca="1" si="10"/>
        <v>35942</v>
      </c>
      <c r="I144">
        <f t="shared" ca="1" si="11"/>
        <v>27</v>
      </c>
      <c r="J144">
        <f ca="1">VLOOKUP(H144,'Raw data'!$A$3:$L$1417,5,FALSE)</f>
        <v>31.31</v>
      </c>
      <c r="K144">
        <f ca="1">VLOOKUP($H144,'Raw data'!$A$3:$L$1417,10,FALSE)</f>
        <v>35.840000000000003</v>
      </c>
      <c r="L144">
        <f ca="1">VLOOKUP($H144,'Raw data'!$A$3:$L$1417,7,FALSE)</f>
        <v>27.25</v>
      </c>
      <c r="M144">
        <f ca="1">VLOOKUP($H144,'Raw data'!$A$3:$L$1417,8,FALSE)</f>
        <v>22.17</v>
      </c>
      <c r="N144" t="e">
        <f ca="1">VLOOKUP($H144,'Raw data'!$A$3:$L$1417,2,FALSE)</f>
        <v>#N/A</v>
      </c>
      <c r="O144">
        <f ca="1">VLOOKUP($H144,'Raw data'!$A$3:$L$1417,10,FALSE)</f>
        <v>35.840000000000003</v>
      </c>
      <c r="P144">
        <f ca="1">VLOOKUP($H144,'Raw data'!$M$3:$N$1243,2,FALSE)</f>
        <v>31.21</v>
      </c>
    </row>
    <row r="145" spans="1:16" x14ac:dyDescent="0.2">
      <c r="A145" s="13">
        <v>35894</v>
      </c>
      <c r="B145">
        <v>24.68</v>
      </c>
      <c r="E145" s="13">
        <f t="shared" si="9"/>
        <v>35941</v>
      </c>
      <c r="F145">
        <f t="shared" si="8"/>
        <v>27</v>
      </c>
      <c r="H145" s="13">
        <f t="shared" ca="1" si="10"/>
        <v>35943</v>
      </c>
      <c r="I145">
        <f t="shared" ca="1" si="11"/>
        <v>28</v>
      </c>
      <c r="J145">
        <f ca="1">VLOOKUP(H145,'Raw data'!$A$3:$L$1417,5,FALSE)</f>
        <v>49.6</v>
      </c>
      <c r="K145">
        <f ca="1">VLOOKUP($H145,'Raw data'!$A$3:$L$1417,10,FALSE)</f>
        <v>45</v>
      </c>
      <c r="L145">
        <f ca="1">VLOOKUP($H145,'Raw data'!$A$3:$L$1417,7,FALSE)</f>
        <v>35</v>
      </c>
      <c r="M145">
        <f ca="1">VLOOKUP($H145,'Raw data'!$A$3:$L$1417,8,FALSE)</f>
        <v>24.5</v>
      </c>
      <c r="N145" t="e">
        <f ca="1">VLOOKUP($H145,'Raw data'!$A$3:$L$1417,2,FALSE)</f>
        <v>#N/A</v>
      </c>
      <c r="O145">
        <f ca="1">VLOOKUP($H145,'Raw data'!$A$3:$L$1417,10,FALSE)</f>
        <v>45</v>
      </c>
      <c r="P145">
        <f ca="1">VLOOKUP($H145,'Raw data'!$M$3:$N$1243,2,FALSE)</f>
        <v>34.159999999999997</v>
      </c>
    </row>
    <row r="146" spans="1:16" x14ac:dyDescent="0.2">
      <c r="A146" s="13">
        <v>35896</v>
      </c>
      <c r="B146">
        <v>23</v>
      </c>
      <c r="E146" s="13">
        <f t="shared" si="9"/>
        <v>35942</v>
      </c>
      <c r="F146">
        <f t="shared" si="8"/>
        <v>27</v>
      </c>
      <c r="H146" s="13">
        <f t="shared" ca="1" si="10"/>
        <v>35944</v>
      </c>
      <c r="I146">
        <f t="shared" ca="1" si="11"/>
        <v>26.75</v>
      </c>
      <c r="J146">
        <f ca="1">VLOOKUP(H146,'Raw data'!$A$3:$L$1417,5,FALSE)</f>
        <v>70.5</v>
      </c>
      <c r="K146">
        <f ca="1">VLOOKUP($H146,'Raw data'!$A$3:$L$1417,10,FALSE)</f>
        <v>70</v>
      </c>
      <c r="L146">
        <f ca="1">VLOOKUP($H146,'Raw data'!$A$3:$L$1417,7,FALSE)</f>
        <v>36</v>
      </c>
      <c r="M146">
        <f ca="1">VLOOKUP($H146,'Raw data'!$A$3:$L$1417,8,FALSE)</f>
        <v>34.25</v>
      </c>
      <c r="N146" t="e">
        <f ca="1">VLOOKUP($H146,'Raw data'!$A$3:$L$1417,2,FALSE)</f>
        <v>#N/A</v>
      </c>
      <c r="O146">
        <f ca="1">VLOOKUP($H146,'Raw data'!$A$3:$L$1417,10,FALSE)</f>
        <v>70</v>
      </c>
      <c r="P146">
        <f ca="1">VLOOKUP($H146,'Raw data'!$M$3:$N$1243,2,FALSE)</f>
        <v>39.450000000000003</v>
      </c>
    </row>
    <row r="147" spans="1:16" x14ac:dyDescent="0.2">
      <c r="A147" s="13">
        <v>35897</v>
      </c>
      <c r="B147">
        <v>23</v>
      </c>
      <c r="E147" s="13">
        <f t="shared" si="9"/>
        <v>35943</v>
      </c>
      <c r="F147">
        <f t="shared" si="8"/>
        <v>28</v>
      </c>
      <c r="H147" s="13">
        <f t="shared" ca="1" si="10"/>
        <v>35947</v>
      </c>
      <c r="I147">
        <f t="shared" ca="1" si="11"/>
        <v>27.13</v>
      </c>
      <c r="J147">
        <f ca="1">VLOOKUP(H147,'Raw data'!$A$3:$L$1417,5,FALSE)</f>
        <v>37.71</v>
      </c>
      <c r="K147">
        <f ca="1">VLOOKUP($H147,'Raw data'!$A$3:$L$1417,10,FALSE)</f>
        <v>43</v>
      </c>
      <c r="L147">
        <f ca="1">VLOOKUP($H147,'Raw data'!$A$3:$L$1417,7,FALSE)</f>
        <v>30</v>
      </c>
      <c r="M147">
        <f ca="1">VLOOKUP($H147,'Raw data'!$A$3:$L$1417,8,FALSE)</f>
        <v>24.5</v>
      </c>
      <c r="N147" t="e">
        <f ca="1">VLOOKUP($H147,'Raw data'!$A$3:$L$1417,2,FALSE)</f>
        <v>#N/A</v>
      </c>
      <c r="O147">
        <f ca="1">VLOOKUP($H147,'Raw data'!$A$3:$L$1417,10,FALSE)</f>
        <v>43</v>
      </c>
      <c r="P147">
        <f ca="1">VLOOKUP($H147,'Raw data'!$M$3:$N$1243,2,FALSE)</f>
        <v>27.08</v>
      </c>
    </row>
    <row r="148" spans="1:16" x14ac:dyDescent="0.2">
      <c r="A148" s="13">
        <v>35898</v>
      </c>
      <c r="B148">
        <v>25</v>
      </c>
      <c r="E148" s="13">
        <f t="shared" si="9"/>
        <v>35944</v>
      </c>
      <c r="F148">
        <f t="shared" si="8"/>
        <v>26.75</v>
      </c>
      <c r="H148" s="13">
        <f t="shared" ca="1" si="10"/>
        <v>35948</v>
      </c>
      <c r="I148">
        <f t="shared" ca="1" si="11"/>
        <v>28.2</v>
      </c>
      <c r="J148">
        <f ca="1">VLOOKUP(H148,'Raw data'!$A$3:$L$1417,5,FALSE)</f>
        <v>29.57</v>
      </c>
      <c r="K148">
        <f ca="1">VLOOKUP($H148,'Raw data'!$A$3:$L$1417,10,FALSE)</f>
        <v>36.380000000000003</v>
      </c>
      <c r="L148">
        <f ca="1">VLOOKUP($H148,'Raw data'!$A$3:$L$1417,7,FALSE)</f>
        <v>27.2</v>
      </c>
      <c r="M148">
        <f ca="1">VLOOKUP($H148,'Raw data'!$A$3:$L$1417,8,FALSE)</f>
        <v>20.75</v>
      </c>
      <c r="N148" t="e">
        <f ca="1">VLOOKUP($H148,'Raw data'!$A$3:$L$1417,2,FALSE)</f>
        <v>#N/A</v>
      </c>
      <c r="O148">
        <f ca="1">VLOOKUP($H148,'Raw data'!$A$3:$L$1417,10,FALSE)</f>
        <v>36.380000000000003</v>
      </c>
      <c r="P148">
        <f ca="1">VLOOKUP($H148,'Raw data'!$M$3:$N$1243,2,FALSE)</f>
        <v>25.16</v>
      </c>
    </row>
    <row r="149" spans="1:16" x14ac:dyDescent="0.2">
      <c r="A149" s="13">
        <v>35899</v>
      </c>
      <c r="B149">
        <v>25.33</v>
      </c>
      <c r="E149" s="13">
        <f t="shared" si="9"/>
        <v>35947</v>
      </c>
      <c r="F149">
        <f t="shared" si="8"/>
        <v>27.13</v>
      </c>
      <c r="H149" s="13">
        <f t="shared" ca="1" si="10"/>
        <v>35949</v>
      </c>
      <c r="I149">
        <f t="shared" ca="1" si="11"/>
        <v>27.5</v>
      </c>
      <c r="J149">
        <f ca="1">VLOOKUP(H149,'Raw data'!$A$3:$L$1417,5,FALSE)</f>
        <v>31.18</v>
      </c>
      <c r="K149">
        <f ca="1">VLOOKUP($H149,'Raw data'!$A$3:$L$1417,10,FALSE)</f>
        <v>43.24</v>
      </c>
      <c r="L149">
        <f ca="1">VLOOKUP($H149,'Raw data'!$A$3:$L$1417,7,FALSE)</f>
        <v>23.63</v>
      </c>
      <c r="M149">
        <f ca="1">VLOOKUP($H149,'Raw data'!$A$3:$L$1417,8,FALSE)</f>
        <v>19</v>
      </c>
      <c r="N149" t="e">
        <f ca="1">VLOOKUP($H149,'Raw data'!$A$3:$L$1417,2,FALSE)</f>
        <v>#N/A</v>
      </c>
      <c r="O149">
        <f ca="1">VLOOKUP($H149,'Raw data'!$A$3:$L$1417,10,FALSE)</f>
        <v>43.24</v>
      </c>
      <c r="P149">
        <f ca="1">VLOOKUP($H149,'Raw data'!$M$3:$N$1243,2,FALSE)</f>
        <v>20.100000000000001</v>
      </c>
    </row>
    <row r="150" spans="1:16" x14ac:dyDescent="0.2">
      <c r="A150" s="13">
        <v>35900</v>
      </c>
      <c r="B150">
        <v>24.5</v>
      </c>
      <c r="E150" s="13">
        <f t="shared" si="9"/>
        <v>35948</v>
      </c>
      <c r="F150">
        <f t="shared" si="8"/>
        <v>28.2</v>
      </c>
      <c r="H150" s="13">
        <f t="shared" ca="1" si="10"/>
        <v>35950</v>
      </c>
      <c r="I150">
        <f t="shared" ca="1" si="11"/>
        <v>26.67</v>
      </c>
      <c r="J150">
        <f ca="1">VLOOKUP(H150,'Raw data'!$A$3:$L$1417,5,FALSE)</f>
        <v>30.26</v>
      </c>
      <c r="K150">
        <f ca="1">VLOOKUP($H150,'Raw data'!$A$3:$L$1417,10,FALSE)</f>
        <v>42.6</v>
      </c>
      <c r="L150">
        <f ca="1">VLOOKUP($H150,'Raw data'!$A$3:$L$1417,7,FALSE)</f>
        <v>25.17</v>
      </c>
      <c r="M150">
        <f ca="1">VLOOKUP($H150,'Raw data'!$A$3:$L$1417,8,FALSE)</f>
        <v>22.06</v>
      </c>
      <c r="N150" t="e">
        <f ca="1">VLOOKUP($H150,'Raw data'!$A$3:$L$1417,2,FALSE)</f>
        <v>#N/A</v>
      </c>
      <c r="O150">
        <f ca="1">VLOOKUP($H150,'Raw data'!$A$3:$L$1417,10,FALSE)</f>
        <v>42.6</v>
      </c>
      <c r="P150">
        <f ca="1">VLOOKUP($H150,'Raw data'!$M$3:$N$1243,2,FALSE)</f>
        <v>23.15</v>
      </c>
    </row>
    <row r="151" spans="1:16" x14ac:dyDescent="0.2">
      <c r="A151" s="13">
        <v>35901</v>
      </c>
      <c r="B151">
        <v>24.5</v>
      </c>
      <c r="E151" s="13">
        <f t="shared" si="9"/>
        <v>35949</v>
      </c>
      <c r="F151">
        <f t="shared" si="8"/>
        <v>27.5</v>
      </c>
      <c r="H151" s="13">
        <f t="shared" ca="1" si="10"/>
        <v>35951</v>
      </c>
      <c r="I151">
        <f t="shared" ca="1" si="11"/>
        <v>26.38</v>
      </c>
      <c r="J151">
        <f ca="1">VLOOKUP(H151,'Raw data'!$A$3:$L$1417,5,FALSE)</f>
        <v>26.39</v>
      </c>
      <c r="K151">
        <f ca="1">VLOOKUP($H151,'Raw data'!$A$3:$L$1417,10,FALSE)</f>
        <v>31.5</v>
      </c>
      <c r="L151">
        <f ca="1">VLOOKUP($H151,'Raw data'!$A$3:$L$1417,7,FALSE)</f>
        <v>24.33</v>
      </c>
      <c r="M151">
        <f ca="1">VLOOKUP($H151,'Raw data'!$A$3:$L$1417,8,FALSE)</f>
        <v>19.239999999999998</v>
      </c>
      <c r="N151" t="e">
        <f ca="1">VLOOKUP($H151,'Raw data'!$A$3:$L$1417,2,FALSE)</f>
        <v>#N/A</v>
      </c>
      <c r="O151">
        <f ca="1">VLOOKUP($H151,'Raw data'!$A$3:$L$1417,10,FALSE)</f>
        <v>31.5</v>
      </c>
      <c r="P151">
        <f ca="1">VLOOKUP($H151,'Raw data'!$M$3:$N$1243,2,FALSE)</f>
        <v>21.2</v>
      </c>
    </row>
    <row r="152" spans="1:16" x14ac:dyDescent="0.2">
      <c r="A152" s="13">
        <v>35902</v>
      </c>
      <c r="B152">
        <v>25</v>
      </c>
      <c r="E152" s="13">
        <f t="shared" si="9"/>
        <v>35950</v>
      </c>
      <c r="F152">
        <f t="shared" si="8"/>
        <v>26.67</v>
      </c>
      <c r="H152" s="13">
        <f t="shared" ca="1" si="10"/>
        <v>35954</v>
      </c>
      <c r="I152">
        <f t="shared" ca="1" si="11"/>
        <v>26</v>
      </c>
      <c r="J152">
        <f ca="1">VLOOKUP(H152,'Raw data'!$A$3:$L$1417,5,FALSE)</f>
        <v>19.62</v>
      </c>
      <c r="K152">
        <f ca="1">VLOOKUP($H152,'Raw data'!$A$3:$L$1417,10,FALSE)</f>
        <v>28</v>
      </c>
      <c r="L152">
        <f ca="1">VLOOKUP($H152,'Raw data'!$A$3:$L$1417,7,FALSE)</f>
        <v>24.5</v>
      </c>
      <c r="M152" t="e">
        <f ca="1">VLOOKUP($H152,'Raw data'!$A$3:$L$1417,8,FALSE)</f>
        <v>#N/A</v>
      </c>
      <c r="N152" t="e">
        <f ca="1">VLOOKUP($H152,'Raw data'!$A$3:$L$1417,2,FALSE)</f>
        <v>#N/A</v>
      </c>
      <c r="O152">
        <f ca="1">VLOOKUP($H152,'Raw data'!$A$3:$L$1417,10,FALSE)</f>
        <v>28</v>
      </c>
      <c r="P152">
        <f ca="1">VLOOKUP($H152,'Raw data'!$M$3:$N$1243,2,FALSE)</f>
        <v>20.85</v>
      </c>
    </row>
    <row r="153" spans="1:16" x14ac:dyDescent="0.2">
      <c r="A153" s="13">
        <v>35903</v>
      </c>
      <c r="B153">
        <v>23</v>
      </c>
      <c r="E153" s="13">
        <f t="shared" si="9"/>
        <v>35951</v>
      </c>
      <c r="F153">
        <f t="shared" si="8"/>
        <v>26.38</v>
      </c>
      <c r="H153" s="13">
        <f t="shared" ca="1" si="10"/>
        <v>35955</v>
      </c>
      <c r="I153">
        <f t="shared" ca="1" si="11"/>
        <v>26.2</v>
      </c>
      <c r="J153">
        <f ca="1">VLOOKUP(H153,'Raw data'!$A$3:$L$1417,5,FALSE)</f>
        <v>17.25</v>
      </c>
      <c r="K153">
        <f ca="1">VLOOKUP($H153,'Raw data'!$A$3:$L$1417,10,FALSE)</f>
        <v>20.6</v>
      </c>
      <c r="L153">
        <f ca="1">VLOOKUP($H153,'Raw data'!$A$3:$L$1417,7,FALSE)</f>
        <v>24.67</v>
      </c>
      <c r="M153">
        <f ca="1">VLOOKUP($H153,'Raw data'!$A$3:$L$1417,8,FALSE)</f>
        <v>19</v>
      </c>
      <c r="N153" t="e">
        <f ca="1">VLOOKUP($H153,'Raw data'!$A$3:$L$1417,2,FALSE)</f>
        <v>#N/A</v>
      </c>
      <c r="O153">
        <f ca="1">VLOOKUP($H153,'Raw data'!$A$3:$L$1417,10,FALSE)</f>
        <v>20.6</v>
      </c>
      <c r="P153">
        <f ca="1">VLOOKUP($H153,'Raw data'!$M$3:$N$1243,2,FALSE)</f>
        <v>20.02</v>
      </c>
    </row>
    <row r="154" spans="1:16" x14ac:dyDescent="0.2">
      <c r="A154" s="13">
        <v>35904</v>
      </c>
      <c r="B154">
        <v>23</v>
      </c>
      <c r="E154" s="13">
        <f t="shared" si="9"/>
        <v>35954</v>
      </c>
      <c r="F154">
        <f t="shared" si="8"/>
        <v>26</v>
      </c>
      <c r="H154" s="13">
        <f t="shared" ca="1" si="10"/>
        <v>35956</v>
      </c>
      <c r="I154">
        <f t="shared" ca="1" si="11"/>
        <v>27</v>
      </c>
      <c r="J154">
        <f ca="1">VLOOKUP(H154,'Raw data'!$A$3:$L$1417,5,FALSE)</f>
        <v>19.440000000000001</v>
      </c>
      <c r="K154">
        <f ca="1">VLOOKUP($H154,'Raw data'!$A$3:$L$1417,10,FALSE)</f>
        <v>25.45</v>
      </c>
      <c r="L154">
        <f ca="1">VLOOKUP($H154,'Raw data'!$A$3:$L$1417,7,FALSE)</f>
        <v>23.5</v>
      </c>
      <c r="M154">
        <f ca="1">VLOOKUP($H154,'Raw data'!$A$3:$L$1417,8,FALSE)</f>
        <v>19</v>
      </c>
      <c r="N154" t="e">
        <f ca="1">VLOOKUP($H154,'Raw data'!$A$3:$L$1417,2,FALSE)</f>
        <v>#N/A</v>
      </c>
      <c r="O154">
        <f ca="1">VLOOKUP($H154,'Raw data'!$A$3:$L$1417,10,FALSE)</f>
        <v>25.45</v>
      </c>
      <c r="P154">
        <f ca="1">VLOOKUP($H154,'Raw data'!$M$3:$N$1243,2,FALSE)</f>
        <v>19.75</v>
      </c>
    </row>
    <row r="155" spans="1:16" x14ac:dyDescent="0.2">
      <c r="A155" s="13">
        <v>35905</v>
      </c>
      <c r="B155">
        <v>24.15</v>
      </c>
      <c r="E155" s="13">
        <f t="shared" si="9"/>
        <v>35955</v>
      </c>
      <c r="F155">
        <f t="shared" si="8"/>
        <v>26.2</v>
      </c>
      <c r="H155" s="13">
        <f t="shared" ca="1" si="10"/>
        <v>35957</v>
      </c>
      <c r="I155">
        <f t="shared" ca="1" si="11"/>
        <v>27</v>
      </c>
      <c r="J155">
        <f ca="1">VLOOKUP(H155,'Raw data'!$A$3:$L$1417,5,FALSE)</f>
        <v>30.5</v>
      </c>
      <c r="K155">
        <f ca="1">VLOOKUP($H155,'Raw data'!$A$3:$L$1417,10,FALSE)</f>
        <v>39.67</v>
      </c>
      <c r="L155">
        <f ca="1">VLOOKUP($H155,'Raw data'!$A$3:$L$1417,7,FALSE)</f>
        <v>24.5</v>
      </c>
      <c r="M155">
        <f ca="1">VLOOKUP($H155,'Raw data'!$A$3:$L$1417,8,FALSE)</f>
        <v>19</v>
      </c>
      <c r="N155" t="e">
        <f ca="1">VLOOKUP($H155,'Raw data'!$A$3:$L$1417,2,FALSE)</f>
        <v>#N/A</v>
      </c>
      <c r="O155">
        <f ca="1">VLOOKUP($H155,'Raw data'!$A$3:$L$1417,10,FALSE)</f>
        <v>39.67</v>
      </c>
      <c r="P155">
        <f ca="1">VLOOKUP($H155,'Raw data'!$M$3:$N$1243,2,FALSE)</f>
        <v>21.02</v>
      </c>
    </row>
    <row r="156" spans="1:16" x14ac:dyDescent="0.2">
      <c r="A156" s="13">
        <v>35906</v>
      </c>
      <c r="B156">
        <v>24.67</v>
      </c>
      <c r="E156" s="13">
        <f t="shared" si="9"/>
        <v>35956</v>
      </c>
      <c r="F156">
        <f t="shared" si="8"/>
        <v>27</v>
      </c>
      <c r="H156" s="13">
        <f t="shared" ca="1" si="10"/>
        <v>35958</v>
      </c>
      <c r="I156">
        <f t="shared" ca="1" si="11"/>
        <v>29.75</v>
      </c>
      <c r="J156">
        <f ca="1">VLOOKUP(H156,'Raw data'!$A$3:$L$1417,5,FALSE)</f>
        <v>39.979999999999997</v>
      </c>
      <c r="K156">
        <f ca="1">VLOOKUP($H156,'Raw data'!$A$3:$L$1417,10,FALSE)</f>
        <v>56.67</v>
      </c>
      <c r="L156">
        <f ca="1">VLOOKUP($H156,'Raw data'!$A$3:$L$1417,7,FALSE)</f>
        <v>26.5</v>
      </c>
      <c r="M156">
        <f ca="1">VLOOKUP($H156,'Raw data'!$A$3:$L$1417,8,FALSE)</f>
        <v>20</v>
      </c>
      <c r="N156" t="e">
        <f ca="1">VLOOKUP($H156,'Raw data'!$A$3:$L$1417,2,FALSE)</f>
        <v>#N/A</v>
      </c>
      <c r="O156">
        <f ca="1">VLOOKUP($H156,'Raw data'!$A$3:$L$1417,10,FALSE)</f>
        <v>56.67</v>
      </c>
      <c r="P156">
        <f ca="1">VLOOKUP($H156,'Raw data'!$M$3:$N$1243,2,FALSE)</f>
        <v>26.45</v>
      </c>
    </row>
    <row r="157" spans="1:16" x14ac:dyDescent="0.2">
      <c r="A157" s="13">
        <v>35907</v>
      </c>
      <c r="B157">
        <v>25</v>
      </c>
      <c r="E157" s="13">
        <f t="shared" si="9"/>
        <v>35957</v>
      </c>
      <c r="F157">
        <f t="shared" si="8"/>
        <v>27</v>
      </c>
      <c r="H157" s="13">
        <f t="shared" ca="1" si="10"/>
        <v>35961</v>
      </c>
      <c r="I157">
        <f t="shared" ca="1" si="11"/>
        <v>26.5</v>
      </c>
      <c r="J157">
        <f ca="1">VLOOKUP(H157,'Raw data'!$A$3:$L$1417,5,FALSE)</f>
        <v>34.79</v>
      </c>
      <c r="K157" t="e">
        <f ca="1">VLOOKUP($H157,'Raw data'!$A$3:$L$1417,10,FALSE)</f>
        <v>#N/A</v>
      </c>
      <c r="L157">
        <f ca="1">VLOOKUP($H157,'Raw data'!$A$3:$L$1417,7,FALSE)</f>
        <v>27</v>
      </c>
      <c r="M157" t="e">
        <f ca="1">VLOOKUP($H157,'Raw data'!$A$3:$L$1417,8,FALSE)</f>
        <v>#N/A</v>
      </c>
      <c r="N157" t="e">
        <f ca="1">VLOOKUP($H157,'Raw data'!$A$3:$L$1417,2,FALSE)</f>
        <v>#N/A</v>
      </c>
      <c r="O157" t="e">
        <f ca="1">VLOOKUP($H157,'Raw data'!$A$3:$L$1417,10,FALSE)</f>
        <v>#N/A</v>
      </c>
      <c r="P157">
        <f ca="1">VLOOKUP($H157,'Raw data'!$M$3:$N$1243,2,FALSE)</f>
        <v>27.55</v>
      </c>
    </row>
    <row r="158" spans="1:16" x14ac:dyDescent="0.2">
      <c r="A158" s="13">
        <v>35908</v>
      </c>
      <c r="B158">
        <v>24.63</v>
      </c>
      <c r="E158" s="13">
        <f t="shared" si="9"/>
        <v>35958</v>
      </c>
      <c r="F158">
        <f t="shared" si="8"/>
        <v>29.75</v>
      </c>
      <c r="H158" s="13">
        <f t="shared" ca="1" si="10"/>
        <v>35962</v>
      </c>
      <c r="I158">
        <f t="shared" ca="1" si="11"/>
        <v>27</v>
      </c>
      <c r="J158">
        <f ca="1">VLOOKUP(H158,'Raw data'!$A$3:$L$1417,5,FALSE)</f>
        <v>28.09</v>
      </c>
      <c r="K158">
        <f ca="1">VLOOKUP($H158,'Raw data'!$A$3:$L$1417,10,FALSE)</f>
        <v>45</v>
      </c>
      <c r="L158">
        <f ca="1">VLOOKUP($H158,'Raw data'!$A$3:$L$1417,7,FALSE)</f>
        <v>27</v>
      </c>
      <c r="M158">
        <f ca="1">VLOOKUP($H158,'Raw data'!$A$3:$L$1417,8,FALSE)</f>
        <v>22.08</v>
      </c>
      <c r="N158" t="e">
        <f ca="1">VLOOKUP($H158,'Raw data'!$A$3:$L$1417,2,FALSE)</f>
        <v>#N/A</v>
      </c>
      <c r="O158">
        <f ca="1">VLOOKUP($H158,'Raw data'!$A$3:$L$1417,10,FALSE)</f>
        <v>45</v>
      </c>
      <c r="P158">
        <f ca="1">VLOOKUP($H158,'Raw data'!$M$3:$N$1243,2,FALSE)</f>
        <v>26.93</v>
      </c>
    </row>
    <row r="159" spans="1:16" x14ac:dyDescent="0.2">
      <c r="A159" s="13">
        <v>35909</v>
      </c>
      <c r="B159">
        <v>26.25</v>
      </c>
      <c r="E159" s="13">
        <f t="shared" si="9"/>
        <v>35961</v>
      </c>
      <c r="F159">
        <f t="shared" si="8"/>
        <v>26.5</v>
      </c>
      <c r="H159" s="13">
        <f t="shared" ca="1" si="10"/>
        <v>35963</v>
      </c>
      <c r="I159">
        <f t="shared" ca="1" si="11"/>
        <v>26.91</v>
      </c>
      <c r="J159">
        <f ca="1">VLOOKUP(H159,'Raw data'!$A$3:$L$1417,5,FALSE)</f>
        <v>44.17</v>
      </c>
      <c r="K159">
        <f ca="1">VLOOKUP($H159,'Raw data'!$A$3:$L$1417,10,FALSE)</f>
        <v>45</v>
      </c>
      <c r="L159">
        <f ca="1">VLOOKUP($H159,'Raw data'!$A$3:$L$1417,7,FALSE)</f>
        <v>29.58</v>
      </c>
      <c r="M159">
        <f ca="1">VLOOKUP($H159,'Raw data'!$A$3:$L$1417,8,FALSE)</f>
        <v>23.81</v>
      </c>
      <c r="N159" t="e">
        <f ca="1">VLOOKUP($H159,'Raw data'!$A$3:$L$1417,2,FALSE)</f>
        <v>#N/A</v>
      </c>
      <c r="O159">
        <f ca="1">VLOOKUP($H159,'Raw data'!$A$3:$L$1417,10,FALSE)</f>
        <v>45</v>
      </c>
      <c r="P159">
        <f ca="1">VLOOKUP($H159,'Raw data'!$M$3:$N$1243,2,FALSE)</f>
        <v>28.25</v>
      </c>
    </row>
    <row r="160" spans="1:16" x14ac:dyDescent="0.2">
      <c r="A160" s="13">
        <v>35910</v>
      </c>
      <c r="B160">
        <v>24.75</v>
      </c>
      <c r="E160" s="13">
        <f t="shared" si="9"/>
        <v>35962</v>
      </c>
      <c r="F160">
        <f t="shared" si="8"/>
        <v>27</v>
      </c>
      <c r="H160" s="13">
        <f t="shared" ca="1" si="10"/>
        <v>35964</v>
      </c>
      <c r="I160">
        <f t="shared" ca="1" si="11"/>
        <v>27</v>
      </c>
      <c r="J160">
        <f ca="1">VLOOKUP(H160,'Raw data'!$A$3:$L$1417,5,FALSE)</f>
        <v>95.12</v>
      </c>
      <c r="K160">
        <f ca="1">VLOOKUP($H160,'Raw data'!$A$3:$L$1417,10,FALSE)</f>
        <v>73</v>
      </c>
      <c r="L160">
        <f ca="1">VLOOKUP($H160,'Raw data'!$A$3:$L$1417,7,FALSE)</f>
        <v>37.25</v>
      </c>
      <c r="M160">
        <f ca="1">VLOOKUP($H160,'Raw data'!$A$3:$L$1417,8,FALSE)</f>
        <v>25.09</v>
      </c>
      <c r="N160" t="e">
        <f ca="1">VLOOKUP($H160,'Raw data'!$A$3:$L$1417,2,FALSE)</f>
        <v>#N/A</v>
      </c>
      <c r="O160">
        <f ca="1">VLOOKUP($H160,'Raw data'!$A$3:$L$1417,10,FALSE)</f>
        <v>73</v>
      </c>
      <c r="P160">
        <f ca="1">VLOOKUP($H160,'Raw data'!$M$3:$N$1243,2,FALSE)</f>
        <v>39.119999999999997</v>
      </c>
    </row>
    <row r="161" spans="1:16" x14ac:dyDescent="0.2">
      <c r="A161" s="13">
        <v>35911</v>
      </c>
      <c r="B161">
        <v>24.75</v>
      </c>
      <c r="E161" s="13">
        <f t="shared" si="9"/>
        <v>35963</v>
      </c>
      <c r="F161">
        <f t="shared" si="8"/>
        <v>26.91</v>
      </c>
      <c r="H161" s="13">
        <f t="shared" ca="1" si="10"/>
        <v>35965</v>
      </c>
      <c r="I161">
        <f t="shared" ca="1" si="11"/>
        <v>27</v>
      </c>
      <c r="J161">
        <f ca="1">VLOOKUP(H161,'Raw data'!$A$3:$L$1417,5,FALSE)</f>
        <v>53.67</v>
      </c>
      <c r="K161">
        <f ca="1">VLOOKUP($H161,'Raw data'!$A$3:$L$1417,10,FALSE)</f>
        <v>61.67</v>
      </c>
      <c r="L161">
        <f ca="1">VLOOKUP($H161,'Raw data'!$A$3:$L$1417,7,FALSE)</f>
        <v>38</v>
      </c>
      <c r="M161">
        <f ca="1">VLOOKUP($H161,'Raw data'!$A$3:$L$1417,8,FALSE)</f>
        <v>25.09</v>
      </c>
      <c r="N161" t="e">
        <f ca="1">VLOOKUP($H161,'Raw data'!$A$3:$L$1417,2,FALSE)</f>
        <v>#N/A</v>
      </c>
      <c r="O161">
        <f ca="1">VLOOKUP($H161,'Raw data'!$A$3:$L$1417,10,FALSE)</f>
        <v>61.67</v>
      </c>
      <c r="P161">
        <f ca="1">VLOOKUP($H161,'Raw data'!$M$3:$N$1243,2,FALSE)</f>
        <v>36</v>
      </c>
    </row>
    <row r="162" spans="1:16" x14ac:dyDescent="0.2">
      <c r="A162" s="13">
        <v>35912</v>
      </c>
      <c r="B162">
        <v>25.1</v>
      </c>
      <c r="E162" s="13">
        <f t="shared" si="9"/>
        <v>35964</v>
      </c>
      <c r="F162">
        <f t="shared" si="8"/>
        <v>27</v>
      </c>
      <c r="H162" s="13">
        <f t="shared" ca="1" si="10"/>
        <v>35968</v>
      </c>
      <c r="I162">
        <f t="shared" ca="1" si="11"/>
        <v>26.5</v>
      </c>
      <c r="J162">
        <f ca="1">VLOOKUP(H162,'Raw data'!$A$3:$L$1417,5,FALSE)</f>
        <v>97.63</v>
      </c>
      <c r="K162">
        <f ca="1">VLOOKUP($H162,'Raw data'!$A$3:$L$1417,10,FALSE)</f>
        <v>121.67</v>
      </c>
      <c r="L162">
        <f ca="1">VLOOKUP($H162,'Raw data'!$A$3:$L$1417,7,FALSE)</f>
        <v>36.25</v>
      </c>
      <c r="M162">
        <f ca="1">VLOOKUP($H162,'Raw data'!$A$3:$L$1417,8,FALSE)</f>
        <v>24.25</v>
      </c>
      <c r="N162" t="e">
        <f ca="1">VLOOKUP($H162,'Raw data'!$A$3:$L$1417,2,FALSE)</f>
        <v>#N/A</v>
      </c>
      <c r="O162">
        <f ca="1">VLOOKUP($H162,'Raw data'!$A$3:$L$1417,10,FALSE)</f>
        <v>121.67</v>
      </c>
      <c r="P162">
        <f ca="1">VLOOKUP($H162,'Raw data'!$M$3:$N$1243,2,FALSE)</f>
        <v>41.83</v>
      </c>
    </row>
    <row r="163" spans="1:16" x14ac:dyDescent="0.2">
      <c r="A163" s="13">
        <v>35913</v>
      </c>
      <c r="B163">
        <v>27.2</v>
      </c>
      <c r="E163" s="13">
        <f t="shared" si="9"/>
        <v>35965</v>
      </c>
      <c r="F163">
        <f t="shared" si="8"/>
        <v>27</v>
      </c>
      <c r="H163" s="13">
        <f t="shared" ca="1" si="10"/>
        <v>35969</v>
      </c>
      <c r="I163">
        <f t="shared" ca="1" si="11"/>
        <v>27</v>
      </c>
      <c r="J163">
        <f ca="1">VLOOKUP(H163,'Raw data'!$A$3:$L$1417,5,FALSE)</f>
        <v>164.81</v>
      </c>
      <c r="K163">
        <f ca="1">VLOOKUP($H163,'Raw data'!$A$3:$L$1417,10,FALSE)</f>
        <v>167.37</v>
      </c>
      <c r="L163">
        <f ca="1">VLOOKUP($H163,'Raw data'!$A$3:$L$1417,7,FALSE)</f>
        <v>40.5</v>
      </c>
      <c r="M163">
        <f ca="1">VLOOKUP($H163,'Raw data'!$A$3:$L$1417,8,FALSE)</f>
        <v>24.25</v>
      </c>
      <c r="N163" t="e">
        <f ca="1">VLOOKUP($H163,'Raw data'!$A$3:$L$1417,2,FALSE)</f>
        <v>#N/A</v>
      </c>
      <c r="O163">
        <f ca="1">VLOOKUP($H163,'Raw data'!$A$3:$L$1417,10,FALSE)</f>
        <v>167.37</v>
      </c>
      <c r="P163">
        <f ca="1">VLOOKUP($H163,'Raw data'!$M$3:$N$1243,2,FALSE)</f>
        <v>53.29</v>
      </c>
    </row>
    <row r="164" spans="1:16" x14ac:dyDescent="0.2">
      <c r="A164" s="13">
        <v>35914</v>
      </c>
      <c r="B164">
        <v>25.33</v>
      </c>
      <c r="E164" s="13">
        <f t="shared" si="9"/>
        <v>35968</v>
      </c>
      <c r="F164">
        <f t="shared" si="8"/>
        <v>26.5</v>
      </c>
      <c r="H164" s="13">
        <f t="shared" ca="1" si="10"/>
        <v>35970</v>
      </c>
      <c r="I164">
        <f t="shared" ca="1" si="11"/>
        <v>29.33</v>
      </c>
      <c r="J164">
        <f ca="1">VLOOKUP(H164,'Raw data'!$A$3:$L$1417,5,FALSE)</f>
        <v>298.75</v>
      </c>
      <c r="K164">
        <f ca="1">VLOOKUP($H164,'Raw data'!$A$3:$L$1417,10,FALSE)</f>
        <v>288</v>
      </c>
      <c r="L164">
        <f ca="1">VLOOKUP($H164,'Raw data'!$A$3:$L$1417,7,FALSE)</f>
        <v>47.3</v>
      </c>
      <c r="M164">
        <f ca="1">VLOOKUP($H164,'Raw data'!$A$3:$L$1417,8,FALSE)</f>
        <v>47.5</v>
      </c>
      <c r="N164" t="e">
        <f ca="1">VLOOKUP($H164,'Raw data'!$A$3:$L$1417,2,FALSE)</f>
        <v>#N/A</v>
      </c>
      <c r="O164">
        <f ca="1">VLOOKUP($H164,'Raw data'!$A$3:$L$1417,10,FALSE)</f>
        <v>288</v>
      </c>
      <c r="P164">
        <f ca="1">VLOOKUP($H164,'Raw data'!$M$3:$N$1243,2,FALSE)</f>
        <v>59.84</v>
      </c>
    </row>
    <row r="165" spans="1:16" x14ac:dyDescent="0.2">
      <c r="A165" s="13">
        <v>35915</v>
      </c>
      <c r="B165">
        <v>28.38</v>
      </c>
      <c r="E165" s="13">
        <f t="shared" si="9"/>
        <v>35969</v>
      </c>
      <c r="F165">
        <f t="shared" si="8"/>
        <v>27</v>
      </c>
      <c r="H165" s="13">
        <f t="shared" ca="1" si="10"/>
        <v>35971</v>
      </c>
      <c r="I165">
        <f t="shared" ca="1" si="11"/>
        <v>28.5</v>
      </c>
      <c r="J165">
        <f ca="1">VLOOKUP(H165,'Raw data'!$A$3:$L$1417,5,FALSE)</f>
        <v>400</v>
      </c>
      <c r="K165">
        <f ca="1">VLOOKUP($H165,'Raw data'!$A$3:$L$1417,10,FALSE)</f>
        <v>345</v>
      </c>
      <c r="L165">
        <f ca="1">VLOOKUP($H165,'Raw data'!$A$3:$L$1417,7,FALSE)</f>
        <v>54</v>
      </c>
      <c r="M165">
        <f ca="1">VLOOKUP($H165,'Raw data'!$A$3:$L$1417,8,FALSE)</f>
        <v>47.5</v>
      </c>
      <c r="N165" t="e">
        <f ca="1">VLOOKUP($H165,'Raw data'!$A$3:$L$1417,2,FALSE)</f>
        <v>#N/A</v>
      </c>
      <c r="O165">
        <f ca="1">VLOOKUP($H165,'Raw data'!$A$3:$L$1417,10,FALSE)</f>
        <v>345</v>
      </c>
      <c r="P165">
        <f ca="1">VLOOKUP($H165,'Raw data'!$M$3:$N$1243,2,FALSE)</f>
        <v>75.34</v>
      </c>
    </row>
    <row r="166" spans="1:16" x14ac:dyDescent="0.2">
      <c r="A166" s="13">
        <v>35916</v>
      </c>
      <c r="B166">
        <v>27.63</v>
      </c>
      <c r="E166" s="13">
        <f t="shared" si="9"/>
        <v>35970</v>
      </c>
      <c r="F166">
        <f t="shared" si="8"/>
        <v>29.33</v>
      </c>
      <c r="H166" s="13">
        <f t="shared" ca="1" si="10"/>
        <v>35972</v>
      </c>
      <c r="I166">
        <f t="shared" ca="1" si="11"/>
        <v>39.200000000000003</v>
      </c>
      <c r="J166">
        <f ca="1">VLOOKUP(H166,'Raw data'!$A$3:$L$1417,5,FALSE)</f>
        <v>1816.67</v>
      </c>
      <c r="K166">
        <f ca="1">VLOOKUP($H166,'Raw data'!$A$3:$L$1417,10,FALSE)</f>
        <v>1125</v>
      </c>
      <c r="L166">
        <f ca="1">VLOOKUP($H166,'Raw data'!$A$3:$L$1417,7,FALSE)</f>
        <v>71.09</v>
      </c>
      <c r="M166">
        <f ca="1">VLOOKUP($H166,'Raw data'!$A$3:$L$1417,8,FALSE)</f>
        <v>65</v>
      </c>
      <c r="N166" t="e">
        <f ca="1">VLOOKUP($H166,'Raw data'!$A$3:$L$1417,2,FALSE)</f>
        <v>#N/A</v>
      </c>
      <c r="O166">
        <f ca="1">VLOOKUP($H166,'Raw data'!$A$3:$L$1417,10,FALSE)</f>
        <v>1125</v>
      </c>
      <c r="P166">
        <f ca="1">VLOOKUP($H166,'Raw data'!$M$3:$N$1243,2,FALSE)</f>
        <v>87.5</v>
      </c>
    </row>
    <row r="167" spans="1:16" x14ac:dyDescent="0.2">
      <c r="A167" s="13">
        <v>35917</v>
      </c>
      <c r="B167">
        <v>24</v>
      </c>
      <c r="E167" s="13">
        <f t="shared" si="9"/>
        <v>35971</v>
      </c>
      <c r="F167">
        <f t="shared" si="8"/>
        <v>28.5</v>
      </c>
      <c r="H167" s="13">
        <f t="shared" ca="1" si="10"/>
        <v>35975</v>
      </c>
      <c r="I167">
        <f t="shared" ca="1" si="11"/>
        <v>43</v>
      </c>
      <c r="J167">
        <f ca="1">VLOOKUP(H167,'Raw data'!$A$3:$L$1417,5,FALSE)</f>
        <v>1621.4301</v>
      </c>
      <c r="K167">
        <f ca="1">VLOOKUP($H167,'Raw data'!$A$3:$L$1417,10,FALSE)</f>
        <v>587.5</v>
      </c>
      <c r="L167">
        <f ca="1">VLOOKUP($H167,'Raw data'!$A$3:$L$1417,7,FALSE)</f>
        <v>63.33</v>
      </c>
      <c r="M167">
        <f ca="1">VLOOKUP($H167,'Raw data'!$A$3:$L$1417,8,FALSE)</f>
        <v>67.5</v>
      </c>
      <c r="N167" t="e">
        <f ca="1">VLOOKUP($H167,'Raw data'!$A$3:$L$1417,2,FALSE)</f>
        <v>#N/A</v>
      </c>
      <c r="O167">
        <f ca="1">VLOOKUP($H167,'Raw data'!$A$3:$L$1417,10,FALSE)</f>
        <v>587.5</v>
      </c>
      <c r="P167">
        <f ca="1">VLOOKUP($H167,'Raw data'!$M$3:$N$1243,2,FALSE)</f>
        <v>87.5</v>
      </c>
    </row>
    <row r="168" spans="1:16" x14ac:dyDescent="0.2">
      <c r="A168" s="13">
        <v>35918</v>
      </c>
      <c r="B168">
        <v>24</v>
      </c>
      <c r="E168" s="13">
        <f t="shared" si="9"/>
        <v>35972</v>
      </c>
      <c r="F168">
        <f t="shared" si="8"/>
        <v>39.200000000000003</v>
      </c>
      <c r="H168" s="13">
        <f t="shared" ca="1" si="10"/>
        <v>35976</v>
      </c>
      <c r="I168">
        <f t="shared" ca="1" si="11"/>
        <v>29</v>
      </c>
      <c r="J168">
        <f ca="1">VLOOKUP(H168,'Raw data'!$A$3:$L$1417,5,FALSE)</f>
        <v>73.239999999999995</v>
      </c>
      <c r="K168">
        <f ca="1">VLOOKUP($H168,'Raw data'!$A$3:$L$1417,10,FALSE)</f>
        <v>75</v>
      </c>
      <c r="L168">
        <f ca="1">VLOOKUP($H168,'Raw data'!$A$3:$L$1417,7,FALSE)</f>
        <v>43.8</v>
      </c>
      <c r="M168">
        <f ca="1">VLOOKUP($H168,'Raw data'!$A$3:$L$1417,8,FALSE)</f>
        <v>67.5</v>
      </c>
      <c r="N168" t="e">
        <f ca="1">VLOOKUP($H168,'Raw data'!$A$3:$L$1417,2,FALSE)</f>
        <v>#N/A</v>
      </c>
      <c r="O168">
        <f ca="1">VLOOKUP($H168,'Raw data'!$A$3:$L$1417,10,FALSE)</f>
        <v>75</v>
      </c>
      <c r="P168">
        <f ca="1">VLOOKUP($H168,'Raw data'!$M$3:$N$1243,2,FALSE)</f>
        <v>54.31</v>
      </c>
    </row>
    <row r="169" spans="1:16" x14ac:dyDescent="0.2">
      <c r="A169" s="13">
        <v>35919</v>
      </c>
      <c r="B169">
        <v>25.5</v>
      </c>
      <c r="E169" s="13">
        <f t="shared" si="9"/>
        <v>35975</v>
      </c>
      <c r="F169">
        <f t="shared" si="8"/>
        <v>43</v>
      </c>
      <c r="H169" s="13">
        <f t="shared" ca="1" si="10"/>
        <v>35977</v>
      </c>
      <c r="I169">
        <f t="shared" ca="1" si="11"/>
        <v>30.5</v>
      </c>
      <c r="J169">
        <f ca="1">VLOOKUP(H169,'Raw data'!$A$3:$L$1417,5,FALSE)</f>
        <v>51.28</v>
      </c>
      <c r="K169">
        <f ca="1">VLOOKUP($H169,'Raw data'!$A$3:$L$1417,10,FALSE)</f>
        <v>49.14</v>
      </c>
      <c r="L169">
        <f ca="1">VLOOKUP($H169,'Raw data'!$A$3:$L$1417,7,FALSE)</f>
        <v>43.8</v>
      </c>
      <c r="M169">
        <f ca="1">VLOOKUP($H169,'Raw data'!$A$3:$L$1417,8,FALSE)</f>
        <v>34.75</v>
      </c>
      <c r="N169" t="e">
        <f ca="1">VLOOKUP($H169,'Raw data'!$A$3:$L$1417,2,FALSE)</f>
        <v>#N/A</v>
      </c>
      <c r="O169">
        <f ca="1">VLOOKUP($H169,'Raw data'!$A$3:$L$1417,10,FALSE)</f>
        <v>49.14</v>
      </c>
      <c r="P169">
        <f ca="1">VLOOKUP($H169,'Raw data'!$M$3:$N$1243,2,FALSE)</f>
        <v>35.590000000000003</v>
      </c>
    </row>
    <row r="170" spans="1:16" x14ac:dyDescent="0.2">
      <c r="A170" s="13">
        <v>35920</v>
      </c>
      <c r="B170">
        <v>26.17</v>
      </c>
      <c r="E170" s="13">
        <f t="shared" si="9"/>
        <v>35976</v>
      </c>
      <c r="F170">
        <f t="shared" si="8"/>
        <v>29</v>
      </c>
      <c r="H170" s="13">
        <f t="shared" ca="1" si="10"/>
        <v>35978</v>
      </c>
      <c r="I170">
        <f t="shared" ca="1" si="11"/>
        <v>30.5</v>
      </c>
      <c r="J170">
        <f ca="1">VLOOKUP(H170,'Raw data'!$A$3:$L$1417,5,FALSE)</f>
        <v>29.71</v>
      </c>
      <c r="K170">
        <f ca="1">VLOOKUP($H170,'Raw data'!$A$3:$L$1417,10,FALSE)</f>
        <v>43</v>
      </c>
      <c r="L170">
        <f ca="1">VLOOKUP($H170,'Raw data'!$A$3:$L$1417,7,FALSE)</f>
        <v>24.92</v>
      </c>
      <c r="M170">
        <f ca="1">VLOOKUP($H170,'Raw data'!$A$3:$L$1417,8,FALSE)</f>
        <v>26</v>
      </c>
      <c r="N170" t="e">
        <f ca="1">VLOOKUP($H170,'Raw data'!$A$3:$L$1417,2,FALSE)</f>
        <v>#N/A</v>
      </c>
      <c r="O170">
        <f ca="1">VLOOKUP($H170,'Raw data'!$A$3:$L$1417,10,FALSE)</f>
        <v>43</v>
      </c>
      <c r="P170">
        <f ca="1">VLOOKUP($H170,'Raw data'!$M$3:$N$1243,2,FALSE)</f>
        <v>25.04</v>
      </c>
    </row>
    <row r="171" spans="1:16" x14ac:dyDescent="0.2">
      <c r="A171" s="13">
        <v>35921</v>
      </c>
      <c r="B171">
        <v>28.38</v>
      </c>
      <c r="E171" s="13">
        <f t="shared" si="9"/>
        <v>35977</v>
      </c>
      <c r="F171">
        <f t="shared" si="8"/>
        <v>30.5</v>
      </c>
      <c r="H171" s="13">
        <f t="shared" ca="1" si="10"/>
        <v>35982</v>
      </c>
      <c r="I171">
        <f t="shared" ca="1" si="11"/>
        <v>27.5</v>
      </c>
      <c r="J171">
        <f ca="1">VLOOKUP(H171,'Raw data'!$A$3:$L$1417,5,FALSE)</f>
        <v>70.63</v>
      </c>
      <c r="K171">
        <f ca="1">VLOOKUP($H171,'Raw data'!$A$3:$L$1417,10,FALSE)</f>
        <v>50</v>
      </c>
      <c r="L171">
        <f ca="1">VLOOKUP($H171,'Raw data'!$A$3:$L$1417,7,FALSE)</f>
        <v>40</v>
      </c>
      <c r="M171" t="e">
        <f ca="1">VLOOKUP($H171,'Raw data'!$A$3:$L$1417,8,FALSE)</f>
        <v>#N/A</v>
      </c>
      <c r="N171" t="e">
        <f ca="1">VLOOKUP($H171,'Raw data'!$A$3:$L$1417,2,FALSE)</f>
        <v>#N/A</v>
      </c>
      <c r="O171">
        <f ca="1">VLOOKUP($H171,'Raw data'!$A$3:$L$1417,10,FALSE)</f>
        <v>50</v>
      </c>
      <c r="P171">
        <f ca="1">VLOOKUP($H171,'Raw data'!$M$3:$N$1243,2,FALSE)</f>
        <v>42.27</v>
      </c>
    </row>
    <row r="172" spans="1:16" x14ac:dyDescent="0.2">
      <c r="A172" s="13">
        <v>35922</v>
      </c>
      <c r="B172">
        <v>28.33</v>
      </c>
      <c r="E172" s="13">
        <f t="shared" si="9"/>
        <v>35978</v>
      </c>
      <c r="F172">
        <f t="shared" si="8"/>
        <v>30.5</v>
      </c>
      <c r="H172" s="13">
        <f t="shared" ca="1" si="10"/>
        <v>35983</v>
      </c>
      <c r="I172">
        <f t="shared" ca="1" si="11"/>
        <v>29.03</v>
      </c>
      <c r="J172">
        <f ca="1">VLOOKUP(H172,'Raw data'!$A$3:$L$1417,5,FALSE)</f>
        <v>63.93</v>
      </c>
      <c r="K172">
        <f ca="1">VLOOKUP($H172,'Raw data'!$A$3:$L$1417,10,FALSE)</f>
        <v>53</v>
      </c>
      <c r="L172">
        <f ca="1">VLOOKUP($H172,'Raw data'!$A$3:$L$1417,7,FALSE)</f>
        <v>25</v>
      </c>
      <c r="M172">
        <f ca="1">VLOOKUP($H172,'Raw data'!$A$3:$L$1417,8,FALSE)</f>
        <v>25.2</v>
      </c>
      <c r="N172" t="e">
        <f ca="1">VLOOKUP($H172,'Raw data'!$A$3:$L$1417,2,FALSE)</f>
        <v>#N/A</v>
      </c>
      <c r="O172">
        <f ca="1">VLOOKUP($H172,'Raw data'!$A$3:$L$1417,10,FALSE)</f>
        <v>53</v>
      </c>
      <c r="P172">
        <f ca="1">VLOOKUP($H172,'Raw data'!$M$3:$N$1243,2,FALSE)</f>
        <v>33.32</v>
      </c>
    </row>
    <row r="173" spans="1:16" x14ac:dyDescent="0.2">
      <c r="A173" s="13">
        <v>35923</v>
      </c>
      <c r="B173">
        <v>27.63</v>
      </c>
      <c r="E173" s="13">
        <f t="shared" si="9"/>
        <v>35979</v>
      </c>
      <c r="F173" t="e">
        <f t="shared" si="8"/>
        <v>#N/A</v>
      </c>
      <c r="H173" s="13">
        <f t="shared" ca="1" si="10"/>
        <v>35984</v>
      </c>
      <c r="I173">
        <f t="shared" ca="1" si="11"/>
        <v>29.11</v>
      </c>
      <c r="J173">
        <f ca="1">VLOOKUP(H173,'Raw data'!$A$3:$L$1417,5,FALSE)</f>
        <v>57.64</v>
      </c>
      <c r="K173">
        <f ca="1">VLOOKUP($H173,'Raw data'!$A$3:$L$1417,10,FALSE)</f>
        <v>80</v>
      </c>
      <c r="L173">
        <f ca="1">VLOOKUP($H173,'Raw data'!$A$3:$L$1417,7,FALSE)</f>
        <v>28.1</v>
      </c>
      <c r="M173">
        <f ca="1">VLOOKUP($H173,'Raw data'!$A$3:$L$1417,8,FALSE)</f>
        <v>26.26</v>
      </c>
      <c r="N173" t="e">
        <f ca="1">VLOOKUP($H173,'Raw data'!$A$3:$L$1417,2,FALSE)</f>
        <v>#N/A</v>
      </c>
      <c r="O173">
        <f ca="1">VLOOKUP($H173,'Raw data'!$A$3:$L$1417,10,FALSE)</f>
        <v>80</v>
      </c>
      <c r="P173">
        <f ca="1">VLOOKUP($H173,'Raw data'!$M$3:$N$1243,2,FALSE)</f>
        <v>32.799999999999997</v>
      </c>
    </row>
    <row r="174" spans="1:16" x14ac:dyDescent="0.2">
      <c r="A174" s="13">
        <v>35924</v>
      </c>
      <c r="B174">
        <v>25</v>
      </c>
      <c r="E174" s="13">
        <f t="shared" si="9"/>
        <v>35982</v>
      </c>
      <c r="F174">
        <f t="shared" si="8"/>
        <v>27.5</v>
      </c>
      <c r="H174" s="13">
        <f t="shared" ca="1" si="10"/>
        <v>35985</v>
      </c>
      <c r="I174">
        <f t="shared" ca="1" si="11"/>
        <v>28.78</v>
      </c>
      <c r="J174">
        <f ca="1">VLOOKUP(H174,'Raw data'!$A$3:$L$1417,5,FALSE)</f>
        <v>52.32</v>
      </c>
      <c r="K174">
        <f ca="1">VLOOKUP($H174,'Raw data'!$A$3:$L$1417,10,FALSE)</f>
        <v>80</v>
      </c>
      <c r="L174">
        <f ca="1">VLOOKUP($H174,'Raw data'!$A$3:$L$1417,7,FALSE)</f>
        <v>29.13</v>
      </c>
      <c r="M174">
        <f ca="1">VLOOKUP($H174,'Raw data'!$A$3:$L$1417,8,FALSE)</f>
        <v>24.44</v>
      </c>
      <c r="N174" t="e">
        <f ca="1">VLOOKUP($H174,'Raw data'!$A$3:$L$1417,2,FALSE)</f>
        <v>#N/A</v>
      </c>
      <c r="O174">
        <f ca="1">VLOOKUP($H174,'Raw data'!$A$3:$L$1417,10,FALSE)</f>
        <v>80</v>
      </c>
      <c r="P174">
        <f ca="1">VLOOKUP($H174,'Raw data'!$M$3:$N$1243,2,FALSE)</f>
        <v>33.67</v>
      </c>
    </row>
    <row r="175" spans="1:16" x14ac:dyDescent="0.2">
      <c r="A175" s="13">
        <v>35925</v>
      </c>
      <c r="B175">
        <v>25</v>
      </c>
      <c r="E175" s="13">
        <f t="shared" si="9"/>
        <v>35983</v>
      </c>
      <c r="F175">
        <f t="shared" si="8"/>
        <v>29.03</v>
      </c>
      <c r="H175" s="13">
        <f t="shared" ca="1" si="10"/>
        <v>35986</v>
      </c>
      <c r="I175">
        <f t="shared" ca="1" si="11"/>
        <v>29.18</v>
      </c>
      <c r="J175">
        <f ca="1">VLOOKUP(H175,'Raw data'!$A$3:$L$1417,5,FALSE)</f>
        <v>41.81</v>
      </c>
      <c r="K175">
        <f ca="1">VLOOKUP($H175,'Raw data'!$A$3:$L$1417,10,FALSE)</f>
        <v>72.33</v>
      </c>
      <c r="L175">
        <f ca="1">VLOOKUP($H175,'Raw data'!$A$3:$L$1417,7,FALSE)</f>
        <v>27.14</v>
      </c>
      <c r="M175">
        <f ca="1">VLOOKUP($H175,'Raw data'!$A$3:$L$1417,8,FALSE)</f>
        <v>23</v>
      </c>
      <c r="N175" t="e">
        <f ca="1">VLOOKUP($H175,'Raw data'!$A$3:$L$1417,2,FALSE)</f>
        <v>#N/A</v>
      </c>
      <c r="O175">
        <f ca="1">VLOOKUP($H175,'Raw data'!$A$3:$L$1417,10,FALSE)</f>
        <v>72.33</v>
      </c>
      <c r="P175">
        <f ca="1">VLOOKUP($H175,'Raw data'!$M$3:$N$1243,2,FALSE)</f>
        <v>25.96</v>
      </c>
    </row>
    <row r="176" spans="1:16" x14ac:dyDescent="0.2">
      <c r="A176" s="13">
        <v>35926</v>
      </c>
      <c r="B176">
        <v>27.92</v>
      </c>
      <c r="E176" s="13">
        <f t="shared" si="9"/>
        <v>35984</v>
      </c>
      <c r="F176">
        <f t="shared" si="8"/>
        <v>29.11</v>
      </c>
      <c r="H176" s="13">
        <f t="shared" ca="1" si="10"/>
        <v>35989</v>
      </c>
      <c r="I176">
        <f t="shared" ca="1" si="11"/>
        <v>30</v>
      </c>
      <c r="J176">
        <f ca="1">VLOOKUP(H176,'Raw data'!$A$3:$L$1417,5,FALSE)</f>
        <v>116.58</v>
      </c>
      <c r="K176" t="e">
        <f ca="1">VLOOKUP($H176,'Raw data'!$A$3:$L$1417,10,FALSE)</f>
        <v>#N/A</v>
      </c>
      <c r="L176">
        <f ca="1">VLOOKUP($H176,'Raw data'!$A$3:$L$1417,7,FALSE)</f>
        <v>37.18</v>
      </c>
      <c r="M176">
        <f ca="1">VLOOKUP($H176,'Raw data'!$A$3:$L$1417,8,FALSE)</f>
        <v>30.43</v>
      </c>
      <c r="N176" t="e">
        <f ca="1">VLOOKUP($H176,'Raw data'!$A$3:$L$1417,2,FALSE)</f>
        <v>#N/A</v>
      </c>
      <c r="O176" t="e">
        <f ca="1">VLOOKUP($H176,'Raw data'!$A$3:$L$1417,10,FALSE)</f>
        <v>#N/A</v>
      </c>
      <c r="P176">
        <f ca="1">VLOOKUP($H176,'Raw data'!$M$3:$N$1243,2,FALSE)</f>
        <v>39.46</v>
      </c>
    </row>
    <row r="177" spans="1:16" x14ac:dyDescent="0.2">
      <c r="A177" s="13">
        <v>35927</v>
      </c>
      <c r="B177">
        <v>27.56</v>
      </c>
      <c r="E177" s="13">
        <f t="shared" si="9"/>
        <v>35985</v>
      </c>
      <c r="F177">
        <f t="shared" si="8"/>
        <v>28.78</v>
      </c>
      <c r="H177" s="13">
        <f t="shared" ca="1" si="10"/>
        <v>35990</v>
      </c>
      <c r="I177">
        <f t="shared" ca="1" si="11"/>
        <v>29.22</v>
      </c>
      <c r="J177">
        <f ca="1">VLOOKUP(H177,'Raw data'!$A$3:$L$1417,5,FALSE)</f>
        <v>88.97</v>
      </c>
      <c r="K177">
        <f ca="1">VLOOKUP($H177,'Raw data'!$A$3:$L$1417,10,FALSE)</f>
        <v>90</v>
      </c>
      <c r="L177">
        <f ca="1">VLOOKUP($H177,'Raw data'!$A$3:$L$1417,7,FALSE)</f>
        <v>40.630000000000003</v>
      </c>
      <c r="M177">
        <f ca="1">VLOOKUP($H177,'Raw data'!$A$3:$L$1417,8,FALSE)</f>
        <v>32.5</v>
      </c>
      <c r="N177" t="e">
        <f ca="1">VLOOKUP($H177,'Raw data'!$A$3:$L$1417,2,FALSE)</f>
        <v>#N/A</v>
      </c>
      <c r="O177">
        <f ca="1">VLOOKUP($H177,'Raw data'!$A$3:$L$1417,10,FALSE)</f>
        <v>90</v>
      </c>
      <c r="P177">
        <f ca="1">VLOOKUP($H177,'Raw data'!$M$3:$N$1243,2,FALSE)</f>
        <v>51</v>
      </c>
    </row>
    <row r="178" spans="1:16" x14ac:dyDescent="0.2">
      <c r="A178" s="13">
        <v>35928</v>
      </c>
      <c r="B178">
        <v>26.38</v>
      </c>
      <c r="E178" s="13">
        <f t="shared" si="9"/>
        <v>35986</v>
      </c>
      <c r="F178">
        <f t="shared" si="8"/>
        <v>29.18</v>
      </c>
      <c r="H178" s="13">
        <f t="shared" ca="1" si="10"/>
        <v>35991</v>
      </c>
      <c r="I178">
        <f t="shared" ca="1" si="11"/>
        <v>32</v>
      </c>
      <c r="J178">
        <f ca="1">VLOOKUP(H178,'Raw data'!$A$3:$L$1417,5,FALSE)</f>
        <v>70.239999999999995</v>
      </c>
      <c r="K178" t="e">
        <f ca="1">VLOOKUP($H178,'Raw data'!$A$3:$L$1417,10,FALSE)</f>
        <v>#N/A</v>
      </c>
      <c r="L178">
        <f ca="1">VLOOKUP($H178,'Raw data'!$A$3:$L$1417,7,FALSE)</f>
        <v>64</v>
      </c>
      <c r="M178">
        <f ca="1">VLOOKUP($H178,'Raw data'!$A$3:$L$1417,8,FALSE)</f>
        <v>38.19</v>
      </c>
      <c r="N178" t="e">
        <f ca="1">VLOOKUP($H178,'Raw data'!$A$3:$L$1417,2,FALSE)</f>
        <v>#N/A</v>
      </c>
      <c r="O178" t="e">
        <f ca="1">VLOOKUP($H178,'Raw data'!$A$3:$L$1417,10,FALSE)</f>
        <v>#N/A</v>
      </c>
      <c r="P178">
        <f ca="1">VLOOKUP($H178,'Raw data'!$M$3:$N$1243,2,FALSE)</f>
        <v>67.680000000000007</v>
      </c>
    </row>
    <row r="179" spans="1:16" x14ac:dyDescent="0.2">
      <c r="A179" s="13">
        <v>35929</v>
      </c>
      <c r="B179">
        <v>26.5</v>
      </c>
      <c r="E179" s="13">
        <f t="shared" si="9"/>
        <v>35989</v>
      </c>
      <c r="F179">
        <f t="shared" si="8"/>
        <v>30</v>
      </c>
      <c r="H179" s="13">
        <f t="shared" ca="1" si="10"/>
        <v>35992</v>
      </c>
      <c r="I179">
        <f t="shared" ca="1" si="11"/>
        <v>35.159999999999997</v>
      </c>
      <c r="J179">
        <f ca="1">VLOOKUP(H179,'Raw data'!$A$3:$L$1417,5,FALSE)</f>
        <v>48.62</v>
      </c>
      <c r="K179">
        <f ca="1">VLOOKUP($H179,'Raw data'!$A$3:$L$1417,10,FALSE)</f>
        <v>48.13</v>
      </c>
      <c r="L179">
        <f ca="1">VLOOKUP($H179,'Raw data'!$A$3:$L$1417,7,FALSE)</f>
        <v>42.33</v>
      </c>
      <c r="M179">
        <f ca="1">VLOOKUP($H179,'Raw data'!$A$3:$L$1417,8,FALSE)</f>
        <v>30</v>
      </c>
      <c r="N179" t="e">
        <f ca="1">VLOOKUP($H179,'Raw data'!$A$3:$L$1417,2,FALSE)</f>
        <v>#N/A</v>
      </c>
      <c r="O179">
        <f ca="1">VLOOKUP($H179,'Raw data'!$A$3:$L$1417,10,FALSE)</f>
        <v>48.13</v>
      </c>
      <c r="P179">
        <f ca="1">VLOOKUP($H179,'Raw data'!$M$3:$N$1243,2,FALSE)</f>
        <v>46.69</v>
      </c>
    </row>
    <row r="180" spans="1:16" x14ac:dyDescent="0.2">
      <c r="A180" s="13">
        <v>35930</v>
      </c>
      <c r="B180">
        <v>29</v>
      </c>
      <c r="E180" s="13">
        <f t="shared" si="9"/>
        <v>35990</v>
      </c>
      <c r="F180">
        <f t="shared" si="8"/>
        <v>29.22</v>
      </c>
      <c r="H180" s="13">
        <f t="shared" ca="1" si="10"/>
        <v>35993</v>
      </c>
      <c r="I180">
        <f t="shared" ca="1" si="11"/>
        <v>31.14</v>
      </c>
      <c r="J180">
        <f ca="1">VLOOKUP(H180,'Raw data'!$A$3:$L$1417,5,FALSE)</f>
        <v>36.090000000000003</v>
      </c>
      <c r="K180">
        <f ca="1">VLOOKUP($H180,'Raw data'!$A$3:$L$1417,10,FALSE)</f>
        <v>39.630000000000003</v>
      </c>
      <c r="L180">
        <f ca="1">VLOOKUP($H180,'Raw data'!$A$3:$L$1417,7,FALSE)</f>
        <v>35</v>
      </c>
      <c r="M180">
        <f ca="1">VLOOKUP($H180,'Raw data'!$A$3:$L$1417,8,FALSE)</f>
        <v>35.380000000000003</v>
      </c>
      <c r="N180" t="e">
        <f ca="1">VLOOKUP($H180,'Raw data'!$A$3:$L$1417,2,FALSE)</f>
        <v>#N/A</v>
      </c>
      <c r="O180">
        <f ca="1">VLOOKUP($H180,'Raw data'!$A$3:$L$1417,10,FALSE)</f>
        <v>39.630000000000003</v>
      </c>
      <c r="P180">
        <f ca="1">VLOOKUP($H180,'Raw data'!$M$3:$N$1243,2,FALSE)</f>
        <v>31.74</v>
      </c>
    </row>
    <row r="181" spans="1:16" x14ac:dyDescent="0.2">
      <c r="A181" s="13">
        <v>35933</v>
      </c>
      <c r="B181">
        <v>26.25</v>
      </c>
      <c r="E181" s="13">
        <f t="shared" si="9"/>
        <v>35991</v>
      </c>
      <c r="F181">
        <f t="shared" si="8"/>
        <v>32</v>
      </c>
      <c r="H181" s="13">
        <f t="shared" ca="1" si="10"/>
        <v>35996</v>
      </c>
      <c r="I181">
        <f t="shared" ca="1" si="11"/>
        <v>34.07</v>
      </c>
      <c r="J181">
        <f ca="1">VLOOKUP(H181,'Raw data'!$A$3:$L$1417,5,FALSE)</f>
        <v>343.06</v>
      </c>
      <c r="K181" t="e">
        <f ca="1">VLOOKUP($H181,'Raw data'!$A$3:$L$1417,10,FALSE)</f>
        <v>#N/A</v>
      </c>
      <c r="L181">
        <f ca="1">VLOOKUP($H181,'Raw data'!$A$3:$L$1417,7,FALSE)</f>
        <v>47.51</v>
      </c>
      <c r="M181">
        <f ca="1">VLOOKUP($H181,'Raw data'!$A$3:$L$1417,8,FALSE)</f>
        <v>43.14</v>
      </c>
      <c r="N181" t="e">
        <f ca="1">VLOOKUP($H181,'Raw data'!$A$3:$L$1417,2,FALSE)</f>
        <v>#N/A</v>
      </c>
      <c r="O181" t="e">
        <f ca="1">VLOOKUP($H181,'Raw data'!$A$3:$L$1417,10,FALSE)</f>
        <v>#N/A</v>
      </c>
      <c r="P181">
        <f ca="1">VLOOKUP($H181,'Raw data'!$M$3:$N$1243,2,FALSE)</f>
        <v>96.77</v>
      </c>
    </row>
    <row r="182" spans="1:16" x14ac:dyDescent="0.2">
      <c r="A182" s="13">
        <v>35934</v>
      </c>
      <c r="B182">
        <v>29.25</v>
      </c>
      <c r="E182" s="13">
        <f t="shared" si="9"/>
        <v>35992</v>
      </c>
      <c r="F182">
        <f t="shared" si="8"/>
        <v>35.159999999999997</v>
      </c>
      <c r="H182" s="13">
        <f t="shared" ca="1" si="10"/>
        <v>35997</v>
      </c>
      <c r="I182">
        <f t="shared" ca="1" si="11"/>
        <v>33.880000000000003</v>
      </c>
      <c r="J182">
        <f ca="1">VLOOKUP(H182,'Raw data'!$A$3:$L$1417,5,FALSE)</f>
        <v>1343</v>
      </c>
      <c r="K182">
        <f ca="1">VLOOKUP($H182,'Raw data'!$A$3:$L$1417,10,FALSE)</f>
        <v>500</v>
      </c>
      <c r="L182">
        <f ca="1">VLOOKUP($H182,'Raw data'!$A$3:$L$1417,7,FALSE)</f>
        <v>84.89</v>
      </c>
      <c r="M182">
        <f ca="1">VLOOKUP($H182,'Raw data'!$A$3:$L$1417,8,FALSE)</f>
        <v>64.48</v>
      </c>
      <c r="N182" t="e">
        <f ca="1">VLOOKUP($H182,'Raw data'!$A$3:$L$1417,2,FALSE)</f>
        <v>#N/A</v>
      </c>
      <c r="O182">
        <f ca="1">VLOOKUP($H182,'Raw data'!$A$3:$L$1417,10,FALSE)</f>
        <v>500</v>
      </c>
      <c r="P182">
        <f ca="1">VLOOKUP($H182,'Raw data'!$M$3:$N$1243,2,FALSE)</f>
        <v>193.06</v>
      </c>
    </row>
    <row r="183" spans="1:16" x14ac:dyDescent="0.2">
      <c r="A183" s="13">
        <v>35935</v>
      </c>
      <c r="B183">
        <v>30</v>
      </c>
      <c r="E183" s="13">
        <f t="shared" si="9"/>
        <v>35993</v>
      </c>
      <c r="F183">
        <f t="shared" si="8"/>
        <v>31.14</v>
      </c>
      <c r="H183" s="13">
        <f t="shared" ca="1" si="10"/>
        <v>35998</v>
      </c>
      <c r="I183">
        <f t="shared" ca="1" si="11"/>
        <v>36.57</v>
      </c>
      <c r="J183">
        <f ca="1">VLOOKUP(H183,'Raw data'!$A$3:$L$1417,5,FALSE)</f>
        <v>420</v>
      </c>
      <c r="K183">
        <f ca="1">VLOOKUP($H183,'Raw data'!$A$3:$L$1417,10,FALSE)</f>
        <v>336.67</v>
      </c>
      <c r="L183">
        <f ca="1">VLOOKUP($H183,'Raw data'!$A$3:$L$1417,7,FALSE)</f>
        <v>180</v>
      </c>
      <c r="M183">
        <f ca="1">VLOOKUP($H183,'Raw data'!$A$3:$L$1417,8,FALSE)</f>
        <v>130.63</v>
      </c>
      <c r="N183" t="e">
        <f ca="1">VLOOKUP($H183,'Raw data'!$A$3:$L$1417,2,FALSE)</f>
        <v>#N/A</v>
      </c>
      <c r="O183">
        <f ca="1">VLOOKUP($H183,'Raw data'!$A$3:$L$1417,10,FALSE)</f>
        <v>336.67</v>
      </c>
      <c r="P183">
        <f ca="1">VLOOKUP($H183,'Raw data'!$M$3:$N$1243,2,FALSE)</f>
        <v>195</v>
      </c>
    </row>
    <row r="184" spans="1:16" x14ac:dyDescent="0.2">
      <c r="A184" s="13">
        <v>35936</v>
      </c>
      <c r="B184">
        <v>28.63</v>
      </c>
      <c r="E184" s="13">
        <f t="shared" si="9"/>
        <v>35996</v>
      </c>
      <c r="F184">
        <f t="shared" si="8"/>
        <v>34.07</v>
      </c>
      <c r="H184" s="13">
        <f t="shared" ca="1" si="10"/>
        <v>35999</v>
      </c>
      <c r="I184">
        <f t="shared" ca="1" si="11"/>
        <v>39.229999999999997</v>
      </c>
      <c r="J184">
        <f ca="1">VLOOKUP(H184,'Raw data'!$A$3:$L$1417,5,FALSE)</f>
        <v>72.77</v>
      </c>
      <c r="K184">
        <f ca="1">VLOOKUP($H184,'Raw data'!$A$3:$L$1417,10,FALSE)</f>
        <v>75</v>
      </c>
      <c r="L184">
        <f ca="1">VLOOKUP($H184,'Raw data'!$A$3:$L$1417,7,FALSE)</f>
        <v>70.63</v>
      </c>
      <c r="M184">
        <f ca="1">VLOOKUP($H184,'Raw data'!$A$3:$L$1417,8,FALSE)</f>
        <v>53.12</v>
      </c>
      <c r="N184" t="e">
        <f ca="1">VLOOKUP($H184,'Raw data'!$A$3:$L$1417,2,FALSE)</f>
        <v>#N/A</v>
      </c>
      <c r="O184">
        <f ca="1">VLOOKUP($H184,'Raw data'!$A$3:$L$1417,10,FALSE)</f>
        <v>75</v>
      </c>
      <c r="P184">
        <f ca="1">VLOOKUP($H184,'Raw data'!$M$3:$N$1243,2,FALSE)</f>
        <v>88.21</v>
      </c>
    </row>
    <row r="185" spans="1:16" x14ac:dyDescent="0.2">
      <c r="A185" s="13">
        <v>35937</v>
      </c>
      <c r="B185">
        <v>28.25</v>
      </c>
      <c r="E185" s="13">
        <f t="shared" si="9"/>
        <v>35997</v>
      </c>
      <c r="F185">
        <f t="shared" si="8"/>
        <v>33.880000000000003</v>
      </c>
      <c r="H185" s="13">
        <f t="shared" ca="1" si="10"/>
        <v>36000</v>
      </c>
      <c r="I185">
        <f t="shared" ca="1" si="11"/>
        <v>31.44</v>
      </c>
      <c r="J185">
        <f ca="1">VLOOKUP(H185,'Raw data'!$A$3:$L$1417,5,FALSE)</f>
        <v>31.78</v>
      </c>
      <c r="K185">
        <f ca="1">VLOOKUP($H185,'Raw data'!$A$3:$L$1417,10,FALSE)</f>
        <v>35.82</v>
      </c>
      <c r="L185">
        <f ca="1">VLOOKUP($H185,'Raw data'!$A$3:$L$1417,7,FALSE)</f>
        <v>29.45</v>
      </c>
      <c r="M185">
        <f ca="1">VLOOKUP($H185,'Raw data'!$A$3:$L$1417,8,FALSE)</f>
        <v>26.1</v>
      </c>
      <c r="N185" t="e">
        <f ca="1">VLOOKUP($H185,'Raw data'!$A$3:$L$1417,2,FALSE)</f>
        <v>#N/A</v>
      </c>
      <c r="O185">
        <f ca="1">VLOOKUP($H185,'Raw data'!$A$3:$L$1417,10,FALSE)</f>
        <v>35.82</v>
      </c>
      <c r="P185">
        <f ca="1">VLOOKUP($H185,'Raw data'!$M$3:$N$1243,2,FALSE)</f>
        <v>28.66</v>
      </c>
    </row>
    <row r="186" spans="1:16" x14ac:dyDescent="0.2">
      <c r="A186" s="13">
        <v>35938</v>
      </c>
      <c r="B186">
        <v>24.75</v>
      </c>
      <c r="E186" s="13">
        <f t="shared" si="9"/>
        <v>35998</v>
      </c>
      <c r="F186">
        <f t="shared" si="8"/>
        <v>36.57</v>
      </c>
      <c r="H186" s="13">
        <f t="shared" ca="1" si="10"/>
        <v>36003</v>
      </c>
      <c r="I186">
        <f t="shared" ca="1" si="11"/>
        <v>29.63</v>
      </c>
      <c r="J186">
        <f ca="1">VLOOKUP(H186,'Raw data'!$A$3:$L$1417,5,FALSE)</f>
        <v>47.29</v>
      </c>
      <c r="K186">
        <f ca="1">VLOOKUP($H186,'Raw data'!$A$3:$L$1417,10,FALSE)</f>
        <v>44</v>
      </c>
      <c r="L186">
        <f ca="1">VLOOKUP($H186,'Raw data'!$A$3:$L$1417,7,FALSE)</f>
        <v>30.35</v>
      </c>
      <c r="M186">
        <f ca="1">VLOOKUP($H186,'Raw data'!$A$3:$L$1417,8,FALSE)</f>
        <v>25</v>
      </c>
      <c r="N186" t="e">
        <f ca="1">VLOOKUP($H186,'Raw data'!$A$3:$L$1417,2,FALSE)</f>
        <v>#N/A</v>
      </c>
      <c r="O186">
        <f ca="1">VLOOKUP($H186,'Raw data'!$A$3:$L$1417,10,FALSE)</f>
        <v>44</v>
      </c>
      <c r="P186">
        <f ca="1">VLOOKUP($H186,'Raw data'!$M$3:$N$1243,2,FALSE)</f>
        <v>36.200000000000003</v>
      </c>
    </row>
    <row r="187" spans="1:16" x14ac:dyDescent="0.2">
      <c r="A187" s="13">
        <v>35939</v>
      </c>
      <c r="B187">
        <v>24.75</v>
      </c>
      <c r="E187" s="13">
        <f t="shared" si="9"/>
        <v>35999</v>
      </c>
      <c r="F187">
        <f t="shared" si="8"/>
        <v>39.229999999999997</v>
      </c>
      <c r="H187" s="13">
        <f t="shared" ca="1" si="10"/>
        <v>36004</v>
      </c>
      <c r="I187">
        <f t="shared" ca="1" si="11"/>
        <v>29.47</v>
      </c>
      <c r="J187">
        <f ca="1">VLOOKUP(H187,'Raw data'!$A$3:$L$1417,5,FALSE)</f>
        <v>37.520000000000003</v>
      </c>
      <c r="K187">
        <f ca="1">VLOOKUP($H187,'Raw data'!$A$3:$L$1417,10,FALSE)</f>
        <v>40</v>
      </c>
      <c r="L187">
        <f ca="1">VLOOKUP($H187,'Raw data'!$A$3:$L$1417,7,FALSE)</f>
        <v>33.56</v>
      </c>
      <c r="M187">
        <f ca="1">VLOOKUP($H187,'Raw data'!$A$3:$L$1417,8,FALSE)</f>
        <v>24</v>
      </c>
      <c r="N187" t="e">
        <f ca="1">VLOOKUP($H187,'Raw data'!$A$3:$L$1417,2,FALSE)</f>
        <v>#N/A</v>
      </c>
      <c r="O187">
        <f ca="1">VLOOKUP($H187,'Raw data'!$A$3:$L$1417,10,FALSE)</f>
        <v>40</v>
      </c>
      <c r="P187">
        <f ca="1">VLOOKUP($H187,'Raw data'!$M$3:$N$1243,2,FALSE)</f>
        <v>36.24</v>
      </c>
    </row>
    <row r="188" spans="1:16" x14ac:dyDescent="0.2">
      <c r="A188" s="13">
        <v>35941</v>
      </c>
      <c r="B188">
        <v>27</v>
      </c>
      <c r="E188" s="13">
        <f t="shared" si="9"/>
        <v>36000</v>
      </c>
      <c r="F188">
        <f t="shared" si="8"/>
        <v>31.44</v>
      </c>
      <c r="H188" s="13">
        <f t="shared" ca="1" si="10"/>
        <v>36005</v>
      </c>
      <c r="I188">
        <f t="shared" ca="1" si="11"/>
        <v>30.17</v>
      </c>
      <c r="J188">
        <f ca="1">VLOOKUP(H188,'Raw data'!$A$3:$L$1417,5,FALSE)</f>
        <v>44.52</v>
      </c>
      <c r="K188">
        <f ca="1">VLOOKUP($H188,'Raw data'!$A$3:$L$1417,10,FALSE)</f>
        <v>40</v>
      </c>
      <c r="L188">
        <f ca="1">VLOOKUP($H188,'Raw data'!$A$3:$L$1417,7,FALSE)</f>
        <v>38.86</v>
      </c>
      <c r="M188">
        <f ca="1">VLOOKUP($H188,'Raw data'!$A$3:$L$1417,8,FALSE)</f>
        <v>33.5</v>
      </c>
      <c r="N188" t="e">
        <f ca="1">VLOOKUP($H188,'Raw data'!$A$3:$L$1417,2,FALSE)</f>
        <v>#N/A</v>
      </c>
      <c r="O188">
        <f ca="1">VLOOKUP($H188,'Raw data'!$A$3:$L$1417,10,FALSE)</f>
        <v>40</v>
      </c>
      <c r="P188">
        <f ca="1">VLOOKUP($H188,'Raw data'!$M$3:$N$1243,2,FALSE)</f>
        <v>44.83</v>
      </c>
    </row>
    <row r="189" spans="1:16" x14ac:dyDescent="0.2">
      <c r="A189" s="13">
        <v>35942</v>
      </c>
      <c r="B189">
        <v>27</v>
      </c>
      <c r="E189" s="13">
        <f t="shared" si="9"/>
        <v>36003</v>
      </c>
      <c r="F189">
        <f t="shared" si="8"/>
        <v>29.63</v>
      </c>
      <c r="H189" s="13">
        <f t="shared" ca="1" si="10"/>
        <v>36006</v>
      </c>
      <c r="I189">
        <f t="shared" ca="1" si="11"/>
        <v>31.42</v>
      </c>
      <c r="J189">
        <f ca="1">VLOOKUP(H189,'Raw data'!$A$3:$L$1417,5,FALSE)</f>
        <v>40.22</v>
      </c>
      <c r="K189">
        <f ca="1">VLOOKUP($H189,'Raw data'!$A$3:$L$1417,10,FALSE)</f>
        <v>45</v>
      </c>
      <c r="L189">
        <f ca="1">VLOOKUP($H189,'Raw data'!$A$3:$L$1417,7,FALSE)</f>
        <v>33</v>
      </c>
      <c r="M189">
        <f ca="1">VLOOKUP($H189,'Raw data'!$A$3:$L$1417,8,FALSE)</f>
        <v>34.5</v>
      </c>
      <c r="N189" t="e">
        <f ca="1">VLOOKUP($H189,'Raw data'!$A$3:$L$1417,2,FALSE)</f>
        <v>#N/A</v>
      </c>
      <c r="O189">
        <f ca="1">VLOOKUP($H189,'Raw data'!$A$3:$L$1417,10,FALSE)</f>
        <v>45</v>
      </c>
      <c r="P189">
        <f ca="1">VLOOKUP($H189,'Raw data'!$M$3:$N$1243,2,FALSE)</f>
        <v>38.28</v>
      </c>
    </row>
    <row r="190" spans="1:16" x14ac:dyDescent="0.2">
      <c r="A190" s="13">
        <v>35943</v>
      </c>
      <c r="B190">
        <v>28</v>
      </c>
      <c r="E190" s="13">
        <f t="shared" si="9"/>
        <v>36004</v>
      </c>
      <c r="F190">
        <f t="shared" si="8"/>
        <v>29.47</v>
      </c>
      <c r="H190" s="13">
        <f t="shared" ca="1" si="10"/>
        <v>36007</v>
      </c>
      <c r="I190">
        <f t="shared" ca="1" si="11"/>
        <v>31.34</v>
      </c>
      <c r="J190">
        <f ca="1">VLOOKUP(H190,'Raw data'!$A$3:$L$1417,5,FALSE)</f>
        <v>33.15</v>
      </c>
      <c r="K190">
        <f ca="1">VLOOKUP($H190,'Raw data'!$A$3:$L$1417,10,FALSE)</f>
        <v>37</v>
      </c>
      <c r="L190">
        <f ca="1">VLOOKUP($H190,'Raw data'!$A$3:$L$1417,7,FALSE)</f>
        <v>30.94</v>
      </c>
      <c r="M190">
        <f ca="1">VLOOKUP($H190,'Raw data'!$A$3:$L$1417,8,FALSE)</f>
        <v>26.55</v>
      </c>
      <c r="N190" t="e">
        <f ca="1">VLOOKUP($H190,'Raw data'!$A$3:$L$1417,2,FALSE)</f>
        <v>#N/A</v>
      </c>
      <c r="O190">
        <f ca="1">VLOOKUP($H190,'Raw data'!$A$3:$L$1417,10,FALSE)</f>
        <v>37</v>
      </c>
      <c r="P190">
        <f ca="1">VLOOKUP($H190,'Raw data'!$M$3:$N$1243,2,FALSE)</f>
        <v>30.12</v>
      </c>
    </row>
    <row r="191" spans="1:16" x14ac:dyDescent="0.2">
      <c r="A191" s="13">
        <v>35944</v>
      </c>
      <c r="B191">
        <v>26.75</v>
      </c>
      <c r="E191" s="13">
        <f t="shared" si="9"/>
        <v>36005</v>
      </c>
      <c r="F191">
        <f t="shared" si="8"/>
        <v>30.17</v>
      </c>
      <c r="H191" s="13">
        <f t="shared" ca="1" si="10"/>
        <v>36010</v>
      </c>
      <c r="I191">
        <f t="shared" ca="1" si="11"/>
        <v>27.89</v>
      </c>
      <c r="J191">
        <f ca="1">VLOOKUP(H191,'Raw data'!$A$3:$L$1417,5,FALSE)</f>
        <v>39.68</v>
      </c>
      <c r="K191" t="e">
        <f ca="1">VLOOKUP($H191,'Raw data'!$A$3:$L$1417,10,FALSE)</f>
        <v>#N/A</v>
      </c>
      <c r="L191">
        <f ca="1">VLOOKUP($H191,'Raw data'!$A$3:$L$1417,7,FALSE)</f>
        <v>32</v>
      </c>
      <c r="M191">
        <f ca="1">VLOOKUP($H191,'Raw data'!$A$3:$L$1417,8,FALSE)</f>
        <v>27.05</v>
      </c>
      <c r="N191" t="e">
        <f ca="1">VLOOKUP($H191,'Raw data'!$A$3:$L$1417,2,FALSE)</f>
        <v>#N/A</v>
      </c>
      <c r="O191" t="e">
        <f ca="1">VLOOKUP($H191,'Raw data'!$A$3:$L$1417,10,FALSE)</f>
        <v>#N/A</v>
      </c>
      <c r="P191">
        <f ca="1">VLOOKUP($H191,'Raw data'!$M$3:$N$1243,2,FALSE)</f>
        <v>35.340000000000003</v>
      </c>
    </row>
    <row r="192" spans="1:16" x14ac:dyDescent="0.2">
      <c r="A192" s="13">
        <v>35947</v>
      </c>
      <c r="B192">
        <v>27.13</v>
      </c>
      <c r="E192" s="13">
        <f t="shared" si="9"/>
        <v>36006</v>
      </c>
      <c r="F192">
        <f t="shared" si="8"/>
        <v>31.42</v>
      </c>
      <c r="H192" s="13">
        <f t="shared" ca="1" si="10"/>
        <v>36011</v>
      </c>
      <c r="I192">
        <f t="shared" ca="1" si="11"/>
        <v>27.53</v>
      </c>
      <c r="J192">
        <f ca="1">VLOOKUP(H192,'Raw data'!$A$3:$L$1417,5,FALSE)</f>
        <v>28.32</v>
      </c>
      <c r="K192">
        <f ca="1">VLOOKUP($H192,'Raw data'!$A$3:$L$1417,10,FALSE)</f>
        <v>29.5</v>
      </c>
      <c r="L192">
        <f ca="1">VLOOKUP($H192,'Raw data'!$A$3:$L$1417,7,FALSE)</f>
        <v>28.38</v>
      </c>
      <c r="M192">
        <f ca="1">VLOOKUP($H192,'Raw data'!$A$3:$L$1417,8,FALSE)</f>
        <v>27</v>
      </c>
      <c r="N192" t="e">
        <f ca="1">VLOOKUP($H192,'Raw data'!$A$3:$L$1417,2,FALSE)</f>
        <v>#N/A</v>
      </c>
      <c r="O192">
        <f ca="1">VLOOKUP($H192,'Raw data'!$A$3:$L$1417,10,FALSE)</f>
        <v>29.5</v>
      </c>
      <c r="P192">
        <f ca="1">VLOOKUP($H192,'Raw data'!$M$3:$N$1243,2,FALSE)</f>
        <v>25.68</v>
      </c>
    </row>
    <row r="193" spans="1:16" x14ac:dyDescent="0.2">
      <c r="A193" s="13">
        <v>35948</v>
      </c>
      <c r="B193">
        <v>28.2</v>
      </c>
      <c r="E193" s="13">
        <f t="shared" si="9"/>
        <v>36007</v>
      </c>
      <c r="F193">
        <f t="shared" si="8"/>
        <v>31.34</v>
      </c>
      <c r="H193" s="13">
        <f t="shared" ca="1" si="10"/>
        <v>36012</v>
      </c>
      <c r="I193">
        <f t="shared" ca="1" si="11"/>
        <v>28.92</v>
      </c>
      <c r="J193">
        <f ca="1">VLOOKUP(H193,'Raw data'!$A$3:$L$1417,5,FALSE)</f>
        <v>27.11</v>
      </c>
      <c r="K193">
        <f ca="1">VLOOKUP($H193,'Raw data'!$A$3:$L$1417,10,FALSE)</f>
        <v>30</v>
      </c>
      <c r="L193">
        <f ca="1">VLOOKUP($H193,'Raw data'!$A$3:$L$1417,7,FALSE)</f>
        <v>25.5</v>
      </c>
      <c r="M193">
        <f ca="1">VLOOKUP($H193,'Raw data'!$A$3:$L$1417,8,FALSE)</f>
        <v>23.78</v>
      </c>
      <c r="N193" t="e">
        <f ca="1">VLOOKUP($H193,'Raw data'!$A$3:$L$1417,2,FALSE)</f>
        <v>#N/A</v>
      </c>
      <c r="O193">
        <f ca="1">VLOOKUP($H193,'Raw data'!$A$3:$L$1417,10,FALSE)</f>
        <v>30</v>
      </c>
      <c r="P193">
        <f ca="1">VLOOKUP($H193,'Raw data'!$M$3:$N$1243,2,FALSE)</f>
        <v>26.52</v>
      </c>
    </row>
    <row r="194" spans="1:16" x14ac:dyDescent="0.2">
      <c r="A194" s="13">
        <v>35949</v>
      </c>
      <c r="B194">
        <v>27.5</v>
      </c>
      <c r="E194" s="13">
        <f t="shared" si="9"/>
        <v>36010</v>
      </c>
      <c r="F194">
        <f t="shared" si="8"/>
        <v>27.89</v>
      </c>
      <c r="H194" s="13">
        <f t="shared" ca="1" si="10"/>
        <v>36013</v>
      </c>
      <c r="I194">
        <f t="shared" ca="1" si="11"/>
        <v>28.07</v>
      </c>
      <c r="J194">
        <f ca="1">VLOOKUP(H194,'Raw data'!$A$3:$L$1417,5,FALSE)</f>
        <v>27.78</v>
      </c>
      <c r="K194">
        <f ca="1">VLOOKUP($H194,'Raw data'!$A$3:$L$1417,10,FALSE)</f>
        <v>31.8</v>
      </c>
      <c r="L194">
        <f ca="1">VLOOKUP($H194,'Raw data'!$A$3:$L$1417,7,FALSE)</f>
        <v>28.88</v>
      </c>
      <c r="M194">
        <f ca="1">VLOOKUP($H194,'Raw data'!$A$3:$L$1417,8,FALSE)</f>
        <v>25.96</v>
      </c>
      <c r="N194" t="e">
        <f ca="1">VLOOKUP($H194,'Raw data'!$A$3:$L$1417,2,FALSE)</f>
        <v>#N/A</v>
      </c>
      <c r="O194">
        <f ca="1">VLOOKUP($H194,'Raw data'!$A$3:$L$1417,10,FALSE)</f>
        <v>31.8</v>
      </c>
      <c r="P194">
        <f ca="1">VLOOKUP($H194,'Raw data'!$M$3:$N$1243,2,FALSE)</f>
        <v>28.58</v>
      </c>
    </row>
    <row r="195" spans="1:16" x14ac:dyDescent="0.2">
      <c r="A195" s="13">
        <v>35950</v>
      </c>
      <c r="B195">
        <v>26.67</v>
      </c>
      <c r="E195" s="13">
        <f t="shared" si="9"/>
        <v>36011</v>
      </c>
      <c r="F195">
        <f t="shared" si="8"/>
        <v>27.53</v>
      </c>
      <c r="H195" s="13">
        <f t="shared" ca="1" si="10"/>
        <v>36014</v>
      </c>
      <c r="I195">
        <f t="shared" ca="1" si="11"/>
        <v>28.5</v>
      </c>
      <c r="J195">
        <f ca="1">VLOOKUP(H195,'Raw data'!$A$3:$L$1417,5,FALSE)</f>
        <v>26.68</v>
      </c>
      <c r="K195">
        <f ca="1">VLOOKUP($H195,'Raw data'!$A$3:$L$1417,10,FALSE)</f>
        <v>32.630000000000003</v>
      </c>
      <c r="L195">
        <f ca="1">VLOOKUP($H195,'Raw data'!$A$3:$L$1417,7,FALSE)</f>
        <v>29.31</v>
      </c>
      <c r="M195">
        <f ca="1">VLOOKUP($H195,'Raw data'!$A$3:$L$1417,8,FALSE)</f>
        <v>28.79</v>
      </c>
      <c r="N195" t="e">
        <f ca="1">VLOOKUP($H195,'Raw data'!$A$3:$L$1417,2,FALSE)</f>
        <v>#N/A</v>
      </c>
      <c r="O195">
        <f ca="1">VLOOKUP($H195,'Raw data'!$A$3:$L$1417,10,FALSE)</f>
        <v>32.630000000000003</v>
      </c>
      <c r="P195">
        <f ca="1">VLOOKUP($H195,'Raw data'!$M$3:$N$1243,2,FALSE)</f>
        <v>28.45</v>
      </c>
    </row>
    <row r="196" spans="1:16" x14ac:dyDescent="0.2">
      <c r="A196" s="13">
        <v>35951</v>
      </c>
      <c r="B196">
        <v>26.38</v>
      </c>
      <c r="E196" s="13">
        <f t="shared" si="9"/>
        <v>36012</v>
      </c>
      <c r="F196">
        <f t="shared" ref="F196:F259" si="12">VLOOKUP(E196,$A$3:$B$1257,2,FALSE)</f>
        <v>28.92</v>
      </c>
      <c r="H196" s="13">
        <f t="shared" ca="1" si="10"/>
        <v>36017</v>
      </c>
      <c r="I196">
        <f t="shared" ca="1" si="11"/>
        <v>27.5</v>
      </c>
      <c r="J196">
        <f ca="1">VLOOKUP(H196,'Raw data'!$A$3:$L$1417,5,FALSE)</f>
        <v>48.92</v>
      </c>
      <c r="K196">
        <f ca="1">VLOOKUP($H196,'Raw data'!$A$3:$L$1417,10,FALSE)</f>
        <v>50</v>
      </c>
      <c r="L196">
        <f ca="1">VLOOKUP($H196,'Raw data'!$A$3:$L$1417,7,FALSE)</f>
        <v>38.76</v>
      </c>
      <c r="M196">
        <f ca="1">VLOOKUP($H196,'Raw data'!$A$3:$L$1417,8,FALSE)</f>
        <v>35</v>
      </c>
      <c r="N196" t="e">
        <f ca="1">VLOOKUP($H196,'Raw data'!$A$3:$L$1417,2,FALSE)</f>
        <v>#N/A</v>
      </c>
      <c r="O196">
        <f ca="1">VLOOKUP($H196,'Raw data'!$A$3:$L$1417,10,FALSE)</f>
        <v>50</v>
      </c>
      <c r="P196">
        <f ca="1">VLOOKUP($H196,'Raw data'!$M$3:$N$1243,2,FALSE)</f>
        <v>40.450000000000003</v>
      </c>
    </row>
    <row r="197" spans="1:16" x14ac:dyDescent="0.2">
      <c r="A197" s="13">
        <v>35954</v>
      </c>
      <c r="B197">
        <v>26</v>
      </c>
      <c r="E197" s="13">
        <f t="shared" ref="E197:E260" si="13">CHOOSE(IF(WEEKDAY(E196+1,2)=6,1,IF(WEEKDAY(E196+1,2)=7,2,3)),IF(ISNUMBER(MATCH(E196+3,$Q$3:$Q$56,0)),E196+4,E196+3),IF(ISNUMBER(MATCH(E196+2,$Q$3:$Q$56,0)),E196+3,E196+2),IF(ISNUMBER(MATCH(E196+1,$Q$3:$Q$56,0)),E196+2,E196+1))</f>
        <v>36013</v>
      </c>
      <c r="F197">
        <f t="shared" si="12"/>
        <v>28.07</v>
      </c>
      <c r="H197" s="13">
        <f t="shared" ref="H197:H260" ca="1" si="14">OFFSET($E$3,IF(ISNUMBER(VLOOKUP(OFFSET($E$3,MATCH(H196,$E$3:$E$1028,0),0),$E$3:$F$1067,2,FALSE)),MATCH(H196,$E$3:$E$1028,0),MATCH(H196,$E$3:$E$1028,0)+1),0)</f>
        <v>36018</v>
      </c>
      <c r="I197">
        <f t="shared" ref="I197:I260" ca="1" si="15">VLOOKUP(H197,$A$3:$B$1257,2,FALSE)</f>
        <v>28.41</v>
      </c>
      <c r="J197">
        <f ca="1">VLOOKUP(H197,'Raw data'!$A$3:$L$1417,5,FALSE)</f>
        <v>31.97</v>
      </c>
      <c r="K197">
        <f ca="1">VLOOKUP($H197,'Raw data'!$A$3:$L$1417,10,FALSE)</f>
        <v>40.92</v>
      </c>
      <c r="L197">
        <f ca="1">VLOOKUP($H197,'Raw data'!$A$3:$L$1417,7,FALSE)</f>
        <v>29</v>
      </c>
      <c r="M197">
        <f ca="1">VLOOKUP($H197,'Raw data'!$A$3:$L$1417,8,FALSE)</f>
        <v>32.15</v>
      </c>
      <c r="N197" t="e">
        <f ca="1">VLOOKUP($H197,'Raw data'!$A$3:$L$1417,2,FALSE)</f>
        <v>#N/A</v>
      </c>
      <c r="O197">
        <f ca="1">VLOOKUP($H197,'Raw data'!$A$3:$L$1417,10,FALSE)</f>
        <v>40.92</v>
      </c>
      <c r="P197">
        <f ca="1">VLOOKUP($H197,'Raw data'!$M$3:$N$1243,2,FALSE)</f>
        <v>32.5</v>
      </c>
    </row>
    <row r="198" spans="1:16" x14ac:dyDescent="0.2">
      <c r="A198" s="13">
        <v>35955</v>
      </c>
      <c r="B198">
        <v>26.2</v>
      </c>
      <c r="E198" s="13">
        <f t="shared" si="13"/>
        <v>36014</v>
      </c>
      <c r="F198">
        <f t="shared" si="12"/>
        <v>28.5</v>
      </c>
      <c r="H198" s="13">
        <f t="shared" ca="1" si="14"/>
        <v>36019</v>
      </c>
      <c r="I198">
        <f t="shared" ca="1" si="15"/>
        <v>27.3</v>
      </c>
      <c r="J198">
        <f ca="1">VLOOKUP(H198,'Raw data'!$A$3:$L$1417,5,FALSE)</f>
        <v>31.21</v>
      </c>
      <c r="K198">
        <f ca="1">VLOOKUP($H198,'Raw data'!$A$3:$L$1417,10,FALSE)</f>
        <v>37</v>
      </c>
      <c r="L198">
        <f ca="1">VLOOKUP($H198,'Raw data'!$A$3:$L$1417,7,FALSE)</f>
        <v>28.2</v>
      </c>
      <c r="M198">
        <f ca="1">VLOOKUP($H198,'Raw data'!$A$3:$L$1417,8,FALSE)</f>
        <v>29.5</v>
      </c>
      <c r="N198" t="e">
        <f ca="1">VLOOKUP($H198,'Raw data'!$A$3:$L$1417,2,FALSE)</f>
        <v>#N/A</v>
      </c>
      <c r="O198">
        <f ca="1">VLOOKUP($H198,'Raw data'!$A$3:$L$1417,10,FALSE)</f>
        <v>37</v>
      </c>
      <c r="P198">
        <f ca="1">VLOOKUP($H198,'Raw data'!$M$3:$N$1243,2,FALSE)</f>
        <v>29.8</v>
      </c>
    </row>
    <row r="199" spans="1:16" x14ac:dyDescent="0.2">
      <c r="A199" s="13">
        <v>35956</v>
      </c>
      <c r="B199">
        <v>27</v>
      </c>
      <c r="E199" s="13">
        <f t="shared" si="13"/>
        <v>36017</v>
      </c>
      <c r="F199">
        <f t="shared" si="12"/>
        <v>27.5</v>
      </c>
      <c r="H199" s="13">
        <f t="shared" ca="1" si="14"/>
        <v>36020</v>
      </c>
      <c r="I199">
        <f t="shared" ca="1" si="15"/>
        <v>28.21</v>
      </c>
      <c r="J199">
        <f ca="1">VLOOKUP(H199,'Raw data'!$A$3:$L$1417,5,FALSE)</f>
        <v>28.41</v>
      </c>
      <c r="K199">
        <f ca="1">VLOOKUP($H199,'Raw data'!$A$3:$L$1417,10,FALSE)</f>
        <v>31</v>
      </c>
      <c r="L199">
        <f ca="1">VLOOKUP($H199,'Raw data'!$A$3:$L$1417,7,FALSE)</f>
        <v>28.46</v>
      </c>
      <c r="M199">
        <f ca="1">VLOOKUP($H199,'Raw data'!$A$3:$L$1417,8,FALSE)</f>
        <v>26.42</v>
      </c>
      <c r="N199" t="e">
        <f ca="1">VLOOKUP($H199,'Raw data'!$A$3:$L$1417,2,FALSE)</f>
        <v>#N/A</v>
      </c>
      <c r="O199">
        <f ca="1">VLOOKUP($H199,'Raw data'!$A$3:$L$1417,10,FALSE)</f>
        <v>31</v>
      </c>
      <c r="P199">
        <f ca="1">VLOOKUP($H199,'Raw data'!$M$3:$N$1243,2,FALSE)</f>
        <v>27.74</v>
      </c>
    </row>
    <row r="200" spans="1:16" x14ac:dyDescent="0.2">
      <c r="A200" s="13">
        <v>35957</v>
      </c>
      <c r="B200">
        <v>27</v>
      </c>
      <c r="E200" s="13">
        <f t="shared" si="13"/>
        <v>36018</v>
      </c>
      <c r="F200">
        <f t="shared" si="12"/>
        <v>28.41</v>
      </c>
      <c r="H200" s="13">
        <f t="shared" ca="1" si="14"/>
        <v>36021</v>
      </c>
      <c r="I200">
        <f t="shared" ca="1" si="15"/>
        <v>28.82</v>
      </c>
      <c r="J200">
        <f ca="1">VLOOKUP(H200,'Raw data'!$A$3:$L$1417,5,FALSE)</f>
        <v>25.44</v>
      </c>
      <c r="K200">
        <f ca="1">VLOOKUP($H200,'Raw data'!$A$3:$L$1417,10,FALSE)</f>
        <v>28</v>
      </c>
      <c r="L200">
        <f ca="1">VLOOKUP($H200,'Raw data'!$A$3:$L$1417,7,FALSE)</f>
        <v>26.5</v>
      </c>
      <c r="M200">
        <f ca="1">VLOOKUP($H200,'Raw data'!$A$3:$L$1417,8,FALSE)</f>
        <v>23.5</v>
      </c>
      <c r="N200" t="e">
        <f ca="1">VLOOKUP($H200,'Raw data'!$A$3:$L$1417,2,FALSE)</f>
        <v>#N/A</v>
      </c>
      <c r="O200">
        <f ca="1">VLOOKUP($H200,'Raw data'!$A$3:$L$1417,10,FALSE)</f>
        <v>28</v>
      </c>
      <c r="P200">
        <f ca="1">VLOOKUP($H200,'Raw data'!$M$3:$N$1243,2,FALSE)</f>
        <v>24.53</v>
      </c>
    </row>
    <row r="201" spans="1:16" x14ac:dyDescent="0.2">
      <c r="A201" s="13">
        <v>35958</v>
      </c>
      <c r="B201">
        <v>29.75</v>
      </c>
      <c r="E201" s="13">
        <f t="shared" si="13"/>
        <v>36019</v>
      </c>
      <c r="F201">
        <f t="shared" si="12"/>
        <v>27.3</v>
      </c>
      <c r="H201" s="13">
        <f t="shared" ca="1" si="14"/>
        <v>36024</v>
      </c>
      <c r="I201">
        <f t="shared" ca="1" si="15"/>
        <v>31.08</v>
      </c>
      <c r="J201">
        <f ca="1">VLOOKUP(H201,'Raw data'!$A$3:$L$1417,5,FALSE)</f>
        <v>44.55</v>
      </c>
      <c r="K201" t="e">
        <f ca="1">VLOOKUP($H201,'Raw data'!$A$3:$L$1417,10,FALSE)</f>
        <v>#N/A</v>
      </c>
      <c r="L201">
        <f ca="1">VLOOKUP($H201,'Raw data'!$A$3:$L$1417,7,FALSE)</f>
        <v>25.83</v>
      </c>
      <c r="M201">
        <f ca="1">VLOOKUP($H201,'Raw data'!$A$3:$L$1417,8,FALSE)</f>
        <v>26</v>
      </c>
      <c r="N201" t="e">
        <f ca="1">VLOOKUP($H201,'Raw data'!$A$3:$L$1417,2,FALSE)</f>
        <v>#N/A</v>
      </c>
      <c r="O201" t="e">
        <f ca="1">VLOOKUP($H201,'Raw data'!$A$3:$L$1417,10,FALSE)</f>
        <v>#N/A</v>
      </c>
      <c r="P201">
        <f ca="1">VLOOKUP($H201,'Raw data'!$M$3:$N$1243,2,FALSE)</f>
        <v>41.95</v>
      </c>
    </row>
    <row r="202" spans="1:16" x14ac:dyDescent="0.2">
      <c r="A202" s="13">
        <v>35961</v>
      </c>
      <c r="B202">
        <v>26.5</v>
      </c>
      <c r="E202" s="13">
        <f t="shared" si="13"/>
        <v>36020</v>
      </c>
      <c r="F202">
        <f t="shared" si="12"/>
        <v>28.21</v>
      </c>
      <c r="H202" s="13">
        <f t="shared" ca="1" si="14"/>
        <v>36025</v>
      </c>
      <c r="I202">
        <f t="shared" ca="1" si="15"/>
        <v>29.11</v>
      </c>
      <c r="J202">
        <f ca="1">VLOOKUP(H202,'Raw data'!$A$3:$L$1417,5,FALSE)</f>
        <v>68.209999999999994</v>
      </c>
      <c r="K202" t="e">
        <f ca="1">VLOOKUP($H202,'Raw data'!$A$3:$L$1417,10,FALSE)</f>
        <v>#N/A</v>
      </c>
      <c r="L202">
        <f ca="1">VLOOKUP($H202,'Raw data'!$A$3:$L$1417,7,FALSE)</f>
        <v>35.75</v>
      </c>
      <c r="M202">
        <f ca="1">VLOOKUP($H202,'Raw data'!$A$3:$L$1417,8,FALSE)</f>
        <v>30</v>
      </c>
      <c r="N202" t="e">
        <f ca="1">VLOOKUP($H202,'Raw data'!$A$3:$L$1417,2,FALSE)</f>
        <v>#N/A</v>
      </c>
      <c r="O202" t="e">
        <f ca="1">VLOOKUP($H202,'Raw data'!$A$3:$L$1417,10,FALSE)</f>
        <v>#N/A</v>
      </c>
      <c r="P202">
        <f ca="1">VLOOKUP($H202,'Raw data'!$M$3:$N$1243,2,FALSE)</f>
        <v>54.23</v>
      </c>
    </row>
    <row r="203" spans="1:16" x14ac:dyDescent="0.2">
      <c r="A203" s="13">
        <v>35962</v>
      </c>
      <c r="B203">
        <v>27</v>
      </c>
      <c r="E203" s="13">
        <f t="shared" si="13"/>
        <v>36021</v>
      </c>
      <c r="F203">
        <f t="shared" si="12"/>
        <v>28.82</v>
      </c>
      <c r="H203" s="13">
        <f t="shared" ca="1" si="14"/>
        <v>36026</v>
      </c>
      <c r="I203">
        <f t="shared" ca="1" si="15"/>
        <v>27.7</v>
      </c>
      <c r="J203">
        <f ca="1">VLOOKUP(H203,'Raw data'!$A$3:$L$1417,5,FALSE)</f>
        <v>34.81</v>
      </c>
      <c r="K203">
        <f ca="1">VLOOKUP($H203,'Raw data'!$A$3:$L$1417,10,FALSE)</f>
        <v>44</v>
      </c>
      <c r="L203">
        <f ca="1">VLOOKUP($H203,'Raw data'!$A$3:$L$1417,7,FALSE)</f>
        <v>25.67</v>
      </c>
      <c r="M203">
        <f ca="1">VLOOKUP($H203,'Raw data'!$A$3:$L$1417,8,FALSE)</f>
        <v>25.58</v>
      </c>
      <c r="N203" t="e">
        <f ca="1">VLOOKUP($H203,'Raw data'!$A$3:$L$1417,2,FALSE)</f>
        <v>#N/A</v>
      </c>
      <c r="O203">
        <f ca="1">VLOOKUP($H203,'Raw data'!$A$3:$L$1417,10,FALSE)</f>
        <v>44</v>
      </c>
      <c r="P203">
        <f ca="1">VLOOKUP($H203,'Raw data'!$M$3:$N$1243,2,FALSE)</f>
        <v>27</v>
      </c>
    </row>
    <row r="204" spans="1:16" x14ac:dyDescent="0.2">
      <c r="A204" s="13">
        <v>35963</v>
      </c>
      <c r="B204">
        <v>26.91</v>
      </c>
      <c r="E204" s="13">
        <f t="shared" si="13"/>
        <v>36024</v>
      </c>
      <c r="F204">
        <f t="shared" si="12"/>
        <v>31.08</v>
      </c>
      <c r="H204" s="13">
        <f t="shared" ca="1" si="14"/>
        <v>36027</v>
      </c>
      <c r="I204">
        <f t="shared" ca="1" si="15"/>
        <v>26.95</v>
      </c>
      <c r="J204">
        <f ca="1">VLOOKUP(H204,'Raw data'!$A$3:$L$1417,5,FALSE)</f>
        <v>29.47</v>
      </c>
      <c r="K204">
        <f ca="1">VLOOKUP($H204,'Raw data'!$A$3:$L$1417,10,FALSE)</f>
        <v>32</v>
      </c>
      <c r="L204">
        <f ca="1">VLOOKUP($H204,'Raw data'!$A$3:$L$1417,7,FALSE)</f>
        <v>24.13</v>
      </c>
      <c r="M204">
        <f ca="1">VLOOKUP($H204,'Raw data'!$A$3:$L$1417,8,FALSE)</f>
        <v>25.79</v>
      </c>
      <c r="N204" t="e">
        <f ca="1">VLOOKUP($H204,'Raw data'!$A$3:$L$1417,2,FALSE)</f>
        <v>#N/A</v>
      </c>
      <c r="O204">
        <f ca="1">VLOOKUP($H204,'Raw data'!$A$3:$L$1417,10,FALSE)</f>
        <v>32</v>
      </c>
      <c r="P204">
        <f ca="1">VLOOKUP($H204,'Raw data'!$M$3:$N$1243,2,FALSE)</f>
        <v>24.88</v>
      </c>
    </row>
    <row r="205" spans="1:16" x14ac:dyDescent="0.2">
      <c r="A205" s="13">
        <v>35964</v>
      </c>
      <c r="B205">
        <v>27</v>
      </c>
      <c r="E205" s="13">
        <f t="shared" si="13"/>
        <v>36025</v>
      </c>
      <c r="F205">
        <f t="shared" si="12"/>
        <v>29.11</v>
      </c>
      <c r="H205" s="13">
        <f t="shared" ca="1" si="14"/>
        <v>36028</v>
      </c>
      <c r="I205">
        <f t="shared" ca="1" si="15"/>
        <v>25.6</v>
      </c>
      <c r="J205">
        <f ca="1">VLOOKUP(H205,'Raw data'!$A$3:$L$1417,5,FALSE)</f>
        <v>26.67</v>
      </c>
      <c r="K205">
        <f ca="1">VLOOKUP($H205,'Raw data'!$A$3:$L$1417,10,FALSE)</f>
        <v>29</v>
      </c>
      <c r="L205">
        <f ca="1">VLOOKUP($H205,'Raw data'!$A$3:$L$1417,7,FALSE)</f>
        <v>23.64</v>
      </c>
      <c r="M205">
        <f ca="1">VLOOKUP($H205,'Raw data'!$A$3:$L$1417,8,FALSE)</f>
        <v>20.5</v>
      </c>
      <c r="N205" t="e">
        <f ca="1">VLOOKUP($H205,'Raw data'!$A$3:$L$1417,2,FALSE)</f>
        <v>#N/A</v>
      </c>
      <c r="O205">
        <f ca="1">VLOOKUP($H205,'Raw data'!$A$3:$L$1417,10,FALSE)</f>
        <v>29</v>
      </c>
      <c r="P205">
        <f ca="1">VLOOKUP($H205,'Raw data'!$M$3:$N$1243,2,FALSE)</f>
        <v>23.99</v>
      </c>
    </row>
    <row r="206" spans="1:16" x14ac:dyDescent="0.2">
      <c r="A206" s="13">
        <v>35965</v>
      </c>
      <c r="B206">
        <v>27</v>
      </c>
      <c r="E206" s="13">
        <f t="shared" si="13"/>
        <v>36026</v>
      </c>
      <c r="F206">
        <f t="shared" si="12"/>
        <v>27.7</v>
      </c>
      <c r="H206" s="13">
        <f t="shared" ca="1" si="14"/>
        <v>36031</v>
      </c>
      <c r="I206">
        <f t="shared" ca="1" si="15"/>
        <v>27.13</v>
      </c>
      <c r="J206">
        <f ca="1">VLOOKUP(H206,'Raw data'!$A$3:$L$1417,5,FALSE)</f>
        <v>26.36</v>
      </c>
      <c r="K206">
        <f ca="1">VLOOKUP($H206,'Raw data'!$A$3:$L$1417,10,FALSE)</f>
        <v>28.9</v>
      </c>
      <c r="L206">
        <f ca="1">VLOOKUP($H206,'Raw data'!$A$3:$L$1417,7,FALSE)</f>
        <v>23.63</v>
      </c>
      <c r="M206">
        <f ca="1">VLOOKUP($H206,'Raw data'!$A$3:$L$1417,8,FALSE)</f>
        <v>20.5</v>
      </c>
      <c r="N206" t="e">
        <f ca="1">VLOOKUP($H206,'Raw data'!$A$3:$L$1417,2,FALSE)</f>
        <v>#N/A</v>
      </c>
      <c r="O206">
        <f ca="1">VLOOKUP($H206,'Raw data'!$A$3:$L$1417,10,FALSE)</f>
        <v>28.9</v>
      </c>
      <c r="P206">
        <f ca="1">VLOOKUP($H206,'Raw data'!$M$3:$N$1243,2,FALSE)</f>
        <v>25.32</v>
      </c>
    </row>
    <row r="207" spans="1:16" x14ac:dyDescent="0.2">
      <c r="A207" s="13">
        <v>35968</v>
      </c>
      <c r="B207">
        <v>26.5</v>
      </c>
      <c r="E207" s="13">
        <f t="shared" si="13"/>
        <v>36027</v>
      </c>
      <c r="F207">
        <f t="shared" si="12"/>
        <v>26.95</v>
      </c>
      <c r="H207" s="13">
        <f t="shared" ca="1" si="14"/>
        <v>36032</v>
      </c>
      <c r="I207">
        <f t="shared" ca="1" si="15"/>
        <v>29.9</v>
      </c>
      <c r="J207">
        <f ca="1">VLOOKUP(H207,'Raw data'!$A$3:$L$1417,5,FALSE)</f>
        <v>55.66</v>
      </c>
      <c r="K207">
        <f ca="1">VLOOKUP($H207,'Raw data'!$A$3:$L$1417,10,FALSE)</f>
        <v>70</v>
      </c>
      <c r="L207">
        <f ca="1">VLOOKUP($H207,'Raw data'!$A$3:$L$1417,7,FALSE)</f>
        <v>46.45</v>
      </c>
      <c r="M207">
        <f ca="1">VLOOKUP($H207,'Raw data'!$A$3:$L$1417,8,FALSE)</f>
        <v>38</v>
      </c>
      <c r="N207" t="e">
        <f ca="1">VLOOKUP($H207,'Raw data'!$A$3:$L$1417,2,FALSE)</f>
        <v>#N/A</v>
      </c>
      <c r="O207">
        <f ca="1">VLOOKUP($H207,'Raw data'!$A$3:$L$1417,10,FALSE)</f>
        <v>70</v>
      </c>
      <c r="P207">
        <f ca="1">VLOOKUP($H207,'Raw data'!$M$3:$N$1243,2,FALSE)</f>
        <v>56.95</v>
      </c>
    </row>
    <row r="208" spans="1:16" x14ac:dyDescent="0.2">
      <c r="A208" s="13">
        <v>35969</v>
      </c>
      <c r="B208">
        <v>27</v>
      </c>
      <c r="E208" s="13">
        <f t="shared" si="13"/>
        <v>36028</v>
      </c>
      <c r="F208">
        <f t="shared" si="12"/>
        <v>25.6</v>
      </c>
      <c r="H208" s="13">
        <f t="shared" ca="1" si="14"/>
        <v>36033</v>
      </c>
      <c r="I208">
        <f t="shared" ca="1" si="15"/>
        <v>32.9</v>
      </c>
      <c r="J208">
        <f ca="1">VLOOKUP(H208,'Raw data'!$A$3:$L$1417,5,FALSE)</f>
        <v>96.55</v>
      </c>
      <c r="K208">
        <f ca="1">VLOOKUP($H208,'Raw data'!$A$3:$L$1417,10,FALSE)</f>
        <v>90</v>
      </c>
      <c r="L208">
        <f ca="1">VLOOKUP($H208,'Raw data'!$A$3:$L$1417,7,FALSE)</f>
        <v>47.4</v>
      </c>
      <c r="M208">
        <f ca="1">VLOOKUP($H208,'Raw data'!$A$3:$L$1417,8,FALSE)</f>
        <v>32.5</v>
      </c>
      <c r="N208" t="e">
        <f ca="1">VLOOKUP($H208,'Raw data'!$A$3:$L$1417,2,FALSE)</f>
        <v>#N/A</v>
      </c>
      <c r="O208">
        <f ca="1">VLOOKUP($H208,'Raw data'!$A$3:$L$1417,10,FALSE)</f>
        <v>90</v>
      </c>
      <c r="P208">
        <f ca="1">VLOOKUP($H208,'Raw data'!$M$3:$N$1243,2,FALSE)</f>
        <v>73.959999999999994</v>
      </c>
    </row>
    <row r="209" spans="1:16" x14ac:dyDescent="0.2">
      <c r="A209" s="13">
        <v>35970</v>
      </c>
      <c r="B209">
        <v>29.33</v>
      </c>
      <c r="E209" s="13">
        <f t="shared" si="13"/>
        <v>36031</v>
      </c>
      <c r="F209">
        <f t="shared" si="12"/>
        <v>27.13</v>
      </c>
      <c r="H209" s="13">
        <f t="shared" ca="1" si="14"/>
        <v>36034</v>
      </c>
      <c r="I209">
        <f t="shared" ca="1" si="15"/>
        <v>30</v>
      </c>
      <c r="J209">
        <f ca="1">VLOOKUP(H209,'Raw data'!$A$3:$L$1417,5,FALSE)</f>
        <v>49.13</v>
      </c>
      <c r="K209">
        <f ca="1">VLOOKUP($H209,'Raw data'!$A$3:$L$1417,10,FALSE)</f>
        <v>55</v>
      </c>
      <c r="L209">
        <f ca="1">VLOOKUP($H209,'Raw data'!$A$3:$L$1417,7,FALSE)</f>
        <v>30.43</v>
      </c>
      <c r="M209">
        <f ca="1">VLOOKUP($H209,'Raw data'!$A$3:$L$1417,8,FALSE)</f>
        <v>25</v>
      </c>
      <c r="N209" t="e">
        <f ca="1">VLOOKUP($H209,'Raw data'!$A$3:$L$1417,2,FALSE)</f>
        <v>#N/A</v>
      </c>
      <c r="O209">
        <f ca="1">VLOOKUP($H209,'Raw data'!$A$3:$L$1417,10,FALSE)</f>
        <v>55</v>
      </c>
      <c r="P209">
        <f ca="1">VLOOKUP($H209,'Raw data'!$M$3:$N$1243,2,FALSE)</f>
        <v>37.65</v>
      </c>
    </row>
    <row r="210" spans="1:16" x14ac:dyDescent="0.2">
      <c r="A210" s="13">
        <v>35971</v>
      </c>
      <c r="B210">
        <v>28.5</v>
      </c>
      <c r="E210" s="13">
        <f t="shared" si="13"/>
        <v>36032</v>
      </c>
      <c r="F210">
        <f t="shared" si="12"/>
        <v>29.9</v>
      </c>
      <c r="H210" s="13">
        <f t="shared" ca="1" si="14"/>
        <v>36035</v>
      </c>
      <c r="I210">
        <f t="shared" ca="1" si="15"/>
        <v>27.32</v>
      </c>
      <c r="J210">
        <f ca="1">VLOOKUP(H210,'Raw data'!$A$3:$L$1417,5,FALSE)</f>
        <v>41.64</v>
      </c>
      <c r="K210">
        <f ca="1">VLOOKUP($H210,'Raw data'!$A$3:$L$1417,10,FALSE)</f>
        <v>55</v>
      </c>
      <c r="L210">
        <f ca="1">VLOOKUP($H210,'Raw data'!$A$3:$L$1417,7,FALSE)</f>
        <v>27.8</v>
      </c>
      <c r="M210">
        <f ca="1">VLOOKUP($H210,'Raw data'!$A$3:$L$1417,8,FALSE)</f>
        <v>27.8</v>
      </c>
      <c r="N210" t="e">
        <f ca="1">VLOOKUP($H210,'Raw data'!$A$3:$L$1417,2,FALSE)</f>
        <v>#N/A</v>
      </c>
      <c r="O210">
        <f ca="1">VLOOKUP($H210,'Raw data'!$A$3:$L$1417,10,FALSE)</f>
        <v>55</v>
      </c>
      <c r="P210">
        <f ca="1">VLOOKUP($H210,'Raw data'!$M$3:$N$1243,2,FALSE)</f>
        <v>36</v>
      </c>
    </row>
    <row r="211" spans="1:16" x14ac:dyDescent="0.2">
      <c r="A211" s="13">
        <v>35972</v>
      </c>
      <c r="B211">
        <v>39.200000000000003</v>
      </c>
      <c r="E211" s="13">
        <f t="shared" si="13"/>
        <v>36033</v>
      </c>
      <c r="F211">
        <f t="shared" si="12"/>
        <v>32.9</v>
      </c>
      <c r="H211" s="13">
        <f t="shared" ca="1" si="14"/>
        <v>36038</v>
      </c>
      <c r="I211">
        <f t="shared" ca="1" si="15"/>
        <v>27</v>
      </c>
      <c r="J211">
        <f ca="1">VLOOKUP(H211,'Raw data'!$A$3:$L$1417,5,FALSE)</f>
        <v>40.31</v>
      </c>
      <c r="K211" t="e">
        <f ca="1">VLOOKUP($H211,'Raw data'!$A$3:$L$1417,10,FALSE)</f>
        <v>#N/A</v>
      </c>
      <c r="L211">
        <f ca="1">VLOOKUP($H211,'Raw data'!$A$3:$L$1417,7,FALSE)</f>
        <v>30</v>
      </c>
      <c r="M211">
        <f ca="1">VLOOKUP($H211,'Raw data'!$A$3:$L$1417,8,FALSE)</f>
        <v>29.25</v>
      </c>
      <c r="N211" t="e">
        <f ca="1">VLOOKUP($H211,'Raw data'!$A$3:$L$1417,2,FALSE)</f>
        <v>#N/A</v>
      </c>
      <c r="O211" t="e">
        <f ca="1">VLOOKUP($H211,'Raw data'!$A$3:$L$1417,10,FALSE)</f>
        <v>#N/A</v>
      </c>
      <c r="P211">
        <f ca="1">VLOOKUP($H211,'Raw data'!$M$3:$N$1243,2,FALSE)</f>
        <v>35.19</v>
      </c>
    </row>
    <row r="212" spans="1:16" x14ac:dyDescent="0.2">
      <c r="A212" s="13">
        <v>35975</v>
      </c>
      <c r="B212">
        <v>43</v>
      </c>
      <c r="E212" s="13">
        <f t="shared" si="13"/>
        <v>36034</v>
      </c>
      <c r="F212">
        <f t="shared" si="12"/>
        <v>30</v>
      </c>
      <c r="H212" s="13">
        <f t="shared" ca="1" si="14"/>
        <v>36039</v>
      </c>
      <c r="I212">
        <f t="shared" ca="1" si="15"/>
        <v>24.51</v>
      </c>
      <c r="J212">
        <f ca="1">VLOOKUP(H212,'Raw data'!$A$3:$L$1417,5,FALSE)</f>
        <v>34.229999999999997</v>
      </c>
      <c r="K212">
        <f ca="1">VLOOKUP($H212,'Raw data'!$A$3:$L$1417,10,FALSE)</f>
        <v>37.71</v>
      </c>
      <c r="L212">
        <f ca="1">VLOOKUP($H212,'Raw data'!$A$3:$L$1417,7,FALSE)</f>
        <v>25.77</v>
      </c>
      <c r="M212">
        <f ca="1">VLOOKUP($H212,'Raw data'!$A$3:$L$1417,8,FALSE)</f>
        <v>24</v>
      </c>
      <c r="N212" t="e">
        <f ca="1">VLOOKUP($H212,'Raw data'!$A$3:$L$1417,2,FALSE)</f>
        <v>#N/A</v>
      </c>
      <c r="O212">
        <f ca="1">VLOOKUP($H212,'Raw data'!$A$3:$L$1417,10,FALSE)</f>
        <v>37.71</v>
      </c>
      <c r="P212">
        <f ca="1">VLOOKUP($H212,'Raw data'!$M$3:$N$1243,2,FALSE)</f>
        <v>29.22</v>
      </c>
    </row>
    <row r="213" spans="1:16" x14ac:dyDescent="0.2">
      <c r="A213" s="13">
        <v>35976</v>
      </c>
      <c r="B213">
        <v>29</v>
      </c>
      <c r="E213" s="13">
        <f t="shared" si="13"/>
        <v>36035</v>
      </c>
      <c r="F213">
        <f t="shared" si="12"/>
        <v>27.32</v>
      </c>
      <c r="H213" s="13">
        <f t="shared" ca="1" si="14"/>
        <v>36040</v>
      </c>
      <c r="I213">
        <f t="shared" ca="1" si="15"/>
        <v>24.44</v>
      </c>
      <c r="J213">
        <f ca="1">VLOOKUP(H213,'Raw data'!$A$3:$L$1417,5,FALSE)</f>
        <v>32.21</v>
      </c>
      <c r="K213">
        <f ca="1">VLOOKUP($H213,'Raw data'!$A$3:$L$1417,10,FALSE)</f>
        <v>32</v>
      </c>
      <c r="L213">
        <f ca="1">VLOOKUP($H213,'Raw data'!$A$3:$L$1417,7,FALSE)</f>
        <v>25</v>
      </c>
      <c r="M213">
        <f ca="1">VLOOKUP($H213,'Raw data'!$A$3:$L$1417,8,FALSE)</f>
        <v>23.83</v>
      </c>
      <c r="N213" t="e">
        <f ca="1">VLOOKUP($H213,'Raw data'!$A$3:$L$1417,2,FALSE)</f>
        <v>#N/A</v>
      </c>
      <c r="O213">
        <f ca="1">VLOOKUP($H213,'Raw data'!$A$3:$L$1417,10,FALSE)</f>
        <v>32</v>
      </c>
      <c r="P213">
        <f ca="1">VLOOKUP($H213,'Raw data'!$M$3:$N$1243,2,FALSE)</f>
        <v>26.22</v>
      </c>
    </row>
    <row r="214" spans="1:16" x14ac:dyDescent="0.2">
      <c r="A214" s="13">
        <v>35977</v>
      </c>
      <c r="B214">
        <v>30.5</v>
      </c>
      <c r="E214" s="13">
        <f t="shared" si="13"/>
        <v>36038</v>
      </c>
      <c r="F214">
        <f t="shared" si="12"/>
        <v>27</v>
      </c>
      <c r="H214" s="13">
        <f t="shared" ca="1" si="14"/>
        <v>36041</v>
      </c>
      <c r="I214">
        <f t="shared" ca="1" si="15"/>
        <v>23.93</v>
      </c>
      <c r="J214">
        <f ca="1">VLOOKUP(H214,'Raw data'!$A$3:$L$1417,5,FALSE)</f>
        <v>24.72</v>
      </c>
      <c r="K214">
        <f ca="1">VLOOKUP($H214,'Raw data'!$A$3:$L$1417,10,FALSE)</f>
        <v>24.44</v>
      </c>
      <c r="L214">
        <f ca="1">VLOOKUP($H214,'Raw data'!$A$3:$L$1417,7,FALSE)</f>
        <v>24.81</v>
      </c>
      <c r="M214">
        <f ca="1">VLOOKUP($H214,'Raw data'!$A$3:$L$1417,8,FALSE)</f>
        <v>20.25</v>
      </c>
      <c r="N214" t="e">
        <f ca="1">VLOOKUP($H214,'Raw data'!$A$3:$L$1417,2,FALSE)</f>
        <v>#N/A</v>
      </c>
      <c r="O214">
        <f ca="1">VLOOKUP($H214,'Raw data'!$A$3:$L$1417,10,FALSE)</f>
        <v>24.44</v>
      </c>
      <c r="P214">
        <f ca="1">VLOOKUP($H214,'Raw data'!$M$3:$N$1243,2,FALSE)</f>
        <v>24.12</v>
      </c>
    </row>
    <row r="215" spans="1:16" x14ac:dyDescent="0.2">
      <c r="A215" s="13">
        <v>35978</v>
      </c>
      <c r="B215">
        <v>30.5</v>
      </c>
      <c r="E215" s="13">
        <f t="shared" si="13"/>
        <v>36039</v>
      </c>
      <c r="F215">
        <f t="shared" si="12"/>
        <v>24.51</v>
      </c>
      <c r="H215" s="13">
        <f t="shared" ca="1" si="14"/>
        <v>36042</v>
      </c>
      <c r="I215">
        <f t="shared" ca="1" si="15"/>
        <v>23.25</v>
      </c>
      <c r="J215">
        <f ca="1">VLOOKUP(H215,'Raw data'!$A$3:$L$1417,5,FALSE)</f>
        <v>24.8</v>
      </c>
      <c r="K215">
        <f ca="1">VLOOKUP($H215,'Raw data'!$A$3:$L$1417,10,FALSE)</f>
        <v>24.67</v>
      </c>
      <c r="L215">
        <f ca="1">VLOOKUP($H215,'Raw data'!$A$3:$L$1417,7,FALSE)</f>
        <v>24.4</v>
      </c>
      <c r="M215">
        <f ca="1">VLOOKUP($H215,'Raw data'!$A$3:$L$1417,8,FALSE)</f>
        <v>19.5</v>
      </c>
      <c r="N215" t="e">
        <f ca="1">VLOOKUP($H215,'Raw data'!$A$3:$L$1417,2,FALSE)</f>
        <v>#N/A</v>
      </c>
      <c r="O215">
        <f ca="1">VLOOKUP($H215,'Raw data'!$A$3:$L$1417,10,FALSE)</f>
        <v>24.67</v>
      </c>
      <c r="P215">
        <f ca="1">VLOOKUP($H215,'Raw data'!$M$3:$N$1243,2,FALSE)</f>
        <v>22.41</v>
      </c>
    </row>
    <row r="216" spans="1:16" x14ac:dyDescent="0.2">
      <c r="A216" s="13">
        <v>35980</v>
      </c>
      <c r="B216">
        <v>25.5</v>
      </c>
      <c r="E216" s="13">
        <f t="shared" si="13"/>
        <v>36040</v>
      </c>
      <c r="F216">
        <f t="shared" si="12"/>
        <v>24.44</v>
      </c>
      <c r="H216" s="13">
        <f t="shared" ca="1" si="14"/>
        <v>36046</v>
      </c>
      <c r="I216">
        <f t="shared" ca="1" si="15"/>
        <v>22.52</v>
      </c>
      <c r="J216">
        <f ca="1">VLOOKUP(H216,'Raw data'!$A$3:$L$1417,5,FALSE)</f>
        <v>40.71</v>
      </c>
      <c r="K216">
        <f ca="1">VLOOKUP($H216,'Raw data'!$A$3:$L$1417,10,FALSE)</f>
        <v>35.86</v>
      </c>
      <c r="L216">
        <f ca="1">VLOOKUP($H216,'Raw data'!$A$3:$L$1417,7,FALSE)</f>
        <v>24.73</v>
      </c>
      <c r="M216">
        <f ca="1">VLOOKUP($H216,'Raw data'!$A$3:$L$1417,8,FALSE)</f>
        <v>25.5</v>
      </c>
      <c r="N216" t="e">
        <f ca="1">VLOOKUP($H216,'Raw data'!$A$3:$L$1417,2,FALSE)</f>
        <v>#N/A</v>
      </c>
      <c r="O216">
        <f ca="1">VLOOKUP($H216,'Raw data'!$A$3:$L$1417,10,FALSE)</f>
        <v>35.86</v>
      </c>
      <c r="P216">
        <f ca="1">VLOOKUP($H216,'Raw data'!$M$3:$N$1243,2,FALSE)</f>
        <v>33.21</v>
      </c>
    </row>
    <row r="217" spans="1:16" x14ac:dyDescent="0.2">
      <c r="A217" s="13">
        <v>35981</v>
      </c>
      <c r="B217">
        <v>25.5</v>
      </c>
      <c r="E217" s="13">
        <f t="shared" si="13"/>
        <v>36041</v>
      </c>
      <c r="F217">
        <f t="shared" si="12"/>
        <v>23.93</v>
      </c>
      <c r="H217" s="13">
        <f t="shared" ca="1" si="14"/>
        <v>36047</v>
      </c>
      <c r="I217">
        <f t="shared" ca="1" si="15"/>
        <v>22.02</v>
      </c>
      <c r="J217">
        <f ca="1">VLOOKUP(H217,'Raw data'!$A$3:$L$1417,5,FALSE)</f>
        <v>18.350000000000001</v>
      </c>
      <c r="K217">
        <f ca="1">VLOOKUP($H217,'Raw data'!$A$3:$L$1417,10,FALSE)</f>
        <v>20.03</v>
      </c>
      <c r="L217">
        <f ca="1">VLOOKUP($H217,'Raw data'!$A$3:$L$1417,7,FALSE)</f>
        <v>21.35</v>
      </c>
      <c r="M217">
        <f ca="1">VLOOKUP($H217,'Raw data'!$A$3:$L$1417,8,FALSE)</f>
        <v>18.88</v>
      </c>
      <c r="N217" t="e">
        <f ca="1">VLOOKUP($H217,'Raw data'!$A$3:$L$1417,2,FALSE)</f>
        <v>#N/A</v>
      </c>
      <c r="O217">
        <f ca="1">VLOOKUP($H217,'Raw data'!$A$3:$L$1417,10,FALSE)</f>
        <v>20.03</v>
      </c>
      <c r="P217">
        <f ca="1">VLOOKUP($H217,'Raw data'!$M$3:$N$1243,2,FALSE)</f>
        <v>19.260000000000002</v>
      </c>
    </row>
    <row r="218" spans="1:16" x14ac:dyDescent="0.2">
      <c r="A218" s="13">
        <v>35982</v>
      </c>
      <c r="B218">
        <v>27.5</v>
      </c>
      <c r="E218" s="13">
        <f t="shared" si="13"/>
        <v>36042</v>
      </c>
      <c r="F218">
        <f t="shared" si="12"/>
        <v>23.25</v>
      </c>
      <c r="H218" s="13">
        <f t="shared" ca="1" si="14"/>
        <v>36048</v>
      </c>
      <c r="I218">
        <f t="shared" ca="1" si="15"/>
        <v>22.36</v>
      </c>
      <c r="J218">
        <f ca="1">VLOOKUP(H218,'Raw data'!$A$3:$L$1417,5,FALSE)</f>
        <v>16.95</v>
      </c>
      <c r="K218">
        <f ca="1">VLOOKUP($H218,'Raw data'!$A$3:$L$1417,10,FALSE)</f>
        <v>19.5</v>
      </c>
      <c r="L218">
        <f ca="1">VLOOKUP($H218,'Raw data'!$A$3:$L$1417,7,FALSE)</f>
        <v>21.38</v>
      </c>
      <c r="M218">
        <f ca="1">VLOOKUP($H218,'Raw data'!$A$3:$L$1417,8,FALSE)</f>
        <v>19.05</v>
      </c>
      <c r="N218" t="e">
        <f ca="1">VLOOKUP($H218,'Raw data'!$A$3:$L$1417,2,FALSE)</f>
        <v>#N/A</v>
      </c>
      <c r="O218">
        <f ca="1">VLOOKUP($H218,'Raw data'!$A$3:$L$1417,10,FALSE)</f>
        <v>19.5</v>
      </c>
      <c r="P218">
        <f ca="1">VLOOKUP($H218,'Raw data'!$M$3:$N$1243,2,FALSE)</f>
        <v>17.97</v>
      </c>
    </row>
    <row r="219" spans="1:16" x14ac:dyDescent="0.2">
      <c r="A219" s="13">
        <v>35983</v>
      </c>
      <c r="B219">
        <v>29.03</v>
      </c>
      <c r="E219" s="13">
        <f t="shared" si="13"/>
        <v>36046</v>
      </c>
      <c r="F219">
        <f t="shared" si="12"/>
        <v>22.52</v>
      </c>
      <c r="H219" s="13">
        <f t="shared" ca="1" si="14"/>
        <v>36049</v>
      </c>
      <c r="I219">
        <f t="shared" ca="1" si="15"/>
        <v>21.54</v>
      </c>
      <c r="J219">
        <f ca="1">VLOOKUP(H219,'Raw data'!$A$3:$L$1417,5,FALSE)</f>
        <v>22.98</v>
      </c>
      <c r="K219">
        <f ca="1">VLOOKUP($H219,'Raw data'!$A$3:$L$1417,10,FALSE)</f>
        <v>22.5</v>
      </c>
      <c r="L219">
        <f ca="1">VLOOKUP($H219,'Raw data'!$A$3:$L$1417,7,FALSE)</f>
        <v>22.5</v>
      </c>
      <c r="M219">
        <f ca="1">VLOOKUP($H219,'Raw data'!$A$3:$L$1417,8,FALSE)</f>
        <v>18.920000000000002</v>
      </c>
      <c r="N219" t="e">
        <f ca="1">VLOOKUP($H219,'Raw data'!$A$3:$L$1417,2,FALSE)</f>
        <v>#N/A</v>
      </c>
      <c r="O219">
        <f ca="1">VLOOKUP($H219,'Raw data'!$A$3:$L$1417,10,FALSE)</f>
        <v>22.5</v>
      </c>
      <c r="P219">
        <f ca="1">VLOOKUP($H219,'Raw data'!$M$3:$N$1243,2,FALSE)</f>
        <v>19.48</v>
      </c>
    </row>
    <row r="220" spans="1:16" x14ac:dyDescent="0.2">
      <c r="A220" s="13">
        <v>35984</v>
      </c>
      <c r="B220">
        <v>29.11</v>
      </c>
      <c r="E220" s="13">
        <f t="shared" si="13"/>
        <v>36047</v>
      </c>
      <c r="F220">
        <f t="shared" si="12"/>
        <v>22.02</v>
      </c>
      <c r="H220" s="13">
        <f t="shared" ca="1" si="14"/>
        <v>36052</v>
      </c>
      <c r="I220">
        <f t="shared" ca="1" si="15"/>
        <v>22.05</v>
      </c>
      <c r="J220">
        <f ca="1">VLOOKUP(H220,'Raw data'!$A$3:$L$1417,5,FALSE)</f>
        <v>29.2</v>
      </c>
      <c r="K220">
        <f ca="1">VLOOKUP($H220,'Raw data'!$A$3:$L$1417,10,FALSE)</f>
        <v>29.67</v>
      </c>
      <c r="L220">
        <f ca="1">VLOOKUP($H220,'Raw data'!$A$3:$L$1417,7,FALSE)</f>
        <v>23.38</v>
      </c>
      <c r="M220">
        <f ca="1">VLOOKUP($H220,'Raw data'!$A$3:$L$1417,8,FALSE)</f>
        <v>23.75</v>
      </c>
      <c r="N220" t="e">
        <f ca="1">VLOOKUP($H220,'Raw data'!$A$3:$L$1417,2,FALSE)</f>
        <v>#N/A</v>
      </c>
      <c r="O220">
        <f ca="1">VLOOKUP($H220,'Raw data'!$A$3:$L$1417,10,FALSE)</f>
        <v>29.67</v>
      </c>
      <c r="P220">
        <f ca="1">VLOOKUP($H220,'Raw data'!$M$3:$N$1243,2,FALSE)</f>
        <v>27.53</v>
      </c>
    </row>
    <row r="221" spans="1:16" x14ac:dyDescent="0.2">
      <c r="A221" s="13">
        <v>35985</v>
      </c>
      <c r="B221">
        <v>28.78</v>
      </c>
      <c r="E221" s="13">
        <f t="shared" si="13"/>
        <v>36048</v>
      </c>
      <c r="F221">
        <f t="shared" si="12"/>
        <v>22.36</v>
      </c>
      <c r="H221" s="13">
        <f t="shared" ca="1" si="14"/>
        <v>36053</v>
      </c>
      <c r="I221">
        <f t="shared" ca="1" si="15"/>
        <v>23.26</v>
      </c>
      <c r="J221">
        <f ca="1">VLOOKUP(H221,'Raw data'!$A$3:$L$1417,5,FALSE)</f>
        <v>40.68</v>
      </c>
      <c r="K221">
        <f ca="1">VLOOKUP($H221,'Raw data'!$A$3:$L$1417,10,FALSE)</f>
        <v>38.83</v>
      </c>
      <c r="L221">
        <f ca="1">VLOOKUP($H221,'Raw data'!$A$3:$L$1417,7,FALSE)</f>
        <v>38.17</v>
      </c>
      <c r="M221">
        <f ca="1">VLOOKUP($H221,'Raw data'!$A$3:$L$1417,8,FALSE)</f>
        <v>23.75</v>
      </c>
      <c r="N221" t="e">
        <f ca="1">VLOOKUP($H221,'Raw data'!$A$3:$L$1417,2,FALSE)</f>
        <v>#N/A</v>
      </c>
      <c r="O221">
        <f ca="1">VLOOKUP($H221,'Raw data'!$A$3:$L$1417,10,FALSE)</f>
        <v>38.83</v>
      </c>
      <c r="P221">
        <f ca="1">VLOOKUP($H221,'Raw data'!$M$3:$N$1243,2,FALSE)</f>
        <v>44.93</v>
      </c>
    </row>
    <row r="222" spans="1:16" x14ac:dyDescent="0.2">
      <c r="A222" s="13">
        <v>35986</v>
      </c>
      <c r="B222">
        <v>29.18</v>
      </c>
      <c r="E222" s="13">
        <f t="shared" si="13"/>
        <v>36049</v>
      </c>
      <c r="F222">
        <f t="shared" si="12"/>
        <v>21.54</v>
      </c>
      <c r="H222" s="13">
        <f t="shared" ca="1" si="14"/>
        <v>36054</v>
      </c>
      <c r="I222">
        <f t="shared" ca="1" si="15"/>
        <v>23.33</v>
      </c>
      <c r="J222">
        <f ca="1">VLOOKUP(H222,'Raw data'!$A$3:$L$1417,5,FALSE)</f>
        <v>40.340000000000003</v>
      </c>
      <c r="K222">
        <f ca="1">VLOOKUP($H222,'Raw data'!$A$3:$L$1417,10,FALSE)</f>
        <v>42.6</v>
      </c>
      <c r="L222">
        <f ca="1">VLOOKUP($H222,'Raw data'!$A$3:$L$1417,7,FALSE)</f>
        <v>32.67</v>
      </c>
      <c r="M222">
        <f ca="1">VLOOKUP($H222,'Raw data'!$A$3:$L$1417,8,FALSE)</f>
        <v>30</v>
      </c>
      <c r="N222" t="e">
        <f ca="1">VLOOKUP($H222,'Raw data'!$A$3:$L$1417,2,FALSE)</f>
        <v>#N/A</v>
      </c>
      <c r="O222">
        <f ca="1">VLOOKUP($H222,'Raw data'!$A$3:$L$1417,10,FALSE)</f>
        <v>42.6</v>
      </c>
      <c r="P222">
        <f ca="1">VLOOKUP($H222,'Raw data'!$M$3:$N$1243,2,FALSE)</f>
        <v>34.86</v>
      </c>
    </row>
    <row r="223" spans="1:16" x14ac:dyDescent="0.2">
      <c r="A223" s="13">
        <v>35987</v>
      </c>
      <c r="B223">
        <v>24.5</v>
      </c>
      <c r="E223" s="13">
        <f t="shared" si="13"/>
        <v>36052</v>
      </c>
      <c r="F223">
        <f t="shared" si="12"/>
        <v>22.05</v>
      </c>
      <c r="H223" s="13">
        <f t="shared" ca="1" si="14"/>
        <v>36055</v>
      </c>
      <c r="I223">
        <f t="shared" ca="1" si="15"/>
        <v>23.23</v>
      </c>
      <c r="J223">
        <f ca="1">VLOOKUP(H223,'Raw data'!$A$3:$L$1417,5,FALSE)</f>
        <v>42.1</v>
      </c>
      <c r="K223">
        <f ca="1">VLOOKUP($H223,'Raw data'!$A$3:$L$1417,10,FALSE)</f>
        <v>41.25</v>
      </c>
      <c r="L223">
        <f ca="1">VLOOKUP($H223,'Raw data'!$A$3:$L$1417,7,FALSE)</f>
        <v>33.83</v>
      </c>
      <c r="M223">
        <f ca="1">VLOOKUP($H223,'Raw data'!$A$3:$L$1417,8,FALSE)</f>
        <v>27</v>
      </c>
      <c r="N223" t="e">
        <f ca="1">VLOOKUP($H223,'Raw data'!$A$3:$L$1417,2,FALSE)</f>
        <v>#N/A</v>
      </c>
      <c r="O223">
        <f ca="1">VLOOKUP($H223,'Raw data'!$A$3:$L$1417,10,FALSE)</f>
        <v>41.25</v>
      </c>
      <c r="P223">
        <f ca="1">VLOOKUP($H223,'Raw data'!$M$3:$N$1243,2,FALSE)</f>
        <v>34.979999999999997</v>
      </c>
    </row>
    <row r="224" spans="1:16" x14ac:dyDescent="0.2">
      <c r="A224" s="13">
        <v>35988</v>
      </c>
      <c r="B224">
        <v>24.5</v>
      </c>
      <c r="E224" s="13">
        <f t="shared" si="13"/>
        <v>36053</v>
      </c>
      <c r="F224">
        <f t="shared" si="12"/>
        <v>23.26</v>
      </c>
      <c r="H224" s="13">
        <f t="shared" ca="1" si="14"/>
        <v>36056</v>
      </c>
      <c r="I224">
        <f t="shared" ca="1" si="15"/>
        <v>23.59</v>
      </c>
      <c r="J224">
        <f ca="1">VLOOKUP(H224,'Raw data'!$A$3:$L$1417,5,FALSE)</f>
        <v>42.32</v>
      </c>
      <c r="K224">
        <f ca="1">VLOOKUP($H224,'Raw data'!$A$3:$L$1417,10,FALSE)</f>
        <v>38</v>
      </c>
      <c r="L224">
        <f ca="1">VLOOKUP($H224,'Raw data'!$A$3:$L$1417,7,FALSE)</f>
        <v>28.25</v>
      </c>
      <c r="M224">
        <f ca="1">VLOOKUP($H224,'Raw data'!$A$3:$L$1417,8,FALSE)</f>
        <v>28.43</v>
      </c>
      <c r="N224" t="e">
        <f ca="1">VLOOKUP($H224,'Raw data'!$A$3:$L$1417,2,FALSE)</f>
        <v>#N/A</v>
      </c>
      <c r="O224">
        <f ca="1">VLOOKUP($H224,'Raw data'!$A$3:$L$1417,10,FALSE)</f>
        <v>38</v>
      </c>
      <c r="P224">
        <f ca="1">VLOOKUP($H224,'Raw data'!$M$3:$N$1243,2,FALSE)</f>
        <v>35.35</v>
      </c>
    </row>
    <row r="225" spans="1:16" x14ac:dyDescent="0.2">
      <c r="A225" s="13">
        <v>35989</v>
      </c>
      <c r="B225">
        <v>30</v>
      </c>
      <c r="E225" s="13">
        <f t="shared" si="13"/>
        <v>36054</v>
      </c>
      <c r="F225">
        <f t="shared" si="12"/>
        <v>23.33</v>
      </c>
      <c r="H225" s="13">
        <f t="shared" ca="1" si="14"/>
        <v>36059</v>
      </c>
      <c r="I225">
        <f t="shared" ca="1" si="15"/>
        <v>22.92</v>
      </c>
      <c r="J225">
        <f ca="1">VLOOKUP(H225,'Raw data'!$A$3:$L$1417,5,FALSE)</f>
        <v>36.1</v>
      </c>
      <c r="K225" t="e">
        <f ca="1">VLOOKUP($H225,'Raw data'!$A$3:$L$1417,10,FALSE)</f>
        <v>#N/A</v>
      </c>
      <c r="L225">
        <f ca="1">VLOOKUP($H225,'Raw data'!$A$3:$L$1417,7,FALSE)</f>
        <v>26.63</v>
      </c>
      <c r="M225">
        <f ca="1">VLOOKUP($H225,'Raw data'!$A$3:$L$1417,8,FALSE)</f>
        <v>24.67</v>
      </c>
      <c r="N225" t="e">
        <f ca="1">VLOOKUP($H225,'Raw data'!$A$3:$L$1417,2,FALSE)</f>
        <v>#N/A</v>
      </c>
      <c r="O225" t="e">
        <f ca="1">VLOOKUP($H225,'Raw data'!$A$3:$L$1417,10,FALSE)</f>
        <v>#N/A</v>
      </c>
      <c r="P225">
        <f ca="1">VLOOKUP($H225,'Raw data'!$M$3:$N$1243,2,FALSE)</f>
        <v>30.09</v>
      </c>
    </row>
    <row r="226" spans="1:16" x14ac:dyDescent="0.2">
      <c r="A226" s="13">
        <v>35990</v>
      </c>
      <c r="B226">
        <v>29.22</v>
      </c>
      <c r="E226" s="13">
        <f t="shared" si="13"/>
        <v>36055</v>
      </c>
      <c r="F226">
        <f t="shared" si="12"/>
        <v>23.23</v>
      </c>
      <c r="H226" s="13">
        <f t="shared" ca="1" si="14"/>
        <v>36060</v>
      </c>
      <c r="I226">
        <f t="shared" ca="1" si="15"/>
        <v>24.37</v>
      </c>
      <c r="J226">
        <f ca="1">VLOOKUP(H226,'Raw data'!$A$3:$L$1417,5,FALSE)</f>
        <v>32.130000000000003</v>
      </c>
      <c r="K226">
        <f ca="1">VLOOKUP($H226,'Raw data'!$A$3:$L$1417,10,FALSE)</f>
        <v>30</v>
      </c>
      <c r="L226">
        <f ca="1">VLOOKUP($H226,'Raw data'!$A$3:$L$1417,7,FALSE)</f>
        <v>26</v>
      </c>
      <c r="M226">
        <f ca="1">VLOOKUP($H226,'Raw data'!$A$3:$L$1417,8,FALSE)</f>
        <v>22.75</v>
      </c>
      <c r="N226" t="e">
        <f ca="1">VLOOKUP($H226,'Raw data'!$A$3:$L$1417,2,FALSE)</f>
        <v>#N/A</v>
      </c>
      <c r="O226">
        <f ca="1">VLOOKUP($H226,'Raw data'!$A$3:$L$1417,10,FALSE)</f>
        <v>30</v>
      </c>
      <c r="P226">
        <f ca="1">VLOOKUP($H226,'Raw data'!$M$3:$N$1243,2,FALSE)</f>
        <v>25.42</v>
      </c>
    </row>
    <row r="227" spans="1:16" x14ac:dyDescent="0.2">
      <c r="A227" s="13">
        <v>35991</v>
      </c>
      <c r="B227">
        <v>32</v>
      </c>
      <c r="E227" s="13">
        <f t="shared" si="13"/>
        <v>36056</v>
      </c>
      <c r="F227">
        <f t="shared" si="12"/>
        <v>23.59</v>
      </c>
      <c r="H227" s="13">
        <f t="shared" ca="1" si="14"/>
        <v>36061</v>
      </c>
      <c r="I227">
        <f t="shared" ca="1" si="15"/>
        <v>23.33</v>
      </c>
      <c r="J227">
        <f ca="1">VLOOKUP(H227,'Raw data'!$A$3:$L$1417,5,FALSE)</f>
        <v>24.13</v>
      </c>
      <c r="K227">
        <f ca="1">VLOOKUP($H227,'Raw data'!$A$3:$L$1417,10,FALSE)</f>
        <v>25</v>
      </c>
      <c r="L227">
        <f ca="1">VLOOKUP($H227,'Raw data'!$A$3:$L$1417,7,FALSE)</f>
        <v>24.25</v>
      </c>
      <c r="M227">
        <f ca="1">VLOOKUP($H227,'Raw data'!$A$3:$L$1417,8,FALSE)</f>
        <v>20.75</v>
      </c>
      <c r="N227" t="e">
        <f ca="1">VLOOKUP($H227,'Raw data'!$A$3:$L$1417,2,FALSE)</f>
        <v>#N/A</v>
      </c>
      <c r="O227">
        <f ca="1">VLOOKUP($H227,'Raw data'!$A$3:$L$1417,10,FALSE)</f>
        <v>25</v>
      </c>
      <c r="P227">
        <f ca="1">VLOOKUP($H227,'Raw data'!$M$3:$N$1243,2,FALSE)</f>
        <v>21.78</v>
      </c>
    </row>
    <row r="228" spans="1:16" x14ac:dyDescent="0.2">
      <c r="A228" s="13">
        <v>35992</v>
      </c>
      <c r="B228">
        <v>35.159999999999997</v>
      </c>
      <c r="E228" s="13">
        <f t="shared" si="13"/>
        <v>36059</v>
      </c>
      <c r="F228">
        <f t="shared" si="12"/>
        <v>22.92</v>
      </c>
      <c r="H228" s="13">
        <f t="shared" ca="1" si="14"/>
        <v>36062</v>
      </c>
      <c r="I228">
        <f t="shared" ca="1" si="15"/>
        <v>22.42</v>
      </c>
      <c r="J228">
        <f ca="1">VLOOKUP(H228,'Raw data'!$A$3:$L$1417,5,FALSE)</f>
        <v>23.25</v>
      </c>
      <c r="K228">
        <f ca="1">VLOOKUP($H228,'Raw data'!$A$3:$L$1417,10,FALSE)</f>
        <v>22.92</v>
      </c>
      <c r="L228">
        <f ca="1">VLOOKUP($H228,'Raw data'!$A$3:$L$1417,7,FALSE)</f>
        <v>23.8</v>
      </c>
      <c r="M228">
        <f ca="1">VLOOKUP($H228,'Raw data'!$A$3:$L$1417,8,FALSE)</f>
        <v>18.670000000000002</v>
      </c>
      <c r="N228" t="e">
        <f ca="1">VLOOKUP($H228,'Raw data'!$A$3:$L$1417,2,FALSE)</f>
        <v>#N/A</v>
      </c>
      <c r="O228">
        <f ca="1">VLOOKUP($H228,'Raw data'!$A$3:$L$1417,10,FALSE)</f>
        <v>22.92</v>
      </c>
      <c r="P228">
        <f ca="1">VLOOKUP($H228,'Raw data'!$M$3:$N$1243,2,FALSE)</f>
        <v>20.82</v>
      </c>
    </row>
    <row r="229" spans="1:16" x14ac:dyDescent="0.2">
      <c r="A229" s="13">
        <v>35993</v>
      </c>
      <c r="B229">
        <v>31.14</v>
      </c>
      <c r="E229" s="13">
        <f t="shared" si="13"/>
        <v>36060</v>
      </c>
      <c r="F229">
        <f t="shared" si="12"/>
        <v>24.37</v>
      </c>
      <c r="H229" s="13">
        <f t="shared" ca="1" si="14"/>
        <v>36063</v>
      </c>
      <c r="I229">
        <f t="shared" ca="1" si="15"/>
        <v>22.76</v>
      </c>
      <c r="J229">
        <f ca="1">VLOOKUP(H229,'Raw data'!$A$3:$L$1417,5,FALSE)</f>
        <v>25.23</v>
      </c>
      <c r="K229">
        <f ca="1">VLOOKUP($H229,'Raw data'!$A$3:$L$1417,10,FALSE)</f>
        <v>24.4</v>
      </c>
      <c r="L229">
        <f ca="1">VLOOKUP($H229,'Raw data'!$A$3:$L$1417,7,FALSE)</f>
        <v>22</v>
      </c>
      <c r="M229">
        <f ca="1">VLOOKUP($H229,'Raw data'!$A$3:$L$1417,8,FALSE)</f>
        <v>19.55</v>
      </c>
      <c r="N229" t="e">
        <f ca="1">VLOOKUP($H229,'Raw data'!$A$3:$L$1417,2,FALSE)</f>
        <v>#N/A</v>
      </c>
      <c r="O229">
        <f ca="1">VLOOKUP($H229,'Raw data'!$A$3:$L$1417,10,FALSE)</f>
        <v>24.4</v>
      </c>
      <c r="P229">
        <f ca="1">VLOOKUP($H229,'Raw data'!$M$3:$N$1243,2,FALSE)</f>
        <v>21.33</v>
      </c>
    </row>
    <row r="230" spans="1:16" x14ac:dyDescent="0.2">
      <c r="A230" s="13">
        <v>35996</v>
      </c>
      <c r="B230">
        <v>34.07</v>
      </c>
      <c r="E230" s="13">
        <f t="shared" si="13"/>
        <v>36061</v>
      </c>
      <c r="F230">
        <f t="shared" si="12"/>
        <v>23.33</v>
      </c>
      <c r="H230" s="13">
        <f t="shared" ca="1" si="14"/>
        <v>36066</v>
      </c>
      <c r="I230">
        <f t="shared" ca="1" si="15"/>
        <v>24.19</v>
      </c>
      <c r="J230">
        <f ca="1">VLOOKUP(H230,'Raw data'!$A$3:$L$1417,5,FALSE)</f>
        <v>38.71</v>
      </c>
      <c r="K230">
        <f ca="1">VLOOKUP($H230,'Raw data'!$A$3:$L$1417,10,FALSE)</f>
        <v>36.5</v>
      </c>
      <c r="L230">
        <f ca="1">VLOOKUP($H230,'Raw data'!$A$3:$L$1417,7,FALSE)</f>
        <v>27.16</v>
      </c>
      <c r="M230">
        <f ca="1">VLOOKUP($H230,'Raw data'!$A$3:$L$1417,8,FALSE)</f>
        <v>23</v>
      </c>
      <c r="N230" t="e">
        <f ca="1">VLOOKUP($H230,'Raw data'!$A$3:$L$1417,2,FALSE)</f>
        <v>#N/A</v>
      </c>
      <c r="O230">
        <f ca="1">VLOOKUP($H230,'Raw data'!$A$3:$L$1417,10,FALSE)</f>
        <v>36.5</v>
      </c>
      <c r="P230">
        <f ca="1">VLOOKUP($H230,'Raw data'!$M$3:$N$1243,2,FALSE)</f>
        <v>35.53</v>
      </c>
    </row>
    <row r="231" spans="1:16" x14ac:dyDescent="0.2">
      <c r="A231" s="13">
        <v>35997</v>
      </c>
      <c r="B231">
        <v>33.880000000000003</v>
      </c>
      <c r="E231" s="13">
        <f t="shared" si="13"/>
        <v>36062</v>
      </c>
      <c r="F231">
        <f t="shared" si="12"/>
        <v>22.42</v>
      </c>
      <c r="H231" s="13">
        <f t="shared" ca="1" si="14"/>
        <v>36067</v>
      </c>
      <c r="I231">
        <f t="shared" ca="1" si="15"/>
        <v>24.63</v>
      </c>
      <c r="J231">
        <f ca="1">VLOOKUP(H231,'Raw data'!$A$3:$L$1417,5,FALSE)</f>
        <v>48.6</v>
      </c>
      <c r="K231">
        <f ca="1">VLOOKUP($H231,'Raw data'!$A$3:$L$1417,10,FALSE)</f>
        <v>47.5</v>
      </c>
      <c r="L231">
        <f ca="1">VLOOKUP($H231,'Raw data'!$A$3:$L$1417,7,FALSE)</f>
        <v>26.74</v>
      </c>
      <c r="M231">
        <f ca="1">VLOOKUP($H231,'Raw data'!$A$3:$L$1417,8,FALSE)</f>
        <v>27.13</v>
      </c>
      <c r="N231" t="e">
        <f ca="1">VLOOKUP($H231,'Raw data'!$A$3:$L$1417,2,FALSE)</f>
        <v>#N/A</v>
      </c>
      <c r="O231">
        <f ca="1">VLOOKUP($H231,'Raw data'!$A$3:$L$1417,10,FALSE)</f>
        <v>47.5</v>
      </c>
      <c r="P231">
        <f ca="1">VLOOKUP($H231,'Raw data'!$M$3:$N$1243,2,FALSE)</f>
        <v>35.75</v>
      </c>
    </row>
    <row r="232" spans="1:16" x14ac:dyDescent="0.2">
      <c r="A232" s="13">
        <v>35998</v>
      </c>
      <c r="B232">
        <v>36.57</v>
      </c>
      <c r="E232" s="13">
        <f t="shared" si="13"/>
        <v>36063</v>
      </c>
      <c r="F232">
        <f t="shared" si="12"/>
        <v>22.76</v>
      </c>
      <c r="H232" s="13">
        <f t="shared" ca="1" si="14"/>
        <v>36068</v>
      </c>
      <c r="I232">
        <f t="shared" ca="1" si="15"/>
        <v>24.58</v>
      </c>
      <c r="J232">
        <f ca="1">VLOOKUP(H232,'Raw data'!$A$3:$L$1417,5,FALSE)</f>
        <v>54</v>
      </c>
      <c r="K232">
        <f ca="1">VLOOKUP($H232,'Raw data'!$A$3:$L$1417,10,FALSE)</f>
        <v>42</v>
      </c>
      <c r="L232">
        <f ca="1">VLOOKUP($H232,'Raw data'!$A$3:$L$1417,7,FALSE)</f>
        <v>26.32</v>
      </c>
      <c r="M232">
        <f ca="1">VLOOKUP($H232,'Raw data'!$A$3:$L$1417,8,FALSE)</f>
        <v>24.33</v>
      </c>
      <c r="N232" t="e">
        <f ca="1">VLOOKUP($H232,'Raw data'!$A$3:$L$1417,2,FALSE)</f>
        <v>#N/A</v>
      </c>
      <c r="O232">
        <f ca="1">VLOOKUP($H232,'Raw data'!$A$3:$L$1417,10,FALSE)</f>
        <v>42</v>
      </c>
      <c r="P232">
        <f ca="1">VLOOKUP($H232,'Raw data'!$M$3:$N$1243,2,FALSE)</f>
        <v>34.5</v>
      </c>
    </row>
    <row r="233" spans="1:16" x14ac:dyDescent="0.2">
      <c r="A233" s="13">
        <v>35999</v>
      </c>
      <c r="B233">
        <v>39.229999999999997</v>
      </c>
      <c r="E233" s="13">
        <f t="shared" si="13"/>
        <v>36066</v>
      </c>
      <c r="F233">
        <f t="shared" si="12"/>
        <v>24.19</v>
      </c>
      <c r="H233" s="13">
        <f t="shared" ca="1" si="14"/>
        <v>36069</v>
      </c>
      <c r="I233">
        <f t="shared" ca="1" si="15"/>
        <v>23.3</v>
      </c>
      <c r="J233">
        <f ca="1">VLOOKUP(H233,'Raw data'!$A$3:$L$1417,5,FALSE)</f>
        <v>27.49</v>
      </c>
      <c r="K233">
        <f ca="1">VLOOKUP($H233,'Raw data'!$A$3:$L$1417,10,FALSE)</f>
        <v>30.25</v>
      </c>
      <c r="L233">
        <f ca="1">VLOOKUP($H233,'Raw data'!$A$3:$L$1417,7,FALSE)</f>
        <v>26</v>
      </c>
      <c r="M233">
        <f ca="1">VLOOKUP($H233,'Raw data'!$A$3:$L$1417,8,FALSE)</f>
        <v>24</v>
      </c>
      <c r="N233" t="e">
        <f ca="1">VLOOKUP($H233,'Raw data'!$A$3:$L$1417,2,FALSE)</f>
        <v>#N/A</v>
      </c>
      <c r="O233">
        <f ca="1">VLOOKUP($H233,'Raw data'!$A$3:$L$1417,10,FALSE)</f>
        <v>30.25</v>
      </c>
      <c r="P233">
        <f ca="1">VLOOKUP($H233,'Raw data'!$M$3:$N$1243,2,FALSE)</f>
        <v>24.09</v>
      </c>
    </row>
    <row r="234" spans="1:16" x14ac:dyDescent="0.2">
      <c r="A234" s="13">
        <v>36000</v>
      </c>
      <c r="B234">
        <v>31.44</v>
      </c>
      <c r="E234" s="13">
        <f t="shared" si="13"/>
        <v>36067</v>
      </c>
      <c r="F234">
        <f t="shared" si="12"/>
        <v>24.63</v>
      </c>
      <c r="H234" s="13">
        <f t="shared" ca="1" si="14"/>
        <v>36070</v>
      </c>
      <c r="I234">
        <f t="shared" ca="1" si="15"/>
        <v>22.8</v>
      </c>
      <c r="J234">
        <f ca="1">VLOOKUP(H234,'Raw data'!$A$3:$L$1417,5,FALSE)</f>
        <v>24.07</v>
      </c>
      <c r="K234">
        <f ca="1">VLOOKUP($H234,'Raw data'!$A$3:$L$1417,10,FALSE)</f>
        <v>21</v>
      </c>
      <c r="L234">
        <f ca="1">VLOOKUP($H234,'Raw data'!$A$3:$L$1417,7,FALSE)</f>
        <v>26</v>
      </c>
      <c r="M234">
        <f ca="1">VLOOKUP($H234,'Raw data'!$A$3:$L$1417,8,FALSE)</f>
        <v>23</v>
      </c>
      <c r="N234" t="e">
        <f ca="1">VLOOKUP($H234,'Raw data'!$A$3:$L$1417,2,FALSE)</f>
        <v>#N/A</v>
      </c>
      <c r="O234">
        <f ca="1">VLOOKUP($H234,'Raw data'!$A$3:$L$1417,10,FALSE)</f>
        <v>21</v>
      </c>
      <c r="P234">
        <f ca="1">VLOOKUP($H234,'Raw data'!$M$3:$N$1243,2,FALSE)</f>
        <v>25.23</v>
      </c>
    </row>
    <row r="235" spans="1:16" x14ac:dyDescent="0.2">
      <c r="A235" s="13">
        <v>36001</v>
      </c>
      <c r="B235">
        <v>25</v>
      </c>
      <c r="E235" s="13">
        <f t="shared" si="13"/>
        <v>36068</v>
      </c>
      <c r="F235">
        <f t="shared" si="12"/>
        <v>24.58</v>
      </c>
      <c r="H235" s="13">
        <f t="shared" ca="1" si="14"/>
        <v>36073</v>
      </c>
      <c r="I235">
        <f t="shared" ca="1" si="15"/>
        <v>22.44</v>
      </c>
      <c r="J235">
        <f ca="1">VLOOKUP(H235,'Raw data'!$A$3:$L$1417,5,FALSE)</f>
        <v>28.09</v>
      </c>
      <c r="K235" t="e">
        <f ca="1">VLOOKUP($H235,'Raw data'!$A$3:$L$1417,10,FALSE)</f>
        <v>#N/A</v>
      </c>
      <c r="L235">
        <f ca="1">VLOOKUP($H235,'Raw data'!$A$3:$L$1417,7,FALSE)</f>
        <v>24.75</v>
      </c>
      <c r="M235">
        <f ca="1">VLOOKUP($H235,'Raw data'!$A$3:$L$1417,8,FALSE)</f>
        <v>22.13</v>
      </c>
      <c r="N235" t="e">
        <f ca="1">VLOOKUP($H235,'Raw data'!$A$3:$L$1417,2,FALSE)</f>
        <v>#N/A</v>
      </c>
      <c r="O235" t="e">
        <f ca="1">VLOOKUP($H235,'Raw data'!$A$3:$L$1417,10,FALSE)</f>
        <v>#N/A</v>
      </c>
      <c r="P235">
        <f ca="1">VLOOKUP($H235,'Raw data'!$M$3:$N$1243,2,FALSE)</f>
        <v>27.86</v>
      </c>
    </row>
    <row r="236" spans="1:16" x14ac:dyDescent="0.2">
      <c r="A236" s="13">
        <v>36002</v>
      </c>
      <c r="B236">
        <v>25</v>
      </c>
      <c r="E236" s="13">
        <f t="shared" si="13"/>
        <v>36069</v>
      </c>
      <c r="F236">
        <f t="shared" si="12"/>
        <v>23.3</v>
      </c>
      <c r="H236" s="13">
        <f t="shared" ca="1" si="14"/>
        <v>36074</v>
      </c>
      <c r="I236">
        <f t="shared" ca="1" si="15"/>
        <v>22.13</v>
      </c>
      <c r="J236">
        <f ca="1">VLOOKUP(H236,'Raw data'!$A$3:$L$1417,5,FALSE)</f>
        <v>21.65</v>
      </c>
      <c r="K236" t="e">
        <f ca="1">VLOOKUP($H236,'Raw data'!$A$3:$L$1417,10,FALSE)</f>
        <v>#N/A</v>
      </c>
      <c r="L236">
        <f ca="1">VLOOKUP($H236,'Raw data'!$A$3:$L$1417,7,FALSE)</f>
        <v>25.58</v>
      </c>
      <c r="M236">
        <f ca="1">VLOOKUP($H236,'Raw data'!$A$3:$L$1417,8,FALSE)</f>
        <v>21.25</v>
      </c>
      <c r="N236" t="e">
        <f ca="1">VLOOKUP($H236,'Raw data'!$A$3:$L$1417,2,FALSE)</f>
        <v>#N/A</v>
      </c>
      <c r="O236" t="e">
        <f ca="1">VLOOKUP($H236,'Raw data'!$A$3:$L$1417,10,FALSE)</f>
        <v>#N/A</v>
      </c>
      <c r="P236">
        <f ca="1">VLOOKUP($H236,'Raw data'!$M$3:$N$1243,2,FALSE)</f>
        <v>23.62</v>
      </c>
    </row>
    <row r="237" spans="1:16" x14ac:dyDescent="0.2">
      <c r="A237" s="13">
        <v>36003</v>
      </c>
      <c r="B237">
        <v>29.63</v>
      </c>
      <c r="E237" s="13">
        <f t="shared" si="13"/>
        <v>36070</v>
      </c>
      <c r="F237">
        <f t="shared" si="12"/>
        <v>22.8</v>
      </c>
      <c r="H237" s="13">
        <f t="shared" ca="1" si="14"/>
        <v>36075</v>
      </c>
      <c r="I237">
        <f t="shared" ca="1" si="15"/>
        <v>22.92</v>
      </c>
      <c r="J237">
        <f ca="1">VLOOKUP(H237,'Raw data'!$A$3:$L$1417,5,FALSE)</f>
        <v>24.77</v>
      </c>
      <c r="K237">
        <f ca="1">VLOOKUP($H237,'Raw data'!$A$3:$L$1417,10,FALSE)</f>
        <v>25</v>
      </c>
      <c r="L237">
        <f ca="1">VLOOKUP($H237,'Raw data'!$A$3:$L$1417,7,FALSE)</f>
        <v>24</v>
      </c>
      <c r="M237">
        <f ca="1">VLOOKUP($H237,'Raw data'!$A$3:$L$1417,8,FALSE)</f>
        <v>24.92</v>
      </c>
      <c r="N237" t="e">
        <f ca="1">VLOOKUP($H237,'Raw data'!$A$3:$L$1417,2,FALSE)</f>
        <v>#N/A</v>
      </c>
      <c r="O237">
        <f ca="1">VLOOKUP($H237,'Raw data'!$A$3:$L$1417,10,FALSE)</f>
        <v>25</v>
      </c>
      <c r="P237">
        <f ca="1">VLOOKUP($H237,'Raw data'!$M$3:$N$1243,2,FALSE)</f>
        <v>26.35</v>
      </c>
    </row>
    <row r="238" spans="1:16" x14ac:dyDescent="0.2">
      <c r="A238" s="13">
        <v>36004</v>
      </c>
      <c r="B238">
        <v>29.47</v>
      </c>
      <c r="E238" s="13">
        <f t="shared" si="13"/>
        <v>36073</v>
      </c>
      <c r="F238">
        <f t="shared" si="12"/>
        <v>22.44</v>
      </c>
      <c r="H238" s="13">
        <f t="shared" ca="1" si="14"/>
        <v>36076</v>
      </c>
      <c r="I238">
        <f t="shared" ca="1" si="15"/>
        <v>22.61</v>
      </c>
      <c r="J238">
        <f ca="1">VLOOKUP(H238,'Raw data'!$A$3:$L$1417,5,FALSE)</f>
        <v>23.93</v>
      </c>
      <c r="K238">
        <f ca="1">VLOOKUP($H238,'Raw data'!$A$3:$L$1417,10,FALSE)</f>
        <v>25</v>
      </c>
      <c r="L238">
        <f ca="1">VLOOKUP($H238,'Raw data'!$A$3:$L$1417,7,FALSE)</f>
        <v>25.33</v>
      </c>
      <c r="M238">
        <f ca="1">VLOOKUP($H238,'Raw data'!$A$3:$L$1417,8,FALSE)</f>
        <v>23</v>
      </c>
      <c r="N238" t="e">
        <f ca="1">VLOOKUP($H238,'Raw data'!$A$3:$L$1417,2,FALSE)</f>
        <v>#N/A</v>
      </c>
      <c r="O238">
        <f ca="1">VLOOKUP($H238,'Raw data'!$A$3:$L$1417,10,FALSE)</f>
        <v>25</v>
      </c>
      <c r="P238">
        <f ca="1">VLOOKUP($H238,'Raw data'!$M$3:$N$1243,2,FALSE)</f>
        <v>24.19</v>
      </c>
    </row>
    <row r="239" spans="1:16" x14ac:dyDescent="0.2">
      <c r="A239" s="13">
        <v>36005</v>
      </c>
      <c r="B239">
        <v>30.17</v>
      </c>
      <c r="E239" s="13">
        <f t="shared" si="13"/>
        <v>36074</v>
      </c>
      <c r="F239">
        <f t="shared" si="12"/>
        <v>22.13</v>
      </c>
      <c r="H239" s="13">
        <f t="shared" ca="1" si="14"/>
        <v>36077</v>
      </c>
      <c r="I239">
        <f t="shared" ca="1" si="15"/>
        <v>22.12</v>
      </c>
      <c r="J239">
        <f ca="1">VLOOKUP(H239,'Raw data'!$A$3:$L$1417,5,FALSE)</f>
        <v>19.95</v>
      </c>
      <c r="K239">
        <f ca="1">VLOOKUP($H239,'Raw data'!$A$3:$L$1417,10,FALSE)</f>
        <v>22</v>
      </c>
      <c r="L239">
        <f ca="1">VLOOKUP($H239,'Raw data'!$A$3:$L$1417,7,FALSE)</f>
        <v>24.88</v>
      </c>
      <c r="M239">
        <f ca="1">VLOOKUP($H239,'Raw data'!$A$3:$L$1417,8,FALSE)</f>
        <v>23</v>
      </c>
      <c r="N239" t="e">
        <f ca="1">VLOOKUP($H239,'Raw data'!$A$3:$L$1417,2,FALSE)</f>
        <v>#N/A</v>
      </c>
      <c r="O239">
        <f ca="1">VLOOKUP($H239,'Raw data'!$A$3:$L$1417,10,FALSE)</f>
        <v>22</v>
      </c>
      <c r="P239">
        <f ca="1">VLOOKUP($H239,'Raw data'!$M$3:$N$1243,2,FALSE)</f>
        <v>23.57</v>
      </c>
    </row>
    <row r="240" spans="1:16" x14ac:dyDescent="0.2">
      <c r="A240" s="13">
        <v>36006</v>
      </c>
      <c r="B240">
        <v>31.42</v>
      </c>
      <c r="E240" s="13">
        <f t="shared" si="13"/>
        <v>36075</v>
      </c>
      <c r="F240">
        <f t="shared" si="12"/>
        <v>22.92</v>
      </c>
      <c r="H240" s="13">
        <f t="shared" ca="1" si="14"/>
        <v>36080</v>
      </c>
      <c r="I240">
        <f t="shared" ca="1" si="15"/>
        <v>20.97</v>
      </c>
      <c r="J240">
        <f ca="1">VLOOKUP(H240,'Raw data'!$A$3:$L$1417,5,FALSE)</f>
        <v>19.91</v>
      </c>
      <c r="K240">
        <f ca="1">VLOOKUP($H240,'Raw data'!$A$3:$L$1417,10,FALSE)</f>
        <v>24</v>
      </c>
      <c r="L240">
        <f ca="1">VLOOKUP($H240,'Raw data'!$A$3:$L$1417,7,FALSE)</f>
        <v>20</v>
      </c>
      <c r="M240">
        <f ca="1">VLOOKUP($H240,'Raw data'!$A$3:$L$1417,8,FALSE)</f>
        <v>20.5</v>
      </c>
      <c r="N240" t="e">
        <f ca="1">VLOOKUP($H240,'Raw data'!$A$3:$L$1417,2,FALSE)</f>
        <v>#N/A</v>
      </c>
      <c r="O240">
        <f ca="1">VLOOKUP($H240,'Raw data'!$A$3:$L$1417,10,FALSE)</f>
        <v>24</v>
      </c>
      <c r="P240">
        <f ca="1">VLOOKUP($H240,'Raw data'!$M$3:$N$1243,2,FALSE)</f>
        <v>25.26</v>
      </c>
    </row>
    <row r="241" spans="1:16" x14ac:dyDescent="0.2">
      <c r="A241" s="13">
        <v>36007</v>
      </c>
      <c r="B241">
        <v>31.34</v>
      </c>
      <c r="E241" s="13">
        <f t="shared" si="13"/>
        <v>36076</v>
      </c>
      <c r="F241">
        <f t="shared" si="12"/>
        <v>22.61</v>
      </c>
      <c r="H241" s="13">
        <f t="shared" ca="1" si="14"/>
        <v>36081</v>
      </c>
      <c r="I241">
        <f t="shared" ca="1" si="15"/>
        <v>21.39</v>
      </c>
      <c r="J241">
        <f ca="1">VLOOKUP(H241,'Raw data'!$A$3:$L$1417,5,FALSE)</f>
        <v>17.5</v>
      </c>
      <c r="K241">
        <f ca="1">VLOOKUP($H241,'Raw data'!$A$3:$L$1417,10,FALSE)</f>
        <v>19.899999999999999</v>
      </c>
      <c r="L241">
        <f ca="1">VLOOKUP($H241,'Raw data'!$A$3:$L$1417,7,FALSE)</f>
        <v>24</v>
      </c>
      <c r="M241">
        <f ca="1">VLOOKUP($H241,'Raw data'!$A$3:$L$1417,8,FALSE)</f>
        <v>22</v>
      </c>
      <c r="N241" t="e">
        <f ca="1">VLOOKUP($H241,'Raw data'!$A$3:$L$1417,2,FALSE)</f>
        <v>#N/A</v>
      </c>
      <c r="O241">
        <f ca="1">VLOOKUP($H241,'Raw data'!$A$3:$L$1417,10,FALSE)</f>
        <v>19.899999999999999</v>
      </c>
      <c r="P241">
        <f ca="1">VLOOKUP($H241,'Raw data'!$M$3:$N$1243,2,FALSE)</f>
        <v>21.71</v>
      </c>
    </row>
    <row r="242" spans="1:16" x14ac:dyDescent="0.2">
      <c r="A242" s="13">
        <v>36008</v>
      </c>
      <c r="B242">
        <v>24</v>
      </c>
      <c r="E242" s="13">
        <f t="shared" si="13"/>
        <v>36077</v>
      </c>
      <c r="F242">
        <f t="shared" si="12"/>
        <v>22.12</v>
      </c>
      <c r="H242" s="13">
        <f t="shared" ca="1" si="14"/>
        <v>36082</v>
      </c>
      <c r="I242">
        <f t="shared" ca="1" si="15"/>
        <v>22.5</v>
      </c>
      <c r="J242">
        <f ca="1">VLOOKUP(H242,'Raw data'!$A$3:$L$1417,5,FALSE)</f>
        <v>17.309999999999999</v>
      </c>
      <c r="K242" t="e">
        <f ca="1">VLOOKUP($H242,'Raw data'!$A$3:$L$1417,10,FALSE)</f>
        <v>#N/A</v>
      </c>
      <c r="L242">
        <f ca="1">VLOOKUP($H242,'Raw data'!$A$3:$L$1417,7,FALSE)</f>
        <v>24.13</v>
      </c>
      <c r="M242">
        <f ca="1">VLOOKUP($H242,'Raw data'!$A$3:$L$1417,8,FALSE)</f>
        <v>22.5</v>
      </c>
      <c r="N242" t="e">
        <f ca="1">VLOOKUP($H242,'Raw data'!$A$3:$L$1417,2,FALSE)</f>
        <v>#N/A</v>
      </c>
      <c r="O242" t="e">
        <f ca="1">VLOOKUP($H242,'Raw data'!$A$3:$L$1417,10,FALSE)</f>
        <v>#N/A</v>
      </c>
      <c r="P242">
        <f ca="1">VLOOKUP($H242,'Raw data'!$M$3:$N$1243,2,FALSE)</f>
        <v>23.67</v>
      </c>
    </row>
    <row r="243" spans="1:16" x14ac:dyDescent="0.2">
      <c r="A243" s="13">
        <v>36009</v>
      </c>
      <c r="B243">
        <v>24</v>
      </c>
      <c r="E243" s="13">
        <f t="shared" si="13"/>
        <v>36080</v>
      </c>
      <c r="F243">
        <f t="shared" si="12"/>
        <v>20.97</v>
      </c>
      <c r="H243" s="13">
        <f t="shared" ca="1" si="14"/>
        <v>36083</v>
      </c>
      <c r="I243">
        <f t="shared" ca="1" si="15"/>
        <v>23.13</v>
      </c>
      <c r="J243">
        <f ca="1">VLOOKUP(H243,'Raw data'!$A$3:$L$1417,5,FALSE)</f>
        <v>18.53</v>
      </c>
      <c r="K243">
        <f ca="1">VLOOKUP($H243,'Raw data'!$A$3:$L$1417,10,FALSE)</f>
        <v>19.420000000000002</v>
      </c>
      <c r="L243">
        <f ca="1">VLOOKUP($H243,'Raw data'!$A$3:$L$1417,7,FALSE)</f>
        <v>26</v>
      </c>
      <c r="M243">
        <f ca="1">VLOOKUP($H243,'Raw data'!$A$3:$L$1417,8,FALSE)</f>
        <v>22.85</v>
      </c>
      <c r="N243" t="e">
        <f ca="1">VLOOKUP($H243,'Raw data'!$A$3:$L$1417,2,FALSE)</f>
        <v>#N/A</v>
      </c>
      <c r="O243">
        <f ca="1">VLOOKUP($H243,'Raw data'!$A$3:$L$1417,10,FALSE)</f>
        <v>19.420000000000002</v>
      </c>
      <c r="P243">
        <f ca="1">VLOOKUP($H243,'Raw data'!$M$3:$N$1243,2,FALSE)</f>
        <v>23</v>
      </c>
    </row>
    <row r="244" spans="1:16" x14ac:dyDescent="0.2">
      <c r="A244" s="13">
        <v>36010</v>
      </c>
      <c r="B244">
        <v>27.89</v>
      </c>
      <c r="E244" s="13">
        <f t="shared" si="13"/>
        <v>36081</v>
      </c>
      <c r="F244">
        <f t="shared" si="12"/>
        <v>21.39</v>
      </c>
      <c r="H244" s="13">
        <f t="shared" ca="1" si="14"/>
        <v>36084</v>
      </c>
      <c r="I244">
        <f t="shared" ca="1" si="15"/>
        <v>22.52</v>
      </c>
      <c r="J244">
        <f ca="1">VLOOKUP(H244,'Raw data'!$A$3:$L$1417,5,FALSE)</f>
        <v>23.2</v>
      </c>
      <c r="K244">
        <f ca="1">VLOOKUP($H244,'Raw data'!$A$3:$L$1417,10,FALSE)</f>
        <v>23.92</v>
      </c>
      <c r="L244">
        <f ca="1">VLOOKUP($H244,'Raw data'!$A$3:$L$1417,7,FALSE)</f>
        <v>24</v>
      </c>
      <c r="M244">
        <f ca="1">VLOOKUP($H244,'Raw data'!$A$3:$L$1417,8,FALSE)</f>
        <v>22</v>
      </c>
      <c r="N244" t="e">
        <f ca="1">VLOOKUP($H244,'Raw data'!$A$3:$L$1417,2,FALSE)</f>
        <v>#N/A</v>
      </c>
      <c r="O244">
        <f ca="1">VLOOKUP($H244,'Raw data'!$A$3:$L$1417,10,FALSE)</f>
        <v>23.92</v>
      </c>
      <c r="P244">
        <f ca="1">VLOOKUP($H244,'Raw data'!$M$3:$N$1243,2,FALSE)</f>
        <v>22.48</v>
      </c>
    </row>
    <row r="245" spans="1:16" x14ac:dyDescent="0.2">
      <c r="A245" s="13">
        <v>36011</v>
      </c>
      <c r="B245">
        <v>27.53</v>
      </c>
      <c r="E245" s="13">
        <f t="shared" si="13"/>
        <v>36082</v>
      </c>
      <c r="F245">
        <f t="shared" si="12"/>
        <v>22.5</v>
      </c>
      <c r="H245" s="13">
        <f t="shared" ca="1" si="14"/>
        <v>36087</v>
      </c>
      <c r="I245">
        <f t="shared" ca="1" si="15"/>
        <v>24.13</v>
      </c>
      <c r="J245">
        <f ca="1">VLOOKUP(H245,'Raw data'!$A$3:$L$1417,5,FALSE)</f>
        <v>20.309999999999999</v>
      </c>
      <c r="K245">
        <f ca="1">VLOOKUP($H245,'Raw data'!$A$3:$L$1417,10,FALSE)</f>
        <v>22.67</v>
      </c>
      <c r="L245">
        <f ca="1">VLOOKUP($H245,'Raw data'!$A$3:$L$1417,7,FALSE)</f>
        <v>23.73</v>
      </c>
      <c r="M245">
        <f ca="1">VLOOKUP($H245,'Raw data'!$A$3:$L$1417,8,FALSE)</f>
        <v>22.5</v>
      </c>
      <c r="N245" t="e">
        <f ca="1">VLOOKUP($H245,'Raw data'!$A$3:$L$1417,2,FALSE)</f>
        <v>#N/A</v>
      </c>
      <c r="O245">
        <f ca="1">VLOOKUP($H245,'Raw data'!$A$3:$L$1417,10,FALSE)</f>
        <v>22.67</v>
      </c>
      <c r="P245">
        <f ca="1">VLOOKUP($H245,'Raw data'!$M$3:$N$1243,2,FALSE)</f>
        <v>22.61</v>
      </c>
    </row>
    <row r="246" spans="1:16" x14ac:dyDescent="0.2">
      <c r="A246" s="13">
        <v>36012</v>
      </c>
      <c r="B246">
        <v>28.92</v>
      </c>
      <c r="E246" s="13">
        <f t="shared" si="13"/>
        <v>36083</v>
      </c>
      <c r="F246">
        <f t="shared" si="12"/>
        <v>23.13</v>
      </c>
      <c r="H246" s="13">
        <f t="shared" ca="1" si="14"/>
        <v>36088</v>
      </c>
      <c r="I246">
        <f t="shared" ca="1" si="15"/>
        <v>23.77</v>
      </c>
      <c r="J246">
        <f ca="1">VLOOKUP(H246,'Raw data'!$A$3:$L$1417,5,FALSE)</f>
        <v>19.100000000000001</v>
      </c>
      <c r="K246">
        <f ca="1">VLOOKUP($H246,'Raw data'!$A$3:$L$1417,10,FALSE)</f>
        <v>21.69</v>
      </c>
      <c r="L246">
        <f ca="1">VLOOKUP($H246,'Raw data'!$A$3:$L$1417,7,FALSE)</f>
        <v>24.67</v>
      </c>
      <c r="M246">
        <f ca="1">VLOOKUP($H246,'Raw data'!$A$3:$L$1417,8,FALSE)</f>
        <v>22.5</v>
      </c>
      <c r="N246" t="e">
        <f ca="1">VLOOKUP($H246,'Raw data'!$A$3:$L$1417,2,FALSE)</f>
        <v>#N/A</v>
      </c>
      <c r="O246">
        <f ca="1">VLOOKUP($H246,'Raw data'!$A$3:$L$1417,10,FALSE)</f>
        <v>21.69</v>
      </c>
      <c r="P246">
        <f ca="1">VLOOKUP($H246,'Raw data'!$M$3:$N$1243,2,FALSE)</f>
        <v>22.52</v>
      </c>
    </row>
    <row r="247" spans="1:16" x14ac:dyDescent="0.2">
      <c r="A247" s="13">
        <v>36013</v>
      </c>
      <c r="B247">
        <v>28.07</v>
      </c>
      <c r="E247" s="13">
        <f t="shared" si="13"/>
        <v>36084</v>
      </c>
      <c r="F247">
        <f t="shared" si="12"/>
        <v>22.52</v>
      </c>
      <c r="H247" s="13">
        <f t="shared" ca="1" si="14"/>
        <v>36089</v>
      </c>
      <c r="I247">
        <f t="shared" ca="1" si="15"/>
        <v>23.28</v>
      </c>
      <c r="J247">
        <f ca="1">VLOOKUP(H247,'Raw data'!$A$3:$L$1417,5,FALSE)</f>
        <v>19.739999999999998</v>
      </c>
      <c r="K247">
        <f ca="1">VLOOKUP($H247,'Raw data'!$A$3:$L$1417,10,FALSE)</f>
        <v>23.5</v>
      </c>
      <c r="L247">
        <f ca="1">VLOOKUP($H247,'Raw data'!$A$3:$L$1417,7,FALSE)</f>
        <v>24.67</v>
      </c>
      <c r="M247">
        <f ca="1">VLOOKUP($H247,'Raw data'!$A$3:$L$1417,8,FALSE)</f>
        <v>23</v>
      </c>
      <c r="N247" t="e">
        <f ca="1">VLOOKUP($H247,'Raw data'!$A$3:$L$1417,2,FALSE)</f>
        <v>#N/A</v>
      </c>
      <c r="O247">
        <f ca="1">VLOOKUP($H247,'Raw data'!$A$3:$L$1417,10,FALSE)</f>
        <v>23.5</v>
      </c>
      <c r="P247">
        <f ca="1">VLOOKUP($H247,'Raw data'!$M$3:$N$1243,2,FALSE)</f>
        <v>22.74</v>
      </c>
    </row>
    <row r="248" spans="1:16" x14ac:dyDescent="0.2">
      <c r="A248" s="13">
        <v>36014</v>
      </c>
      <c r="B248">
        <v>28.5</v>
      </c>
      <c r="E248" s="13">
        <f t="shared" si="13"/>
        <v>36087</v>
      </c>
      <c r="F248">
        <f t="shared" si="12"/>
        <v>24.13</v>
      </c>
      <c r="H248" s="13">
        <f t="shared" ca="1" si="14"/>
        <v>36090</v>
      </c>
      <c r="I248">
        <f t="shared" ca="1" si="15"/>
        <v>23.45</v>
      </c>
      <c r="J248">
        <f ca="1">VLOOKUP(H248,'Raw data'!$A$3:$L$1417,5,FALSE)</f>
        <v>19.190000000000001</v>
      </c>
      <c r="K248">
        <f ca="1">VLOOKUP($H248,'Raw data'!$A$3:$L$1417,10,FALSE)</f>
        <v>21.6</v>
      </c>
      <c r="L248" t="e">
        <f ca="1">VLOOKUP($H248,'Raw data'!$A$3:$L$1417,7,FALSE)</f>
        <v>#N/A</v>
      </c>
      <c r="M248">
        <f ca="1">VLOOKUP($H248,'Raw data'!$A$3:$L$1417,8,FALSE)</f>
        <v>23.3</v>
      </c>
      <c r="N248" t="e">
        <f ca="1">VLOOKUP($H248,'Raw data'!$A$3:$L$1417,2,FALSE)</f>
        <v>#N/A</v>
      </c>
      <c r="O248">
        <f ca="1">VLOOKUP($H248,'Raw data'!$A$3:$L$1417,10,FALSE)</f>
        <v>21.6</v>
      </c>
      <c r="P248">
        <f ca="1">VLOOKUP($H248,'Raw data'!$M$3:$N$1243,2,FALSE)</f>
        <v>23.11</v>
      </c>
    </row>
    <row r="249" spans="1:16" x14ac:dyDescent="0.2">
      <c r="A249" s="13">
        <v>36015</v>
      </c>
      <c r="B249">
        <v>24</v>
      </c>
      <c r="E249" s="13">
        <f t="shared" si="13"/>
        <v>36088</v>
      </c>
      <c r="F249">
        <f t="shared" si="12"/>
        <v>23.77</v>
      </c>
      <c r="H249" s="13">
        <f t="shared" ca="1" si="14"/>
        <v>36091</v>
      </c>
      <c r="I249">
        <f t="shared" ca="1" si="15"/>
        <v>22.89</v>
      </c>
      <c r="J249">
        <f ca="1">VLOOKUP(H249,'Raw data'!$A$3:$L$1417,5,FALSE)</f>
        <v>17.87</v>
      </c>
      <c r="K249">
        <f ca="1">VLOOKUP($H249,'Raw data'!$A$3:$L$1417,10,FALSE)</f>
        <v>20.75</v>
      </c>
      <c r="L249">
        <f ca="1">VLOOKUP($H249,'Raw data'!$A$3:$L$1417,7,FALSE)</f>
        <v>22.5</v>
      </c>
      <c r="M249">
        <f ca="1">VLOOKUP($H249,'Raw data'!$A$3:$L$1417,8,FALSE)</f>
        <v>22.13</v>
      </c>
      <c r="N249" t="e">
        <f ca="1">VLOOKUP($H249,'Raw data'!$A$3:$L$1417,2,FALSE)</f>
        <v>#N/A</v>
      </c>
      <c r="O249">
        <f ca="1">VLOOKUP($H249,'Raw data'!$A$3:$L$1417,10,FALSE)</f>
        <v>20.75</v>
      </c>
      <c r="P249">
        <f ca="1">VLOOKUP($H249,'Raw data'!$M$3:$N$1243,2,FALSE)</f>
        <v>20.62</v>
      </c>
    </row>
    <row r="250" spans="1:16" x14ac:dyDescent="0.2">
      <c r="A250" s="13">
        <v>36017</v>
      </c>
      <c r="B250">
        <v>27.5</v>
      </c>
      <c r="E250" s="13">
        <f t="shared" si="13"/>
        <v>36089</v>
      </c>
      <c r="F250">
        <f t="shared" si="12"/>
        <v>23.28</v>
      </c>
      <c r="H250" s="13">
        <f t="shared" ca="1" si="14"/>
        <v>36094</v>
      </c>
      <c r="I250">
        <f t="shared" ca="1" si="15"/>
        <v>22.43</v>
      </c>
      <c r="J250">
        <f ca="1">VLOOKUP(H250,'Raw data'!$A$3:$L$1417,5,FALSE)</f>
        <v>17.98</v>
      </c>
      <c r="K250">
        <f ca="1">VLOOKUP($H250,'Raw data'!$A$3:$L$1417,10,FALSE)</f>
        <v>20.55</v>
      </c>
      <c r="L250">
        <f ca="1">VLOOKUP($H250,'Raw data'!$A$3:$L$1417,7,FALSE)</f>
        <v>25</v>
      </c>
      <c r="M250" t="e">
        <f ca="1">VLOOKUP($H250,'Raw data'!$A$3:$L$1417,8,FALSE)</f>
        <v>#N/A</v>
      </c>
      <c r="N250" t="e">
        <f ca="1">VLOOKUP($H250,'Raw data'!$A$3:$L$1417,2,FALSE)</f>
        <v>#N/A</v>
      </c>
      <c r="O250">
        <f ca="1">VLOOKUP($H250,'Raw data'!$A$3:$L$1417,10,FALSE)</f>
        <v>20.55</v>
      </c>
      <c r="P250">
        <f ca="1">VLOOKUP($H250,'Raw data'!$M$3:$N$1243,2,FALSE)</f>
        <v>20.98</v>
      </c>
    </row>
    <row r="251" spans="1:16" x14ac:dyDescent="0.2">
      <c r="A251" s="13">
        <v>36018</v>
      </c>
      <c r="B251">
        <v>28.41</v>
      </c>
      <c r="E251" s="13">
        <f t="shared" si="13"/>
        <v>36090</v>
      </c>
      <c r="F251">
        <f t="shared" si="12"/>
        <v>23.45</v>
      </c>
      <c r="H251" s="13">
        <f t="shared" ca="1" si="14"/>
        <v>36095</v>
      </c>
      <c r="I251">
        <f t="shared" ca="1" si="15"/>
        <v>23.23</v>
      </c>
      <c r="J251">
        <f ca="1">VLOOKUP(H251,'Raw data'!$A$3:$L$1417,5,FALSE)</f>
        <v>17.23</v>
      </c>
      <c r="K251">
        <f ca="1">VLOOKUP($H251,'Raw data'!$A$3:$L$1417,10,FALSE)</f>
        <v>19.5</v>
      </c>
      <c r="L251">
        <f ca="1">VLOOKUP($H251,'Raw data'!$A$3:$L$1417,7,FALSE)</f>
        <v>25</v>
      </c>
      <c r="M251">
        <f ca="1">VLOOKUP($H251,'Raw data'!$A$3:$L$1417,8,FALSE)</f>
        <v>21.33</v>
      </c>
      <c r="N251" t="e">
        <f ca="1">VLOOKUP($H251,'Raw data'!$A$3:$L$1417,2,FALSE)</f>
        <v>#N/A</v>
      </c>
      <c r="O251">
        <f ca="1">VLOOKUP($H251,'Raw data'!$A$3:$L$1417,10,FALSE)</f>
        <v>19.5</v>
      </c>
      <c r="P251">
        <f ca="1">VLOOKUP($H251,'Raw data'!$M$3:$N$1243,2,FALSE)</f>
        <v>20.04</v>
      </c>
    </row>
    <row r="252" spans="1:16" x14ac:dyDescent="0.2">
      <c r="A252" s="13">
        <v>36019</v>
      </c>
      <c r="B252">
        <v>27.3</v>
      </c>
      <c r="E252" s="13">
        <f t="shared" si="13"/>
        <v>36091</v>
      </c>
      <c r="F252">
        <f t="shared" si="12"/>
        <v>22.89</v>
      </c>
      <c r="H252" s="13">
        <f t="shared" ca="1" si="14"/>
        <v>36096</v>
      </c>
      <c r="I252">
        <f t="shared" ca="1" si="15"/>
        <v>22.57</v>
      </c>
      <c r="J252">
        <f ca="1">VLOOKUP(H252,'Raw data'!$A$3:$L$1417,5,FALSE)</f>
        <v>18.38</v>
      </c>
      <c r="K252">
        <f ca="1">VLOOKUP($H252,'Raw data'!$A$3:$L$1417,10,FALSE)</f>
        <v>20.079999999999998</v>
      </c>
      <c r="L252">
        <f ca="1">VLOOKUP($H252,'Raw data'!$A$3:$L$1417,7,FALSE)</f>
        <v>22</v>
      </c>
      <c r="M252">
        <f ca="1">VLOOKUP($H252,'Raw data'!$A$3:$L$1417,8,FALSE)</f>
        <v>21.92</v>
      </c>
      <c r="N252" t="e">
        <f ca="1">VLOOKUP($H252,'Raw data'!$A$3:$L$1417,2,FALSE)</f>
        <v>#N/A</v>
      </c>
      <c r="O252">
        <f ca="1">VLOOKUP($H252,'Raw data'!$A$3:$L$1417,10,FALSE)</f>
        <v>20.079999999999998</v>
      </c>
      <c r="P252">
        <f ca="1">VLOOKUP($H252,'Raw data'!$M$3:$N$1243,2,FALSE)</f>
        <v>21.27</v>
      </c>
    </row>
    <row r="253" spans="1:16" x14ac:dyDescent="0.2">
      <c r="A253" s="13">
        <v>36020</v>
      </c>
      <c r="B253">
        <v>28.21</v>
      </c>
      <c r="E253" s="13">
        <f t="shared" si="13"/>
        <v>36094</v>
      </c>
      <c r="F253">
        <f t="shared" si="12"/>
        <v>22.43</v>
      </c>
      <c r="H253" s="13">
        <f t="shared" ca="1" si="14"/>
        <v>36097</v>
      </c>
      <c r="I253">
        <f t="shared" ca="1" si="15"/>
        <v>24.27</v>
      </c>
      <c r="J253">
        <f ca="1">VLOOKUP(H253,'Raw data'!$A$3:$L$1417,5,FALSE)</f>
        <v>19.690000000000001</v>
      </c>
      <c r="K253">
        <f ca="1">VLOOKUP($H253,'Raw data'!$A$3:$L$1417,10,FALSE)</f>
        <v>20.88</v>
      </c>
      <c r="L253">
        <f ca="1">VLOOKUP($H253,'Raw data'!$A$3:$L$1417,7,FALSE)</f>
        <v>24.5</v>
      </c>
      <c r="M253">
        <f ca="1">VLOOKUP($H253,'Raw data'!$A$3:$L$1417,8,FALSE)</f>
        <v>24.75</v>
      </c>
      <c r="N253" t="e">
        <f ca="1">VLOOKUP($H253,'Raw data'!$A$3:$L$1417,2,FALSE)</f>
        <v>#N/A</v>
      </c>
      <c r="O253">
        <f ca="1">VLOOKUP($H253,'Raw data'!$A$3:$L$1417,10,FALSE)</f>
        <v>20.88</v>
      </c>
      <c r="P253">
        <f ca="1">VLOOKUP($H253,'Raw data'!$M$3:$N$1243,2,FALSE)</f>
        <v>24.01</v>
      </c>
    </row>
    <row r="254" spans="1:16" x14ac:dyDescent="0.2">
      <c r="A254" s="13">
        <v>36021</v>
      </c>
      <c r="B254">
        <v>28.82</v>
      </c>
      <c r="E254" s="13">
        <f t="shared" si="13"/>
        <v>36095</v>
      </c>
      <c r="F254">
        <f t="shared" si="12"/>
        <v>23.23</v>
      </c>
      <c r="H254" s="13">
        <f t="shared" ca="1" si="14"/>
        <v>36098</v>
      </c>
      <c r="I254">
        <f t="shared" ca="1" si="15"/>
        <v>24.74</v>
      </c>
      <c r="J254">
        <f ca="1">VLOOKUP(H254,'Raw data'!$A$3:$L$1417,5,FALSE)</f>
        <v>20.39</v>
      </c>
      <c r="K254">
        <f ca="1">VLOOKUP($H254,'Raw data'!$A$3:$L$1417,10,FALSE)</f>
        <v>20.88</v>
      </c>
      <c r="L254">
        <f ca="1">VLOOKUP($H254,'Raw data'!$A$3:$L$1417,7,FALSE)</f>
        <v>25.25</v>
      </c>
      <c r="M254">
        <f ca="1">VLOOKUP($H254,'Raw data'!$A$3:$L$1417,8,FALSE)</f>
        <v>23</v>
      </c>
      <c r="N254" t="e">
        <f ca="1">VLOOKUP($H254,'Raw data'!$A$3:$L$1417,2,FALSE)</f>
        <v>#N/A</v>
      </c>
      <c r="O254">
        <f ca="1">VLOOKUP($H254,'Raw data'!$A$3:$L$1417,10,FALSE)</f>
        <v>20.88</v>
      </c>
      <c r="P254">
        <f ca="1">VLOOKUP($H254,'Raw data'!$M$3:$N$1243,2,FALSE)</f>
        <v>23.21</v>
      </c>
    </row>
    <row r="255" spans="1:16" x14ac:dyDescent="0.2">
      <c r="A255" s="13">
        <v>36022</v>
      </c>
      <c r="B255">
        <v>23.83</v>
      </c>
      <c r="E255" s="13">
        <f t="shared" si="13"/>
        <v>36096</v>
      </c>
      <c r="F255">
        <f t="shared" si="12"/>
        <v>22.57</v>
      </c>
      <c r="H255" s="13">
        <f t="shared" ca="1" si="14"/>
        <v>36101</v>
      </c>
      <c r="I255">
        <f t="shared" ca="1" si="15"/>
        <v>23.68</v>
      </c>
      <c r="J255">
        <f ca="1">VLOOKUP(H255,'Raw data'!$A$3:$L$1417,5,FALSE)</f>
        <v>21.63</v>
      </c>
      <c r="K255">
        <f ca="1">VLOOKUP($H255,'Raw data'!$A$3:$L$1417,10,FALSE)</f>
        <v>21.5</v>
      </c>
      <c r="L255">
        <f ca="1">VLOOKUP($H255,'Raw data'!$A$3:$L$1417,7,FALSE)</f>
        <v>25.88</v>
      </c>
      <c r="M255">
        <f ca="1">VLOOKUP($H255,'Raw data'!$A$3:$L$1417,8,FALSE)</f>
        <v>22</v>
      </c>
      <c r="N255" t="e">
        <f ca="1">VLOOKUP($H255,'Raw data'!$A$3:$L$1417,2,FALSE)</f>
        <v>#N/A</v>
      </c>
      <c r="O255">
        <f ca="1">VLOOKUP($H255,'Raw data'!$A$3:$L$1417,10,FALSE)</f>
        <v>21.5</v>
      </c>
      <c r="P255">
        <f ca="1">VLOOKUP($H255,'Raw data'!$M$3:$N$1243,2,FALSE)</f>
        <v>25.3</v>
      </c>
    </row>
    <row r="256" spans="1:16" x14ac:dyDescent="0.2">
      <c r="A256" s="13">
        <v>36024</v>
      </c>
      <c r="B256">
        <v>31.08</v>
      </c>
      <c r="E256" s="13">
        <f t="shared" si="13"/>
        <v>36097</v>
      </c>
      <c r="F256">
        <f t="shared" si="12"/>
        <v>24.27</v>
      </c>
      <c r="H256" s="13">
        <f t="shared" ca="1" si="14"/>
        <v>36102</v>
      </c>
      <c r="I256">
        <f t="shared" ca="1" si="15"/>
        <v>22.73</v>
      </c>
      <c r="J256">
        <f ca="1">VLOOKUP(H256,'Raw data'!$A$3:$L$1417,5,FALSE)</f>
        <v>21.32</v>
      </c>
      <c r="K256">
        <f ca="1">VLOOKUP($H256,'Raw data'!$A$3:$L$1417,10,FALSE)</f>
        <v>21.67</v>
      </c>
      <c r="L256">
        <f ca="1">VLOOKUP($H256,'Raw data'!$A$3:$L$1417,7,FALSE)</f>
        <v>25.75</v>
      </c>
      <c r="M256">
        <f ca="1">VLOOKUP($H256,'Raw data'!$A$3:$L$1417,8,FALSE)</f>
        <v>23.69</v>
      </c>
      <c r="N256" t="e">
        <f ca="1">VLOOKUP($H256,'Raw data'!$A$3:$L$1417,2,FALSE)</f>
        <v>#N/A</v>
      </c>
      <c r="O256">
        <f ca="1">VLOOKUP($H256,'Raw data'!$A$3:$L$1417,10,FALSE)</f>
        <v>21.67</v>
      </c>
      <c r="P256">
        <f ca="1">VLOOKUP($H256,'Raw data'!$M$3:$N$1243,2,FALSE)</f>
        <v>24.1</v>
      </c>
    </row>
    <row r="257" spans="1:16" x14ac:dyDescent="0.2">
      <c r="A257" s="13">
        <v>36025</v>
      </c>
      <c r="B257">
        <v>29.11</v>
      </c>
      <c r="E257" s="13">
        <f t="shared" si="13"/>
        <v>36098</v>
      </c>
      <c r="F257">
        <f t="shared" si="12"/>
        <v>24.74</v>
      </c>
      <c r="H257" s="13">
        <f t="shared" ca="1" si="14"/>
        <v>36103</v>
      </c>
      <c r="I257">
        <f t="shared" ca="1" si="15"/>
        <v>23.17</v>
      </c>
      <c r="J257">
        <f ca="1">VLOOKUP(H257,'Raw data'!$A$3:$L$1417,5,FALSE)</f>
        <v>22.18</v>
      </c>
      <c r="K257">
        <f ca="1">VLOOKUP($H257,'Raw data'!$A$3:$L$1417,10,FALSE)</f>
        <v>21.94</v>
      </c>
      <c r="L257">
        <f ca="1">VLOOKUP($H257,'Raw data'!$A$3:$L$1417,7,FALSE)</f>
        <v>27.38</v>
      </c>
      <c r="M257">
        <f ca="1">VLOOKUP($H257,'Raw data'!$A$3:$L$1417,8,FALSE)</f>
        <v>27.44</v>
      </c>
      <c r="N257" t="e">
        <f ca="1">VLOOKUP($H257,'Raw data'!$A$3:$L$1417,2,FALSE)</f>
        <v>#N/A</v>
      </c>
      <c r="O257">
        <f ca="1">VLOOKUP($H257,'Raw data'!$A$3:$L$1417,10,FALSE)</f>
        <v>21.94</v>
      </c>
      <c r="P257">
        <f ca="1">VLOOKUP($H257,'Raw data'!$M$3:$N$1243,2,FALSE)</f>
        <v>25.75</v>
      </c>
    </row>
    <row r="258" spans="1:16" x14ac:dyDescent="0.2">
      <c r="A258" s="13">
        <v>36026</v>
      </c>
      <c r="B258">
        <v>27.7</v>
      </c>
      <c r="E258" s="13">
        <f t="shared" si="13"/>
        <v>36101</v>
      </c>
      <c r="F258">
        <f t="shared" si="12"/>
        <v>23.68</v>
      </c>
      <c r="H258" s="13">
        <f t="shared" ca="1" si="14"/>
        <v>36104</v>
      </c>
      <c r="I258">
        <f t="shared" ca="1" si="15"/>
        <v>23.83</v>
      </c>
      <c r="J258">
        <f ca="1">VLOOKUP(H258,'Raw data'!$A$3:$L$1417,5,FALSE)</f>
        <v>23.5</v>
      </c>
      <c r="K258">
        <f ca="1">VLOOKUP($H258,'Raw data'!$A$3:$L$1417,10,FALSE)</f>
        <v>22.75</v>
      </c>
      <c r="L258">
        <f ca="1">VLOOKUP($H258,'Raw data'!$A$3:$L$1417,7,FALSE)</f>
        <v>27.86</v>
      </c>
      <c r="M258">
        <f ca="1">VLOOKUP($H258,'Raw data'!$A$3:$L$1417,8,FALSE)</f>
        <v>27.44</v>
      </c>
      <c r="N258" t="e">
        <f ca="1">VLOOKUP($H258,'Raw data'!$A$3:$L$1417,2,FALSE)</f>
        <v>#N/A</v>
      </c>
      <c r="O258">
        <f ca="1">VLOOKUP($H258,'Raw data'!$A$3:$L$1417,10,FALSE)</f>
        <v>22.75</v>
      </c>
      <c r="P258">
        <f ca="1">VLOOKUP($H258,'Raw data'!$M$3:$N$1243,2,FALSE)</f>
        <v>27.29</v>
      </c>
    </row>
    <row r="259" spans="1:16" x14ac:dyDescent="0.2">
      <c r="A259" s="13">
        <v>36027</v>
      </c>
      <c r="B259">
        <v>26.95</v>
      </c>
      <c r="E259" s="13">
        <f t="shared" si="13"/>
        <v>36102</v>
      </c>
      <c r="F259">
        <f t="shared" si="12"/>
        <v>22.73</v>
      </c>
      <c r="H259" s="13">
        <f t="shared" ca="1" si="14"/>
        <v>36105</v>
      </c>
      <c r="I259">
        <f t="shared" ca="1" si="15"/>
        <v>23.91</v>
      </c>
      <c r="J259">
        <f ca="1">VLOOKUP(H259,'Raw data'!$A$3:$L$1417,5,FALSE)</f>
        <v>22.08</v>
      </c>
      <c r="K259">
        <f ca="1">VLOOKUP($H259,'Raw data'!$A$3:$L$1417,10,FALSE)</f>
        <v>22.92</v>
      </c>
      <c r="L259">
        <f ca="1">VLOOKUP($H259,'Raw data'!$A$3:$L$1417,7,FALSE)</f>
        <v>26.5</v>
      </c>
      <c r="M259">
        <f ca="1">VLOOKUP($H259,'Raw data'!$A$3:$L$1417,8,FALSE)</f>
        <v>27</v>
      </c>
      <c r="N259" t="e">
        <f ca="1">VLOOKUP($H259,'Raw data'!$A$3:$L$1417,2,FALSE)</f>
        <v>#N/A</v>
      </c>
      <c r="O259">
        <f ca="1">VLOOKUP($H259,'Raw data'!$A$3:$L$1417,10,FALSE)</f>
        <v>22.92</v>
      </c>
      <c r="P259">
        <f ca="1">VLOOKUP($H259,'Raw data'!$M$3:$N$1243,2,FALSE)</f>
        <v>24.93</v>
      </c>
    </row>
    <row r="260" spans="1:16" x14ac:dyDescent="0.2">
      <c r="A260" s="13">
        <v>36028</v>
      </c>
      <c r="B260">
        <v>25.6</v>
      </c>
      <c r="E260" s="13">
        <f t="shared" si="13"/>
        <v>36103</v>
      </c>
      <c r="F260">
        <f t="shared" ref="F260:F323" si="16">VLOOKUP(E260,$A$3:$B$1257,2,FALSE)</f>
        <v>23.17</v>
      </c>
      <c r="H260" s="13">
        <f t="shared" ca="1" si="14"/>
        <v>36108</v>
      </c>
      <c r="I260">
        <f t="shared" ca="1" si="15"/>
        <v>24.02</v>
      </c>
      <c r="J260">
        <f ca="1">VLOOKUP(H260,'Raw data'!$A$3:$L$1417,5,FALSE)</f>
        <v>22.27</v>
      </c>
      <c r="K260">
        <f ca="1">VLOOKUP($H260,'Raw data'!$A$3:$L$1417,10,FALSE)</f>
        <v>23.33</v>
      </c>
      <c r="L260">
        <f ca="1">VLOOKUP($H260,'Raw data'!$A$3:$L$1417,7,FALSE)</f>
        <v>26.97</v>
      </c>
      <c r="M260">
        <f ca="1">VLOOKUP($H260,'Raw data'!$A$3:$L$1417,8,FALSE)</f>
        <v>23.75</v>
      </c>
      <c r="N260" t="e">
        <f ca="1">VLOOKUP($H260,'Raw data'!$A$3:$L$1417,2,FALSE)</f>
        <v>#N/A</v>
      </c>
      <c r="O260">
        <f ca="1">VLOOKUP($H260,'Raw data'!$A$3:$L$1417,10,FALSE)</f>
        <v>23.33</v>
      </c>
      <c r="P260">
        <f ca="1">VLOOKUP($H260,'Raw data'!$M$3:$N$1243,2,FALSE)</f>
        <v>24.36</v>
      </c>
    </row>
    <row r="261" spans="1:16" x14ac:dyDescent="0.2">
      <c r="A261" s="13">
        <v>36029</v>
      </c>
      <c r="B261">
        <v>23.33</v>
      </c>
      <c r="E261" s="13">
        <f t="shared" ref="E261:E324" si="17">CHOOSE(IF(WEEKDAY(E260+1,2)=6,1,IF(WEEKDAY(E260+1,2)=7,2,3)),IF(ISNUMBER(MATCH(E260+3,$Q$3:$Q$56,0)),E260+4,E260+3),IF(ISNUMBER(MATCH(E260+2,$Q$3:$Q$56,0)),E260+3,E260+2),IF(ISNUMBER(MATCH(E260+1,$Q$3:$Q$56,0)),E260+2,E260+1))</f>
        <v>36104</v>
      </c>
      <c r="F261">
        <f t="shared" si="16"/>
        <v>23.83</v>
      </c>
      <c r="H261" s="13">
        <f t="shared" ref="H261:H324" ca="1" si="18">OFFSET($E$3,IF(ISNUMBER(VLOOKUP(OFFSET($E$3,MATCH(H260,$E$3:$E$1028,0),0),$E$3:$F$1067,2,FALSE)),MATCH(H260,$E$3:$E$1028,0),MATCH(H260,$E$3:$E$1028,0)+1),0)</f>
        <v>36109</v>
      </c>
      <c r="I261">
        <f t="shared" ref="I261:I324" ca="1" si="19">VLOOKUP(H261,$A$3:$B$1257,2,FALSE)</f>
        <v>23.4</v>
      </c>
      <c r="J261">
        <f ca="1">VLOOKUP(H261,'Raw data'!$A$3:$L$1417,5,FALSE)</f>
        <v>19.079999999999998</v>
      </c>
      <c r="K261" t="e">
        <f ca="1">VLOOKUP($H261,'Raw data'!$A$3:$L$1417,10,FALSE)</f>
        <v>#N/A</v>
      </c>
      <c r="L261">
        <f ca="1">VLOOKUP($H261,'Raw data'!$A$3:$L$1417,7,FALSE)</f>
        <v>27.08</v>
      </c>
      <c r="M261">
        <f ca="1">VLOOKUP($H261,'Raw data'!$A$3:$L$1417,8,FALSE)</f>
        <v>22.75</v>
      </c>
      <c r="N261" t="e">
        <f ca="1">VLOOKUP($H261,'Raw data'!$A$3:$L$1417,2,FALSE)</f>
        <v>#N/A</v>
      </c>
      <c r="O261" t="e">
        <f ca="1">VLOOKUP($H261,'Raw data'!$A$3:$L$1417,10,FALSE)</f>
        <v>#N/A</v>
      </c>
      <c r="P261">
        <f ca="1">VLOOKUP($H261,'Raw data'!$M$3:$N$1243,2,FALSE)</f>
        <v>22.73</v>
      </c>
    </row>
    <row r="262" spans="1:16" x14ac:dyDescent="0.2">
      <c r="A262" s="13">
        <v>36030</v>
      </c>
      <c r="B262">
        <v>23.5</v>
      </c>
      <c r="E262" s="13">
        <f t="shared" si="17"/>
        <v>36105</v>
      </c>
      <c r="F262">
        <f t="shared" si="16"/>
        <v>23.91</v>
      </c>
      <c r="H262" s="13">
        <f t="shared" ca="1" si="18"/>
        <v>36110</v>
      </c>
      <c r="I262">
        <f t="shared" ca="1" si="19"/>
        <v>23.36</v>
      </c>
      <c r="J262">
        <f ca="1">VLOOKUP(H262,'Raw data'!$A$3:$L$1417,5,FALSE)</f>
        <v>21.57</v>
      </c>
      <c r="K262" t="e">
        <f ca="1">VLOOKUP($H262,'Raw data'!$A$3:$L$1417,10,FALSE)</f>
        <v>#N/A</v>
      </c>
      <c r="L262">
        <f ca="1">VLOOKUP($H262,'Raw data'!$A$3:$L$1417,7,FALSE)</f>
        <v>26.81</v>
      </c>
      <c r="M262">
        <f ca="1">VLOOKUP($H262,'Raw data'!$A$3:$L$1417,8,FALSE)</f>
        <v>22.5</v>
      </c>
      <c r="N262" t="e">
        <f ca="1">VLOOKUP($H262,'Raw data'!$A$3:$L$1417,2,FALSE)</f>
        <v>#N/A</v>
      </c>
      <c r="O262" t="e">
        <f ca="1">VLOOKUP($H262,'Raw data'!$A$3:$L$1417,10,FALSE)</f>
        <v>#N/A</v>
      </c>
      <c r="P262">
        <f ca="1">VLOOKUP($H262,'Raw data'!$M$3:$N$1243,2,FALSE)</f>
        <v>22.71</v>
      </c>
    </row>
    <row r="263" spans="1:16" x14ac:dyDescent="0.2">
      <c r="A263" s="13">
        <v>36031</v>
      </c>
      <c r="B263">
        <v>27.13</v>
      </c>
      <c r="E263" s="13">
        <f t="shared" si="17"/>
        <v>36108</v>
      </c>
      <c r="F263">
        <f t="shared" si="16"/>
        <v>24.02</v>
      </c>
      <c r="H263" s="13">
        <f t="shared" ca="1" si="18"/>
        <v>36111</v>
      </c>
      <c r="I263">
        <f t="shared" ca="1" si="19"/>
        <v>23.39</v>
      </c>
      <c r="J263">
        <f ca="1">VLOOKUP(H263,'Raw data'!$A$3:$L$1417,5,FALSE)</f>
        <v>23.79</v>
      </c>
      <c r="K263">
        <f ca="1">VLOOKUP($H263,'Raw data'!$A$3:$L$1417,10,FALSE)</f>
        <v>23.5</v>
      </c>
      <c r="L263">
        <f ca="1">VLOOKUP($H263,'Raw data'!$A$3:$L$1417,7,FALSE)</f>
        <v>26.89</v>
      </c>
      <c r="M263">
        <f ca="1">VLOOKUP($H263,'Raw data'!$A$3:$L$1417,8,FALSE)</f>
        <v>22.68</v>
      </c>
      <c r="N263" t="e">
        <f ca="1">VLOOKUP($H263,'Raw data'!$A$3:$L$1417,2,FALSE)</f>
        <v>#N/A</v>
      </c>
      <c r="O263">
        <f ca="1">VLOOKUP($H263,'Raw data'!$A$3:$L$1417,10,FALSE)</f>
        <v>23.5</v>
      </c>
      <c r="P263">
        <f ca="1">VLOOKUP($H263,'Raw data'!$M$3:$N$1243,2,FALSE)</f>
        <v>24.78</v>
      </c>
    </row>
    <row r="264" spans="1:16" x14ac:dyDescent="0.2">
      <c r="A264" s="13">
        <v>36032</v>
      </c>
      <c r="B264">
        <v>29.9</v>
      </c>
      <c r="E264" s="13">
        <f t="shared" si="17"/>
        <v>36109</v>
      </c>
      <c r="F264">
        <f t="shared" si="16"/>
        <v>23.4</v>
      </c>
      <c r="H264" s="13">
        <f t="shared" ca="1" si="18"/>
        <v>36112</v>
      </c>
      <c r="I264">
        <f t="shared" ca="1" si="19"/>
        <v>26.41</v>
      </c>
      <c r="J264">
        <f ca="1">VLOOKUP(H264,'Raw data'!$A$3:$L$1417,5,FALSE)</f>
        <v>22.82</v>
      </c>
      <c r="K264">
        <f ca="1">VLOOKUP($H264,'Raw data'!$A$3:$L$1417,10,FALSE)</f>
        <v>25</v>
      </c>
      <c r="L264">
        <f ca="1">VLOOKUP($H264,'Raw data'!$A$3:$L$1417,7,FALSE)</f>
        <v>25</v>
      </c>
      <c r="M264">
        <f ca="1">VLOOKUP($H264,'Raw data'!$A$3:$L$1417,8,FALSE)</f>
        <v>23.5</v>
      </c>
      <c r="N264" t="e">
        <f ca="1">VLOOKUP($H264,'Raw data'!$A$3:$L$1417,2,FALSE)</f>
        <v>#N/A</v>
      </c>
      <c r="O264">
        <f ca="1">VLOOKUP($H264,'Raw data'!$A$3:$L$1417,10,FALSE)</f>
        <v>25</v>
      </c>
      <c r="P264">
        <f ca="1">VLOOKUP($H264,'Raw data'!$M$3:$N$1243,2,FALSE)</f>
        <v>23.71</v>
      </c>
    </row>
    <row r="265" spans="1:16" x14ac:dyDescent="0.2">
      <c r="A265" s="13">
        <v>36033</v>
      </c>
      <c r="B265">
        <v>32.9</v>
      </c>
      <c r="E265" s="13">
        <f t="shared" si="17"/>
        <v>36110</v>
      </c>
      <c r="F265">
        <f t="shared" si="16"/>
        <v>23.36</v>
      </c>
      <c r="H265" s="13">
        <f t="shared" ca="1" si="18"/>
        <v>36115</v>
      </c>
      <c r="I265">
        <f t="shared" ca="1" si="19"/>
        <v>26.16</v>
      </c>
      <c r="J265">
        <f ca="1">VLOOKUP(H265,'Raw data'!$A$3:$L$1417,5,FALSE)</f>
        <v>23.03</v>
      </c>
      <c r="K265">
        <f ca="1">VLOOKUP($H265,'Raw data'!$A$3:$L$1417,10,FALSE)</f>
        <v>24</v>
      </c>
      <c r="L265">
        <f ca="1">VLOOKUP($H265,'Raw data'!$A$3:$L$1417,7,FALSE)</f>
        <v>21</v>
      </c>
      <c r="M265" t="e">
        <f ca="1">VLOOKUP($H265,'Raw data'!$A$3:$L$1417,8,FALSE)</f>
        <v>#N/A</v>
      </c>
      <c r="N265" t="e">
        <f ca="1">VLOOKUP($H265,'Raw data'!$A$3:$L$1417,2,FALSE)</f>
        <v>#N/A</v>
      </c>
      <c r="O265">
        <f ca="1">VLOOKUP($H265,'Raw data'!$A$3:$L$1417,10,FALSE)</f>
        <v>24</v>
      </c>
      <c r="P265">
        <f ca="1">VLOOKUP($H265,'Raw data'!$M$3:$N$1243,2,FALSE)</f>
        <v>22.88</v>
      </c>
    </row>
    <row r="266" spans="1:16" x14ac:dyDescent="0.2">
      <c r="A266" s="13">
        <v>36034</v>
      </c>
      <c r="B266">
        <v>30</v>
      </c>
      <c r="E266" s="13">
        <f t="shared" si="17"/>
        <v>36111</v>
      </c>
      <c r="F266">
        <f t="shared" si="16"/>
        <v>23.39</v>
      </c>
      <c r="H266" s="13">
        <f t="shared" ca="1" si="18"/>
        <v>36116</v>
      </c>
      <c r="I266">
        <f t="shared" ca="1" si="19"/>
        <v>25.21</v>
      </c>
      <c r="J266">
        <f ca="1">VLOOKUP(H266,'Raw data'!$A$3:$L$1417,5,FALSE)</f>
        <v>19.170000000000002</v>
      </c>
      <c r="K266">
        <f ca="1">VLOOKUP($H266,'Raw data'!$A$3:$L$1417,10,FALSE)</f>
        <v>24</v>
      </c>
      <c r="L266">
        <f ca="1">VLOOKUP($H266,'Raw data'!$A$3:$L$1417,7,FALSE)</f>
        <v>24.42</v>
      </c>
      <c r="M266">
        <f ca="1">VLOOKUP($H266,'Raw data'!$A$3:$L$1417,8,FALSE)</f>
        <v>23.25</v>
      </c>
      <c r="N266" t="e">
        <f ca="1">VLOOKUP($H266,'Raw data'!$A$3:$L$1417,2,FALSE)</f>
        <v>#N/A</v>
      </c>
      <c r="O266">
        <f ca="1">VLOOKUP($H266,'Raw data'!$A$3:$L$1417,10,FALSE)</f>
        <v>24</v>
      </c>
      <c r="P266">
        <f ca="1">VLOOKUP($H266,'Raw data'!$M$3:$N$1243,2,FALSE)</f>
        <v>21.6</v>
      </c>
    </row>
    <row r="267" spans="1:16" x14ac:dyDescent="0.2">
      <c r="A267" s="13">
        <v>36035</v>
      </c>
      <c r="B267">
        <v>27.32</v>
      </c>
      <c r="E267" s="13">
        <f t="shared" si="17"/>
        <v>36112</v>
      </c>
      <c r="F267">
        <f t="shared" si="16"/>
        <v>26.41</v>
      </c>
      <c r="H267" s="13">
        <f t="shared" ca="1" si="18"/>
        <v>36117</v>
      </c>
      <c r="I267">
        <f t="shared" ca="1" si="19"/>
        <v>25.27</v>
      </c>
      <c r="J267">
        <f ca="1">VLOOKUP(H267,'Raw data'!$A$3:$L$1417,5,FALSE)</f>
        <v>18.920000000000002</v>
      </c>
      <c r="K267">
        <f ca="1">VLOOKUP($H267,'Raw data'!$A$3:$L$1417,10,FALSE)</f>
        <v>21.88</v>
      </c>
      <c r="L267">
        <f ca="1">VLOOKUP($H267,'Raw data'!$A$3:$L$1417,7,FALSE)</f>
        <v>25.25</v>
      </c>
      <c r="M267">
        <f ca="1">VLOOKUP($H267,'Raw data'!$A$3:$L$1417,8,FALSE)</f>
        <v>22.33</v>
      </c>
      <c r="N267" t="e">
        <f ca="1">VLOOKUP($H267,'Raw data'!$A$3:$L$1417,2,FALSE)</f>
        <v>#N/A</v>
      </c>
      <c r="O267">
        <f ca="1">VLOOKUP($H267,'Raw data'!$A$3:$L$1417,10,FALSE)</f>
        <v>21.88</v>
      </c>
      <c r="P267">
        <f ca="1">VLOOKUP($H267,'Raw data'!$M$3:$N$1243,2,FALSE)</f>
        <v>20.98</v>
      </c>
    </row>
    <row r="268" spans="1:16" x14ac:dyDescent="0.2">
      <c r="A268" s="13">
        <v>36038</v>
      </c>
      <c r="B268">
        <v>27</v>
      </c>
      <c r="E268" s="13">
        <f t="shared" si="17"/>
        <v>36115</v>
      </c>
      <c r="F268">
        <f t="shared" si="16"/>
        <v>26.16</v>
      </c>
      <c r="H268" s="13">
        <f t="shared" ca="1" si="18"/>
        <v>36118</v>
      </c>
      <c r="I268">
        <f t="shared" ca="1" si="19"/>
        <v>25.55</v>
      </c>
      <c r="J268">
        <f ca="1">VLOOKUP(H268,'Raw data'!$A$3:$L$1417,5,FALSE)</f>
        <v>19.29</v>
      </c>
      <c r="K268">
        <f ca="1">VLOOKUP($H268,'Raw data'!$A$3:$L$1417,10,FALSE)</f>
        <v>21</v>
      </c>
      <c r="L268">
        <f ca="1">VLOOKUP($H268,'Raw data'!$A$3:$L$1417,7,FALSE)</f>
        <v>25.55</v>
      </c>
      <c r="M268">
        <f ca="1">VLOOKUP($H268,'Raw data'!$A$3:$L$1417,8,FALSE)</f>
        <v>21.25</v>
      </c>
      <c r="N268" t="e">
        <f ca="1">VLOOKUP($H268,'Raw data'!$A$3:$L$1417,2,FALSE)</f>
        <v>#N/A</v>
      </c>
      <c r="O268">
        <f ca="1">VLOOKUP($H268,'Raw data'!$A$3:$L$1417,10,FALSE)</f>
        <v>21</v>
      </c>
      <c r="P268">
        <f ca="1">VLOOKUP($H268,'Raw data'!$M$3:$N$1243,2,FALSE)</f>
        <v>21.46</v>
      </c>
    </row>
    <row r="269" spans="1:16" x14ac:dyDescent="0.2">
      <c r="A269" s="13">
        <v>36039</v>
      </c>
      <c r="B269">
        <v>24.51</v>
      </c>
      <c r="E269" s="13">
        <f t="shared" si="17"/>
        <v>36116</v>
      </c>
      <c r="F269">
        <f t="shared" si="16"/>
        <v>25.21</v>
      </c>
      <c r="H269" s="13">
        <f t="shared" ca="1" si="18"/>
        <v>36119</v>
      </c>
      <c r="I269">
        <f t="shared" ca="1" si="19"/>
        <v>24.57</v>
      </c>
      <c r="J269">
        <f ca="1">VLOOKUP(H269,'Raw data'!$A$3:$L$1417,5,FALSE)</f>
        <v>20.75</v>
      </c>
      <c r="K269">
        <f ca="1">VLOOKUP($H269,'Raw data'!$A$3:$L$1417,10,FALSE)</f>
        <v>20.75</v>
      </c>
      <c r="L269">
        <f ca="1">VLOOKUP($H269,'Raw data'!$A$3:$L$1417,7,FALSE)</f>
        <v>24.92</v>
      </c>
      <c r="M269">
        <f ca="1">VLOOKUP($H269,'Raw data'!$A$3:$L$1417,8,FALSE)</f>
        <v>22</v>
      </c>
      <c r="N269" t="e">
        <f ca="1">VLOOKUP($H269,'Raw data'!$A$3:$L$1417,2,FALSE)</f>
        <v>#N/A</v>
      </c>
      <c r="O269">
        <f ca="1">VLOOKUP($H269,'Raw data'!$A$3:$L$1417,10,FALSE)</f>
        <v>20.75</v>
      </c>
      <c r="P269">
        <f ca="1">VLOOKUP($H269,'Raw data'!$M$3:$N$1243,2,FALSE)</f>
        <v>22.31</v>
      </c>
    </row>
    <row r="270" spans="1:16" x14ac:dyDescent="0.2">
      <c r="A270" s="13">
        <v>36040</v>
      </c>
      <c r="B270">
        <v>24.44</v>
      </c>
      <c r="E270" s="13">
        <f t="shared" si="17"/>
        <v>36117</v>
      </c>
      <c r="F270">
        <f t="shared" si="16"/>
        <v>25.27</v>
      </c>
      <c r="H270" s="13">
        <f t="shared" ca="1" si="18"/>
        <v>36122</v>
      </c>
      <c r="I270">
        <f t="shared" ca="1" si="19"/>
        <v>23.77</v>
      </c>
      <c r="J270">
        <f ca="1">VLOOKUP(H270,'Raw data'!$A$3:$L$1417,5,FALSE)</f>
        <v>19.39</v>
      </c>
      <c r="K270" t="e">
        <f ca="1">VLOOKUP($H270,'Raw data'!$A$3:$L$1417,10,FALSE)</f>
        <v>#N/A</v>
      </c>
      <c r="L270">
        <f ca="1">VLOOKUP($H270,'Raw data'!$A$3:$L$1417,7,FALSE)</f>
        <v>25</v>
      </c>
      <c r="M270">
        <f ca="1">VLOOKUP($H270,'Raw data'!$A$3:$L$1417,8,FALSE)</f>
        <v>23.59</v>
      </c>
      <c r="N270" t="e">
        <f ca="1">VLOOKUP($H270,'Raw data'!$A$3:$L$1417,2,FALSE)</f>
        <v>#N/A</v>
      </c>
      <c r="O270" t="e">
        <f ca="1">VLOOKUP($H270,'Raw data'!$A$3:$L$1417,10,FALSE)</f>
        <v>#N/A</v>
      </c>
      <c r="P270">
        <f ca="1">VLOOKUP($H270,'Raw data'!$M$3:$N$1243,2,FALSE)</f>
        <v>22.61</v>
      </c>
    </row>
    <row r="271" spans="1:16" x14ac:dyDescent="0.2">
      <c r="A271" s="13">
        <v>36041</v>
      </c>
      <c r="B271">
        <v>23.93</v>
      </c>
      <c r="E271" s="13">
        <f t="shared" si="17"/>
        <v>36118</v>
      </c>
      <c r="F271">
        <f t="shared" si="16"/>
        <v>25.55</v>
      </c>
      <c r="H271" s="13">
        <f t="shared" ca="1" si="18"/>
        <v>36123</v>
      </c>
      <c r="I271">
        <f t="shared" ca="1" si="19"/>
        <v>23.2</v>
      </c>
      <c r="J271">
        <f ca="1">VLOOKUP(H271,'Raw data'!$A$3:$L$1417,5,FALSE)</f>
        <v>16.14</v>
      </c>
      <c r="K271" t="e">
        <f ca="1">VLOOKUP($H271,'Raw data'!$A$3:$L$1417,10,FALSE)</f>
        <v>#N/A</v>
      </c>
      <c r="L271">
        <f ca="1">VLOOKUP($H271,'Raw data'!$A$3:$L$1417,7,FALSE)</f>
        <v>23.67</v>
      </c>
      <c r="M271">
        <f ca="1">VLOOKUP($H271,'Raw data'!$A$3:$L$1417,8,FALSE)</f>
        <v>21.5</v>
      </c>
      <c r="N271" t="e">
        <f ca="1">VLOOKUP($H271,'Raw data'!$A$3:$L$1417,2,FALSE)</f>
        <v>#N/A</v>
      </c>
      <c r="O271" t="e">
        <f ca="1">VLOOKUP($H271,'Raw data'!$A$3:$L$1417,10,FALSE)</f>
        <v>#N/A</v>
      </c>
      <c r="P271">
        <f ca="1">VLOOKUP($H271,'Raw data'!$M$3:$N$1243,2,FALSE)</f>
        <v>20.39</v>
      </c>
    </row>
    <row r="272" spans="1:16" x14ac:dyDescent="0.2">
      <c r="A272" s="13">
        <v>36042</v>
      </c>
      <c r="B272">
        <v>23.25</v>
      </c>
      <c r="E272" s="13">
        <f t="shared" si="17"/>
        <v>36119</v>
      </c>
      <c r="F272">
        <f t="shared" si="16"/>
        <v>24.57</v>
      </c>
      <c r="H272" s="13">
        <f t="shared" ca="1" si="18"/>
        <v>36124</v>
      </c>
      <c r="I272">
        <f t="shared" ca="1" si="19"/>
        <v>22.07</v>
      </c>
      <c r="J272">
        <f ca="1">VLOOKUP(H272,'Raw data'!$A$3:$L$1417,5,FALSE)</f>
        <v>15.91</v>
      </c>
      <c r="K272">
        <f ca="1">VLOOKUP($H272,'Raw data'!$A$3:$L$1417,10,FALSE)</f>
        <v>17.5</v>
      </c>
      <c r="L272">
        <f ca="1">VLOOKUP($H272,'Raw data'!$A$3:$L$1417,7,FALSE)</f>
        <v>22.38</v>
      </c>
      <c r="M272">
        <f ca="1">VLOOKUP($H272,'Raw data'!$A$3:$L$1417,8,FALSE)</f>
        <v>20</v>
      </c>
      <c r="N272" t="e">
        <f ca="1">VLOOKUP($H272,'Raw data'!$A$3:$L$1417,2,FALSE)</f>
        <v>#N/A</v>
      </c>
      <c r="O272">
        <f ca="1">VLOOKUP($H272,'Raw data'!$A$3:$L$1417,10,FALSE)</f>
        <v>17.5</v>
      </c>
      <c r="P272">
        <f ca="1">VLOOKUP($H272,'Raw data'!$M$3:$N$1243,2,FALSE)</f>
        <v>17.79</v>
      </c>
    </row>
    <row r="273" spans="1:16" x14ac:dyDescent="0.2">
      <c r="A273" s="13">
        <v>36046</v>
      </c>
      <c r="B273">
        <v>22.52</v>
      </c>
      <c r="E273" s="13">
        <f t="shared" si="17"/>
        <v>36122</v>
      </c>
      <c r="F273">
        <f t="shared" si="16"/>
        <v>23.77</v>
      </c>
      <c r="H273" s="13">
        <f t="shared" ca="1" si="18"/>
        <v>36129</v>
      </c>
      <c r="I273">
        <f t="shared" ca="1" si="19"/>
        <v>20.62</v>
      </c>
      <c r="J273">
        <f ca="1">VLOOKUP(H273,'Raw data'!$A$3:$L$1417,5,FALSE)</f>
        <v>18.329999999999998</v>
      </c>
      <c r="K273" t="e">
        <f ca="1">VLOOKUP($H273,'Raw data'!$A$3:$L$1417,10,FALSE)</f>
        <v>#N/A</v>
      </c>
      <c r="L273">
        <f ca="1">VLOOKUP($H273,'Raw data'!$A$3:$L$1417,7,FALSE)</f>
        <v>22.5</v>
      </c>
      <c r="M273">
        <f ca="1">VLOOKUP($H273,'Raw data'!$A$3:$L$1417,8,FALSE)</f>
        <v>22.84</v>
      </c>
      <c r="N273" t="e">
        <f ca="1">VLOOKUP($H273,'Raw data'!$A$3:$L$1417,2,FALSE)</f>
        <v>#N/A</v>
      </c>
      <c r="O273" t="e">
        <f ca="1">VLOOKUP($H273,'Raw data'!$A$3:$L$1417,10,FALSE)</f>
        <v>#N/A</v>
      </c>
      <c r="P273">
        <f ca="1">VLOOKUP($H273,'Raw data'!$M$3:$N$1243,2,FALSE)</f>
        <v>20.79</v>
      </c>
    </row>
    <row r="274" spans="1:16" x14ac:dyDescent="0.2">
      <c r="A274" s="13">
        <v>36047</v>
      </c>
      <c r="B274">
        <v>22.02</v>
      </c>
      <c r="E274" s="13">
        <f t="shared" si="17"/>
        <v>36123</v>
      </c>
      <c r="F274">
        <f t="shared" si="16"/>
        <v>23.2</v>
      </c>
      <c r="H274" s="13">
        <f t="shared" ca="1" si="18"/>
        <v>36130</v>
      </c>
      <c r="I274">
        <f t="shared" ca="1" si="19"/>
        <v>17.75</v>
      </c>
      <c r="J274">
        <f ca="1">VLOOKUP(H274,'Raw data'!$A$3:$L$1417,5,FALSE)</f>
        <v>16.77</v>
      </c>
      <c r="K274" t="e">
        <f ca="1">VLOOKUP($H274,'Raw data'!$A$3:$L$1417,10,FALSE)</f>
        <v>#N/A</v>
      </c>
      <c r="L274">
        <f ca="1">VLOOKUP($H274,'Raw data'!$A$3:$L$1417,7,FALSE)</f>
        <v>22.5</v>
      </c>
      <c r="M274">
        <f ca="1">VLOOKUP($H274,'Raw data'!$A$3:$L$1417,8,FALSE)</f>
        <v>22.84</v>
      </c>
      <c r="N274" t="e">
        <f ca="1">VLOOKUP($H274,'Raw data'!$A$3:$L$1417,2,FALSE)</f>
        <v>#N/A</v>
      </c>
      <c r="O274" t="e">
        <f ca="1">VLOOKUP($H274,'Raw data'!$A$3:$L$1417,10,FALSE)</f>
        <v>#N/A</v>
      </c>
      <c r="P274">
        <f ca="1">VLOOKUP($H274,'Raw data'!$M$3:$N$1243,2,FALSE)</f>
        <v>19.690000000000001</v>
      </c>
    </row>
    <row r="275" spans="1:16" x14ac:dyDescent="0.2">
      <c r="A275" s="13">
        <v>36048</v>
      </c>
      <c r="B275">
        <v>22.36</v>
      </c>
      <c r="E275" s="13">
        <f t="shared" si="17"/>
        <v>36124</v>
      </c>
      <c r="F275">
        <f t="shared" si="16"/>
        <v>22.07</v>
      </c>
      <c r="H275" s="13">
        <f t="shared" ca="1" si="18"/>
        <v>36131</v>
      </c>
      <c r="I275">
        <f t="shared" ca="1" si="19"/>
        <v>17.79</v>
      </c>
      <c r="J275">
        <f ca="1">VLOOKUP(H275,'Raw data'!$A$3:$L$1417,5,FALSE)</f>
        <v>17.13</v>
      </c>
      <c r="K275">
        <f ca="1">VLOOKUP($H275,'Raw data'!$A$3:$L$1417,10,FALSE)</f>
        <v>18.75</v>
      </c>
      <c r="L275">
        <f ca="1">VLOOKUP($H275,'Raw data'!$A$3:$L$1417,7,FALSE)</f>
        <v>24.58</v>
      </c>
      <c r="M275">
        <f ca="1">VLOOKUP($H275,'Raw data'!$A$3:$L$1417,8,FALSE)</f>
        <v>22.14</v>
      </c>
      <c r="N275" t="e">
        <f ca="1">VLOOKUP($H275,'Raw data'!$A$3:$L$1417,2,FALSE)</f>
        <v>#N/A</v>
      </c>
      <c r="O275">
        <f ca="1">VLOOKUP($H275,'Raw data'!$A$3:$L$1417,10,FALSE)</f>
        <v>18.75</v>
      </c>
      <c r="P275">
        <f ca="1">VLOOKUP($H275,'Raw data'!$M$3:$N$1243,2,FALSE)</f>
        <v>18.739999999999998</v>
      </c>
    </row>
    <row r="276" spans="1:16" x14ac:dyDescent="0.2">
      <c r="A276" s="13">
        <v>36049</v>
      </c>
      <c r="B276">
        <v>21.54</v>
      </c>
      <c r="E276" s="13">
        <f t="shared" si="17"/>
        <v>36126</v>
      </c>
      <c r="F276" t="e">
        <f t="shared" si="16"/>
        <v>#N/A</v>
      </c>
      <c r="H276" s="13">
        <f t="shared" ca="1" si="18"/>
        <v>36132</v>
      </c>
      <c r="I276">
        <f t="shared" ca="1" si="19"/>
        <v>17.61</v>
      </c>
      <c r="J276">
        <f ca="1">VLOOKUP(H276,'Raw data'!$A$3:$L$1417,5,FALSE)</f>
        <v>17.61</v>
      </c>
      <c r="K276">
        <f ca="1">VLOOKUP($H276,'Raw data'!$A$3:$L$1417,10,FALSE)</f>
        <v>18.75</v>
      </c>
      <c r="L276">
        <f ca="1">VLOOKUP($H276,'Raw data'!$A$3:$L$1417,7,FALSE)</f>
        <v>23.83</v>
      </c>
      <c r="M276">
        <f ca="1">VLOOKUP($H276,'Raw data'!$A$3:$L$1417,8,FALSE)</f>
        <v>22.85</v>
      </c>
      <c r="N276" t="e">
        <f ca="1">VLOOKUP($H276,'Raw data'!$A$3:$L$1417,2,FALSE)</f>
        <v>#N/A</v>
      </c>
      <c r="O276">
        <f ca="1">VLOOKUP($H276,'Raw data'!$A$3:$L$1417,10,FALSE)</f>
        <v>18.75</v>
      </c>
      <c r="P276">
        <f ca="1">VLOOKUP($H276,'Raw data'!$M$3:$N$1243,2,FALSE)</f>
        <v>19.61</v>
      </c>
    </row>
    <row r="277" spans="1:16" x14ac:dyDescent="0.2">
      <c r="A277" s="13">
        <v>36050</v>
      </c>
      <c r="B277">
        <v>19.63</v>
      </c>
      <c r="E277" s="13">
        <f t="shared" si="17"/>
        <v>36129</v>
      </c>
      <c r="F277">
        <f t="shared" si="16"/>
        <v>20.62</v>
      </c>
      <c r="H277" s="13">
        <f t="shared" ca="1" si="18"/>
        <v>36133</v>
      </c>
      <c r="I277">
        <f t="shared" ca="1" si="19"/>
        <v>17.510000000000002</v>
      </c>
      <c r="J277">
        <f ca="1">VLOOKUP(H277,'Raw data'!$A$3:$L$1417,5,FALSE)</f>
        <v>17.440000000000001</v>
      </c>
      <c r="K277">
        <f ca="1">VLOOKUP($H277,'Raw data'!$A$3:$L$1417,10,FALSE)</f>
        <v>18.75</v>
      </c>
      <c r="L277">
        <f ca="1">VLOOKUP($H277,'Raw data'!$A$3:$L$1417,7,FALSE)</f>
        <v>24.01</v>
      </c>
      <c r="M277">
        <f ca="1">VLOOKUP($H277,'Raw data'!$A$3:$L$1417,8,FALSE)</f>
        <v>21.83</v>
      </c>
      <c r="N277" t="e">
        <f ca="1">VLOOKUP($H277,'Raw data'!$A$3:$L$1417,2,FALSE)</f>
        <v>#N/A</v>
      </c>
      <c r="O277">
        <f ca="1">VLOOKUP($H277,'Raw data'!$A$3:$L$1417,10,FALSE)</f>
        <v>18.75</v>
      </c>
      <c r="P277">
        <f ca="1">VLOOKUP($H277,'Raw data'!$M$3:$N$1243,2,FALSE)</f>
        <v>20.55</v>
      </c>
    </row>
    <row r="278" spans="1:16" x14ac:dyDescent="0.2">
      <c r="A278" s="13">
        <v>36051</v>
      </c>
      <c r="B278">
        <v>19.5</v>
      </c>
      <c r="E278" s="13">
        <f t="shared" si="17"/>
        <v>36130</v>
      </c>
      <c r="F278">
        <f t="shared" si="16"/>
        <v>17.75</v>
      </c>
      <c r="H278" s="13">
        <f t="shared" ca="1" si="18"/>
        <v>36136</v>
      </c>
      <c r="I278">
        <f t="shared" ca="1" si="19"/>
        <v>17.14</v>
      </c>
      <c r="J278">
        <f ca="1">VLOOKUP(H278,'Raw data'!$A$3:$L$1417,5,FALSE)</f>
        <v>18.61</v>
      </c>
      <c r="K278" t="e">
        <f ca="1">VLOOKUP($H278,'Raw data'!$A$3:$L$1417,10,FALSE)</f>
        <v>#N/A</v>
      </c>
      <c r="L278">
        <f ca="1">VLOOKUP($H278,'Raw data'!$A$3:$L$1417,7,FALSE)</f>
        <v>25.2</v>
      </c>
      <c r="M278">
        <f ca="1">VLOOKUP($H278,'Raw data'!$A$3:$L$1417,8,FALSE)</f>
        <v>22.25</v>
      </c>
      <c r="N278" t="e">
        <f ca="1">VLOOKUP($H278,'Raw data'!$A$3:$L$1417,2,FALSE)</f>
        <v>#N/A</v>
      </c>
      <c r="O278" t="e">
        <f ca="1">VLOOKUP($H278,'Raw data'!$A$3:$L$1417,10,FALSE)</f>
        <v>#N/A</v>
      </c>
      <c r="P278">
        <f ca="1">VLOOKUP($H278,'Raw data'!$M$3:$N$1243,2,FALSE)</f>
        <v>22.73</v>
      </c>
    </row>
    <row r="279" spans="1:16" x14ac:dyDescent="0.2">
      <c r="A279" s="13">
        <v>36052</v>
      </c>
      <c r="B279">
        <v>22.05</v>
      </c>
      <c r="E279" s="13">
        <f t="shared" si="17"/>
        <v>36131</v>
      </c>
      <c r="F279">
        <f t="shared" si="16"/>
        <v>17.79</v>
      </c>
      <c r="H279" s="13">
        <f t="shared" ca="1" si="18"/>
        <v>36137</v>
      </c>
      <c r="I279">
        <f t="shared" ca="1" si="19"/>
        <v>19.97</v>
      </c>
      <c r="J279">
        <f ca="1">VLOOKUP(H279,'Raw data'!$A$3:$L$1417,5,FALSE)</f>
        <v>17.34</v>
      </c>
      <c r="K279" t="e">
        <f ca="1">VLOOKUP($H279,'Raw data'!$A$3:$L$1417,10,FALSE)</f>
        <v>#N/A</v>
      </c>
      <c r="L279">
        <f ca="1">VLOOKUP($H279,'Raw data'!$A$3:$L$1417,7,FALSE)</f>
        <v>24.95</v>
      </c>
      <c r="M279">
        <f ca="1">VLOOKUP($H279,'Raw data'!$A$3:$L$1417,8,FALSE)</f>
        <v>22.5</v>
      </c>
      <c r="N279" t="e">
        <f ca="1">VLOOKUP($H279,'Raw data'!$A$3:$L$1417,2,FALSE)</f>
        <v>#N/A</v>
      </c>
      <c r="O279" t="e">
        <f ca="1">VLOOKUP($H279,'Raw data'!$A$3:$L$1417,10,FALSE)</f>
        <v>#N/A</v>
      </c>
      <c r="P279">
        <f ca="1">VLOOKUP($H279,'Raw data'!$M$3:$N$1243,2,FALSE)</f>
        <v>20.79</v>
      </c>
    </row>
    <row r="280" spans="1:16" x14ac:dyDescent="0.2">
      <c r="A280" s="13">
        <v>36053</v>
      </c>
      <c r="B280">
        <v>23.26</v>
      </c>
      <c r="E280" s="13">
        <f t="shared" si="17"/>
        <v>36132</v>
      </c>
      <c r="F280">
        <f t="shared" si="16"/>
        <v>17.61</v>
      </c>
      <c r="H280" s="13">
        <f t="shared" ca="1" si="18"/>
        <v>36138</v>
      </c>
      <c r="I280">
        <f t="shared" ca="1" si="19"/>
        <v>21.13</v>
      </c>
      <c r="J280">
        <f ca="1">VLOOKUP(H280,'Raw data'!$A$3:$L$1417,5,FALSE)</f>
        <v>18.45</v>
      </c>
      <c r="K280">
        <f ca="1">VLOOKUP($H280,'Raw data'!$A$3:$L$1417,10,FALSE)</f>
        <v>19</v>
      </c>
      <c r="L280">
        <f ca="1">VLOOKUP($H280,'Raw data'!$A$3:$L$1417,7,FALSE)</f>
        <v>24.96</v>
      </c>
      <c r="M280">
        <f ca="1">VLOOKUP($H280,'Raw data'!$A$3:$L$1417,8,FALSE)</f>
        <v>22.5</v>
      </c>
      <c r="N280" t="e">
        <f ca="1">VLOOKUP($H280,'Raw data'!$A$3:$L$1417,2,FALSE)</f>
        <v>#N/A</v>
      </c>
      <c r="O280">
        <f ca="1">VLOOKUP($H280,'Raw data'!$A$3:$L$1417,10,FALSE)</f>
        <v>19</v>
      </c>
      <c r="P280">
        <f ca="1">VLOOKUP($H280,'Raw data'!$M$3:$N$1243,2,FALSE)</f>
        <v>21.63</v>
      </c>
    </row>
    <row r="281" spans="1:16" x14ac:dyDescent="0.2">
      <c r="A281" s="13">
        <v>36054</v>
      </c>
      <c r="B281">
        <v>23.33</v>
      </c>
      <c r="E281" s="13">
        <f t="shared" si="17"/>
        <v>36133</v>
      </c>
      <c r="F281">
        <f t="shared" si="16"/>
        <v>17.510000000000002</v>
      </c>
      <c r="H281" s="13">
        <f t="shared" ca="1" si="18"/>
        <v>36139</v>
      </c>
      <c r="I281">
        <f t="shared" ca="1" si="19"/>
        <v>19.91</v>
      </c>
      <c r="J281">
        <f ca="1">VLOOKUP(H281,'Raw data'!$A$3:$L$1417,5,FALSE)</f>
        <v>17.13</v>
      </c>
      <c r="K281">
        <f ca="1">VLOOKUP($H281,'Raw data'!$A$3:$L$1417,10,FALSE)</f>
        <v>18.88</v>
      </c>
      <c r="L281">
        <f ca="1">VLOOKUP($H281,'Raw data'!$A$3:$L$1417,7,FALSE)</f>
        <v>23.4</v>
      </c>
      <c r="M281">
        <f ca="1">VLOOKUP($H281,'Raw data'!$A$3:$L$1417,8,FALSE)</f>
        <v>22.75</v>
      </c>
      <c r="N281" t="e">
        <f ca="1">VLOOKUP($H281,'Raw data'!$A$3:$L$1417,2,FALSE)</f>
        <v>#N/A</v>
      </c>
      <c r="O281">
        <f ca="1">VLOOKUP($H281,'Raw data'!$A$3:$L$1417,10,FALSE)</f>
        <v>18.88</v>
      </c>
      <c r="P281">
        <f ca="1">VLOOKUP($H281,'Raw data'!$M$3:$N$1243,2,FALSE)</f>
        <v>20.21</v>
      </c>
    </row>
    <row r="282" spans="1:16" x14ac:dyDescent="0.2">
      <c r="A282" s="13">
        <v>36055</v>
      </c>
      <c r="B282">
        <v>23.23</v>
      </c>
      <c r="E282" s="13">
        <f t="shared" si="17"/>
        <v>36136</v>
      </c>
      <c r="F282">
        <f t="shared" si="16"/>
        <v>17.14</v>
      </c>
      <c r="H282" s="13">
        <f t="shared" ca="1" si="18"/>
        <v>36140</v>
      </c>
      <c r="I282">
        <f t="shared" ca="1" si="19"/>
        <v>20.82</v>
      </c>
      <c r="J282">
        <f ca="1">VLOOKUP(H282,'Raw data'!$A$3:$L$1417,5,FALSE)</f>
        <v>16.72</v>
      </c>
      <c r="K282">
        <f ca="1">VLOOKUP($H282,'Raw data'!$A$3:$L$1417,10,FALSE)</f>
        <v>19</v>
      </c>
      <c r="L282">
        <f ca="1">VLOOKUP($H282,'Raw data'!$A$3:$L$1417,7,FALSE)</f>
        <v>24.08</v>
      </c>
      <c r="M282">
        <f ca="1">VLOOKUP($H282,'Raw data'!$A$3:$L$1417,8,FALSE)</f>
        <v>22.14</v>
      </c>
      <c r="N282" t="e">
        <f ca="1">VLOOKUP($H282,'Raw data'!$A$3:$L$1417,2,FALSE)</f>
        <v>#N/A</v>
      </c>
      <c r="O282">
        <f ca="1">VLOOKUP($H282,'Raw data'!$A$3:$L$1417,10,FALSE)</f>
        <v>19</v>
      </c>
      <c r="P282">
        <f ca="1">VLOOKUP($H282,'Raw data'!$M$3:$N$1243,2,FALSE)</f>
        <v>21.03</v>
      </c>
    </row>
    <row r="283" spans="1:16" x14ac:dyDescent="0.2">
      <c r="A283" s="13">
        <v>36056</v>
      </c>
      <c r="B283">
        <v>23.59</v>
      </c>
      <c r="E283" s="13">
        <f t="shared" si="17"/>
        <v>36137</v>
      </c>
      <c r="F283">
        <f t="shared" si="16"/>
        <v>19.97</v>
      </c>
      <c r="H283" s="13">
        <f t="shared" ca="1" si="18"/>
        <v>36143</v>
      </c>
      <c r="I283">
        <f t="shared" ca="1" si="19"/>
        <v>21.09</v>
      </c>
      <c r="J283">
        <f ca="1">VLOOKUP(H283,'Raw data'!$A$3:$L$1417,5,FALSE)</f>
        <v>17.510000000000002</v>
      </c>
      <c r="K283">
        <f ca="1">VLOOKUP($H283,'Raw data'!$A$3:$L$1417,10,FALSE)</f>
        <v>19.079999999999998</v>
      </c>
      <c r="L283">
        <f ca="1">VLOOKUP($H283,'Raw data'!$A$3:$L$1417,7,FALSE)</f>
        <v>25</v>
      </c>
      <c r="M283">
        <f ca="1">VLOOKUP($H283,'Raw data'!$A$3:$L$1417,8,FALSE)</f>
        <v>21.21</v>
      </c>
      <c r="N283" t="e">
        <f ca="1">VLOOKUP($H283,'Raw data'!$A$3:$L$1417,2,FALSE)</f>
        <v>#N/A</v>
      </c>
      <c r="O283">
        <f ca="1">VLOOKUP($H283,'Raw data'!$A$3:$L$1417,10,FALSE)</f>
        <v>19.079999999999998</v>
      </c>
      <c r="P283">
        <f ca="1">VLOOKUP($H283,'Raw data'!$M$3:$N$1243,2,FALSE)</f>
        <v>20.2</v>
      </c>
    </row>
    <row r="284" spans="1:16" x14ac:dyDescent="0.2">
      <c r="A284" s="13">
        <v>36059</v>
      </c>
      <c r="B284">
        <v>22.92</v>
      </c>
      <c r="E284" s="13">
        <f t="shared" si="17"/>
        <v>36138</v>
      </c>
      <c r="F284">
        <f t="shared" si="16"/>
        <v>21.13</v>
      </c>
      <c r="H284" s="13">
        <f t="shared" ca="1" si="18"/>
        <v>36144</v>
      </c>
      <c r="I284">
        <f t="shared" ca="1" si="19"/>
        <v>24.58</v>
      </c>
      <c r="J284">
        <f ca="1">VLOOKUP(H284,'Raw data'!$A$3:$L$1417,5,FALSE)</f>
        <v>17.8</v>
      </c>
      <c r="K284">
        <f ca="1">VLOOKUP($H284,'Raw data'!$A$3:$L$1417,10,FALSE)</f>
        <v>19.25</v>
      </c>
      <c r="L284">
        <f ca="1">VLOOKUP($H284,'Raw data'!$A$3:$L$1417,7,FALSE)</f>
        <v>24.09</v>
      </c>
      <c r="M284">
        <f ca="1">VLOOKUP($H284,'Raw data'!$A$3:$L$1417,8,FALSE)</f>
        <v>22.05</v>
      </c>
      <c r="N284" t="e">
        <f ca="1">VLOOKUP($H284,'Raw data'!$A$3:$L$1417,2,FALSE)</f>
        <v>#N/A</v>
      </c>
      <c r="O284">
        <f ca="1">VLOOKUP($H284,'Raw data'!$A$3:$L$1417,10,FALSE)</f>
        <v>19.25</v>
      </c>
      <c r="P284">
        <f ca="1">VLOOKUP($H284,'Raw data'!$M$3:$N$1243,2,FALSE)</f>
        <v>19.73</v>
      </c>
    </row>
    <row r="285" spans="1:16" x14ac:dyDescent="0.2">
      <c r="A285" s="13">
        <v>36060</v>
      </c>
      <c r="B285">
        <v>24.37</v>
      </c>
      <c r="E285" s="13">
        <f t="shared" si="17"/>
        <v>36139</v>
      </c>
      <c r="F285">
        <f t="shared" si="16"/>
        <v>19.91</v>
      </c>
      <c r="H285" s="13">
        <f t="shared" ca="1" si="18"/>
        <v>36145</v>
      </c>
      <c r="I285">
        <f t="shared" ca="1" si="19"/>
        <v>23.28</v>
      </c>
      <c r="J285">
        <f ca="1">VLOOKUP(H285,'Raw data'!$A$3:$L$1417,5,FALSE)</f>
        <v>20.22</v>
      </c>
      <c r="K285">
        <f ca="1">VLOOKUP($H285,'Raw data'!$A$3:$L$1417,10,FALSE)</f>
        <v>20.329999999999998</v>
      </c>
      <c r="L285">
        <f ca="1">VLOOKUP($H285,'Raw data'!$A$3:$L$1417,7,FALSE)</f>
        <v>24.83</v>
      </c>
      <c r="M285">
        <f ca="1">VLOOKUP($H285,'Raw data'!$A$3:$L$1417,8,FALSE)</f>
        <v>21.25</v>
      </c>
      <c r="N285" t="e">
        <f ca="1">VLOOKUP($H285,'Raw data'!$A$3:$L$1417,2,FALSE)</f>
        <v>#N/A</v>
      </c>
      <c r="O285">
        <f ca="1">VLOOKUP($H285,'Raw data'!$A$3:$L$1417,10,FALSE)</f>
        <v>20.329999999999998</v>
      </c>
      <c r="P285">
        <f ca="1">VLOOKUP($H285,'Raw data'!$M$3:$N$1243,2,FALSE)</f>
        <v>22.85</v>
      </c>
    </row>
    <row r="286" spans="1:16" x14ac:dyDescent="0.2">
      <c r="A286" s="13">
        <v>36061</v>
      </c>
      <c r="B286">
        <v>23.33</v>
      </c>
      <c r="E286" s="13">
        <f t="shared" si="17"/>
        <v>36140</v>
      </c>
      <c r="F286">
        <f t="shared" si="16"/>
        <v>20.82</v>
      </c>
      <c r="H286" s="13">
        <f t="shared" ca="1" si="18"/>
        <v>36146</v>
      </c>
      <c r="I286">
        <f t="shared" ca="1" si="19"/>
        <v>23.64</v>
      </c>
      <c r="J286">
        <f ca="1">VLOOKUP(H286,'Raw data'!$A$3:$L$1417,5,FALSE)</f>
        <v>20.57</v>
      </c>
      <c r="K286">
        <f ca="1">VLOOKUP($H286,'Raw data'!$A$3:$L$1417,10,FALSE)</f>
        <v>20.88</v>
      </c>
      <c r="L286">
        <f ca="1">VLOOKUP($H286,'Raw data'!$A$3:$L$1417,7,FALSE)</f>
        <v>24.52</v>
      </c>
      <c r="M286">
        <f ca="1">VLOOKUP($H286,'Raw data'!$A$3:$L$1417,8,FALSE)</f>
        <v>22.67</v>
      </c>
      <c r="N286" t="e">
        <f ca="1">VLOOKUP($H286,'Raw data'!$A$3:$L$1417,2,FALSE)</f>
        <v>#N/A</v>
      </c>
      <c r="O286">
        <f ca="1">VLOOKUP($H286,'Raw data'!$A$3:$L$1417,10,FALSE)</f>
        <v>20.88</v>
      </c>
      <c r="P286">
        <f ca="1">VLOOKUP($H286,'Raw data'!$M$3:$N$1243,2,FALSE)</f>
        <v>20.97</v>
      </c>
    </row>
    <row r="287" spans="1:16" x14ac:dyDescent="0.2">
      <c r="A287" s="13">
        <v>36062</v>
      </c>
      <c r="B287">
        <v>22.42</v>
      </c>
      <c r="E287" s="13">
        <f t="shared" si="17"/>
        <v>36143</v>
      </c>
      <c r="F287">
        <f t="shared" si="16"/>
        <v>21.09</v>
      </c>
      <c r="H287" s="13">
        <f t="shared" ca="1" si="18"/>
        <v>36147</v>
      </c>
      <c r="I287">
        <f t="shared" ca="1" si="19"/>
        <v>23.61</v>
      </c>
      <c r="J287">
        <f ca="1">VLOOKUP(H287,'Raw data'!$A$3:$L$1417,5,FALSE)</f>
        <v>19.59</v>
      </c>
      <c r="K287">
        <f ca="1">VLOOKUP($H287,'Raw data'!$A$3:$L$1417,10,FALSE)</f>
        <v>19.63</v>
      </c>
      <c r="L287">
        <f ca="1">VLOOKUP($H287,'Raw data'!$A$3:$L$1417,7,FALSE)</f>
        <v>24.22</v>
      </c>
      <c r="M287">
        <f ca="1">VLOOKUP($H287,'Raw data'!$A$3:$L$1417,8,FALSE)</f>
        <v>21.83</v>
      </c>
      <c r="N287" t="e">
        <f ca="1">VLOOKUP($H287,'Raw data'!$A$3:$L$1417,2,FALSE)</f>
        <v>#N/A</v>
      </c>
      <c r="O287">
        <f ca="1">VLOOKUP($H287,'Raw data'!$A$3:$L$1417,10,FALSE)</f>
        <v>19.63</v>
      </c>
      <c r="P287">
        <f ca="1">VLOOKUP($H287,'Raw data'!$M$3:$N$1243,2,FALSE)</f>
        <v>21.76</v>
      </c>
    </row>
    <row r="288" spans="1:16" x14ac:dyDescent="0.2">
      <c r="A288" s="13">
        <v>36063</v>
      </c>
      <c r="B288">
        <v>22.76</v>
      </c>
      <c r="E288" s="13">
        <f t="shared" si="17"/>
        <v>36144</v>
      </c>
      <c r="F288">
        <f t="shared" si="16"/>
        <v>24.58</v>
      </c>
      <c r="H288" s="13">
        <f t="shared" ca="1" si="18"/>
        <v>36150</v>
      </c>
      <c r="I288">
        <f t="shared" ca="1" si="19"/>
        <v>23.41</v>
      </c>
      <c r="J288">
        <f ca="1">VLOOKUP(H288,'Raw data'!$A$3:$L$1417,5,FALSE)</f>
        <v>19.96</v>
      </c>
      <c r="K288">
        <f ca="1">VLOOKUP($H288,'Raw data'!$A$3:$L$1417,10,FALSE)</f>
        <v>20.63</v>
      </c>
      <c r="L288">
        <f ca="1">VLOOKUP($H288,'Raw data'!$A$3:$L$1417,7,FALSE)</f>
        <v>24.25</v>
      </c>
      <c r="M288">
        <f ca="1">VLOOKUP($H288,'Raw data'!$A$3:$L$1417,8,FALSE)</f>
        <v>21</v>
      </c>
      <c r="N288" t="e">
        <f ca="1">VLOOKUP($H288,'Raw data'!$A$3:$L$1417,2,FALSE)</f>
        <v>#N/A</v>
      </c>
      <c r="O288">
        <f ca="1">VLOOKUP($H288,'Raw data'!$A$3:$L$1417,10,FALSE)</f>
        <v>20.63</v>
      </c>
      <c r="P288">
        <f ca="1">VLOOKUP($H288,'Raw data'!$M$3:$N$1243,2,FALSE)</f>
        <v>21.61</v>
      </c>
    </row>
    <row r="289" spans="1:16" x14ac:dyDescent="0.2">
      <c r="A289" s="13">
        <v>36064</v>
      </c>
      <c r="B289">
        <v>22.67</v>
      </c>
      <c r="E289" s="13">
        <f t="shared" si="17"/>
        <v>36145</v>
      </c>
      <c r="F289">
        <f t="shared" si="16"/>
        <v>23.28</v>
      </c>
      <c r="H289" s="13">
        <f t="shared" ca="1" si="18"/>
        <v>36151</v>
      </c>
      <c r="I289">
        <f t="shared" ca="1" si="19"/>
        <v>23.45</v>
      </c>
      <c r="J289">
        <f ca="1">VLOOKUP(H289,'Raw data'!$A$3:$L$1417,5,FALSE)</f>
        <v>24.52</v>
      </c>
      <c r="K289">
        <f ca="1">VLOOKUP($H289,'Raw data'!$A$3:$L$1417,10,FALSE)</f>
        <v>20.63</v>
      </c>
      <c r="L289">
        <f ca="1">VLOOKUP($H289,'Raw data'!$A$3:$L$1417,7,FALSE)</f>
        <v>24.04</v>
      </c>
      <c r="M289">
        <f ca="1">VLOOKUP($H289,'Raw data'!$A$3:$L$1417,8,FALSE)</f>
        <v>20.75</v>
      </c>
      <c r="N289" t="e">
        <f ca="1">VLOOKUP($H289,'Raw data'!$A$3:$L$1417,2,FALSE)</f>
        <v>#N/A</v>
      </c>
      <c r="O289">
        <f ca="1">VLOOKUP($H289,'Raw data'!$A$3:$L$1417,10,FALSE)</f>
        <v>20.63</v>
      </c>
      <c r="P289">
        <f ca="1">VLOOKUP($H289,'Raw data'!$M$3:$N$1243,2,FALSE)</f>
        <v>22.28</v>
      </c>
    </row>
    <row r="290" spans="1:16" x14ac:dyDescent="0.2">
      <c r="A290" s="13">
        <v>36065</v>
      </c>
      <c r="B290">
        <v>22.67</v>
      </c>
      <c r="E290" s="13">
        <f t="shared" si="17"/>
        <v>36146</v>
      </c>
      <c r="F290">
        <f t="shared" si="16"/>
        <v>23.64</v>
      </c>
      <c r="H290" s="13">
        <f t="shared" ca="1" si="18"/>
        <v>36152</v>
      </c>
      <c r="I290">
        <f t="shared" ca="1" si="19"/>
        <v>25.86</v>
      </c>
      <c r="J290">
        <f ca="1">VLOOKUP(H290,'Raw data'!$A$3:$L$1417,5,FALSE)</f>
        <v>25.87</v>
      </c>
      <c r="K290">
        <f ca="1">VLOOKUP($H290,'Raw data'!$A$3:$L$1417,10,FALSE)</f>
        <v>22.4</v>
      </c>
      <c r="L290">
        <f ca="1">VLOOKUP($H290,'Raw data'!$A$3:$L$1417,7,FALSE)</f>
        <v>25.2</v>
      </c>
      <c r="M290">
        <f ca="1">VLOOKUP($H290,'Raw data'!$A$3:$L$1417,8,FALSE)</f>
        <v>20.75</v>
      </c>
      <c r="N290" t="e">
        <f ca="1">VLOOKUP($H290,'Raw data'!$A$3:$L$1417,2,FALSE)</f>
        <v>#N/A</v>
      </c>
      <c r="O290">
        <f ca="1">VLOOKUP($H290,'Raw data'!$A$3:$L$1417,10,FALSE)</f>
        <v>22.4</v>
      </c>
      <c r="P290">
        <f ca="1">VLOOKUP($H290,'Raw data'!$M$3:$N$1243,2,FALSE)</f>
        <v>25.41</v>
      </c>
    </row>
    <row r="291" spans="1:16" x14ac:dyDescent="0.2">
      <c r="A291" s="13">
        <v>36066</v>
      </c>
      <c r="B291">
        <v>24.19</v>
      </c>
      <c r="E291" s="13">
        <f t="shared" si="17"/>
        <v>36147</v>
      </c>
      <c r="F291">
        <f t="shared" si="16"/>
        <v>23.61</v>
      </c>
      <c r="H291" s="13">
        <f t="shared" ca="1" si="18"/>
        <v>36155</v>
      </c>
      <c r="I291">
        <f t="shared" ca="1" si="19"/>
        <v>25</v>
      </c>
      <c r="J291" t="e">
        <f ca="1">VLOOKUP(H291,'Raw data'!$A$3:$L$1417,5,FALSE)</f>
        <v>#N/A</v>
      </c>
      <c r="K291">
        <f ca="1">VLOOKUP($H291,'Raw data'!$A$3:$L$1417,10,FALSE)</f>
        <v>20.5</v>
      </c>
      <c r="L291">
        <f ca="1">VLOOKUP($H291,'Raw data'!$A$3:$L$1417,7,FALSE)</f>
        <v>23.83</v>
      </c>
      <c r="M291">
        <f ca="1">VLOOKUP($H291,'Raw data'!$A$3:$L$1417,8,FALSE)</f>
        <v>18</v>
      </c>
      <c r="N291" t="e">
        <f ca="1">VLOOKUP($H291,'Raw data'!$A$3:$L$1417,2,FALSE)</f>
        <v>#N/A</v>
      </c>
      <c r="O291">
        <f ca="1">VLOOKUP($H291,'Raw data'!$A$3:$L$1417,10,FALSE)</f>
        <v>20.5</v>
      </c>
      <c r="P291" t="e">
        <f ca="1">VLOOKUP($H291,'Raw data'!$M$3:$N$1243,2,FALSE)</f>
        <v>#N/A</v>
      </c>
    </row>
    <row r="292" spans="1:16" x14ac:dyDescent="0.2">
      <c r="A292" s="13">
        <v>36067</v>
      </c>
      <c r="B292">
        <v>24.63</v>
      </c>
      <c r="E292" s="13">
        <f t="shared" si="17"/>
        <v>36150</v>
      </c>
      <c r="F292">
        <f t="shared" si="16"/>
        <v>23.41</v>
      </c>
      <c r="H292" s="13">
        <f t="shared" ca="1" si="18"/>
        <v>36157</v>
      </c>
      <c r="I292">
        <f t="shared" ca="1" si="19"/>
        <v>25.19</v>
      </c>
      <c r="J292">
        <f ca="1">VLOOKUP(H292,'Raw data'!$A$3:$L$1417,5,FALSE)</f>
        <v>19.5</v>
      </c>
      <c r="K292">
        <f ca="1">VLOOKUP($H292,'Raw data'!$A$3:$L$1417,10,FALSE)</f>
        <v>20.5</v>
      </c>
      <c r="L292">
        <f ca="1">VLOOKUP($H292,'Raw data'!$A$3:$L$1417,7,FALSE)</f>
        <v>24.5</v>
      </c>
      <c r="M292" t="e">
        <f ca="1">VLOOKUP($H292,'Raw data'!$A$3:$L$1417,8,FALSE)</f>
        <v>#N/A</v>
      </c>
      <c r="N292" t="e">
        <f ca="1">VLOOKUP($H292,'Raw data'!$A$3:$L$1417,2,FALSE)</f>
        <v>#N/A</v>
      </c>
      <c r="O292">
        <f ca="1">VLOOKUP($H292,'Raw data'!$A$3:$L$1417,10,FALSE)</f>
        <v>20.5</v>
      </c>
      <c r="P292" t="e">
        <f ca="1">VLOOKUP($H292,'Raw data'!$M$3:$N$1243,2,FALSE)</f>
        <v>#N/A</v>
      </c>
    </row>
    <row r="293" spans="1:16" x14ac:dyDescent="0.2">
      <c r="A293" s="13">
        <v>36068</v>
      </c>
      <c r="B293">
        <v>24.58</v>
      </c>
      <c r="E293" s="13">
        <f t="shared" si="17"/>
        <v>36151</v>
      </c>
      <c r="F293">
        <f t="shared" si="16"/>
        <v>23.45</v>
      </c>
      <c r="H293" s="13">
        <f t="shared" ca="1" si="18"/>
        <v>36158</v>
      </c>
      <c r="I293">
        <f t="shared" ca="1" si="19"/>
        <v>24.25</v>
      </c>
      <c r="J293">
        <f ca="1">VLOOKUP(H293,'Raw data'!$A$3:$L$1417,5,FALSE)</f>
        <v>16.829999999999998</v>
      </c>
      <c r="K293">
        <f ca="1">VLOOKUP($H293,'Raw data'!$A$3:$L$1417,10,FALSE)</f>
        <v>18.809999999999999</v>
      </c>
      <c r="L293">
        <f ca="1">VLOOKUP($H293,'Raw data'!$A$3:$L$1417,7,FALSE)</f>
        <v>21.38</v>
      </c>
      <c r="M293" t="e">
        <f ca="1">VLOOKUP($H293,'Raw data'!$A$3:$L$1417,8,FALSE)</f>
        <v>#N/A</v>
      </c>
      <c r="N293" t="e">
        <f ca="1">VLOOKUP($H293,'Raw data'!$A$3:$L$1417,2,FALSE)</f>
        <v>#N/A</v>
      </c>
      <c r="O293">
        <f ca="1">VLOOKUP($H293,'Raw data'!$A$3:$L$1417,10,FALSE)</f>
        <v>18.809999999999999</v>
      </c>
      <c r="P293">
        <f ca="1">VLOOKUP($H293,'Raw data'!$M$3:$N$1243,2,FALSE)</f>
        <v>18.27</v>
      </c>
    </row>
    <row r="294" spans="1:16" x14ac:dyDescent="0.2">
      <c r="A294" s="13">
        <v>36069</v>
      </c>
      <c r="B294">
        <v>23.3</v>
      </c>
      <c r="E294" s="13">
        <f t="shared" si="17"/>
        <v>36152</v>
      </c>
      <c r="F294">
        <f t="shared" si="16"/>
        <v>25.86</v>
      </c>
      <c r="H294" s="13">
        <f t="shared" ca="1" si="18"/>
        <v>36159</v>
      </c>
      <c r="I294">
        <f t="shared" ca="1" si="19"/>
        <v>24.13</v>
      </c>
      <c r="J294">
        <f ca="1">VLOOKUP(H294,'Raw data'!$A$3:$L$1417,5,FALSE)</f>
        <v>17.04</v>
      </c>
      <c r="K294">
        <f ca="1">VLOOKUP($H294,'Raw data'!$A$3:$L$1417,10,FALSE)</f>
        <v>18.25</v>
      </c>
      <c r="L294">
        <f ca="1">VLOOKUP($H294,'Raw data'!$A$3:$L$1417,7,FALSE)</f>
        <v>22.71</v>
      </c>
      <c r="M294">
        <f ca="1">VLOOKUP($H294,'Raw data'!$A$3:$L$1417,8,FALSE)</f>
        <v>21</v>
      </c>
      <c r="N294" t="e">
        <f ca="1">VLOOKUP($H294,'Raw data'!$A$3:$L$1417,2,FALSE)</f>
        <v>#N/A</v>
      </c>
      <c r="O294">
        <f ca="1">VLOOKUP($H294,'Raw data'!$A$3:$L$1417,10,FALSE)</f>
        <v>18.25</v>
      </c>
      <c r="P294">
        <f ca="1">VLOOKUP($H294,'Raw data'!$M$3:$N$1243,2,FALSE)</f>
        <v>18.559999999999999</v>
      </c>
    </row>
    <row r="295" spans="1:16" x14ac:dyDescent="0.2">
      <c r="A295" s="13">
        <v>36070</v>
      </c>
      <c r="B295">
        <v>22.8</v>
      </c>
      <c r="E295" s="13">
        <f t="shared" si="17"/>
        <v>36153</v>
      </c>
      <c r="F295" t="e">
        <f t="shared" si="16"/>
        <v>#N/A</v>
      </c>
      <c r="H295" s="13">
        <f t="shared" ca="1" si="18"/>
        <v>36160</v>
      </c>
      <c r="I295">
        <f t="shared" ca="1" si="19"/>
        <v>23.63</v>
      </c>
      <c r="J295">
        <f ca="1">VLOOKUP(H295,'Raw data'!$A$3:$L$1417,5,FALSE)</f>
        <v>18.47</v>
      </c>
      <c r="K295">
        <f ca="1">VLOOKUP($H295,'Raw data'!$A$3:$L$1417,10,FALSE)</f>
        <v>18.93</v>
      </c>
      <c r="L295">
        <f ca="1">VLOOKUP($H295,'Raw data'!$A$3:$L$1417,7,FALSE)</f>
        <v>23.67</v>
      </c>
      <c r="M295">
        <f ca="1">VLOOKUP($H295,'Raw data'!$A$3:$L$1417,8,FALSE)</f>
        <v>23</v>
      </c>
      <c r="N295" t="e">
        <f ca="1">VLOOKUP($H295,'Raw data'!$A$3:$L$1417,2,FALSE)</f>
        <v>#N/A</v>
      </c>
      <c r="O295">
        <f ca="1">VLOOKUP($H295,'Raw data'!$A$3:$L$1417,10,FALSE)</f>
        <v>18.93</v>
      </c>
      <c r="P295">
        <f ca="1">VLOOKUP($H295,'Raw data'!$M$3:$N$1243,2,FALSE)</f>
        <v>18.86</v>
      </c>
    </row>
    <row r="296" spans="1:16" x14ac:dyDescent="0.2">
      <c r="A296" s="13">
        <v>36071</v>
      </c>
      <c r="B296">
        <v>20.75</v>
      </c>
      <c r="E296" s="13">
        <f t="shared" si="17"/>
        <v>36155</v>
      </c>
      <c r="F296">
        <f t="shared" si="16"/>
        <v>25</v>
      </c>
      <c r="H296" s="13">
        <f t="shared" ca="1" si="18"/>
        <v>36162</v>
      </c>
      <c r="I296">
        <f t="shared" ca="1" si="19"/>
        <v>23</v>
      </c>
      <c r="J296" t="e">
        <f ca="1">VLOOKUP(H296,'Raw data'!$A$3:$L$1417,5,FALSE)</f>
        <v>#N/A</v>
      </c>
      <c r="K296">
        <f ca="1">VLOOKUP($H296,'Raw data'!$A$3:$L$1417,10,FALSE)</f>
        <v>20.25</v>
      </c>
      <c r="L296" t="e">
        <f ca="1">VLOOKUP($H296,'Raw data'!$A$3:$L$1417,7,FALSE)</f>
        <v>#N/A</v>
      </c>
      <c r="M296">
        <f ca="1">VLOOKUP($H296,'Raw data'!$A$3:$L$1417,8,FALSE)</f>
        <v>21</v>
      </c>
      <c r="N296" t="e">
        <f ca="1">VLOOKUP($H296,'Raw data'!$A$3:$L$1417,2,FALSE)</f>
        <v>#N/A</v>
      </c>
      <c r="O296">
        <f ca="1">VLOOKUP($H296,'Raw data'!$A$3:$L$1417,10,FALSE)</f>
        <v>20.25</v>
      </c>
      <c r="P296" t="e">
        <f ca="1">VLOOKUP($H296,'Raw data'!$M$3:$N$1243,2,FALSE)</f>
        <v>#N/A</v>
      </c>
    </row>
    <row r="297" spans="1:16" x14ac:dyDescent="0.2">
      <c r="A297" s="13">
        <v>36072</v>
      </c>
      <c r="B297">
        <v>20.75</v>
      </c>
      <c r="E297" s="13">
        <f t="shared" si="17"/>
        <v>36157</v>
      </c>
      <c r="F297">
        <f t="shared" si="16"/>
        <v>25.19</v>
      </c>
      <c r="H297" s="13">
        <f t="shared" ca="1" si="18"/>
        <v>36164</v>
      </c>
      <c r="I297">
        <f t="shared" ca="1" si="19"/>
        <v>25.04</v>
      </c>
      <c r="J297">
        <f ca="1">VLOOKUP(H297,'Raw data'!$A$3:$L$1417,5,FALSE)</f>
        <v>26.43</v>
      </c>
      <c r="K297">
        <f ca="1">VLOOKUP($H297,'Raw data'!$A$3:$L$1417,10,FALSE)</f>
        <v>25.5</v>
      </c>
      <c r="L297">
        <f ca="1">VLOOKUP($H297,'Raw data'!$A$3:$L$1417,7,FALSE)</f>
        <v>26</v>
      </c>
      <c r="M297">
        <f ca="1">VLOOKUP($H297,'Raw data'!$A$3:$L$1417,8,FALSE)</f>
        <v>22.92</v>
      </c>
      <c r="N297" t="e">
        <f ca="1">VLOOKUP($H297,'Raw data'!$A$3:$L$1417,2,FALSE)</f>
        <v>#N/A</v>
      </c>
      <c r="O297">
        <f ca="1">VLOOKUP($H297,'Raw data'!$A$3:$L$1417,10,FALSE)</f>
        <v>25.5</v>
      </c>
      <c r="P297">
        <f ca="1">VLOOKUP($H297,'Raw data'!$M$3:$N$1243,2,FALSE)</f>
        <v>26.83</v>
      </c>
    </row>
    <row r="298" spans="1:16" x14ac:dyDescent="0.2">
      <c r="A298" s="13">
        <v>36073</v>
      </c>
      <c r="B298">
        <v>22.44</v>
      </c>
      <c r="E298" s="13">
        <f t="shared" si="17"/>
        <v>36158</v>
      </c>
      <c r="F298">
        <f t="shared" si="16"/>
        <v>24.25</v>
      </c>
      <c r="H298" s="13">
        <f t="shared" ca="1" si="18"/>
        <v>36165</v>
      </c>
      <c r="I298">
        <f t="shared" ca="1" si="19"/>
        <v>27.38</v>
      </c>
      <c r="J298">
        <f ca="1">VLOOKUP(H298,'Raw data'!$A$3:$L$1417,5,FALSE)</f>
        <v>43.9</v>
      </c>
      <c r="K298">
        <f ca="1">VLOOKUP($H298,'Raw data'!$A$3:$L$1417,10,FALSE)</f>
        <v>42.5</v>
      </c>
      <c r="L298">
        <f ca="1">VLOOKUP($H298,'Raw data'!$A$3:$L$1417,7,FALSE)</f>
        <v>29.1</v>
      </c>
      <c r="M298">
        <f ca="1">VLOOKUP($H298,'Raw data'!$A$3:$L$1417,8,FALSE)</f>
        <v>26</v>
      </c>
      <c r="N298" t="e">
        <f ca="1">VLOOKUP($H298,'Raw data'!$A$3:$L$1417,2,FALSE)</f>
        <v>#N/A</v>
      </c>
      <c r="O298">
        <f ca="1">VLOOKUP($H298,'Raw data'!$A$3:$L$1417,10,FALSE)</f>
        <v>42.5</v>
      </c>
      <c r="P298">
        <f ca="1">VLOOKUP($H298,'Raw data'!$M$3:$N$1243,2,FALSE)</f>
        <v>34.75</v>
      </c>
    </row>
    <row r="299" spans="1:16" x14ac:dyDescent="0.2">
      <c r="A299" s="13">
        <v>36074</v>
      </c>
      <c r="B299">
        <v>22.13</v>
      </c>
      <c r="E299" s="13">
        <f t="shared" si="17"/>
        <v>36159</v>
      </c>
      <c r="F299">
        <f t="shared" si="16"/>
        <v>24.13</v>
      </c>
      <c r="H299" s="13">
        <f t="shared" ca="1" si="18"/>
        <v>36166</v>
      </c>
      <c r="I299">
        <f t="shared" ca="1" si="19"/>
        <v>27.43</v>
      </c>
      <c r="J299">
        <f ca="1">VLOOKUP(H299,'Raw data'!$A$3:$L$1417,5,FALSE)</f>
        <v>36.11</v>
      </c>
      <c r="K299">
        <f ca="1">VLOOKUP($H299,'Raw data'!$A$3:$L$1417,10,FALSE)</f>
        <v>34.880000000000003</v>
      </c>
      <c r="L299">
        <f ca="1">VLOOKUP($H299,'Raw data'!$A$3:$L$1417,7,FALSE)</f>
        <v>30.56</v>
      </c>
      <c r="M299">
        <f ca="1">VLOOKUP($H299,'Raw data'!$A$3:$L$1417,8,FALSE)</f>
        <v>29.2</v>
      </c>
      <c r="N299" t="e">
        <f ca="1">VLOOKUP($H299,'Raw data'!$A$3:$L$1417,2,FALSE)</f>
        <v>#N/A</v>
      </c>
      <c r="O299">
        <f ca="1">VLOOKUP($H299,'Raw data'!$A$3:$L$1417,10,FALSE)</f>
        <v>34.880000000000003</v>
      </c>
      <c r="P299">
        <f ca="1">VLOOKUP($H299,'Raw data'!$M$3:$N$1243,2,FALSE)</f>
        <v>34</v>
      </c>
    </row>
    <row r="300" spans="1:16" x14ac:dyDescent="0.2">
      <c r="A300" s="13">
        <v>36075</v>
      </c>
      <c r="B300">
        <v>22.92</v>
      </c>
      <c r="E300" s="13">
        <f t="shared" si="17"/>
        <v>36160</v>
      </c>
      <c r="F300">
        <f t="shared" si="16"/>
        <v>23.63</v>
      </c>
      <c r="H300" s="13">
        <f t="shared" ca="1" si="18"/>
        <v>36167</v>
      </c>
      <c r="I300">
        <f t="shared" ca="1" si="19"/>
        <v>28.27</v>
      </c>
      <c r="J300">
        <f ca="1">VLOOKUP(H300,'Raw data'!$A$3:$L$1417,5,FALSE)</f>
        <v>27.62</v>
      </c>
      <c r="K300">
        <f ca="1">VLOOKUP($H300,'Raw data'!$A$3:$L$1417,10,FALSE)</f>
        <v>25</v>
      </c>
      <c r="L300">
        <f ca="1">VLOOKUP($H300,'Raw data'!$A$3:$L$1417,7,FALSE)</f>
        <v>30.33</v>
      </c>
      <c r="M300">
        <f ca="1">VLOOKUP($H300,'Raw data'!$A$3:$L$1417,8,FALSE)</f>
        <v>27.32</v>
      </c>
      <c r="N300" t="e">
        <f ca="1">VLOOKUP($H300,'Raw data'!$A$3:$L$1417,2,FALSE)</f>
        <v>#N/A</v>
      </c>
      <c r="O300">
        <f ca="1">VLOOKUP($H300,'Raw data'!$A$3:$L$1417,10,FALSE)</f>
        <v>25</v>
      </c>
      <c r="P300">
        <f ca="1">VLOOKUP($H300,'Raw data'!$M$3:$N$1243,2,FALSE)</f>
        <v>30.63</v>
      </c>
    </row>
    <row r="301" spans="1:16" x14ac:dyDescent="0.2">
      <c r="A301" s="13">
        <v>36076</v>
      </c>
      <c r="B301">
        <v>22.61</v>
      </c>
      <c r="E301" s="13">
        <f t="shared" si="17"/>
        <v>36162</v>
      </c>
      <c r="F301">
        <f t="shared" si="16"/>
        <v>23</v>
      </c>
      <c r="H301" s="13">
        <f t="shared" ca="1" si="18"/>
        <v>36168</v>
      </c>
      <c r="I301">
        <f t="shared" ca="1" si="19"/>
        <v>27.2</v>
      </c>
      <c r="J301">
        <f ca="1">VLOOKUP(H301,'Raw data'!$A$3:$L$1417,5,FALSE)</f>
        <v>20.9</v>
      </c>
      <c r="K301">
        <f ca="1">VLOOKUP($H301,'Raw data'!$A$3:$L$1417,10,FALSE)</f>
        <v>20</v>
      </c>
      <c r="L301">
        <f ca="1">VLOOKUP($H301,'Raw data'!$A$3:$L$1417,7,FALSE)</f>
        <v>27</v>
      </c>
      <c r="M301">
        <f ca="1">VLOOKUP($H301,'Raw data'!$A$3:$L$1417,8,FALSE)</f>
        <v>24.89</v>
      </c>
      <c r="N301" t="e">
        <f ca="1">VLOOKUP($H301,'Raw data'!$A$3:$L$1417,2,FALSE)</f>
        <v>#N/A</v>
      </c>
      <c r="O301">
        <f ca="1">VLOOKUP($H301,'Raw data'!$A$3:$L$1417,10,FALSE)</f>
        <v>20</v>
      </c>
      <c r="P301">
        <f ca="1">VLOOKUP($H301,'Raw data'!$M$3:$N$1243,2,FALSE)</f>
        <v>24.97</v>
      </c>
    </row>
    <row r="302" spans="1:16" x14ac:dyDescent="0.2">
      <c r="A302" s="13">
        <v>36077</v>
      </c>
      <c r="B302">
        <v>22.12</v>
      </c>
      <c r="E302" s="13">
        <f t="shared" si="17"/>
        <v>36164</v>
      </c>
      <c r="F302">
        <f t="shared" si="16"/>
        <v>25.04</v>
      </c>
      <c r="H302" s="13">
        <f t="shared" ca="1" si="18"/>
        <v>36171</v>
      </c>
      <c r="I302">
        <f t="shared" ca="1" si="19"/>
        <v>26.58</v>
      </c>
      <c r="J302">
        <f ca="1">VLOOKUP(H302,'Raw data'!$A$3:$L$1417,5,FALSE)</f>
        <v>28.37</v>
      </c>
      <c r="K302">
        <f ca="1">VLOOKUP($H302,'Raw data'!$A$3:$L$1417,10,FALSE)</f>
        <v>28.5</v>
      </c>
      <c r="L302">
        <f ca="1">VLOOKUP($H302,'Raw data'!$A$3:$L$1417,7,FALSE)</f>
        <v>30.97</v>
      </c>
      <c r="M302">
        <f ca="1">VLOOKUP($H302,'Raw data'!$A$3:$L$1417,8,FALSE)</f>
        <v>26.38</v>
      </c>
      <c r="N302" t="e">
        <f ca="1">VLOOKUP($H302,'Raw data'!$A$3:$L$1417,2,FALSE)</f>
        <v>#N/A</v>
      </c>
      <c r="O302">
        <f ca="1">VLOOKUP($H302,'Raw data'!$A$3:$L$1417,10,FALSE)</f>
        <v>28.5</v>
      </c>
      <c r="P302">
        <f ca="1">VLOOKUP($H302,'Raw data'!$M$3:$N$1243,2,FALSE)</f>
        <v>32.17</v>
      </c>
    </row>
    <row r="303" spans="1:16" x14ac:dyDescent="0.2">
      <c r="A303" s="13">
        <v>36078</v>
      </c>
      <c r="B303">
        <v>20.5</v>
      </c>
      <c r="E303" s="13">
        <f t="shared" si="17"/>
        <v>36165</v>
      </c>
      <c r="F303">
        <f t="shared" si="16"/>
        <v>27.38</v>
      </c>
      <c r="H303" s="13">
        <f t="shared" ca="1" si="18"/>
        <v>36172</v>
      </c>
      <c r="I303">
        <f t="shared" ca="1" si="19"/>
        <v>26.74</v>
      </c>
      <c r="J303">
        <f ca="1">VLOOKUP(H303,'Raw data'!$A$3:$L$1417,5,FALSE)</f>
        <v>20.97</v>
      </c>
      <c r="K303">
        <f ca="1">VLOOKUP($H303,'Raw data'!$A$3:$L$1417,10,FALSE)</f>
        <v>20</v>
      </c>
      <c r="L303">
        <f ca="1">VLOOKUP($H303,'Raw data'!$A$3:$L$1417,7,FALSE)</f>
        <v>26.5</v>
      </c>
      <c r="M303">
        <f ca="1">VLOOKUP($H303,'Raw data'!$A$3:$L$1417,8,FALSE)</f>
        <v>25.5</v>
      </c>
      <c r="N303" t="e">
        <f ca="1">VLOOKUP($H303,'Raw data'!$A$3:$L$1417,2,FALSE)</f>
        <v>#N/A</v>
      </c>
      <c r="O303">
        <f ca="1">VLOOKUP($H303,'Raw data'!$A$3:$L$1417,10,FALSE)</f>
        <v>20</v>
      </c>
      <c r="P303">
        <f ca="1">VLOOKUP($H303,'Raw data'!$M$3:$N$1243,2,FALSE)</f>
        <v>25.53</v>
      </c>
    </row>
    <row r="304" spans="1:16" x14ac:dyDescent="0.2">
      <c r="A304" s="13">
        <v>36079</v>
      </c>
      <c r="B304">
        <v>20.5</v>
      </c>
      <c r="E304" s="13">
        <f t="shared" si="17"/>
        <v>36166</v>
      </c>
      <c r="F304">
        <f t="shared" si="16"/>
        <v>27.43</v>
      </c>
      <c r="H304" s="13">
        <f t="shared" ca="1" si="18"/>
        <v>36173</v>
      </c>
      <c r="I304">
        <f t="shared" ca="1" si="19"/>
        <v>26.54</v>
      </c>
      <c r="J304">
        <f ca="1">VLOOKUP(H304,'Raw data'!$A$3:$L$1417,5,FALSE)</f>
        <v>17.93</v>
      </c>
      <c r="K304" t="e">
        <f ca="1">VLOOKUP($H304,'Raw data'!$A$3:$L$1417,10,FALSE)</f>
        <v>#N/A</v>
      </c>
      <c r="L304">
        <f ca="1">VLOOKUP($H304,'Raw data'!$A$3:$L$1417,7,FALSE)</f>
        <v>27</v>
      </c>
      <c r="M304">
        <f ca="1">VLOOKUP($H304,'Raw data'!$A$3:$L$1417,8,FALSE)</f>
        <v>24.5</v>
      </c>
      <c r="N304" t="e">
        <f ca="1">VLOOKUP($H304,'Raw data'!$A$3:$L$1417,2,FALSE)</f>
        <v>#N/A</v>
      </c>
      <c r="O304" t="e">
        <f ca="1">VLOOKUP($H304,'Raw data'!$A$3:$L$1417,10,FALSE)</f>
        <v>#N/A</v>
      </c>
      <c r="P304">
        <f ca="1">VLOOKUP($H304,'Raw data'!$M$3:$N$1243,2,FALSE)</f>
        <v>24.38</v>
      </c>
    </row>
    <row r="305" spans="1:16" x14ac:dyDescent="0.2">
      <c r="A305" s="13">
        <v>36080</v>
      </c>
      <c r="B305">
        <v>20.97</v>
      </c>
      <c r="E305" s="13">
        <f t="shared" si="17"/>
        <v>36167</v>
      </c>
      <c r="F305">
        <f t="shared" si="16"/>
        <v>28.27</v>
      </c>
      <c r="H305" s="13">
        <f t="shared" ca="1" si="18"/>
        <v>36174</v>
      </c>
      <c r="I305">
        <f t="shared" ca="1" si="19"/>
        <v>27.43</v>
      </c>
      <c r="J305">
        <f ca="1">VLOOKUP(H305,'Raw data'!$A$3:$L$1417,5,FALSE)</f>
        <v>16.989999999999998</v>
      </c>
      <c r="K305" t="e">
        <f ca="1">VLOOKUP($H305,'Raw data'!$A$3:$L$1417,10,FALSE)</f>
        <v>#N/A</v>
      </c>
      <c r="L305">
        <f ca="1">VLOOKUP($H305,'Raw data'!$A$3:$L$1417,7,FALSE)</f>
        <v>24.71</v>
      </c>
      <c r="M305">
        <f ca="1">VLOOKUP($H305,'Raw data'!$A$3:$L$1417,8,FALSE)</f>
        <v>24.88</v>
      </c>
      <c r="N305" t="e">
        <f ca="1">VLOOKUP($H305,'Raw data'!$A$3:$L$1417,2,FALSE)</f>
        <v>#N/A</v>
      </c>
      <c r="O305" t="e">
        <f ca="1">VLOOKUP($H305,'Raw data'!$A$3:$L$1417,10,FALSE)</f>
        <v>#N/A</v>
      </c>
      <c r="P305">
        <f ca="1">VLOOKUP($H305,'Raw data'!$M$3:$N$1243,2,FALSE)</f>
        <v>23.07</v>
      </c>
    </row>
    <row r="306" spans="1:16" x14ac:dyDescent="0.2">
      <c r="A306" s="13">
        <v>36081</v>
      </c>
      <c r="B306">
        <v>21.39</v>
      </c>
      <c r="E306" s="13">
        <f t="shared" si="17"/>
        <v>36168</v>
      </c>
      <c r="F306">
        <f t="shared" si="16"/>
        <v>27.2</v>
      </c>
      <c r="H306" s="13">
        <f t="shared" ca="1" si="18"/>
        <v>36175</v>
      </c>
      <c r="I306">
        <f t="shared" ca="1" si="19"/>
        <v>26.48</v>
      </c>
      <c r="J306">
        <f ca="1">VLOOKUP(H306,'Raw data'!$A$3:$L$1417,5,FALSE)</f>
        <v>19.11</v>
      </c>
      <c r="K306" t="e">
        <f ca="1">VLOOKUP($H306,'Raw data'!$A$3:$L$1417,10,FALSE)</f>
        <v>#N/A</v>
      </c>
      <c r="L306">
        <f ca="1">VLOOKUP($H306,'Raw data'!$A$3:$L$1417,7,FALSE)</f>
        <v>25.61</v>
      </c>
      <c r="M306">
        <f ca="1">VLOOKUP($H306,'Raw data'!$A$3:$L$1417,8,FALSE)</f>
        <v>23.74</v>
      </c>
      <c r="N306" t="e">
        <f ca="1">VLOOKUP($H306,'Raw data'!$A$3:$L$1417,2,FALSE)</f>
        <v>#N/A</v>
      </c>
      <c r="O306" t="e">
        <f ca="1">VLOOKUP($H306,'Raw data'!$A$3:$L$1417,10,FALSE)</f>
        <v>#N/A</v>
      </c>
      <c r="P306">
        <f ca="1">VLOOKUP($H306,'Raw data'!$M$3:$N$1243,2,FALSE)</f>
        <v>23.31</v>
      </c>
    </row>
    <row r="307" spans="1:16" x14ac:dyDescent="0.2">
      <c r="A307" s="13">
        <v>36082</v>
      </c>
      <c r="B307">
        <v>22.5</v>
      </c>
      <c r="E307" s="13">
        <f t="shared" si="17"/>
        <v>36171</v>
      </c>
      <c r="F307">
        <f t="shared" si="16"/>
        <v>26.58</v>
      </c>
      <c r="H307" s="13">
        <f t="shared" ca="1" si="18"/>
        <v>36179</v>
      </c>
      <c r="I307">
        <f t="shared" ca="1" si="19"/>
        <v>25.33</v>
      </c>
      <c r="J307" t="e">
        <f ca="1">VLOOKUP(H307,'Raw data'!$A$3:$L$1417,5,FALSE)</f>
        <v>#N/A</v>
      </c>
      <c r="K307" t="e">
        <f ca="1">VLOOKUP($H307,'Raw data'!$A$3:$L$1417,10,FALSE)</f>
        <v>#N/A</v>
      </c>
      <c r="L307">
        <f ca="1">VLOOKUP($H307,'Raw data'!$A$3:$L$1417,7,FALSE)</f>
        <v>23.75</v>
      </c>
      <c r="M307" t="e">
        <f ca="1">VLOOKUP($H307,'Raw data'!$A$3:$L$1417,8,FALSE)</f>
        <v>#N/A</v>
      </c>
      <c r="N307" t="e">
        <f ca="1">VLOOKUP($H307,'Raw data'!$A$3:$L$1417,2,FALSE)</f>
        <v>#N/A</v>
      </c>
      <c r="O307" t="e">
        <f ca="1">VLOOKUP($H307,'Raw data'!$A$3:$L$1417,10,FALSE)</f>
        <v>#N/A</v>
      </c>
      <c r="P307" t="e">
        <f ca="1">VLOOKUP($H307,'Raw data'!$M$3:$N$1243,2,FALSE)</f>
        <v>#N/A</v>
      </c>
    </row>
    <row r="308" spans="1:16" x14ac:dyDescent="0.2">
      <c r="A308" s="13">
        <v>36083</v>
      </c>
      <c r="B308">
        <v>23.13</v>
      </c>
      <c r="E308" s="13">
        <f t="shared" si="17"/>
        <v>36172</v>
      </c>
      <c r="F308">
        <f t="shared" si="16"/>
        <v>26.74</v>
      </c>
      <c r="H308" s="13">
        <f t="shared" ca="1" si="18"/>
        <v>36180</v>
      </c>
      <c r="I308">
        <f t="shared" ca="1" si="19"/>
        <v>22.99</v>
      </c>
      <c r="J308">
        <f ca="1">VLOOKUP(H308,'Raw data'!$A$3:$L$1417,5,FALSE)</f>
        <v>15.93</v>
      </c>
      <c r="K308" t="e">
        <f ca="1">VLOOKUP($H308,'Raw data'!$A$3:$L$1417,10,FALSE)</f>
        <v>#N/A</v>
      </c>
      <c r="L308">
        <f ca="1">VLOOKUP($H308,'Raw data'!$A$3:$L$1417,7,FALSE)</f>
        <v>23.63</v>
      </c>
      <c r="M308">
        <f ca="1">VLOOKUP($H308,'Raw data'!$A$3:$L$1417,8,FALSE)</f>
        <v>21.25</v>
      </c>
      <c r="N308" t="e">
        <f ca="1">VLOOKUP($H308,'Raw data'!$A$3:$L$1417,2,FALSE)</f>
        <v>#N/A</v>
      </c>
      <c r="O308" t="e">
        <f ca="1">VLOOKUP($H308,'Raw data'!$A$3:$L$1417,10,FALSE)</f>
        <v>#N/A</v>
      </c>
      <c r="P308">
        <f ca="1">VLOOKUP($H308,'Raw data'!$M$3:$N$1243,2,FALSE)</f>
        <v>21.63</v>
      </c>
    </row>
    <row r="309" spans="1:16" x14ac:dyDescent="0.2">
      <c r="A309" s="13">
        <v>36084</v>
      </c>
      <c r="B309">
        <v>22.52</v>
      </c>
      <c r="E309" s="13">
        <f t="shared" si="17"/>
        <v>36173</v>
      </c>
      <c r="F309">
        <f t="shared" si="16"/>
        <v>26.54</v>
      </c>
      <c r="H309" s="13">
        <f t="shared" ca="1" si="18"/>
        <v>36181</v>
      </c>
      <c r="I309">
        <f t="shared" ca="1" si="19"/>
        <v>21.8</v>
      </c>
      <c r="J309">
        <f ca="1">VLOOKUP(H309,'Raw data'!$A$3:$L$1417,5,FALSE)</f>
        <v>17.22</v>
      </c>
      <c r="K309" t="e">
        <f ca="1">VLOOKUP($H309,'Raw data'!$A$3:$L$1417,10,FALSE)</f>
        <v>#N/A</v>
      </c>
      <c r="L309">
        <f ca="1">VLOOKUP($H309,'Raw data'!$A$3:$L$1417,7,FALSE)</f>
        <v>22.75</v>
      </c>
      <c r="M309">
        <f ca="1">VLOOKUP($H309,'Raw data'!$A$3:$L$1417,8,FALSE)</f>
        <v>20.75</v>
      </c>
      <c r="N309" t="e">
        <f ca="1">VLOOKUP($H309,'Raw data'!$A$3:$L$1417,2,FALSE)</f>
        <v>#N/A</v>
      </c>
      <c r="O309" t="e">
        <f ca="1">VLOOKUP($H309,'Raw data'!$A$3:$L$1417,10,FALSE)</f>
        <v>#N/A</v>
      </c>
      <c r="P309">
        <f ca="1">VLOOKUP($H309,'Raw data'!$M$3:$N$1243,2,FALSE)</f>
        <v>20.88</v>
      </c>
    </row>
    <row r="310" spans="1:16" x14ac:dyDescent="0.2">
      <c r="A310" s="13">
        <v>36085</v>
      </c>
      <c r="B310">
        <v>23</v>
      </c>
      <c r="E310" s="13">
        <f t="shared" si="17"/>
        <v>36174</v>
      </c>
      <c r="F310">
        <f t="shared" si="16"/>
        <v>27.43</v>
      </c>
      <c r="H310" s="13">
        <f t="shared" ca="1" si="18"/>
        <v>36182</v>
      </c>
      <c r="I310">
        <f t="shared" ca="1" si="19"/>
        <v>20.63</v>
      </c>
      <c r="J310">
        <f ca="1">VLOOKUP(H310,'Raw data'!$A$3:$L$1417,5,FALSE)</f>
        <v>16.57</v>
      </c>
      <c r="K310">
        <f ca="1">VLOOKUP($H310,'Raw data'!$A$3:$L$1417,10,FALSE)</f>
        <v>17.5</v>
      </c>
      <c r="L310">
        <f ca="1">VLOOKUP($H310,'Raw data'!$A$3:$L$1417,7,FALSE)</f>
        <v>22.33</v>
      </c>
      <c r="M310">
        <f ca="1">VLOOKUP($H310,'Raw data'!$A$3:$L$1417,8,FALSE)</f>
        <v>20.25</v>
      </c>
      <c r="N310" t="e">
        <f ca="1">VLOOKUP($H310,'Raw data'!$A$3:$L$1417,2,FALSE)</f>
        <v>#N/A</v>
      </c>
      <c r="O310">
        <f ca="1">VLOOKUP($H310,'Raw data'!$A$3:$L$1417,10,FALSE)</f>
        <v>17.5</v>
      </c>
      <c r="P310">
        <f ca="1">VLOOKUP($H310,'Raw data'!$M$3:$N$1243,2,FALSE)</f>
        <v>20.34</v>
      </c>
    </row>
    <row r="311" spans="1:16" x14ac:dyDescent="0.2">
      <c r="A311" s="13">
        <v>36086</v>
      </c>
      <c r="B311">
        <v>23</v>
      </c>
      <c r="E311" s="13">
        <f t="shared" si="17"/>
        <v>36175</v>
      </c>
      <c r="F311">
        <f t="shared" si="16"/>
        <v>26.48</v>
      </c>
      <c r="H311" s="13">
        <f t="shared" ca="1" si="18"/>
        <v>36185</v>
      </c>
      <c r="I311">
        <f t="shared" ca="1" si="19"/>
        <v>20.52</v>
      </c>
      <c r="J311">
        <f ca="1">VLOOKUP(H311,'Raw data'!$A$3:$L$1417,5,FALSE)</f>
        <v>18.489999999999998</v>
      </c>
      <c r="K311" t="e">
        <f ca="1">VLOOKUP($H311,'Raw data'!$A$3:$L$1417,10,FALSE)</f>
        <v>#N/A</v>
      </c>
      <c r="L311">
        <f ca="1">VLOOKUP($H311,'Raw data'!$A$3:$L$1417,7,FALSE)</f>
        <v>22.64</v>
      </c>
      <c r="M311">
        <f ca="1">VLOOKUP($H311,'Raw data'!$A$3:$L$1417,8,FALSE)</f>
        <v>21.5</v>
      </c>
      <c r="N311" t="e">
        <f ca="1">VLOOKUP($H311,'Raw data'!$A$3:$L$1417,2,FALSE)</f>
        <v>#N/A</v>
      </c>
      <c r="O311" t="e">
        <f ca="1">VLOOKUP($H311,'Raw data'!$A$3:$L$1417,10,FALSE)</f>
        <v>#N/A</v>
      </c>
      <c r="P311">
        <f ca="1">VLOOKUP($H311,'Raw data'!$M$3:$N$1243,2,FALSE)</f>
        <v>22.65</v>
      </c>
    </row>
    <row r="312" spans="1:16" x14ac:dyDescent="0.2">
      <c r="A312" s="13">
        <v>36087</v>
      </c>
      <c r="B312">
        <v>24.13</v>
      </c>
      <c r="E312" s="13">
        <f t="shared" si="17"/>
        <v>36178</v>
      </c>
      <c r="F312" t="e">
        <f t="shared" si="16"/>
        <v>#N/A</v>
      </c>
      <c r="H312" s="13">
        <f t="shared" ca="1" si="18"/>
        <v>36186</v>
      </c>
      <c r="I312">
        <f t="shared" ca="1" si="19"/>
        <v>21.27</v>
      </c>
      <c r="J312">
        <f ca="1">VLOOKUP(H312,'Raw data'!$A$3:$L$1417,5,FALSE)</f>
        <v>16.68</v>
      </c>
      <c r="K312" t="e">
        <f ca="1">VLOOKUP($H312,'Raw data'!$A$3:$L$1417,10,FALSE)</f>
        <v>#N/A</v>
      </c>
      <c r="L312">
        <f ca="1">VLOOKUP($H312,'Raw data'!$A$3:$L$1417,7,FALSE)</f>
        <v>22.88</v>
      </c>
      <c r="M312">
        <f ca="1">VLOOKUP($H312,'Raw data'!$A$3:$L$1417,8,FALSE)</f>
        <v>21.92</v>
      </c>
      <c r="N312" t="e">
        <f ca="1">VLOOKUP($H312,'Raw data'!$A$3:$L$1417,2,FALSE)</f>
        <v>#N/A</v>
      </c>
      <c r="O312" t="e">
        <f ca="1">VLOOKUP($H312,'Raw data'!$A$3:$L$1417,10,FALSE)</f>
        <v>#N/A</v>
      </c>
      <c r="P312">
        <f ca="1">VLOOKUP($H312,'Raw data'!$M$3:$N$1243,2,FALSE)</f>
        <v>20.65</v>
      </c>
    </row>
    <row r="313" spans="1:16" x14ac:dyDescent="0.2">
      <c r="A313" s="13">
        <v>36088</v>
      </c>
      <c r="B313">
        <v>23.77</v>
      </c>
      <c r="E313" s="13">
        <f t="shared" si="17"/>
        <v>36179</v>
      </c>
      <c r="F313">
        <f t="shared" si="16"/>
        <v>25.33</v>
      </c>
      <c r="H313" s="13">
        <f t="shared" ca="1" si="18"/>
        <v>36187</v>
      </c>
      <c r="I313">
        <f t="shared" ca="1" si="19"/>
        <v>20.62</v>
      </c>
      <c r="J313">
        <f ca="1">VLOOKUP(H313,'Raw data'!$A$3:$L$1417,5,FALSE)</f>
        <v>15.86</v>
      </c>
      <c r="K313">
        <f ca="1">VLOOKUP($H313,'Raw data'!$A$3:$L$1417,10,FALSE)</f>
        <v>17.25</v>
      </c>
      <c r="L313">
        <f ca="1">VLOOKUP($H313,'Raw data'!$A$3:$L$1417,7,FALSE)</f>
        <v>21.49</v>
      </c>
      <c r="M313">
        <f ca="1">VLOOKUP($H313,'Raw data'!$A$3:$L$1417,8,FALSE)</f>
        <v>20.45</v>
      </c>
      <c r="N313" t="e">
        <f ca="1">VLOOKUP($H313,'Raw data'!$A$3:$L$1417,2,FALSE)</f>
        <v>#N/A</v>
      </c>
      <c r="O313">
        <f ca="1">VLOOKUP($H313,'Raw data'!$A$3:$L$1417,10,FALSE)</f>
        <v>17.25</v>
      </c>
      <c r="P313">
        <f ca="1">VLOOKUP($H313,'Raw data'!$M$3:$N$1243,2,FALSE)</f>
        <v>20.04</v>
      </c>
    </row>
    <row r="314" spans="1:16" x14ac:dyDescent="0.2">
      <c r="A314" s="13">
        <v>36089</v>
      </c>
      <c r="B314">
        <v>23.28</v>
      </c>
      <c r="E314" s="13">
        <f t="shared" si="17"/>
        <v>36180</v>
      </c>
      <c r="F314">
        <f t="shared" si="16"/>
        <v>22.99</v>
      </c>
      <c r="H314" s="13">
        <f t="shared" ca="1" si="18"/>
        <v>36188</v>
      </c>
      <c r="I314">
        <f t="shared" ca="1" si="19"/>
        <v>21.47</v>
      </c>
      <c r="J314">
        <f ca="1">VLOOKUP(H314,'Raw data'!$A$3:$L$1417,5,FALSE)</f>
        <v>15.41</v>
      </c>
      <c r="K314">
        <f ca="1">VLOOKUP($H314,'Raw data'!$A$3:$L$1417,10,FALSE)</f>
        <v>16.850000000000001</v>
      </c>
      <c r="L314">
        <f ca="1">VLOOKUP($H314,'Raw data'!$A$3:$L$1417,7,FALSE)</f>
        <v>21.95</v>
      </c>
      <c r="M314">
        <f ca="1">VLOOKUP($H314,'Raw data'!$A$3:$L$1417,8,FALSE)</f>
        <v>20.350000000000001</v>
      </c>
      <c r="N314" t="e">
        <f ca="1">VLOOKUP($H314,'Raw data'!$A$3:$L$1417,2,FALSE)</f>
        <v>#N/A</v>
      </c>
      <c r="O314">
        <f ca="1">VLOOKUP($H314,'Raw data'!$A$3:$L$1417,10,FALSE)</f>
        <v>16.850000000000001</v>
      </c>
      <c r="P314">
        <f ca="1">VLOOKUP($H314,'Raw data'!$M$3:$N$1243,2,FALSE)</f>
        <v>19.05</v>
      </c>
    </row>
    <row r="315" spans="1:16" x14ac:dyDescent="0.2">
      <c r="A315" s="13">
        <v>36090</v>
      </c>
      <c r="B315">
        <v>23.45</v>
      </c>
      <c r="E315" s="13">
        <f t="shared" si="17"/>
        <v>36181</v>
      </c>
      <c r="F315">
        <f t="shared" si="16"/>
        <v>21.8</v>
      </c>
      <c r="H315" s="13">
        <f t="shared" ca="1" si="18"/>
        <v>36189</v>
      </c>
      <c r="I315">
        <f t="shared" ca="1" si="19"/>
        <v>21.75</v>
      </c>
      <c r="J315">
        <f ca="1">VLOOKUP(H315,'Raw data'!$A$3:$L$1417,5,FALSE)</f>
        <v>14.95</v>
      </c>
      <c r="K315">
        <f ca="1">VLOOKUP($H315,'Raw data'!$A$3:$L$1417,10,FALSE)</f>
        <v>17</v>
      </c>
      <c r="L315">
        <f ca="1">VLOOKUP($H315,'Raw data'!$A$3:$L$1417,7,FALSE)</f>
        <v>21</v>
      </c>
      <c r="M315">
        <f ca="1">VLOOKUP($H315,'Raw data'!$A$3:$L$1417,8,FALSE)</f>
        <v>20.440000000000001</v>
      </c>
      <c r="N315" t="e">
        <f ca="1">VLOOKUP($H315,'Raw data'!$A$3:$L$1417,2,FALSE)</f>
        <v>#N/A</v>
      </c>
      <c r="O315">
        <f ca="1">VLOOKUP($H315,'Raw data'!$A$3:$L$1417,10,FALSE)</f>
        <v>17</v>
      </c>
      <c r="P315">
        <f ca="1">VLOOKUP($H315,'Raw data'!$M$3:$N$1243,2,FALSE)</f>
        <v>18.98</v>
      </c>
    </row>
    <row r="316" spans="1:16" x14ac:dyDescent="0.2">
      <c r="A316" s="13">
        <v>36091</v>
      </c>
      <c r="B316">
        <v>22.89</v>
      </c>
      <c r="E316" s="13">
        <f t="shared" si="17"/>
        <v>36182</v>
      </c>
      <c r="F316">
        <f t="shared" si="16"/>
        <v>20.63</v>
      </c>
      <c r="H316" s="13">
        <f t="shared" ca="1" si="18"/>
        <v>36192</v>
      </c>
      <c r="I316">
        <f t="shared" ca="1" si="19"/>
        <v>22.29</v>
      </c>
      <c r="J316">
        <f ca="1">VLOOKUP(H316,'Raw data'!$A$3:$L$1417,5,FALSE)</f>
        <v>16.34</v>
      </c>
      <c r="K316">
        <f ca="1">VLOOKUP($H316,'Raw data'!$A$3:$L$1417,10,FALSE)</f>
        <v>16.75</v>
      </c>
      <c r="L316">
        <f ca="1">VLOOKUP($H316,'Raw data'!$A$3:$L$1417,7,FALSE)</f>
        <v>21.88</v>
      </c>
      <c r="M316">
        <f ca="1">VLOOKUP($H316,'Raw data'!$A$3:$L$1417,8,FALSE)</f>
        <v>21.35</v>
      </c>
      <c r="N316" t="e">
        <f ca="1">VLOOKUP($H316,'Raw data'!$A$3:$L$1417,2,FALSE)</f>
        <v>#N/A</v>
      </c>
      <c r="O316">
        <f ca="1">VLOOKUP($H316,'Raw data'!$A$3:$L$1417,10,FALSE)</f>
        <v>16.75</v>
      </c>
      <c r="P316">
        <f ca="1">VLOOKUP($H316,'Raw data'!$M$3:$N$1243,2,FALSE)</f>
        <v>19.96</v>
      </c>
    </row>
    <row r="317" spans="1:16" x14ac:dyDescent="0.2">
      <c r="A317" s="13">
        <v>36092</v>
      </c>
      <c r="B317">
        <v>19.63</v>
      </c>
      <c r="E317" s="13">
        <f t="shared" si="17"/>
        <v>36185</v>
      </c>
      <c r="F317">
        <f t="shared" si="16"/>
        <v>20.52</v>
      </c>
      <c r="H317" s="13">
        <f t="shared" ca="1" si="18"/>
        <v>36193</v>
      </c>
      <c r="I317">
        <f t="shared" ca="1" si="19"/>
        <v>21.73</v>
      </c>
      <c r="J317">
        <f ca="1">VLOOKUP(H317,'Raw data'!$A$3:$L$1417,5,FALSE)</f>
        <v>16.53</v>
      </c>
      <c r="K317">
        <f ca="1">VLOOKUP($H317,'Raw data'!$A$3:$L$1417,10,FALSE)</f>
        <v>16.88</v>
      </c>
      <c r="L317">
        <f ca="1">VLOOKUP($H317,'Raw data'!$A$3:$L$1417,7,FALSE)</f>
        <v>22.41</v>
      </c>
      <c r="M317">
        <f ca="1">VLOOKUP($H317,'Raw data'!$A$3:$L$1417,8,FALSE)</f>
        <v>20.87</v>
      </c>
      <c r="N317" t="e">
        <f ca="1">VLOOKUP($H317,'Raw data'!$A$3:$L$1417,2,FALSE)</f>
        <v>#N/A</v>
      </c>
      <c r="O317">
        <f ca="1">VLOOKUP($H317,'Raw data'!$A$3:$L$1417,10,FALSE)</f>
        <v>16.88</v>
      </c>
      <c r="P317">
        <f ca="1">VLOOKUP($H317,'Raw data'!$M$3:$N$1243,2,FALSE)</f>
        <v>19.61</v>
      </c>
    </row>
    <row r="318" spans="1:16" x14ac:dyDescent="0.2">
      <c r="A318" s="13">
        <v>36093</v>
      </c>
      <c r="B318">
        <v>23.42</v>
      </c>
      <c r="E318" s="13">
        <f t="shared" si="17"/>
        <v>36186</v>
      </c>
      <c r="F318">
        <f t="shared" si="16"/>
        <v>21.27</v>
      </c>
      <c r="H318" s="13">
        <f t="shared" ca="1" si="18"/>
        <v>36194</v>
      </c>
      <c r="I318">
        <f t="shared" ca="1" si="19"/>
        <v>20.76</v>
      </c>
      <c r="J318">
        <f ca="1">VLOOKUP(H318,'Raw data'!$A$3:$L$1417,5,FALSE)</f>
        <v>16.75</v>
      </c>
      <c r="K318">
        <f ca="1">VLOOKUP($H318,'Raw data'!$A$3:$L$1417,10,FALSE)</f>
        <v>16.75</v>
      </c>
      <c r="L318">
        <f ca="1">VLOOKUP($H318,'Raw data'!$A$3:$L$1417,7,FALSE)</f>
        <v>20.83</v>
      </c>
      <c r="M318">
        <f ca="1">VLOOKUP($H318,'Raw data'!$A$3:$L$1417,8,FALSE)</f>
        <v>20.07</v>
      </c>
      <c r="N318" t="e">
        <f ca="1">VLOOKUP($H318,'Raw data'!$A$3:$L$1417,2,FALSE)</f>
        <v>#N/A</v>
      </c>
      <c r="O318">
        <f ca="1">VLOOKUP($H318,'Raw data'!$A$3:$L$1417,10,FALSE)</f>
        <v>16.75</v>
      </c>
      <c r="P318">
        <f ca="1">VLOOKUP($H318,'Raw data'!$M$3:$N$1243,2,FALSE)</f>
        <v>18.239999999999998</v>
      </c>
    </row>
    <row r="319" spans="1:16" x14ac:dyDescent="0.2">
      <c r="A319" s="13">
        <v>36094</v>
      </c>
      <c r="B319">
        <v>22.43</v>
      </c>
      <c r="E319" s="13">
        <f t="shared" si="17"/>
        <v>36187</v>
      </c>
      <c r="F319">
        <f t="shared" si="16"/>
        <v>20.62</v>
      </c>
      <c r="H319" s="13">
        <f t="shared" ca="1" si="18"/>
        <v>36195</v>
      </c>
      <c r="I319">
        <f t="shared" ca="1" si="19"/>
        <v>20.78</v>
      </c>
      <c r="J319">
        <f ca="1">VLOOKUP(H319,'Raw data'!$A$3:$L$1417,5,FALSE)</f>
        <v>17.3</v>
      </c>
      <c r="K319" t="e">
        <f ca="1">VLOOKUP($H319,'Raw data'!$A$3:$L$1417,10,FALSE)</f>
        <v>#N/A</v>
      </c>
      <c r="L319">
        <f ca="1">VLOOKUP($H319,'Raw data'!$A$3:$L$1417,7,FALSE)</f>
        <v>19.25</v>
      </c>
      <c r="M319">
        <f ca="1">VLOOKUP($H319,'Raw data'!$A$3:$L$1417,8,FALSE)</f>
        <v>18.8</v>
      </c>
      <c r="N319" t="e">
        <f ca="1">VLOOKUP($H319,'Raw data'!$A$3:$L$1417,2,FALSE)</f>
        <v>#N/A</v>
      </c>
      <c r="O319" t="e">
        <f ca="1">VLOOKUP($H319,'Raw data'!$A$3:$L$1417,10,FALSE)</f>
        <v>#N/A</v>
      </c>
      <c r="P319">
        <f ca="1">VLOOKUP($H319,'Raw data'!$M$3:$N$1243,2,FALSE)</f>
        <v>17.739999999999998</v>
      </c>
    </row>
    <row r="320" spans="1:16" x14ac:dyDescent="0.2">
      <c r="A320" s="13">
        <v>36095</v>
      </c>
      <c r="B320">
        <v>23.23</v>
      </c>
      <c r="E320" s="13">
        <f t="shared" si="17"/>
        <v>36188</v>
      </c>
      <c r="F320">
        <f t="shared" si="16"/>
        <v>21.47</v>
      </c>
      <c r="H320" s="13">
        <f t="shared" ca="1" si="18"/>
        <v>36196</v>
      </c>
      <c r="I320">
        <f t="shared" ca="1" si="19"/>
        <v>19.25</v>
      </c>
      <c r="J320">
        <f ca="1">VLOOKUP(H320,'Raw data'!$A$3:$L$1417,5,FALSE)</f>
        <v>17.03</v>
      </c>
      <c r="K320" t="e">
        <f ca="1">VLOOKUP($H320,'Raw data'!$A$3:$L$1417,10,FALSE)</f>
        <v>#N/A</v>
      </c>
      <c r="L320">
        <f ca="1">VLOOKUP($H320,'Raw data'!$A$3:$L$1417,7,FALSE)</f>
        <v>20.329999999999998</v>
      </c>
      <c r="M320">
        <f ca="1">VLOOKUP($H320,'Raw data'!$A$3:$L$1417,8,FALSE)</f>
        <v>20.399999999999999</v>
      </c>
      <c r="N320" t="e">
        <f ca="1">VLOOKUP($H320,'Raw data'!$A$3:$L$1417,2,FALSE)</f>
        <v>#N/A</v>
      </c>
      <c r="O320" t="e">
        <f ca="1">VLOOKUP($H320,'Raw data'!$A$3:$L$1417,10,FALSE)</f>
        <v>#N/A</v>
      </c>
      <c r="P320">
        <f ca="1">VLOOKUP($H320,'Raw data'!$M$3:$N$1243,2,FALSE)</f>
        <v>18.899999999999999</v>
      </c>
    </row>
    <row r="321" spans="1:16" x14ac:dyDescent="0.2">
      <c r="A321" s="13">
        <v>36096</v>
      </c>
      <c r="B321">
        <v>22.57</v>
      </c>
      <c r="E321" s="13">
        <f t="shared" si="17"/>
        <v>36189</v>
      </c>
      <c r="F321">
        <f t="shared" si="16"/>
        <v>21.75</v>
      </c>
      <c r="H321" s="13">
        <f t="shared" ca="1" si="18"/>
        <v>36199</v>
      </c>
      <c r="I321">
        <f t="shared" ca="1" si="19"/>
        <v>20.5</v>
      </c>
      <c r="J321">
        <f ca="1">VLOOKUP(H321,'Raw data'!$A$3:$L$1417,5,FALSE)</f>
        <v>16.2</v>
      </c>
      <c r="K321">
        <f ca="1">VLOOKUP($H321,'Raw data'!$A$3:$L$1417,10,FALSE)</f>
        <v>16</v>
      </c>
      <c r="L321">
        <f ca="1">VLOOKUP($H321,'Raw data'!$A$3:$L$1417,7,FALSE)</f>
        <v>21.1</v>
      </c>
      <c r="M321">
        <f ca="1">VLOOKUP($H321,'Raw data'!$A$3:$L$1417,8,FALSE)</f>
        <v>19.79</v>
      </c>
      <c r="N321" t="e">
        <f ca="1">VLOOKUP($H321,'Raw data'!$A$3:$L$1417,2,FALSE)</f>
        <v>#N/A</v>
      </c>
      <c r="O321">
        <f ca="1">VLOOKUP($H321,'Raw data'!$A$3:$L$1417,10,FALSE)</f>
        <v>16</v>
      </c>
      <c r="P321">
        <f ca="1">VLOOKUP($H321,'Raw data'!$M$3:$N$1243,2,FALSE)</f>
        <v>19.22</v>
      </c>
    </row>
    <row r="322" spans="1:16" x14ac:dyDescent="0.2">
      <c r="A322" s="13">
        <v>36097</v>
      </c>
      <c r="B322">
        <v>24.27</v>
      </c>
      <c r="E322" s="13">
        <f t="shared" si="17"/>
        <v>36192</v>
      </c>
      <c r="F322">
        <f t="shared" si="16"/>
        <v>22.29</v>
      </c>
      <c r="H322" s="13">
        <f t="shared" ca="1" si="18"/>
        <v>36200</v>
      </c>
      <c r="I322">
        <f t="shared" ca="1" si="19"/>
        <v>19.38</v>
      </c>
      <c r="J322">
        <f ca="1">VLOOKUP(H322,'Raw data'!$A$3:$L$1417,5,FALSE)</f>
        <v>14.85</v>
      </c>
      <c r="K322" t="e">
        <f ca="1">VLOOKUP($H322,'Raw data'!$A$3:$L$1417,10,FALSE)</f>
        <v>#N/A</v>
      </c>
      <c r="L322">
        <f ca="1">VLOOKUP($H322,'Raw data'!$A$3:$L$1417,7,FALSE)</f>
        <v>18.920000000000002</v>
      </c>
      <c r="M322">
        <f ca="1">VLOOKUP($H322,'Raw data'!$A$3:$L$1417,8,FALSE)</f>
        <v>18.57</v>
      </c>
      <c r="N322" t="e">
        <f ca="1">VLOOKUP($H322,'Raw data'!$A$3:$L$1417,2,FALSE)</f>
        <v>#N/A</v>
      </c>
      <c r="O322" t="e">
        <f ca="1">VLOOKUP($H322,'Raw data'!$A$3:$L$1417,10,FALSE)</f>
        <v>#N/A</v>
      </c>
      <c r="P322">
        <f ca="1">VLOOKUP($H322,'Raw data'!$M$3:$N$1243,2,FALSE)</f>
        <v>17.690000000000001</v>
      </c>
    </row>
    <row r="323" spans="1:16" x14ac:dyDescent="0.2">
      <c r="A323" s="13">
        <v>36098</v>
      </c>
      <c r="B323">
        <v>24.74</v>
      </c>
      <c r="E323" s="13">
        <f t="shared" si="17"/>
        <v>36193</v>
      </c>
      <c r="F323">
        <f t="shared" si="16"/>
        <v>21.73</v>
      </c>
      <c r="H323" s="13">
        <f t="shared" ca="1" si="18"/>
        <v>36201</v>
      </c>
      <c r="I323">
        <f t="shared" ca="1" si="19"/>
        <v>19.22</v>
      </c>
      <c r="J323">
        <f ca="1">VLOOKUP(H323,'Raw data'!$A$3:$L$1417,5,FALSE)</f>
        <v>13.58</v>
      </c>
      <c r="K323" t="e">
        <f ca="1">VLOOKUP($H323,'Raw data'!$A$3:$L$1417,10,FALSE)</f>
        <v>#N/A</v>
      </c>
      <c r="L323">
        <f ca="1">VLOOKUP($H323,'Raw data'!$A$3:$L$1417,7,FALSE)</f>
        <v>19</v>
      </c>
      <c r="M323">
        <f ca="1">VLOOKUP($H323,'Raw data'!$A$3:$L$1417,8,FALSE)</f>
        <v>18.46</v>
      </c>
      <c r="N323" t="e">
        <f ca="1">VLOOKUP($H323,'Raw data'!$A$3:$L$1417,2,FALSE)</f>
        <v>#N/A</v>
      </c>
      <c r="O323" t="e">
        <f ca="1">VLOOKUP($H323,'Raw data'!$A$3:$L$1417,10,FALSE)</f>
        <v>#N/A</v>
      </c>
      <c r="P323">
        <f ca="1">VLOOKUP($H323,'Raw data'!$M$3:$N$1243,2,FALSE)</f>
        <v>17.61</v>
      </c>
    </row>
    <row r="324" spans="1:16" x14ac:dyDescent="0.2">
      <c r="A324" s="13">
        <v>36099</v>
      </c>
      <c r="B324">
        <v>22</v>
      </c>
      <c r="E324" s="13">
        <f t="shared" si="17"/>
        <v>36194</v>
      </c>
      <c r="F324">
        <f t="shared" ref="F324:F387" si="20">VLOOKUP(E324,$A$3:$B$1257,2,FALSE)</f>
        <v>20.76</v>
      </c>
      <c r="H324" s="13">
        <f t="shared" ca="1" si="18"/>
        <v>36202</v>
      </c>
      <c r="I324">
        <f t="shared" ca="1" si="19"/>
        <v>19.37</v>
      </c>
      <c r="J324">
        <f ca="1">VLOOKUP(H324,'Raw data'!$A$3:$L$1417,5,FALSE)</f>
        <v>13.89</v>
      </c>
      <c r="K324">
        <f ca="1">VLOOKUP($H324,'Raw data'!$A$3:$L$1417,10,FALSE)</f>
        <v>15.5</v>
      </c>
      <c r="L324">
        <f ca="1">VLOOKUP($H324,'Raw data'!$A$3:$L$1417,7,FALSE)</f>
        <v>18.75</v>
      </c>
      <c r="M324">
        <f ca="1">VLOOKUP($H324,'Raw data'!$A$3:$L$1417,8,FALSE)</f>
        <v>18.23</v>
      </c>
      <c r="N324" t="e">
        <f ca="1">VLOOKUP($H324,'Raw data'!$A$3:$L$1417,2,FALSE)</f>
        <v>#N/A</v>
      </c>
      <c r="O324">
        <f ca="1">VLOOKUP($H324,'Raw data'!$A$3:$L$1417,10,FALSE)</f>
        <v>15.5</v>
      </c>
      <c r="P324">
        <f ca="1">VLOOKUP($H324,'Raw data'!$M$3:$N$1243,2,FALSE)</f>
        <v>17.3</v>
      </c>
    </row>
    <row r="325" spans="1:16" x14ac:dyDescent="0.2">
      <c r="A325" s="13">
        <v>36101</v>
      </c>
      <c r="B325">
        <v>23.68</v>
      </c>
      <c r="E325" s="13">
        <f t="shared" ref="E325:E388" si="21">CHOOSE(IF(WEEKDAY(E324+1,2)=6,1,IF(WEEKDAY(E324+1,2)=7,2,3)),IF(ISNUMBER(MATCH(E324+3,$Q$3:$Q$56,0)),E324+4,E324+3),IF(ISNUMBER(MATCH(E324+2,$Q$3:$Q$56,0)),E324+3,E324+2),IF(ISNUMBER(MATCH(E324+1,$Q$3:$Q$56,0)),E324+2,E324+1))</f>
        <v>36195</v>
      </c>
      <c r="F325">
        <f t="shared" si="20"/>
        <v>20.78</v>
      </c>
      <c r="H325" s="13">
        <f t="shared" ref="H325:H388" ca="1" si="22">OFFSET($E$3,IF(ISNUMBER(VLOOKUP(OFFSET($E$3,MATCH(H324,$E$3:$E$1028,0),0),$E$3:$F$1067,2,FALSE)),MATCH(H324,$E$3:$E$1028,0),MATCH(H324,$E$3:$E$1028,0)+1),0)</f>
        <v>36203</v>
      </c>
      <c r="I325">
        <f t="shared" ref="I325:I388" ca="1" si="23">VLOOKUP(H325,$A$3:$B$1257,2,FALSE)</f>
        <v>18.75</v>
      </c>
      <c r="J325">
        <f ca="1">VLOOKUP(H325,'Raw data'!$A$3:$L$1417,5,FALSE)</f>
        <v>15.88</v>
      </c>
      <c r="K325" t="e">
        <f ca="1">VLOOKUP($H325,'Raw data'!$A$3:$L$1417,10,FALSE)</f>
        <v>#N/A</v>
      </c>
      <c r="L325">
        <f ca="1">VLOOKUP($H325,'Raw data'!$A$3:$L$1417,7,FALSE)</f>
        <v>18.38</v>
      </c>
      <c r="M325">
        <f ca="1">VLOOKUP($H325,'Raw data'!$A$3:$L$1417,8,FALSE)</f>
        <v>18.649999999999999</v>
      </c>
      <c r="N325" t="e">
        <f ca="1">VLOOKUP($H325,'Raw data'!$A$3:$L$1417,2,FALSE)</f>
        <v>#N/A</v>
      </c>
      <c r="O325" t="e">
        <f ca="1">VLOOKUP($H325,'Raw data'!$A$3:$L$1417,10,FALSE)</f>
        <v>#N/A</v>
      </c>
      <c r="P325">
        <f ca="1">VLOOKUP($H325,'Raw data'!$M$3:$N$1243,2,FALSE)</f>
        <v>17.13</v>
      </c>
    </row>
    <row r="326" spans="1:16" x14ac:dyDescent="0.2">
      <c r="A326" s="13">
        <v>36102</v>
      </c>
      <c r="B326">
        <v>22.73</v>
      </c>
      <c r="E326" s="13">
        <f t="shared" si="21"/>
        <v>36196</v>
      </c>
      <c r="F326">
        <f t="shared" si="20"/>
        <v>19.25</v>
      </c>
      <c r="H326" s="13">
        <f t="shared" ca="1" si="22"/>
        <v>36207</v>
      </c>
      <c r="I326">
        <f t="shared" ca="1" si="23"/>
        <v>18.91</v>
      </c>
      <c r="J326">
        <f ca="1">VLOOKUP(H326,'Raw data'!$A$3:$L$1417,5,FALSE)</f>
        <v>17.37</v>
      </c>
      <c r="K326">
        <f ca="1">VLOOKUP($H326,'Raw data'!$A$3:$L$1417,10,FALSE)</f>
        <v>18.5</v>
      </c>
      <c r="L326">
        <f ca="1">VLOOKUP($H326,'Raw data'!$A$3:$L$1417,7,FALSE)</f>
        <v>19.5</v>
      </c>
      <c r="M326">
        <f ca="1">VLOOKUP($H326,'Raw data'!$A$3:$L$1417,8,FALSE)</f>
        <v>18.13</v>
      </c>
      <c r="N326" t="e">
        <f ca="1">VLOOKUP($H326,'Raw data'!$A$3:$L$1417,2,FALSE)</f>
        <v>#N/A</v>
      </c>
      <c r="O326">
        <f ca="1">VLOOKUP($H326,'Raw data'!$A$3:$L$1417,10,FALSE)</f>
        <v>18.5</v>
      </c>
      <c r="P326">
        <f ca="1">VLOOKUP($H326,'Raw data'!$M$3:$N$1243,2,FALSE)</f>
        <v>18.41</v>
      </c>
    </row>
    <row r="327" spans="1:16" x14ac:dyDescent="0.2">
      <c r="A327" s="13">
        <v>36103</v>
      </c>
      <c r="B327">
        <v>23.17</v>
      </c>
      <c r="E327" s="13">
        <f t="shared" si="21"/>
        <v>36199</v>
      </c>
      <c r="F327">
        <f t="shared" si="20"/>
        <v>20.5</v>
      </c>
      <c r="H327" s="13">
        <f t="shared" ca="1" si="22"/>
        <v>36208</v>
      </c>
      <c r="I327">
        <f t="shared" ca="1" si="23"/>
        <v>19.350000000000001</v>
      </c>
      <c r="J327">
        <f ca="1">VLOOKUP(H327,'Raw data'!$A$3:$L$1417,5,FALSE)</f>
        <v>18.45</v>
      </c>
      <c r="K327" t="e">
        <f ca="1">VLOOKUP($H327,'Raw data'!$A$3:$L$1417,10,FALSE)</f>
        <v>#N/A</v>
      </c>
      <c r="L327">
        <f ca="1">VLOOKUP($H327,'Raw data'!$A$3:$L$1417,7,FALSE)</f>
        <v>18.5</v>
      </c>
      <c r="M327">
        <f ca="1">VLOOKUP($H327,'Raw data'!$A$3:$L$1417,8,FALSE)</f>
        <v>19</v>
      </c>
      <c r="N327" t="e">
        <f ca="1">VLOOKUP($H327,'Raw data'!$A$3:$L$1417,2,FALSE)</f>
        <v>#N/A</v>
      </c>
      <c r="O327" t="e">
        <f ca="1">VLOOKUP($H327,'Raw data'!$A$3:$L$1417,10,FALSE)</f>
        <v>#N/A</v>
      </c>
      <c r="P327">
        <f ca="1">VLOOKUP($H327,'Raw data'!$M$3:$N$1243,2,FALSE)</f>
        <v>17.690000000000001</v>
      </c>
    </row>
    <row r="328" spans="1:16" x14ac:dyDescent="0.2">
      <c r="A328" s="13">
        <v>36104</v>
      </c>
      <c r="B328">
        <v>23.83</v>
      </c>
      <c r="E328" s="13">
        <f t="shared" si="21"/>
        <v>36200</v>
      </c>
      <c r="F328">
        <f t="shared" si="20"/>
        <v>19.38</v>
      </c>
      <c r="H328" s="13">
        <f t="shared" ca="1" si="22"/>
        <v>36209</v>
      </c>
      <c r="I328">
        <f t="shared" ca="1" si="23"/>
        <v>18.89</v>
      </c>
      <c r="J328">
        <f ca="1">VLOOKUP(H328,'Raw data'!$A$3:$L$1417,5,FALSE)</f>
        <v>19.850000000000001</v>
      </c>
      <c r="K328" t="e">
        <f ca="1">VLOOKUP($H328,'Raw data'!$A$3:$L$1417,10,FALSE)</f>
        <v>#N/A</v>
      </c>
      <c r="L328">
        <f ca="1">VLOOKUP($H328,'Raw data'!$A$3:$L$1417,7,FALSE)</f>
        <v>19</v>
      </c>
      <c r="M328">
        <f ca="1">VLOOKUP($H328,'Raw data'!$A$3:$L$1417,8,FALSE)</f>
        <v>18.5</v>
      </c>
      <c r="N328" t="e">
        <f ca="1">VLOOKUP($H328,'Raw data'!$A$3:$L$1417,2,FALSE)</f>
        <v>#N/A</v>
      </c>
      <c r="O328" t="e">
        <f ca="1">VLOOKUP($H328,'Raw data'!$A$3:$L$1417,10,FALSE)</f>
        <v>#N/A</v>
      </c>
      <c r="P328">
        <f ca="1">VLOOKUP($H328,'Raw data'!$M$3:$N$1243,2,FALSE)</f>
        <v>18.25</v>
      </c>
    </row>
    <row r="329" spans="1:16" x14ac:dyDescent="0.2">
      <c r="A329" s="13">
        <v>36105</v>
      </c>
      <c r="B329">
        <v>23.91</v>
      </c>
      <c r="E329" s="13">
        <f t="shared" si="21"/>
        <v>36201</v>
      </c>
      <c r="F329">
        <f t="shared" si="20"/>
        <v>19.22</v>
      </c>
      <c r="H329" s="13">
        <f t="shared" ca="1" si="22"/>
        <v>36210</v>
      </c>
      <c r="I329">
        <f t="shared" ca="1" si="23"/>
        <v>18.84</v>
      </c>
      <c r="J329">
        <f ca="1">VLOOKUP(H329,'Raw data'!$A$3:$L$1417,5,FALSE)</f>
        <v>19.16</v>
      </c>
      <c r="K329" t="e">
        <f ca="1">VLOOKUP($H329,'Raw data'!$A$3:$L$1417,10,FALSE)</f>
        <v>#N/A</v>
      </c>
      <c r="L329">
        <f ca="1">VLOOKUP($H329,'Raw data'!$A$3:$L$1417,7,FALSE)</f>
        <v>19.75</v>
      </c>
      <c r="M329" t="e">
        <f ca="1">VLOOKUP($H329,'Raw data'!$A$3:$L$1417,8,FALSE)</f>
        <v>#N/A</v>
      </c>
      <c r="N329" t="e">
        <f ca="1">VLOOKUP($H329,'Raw data'!$A$3:$L$1417,2,FALSE)</f>
        <v>#N/A</v>
      </c>
      <c r="O329" t="e">
        <f ca="1">VLOOKUP($H329,'Raw data'!$A$3:$L$1417,10,FALSE)</f>
        <v>#N/A</v>
      </c>
      <c r="P329">
        <f ca="1">VLOOKUP($H329,'Raw data'!$M$3:$N$1243,2,FALSE)</f>
        <v>18.59</v>
      </c>
    </row>
    <row r="330" spans="1:16" x14ac:dyDescent="0.2">
      <c r="A330" s="13">
        <v>36106</v>
      </c>
      <c r="B330">
        <v>24</v>
      </c>
      <c r="E330" s="13">
        <f t="shared" si="21"/>
        <v>36202</v>
      </c>
      <c r="F330">
        <f t="shared" si="20"/>
        <v>19.37</v>
      </c>
      <c r="H330" s="13">
        <f t="shared" ca="1" si="22"/>
        <v>36213</v>
      </c>
      <c r="I330">
        <f t="shared" ca="1" si="23"/>
        <v>20.309999999999999</v>
      </c>
      <c r="J330">
        <f ca="1">VLOOKUP(H330,'Raw data'!$A$3:$L$1417,5,FALSE)</f>
        <v>22.69</v>
      </c>
      <c r="K330">
        <f ca="1">VLOOKUP($H330,'Raw data'!$A$3:$L$1417,10,FALSE)</f>
        <v>21</v>
      </c>
      <c r="L330">
        <f ca="1">VLOOKUP($H330,'Raw data'!$A$3:$L$1417,7,FALSE)</f>
        <v>21.7</v>
      </c>
      <c r="M330">
        <f ca="1">VLOOKUP($H330,'Raw data'!$A$3:$L$1417,8,FALSE)</f>
        <v>22.5</v>
      </c>
      <c r="N330" t="e">
        <f ca="1">VLOOKUP($H330,'Raw data'!$A$3:$L$1417,2,FALSE)</f>
        <v>#N/A</v>
      </c>
      <c r="O330">
        <f ca="1">VLOOKUP($H330,'Raw data'!$A$3:$L$1417,10,FALSE)</f>
        <v>21</v>
      </c>
      <c r="P330">
        <f ca="1">VLOOKUP($H330,'Raw data'!$M$3:$N$1243,2,FALSE)</f>
        <v>24.08</v>
      </c>
    </row>
    <row r="331" spans="1:16" x14ac:dyDescent="0.2">
      <c r="A331" s="13">
        <v>36107</v>
      </c>
      <c r="B331">
        <v>24</v>
      </c>
      <c r="E331" s="13">
        <f t="shared" si="21"/>
        <v>36203</v>
      </c>
      <c r="F331">
        <f t="shared" si="20"/>
        <v>18.75</v>
      </c>
      <c r="H331" s="13">
        <f t="shared" ca="1" si="22"/>
        <v>36214</v>
      </c>
      <c r="I331">
        <f t="shared" ca="1" si="23"/>
        <v>21.63</v>
      </c>
      <c r="J331">
        <f ca="1">VLOOKUP(H331,'Raw data'!$A$3:$L$1417,5,FALSE)</f>
        <v>25.08</v>
      </c>
      <c r="K331">
        <f ca="1">VLOOKUP($H331,'Raw data'!$A$3:$L$1417,10,FALSE)</f>
        <v>22.5</v>
      </c>
      <c r="L331">
        <f ca="1">VLOOKUP($H331,'Raw data'!$A$3:$L$1417,7,FALSE)</f>
        <v>24.13</v>
      </c>
      <c r="M331" t="e">
        <f ca="1">VLOOKUP($H331,'Raw data'!$A$3:$L$1417,8,FALSE)</f>
        <v>#N/A</v>
      </c>
      <c r="N331" t="e">
        <f ca="1">VLOOKUP($H331,'Raw data'!$A$3:$L$1417,2,FALSE)</f>
        <v>#N/A</v>
      </c>
      <c r="O331">
        <f ca="1">VLOOKUP($H331,'Raw data'!$A$3:$L$1417,10,FALSE)</f>
        <v>22.5</v>
      </c>
      <c r="P331">
        <f ca="1">VLOOKUP($H331,'Raw data'!$M$3:$N$1243,2,FALSE)</f>
        <v>25.71</v>
      </c>
    </row>
    <row r="332" spans="1:16" x14ac:dyDescent="0.2">
      <c r="A332" s="13">
        <v>36108</v>
      </c>
      <c r="B332">
        <v>24.02</v>
      </c>
      <c r="E332" s="13">
        <f t="shared" si="21"/>
        <v>36206</v>
      </c>
      <c r="F332" t="e">
        <f t="shared" si="20"/>
        <v>#N/A</v>
      </c>
      <c r="H332" s="13">
        <f t="shared" ca="1" si="22"/>
        <v>36215</v>
      </c>
      <c r="I332">
        <f t="shared" ca="1" si="23"/>
        <v>20.010000000000002</v>
      </c>
      <c r="J332">
        <f ca="1">VLOOKUP(H332,'Raw data'!$A$3:$L$1417,5,FALSE)</f>
        <v>19.829999999999998</v>
      </c>
      <c r="K332">
        <f ca="1">VLOOKUP($H332,'Raw data'!$A$3:$L$1417,10,FALSE)</f>
        <v>18.25</v>
      </c>
      <c r="L332">
        <f ca="1">VLOOKUP($H332,'Raw data'!$A$3:$L$1417,7,FALSE)</f>
        <v>22.69</v>
      </c>
      <c r="M332">
        <f ca="1">VLOOKUP($H332,'Raw data'!$A$3:$L$1417,8,FALSE)</f>
        <v>21</v>
      </c>
      <c r="N332" t="e">
        <f ca="1">VLOOKUP($H332,'Raw data'!$A$3:$L$1417,2,FALSE)</f>
        <v>#N/A</v>
      </c>
      <c r="O332">
        <f ca="1">VLOOKUP($H332,'Raw data'!$A$3:$L$1417,10,FALSE)</f>
        <v>18.25</v>
      </c>
      <c r="P332">
        <f ca="1">VLOOKUP($H332,'Raw data'!$M$3:$N$1243,2,FALSE)</f>
        <v>21.78</v>
      </c>
    </row>
    <row r="333" spans="1:16" x14ac:dyDescent="0.2">
      <c r="A333" s="13">
        <v>36109</v>
      </c>
      <c r="B333">
        <v>23.4</v>
      </c>
      <c r="E333" s="13">
        <f t="shared" si="21"/>
        <v>36207</v>
      </c>
      <c r="F333">
        <f t="shared" si="20"/>
        <v>18.91</v>
      </c>
      <c r="H333" s="13">
        <f t="shared" ca="1" si="22"/>
        <v>36216</v>
      </c>
      <c r="I333">
        <f t="shared" ca="1" si="23"/>
        <v>19.7</v>
      </c>
      <c r="J333">
        <f ca="1">VLOOKUP(H333,'Raw data'!$A$3:$L$1417,5,FALSE)</f>
        <v>16.649999999999999</v>
      </c>
      <c r="K333">
        <f ca="1">VLOOKUP($H333,'Raw data'!$A$3:$L$1417,10,FALSE)</f>
        <v>17.25</v>
      </c>
      <c r="L333">
        <f ca="1">VLOOKUP($H333,'Raw data'!$A$3:$L$1417,7,FALSE)</f>
        <v>21.25</v>
      </c>
      <c r="M333">
        <f ca="1">VLOOKUP($H333,'Raw data'!$A$3:$L$1417,8,FALSE)</f>
        <v>20</v>
      </c>
      <c r="N333" t="e">
        <f ca="1">VLOOKUP($H333,'Raw data'!$A$3:$L$1417,2,FALSE)</f>
        <v>#N/A</v>
      </c>
      <c r="O333">
        <f ca="1">VLOOKUP($H333,'Raw data'!$A$3:$L$1417,10,FALSE)</f>
        <v>17.25</v>
      </c>
      <c r="P333">
        <f ca="1">VLOOKUP($H333,'Raw data'!$M$3:$N$1243,2,FALSE)</f>
        <v>19.649999999999999</v>
      </c>
    </row>
    <row r="334" spans="1:16" x14ac:dyDescent="0.2">
      <c r="A334" s="13">
        <v>36110</v>
      </c>
      <c r="B334">
        <v>23.36</v>
      </c>
      <c r="E334" s="13">
        <f t="shared" si="21"/>
        <v>36208</v>
      </c>
      <c r="F334">
        <f t="shared" si="20"/>
        <v>19.350000000000001</v>
      </c>
      <c r="H334" s="13">
        <f t="shared" ca="1" si="22"/>
        <v>36217</v>
      </c>
      <c r="I334">
        <f t="shared" ca="1" si="23"/>
        <v>19.170000000000002</v>
      </c>
      <c r="J334">
        <f ca="1">VLOOKUP(H334,'Raw data'!$A$3:$L$1417,5,FALSE)</f>
        <v>16.62</v>
      </c>
      <c r="K334" t="e">
        <f ca="1">VLOOKUP($H334,'Raw data'!$A$3:$L$1417,10,FALSE)</f>
        <v>#N/A</v>
      </c>
      <c r="L334">
        <f ca="1">VLOOKUP($H334,'Raw data'!$A$3:$L$1417,7,FALSE)</f>
        <v>20.67</v>
      </c>
      <c r="M334">
        <f ca="1">VLOOKUP($H334,'Raw data'!$A$3:$L$1417,8,FALSE)</f>
        <v>18.5</v>
      </c>
      <c r="N334" t="e">
        <f ca="1">VLOOKUP($H334,'Raw data'!$A$3:$L$1417,2,FALSE)</f>
        <v>#N/A</v>
      </c>
      <c r="O334" t="e">
        <f ca="1">VLOOKUP($H334,'Raw data'!$A$3:$L$1417,10,FALSE)</f>
        <v>#N/A</v>
      </c>
      <c r="P334">
        <f ca="1">VLOOKUP($H334,'Raw data'!$M$3:$N$1243,2,FALSE)</f>
        <v>18.72</v>
      </c>
    </row>
    <row r="335" spans="1:16" x14ac:dyDescent="0.2">
      <c r="A335" s="13">
        <v>36111</v>
      </c>
      <c r="B335">
        <v>23.39</v>
      </c>
      <c r="E335" s="13">
        <f t="shared" si="21"/>
        <v>36209</v>
      </c>
      <c r="F335">
        <f t="shared" si="20"/>
        <v>18.89</v>
      </c>
      <c r="H335" s="13">
        <f t="shared" ca="1" si="22"/>
        <v>36220</v>
      </c>
      <c r="I335">
        <f t="shared" ca="1" si="23"/>
        <v>19.850000000000001</v>
      </c>
      <c r="J335">
        <f ca="1">VLOOKUP(H335,'Raw data'!$A$3:$L$1417,5,FALSE)</f>
        <v>19.190000000000001</v>
      </c>
      <c r="K335" t="e">
        <f ca="1">VLOOKUP($H335,'Raw data'!$A$3:$L$1417,10,FALSE)</f>
        <v>#N/A</v>
      </c>
      <c r="L335">
        <f ca="1">VLOOKUP($H335,'Raw data'!$A$3:$L$1417,7,FALSE)</f>
        <v>20.420000000000002</v>
      </c>
      <c r="M335">
        <f ca="1">VLOOKUP($H335,'Raw data'!$A$3:$L$1417,8,FALSE)</f>
        <v>18.75</v>
      </c>
      <c r="N335" t="e">
        <f ca="1">VLOOKUP($H335,'Raw data'!$A$3:$L$1417,2,FALSE)</f>
        <v>#N/A</v>
      </c>
      <c r="O335" t="e">
        <f ca="1">VLOOKUP($H335,'Raw data'!$A$3:$L$1417,10,FALSE)</f>
        <v>#N/A</v>
      </c>
      <c r="P335">
        <f ca="1">VLOOKUP($H335,'Raw data'!$M$3:$N$1243,2,FALSE)</f>
        <v>18.71</v>
      </c>
    </row>
    <row r="336" spans="1:16" x14ac:dyDescent="0.2">
      <c r="A336" s="13">
        <v>36112</v>
      </c>
      <c r="B336">
        <v>26.41</v>
      </c>
      <c r="E336" s="13">
        <f t="shared" si="21"/>
        <v>36210</v>
      </c>
      <c r="F336">
        <f t="shared" si="20"/>
        <v>18.84</v>
      </c>
      <c r="H336" s="13">
        <f t="shared" ca="1" si="22"/>
        <v>36221</v>
      </c>
      <c r="I336">
        <f t="shared" ca="1" si="23"/>
        <v>19.38</v>
      </c>
      <c r="J336">
        <f ca="1">VLOOKUP(H336,'Raw data'!$A$3:$L$1417,5,FALSE)</f>
        <v>17.79</v>
      </c>
      <c r="K336">
        <f ca="1">VLOOKUP($H336,'Raw data'!$A$3:$L$1417,10,FALSE)</f>
        <v>18.5</v>
      </c>
      <c r="L336">
        <f ca="1">VLOOKUP($H336,'Raw data'!$A$3:$L$1417,7,FALSE)</f>
        <v>20.25</v>
      </c>
      <c r="M336">
        <f ca="1">VLOOKUP($H336,'Raw data'!$A$3:$L$1417,8,FALSE)</f>
        <v>18.86</v>
      </c>
      <c r="N336" t="e">
        <f ca="1">VLOOKUP($H336,'Raw data'!$A$3:$L$1417,2,FALSE)</f>
        <v>#N/A</v>
      </c>
      <c r="O336">
        <f ca="1">VLOOKUP($H336,'Raw data'!$A$3:$L$1417,10,FALSE)</f>
        <v>18.5</v>
      </c>
      <c r="P336">
        <f ca="1">VLOOKUP($H336,'Raw data'!$M$3:$N$1243,2,FALSE)</f>
        <v>18.41</v>
      </c>
    </row>
    <row r="337" spans="1:16" x14ac:dyDescent="0.2">
      <c r="A337" s="13">
        <v>36113</v>
      </c>
      <c r="B337">
        <v>24.15</v>
      </c>
      <c r="E337" s="13">
        <f t="shared" si="21"/>
        <v>36213</v>
      </c>
      <c r="F337">
        <f t="shared" si="20"/>
        <v>20.309999999999999</v>
      </c>
      <c r="H337" s="13">
        <f t="shared" ca="1" si="22"/>
        <v>36222</v>
      </c>
      <c r="I337">
        <f t="shared" ca="1" si="23"/>
        <v>19.86</v>
      </c>
      <c r="J337">
        <f ca="1">VLOOKUP(H337,'Raw data'!$A$3:$L$1417,5,FALSE)</f>
        <v>18.059999999999999</v>
      </c>
      <c r="K337">
        <f ca="1">VLOOKUP($H337,'Raw data'!$A$3:$L$1417,10,FALSE)</f>
        <v>18.57</v>
      </c>
      <c r="L337">
        <f ca="1">VLOOKUP($H337,'Raw data'!$A$3:$L$1417,7,FALSE)</f>
        <v>20.13</v>
      </c>
      <c r="M337">
        <f ca="1">VLOOKUP($H337,'Raw data'!$A$3:$L$1417,8,FALSE)</f>
        <v>18.78</v>
      </c>
      <c r="N337" t="e">
        <f ca="1">VLOOKUP($H337,'Raw data'!$A$3:$L$1417,2,FALSE)</f>
        <v>#N/A</v>
      </c>
      <c r="O337">
        <f ca="1">VLOOKUP($H337,'Raw data'!$A$3:$L$1417,10,FALSE)</f>
        <v>18.57</v>
      </c>
      <c r="P337">
        <f ca="1">VLOOKUP($H337,'Raw data'!$M$3:$N$1243,2,FALSE)</f>
        <v>18.63</v>
      </c>
    </row>
    <row r="338" spans="1:16" x14ac:dyDescent="0.2">
      <c r="A338" s="13">
        <v>36114</v>
      </c>
      <c r="B338">
        <v>23.7</v>
      </c>
      <c r="E338" s="13">
        <f t="shared" si="21"/>
        <v>36214</v>
      </c>
      <c r="F338">
        <f t="shared" si="20"/>
        <v>21.63</v>
      </c>
      <c r="H338" s="13">
        <f t="shared" ca="1" si="22"/>
        <v>36223</v>
      </c>
      <c r="I338">
        <f t="shared" ca="1" si="23"/>
        <v>18.97</v>
      </c>
      <c r="J338">
        <f ca="1">VLOOKUP(H338,'Raw data'!$A$3:$L$1417,5,FALSE)</f>
        <v>19.77</v>
      </c>
      <c r="K338" t="e">
        <f ca="1">VLOOKUP($H338,'Raw data'!$A$3:$L$1417,10,FALSE)</f>
        <v>#N/A</v>
      </c>
      <c r="L338">
        <f ca="1">VLOOKUP($H338,'Raw data'!$A$3:$L$1417,7,FALSE)</f>
        <v>19.88</v>
      </c>
      <c r="M338">
        <f ca="1">VLOOKUP($H338,'Raw data'!$A$3:$L$1417,8,FALSE)</f>
        <v>18.829999999999998</v>
      </c>
      <c r="N338" t="e">
        <f ca="1">VLOOKUP($H338,'Raw data'!$A$3:$L$1417,2,FALSE)</f>
        <v>#N/A</v>
      </c>
      <c r="O338" t="e">
        <f ca="1">VLOOKUP($H338,'Raw data'!$A$3:$L$1417,10,FALSE)</f>
        <v>#N/A</v>
      </c>
      <c r="P338">
        <f ca="1">VLOOKUP($H338,'Raw data'!$M$3:$N$1243,2,FALSE)</f>
        <v>18.86</v>
      </c>
    </row>
    <row r="339" spans="1:16" x14ac:dyDescent="0.2">
      <c r="A339" s="13">
        <v>36115</v>
      </c>
      <c r="B339">
        <v>26.16</v>
      </c>
      <c r="E339" s="13">
        <f t="shared" si="21"/>
        <v>36215</v>
      </c>
      <c r="F339">
        <f t="shared" si="20"/>
        <v>20.010000000000002</v>
      </c>
      <c r="H339" s="13">
        <f t="shared" ca="1" si="22"/>
        <v>36224</v>
      </c>
      <c r="I339">
        <f t="shared" ca="1" si="23"/>
        <v>19.7</v>
      </c>
      <c r="J339">
        <f ca="1">VLOOKUP(H339,'Raw data'!$A$3:$L$1417,5,FALSE)</f>
        <v>20.440000000000001</v>
      </c>
      <c r="K339" t="e">
        <f ca="1">VLOOKUP($H339,'Raw data'!$A$3:$L$1417,10,FALSE)</f>
        <v>#N/A</v>
      </c>
      <c r="L339">
        <f ca="1">VLOOKUP($H339,'Raw data'!$A$3:$L$1417,7,FALSE)</f>
        <v>22.25</v>
      </c>
      <c r="M339">
        <f ca="1">VLOOKUP($H339,'Raw data'!$A$3:$L$1417,8,FALSE)</f>
        <v>21</v>
      </c>
      <c r="N339" t="e">
        <f ca="1">VLOOKUP($H339,'Raw data'!$A$3:$L$1417,2,FALSE)</f>
        <v>#N/A</v>
      </c>
      <c r="O339" t="e">
        <f ca="1">VLOOKUP($H339,'Raw data'!$A$3:$L$1417,10,FALSE)</f>
        <v>#N/A</v>
      </c>
      <c r="P339">
        <f ca="1">VLOOKUP($H339,'Raw data'!$M$3:$N$1243,2,FALSE)</f>
        <v>21.66</v>
      </c>
    </row>
    <row r="340" spans="1:16" x14ac:dyDescent="0.2">
      <c r="A340" s="13">
        <v>36116</v>
      </c>
      <c r="B340">
        <v>25.21</v>
      </c>
      <c r="E340" s="13">
        <f t="shared" si="21"/>
        <v>36216</v>
      </c>
      <c r="F340">
        <f t="shared" si="20"/>
        <v>19.7</v>
      </c>
      <c r="H340" s="13">
        <f t="shared" ca="1" si="22"/>
        <v>36227</v>
      </c>
      <c r="I340">
        <f t="shared" ca="1" si="23"/>
        <v>20.059999999999999</v>
      </c>
      <c r="J340">
        <f ca="1">VLOOKUP(H340,'Raw data'!$A$3:$L$1417,5,FALSE)</f>
        <v>22.56</v>
      </c>
      <c r="K340" t="e">
        <f ca="1">VLOOKUP($H340,'Raw data'!$A$3:$L$1417,10,FALSE)</f>
        <v>#N/A</v>
      </c>
      <c r="L340">
        <f ca="1">VLOOKUP($H340,'Raw data'!$A$3:$L$1417,7,FALSE)</f>
        <v>24.8</v>
      </c>
      <c r="M340">
        <f ca="1">VLOOKUP($H340,'Raw data'!$A$3:$L$1417,8,FALSE)</f>
        <v>22</v>
      </c>
      <c r="N340" t="e">
        <f ca="1">VLOOKUP($H340,'Raw data'!$A$3:$L$1417,2,FALSE)</f>
        <v>#N/A</v>
      </c>
      <c r="O340" t="e">
        <f ca="1">VLOOKUP($H340,'Raw data'!$A$3:$L$1417,10,FALSE)</f>
        <v>#N/A</v>
      </c>
      <c r="P340">
        <f ca="1">VLOOKUP($H340,'Raw data'!$M$3:$N$1243,2,FALSE)</f>
        <v>24.64</v>
      </c>
    </row>
    <row r="341" spans="1:16" x14ac:dyDescent="0.2">
      <c r="A341" s="13">
        <v>36117</v>
      </c>
      <c r="B341">
        <v>25.27</v>
      </c>
      <c r="E341" s="13">
        <f t="shared" si="21"/>
        <v>36217</v>
      </c>
      <c r="F341">
        <f t="shared" si="20"/>
        <v>19.170000000000002</v>
      </c>
      <c r="H341" s="13">
        <f t="shared" ca="1" si="22"/>
        <v>36228</v>
      </c>
      <c r="I341">
        <f t="shared" ca="1" si="23"/>
        <v>20.149999999999999</v>
      </c>
      <c r="J341">
        <f ca="1">VLOOKUP(H341,'Raw data'!$A$3:$L$1417,5,FALSE)</f>
        <v>20.13</v>
      </c>
      <c r="K341" t="e">
        <f ca="1">VLOOKUP($H341,'Raw data'!$A$3:$L$1417,10,FALSE)</f>
        <v>#N/A</v>
      </c>
      <c r="L341">
        <f ca="1">VLOOKUP($H341,'Raw data'!$A$3:$L$1417,7,FALSE)</f>
        <v>22.51</v>
      </c>
      <c r="M341">
        <f ca="1">VLOOKUP($H341,'Raw data'!$A$3:$L$1417,8,FALSE)</f>
        <v>19.98</v>
      </c>
      <c r="N341" t="e">
        <f ca="1">VLOOKUP($H341,'Raw data'!$A$3:$L$1417,2,FALSE)</f>
        <v>#N/A</v>
      </c>
      <c r="O341" t="e">
        <f ca="1">VLOOKUP($H341,'Raw data'!$A$3:$L$1417,10,FALSE)</f>
        <v>#N/A</v>
      </c>
      <c r="P341">
        <f ca="1">VLOOKUP($H341,'Raw data'!$M$3:$N$1243,2,FALSE)</f>
        <v>21.95</v>
      </c>
    </row>
    <row r="342" spans="1:16" x14ac:dyDescent="0.2">
      <c r="A342" s="13">
        <v>36118</v>
      </c>
      <c r="B342">
        <v>25.55</v>
      </c>
      <c r="E342" s="13">
        <f t="shared" si="21"/>
        <v>36220</v>
      </c>
      <c r="F342">
        <f t="shared" si="20"/>
        <v>19.850000000000001</v>
      </c>
      <c r="H342" s="13">
        <f t="shared" ca="1" si="22"/>
        <v>36229</v>
      </c>
      <c r="I342">
        <f t="shared" ca="1" si="23"/>
        <v>20</v>
      </c>
      <c r="J342">
        <f ca="1">VLOOKUP(H342,'Raw data'!$A$3:$L$1417,5,FALSE)</f>
        <v>20.07</v>
      </c>
      <c r="K342">
        <f ca="1">VLOOKUP($H342,'Raw data'!$A$3:$L$1417,10,FALSE)</f>
        <v>19</v>
      </c>
      <c r="L342">
        <f ca="1">VLOOKUP($H342,'Raw data'!$A$3:$L$1417,7,FALSE)</f>
        <v>23.88</v>
      </c>
      <c r="M342">
        <f ca="1">VLOOKUP($H342,'Raw data'!$A$3:$L$1417,8,FALSE)</f>
        <v>21.5</v>
      </c>
      <c r="N342" t="e">
        <f ca="1">VLOOKUP($H342,'Raw data'!$A$3:$L$1417,2,FALSE)</f>
        <v>#N/A</v>
      </c>
      <c r="O342">
        <f ca="1">VLOOKUP($H342,'Raw data'!$A$3:$L$1417,10,FALSE)</f>
        <v>19</v>
      </c>
      <c r="P342">
        <f ca="1">VLOOKUP($H342,'Raw data'!$M$3:$N$1243,2,FALSE)</f>
        <v>22.87</v>
      </c>
    </row>
    <row r="343" spans="1:16" x14ac:dyDescent="0.2">
      <c r="A343" s="13">
        <v>36119</v>
      </c>
      <c r="B343">
        <v>24.57</v>
      </c>
      <c r="E343" s="13">
        <f t="shared" si="21"/>
        <v>36221</v>
      </c>
      <c r="F343">
        <f t="shared" si="20"/>
        <v>19.38</v>
      </c>
      <c r="H343" s="13">
        <f t="shared" ca="1" si="22"/>
        <v>36230</v>
      </c>
      <c r="I343">
        <f t="shared" ca="1" si="23"/>
        <v>20.079999999999998</v>
      </c>
      <c r="J343">
        <f ca="1">VLOOKUP(H343,'Raw data'!$A$3:$L$1417,5,FALSE)</f>
        <v>25.08</v>
      </c>
      <c r="K343" t="e">
        <f ca="1">VLOOKUP($H343,'Raw data'!$A$3:$L$1417,10,FALSE)</f>
        <v>#N/A</v>
      </c>
      <c r="L343">
        <f ca="1">VLOOKUP($H343,'Raw data'!$A$3:$L$1417,7,FALSE)</f>
        <v>24.67</v>
      </c>
      <c r="M343">
        <f ca="1">VLOOKUP($H343,'Raw data'!$A$3:$L$1417,8,FALSE)</f>
        <v>24</v>
      </c>
      <c r="N343" t="e">
        <f ca="1">VLOOKUP($H343,'Raw data'!$A$3:$L$1417,2,FALSE)</f>
        <v>#N/A</v>
      </c>
      <c r="O343" t="e">
        <f ca="1">VLOOKUP($H343,'Raw data'!$A$3:$L$1417,10,FALSE)</f>
        <v>#N/A</v>
      </c>
      <c r="P343">
        <f ca="1">VLOOKUP($H343,'Raw data'!$M$3:$N$1243,2,FALSE)</f>
        <v>24.24</v>
      </c>
    </row>
    <row r="344" spans="1:16" x14ac:dyDescent="0.2">
      <c r="A344" s="13">
        <v>36120</v>
      </c>
      <c r="B344">
        <v>22</v>
      </c>
      <c r="E344" s="13">
        <f t="shared" si="21"/>
        <v>36222</v>
      </c>
      <c r="F344">
        <f t="shared" si="20"/>
        <v>19.86</v>
      </c>
      <c r="H344" s="13">
        <f t="shared" ca="1" si="22"/>
        <v>36231</v>
      </c>
      <c r="I344">
        <f t="shared" ca="1" si="23"/>
        <v>19.899999999999999</v>
      </c>
      <c r="J344">
        <f ca="1">VLOOKUP(H344,'Raw data'!$A$3:$L$1417,5,FALSE)</f>
        <v>25.38</v>
      </c>
      <c r="K344" t="e">
        <f ca="1">VLOOKUP($H344,'Raw data'!$A$3:$L$1417,10,FALSE)</f>
        <v>#N/A</v>
      </c>
      <c r="L344">
        <f ca="1">VLOOKUP($H344,'Raw data'!$A$3:$L$1417,7,FALSE)</f>
        <v>27.3</v>
      </c>
      <c r="M344">
        <f ca="1">VLOOKUP($H344,'Raw data'!$A$3:$L$1417,8,FALSE)</f>
        <v>23.69</v>
      </c>
      <c r="N344" t="e">
        <f ca="1">VLOOKUP($H344,'Raw data'!$A$3:$L$1417,2,FALSE)</f>
        <v>#N/A</v>
      </c>
      <c r="O344" t="e">
        <f ca="1">VLOOKUP($H344,'Raw data'!$A$3:$L$1417,10,FALSE)</f>
        <v>#N/A</v>
      </c>
      <c r="P344">
        <f ca="1">VLOOKUP($H344,'Raw data'!$M$3:$N$1243,2,FALSE)</f>
        <v>25.47</v>
      </c>
    </row>
    <row r="345" spans="1:16" x14ac:dyDescent="0.2">
      <c r="A345" s="13">
        <v>36121</v>
      </c>
      <c r="B345">
        <v>23.42</v>
      </c>
      <c r="E345" s="13">
        <f t="shared" si="21"/>
        <v>36223</v>
      </c>
      <c r="F345">
        <f t="shared" si="20"/>
        <v>18.97</v>
      </c>
      <c r="H345" s="13">
        <f t="shared" ca="1" si="22"/>
        <v>36234</v>
      </c>
      <c r="I345">
        <f t="shared" ca="1" si="23"/>
        <v>19.75</v>
      </c>
      <c r="J345">
        <f ca="1">VLOOKUP(H345,'Raw data'!$A$3:$L$1417,5,FALSE)</f>
        <v>23.88</v>
      </c>
      <c r="K345" t="e">
        <f ca="1">VLOOKUP($H345,'Raw data'!$A$3:$L$1417,10,FALSE)</f>
        <v>#N/A</v>
      </c>
      <c r="L345">
        <f ca="1">VLOOKUP($H345,'Raw data'!$A$3:$L$1417,7,FALSE)</f>
        <v>22.5</v>
      </c>
      <c r="M345">
        <f ca="1">VLOOKUP($H345,'Raw data'!$A$3:$L$1417,8,FALSE)</f>
        <v>19.43</v>
      </c>
      <c r="N345" t="e">
        <f ca="1">VLOOKUP($H345,'Raw data'!$A$3:$L$1417,2,FALSE)</f>
        <v>#N/A</v>
      </c>
      <c r="O345" t="e">
        <f ca="1">VLOOKUP($H345,'Raw data'!$A$3:$L$1417,10,FALSE)</f>
        <v>#N/A</v>
      </c>
      <c r="P345">
        <f ca="1">VLOOKUP($H345,'Raw data'!$M$3:$N$1243,2,FALSE)</f>
        <v>24.57</v>
      </c>
    </row>
    <row r="346" spans="1:16" x14ac:dyDescent="0.2">
      <c r="A346" s="13">
        <v>36122</v>
      </c>
      <c r="B346">
        <v>23.77</v>
      </c>
      <c r="E346" s="13">
        <f t="shared" si="21"/>
        <v>36224</v>
      </c>
      <c r="F346">
        <f t="shared" si="20"/>
        <v>19.7</v>
      </c>
      <c r="H346" s="13">
        <f t="shared" ca="1" si="22"/>
        <v>36235</v>
      </c>
      <c r="I346">
        <f t="shared" ca="1" si="23"/>
        <v>18.91</v>
      </c>
      <c r="J346">
        <f ca="1">VLOOKUP(H346,'Raw data'!$A$3:$L$1417,5,FALSE)</f>
        <v>19.829999999999998</v>
      </c>
      <c r="K346">
        <f ca="1">VLOOKUP($H346,'Raw data'!$A$3:$L$1417,10,FALSE)</f>
        <v>22</v>
      </c>
      <c r="L346">
        <f ca="1">VLOOKUP($H346,'Raw data'!$A$3:$L$1417,7,FALSE)</f>
        <v>22.88</v>
      </c>
      <c r="M346">
        <f ca="1">VLOOKUP($H346,'Raw data'!$A$3:$L$1417,8,FALSE)</f>
        <v>20.38</v>
      </c>
      <c r="N346" t="e">
        <f ca="1">VLOOKUP($H346,'Raw data'!$A$3:$L$1417,2,FALSE)</f>
        <v>#N/A</v>
      </c>
      <c r="O346">
        <f ca="1">VLOOKUP($H346,'Raw data'!$A$3:$L$1417,10,FALSE)</f>
        <v>22</v>
      </c>
      <c r="P346">
        <f ca="1">VLOOKUP($H346,'Raw data'!$M$3:$N$1243,2,FALSE)</f>
        <v>22.68</v>
      </c>
    </row>
    <row r="347" spans="1:16" x14ac:dyDescent="0.2">
      <c r="A347" s="13">
        <v>36123</v>
      </c>
      <c r="B347">
        <v>23.2</v>
      </c>
      <c r="E347" s="13">
        <f t="shared" si="21"/>
        <v>36227</v>
      </c>
      <c r="F347">
        <f t="shared" si="20"/>
        <v>20.059999999999999</v>
      </c>
      <c r="H347" s="13">
        <f t="shared" ca="1" si="22"/>
        <v>36236</v>
      </c>
      <c r="I347">
        <f t="shared" ca="1" si="23"/>
        <v>18.899999999999999</v>
      </c>
      <c r="J347">
        <f ca="1">VLOOKUP(H347,'Raw data'!$A$3:$L$1417,5,FALSE)</f>
        <v>17.55</v>
      </c>
      <c r="K347">
        <f ca="1">VLOOKUP($H347,'Raw data'!$A$3:$L$1417,10,FALSE)</f>
        <v>19.170000000000002</v>
      </c>
      <c r="L347">
        <f ca="1">VLOOKUP($H347,'Raw data'!$A$3:$L$1417,7,FALSE)</f>
        <v>21.6</v>
      </c>
      <c r="M347">
        <f ca="1">VLOOKUP($H347,'Raw data'!$A$3:$L$1417,8,FALSE)</f>
        <v>20.56</v>
      </c>
      <c r="N347" t="e">
        <f ca="1">VLOOKUP($H347,'Raw data'!$A$3:$L$1417,2,FALSE)</f>
        <v>#N/A</v>
      </c>
      <c r="O347">
        <f ca="1">VLOOKUP($H347,'Raw data'!$A$3:$L$1417,10,FALSE)</f>
        <v>19.170000000000002</v>
      </c>
      <c r="P347">
        <f ca="1">VLOOKUP($H347,'Raw data'!$M$3:$N$1243,2,FALSE)</f>
        <v>20.38</v>
      </c>
    </row>
    <row r="348" spans="1:16" x14ac:dyDescent="0.2">
      <c r="A348" s="13">
        <v>36124</v>
      </c>
      <c r="B348">
        <v>22.07</v>
      </c>
      <c r="E348" s="13">
        <f t="shared" si="21"/>
        <v>36228</v>
      </c>
      <c r="F348">
        <f t="shared" si="20"/>
        <v>20.149999999999999</v>
      </c>
      <c r="H348" s="13">
        <f t="shared" ca="1" si="22"/>
        <v>36237</v>
      </c>
      <c r="I348">
        <f t="shared" ca="1" si="23"/>
        <v>19</v>
      </c>
      <c r="J348">
        <f ca="1">VLOOKUP(H348,'Raw data'!$A$3:$L$1417,5,FALSE)</f>
        <v>17.53</v>
      </c>
      <c r="K348" t="e">
        <f ca="1">VLOOKUP($H348,'Raw data'!$A$3:$L$1417,10,FALSE)</f>
        <v>#N/A</v>
      </c>
      <c r="L348">
        <f ca="1">VLOOKUP($H348,'Raw data'!$A$3:$L$1417,7,FALSE)</f>
        <v>20.39</v>
      </c>
      <c r="M348">
        <f ca="1">VLOOKUP($H348,'Raw data'!$A$3:$L$1417,8,FALSE)</f>
        <v>19.88</v>
      </c>
      <c r="N348" t="e">
        <f ca="1">VLOOKUP($H348,'Raw data'!$A$3:$L$1417,2,FALSE)</f>
        <v>#N/A</v>
      </c>
      <c r="O348" t="e">
        <f ca="1">VLOOKUP($H348,'Raw data'!$A$3:$L$1417,10,FALSE)</f>
        <v>#N/A</v>
      </c>
      <c r="P348">
        <f ca="1">VLOOKUP($H348,'Raw data'!$M$3:$N$1243,2,FALSE)</f>
        <v>19.03</v>
      </c>
    </row>
    <row r="349" spans="1:16" x14ac:dyDescent="0.2">
      <c r="A349" s="13">
        <v>36129</v>
      </c>
      <c r="B349">
        <v>20.62</v>
      </c>
      <c r="E349" s="13">
        <f t="shared" si="21"/>
        <v>36229</v>
      </c>
      <c r="F349">
        <f t="shared" si="20"/>
        <v>20</v>
      </c>
      <c r="H349" s="13">
        <f t="shared" ca="1" si="22"/>
        <v>36238</v>
      </c>
      <c r="I349">
        <f t="shared" ca="1" si="23"/>
        <v>19.03</v>
      </c>
      <c r="J349">
        <f ca="1">VLOOKUP(H349,'Raw data'!$A$3:$L$1417,5,FALSE)</f>
        <v>17.66</v>
      </c>
      <c r="K349">
        <f ca="1">VLOOKUP($H349,'Raw data'!$A$3:$L$1417,10,FALSE)</f>
        <v>18.5</v>
      </c>
      <c r="L349">
        <f ca="1">VLOOKUP($H349,'Raw data'!$A$3:$L$1417,7,FALSE)</f>
        <v>20.58</v>
      </c>
      <c r="M349">
        <f ca="1">VLOOKUP($H349,'Raw data'!$A$3:$L$1417,8,FALSE)</f>
        <v>19.38</v>
      </c>
      <c r="N349" t="e">
        <f ca="1">VLOOKUP($H349,'Raw data'!$A$3:$L$1417,2,FALSE)</f>
        <v>#N/A</v>
      </c>
      <c r="O349">
        <f ca="1">VLOOKUP($H349,'Raw data'!$A$3:$L$1417,10,FALSE)</f>
        <v>18.5</v>
      </c>
      <c r="P349">
        <f ca="1">VLOOKUP($H349,'Raw data'!$M$3:$N$1243,2,FALSE)</f>
        <v>19.12</v>
      </c>
    </row>
    <row r="350" spans="1:16" x14ac:dyDescent="0.2">
      <c r="A350" s="13">
        <v>36130</v>
      </c>
      <c r="B350">
        <v>17.75</v>
      </c>
      <c r="E350" s="13">
        <f t="shared" si="21"/>
        <v>36230</v>
      </c>
      <c r="F350">
        <f t="shared" si="20"/>
        <v>20.079999999999998</v>
      </c>
      <c r="H350" s="13">
        <f t="shared" ca="1" si="22"/>
        <v>36241</v>
      </c>
      <c r="I350">
        <f t="shared" ca="1" si="23"/>
        <v>19.309999999999999</v>
      </c>
      <c r="J350">
        <f ca="1">VLOOKUP(H350,'Raw data'!$A$3:$L$1417,5,FALSE)</f>
        <v>18.63</v>
      </c>
      <c r="K350" t="e">
        <f ca="1">VLOOKUP($H350,'Raw data'!$A$3:$L$1417,10,FALSE)</f>
        <v>#N/A</v>
      </c>
      <c r="L350">
        <f ca="1">VLOOKUP($H350,'Raw data'!$A$3:$L$1417,7,FALSE)</f>
        <v>21.15</v>
      </c>
      <c r="M350">
        <f ca="1">VLOOKUP($H350,'Raw data'!$A$3:$L$1417,8,FALSE)</f>
        <v>19.5</v>
      </c>
      <c r="N350" t="e">
        <f ca="1">VLOOKUP($H350,'Raw data'!$A$3:$L$1417,2,FALSE)</f>
        <v>#N/A</v>
      </c>
      <c r="O350" t="e">
        <f ca="1">VLOOKUP($H350,'Raw data'!$A$3:$L$1417,10,FALSE)</f>
        <v>#N/A</v>
      </c>
      <c r="P350">
        <f ca="1">VLOOKUP($H350,'Raw data'!$M$3:$N$1243,2,FALSE)</f>
        <v>22.78</v>
      </c>
    </row>
    <row r="351" spans="1:16" x14ac:dyDescent="0.2">
      <c r="A351" s="13">
        <v>36131</v>
      </c>
      <c r="B351">
        <v>17.79</v>
      </c>
      <c r="E351" s="13">
        <f t="shared" si="21"/>
        <v>36231</v>
      </c>
      <c r="F351">
        <f t="shared" si="20"/>
        <v>19.899999999999999</v>
      </c>
      <c r="H351" s="13">
        <f t="shared" ca="1" si="22"/>
        <v>36242</v>
      </c>
      <c r="I351">
        <f t="shared" ca="1" si="23"/>
        <v>19.21</v>
      </c>
      <c r="J351">
        <f ca="1">VLOOKUP(H351,'Raw data'!$A$3:$L$1417,5,FALSE)</f>
        <v>19.600000000000001</v>
      </c>
      <c r="K351" t="e">
        <f ca="1">VLOOKUP($H351,'Raw data'!$A$3:$L$1417,10,FALSE)</f>
        <v>#N/A</v>
      </c>
      <c r="L351">
        <f ca="1">VLOOKUP($H351,'Raw data'!$A$3:$L$1417,7,FALSE)</f>
        <v>22.17</v>
      </c>
      <c r="M351">
        <f ca="1">VLOOKUP($H351,'Raw data'!$A$3:$L$1417,8,FALSE)</f>
        <v>20.75</v>
      </c>
      <c r="N351" t="e">
        <f ca="1">VLOOKUP($H351,'Raw data'!$A$3:$L$1417,2,FALSE)</f>
        <v>#N/A</v>
      </c>
      <c r="O351" t="e">
        <f ca="1">VLOOKUP($H351,'Raw data'!$A$3:$L$1417,10,FALSE)</f>
        <v>#N/A</v>
      </c>
      <c r="P351">
        <f ca="1">VLOOKUP($H351,'Raw data'!$M$3:$N$1243,2,FALSE)</f>
        <v>21.63</v>
      </c>
    </row>
    <row r="352" spans="1:16" x14ac:dyDescent="0.2">
      <c r="A352" s="13">
        <v>36132</v>
      </c>
      <c r="B352">
        <v>17.61</v>
      </c>
      <c r="E352" s="13">
        <f t="shared" si="21"/>
        <v>36234</v>
      </c>
      <c r="F352">
        <f t="shared" si="20"/>
        <v>19.75</v>
      </c>
      <c r="H352" s="13">
        <f t="shared" ca="1" si="22"/>
        <v>36243</v>
      </c>
      <c r="I352">
        <f t="shared" ca="1" si="23"/>
        <v>19.399999999999999</v>
      </c>
      <c r="J352">
        <f ca="1">VLOOKUP(H352,'Raw data'!$A$3:$L$1417,5,FALSE)</f>
        <v>19.88</v>
      </c>
      <c r="K352">
        <f ca="1">VLOOKUP($H352,'Raw data'!$A$3:$L$1417,10,FALSE)</f>
        <v>21.5</v>
      </c>
      <c r="L352">
        <f ca="1">VLOOKUP($H352,'Raw data'!$A$3:$L$1417,7,FALSE)</f>
        <v>22.95</v>
      </c>
      <c r="M352">
        <f ca="1">VLOOKUP($H352,'Raw data'!$A$3:$L$1417,8,FALSE)</f>
        <v>22</v>
      </c>
      <c r="N352" t="e">
        <f ca="1">VLOOKUP($H352,'Raw data'!$A$3:$L$1417,2,FALSE)</f>
        <v>#N/A</v>
      </c>
      <c r="O352">
        <f ca="1">VLOOKUP($H352,'Raw data'!$A$3:$L$1417,10,FALSE)</f>
        <v>21.5</v>
      </c>
      <c r="P352">
        <f ca="1">VLOOKUP($H352,'Raw data'!$M$3:$N$1243,2,FALSE)</f>
        <v>21.36</v>
      </c>
    </row>
    <row r="353" spans="1:16" x14ac:dyDescent="0.2">
      <c r="A353" s="13">
        <v>36133</v>
      </c>
      <c r="B353">
        <v>17.510000000000002</v>
      </c>
      <c r="E353" s="13">
        <f t="shared" si="21"/>
        <v>36235</v>
      </c>
      <c r="F353">
        <f t="shared" si="20"/>
        <v>18.91</v>
      </c>
      <c r="H353" s="13">
        <f t="shared" ca="1" si="22"/>
        <v>36244</v>
      </c>
      <c r="I353">
        <f t="shared" ca="1" si="23"/>
        <v>19.059999999999999</v>
      </c>
      <c r="J353">
        <f ca="1">VLOOKUP(H353,'Raw data'!$A$3:$L$1417,5,FALSE)</f>
        <v>19.43</v>
      </c>
      <c r="K353">
        <f ca="1">VLOOKUP($H353,'Raw data'!$A$3:$L$1417,10,FALSE)</f>
        <v>20.38</v>
      </c>
      <c r="L353">
        <f ca="1">VLOOKUP($H353,'Raw data'!$A$3:$L$1417,7,FALSE)</f>
        <v>21.92</v>
      </c>
      <c r="M353">
        <f ca="1">VLOOKUP($H353,'Raw data'!$A$3:$L$1417,8,FALSE)</f>
        <v>20.5</v>
      </c>
      <c r="N353" t="e">
        <f ca="1">VLOOKUP($H353,'Raw data'!$A$3:$L$1417,2,FALSE)</f>
        <v>#N/A</v>
      </c>
      <c r="O353">
        <f ca="1">VLOOKUP($H353,'Raw data'!$A$3:$L$1417,10,FALSE)</f>
        <v>20.38</v>
      </c>
      <c r="P353">
        <f ca="1">VLOOKUP($H353,'Raw data'!$M$3:$N$1243,2,FALSE)</f>
        <v>21.21</v>
      </c>
    </row>
    <row r="354" spans="1:16" x14ac:dyDescent="0.2">
      <c r="A354" s="13">
        <v>36134</v>
      </c>
      <c r="B354">
        <v>16.5</v>
      </c>
      <c r="E354" s="13">
        <f t="shared" si="21"/>
        <v>36236</v>
      </c>
      <c r="F354">
        <f t="shared" si="20"/>
        <v>18.899999999999999</v>
      </c>
      <c r="H354" s="13">
        <f t="shared" ca="1" si="22"/>
        <v>36245</v>
      </c>
      <c r="I354">
        <f t="shared" ca="1" si="23"/>
        <v>19.329999999999998</v>
      </c>
      <c r="J354">
        <f ca="1">VLOOKUP(H354,'Raw data'!$A$3:$L$1417,5,FALSE)</f>
        <v>18.43</v>
      </c>
      <c r="K354">
        <f ca="1">VLOOKUP($H354,'Raw data'!$A$3:$L$1417,10,FALSE)</f>
        <v>21.33</v>
      </c>
      <c r="L354">
        <f ca="1">VLOOKUP($H354,'Raw data'!$A$3:$L$1417,7,FALSE)</f>
        <v>21.91</v>
      </c>
      <c r="M354">
        <f ca="1">VLOOKUP($H354,'Raw data'!$A$3:$L$1417,8,FALSE)</f>
        <v>20.25</v>
      </c>
      <c r="N354" t="e">
        <f ca="1">VLOOKUP($H354,'Raw data'!$A$3:$L$1417,2,FALSE)</f>
        <v>#N/A</v>
      </c>
      <c r="O354">
        <f ca="1">VLOOKUP($H354,'Raw data'!$A$3:$L$1417,10,FALSE)</f>
        <v>21.33</v>
      </c>
      <c r="P354">
        <f ca="1">VLOOKUP($H354,'Raw data'!$M$3:$N$1243,2,FALSE)</f>
        <v>20.39</v>
      </c>
    </row>
    <row r="355" spans="1:16" x14ac:dyDescent="0.2">
      <c r="A355" s="13">
        <v>36135</v>
      </c>
      <c r="B355">
        <v>16.5</v>
      </c>
      <c r="E355" s="13">
        <f t="shared" si="21"/>
        <v>36237</v>
      </c>
      <c r="F355">
        <f t="shared" si="20"/>
        <v>19</v>
      </c>
      <c r="H355" s="13">
        <f t="shared" ca="1" si="22"/>
        <v>36248</v>
      </c>
      <c r="I355">
        <f t="shared" ca="1" si="23"/>
        <v>20.76</v>
      </c>
      <c r="J355">
        <f ca="1">VLOOKUP(H355,'Raw data'!$A$3:$L$1417,5,FALSE)</f>
        <v>20.5</v>
      </c>
      <c r="K355">
        <f ca="1">VLOOKUP($H355,'Raw data'!$A$3:$L$1417,10,FALSE)</f>
        <v>20.5</v>
      </c>
      <c r="L355">
        <f ca="1">VLOOKUP($H355,'Raw data'!$A$3:$L$1417,7,FALSE)</f>
        <v>21.81</v>
      </c>
      <c r="M355">
        <f ca="1">VLOOKUP($H355,'Raw data'!$A$3:$L$1417,8,FALSE)</f>
        <v>20.25</v>
      </c>
      <c r="N355" t="e">
        <f ca="1">VLOOKUP($H355,'Raw data'!$A$3:$L$1417,2,FALSE)</f>
        <v>#N/A</v>
      </c>
      <c r="O355">
        <f ca="1">VLOOKUP($H355,'Raw data'!$A$3:$L$1417,10,FALSE)</f>
        <v>20.5</v>
      </c>
      <c r="P355">
        <f ca="1">VLOOKUP($H355,'Raw data'!$M$3:$N$1243,2,FALSE)</f>
        <v>20.54</v>
      </c>
    </row>
    <row r="356" spans="1:16" x14ac:dyDescent="0.2">
      <c r="A356" s="13">
        <v>36136</v>
      </c>
      <c r="B356">
        <v>17.14</v>
      </c>
      <c r="E356" s="13">
        <f t="shared" si="21"/>
        <v>36238</v>
      </c>
      <c r="F356">
        <f t="shared" si="20"/>
        <v>19.03</v>
      </c>
      <c r="H356" s="13">
        <f t="shared" ca="1" si="22"/>
        <v>36249</v>
      </c>
      <c r="I356">
        <f t="shared" ca="1" si="23"/>
        <v>20.37</v>
      </c>
      <c r="J356">
        <f ca="1">VLOOKUP(H356,'Raw data'!$A$3:$L$1417,5,FALSE)</f>
        <v>19.54</v>
      </c>
      <c r="K356" t="e">
        <f ca="1">VLOOKUP($H356,'Raw data'!$A$3:$L$1417,10,FALSE)</f>
        <v>#N/A</v>
      </c>
      <c r="L356">
        <f ca="1">VLOOKUP($H356,'Raw data'!$A$3:$L$1417,7,FALSE)</f>
        <v>21</v>
      </c>
      <c r="M356">
        <f ca="1">VLOOKUP($H356,'Raw data'!$A$3:$L$1417,8,FALSE)</f>
        <v>20.13</v>
      </c>
      <c r="N356" t="e">
        <f ca="1">VLOOKUP($H356,'Raw data'!$A$3:$L$1417,2,FALSE)</f>
        <v>#N/A</v>
      </c>
      <c r="O356" t="e">
        <f ca="1">VLOOKUP($H356,'Raw data'!$A$3:$L$1417,10,FALSE)</f>
        <v>#N/A</v>
      </c>
      <c r="P356">
        <f ca="1">VLOOKUP($H356,'Raw data'!$M$3:$N$1243,2,FALSE)</f>
        <v>20.329999999999998</v>
      </c>
    </row>
    <row r="357" spans="1:16" x14ac:dyDescent="0.2">
      <c r="A357" s="13">
        <v>36137</v>
      </c>
      <c r="B357">
        <v>19.97</v>
      </c>
      <c r="E357" s="13">
        <f t="shared" si="21"/>
        <v>36241</v>
      </c>
      <c r="F357">
        <f t="shared" si="20"/>
        <v>19.309999999999999</v>
      </c>
      <c r="H357" s="13">
        <f t="shared" ca="1" si="22"/>
        <v>36250</v>
      </c>
      <c r="I357">
        <f t="shared" ca="1" si="23"/>
        <v>21.74</v>
      </c>
      <c r="J357">
        <f ca="1">VLOOKUP(H357,'Raw data'!$A$3:$L$1417,5,FALSE)</f>
        <v>19.46</v>
      </c>
      <c r="K357">
        <f ca="1">VLOOKUP($H357,'Raw data'!$A$3:$L$1417,10,FALSE)</f>
        <v>19.5</v>
      </c>
      <c r="L357">
        <f ca="1">VLOOKUP($H357,'Raw data'!$A$3:$L$1417,7,FALSE)</f>
        <v>20.83</v>
      </c>
      <c r="M357">
        <f ca="1">VLOOKUP($H357,'Raw data'!$A$3:$L$1417,8,FALSE)</f>
        <v>20.23</v>
      </c>
      <c r="N357" t="e">
        <f ca="1">VLOOKUP($H357,'Raw data'!$A$3:$L$1417,2,FALSE)</f>
        <v>#N/A</v>
      </c>
      <c r="O357">
        <f ca="1">VLOOKUP($H357,'Raw data'!$A$3:$L$1417,10,FALSE)</f>
        <v>19.5</v>
      </c>
      <c r="P357">
        <f ca="1">VLOOKUP($H357,'Raw data'!$M$3:$N$1243,2,FALSE)</f>
        <v>21.06</v>
      </c>
    </row>
    <row r="358" spans="1:16" x14ac:dyDescent="0.2">
      <c r="A358" s="13">
        <v>36138</v>
      </c>
      <c r="B358">
        <v>21.13</v>
      </c>
      <c r="E358" s="13">
        <f t="shared" si="21"/>
        <v>36242</v>
      </c>
      <c r="F358">
        <f t="shared" si="20"/>
        <v>19.21</v>
      </c>
      <c r="H358" s="13">
        <f t="shared" ca="1" si="22"/>
        <v>36251</v>
      </c>
      <c r="I358">
        <f t="shared" ca="1" si="23"/>
        <v>23.21</v>
      </c>
      <c r="J358">
        <f ca="1">VLOOKUP(H358,'Raw data'!$A$3:$L$1417,5,FALSE)</f>
        <v>17.86</v>
      </c>
      <c r="K358">
        <f ca="1">VLOOKUP($H358,'Raw data'!$A$3:$L$1417,10,FALSE)</f>
        <v>19.75</v>
      </c>
      <c r="L358">
        <f ca="1">VLOOKUP($H358,'Raw data'!$A$3:$L$1417,7,FALSE)</f>
        <v>21.42</v>
      </c>
      <c r="M358">
        <f ca="1">VLOOKUP($H358,'Raw data'!$A$3:$L$1417,8,FALSE)</f>
        <v>19.64</v>
      </c>
      <c r="N358" t="e">
        <f ca="1">VLOOKUP($H358,'Raw data'!$A$3:$L$1417,2,FALSE)</f>
        <v>#N/A</v>
      </c>
      <c r="O358">
        <f ca="1">VLOOKUP($H358,'Raw data'!$A$3:$L$1417,10,FALSE)</f>
        <v>19.75</v>
      </c>
      <c r="P358">
        <f ca="1">VLOOKUP($H358,'Raw data'!$M$3:$N$1243,2,FALSE)</f>
        <v>19.93</v>
      </c>
    </row>
    <row r="359" spans="1:16" x14ac:dyDescent="0.2">
      <c r="A359" s="13">
        <v>36139</v>
      </c>
      <c r="B359">
        <v>19.91</v>
      </c>
      <c r="E359" s="13">
        <f t="shared" si="21"/>
        <v>36243</v>
      </c>
      <c r="F359">
        <f t="shared" si="20"/>
        <v>19.399999999999999</v>
      </c>
      <c r="H359" s="13">
        <f t="shared" ca="1" si="22"/>
        <v>36255</v>
      </c>
      <c r="I359">
        <f t="shared" ca="1" si="23"/>
        <v>23.31</v>
      </c>
      <c r="J359">
        <f ca="1">VLOOKUP(H359,'Raw data'!$A$3:$L$1417,5,FALSE)</f>
        <v>21.19</v>
      </c>
      <c r="K359">
        <f ca="1">VLOOKUP($H359,'Raw data'!$A$3:$L$1417,10,FALSE)</f>
        <v>21.92</v>
      </c>
      <c r="L359">
        <f ca="1">VLOOKUP($H359,'Raw data'!$A$3:$L$1417,7,FALSE)</f>
        <v>25</v>
      </c>
      <c r="M359">
        <f ca="1">VLOOKUP($H359,'Raw data'!$A$3:$L$1417,8,FALSE)</f>
        <v>20.75</v>
      </c>
      <c r="N359" t="e">
        <f ca="1">VLOOKUP($H359,'Raw data'!$A$3:$L$1417,2,FALSE)</f>
        <v>#N/A</v>
      </c>
      <c r="O359">
        <f ca="1">VLOOKUP($H359,'Raw data'!$A$3:$L$1417,10,FALSE)</f>
        <v>21.92</v>
      </c>
      <c r="P359">
        <f ca="1">VLOOKUP($H359,'Raw data'!$M$3:$N$1243,2,FALSE)</f>
        <v>21.99</v>
      </c>
    </row>
    <row r="360" spans="1:16" x14ac:dyDescent="0.2">
      <c r="A360" s="13">
        <v>36140</v>
      </c>
      <c r="B360">
        <v>20.82</v>
      </c>
      <c r="E360" s="13">
        <f t="shared" si="21"/>
        <v>36244</v>
      </c>
      <c r="F360">
        <f t="shared" si="20"/>
        <v>19.059999999999999</v>
      </c>
      <c r="H360" s="13">
        <f t="shared" ca="1" si="22"/>
        <v>36256</v>
      </c>
      <c r="I360">
        <f t="shared" ca="1" si="23"/>
        <v>22.99</v>
      </c>
      <c r="J360">
        <f ca="1">VLOOKUP(H360,'Raw data'!$A$3:$L$1417,5,FALSE)</f>
        <v>21.25</v>
      </c>
      <c r="K360">
        <f ca="1">VLOOKUP($H360,'Raw data'!$A$3:$L$1417,10,FALSE)</f>
        <v>20.34</v>
      </c>
      <c r="L360">
        <f ca="1">VLOOKUP($H360,'Raw data'!$A$3:$L$1417,7,FALSE)</f>
        <v>22.33</v>
      </c>
      <c r="M360">
        <f ca="1">VLOOKUP($H360,'Raw data'!$A$3:$L$1417,8,FALSE)</f>
        <v>20.5</v>
      </c>
      <c r="N360" t="e">
        <f ca="1">VLOOKUP($H360,'Raw data'!$A$3:$L$1417,2,FALSE)</f>
        <v>#N/A</v>
      </c>
      <c r="O360">
        <f ca="1">VLOOKUP($H360,'Raw data'!$A$3:$L$1417,10,FALSE)</f>
        <v>20.34</v>
      </c>
      <c r="P360">
        <f ca="1">VLOOKUP($H360,'Raw data'!$M$3:$N$1243,2,FALSE)</f>
        <v>20.2</v>
      </c>
    </row>
    <row r="361" spans="1:16" x14ac:dyDescent="0.2">
      <c r="A361" s="13">
        <v>36141</v>
      </c>
      <c r="B361">
        <v>22.33</v>
      </c>
      <c r="E361" s="13">
        <f t="shared" si="21"/>
        <v>36245</v>
      </c>
      <c r="F361">
        <f t="shared" si="20"/>
        <v>19.329999999999998</v>
      </c>
      <c r="H361" s="13">
        <f t="shared" ca="1" si="22"/>
        <v>36257</v>
      </c>
      <c r="I361">
        <f t="shared" ca="1" si="23"/>
        <v>22.14</v>
      </c>
      <c r="J361">
        <f ca="1">VLOOKUP(H361,'Raw data'!$A$3:$L$1417,5,FALSE)</f>
        <v>26.39</v>
      </c>
      <c r="K361" t="e">
        <f ca="1">VLOOKUP($H361,'Raw data'!$A$3:$L$1417,10,FALSE)</f>
        <v>#N/A</v>
      </c>
      <c r="L361">
        <f ca="1">VLOOKUP($H361,'Raw data'!$A$3:$L$1417,7,FALSE)</f>
        <v>22.17</v>
      </c>
      <c r="M361">
        <f ca="1">VLOOKUP($H361,'Raw data'!$A$3:$L$1417,8,FALSE)</f>
        <v>20.5</v>
      </c>
      <c r="N361" t="e">
        <f ca="1">VLOOKUP($H361,'Raw data'!$A$3:$L$1417,2,FALSE)</f>
        <v>#N/A</v>
      </c>
      <c r="O361" t="e">
        <f ca="1">VLOOKUP($H361,'Raw data'!$A$3:$L$1417,10,FALSE)</f>
        <v>#N/A</v>
      </c>
      <c r="P361">
        <f ca="1">VLOOKUP($H361,'Raw data'!$M$3:$N$1243,2,FALSE)</f>
        <v>22.45</v>
      </c>
    </row>
    <row r="362" spans="1:16" x14ac:dyDescent="0.2">
      <c r="A362" s="13">
        <v>36142</v>
      </c>
      <c r="B362">
        <v>22.33</v>
      </c>
      <c r="E362" s="13">
        <f t="shared" si="21"/>
        <v>36248</v>
      </c>
      <c r="F362">
        <f t="shared" si="20"/>
        <v>20.76</v>
      </c>
      <c r="H362" s="13">
        <f t="shared" ca="1" si="22"/>
        <v>36258</v>
      </c>
      <c r="I362">
        <f t="shared" ca="1" si="23"/>
        <v>23.53</v>
      </c>
      <c r="J362">
        <f ca="1">VLOOKUP(H362,'Raw data'!$A$3:$L$1417,5,FALSE)</f>
        <v>26.63</v>
      </c>
      <c r="K362">
        <f ca="1">VLOOKUP($H362,'Raw data'!$A$3:$L$1417,10,FALSE)</f>
        <v>32.39</v>
      </c>
      <c r="L362">
        <f ca="1">VLOOKUP($H362,'Raw data'!$A$3:$L$1417,7,FALSE)</f>
        <v>22.25</v>
      </c>
      <c r="M362">
        <f ca="1">VLOOKUP($H362,'Raw data'!$A$3:$L$1417,8,FALSE)</f>
        <v>21</v>
      </c>
      <c r="N362" t="e">
        <f ca="1">VLOOKUP($H362,'Raw data'!$A$3:$L$1417,2,FALSE)</f>
        <v>#N/A</v>
      </c>
      <c r="O362">
        <f ca="1">VLOOKUP($H362,'Raw data'!$A$3:$L$1417,10,FALSE)</f>
        <v>32.39</v>
      </c>
      <c r="P362">
        <f ca="1">VLOOKUP($H362,'Raw data'!$M$3:$N$1243,2,FALSE)</f>
        <v>21.73</v>
      </c>
    </row>
    <row r="363" spans="1:16" x14ac:dyDescent="0.2">
      <c r="A363" s="13">
        <v>36143</v>
      </c>
      <c r="B363">
        <v>21.09</v>
      </c>
      <c r="E363" s="13">
        <f t="shared" si="21"/>
        <v>36249</v>
      </c>
      <c r="F363">
        <f t="shared" si="20"/>
        <v>20.37</v>
      </c>
      <c r="H363" s="13">
        <f t="shared" ca="1" si="22"/>
        <v>36259</v>
      </c>
      <c r="I363">
        <f t="shared" ca="1" si="23"/>
        <v>22.88</v>
      </c>
      <c r="J363">
        <f ca="1">VLOOKUP(H363,'Raw data'!$A$3:$L$1417,5,FALSE)</f>
        <v>29.65</v>
      </c>
      <c r="K363">
        <f ca="1">VLOOKUP($H363,'Raw data'!$A$3:$L$1417,10,FALSE)</f>
        <v>34.83</v>
      </c>
      <c r="L363">
        <f ca="1">VLOOKUP($H363,'Raw data'!$A$3:$L$1417,7,FALSE)</f>
        <v>22.29</v>
      </c>
      <c r="M363">
        <f ca="1">VLOOKUP($H363,'Raw data'!$A$3:$L$1417,8,FALSE)</f>
        <v>20.64</v>
      </c>
      <c r="N363" t="e">
        <f ca="1">VLOOKUP($H363,'Raw data'!$A$3:$L$1417,2,FALSE)</f>
        <v>#N/A</v>
      </c>
      <c r="O363">
        <f ca="1">VLOOKUP($H363,'Raw data'!$A$3:$L$1417,10,FALSE)</f>
        <v>34.83</v>
      </c>
      <c r="P363">
        <f ca="1">VLOOKUP($H363,'Raw data'!$M$3:$N$1243,2,FALSE)</f>
        <v>23.06</v>
      </c>
    </row>
    <row r="364" spans="1:16" x14ac:dyDescent="0.2">
      <c r="A364" s="13">
        <v>36144</v>
      </c>
      <c r="B364">
        <v>24.58</v>
      </c>
      <c r="E364" s="13">
        <f t="shared" si="21"/>
        <v>36250</v>
      </c>
      <c r="F364">
        <f t="shared" si="20"/>
        <v>21.74</v>
      </c>
      <c r="H364" s="13">
        <f t="shared" ca="1" si="22"/>
        <v>36262</v>
      </c>
      <c r="I364">
        <f t="shared" ca="1" si="23"/>
        <v>22.46</v>
      </c>
      <c r="J364">
        <f ca="1">VLOOKUP(H364,'Raw data'!$A$3:$L$1417,5,FALSE)</f>
        <v>31.7</v>
      </c>
      <c r="K364">
        <f ca="1">VLOOKUP($H364,'Raw data'!$A$3:$L$1417,10,FALSE)</f>
        <v>36</v>
      </c>
      <c r="L364">
        <f ca="1">VLOOKUP($H364,'Raw data'!$A$3:$L$1417,7,FALSE)</f>
        <v>23</v>
      </c>
      <c r="M364">
        <f ca="1">VLOOKUP($H364,'Raw data'!$A$3:$L$1417,8,FALSE)</f>
        <v>21.92</v>
      </c>
      <c r="N364" t="e">
        <f ca="1">VLOOKUP($H364,'Raw data'!$A$3:$L$1417,2,FALSE)</f>
        <v>#N/A</v>
      </c>
      <c r="O364">
        <f ca="1">VLOOKUP($H364,'Raw data'!$A$3:$L$1417,10,FALSE)</f>
        <v>36</v>
      </c>
      <c r="P364">
        <f ca="1">VLOOKUP($H364,'Raw data'!$M$3:$N$1243,2,FALSE)</f>
        <v>24.07</v>
      </c>
    </row>
    <row r="365" spans="1:16" x14ac:dyDescent="0.2">
      <c r="A365" s="13">
        <v>36145</v>
      </c>
      <c r="B365">
        <v>23.28</v>
      </c>
      <c r="E365" s="13">
        <f t="shared" si="21"/>
        <v>36251</v>
      </c>
      <c r="F365">
        <f t="shared" si="20"/>
        <v>23.21</v>
      </c>
      <c r="H365" s="13">
        <f t="shared" ca="1" si="22"/>
        <v>36263</v>
      </c>
      <c r="I365">
        <f t="shared" ca="1" si="23"/>
        <v>23.32</v>
      </c>
      <c r="J365">
        <f ca="1">VLOOKUP(H365,'Raw data'!$A$3:$L$1417,5,FALSE)</f>
        <v>25.06</v>
      </c>
      <c r="K365">
        <f ca="1">VLOOKUP($H365,'Raw data'!$A$3:$L$1417,10,FALSE)</f>
        <v>24.9</v>
      </c>
      <c r="L365" t="e">
        <f ca="1">VLOOKUP($H365,'Raw data'!$A$3:$L$1417,7,FALSE)</f>
        <v>#N/A</v>
      </c>
      <c r="M365">
        <f ca="1">VLOOKUP($H365,'Raw data'!$A$3:$L$1417,8,FALSE)</f>
        <v>22.83</v>
      </c>
      <c r="N365" t="e">
        <f ca="1">VLOOKUP($H365,'Raw data'!$A$3:$L$1417,2,FALSE)</f>
        <v>#N/A</v>
      </c>
      <c r="O365">
        <f ca="1">VLOOKUP($H365,'Raw data'!$A$3:$L$1417,10,FALSE)</f>
        <v>24.9</v>
      </c>
      <c r="P365">
        <f ca="1">VLOOKUP($H365,'Raw data'!$M$3:$N$1243,2,FALSE)</f>
        <v>24.48</v>
      </c>
    </row>
    <row r="366" spans="1:16" x14ac:dyDescent="0.2">
      <c r="A366" s="13">
        <v>36146</v>
      </c>
      <c r="B366">
        <v>23.64</v>
      </c>
      <c r="E366" s="13">
        <f t="shared" si="21"/>
        <v>36252</v>
      </c>
      <c r="F366" t="e">
        <f t="shared" si="20"/>
        <v>#N/A</v>
      </c>
      <c r="H366" s="13">
        <f t="shared" ca="1" si="22"/>
        <v>36264</v>
      </c>
      <c r="I366">
        <f t="shared" ca="1" si="23"/>
        <v>23.5</v>
      </c>
      <c r="J366">
        <f ca="1">VLOOKUP(H366,'Raw data'!$A$3:$L$1417,5,FALSE)</f>
        <v>27.37</v>
      </c>
      <c r="K366">
        <f ca="1">VLOOKUP($H366,'Raw data'!$A$3:$L$1417,10,FALSE)</f>
        <v>25.42</v>
      </c>
      <c r="L366">
        <f ca="1">VLOOKUP($H366,'Raw data'!$A$3:$L$1417,7,FALSE)</f>
        <v>26</v>
      </c>
      <c r="M366" t="e">
        <f ca="1">VLOOKUP($H366,'Raw data'!$A$3:$L$1417,8,FALSE)</f>
        <v>#N/A</v>
      </c>
      <c r="N366" t="e">
        <f ca="1">VLOOKUP($H366,'Raw data'!$A$3:$L$1417,2,FALSE)</f>
        <v>#N/A</v>
      </c>
      <c r="O366">
        <f ca="1">VLOOKUP($H366,'Raw data'!$A$3:$L$1417,10,FALSE)</f>
        <v>25.42</v>
      </c>
      <c r="P366">
        <f ca="1">VLOOKUP($H366,'Raw data'!$M$3:$N$1243,2,FALSE)</f>
        <v>24</v>
      </c>
    </row>
    <row r="367" spans="1:16" x14ac:dyDescent="0.2">
      <c r="A367" s="13">
        <v>36147</v>
      </c>
      <c r="B367">
        <v>23.61</v>
      </c>
      <c r="E367" s="13">
        <f t="shared" si="21"/>
        <v>36255</v>
      </c>
      <c r="F367">
        <f t="shared" si="20"/>
        <v>23.31</v>
      </c>
      <c r="H367" s="13">
        <f t="shared" ca="1" si="22"/>
        <v>36265</v>
      </c>
      <c r="I367">
        <f t="shared" ca="1" si="23"/>
        <v>23.85</v>
      </c>
      <c r="J367">
        <f ca="1">VLOOKUP(H367,'Raw data'!$A$3:$L$1417,5,FALSE)</f>
        <v>25.11</v>
      </c>
      <c r="K367">
        <f ca="1">VLOOKUP($H367,'Raw data'!$A$3:$L$1417,10,FALSE)</f>
        <v>27.86</v>
      </c>
      <c r="L367">
        <f ca="1">VLOOKUP($H367,'Raw data'!$A$3:$L$1417,7,FALSE)</f>
        <v>24</v>
      </c>
      <c r="M367">
        <f ca="1">VLOOKUP($H367,'Raw data'!$A$3:$L$1417,8,FALSE)</f>
        <v>24.5</v>
      </c>
      <c r="N367" t="e">
        <f ca="1">VLOOKUP($H367,'Raw data'!$A$3:$L$1417,2,FALSE)</f>
        <v>#N/A</v>
      </c>
      <c r="O367">
        <f ca="1">VLOOKUP($H367,'Raw data'!$A$3:$L$1417,10,FALSE)</f>
        <v>27.86</v>
      </c>
      <c r="P367">
        <f ca="1">VLOOKUP($H367,'Raw data'!$M$3:$N$1243,2,FALSE)</f>
        <v>24.19</v>
      </c>
    </row>
    <row r="368" spans="1:16" x14ac:dyDescent="0.2">
      <c r="A368" s="13">
        <v>36148</v>
      </c>
      <c r="B368">
        <v>23</v>
      </c>
      <c r="E368" s="13">
        <f t="shared" si="21"/>
        <v>36256</v>
      </c>
      <c r="F368">
        <f t="shared" si="20"/>
        <v>22.99</v>
      </c>
      <c r="H368" s="13">
        <f t="shared" ca="1" si="22"/>
        <v>36266</v>
      </c>
      <c r="I368">
        <f t="shared" ca="1" si="23"/>
        <v>23.87</v>
      </c>
      <c r="J368">
        <f ca="1">VLOOKUP(H368,'Raw data'!$A$3:$L$1417,5,FALSE)</f>
        <v>29.39</v>
      </c>
      <c r="K368">
        <f ca="1">VLOOKUP($H368,'Raw data'!$A$3:$L$1417,10,FALSE)</f>
        <v>31.17</v>
      </c>
      <c r="L368" t="e">
        <f ca="1">VLOOKUP($H368,'Raw data'!$A$3:$L$1417,7,FALSE)</f>
        <v>#N/A</v>
      </c>
      <c r="M368">
        <f ca="1">VLOOKUP($H368,'Raw data'!$A$3:$L$1417,8,FALSE)</f>
        <v>23.5</v>
      </c>
      <c r="N368" t="e">
        <f ca="1">VLOOKUP($H368,'Raw data'!$A$3:$L$1417,2,FALSE)</f>
        <v>#N/A</v>
      </c>
      <c r="O368">
        <f ca="1">VLOOKUP($H368,'Raw data'!$A$3:$L$1417,10,FALSE)</f>
        <v>31.17</v>
      </c>
      <c r="P368">
        <f ca="1">VLOOKUP($H368,'Raw data'!$M$3:$N$1243,2,FALSE)</f>
        <v>26.02</v>
      </c>
    </row>
    <row r="369" spans="1:16" x14ac:dyDescent="0.2">
      <c r="A369" s="13">
        <v>36149</v>
      </c>
      <c r="B369">
        <v>22.77</v>
      </c>
      <c r="E369" s="13">
        <f t="shared" si="21"/>
        <v>36257</v>
      </c>
      <c r="F369">
        <f t="shared" si="20"/>
        <v>22.14</v>
      </c>
      <c r="H369" s="13">
        <f t="shared" ca="1" si="22"/>
        <v>36269</v>
      </c>
      <c r="I369">
        <f t="shared" ca="1" si="23"/>
        <v>23.13</v>
      </c>
      <c r="J369">
        <f ca="1">VLOOKUP(H369,'Raw data'!$A$3:$L$1417,5,FALSE)</f>
        <v>31.42</v>
      </c>
      <c r="K369">
        <f ca="1">VLOOKUP($H369,'Raw data'!$A$3:$L$1417,10,FALSE)</f>
        <v>32.72</v>
      </c>
      <c r="L369">
        <f ca="1">VLOOKUP($H369,'Raw data'!$A$3:$L$1417,7,FALSE)</f>
        <v>26.75</v>
      </c>
      <c r="M369">
        <f ca="1">VLOOKUP($H369,'Raw data'!$A$3:$L$1417,8,FALSE)</f>
        <v>24</v>
      </c>
      <c r="N369" t="e">
        <f ca="1">VLOOKUP($H369,'Raw data'!$A$3:$L$1417,2,FALSE)</f>
        <v>#N/A</v>
      </c>
      <c r="O369">
        <f ca="1">VLOOKUP($H369,'Raw data'!$A$3:$L$1417,10,FALSE)</f>
        <v>32.72</v>
      </c>
      <c r="P369">
        <f ca="1">VLOOKUP($H369,'Raw data'!$M$3:$N$1243,2,FALSE)</f>
        <v>29.76</v>
      </c>
    </row>
    <row r="370" spans="1:16" x14ac:dyDescent="0.2">
      <c r="A370" s="13">
        <v>36150</v>
      </c>
      <c r="B370">
        <v>23.41</v>
      </c>
      <c r="E370" s="13">
        <f t="shared" si="21"/>
        <v>36258</v>
      </c>
      <c r="F370">
        <f t="shared" si="20"/>
        <v>23.53</v>
      </c>
      <c r="H370" s="13">
        <f t="shared" ca="1" si="22"/>
        <v>36270</v>
      </c>
      <c r="I370">
        <f t="shared" ca="1" si="23"/>
        <v>24.78</v>
      </c>
      <c r="J370">
        <f ca="1">VLOOKUP(H370,'Raw data'!$A$3:$L$1417,5,FALSE)</f>
        <v>26.09</v>
      </c>
      <c r="K370">
        <f ca="1">VLOOKUP($H370,'Raw data'!$A$3:$L$1417,10,FALSE)</f>
        <v>30</v>
      </c>
      <c r="L370">
        <f ca="1">VLOOKUP($H370,'Raw data'!$A$3:$L$1417,7,FALSE)</f>
        <v>26</v>
      </c>
      <c r="M370">
        <f ca="1">VLOOKUP($H370,'Raw data'!$A$3:$L$1417,8,FALSE)</f>
        <v>24.19</v>
      </c>
      <c r="N370" t="e">
        <f ca="1">VLOOKUP($H370,'Raw data'!$A$3:$L$1417,2,FALSE)</f>
        <v>#N/A</v>
      </c>
      <c r="O370">
        <f ca="1">VLOOKUP($H370,'Raw data'!$A$3:$L$1417,10,FALSE)</f>
        <v>30</v>
      </c>
      <c r="P370">
        <f ca="1">VLOOKUP($H370,'Raw data'!$M$3:$N$1243,2,FALSE)</f>
        <v>27.76</v>
      </c>
    </row>
    <row r="371" spans="1:16" x14ac:dyDescent="0.2">
      <c r="A371" s="13">
        <v>36151</v>
      </c>
      <c r="B371">
        <v>23.45</v>
      </c>
      <c r="E371" s="13">
        <f t="shared" si="21"/>
        <v>36259</v>
      </c>
      <c r="F371">
        <f t="shared" si="20"/>
        <v>22.88</v>
      </c>
      <c r="H371" s="13">
        <f t="shared" ca="1" si="22"/>
        <v>36271</v>
      </c>
      <c r="I371">
        <f t="shared" ca="1" si="23"/>
        <v>23.79</v>
      </c>
      <c r="J371">
        <f ca="1">VLOOKUP(H371,'Raw data'!$A$3:$L$1417,5,FALSE)</f>
        <v>30.76</v>
      </c>
      <c r="K371">
        <f ca="1">VLOOKUP($H371,'Raw data'!$A$3:$L$1417,10,FALSE)</f>
        <v>36</v>
      </c>
      <c r="L371">
        <f ca="1">VLOOKUP($H371,'Raw data'!$A$3:$L$1417,7,FALSE)</f>
        <v>27</v>
      </c>
      <c r="M371">
        <f ca="1">VLOOKUP($H371,'Raw data'!$A$3:$L$1417,8,FALSE)</f>
        <v>24.44</v>
      </c>
      <c r="N371" t="e">
        <f ca="1">VLOOKUP($H371,'Raw data'!$A$3:$L$1417,2,FALSE)</f>
        <v>#N/A</v>
      </c>
      <c r="O371">
        <f ca="1">VLOOKUP($H371,'Raw data'!$A$3:$L$1417,10,FALSE)</f>
        <v>36</v>
      </c>
      <c r="P371">
        <f ca="1">VLOOKUP($H371,'Raw data'!$M$3:$N$1243,2,FALSE)</f>
        <v>27.92</v>
      </c>
    </row>
    <row r="372" spans="1:16" x14ac:dyDescent="0.2">
      <c r="A372" s="13">
        <v>36152</v>
      </c>
      <c r="B372">
        <v>25.86</v>
      </c>
      <c r="E372" s="13">
        <f t="shared" si="21"/>
        <v>36262</v>
      </c>
      <c r="F372">
        <f t="shared" si="20"/>
        <v>22.46</v>
      </c>
      <c r="H372" s="13">
        <f t="shared" ca="1" si="22"/>
        <v>36272</v>
      </c>
      <c r="I372">
        <f t="shared" ca="1" si="23"/>
        <v>23.89</v>
      </c>
      <c r="J372">
        <f ca="1">VLOOKUP(H372,'Raw data'!$A$3:$L$1417,5,FALSE)</f>
        <v>31.57</v>
      </c>
      <c r="K372">
        <f ca="1">VLOOKUP($H372,'Raw data'!$A$3:$L$1417,10,FALSE)</f>
        <v>39</v>
      </c>
      <c r="L372">
        <f ca="1">VLOOKUP($H372,'Raw data'!$A$3:$L$1417,7,FALSE)</f>
        <v>27.67</v>
      </c>
      <c r="M372">
        <f ca="1">VLOOKUP($H372,'Raw data'!$A$3:$L$1417,8,FALSE)</f>
        <v>26</v>
      </c>
      <c r="N372" t="e">
        <f ca="1">VLOOKUP($H372,'Raw data'!$A$3:$L$1417,2,FALSE)</f>
        <v>#N/A</v>
      </c>
      <c r="O372">
        <f ca="1">VLOOKUP($H372,'Raw data'!$A$3:$L$1417,10,FALSE)</f>
        <v>39</v>
      </c>
      <c r="P372">
        <f ca="1">VLOOKUP($H372,'Raw data'!$M$3:$N$1243,2,FALSE)</f>
        <v>31.34</v>
      </c>
    </row>
    <row r="373" spans="1:16" x14ac:dyDescent="0.2">
      <c r="A373" s="13">
        <v>36155</v>
      </c>
      <c r="B373">
        <v>25</v>
      </c>
      <c r="E373" s="13">
        <f t="shared" si="21"/>
        <v>36263</v>
      </c>
      <c r="F373">
        <f t="shared" si="20"/>
        <v>23.32</v>
      </c>
      <c r="H373" s="13">
        <f t="shared" ca="1" si="22"/>
        <v>36273</v>
      </c>
      <c r="I373">
        <f t="shared" ca="1" si="23"/>
        <v>24.04</v>
      </c>
      <c r="J373">
        <f ca="1">VLOOKUP(H373,'Raw data'!$A$3:$L$1417,5,FALSE)</f>
        <v>34.33</v>
      </c>
      <c r="K373" t="e">
        <f ca="1">VLOOKUP($H373,'Raw data'!$A$3:$L$1417,10,FALSE)</f>
        <v>#N/A</v>
      </c>
      <c r="L373">
        <f ca="1">VLOOKUP($H373,'Raw data'!$A$3:$L$1417,7,FALSE)</f>
        <v>27.17</v>
      </c>
      <c r="M373">
        <f ca="1">VLOOKUP($H373,'Raw data'!$A$3:$L$1417,8,FALSE)</f>
        <v>24.91</v>
      </c>
      <c r="N373" t="e">
        <f ca="1">VLOOKUP($H373,'Raw data'!$A$3:$L$1417,2,FALSE)</f>
        <v>#N/A</v>
      </c>
      <c r="O373" t="e">
        <f ca="1">VLOOKUP($H373,'Raw data'!$A$3:$L$1417,10,FALSE)</f>
        <v>#N/A</v>
      </c>
      <c r="P373">
        <f ca="1">VLOOKUP($H373,'Raw data'!$M$3:$N$1243,2,FALSE)</f>
        <v>30.26</v>
      </c>
    </row>
    <row r="374" spans="1:16" x14ac:dyDescent="0.2">
      <c r="A374" s="13">
        <v>36156</v>
      </c>
      <c r="B374">
        <v>25</v>
      </c>
      <c r="E374" s="13">
        <f t="shared" si="21"/>
        <v>36264</v>
      </c>
      <c r="F374">
        <f t="shared" si="20"/>
        <v>23.5</v>
      </c>
      <c r="H374" s="13">
        <f t="shared" ca="1" si="22"/>
        <v>36276</v>
      </c>
      <c r="I374">
        <f t="shared" ca="1" si="23"/>
        <v>24.2</v>
      </c>
      <c r="J374">
        <f ca="1">VLOOKUP(H374,'Raw data'!$A$3:$L$1417,5,FALSE)</f>
        <v>34.04</v>
      </c>
      <c r="K374">
        <f ca="1">VLOOKUP($H374,'Raw data'!$A$3:$L$1417,10,FALSE)</f>
        <v>36</v>
      </c>
      <c r="L374">
        <f ca="1">VLOOKUP($H374,'Raw data'!$A$3:$L$1417,7,FALSE)</f>
        <v>27</v>
      </c>
      <c r="M374">
        <f ca="1">VLOOKUP($H374,'Raw data'!$A$3:$L$1417,8,FALSE)</f>
        <v>25.13</v>
      </c>
      <c r="N374" t="e">
        <f ca="1">VLOOKUP($H374,'Raw data'!$A$3:$L$1417,2,FALSE)</f>
        <v>#N/A</v>
      </c>
      <c r="O374">
        <f ca="1">VLOOKUP($H374,'Raw data'!$A$3:$L$1417,10,FALSE)</f>
        <v>36</v>
      </c>
      <c r="P374">
        <f ca="1">VLOOKUP($H374,'Raw data'!$M$3:$N$1243,2,FALSE)</f>
        <v>28.83</v>
      </c>
    </row>
    <row r="375" spans="1:16" x14ac:dyDescent="0.2">
      <c r="A375" s="13">
        <v>36157</v>
      </c>
      <c r="B375">
        <v>25.19</v>
      </c>
      <c r="E375" s="13">
        <f t="shared" si="21"/>
        <v>36265</v>
      </c>
      <c r="F375">
        <f t="shared" si="20"/>
        <v>23.85</v>
      </c>
      <c r="H375" s="13">
        <f t="shared" ca="1" si="22"/>
        <v>36277</v>
      </c>
      <c r="I375">
        <f t="shared" ca="1" si="23"/>
        <v>25.4</v>
      </c>
      <c r="J375">
        <f ca="1">VLOOKUP(H375,'Raw data'!$A$3:$L$1417,5,FALSE)</f>
        <v>29.02</v>
      </c>
      <c r="K375">
        <f ca="1">VLOOKUP($H375,'Raw data'!$A$3:$L$1417,10,FALSE)</f>
        <v>29.08</v>
      </c>
      <c r="L375">
        <f ca="1">VLOOKUP($H375,'Raw data'!$A$3:$L$1417,7,FALSE)</f>
        <v>26.33</v>
      </c>
      <c r="M375">
        <f ca="1">VLOOKUP($H375,'Raw data'!$A$3:$L$1417,8,FALSE)</f>
        <v>25.39</v>
      </c>
      <c r="N375" t="e">
        <f ca="1">VLOOKUP($H375,'Raw data'!$A$3:$L$1417,2,FALSE)</f>
        <v>#N/A</v>
      </c>
      <c r="O375">
        <f ca="1">VLOOKUP($H375,'Raw data'!$A$3:$L$1417,10,FALSE)</f>
        <v>29.08</v>
      </c>
      <c r="P375">
        <f ca="1">VLOOKUP($H375,'Raw data'!$M$3:$N$1243,2,FALSE)</f>
        <v>26.55</v>
      </c>
    </row>
    <row r="376" spans="1:16" x14ac:dyDescent="0.2">
      <c r="A376" s="13">
        <v>36158</v>
      </c>
      <c r="B376">
        <v>24.25</v>
      </c>
      <c r="E376" s="13">
        <f t="shared" si="21"/>
        <v>36266</v>
      </c>
      <c r="F376">
        <f t="shared" si="20"/>
        <v>23.87</v>
      </c>
      <c r="H376" s="13">
        <f t="shared" ca="1" si="22"/>
        <v>36278</v>
      </c>
      <c r="I376">
        <f t="shared" ca="1" si="23"/>
        <v>25.58</v>
      </c>
      <c r="J376">
        <f ca="1">VLOOKUP(H376,'Raw data'!$A$3:$L$1417,5,FALSE)</f>
        <v>27.79</v>
      </c>
      <c r="K376">
        <f ca="1">VLOOKUP($H376,'Raw data'!$A$3:$L$1417,10,FALSE)</f>
        <v>30.29</v>
      </c>
      <c r="L376">
        <f ca="1">VLOOKUP($H376,'Raw data'!$A$3:$L$1417,7,FALSE)</f>
        <v>26.25</v>
      </c>
      <c r="M376">
        <f ca="1">VLOOKUP($H376,'Raw data'!$A$3:$L$1417,8,FALSE)</f>
        <v>23.93</v>
      </c>
      <c r="N376" t="e">
        <f ca="1">VLOOKUP($H376,'Raw data'!$A$3:$L$1417,2,FALSE)</f>
        <v>#N/A</v>
      </c>
      <c r="O376">
        <f ca="1">VLOOKUP($H376,'Raw data'!$A$3:$L$1417,10,FALSE)</f>
        <v>30.29</v>
      </c>
      <c r="P376">
        <f ca="1">VLOOKUP($H376,'Raw data'!$M$3:$N$1243,2,FALSE)</f>
        <v>24.8</v>
      </c>
    </row>
    <row r="377" spans="1:16" x14ac:dyDescent="0.2">
      <c r="A377" s="13">
        <v>36159</v>
      </c>
      <c r="B377">
        <v>24.13</v>
      </c>
      <c r="E377" s="13">
        <f t="shared" si="21"/>
        <v>36269</v>
      </c>
      <c r="F377">
        <f t="shared" si="20"/>
        <v>23.13</v>
      </c>
      <c r="H377" s="13">
        <f t="shared" ca="1" si="22"/>
        <v>36279</v>
      </c>
      <c r="I377">
        <f t="shared" ca="1" si="23"/>
        <v>26.13</v>
      </c>
      <c r="J377">
        <f ca="1">VLOOKUP(H377,'Raw data'!$A$3:$L$1417,5,FALSE)</f>
        <v>30.01</v>
      </c>
      <c r="K377">
        <f ca="1">VLOOKUP($H377,'Raw data'!$A$3:$L$1417,10,FALSE)</f>
        <v>30.4</v>
      </c>
      <c r="L377">
        <f ca="1">VLOOKUP($H377,'Raw data'!$A$3:$L$1417,7,FALSE)</f>
        <v>28</v>
      </c>
      <c r="M377">
        <f ca="1">VLOOKUP($H377,'Raw data'!$A$3:$L$1417,8,FALSE)</f>
        <v>25</v>
      </c>
      <c r="N377" t="e">
        <f ca="1">VLOOKUP($H377,'Raw data'!$A$3:$L$1417,2,FALSE)</f>
        <v>#N/A</v>
      </c>
      <c r="O377">
        <f ca="1">VLOOKUP($H377,'Raw data'!$A$3:$L$1417,10,FALSE)</f>
        <v>30.4</v>
      </c>
      <c r="P377">
        <f ca="1">VLOOKUP($H377,'Raw data'!$M$3:$N$1243,2,FALSE)</f>
        <v>28.33</v>
      </c>
    </row>
    <row r="378" spans="1:16" x14ac:dyDescent="0.2">
      <c r="A378" s="13">
        <v>36160</v>
      </c>
      <c r="B378">
        <v>23.63</v>
      </c>
      <c r="E378" s="13">
        <f t="shared" si="21"/>
        <v>36270</v>
      </c>
      <c r="F378">
        <f t="shared" si="20"/>
        <v>24.78</v>
      </c>
      <c r="H378" s="13">
        <f t="shared" ca="1" si="22"/>
        <v>36280</v>
      </c>
      <c r="I378">
        <f t="shared" ca="1" si="23"/>
        <v>26.55</v>
      </c>
      <c r="J378">
        <f ca="1">VLOOKUP(H378,'Raw data'!$A$3:$L$1417,5,FALSE)</f>
        <v>26.32</v>
      </c>
      <c r="K378">
        <f ca="1">VLOOKUP($H378,'Raw data'!$A$3:$L$1417,10,FALSE)</f>
        <v>26</v>
      </c>
      <c r="L378">
        <f ca="1">VLOOKUP($H378,'Raw data'!$A$3:$L$1417,7,FALSE)</f>
        <v>28</v>
      </c>
      <c r="M378">
        <f ca="1">VLOOKUP($H378,'Raw data'!$A$3:$L$1417,8,FALSE)</f>
        <v>24.45</v>
      </c>
      <c r="N378" t="e">
        <f ca="1">VLOOKUP($H378,'Raw data'!$A$3:$L$1417,2,FALSE)</f>
        <v>#N/A</v>
      </c>
      <c r="O378">
        <f ca="1">VLOOKUP($H378,'Raw data'!$A$3:$L$1417,10,FALSE)</f>
        <v>26</v>
      </c>
      <c r="P378">
        <f ca="1">VLOOKUP($H378,'Raw data'!$M$3:$N$1243,2,FALSE)</f>
        <v>24.91</v>
      </c>
    </row>
    <row r="379" spans="1:16" x14ac:dyDescent="0.2">
      <c r="A379" s="13">
        <v>36162</v>
      </c>
      <c r="B379">
        <v>23</v>
      </c>
      <c r="E379" s="13">
        <f t="shared" si="21"/>
        <v>36271</v>
      </c>
      <c r="F379">
        <f t="shared" si="20"/>
        <v>23.79</v>
      </c>
      <c r="H379" s="13">
        <f t="shared" ca="1" si="22"/>
        <v>36283</v>
      </c>
      <c r="I379">
        <f t="shared" ca="1" si="23"/>
        <v>30.67</v>
      </c>
      <c r="J379">
        <f ca="1">VLOOKUP(H379,'Raw data'!$A$3:$L$1417,5,FALSE)</f>
        <v>27.04</v>
      </c>
      <c r="K379">
        <f ca="1">VLOOKUP($H379,'Raw data'!$A$3:$L$1417,10,FALSE)</f>
        <v>28</v>
      </c>
      <c r="L379">
        <f ca="1">VLOOKUP($H379,'Raw data'!$A$3:$L$1417,7,FALSE)</f>
        <v>27.75</v>
      </c>
      <c r="M379" t="e">
        <f ca="1">VLOOKUP($H379,'Raw data'!$A$3:$L$1417,8,FALSE)</f>
        <v>#N/A</v>
      </c>
      <c r="N379" t="e">
        <f ca="1">VLOOKUP($H379,'Raw data'!$A$3:$L$1417,2,FALSE)</f>
        <v>#N/A</v>
      </c>
      <c r="O379">
        <f ca="1">VLOOKUP($H379,'Raw data'!$A$3:$L$1417,10,FALSE)</f>
        <v>28</v>
      </c>
      <c r="P379">
        <f ca="1">VLOOKUP($H379,'Raw data'!$M$3:$N$1243,2,FALSE)</f>
        <v>29.47</v>
      </c>
    </row>
    <row r="380" spans="1:16" x14ac:dyDescent="0.2">
      <c r="A380" s="13">
        <v>36163</v>
      </c>
      <c r="B380">
        <v>23</v>
      </c>
      <c r="E380" s="13">
        <f t="shared" si="21"/>
        <v>36272</v>
      </c>
      <c r="F380">
        <f t="shared" si="20"/>
        <v>23.89</v>
      </c>
      <c r="H380" s="13">
        <f t="shared" ca="1" si="22"/>
        <v>36284</v>
      </c>
      <c r="I380">
        <f t="shared" ca="1" si="23"/>
        <v>29.74</v>
      </c>
      <c r="J380">
        <f ca="1">VLOOKUP(H380,'Raw data'!$A$3:$L$1417,5,FALSE)</f>
        <v>26.33</v>
      </c>
      <c r="K380" t="e">
        <f ca="1">VLOOKUP($H380,'Raw data'!$A$3:$L$1417,10,FALSE)</f>
        <v>#N/A</v>
      </c>
      <c r="L380">
        <f ca="1">VLOOKUP($H380,'Raw data'!$A$3:$L$1417,7,FALSE)</f>
        <v>28</v>
      </c>
      <c r="M380">
        <f ca="1">VLOOKUP($H380,'Raw data'!$A$3:$L$1417,8,FALSE)</f>
        <v>26.88</v>
      </c>
      <c r="N380" t="e">
        <f ca="1">VLOOKUP($H380,'Raw data'!$A$3:$L$1417,2,FALSE)</f>
        <v>#N/A</v>
      </c>
      <c r="O380" t="e">
        <f ca="1">VLOOKUP($H380,'Raw data'!$A$3:$L$1417,10,FALSE)</f>
        <v>#N/A</v>
      </c>
      <c r="P380">
        <f ca="1">VLOOKUP($H380,'Raw data'!$M$3:$N$1243,2,FALSE)</f>
        <v>29.04</v>
      </c>
    </row>
    <row r="381" spans="1:16" x14ac:dyDescent="0.2">
      <c r="A381" s="13">
        <v>36164</v>
      </c>
      <c r="B381">
        <v>25.04</v>
      </c>
      <c r="E381" s="13">
        <f t="shared" si="21"/>
        <v>36273</v>
      </c>
      <c r="F381">
        <f t="shared" si="20"/>
        <v>24.04</v>
      </c>
      <c r="H381" s="13">
        <f t="shared" ca="1" si="22"/>
        <v>36285</v>
      </c>
      <c r="I381">
        <f t="shared" ca="1" si="23"/>
        <v>33.5</v>
      </c>
      <c r="J381">
        <f ca="1">VLOOKUP(H381,'Raw data'!$A$3:$L$1417,5,FALSE)</f>
        <v>26</v>
      </c>
      <c r="K381" t="e">
        <f ca="1">VLOOKUP($H381,'Raw data'!$A$3:$L$1417,10,FALSE)</f>
        <v>#N/A</v>
      </c>
      <c r="L381">
        <f ca="1">VLOOKUP($H381,'Raw data'!$A$3:$L$1417,7,FALSE)</f>
        <v>28.5</v>
      </c>
      <c r="M381">
        <f ca="1">VLOOKUP($H381,'Raw data'!$A$3:$L$1417,8,FALSE)</f>
        <v>31.23</v>
      </c>
      <c r="N381" t="e">
        <f ca="1">VLOOKUP($H381,'Raw data'!$A$3:$L$1417,2,FALSE)</f>
        <v>#N/A</v>
      </c>
      <c r="O381" t="e">
        <f ca="1">VLOOKUP($H381,'Raw data'!$A$3:$L$1417,10,FALSE)</f>
        <v>#N/A</v>
      </c>
      <c r="P381">
        <f ca="1">VLOOKUP($H381,'Raw data'!$M$3:$N$1243,2,FALSE)</f>
        <v>28.4</v>
      </c>
    </row>
    <row r="382" spans="1:16" x14ac:dyDescent="0.2">
      <c r="A382" s="13">
        <v>36165</v>
      </c>
      <c r="B382">
        <v>27.38</v>
      </c>
      <c r="E382" s="13">
        <f t="shared" si="21"/>
        <v>36276</v>
      </c>
      <c r="F382">
        <f t="shared" si="20"/>
        <v>24.2</v>
      </c>
      <c r="H382" s="13">
        <f t="shared" ca="1" si="22"/>
        <v>36286</v>
      </c>
      <c r="I382">
        <f t="shared" ca="1" si="23"/>
        <v>33.369999999999997</v>
      </c>
      <c r="J382">
        <f ca="1">VLOOKUP(H382,'Raw data'!$A$3:$L$1417,5,FALSE)</f>
        <v>26.7</v>
      </c>
      <c r="K382">
        <f ca="1">VLOOKUP($H382,'Raw data'!$A$3:$L$1417,10,FALSE)</f>
        <v>33</v>
      </c>
      <c r="L382">
        <f ca="1">VLOOKUP($H382,'Raw data'!$A$3:$L$1417,7,FALSE)</f>
        <v>30.26</v>
      </c>
      <c r="M382">
        <f ca="1">VLOOKUP($H382,'Raw data'!$A$3:$L$1417,8,FALSE)</f>
        <v>29.08</v>
      </c>
      <c r="N382" t="e">
        <f ca="1">VLOOKUP($H382,'Raw data'!$A$3:$L$1417,2,FALSE)</f>
        <v>#N/A</v>
      </c>
      <c r="O382">
        <f ca="1">VLOOKUP($H382,'Raw data'!$A$3:$L$1417,10,FALSE)</f>
        <v>33</v>
      </c>
      <c r="P382">
        <f ca="1">VLOOKUP($H382,'Raw data'!$M$3:$N$1243,2,FALSE)</f>
        <v>28.61</v>
      </c>
    </row>
    <row r="383" spans="1:16" x14ac:dyDescent="0.2">
      <c r="A383" s="13">
        <v>36166</v>
      </c>
      <c r="B383">
        <v>27.43</v>
      </c>
      <c r="E383" s="13">
        <f t="shared" si="21"/>
        <v>36277</v>
      </c>
      <c r="F383">
        <f t="shared" si="20"/>
        <v>25.4</v>
      </c>
      <c r="H383" s="13">
        <f t="shared" ca="1" si="22"/>
        <v>36287</v>
      </c>
      <c r="I383">
        <f t="shared" ca="1" si="23"/>
        <v>32.520000000000003</v>
      </c>
      <c r="J383">
        <f ca="1">VLOOKUP(H383,'Raw data'!$A$3:$L$1417,5,FALSE)</f>
        <v>28.07</v>
      </c>
      <c r="K383">
        <f ca="1">VLOOKUP($H383,'Raw data'!$A$3:$L$1417,10,FALSE)</f>
        <v>33.43</v>
      </c>
      <c r="L383">
        <f ca="1">VLOOKUP($H383,'Raw data'!$A$3:$L$1417,7,FALSE)</f>
        <v>30.81</v>
      </c>
      <c r="M383">
        <f ca="1">VLOOKUP($H383,'Raw data'!$A$3:$L$1417,8,FALSE)</f>
        <v>28.7</v>
      </c>
      <c r="N383" t="e">
        <f ca="1">VLOOKUP($H383,'Raw data'!$A$3:$L$1417,2,FALSE)</f>
        <v>#N/A</v>
      </c>
      <c r="O383">
        <f ca="1">VLOOKUP($H383,'Raw data'!$A$3:$L$1417,10,FALSE)</f>
        <v>33.43</v>
      </c>
      <c r="P383">
        <f ca="1">VLOOKUP($H383,'Raw data'!$M$3:$N$1243,2,FALSE)</f>
        <v>32.729999999999997</v>
      </c>
    </row>
    <row r="384" spans="1:16" x14ac:dyDescent="0.2">
      <c r="A384" s="13">
        <v>36167</v>
      </c>
      <c r="B384">
        <v>28.27</v>
      </c>
      <c r="E384" s="13">
        <f t="shared" si="21"/>
        <v>36278</v>
      </c>
      <c r="F384">
        <f t="shared" si="20"/>
        <v>25.58</v>
      </c>
      <c r="H384" s="13">
        <f t="shared" ca="1" si="22"/>
        <v>36290</v>
      </c>
      <c r="I384">
        <f t="shared" ca="1" si="23"/>
        <v>32.54</v>
      </c>
      <c r="J384">
        <f ca="1">VLOOKUP(H384,'Raw data'!$A$3:$L$1417,5,FALSE)</f>
        <v>28.77</v>
      </c>
      <c r="K384">
        <f ca="1">VLOOKUP($H384,'Raw data'!$A$3:$L$1417,10,FALSE)</f>
        <v>35</v>
      </c>
      <c r="L384">
        <f ca="1">VLOOKUP($H384,'Raw data'!$A$3:$L$1417,7,FALSE)</f>
        <v>31.75</v>
      </c>
      <c r="M384">
        <f ca="1">VLOOKUP($H384,'Raw data'!$A$3:$L$1417,8,FALSE)</f>
        <v>32</v>
      </c>
      <c r="N384" t="e">
        <f ca="1">VLOOKUP($H384,'Raw data'!$A$3:$L$1417,2,FALSE)</f>
        <v>#N/A</v>
      </c>
      <c r="O384">
        <f ca="1">VLOOKUP($H384,'Raw data'!$A$3:$L$1417,10,FALSE)</f>
        <v>35</v>
      </c>
      <c r="P384">
        <f ca="1">VLOOKUP($H384,'Raw data'!$M$3:$N$1243,2,FALSE)</f>
        <v>32.520000000000003</v>
      </c>
    </row>
    <row r="385" spans="1:16" x14ac:dyDescent="0.2">
      <c r="A385" s="13">
        <v>36168</v>
      </c>
      <c r="B385">
        <v>27.2</v>
      </c>
      <c r="E385" s="13">
        <f t="shared" si="21"/>
        <v>36279</v>
      </c>
      <c r="F385">
        <f t="shared" si="20"/>
        <v>26.13</v>
      </c>
      <c r="H385" s="13">
        <f t="shared" ca="1" si="22"/>
        <v>36291</v>
      </c>
      <c r="I385">
        <f t="shared" ca="1" si="23"/>
        <v>32.74</v>
      </c>
      <c r="J385">
        <f ca="1">VLOOKUP(H385,'Raw data'!$A$3:$L$1417,5,FALSE)</f>
        <v>31.09</v>
      </c>
      <c r="K385">
        <f ca="1">VLOOKUP($H385,'Raw data'!$A$3:$L$1417,10,FALSE)</f>
        <v>34.630000000000003</v>
      </c>
      <c r="L385">
        <f ca="1">VLOOKUP($H385,'Raw data'!$A$3:$L$1417,7,FALSE)</f>
        <v>29.67</v>
      </c>
      <c r="M385">
        <f ca="1">VLOOKUP($H385,'Raw data'!$A$3:$L$1417,8,FALSE)</f>
        <v>31</v>
      </c>
      <c r="N385" t="e">
        <f ca="1">VLOOKUP($H385,'Raw data'!$A$3:$L$1417,2,FALSE)</f>
        <v>#N/A</v>
      </c>
      <c r="O385">
        <f ca="1">VLOOKUP($H385,'Raw data'!$A$3:$L$1417,10,FALSE)</f>
        <v>34.630000000000003</v>
      </c>
      <c r="P385">
        <f ca="1">VLOOKUP($H385,'Raw data'!$M$3:$N$1243,2,FALSE)</f>
        <v>32.29</v>
      </c>
    </row>
    <row r="386" spans="1:16" x14ac:dyDescent="0.2">
      <c r="A386" s="13">
        <v>36169</v>
      </c>
      <c r="B386">
        <v>25.28</v>
      </c>
      <c r="E386" s="13">
        <f t="shared" si="21"/>
        <v>36280</v>
      </c>
      <c r="F386">
        <f t="shared" si="20"/>
        <v>26.55</v>
      </c>
      <c r="H386" s="13">
        <f t="shared" ca="1" si="22"/>
        <v>36292</v>
      </c>
      <c r="I386">
        <f t="shared" ca="1" si="23"/>
        <v>31.61</v>
      </c>
      <c r="J386">
        <f ca="1">VLOOKUP(H386,'Raw data'!$A$3:$L$1417,5,FALSE)</f>
        <v>27.32</v>
      </c>
      <c r="K386" t="e">
        <f ca="1">VLOOKUP($H386,'Raw data'!$A$3:$L$1417,10,FALSE)</f>
        <v>#N/A</v>
      </c>
      <c r="L386">
        <f ca="1">VLOOKUP($H386,'Raw data'!$A$3:$L$1417,7,FALSE)</f>
        <v>30</v>
      </c>
      <c r="M386">
        <f ca="1">VLOOKUP($H386,'Raw data'!$A$3:$L$1417,8,FALSE)</f>
        <v>29.4</v>
      </c>
      <c r="N386" t="e">
        <f ca="1">VLOOKUP($H386,'Raw data'!$A$3:$L$1417,2,FALSE)</f>
        <v>#N/A</v>
      </c>
      <c r="O386" t="e">
        <f ca="1">VLOOKUP($H386,'Raw data'!$A$3:$L$1417,10,FALSE)</f>
        <v>#N/A</v>
      </c>
      <c r="P386">
        <f ca="1">VLOOKUP($H386,'Raw data'!$M$3:$N$1243,2,FALSE)</f>
        <v>28.22</v>
      </c>
    </row>
    <row r="387" spans="1:16" x14ac:dyDescent="0.2">
      <c r="A387" s="13">
        <v>36170</v>
      </c>
      <c r="B387">
        <v>25.66</v>
      </c>
      <c r="E387" s="13">
        <f t="shared" si="21"/>
        <v>36283</v>
      </c>
      <c r="F387">
        <f t="shared" si="20"/>
        <v>30.67</v>
      </c>
      <c r="H387" s="13">
        <f t="shared" ca="1" si="22"/>
        <v>36293</v>
      </c>
      <c r="I387">
        <f t="shared" ca="1" si="23"/>
        <v>32.07</v>
      </c>
      <c r="J387">
        <f ca="1">VLOOKUP(H387,'Raw data'!$A$3:$L$1417,5,FALSE)</f>
        <v>24.44</v>
      </c>
      <c r="K387" t="e">
        <f ca="1">VLOOKUP($H387,'Raw data'!$A$3:$L$1417,10,FALSE)</f>
        <v>#N/A</v>
      </c>
      <c r="L387">
        <f ca="1">VLOOKUP($H387,'Raw data'!$A$3:$L$1417,7,FALSE)</f>
        <v>29.25</v>
      </c>
      <c r="M387">
        <f ca="1">VLOOKUP($H387,'Raw data'!$A$3:$L$1417,8,FALSE)</f>
        <v>28</v>
      </c>
      <c r="N387" t="e">
        <f ca="1">VLOOKUP($H387,'Raw data'!$A$3:$L$1417,2,FALSE)</f>
        <v>#N/A</v>
      </c>
      <c r="O387" t="e">
        <f ca="1">VLOOKUP($H387,'Raw data'!$A$3:$L$1417,10,FALSE)</f>
        <v>#N/A</v>
      </c>
      <c r="P387">
        <f ca="1">VLOOKUP($H387,'Raw data'!$M$3:$N$1243,2,FALSE)</f>
        <v>28.59</v>
      </c>
    </row>
    <row r="388" spans="1:16" x14ac:dyDescent="0.2">
      <c r="A388" s="13">
        <v>36171</v>
      </c>
      <c r="B388">
        <v>26.58</v>
      </c>
      <c r="E388" s="13">
        <f t="shared" si="21"/>
        <v>36284</v>
      </c>
      <c r="F388">
        <f t="shared" ref="F388:F451" si="24">VLOOKUP(E388,$A$3:$B$1257,2,FALSE)</f>
        <v>29.74</v>
      </c>
      <c r="H388" s="13">
        <f t="shared" ca="1" si="22"/>
        <v>36294</v>
      </c>
      <c r="I388">
        <f t="shared" ca="1" si="23"/>
        <v>33.49</v>
      </c>
      <c r="J388">
        <f ca="1">VLOOKUP(H388,'Raw data'!$A$3:$L$1417,5,FALSE)</f>
        <v>23.4</v>
      </c>
      <c r="K388" t="e">
        <f ca="1">VLOOKUP($H388,'Raw data'!$A$3:$L$1417,10,FALSE)</f>
        <v>#N/A</v>
      </c>
      <c r="L388">
        <f ca="1">VLOOKUP($H388,'Raw data'!$A$3:$L$1417,7,FALSE)</f>
        <v>33.4</v>
      </c>
      <c r="M388">
        <f ca="1">VLOOKUP($H388,'Raw data'!$A$3:$L$1417,8,FALSE)</f>
        <v>29.5</v>
      </c>
      <c r="N388" t="e">
        <f ca="1">VLOOKUP($H388,'Raw data'!$A$3:$L$1417,2,FALSE)</f>
        <v>#N/A</v>
      </c>
      <c r="O388" t="e">
        <f ca="1">VLOOKUP($H388,'Raw data'!$A$3:$L$1417,10,FALSE)</f>
        <v>#N/A</v>
      </c>
      <c r="P388">
        <f ca="1">VLOOKUP($H388,'Raw data'!$M$3:$N$1243,2,FALSE)</f>
        <v>29.06</v>
      </c>
    </row>
    <row r="389" spans="1:16" x14ac:dyDescent="0.2">
      <c r="A389" s="13">
        <v>36172</v>
      </c>
      <c r="B389">
        <v>26.74</v>
      </c>
      <c r="E389" s="13">
        <f t="shared" ref="E389:E452" si="25">CHOOSE(IF(WEEKDAY(E388+1,2)=6,1,IF(WEEKDAY(E388+1,2)=7,2,3)),IF(ISNUMBER(MATCH(E388+3,$Q$3:$Q$56,0)),E388+4,E388+3),IF(ISNUMBER(MATCH(E388+2,$Q$3:$Q$56,0)),E388+3,E388+2),IF(ISNUMBER(MATCH(E388+1,$Q$3:$Q$56,0)),E388+2,E388+1))</f>
        <v>36285</v>
      </c>
      <c r="F389">
        <f t="shared" si="24"/>
        <v>33.5</v>
      </c>
      <c r="H389" s="13">
        <f t="shared" ref="H389:H452" ca="1" si="26">OFFSET($E$3,IF(ISNUMBER(VLOOKUP(OFFSET($E$3,MATCH(H388,$E$3:$E$1028,0),0),$E$3:$F$1067,2,FALSE)),MATCH(H388,$E$3:$E$1028,0),MATCH(H388,$E$3:$E$1028,0)+1),0)</f>
        <v>36297</v>
      </c>
      <c r="I389">
        <f t="shared" ref="I389:I452" ca="1" si="27">VLOOKUP(H389,$A$3:$B$1257,2,FALSE)</f>
        <v>32.5</v>
      </c>
      <c r="J389">
        <f ca="1">VLOOKUP(H389,'Raw data'!$A$3:$L$1417,5,FALSE)</f>
        <v>26.27</v>
      </c>
      <c r="K389">
        <f ca="1">VLOOKUP($H389,'Raw data'!$A$3:$L$1417,10,FALSE)</f>
        <v>27</v>
      </c>
      <c r="L389">
        <f ca="1">VLOOKUP($H389,'Raw data'!$A$3:$L$1417,7,FALSE)</f>
        <v>35</v>
      </c>
      <c r="M389">
        <f ca="1">VLOOKUP($H389,'Raw data'!$A$3:$L$1417,8,FALSE)</f>
        <v>32.5</v>
      </c>
      <c r="N389" t="e">
        <f ca="1">VLOOKUP($H389,'Raw data'!$A$3:$L$1417,2,FALSE)</f>
        <v>#N/A</v>
      </c>
      <c r="O389">
        <f ca="1">VLOOKUP($H389,'Raw data'!$A$3:$L$1417,10,FALSE)</f>
        <v>27</v>
      </c>
      <c r="P389">
        <f ca="1">VLOOKUP($H389,'Raw data'!$M$3:$N$1243,2,FALSE)</f>
        <v>33.39</v>
      </c>
    </row>
    <row r="390" spans="1:16" x14ac:dyDescent="0.2">
      <c r="A390" s="13">
        <v>36173</v>
      </c>
      <c r="B390">
        <v>26.54</v>
      </c>
      <c r="E390" s="13">
        <f t="shared" si="25"/>
        <v>36286</v>
      </c>
      <c r="F390">
        <f t="shared" si="24"/>
        <v>33.369999999999997</v>
      </c>
      <c r="H390" s="13">
        <f t="shared" ca="1" si="26"/>
        <v>36298</v>
      </c>
      <c r="I390">
        <f t="shared" ca="1" si="27"/>
        <v>29.83</v>
      </c>
      <c r="J390">
        <f ca="1">VLOOKUP(H390,'Raw data'!$A$3:$L$1417,5,FALSE)</f>
        <v>24.66</v>
      </c>
      <c r="K390">
        <f ca="1">VLOOKUP($H390,'Raw data'!$A$3:$L$1417,10,FALSE)</f>
        <v>25.5</v>
      </c>
      <c r="L390">
        <f ca="1">VLOOKUP($H390,'Raw data'!$A$3:$L$1417,7,FALSE)</f>
        <v>26.5</v>
      </c>
      <c r="M390">
        <f ca="1">VLOOKUP($H390,'Raw data'!$A$3:$L$1417,8,FALSE)</f>
        <v>29.42</v>
      </c>
      <c r="N390" t="e">
        <f ca="1">VLOOKUP($H390,'Raw data'!$A$3:$L$1417,2,FALSE)</f>
        <v>#N/A</v>
      </c>
      <c r="O390">
        <f ca="1">VLOOKUP($H390,'Raw data'!$A$3:$L$1417,10,FALSE)</f>
        <v>25.5</v>
      </c>
      <c r="P390">
        <f ca="1">VLOOKUP($H390,'Raw data'!$M$3:$N$1243,2,FALSE)</f>
        <v>28.78</v>
      </c>
    </row>
    <row r="391" spans="1:16" x14ac:dyDescent="0.2">
      <c r="A391" s="13">
        <v>36174</v>
      </c>
      <c r="B391">
        <v>27.43</v>
      </c>
      <c r="E391" s="13">
        <f t="shared" si="25"/>
        <v>36287</v>
      </c>
      <c r="F391">
        <f t="shared" si="24"/>
        <v>32.520000000000003</v>
      </c>
      <c r="H391" s="13">
        <f t="shared" ca="1" si="26"/>
        <v>36299</v>
      </c>
      <c r="I391">
        <f t="shared" ca="1" si="27"/>
        <v>31.01</v>
      </c>
      <c r="J391">
        <f ca="1">VLOOKUP(H391,'Raw data'!$A$3:$L$1417,5,FALSE)</f>
        <v>26.49</v>
      </c>
      <c r="K391" t="e">
        <f ca="1">VLOOKUP($H391,'Raw data'!$A$3:$L$1417,10,FALSE)</f>
        <v>#N/A</v>
      </c>
      <c r="L391" t="e">
        <f ca="1">VLOOKUP($H391,'Raw data'!$A$3:$L$1417,7,FALSE)</f>
        <v>#N/A</v>
      </c>
      <c r="M391">
        <f ca="1">VLOOKUP($H391,'Raw data'!$A$3:$L$1417,8,FALSE)</f>
        <v>29.44</v>
      </c>
      <c r="N391" t="e">
        <f ca="1">VLOOKUP($H391,'Raw data'!$A$3:$L$1417,2,FALSE)</f>
        <v>#N/A</v>
      </c>
      <c r="O391" t="e">
        <f ca="1">VLOOKUP($H391,'Raw data'!$A$3:$L$1417,10,FALSE)</f>
        <v>#N/A</v>
      </c>
      <c r="P391">
        <f ca="1">VLOOKUP($H391,'Raw data'!$M$3:$N$1243,2,FALSE)</f>
        <v>28.34</v>
      </c>
    </row>
    <row r="392" spans="1:16" x14ac:dyDescent="0.2">
      <c r="A392" s="13">
        <v>36175</v>
      </c>
      <c r="B392">
        <v>26.48</v>
      </c>
      <c r="E392" s="13">
        <f t="shared" si="25"/>
        <v>36290</v>
      </c>
      <c r="F392">
        <f t="shared" si="24"/>
        <v>32.54</v>
      </c>
      <c r="H392" s="13">
        <f t="shared" ca="1" si="26"/>
        <v>36300</v>
      </c>
      <c r="I392">
        <f t="shared" ca="1" si="27"/>
        <v>32.56</v>
      </c>
      <c r="J392">
        <f ca="1">VLOOKUP(H392,'Raw data'!$A$3:$L$1417,5,FALSE)</f>
        <v>24.85</v>
      </c>
      <c r="K392">
        <f ca="1">VLOOKUP($H392,'Raw data'!$A$3:$L$1417,10,FALSE)</f>
        <v>25.42</v>
      </c>
      <c r="L392">
        <f ca="1">VLOOKUP($H392,'Raw data'!$A$3:$L$1417,7,FALSE)</f>
        <v>29.19</v>
      </c>
      <c r="M392">
        <f ca="1">VLOOKUP($H392,'Raw data'!$A$3:$L$1417,8,FALSE)</f>
        <v>28.64</v>
      </c>
      <c r="N392" t="e">
        <f ca="1">VLOOKUP($H392,'Raw data'!$A$3:$L$1417,2,FALSE)</f>
        <v>#N/A</v>
      </c>
      <c r="O392">
        <f ca="1">VLOOKUP($H392,'Raw data'!$A$3:$L$1417,10,FALSE)</f>
        <v>25.42</v>
      </c>
      <c r="P392">
        <f ca="1">VLOOKUP($H392,'Raw data'!$M$3:$N$1243,2,FALSE)</f>
        <v>29.02</v>
      </c>
    </row>
    <row r="393" spans="1:16" x14ac:dyDescent="0.2">
      <c r="A393" s="13">
        <v>36176</v>
      </c>
      <c r="B393">
        <v>22.76</v>
      </c>
      <c r="E393" s="13">
        <f t="shared" si="25"/>
        <v>36291</v>
      </c>
      <c r="F393">
        <f t="shared" si="24"/>
        <v>32.74</v>
      </c>
      <c r="H393" s="13">
        <f t="shared" ca="1" si="26"/>
        <v>36301</v>
      </c>
      <c r="I393">
        <f t="shared" ca="1" si="27"/>
        <v>33.6</v>
      </c>
      <c r="J393">
        <f ca="1">VLOOKUP(H393,'Raw data'!$A$3:$L$1417,5,FALSE)</f>
        <v>23.76</v>
      </c>
      <c r="K393" t="e">
        <f ca="1">VLOOKUP($H393,'Raw data'!$A$3:$L$1417,10,FALSE)</f>
        <v>#N/A</v>
      </c>
      <c r="L393">
        <f ca="1">VLOOKUP($H393,'Raw data'!$A$3:$L$1417,7,FALSE)</f>
        <v>30</v>
      </c>
      <c r="M393">
        <f ca="1">VLOOKUP($H393,'Raw data'!$A$3:$L$1417,8,FALSE)</f>
        <v>26</v>
      </c>
      <c r="N393" t="e">
        <f ca="1">VLOOKUP($H393,'Raw data'!$A$3:$L$1417,2,FALSE)</f>
        <v>#N/A</v>
      </c>
      <c r="O393" t="e">
        <f ca="1">VLOOKUP($H393,'Raw data'!$A$3:$L$1417,10,FALSE)</f>
        <v>#N/A</v>
      </c>
      <c r="P393">
        <f ca="1">VLOOKUP($H393,'Raw data'!$M$3:$N$1243,2,FALSE)</f>
        <v>27.77</v>
      </c>
    </row>
    <row r="394" spans="1:16" x14ac:dyDescent="0.2">
      <c r="A394" s="13">
        <v>36177</v>
      </c>
      <c r="B394">
        <v>22.76</v>
      </c>
      <c r="E394" s="13">
        <f t="shared" si="25"/>
        <v>36292</v>
      </c>
      <c r="F394">
        <f t="shared" si="24"/>
        <v>31.61</v>
      </c>
      <c r="H394" s="13">
        <f t="shared" ca="1" si="26"/>
        <v>36304</v>
      </c>
      <c r="I394">
        <f t="shared" ca="1" si="27"/>
        <v>30.85</v>
      </c>
      <c r="J394">
        <f ca="1">VLOOKUP(H394,'Raw data'!$A$3:$L$1417,5,FALSE)</f>
        <v>20.149999999999999</v>
      </c>
      <c r="K394">
        <f ca="1">VLOOKUP($H394,'Raw data'!$A$3:$L$1417,10,FALSE)</f>
        <v>23.33</v>
      </c>
      <c r="L394">
        <f ca="1">VLOOKUP($H394,'Raw data'!$A$3:$L$1417,7,FALSE)</f>
        <v>29.58</v>
      </c>
      <c r="M394">
        <f ca="1">VLOOKUP($H394,'Raw data'!$A$3:$L$1417,8,FALSE)</f>
        <v>26</v>
      </c>
      <c r="N394" t="e">
        <f ca="1">VLOOKUP($H394,'Raw data'!$A$3:$L$1417,2,FALSE)</f>
        <v>#N/A</v>
      </c>
      <c r="O394">
        <f ca="1">VLOOKUP($H394,'Raw data'!$A$3:$L$1417,10,FALSE)</f>
        <v>23.33</v>
      </c>
      <c r="P394">
        <f ca="1">VLOOKUP($H394,'Raw data'!$M$3:$N$1243,2,FALSE)</f>
        <v>23.4</v>
      </c>
    </row>
    <row r="395" spans="1:16" x14ac:dyDescent="0.2">
      <c r="A395" s="13">
        <v>36179</v>
      </c>
      <c r="B395">
        <v>25.33</v>
      </c>
      <c r="E395" s="13">
        <f t="shared" si="25"/>
        <v>36293</v>
      </c>
      <c r="F395">
        <f t="shared" si="24"/>
        <v>32.07</v>
      </c>
      <c r="H395" s="13">
        <f t="shared" ca="1" si="26"/>
        <v>36305</v>
      </c>
      <c r="I395">
        <f t="shared" ca="1" si="27"/>
        <v>29.5</v>
      </c>
      <c r="J395">
        <f ca="1">VLOOKUP(H395,'Raw data'!$A$3:$L$1417,5,FALSE)</f>
        <v>19.21</v>
      </c>
      <c r="K395">
        <f ca="1">VLOOKUP($H395,'Raw data'!$A$3:$L$1417,10,FALSE)</f>
        <v>23</v>
      </c>
      <c r="L395">
        <f ca="1">VLOOKUP($H395,'Raw data'!$A$3:$L$1417,7,FALSE)</f>
        <v>26.67</v>
      </c>
      <c r="M395">
        <f ca="1">VLOOKUP($H395,'Raw data'!$A$3:$L$1417,8,FALSE)</f>
        <v>25.5</v>
      </c>
      <c r="N395" t="e">
        <f ca="1">VLOOKUP($H395,'Raw data'!$A$3:$L$1417,2,FALSE)</f>
        <v>#N/A</v>
      </c>
      <c r="O395">
        <f ca="1">VLOOKUP($H395,'Raw data'!$A$3:$L$1417,10,FALSE)</f>
        <v>23</v>
      </c>
      <c r="P395">
        <f ca="1">VLOOKUP($H395,'Raw data'!$M$3:$N$1243,2,FALSE)</f>
        <v>27</v>
      </c>
    </row>
    <row r="396" spans="1:16" x14ac:dyDescent="0.2">
      <c r="A396" s="13">
        <v>36180</v>
      </c>
      <c r="B396">
        <v>22.99</v>
      </c>
      <c r="E396" s="13">
        <f t="shared" si="25"/>
        <v>36294</v>
      </c>
      <c r="F396">
        <f t="shared" si="24"/>
        <v>33.49</v>
      </c>
      <c r="H396" s="13">
        <f t="shared" ca="1" si="26"/>
        <v>36306</v>
      </c>
      <c r="I396">
        <f t="shared" ca="1" si="27"/>
        <v>30.22</v>
      </c>
      <c r="J396">
        <f ca="1">VLOOKUP(H396,'Raw data'!$A$3:$L$1417,5,FALSE)</f>
        <v>21.76</v>
      </c>
      <c r="K396">
        <f ca="1">VLOOKUP($H396,'Raw data'!$A$3:$L$1417,10,FALSE)</f>
        <v>23.75</v>
      </c>
      <c r="L396">
        <f ca="1">VLOOKUP($H396,'Raw data'!$A$3:$L$1417,7,FALSE)</f>
        <v>27.67</v>
      </c>
      <c r="M396">
        <f ca="1">VLOOKUP($H396,'Raw data'!$A$3:$L$1417,8,FALSE)</f>
        <v>29</v>
      </c>
      <c r="N396" t="e">
        <f ca="1">VLOOKUP($H396,'Raw data'!$A$3:$L$1417,2,FALSE)</f>
        <v>#N/A</v>
      </c>
      <c r="O396">
        <f ca="1">VLOOKUP($H396,'Raw data'!$A$3:$L$1417,10,FALSE)</f>
        <v>23.75</v>
      </c>
      <c r="P396">
        <f ca="1">VLOOKUP($H396,'Raw data'!$M$3:$N$1243,2,FALSE)</f>
        <v>26.62</v>
      </c>
    </row>
    <row r="397" spans="1:16" x14ac:dyDescent="0.2">
      <c r="A397" s="13">
        <v>36181</v>
      </c>
      <c r="B397">
        <v>21.8</v>
      </c>
      <c r="E397" s="13">
        <f t="shared" si="25"/>
        <v>36297</v>
      </c>
      <c r="F397">
        <f t="shared" si="24"/>
        <v>32.5</v>
      </c>
      <c r="H397" s="13">
        <f t="shared" ca="1" si="26"/>
        <v>36307</v>
      </c>
      <c r="I397">
        <f t="shared" ca="1" si="27"/>
        <v>30.52</v>
      </c>
      <c r="J397">
        <f ca="1">VLOOKUP(H397,'Raw data'!$A$3:$L$1417,5,FALSE)</f>
        <v>20.47</v>
      </c>
      <c r="K397">
        <f ca="1">VLOOKUP($H397,'Raw data'!$A$3:$L$1417,10,FALSE)</f>
        <v>22.85</v>
      </c>
      <c r="L397">
        <f ca="1">VLOOKUP($H397,'Raw data'!$A$3:$L$1417,7,FALSE)</f>
        <v>27.67</v>
      </c>
      <c r="M397">
        <f ca="1">VLOOKUP($H397,'Raw data'!$A$3:$L$1417,8,FALSE)</f>
        <v>26.67</v>
      </c>
      <c r="N397" t="e">
        <f ca="1">VLOOKUP($H397,'Raw data'!$A$3:$L$1417,2,FALSE)</f>
        <v>#N/A</v>
      </c>
      <c r="O397">
        <f ca="1">VLOOKUP($H397,'Raw data'!$A$3:$L$1417,10,FALSE)</f>
        <v>22.85</v>
      </c>
      <c r="P397">
        <f ca="1">VLOOKUP($H397,'Raw data'!$M$3:$N$1243,2,FALSE)</f>
        <v>25.61</v>
      </c>
    </row>
    <row r="398" spans="1:16" x14ac:dyDescent="0.2">
      <c r="A398" s="13">
        <v>36182</v>
      </c>
      <c r="B398">
        <v>20.63</v>
      </c>
      <c r="E398" s="13">
        <f t="shared" si="25"/>
        <v>36298</v>
      </c>
      <c r="F398">
        <f t="shared" si="24"/>
        <v>29.83</v>
      </c>
      <c r="H398" s="13">
        <f t="shared" ca="1" si="26"/>
        <v>36308</v>
      </c>
      <c r="I398">
        <f t="shared" ca="1" si="27"/>
        <v>29.07</v>
      </c>
      <c r="J398">
        <f ca="1">VLOOKUP(H398,'Raw data'!$A$3:$L$1417,5,FALSE)</f>
        <v>20.63</v>
      </c>
      <c r="K398">
        <f ca="1">VLOOKUP($H398,'Raw data'!$A$3:$L$1417,10,FALSE)</f>
        <v>22.17</v>
      </c>
      <c r="L398">
        <f ca="1">VLOOKUP($H398,'Raw data'!$A$3:$L$1417,7,FALSE)</f>
        <v>25.25</v>
      </c>
      <c r="M398">
        <f ca="1">VLOOKUP($H398,'Raw data'!$A$3:$L$1417,8,FALSE)</f>
        <v>25.5</v>
      </c>
      <c r="N398" t="e">
        <f ca="1">VLOOKUP($H398,'Raw data'!$A$3:$L$1417,2,FALSE)</f>
        <v>#N/A</v>
      </c>
      <c r="O398">
        <f ca="1">VLOOKUP($H398,'Raw data'!$A$3:$L$1417,10,FALSE)</f>
        <v>22.17</v>
      </c>
      <c r="P398">
        <f ca="1">VLOOKUP($H398,'Raw data'!$M$3:$N$1243,2,FALSE)</f>
        <v>24.66</v>
      </c>
    </row>
    <row r="399" spans="1:16" x14ac:dyDescent="0.2">
      <c r="A399" s="13">
        <v>36183</v>
      </c>
      <c r="B399">
        <v>18</v>
      </c>
      <c r="E399" s="13">
        <f t="shared" si="25"/>
        <v>36299</v>
      </c>
      <c r="F399">
        <f t="shared" si="24"/>
        <v>31.01</v>
      </c>
      <c r="H399" s="13">
        <f t="shared" ca="1" si="26"/>
        <v>36312</v>
      </c>
      <c r="I399">
        <f t="shared" ca="1" si="27"/>
        <v>33.43</v>
      </c>
      <c r="J399">
        <f ca="1">VLOOKUP(H399,'Raw data'!$A$3:$L$1417,5,FALSE)</f>
        <v>27.13</v>
      </c>
      <c r="K399">
        <f ca="1">VLOOKUP($H399,'Raw data'!$A$3:$L$1417,10,FALSE)</f>
        <v>30</v>
      </c>
      <c r="L399">
        <f ca="1">VLOOKUP($H399,'Raw data'!$A$3:$L$1417,7,FALSE)</f>
        <v>31.72</v>
      </c>
      <c r="M399">
        <f ca="1">VLOOKUP($H399,'Raw data'!$A$3:$L$1417,8,FALSE)</f>
        <v>33</v>
      </c>
      <c r="N399" t="e">
        <f ca="1">VLOOKUP($H399,'Raw data'!$A$3:$L$1417,2,FALSE)</f>
        <v>#N/A</v>
      </c>
      <c r="O399">
        <f ca="1">VLOOKUP($H399,'Raw data'!$A$3:$L$1417,10,FALSE)</f>
        <v>30</v>
      </c>
      <c r="P399">
        <f ca="1">VLOOKUP($H399,'Raw data'!$M$3:$N$1243,2,FALSE)</f>
        <v>33.770000000000003</v>
      </c>
    </row>
    <row r="400" spans="1:16" x14ac:dyDescent="0.2">
      <c r="A400" s="13">
        <v>36184</v>
      </c>
      <c r="B400">
        <v>19</v>
      </c>
      <c r="E400" s="13">
        <f t="shared" si="25"/>
        <v>36300</v>
      </c>
      <c r="F400">
        <f t="shared" si="24"/>
        <v>32.56</v>
      </c>
      <c r="H400" s="13">
        <f t="shared" ca="1" si="26"/>
        <v>36313</v>
      </c>
      <c r="I400">
        <f t="shared" ca="1" si="27"/>
        <v>34.64</v>
      </c>
      <c r="J400">
        <f ca="1">VLOOKUP(H400,'Raw data'!$A$3:$L$1417,5,FALSE)</f>
        <v>24.78</v>
      </c>
      <c r="K400">
        <f ca="1">VLOOKUP($H400,'Raw data'!$A$3:$L$1417,10,FALSE)</f>
        <v>26.5</v>
      </c>
      <c r="L400">
        <f ca="1">VLOOKUP($H400,'Raw data'!$A$3:$L$1417,7,FALSE)</f>
        <v>35.11</v>
      </c>
      <c r="M400">
        <f ca="1">VLOOKUP($H400,'Raw data'!$A$3:$L$1417,8,FALSE)</f>
        <v>32</v>
      </c>
      <c r="N400" t="e">
        <f ca="1">VLOOKUP($H400,'Raw data'!$A$3:$L$1417,2,FALSE)</f>
        <v>#N/A</v>
      </c>
      <c r="O400">
        <f ca="1">VLOOKUP($H400,'Raw data'!$A$3:$L$1417,10,FALSE)</f>
        <v>26.5</v>
      </c>
      <c r="P400">
        <f ca="1">VLOOKUP($H400,'Raw data'!$M$3:$N$1243,2,FALSE)</f>
        <v>32.56</v>
      </c>
    </row>
    <row r="401" spans="1:16" x14ac:dyDescent="0.2">
      <c r="A401" s="13">
        <v>36185</v>
      </c>
      <c r="B401">
        <v>20.52</v>
      </c>
      <c r="E401" s="13">
        <f t="shared" si="25"/>
        <v>36301</v>
      </c>
      <c r="F401">
        <f t="shared" si="24"/>
        <v>33.6</v>
      </c>
      <c r="H401" s="13">
        <f t="shared" ca="1" si="26"/>
        <v>36314</v>
      </c>
      <c r="I401">
        <f t="shared" ca="1" si="27"/>
        <v>40.61</v>
      </c>
      <c r="J401">
        <f ca="1">VLOOKUP(H401,'Raw data'!$A$3:$L$1417,5,FALSE)</f>
        <v>25.41</v>
      </c>
      <c r="K401" t="e">
        <f ca="1">VLOOKUP($H401,'Raw data'!$A$3:$L$1417,10,FALSE)</f>
        <v>#N/A</v>
      </c>
      <c r="L401">
        <f ca="1">VLOOKUP($H401,'Raw data'!$A$3:$L$1417,7,FALSE)</f>
        <v>34.299999999999997</v>
      </c>
      <c r="M401">
        <f ca="1">VLOOKUP($H401,'Raw data'!$A$3:$L$1417,8,FALSE)</f>
        <v>35.5</v>
      </c>
      <c r="N401" t="e">
        <f ca="1">VLOOKUP($H401,'Raw data'!$A$3:$L$1417,2,FALSE)</f>
        <v>#N/A</v>
      </c>
      <c r="O401" t="e">
        <f ca="1">VLOOKUP($H401,'Raw data'!$A$3:$L$1417,10,FALSE)</f>
        <v>#N/A</v>
      </c>
      <c r="P401">
        <f ca="1">VLOOKUP($H401,'Raw data'!$M$3:$N$1243,2,FALSE)</f>
        <v>33.200000000000003</v>
      </c>
    </row>
    <row r="402" spans="1:16" x14ac:dyDescent="0.2">
      <c r="A402" s="13">
        <v>36186</v>
      </c>
      <c r="B402">
        <v>21.27</v>
      </c>
      <c r="E402" s="13">
        <f t="shared" si="25"/>
        <v>36304</v>
      </c>
      <c r="F402">
        <f t="shared" si="24"/>
        <v>30.85</v>
      </c>
      <c r="H402" s="13">
        <f t="shared" ca="1" si="26"/>
        <v>36315</v>
      </c>
      <c r="I402">
        <f t="shared" ca="1" si="27"/>
        <v>43.44</v>
      </c>
      <c r="J402">
        <f ca="1">VLOOKUP(H402,'Raw data'!$A$3:$L$1417,5,FALSE)</f>
        <v>25.25</v>
      </c>
      <c r="K402" t="e">
        <f ca="1">VLOOKUP($H402,'Raw data'!$A$3:$L$1417,10,FALSE)</f>
        <v>#N/A</v>
      </c>
      <c r="L402">
        <f ca="1">VLOOKUP($H402,'Raw data'!$A$3:$L$1417,7,FALSE)</f>
        <v>34.67</v>
      </c>
      <c r="M402">
        <f ca="1">VLOOKUP($H402,'Raw data'!$A$3:$L$1417,8,FALSE)</f>
        <v>31.8</v>
      </c>
      <c r="N402" t="e">
        <f ca="1">VLOOKUP($H402,'Raw data'!$A$3:$L$1417,2,FALSE)</f>
        <v>#N/A</v>
      </c>
      <c r="O402" t="e">
        <f ca="1">VLOOKUP($H402,'Raw data'!$A$3:$L$1417,10,FALSE)</f>
        <v>#N/A</v>
      </c>
      <c r="P402">
        <f ca="1">VLOOKUP($H402,'Raw data'!$M$3:$N$1243,2,FALSE)</f>
        <v>33.19</v>
      </c>
    </row>
    <row r="403" spans="1:16" x14ac:dyDescent="0.2">
      <c r="A403" s="13">
        <v>36187</v>
      </c>
      <c r="B403">
        <v>20.62</v>
      </c>
      <c r="E403" s="13">
        <f t="shared" si="25"/>
        <v>36305</v>
      </c>
      <c r="F403">
        <f t="shared" si="24"/>
        <v>29.5</v>
      </c>
      <c r="H403" s="13">
        <f t="shared" ca="1" si="26"/>
        <v>36318</v>
      </c>
      <c r="I403">
        <f t="shared" ca="1" si="27"/>
        <v>67.349999999999994</v>
      </c>
      <c r="J403">
        <f ca="1">VLOOKUP(H403,'Raw data'!$A$3:$L$1417,5,FALSE)</f>
        <v>66.56</v>
      </c>
      <c r="K403" t="e">
        <f ca="1">VLOOKUP($H403,'Raw data'!$A$3:$L$1417,10,FALSE)</f>
        <v>#N/A</v>
      </c>
      <c r="L403">
        <f ca="1">VLOOKUP($H403,'Raw data'!$A$3:$L$1417,7,FALSE)</f>
        <v>47.21</v>
      </c>
      <c r="M403" t="e">
        <f ca="1">VLOOKUP($H403,'Raw data'!$A$3:$L$1417,8,FALSE)</f>
        <v>#N/A</v>
      </c>
      <c r="N403" t="e">
        <f ca="1">VLOOKUP($H403,'Raw data'!$A$3:$L$1417,2,FALSE)</f>
        <v>#N/A</v>
      </c>
      <c r="O403" t="e">
        <f ca="1">VLOOKUP($H403,'Raw data'!$A$3:$L$1417,10,FALSE)</f>
        <v>#N/A</v>
      </c>
      <c r="P403">
        <f ca="1">VLOOKUP($H403,'Raw data'!$M$3:$N$1243,2,FALSE)</f>
        <v>74.349999999999994</v>
      </c>
    </row>
    <row r="404" spans="1:16" x14ac:dyDescent="0.2">
      <c r="A404" s="13">
        <v>36188</v>
      </c>
      <c r="B404">
        <v>21.47</v>
      </c>
      <c r="E404" s="13">
        <f t="shared" si="25"/>
        <v>36306</v>
      </c>
      <c r="F404">
        <f t="shared" si="24"/>
        <v>30.22</v>
      </c>
      <c r="H404" s="13">
        <f t="shared" ca="1" si="26"/>
        <v>36319</v>
      </c>
      <c r="I404">
        <f t="shared" ca="1" si="27"/>
        <v>145.53</v>
      </c>
      <c r="J404">
        <f ca="1">VLOOKUP(H404,'Raw data'!$A$3:$L$1417,5,FALSE)</f>
        <v>235</v>
      </c>
      <c r="K404">
        <f ca="1">VLOOKUP($H404,'Raw data'!$A$3:$L$1417,10,FALSE)</f>
        <v>167.5</v>
      </c>
      <c r="L404">
        <f ca="1">VLOOKUP($H404,'Raw data'!$A$3:$L$1417,7,FALSE)</f>
        <v>136.66999999999999</v>
      </c>
      <c r="M404">
        <f ca="1">VLOOKUP($H404,'Raw data'!$A$3:$L$1417,8,FALSE)</f>
        <v>90</v>
      </c>
      <c r="N404" t="e">
        <f ca="1">VLOOKUP($H404,'Raw data'!$A$3:$L$1417,2,FALSE)</f>
        <v>#N/A</v>
      </c>
      <c r="O404">
        <f ca="1">VLOOKUP($H404,'Raw data'!$A$3:$L$1417,10,FALSE)</f>
        <v>167.5</v>
      </c>
      <c r="P404">
        <f ca="1">VLOOKUP($H404,'Raw data'!$M$3:$N$1243,2,FALSE)</f>
        <v>218.08</v>
      </c>
    </row>
    <row r="405" spans="1:16" x14ac:dyDescent="0.2">
      <c r="A405" s="13">
        <v>36189</v>
      </c>
      <c r="B405">
        <v>21.75</v>
      </c>
      <c r="E405" s="13">
        <f t="shared" si="25"/>
        <v>36307</v>
      </c>
      <c r="F405">
        <f t="shared" si="24"/>
        <v>30.52</v>
      </c>
      <c r="H405" s="13">
        <f t="shared" ca="1" si="26"/>
        <v>36320</v>
      </c>
      <c r="I405">
        <f t="shared" ca="1" si="27"/>
        <v>63.75</v>
      </c>
      <c r="J405">
        <f ca="1">VLOOKUP(H405,'Raw data'!$A$3:$L$1417,5,FALSE)</f>
        <v>129.32</v>
      </c>
      <c r="K405">
        <f ca="1">VLOOKUP($H405,'Raw data'!$A$3:$L$1417,10,FALSE)</f>
        <v>187.5</v>
      </c>
      <c r="L405">
        <f ca="1">VLOOKUP($H405,'Raw data'!$A$3:$L$1417,7,FALSE)</f>
        <v>98.33</v>
      </c>
      <c r="M405">
        <f ca="1">VLOOKUP($H405,'Raw data'!$A$3:$L$1417,8,FALSE)</f>
        <v>123</v>
      </c>
      <c r="N405" t="e">
        <f ca="1">VLOOKUP($H405,'Raw data'!$A$3:$L$1417,2,FALSE)</f>
        <v>#N/A</v>
      </c>
      <c r="O405">
        <f ca="1">VLOOKUP($H405,'Raw data'!$A$3:$L$1417,10,FALSE)</f>
        <v>187.5</v>
      </c>
      <c r="P405">
        <f ca="1">VLOOKUP($H405,'Raw data'!$M$3:$N$1243,2,FALSE)</f>
        <v>140.49</v>
      </c>
    </row>
    <row r="406" spans="1:16" x14ac:dyDescent="0.2">
      <c r="A406" s="13">
        <v>36190</v>
      </c>
      <c r="B406">
        <v>21.28</v>
      </c>
      <c r="E406" s="13">
        <f t="shared" si="25"/>
        <v>36308</v>
      </c>
      <c r="F406">
        <f t="shared" si="24"/>
        <v>29.07</v>
      </c>
      <c r="H406" s="13">
        <f t="shared" ca="1" si="26"/>
        <v>36321</v>
      </c>
      <c r="I406">
        <f t="shared" ca="1" si="27"/>
        <v>46.84</v>
      </c>
      <c r="J406">
        <f ca="1">VLOOKUP(H406,'Raw data'!$A$3:$L$1417,5,FALSE)</f>
        <v>82.01</v>
      </c>
      <c r="K406" t="e">
        <f ca="1">VLOOKUP($H406,'Raw data'!$A$3:$L$1417,10,FALSE)</f>
        <v>#N/A</v>
      </c>
      <c r="L406">
        <f ca="1">VLOOKUP($H406,'Raw data'!$A$3:$L$1417,7,FALSE)</f>
        <v>53.67</v>
      </c>
      <c r="M406">
        <f ca="1">VLOOKUP($H406,'Raw data'!$A$3:$L$1417,8,FALSE)</f>
        <v>61.25</v>
      </c>
      <c r="N406" t="e">
        <f ca="1">VLOOKUP($H406,'Raw data'!$A$3:$L$1417,2,FALSE)</f>
        <v>#N/A</v>
      </c>
      <c r="O406" t="e">
        <f ca="1">VLOOKUP($H406,'Raw data'!$A$3:$L$1417,10,FALSE)</f>
        <v>#N/A</v>
      </c>
      <c r="P406">
        <f ca="1">VLOOKUP($H406,'Raw data'!$M$3:$N$1243,2,FALSE)</f>
        <v>58.08</v>
      </c>
    </row>
    <row r="407" spans="1:16" x14ac:dyDescent="0.2">
      <c r="A407" s="13">
        <v>36191</v>
      </c>
      <c r="B407">
        <v>21.39</v>
      </c>
      <c r="E407" s="13">
        <f t="shared" si="25"/>
        <v>36312</v>
      </c>
      <c r="F407">
        <f t="shared" si="24"/>
        <v>33.43</v>
      </c>
      <c r="H407" s="13">
        <f t="shared" ca="1" si="26"/>
        <v>36322</v>
      </c>
      <c r="I407">
        <f t="shared" ca="1" si="27"/>
        <v>32.07</v>
      </c>
      <c r="J407">
        <f ca="1">VLOOKUP(H407,'Raw data'!$A$3:$L$1417,5,FALSE)</f>
        <v>39.46</v>
      </c>
      <c r="K407">
        <f ca="1">VLOOKUP($H407,'Raw data'!$A$3:$L$1417,10,FALSE)</f>
        <v>39.270000000000003</v>
      </c>
      <c r="L407" t="e">
        <f ca="1">VLOOKUP($H407,'Raw data'!$A$3:$L$1417,7,FALSE)</f>
        <v>#N/A</v>
      </c>
      <c r="M407">
        <f ca="1">VLOOKUP($H407,'Raw data'!$A$3:$L$1417,8,FALSE)</f>
        <v>39</v>
      </c>
      <c r="N407" t="e">
        <f ca="1">VLOOKUP($H407,'Raw data'!$A$3:$L$1417,2,FALSE)</f>
        <v>#N/A</v>
      </c>
      <c r="O407">
        <f ca="1">VLOOKUP($H407,'Raw data'!$A$3:$L$1417,10,FALSE)</f>
        <v>39.270000000000003</v>
      </c>
      <c r="P407">
        <f ca="1">VLOOKUP($H407,'Raw data'!$M$3:$N$1243,2,FALSE)</f>
        <v>29.59</v>
      </c>
    </row>
    <row r="408" spans="1:16" x14ac:dyDescent="0.2">
      <c r="A408" s="13">
        <v>36192</v>
      </c>
      <c r="B408">
        <v>22.29</v>
      </c>
      <c r="E408" s="13">
        <f t="shared" si="25"/>
        <v>36313</v>
      </c>
      <c r="F408">
        <f t="shared" si="24"/>
        <v>34.64</v>
      </c>
      <c r="H408" s="13">
        <f t="shared" ca="1" si="26"/>
        <v>36325</v>
      </c>
      <c r="I408">
        <f t="shared" ca="1" si="27"/>
        <v>37.14</v>
      </c>
      <c r="J408">
        <f ca="1">VLOOKUP(H408,'Raw data'!$A$3:$L$1417,5,FALSE)</f>
        <v>29.77</v>
      </c>
      <c r="K408">
        <f ca="1">VLOOKUP($H408,'Raw data'!$A$3:$L$1417,10,FALSE)</f>
        <v>32.25</v>
      </c>
      <c r="L408">
        <f ca="1">VLOOKUP($H408,'Raw data'!$A$3:$L$1417,7,FALSE)</f>
        <v>30</v>
      </c>
      <c r="M408" t="e">
        <f ca="1">VLOOKUP($H408,'Raw data'!$A$3:$L$1417,8,FALSE)</f>
        <v>#N/A</v>
      </c>
      <c r="N408" t="e">
        <f ca="1">VLOOKUP($H408,'Raw data'!$A$3:$L$1417,2,FALSE)</f>
        <v>#N/A</v>
      </c>
      <c r="O408">
        <f ca="1">VLOOKUP($H408,'Raw data'!$A$3:$L$1417,10,FALSE)</f>
        <v>32.25</v>
      </c>
      <c r="P408">
        <f ca="1">VLOOKUP($H408,'Raw data'!$M$3:$N$1243,2,FALSE)</f>
        <v>28.29</v>
      </c>
    </row>
    <row r="409" spans="1:16" x14ac:dyDescent="0.2">
      <c r="A409" s="13">
        <v>36193</v>
      </c>
      <c r="B409">
        <v>21.73</v>
      </c>
      <c r="E409" s="13">
        <f t="shared" si="25"/>
        <v>36314</v>
      </c>
      <c r="F409">
        <f t="shared" si="24"/>
        <v>40.61</v>
      </c>
      <c r="H409" s="13">
        <f t="shared" ca="1" si="26"/>
        <v>36326</v>
      </c>
      <c r="I409">
        <f t="shared" ca="1" si="27"/>
        <v>35.590000000000003</v>
      </c>
      <c r="J409">
        <f ca="1">VLOOKUP(H409,'Raw data'!$A$3:$L$1417,5,FALSE)</f>
        <v>21.06</v>
      </c>
      <c r="K409">
        <f ca="1">VLOOKUP($H409,'Raw data'!$A$3:$L$1417,10,FALSE)</f>
        <v>22</v>
      </c>
      <c r="L409">
        <f ca="1">VLOOKUP($H409,'Raw data'!$A$3:$L$1417,7,FALSE)</f>
        <v>27.45</v>
      </c>
      <c r="M409">
        <f ca="1">VLOOKUP($H409,'Raw data'!$A$3:$L$1417,8,FALSE)</f>
        <v>27.25</v>
      </c>
      <c r="N409" t="e">
        <f ca="1">VLOOKUP($H409,'Raw data'!$A$3:$L$1417,2,FALSE)</f>
        <v>#N/A</v>
      </c>
      <c r="O409">
        <f ca="1">VLOOKUP($H409,'Raw data'!$A$3:$L$1417,10,FALSE)</f>
        <v>22</v>
      </c>
      <c r="P409">
        <f ca="1">VLOOKUP($H409,'Raw data'!$M$3:$N$1243,2,FALSE)</f>
        <v>25.17</v>
      </c>
    </row>
    <row r="410" spans="1:16" x14ac:dyDescent="0.2">
      <c r="A410" s="13">
        <v>36194</v>
      </c>
      <c r="B410">
        <v>20.76</v>
      </c>
      <c r="E410" s="13">
        <f t="shared" si="25"/>
        <v>36315</v>
      </c>
      <c r="F410">
        <f t="shared" si="24"/>
        <v>43.44</v>
      </c>
      <c r="H410" s="13">
        <f t="shared" ca="1" si="26"/>
        <v>36327</v>
      </c>
      <c r="I410">
        <f t="shared" ca="1" si="27"/>
        <v>31.62</v>
      </c>
      <c r="J410">
        <f ca="1">VLOOKUP(H410,'Raw data'!$A$3:$L$1417,5,FALSE)</f>
        <v>17.579999999999998</v>
      </c>
      <c r="K410">
        <f ca="1">VLOOKUP($H410,'Raw data'!$A$3:$L$1417,10,FALSE)</f>
        <v>21.39</v>
      </c>
      <c r="L410">
        <f ca="1">VLOOKUP($H410,'Raw data'!$A$3:$L$1417,7,FALSE)</f>
        <v>27.21</v>
      </c>
      <c r="M410">
        <f ca="1">VLOOKUP($H410,'Raw data'!$A$3:$L$1417,8,FALSE)</f>
        <v>25.25</v>
      </c>
      <c r="N410" t="e">
        <f ca="1">VLOOKUP($H410,'Raw data'!$A$3:$L$1417,2,FALSE)</f>
        <v>#N/A</v>
      </c>
      <c r="O410">
        <f ca="1">VLOOKUP($H410,'Raw data'!$A$3:$L$1417,10,FALSE)</f>
        <v>21.39</v>
      </c>
      <c r="P410">
        <f ca="1">VLOOKUP($H410,'Raw data'!$M$3:$N$1243,2,FALSE)</f>
        <v>22.84</v>
      </c>
    </row>
    <row r="411" spans="1:16" x14ac:dyDescent="0.2">
      <c r="A411" s="13">
        <v>36195</v>
      </c>
      <c r="B411">
        <v>20.78</v>
      </c>
      <c r="E411" s="13">
        <f t="shared" si="25"/>
        <v>36318</v>
      </c>
      <c r="F411">
        <f t="shared" si="24"/>
        <v>67.349999999999994</v>
      </c>
      <c r="H411" s="13">
        <f t="shared" ca="1" si="26"/>
        <v>36328</v>
      </c>
      <c r="I411">
        <f t="shared" ca="1" si="27"/>
        <v>28.51</v>
      </c>
      <c r="J411">
        <f ca="1">VLOOKUP(H411,'Raw data'!$A$3:$L$1417,5,FALSE)</f>
        <v>18.03</v>
      </c>
      <c r="K411">
        <f ca="1">VLOOKUP($H411,'Raw data'!$A$3:$L$1417,10,FALSE)</f>
        <v>20.67</v>
      </c>
      <c r="L411">
        <f ca="1">VLOOKUP($H411,'Raw data'!$A$3:$L$1417,7,FALSE)</f>
        <v>26.66</v>
      </c>
      <c r="M411">
        <f ca="1">VLOOKUP($H411,'Raw data'!$A$3:$L$1417,8,FALSE)</f>
        <v>24</v>
      </c>
      <c r="N411" t="e">
        <f ca="1">VLOOKUP($H411,'Raw data'!$A$3:$L$1417,2,FALSE)</f>
        <v>#N/A</v>
      </c>
      <c r="O411">
        <f ca="1">VLOOKUP($H411,'Raw data'!$A$3:$L$1417,10,FALSE)</f>
        <v>20.67</v>
      </c>
      <c r="P411">
        <f ca="1">VLOOKUP($H411,'Raw data'!$M$3:$N$1243,2,FALSE)</f>
        <v>21.4</v>
      </c>
    </row>
    <row r="412" spans="1:16" x14ac:dyDescent="0.2">
      <c r="A412" s="13">
        <v>36196</v>
      </c>
      <c r="B412">
        <v>19.25</v>
      </c>
      <c r="E412" s="13">
        <f t="shared" si="25"/>
        <v>36319</v>
      </c>
      <c r="F412">
        <f t="shared" si="24"/>
        <v>145.53</v>
      </c>
      <c r="H412" s="13">
        <f t="shared" ca="1" si="26"/>
        <v>36329</v>
      </c>
      <c r="I412">
        <f t="shared" ca="1" si="27"/>
        <v>27.72</v>
      </c>
      <c r="J412">
        <f ca="1">VLOOKUP(H412,'Raw data'!$A$3:$L$1417,5,FALSE)</f>
        <v>17.3</v>
      </c>
      <c r="K412" t="e">
        <f ca="1">VLOOKUP($H412,'Raw data'!$A$3:$L$1417,10,FALSE)</f>
        <v>#N/A</v>
      </c>
      <c r="L412">
        <f ca="1">VLOOKUP($H412,'Raw data'!$A$3:$L$1417,7,FALSE)</f>
        <v>25.7</v>
      </c>
      <c r="M412" t="e">
        <f ca="1">VLOOKUP($H412,'Raw data'!$A$3:$L$1417,8,FALSE)</f>
        <v>#N/A</v>
      </c>
      <c r="N412" t="e">
        <f ca="1">VLOOKUP($H412,'Raw data'!$A$3:$L$1417,2,FALSE)</f>
        <v>#N/A</v>
      </c>
      <c r="O412" t="e">
        <f ca="1">VLOOKUP($H412,'Raw data'!$A$3:$L$1417,10,FALSE)</f>
        <v>#N/A</v>
      </c>
      <c r="P412">
        <f ca="1">VLOOKUP($H412,'Raw data'!$M$3:$N$1243,2,FALSE)</f>
        <v>19.71</v>
      </c>
    </row>
    <row r="413" spans="1:16" x14ac:dyDescent="0.2">
      <c r="A413" s="13">
        <v>36197</v>
      </c>
      <c r="B413">
        <v>18.63</v>
      </c>
      <c r="E413" s="13">
        <f t="shared" si="25"/>
        <v>36320</v>
      </c>
      <c r="F413">
        <f t="shared" si="24"/>
        <v>63.75</v>
      </c>
      <c r="H413" s="13">
        <f t="shared" ca="1" si="26"/>
        <v>36332</v>
      </c>
      <c r="I413">
        <f t="shared" ca="1" si="27"/>
        <v>34.5</v>
      </c>
      <c r="J413">
        <f ca="1">VLOOKUP(H413,'Raw data'!$A$3:$L$1417,5,FALSE)</f>
        <v>21.28</v>
      </c>
      <c r="K413">
        <f ca="1">VLOOKUP($H413,'Raw data'!$A$3:$L$1417,10,FALSE)</f>
        <v>22.33</v>
      </c>
      <c r="L413">
        <f ca="1">VLOOKUP($H413,'Raw data'!$A$3:$L$1417,7,FALSE)</f>
        <v>25.75</v>
      </c>
      <c r="M413" t="e">
        <f ca="1">VLOOKUP($H413,'Raw data'!$A$3:$L$1417,8,FALSE)</f>
        <v>#N/A</v>
      </c>
      <c r="N413" t="e">
        <f ca="1">VLOOKUP($H413,'Raw data'!$A$3:$L$1417,2,FALSE)</f>
        <v>#N/A</v>
      </c>
      <c r="O413">
        <f ca="1">VLOOKUP($H413,'Raw data'!$A$3:$L$1417,10,FALSE)</f>
        <v>22.33</v>
      </c>
      <c r="P413">
        <f ca="1">VLOOKUP($H413,'Raw data'!$M$3:$N$1243,2,FALSE)</f>
        <v>24.64</v>
      </c>
    </row>
    <row r="414" spans="1:16" x14ac:dyDescent="0.2">
      <c r="A414" s="13">
        <v>36198</v>
      </c>
      <c r="B414">
        <v>18.93</v>
      </c>
      <c r="E414" s="13">
        <f t="shared" si="25"/>
        <v>36321</v>
      </c>
      <c r="F414">
        <f t="shared" si="24"/>
        <v>46.84</v>
      </c>
      <c r="H414" s="13">
        <f t="shared" ca="1" si="26"/>
        <v>36333</v>
      </c>
      <c r="I414">
        <f t="shared" ca="1" si="27"/>
        <v>34.32</v>
      </c>
      <c r="J414">
        <f ca="1">VLOOKUP(H414,'Raw data'!$A$3:$L$1417,5,FALSE)</f>
        <v>25.73</v>
      </c>
      <c r="K414">
        <f ca="1">VLOOKUP($H414,'Raw data'!$A$3:$L$1417,10,FALSE)</f>
        <v>26.17</v>
      </c>
      <c r="L414">
        <f ca="1">VLOOKUP($H414,'Raw data'!$A$3:$L$1417,7,FALSE)</f>
        <v>24.67</v>
      </c>
      <c r="M414">
        <f ca="1">VLOOKUP($H414,'Raw data'!$A$3:$L$1417,8,FALSE)</f>
        <v>27</v>
      </c>
      <c r="N414" t="e">
        <f ca="1">VLOOKUP($H414,'Raw data'!$A$3:$L$1417,2,FALSE)</f>
        <v>#N/A</v>
      </c>
      <c r="O414">
        <f ca="1">VLOOKUP($H414,'Raw data'!$A$3:$L$1417,10,FALSE)</f>
        <v>26.17</v>
      </c>
      <c r="P414">
        <f ca="1">VLOOKUP($H414,'Raw data'!$M$3:$N$1243,2,FALSE)</f>
        <v>23.64</v>
      </c>
    </row>
    <row r="415" spans="1:16" x14ac:dyDescent="0.2">
      <c r="A415" s="13">
        <v>36199</v>
      </c>
      <c r="B415">
        <v>20.5</v>
      </c>
      <c r="E415" s="13">
        <f t="shared" si="25"/>
        <v>36322</v>
      </c>
      <c r="F415">
        <f t="shared" si="24"/>
        <v>32.07</v>
      </c>
      <c r="H415" s="13">
        <f t="shared" ca="1" si="26"/>
        <v>36334</v>
      </c>
      <c r="I415">
        <f t="shared" ca="1" si="27"/>
        <v>33.979999999999997</v>
      </c>
      <c r="J415">
        <f ca="1">VLOOKUP(H415,'Raw data'!$A$3:$L$1417,5,FALSE)</f>
        <v>27.83</v>
      </c>
      <c r="K415">
        <f ca="1">VLOOKUP($H415,'Raw data'!$A$3:$L$1417,10,FALSE)</f>
        <v>26.5</v>
      </c>
      <c r="L415">
        <f ca="1">VLOOKUP($H415,'Raw data'!$A$3:$L$1417,7,FALSE)</f>
        <v>28.75</v>
      </c>
      <c r="M415">
        <f ca="1">VLOOKUP($H415,'Raw data'!$A$3:$L$1417,8,FALSE)</f>
        <v>27.67</v>
      </c>
      <c r="N415" t="e">
        <f ca="1">VLOOKUP($H415,'Raw data'!$A$3:$L$1417,2,FALSE)</f>
        <v>#N/A</v>
      </c>
      <c r="O415">
        <f ca="1">VLOOKUP($H415,'Raw data'!$A$3:$L$1417,10,FALSE)</f>
        <v>26.5</v>
      </c>
      <c r="P415">
        <f ca="1">VLOOKUP($H415,'Raw data'!$M$3:$N$1243,2,FALSE)</f>
        <v>27.05</v>
      </c>
    </row>
    <row r="416" spans="1:16" x14ac:dyDescent="0.2">
      <c r="A416" s="13">
        <v>36200</v>
      </c>
      <c r="B416">
        <v>19.38</v>
      </c>
      <c r="E416" s="13">
        <f t="shared" si="25"/>
        <v>36325</v>
      </c>
      <c r="F416">
        <f t="shared" si="24"/>
        <v>37.14</v>
      </c>
      <c r="H416" s="13">
        <f t="shared" ca="1" si="26"/>
        <v>36335</v>
      </c>
      <c r="I416">
        <f t="shared" ca="1" si="27"/>
        <v>41.05</v>
      </c>
      <c r="J416">
        <f ca="1">VLOOKUP(H416,'Raw data'!$A$3:$L$1417,5,FALSE)</f>
        <v>28.32</v>
      </c>
      <c r="K416">
        <f ca="1">VLOOKUP($H416,'Raw data'!$A$3:$L$1417,10,FALSE)</f>
        <v>28.33</v>
      </c>
      <c r="L416">
        <f ca="1">VLOOKUP($H416,'Raw data'!$A$3:$L$1417,7,FALSE)</f>
        <v>31</v>
      </c>
      <c r="M416">
        <f ca="1">VLOOKUP($H416,'Raw data'!$A$3:$L$1417,8,FALSE)</f>
        <v>32</v>
      </c>
      <c r="N416" t="e">
        <f ca="1">VLOOKUP($H416,'Raw data'!$A$3:$L$1417,2,FALSE)</f>
        <v>#N/A</v>
      </c>
      <c r="O416">
        <f ca="1">VLOOKUP($H416,'Raw data'!$A$3:$L$1417,10,FALSE)</f>
        <v>28.33</v>
      </c>
      <c r="P416">
        <f ca="1">VLOOKUP($H416,'Raw data'!$M$3:$N$1243,2,FALSE)</f>
        <v>29.54</v>
      </c>
    </row>
    <row r="417" spans="1:16" x14ac:dyDescent="0.2">
      <c r="A417" s="13">
        <v>36201</v>
      </c>
      <c r="B417">
        <v>19.22</v>
      </c>
      <c r="E417" s="13">
        <f t="shared" si="25"/>
        <v>36326</v>
      </c>
      <c r="F417">
        <f t="shared" si="24"/>
        <v>35.590000000000003</v>
      </c>
      <c r="H417" s="13">
        <f t="shared" ca="1" si="26"/>
        <v>36336</v>
      </c>
      <c r="I417">
        <f t="shared" ca="1" si="27"/>
        <v>74.14</v>
      </c>
      <c r="J417">
        <f ca="1">VLOOKUP(H417,'Raw data'!$A$3:$L$1417,5,FALSE)</f>
        <v>27.43</v>
      </c>
      <c r="K417">
        <f ca="1">VLOOKUP($H417,'Raw data'!$A$3:$L$1417,10,FALSE)</f>
        <v>27.5</v>
      </c>
      <c r="L417">
        <f ca="1">VLOOKUP($H417,'Raw data'!$A$3:$L$1417,7,FALSE)</f>
        <v>33.909999999999997</v>
      </c>
      <c r="M417">
        <f ca="1">VLOOKUP($H417,'Raw data'!$A$3:$L$1417,8,FALSE)</f>
        <v>37</v>
      </c>
      <c r="N417" t="e">
        <f ca="1">VLOOKUP($H417,'Raw data'!$A$3:$L$1417,2,FALSE)</f>
        <v>#N/A</v>
      </c>
      <c r="O417">
        <f ca="1">VLOOKUP($H417,'Raw data'!$A$3:$L$1417,10,FALSE)</f>
        <v>27.5</v>
      </c>
      <c r="P417">
        <f ca="1">VLOOKUP($H417,'Raw data'!$M$3:$N$1243,2,FALSE)</f>
        <v>29.58</v>
      </c>
    </row>
    <row r="418" spans="1:16" x14ac:dyDescent="0.2">
      <c r="A418" s="13">
        <v>36202</v>
      </c>
      <c r="B418">
        <v>19.37</v>
      </c>
      <c r="E418" s="13">
        <f t="shared" si="25"/>
        <v>36327</v>
      </c>
      <c r="F418">
        <f t="shared" si="24"/>
        <v>31.62</v>
      </c>
      <c r="H418" s="13">
        <f t="shared" ca="1" si="26"/>
        <v>36339</v>
      </c>
      <c r="I418">
        <f t="shared" ca="1" si="27"/>
        <v>100.91</v>
      </c>
      <c r="J418">
        <f ca="1">VLOOKUP(H418,'Raw data'!$A$3:$L$1417,5,FALSE)</f>
        <v>66.59</v>
      </c>
      <c r="K418" t="e">
        <f ca="1">VLOOKUP($H418,'Raw data'!$A$3:$L$1417,10,FALSE)</f>
        <v>#N/A</v>
      </c>
      <c r="L418">
        <f ca="1">VLOOKUP($H418,'Raw data'!$A$3:$L$1417,7,FALSE)</f>
        <v>76.56</v>
      </c>
      <c r="M418">
        <f ca="1">VLOOKUP($H418,'Raw data'!$A$3:$L$1417,8,FALSE)</f>
        <v>73.400000000000006</v>
      </c>
      <c r="N418" t="e">
        <f ca="1">VLOOKUP($H418,'Raw data'!$A$3:$L$1417,2,FALSE)</f>
        <v>#N/A</v>
      </c>
      <c r="O418" t="e">
        <f ca="1">VLOOKUP($H418,'Raw data'!$A$3:$L$1417,10,FALSE)</f>
        <v>#N/A</v>
      </c>
      <c r="P418">
        <f ca="1">VLOOKUP($H418,'Raw data'!$M$3:$N$1243,2,FALSE)</f>
        <v>90.05</v>
      </c>
    </row>
    <row r="419" spans="1:16" x14ac:dyDescent="0.2">
      <c r="A419" s="13">
        <v>36203</v>
      </c>
      <c r="B419">
        <v>18.75</v>
      </c>
      <c r="E419" s="13">
        <f t="shared" si="25"/>
        <v>36328</v>
      </c>
      <c r="F419">
        <f t="shared" si="24"/>
        <v>28.51</v>
      </c>
      <c r="H419" s="13">
        <f t="shared" ca="1" si="26"/>
        <v>36340</v>
      </c>
      <c r="I419">
        <f t="shared" ca="1" si="27"/>
        <v>92.9</v>
      </c>
      <c r="J419">
        <f ca="1">VLOOKUP(H419,'Raw data'!$A$3:$L$1417,5,FALSE)</f>
        <v>31</v>
      </c>
      <c r="K419" t="e">
        <f ca="1">VLOOKUP($H419,'Raw data'!$A$3:$L$1417,10,FALSE)</f>
        <v>#N/A</v>
      </c>
      <c r="L419">
        <f ca="1">VLOOKUP($H419,'Raw data'!$A$3:$L$1417,7,FALSE)</f>
        <v>50</v>
      </c>
      <c r="M419">
        <f ca="1">VLOOKUP($H419,'Raw data'!$A$3:$L$1417,8,FALSE)</f>
        <v>42</v>
      </c>
      <c r="N419" t="e">
        <f ca="1">VLOOKUP($H419,'Raw data'!$A$3:$L$1417,2,FALSE)</f>
        <v>#N/A</v>
      </c>
      <c r="O419" t="e">
        <f ca="1">VLOOKUP($H419,'Raw data'!$A$3:$L$1417,10,FALSE)</f>
        <v>#N/A</v>
      </c>
      <c r="P419">
        <f ca="1">VLOOKUP($H419,'Raw data'!$M$3:$N$1243,2,FALSE)</f>
        <v>45.63</v>
      </c>
    </row>
    <row r="420" spans="1:16" x14ac:dyDescent="0.2">
      <c r="A420" s="13">
        <v>36204</v>
      </c>
      <c r="B420">
        <v>18.670000000000002</v>
      </c>
      <c r="E420" s="13">
        <f t="shared" si="25"/>
        <v>36329</v>
      </c>
      <c r="F420">
        <f t="shared" si="24"/>
        <v>27.72</v>
      </c>
      <c r="H420" s="13">
        <f t="shared" ca="1" si="26"/>
        <v>36341</v>
      </c>
      <c r="I420">
        <f t="shared" ca="1" si="27"/>
        <v>112.85</v>
      </c>
      <c r="J420">
        <f ca="1">VLOOKUP(H420,'Raw data'!$A$3:$L$1417,5,FALSE)</f>
        <v>27.66</v>
      </c>
      <c r="K420">
        <f ca="1">VLOOKUP($H420,'Raw data'!$A$3:$L$1417,10,FALSE)</f>
        <v>30</v>
      </c>
      <c r="L420">
        <f ca="1">VLOOKUP($H420,'Raw data'!$A$3:$L$1417,7,FALSE)</f>
        <v>58.67</v>
      </c>
      <c r="M420">
        <f ca="1">VLOOKUP($H420,'Raw data'!$A$3:$L$1417,8,FALSE)</f>
        <v>40.5</v>
      </c>
      <c r="N420" t="e">
        <f ca="1">VLOOKUP($H420,'Raw data'!$A$3:$L$1417,2,FALSE)</f>
        <v>#N/A</v>
      </c>
      <c r="O420">
        <f ca="1">VLOOKUP($H420,'Raw data'!$A$3:$L$1417,10,FALSE)</f>
        <v>30</v>
      </c>
      <c r="P420">
        <f ca="1">VLOOKUP($H420,'Raw data'!$M$3:$N$1243,2,FALSE)</f>
        <v>34.61</v>
      </c>
    </row>
    <row r="421" spans="1:16" x14ac:dyDescent="0.2">
      <c r="A421" s="13">
        <v>36205</v>
      </c>
      <c r="B421">
        <v>18.579999999999998</v>
      </c>
      <c r="E421" s="13">
        <f t="shared" si="25"/>
        <v>36332</v>
      </c>
      <c r="F421">
        <f t="shared" si="24"/>
        <v>34.5</v>
      </c>
      <c r="H421" s="13">
        <f t="shared" ca="1" si="26"/>
        <v>36342</v>
      </c>
      <c r="I421">
        <f t="shared" ca="1" si="27"/>
        <v>47.54</v>
      </c>
      <c r="J421">
        <f ca="1">VLOOKUP(H421,'Raw data'!$A$3:$L$1417,5,FALSE)</f>
        <v>31.4</v>
      </c>
      <c r="K421">
        <f ca="1">VLOOKUP($H421,'Raw data'!$A$3:$L$1417,10,FALSE)</f>
        <v>34.630000000000003</v>
      </c>
      <c r="L421">
        <f ca="1">VLOOKUP($H421,'Raw data'!$A$3:$L$1417,7,FALSE)</f>
        <v>38</v>
      </c>
      <c r="M421">
        <f ca="1">VLOOKUP($H421,'Raw data'!$A$3:$L$1417,8,FALSE)</f>
        <v>35.5</v>
      </c>
      <c r="N421" t="e">
        <f ca="1">VLOOKUP($H421,'Raw data'!$A$3:$L$1417,2,FALSE)</f>
        <v>#N/A</v>
      </c>
      <c r="O421">
        <f ca="1">VLOOKUP($H421,'Raw data'!$A$3:$L$1417,10,FALSE)</f>
        <v>34.630000000000003</v>
      </c>
      <c r="P421">
        <f ca="1">VLOOKUP($H421,'Raw data'!$M$3:$N$1243,2,FALSE)</f>
        <v>34.39</v>
      </c>
    </row>
    <row r="422" spans="1:16" x14ac:dyDescent="0.2">
      <c r="A422" s="13">
        <v>36207</v>
      </c>
      <c r="B422">
        <v>18.91</v>
      </c>
      <c r="E422" s="13">
        <f t="shared" si="25"/>
        <v>36333</v>
      </c>
      <c r="F422">
        <f t="shared" si="24"/>
        <v>34.32</v>
      </c>
      <c r="H422" s="13">
        <f t="shared" ca="1" si="26"/>
        <v>36343</v>
      </c>
      <c r="I422">
        <f t="shared" ca="1" si="27"/>
        <v>51.2</v>
      </c>
      <c r="J422">
        <f ca="1">VLOOKUP(H422,'Raw data'!$A$3:$L$1417,5,FALSE)</f>
        <v>32.119999999999997</v>
      </c>
      <c r="K422">
        <f ca="1">VLOOKUP($H422,'Raw data'!$A$3:$L$1417,10,FALSE)</f>
        <v>35.5</v>
      </c>
      <c r="L422">
        <f ca="1">VLOOKUP($H422,'Raw data'!$A$3:$L$1417,7,FALSE)</f>
        <v>42</v>
      </c>
      <c r="M422">
        <f ca="1">VLOOKUP($H422,'Raw data'!$A$3:$L$1417,8,FALSE)</f>
        <v>36.75</v>
      </c>
      <c r="N422" t="e">
        <f ca="1">VLOOKUP($H422,'Raw data'!$A$3:$L$1417,2,FALSE)</f>
        <v>#N/A</v>
      </c>
      <c r="O422">
        <f ca="1">VLOOKUP($H422,'Raw data'!$A$3:$L$1417,10,FALSE)</f>
        <v>35.5</v>
      </c>
      <c r="P422">
        <f ca="1">VLOOKUP($H422,'Raw data'!$M$3:$N$1243,2,FALSE)</f>
        <v>37.15</v>
      </c>
    </row>
    <row r="423" spans="1:16" x14ac:dyDescent="0.2">
      <c r="A423" s="13">
        <v>36208</v>
      </c>
      <c r="B423">
        <v>19.350000000000001</v>
      </c>
      <c r="E423" s="13">
        <f t="shared" si="25"/>
        <v>36334</v>
      </c>
      <c r="F423">
        <f t="shared" si="24"/>
        <v>33.979999999999997</v>
      </c>
      <c r="H423" s="13">
        <f t="shared" ca="1" si="26"/>
        <v>36347</v>
      </c>
      <c r="I423">
        <f t="shared" ca="1" si="27"/>
        <v>165</v>
      </c>
      <c r="J423">
        <f ca="1">VLOOKUP(H423,'Raw data'!$A$3:$L$1417,5,FALSE)</f>
        <v>166.13</v>
      </c>
      <c r="K423" t="e">
        <f ca="1">VLOOKUP($H423,'Raw data'!$A$3:$L$1417,10,FALSE)</f>
        <v>#N/A</v>
      </c>
      <c r="L423">
        <f ca="1">VLOOKUP($H423,'Raw data'!$A$3:$L$1417,7,FALSE)</f>
        <v>156.66999999999999</v>
      </c>
      <c r="M423" t="e">
        <f ca="1">VLOOKUP($H423,'Raw data'!$A$3:$L$1417,8,FALSE)</f>
        <v>#N/A</v>
      </c>
      <c r="N423" t="e">
        <f ca="1">VLOOKUP($H423,'Raw data'!$A$3:$L$1417,2,FALSE)</f>
        <v>#N/A</v>
      </c>
      <c r="O423" t="e">
        <f ca="1">VLOOKUP($H423,'Raw data'!$A$3:$L$1417,10,FALSE)</f>
        <v>#N/A</v>
      </c>
      <c r="P423">
        <f ca="1">VLOOKUP($H423,'Raw data'!$M$3:$N$1243,2,FALSE)</f>
        <v>230</v>
      </c>
    </row>
    <row r="424" spans="1:16" x14ac:dyDescent="0.2">
      <c r="A424" s="13">
        <v>36209</v>
      </c>
      <c r="B424">
        <v>18.89</v>
      </c>
      <c r="E424" s="13">
        <f t="shared" si="25"/>
        <v>36335</v>
      </c>
      <c r="F424">
        <f t="shared" si="24"/>
        <v>41.05</v>
      </c>
      <c r="H424" s="13">
        <f t="shared" ca="1" si="26"/>
        <v>36348</v>
      </c>
      <c r="I424">
        <f t="shared" ca="1" si="27"/>
        <v>151.82</v>
      </c>
      <c r="J424">
        <f ca="1">VLOOKUP(H424,'Raw data'!$A$3:$L$1417,5,FALSE)</f>
        <v>92.21</v>
      </c>
      <c r="K424" t="e">
        <f ca="1">VLOOKUP($H424,'Raw data'!$A$3:$L$1417,10,FALSE)</f>
        <v>#N/A</v>
      </c>
      <c r="L424">
        <f ca="1">VLOOKUP($H424,'Raw data'!$A$3:$L$1417,7,FALSE)</f>
        <v>127.5</v>
      </c>
      <c r="M424">
        <f ca="1">VLOOKUP($H424,'Raw data'!$A$3:$L$1417,8,FALSE)</f>
        <v>124.25</v>
      </c>
      <c r="N424" t="e">
        <f ca="1">VLOOKUP($H424,'Raw data'!$A$3:$L$1417,2,FALSE)</f>
        <v>#N/A</v>
      </c>
      <c r="O424" t="e">
        <f ca="1">VLOOKUP($H424,'Raw data'!$A$3:$L$1417,10,FALSE)</f>
        <v>#N/A</v>
      </c>
      <c r="P424">
        <f ca="1">VLOOKUP($H424,'Raw data'!$M$3:$N$1243,2,FALSE)</f>
        <v>126.24</v>
      </c>
    </row>
    <row r="425" spans="1:16" x14ac:dyDescent="0.2">
      <c r="A425" s="13">
        <v>36210</v>
      </c>
      <c r="B425">
        <v>18.84</v>
      </c>
      <c r="E425" s="13">
        <f t="shared" si="25"/>
        <v>36336</v>
      </c>
      <c r="F425">
        <f t="shared" si="24"/>
        <v>74.14</v>
      </c>
      <c r="H425" s="13">
        <f t="shared" ca="1" si="26"/>
        <v>36349</v>
      </c>
      <c r="I425">
        <f t="shared" ca="1" si="27"/>
        <v>40.68</v>
      </c>
      <c r="J425">
        <f ca="1">VLOOKUP(H425,'Raw data'!$A$3:$L$1417,5,FALSE)</f>
        <v>42.84</v>
      </c>
      <c r="K425">
        <f ca="1">VLOOKUP($H425,'Raw data'!$A$3:$L$1417,10,FALSE)</f>
        <v>43.5</v>
      </c>
      <c r="L425" t="e">
        <f ca="1">VLOOKUP($H425,'Raw data'!$A$3:$L$1417,7,FALSE)</f>
        <v>#N/A</v>
      </c>
      <c r="M425">
        <f ca="1">VLOOKUP($H425,'Raw data'!$A$3:$L$1417,8,FALSE)</f>
        <v>35.89</v>
      </c>
      <c r="N425" t="e">
        <f ca="1">VLOOKUP($H425,'Raw data'!$A$3:$L$1417,2,FALSE)</f>
        <v>#N/A</v>
      </c>
      <c r="O425">
        <f ca="1">VLOOKUP($H425,'Raw data'!$A$3:$L$1417,10,FALSE)</f>
        <v>43.5</v>
      </c>
      <c r="P425">
        <f ca="1">VLOOKUP($H425,'Raw data'!$M$3:$N$1243,2,FALSE)</f>
        <v>42.7</v>
      </c>
    </row>
    <row r="426" spans="1:16" x14ac:dyDescent="0.2">
      <c r="A426" s="13">
        <v>36211</v>
      </c>
      <c r="B426">
        <v>18.690000000000001</v>
      </c>
      <c r="E426" s="13">
        <f t="shared" si="25"/>
        <v>36339</v>
      </c>
      <c r="F426">
        <f t="shared" si="24"/>
        <v>100.91</v>
      </c>
      <c r="H426" s="13">
        <f t="shared" ca="1" si="26"/>
        <v>36350</v>
      </c>
      <c r="I426">
        <f t="shared" ca="1" si="27"/>
        <v>29.82</v>
      </c>
      <c r="J426">
        <f ca="1">VLOOKUP(H426,'Raw data'!$A$3:$L$1417,5,FALSE)</f>
        <v>31.95</v>
      </c>
      <c r="K426" t="e">
        <f ca="1">VLOOKUP($H426,'Raw data'!$A$3:$L$1417,10,FALSE)</f>
        <v>#N/A</v>
      </c>
      <c r="L426">
        <f ca="1">VLOOKUP($H426,'Raw data'!$A$3:$L$1417,7,FALSE)</f>
        <v>32.67</v>
      </c>
      <c r="M426">
        <f ca="1">VLOOKUP($H426,'Raw data'!$A$3:$L$1417,8,FALSE)</f>
        <v>31.31</v>
      </c>
      <c r="N426" t="e">
        <f ca="1">VLOOKUP($H426,'Raw data'!$A$3:$L$1417,2,FALSE)</f>
        <v>#N/A</v>
      </c>
      <c r="O426" t="e">
        <f ca="1">VLOOKUP($H426,'Raw data'!$A$3:$L$1417,10,FALSE)</f>
        <v>#N/A</v>
      </c>
      <c r="P426">
        <f ca="1">VLOOKUP($H426,'Raw data'!$M$3:$N$1243,2,FALSE)</f>
        <v>33.28</v>
      </c>
    </row>
    <row r="427" spans="1:16" x14ac:dyDescent="0.2">
      <c r="A427" s="13">
        <v>36212</v>
      </c>
      <c r="B427">
        <v>18.690000000000001</v>
      </c>
      <c r="E427" s="13">
        <f t="shared" si="25"/>
        <v>36340</v>
      </c>
      <c r="F427">
        <f t="shared" si="24"/>
        <v>92.9</v>
      </c>
      <c r="H427" s="13">
        <f t="shared" ca="1" si="26"/>
        <v>36353</v>
      </c>
      <c r="I427">
        <f t="shared" ca="1" si="27"/>
        <v>29.38</v>
      </c>
      <c r="J427">
        <f ca="1">VLOOKUP(H427,'Raw data'!$A$3:$L$1417,5,FALSE)</f>
        <v>23.86</v>
      </c>
      <c r="K427">
        <f ca="1">VLOOKUP($H427,'Raw data'!$A$3:$L$1417,10,FALSE)</f>
        <v>28.5</v>
      </c>
      <c r="L427">
        <f ca="1">VLOOKUP($H427,'Raw data'!$A$3:$L$1417,7,FALSE)</f>
        <v>29.35</v>
      </c>
      <c r="M427">
        <f ca="1">VLOOKUP($H427,'Raw data'!$A$3:$L$1417,8,FALSE)</f>
        <v>26</v>
      </c>
      <c r="N427" t="e">
        <f ca="1">VLOOKUP($H427,'Raw data'!$A$3:$L$1417,2,FALSE)</f>
        <v>#N/A</v>
      </c>
      <c r="O427">
        <f ca="1">VLOOKUP($H427,'Raw data'!$A$3:$L$1417,10,FALSE)</f>
        <v>28.5</v>
      </c>
      <c r="P427">
        <f ca="1">VLOOKUP($H427,'Raw data'!$M$3:$N$1243,2,FALSE)</f>
        <v>29.3</v>
      </c>
    </row>
    <row r="428" spans="1:16" x14ac:dyDescent="0.2">
      <c r="A428" s="13">
        <v>36213</v>
      </c>
      <c r="B428">
        <v>20.309999999999999</v>
      </c>
      <c r="E428" s="13">
        <f t="shared" si="25"/>
        <v>36341</v>
      </c>
      <c r="F428">
        <f t="shared" si="24"/>
        <v>112.85</v>
      </c>
      <c r="H428" s="13">
        <f t="shared" ca="1" si="26"/>
        <v>36354</v>
      </c>
      <c r="I428">
        <f t="shared" ca="1" si="27"/>
        <v>29.15</v>
      </c>
      <c r="J428">
        <f ca="1">VLOOKUP(H428,'Raw data'!$A$3:$L$1417,5,FALSE)</f>
        <v>20.21</v>
      </c>
      <c r="K428">
        <f ca="1">VLOOKUP($H428,'Raw data'!$A$3:$L$1417,10,FALSE)</f>
        <v>22.5</v>
      </c>
      <c r="L428">
        <f ca="1">VLOOKUP($H428,'Raw data'!$A$3:$L$1417,7,FALSE)</f>
        <v>24.58</v>
      </c>
      <c r="M428">
        <f ca="1">VLOOKUP($H428,'Raw data'!$A$3:$L$1417,8,FALSE)</f>
        <v>23.9</v>
      </c>
      <c r="N428" t="e">
        <f ca="1">VLOOKUP($H428,'Raw data'!$A$3:$L$1417,2,FALSE)</f>
        <v>#N/A</v>
      </c>
      <c r="O428">
        <f ca="1">VLOOKUP($H428,'Raw data'!$A$3:$L$1417,10,FALSE)</f>
        <v>22.5</v>
      </c>
      <c r="P428">
        <f ca="1">VLOOKUP($H428,'Raw data'!$M$3:$N$1243,2,FALSE)</f>
        <v>24.05</v>
      </c>
    </row>
    <row r="429" spans="1:16" x14ac:dyDescent="0.2">
      <c r="A429" s="13">
        <v>36214</v>
      </c>
      <c r="B429">
        <v>21.63</v>
      </c>
      <c r="E429" s="13">
        <f t="shared" si="25"/>
        <v>36342</v>
      </c>
      <c r="F429">
        <f t="shared" si="24"/>
        <v>47.54</v>
      </c>
      <c r="H429" s="13">
        <f t="shared" ca="1" si="26"/>
        <v>36355</v>
      </c>
      <c r="I429">
        <f t="shared" ca="1" si="27"/>
        <v>28.53</v>
      </c>
      <c r="J429">
        <f ca="1">VLOOKUP(H429,'Raw data'!$A$3:$L$1417,5,FALSE)</f>
        <v>21.16</v>
      </c>
      <c r="K429">
        <f ca="1">VLOOKUP($H429,'Raw data'!$A$3:$L$1417,10,FALSE)</f>
        <v>22</v>
      </c>
      <c r="L429">
        <f ca="1">VLOOKUP($H429,'Raw data'!$A$3:$L$1417,7,FALSE)</f>
        <v>24.75</v>
      </c>
      <c r="M429">
        <f ca="1">VLOOKUP($H429,'Raw data'!$A$3:$L$1417,8,FALSE)</f>
        <v>23.6</v>
      </c>
      <c r="N429" t="e">
        <f ca="1">VLOOKUP($H429,'Raw data'!$A$3:$L$1417,2,FALSE)</f>
        <v>#N/A</v>
      </c>
      <c r="O429">
        <f ca="1">VLOOKUP($H429,'Raw data'!$A$3:$L$1417,10,FALSE)</f>
        <v>22</v>
      </c>
      <c r="P429">
        <f ca="1">VLOOKUP($H429,'Raw data'!$M$3:$N$1243,2,FALSE)</f>
        <v>23.21</v>
      </c>
    </row>
    <row r="430" spans="1:16" x14ac:dyDescent="0.2">
      <c r="A430" s="13">
        <v>36215</v>
      </c>
      <c r="B430">
        <v>20.010000000000002</v>
      </c>
      <c r="E430" s="13">
        <f t="shared" si="25"/>
        <v>36343</v>
      </c>
      <c r="F430">
        <f t="shared" si="24"/>
        <v>51.2</v>
      </c>
      <c r="H430" s="13">
        <f t="shared" ca="1" si="26"/>
        <v>36356</v>
      </c>
      <c r="I430">
        <f t="shared" ca="1" si="27"/>
        <v>31.47</v>
      </c>
      <c r="J430">
        <f ca="1">VLOOKUP(H430,'Raw data'!$A$3:$L$1417,5,FALSE)</f>
        <v>29.15</v>
      </c>
      <c r="K430" t="e">
        <f ca="1">VLOOKUP($H430,'Raw data'!$A$3:$L$1417,10,FALSE)</f>
        <v>#N/A</v>
      </c>
      <c r="L430">
        <f ca="1">VLOOKUP($H430,'Raw data'!$A$3:$L$1417,7,FALSE)</f>
        <v>34</v>
      </c>
      <c r="M430">
        <f ca="1">VLOOKUP($H430,'Raw data'!$A$3:$L$1417,8,FALSE)</f>
        <v>31.41</v>
      </c>
      <c r="N430" t="e">
        <f ca="1">VLOOKUP($H430,'Raw data'!$A$3:$L$1417,2,FALSE)</f>
        <v>#N/A</v>
      </c>
      <c r="O430" t="e">
        <f ca="1">VLOOKUP($H430,'Raw data'!$A$3:$L$1417,10,FALSE)</f>
        <v>#N/A</v>
      </c>
      <c r="P430">
        <f ca="1">VLOOKUP($H430,'Raw data'!$M$3:$N$1243,2,FALSE)</f>
        <v>30.14</v>
      </c>
    </row>
    <row r="431" spans="1:16" x14ac:dyDescent="0.2">
      <c r="A431" s="13">
        <v>36216</v>
      </c>
      <c r="B431">
        <v>19.7</v>
      </c>
      <c r="E431" s="13">
        <f t="shared" si="25"/>
        <v>36347</v>
      </c>
      <c r="F431">
        <f t="shared" si="24"/>
        <v>165</v>
      </c>
      <c r="H431" s="13">
        <f t="shared" ca="1" si="26"/>
        <v>36357</v>
      </c>
      <c r="I431">
        <f t="shared" ca="1" si="27"/>
        <v>55.71</v>
      </c>
      <c r="J431">
        <f ca="1">VLOOKUP(H431,'Raw data'!$A$3:$L$1417,5,FALSE)</f>
        <v>46.26</v>
      </c>
      <c r="K431" t="e">
        <f ca="1">VLOOKUP($H431,'Raw data'!$A$3:$L$1417,10,FALSE)</f>
        <v>#N/A</v>
      </c>
      <c r="L431">
        <f ca="1">VLOOKUP($H431,'Raw data'!$A$3:$L$1417,7,FALSE)</f>
        <v>50.3</v>
      </c>
      <c r="M431">
        <f ca="1">VLOOKUP($H431,'Raw data'!$A$3:$L$1417,8,FALSE)</f>
        <v>40.630000000000003</v>
      </c>
      <c r="N431" t="e">
        <f ca="1">VLOOKUP($H431,'Raw data'!$A$3:$L$1417,2,FALSE)</f>
        <v>#N/A</v>
      </c>
      <c r="O431" t="e">
        <f ca="1">VLOOKUP($H431,'Raw data'!$A$3:$L$1417,10,FALSE)</f>
        <v>#N/A</v>
      </c>
      <c r="P431">
        <f ca="1">VLOOKUP($H431,'Raw data'!$M$3:$N$1243,2,FALSE)</f>
        <v>56.69</v>
      </c>
    </row>
    <row r="432" spans="1:16" x14ac:dyDescent="0.2">
      <c r="A432" s="13">
        <v>36217</v>
      </c>
      <c r="B432">
        <v>19.170000000000002</v>
      </c>
      <c r="E432" s="13">
        <f t="shared" si="25"/>
        <v>36348</v>
      </c>
      <c r="F432">
        <f t="shared" si="24"/>
        <v>151.82</v>
      </c>
      <c r="H432" s="13">
        <f t="shared" ca="1" si="26"/>
        <v>36360</v>
      </c>
      <c r="I432">
        <f t="shared" ca="1" si="27"/>
        <v>90</v>
      </c>
      <c r="J432">
        <f ca="1">VLOOKUP(H432,'Raw data'!$A$3:$L$1417,5,FALSE)</f>
        <v>99.55</v>
      </c>
      <c r="K432">
        <f ca="1">VLOOKUP($H432,'Raw data'!$A$3:$L$1417,10,FALSE)</f>
        <v>113.75</v>
      </c>
      <c r="L432">
        <f ca="1">VLOOKUP($H432,'Raw data'!$A$3:$L$1417,7,FALSE)</f>
        <v>130</v>
      </c>
      <c r="M432">
        <f ca="1">VLOOKUP($H432,'Raw data'!$A$3:$L$1417,8,FALSE)</f>
        <v>135</v>
      </c>
      <c r="N432" t="e">
        <f ca="1">VLOOKUP($H432,'Raw data'!$A$3:$L$1417,2,FALSE)</f>
        <v>#N/A</v>
      </c>
      <c r="O432">
        <f ca="1">VLOOKUP($H432,'Raw data'!$A$3:$L$1417,10,FALSE)</f>
        <v>113.75</v>
      </c>
      <c r="P432">
        <f ca="1">VLOOKUP($H432,'Raw data'!$M$3:$N$1243,2,FALSE)</f>
        <v>126.85</v>
      </c>
    </row>
    <row r="433" spans="1:16" x14ac:dyDescent="0.2">
      <c r="A433" s="13">
        <v>36218</v>
      </c>
      <c r="B433">
        <v>19.170000000000002</v>
      </c>
      <c r="E433" s="13">
        <f t="shared" si="25"/>
        <v>36349</v>
      </c>
      <c r="F433">
        <f t="shared" si="24"/>
        <v>40.68</v>
      </c>
      <c r="H433" s="13">
        <f t="shared" ca="1" si="26"/>
        <v>36361</v>
      </c>
      <c r="I433">
        <f t="shared" ca="1" si="27"/>
        <v>37.729999999999997</v>
      </c>
      <c r="J433">
        <f ca="1">VLOOKUP(H433,'Raw data'!$A$3:$L$1417,5,FALSE)</f>
        <v>73.22</v>
      </c>
      <c r="K433">
        <f ca="1">VLOOKUP($H433,'Raw data'!$A$3:$L$1417,10,FALSE)</f>
        <v>70</v>
      </c>
      <c r="L433">
        <f ca="1">VLOOKUP($H433,'Raw data'!$A$3:$L$1417,7,FALSE)</f>
        <v>56.5</v>
      </c>
      <c r="M433">
        <f ca="1">VLOOKUP($H433,'Raw data'!$A$3:$L$1417,8,FALSE)</f>
        <v>55</v>
      </c>
      <c r="N433" t="e">
        <f ca="1">VLOOKUP($H433,'Raw data'!$A$3:$L$1417,2,FALSE)</f>
        <v>#N/A</v>
      </c>
      <c r="O433">
        <f ca="1">VLOOKUP($H433,'Raw data'!$A$3:$L$1417,10,FALSE)</f>
        <v>70</v>
      </c>
      <c r="P433">
        <f ca="1">VLOOKUP($H433,'Raw data'!$M$3:$N$1243,2,FALSE)</f>
        <v>61.3</v>
      </c>
    </row>
    <row r="434" spans="1:16" x14ac:dyDescent="0.2">
      <c r="A434" s="13">
        <v>36219</v>
      </c>
      <c r="B434">
        <v>19.170000000000002</v>
      </c>
      <c r="E434" s="13">
        <f t="shared" si="25"/>
        <v>36350</v>
      </c>
      <c r="F434">
        <f t="shared" si="24"/>
        <v>29.82</v>
      </c>
      <c r="H434" s="13">
        <f t="shared" ca="1" si="26"/>
        <v>36362</v>
      </c>
      <c r="I434">
        <f t="shared" ca="1" si="27"/>
        <v>35.83</v>
      </c>
      <c r="J434">
        <f ca="1">VLOOKUP(H434,'Raw data'!$A$3:$L$1417,5,FALSE)</f>
        <v>67.89</v>
      </c>
      <c r="K434">
        <f ca="1">VLOOKUP($H434,'Raw data'!$A$3:$L$1417,10,FALSE)</f>
        <v>73.400000000000006</v>
      </c>
      <c r="L434">
        <f ca="1">VLOOKUP($H434,'Raw data'!$A$3:$L$1417,7,FALSE)</f>
        <v>45</v>
      </c>
      <c r="M434">
        <f ca="1">VLOOKUP($H434,'Raw data'!$A$3:$L$1417,8,FALSE)</f>
        <v>40.21</v>
      </c>
      <c r="N434" t="e">
        <f ca="1">VLOOKUP($H434,'Raw data'!$A$3:$L$1417,2,FALSE)</f>
        <v>#N/A</v>
      </c>
      <c r="O434">
        <f ca="1">VLOOKUP($H434,'Raw data'!$A$3:$L$1417,10,FALSE)</f>
        <v>73.400000000000006</v>
      </c>
      <c r="P434">
        <f ca="1">VLOOKUP($H434,'Raw data'!$M$3:$N$1243,2,FALSE)</f>
        <v>51.65</v>
      </c>
    </row>
    <row r="435" spans="1:16" x14ac:dyDescent="0.2">
      <c r="A435" s="13">
        <v>36220</v>
      </c>
      <c r="B435">
        <v>19.850000000000001</v>
      </c>
      <c r="E435" s="13">
        <f t="shared" si="25"/>
        <v>36353</v>
      </c>
      <c r="F435">
        <f t="shared" si="24"/>
        <v>29.38</v>
      </c>
      <c r="H435" s="13">
        <f t="shared" ca="1" si="26"/>
        <v>36363</v>
      </c>
      <c r="I435">
        <f t="shared" ca="1" si="27"/>
        <v>42.08</v>
      </c>
      <c r="J435">
        <f ca="1">VLOOKUP(H435,'Raw data'!$A$3:$L$1417,5,FALSE)</f>
        <v>158.01</v>
      </c>
      <c r="K435">
        <f ca="1">VLOOKUP($H435,'Raw data'!$A$3:$L$1417,10,FALSE)</f>
        <v>161</v>
      </c>
      <c r="L435">
        <f ca="1">VLOOKUP($H435,'Raw data'!$A$3:$L$1417,7,FALSE)</f>
        <v>75</v>
      </c>
      <c r="M435">
        <f ca="1">VLOOKUP($H435,'Raw data'!$A$3:$L$1417,8,FALSE)</f>
        <v>90</v>
      </c>
      <c r="N435" t="e">
        <f ca="1">VLOOKUP($H435,'Raw data'!$A$3:$L$1417,2,FALSE)</f>
        <v>#N/A</v>
      </c>
      <c r="O435">
        <f ca="1">VLOOKUP($H435,'Raw data'!$A$3:$L$1417,10,FALSE)</f>
        <v>161</v>
      </c>
      <c r="P435">
        <f ca="1">VLOOKUP($H435,'Raw data'!$M$3:$N$1243,2,FALSE)</f>
        <v>121.67</v>
      </c>
    </row>
    <row r="436" spans="1:16" x14ac:dyDescent="0.2">
      <c r="A436" s="13">
        <v>36221</v>
      </c>
      <c r="B436">
        <v>19.38</v>
      </c>
      <c r="E436" s="13">
        <f t="shared" si="25"/>
        <v>36354</v>
      </c>
      <c r="F436">
        <f t="shared" si="24"/>
        <v>29.15</v>
      </c>
      <c r="H436" s="13">
        <f t="shared" ca="1" si="26"/>
        <v>36364</v>
      </c>
      <c r="I436">
        <f t="shared" ca="1" si="27"/>
        <v>99.38</v>
      </c>
      <c r="J436">
        <f ca="1">VLOOKUP(H436,'Raw data'!$A$3:$L$1417,5,FALSE)</f>
        <v>407.11</v>
      </c>
      <c r="K436">
        <f ca="1">VLOOKUP($H436,'Raw data'!$A$3:$L$1417,10,FALSE)</f>
        <v>440</v>
      </c>
      <c r="L436">
        <f ca="1">VLOOKUP($H436,'Raw data'!$A$3:$L$1417,7,FALSE)</f>
        <v>163.33000000000001</v>
      </c>
      <c r="M436">
        <f ca="1">VLOOKUP($H436,'Raw data'!$A$3:$L$1417,8,FALSE)</f>
        <v>195.56</v>
      </c>
      <c r="N436" t="e">
        <f ca="1">VLOOKUP($H436,'Raw data'!$A$3:$L$1417,2,FALSE)</f>
        <v>#N/A</v>
      </c>
      <c r="O436">
        <f ca="1">VLOOKUP($H436,'Raw data'!$A$3:$L$1417,10,FALSE)</f>
        <v>440</v>
      </c>
      <c r="P436">
        <f ca="1">VLOOKUP($H436,'Raw data'!$M$3:$N$1243,2,FALSE)</f>
        <v>350.14</v>
      </c>
    </row>
    <row r="437" spans="1:16" x14ac:dyDescent="0.2">
      <c r="A437" s="13">
        <v>36222</v>
      </c>
      <c r="B437">
        <v>19.86</v>
      </c>
      <c r="E437" s="13">
        <f t="shared" si="25"/>
        <v>36355</v>
      </c>
      <c r="F437">
        <f t="shared" si="24"/>
        <v>28.53</v>
      </c>
      <c r="H437" s="13">
        <f t="shared" ca="1" si="26"/>
        <v>36367</v>
      </c>
      <c r="I437">
        <f t="shared" ca="1" si="27"/>
        <v>102.86</v>
      </c>
      <c r="J437">
        <f ca="1">VLOOKUP(H437,'Raw data'!$A$3:$L$1417,5,FALSE)</f>
        <v>497.13</v>
      </c>
      <c r="K437">
        <f ca="1">VLOOKUP($H437,'Raw data'!$A$3:$L$1417,10,FALSE)</f>
        <v>500</v>
      </c>
      <c r="L437">
        <f ca="1">VLOOKUP($H437,'Raw data'!$A$3:$L$1417,7,FALSE)</f>
        <v>300</v>
      </c>
      <c r="M437">
        <f ca="1">VLOOKUP($H437,'Raw data'!$A$3:$L$1417,8,FALSE)</f>
        <v>169.23</v>
      </c>
      <c r="N437" t="e">
        <f ca="1">VLOOKUP($H437,'Raw data'!$A$3:$L$1417,2,FALSE)</f>
        <v>#N/A</v>
      </c>
      <c r="O437">
        <f ca="1">VLOOKUP($H437,'Raw data'!$A$3:$L$1417,10,FALSE)</f>
        <v>500</v>
      </c>
      <c r="P437">
        <f ca="1">VLOOKUP($H437,'Raw data'!$M$3:$N$1243,2,FALSE)</f>
        <v>271.39999999999998</v>
      </c>
    </row>
    <row r="438" spans="1:16" x14ac:dyDescent="0.2">
      <c r="A438" s="13">
        <v>36223</v>
      </c>
      <c r="B438">
        <v>18.97</v>
      </c>
      <c r="E438" s="13">
        <f t="shared" si="25"/>
        <v>36356</v>
      </c>
      <c r="F438">
        <f t="shared" si="24"/>
        <v>31.47</v>
      </c>
      <c r="H438" s="13">
        <f t="shared" ca="1" si="26"/>
        <v>36368</v>
      </c>
      <c r="I438">
        <f t="shared" ca="1" si="27"/>
        <v>102.58</v>
      </c>
      <c r="J438">
        <f ca="1">VLOOKUP(H438,'Raw data'!$A$3:$L$1417,5,FALSE)</f>
        <v>568</v>
      </c>
      <c r="K438">
        <f ca="1">VLOOKUP($H438,'Raw data'!$A$3:$L$1417,10,FALSE)</f>
        <v>450</v>
      </c>
      <c r="L438">
        <f ca="1">VLOOKUP($H438,'Raw data'!$A$3:$L$1417,7,FALSE)</f>
        <v>225</v>
      </c>
      <c r="M438">
        <f ca="1">VLOOKUP($H438,'Raw data'!$A$3:$L$1417,8,FALSE)</f>
        <v>175</v>
      </c>
      <c r="N438" t="e">
        <f ca="1">VLOOKUP($H438,'Raw data'!$A$3:$L$1417,2,FALSE)</f>
        <v>#N/A</v>
      </c>
      <c r="O438">
        <f ca="1">VLOOKUP($H438,'Raw data'!$A$3:$L$1417,10,FALSE)</f>
        <v>450</v>
      </c>
      <c r="P438">
        <f ca="1">VLOOKUP($H438,'Raw data'!$M$3:$N$1243,2,FALSE)</f>
        <v>260</v>
      </c>
    </row>
    <row r="439" spans="1:16" x14ac:dyDescent="0.2">
      <c r="A439" s="13">
        <v>36224</v>
      </c>
      <c r="B439">
        <v>19.7</v>
      </c>
      <c r="E439" s="13">
        <f t="shared" si="25"/>
        <v>36357</v>
      </c>
      <c r="F439">
        <f t="shared" si="24"/>
        <v>55.71</v>
      </c>
      <c r="H439" s="13">
        <f t="shared" ca="1" si="26"/>
        <v>36369</v>
      </c>
      <c r="I439">
        <f t="shared" ca="1" si="27"/>
        <v>54.94</v>
      </c>
      <c r="J439">
        <f ca="1">VLOOKUP(H439,'Raw data'!$A$3:$L$1417,5,FALSE)</f>
        <v>170.5</v>
      </c>
      <c r="K439">
        <f ca="1">VLOOKUP($H439,'Raw data'!$A$3:$L$1417,10,FALSE)</f>
        <v>200.61</v>
      </c>
      <c r="L439">
        <f ca="1">VLOOKUP($H439,'Raw data'!$A$3:$L$1417,7,FALSE)</f>
        <v>120</v>
      </c>
      <c r="M439">
        <f ca="1">VLOOKUP($H439,'Raw data'!$A$3:$L$1417,8,FALSE)</f>
        <v>105</v>
      </c>
      <c r="N439" t="e">
        <f ca="1">VLOOKUP($H439,'Raw data'!$A$3:$L$1417,2,FALSE)</f>
        <v>#N/A</v>
      </c>
      <c r="O439">
        <f ca="1">VLOOKUP($H439,'Raw data'!$A$3:$L$1417,10,FALSE)</f>
        <v>200.61</v>
      </c>
      <c r="P439">
        <f ca="1">VLOOKUP($H439,'Raw data'!$M$3:$N$1243,2,FALSE)</f>
        <v>119</v>
      </c>
    </row>
    <row r="440" spans="1:16" x14ac:dyDescent="0.2">
      <c r="A440" s="13">
        <v>36225</v>
      </c>
      <c r="B440">
        <v>18.54</v>
      </c>
      <c r="E440" s="13">
        <f t="shared" si="25"/>
        <v>36360</v>
      </c>
      <c r="F440">
        <f t="shared" si="24"/>
        <v>90</v>
      </c>
      <c r="H440" s="13">
        <f t="shared" ca="1" si="26"/>
        <v>36370</v>
      </c>
      <c r="I440">
        <f t="shared" ca="1" si="27"/>
        <v>149.33000000000001</v>
      </c>
      <c r="J440">
        <f ca="1">VLOOKUP(H440,'Raw data'!$A$3:$L$1417,5,FALSE)</f>
        <v>1689.78</v>
      </c>
      <c r="K440" t="e">
        <f ca="1">VLOOKUP($H440,'Raw data'!$A$3:$L$1417,10,FALSE)</f>
        <v>#N/A</v>
      </c>
      <c r="L440">
        <f ca="1">VLOOKUP($H440,'Raw data'!$A$3:$L$1417,7,FALSE)</f>
        <v>225</v>
      </c>
      <c r="M440">
        <f ca="1">VLOOKUP($H440,'Raw data'!$A$3:$L$1417,8,FALSE)</f>
        <v>200</v>
      </c>
      <c r="N440" t="e">
        <f ca="1">VLOOKUP($H440,'Raw data'!$A$3:$L$1417,2,FALSE)</f>
        <v>#N/A</v>
      </c>
      <c r="O440" t="e">
        <f ca="1">VLOOKUP($H440,'Raw data'!$A$3:$L$1417,10,FALSE)</f>
        <v>#N/A</v>
      </c>
      <c r="P440">
        <f ca="1">VLOOKUP($H440,'Raw data'!$M$3:$N$1243,2,FALSE)</f>
        <v>442.86</v>
      </c>
    </row>
    <row r="441" spans="1:16" x14ac:dyDescent="0.2">
      <c r="A441" s="13">
        <v>36226</v>
      </c>
      <c r="B441">
        <v>18.38</v>
      </c>
      <c r="E441" s="13">
        <f t="shared" si="25"/>
        <v>36361</v>
      </c>
      <c r="F441">
        <f t="shared" si="24"/>
        <v>37.729999999999997</v>
      </c>
      <c r="H441" s="13">
        <f t="shared" ca="1" si="26"/>
        <v>36371</v>
      </c>
      <c r="I441">
        <f t="shared" ca="1" si="27"/>
        <v>201.5</v>
      </c>
      <c r="J441">
        <f ca="1">VLOOKUP(H441,'Raw data'!$A$3:$L$1417,5,FALSE)</f>
        <v>1765.38</v>
      </c>
      <c r="K441">
        <f ca="1">VLOOKUP($H441,'Raw data'!$A$3:$L$1417,10,FALSE)</f>
        <v>1500</v>
      </c>
      <c r="L441">
        <f ca="1">VLOOKUP($H441,'Raw data'!$A$3:$L$1417,7,FALSE)</f>
        <v>225</v>
      </c>
      <c r="M441">
        <f ca="1">VLOOKUP($H441,'Raw data'!$A$3:$L$1417,8,FALSE)</f>
        <v>215</v>
      </c>
      <c r="N441" t="e">
        <f ca="1">VLOOKUP($H441,'Raw data'!$A$3:$L$1417,2,FALSE)</f>
        <v>#N/A</v>
      </c>
      <c r="O441">
        <f ca="1">VLOOKUP($H441,'Raw data'!$A$3:$L$1417,10,FALSE)</f>
        <v>1500</v>
      </c>
      <c r="P441">
        <f ca="1">VLOOKUP($H441,'Raw data'!$M$3:$N$1243,2,FALSE)</f>
        <v>400</v>
      </c>
    </row>
    <row r="442" spans="1:16" x14ac:dyDescent="0.2">
      <c r="A442" s="13">
        <v>36227</v>
      </c>
      <c r="B442">
        <v>20.059999999999999</v>
      </c>
      <c r="E442" s="13">
        <f t="shared" si="25"/>
        <v>36362</v>
      </c>
      <c r="F442">
        <f t="shared" si="24"/>
        <v>35.83</v>
      </c>
      <c r="H442" s="13">
        <f t="shared" ca="1" si="26"/>
        <v>36374</v>
      </c>
      <c r="I442">
        <f t="shared" ca="1" si="27"/>
        <v>62.11</v>
      </c>
      <c r="J442">
        <f ca="1">VLOOKUP(H442,'Raw data'!$A$3:$L$1417,5,FALSE)</f>
        <v>277.44</v>
      </c>
      <c r="K442" t="e">
        <f ca="1">VLOOKUP($H442,'Raw data'!$A$3:$L$1417,10,FALSE)</f>
        <v>#N/A</v>
      </c>
      <c r="L442" t="e">
        <f ca="1">VLOOKUP($H442,'Raw data'!$A$3:$L$1417,7,FALSE)</f>
        <v>#N/A</v>
      </c>
      <c r="M442">
        <f ca="1">VLOOKUP($H442,'Raw data'!$A$3:$L$1417,8,FALSE)</f>
        <v>95</v>
      </c>
      <c r="N442" t="e">
        <f ca="1">VLOOKUP($H442,'Raw data'!$A$3:$L$1417,2,FALSE)</f>
        <v>#N/A</v>
      </c>
      <c r="O442" t="e">
        <f ca="1">VLOOKUP($H442,'Raw data'!$A$3:$L$1417,10,FALSE)</f>
        <v>#N/A</v>
      </c>
      <c r="P442">
        <f ca="1">VLOOKUP($H442,'Raw data'!$M$3:$N$1243,2,FALSE)</f>
        <v>184.17</v>
      </c>
    </row>
    <row r="443" spans="1:16" x14ac:dyDescent="0.2">
      <c r="A443" s="13">
        <v>36228</v>
      </c>
      <c r="B443">
        <v>20.149999999999999</v>
      </c>
      <c r="E443" s="13">
        <f t="shared" si="25"/>
        <v>36363</v>
      </c>
      <c r="F443">
        <f t="shared" si="24"/>
        <v>42.08</v>
      </c>
      <c r="H443" s="13">
        <f t="shared" ca="1" si="26"/>
        <v>36375</v>
      </c>
      <c r="I443">
        <f t="shared" ca="1" si="27"/>
        <v>31.75</v>
      </c>
      <c r="J443">
        <f ca="1">VLOOKUP(H443,'Raw data'!$A$3:$L$1417,5,FALSE)</f>
        <v>41.09</v>
      </c>
      <c r="K443">
        <f ca="1">VLOOKUP($H443,'Raw data'!$A$3:$L$1417,10,FALSE)</f>
        <v>44.46</v>
      </c>
      <c r="L443">
        <f ca="1">VLOOKUP($H443,'Raw data'!$A$3:$L$1417,7,FALSE)</f>
        <v>35.64</v>
      </c>
      <c r="M443">
        <f ca="1">VLOOKUP($H443,'Raw data'!$A$3:$L$1417,8,FALSE)</f>
        <v>32.5</v>
      </c>
      <c r="N443" t="e">
        <f ca="1">VLOOKUP($H443,'Raw data'!$A$3:$L$1417,2,FALSE)</f>
        <v>#N/A</v>
      </c>
      <c r="O443">
        <f ca="1">VLOOKUP($H443,'Raw data'!$A$3:$L$1417,10,FALSE)</f>
        <v>44.46</v>
      </c>
      <c r="P443">
        <f ca="1">VLOOKUP($H443,'Raw data'!$M$3:$N$1243,2,FALSE)</f>
        <v>38.61</v>
      </c>
    </row>
    <row r="444" spans="1:16" x14ac:dyDescent="0.2">
      <c r="A444" s="13">
        <v>36229</v>
      </c>
      <c r="B444">
        <v>20</v>
      </c>
      <c r="E444" s="13">
        <f t="shared" si="25"/>
        <v>36364</v>
      </c>
      <c r="F444">
        <f t="shared" si="24"/>
        <v>99.38</v>
      </c>
      <c r="H444" s="13">
        <f t="shared" ca="1" si="26"/>
        <v>36376</v>
      </c>
      <c r="I444">
        <f t="shared" ca="1" si="27"/>
        <v>31.36</v>
      </c>
      <c r="J444">
        <f ca="1">VLOOKUP(H444,'Raw data'!$A$3:$L$1417,5,FALSE)</f>
        <v>40.93</v>
      </c>
      <c r="K444">
        <f ca="1">VLOOKUP($H444,'Raw data'!$A$3:$L$1417,10,FALSE)</f>
        <v>43.94</v>
      </c>
      <c r="L444">
        <f ca="1">VLOOKUP($H444,'Raw data'!$A$3:$L$1417,7,FALSE)</f>
        <v>35.33</v>
      </c>
      <c r="M444">
        <f ca="1">VLOOKUP($H444,'Raw data'!$A$3:$L$1417,8,FALSE)</f>
        <v>31.5</v>
      </c>
      <c r="N444" t="e">
        <f ca="1">VLOOKUP($H444,'Raw data'!$A$3:$L$1417,2,FALSE)</f>
        <v>#N/A</v>
      </c>
      <c r="O444">
        <f ca="1">VLOOKUP($H444,'Raw data'!$A$3:$L$1417,10,FALSE)</f>
        <v>43.94</v>
      </c>
      <c r="P444">
        <f ca="1">VLOOKUP($H444,'Raw data'!$M$3:$N$1243,2,FALSE)</f>
        <v>37.700000000000003</v>
      </c>
    </row>
    <row r="445" spans="1:16" x14ac:dyDescent="0.2">
      <c r="A445" s="13">
        <v>36230</v>
      </c>
      <c r="B445">
        <v>20.079999999999998</v>
      </c>
      <c r="E445" s="13">
        <f t="shared" si="25"/>
        <v>36367</v>
      </c>
      <c r="F445">
        <f t="shared" si="24"/>
        <v>102.86</v>
      </c>
      <c r="H445" s="13">
        <f t="shared" ca="1" si="26"/>
        <v>36377</v>
      </c>
      <c r="I445">
        <f t="shared" ca="1" si="27"/>
        <v>31.81</v>
      </c>
      <c r="J445">
        <f ca="1">VLOOKUP(H445,'Raw data'!$A$3:$L$1417,5,FALSE)</f>
        <v>37.65</v>
      </c>
      <c r="K445">
        <f ca="1">VLOOKUP($H445,'Raw data'!$A$3:$L$1417,10,FALSE)</f>
        <v>42.94</v>
      </c>
      <c r="L445">
        <f ca="1">VLOOKUP($H445,'Raw data'!$A$3:$L$1417,7,FALSE)</f>
        <v>35.67</v>
      </c>
      <c r="M445">
        <f ca="1">VLOOKUP($H445,'Raw data'!$A$3:$L$1417,8,FALSE)</f>
        <v>30.17</v>
      </c>
      <c r="N445" t="e">
        <f ca="1">VLOOKUP($H445,'Raw data'!$A$3:$L$1417,2,FALSE)</f>
        <v>#N/A</v>
      </c>
      <c r="O445">
        <f ca="1">VLOOKUP($H445,'Raw data'!$A$3:$L$1417,10,FALSE)</f>
        <v>42.94</v>
      </c>
      <c r="P445">
        <f ca="1">VLOOKUP($H445,'Raw data'!$M$3:$N$1243,2,FALSE)</f>
        <v>34.35</v>
      </c>
    </row>
    <row r="446" spans="1:16" x14ac:dyDescent="0.2">
      <c r="A446" s="13">
        <v>36231</v>
      </c>
      <c r="B446">
        <v>19.899999999999999</v>
      </c>
      <c r="E446" s="13">
        <f t="shared" si="25"/>
        <v>36368</v>
      </c>
      <c r="F446">
        <f t="shared" si="24"/>
        <v>102.58</v>
      </c>
      <c r="H446" s="13">
        <f t="shared" ca="1" si="26"/>
        <v>36378</v>
      </c>
      <c r="I446">
        <f t="shared" ca="1" si="27"/>
        <v>34.700000000000003</v>
      </c>
      <c r="J446">
        <f ca="1">VLOOKUP(H446,'Raw data'!$A$3:$L$1417,5,FALSE)</f>
        <v>43.34</v>
      </c>
      <c r="K446">
        <f ca="1">VLOOKUP($H446,'Raw data'!$A$3:$L$1417,10,FALSE)</f>
        <v>49</v>
      </c>
      <c r="L446">
        <f ca="1">VLOOKUP($H446,'Raw data'!$A$3:$L$1417,7,FALSE)</f>
        <v>39</v>
      </c>
      <c r="M446">
        <f ca="1">VLOOKUP($H446,'Raw data'!$A$3:$L$1417,8,FALSE)</f>
        <v>36</v>
      </c>
      <c r="N446" t="e">
        <f ca="1">VLOOKUP($H446,'Raw data'!$A$3:$L$1417,2,FALSE)</f>
        <v>#N/A</v>
      </c>
      <c r="O446">
        <f ca="1">VLOOKUP($H446,'Raw data'!$A$3:$L$1417,10,FALSE)</f>
        <v>49</v>
      </c>
      <c r="P446">
        <f ca="1">VLOOKUP($H446,'Raw data'!$M$3:$N$1243,2,FALSE)</f>
        <v>41.31</v>
      </c>
    </row>
    <row r="447" spans="1:16" x14ac:dyDescent="0.2">
      <c r="A447" s="13">
        <v>36232</v>
      </c>
      <c r="B447">
        <v>19.170000000000002</v>
      </c>
      <c r="E447" s="13">
        <f t="shared" si="25"/>
        <v>36369</v>
      </c>
      <c r="F447">
        <f t="shared" si="24"/>
        <v>54.94</v>
      </c>
      <c r="H447" s="13">
        <f t="shared" ca="1" si="26"/>
        <v>36381</v>
      </c>
      <c r="I447">
        <f t="shared" ca="1" si="27"/>
        <v>34.46</v>
      </c>
      <c r="J447">
        <f ca="1">VLOOKUP(H447,'Raw data'!$A$3:$L$1417,5,FALSE)</f>
        <v>46.31</v>
      </c>
      <c r="K447">
        <f ca="1">VLOOKUP($H447,'Raw data'!$A$3:$L$1417,10,FALSE)</f>
        <v>51.6</v>
      </c>
      <c r="L447">
        <f ca="1">VLOOKUP($H447,'Raw data'!$A$3:$L$1417,7,FALSE)</f>
        <v>39</v>
      </c>
      <c r="M447" t="e">
        <f ca="1">VLOOKUP($H447,'Raw data'!$A$3:$L$1417,8,FALSE)</f>
        <v>#N/A</v>
      </c>
      <c r="N447" t="e">
        <f ca="1">VLOOKUP($H447,'Raw data'!$A$3:$L$1417,2,FALSE)</f>
        <v>#N/A</v>
      </c>
      <c r="O447">
        <f ca="1">VLOOKUP($H447,'Raw data'!$A$3:$L$1417,10,FALSE)</f>
        <v>51.6</v>
      </c>
      <c r="P447">
        <f ca="1">VLOOKUP($H447,'Raw data'!$M$3:$N$1243,2,FALSE)</f>
        <v>40.93</v>
      </c>
    </row>
    <row r="448" spans="1:16" x14ac:dyDescent="0.2">
      <c r="A448" s="13">
        <v>36233</v>
      </c>
      <c r="B448">
        <v>19.170000000000002</v>
      </c>
      <c r="E448" s="13">
        <f t="shared" si="25"/>
        <v>36370</v>
      </c>
      <c r="F448">
        <f t="shared" si="24"/>
        <v>149.33000000000001</v>
      </c>
      <c r="H448" s="13">
        <f t="shared" ca="1" si="26"/>
        <v>36382</v>
      </c>
      <c r="I448">
        <f t="shared" ca="1" si="27"/>
        <v>33.049999999999997</v>
      </c>
      <c r="J448">
        <f ca="1">VLOOKUP(H448,'Raw data'!$A$3:$L$1417,5,FALSE)</f>
        <v>42.68</v>
      </c>
      <c r="K448">
        <f ca="1">VLOOKUP($H448,'Raw data'!$A$3:$L$1417,10,FALSE)</f>
        <v>46.56</v>
      </c>
      <c r="L448" t="e">
        <f ca="1">VLOOKUP($H448,'Raw data'!$A$3:$L$1417,7,FALSE)</f>
        <v>#N/A</v>
      </c>
      <c r="M448" t="e">
        <f ca="1">VLOOKUP($H448,'Raw data'!$A$3:$L$1417,8,FALSE)</f>
        <v>#N/A</v>
      </c>
      <c r="N448" t="e">
        <f ca="1">VLOOKUP($H448,'Raw data'!$A$3:$L$1417,2,FALSE)</f>
        <v>#N/A</v>
      </c>
      <c r="O448">
        <f ca="1">VLOOKUP($H448,'Raw data'!$A$3:$L$1417,10,FALSE)</f>
        <v>46.56</v>
      </c>
      <c r="P448">
        <f ca="1">VLOOKUP($H448,'Raw data'!$M$3:$N$1243,2,FALSE)</f>
        <v>32.58</v>
      </c>
    </row>
    <row r="449" spans="1:16" x14ac:dyDescent="0.2">
      <c r="A449" s="13">
        <v>36234</v>
      </c>
      <c r="B449">
        <v>19.75</v>
      </c>
      <c r="E449" s="13">
        <f t="shared" si="25"/>
        <v>36371</v>
      </c>
      <c r="F449">
        <f t="shared" si="24"/>
        <v>201.5</v>
      </c>
      <c r="H449" s="13">
        <f t="shared" ca="1" si="26"/>
        <v>36383</v>
      </c>
      <c r="I449">
        <f t="shared" ca="1" si="27"/>
        <v>31.34</v>
      </c>
      <c r="J449">
        <f ca="1">VLOOKUP(H449,'Raw data'!$A$3:$L$1417,5,FALSE)</f>
        <v>57.48</v>
      </c>
      <c r="K449">
        <f ca="1">VLOOKUP($H449,'Raw data'!$A$3:$L$1417,10,FALSE)</f>
        <v>62.57</v>
      </c>
      <c r="L449">
        <f ca="1">VLOOKUP($H449,'Raw data'!$A$3:$L$1417,7,FALSE)</f>
        <v>31</v>
      </c>
      <c r="M449">
        <f ca="1">VLOOKUP($H449,'Raw data'!$A$3:$L$1417,8,FALSE)</f>
        <v>31.42</v>
      </c>
      <c r="N449" t="e">
        <f ca="1">VLOOKUP($H449,'Raw data'!$A$3:$L$1417,2,FALSE)</f>
        <v>#N/A</v>
      </c>
      <c r="O449">
        <f ca="1">VLOOKUP($H449,'Raw data'!$A$3:$L$1417,10,FALSE)</f>
        <v>62.57</v>
      </c>
      <c r="P449">
        <f ca="1">VLOOKUP($H449,'Raw data'!$M$3:$N$1243,2,FALSE)</f>
        <v>34.18</v>
      </c>
    </row>
    <row r="450" spans="1:16" x14ac:dyDescent="0.2">
      <c r="A450" s="13">
        <v>36235</v>
      </c>
      <c r="B450">
        <v>18.91</v>
      </c>
      <c r="E450" s="13">
        <f t="shared" si="25"/>
        <v>36374</v>
      </c>
      <c r="F450">
        <f t="shared" si="24"/>
        <v>62.11</v>
      </c>
      <c r="H450" s="13">
        <f t="shared" ca="1" si="26"/>
        <v>36384</v>
      </c>
      <c r="I450">
        <f t="shared" ca="1" si="27"/>
        <v>35.090000000000003</v>
      </c>
      <c r="J450">
        <f ca="1">VLOOKUP(H450,'Raw data'!$A$3:$L$1417,5,FALSE)</f>
        <v>64.569999999999993</v>
      </c>
      <c r="K450">
        <f ca="1">VLOOKUP($H450,'Raw data'!$A$3:$L$1417,10,FALSE)</f>
        <v>69.12</v>
      </c>
      <c r="L450">
        <f ca="1">VLOOKUP($H450,'Raw data'!$A$3:$L$1417,7,FALSE)</f>
        <v>43.5</v>
      </c>
      <c r="M450">
        <f ca="1">VLOOKUP($H450,'Raw data'!$A$3:$L$1417,8,FALSE)</f>
        <v>39</v>
      </c>
      <c r="N450" t="e">
        <f ca="1">VLOOKUP($H450,'Raw data'!$A$3:$L$1417,2,FALSE)</f>
        <v>#N/A</v>
      </c>
      <c r="O450">
        <f ca="1">VLOOKUP($H450,'Raw data'!$A$3:$L$1417,10,FALSE)</f>
        <v>69.12</v>
      </c>
      <c r="P450">
        <f ca="1">VLOOKUP($H450,'Raw data'!$M$3:$N$1243,2,FALSE)</f>
        <v>57.56</v>
      </c>
    </row>
    <row r="451" spans="1:16" x14ac:dyDescent="0.2">
      <c r="A451" s="13">
        <v>36236</v>
      </c>
      <c r="B451">
        <v>18.899999999999999</v>
      </c>
      <c r="E451" s="13">
        <f t="shared" si="25"/>
        <v>36375</v>
      </c>
      <c r="F451">
        <f t="shared" si="24"/>
        <v>31.75</v>
      </c>
      <c r="H451" s="13">
        <f t="shared" ca="1" si="26"/>
        <v>36385</v>
      </c>
      <c r="I451">
        <f t="shared" ca="1" si="27"/>
        <v>41.5</v>
      </c>
      <c r="J451">
        <f ca="1">VLOOKUP(H451,'Raw data'!$A$3:$L$1417,5,FALSE)</f>
        <v>227.26</v>
      </c>
      <c r="K451">
        <f ca="1">VLOOKUP($H451,'Raw data'!$A$3:$L$1417,10,FALSE)</f>
        <v>225</v>
      </c>
      <c r="L451">
        <f ca="1">VLOOKUP($H451,'Raw data'!$A$3:$L$1417,7,FALSE)</f>
        <v>95.5</v>
      </c>
      <c r="M451">
        <f ca="1">VLOOKUP($H451,'Raw data'!$A$3:$L$1417,8,FALSE)</f>
        <v>92.5</v>
      </c>
      <c r="N451" t="e">
        <f ca="1">VLOOKUP($H451,'Raw data'!$A$3:$L$1417,2,FALSE)</f>
        <v>#N/A</v>
      </c>
      <c r="O451">
        <f ca="1">VLOOKUP($H451,'Raw data'!$A$3:$L$1417,10,FALSE)</f>
        <v>225</v>
      </c>
      <c r="P451">
        <f ca="1">VLOOKUP($H451,'Raw data'!$M$3:$N$1243,2,FALSE)</f>
        <v>201</v>
      </c>
    </row>
    <row r="452" spans="1:16" x14ac:dyDescent="0.2">
      <c r="A452" s="13">
        <v>36237</v>
      </c>
      <c r="B452">
        <v>19</v>
      </c>
      <c r="E452" s="13">
        <f t="shared" si="25"/>
        <v>36376</v>
      </c>
      <c r="F452">
        <f t="shared" ref="F452:F515" si="28">VLOOKUP(E452,$A$3:$B$1257,2,FALSE)</f>
        <v>31.36</v>
      </c>
      <c r="H452" s="13">
        <f t="shared" ca="1" si="26"/>
        <v>36388</v>
      </c>
      <c r="I452">
        <f t="shared" ca="1" si="27"/>
        <v>39.840000000000003</v>
      </c>
      <c r="J452">
        <f ca="1">VLOOKUP(H452,'Raw data'!$A$3:$L$1417,5,FALSE)</f>
        <v>224.72</v>
      </c>
      <c r="K452">
        <f ca="1">VLOOKUP($H452,'Raw data'!$A$3:$L$1417,10,FALSE)</f>
        <v>225</v>
      </c>
      <c r="L452">
        <f ca="1">VLOOKUP($H452,'Raw data'!$A$3:$L$1417,7,FALSE)</f>
        <v>92.18</v>
      </c>
      <c r="M452">
        <f ca="1">VLOOKUP($H452,'Raw data'!$A$3:$L$1417,8,FALSE)</f>
        <v>83.33</v>
      </c>
      <c r="N452" t="e">
        <f ca="1">VLOOKUP($H452,'Raw data'!$A$3:$L$1417,2,FALSE)</f>
        <v>#N/A</v>
      </c>
      <c r="O452">
        <f ca="1">VLOOKUP($H452,'Raw data'!$A$3:$L$1417,10,FALSE)</f>
        <v>225</v>
      </c>
      <c r="P452">
        <f ca="1">VLOOKUP($H452,'Raw data'!$M$3:$N$1243,2,FALSE)</f>
        <v>139</v>
      </c>
    </row>
    <row r="453" spans="1:16" x14ac:dyDescent="0.2">
      <c r="A453" s="13">
        <v>36238</v>
      </c>
      <c r="B453">
        <v>19.03</v>
      </c>
      <c r="E453" s="13">
        <f t="shared" ref="E453:E516" si="29">CHOOSE(IF(WEEKDAY(E452+1,2)=6,1,IF(WEEKDAY(E452+1,2)=7,2,3)),IF(ISNUMBER(MATCH(E452+3,$Q$3:$Q$56,0)),E452+4,E452+3),IF(ISNUMBER(MATCH(E452+2,$Q$3:$Q$56,0)),E452+3,E452+2),IF(ISNUMBER(MATCH(E452+1,$Q$3:$Q$56,0)),E452+2,E452+1))</f>
        <v>36377</v>
      </c>
      <c r="F453">
        <f t="shared" si="28"/>
        <v>31.81</v>
      </c>
      <c r="H453" s="13">
        <f t="shared" ref="H453:H516" ca="1" si="30">OFFSET($E$3,IF(ISNUMBER(VLOOKUP(OFFSET($E$3,MATCH(H452,$E$3:$E$1028,0),0),$E$3:$F$1067,2,FALSE)),MATCH(H452,$E$3:$E$1028,0),MATCH(H452,$E$3:$E$1028,0)+1),0)</f>
        <v>36389</v>
      </c>
      <c r="I453">
        <f t="shared" ref="I453:I516" ca="1" si="31">VLOOKUP(H453,$A$3:$B$1257,2,FALSE)</f>
        <v>38.200000000000003</v>
      </c>
      <c r="J453">
        <f ca="1">VLOOKUP(H453,'Raw data'!$A$3:$L$1417,5,FALSE)</f>
        <v>128.08000000000001</v>
      </c>
      <c r="K453">
        <f ca="1">VLOOKUP($H453,'Raw data'!$A$3:$L$1417,10,FALSE)</f>
        <v>90</v>
      </c>
      <c r="L453">
        <f ca="1">VLOOKUP($H453,'Raw data'!$A$3:$L$1417,7,FALSE)</f>
        <v>60.25</v>
      </c>
      <c r="M453">
        <f ca="1">VLOOKUP($H453,'Raw data'!$A$3:$L$1417,8,FALSE)</f>
        <v>70.25</v>
      </c>
      <c r="N453" t="e">
        <f ca="1">VLOOKUP($H453,'Raw data'!$A$3:$L$1417,2,FALSE)</f>
        <v>#N/A</v>
      </c>
      <c r="O453">
        <f ca="1">VLOOKUP($H453,'Raw data'!$A$3:$L$1417,10,FALSE)</f>
        <v>90</v>
      </c>
      <c r="P453">
        <f ca="1">VLOOKUP($H453,'Raw data'!$M$3:$N$1243,2,FALSE)</f>
        <v>113</v>
      </c>
    </row>
    <row r="454" spans="1:16" x14ac:dyDescent="0.2">
      <c r="A454" s="13">
        <v>36239</v>
      </c>
      <c r="B454">
        <v>18.75</v>
      </c>
      <c r="E454" s="13">
        <f t="shared" si="29"/>
        <v>36378</v>
      </c>
      <c r="F454">
        <f t="shared" si="28"/>
        <v>34.700000000000003</v>
      </c>
      <c r="H454" s="13">
        <f t="shared" ca="1" si="30"/>
        <v>36390</v>
      </c>
      <c r="I454">
        <f t="shared" ca="1" si="31"/>
        <v>33.96</v>
      </c>
      <c r="J454">
        <f ca="1">VLOOKUP(H454,'Raw data'!$A$3:$L$1417,5,FALSE)</f>
        <v>60.95</v>
      </c>
      <c r="K454">
        <f ca="1">VLOOKUP($H454,'Raw data'!$A$3:$L$1417,10,FALSE)</f>
        <v>60</v>
      </c>
      <c r="L454">
        <f ca="1">VLOOKUP($H454,'Raw data'!$A$3:$L$1417,7,FALSE)</f>
        <v>43</v>
      </c>
      <c r="M454">
        <f ca="1">VLOOKUP($H454,'Raw data'!$A$3:$L$1417,8,FALSE)</f>
        <v>37.15</v>
      </c>
      <c r="N454" t="e">
        <f ca="1">VLOOKUP($H454,'Raw data'!$A$3:$L$1417,2,FALSE)</f>
        <v>#N/A</v>
      </c>
      <c r="O454">
        <f ca="1">VLOOKUP($H454,'Raw data'!$A$3:$L$1417,10,FALSE)</f>
        <v>60</v>
      </c>
      <c r="P454">
        <f ca="1">VLOOKUP($H454,'Raw data'!$M$3:$N$1243,2,FALSE)</f>
        <v>51.34</v>
      </c>
    </row>
    <row r="455" spans="1:16" x14ac:dyDescent="0.2">
      <c r="A455" s="13">
        <v>36240</v>
      </c>
      <c r="B455">
        <v>18.86</v>
      </c>
      <c r="E455" s="13">
        <f t="shared" si="29"/>
        <v>36381</v>
      </c>
      <c r="F455">
        <f t="shared" si="28"/>
        <v>34.46</v>
      </c>
      <c r="H455" s="13">
        <f t="shared" ca="1" si="30"/>
        <v>36391</v>
      </c>
      <c r="I455">
        <f t="shared" ca="1" si="31"/>
        <v>32.96</v>
      </c>
      <c r="J455">
        <f ca="1">VLOOKUP(H455,'Raw data'!$A$3:$L$1417,5,FALSE)</f>
        <v>42.12</v>
      </c>
      <c r="K455">
        <f ca="1">VLOOKUP($H455,'Raw data'!$A$3:$L$1417,10,FALSE)</f>
        <v>46.5</v>
      </c>
      <c r="L455">
        <f ca="1">VLOOKUP($H455,'Raw data'!$A$3:$L$1417,7,FALSE)</f>
        <v>31.75</v>
      </c>
      <c r="M455">
        <f ca="1">VLOOKUP($H455,'Raw data'!$A$3:$L$1417,8,FALSE)</f>
        <v>29.58</v>
      </c>
      <c r="N455" t="e">
        <f ca="1">VLOOKUP($H455,'Raw data'!$A$3:$L$1417,2,FALSE)</f>
        <v>#N/A</v>
      </c>
      <c r="O455">
        <f ca="1">VLOOKUP($H455,'Raw data'!$A$3:$L$1417,10,FALSE)</f>
        <v>46.5</v>
      </c>
      <c r="P455">
        <f ca="1">VLOOKUP($H455,'Raw data'!$M$3:$N$1243,2,FALSE)</f>
        <v>34.71</v>
      </c>
    </row>
    <row r="456" spans="1:16" x14ac:dyDescent="0.2">
      <c r="A456" s="13">
        <v>36241</v>
      </c>
      <c r="B456">
        <v>19.309999999999999</v>
      </c>
      <c r="E456" s="13">
        <f t="shared" si="29"/>
        <v>36382</v>
      </c>
      <c r="F456">
        <f t="shared" si="28"/>
        <v>33.049999999999997</v>
      </c>
      <c r="H456" s="13">
        <f t="shared" ca="1" si="30"/>
        <v>36392</v>
      </c>
      <c r="I456">
        <f t="shared" ca="1" si="31"/>
        <v>31.53</v>
      </c>
      <c r="J456">
        <f ca="1">VLOOKUP(H456,'Raw data'!$A$3:$L$1417,5,FALSE)</f>
        <v>40.340000000000003</v>
      </c>
      <c r="K456">
        <f ca="1">VLOOKUP($H456,'Raw data'!$A$3:$L$1417,10,FALSE)</f>
        <v>56.4</v>
      </c>
      <c r="L456">
        <f ca="1">VLOOKUP($H456,'Raw data'!$A$3:$L$1417,7,FALSE)</f>
        <v>33.5</v>
      </c>
      <c r="M456">
        <f ca="1">VLOOKUP($H456,'Raw data'!$A$3:$L$1417,8,FALSE)</f>
        <v>29</v>
      </c>
      <c r="N456" t="e">
        <f ca="1">VLOOKUP($H456,'Raw data'!$A$3:$L$1417,2,FALSE)</f>
        <v>#N/A</v>
      </c>
      <c r="O456">
        <f ca="1">VLOOKUP($H456,'Raw data'!$A$3:$L$1417,10,FALSE)</f>
        <v>56.4</v>
      </c>
      <c r="P456">
        <f ca="1">VLOOKUP($H456,'Raw data'!$M$3:$N$1243,2,FALSE)</f>
        <v>32.67</v>
      </c>
    </row>
    <row r="457" spans="1:16" x14ac:dyDescent="0.2">
      <c r="A457" s="13">
        <v>36242</v>
      </c>
      <c r="B457">
        <v>19.21</v>
      </c>
      <c r="E457" s="13">
        <f t="shared" si="29"/>
        <v>36383</v>
      </c>
      <c r="F457">
        <f t="shared" si="28"/>
        <v>31.34</v>
      </c>
      <c r="H457" s="13">
        <f t="shared" ca="1" si="30"/>
        <v>36395</v>
      </c>
      <c r="I457">
        <f t="shared" ca="1" si="31"/>
        <v>32.61</v>
      </c>
      <c r="J457">
        <f ca="1">VLOOKUP(H457,'Raw data'!$A$3:$L$1417,5,FALSE)</f>
        <v>44.99</v>
      </c>
      <c r="K457">
        <f ca="1">VLOOKUP($H457,'Raw data'!$A$3:$L$1417,10,FALSE)</f>
        <v>47.75</v>
      </c>
      <c r="L457">
        <f ca="1">VLOOKUP($H457,'Raw data'!$A$3:$L$1417,7,FALSE)</f>
        <v>35</v>
      </c>
      <c r="M457">
        <f ca="1">VLOOKUP($H457,'Raw data'!$A$3:$L$1417,8,FALSE)</f>
        <v>31</v>
      </c>
      <c r="N457" t="e">
        <f ca="1">VLOOKUP($H457,'Raw data'!$A$3:$L$1417,2,FALSE)</f>
        <v>#N/A</v>
      </c>
      <c r="O457">
        <f ca="1">VLOOKUP($H457,'Raw data'!$A$3:$L$1417,10,FALSE)</f>
        <v>47.75</v>
      </c>
      <c r="P457">
        <f ca="1">VLOOKUP($H457,'Raw data'!$M$3:$N$1243,2,FALSE)</f>
        <v>36.86</v>
      </c>
    </row>
    <row r="458" spans="1:16" x14ac:dyDescent="0.2">
      <c r="A458" s="13">
        <v>36243</v>
      </c>
      <c r="B458">
        <v>19.399999999999999</v>
      </c>
      <c r="E458" s="13">
        <f t="shared" si="29"/>
        <v>36384</v>
      </c>
      <c r="F458">
        <f t="shared" si="28"/>
        <v>35.090000000000003</v>
      </c>
      <c r="H458" s="13">
        <f t="shared" ca="1" si="30"/>
        <v>36396</v>
      </c>
      <c r="I458">
        <f t="shared" ca="1" si="31"/>
        <v>33.11</v>
      </c>
      <c r="J458">
        <f ca="1">VLOOKUP(H458,'Raw data'!$A$3:$L$1417,5,FALSE)</f>
        <v>40</v>
      </c>
      <c r="K458">
        <f ca="1">VLOOKUP($H458,'Raw data'!$A$3:$L$1417,10,FALSE)</f>
        <v>40.51</v>
      </c>
      <c r="L458">
        <f ca="1">VLOOKUP($H458,'Raw data'!$A$3:$L$1417,7,FALSE)</f>
        <v>30.5</v>
      </c>
      <c r="M458">
        <f ca="1">VLOOKUP($H458,'Raw data'!$A$3:$L$1417,8,FALSE)</f>
        <v>29.33</v>
      </c>
      <c r="N458" t="e">
        <f ca="1">VLOOKUP($H458,'Raw data'!$A$3:$L$1417,2,FALSE)</f>
        <v>#N/A</v>
      </c>
      <c r="O458">
        <f ca="1">VLOOKUP($H458,'Raw data'!$A$3:$L$1417,10,FALSE)</f>
        <v>40.51</v>
      </c>
      <c r="P458">
        <f ca="1">VLOOKUP($H458,'Raw data'!$M$3:$N$1243,2,FALSE)</f>
        <v>31.84</v>
      </c>
    </row>
    <row r="459" spans="1:16" x14ac:dyDescent="0.2">
      <c r="A459" s="13">
        <v>36244</v>
      </c>
      <c r="B459">
        <v>19.059999999999999</v>
      </c>
      <c r="E459" s="13">
        <f t="shared" si="29"/>
        <v>36385</v>
      </c>
      <c r="F459">
        <f t="shared" si="28"/>
        <v>41.5</v>
      </c>
      <c r="H459" s="13">
        <f t="shared" ca="1" si="30"/>
        <v>36397</v>
      </c>
      <c r="I459">
        <f t="shared" ca="1" si="31"/>
        <v>32.68</v>
      </c>
      <c r="J459">
        <f ca="1">VLOOKUP(H459,'Raw data'!$A$3:$L$1417,5,FALSE)</f>
        <v>28</v>
      </c>
      <c r="K459">
        <f ca="1">VLOOKUP($H459,'Raw data'!$A$3:$L$1417,10,FALSE)</f>
        <v>32</v>
      </c>
      <c r="L459">
        <f ca="1">VLOOKUP($H459,'Raw data'!$A$3:$L$1417,7,FALSE)</f>
        <v>33</v>
      </c>
      <c r="M459">
        <f ca="1">VLOOKUP($H459,'Raw data'!$A$3:$L$1417,8,FALSE)</f>
        <v>29.1</v>
      </c>
      <c r="N459" t="e">
        <f ca="1">VLOOKUP($H459,'Raw data'!$A$3:$L$1417,2,FALSE)</f>
        <v>#N/A</v>
      </c>
      <c r="O459">
        <f ca="1">VLOOKUP($H459,'Raw data'!$A$3:$L$1417,10,FALSE)</f>
        <v>32</v>
      </c>
      <c r="P459">
        <f ca="1">VLOOKUP($H459,'Raw data'!$M$3:$N$1243,2,FALSE)</f>
        <v>29.33</v>
      </c>
    </row>
    <row r="460" spans="1:16" x14ac:dyDescent="0.2">
      <c r="A460" s="13">
        <v>36245</v>
      </c>
      <c r="B460">
        <v>19.329999999999998</v>
      </c>
      <c r="E460" s="13">
        <f t="shared" si="29"/>
        <v>36388</v>
      </c>
      <c r="F460">
        <f t="shared" si="28"/>
        <v>39.840000000000003</v>
      </c>
      <c r="H460" s="13">
        <f t="shared" ca="1" si="30"/>
        <v>36398</v>
      </c>
      <c r="I460">
        <f t="shared" ca="1" si="31"/>
        <v>32.96</v>
      </c>
      <c r="J460">
        <f ca="1">VLOOKUP(H460,'Raw data'!$A$3:$L$1417,5,FALSE)</f>
        <v>29.6</v>
      </c>
      <c r="K460">
        <f ca="1">VLOOKUP($H460,'Raw data'!$A$3:$L$1417,10,FALSE)</f>
        <v>36.17</v>
      </c>
      <c r="L460">
        <f ca="1">VLOOKUP($H460,'Raw data'!$A$3:$L$1417,7,FALSE)</f>
        <v>32.17</v>
      </c>
      <c r="M460">
        <f ca="1">VLOOKUP($H460,'Raw data'!$A$3:$L$1417,8,FALSE)</f>
        <v>29.07</v>
      </c>
      <c r="N460" t="e">
        <f ca="1">VLOOKUP($H460,'Raw data'!$A$3:$L$1417,2,FALSE)</f>
        <v>#N/A</v>
      </c>
      <c r="O460">
        <f ca="1">VLOOKUP($H460,'Raw data'!$A$3:$L$1417,10,FALSE)</f>
        <v>36.17</v>
      </c>
      <c r="P460">
        <f ca="1">VLOOKUP($H460,'Raw data'!$M$3:$N$1243,2,FALSE)</f>
        <v>29.06</v>
      </c>
    </row>
    <row r="461" spans="1:16" x14ac:dyDescent="0.2">
      <c r="A461" s="13">
        <v>36246</v>
      </c>
      <c r="B461">
        <v>19.5</v>
      </c>
      <c r="E461" s="13">
        <f t="shared" si="29"/>
        <v>36389</v>
      </c>
      <c r="F461">
        <f t="shared" si="28"/>
        <v>38.200000000000003</v>
      </c>
      <c r="H461" s="13">
        <f t="shared" ca="1" si="30"/>
        <v>36399</v>
      </c>
      <c r="I461">
        <f t="shared" ca="1" si="31"/>
        <v>33.14</v>
      </c>
      <c r="J461">
        <f ca="1">VLOOKUP(H461,'Raw data'!$A$3:$L$1417,5,FALSE)</f>
        <v>36.22</v>
      </c>
      <c r="K461">
        <f ca="1">VLOOKUP($H461,'Raw data'!$A$3:$L$1417,10,FALSE)</f>
        <v>39.5</v>
      </c>
      <c r="L461">
        <f ca="1">VLOOKUP($H461,'Raw data'!$A$3:$L$1417,7,FALSE)</f>
        <v>29.81</v>
      </c>
      <c r="M461">
        <f ca="1">VLOOKUP($H461,'Raw data'!$A$3:$L$1417,8,FALSE)</f>
        <v>30.07</v>
      </c>
      <c r="N461" t="e">
        <f ca="1">VLOOKUP($H461,'Raw data'!$A$3:$L$1417,2,FALSE)</f>
        <v>#N/A</v>
      </c>
      <c r="O461">
        <f ca="1">VLOOKUP($H461,'Raw data'!$A$3:$L$1417,10,FALSE)</f>
        <v>39.5</v>
      </c>
      <c r="P461">
        <f ca="1">VLOOKUP($H461,'Raw data'!$M$3:$N$1243,2,FALSE)</f>
        <v>30.79</v>
      </c>
    </row>
    <row r="462" spans="1:16" x14ac:dyDescent="0.2">
      <c r="A462" s="13">
        <v>36248</v>
      </c>
      <c r="B462">
        <v>20.76</v>
      </c>
      <c r="E462" s="13">
        <f t="shared" si="29"/>
        <v>36390</v>
      </c>
      <c r="F462">
        <f t="shared" si="28"/>
        <v>33.96</v>
      </c>
      <c r="H462" s="13">
        <f t="shared" ca="1" si="30"/>
        <v>36402</v>
      </c>
      <c r="I462">
        <f t="shared" ca="1" si="31"/>
        <v>33.799999999999997</v>
      </c>
      <c r="J462">
        <f ca="1">VLOOKUP(H462,'Raw data'!$A$3:$L$1417,5,FALSE)</f>
        <v>37.840000000000003</v>
      </c>
      <c r="K462" t="e">
        <f ca="1">VLOOKUP($H462,'Raw data'!$A$3:$L$1417,10,FALSE)</f>
        <v>#N/A</v>
      </c>
      <c r="L462">
        <f ca="1">VLOOKUP($H462,'Raw data'!$A$3:$L$1417,7,FALSE)</f>
        <v>36.33</v>
      </c>
      <c r="M462">
        <f ca="1">VLOOKUP($H462,'Raw data'!$A$3:$L$1417,8,FALSE)</f>
        <v>32.22</v>
      </c>
      <c r="N462" t="e">
        <f ca="1">VLOOKUP($H462,'Raw data'!$A$3:$L$1417,2,FALSE)</f>
        <v>#N/A</v>
      </c>
      <c r="O462" t="e">
        <f ca="1">VLOOKUP($H462,'Raw data'!$A$3:$L$1417,10,FALSE)</f>
        <v>#N/A</v>
      </c>
      <c r="P462">
        <f ca="1">VLOOKUP($H462,'Raw data'!$M$3:$N$1243,2,FALSE)</f>
        <v>34.97</v>
      </c>
    </row>
    <row r="463" spans="1:16" x14ac:dyDescent="0.2">
      <c r="A463" s="13">
        <v>36249</v>
      </c>
      <c r="B463">
        <v>20.37</v>
      </c>
      <c r="E463" s="13">
        <f t="shared" si="29"/>
        <v>36391</v>
      </c>
      <c r="F463">
        <f t="shared" si="28"/>
        <v>32.96</v>
      </c>
      <c r="H463" s="13">
        <f t="shared" ca="1" si="30"/>
        <v>36403</v>
      </c>
      <c r="I463">
        <f t="shared" ca="1" si="31"/>
        <v>32.29</v>
      </c>
      <c r="J463">
        <f ca="1">VLOOKUP(H463,'Raw data'!$A$3:$L$1417,5,FALSE)</f>
        <v>30.78</v>
      </c>
      <c r="K463">
        <f ca="1">VLOOKUP($H463,'Raw data'!$A$3:$L$1417,10,FALSE)</f>
        <v>35.380000000000003</v>
      </c>
      <c r="L463">
        <f ca="1">VLOOKUP($H463,'Raw data'!$A$3:$L$1417,7,FALSE)</f>
        <v>31</v>
      </c>
      <c r="M463">
        <f ca="1">VLOOKUP($H463,'Raw data'!$A$3:$L$1417,8,FALSE)</f>
        <v>28.25</v>
      </c>
      <c r="N463" t="e">
        <f ca="1">VLOOKUP($H463,'Raw data'!$A$3:$L$1417,2,FALSE)</f>
        <v>#N/A</v>
      </c>
      <c r="O463">
        <f ca="1">VLOOKUP($H463,'Raw data'!$A$3:$L$1417,10,FALSE)</f>
        <v>35.380000000000003</v>
      </c>
      <c r="P463">
        <f ca="1">VLOOKUP($H463,'Raw data'!$M$3:$N$1243,2,FALSE)</f>
        <v>26.96</v>
      </c>
    </row>
    <row r="464" spans="1:16" x14ac:dyDescent="0.2">
      <c r="A464" s="13">
        <v>36250</v>
      </c>
      <c r="B464">
        <v>21.74</v>
      </c>
      <c r="E464" s="13">
        <f t="shared" si="29"/>
        <v>36392</v>
      </c>
      <c r="F464">
        <f t="shared" si="28"/>
        <v>31.53</v>
      </c>
      <c r="H464" s="13">
        <f t="shared" ca="1" si="30"/>
        <v>36404</v>
      </c>
      <c r="I464">
        <f t="shared" ca="1" si="31"/>
        <v>31.9</v>
      </c>
      <c r="J464">
        <f ca="1">VLOOKUP(H464,'Raw data'!$A$3:$L$1417,5,FALSE)</f>
        <v>28.36</v>
      </c>
      <c r="K464">
        <f ca="1">VLOOKUP($H464,'Raw data'!$A$3:$L$1417,10,FALSE)</f>
        <v>32.83</v>
      </c>
      <c r="L464">
        <f ca="1">VLOOKUP($H464,'Raw data'!$A$3:$L$1417,7,FALSE)</f>
        <v>30.5</v>
      </c>
      <c r="M464">
        <f ca="1">VLOOKUP($H464,'Raw data'!$A$3:$L$1417,8,FALSE)</f>
        <v>26.7</v>
      </c>
      <c r="N464" t="e">
        <f ca="1">VLOOKUP($H464,'Raw data'!$A$3:$L$1417,2,FALSE)</f>
        <v>#N/A</v>
      </c>
      <c r="O464">
        <f ca="1">VLOOKUP($H464,'Raw data'!$A$3:$L$1417,10,FALSE)</f>
        <v>32.83</v>
      </c>
      <c r="P464">
        <f ca="1">VLOOKUP($H464,'Raw data'!$M$3:$N$1243,2,FALSE)</f>
        <v>24.74</v>
      </c>
    </row>
    <row r="465" spans="1:16" x14ac:dyDescent="0.2">
      <c r="A465" s="13">
        <v>36251</v>
      </c>
      <c r="B465">
        <v>23.21</v>
      </c>
      <c r="E465" s="13">
        <f t="shared" si="29"/>
        <v>36395</v>
      </c>
      <c r="F465">
        <f t="shared" si="28"/>
        <v>32.61</v>
      </c>
      <c r="H465" s="13">
        <f t="shared" ca="1" si="30"/>
        <v>36405</v>
      </c>
      <c r="I465">
        <f t="shared" ca="1" si="31"/>
        <v>31</v>
      </c>
      <c r="J465">
        <f ca="1">VLOOKUP(H465,'Raw data'!$A$3:$L$1417,5,FALSE)</f>
        <v>24.82</v>
      </c>
      <c r="K465">
        <f ca="1">VLOOKUP($H465,'Raw data'!$A$3:$L$1417,10,FALSE)</f>
        <v>28.75</v>
      </c>
      <c r="L465">
        <f ca="1">VLOOKUP($H465,'Raw data'!$A$3:$L$1417,7,FALSE)</f>
        <v>31</v>
      </c>
      <c r="M465" t="e">
        <f ca="1">VLOOKUP($H465,'Raw data'!$A$3:$L$1417,8,FALSE)</f>
        <v>#N/A</v>
      </c>
      <c r="N465" t="e">
        <f ca="1">VLOOKUP($H465,'Raw data'!$A$3:$L$1417,2,FALSE)</f>
        <v>#N/A</v>
      </c>
      <c r="O465">
        <f ca="1">VLOOKUP($H465,'Raw data'!$A$3:$L$1417,10,FALSE)</f>
        <v>28.75</v>
      </c>
      <c r="P465">
        <f ca="1">VLOOKUP($H465,'Raw data'!$M$3:$N$1243,2,FALSE)</f>
        <v>26.33</v>
      </c>
    </row>
    <row r="466" spans="1:16" x14ac:dyDescent="0.2">
      <c r="A466" s="13">
        <v>36253</v>
      </c>
      <c r="B466">
        <v>21.5</v>
      </c>
      <c r="E466" s="13">
        <f t="shared" si="29"/>
        <v>36396</v>
      </c>
      <c r="F466">
        <f t="shared" si="28"/>
        <v>33.11</v>
      </c>
      <c r="H466" s="13">
        <f t="shared" ca="1" si="30"/>
        <v>36406</v>
      </c>
      <c r="I466">
        <f t="shared" ca="1" si="31"/>
        <v>31.49</v>
      </c>
      <c r="J466">
        <f ca="1">VLOOKUP(H466,'Raw data'!$A$3:$L$1417,5,FALSE)</f>
        <v>29.88</v>
      </c>
      <c r="K466">
        <f ca="1">VLOOKUP($H466,'Raw data'!$A$3:$L$1417,10,FALSE)</f>
        <v>31.67</v>
      </c>
      <c r="L466" t="e">
        <f ca="1">VLOOKUP($H466,'Raw data'!$A$3:$L$1417,7,FALSE)</f>
        <v>#N/A</v>
      </c>
      <c r="M466">
        <f ca="1">VLOOKUP($H466,'Raw data'!$A$3:$L$1417,8,FALSE)</f>
        <v>29</v>
      </c>
      <c r="N466" t="e">
        <f ca="1">VLOOKUP($H466,'Raw data'!$A$3:$L$1417,2,FALSE)</f>
        <v>#N/A</v>
      </c>
      <c r="O466">
        <f ca="1">VLOOKUP($H466,'Raw data'!$A$3:$L$1417,10,FALSE)</f>
        <v>31.67</v>
      </c>
      <c r="P466">
        <f ca="1">VLOOKUP($H466,'Raw data'!$M$3:$N$1243,2,FALSE)</f>
        <v>29.23</v>
      </c>
    </row>
    <row r="467" spans="1:16" x14ac:dyDescent="0.2">
      <c r="A467" s="13">
        <v>36254</v>
      </c>
      <c r="B467">
        <v>21.58</v>
      </c>
      <c r="E467" s="13">
        <f t="shared" si="29"/>
        <v>36397</v>
      </c>
      <c r="F467">
        <f t="shared" si="28"/>
        <v>32.68</v>
      </c>
      <c r="H467" s="13">
        <f t="shared" ca="1" si="30"/>
        <v>36410</v>
      </c>
      <c r="I467">
        <f t="shared" ca="1" si="31"/>
        <v>32.04</v>
      </c>
      <c r="J467">
        <f ca="1">VLOOKUP(H467,'Raw data'!$A$3:$L$1417,5,FALSE)</f>
        <v>24.78</v>
      </c>
      <c r="K467" t="e">
        <f ca="1">VLOOKUP($H467,'Raw data'!$A$3:$L$1417,10,FALSE)</f>
        <v>#N/A</v>
      </c>
      <c r="L467" t="e">
        <f ca="1">VLOOKUP($H467,'Raw data'!$A$3:$L$1417,7,FALSE)</f>
        <v>#N/A</v>
      </c>
      <c r="M467">
        <f ca="1">VLOOKUP($H467,'Raw data'!$A$3:$L$1417,8,FALSE)</f>
        <v>27</v>
      </c>
      <c r="N467" t="e">
        <f ca="1">VLOOKUP($H467,'Raw data'!$A$3:$L$1417,2,FALSE)</f>
        <v>#N/A</v>
      </c>
      <c r="O467" t="e">
        <f ca="1">VLOOKUP($H467,'Raw data'!$A$3:$L$1417,10,FALSE)</f>
        <v>#N/A</v>
      </c>
      <c r="P467">
        <f ca="1">VLOOKUP($H467,'Raw data'!$M$3:$N$1243,2,FALSE)</f>
        <v>29.16</v>
      </c>
    </row>
    <row r="468" spans="1:16" x14ac:dyDescent="0.2">
      <c r="A468" s="13">
        <v>36255</v>
      </c>
      <c r="B468">
        <v>23.31</v>
      </c>
      <c r="E468" s="13">
        <f t="shared" si="29"/>
        <v>36398</v>
      </c>
      <c r="F468">
        <f t="shared" si="28"/>
        <v>32.96</v>
      </c>
      <c r="H468" s="13">
        <f t="shared" ca="1" si="30"/>
        <v>36411</v>
      </c>
      <c r="I468">
        <f t="shared" ca="1" si="31"/>
        <v>35.409999999999997</v>
      </c>
      <c r="J468">
        <f ca="1">VLOOKUP(H468,'Raw data'!$A$3:$L$1417,5,FALSE)</f>
        <v>26.9</v>
      </c>
      <c r="K468">
        <f ca="1">VLOOKUP($H468,'Raw data'!$A$3:$L$1417,10,FALSE)</f>
        <v>32.75</v>
      </c>
      <c r="L468">
        <f ca="1">VLOOKUP($H468,'Raw data'!$A$3:$L$1417,7,FALSE)</f>
        <v>35.5</v>
      </c>
      <c r="M468">
        <f ca="1">VLOOKUP($H468,'Raw data'!$A$3:$L$1417,8,FALSE)</f>
        <v>30.5</v>
      </c>
      <c r="N468" t="e">
        <f ca="1">VLOOKUP($H468,'Raw data'!$A$3:$L$1417,2,FALSE)</f>
        <v>#N/A</v>
      </c>
      <c r="O468">
        <f ca="1">VLOOKUP($H468,'Raw data'!$A$3:$L$1417,10,FALSE)</f>
        <v>32.75</v>
      </c>
      <c r="P468">
        <f ca="1">VLOOKUP($H468,'Raw data'!$M$3:$N$1243,2,FALSE)</f>
        <v>33.56</v>
      </c>
    </row>
    <row r="469" spans="1:16" x14ac:dyDescent="0.2">
      <c r="A469" s="13">
        <v>36256</v>
      </c>
      <c r="B469">
        <v>22.99</v>
      </c>
      <c r="E469" s="13">
        <f t="shared" si="29"/>
        <v>36399</v>
      </c>
      <c r="F469">
        <f t="shared" si="28"/>
        <v>33.14</v>
      </c>
      <c r="H469" s="13">
        <f t="shared" ca="1" si="30"/>
        <v>36412</v>
      </c>
      <c r="I469">
        <f t="shared" ca="1" si="31"/>
        <v>41.54</v>
      </c>
      <c r="J469">
        <f ca="1">VLOOKUP(H469,'Raw data'!$A$3:$L$1417,5,FALSE)</f>
        <v>29.62</v>
      </c>
      <c r="K469">
        <f ca="1">VLOOKUP($H469,'Raw data'!$A$3:$L$1417,10,FALSE)</f>
        <v>35.9</v>
      </c>
      <c r="L469">
        <f ca="1">VLOOKUP($H469,'Raw data'!$A$3:$L$1417,7,FALSE)</f>
        <v>42.92</v>
      </c>
      <c r="M469">
        <f ca="1">VLOOKUP($H469,'Raw data'!$A$3:$L$1417,8,FALSE)</f>
        <v>37.549999999999997</v>
      </c>
      <c r="N469" t="e">
        <f ca="1">VLOOKUP($H469,'Raw data'!$A$3:$L$1417,2,FALSE)</f>
        <v>#N/A</v>
      </c>
      <c r="O469">
        <f ca="1">VLOOKUP($H469,'Raw data'!$A$3:$L$1417,10,FALSE)</f>
        <v>35.9</v>
      </c>
      <c r="P469">
        <f ca="1">VLOOKUP($H469,'Raw data'!$M$3:$N$1243,2,FALSE)</f>
        <v>43.19</v>
      </c>
    </row>
    <row r="470" spans="1:16" x14ac:dyDescent="0.2">
      <c r="A470" s="13">
        <v>36257</v>
      </c>
      <c r="B470">
        <v>22.14</v>
      </c>
      <c r="E470" s="13">
        <f t="shared" si="29"/>
        <v>36402</v>
      </c>
      <c r="F470">
        <f t="shared" si="28"/>
        <v>33.799999999999997</v>
      </c>
      <c r="H470" s="13">
        <f t="shared" ca="1" si="30"/>
        <v>36413</v>
      </c>
      <c r="I470">
        <f t="shared" ca="1" si="31"/>
        <v>33.630000000000003</v>
      </c>
      <c r="J470">
        <f ca="1">VLOOKUP(H470,'Raw data'!$A$3:$L$1417,5,FALSE)</f>
        <v>22.05</v>
      </c>
      <c r="K470">
        <f ca="1">VLOOKUP($H470,'Raw data'!$A$3:$L$1417,10,FALSE)</f>
        <v>23.93</v>
      </c>
      <c r="L470">
        <f ca="1">VLOOKUP($H470,'Raw data'!$A$3:$L$1417,7,FALSE)</f>
        <v>33.630000000000003</v>
      </c>
      <c r="M470">
        <f ca="1">VLOOKUP($H470,'Raw data'!$A$3:$L$1417,8,FALSE)</f>
        <v>28.25</v>
      </c>
      <c r="N470" t="e">
        <f ca="1">VLOOKUP($H470,'Raw data'!$A$3:$L$1417,2,FALSE)</f>
        <v>#N/A</v>
      </c>
      <c r="O470">
        <f ca="1">VLOOKUP($H470,'Raw data'!$A$3:$L$1417,10,FALSE)</f>
        <v>23.93</v>
      </c>
      <c r="P470">
        <f ca="1">VLOOKUP($H470,'Raw data'!$M$3:$N$1243,2,FALSE)</f>
        <v>28.63</v>
      </c>
    </row>
    <row r="471" spans="1:16" x14ac:dyDescent="0.2">
      <c r="A471" s="13">
        <v>36258</v>
      </c>
      <c r="B471">
        <v>23.53</v>
      </c>
      <c r="E471" s="13">
        <f t="shared" si="29"/>
        <v>36403</v>
      </c>
      <c r="F471">
        <f t="shared" si="28"/>
        <v>32.29</v>
      </c>
      <c r="H471" s="13">
        <f t="shared" ca="1" si="30"/>
        <v>36416</v>
      </c>
      <c r="I471">
        <f t="shared" ca="1" si="31"/>
        <v>33.57</v>
      </c>
      <c r="J471">
        <f ca="1">VLOOKUP(H471,'Raw data'!$A$3:$L$1417,5,FALSE)</f>
        <v>18.28</v>
      </c>
      <c r="K471">
        <f ca="1">VLOOKUP($H471,'Raw data'!$A$3:$L$1417,10,FALSE)</f>
        <v>21.64</v>
      </c>
      <c r="L471">
        <f ca="1">VLOOKUP($H471,'Raw data'!$A$3:$L$1417,7,FALSE)</f>
        <v>32.75</v>
      </c>
      <c r="M471">
        <f ca="1">VLOOKUP($H471,'Raw data'!$A$3:$L$1417,8,FALSE)</f>
        <v>27.79</v>
      </c>
      <c r="N471" t="e">
        <f ca="1">VLOOKUP($H471,'Raw data'!$A$3:$L$1417,2,FALSE)</f>
        <v>#N/A</v>
      </c>
      <c r="O471">
        <f ca="1">VLOOKUP($H471,'Raw data'!$A$3:$L$1417,10,FALSE)</f>
        <v>21.64</v>
      </c>
      <c r="P471">
        <f ca="1">VLOOKUP($H471,'Raw data'!$M$3:$N$1243,2,FALSE)</f>
        <v>27.14</v>
      </c>
    </row>
    <row r="472" spans="1:16" x14ac:dyDescent="0.2">
      <c r="A472" s="13">
        <v>36259</v>
      </c>
      <c r="B472">
        <v>22.88</v>
      </c>
      <c r="E472" s="13">
        <f t="shared" si="29"/>
        <v>36404</v>
      </c>
      <c r="F472">
        <f t="shared" si="28"/>
        <v>31.9</v>
      </c>
      <c r="H472" s="13">
        <f t="shared" ca="1" si="30"/>
        <v>36417</v>
      </c>
      <c r="I472">
        <f t="shared" ca="1" si="31"/>
        <v>33.049999999999997</v>
      </c>
      <c r="J472">
        <f ca="1">VLOOKUP(H472,'Raw data'!$A$3:$L$1417,5,FALSE)</f>
        <v>16.739999999999998</v>
      </c>
      <c r="K472">
        <f ca="1">VLOOKUP($H472,'Raw data'!$A$3:$L$1417,10,FALSE)</f>
        <v>20</v>
      </c>
      <c r="L472">
        <f ca="1">VLOOKUP($H472,'Raw data'!$A$3:$L$1417,7,FALSE)</f>
        <v>31.75</v>
      </c>
      <c r="M472">
        <f ca="1">VLOOKUP($H472,'Raw data'!$A$3:$L$1417,8,FALSE)</f>
        <v>27</v>
      </c>
      <c r="N472" t="e">
        <f ca="1">VLOOKUP($H472,'Raw data'!$A$3:$L$1417,2,FALSE)</f>
        <v>#N/A</v>
      </c>
      <c r="O472">
        <f ca="1">VLOOKUP($H472,'Raw data'!$A$3:$L$1417,10,FALSE)</f>
        <v>20</v>
      </c>
      <c r="P472">
        <f ca="1">VLOOKUP($H472,'Raw data'!$M$3:$N$1243,2,FALSE)</f>
        <v>26.67</v>
      </c>
    </row>
    <row r="473" spans="1:16" x14ac:dyDescent="0.2">
      <c r="A473" s="13">
        <v>36260</v>
      </c>
      <c r="B473">
        <v>20.5</v>
      </c>
      <c r="E473" s="13">
        <f t="shared" si="29"/>
        <v>36405</v>
      </c>
      <c r="F473">
        <f t="shared" si="28"/>
        <v>31</v>
      </c>
      <c r="H473" s="13">
        <f t="shared" ca="1" si="30"/>
        <v>36418</v>
      </c>
      <c r="I473">
        <f t="shared" ca="1" si="31"/>
        <v>34.61</v>
      </c>
      <c r="J473">
        <f ca="1">VLOOKUP(H473,'Raw data'!$A$3:$L$1417,5,FALSE)</f>
        <v>16</v>
      </c>
      <c r="K473">
        <f ca="1">VLOOKUP($H473,'Raw data'!$A$3:$L$1417,10,FALSE)</f>
        <v>20.5</v>
      </c>
      <c r="L473">
        <f ca="1">VLOOKUP($H473,'Raw data'!$A$3:$L$1417,7,FALSE)</f>
        <v>32.200000000000003</v>
      </c>
      <c r="M473">
        <f ca="1">VLOOKUP($H473,'Raw data'!$A$3:$L$1417,8,FALSE)</f>
        <v>25.83</v>
      </c>
      <c r="N473" t="e">
        <f ca="1">VLOOKUP($H473,'Raw data'!$A$3:$L$1417,2,FALSE)</f>
        <v>#N/A</v>
      </c>
      <c r="O473">
        <f ca="1">VLOOKUP($H473,'Raw data'!$A$3:$L$1417,10,FALSE)</f>
        <v>20.5</v>
      </c>
      <c r="P473">
        <f ca="1">VLOOKUP($H473,'Raw data'!$M$3:$N$1243,2,FALSE)</f>
        <v>25.91</v>
      </c>
    </row>
    <row r="474" spans="1:16" x14ac:dyDescent="0.2">
      <c r="A474" s="13">
        <v>36262</v>
      </c>
      <c r="B474">
        <v>22.46</v>
      </c>
      <c r="E474" s="13">
        <f t="shared" si="29"/>
        <v>36406</v>
      </c>
      <c r="F474">
        <f t="shared" si="28"/>
        <v>31.49</v>
      </c>
      <c r="H474" s="13">
        <f t="shared" ca="1" si="30"/>
        <v>36419</v>
      </c>
      <c r="I474">
        <f t="shared" ca="1" si="31"/>
        <v>33.94</v>
      </c>
      <c r="J474">
        <f ca="1">VLOOKUP(H474,'Raw data'!$A$3:$L$1417,5,FALSE)</f>
        <v>17.03</v>
      </c>
      <c r="K474" t="e">
        <f ca="1">VLOOKUP($H474,'Raw data'!$A$3:$L$1417,10,FALSE)</f>
        <v>#N/A</v>
      </c>
      <c r="L474">
        <f ca="1">VLOOKUP($H474,'Raw data'!$A$3:$L$1417,7,FALSE)</f>
        <v>32.75</v>
      </c>
      <c r="M474">
        <f ca="1">VLOOKUP($H474,'Raw data'!$A$3:$L$1417,8,FALSE)</f>
        <v>26.6</v>
      </c>
      <c r="N474" t="e">
        <f ca="1">VLOOKUP($H474,'Raw data'!$A$3:$L$1417,2,FALSE)</f>
        <v>#N/A</v>
      </c>
      <c r="O474" t="e">
        <f ca="1">VLOOKUP($H474,'Raw data'!$A$3:$L$1417,10,FALSE)</f>
        <v>#N/A</v>
      </c>
      <c r="P474">
        <f ca="1">VLOOKUP($H474,'Raw data'!$M$3:$N$1243,2,FALSE)</f>
        <v>28.17</v>
      </c>
    </row>
    <row r="475" spans="1:16" x14ac:dyDescent="0.2">
      <c r="A475" s="13">
        <v>36263</v>
      </c>
      <c r="B475">
        <v>23.32</v>
      </c>
      <c r="E475" s="13">
        <f t="shared" si="29"/>
        <v>36410</v>
      </c>
      <c r="F475">
        <f t="shared" si="28"/>
        <v>32.04</v>
      </c>
      <c r="H475" s="13">
        <f t="shared" ca="1" si="30"/>
        <v>36420</v>
      </c>
      <c r="I475">
        <f t="shared" ca="1" si="31"/>
        <v>34.549999999999997</v>
      </c>
      <c r="J475">
        <f ca="1">VLOOKUP(H475,'Raw data'!$A$3:$L$1417,5,FALSE)</f>
        <v>18.850000000000001</v>
      </c>
      <c r="K475">
        <f ca="1">VLOOKUP($H475,'Raw data'!$A$3:$L$1417,10,FALSE)</f>
        <v>22.2</v>
      </c>
      <c r="L475">
        <f ca="1">VLOOKUP($H475,'Raw data'!$A$3:$L$1417,7,FALSE)</f>
        <v>31.75</v>
      </c>
      <c r="M475">
        <f ca="1">VLOOKUP($H475,'Raw data'!$A$3:$L$1417,8,FALSE)</f>
        <v>27.57</v>
      </c>
      <c r="N475" t="e">
        <f ca="1">VLOOKUP($H475,'Raw data'!$A$3:$L$1417,2,FALSE)</f>
        <v>#N/A</v>
      </c>
      <c r="O475">
        <f ca="1">VLOOKUP($H475,'Raw data'!$A$3:$L$1417,10,FALSE)</f>
        <v>22.2</v>
      </c>
      <c r="P475">
        <f ca="1">VLOOKUP($H475,'Raw data'!$M$3:$N$1243,2,FALSE)</f>
        <v>27.08</v>
      </c>
    </row>
    <row r="476" spans="1:16" x14ac:dyDescent="0.2">
      <c r="A476" s="13">
        <v>36264</v>
      </c>
      <c r="B476">
        <v>23.5</v>
      </c>
      <c r="E476" s="13">
        <f t="shared" si="29"/>
        <v>36411</v>
      </c>
      <c r="F476">
        <f t="shared" si="28"/>
        <v>35.409999999999997</v>
      </c>
      <c r="H476" s="13">
        <f t="shared" ca="1" si="30"/>
        <v>36423</v>
      </c>
      <c r="I476">
        <f t="shared" ca="1" si="31"/>
        <v>32.39</v>
      </c>
      <c r="J476">
        <f ca="1">VLOOKUP(H476,'Raw data'!$A$3:$L$1417,5,FALSE)</f>
        <v>17.690000000000001</v>
      </c>
      <c r="K476">
        <f ca="1">VLOOKUP($H476,'Raw data'!$A$3:$L$1417,10,FALSE)</f>
        <v>21.5</v>
      </c>
      <c r="L476" t="e">
        <f ca="1">VLOOKUP($H476,'Raw data'!$A$3:$L$1417,7,FALSE)</f>
        <v>#N/A</v>
      </c>
      <c r="M476">
        <f ca="1">VLOOKUP($H476,'Raw data'!$A$3:$L$1417,8,FALSE)</f>
        <v>25.19</v>
      </c>
      <c r="N476" t="e">
        <f ca="1">VLOOKUP($H476,'Raw data'!$A$3:$L$1417,2,FALSE)</f>
        <v>#N/A</v>
      </c>
      <c r="O476">
        <f ca="1">VLOOKUP($H476,'Raw data'!$A$3:$L$1417,10,FALSE)</f>
        <v>21.5</v>
      </c>
      <c r="P476">
        <f ca="1">VLOOKUP($H476,'Raw data'!$M$3:$N$1243,2,FALSE)</f>
        <v>26.5</v>
      </c>
    </row>
    <row r="477" spans="1:16" x14ac:dyDescent="0.2">
      <c r="A477" s="13">
        <v>36265</v>
      </c>
      <c r="B477">
        <v>23.85</v>
      </c>
      <c r="E477" s="13">
        <f t="shared" si="29"/>
        <v>36412</v>
      </c>
      <c r="F477">
        <f t="shared" si="28"/>
        <v>41.54</v>
      </c>
      <c r="H477" s="13">
        <f t="shared" ca="1" si="30"/>
        <v>36424</v>
      </c>
      <c r="I477">
        <f t="shared" ca="1" si="31"/>
        <v>31.38</v>
      </c>
      <c r="J477">
        <f ca="1">VLOOKUP(H477,'Raw data'!$A$3:$L$1417,5,FALSE)</f>
        <v>16.75</v>
      </c>
      <c r="K477" t="e">
        <f ca="1">VLOOKUP($H477,'Raw data'!$A$3:$L$1417,10,FALSE)</f>
        <v>#N/A</v>
      </c>
      <c r="L477">
        <f ca="1">VLOOKUP($H477,'Raw data'!$A$3:$L$1417,7,FALSE)</f>
        <v>31.17</v>
      </c>
      <c r="M477">
        <f ca="1">VLOOKUP($H477,'Raw data'!$A$3:$L$1417,8,FALSE)</f>
        <v>24.27</v>
      </c>
      <c r="N477" t="e">
        <f ca="1">VLOOKUP($H477,'Raw data'!$A$3:$L$1417,2,FALSE)</f>
        <v>#N/A</v>
      </c>
      <c r="O477" t="e">
        <f ca="1">VLOOKUP($H477,'Raw data'!$A$3:$L$1417,10,FALSE)</f>
        <v>#N/A</v>
      </c>
      <c r="P477">
        <f ca="1">VLOOKUP($H477,'Raw data'!$M$3:$N$1243,2,FALSE)</f>
        <v>24.48</v>
      </c>
    </row>
    <row r="478" spans="1:16" x14ac:dyDescent="0.2">
      <c r="A478" s="13">
        <v>36266</v>
      </c>
      <c r="B478">
        <v>23.87</v>
      </c>
      <c r="E478" s="13">
        <f t="shared" si="29"/>
        <v>36413</v>
      </c>
      <c r="F478">
        <f t="shared" si="28"/>
        <v>33.630000000000003</v>
      </c>
      <c r="H478" s="13">
        <f t="shared" ca="1" si="30"/>
        <v>36425</v>
      </c>
      <c r="I478">
        <f t="shared" ca="1" si="31"/>
        <v>30.61</v>
      </c>
      <c r="J478">
        <f ca="1">VLOOKUP(H478,'Raw data'!$A$3:$L$1417,5,FALSE)</f>
        <v>16.25</v>
      </c>
      <c r="K478">
        <f ca="1">VLOOKUP($H478,'Raw data'!$A$3:$L$1417,10,FALSE)</f>
        <v>19.75</v>
      </c>
      <c r="L478">
        <f ca="1">VLOOKUP($H478,'Raw data'!$A$3:$L$1417,7,FALSE)</f>
        <v>24</v>
      </c>
      <c r="M478">
        <f ca="1">VLOOKUP($H478,'Raw data'!$A$3:$L$1417,8,FALSE)</f>
        <v>24.56</v>
      </c>
      <c r="N478" t="e">
        <f ca="1">VLOOKUP($H478,'Raw data'!$A$3:$L$1417,2,FALSE)</f>
        <v>#N/A</v>
      </c>
      <c r="O478">
        <f ca="1">VLOOKUP($H478,'Raw data'!$A$3:$L$1417,10,FALSE)</f>
        <v>19.75</v>
      </c>
      <c r="P478">
        <f ca="1">VLOOKUP($H478,'Raw data'!$M$3:$N$1243,2,FALSE)</f>
        <v>24.86</v>
      </c>
    </row>
    <row r="479" spans="1:16" x14ac:dyDescent="0.2">
      <c r="A479" s="13">
        <v>36267</v>
      </c>
      <c r="B479">
        <v>22.88</v>
      </c>
      <c r="E479" s="13">
        <f t="shared" si="29"/>
        <v>36416</v>
      </c>
      <c r="F479">
        <f t="shared" si="28"/>
        <v>33.57</v>
      </c>
      <c r="H479" s="13">
        <f t="shared" ca="1" si="30"/>
        <v>36426</v>
      </c>
      <c r="I479">
        <f t="shared" ca="1" si="31"/>
        <v>30.81</v>
      </c>
      <c r="J479">
        <f ca="1">VLOOKUP(H479,'Raw data'!$A$3:$L$1417,5,FALSE)</f>
        <v>17.489999999999998</v>
      </c>
      <c r="K479">
        <f ca="1">VLOOKUP($H479,'Raw data'!$A$3:$L$1417,10,FALSE)</f>
        <v>19</v>
      </c>
      <c r="L479">
        <f ca="1">VLOOKUP($H479,'Raw data'!$A$3:$L$1417,7,FALSE)</f>
        <v>28.87</v>
      </c>
      <c r="M479">
        <f ca="1">VLOOKUP($H479,'Raw data'!$A$3:$L$1417,8,FALSE)</f>
        <v>24.44</v>
      </c>
      <c r="N479" t="e">
        <f ca="1">VLOOKUP($H479,'Raw data'!$A$3:$L$1417,2,FALSE)</f>
        <v>#N/A</v>
      </c>
      <c r="O479">
        <f ca="1">VLOOKUP($H479,'Raw data'!$A$3:$L$1417,10,FALSE)</f>
        <v>19</v>
      </c>
      <c r="P479">
        <f ca="1">VLOOKUP($H479,'Raw data'!$M$3:$N$1243,2,FALSE)</f>
        <v>24.3</v>
      </c>
    </row>
    <row r="480" spans="1:16" x14ac:dyDescent="0.2">
      <c r="A480" s="13">
        <v>36268</v>
      </c>
      <c r="B480">
        <v>22.88</v>
      </c>
      <c r="E480" s="13">
        <f t="shared" si="29"/>
        <v>36417</v>
      </c>
      <c r="F480">
        <f t="shared" si="28"/>
        <v>33.049999999999997</v>
      </c>
      <c r="H480" s="13">
        <f t="shared" ca="1" si="30"/>
        <v>36427</v>
      </c>
      <c r="I480">
        <f t="shared" ca="1" si="31"/>
        <v>30.33</v>
      </c>
      <c r="J480">
        <f ca="1">VLOOKUP(H480,'Raw data'!$A$3:$L$1417,5,FALSE)</f>
        <v>16.84</v>
      </c>
      <c r="K480">
        <f ca="1">VLOOKUP($H480,'Raw data'!$A$3:$L$1417,10,FALSE)</f>
        <v>19.46</v>
      </c>
      <c r="L480">
        <f ca="1">VLOOKUP($H480,'Raw data'!$A$3:$L$1417,7,FALSE)</f>
        <v>28.54</v>
      </c>
      <c r="M480">
        <f ca="1">VLOOKUP($H480,'Raw data'!$A$3:$L$1417,8,FALSE)</f>
        <v>22</v>
      </c>
      <c r="N480" t="e">
        <f ca="1">VLOOKUP($H480,'Raw data'!$A$3:$L$1417,2,FALSE)</f>
        <v>#N/A</v>
      </c>
      <c r="O480">
        <f ca="1">VLOOKUP($H480,'Raw data'!$A$3:$L$1417,10,FALSE)</f>
        <v>19.46</v>
      </c>
      <c r="P480">
        <f ca="1">VLOOKUP($H480,'Raw data'!$M$3:$N$1243,2,FALSE)</f>
        <v>23.1</v>
      </c>
    </row>
    <row r="481" spans="1:16" x14ac:dyDescent="0.2">
      <c r="A481" s="13">
        <v>36269</v>
      </c>
      <c r="B481">
        <v>23.13</v>
      </c>
      <c r="E481" s="13">
        <f t="shared" si="29"/>
        <v>36418</v>
      </c>
      <c r="F481">
        <f t="shared" si="28"/>
        <v>34.61</v>
      </c>
      <c r="H481" s="13">
        <f t="shared" ca="1" si="30"/>
        <v>36430</v>
      </c>
      <c r="I481">
        <f t="shared" ca="1" si="31"/>
        <v>31.71</v>
      </c>
      <c r="J481">
        <f ca="1">VLOOKUP(H481,'Raw data'!$A$3:$L$1417,5,FALSE)</f>
        <v>20.94</v>
      </c>
      <c r="K481" t="e">
        <f ca="1">VLOOKUP($H481,'Raw data'!$A$3:$L$1417,10,FALSE)</f>
        <v>#N/A</v>
      </c>
      <c r="L481">
        <f ca="1">VLOOKUP($H481,'Raw data'!$A$3:$L$1417,7,FALSE)</f>
        <v>28.25</v>
      </c>
      <c r="M481">
        <f ca="1">VLOOKUP($H481,'Raw data'!$A$3:$L$1417,8,FALSE)</f>
        <v>23.75</v>
      </c>
      <c r="N481" t="e">
        <f ca="1">VLOOKUP($H481,'Raw data'!$A$3:$L$1417,2,FALSE)</f>
        <v>#N/A</v>
      </c>
      <c r="O481" t="e">
        <f ca="1">VLOOKUP($H481,'Raw data'!$A$3:$L$1417,10,FALSE)</f>
        <v>#N/A</v>
      </c>
      <c r="P481">
        <f ca="1">VLOOKUP($H481,'Raw data'!$M$3:$N$1243,2,FALSE)</f>
        <v>29.05</v>
      </c>
    </row>
    <row r="482" spans="1:16" x14ac:dyDescent="0.2">
      <c r="A482" s="13">
        <v>36270</v>
      </c>
      <c r="B482">
        <v>24.78</v>
      </c>
      <c r="E482" s="13">
        <f t="shared" si="29"/>
        <v>36419</v>
      </c>
      <c r="F482">
        <f t="shared" si="28"/>
        <v>33.94</v>
      </c>
      <c r="H482" s="13">
        <f t="shared" ca="1" si="30"/>
        <v>36431</v>
      </c>
      <c r="I482">
        <f t="shared" ca="1" si="31"/>
        <v>29.98</v>
      </c>
      <c r="J482">
        <f ca="1">VLOOKUP(H482,'Raw data'!$A$3:$L$1417,5,FALSE)</f>
        <v>19.399999999999999</v>
      </c>
      <c r="K482">
        <f ca="1">VLOOKUP($H482,'Raw data'!$A$3:$L$1417,10,FALSE)</f>
        <v>23.5</v>
      </c>
      <c r="L482">
        <f ca="1">VLOOKUP($H482,'Raw data'!$A$3:$L$1417,7,FALSE)</f>
        <v>30.75</v>
      </c>
      <c r="M482">
        <f ca="1">VLOOKUP($H482,'Raw data'!$A$3:$L$1417,8,FALSE)</f>
        <v>23.88</v>
      </c>
      <c r="N482" t="e">
        <f ca="1">VLOOKUP($H482,'Raw data'!$A$3:$L$1417,2,FALSE)</f>
        <v>#N/A</v>
      </c>
      <c r="O482">
        <f ca="1">VLOOKUP($H482,'Raw data'!$A$3:$L$1417,10,FALSE)</f>
        <v>23.5</v>
      </c>
      <c r="P482">
        <f ca="1">VLOOKUP($H482,'Raw data'!$M$3:$N$1243,2,FALSE)</f>
        <v>25.42</v>
      </c>
    </row>
    <row r="483" spans="1:16" x14ac:dyDescent="0.2">
      <c r="A483" s="13">
        <v>36271</v>
      </c>
      <c r="B483">
        <v>23.79</v>
      </c>
      <c r="E483" s="13">
        <f t="shared" si="29"/>
        <v>36420</v>
      </c>
      <c r="F483">
        <f t="shared" si="28"/>
        <v>34.549999999999997</v>
      </c>
      <c r="H483" s="13">
        <f t="shared" ca="1" si="30"/>
        <v>36432</v>
      </c>
      <c r="I483">
        <f t="shared" ca="1" si="31"/>
        <v>29.93</v>
      </c>
      <c r="J483">
        <f ca="1">VLOOKUP(H483,'Raw data'!$A$3:$L$1417,5,FALSE)</f>
        <v>21.46</v>
      </c>
      <c r="K483">
        <f ca="1">VLOOKUP($H483,'Raw data'!$A$3:$L$1417,10,FALSE)</f>
        <v>26</v>
      </c>
      <c r="L483">
        <f ca="1">VLOOKUP($H483,'Raw data'!$A$3:$L$1417,7,FALSE)</f>
        <v>31.08</v>
      </c>
      <c r="M483">
        <f ca="1">VLOOKUP($H483,'Raw data'!$A$3:$L$1417,8,FALSE)</f>
        <v>25.35</v>
      </c>
      <c r="N483" t="e">
        <f ca="1">VLOOKUP($H483,'Raw data'!$A$3:$L$1417,2,FALSE)</f>
        <v>#N/A</v>
      </c>
      <c r="O483">
        <f ca="1">VLOOKUP($H483,'Raw data'!$A$3:$L$1417,10,FALSE)</f>
        <v>26</v>
      </c>
      <c r="P483">
        <f ca="1">VLOOKUP($H483,'Raw data'!$M$3:$N$1243,2,FALSE)</f>
        <v>30.46</v>
      </c>
    </row>
    <row r="484" spans="1:16" x14ac:dyDescent="0.2">
      <c r="A484" s="13">
        <v>36272</v>
      </c>
      <c r="B484">
        <v>23.89</v>
      </c>
      <c r="E484" s="13">
        <f t="shared" si="29"/>
        <v>36423</v>
      </c>
      <c r="F484">
        <f t="shared" si="28"/>
        <v>32.39</v>
      </c>
      <c r="H484" s="13">
        <f t="shared" ca="1" si="30"/>
        <v>36433</v>
      </c>
      <c r="I484">
        <f t="shared" ca="1" si="31"/>
        <v>29.35</v>
      </c>
      <c r="J484">
        <f ca="1">VLOOKUP(H484,'Raw data'!$A$3:$L$1417,5,FALSE)</f>
        <v>21.71</v>
      </c>
      <c r="K484" t="e">
        <f ca="1">VLOOKUP($H484,'Raw data'!$A$3:$L$1417,10,FALSE)</f>
        <v>#N/A</v>
      </c>
      <c r="L484">
        <f ca="1">VLOOKUP($H484,'Raw data'!$A$3:$L$1417,7,FALSE)</f>
        <v>32.880000000000003</v>
      </c>
      <c r="M484">
        <f ca="1">VLOOKUP($H484,'Raw data'!$A$3:$L$1417,8,FALSE)</f>
        <v>24.17</v>
      </c>
      <c r="N484" t="e">
        <f ca="1">VLOOKUP($H484,'Raw data'!$A$3:$L$1417,2,FALSE)</f>
        <v>#N/A</v>
      </c>
      <c r="O484" t="e">
        <f ca="1">VLOOKUP($H484,'Raw data'!$A$3:$L$1417,10,FALSE)</f>
        <v>#N/A</v>
      </c>
      <c r="P484">
        <f ca="1">VLOOKUP($H484,'Raw data'!$M$3:$N$1243,2,FALSE)</f>
        <v>29.57</v>
      </c>
    </row>
    <row r="485" spans="1:16" x14ac:dyDescent="0.2">
      <c r="A485" s="13">
        <v>36273</v>
      </c>
      <c r="B485">
        <v>24.04</v>
      </c>
      <c r="E485" s="13">
        <f t="shared" si="29"/>
        <v>36424</v>
      </c>
      <c r="F485">
        <f t="shared" si="28"/>
        <v>31.38</v>
      </c>
      <c r="H485" s="13">
        <f t="shared" ca="1" si="30"/>
        <v>36434</v>
      </c>
      <c r="I485">
        <f t="shared" ca="1" si="31"/>
        <v>29.27</v>
      </c>
      <c r="J485">
        <f ca="1">VLOOKUP(H485,'Raw data'!$A$3:$L$1417,5,FALSE)</f>
        <v>17.75</v>
      </c>
      <c r="K485">
        <f ca="1">VLOOKUP($H485,'Raw data'!$A$3:$L$1417,10,FALSE)</f>
        <v>22.46</v>
      </c>
      <c r="L485">
        <f ca="1">VLOOKUP($H485,'Raw data'!$A$3:$L$1417,7,FALSE)</f>
        <v>29.58</v>
      </c>
      <c r="M485">
        <f ca="1">VLOOKUP($H485,'Raw data'!$A$3:$L$1417,8,FALSE)</f>
        <v>22.63</v>
      </c>
      <c r="N485" t="e">
        <f ca="1">VLOOKUP($H485,'Raw data'!$A$3:$L$1417,2,FALSE)</f>
        <v>#N/A</v>
      </c>
      <c r="O485">
        <f ca="1">VLOOKUP($H485,'Raw data'!$A$3:$L$1417,10,FALSE)</f>
        <v>22.46</v>
      </c>
      <c r="P485">
        <f ca="1">VLOOKUP($H485,'Raw data'!$M$3:$N$1243,2,FALSE)</f>
        <v>25.29</v>
      </c>
    </row>
    <row r="486" spans="1:16" x14ac:dyDescent="0.2">
      <c r="A486" s="13">
        <v>36276</v>
      </c>
      <c r="B486">
        <v>24.2</v>
      </c>
      <c r="E486" s="13">
        <f t="shared" si="29"/>
        <v>36425</v>
      </c>
      <c r="F486">
        <f t="shared" si="28"/>
        <v>30.61</v>
      </c>
      <c r="H486" s="13">
        <f t="shared" ca="1" si="30"/>
        <v>36437</v>
      </c>
      <c r="I486">
        <f t="shared" ca="1" si="31"/>
        <v>29.61</v>
      </c>
      <c r="J486">
        <f ca="1">VLOOKUP(H486,'Raw data'!$A$3:$L$1417,5,FALSE)</f>
        <v>16.489999999999998</v>
      </c>
      <c r="K486" t="e">
        <f ca="1">VLOOKUP($H486,'Raw data'!$A$3:$L$1417,10,FALSE)</f>
        <v>#N/A</v>
      </c>
      <c r="L486">
        <f ca="1">VLOOKUP($H486,'Raw data'!$A$3:$L$1417,7,FALSE)</f>
        <v>27.38</v>
      </c>
      <c r="M486">
        <f ca="1">VLOOKUP($H486,'Raw data'!$A$3:$L$1417,8,FALSE)</f>
        <v>23.25</v>
      </c>
      <c r="N486" t="e">
        <f ca="1">VLOOKUP($H486,'Raw data'!$A$3:$L$1417,2,FALSE)</f>
        <v>#N/A</v>
      </c>
      <c r="O486" t="e">
        <f ca="1">VLOOKUP($H486,'Raw data'!$A$3:$L$1417,10,FALSE)</f>
        <v>#N/A</v>
      </c>
      <c r="P486">
        <f ca="1">VLOOKUP($H486,'Raw data'!$M$3:$N$1243,2,FALSE)</f>
        <v>23.49</v>
      </c>
    </row>
    <row r="487" spans="1:16" x14ac:dyDescent="0.2">
      <c r="A487" s="13">
        <v>36277</v>
      </c>
      <c r="B487">
        <v>25.4</v>
      </c>
      <c r="E487" s="13">
        <f t="shared" si="29"/>
        <v>36426</v>
      </c>
      <c r="F487">
        <f t="shared" si="28"/>
        <v>30.81</v>
      </c>
      <c r="H487" s="13">
        <f t="shared" ca="1" si="30"/>
        <v>36438</v>
      </c>
      <c r="I487">
        <f t="shared" ca="1" si="31"/>
        <v>29.25</v>
      </c>
      <c r="J487">
        <f ca="1">VLOOKUP(H487,'Raw data'!$A$3:$L$1417,5,FALSE)</f>
        <v>18.239999999999998</v>
      </c>
      <c r="K487">
        <f ca="1">VLOOKUP($H487,'Raw data'!$A$3:$L$1417,10,FALSE)</f>
        <v>22</v>
      </c>
      <c r="L487">
        <f ca="1">VLOOKUP($H487,'Raw data'!$A$3:$L$1417,7,FALSE)</f>
        <v>28.63</v>
      </c>
      <c r="M487">
        <f ca="1">VLOOKUP($H487,'Raw data'!$A$3:$L$1417,8,FALSE)</f>
        <v>24.13</v>
      </c>
      <c r="N487" t="e">
        <f ca="1">VLOOKUP($H487,'Raw data'!$A$3:$L$1417,2,FALSE)</f>
        <v>#N/A</v>
      </c>
      <c r="O487">
        <f ca="1">VLOOKUP($H487,'Raw data'!$A$3:$L$1417,10,FALSE)</f>
        <v>22</v>
      </c>
      <c r="P487">
        <f ca="1">VLOOKUP($H487,'Raw data'!$M$3:$N$1243,2,FALSE)</f>
        <v>24.04</v>
      </c>
    </row>
    <row r="488" spans="1:16" x14ac:dyDescent="0.2">
      <c r="A488" s="13">
        <v>36278</v>
      </c>
      <c r="B488">
        <v>25.58</v>
      </c>
      <c r="E488" s="13">
        <f t="shared" si="29"/>
        <v>36427</v>
      </c>
      <c r="F488">
        <f t="shared" si="28"/>
        <v>30.33</v>
      </c>
      <c r="H488" s="13">
        <f t="shared" ca="1" si="30"/>
        <v>36439</v>
      </c>
      <c r="I488">
        <f t="shared" ca="1" si="31"/>
        <v>29.65</v>
      </c>
      <c r="J488">
        <f ca="1">VLOOKUP(H488,'Raw data'!$A$3:$L$1417,5,FALSE)</f>
        <v>19.77</v>
      </c>
      <c r="K488">
        <f ca="1">VLOOKUP($H488,'Raw data'!$A$3:$L$1417,10,FALSE)</f>
        <v>23.26</v>
      </c>
      <c r="L488">
        <f ca="1">VLOOKUP($H488,'Raw data'!$A$3:$L$1417,7,FALSE)</f>
        <v>27.83</v>
      </c>
      <c r="M488">
        <f ca="1">VLOOKUP($H488,'Raw data'!$A$3:$L$1417,8,FALSE)</f>
        <v>24.97</v>
      </c>
      <c r="N488" t="e">
        <f ca="1">VLOOKUP($H488,'Raw data'!$A$3:$L$1417,2,FALSE)</f>
        <v>#N/A</v>
      </c>
      <c r="O488">
        <f ca="1">VLOOKUP($H488,'Raw data'!$A$3:$L$1417,10,FALSE)</f>
        <v>23.26</v>
      </c>
      <c r="P488">
        <f ca="1">VLOOKUP($H488,'Raw data'!$M$3:$N$1243,2,FALSE)</f>
        <v>23.95</v>
      </c>
    </row>
    <row r="489" spans="1:16" x14ac:dyDescent="0.2">
      <c r="A489" s="13">
        <v>36279</v>
      </c>
      <c r="B489">
        <v>26.13</v>
      </c>
      <c r="E489" s="13">
        <f t="shared" si="29"/>
        <v>36430</v>
      </c>
      <c r="F489">
        <f t="shared" si="28"/>
        <v>31.71</v>
      </c>
      <c r="H489" s="13">
        <f t="shared" ca="1" si="30"/>
        <v>36440</v>
      </c>
      <c r="I489">
        <f t="shared" ca="1" si="31"/>
        <v>28.48</v>
      </c>
      <c r="J489">
        <f ca="1">VLOOKUP(H489,'Raw data'!$A$3:$L$1417,5,FALSE)</f>
        <v>16.38</v>
      </c>
      <c r="K489">
        <f ca="1">VLOOKUP($H489,'Raw data'!$A$3:$L$1417,10,FALSE)</f>
        <v>20.88</v>
      </c>
      <c r="L489">
        <f ca="1">VLOOKUP($H489,'Raw data'!$A$3:$L$1417,7,FALSE)</f>
        <v>28.06</v>
      </c>
      <c r="M489">
        <f ca="1">VLOOKUP($H489,'Raw data'!$A$3:$L$1417,8,FALSE)</f>
        <v>24.39</v>
      </c>
      <c r="N489" t="e">
        <f ca="1">VLOOKUP($H489,'Raw data'!$A$3:$L$1417,2,FALSE)</f>
        <v>#N/A</v>
      </c>
      <c r="O489">
        <f ca="1">VLOOKUP($H489,'Raw data'!$A$3:$L$1417,10,FALSE)</f>
        <v>20.88</v>
      </c>
      <c r="P489">
        <f ca="1">VLOOKUP($H489,'Raw data'!$M$3:$N$1243,2,FALSE)</f>
        <v>23.81</v>
      </c>
    </row>
    <row r="490" spans="1:16" x14ac:dyDescent="0.2">
      <c r="A490" s="13">
        <v>36280</v>
      </c>
      <c r="B490">
        <v>26.55</v>
      </c>
      <c r="E490" s="13">
        <f t="shared" si="29"/>
        <v>36431</v>
      </c>
      <c r="F490">
        <f t="shared" si="28"/>
        <v>29.98</v>
      </c>
      <c r="H490" s="13">
        <f t="shared" ca="1" si="30"/>
        <v>36441</v>
      </c>
      <c r="I490">
        <f t="shared" ca="1" si="31"/>
        <v>28.66</v>
      </c>
      <c r="J490">
        <f ca="1">VLOOKUP(H490,'Raw data'!$A$3:$L$1417,5,FALSE)</f>
        <v>18.440000000000001</v>
      </c>
      <c r="K490">
        <f ca="1">VLOOKUP($H490,'Raw data'!$A$3:$L$1417,10,FALSE)</f>
        <v>23</v>
      </c>
      <c r="L490">
        <f ca="1">VLOOKUP($H490,'Raw data'!$A$3:$L$1417,7,FALSE)</f>
        <v>28.17</v>
      </c>
      <c r="M490">
        <f ca="1">VLOOKUP($H490,'Raw data'!$A$3:$L$1417,8,FALSE)</f>
        <v>24.32</v>
      </c>
      <c r="N490" t="e">
        <f ca="1">VLOOKUP($H490,'Raw data'!$A$3:$L$1417,2,FALSE)</f>
        <v>#N/A</v>
      </c>
      <c r="O490">
        <f ca="1">VLOOKUP($H490,'Raw data'!$A$3:$L$1417,10,FALSE)</f>
        <v>23</v>
      </c>
      <c r="P490">
        <f ca="1">VLOOKUP($H490,'Raw data'!$M$3:$N$1243,2,FALSE)</f>
        <v>24.29</v>
      </c>
    </row>
    <row r="491" spans="1:16" x14ac:dyDescent="0.2">
      <c r="A491" s="13">
        <v>36281</v>
      </c>
      <c r="B491">
        <v>26.75</v>
      </c>
      <c r="E491" s="13">
        <f t="shared" si="29"/>
        <v>36432</v>
      </c>
      <c r="F491">
        <f t="shared" si="28"/>
        <v>29.93</v>
      </c>
      <c r="H491" s="13">
        <f t="shared" ca="1" si="30"/>
        <v>36444</v>
      </c>
      <c r="I491">
        <f t="shared" ca="1" si="31"/>
        <v>28.58</v>
      </c>
      <c r="J491">
        <f ca="1">VLOOKUP(H491,'Raw data'!$A$3:$L$1417,5,FALSE)</f>
        <v>20.04</v>
      </c>
      <c r="K491">
        <f ca="1">VLOOKUP($H491,'Raw data'!$A$3:$L$1417,10,FALSE)</f>
        <v>22.25</v>
      </c>
      <c r="L491">
        <f ca="1">VLOOKUP($H491,'Raw data'!$A$3:$L$1417,7,FALSE)</f>
        <v>28.29</v>
      </c>
      <c r="M491">
        <f ca="1">VLOOKUP($H491,'Raw data'!$A$3:$L$1417,8,FALSE)</f>
        <v>24.29</v>
      </c>
      <c r="N491" t="e">
        <f ca="1">VLOOKUP($H491,'Raw data'!$A$3:$L$1417,2,FALSE)</f>
        <v>#N/A</v>
      </c>
      <c r="O491">
        <f ca="1">VLOOKUP($H491,'Raw data'!$A$3:$L$1417,10,FALSE)</f>
        <v>22.25</v>
      </c>
      <c r="P491">
        <f ca="1">VLOOKUP($H491,'Raw data'!$M$3:$N$1243,2,FALSE)</f>
        <v>26.26</v>
      </c>
    </row>
    <row r="492" spans="1:16" x14ac:dyDescent="0.2">
      <c r="A492" s="13">
        <v>36282</v>
      </c>
      <c r="B492">
        <v>26.75</v>
      </c>
      <c r="E492" s="13">
        <f t="shared" si="29"/>
        <v>36433</v>
      </c>
      <c r="F492">
        <f t="shared" si="28"/>
        <v>29.35</v>
      </c>
      <c r="H492" s="13">
        <f t="shared" ca="1" si="30"/>
        <v>36445</v>
      </c>
      <c r="I492">
        <f t="shared" ca="1" si="31"/>
        <v>28.31</v>
      </c>
      <c r="J492">
        <f ca="1">VLOOKUP(H492,'Raw data'!$A$3:$L$1417,5,FALSE)</f>
        <v>20.14</v>
      </c>
      <c r="K492" t="e">
        <f ca="1">VLOOKUP($H492,'Raw data'!$A$3:$L$1417,10,FALSE)</f>
        <v>#N/A</v>
      </c>
      <c r="L492">
        <f ca="1">VLOOKUP($H492,'Raw data'!$A$3:$L$1417,7,FALSE)</f>
        <v>29.5</v>
      </c>
      <c r="M492">
        <f ca="1">VLOOKUP($H492,'Raw data'!$A$3:$L$1417,8,FALSE)</f>
        <v>24.5</v>
      </c>
      <c r="N492" t="e">
        <f ca="1">VLOOKUP($H492,'Raw data'!$A$3:$L$1417,2,FALSE)</f>
        <v>#N/A</v>
      </c>
      <c r="O492" t="e">
        <f ca="1">VLOOKUP($H492,'Raw data'!$A$3:$L$1417,10,FALSE)</f>
        <v>#N/A</v>
      </c>
      <c r="P492">
        <f ca="1">VLOOKUP($H492,'Raw data'!$M$3:$N$1243,2,FALSE)</f>
        <v>26.49</v>
      </c>
    </row>
    <row r="493" spans="1:16" x14ac:dyDescent="0.2">
      <c r="A493" s="13">
        <v>36283</v>
      </c>
      <c r="B493">
        <v>30.67</v>
      </c>
      <c r="E493" s="13">
        <f t="shared" si="29"/>
        <v>36434</v>
      </c>
      <c r="F493">
        <f t="shared" si="28"/>
        <v>29.27</v>
      </c>
      <c r="H493" s="13">
        <f t="shared" ca="1" si="30"/>
        <v>36446</v>
      </c>
      <c r="I493">
        <f t="shared" ca="1" si="31"/>
        <v>28.08</v>
      </c>
      <c r="J493">
        <f ca="1">VLOOKUP(H493,'Raw data'!$A$3:$L$1417,5,FALSE)</f>
        <v>27.21</v>
      </c>
      <c r="K493">
        <f ca="1">VLOOKUP($H493,'Raw data'!$A$3:$L$1417,10,FALSE)</f>
        <v>31.21</v>
      </c>
      <c r="L493">
        <f ca="1">VLOOKUP($H493,'Raw data'!$A$3:$L$1417,7,FALSE)</f>
        <v>28.88</v>
      </c>
      <c r="M493">
        <f ca="1">VLOOKUP($H493,'Raw data'!$A$3:$L$1417,8,FALSE)</f>
        <v>25.09</v>
      </c>
      <c r="N493" t="e">
        <f ca="1">VLOOKUP($H493,'Raw data'!$A$3:$L$1417,2,FALSE)</f>
        <v>#N/A</v>
      </c>
      <c r="O493">
        <f ca="1">VLOOKUP($H493,'Raw data'!$A$3:$L$1417,10,FALSE)</f>
        <v>31.21</v>
      </c>
      <c r="P493">
        <f ca="1">VLOOKUP($H493,'Raw data'!$M$3:$N$1243,2,FALSE)</f>
        <v>26.92</v>
      </c>
    </row>
    <row r="494" spans="1:16" x14ac:dyDescent="0.2">
      <c r="A494" s="13">
        <v>36284</v>
      </c>
      <c r="B494">
        <v>29.74</v>
      </c>
      <c r="E494" s="13">
        <f t="shared" si="29"/>
        <v>36437</v>
      </c>
      <c r="F494">
        <f t="shared" si="28"/>
        <v>29.61</v>
      </c>
      <c r="H494" s="13">
        <f t="shared" ca="1" si="30"/>
        <v>36447</v>
      </c>
      <c r="I494">
        <f t="shared" ca="1" si="31"/>
        <v>27.93</v>
      </c>
      <c r="J494">
        <f ca="1">VLOOKUP(H494,'Raw data'!$A$3:$L$1417,5,FALSE)</f>
        <v>22.86</v>
      </c>
      <c r="K494">
        <f ca="1">VLOOKUP($H494,'Raw data'!$A$3:$L$1417,10,FALSE)</f>
        <v>27.01</v>
      </c>
      <c r="L494">
        <f ca="1">VLOOKUP($H494,'Raw data'!$A$3:$L$1417,7,FALSE)</f>
        <v>30.25</v>
      </c>
      <c r="M494">
        <f ca="1">VLOOKUP($H494,'Raw data'!$A$3:$L$1417,8,FALSE)</f>
        <v>25.01</v>
      </c>
      <c r="N494" t="e">
        <f ca="1">VLOOKUP($H494,'Raw data'!$A$3:$L$1417,2,FALSE)</f>
        <v>#N/A</v>
      </c>
      <c r="O494">
        <f ca="1">VLOOKUP($H494,'Raw data'!$A$3:$L$1417,10,FALSE)</f>
        <v>27.01</v>
      </c>
      <c r="P494">
        <f ca="1">VLOOKUP($H494,'Raw data'!$M$3:$N$1243,2,FALSE)</f>
        <v>25.96</v>
      </c>
    </row>
    <row r="495" spans="1:16" x14ac:dyDescent="0.2">
      <c r="A495" s="13">
        <v>36285</v>
      </c>
      <c r="B495">
        <v>33.5</v>
      </c>
      <c r="E495" s="13">
        <f t="shared" si="29"/>
        <v>36438</v>
      </c>
      <c r="F495">
        <f t="shared" si="28"/>
        <v>29.25</v>
      </c>
      <c r="H495" s="13">
        <f t="shared" ca="1" si="30"/>
        <v>36448</v>
      </c>
      <c r="I495">
        <f t="shared" ca="1" si="31"/>
        <v>28.7</v>
      </c>
      <c r="J495">
        <f ca="1">VLOOKUP(H495,'Raw data'!$A$3:$L$1417,5,FALSE)</f>
        <v>23.3</v>
      </c>
      <c r="K495" t="e">
        <f ca="1">VLOOKUP($H495,'Raw data'!$A$3:$L$1417,10,FALSE)</f>
        <v>#N/A</v>
      </c>
      <c r="L495">
        <f ca="1">VLOOKUP($H495,'Raw data'!$A$3:$L$1417,7,FALSE)</f>
        <v>28.88</v>
      </c>
      <c r="M495">
        <f ca="1">VLOOKUP($H495,'Raw data'!$A$3:$L$1417,8,FALSE)</f>
        <v>25.1</v>
      </c>
      <c r="N495" t="e">
        <f ca="1">VLOOKUP($H495,'Raw data'!$A$3:$L$1417,2,FALSE)</f>
        <v>#N/A</v>
      </c>
      <c r="O495" t="e">
        <f ca="1">VLOOKUP($H495,'Raw data'!$A$3:$L$1417,10,FALSE)</f>
        <v>#N/A</v>
      </c>
      <c r="P495">
        <f ca="1">VLOOKUP($H495,'Raw data'!$M$3:$N$1243,2,FALSE)</f>
        <v>26.11</v>
      </c>
    </row>
    <row r="496" spans="1:16" x14ac:dyDescent="0.2">
      <c r="A496" s="13">
        <v>36286</v>
      </c>
      <c r="B496">
        <v>33.369999999999997</v>
      </c>
      <c r="E496" s="13">
        <f t="shared" si="29"/>
        <v>36439</v>
      </c>
      <c r="F496">
        <f t="shared" si="28"/>
        <v>29.65</v>
      </c>
      <c r="H496" s="13">
        <f t="shared" ca="1" si="30"/>
        <v>36451</v>
      </c>
      <c r="I496">
        <f t="shared" ca="1" si="31"/>
        <v>32.44</v>
      </c>
      <c r="J496">
        <f ca="1">VLOOKUP(H496,'Raw data'!$A$3:$L$1417,5,FALSE)</f>
        <v>25.79</v>
      </c>
      <c r="K496" t="e">
        <f ca="1">VLOOKUP($H496,'Raw data'!$A$3:$L$1417,10,FALSE)</f>
        <v>#N/A</v>
      </c>
      <c r="L496">
        <f ca="1">VLOOKUP($H496,'Raw data'!$A$3:$L$1417,7,FALSE)</f>
        <v>31.25</v>
      </c>
      <c r="M496">
        <f ca="1">VLOOKUP($H496,'Raw data'!$A$3:$L$1417,8,FALSE)</f>
        <v>26.4</v>
      </c>
      <c r="N496" t="e">
        <f ca="1">VLOOKUP($H496,'Raw data'!$A$3:$L$1417,2,FALSE)</f>
        <v>#N/A</v>
      </c>
      <c r="O496" t="e">
        <f ca="1">VLOOKUP($H496,'Raw data'!$A$3:$L$1417,10,FALSE)</f>
        <v>#N/A</v>
      </c>
      <c r="P496">
        <f ca="1">VLOOKUP($H496,'Raw data'!$M$3:$N$1243,2,FALSE)</f>
        <v>29.19</v>
      </c>
    </row>
    <row r="497" spans="1:16" x14ac:dyDescent="0.2">
      <c r="A497" s="13">
        <v>36287</v>
      </c>
      <c r="B497">
        <v>32.520000000000003</v>
      </c>
      <c r="E497" s="13">
        <f t="shared" si="29"/>
        <v>36440</v>
      </c>
      <c r="F497">
        <f t="shared" si="28"/>
        <v>28.48</v>
      </c>
      <c r="H497" s="13">
        <f t="shared" ca="1" si="30"/>
        <v>36452</v>
      </c>
      <c r="I497">
        <f t="shared" ca="1" si="31"/>
        <v>32.28</v>
      </c>
      <c r="J497">
        <f ca="1">VLOOKUP(H497,'Raw data'!$A$3:$L$1417,5,FALSE)</f>
        <v>21.24</v>
      </c>
      <c r="K497">
        <f ca="1">VLOOKUP($H497,'Raw data'!$A$3:$L$1417,10,FALSE)</f>
        <v>24</v>
      </c>
      <c r="L497">
        <f ca="1">VLOOKUP($H497,'Raw data'!$A$3:$L$1417,7,FALSE)</f>
        <v>30</v>
      </c>
      <c r="M497">
        <f ca="1">VLOOKUP($H497,'Raw data'!$A$3:$L$1417,8,FALSE)</f>
        <v>26.89</v>
      </c>
      <c r="N497" t="e">
        <f ca="1">VLOOKUP($H497,'Raw data'!$A$3:$L$1417,2,FALSE)</f>
        <v>#N/A</v>
      </c>
      <c r="O497">
        <f ca="1">VLOOKUP($H497,'Raw data'!$A$3:$L$1417,10,FALSE)</f>
        <v>24</v>
      </c>
      <c r="P497">
        <f ca="1">VLOOKUP($H497,'Raw data'!$M$3:$N$1243,2,FALSE)</f>
        <v>27.88</v>
      </c>
    </row>
    <row r="498" spans="1:16" x14ac:dyDescent="0.2">
      <c r="A498" s="13">
        <v>36288</v>
      </c>
      <c r="B498">
        <v>27.02</v>
      </c>
      <c r="E498" s="13">
        <f t="shared" si="29"/>
        <v>36441</v>
      </c>
      <c r="F498">
        <f t="shared" si="28"/>
        <v>28.66</v>
      </c>
      <c r="H498" s="13">
        <f t="shared" ca="1" si="30"/>
        <v>36453</v>
      </c>
      <c r="I498">
        <f t="shared" ca="1" si="31"/>
        <v>32.46</v>
      </c>
      <c r="J498">
        <f ca="1">VLOOKUP(H498,'Raw data'!$A$3:$L$1417,5,FALSE)</f>
        <v>19.559999999999999</v>
      </c>
      <c r="K498">
        <f ca="1">VLOOKUP($H498,'Raw data'!$A$3:$L$1417,10,FALSE)</f>
        <v>21.75</v>
      </c>
      <c r="L498">
        <f ca="1">VLOOKUP($H498,'Raw data'!$A$3:$L$1417,7,FALSE)</f>
        <v>31</v>
      </c>
      <c r="M498">
        <f ca="1">VLOOKUP($H498,'Raw data'!$A$3:$L$1417,8,FALSE)</f>
        <v>26.83</v>
      </c>
      <c r="N498" t="e">
        <f ca="1">VLOOKUP($H498,'Raw data'!$A$3:$L$1417,2,FALSE)</f>
        <v>#N/A</v>
      </c>
      <c r="O498">
        <f ca="1">VLOOKUP($H498,'Raw data'!$A$3:$L$1417,10,FALSE)</f>
        <v>21.75</v>
      </c>
      <c r="P498">
        <f ca="1">VLOOKUP($H498,'Raw data'!$M$3:$N$1243,2,FALSE)</f>
        <v>27.76</v>
      </c>
    </row>
    <row r="499" spans="1:16" x14ac:dyDescent="0.2">
      <c r="A499" s="13">
        <v>36289</v>
      </c>
      <c r="B499">
        <v>27.25</v>
      </c>
      <c r="E499" s="13">
        <f t="shared" si="29"/>
        <v>36444</v>
      </c>
      <c r="F499">
        <f t="shared" si="28"/>
        <v>28.58</v>
      </c>
      <c r="H499" s="13">
        <f t="shared" ca="1" si="30"/>
        <v>36454</v>
      </c>
      <c r="I499">
        <f t="shared" ca="1" si="31"/>
        <v>32.880000000000003</v>
      </c>
      <c r="J499">
        <f ca="1">VLOOKUP(H499,'Raw data'!$A$3:$L$1417,5,FALSE)</f>
        <v>20.29</v>
      </c>
      <c r="K499" t="e">
        <f ca="1">VLOOKUP($H499,'Raw data'!$A$3:$L$1417,10,FALSE)</f>
        <v>#N/A</v>
      </c>
      <c r="L499">
        <f ca="1">VLOOKUP($H499,'Raw data'!$A$3:$L$1417,7,FALSE)</f>
        <v>30.5</v>
      </c>
      <c r="M499">
        <f ca="1">VLOOKUP($H499,'Raw data'!$A$3:$L$1417,8,FALSE)</f>
        <v>27.04</v>
      </c>
      <c r="N499" t="e">
        <f ca="1">VLOOKUP($H499,'Raw data'!$A$3:$L$1417,2,FALSE)</f>
        <v>#N/A</v>
      </c>
      <c r="O499" t="e">
        <f ca="1">VLOOKUP($H499,'Raw data'!$A$3:$L$1417,10,FALSE)</f>
        <v>#N/A</v>
      </c>
      <c r="P499">
        <f ca="1">VLOOKUP($H499,'Raw data'!$M$3:$N$1243,2,FALSE)</f>
        <v>27.1</v>
      </c>
    </row>
    <row r="500" spans="1:16" x14ac:dyDescent="0.2">
      <c r="A500" s="13">
        <v>36290</v>
      </c>
      <c r="B500">
        <v>32.54</v>
      </c>
      <c r="E500" s="13">
        <f t="shared" si="29"/>
        <v>36445</v>
      </c>
      <c r="F500">
        <f t="shared" si="28"/>
        <v>28.31</v>
      </c>
      <c r="H500" s="13">
        <f t="shared" ca="1" si="30"/>
        <v>36455</v>
      </c>
      <c r="I500">
        <f t="shared" ca="1" si="31"/>
        <v>32.1</v>
      </c>
      <c r="J500">
        <f ca="1">VLOOKUP(H500,'Raw data'!$A$3:$L$1417,5,FALSE)</f>
        <v>22.29</v>
      </c>
      <c r="K500">
        <f ca="1">VLOOKUP($H500,'Raw data'!$A$3:$L$1417,10,FALSE)</f>
        <v>25.63</v>
      </c>
      <c r="L500">
        <f ca="1">VLOOKUP($H500,'Raw data'!$A$3:$L$1417,7,FALSE)</f>
        <v>29.75</v>
      </c>
      <c r="M500">
        <f ca="1">VLOOKUP($H500,'Raw data'!$A$3:$L$1417,8,FALSE)</f>
        <v>26.81</v>
      </c>
      <c r="N500" t="e">
        <f ca="1">VLOOKUP($H500,'Raw data'!$A$3:$L$1417,2,FALSE)</f>
        <v>#N/A</v>
      </c>
      <c r="O500">
        <f ca="1">VLOOKUP($H500,'Raw data'!$A$3:$L$1417,10,FALSE)</f>
        <v>25.63</v>
      </c>
      <c r="P500">
        <f ca="1">VLOOKUP($H500,'Raw data'!$M$3:$N$1243,2,FALSE)</f>
        <v>26.54</v>
      </c>
    </row>
    <row r="501" spans="1:16" x14ac:dyDescent="0.2">
      <c r="A501" s="13">
        <v>36291</v>
      </c>
      <c r="B501">
        <v>32.74</v>
      </c>
      <c r="E501" s="13">
        <f t="shared" si="29"/>
        <v>36446</v>
      </c>
      <c r="F501">
        <f t="shared" si="28"/>
        <v>28.08</v>
      </c>
      <c r="H501" s="13">
        <f t="shared" ca="1" si="30"/>
        <v>36458</v>
      </c>
      <c r="I501">
        <f t="shared" ca="1" si="31"/>
        <v>33.729999999999997</v>
      </c>
      <c r="J501">
        <f ca="1">VLOOKUP(H501,'Raw data'!$A$3:$L$1417,5,FALSE)</f>
        <v>24.52</v>
      </c>
      <c r="K501">
        <f ca="1">VLOOKUP($H501,'Raw data'!$A$3:$L$1417,10,FALSE)</f>
        <v>25.11</v>
      </c>
      <c r="L501">
        <f ca="1">VLOOKUP($H501,'Raw data'!$A$3:$L$1417,7,FALSE)</f>
        <v>30.5</v>
      </c>
      <c r="M501">
        <f ca="1">VLOOKUP($H501,'Raw data'!$A$3:$L$1417,8,FALSE)</f>
        <v>25.82</v>
      </c>
      <c r="N501" t="e">
        <f ca="1">VLOOKUP($H501,'Raw data'!$A$3:$L$1417,2,FALSE)</f>
        <v>#N/A</v>
      </c>
      <c r="O501">
        <f ca="1">VLOOKUP($H501,'Raw data'!$A$3:$L$1417,10,FALSE)</f>
        <v>25.11</v>
      </c>
      <c r="P501">
        <f ca="1">VLOOKUP($H501,'Raw data'!$M$3:$N$1243,2,FALSE)</f>
        <v>29.42</v>
      </c>
    </row>
    <row r="502" spans="1:16" x14ac:dyDescent="0.2">
      <c r="A502" s="13">
        <v>36292</v>
      </c>
      <c r="B502">
        <v>31.61</v>
      </c>
      <c r="E502" s="13">
        <f t="shared" si="29"/>
        <v>36447</v>
      </c>
      <c r="F502">
        <f t="shared" si="28"/>
        <v>27.93</v>
      </c>
      <c r="H502" s="13">
        <f t="shared" ca="1" si="30"/>
        <v>36459</v>
      </c>
      <c r="I502">
        <f t="shared" ca="1" si="31"/>
        <v>31.37</v>
      </c>
      <c r="J502">
        <f ca="1">VLOOKUP(H502,'Raw data'!$A$3:$L$1417,5,FALSE)</f>
        <v>26.57</v>
      </c>
      <c r="K502">
        <f ca="1">VLOOKUP($H502,'Raw data'!$A$3:$L$1417,10,FALSE)</f>
        <v>28</v>
      </c>
      <c r="L502">
        <f ca="1">VLOOKUP($H502,'Raw data'!$A$3:$L$1417,7,FALSE)</f>
        <v>31.5</v>
      </c>
      <c r="M502">
        <f ca="1">VLOOKUP($H502,'Raw data'!$A$3:$L$1417,8,FALSE)</f>
        <v>25.13</v>
      </c>
      <c r="N502" t="e">
        <f ca="1">VLOOKUP($H502,'Raw data'!$A$3:$L$1417,2,FALSE)</f>
        <v>#N/A</v>
      </c>
      <c r="O502">
        <f ca="1">VLOOKUP($H502,'Raw data'!$A$3:$L$1417,10,FALSE)</f>
        <v>28</v>
      </c>
      <c r="P502">
        <f ca="1">VLOOKUP($H502,'Raw data'!$M$3:$N$1243,2,FALSE)</f>
        <v>27.37</v>
      </c>
    </row>
    <row r="503" spans="1:16" x14ac:dyDescent="0.2">
      <c r="A503" s="13">
        <v>36293</v>
      </c>
      <c r="B503">
        <v>32.07</v>
      </c>
      <c r="E503" s="13">
        <f t="shared" si="29"/>
        <v>36448</v>
      </c>
      <c r="F503">
        <f t="shared" si="28"/>
        <v>28.7</v>
      </c>
      <c r="H503" s="13">
        <f t="shared" ca="1" si="30"/>
        <v>36460</v>
      </c>
      <c r="I503">
        <f t="shared" ca="1" si="31"/>
        <v>30.37</v>
      </c>
      <c r="J503">
        <f ca="1">VLOOKUP(H503,'Raw data'!$A$3:$L$1417,5,FALSE)</f>
        <v>23.62</v>
      </c>
      <c r="K503" t="e">
        <f ca="1">VLOOKUP($H503,'Raw data'!$A$3:$L$1417,10,FALSE)</f>
        <v>#N/A</v>
      </c>
      <c r="L503">
        <f ca="1">VLOOKUP($H503,'Raw data'!$A$3:$L$1417,7,FALSE)</f>
        <v>29.67</v>
      </c>
      <c r="M503" t="e">
        <f ca="1">VLOOKUP($H503,'Raw data'!$A$3:$L$1417,8,FALSE)</f>
        <v>#N/A</v>
      </c>
      <c r="N503" t="e">
        <f ca="1">VLOOKUP($H503,'Raw data'!$A$3:$L$1417,2,FALSE)</f>
        <v>#N/A</v>
      </c>
      <c r="O503" t="e">
        <f ca="1">VLOOKUP($H503,'Raw data'!$A$3:$L$1417,10,FALSE)</f>
        <v>#N/A</v>
      </c>
      <c r="P503">
        <f ca="1">VLOOKUP($H503,'Raw data'!$M$3:$N$1243,2,FALSE)</f>
        <v>25.5</v>
      </c>
    </row>
    <row r="504" spans="1:16" x14ac:dyDescent="0.2">
      <c r="A504" s="13">
        <v>36294</v>
      </c>
      <c r="B504">
        <v>33.49</v>
      </c>
      <c r="E504" s="13">
        <f t="shared" si="29"/>
        <v>36451</v>
      </c>
      <c r="F504">
        <f t="shared" si="28"/>
        <v>32.44</v>
      </c>
      <c r="H504" s="13">
        <f t="shared" ca="1" si="30"/>
        <v>36461</v>
      </c>
      <c r="I504">
        <f t="shared" ca="1" si="31"/>
        <v>30.24</v>
      </c>
      <c r="J504">
        <f ca="1">VLOOKUP(H504,'Raw data'!$A$3:$L$1417,5,FALSE)</f>
        <v>22.9</v>
      </c>
      <c r="K504" t="e">
        <f ca="1">VLOOKUP($H504,'Raw data'!$A$3:$L$1417,10,FALSE)</f>
        <v>#N/A</v>
      </c>
      <c r="L504">
        <f ca="1">VLOOKUP($H504,'Raw data'!$A$3:$L$1417,7,FALSE)</f>
        <v>27.42</v>
      </c>
      <c r="M504">
        <f ca="1">VLOOKUP($H504,'Raw data'!$A$3:$L$1417,8,FALSE)</f>
        <v>26.13</v>
      </c>
      <c r="N504" t="e">
        <f ca="1">VLOOKUP($H504,'Raw data'!$A$3:$L$1417,2,FALSE)</f>
        <v>#N/A</v>
      </c>
      <c r="O504" t="e">
        <f ca="1">VLOOKUP($H504,'Raw data'!$A$3:$L$1417,10,FALSE)</f>
        <v>#N/A</v>
      </c>
      <c r="P504">
        <f ca="1">VLOOKUP($H504,'Raw data'!$M$3:$N$1243,2,FALSE)</f>
        <v>24.48</v>
      </c>
    </row>
    <row r="505" spans="1:16" x14ac:dyDescent="0.2">
      <c r="A505" s="13">
        <v>36295</v>
      </c>
      <c r="B505">
        <v>29.96</v>
      </c>
      <c r="E505" s="13">
        <f t="shared" si="29"/>
        <v>36452</v>
      </c>
      <c r="F505">
        <f t="shared" si="28"/>
        <v>32.28</v>
      </c>
      <c r="H505" s="13">
        <f t="shared" ca="1" si="30"/>
        <v>36462</v>
      </c>
      <c r="I505">
        <f t="shared" ca="1" si="31"/>
        <v>30.35</v>
      </c>
      <c r="J505">
        <f ca="1">VLOOKUP(H505,'Raw data'!$A$3:$L$1417,5,FALSE)</f>
        <v>22.58</v>
      </c>
      <c r="K505">
        <f ca="1">VLOOKUP($H505,'Raw data'!$A$3:$L$1417,10,FALSE)</f>
        <v>23.25</v>
      </c>
      <c r="L505">
        <f ca="1">VLOOKUP($H505,'Raw data'!$A$3:$L$1417,7,FALSE)</f>
        <v>27.57</v>
      </c>
      <c r="M505">
        <f ca="1">VLOOKUP($H505,'Raw data'!$A$3:$L$1417,8,FALSE)</f>
        <v>25.4</v>
      </c>
      <c r="N505" t="e">
        <f ca="1">VLOOKUP($H505,'Raw data'!$A$3:$L$1417,2,FALSE)</f>
        <v>#N/A</v>
      </c>
      <c r="O505">
        <f ca="1">VLOOKUP($H505,'Raw data'!$A$3:$L$1417,10,FALSE)</f>
        <v>23.25</v>
      </c>
      <c r="P505">
        <f ca="1">VLOOKUP($H505,'Raw data'!$M$3:$N$1243,2,FALSE)</f>
        <v>24.41</v>
      </c>
    </row>
    <row r="506" spans="1:16" x14ac:dyDescent="0.2">
      <c r="A506" s="13">
        <v>36296</v>
      </c>
      <c r="B506">
        <v>30.5</v>
      </c>
      <c r="E506" s="13">
        <f t="shared" si="29"/>
        <v>36453</v>
      </c>
      <c r="F506">
        <f t="shared" si="28"/>
        <v>32.46</v>
      </c>
      <c r="H506" s="13">
        <f t="shared" ca="1" si="30"/>
        <v>36465</v>
      </c>
      <c r="I506">
        <f t="shared" ca="1" si="31"/>
        <v>30.56</v>
      </c>
      <c r="J506">
        <f ca="1">VLOOKUP(H506,'Raw data'!$A$3:$L$1417,5,FALSE)</f>
        <v>24.14</v>
      </c>
      <c r="K506">
        <f ca="1">VLOOKUP($H506,'Raw data'!$A$3:$L$1417,10,FALSE)</f>
        <v>25.67</v>
      </c>
      <c r="L506">
        <f ca="1">VLOOKUP($H506,'Raw data'!$A$3:$L$1417,7,FALSE)</f>
        <v>28</v>
      </c>
      <c r="M506">
        <f ca="1">VLOOKUP($H506,'Raw data'!$A$3:$L$1417,8,FALSE)</f>
        <v>24.83</v>
      </c>
      <c r="N506" t="e">
        <f ca="1">VLOOKUP($H506,'Raw data'!$A$3:$L$1417,2,FALSE)</f>
        <v>#N/A</v>
      </c>
      <c r="O506">
        <f ca="1">VLOOKUP($H506,'Raw data'!$A$3:$L$1417,10,FALSE)</f>
        <v>25.67</v>
      </c>
      <c r="P506">
        <f ca="1">VLOOKUP($H506,'Raw data'!$M$3:$N$1243,2,FALSE)</f>
        <v>24.15</v>
      </c>
    </row>
    <row r="507" spans="1:16" x14ac:dyDescent="0.2">
      <c r="A507" s="13">
        <v>36297</v>
      </c>
      <c r="B507">
        <v>32.5</v>
      </c>
      <c r="E507" s="13">
        <f t="shared" si="29"/>
        <v>36454</v>
      </c>
      <c r="F507">
        <f t="shared" si="28"/>
        <v>32.880000000000003</v>
      </c>
      <c r="H507" s="13">
        <f t="shared" ca="1" si="30"/>
        <v>36466</v>
      </c>
      <c r="I507">
        <f t="shared" ca="1" si="31"/>
        <v>30.22</v>
      </c>
      <c r="J507">
        <f ca="1">VLOOKUP(H507,'Raw data'!$A$3:$L$1417,5,FALSE)</f>
        <v>23.2</v>
      </c>
      <c r="K507">
        <f ca="1">VLOOKUP($H507,'Raw data'!$A$3:$L$1417,10,FALSE)</f>
        <v>24</v>
      </c>
      <c r="L507">
        <f ca="1">VLOOKUP($H507,'Raw data'!$A$3:$L$1417,7,FALSE)</f>
        <v>25.38</v>
      </c>
      <c r="M507">
        <f ca="1">VLOOKUP($H507,'Raw data'!$A$3:$L$1417,8,FALSE)</f>
        <v>23.94</v>
      </c>
      <c r="N507" t="e">
        <f ca="1">VLOOKUP($H507,'Raw data'!$A$3:$L$1417,2,FALSE)</f>
        <v>#N/A</v>
      </c>
      <c r="O507">
        <f ca="1">VLOOKUP($H507,'Raw data'!$A$3:$L$1417,10,FALSE)</f>
        <v>24</v>
      </c>
      <c r="P507">
        <f ca="1">VLOOKUP($H507,'Raw data'!$M$3:$N$1243,2,FALSE)</f>
        <v>22.7</v>
      </c>
    </row>
    <row r="508" spans="1:16" x14ac:dyDescent="0.2">
      <c r="A508" s="13">
        <v>36298</v>
      </c>
      <c r="B508">
        <v>29.83</v>
      </c>
      <c r="E508" s="13">
        <f t="shared" si="29"/>
        <v>36455</v>
      </c>
      <c r="F508">
        <f t="shared" si="28"/>
        <v>32.1</v>
      </c>
      <c r="H508" s="13">
        <f t="shared" ca="1" si="30"/>
        <v>36467</v>
      </c>
      <c r="I508">
        <f t="shared" ca="1" si="31"/>
        <v>31.48</v>
      </c>
      <c r="J508">
        <f ca="1">VLOOKUP(H508,'Raw data'!$A$3:$L$1417,5,FALSE)</f>
        <v>26.8</v>
      </c>
      <c r="K508">
        <f ca="1">VLOOKUP($H508,'Raw data'!$A$3:$L$1417,10,FALSE)</f>
        <v>33</v>
      </c>
      <c r="L508">
        <f ca="1">VLOOKUP($H508,'Raw data'!$A$3:$L$1417,7,FALSE)</f>
        <v>27.47</v>
      </c>
      <c r="M508">
        <f ca="1">VLOOKUP($H508,'Raw data'!$A$3:$L$1417,8,FALSE)</f>
        <v>24.72</v>
      </c>
      <c r="N508" t="e">
        <f ca="1">VLOOKUP($H508,'Raw data'!$A$3:$L$1417,2,FALSE)</f>
        <v>#N/A</v>
      </c>
      <c r="O508">
        <f ca="1">VLOOKUP($H508,'Raw data'!$A$3:$L$1417,10,FALSE)</f>
        <v>33</v>
      </c>
      <c r="P508">
        <f ca="1">VLOOKUP($H508,'Raw data'!$M$3:$N$1243,2,FALSE)</f>
        <v>26.65</v>
      </c>
    </row>
    <row r="509" spans="1:16" x14ac:dyDescent="0.2">
      <c r="A509" s="13">
        <v>36299</v>
      </c>
      <c r="B509">
        <v>31.01</v>
      </c>
      <c r="E509" s="13">
        <f t="shared" si="29"/>
        <v>36458</v>
      </c>
      <c r="F509">
        <f t="shared" si="28"/>
        <v>33.729999999999997</v>
      </c>
      <c r="H509" s="13">
        <f t="shared" ca="1" si="30"/>
        <v>36468</v>
      </c>
      <c r="I509">
        <f t="shared" ca="1" si="31"/>
        <v>33.340000000000003</v>
      </c>
      <c r="J509">
        <f ca="1">VLOOKUP(H509,'Raw data'!$A$3:$L$1417,5,FALSE)</f>
        <v>29.96</v>
      </c>
      <c r="K509" t="e">
        <f ca="1">VLOOKUP($H509,'Raw data'!$A$3:$L$1417,10,FALSE)</f>
        <v>#N/A</v>
      </c>
      <c r="L509">
        <f ca="1">VLOOKUP($H509,'Raw data'!$A$3:$L$1417,7,FALSE)</f>
        <v>32.229999999999997</v>
      </c>
      <c r="M509">
        <f ca="1">VLOOKUP($H509,'Raw data'!$A$3:$L$1417,8,FALSE)</f>
        <v>28.04</v>
      </c>
      <c r="N509" t="e">
        <f ca="1">VLOOKUP($H509,'Raw data'!$A$3:$L$1417,2,FALSE)</f>
        <v>#N/A</v>
      </c>
      <c r="O509" t="e">
        <f ca="1">VLOOKUP($H509,'Raw data'!$A$3:$L$1417,10,FALSE)</f>
        <v>#N/A</v>
      </c>
      <c r="P509">
        <f ca="1">VLOOKUP($H509,'Raw data'!$M$3:$N$1243,2,FALSE)</f>
        <v>30.29</v>
      </c>
    </row>
    <row r="510" spans="1:16" x14ac:dyDescent="0.2">
      <c r="A510" s="13">
        <v>36300</v>
      </c>
      <c r="B510">
        <v>32.56</v>
      </c>
      <c r="E510" s="13">
        <f t="shared" si="29"/>
        <v>36459</v>
      </c>
      <c r="F510">
        <f t="shared" si="28"/>
        <v>31.37</v>
      </c>
      <c r="H510" s="13">
        <f t="shared" ca="1" si="30"/>
        <v>36469</v>
      </c>
      <c r="I510">
        <f t="shared" ca="1" si="31"/>
        <v>30.41</v>
      </c>
      <c r="J510">
        <f ca="1">VLOOKUP(H510,'Raw data'!$A$3:$L$1417,5,FALSE)</f>
        <v>23.7</v>
      </c>
      <c r="K510" t="e">
        <f ca="1">VLOOKUP($H510,'Raw data'!$A$3:$L$1417,10,FALSE)</f>
        <v>#N/A</v>
      </c>
      <c r="L510">
        <f ca="1">VLOOKUP($H510,'Raw data'!$A$3:$L$1417,7,FALSE)</f>
        <v>29.04</v>
      </c>
      <c r="M510">
        <f ca="1">VLOOKUP($H510,'Raw data'!$A$3:$L$1417,8,FALSE)</f>
        <v>26.13</v>
      </c>
      <c r="N510" t="e">
        <f ca="1">VLOOKUP($H510,'Raw data'!$A$3:$L$1417,2,FALSE)</f>
        <v>#N/A</v>
      </c>
      <c r="O510" t="e">
        <f ca="1">VLOOKUP($H510,'Raw data'!$A$3:$L$1417,10,FALSE)</f>
        <v>#N/A</v>
      </c>
      <c r="P510">
        <f ca="1">VLOOKUP($H510,'Raw data'!$M$3:$N$1243,2,FALSE)</f>
        <v>26.04</v>
      </c>
    </row>
    <row r="511" spans="1:16" x14ac:dyDescent="0.2">
      <c r="A511" s="13">
        <v>36301</v>
      </c>
      <c r="B511">
        <v>33.6</v>
      </c>
      <c r="E511" s="13">
        <f t="shared" si="29"/>
        <v>36460</v>
      </c>
      <c r="F511">
        <f t="shared" si="28"/>
        <v>30.37</v>
      </c>
      <c r="H511" s="13">
        <f t="shared" ca="1" si="30"/>
        <v>36472</v>
      </c>
      <c r="I511">
        <f t="shared" ca="1" si="31"/>
        <v>30.94</v>
      </c>
      <c r="J511">
        <f ca="1">VLOOKUP(H511,'Raw data'!$A$3:$L$1417,5,FALSE)</f>
        <v>21.92</v>
      </c>
      <c r="K511">
        <f ca="1">VLOOKUP($H511,'Raw data'!$A$3:$L$1417,10,FALSE)</f>
        <v>22.83</v>
      </c>
      <c r="L511">
        <f ca="1">VLOOKUP($H511,'Raw data'!$A$3:$L$1417,7,FALSE)</f>
        <v>27.39</v>
      </c>
      <c r="M511">
        <f ca="1">VLOOKUP($H511,'Raw data'!$A$3:$L$1417,8,FALSE)</f>
        <v>24.75</v>
      </c>
      <c r="N511" t="e">
        <f ca="1">VLOOKUP($H511,'Raw data'!$A$3:$L$1417,2,FALSE)</f>
        <v>#N/A</v>
      </c>
      <c r="O511">
        <f ca="1">VLOOKUP($H511,'Raw data'!$A$3:$L$1417,10,FALSE)</f>
        <v>22.83</v>
      </c>
      <c r="P511">
        <f ca="1">VLOOKUP($H511,'Raw data'!$M$3:$N$1243,2,FALSE)</f>
        <v>24.05</v>
      </c>
    </row>
    <row r="512" spans="1:16" x14ac:dyDescent="0.2">
      <c r="A512" s="13">
        <v>36302</v>
      </c>
      <c r="B512">
        <v>27.5</v>
      </c>
      <c r="E512" s="13">
        <f t="shared" si="29"/>
        <v>36461</v>
      </c>
      <c r="F512">
        <f t="shared" si="28"/>
        <v>30.24</v>
      </c>
      <c r="H512" s="13">
        <f t="shared" ca="1" si="30"/>
        <v>36473</v>
      </c>
      <c r="I512">
        <f t="shared" ca="1" si="31"/>
        <v>29.61</v>
      </c>
      <c r="J512">
        <f ca="1">VLOOKUP(H512,'Raw data'!$A$3:$L$1417,5,FALSE)</f>
        <v>18.45</v>
      </c>
      <c r="K512">
        <f ca="1">VLOOKUP($H512,'Raw data'!$A$3:$L$1417,10,FALSE)</f>
        <v>23.5</v>
      </c>
      <c r="L512">
        <f ca="1">VLOOKUP($H512,'Raw data'!$A$3:$L$1417,7,FALSE)</f>
        <v>28.58</v>
      </c>
      <c r="M512">
        <f ca="1">VLOOKUP($H512,'Raw data'!$A$3:$L$1417,8,FALSE)</f>
        <v>22.93</v>
      </c>
      <c r="N512" t="e">
        <f ca="1">VLOOKUP($H512,'Raw data'!$A$3:$L$1417,2,FALSE)</f>
        <v>#N/A</v>
      </c>
      <c r="O512">
        <f ca="1">VLOOKUP($H512,'Raw data'!$A$3:$L$1417,10,FALSE)</f>
        <v>23.5</v>
      </c>
      <c r="P512">
        <f ca="1">VLOOKUP($H512,'Raw data'!$M$3:$N$1243,2,FALSE)</f>
        <v>20.32</v>
      </c>
    </row>
    <row r="513" spans="1:16" x14ac:dyDescent="0.2">
      <c r="A513" s="13">
        <v>36303</v>
      </c>
      <c r="B513">
        <v>25.5</v>
      </c>
      <c r="E513" s="13">
        <f t="shared" si="29"/>
        <v>36462</v>
      </c>
      <c r="F513">
        <f t="shared" si="28"/>
        <v>30.35</v>
      </c>
      <c r="H513" s="13">
        <f t="shared" ca="1" si="30"/>
        <v>36474</v>
      </c>
      <c r="I513">
        <f t="shared" ca="1" si="31"/>
        <v>29.09</v>
      </c>
      <c r="J513">
        <f ca="1">VLOOKUP(H513,'Raw data'!$A$3:$L$1417,5,FALSE)</f>
        <v>18.39</v>
      </c>
      <c r="K513">
        <f ca="1">VLOOKUP($H513,'Raw data'!$A$3:$L$1417,10,FALSE)</f>
        <v>22.5</v>
      </c>
      <c r="L513">
        <f ca="1">VLOOKUP($H513,'Raw data'!$A$3:$L$1417,7,FALSE)</f>
        <v>28.5</v>
      </c>
      <c r="M513">
        <f ca="1">VLOOKUP($H513,'Raw data'!$A$3:$L$1417,8,FALSE)</f>
        <v>22.24</v>
      </c>
      <c r="N513" t="e">
        <f ca="1">VLOOKUP($H513,'Raw data'!$A$3:$L$1417,2,FALSE)</f>
        <v>#N/A</v>
      </c>
      <c r="O513">
        <f ca="1">VLOOKUP($H513,'Raw data'!$A$3:$L$1417,10,FALSE)</f>
        <v>22.5</v>
      </c>
      <c r="P513">
        <f ca="1">VLOOKUP($H513,'Raw data'!$M$3:$N$1243,2,FALSE)</f>
        <v>19.75</v>
      </c>
    </row>
    <row r="514" spans="1:16" x14ac:dyDescent="0.2">
      <c r="A514" s="13">
        <v>36304</v>
      </c>
      <c r="B514">
        <v>30.85</v>
      </c>
      <c r="E514" s="13">
        <f t="shared" si="29"/>
        <v>36465</v>
      </c>
      <c r="F514">
        <f t="shared" si="28"/>
        <v>30.56</v>
      </c>
      <c r="H514" s="13">
        <f t="shared" ca="1" si="30"/>
        <v>36475</v>
      </c>
      <c r="I514">
        <f t="shared" ca="1" si="31"/>
        <v>30.08</v>
      </c>
      <c r="J514">
        <f ca="1">VLOOKUP(H514,'Raw data'!$A$3:$L$1417,5,FALSE)</f>
        <v>18.239999999999998</v>
      </c>
      <c r="K514" t="e">
        <f ca="1">VLOOKUP($H514,'Raw data'!$A$3:$L$1417,10,FALSE)</f>
        <v>#N/A</v>
      </c>
      <c r="L514">
        <f ca="1">VLOOKUP($H514,'Raw data'!$A$3:$L$1417,7,FALSE)</f>
        <v>28.17</v>
      </c>
      <c r="M514">
        <f ca="1">VLOOKUP($H514,'Raw data'!$A$3:$L$1417,8,FALSE)</f>
        <v>23</v>
      </c>
      <c r="N514" t="e">
        <f ca="1">VLOOKUP($H514,'Raw data'!$A$3:$L$1417,2,FALSE)</f>
        <v>#N/A</v>
      </c>
      <c r="O514" t="e">
        <f ca="1">VLOOKUP($H514,'Raw data'!$A$3:$L$1417,10,FALSE)</f>
        <v>#N/A</v>
      </c>
      <c r="P514">
        <f ca="1">VLOOKUP($H514,'Raw data'!$M$3:$N$1243,2,FALSE)</f>
        <v>20.22</v>
      </c>
    </row>
    <row r="515" spans="1:16" x14ac:dyDescent="0.2">
      <c r="A515" s="13">
        <v>36305</v>
      </c>
      <c r="B515">
        <v>29.5</v>
      </c>
      <c r="E515" s="13">
        <f t="shared" si="29"/>
        <v>36466</v>
      </c>
      <c r="F515">
        <f t="shared" si="28"/>
        <v>30.22</v>
      </c>
      <c r="H515" s="13">
        <f t="shared" ca="1" si="30"/>
        <v>36476</v>
      </c>
      <c r="I515">
        <f t="shared" ca="1" si="31"/>
        <v>31.25</v>
      </c>
      <c r="J515">
        <f ca="1">VLOOKUP(H515,'Raw data'!$A$3:$L$1417,5,FALSE)</f>
        <v>17.93</v>
      </c>
      <c r="K515">
        <f ca="1">VLOOKUP($H515,'Raw data'!$A$3:$L$1417,10,FALSE)</f>
        <v>21.8</v>
      </c>
      <c r="L515">
        <f ca="1">VLOOKUP($H515,'Raw data'!$A$3:$L$1417,7,FALSE)</f>
        <v>29.75</v>
      </c>
      <c r="M515">
        <f ca="1">VLOOKUP($H515,'Raw data'!$A$3:$L$1417,8,FALSE)</f>
        <v>23</v>
      </c>
      <c r="N515" t="e">
        <f ca="1">VLOOKUP($H515,'Raw data'!$A$3:$L$1417,2,FALSE)</f>
        <v>#N/A</v>
      </c>
      <c r="O515">
        <f ca="1">VLOOKUP($H515,'Raw data'!$A$3:$L$1417,10,FALSE)</f>
        <v>21.8</v>
      </c>
      <c r="P515">
        <f ca="1">VLOOKUP($H515,'Raw data'!$M$3:$N$1243,2,FALSE)</f>
        <v>21.79</v>
      </c>
    </row>
    <row r="516" spans="1:16" x14ac:dyDescent="0.2">
      <c r="A516" s="13">
        <v>36306</v>
      </c>
      <c r="B516">
        <v>30.22</v>
      </c>
      <c r="E516" s="13">
        <f t="shared" si="29"/>
        <v>36467</v>
      </c>
      <c r="F516">
        <f t="shared" ref="F516:F579" si="32">VLOOKUP(E516,$A$3:$B$1257,2,FALSE)</f>
        <v>31.48</v>
      </c>
      <c r="H516" s="13">
        <f t="shared" ca="1" si="30"/>
        <v>36479</v>
      </c>
      <c r="I516">
        <f t="shared" ca="1" si="31"/>
        <v>31.79</v>
      </c>
      <c r="J516">
        <f ca="1">VLOOKUP(H516,'Raw data'!$A$3:$L$1417,5,FALSE)</f>
        <v>19.78</v>
      </c>
      <c r="K516" t="e">
        <f ca="1">VLOOKUP($H516,'Raw data'!$A$3:$L$1417,10,FALSE)</f>
        <v>#N/A</v>
      </c>
      <c r="L516">
        <f ca="1">VLOOKUP($H516,'Raw data'!$A$3:$L$1417,7,FALSE)</f>
        <v>28.63</v>
      </c>
      <c r="M516">
        <f ca="1">VLOOKUP($H516,'Raw data'!$A$3:$L$1417,8,FALSE)</f>
        <v>23.75</v>
      </c>
      <c r="N516" t="e">
        <f ca="1">VLOOKUP($H516,'Raw data'!$A$3:$L$1417,2,FALSE)</f>
        <v>#N/A</v>
      </c>
      <c r="O516" t="e">
        <f ca="1">VLOOKUP($H516,'Raw data'!$A$3:$L$1417,10,FALSE)</f>
        <v>#N/A</v>
      </c>
      <c r="P516">
        <f ca="1">VLOOKUP($H516,'Raw data'!$M$3:$N$1243,2,FALSE)</f>
        <v>23.2</v>
      </c>
    </row>
    <row r="517" spans="1:16" x14ac:dyDescent="0.2">
      <c r="A517" s="13">
        <v>36307</v>
      </c>
      <c r="B517">
        <v>30.52</v>
      </c>
      <c r="E517" s="13">
        <f t="shared" ref="E517:E580" si="33">CHOOSE(IF(WEEKDAY(E516+1,2)=6,1,IF(WEEKDAY(E516+1,2)=7,2,3)),IF(ISNUMBER(MATCH(E516+3,$Q$3:$Q$56,0)),E516+4,E516+3),IF(ISNUMBER(MATCH(E516+2,$Q$3:$Q$56,0)),E516+3,E516+2),IF(ISNUMBER(MATCH(E516+1,$Q$3:$Q$56,0)),E516+2,E516+1))</f>
        <v>36468</v>
      </c>
      <c r="F517">
        <f t="shared" si="32"/>
        <v>33.340000000000003</v>
      </c>
      <c r="H517" s="13">
        <f t="shared" ref="H517:H580" ca="1" si="34">OFFSET($E$3,IF(ISNUMBER(VLOOKUP(OFFSET($E$3,MATCH(H516,$E$3:$E$1028,0),0),$E$3:$F$1067,2,FALSE)),MATCH(H516,$E$3:$E$1028,0),MATCH(H516,$E$3:$E$1028,0)+1),0)</f>
        <v>36480</v>
      </c>
      <c r="I517">
        <f t="shared" ref="I517:I580" ca="1" si="35">VLOOKUP(H517,$A$3:$B$1257,2,FALSE)</f>
        <v>34.020000000000003</v>
      </c>
      <c r="J517">
        <f ca="1">VLOOKUP(H517,'Raw data'!$A$3:$L$1417,5,FALSE)</f>
        <v>22.29</v>
      </c>
      <c r="K517" t="e">
        <f ca="1">VLOOKUP($H517,'Raw data'!$A$3:$L$1417,10,FALSE)</f>
        <v>#N/A</v>
      </c>
      <c r="L517">
        <f ca="1">VLOOKUP($H517,'Raw data'!$A$3:$L$1417,7,FALSE)</f>
        <v>26.5</v>
      </c>
      <c r="M517">
        <f ca="1">VLOOKUP($H517,'Raw data'!$A$3:$L$1417,8,FALSE)</f>
        <v>24.78</v>
      </c>
      <c r="N517" t="e">
        <f ca="1">VLOOKUP($H517,'Raw data'!$A$3:$L$1417,2,FALSE)</f>
        <v>#N/A</v>
      </c>
      <c r="O517" t="e">
        <f ca="1">VLOOKUP($H517,'Raw data'!$A$3:$L$1417,10,FALSE)</f>
        <v>#N/A</v>
      </c>
      <c r="P517">
        <f ca="1">VLOOKUP($H517,'Raw data'!$M$3:$N$1243,2,FALSE)</f>
        <v>25.64</v>
      </c>
    </row>
    <row r="518" spans="1:16" x14ac:dyDescent="0.2">
      <c r="A518" s="13">
        <v>36308</v>
      </c>
      <c r="B518">
        <v>29.07</v>
      </c>
      <c r="E518" s="13">
        <f t="shared" si="33"/>
        <v>36469</v>
      </c>
      <c r="F518">
        <f t="shared" si="32"/>
        <v>30.41</v>
      </c>
      <c r="H518" s="13">
        <f t="shared" ca="1" si="34"/>
        <v>36481</v>
      </c>
      <c r="I518">
        <f t="shared" ca="1" si="35"/>
        <v>38.869999999999997</v>
      </c>
      <c r="J518">
        <f ca="1">VLOOKUP(H518,'Raw data'!$A$3:$L$1417,5,FALSE)</f>
        <v>21.04</v>
      </c>
      <c r="K518" t="e">
        <f ca="1">VLOOKUP($H518,'Raw data'!$A$3:$L$1417,10,FALSE)</f>
        <v>#N/A</v>
      </c>
      <c r="L518" t="e">
        <f ca="1">VLOOKUP($H518,'Raw data'!$A$3:$L$1417,7,FALSE)</f>
        <v>#N/A</v>
      </c>
      <c r="M518">
        <f ca="1">VLOOKUP($H518,'Raw data'!$A$3:$L$1417,8,FALSE)</f>
        <v>26.57</v>
      </c>
      <c r="N518" t="e">
        <f ca="1">VLOOKUP($H518,'Raw data'!$A$3:$L$1417,2,FALSE)</f>
        <v>#N/A</v>
      </c>
      <c r="O518" t="e">
        <f ca="1">VLOOKUP($H518,'Raw data'!$A$3:$L$1417,10,FALSE)</f>
        <v>#N/A</v>
      </c>
      <c r="P518">
        <f ca="1">VLOOKUP($H518,'Raw data'!$M$3:$N$1243,2,FALSE)</f>
        <v>24.49</v>
      </c>
    </row>
    <row r="519" spans="1:16" x14ac:dyDescent="0.2">
      <c r="A519" s="13">
        <v>36309</v>
      </c>
      <c r="B519">
        <v>29.17</v>
      </c>
      <c r="E519" s="13">
        <f t="shared" si="33"/>
        <v>36472</v>
      </c>
      <c r="F519">
        <f t="shared" si="32"/>
        <v>30.94</v>
      </c>
      <c r="H519" s="13">
        <f t="shared" ca="1" si="34"/>
        <v>36482</v>
      </c>
      <c r="I519">
        <f t="shared" ca="1" si="35"/>
        <v>34.979999999999997</v>
      </c>
      <c r="J519">
        <f ca="1">VLOOKUP(H519,'Raw data'!$A$3:$L$1417,5,FALSE)</f>
        <v>24.07</v>
      </c>
      <c r="K519" t="e">
        <f ca="1">VLOOKUP($H519,'Raw data'!$A$3:$L$1417,10,FALSE)</f>
        <v>#N/A</v>
      </c>
      <c r="L519" t="e">
        <f ca="1">VLOOKUP($H519,'Raw data'!$A$3:$L$1417,7,FALSE)</f>
        <v>#N/A</v>
      </c>
      <c r="M519" t="e">
        <f ca="1">VLOOKUP($H519,'Raw data'!$A$3:$L$1417,8,FALSE)</f>
        <v>#N/A</v>
      </c>
      <c r="N519" t="e">
        <f ca="1">VLOOKUP($H519,'Raw data'!$A$3:$L$1417,2,FALSE)</f>
        <v>#N/A</v>
      </c>
      <c r="O519" t="e">
        <f ca="1">VLOOKUP($H519,'Raw data'!$A$3:$L$1417,10,FALSE)</f>
        <v>#N/A</v>
      </c>
      <c r="P519">
        <f ca="1">VLOOKUP($H519,'Raw data'!$M$3:$N$1243,2,FALSE)</f>
        <v>23.84</v>
      </c>
    </row>
    <row r="520" spans="1:16" x14ac:dyDescent="0.2">
      <c r="A520" s="13">
        <v>36310</v>
      </c>
      <c r="B520">
        <v>29.17</v>
      </c>
      <c r="E520" s="13">
        <f t="shared" si="33"/>
        <v>36473</v>
      </c>
      <c r="F520">
        <f t="shared" si="32"/>
        <v>29.61</v>
      </c>
      <c r="H520" s="13">
        <f t="shared" ca="1" si="34"/>
        <v>36483</v>
      </c>
      <c r="I520">
        <f t="shared" ca="1" si="35"/>
        <v>33.78</v>
      </c>
      <c r="J520">
        <f ca="1">VLOOKUP(H520,'Raw data'!$A$3:$L$1417,5,FALSE)</f>
        <v>24.11</v>
      </c>
      <c r="K520">
        <f ca="1">VLOOKUP($H520,'Raw data'!$A$3:$L$1417,10,FALSE)</f>
        <v>24</v>
      </c>
      <c r="L520" t="e">
        <f ca="1">VLOOKUP($H520,'Raw data'!$A$3:$L$1417,7,FALSE)</f>
        <v>#N/A</v>
      </c>
      <c r="M520" t="e">
        <f ca="1">VLOOKUP($H520,'Raw data'!$A$3:$L$1417,8,FALSE)</f>
        <v>#N/A</v>
      </c>
      <c r="N520" t="e">
        <f ca="1">VLOOKUP($H520,'Raw data'!$A$3:$L$1417,2,FALSE)</f>
        <v>#N/A</v>
      </c>
      <c r="O520">
        <f ca="1">VLOOKUP($H520,'Raw data'!$A$3:$L$1417,10,FALSE)</f>
        <v>24</v>
      </c>
      <c r="P520">
        <f ca="1">VLOOKUP($H520,'Raw data'!$M$3:$N$1243,2,FALSE)</f>
        <v>21.74</v>
      </c>
    </row>
    <row r="521" spans="1:16" x14ac:dyDescent="0.2">
      <c r="A521" s="13">
        <v>36312</v>
      </c>
      <c r="B521">
        <v>33.43</v>
      </c>
      <c r="E521" s="13">
        <f t="shared" si="33"/>
        <v>36474</v>
      </c>
      <c r="F521">
        <f t="shared" si="32"/>
        <v>29.09</v>
      </c>
      <c r="H521" s="13">
        <f t="shared" ca="1" si="34"/>
        <v>36486</v>
      </c>
      <c r="I521">
        <f t="shared" ca="1" si="35"/>
        <v>33.29</v>
      </c>
      <c r="J521">
        <f ca="1">VLOOKUP(H521,'Raw data'!$A$3:$L$1417,5,FALSE)</f>
        <v>19.77</v>
      </c>
      <c r="K521">
        <f ca="1">VLOOKUP($H521,'Raw data'!$A$3:$L$1417,10,FALSE)</f>
        <v>20.88</v>
      </c>
      <c r="L521" t="e">
        <f ca="1">VLOOKUP($H521,'Raw data'!$A$3:$L$1417,7,FALSE)</f>
        <v>#N/A</v>
      </c>
      <c r="M521">
        <f ca="1">VLOOKUP($H521,'Raw data'!$A$3:$L$1417,8,FALSE)</f>
        <v>23.17</v>
      </c>
      <c r="N521" t="e">
        <f ca="1">VLOOKUP($H521,'Raw data'!$A$3:$L$1417,2,FALSE)</f>
        <v>#N/A</v>
      </c>
      <c r="O521">
        <f ca="1">VLOOKUP($H521,'Raw data'!$A$3:$L$1417,10,FALSE)</f>
        <v>20.88</v>
      </c>
      <c r="P521">
        <f ca="1">VLOOKUP($H521,'Raw data'!$M$3:$N$1243,2,FALSE)</f>
        <v>20.190000000000001</v>
      </c>
    </row>
    <row r="522" spans="1:16" x14ac:dyDescent="0.2">
      <c r="A522" s="13">
        <v>36313</v>
      </c>
      <c r="B522">
        <v>34.64</v>
      </c>
      <c r="E522" s="13">
        <f t="shared" si="33"/>
        <v>36475</v>
      </c>
      <c r="F522">
        <f t="shared" si="32"/>
        <v>30.08</v>
      </c>
      <c r="H522" s="13">
        <f t="shared" ca="1" si="34"/>
        <v>36487</v>
      </c>
      <c r="I522">
        <f t="shared" ca="1" si="35"/>
        <v>29.97</v>
      </c>
      <c r="J522">
        <f ca="1">VLOOKUP(H522,'Raw data'!$A$3:$L$1417,5,FALSE)</f>
        <v>15.89</v>
      </c>
      <c r="K522">
        <f ca="1">VLOOKUP($H522,'Raw data'!$A$3:$L$1417,10,FALSE)</f>
        <v>18</v>
      </c>
      <c r="L522" t="e">
        <f ca="1">VLOOKUP($H522,'Raw data'!$A$3:$L$1417,7,FALSE)</f>
        <v>#N/A</v>
      </c>
      <c r="M522" t="e">
        <f ca="1">VLOOKUP($H522,'Raw data'!$A$3:$L$1417,8,FALSE)</f>
        <v>#N/A</v>
      </c>
      <c r="N522" t="e">
        <f ca="1">VLOOKUP($H522,'Raw data'!$A$3:$L$1417,2,FALSE)</f>
        <v>#N/A</v>
      </c>
      <c r="O522">
        <f ca="1">VLOOKUP($H522,'Raw data'!$A$3:$L$1417,10,FALSE)</f>
        <v>18</v>
      </c>
      <c r="P522">
        <f ca="1">VLOOKUP($H522,'Raw data'!$M$3:$N$1243,2,FALSE)</f>
        <v>17.95</v>
      </c>
    </row>
    <row r="523" spans="1:16" x14ac:dyDescent="0.2">
      <c r="A523" s="13">
        <v>36314</v>
      </c>
      <c r="B523">
        <v>40.61</v>
      </c>
      <c r="E523" s="13">
        <f t="shared" si="33"/>
        <v>36476</v>
      </c>
      <c r="F523">
        <f t="shared" si="32"/>
        <v>31.25</v>
      </c>
      <c r="H523" s="13">
        <f t="shared" ca="1" si="34"/>
        <v>36488</v>
      </c>
      <c r="I523">
        <f t="shared" ca="1" si="35"/>
        <v>29.84</v>
      </c>
      <c r="J523">
        <f ca="1">VLOOKUP(H523,'Raw data'!$A$3:$L$1417,5,FALSE)</f>
        <v>15.08</v>
      </c>
      <c r="K523">
        <f ca="1">VLOOKUP($H523,'Raw data'!$A$3:$L$1417,10,FALSE)</f>
        <v>17</v>
      </c>
      <c r="L523" t="e">
        <f ca="1">VLOOKUP($H523,'Raw data'!$A$3:$L$1417,7,FALSE)</f>
        <v>#N/A</v>
      </c>
      <c r="M523" t="e">
        <f ca="1">VLOOKUP($H523,'Raw data'!$A$3:$L$1417,8,FALSE)</f>
        <v>#N/A</v>
      </c>
      <c r="N523" t="e">
        <f ca="1">VLOOKUP($H523,'Raw data'!$A$3:$L$1417,2,FALSE)</f>
        <v>#N/A</v>
      </c>
      <c r="O523">
        <f ca="1">VLOOKUP($H523,'Raw data'!$A$3:$L$1417,10,FALSE)</f>
        <v>17</v>
      </c>
      <c r="P523">
        <f ca="1">VLOOKUP($H523,'Raw data'!$M$3:$N$1243,2,FALSE)</f>
        <v>16.649999999999999</v>
      </c>
    </row>
    <row r="524" spans="1:16" x14ac:dyDescent="0.2">
      <c r="A524" s="13">
        <v>36315</v>
      </c>
      <c r="B524">
        <v>43.44</v>
      </c>
      <c r="E524" s="13">
        <f t="shared" si="33"/>
        <v>36479</v>
      </c>
      <c r="F524">
        <f t="shared" si="32"/>
        <v>31.79</v>
      </c>
      <c r="H524" s="13">
        <f t="shared" ca="1" si="34"/>
        <v>36493</v>
      </c>
      <c r="I524">
        <f t="shared" ca="1" si="35"/>
        <v>34.880000000000003</v>
      </c>
      <c r="J524">
        <f ca="1">VLOOKUP(H524,'Raw data'!$A$3:$L$1417,5,FALSE)</f>
        <v>21.15</v>
      </c>
      <c r="K524" t="e">
        <f ca="1">VLOOKUP($H524,'Raw data'!$A$3:$L$1417,10,FALSE)</f>
        <v>#N/A</v>
      </c>
      <c r="L524">
        <f ca="1">VLOOKUP($H524,'Raw data'!$A$3:$L$1417,7,FALSE)</f>
        <v>25</v>
      </c>
      <c r="M524">
        <f ca="1">VLOOKUP($H524,'Raw data'!$A$3:$L$1417,8,FALSE)</f>
        <v>22</v>
      </c>
      <c r="N524" t="e">
        <f ca="1">VLOOKUP($H524,'Raw data'!$A$3:$L$1417,2,FALSE)</f>
        <v>#N/A</v>
      </c>
      <c r="O524" t="e">
        <f ca="1">VLOOKUP($H524,'Raw data'!$A$3:$L$1417,10,FALSE)</f>
        <v>#N/A</v>
      </c>
      <c r="P524">
        <f ca="1">VLOOKUP($H524,'Raw data'!$M$3:$N$1243,2,FALSE)</f>
        <v>24.72</v>
      </c>
    </row>
    <row r="525" spans="1:16" x14ac:dyDescent="0.2">
      <c r="A525" s="13">
        <v>36316</v>
      </c>
      <c r="B525">
        <v>30.5</v>
      </c>
      <c r="E525" s="13">
        <f t="shared" si="33"/>
        <v>36480</v>
      </c>
      <c r="F525">
        <f t="shared" si="32"/>
        <v>34.020000000000003</v>
      </c>
      <c r="H525" s="13">
        <f t="shared" ca="1" si="34"/>
        <v>36494</v>
      </c>
      <c r="I525">
        <f t="shared" ca="1" si="35"/>
        <v>33.369999999999997</v>
      </c>
      <c r="J525">
        <f ca="1">VLOOKUP(H525,'Raw data'!$A$3:$L$1417,5,FALSE)</f>
        <v>23.31</v>
      </c>
      <c r="K525" t="e">
        <f ca="1">VLOOKUP($H525,'Raw data'!$A$3:$L$1417,10,FALSE)</f>
        <v>#N/A</v>
      </c>
      <c r="L525" t="e">
        <f ca="1">VLOOKUP($H525,'Raw data'!$A$3:$L$1417,7,FALSE)</f>
        <v>#N/A</v>
      </c>
      <c r="M525" t="e">
        <f ca="1">VLOOKUP($H525,'Raw data'!$A$3:$L$1417,8,FALSE)</f>
        <v>#N/A</v>
      </c>
      <c r="N525" t="e">
        <f ca="1">VLOOKUP($H525,'Raw data'!$A$3:$L$1417,2,FALSE)</f>
        <v>#N/A</v>
      </c>
      <c r="O525" t="e">
        <f ca="1">VLOOKUP($H525,'Raw data'!$A$3:$L$1417,10,FALSE)</f>
        <v>#N/A</v>
      </c>
      <c r="P525">
        <f ca="1">VLOOKUP($H525,'Raw data'!$M$3:$N$1243,2,FALSE)</f>
        <v>26.54</v>
      </c>
    </row>
    <row r="526" spans="1:16" x14ac:dyDescent="0.2">
      <c r="A526" s="13">
        <v>36317</v>
      </c>
      <c r="B526">
        <v>30.5</v>
      </c>
      <c r="E526" s="13">
        <f t="shared" si="33"/>
        <v>36481</v>
      </c>
      <c r="F526">
        <f t="shared" si="32"/>
        <v>38.869999999999997</v>
      </c>
      <c r="H526" s="13">
        <f t="shared" ca="1" si="34"/>
        <v>36495</v>
      </c>
      <c r="I526">
        <f t="shared" ca="1" si="35"/>
        <v>33.32</v>
      </c>
      <c r="J526">
        <f ca="1">VLOOKUP(H526,'Raw data'!$A$3:$L$1417,5,FALSE)</f>
        <v>26.28</v>
      </c>
      <c r="K526">
        <f ca="1">VLOOKUP($H526,'Raw data'!$A$3:$L$1417,10,FALSE)</f>
        <v>27</v>
      </c>
      <c r="L526" t="e">
        <f ca="1">VLOOKUP($H526,'Raw data'!$A$3:$L$1417,7,FALSE)</f>
        <v>#N/A</v>
      </c>
      <c r="M526">
        <f ca="1">VLOOKUP($H526,'Raw data'!$A$3:$L$1417,8,FALSE)</f>
        <v>24.5</v>
      </c>
      <c r="N526" t="e">
        <f ca="1">VLOOKUP($H526,'Raw data'!$A$3:$L$1417,2,FALSE)</f>
        <v>#N/A</v>
      </c>
      <c r="O526">
        <f ca="1">VLOOKUP($H526,'Raw data'!$A$3:$L$1417,10,FALSE)</f>
        <v>27</v>
      </c>
      <c r="P526">
        <f ca="1">VLOOKUP($H526,'Raw data'!$M$3:$N$1243,2,FALSE)</f>
        <v>27.17</v>
      </c>
    </row>
    <row r="527" spans="1:16" x14ac:dyDescent="0.2">
      <c r="A527" s="13">
        <v>36318</v>
      </c>
      <c r="B527">
        <v>67.349999999999994</v>
      </c>
      <c r="E527" s="13">
        <f t="shared" si="33"/>
        <v>36482</v>
      </c>
      <c r="F527">
        <f t="shared" si="32"/>
        <v>34.979999999999997</v>
      </c>
      <c r="H527" s="13">
        <f t="shared" ca="1" si="34"/>
        <v>36496</v>
      </c>
      <c r="I527">
        <f t="shared" ca="1" si="35"/>
        <v>31.83</v>
      </c>
      <c r="J527">
        <f ca="1">VLOOKUP(H527,'Raw data'!$A$3:$L$1417,5,FALSE)</f>
        <v>23.35</v>
      </c>
      <c r="K527">
        <f ca="1">VLOOKUP($H527,'Raw data'!$A$3:$L$1417,10,FALSE)</f>
        <v>23.4</v>
      </c>
      <c r="L527" t="e">
        <f ca="1">VLOOKUP($H527,'Raw data'!$A$3:$L$1417,7,FALSE)</f>
        <v>#N/A</v>
      </c>
      <c r="M527" t="e">
        <f ca="1">VLOOKUP($H527,'Raw data'!$A$3:$L$1417,8,FALSE)</f>
        <v>#N/A</v>
      </c>
      <c r="N527" t="e">
        <f ca="1">VLOOKUP($H527,'Raw data'!$A$3:$L$1417,2,FALSE)</f>
        <v>#N/A</v>
      </c>
      <c r="O527">
        <f ca="1">VLOOKUP($H527,'Raw data'!$A$3:$L$1417,10,FALSE)</f>
        <v>23.4</v>
      </c>
      <c r="P527">
        <f ca="1">VLOOKUP($H527,'Raw data'!$M$3:$N$1243,2,FALSE)</f>
        <v>25.32</v>
      </c>
    </row>
    <row r="528" spans="1:16" x14ac:dyDescent="0.2">
      <c r="A528" s="13">
        <v>36319</v>
      </c>
      <c r="B528">
        <v>145.53</v>
      </c>
      <c r="E528" s="13">
        <f t="shared" si="33"/>
        <v>36483</v>
      </c>
      <c r="F528">
        <f t="shared" si="32"/>
        <v>33.78</v>
      </c>
      <c r="H528" s="13">
        <f t="shared" ca="1" si="34"/>
        <v>36497</v>
      </c>
      <c r="I528">
        <f t="shared" ca="1" si="35"/>
        <v>30.62</v>
      </c>
      <c r="J528">
        <f ca="1">VLOOKUP(H528,'Raw data'!$A$3:$L$1417,5,FALSE)</f>
        <v>17.53</v>
      </c>
      <c r="K528">
        <f ca="1">VLOOKUP($H528,'Raw data'!$A$3:$L$1417,10,FALSE)</f>
        <v>26</v>
      </c>
      <c r="L528" t="e">
        <f ca="1">VLOOKUP($H528,'Raw data'!$A$3:$L$1417,7,FALSE)</f>
        <v>#N/A</v>
      </c>
      <c r="M528">
        <f ca="1">VLOOKUP($H528,'Raw data'!$A$3:$L$1417,8,FALSE)</f>
        <v>20</v>
      </c>
      <c r="N528" t="e">
        <f ca="1">VLOOKUP($H528,'Raw data'!$A$3:$L$1417,2,FALSE)</f>
        <v>#N/A</v>
      </c>
      <c r="O528">
        <f ca="1">VLOOKUP($H528,'Raw data'!$A$3:$L$1417,10,FALSE)</f>
        <v>26</v>
      </c>
      <c r="P528">
        <f ca="1">VLOOKUP($H528,'Raw data'!$M$3:$N$1243,2,FALSE)</f>
        <v>20.98</v>
      </c>
    </row>
    <row r="529" spans="1:16" x14ac:dyDescent="0.2">
      <c r="A529" s="13">
        <v>36320</v>
      </c>
      <c r="B529">
        <v>63.75</v>
      </c>
      <c r="E529" s="13">
        <f t="shared" si="33"/>
        <v>36486</v>
      </c>
      <c r="F529">
        <f t="shared" si="32"/>
        <v>33.29</v>
      </c>
      <c r="H529" s="13">
        <f t="shared" ca="1" si="34"/>
        <v>36500</v>
      </c>
      <c r="I529">
        <f t="shared" ca="1" si="35"/>
        <v>29.53</v>
      </c>
      <c r="J529">
        <f ca="1">VLOOKUP(H529,'Raw data'!$A$3:$L$1417,5,FALSE)</f>
        <v>16.77</v>
      </c>
      <c r="K529">
        <f ca="1">VLOOKUP($H529,'Raw data'!$A$3:$L$1417,10,FALSE)</f>
        <v>21.5</v>
      </c>
      <c r="L529" t="e">
        <f ca="1">VLOOKUP($H529,'Raw data'!$A$3:$L$1417,7,FALSE)</f>
        <v>#N/A</v>
      </c>
      <c r="M529">
        <f ca="1">VLOOKUP($H529,'Raw data'!$A$3:$L$1417,8,FALSE)</f>
        <v>21</v>
      </c>
      <c r="N529" t="e">
        <f ca="1">VLOOKUP($H529,'Raw data'!$A$3:$L$1417,2,FALSE)</f>
        <v>#N/A</v>
      </c>
      <c r="O529">
        <f ca="1">VLOOKUP($H529,'Raw data'!$A$3:$L$1417,10,FALSE)</f>
        <v>21.5</v>
      </c>
      <c r="P529">
        <f ca="1">VLOOKUP($H529,'Raw data'!$M$3:$N$1243,2,FALSE)</f>
        <v>20.81</v>
      </c>
    </row>
    <row r="530" spans="1:16" x14ac:dyDescent="0.2">
      <c r="A530" s="13">
        <v>36321</v>
      </c>
      <c r="B530">
        <v>46.84</v>
      </c>
      <c r="E530" s="13">
        <f t="shared" si="33"/>
        <v>36487</v>
      </c>
      <c r="F530">
        <f t="shared" si="32"/>
        <v>29.97</v>
      </c>
      <c r="H530" s="13">
        <f t="shared" ca="1" si="34"/>
        <v>36501</v>
      </c>
      <c r="I530">
        <f t="shared" ca="1" si="35"/>
        <v>26.8</v>
      </c>
      <c r="J530">
        <f ca="1">VLOOKUP(H530,'Raw data'!$A$3:$L$1417,5,FALSE)</f>
        <v>18.3</v>
      </c>
      <c r="K530" t="e">
        <f ca="1">VLOOKUP($H530,'Raw data'!$A$3:$L$1417,10,FALSE)</f>
        <v>#N/A</v>
      </c>
      <c r="L530" t="e">
        <f ca="1">VLOOKUP($H530,'Raw data'!$A$3:$L$1417,7,FALSE)</f>
        <v>#N/A</v>
      </c>
      <c r="M530">
        <f ca="1">VLOOKUP($H530,'Raw data'!$A$3:$L$1417,8,FALSE)</f>
        <v>20</v>
      </c>
      <c r="N530" t="e">
        <f ca="1">VLOOKUP($H530,'Raw data'!$A$3:$L$1417,2,FALSE)</f>
        <v>#N/A</v>
      </c>
      <c r="O530" t="e">
        <f ca="1">VLOOKUP($H530,'Raw data'!$A$3:$L$1417,10,FALSE)</f>
        <v>#N/A</v>
      </c>
      <c r="P530">
        <f ca="1">VLOOKUP($H530,'Raw data'!$M$3:$N$1243,2,FALSE)</f>
        <v>20.5</v>
      </c>
    </row>
    <row r="531" spans="1:16" x14ac:dyDescent="0.2">
      <c r="A531" s="13">
        <v>36322</v>
      </c>
      <c r="B531">
        <v>32.07</v>
      </c>
      <c r="E531" s="13">
        <f t="shared" si="33"/>
        <v>36488</v>
      </c>
      <c r="F531">
        <f t="shared" si="32"/>
        <v>29.84</v>
      </c>
      <c r="H531" s="13">
        <f t="shared" ca="1" si="34"/>
        <v>36502</v>
      </c>
      <c r="I531">
        <f t="shared" ca="1" si="35"/>
        <v>25.85</v>
      </c>
      <c r="J531">
        <f ca="1">VLOOKUP(H531,'Raw data'!$A$3:$L$1417,5,FALSE)</f>
        <v>22.78</v>
      </c>
      <c r="K531">
        <f ca="1">VLOOKUP($H531,'Raw data'!$A$3:$L$1417,10,FALSE)</f>
        <v>25</v>
      </c>
      <c r="L531" t="e">
        <f ca="1">VLOOKUP($H531,'Raw data'!$A$3:$L$1417,7,FALSE)</f>
        <v>#N/A</v>
      </c>
      <c r="M531">
        <f ca="1">VLOOKUP($H531,'Raw data'!$A$3:$L$1417,8,FALSE)</f>
        <v>23.5</v>
      </c>
      <c r="N531" t="e">
        <f ca="1">VLOOKUP($H531,'Raw data'!$A$3:$L$1417,2,FALSE)</f>
        <v>#N/A</v>
      </c>
      <c r="O531">
        <f ca="1">VLOOKUP($H531,'Raw data'!$A$3:$L$1417,10,FALSE)</f>
        <v>25</v>
      </c>
      <c r="P531">
        <f ca="1">VLOOKUP($H531,'Raw data'!$M$3:$N$1243,2,FALSE)</f>
        <v>24.14</v>
      </c>
    </row>
    <row r="532" spans="1:16" x14ac:dyDescent="0.2">
      <c r="A532" s="13">
        <v>36323</v>
      </c>
      <c r="B532">
        <v>27.5</v>
      </c>
      <c r="E532" s="13">
        <f t="shared" si="33"/>
        <v>36490</v>
      </c>
      <c r="F532" t="e">
        <f t="shared" si="32"/>
        <v>#N/A</v>
      </c>
      <c r="H532" s="13">
        <f t="shared" ca="1" si="34"/>
        <v>36503</v>
      </c>
      <c r="I532">
        <f t="shared" ca="1" si="35"/>
        <v>25.41</v>
      </c>
      <c r="J532">
        <f ca="1">VLOOKUP(H532,'Raw data'!$A$3:$L$1417,5,FALSE)</f>
        <v>20.45</v>
      </c>
      <c r="K532">
        <f ca="1">VLOOKUP($H532,'Raw data'!$A$3:$L$1417,10,FALSE)</f>
        <v>23.5</v>
      </c>
      <c r="L532" t="e">
        <f ca="1">VLOOKUP($H532,'Raw data'!$A$3:$L$1417,7,FALSE)</f>
        <v>#N/A</v>
      </c>
      <c r="M532">
        <f ca="1">VLOOKUP($H532,'Raw data'!$A$3:$L$1417,8,FALSE)</f>
        <v>22</v>
      </c>
      <c r="N532" t="e">
        <f ca="1">VLOOKUP($H532,'Raw data'!$A$3:$L$1417,2,FALSE)</f>
        <v>#N/A</v>
      </c>
      <c r="O532">
        <f ca="1">VLOOKUP($H532,'Raw data'!$A$3:$L$1417,10,FALSE)</f>
        <v>23.5</v>
      </c>
      <c r="P532">
        <f ca="1">VLOOKUP($H532,'Raw data'!$M$3:$N$1243,2,FALSE)</f>
        <v>23.22</v>
      </c>
    </row>
    <row r="533" spans="1:16" x14ac:dyDescent="0.2">
      <c r="A533" s="13">
        <v>36324</v>
      </c>
      <c r="B533">
        <v>27.5</v>
      </c>
      <c r="E533" s="13">
        <f t="shared" si="33"/>
        <v>36493</v>
      </c>
      <c r="F533">
        <f t="shared" si="32"/>
        <v>34.880000000000003</v>
      </c>
      <c r="H533" s="13">
        <f t="shared" ca="1" si="34"/>
        <v>36504</v>
      </c>
      <c r="I533">
        <f t="shared" ca="1" si="35"/>
        <v>26.1</v>
      </c>
      <c r="J533">
        <f ca="1">VLOOKUP(H533,'Raw data'!$A$3:$L$1417,5,FALSE)</f>
        <v>18.100000000000001</v>
      </c>
      <c r="K533">
        <f ca="1">VLOOKUP($H533,'Raw data'!$A$3:$L$1417,10,FALSE)</f>
        <v>21</v>
      </c>
      <c r="L533" t="e">
        <f ca="1">VLOOKUP($H533,'Raw data'!$A$3:$L$1417,7,FALSE)</f>
        <v>#N/A</v>
      </c>
      <c r="M533">
        <f ca="1">VLOOKUP($H533,'Raw data'!$A$3:$L$1417,8,FALSE)</f>
        <v>22.25</v>
      </c>
      <c r="N533" t="e">
        <f ca="1">VLOOKUP($H533,'Raw data'!$A$3:$L$1417,2,FALSE)</f>
        <v>#N/A</v>
      </c>
      <c r="O533">
        <f ca="1">VLOOKUP($H533,'Raw data'!$A$3:$L$1417,10,FALSE)</f>
        <v>21</v>
      </c>
      <c r="P533">
        <f ca="1">VLOOKUP($H533,'Raw data'!$M$3:$N$1243,2,FALSE)</f>
        <v>20.92</v>
      </c>
    </row>
    <row r="534" spans="1:16" x14ac:dyDescent="0.2">
      <c r="A534" s="13">
        <v>36325</v>
      </c>
      <c r="B534">
        <v>37.14</v>
      </c>
      <c r="E534" s="13">
        <f t="shared" si="33"/>
        <v>36494</v>
      </c>
      <c r="F534">
        <f t="shared" si="32"/>
        <v>33.369999999999997</v>
      </c>
      <c r="H534" s="13">
        <f t="shared" ca="1" si="34"/>
        <v>36507</v>
      </c>
      <c r="I534">
        <f t="shared" ca="1" si="35"/>
        <v>28.35</v>
      </c>
      <c r="J534">
        <f ca="1">VLOOKUP(H534,'Raw data'!$A$3:$L$1417,5,FALSE)</f>
        <v>18.66</v>
      </c>
      <c r="K534">
        <f ca="1">VLOOKUP($H534,'Raw data'!$A$3:$L$1417,10,FALSE)</f>
        <v>20</v>
      </c>
      <c r="L534" t="e">
        <f ca="1">VLOOKUP($H534,'Raw data'!$A$3:$L$1417,7,FALSE)</f>
        <v>#N/A</v>
      </c>
      <c r="M534">
        <f ca="1">VLOOKUP($H534,'Raw data'!$A$3:$L$1417,8,FALSE)</f>
        <v>23</v>
      </c>
      <c r="N534" t="e">
        <f ca="1">VLOOKUP($H534,'Raw data'!$A$3:$L$1417,2,FALSE)</f>
        <v>#N/A</v>
      </c>
      <c r="O534">
        <f ca="1">VLOOKUP($H534,'Raw data'!$A$3:$L$1417,10,FALSE)</f>
        <v>20</v>
      </c>
      <c r="P534">
        <f ca="1">VLOOKUP($H534,'Raw data'!$M$3:$N$1243,2,FALSE)</f>
        <v>22.98</v>
      </c>
    </row>
    <row r="535" spans="1:16" x14ac:dyDescent="0.2">
      <c r="A535" s="13">
        <v>36326</v>
      </c>
      <c r="B535">
        <v>35.590000000000003</v>
      </c>
      <c r="E535" s="13">
        <f t="shared" si="33"/>
        <v>36495</v>
      </c>
      <c r="F535">
        <f t="shared" si="32"/>
        <v>33.32</v>
      </c>
      <c r="H535" s="13">
        <f t="shared" ca="1" si="34"/>
        <v>36508</v>
      </c>
      <c r="I535">
        <f t="shared" ca="1" si="35"/>
        <v>29.36</v>
      </c>
      <c r="J535">
        <f ca="1">VLOOKUP(H535,'Raw data'!$A$3:$L$1417,5,FALSE)</f>
        <v>17.829999999999998</v>
      </c>
      <c r="K535">
        <f ca="1">VLOOKUP($H535,'Raw data'!$A$3:$L$1417,10,FALSE)</f>
        <v>20.88</v>
      </c>
      <c r="L535" t="e">
        <f ca="1">VLOOKUP($H535,'Raw data'!$A$3:$L$1417,7,FALSE)</f>
        <v>#N/A</v>
      </c>
      <c r="M535" t="e">
        <f ca="1">VLOOKUP($H535,'Raw data'!$A$3:$L$1417,8,FALSE)</f>
        <v>#N/A</v>
      </c>
      <c r="N535" t="e">
        <f ca="1">VLOOKUP($H535,'Raw data'!$A$3:$L$1417,2,FALSE)</f>
        <v>#N/A</v>
      </c>
      <c r="O535">
        <f ca="1">VLOOKUP($H535,'Raw data'!$A$3:$L$1417,10,FALSE)</f>
        <v>20.88</v>
      </c>
      <c r="P535">
        <f ca="1">VLOOKUP($H535,'Raw data'!$M$3:$N$1243,2,FALSE)</f>
        <v>22.62</v>
      </c>
    </row>
    <row r="536" spans="1:16" x14ac:dyDescent="0.2">
      <c r="A536" s="13">
        <v>36327</v>
      </c>
      <c r="B536">
        <v>31.62</v>
      </c>
      <c r="E536" s="13">
        <f t="shared" si="33"/>
        <v>36496</v>
      </c>
      <c r="F536">
        <f t="shared" si="32"/>
        <v>31.83</v>
      </c>
      <c r="H536" s="13">
        <f t="shared" ca="1" si="34"/>
        <v>36509</v>
      </c>
      <c r="I536">
        <f t="shared" ca="1" si="35"/>
        <v>27.11</v>
      </c>
      <c r="J536">
        <f ca="1">VLOOKUP(H536,'Raw data'!$A$3:$L$1417,5,FALSE)</f>
        <v>18.72</v>
      </c>
      <c r="K536" t="e">
        <f ca="1">VLOOKUP($H536,'Raw data'!$A$3:$L$1417,10,FALSE)</f>
        <v>#N/A</v>
      </c>
      <c r="L536" t="e">
        <f ca="1">VLOOKUP($H536,'Raw data'!$A$3:$L$1417,7,FALSE)</f>
        <v>#N/A</v>
      </c>
      <c r="M536" t="e">
        <f ca="1">VLOOKUP($H536,'Raw data'!$A$3:$L$1417,8,FALSE)</f>
        <v>#N/A</v>
      </c>
      <c r="N536" t="e">
        <f ca="1">VLOOKUP($H536,'Raw data'!$A$3:$L$1417,2,FALSE)</f>
        <v>#N/A</v>
      </c>
      <c r="O536" t="e">
        <f ca="1">VLOOKUP($H536,'Raw data'!$A$3:$L$1417,10,FALSE)</f>
        <v>#N/A</v>
      </c>
      <c r="P536">
        <f ca="1">VLOOKUP($H536,'Raw data'!$M$3:$N$1243,2,FALSE)</f>
        <v>23.75</v>
      </c>
    </row>
    <row r="537" spans="1:16" x14ac:dyDescent="0.2">
      <c r="A537" s="13">
        <v>36328</v>
      </c>
      <c r="B537">
        <v>28.51</v>
      </c>
      <c r="E537" s="13">
        <f t="shared" si="33"/>
        <v>36497</v>
      </c>
      <c r="F537">
        <f t="shared" si="32"/>
        <v>30.62</v>
      </c>
      <c r="H537" s="13">
        <f t="shared" ca="1" si="34"/>
        <v>36510</v>
      </c>
      <c r="I537">
        <f t="shared" ca="1" si="35"/>
        <v>27</v>
      </c>
      <c r="J537">
        <f ca="1">VLOOKUP(H537,'Raw data'!$A$3:$L$1417,5,FALSE)</f>
        <v>23.95</v>
      </c>
      <c r="K537">
        <f ca="1">VLOOKUP($H537,'Raw data'!$A$3:$L$1417,10,FALSE)</f>
        <v>26</v>
      </c>
      <c r="L537" t="e">
        <f ca="1">VLOOKUP($H537,'Raw data'!$A$3:$L$1417,7,FALSE)</f>
        <v>#N/A</v>
      </c>
      <c r="M537" t="e">
        <f ca="1">VLOOKUP($H537,'Raw data'!$A$3:$L$1417,8,FALSE)</f>
        <v>#N/A</v>
      </c>
      <c r="N537" t="e">
        <f ca="1">VLOOKUP($H537,'Raw data'!$A$3:$L$1417,2,FALSE)</f>
        <v>#N/A</v>
      </c>
      <c r="O537">
        <f ca="1">VLOOKUP($H537,'Raw data'!$A$3:$L$1417,10,FALSE)</f>
        <v>26</v>
      </c>
      <c r="P537">
        <f ca="1">VLOOKUP($H537,'Raw data'!$M$3:$N$1243,2,FALSE)</f>
        <v>26.53</v>
      </c>
    </row>
    <row r="538" spans="1:16" x14ac:dyDescent="0.2">
      <c r="A538" s="13">
        <v>36329</v>
      </c>
      <c r="B538">
        <v>27.72</v>
      </c>
      <c r="E538" s="13">
        <f t="shared" si="33"/>
        <v>36500</v>
      </c>
      <c r="F538">
        <f t="shared" si="32"/>
        <v>29.53</v>
      </c>
      <c r="H538" s="13">
        <f t="shared" ca="1" si="34"/>
        <v>36511</v>
      </c>
      <c r="I538">
        <f t="shared" ca="1" si="35"/>
        <v>27.48</v>
      </c>
      <c r="J538">
        <f ca="1">VLOOKUP(H538,'Raw data'!$A$3:$L$1417,5,FALSE)</f>
        <v>25.64</v>
      </c>
      <c r="K538" t="e">
        <f ca="1">VLOOKUP($H538,'Raw data'!$A$3:$L$1417,10,FALSE)</f>
        <v>#N/A</v>
      </c>
      <c r="L538" t="e">
        <f ca="1">VLOOKUP($H538,'Raw data'!$A$3:$L$1417,7,FALSE)</f>
        <v>#N/A</v>
      </c>
      <c r="M538">
        <f ca="1">VLOOKUP($H538,'Raw data'!$A$3:$L$1417,8,FALSE)</f>
        <v>25</v>
      </c>
      <c r="N538" t="e">
        <f ca="1">VLOOKUP($H538,'Raw data'!$A$3:$L$1417,2,FALSE)</f>
        <v>#N/A</v>
      </c>
      <c r="O538" t="e">
        <f ca="1">VLOOKUP($H538,'Raw data'!$A$3:$L$1417,10,FALSE)</f>
        <v>#N/A</v>
      </c>
      <c r="P538">
        <f ca="1">VLOOKUP($H538,'Raw data'!$M$3:$N$1243,2,FALSE)</f>
        <v>26.79</v>
      </c>
    </row>
    <row r="539" spans="1:16" x14ac:dyDescent="0.2">
      <c r="A539" s="13">
        <v>36330</v>
      </c>
      <c r="B539">
        <v>27.5</v>
      </c>
      <c r="E539" s="13">
        <f t="shared" si="33"/>
        <v>36501</v>
      </c>
      <c r="F539">
        <f t="shared" si="32"/>
        <v>26.8</v>
      </c>
      <c r="H539" s="13">
        <f t="shared" ca="1" si="34"/>
        <v>36514</v>
      </c>
      <c r="I539">
        <f t="shared" ca="1" si="35"/>
        <v>28.77</v>
      </c>
      <c r="J539">
        <f ca="1">VLOOKUP(H539,'Raw data'!$A$3:$L$1417,5,FALSE)</f>
        <v>25.79</v>
      </c>
      <c r="K539" t="e">
        <f ca="1">VLOOKUP($H539,'Raw data'!$A$3:$L$1417,10,FALSE)</f>
        <v>#N/A</v>
      </c>
      <c r="L539" t="e">
        <f ca="1">VLOOKUP($H539,'Raw data'!$A$3:$L$1417,7,FALSE)</f>
        <v>#N/A</v>
      </c>
      <c r="M539">
        <f ca="1">VLOOKUP($H539,'Raw data'!$A$3:$L$1417,8,FALSE)</f>
        <v>27.75</v>
      </c>
      <c r="N539" t="e">
        <f ca="1">VLOOKUP($H539,'Raw data'!$A$3:$L$1417,2,FALSE)</f>
        <v>#N/A</v>
      </c>
      <c r="O539" t="e">
        <f ca="1">VLOOKUP($H539,'Raw data'!$A$3:$L$1417,10,FALSE)</f>
        <v>#N/A</v>
      </c>
      <c r="P539">
        <f ca="1">VLOOKUP($H539,'Raw data'!$M$3:$N$1243,2,FALSE)</f>
        <v>28.83</v>
      </c>
    </row>
    <row r="540" spans="1:16" x14ac:dyDescent="0.2">
      <c r="A540" s="13">
        <v>36331</v>
      </c>
      <c r="B540">
        <v>26.86</v>
      </c>
      <c r="E540" s="13">
        <f t="shared" si="33"/>
        <v>36502</v>
      </c>
      <c r="F540">
        <f t="shared" si="32"/>
        <v>25.85</v>
      </c>
      <c r="H540" s="13">
        <f t="shared" ca="1" si="34"/>
        <v>36515</v>
      </c>
      <c r="I540">
        <f t="shared" ca="1" si="35"/>
        <v>28.55</v>
      </c>
      <c r="J540">
        <f ca="1">VLOOKUP(H540,'Raw data'!$A$3:$L$1417,5,FALSE)</f>
        <v>29.33</v>
      </c>
      <c r="K540">
        <f ca="1">VLOOKUP($H540,'Raw data'!$A$3:$L$1417,10,FALSE)</f>
        <v>29</v>
      </c>
      <c r="L540" t="e">
        <f ca="1">VLOOKUP($H540,'Raw data'!$A$3:$L$1417,7,FALSE)</f>
        <v>#N/A</v>
      </c>
      <c r="M540">
        <f ca="1">VLOOKUP($H540,'Raw data'!$A$3:$L$1417,8,FALSE)</f>
        <v>27.67</v>
      </c>
      <c r="N540" t="e">
        <f ca="1">VLOOKUP($H540,'Raw data'!$A$3:$L$1417,2,FALSE)</f>
        <v>#N/A</v>
      </c>
      <c r="O540">
        <f ca="1">VLOOKUP($H540,'Raw data'!$A$3:$L$1417,10,FALSE)</f>
        <v>29</v>
      </c>
      <c r="P540">
        <f ca="1">VLOOKUP($H540,'Raw data'!$M$3:$N$1243,2,FALSE)</f>
        <v>28.93</v>
      </c>
    </row>
    <row r="541" spans="1:16" x14ac:dyDescent="0.2">
      <c r="A541" s="13">
        <v>36332</v>
      </c>
      <c r="B541">
        <v>34.5</v>
      </c>
      <c r="E541" s="13">
        <f t="shared" si="33"/>
        <v>36503</v>
      </c>
      <c r="F541">
        <f t="shared" si="32"/>
        <v>25.41</v>
      </c>
      <c r="H541" s="13">
        <f t="shared" ca="1" si="34"/>
        <v>36516</v>
      </c>
      <c r="I541">
        <f t="shared" ca="1" si="35"/>
        <v>30.4</v>
      </c>
      <c r="J541">
        <f ca="1">VLOOKUP(H541,'Raw data'!$A$3:$L$1417,5,FALSE)</f>
        <v>30.72</v>
      </c>
      <c r="K541">
        <f ca="1">VLOOKUP($H541,'Raw data'!$A$3:$L$1417,10,FALSE)</f>
        <v>31</v>
      </c>
      <c r="L541" t="e">
        <f ca="1">VLOOKUP($H541,'Raw data'!$A$3:$L$1417,7,FALSE)</f>
        <v>#N/A</v>
      </c>
      <c r="M541">
        <f ca="1">VLOOKUP($H541,'Raw data'!$A$3:$L$1417,8,FALSE)</f>
        <v>31</v>
      </c>
      <c r="N541" t="e">
        <f ca="1">VLOOKUP($H541,'Raw data'!$A$3:$L$1417,2,FALSE)</f>
        <v>#N/A</v>
      </c>
      <c r="O541">
        <f ca="1">VLOOKUP($H541,'Raw data'!$A$3:$L$1417,10,FALSE)</f>
        <v>31</v>
      </c>
      <c r="P541">
        <f ca="1">VLOOKUP($H541,'Raw data'!$M$3:$N$1243,2,FALSE)</f>
        <v>31.27</v>
      </c>
    </row>
    <row r="542" spans="1:16" x14ac:dyDescent="0.2">
      <c r="A542" s="13">
        <v>36333</v>
      </c>
      <c r="B542">
        <v>34.32</v>
      </c>
      <c r="E542" s="13">
        <f t="shared" si="33"/>
        <v>36504</v>
      </c>
      <c r="F542">
        <f t="shared" si="32"/>
        <v>26.1</v>
      </c>
      <c r="H542" s="13">
        <f t="shared" ca="1" si="34"/>
        <v>36517</v>
      </c>
      <c r="I542">
        <f t="shared" ca="1" si="35"/>
        <v>29.01</v>
      </c>
      <c r="J542">
        <f ca="1">VLOOKUP(H542,'Raw data'!$A$3:$L$1417,5,FALSE)</f>
        <v>18.8</v>
      </c>
      <c r="K542">
        <f ca="1">VLOOKUP($H542,'Raw data'!$A$3:$L$1417,10,FALSE)</f>
        <v>22.75</v>
      </c>
      <c r="L542" t="e">
        <f ca="1">VLOOKUP($H542,'Raw data'!$A$3:$L$1417,7,FALSE)</f>
        <v>#N/A</v>
      </c>
      <c r="M542">
        <f ca="1">VLOOKUP($H542,'Raw data'!$A$3:$L$1417,8,FALSE)</f>
        <v>29.65</v>
      </c>
      <c r="N542" t="e">
        <f ca="1">VLOOKUP($H542,'Raw data'!$A$3:$L$1417,2,FALSE)</f>
        <v>#N/A</v>
      </c>
      <c r="O542">
        <f ca="1">VLOOKUP($H542,'Raw data'!$A$3:$L$1417,10,FALSE)</f>
        <v>22.75</v>
      </c>
      <c r="P542">
        <f ca="1">VLOOKUP($H542,'Raw data'!$M$3:$N$1243,2,FALSE)</f>
        <v>25.45</v>
      </c>
    </row>
    <row r="543" spans="1:16" x14ac:dyDescent="0.2">
      <c r="A543" s="13">
        <v>36334</v>
      </c>
      <c r="B543">
        <v>33.979999999999997</v>
      </c>
      <c r="E543" s="13">
        <f t="shared" si="33"/>
        <v>36507</v>
      </c>
      <c r="F543">
        <f t="shared" si="32"/>
        <v>28.35</v>
      </c>
      <c r="H543" s="13">
        <f t="shared" ca="1" si="34"/>
        <v>36521</v>
      </c>
      <c r="I543">
        <f t="shared" ca="1" si="35"/>
        <v>28.88</v>
      </c>
      <c r="J543">
        <f ca="1">VLOOKUP(H543,'Raw data'!$A$3:$L$1417,5,FALSE)</f>
        <v>17.260000000000002</v>
      </c>
      <c r="K543" t="e">
        <f ca="1">VLOOKUP($H543,'Raw data'!$A$3:$L$1417,10,FALSE)</f>
        <v>#N/A</v>
      </c>
      <c r="L543" t="e">
        <f ca="1">VLOOKUP($H543,'Raw data'!$A$3:$L$1417,7,FALSE)</f>
        <v>#N/A</v>
      </c>
      <c r="M543">
        <f ca="1">VLOOKUP($H543,'Raw data'!$A$3:$L$1417,8,FALSE)</f>
        <v>24.1</v>
      </c>
      <c r="N543" t="e">
        <f ca="1">VLOOKUP($H543,'Raw data'!$A$3:$L$1417,2,FALSE)</f>
        <v>#N/A</v>
      </c>
      <c r="O543" t="e">
        <f ca="1">VLOOKUP($H543,'Raw data'!$A$3:$L$1417,10,FALSE)</f>
        <v>#N/A</v>
      </c>
      <c r="P543">
        <f ca="1">VLOOKUP($H543,'Raw data'!$M$3:$N$1243,2,FALSE)</f>
        <v>23.03</v>
      </c>
    </row>
    <row r="544" spans="1:16" x14ac:dyDescent="0.2">
      <c r="A544" s="13">
        <v>36335</v>
      </c>
      <c r="B544">
        <v>41.05</v>
      </c>
      <c r="E544" s="13">
        <f t="shared" si="33"/>
        <v>36508</v>
      </c>
      <c r="F544">
        <f t="shared" si="32"/>
        <v>29.36</v>
      </c>
      <c r="H544" s="13">
        <f t="shared" ca="1" si="34"/>
        <v>36522</v>
      </c>
      <c r="I544">
        <f t="shared" ca="1" si="35"/>
        <v>29.56</v>
      </c>
      <c r="J544">
        <f ca="1">VLOOKUP(H544,'Raw data'!$A$3:$L$1417,5,FALSE)</f>
        <v>17.350000000000001</v>
      </c>
      <c r="K544">
        <f ca="1">VLOOKUP($H544,'Raw data'!$A$3:$L$1417,10,FALSE)</f>
        <v>21</v>
      </c>
      <c r="L544" t="e">
        <f ca="1">VLOOKUP($H544,'Raw data'!$A$3:$L$1417,7,FALSE)</f>
        <v>#N/A</v>
      </c>
      <c r="M544">
        <f ca="1">VLOOKUP($H544,'Raw data'!$A$3:$L$1417,8,FALSE)</f>
        <v>25.5</v>
      </c>
      <c r="N544" t="e">
        <f ca="1">VLOOKUP($H544,'Raw data'!$A$3:$L$1417,2,FALSE)</f>
        <v>#N/A</v>
      </c>
      <c r="O544">
        <f ca="1">VLOOKUP($H544,'Raw data'!$A$3:$L$1417,10,FALSE)</f>
        <v>21</v>
      </c>
      <c r="P544">
        <f ca="1">VLOOKUP($H544,'Raw data'!$M$3:$N$1243,2,FALSE)</f>
        <v>21.94</v>
      </c>
    </row>
    <row r="545" spans="1:16" x14ac:dyDescent="0.2">
      <c r="A545" s="13">
        <v>36336</v>
      </c>
      <c r="B545">
        <v>74.14</v>
      </c>
      <c r="E545" s="13">
        <f t="shared" si="33"/>
        <v>36509</v>
      </c>
      <c r="F545">
        <f t="shared" si="32"/>
        <v>27.11</v>
      </c>
      <c r="H545" s="13">
        <f t="shared" ca="1" si="34"/>
        <v>36523</v>
      </c>
      <c r="I545">
        <f t="shared" ca="1" si="35"/>
        <v>28.58</v>
      </c>
      <c r="J545">
        <f ca="1">VLOOKUP(H545,'Raw data'!$A$3:$L$1417,5,FALSE)</f>
        <v>17.61</v>
      </c>
      <c r="K545">
        <f ca="1">VLOOKUP($H545,'Raw data'!$A$3:$L$1417,10,FALSE)</f>
        <v>20.25</v>
      </c>
      <c r="L545" t="e">
        <f ca="1">VLOOKUP($H545,'Raw data'!$A$3:$L$1417,7,FALSE)</f>
        <v>#N/A</v>
      </c>
      <c r="M545">
        <f ca="1">VLOOKUP($H545,'Raw data'!$A$3:$L$1417,8,FALSE)</f>
        <v>25.5</v>
      </c>
      <c r="N545" t="e">
        <f ca="1">VLOOKUP($H545,'Raw data'!$A$3:$L$1417,2,FALSE)</f>
        <v>#N/A</v>
      </c>
      <c r="O545">
        <f ca="1">VLOOKUP($H545,'Raw data'!$A$3:$L$1417,10,FALSE)</f>
        <v>20.25</v>
      </c>
      <c r="P545">
        <f ca="1">VLOOKUP($H545,'Raw data'!$M$3:$N$1243,2,FALSE)</f>
        <v>21.19</v>
      </c>
    </row>
    <row r="546" spans="1:16" x14ac:dyDescent="0.2">
      <c r="A546" s="13">
        <v>36339</v>
      </c>
      <c r="B546">
        <v>100.91</v>
      </c>
      <c r="E546" s="13">
        <f t="shared" si="33"/>
        <v>36510</v>
      </c>
      <c r="F546">
        <f t="shared" si="32"/>
        <v>27</v>
      </c>
      <c r="H546" s="13">
        <f t="shared" ca="1" si="34"/>
        <v>36524</v>
      </c>
      <c r="I546">
        <f t="shared" ca="1" si="35"/>
        <v>26.45</v>
      </c>
      <c r="J546">
        <f ca="1">VLOOKUP(H546,'Raw data'!$A$3:$L$1417,5,FALSE)</f>
        <v>14.69</v>
      </c>
      <c r="K546">
        <f ca="1">VLOOKUP($H546,'Raw data'!$A$3:$L$1417,10,FALSE)</f>
        <v>18.5</v>
      </c>
      <c r="L546" t="e">
        <f ca="1">VLOOKUP($H546,'Raw data'!$A$3:$L$1417,7,FALSE)</f>
        <v>#N/A</v>
      </c>
      <c r="M546">
        <f ca="1">VLOOKUP($H546,'Raw data'!$A$3:$L$1417,8,FALSE)</f>
        <v>21</v>
      </c>
      <c r="N546" t="e">
        <f ca="1">VLOOKUP($H546,'Raw data'!$A$3:$L$1417,2,FALSE)</f>
        <v>#N/A</v>
      </c>
      <c r="O546">
        <f ca="1">VLOOKUP($H546,'Raw data'!$A$3:$L$1417,10,FALSE)</f>
        <v>18.5</v>
      </c>
      <c r="P546">
        <f ca="1">VLOOKUP($H546,'Raw data'!$M$3:$N$1243,2,FALSE)</f>
        <v>18.97</v>
      </c>
    </row>
    <row r="547" spans="1:16" x14ac:dyDescent="0.2">
      <c r="A547" s="13">
        <v>36340</v>
      </c>
      <c r="B547">
        <v>92.9</v>
      </c>
      <c r="E547" s="13">
        <f t="shared" si="33"/>
        <v>36511</v>
      </c>
      <c r="F547">
        <f t="shared" si="32"/>
        <v>27.48</v>
      </c>
      <c r="H547" s="13">
        <f t="shared" ca="1" si="34"/>
        <v>36528</v>
      </c>
      <c r="I547">
        <f t="shared" ca="1" si="35"/>
        <v>32.28</v>
      </c>
      <c r="J547">
        <f ca="1">VLOOKUP(H547,'Raw data'!$A$3:$L$1417,5,FALSE)</f>
        <v>18.170000000000002</v>
      </c>
      <c r="K547">
        <f ca="1">VLOOKUP($H547,'Raw data'!$A$3:$L$1417,10,FALSE)</f>
        <v>18</v>
      </c>
      <c r="L547" t="e">
        <f ca="1">VLOOKUP($H547,'Raw data'!$A$3:$L$1417,7,FALSE)</f>
        <v>#N/A</v>
      </c>
      <c r="M547">
        <f ca="1">VLOOKUP($H547,'Raw data'!$A$3:$L$1417,8,FALSE)</f>
        <v>24</v>
      </c>
      <c r="N547" t="e">
        <f ca="1">VLOOKUP($H547,'Raw data'!$A$3:$L$1417,2,FALSE)</f>
        <v>#N/A</v>
      </c>
      <c r="O547">
        <f ca="1">VLOOKUP($H547,'Raw data'!$A$3:$L$1417,10,FALSE)</f>
        <v>18</v>
      </c>
      <c r="P547">
        <f ca="1">VLOOKUP($H547,'Raw data'!$M$3:$N$1243,2,FALSE)</f>
        <v>23.77</v>
      </c>
    </row>
    <row r="548" spans="1:16" x14ac:dyDescent="0.2">
      <c r="A548" s="13">
        <v>36341</v>
      </c>
      <c r="B548">
        <v>112.85</v>
      </c>
      <c r="E548" s="13">
        <f t="shared" si="33"/>
        <v>36514</v>
      </c>
      <c r="F548">
        <f t="shared" si="32"/>
        <v>28.77</v>
      </c>
      <c r="H548" s="13">
        <f t="shared" ca="1" si="34"/>
        <v>36529</v>
      </c>
      <c r="I548">
        <f t="shared" ca="1" si="35"/>
        <v>26.83</v>
      </c>
      <c r="J548">
        <f ca="1">VLOOKUP(H548,'Raw data'!$A$3:$L$1417,5,FALSE)</f>
        <v>15.66</v>
      </c>
      <c r="K548" t="e">
        <f ca="1">VLOOKUP($H548,'Raw data'!$A$3:$L$1417,10,FALSE)</f>
        <v>#N/A</v>
      </c>
      <c r="L548" t="e">
        <f ca="1">VLOOKUP($H548,'Raw data'!$A$3:$L$1417,7,FALSE)</f>
        <v>#N/A</v>
      </c>
      <c r="M548" t="e">
        <f ca="1">VLOOKUP($H548,'Raw data'!$A$3:$L$1417,8,FALSE)</f>
        <v>#N/A</v>
      </c>
      <c r="N548" t="e">
        <f ca="1">VLOOKUP($H548,'Raw data'!$A$3:$L$1417,2,FALSE)</f>
        <v>#N/A</v>
      </c>
      <c r="O548" t="e">
        <f ca="1">VLOOKUP($H548,'Raw data'!$A$3:$L$1417,10,FALSE)</f>
        <v>#N/A</v>
      </c>
      <c r="P548">
        <f ca="1">VLOOKUP($H548,'Raw data'!$M$3:$N$1243,2,FALSE)</f>
        <v>20.36</v>
      </c>
    </row>
    <row r="549" spans="1:16" x14ac:dyDescent="0.2">
      <c r="A549" s="13">
        <v>36342</v>
      </c>
      <c r="B549">
        <v>47.54</v>
      </c>
      <c r="E549" s="13">
        <f t="shared" si="33"/>
        <v>36515</v>
      </c>
      <c r="F549">
        <f t="shared" si="32"/>
        <v>28.55</v>
      </c>
      <c r="H549" s="13">
        <f t="shared" ca="1" si="34"/>
        <v>36530</v>
      </c>
      <c r="I549">
        <f t="shared" ca="1" si="35"/>
        <v>27.73</v>
      </c>
      <c r="J549">
        <f ca="1">VLOOKUP(H549,'Raw data'!$A$3:$L$1417,5,FALSE)</f>
        <v>19.71</v>
      </c>
      <c r="K549">
        <f ca="1">VLOOKUP($H549,'Raw data'!$A$3:$L$1417,10,FALSE)</f>
        <v>20.67</v>
      </c>
      <c r="L549" t="e">
        <f ca="1">VLOOKUP($H549,'Raw data'!$A$3:$L$1417,7,FALSE)</f>
        <v>#N/A</v>
      </c>
      <c r="M549">
        <f ca="1">VLOOKUP($H549,'Raw data'!$A$3:$L$1417,8,FALSE)</f>
        <v>26</v>
      </c>
      <c r="N549" t="e">
        <f ca="1">VLOOKUP($H549,'Raw data'!$A$3:$L$1417,2,FALSE)</f>
        <v>#N/A</v>
      </c>
      <c r="O549">
        <f ca="1">VLOOKUP($H549,'Raw data'!$A$3:$L$1417,10,FALSE)</f>
        <v>20.67</v>
      </c>
      <c r="P549">
        <f ca="1">VLOOKUP($H549,'Raw data'!$M$3:$N$1243,2,FALSE)</f>
        <v>22.03</v>
      </c>
    </row>
    <row r="550" spans="1:16" x14ac:dyDescent="0.2">
      <c r="A550" s="13">
        <v>36343</v>
      </c>
      <c r="B550">
        <v>51.2</v>
      </c>
      <c r="E550" s="13">
        <f t="shared" si="33"/>
        <v>36516</v>
      </c>
      <c r="F550">
        <f t="shared" si="32"/>
        <v>30.4</v>
      </c>
      <c r="H550" s="13">
        <f t="shared" ca="1" si="34"/>
        <v>36531</v>
      </c>
      <c r="I550">
        <f t="shared" ca="1" si="35"/>
        <v>34.79</v>
      </c>
      <c r="J550">
        <f ca="1">VLOOKUP(H550,'Raw data'!$A$3:$L$1417,5,FALSE)</f>
        <v>21.13</v>
      </c>
      <c r="K550">
        <f ca="1">VLOOKUP($H550,'Raw data'!$A$3:$L$1417,10,FALSE)</f>
        <v>24.25</v>
      </c>
      <c r="L550" t="e">
        <f ca="1">VLOOKUP($H550,'Raw data'!$A$3:$L$1417,7,FALSE)</f>
        <v>#N/A</v>
      </c>
      <c r="M550">
        <f ca="1">VLOOKUP($H550,'Raw data'!$A$3:$L$1417,8,FALSE)</f>
        <v>23.23</v>
      </c>
      <c r="N550" t="e">
        <f ca="1">VLOOKUP($H550,'Raw data'!$A$3:$L$1417,2,FALSE)</f>
        <v>#N/A</v>
      </c>
      <c r="O550">
        <f ca="1">VLOOKUP($H550,'Raw data'!$A$3:$L$1417,10,FALSE)</f>
        <v>24.25</v>
      </c>
      <c r="P550">
        <f ca="1">VLOOKUP($H550,'Raw data'!$M$3:$N$1243,2,FALSE)</f>
        <v>23.96</v>
      </c>
    </row>
    <row r="551" spans="1:16" x14ac:dyDescent="0.2">
      <c r="A551" s="13">
        <v>36344</v>
      </c>
      <c r="B551">
        <v>44.5</v>
      </c>
      <c r="E551" s="13">
        <f t="shared" si="33"/>
        <v>36517</v>
      </c>
      <c r="F551">
        <f t="shared" si="32"/>
        <v>29.01</v>
      </c>
      <c r="H551" s="13">
        <f t="shared" ca="1" si="34"/>
        <v>36532</v>
      </c>
      <c r="I551">
        <f t="shared" ca="1" si="35"/>
        <v>31.04</v>
      </c>
      <c r="J551">
        <f ca="1">VLOOKUP(H551,'Raw data'!$A$3:$L$1417,5,FALSE)</f>
        <v>19.940000000000001</v>
      </c>
      <c r="K551">
        <f ca="1">VLOOKUP($H551,'Raw data'!$A$3:$L$1417,10,FALSE)</f>
        <v>20.25</v>
      </c>
      <c r="L551" t="e">
        <f ca="1">VLOOKUP($H551,'Raw data'!$A$3:$L$1417,7,FALSE)</f>
        <v>#N/A</v>
      </c>
      <c r="M551">
        <f ca="1">VLOOKUP($H551,'Raw data'!$A$3:$L$1417,8,FALSE)</f>
        <v>23.87</v>
      </c>
      <c r="N551" t="e">
        <f ca="1">VLOOKUP($H551,'Raw data'!$A$3:$L$1417,2,FALSE)</f>
        <v>#N/A</v>
      </c>
      <c r="O551">
        <f ca="1">VLOOKUP($H551,'Raw data'!$A$3:$L$1417,10,FALSE)</f>
        <v>20.25</v>
      </c>
      <c r="P551">
        <f ca="1">VLOOKUP($H551,'Raw data'!$M$3:$N$1243,2,FALSE)</f>
        <v>23.76</v>
      </c>
    </row>
    <row r="552" spans="1:16" x14ac:dyDescent="0.2">
      <c r="A552" s="13">
        <v>36345</v>
      </c>
      <c r="B552">
        <v>44.5</v>
      </c>
      <c r="E552" s="13">
        <f t="shared" si="33"/>
        <v>36518</v>
      </c>
      <c r="F552" t="e">
        <f t="shared" si="32"/>
        <v>#N/A</v>
      </c>
      <c r="H552" s="13">
        <f t="shared" ca="1" si="34"/>
        <v>36535</v>
      </c>
      <c r="I552">
        <f t="shared" ca="1" si="35"/>
        <v>32.29</v>
      </c>
      <c r="J552">
        <f ca="1">VLOOKUP(H552,'Raw data'!$A$3:$L$1417,5,FALSE)</f>
        <v>16.21</v>
      </c>
      <c r="K552" t="e">
        <f ca="1">VLOOKUP($H552,'Raw data'!$A$3:$L$1417,10,FALSE)</f>
        <v>#N/A</v>
      </c>
      <c r="L552" t="e">
        <f ca="1">VLOOKUP($H552,'Raw data'!$A$3:$L$1417,7,FALSE)</f>
        <v>#N/A</v>
      </c>
      <c r="M552">
        <f ca="1">VLOOKUP($H552,'Raw data'!$A$3:$L$1417,8,FALSE)</f>
        <v>22.92</v>
      </c>
      <c r="N552" t="e">
        <f ca="1">VLOOKUP($H552,'Raw data'!$A$3:$L$1417,2,FALSE)</f>
        <v>#N/A</v>
      </c>
      <c r="O552" t="e">
        <f ca="1">VLOOKUP($H552,'Raw data'!$A$3:$L$1417,10,FALSE)</f>
        <v>#N/A</v>
      </c>
      <c r="P552">
        <f ca="1">VLOOKUP($H552,'Raw data'!$M$3:$N$1243,2,FALSE)</f>
        <v>21.81</v>
      </c>
    </row>
    <row r="553" spans="1:16" x14ac:dyDescent="0.2">
      <c r="A553" s="13">
        <v>36347</v>
      </c>
      <c r="B553">
        <v>165</v>
      </c>
      <c r="E553" s="13">
        <f t="shared" si="33"/>
        <v>36521</v>
      </c>
      <c r="F553">
        <f t="shared" si="32"/>
        <v>28.88</v>
      </c>
      <c r="H553" s="13">
        <f t="shared" ca="1" si="34"/>
        <v>36536</v>
      </c>
      <c r="I553">
        <f t="shared" ca="1" si="35"/>
        <v>32.909999999999997</v>
      </c>
      <c r="J553">
        <f ca="1">VLOOKUP(H553,'Raw data'!$A$3:$L$1417,5,FALSE)</f>
        <v>16.11</v>
      </c>
      <c r="K553" t="e">
        <f ca="1">VLOOKUP($H553,'Raw data'!$A$3:$L$1417,10,FALSE)</f>
        <v>#N/A</v>
      </c>
      <c r="L553">
        <f ca="1">VLOOKUP($H553,'Raw data'!$A$3:$L$1417,7,FALSE)</f>
        <v>24</v>
      </c>
      <c r="M553">
        <f ca="1">VLOOKUP($H553,'Raw data'!$A$3:$L$1417,8,FALSE)</f>
        <v>23.03</v>
      </c>
      <c r="N553" t="e">
        <f ca="1">VLOOKUP($H553,'Raw data'!$A$3:$L$1417,2,FALSE)</f>
        <v>#N/A</v>
      </c>
      <c r="O553" t="e">
        <f ca="1">VLOOKUP($H553,'Raw data'!$A$3:$L$1417,10,FALSE)</f>
        <v>#N/A</v>
      </c>
      <c r="P553">
        <f ca="1">VLOOKUP($H553,'Raw data'!$M$3:$N$1243,2,FALSE)</f>
        <v>21.48</v>
      </c>
    </row>
    <row r="554" spans="1:16" x14ac:dyDescent="0.2">
      <c r="A554" s="13">
        <v>36348</v>
      </c>
      <c r="B554">
        <v>151.82</v>
      </c>
      <c r="E554" s="13">
        <f t="shared" si="33"/>
        <v>36522</v>
      </c>
      <c r="F554">
        <f t="shared" si="32"/>
        <v>29.56</v>
      </c>
      <c r="H554" s="13">
        <f t="shared" ca="1" si="34"/>
        <v>36537</v>
      </c>
      <c r="I554">
        <f t="shared" ca="1" si="35"/>
        <v>33.130000000000003</v>
      </c>
      <c r="J554">
        <f ca="1">VLOOKUP(H554,'Raw data'!$A$3:$L$1417,5,FALSE)</f>
        <v>15.24</v>
      </c>
      <c r="K554">
        <f ca="1">VLOOKUP($H554,'Raw data'!$A$3:$L$1417,10,FALSE)</f>
        <v>17</v>
      </c>
      <c r="L554" t="e">
        <f ca="1">VLOOKUP($H554,'Raw data'!$A$3:$L$1417,7,FALSE)</f>
        <v>#N/A</v>
      </c>
      <c r="M554">
        <f ca="1">VLOOKUP($H554,'Raw data'!$A$3:$L$1417,8,FALSE)</f>
        <v>23.5</v>
      </c>
      <c r="N554" t="e">
        <f ca="1">VLOOKUP($H554,'Raw data'!$A$3:$L$1417,2,FALSE)</f>
        <v>#N/A</v>
      </c>
      <c r="O554">
        <f ca="1">VLOOKUP($H554,'Raw data'!$A$3:$L$1417,10,FALSE)</f>
        <v>17</v>
      </c>
      <c r="P554">
        <f ca="1">VLOOKUP($H554,'Raw data'!$M$3:$N$1243,2,FALSE)</f>
        <v>21.28</v>
      </c>
    </row>
    <row r="555" spans="1:16" x14ac:dyDescent="0.2">
      <c r="A555" s="13">
        <v>36349</v>
      </c>
      <c r="B555">
        <v>40.68</v>
      </c>
      <c r="E555" s="13">
        <f t="shared" si="33"/>
        <v>36523</v>
      </c>
      <c r="F555">
        <f t="shared" si="32"/>
        <v>28.58</v>
      </c>
      <c r="H555" s="13">
        <f t="shared" ca="1" si="34"/>
        <v>36538</v>
      </c>
      <c r="I555">
        <f t="shared" ca="1" si="35"/>
        <v>32.18</v>
      </c>
      <c r="J555">
        <f ca="1">VLOOKUP(H555,'Raw data'!$A$3:$L$1417,5,FALSE)</f>
        <v>16.87</v>
      </c>
      <c r="K555">
        <f ca="1">VLOOKUP($H555,'Raw data'!$A$3:$L$1417,10,FALSE)</f>
        <v>18.5</v>
      </c>
      <c r="L555" t="e">
        <f ca="1">VLOOKUP($H555,'Raw data'!$A$3:$L$1417,7,FALSE)</f>
        <v>#N/A</v>
      </c>
      <c r="M555">
        <f ca="1">VLOOKUP($H555,'Raw data'!$A$3:$L$1417,8,FALSE)</f>
        <v>24.45</v>
      </c>
      <c r="N555" t="e">
        <f ca="1">VLOOKUP($H555,'Raw data'!$A$3:$L$1417,2,FALSE)</f>
        <v>#N/A</v>
      </c>
      <c r="O555">
        <f ca="1">VLOOKUP($H555,'Raw data'!$A$3:$L$1417,10,FALSE)</f>
        <v>18.5</v>
      </c>
      <c r="P555">
        <f ca="1">VLOOKUP($H555,'Raw data'!$M$3:$N$1243,2,FALSE)</f>
        <v>22.72</v>
      </c>
    </row>
    <row r="556" spans="1:16" x14ac:dyDescent="0.2">
      <c r="A556" s="13">
        <v>36350</v>
      </c>
      <c r="B556">
        <v>29.82</v>
      </c>
      <c r="E556" s="13">
        <f t="shared" si="33"/>
        <v>36524</v>
      </c>
      <c r="F556">
        <f t="shared" si="32"/>
        <v>26.45</v>
      </c>
      <c r="H556" s="13">
        <f t="shared" ca="1" si="34"/>
        <v>36539</v>
      </c>
      <c r="I556">
        <f t="shared" ca="1" si="35"/>
        <v>34.74</v>
      </c>
      <c r="J556">
        <f ca="1">VLOOKUP(H556,'Raw data'!$A$3:$L$1417,5,FALSE)</f>
        <v>19.88</v>
      </c>
      <c r="K556">
        <f ca="1">VLOOKUP($H556,'Raw data'!$A$3:$L$1417,10,FALSE)</f>
        <v>22</v>
      </c>
      <c r="L556" t="e">
        <f ca="1">VLOOKUP($H556,'Raw data'!$A$3:$L$1417,7,FALSE)</f>
        <v>#N/A</v>
      </c>
      <c r="M556">
        <f ca="1">VLOOKUP($H556,'Raw data'!$A$3:$L$1417,8,FALSE)</f>
        <v>27.63</v>
      </c>
      <c r="N556" t="e">
        <f ca="1">VLOOKUP($H556,'Raw data'!$A$3:$L$1417,2,FALSE)</f>
        <v>#N/A</v>
      </c>
      <c r="O556">
        <f ca="1">VLOOKUP($H556,'Raw data'!$A$3:$L$1417,10,FALSE)</f>
        <v>22</v>
      </c>
      <c r="P556">
        <f ca="1">VLOOKUP($H556,'Raw data'!$M$3:$N$1243,2,FALSE)</f>
        <v>28.74</v>
      </c>
    </row>
    <row r="557" spans="1:16" x14ac:dyDescent="0.2">
      <c r="A557" s="13">
        <v>36351</v>
      </c>
      <c r="B557">
        <v>28</v>
      </c>
      <c r="E557" s="13">
        <f t="shared" si="33"/>
        <v>36525</v>
      </c>
      <c r="F557" t="e">
        <f t="shared" si="32"/>
        <v>#N/A</v>
      </c>
      <c r="H557" s="13">
        <f t="shared" ca="1" si="34"/>
        <v>36542</v>
      </c>
      <c r="I557">
        <f t="shared" ca="1" si="35"/>
        <v>48.89</v>
      </c>
      <c r="J557">
        <f ca="1">VLOOKUP(H557,'Raw data'!$A$3:$L$1417,5,FALSE)</f>
        <v>17.57</v>
      </c>
      <c r="K557" t="e">
        <f ca="1">VLOOKUP($H557,'Raw data'!$A$3:$L$1417,10,FALSE)</f>
        <v>#N/A</v>
      </c>
      <c r="L557" t="e">
        <f ca="1">VLOOKUP($H557,'Raw data'!$A$3:$L$1417,7,FALSE)</f>
        <v>#N/A</v>
      </c>
      <c r="M557">
        <f ca="1">VLOOKUP($H557,'Raw data'!$A$3:$L$1417,8,FALSE)</f>
        <v>29</v>
      </c>
      <c r="N557" t="e">
        <f ca="1">VLOOKUP($H557,'Raw data'!$A$3:$L$1417,2,FALSE)</f>
        <v>#N/A</v>
      </c>
      <c r="O557" t="e">
        <f ca="1">VLOOKUP($H557,'Raw data'!$A$3:$L$1417,10,FALSE)</f>
        <v>#N/A</v>
      </c>
      <c r="P557">
        <f ca="1">VLOOKUP($H557,'Raw data'!$M$3:$N$1243,2,FALSE)</f>
        <v>27.26</v>
      </c>
    </row>
    <row r="558" spans="1:16" x14ac:dyDescent="0.2">
      <c r="A558" s="13">
        <v>36352</v>
      </c>
      <c r="B558">
        <v>28</v>
      </c>
      <c r="E558" s="13">
        <f t="shared" si="33"/>
        <v>36528</v>
      </c>
      <c r="F558">
        <f t="shared" si="32"/>
        <v>32.28</v>
      </c>
      <c r="H558" s="13">
        <f t="shared" ca="1" si="34"/>
        <v>36543</v>
      </c>
      <c r="I558">
        <f t="shared" ca="1" si="35"/>
        <v>60.15</v>
      </c>
      <c r="J558">
        <f ca="1">VLOOKUP(H558,'Raw data'!$A$3:$L$1417,5,FALSE)</f>
        <v>24.89</v>
      </c>
      <c r="K558" t="e">
        <f ca="1">VLOOKUP($H558,'Raw data'!$A$3:$L$1417,10,FALSE)</f>
        <v>#N/A</v>
      </c>
      <c r="L558">
        <f ca="1">VLOOKUP($H558,'Raw data'!$A$3:$L$1417,7,FALSE)</f>
        <v>32.5</v>
      </c>
      <c r="M558" t="e">
        <f ca="1">VLOOKUP($H558,'Raw data'!$A$3:$L$1417,8,FALSE)</f>
        <v>#N/A</v>
      </c>
      <c r="N558" t="e">
        <f ca="1">VLOOKUP($H558,'Raw data'!$A$3:$L$1417,2,FALSE)</f>
        <v>#N/A</v>
      </c>
      <c r="O558" t="e">
        <f ca="1">VLOOKUP($H558,'Raw data'!$A$3:$L$1417,10,FALSE)</f>
        <v>#N/A</v>
      </c>
      <c r="P558">
        <f ca="1">VLOOKUP($H558,'Raw data'!$M$3:$N$1243,2,FALSE)</f>
        <v>37.04</v>
      </c>
    </row>
    <row r="559" spans="1:16" x14ac:dyDescent="0.2">
      <c r="A559" s="13">
        <v>36353</v>
      </c>
      <c r="B559">
        <v>29.38</v>
      </c>
      <c r="E559" s="13">
        <f t="shared" si="33"/>
        <v>36529</v>
      </c>
      <c r="F559">
        <f t="shared" si="32"/>
        <v>26.83</v>
      </c>
      <c r="H559" s="13">
        <f t="shared" ca="1" si="34"/>
        <v>36544</v>
      </c>
      <c r="I559">
        <f t="shared" ca="1" si="35"/>
        <v>100.46</v>
      </c>
      <c r="J559">
        <f ca="1">VLOOKUP(H559,'Raw data'!$A$3:$L$1417,5,FALSE)</f>
        <v>26.19</v>
      </c>
      <c r="K559">
        <f ca="1">VLOOKUP($H559,'Raw data'!$A$3:$L$1417,10,FALSE)</f>
        <v>26</v>
      </c>
      <c r="L559" t="e">
        <f ca="1">VLOOKUP($H559,'Raw data'!$A$3:$L$1417,7,FALSE)</f>
        <v>#N/A</v>
      </c>
      <c r="M559" t="e">
        <f ca="1">VLOOKUP($H559,'Raw data'!$A$3:$L$1417,8,FALSE)</f>
        <v>#N/A</v>
      </c>
      <c r="N559" t="e">
        <f ca="1">VLOOKUP($H559,'Raw data'!$A$3:$L$1417,2,FALSE)</f>
        <v>#N/A</v>
      </c>
      <c r="O559">
        <f ca="1">VLOOKUP($H559,'Raw data'!$A$3:$L$1417,10,FALSE)</f>
        <v>26</v>
      </c>
      <c r="P559">
        <f ca="1">VLOOKUP($H559,'Raw data'!$M$3:$N$1243,2,FALSE)</f>
        <v>39.229999999999997</v>
      </c>
    </row>
    <row r="560" spans="1:16" x14ac:dyDescent="0.2">
      <c r="A560" s="13">
        <v>36354</v>
      </c>
      <c r="B560">
        <v>29.15</v>
      </c>
      <c r="E560" s="13">
        <f t="shared" si="33"/>
        <v>36530</v>
      </c>
      <c r="F560">
        <f t="shared" si="32"/>
        <v>27.73</v>
      </c>
      <c r="H560" s="13">
        <f t="shared" ca="1" si="34"/>
        <v>36545</v>
      </c>
      <c r="I560">
        <f t="shared" ca="1" si="35"/>
        <v>71.11</v>
      </c>
      <c r="J560">
        <f ca="1">VLOOKUP(H560,'Raw data'!$A$3:$L$1417,5,FALSE)</f>
        <v>29.42</v>
      </c>
      <c r="K560">
        <f ca="1">VLOOKUP($H560,'Raw data'!$A$3:$L$1417,10,FALSE)</f>
        <v>29</v>
      </c>
      <c r="L560" t="e">
        <f ca="1">VLOOKUP($H560,'Raw data'!$A$3:$L$1417,7,FALSE)</f>
        <v>#N/A</v>
      </c>
      <c r="M560">
        <f ca="1">VLOOKUP($H560,'Raw data'!$A$3:$L$1417,8,FALSE)</f>
        <v>42.5</v>
      </c>
      <c r="N560" t="e">
        <f ca="1">VLOOKUP($H560,'Raw data'!$A$3:$L$1417,2,FALSE)</f>
        <v>#N/A</v>
      </c>
      <c r="O560">
        <f ca="1">VLOOKUP($H560,'Raw data'!$A$3:$L$1417,10,FALSE)</f>
        <v>29</v>
      </c>
      <c r="P560">
        <f ca="1">VLOOKUP($H560,'Raw data'!$M$3:$N$1243,2,FALSE)</f>
        <v>37.340000000000003</v>
      </c>
    </row>
    <row r="561" spans="1:16" x14ac:dyDescent="0.2">
      <c r="A561" s="13">
        <v>36355</v>
      </c>
      <c r="B561">
        <v>28.53</v>
      </c>
      <c r="E561" s="13">
        <f t="shared" si="33"/>
        <v>36531</v>
      </c>
      <c r="F561">
        <f t="shared" si="32"/>
        <v>34.79</v>
      </c>
      <c r="H561" s="13">
        <f t="shared" ca="1" si="34"/>
        <v>36546</v>
      </c>
      <c r="I561">
        <f t="shared" ca="1" si="35"/>
        <v>86.29</v>
      </c>
      <c r="J561">
        <f ca="1">VLOOKUP(H561,'Raw data'!$A$3:$L$1417,5,FALSE)</f>
        <v>33.22</v>
      </c>
      <c r="K561" t="e">
        <f ca="1">VLOOKUP($H561,'Raw data'!$A$3:$L$1417,10,FALSE)</f>
        <v>#N/A</v>
      </c>
      <c r="L561" t="e">
        <f ca="1">VLOOKUP($H561,'Raw data'!$A$3:$L$1417,7,FALSE)</f>
        <v>#N/A</v>
      </c>
      <c r="M561">
        <f ca="1">VLOOKUP($H561,'Raw data'!$A$3:$L$1417,8,FALSE)</f>
        <v>44</v>
      </c>
      <c r="N561" t="e">
        <f ca="1">VLOOKUP($H561,'Raw data'!$A$3:$L$1417,2,FALSE)</f>
        <v>#N/A</v>
      </c>
      <c r="O561" t="e">
        <f ca="1">VLOOKUP($H561,'Raw data'!$A$3:$L$1417,10,FALSE)</f>
        <v>#N/A</v>
      </c>
      <c r="P561">
        <f ca="1">VLOOKUP($H561,'Raw data'!$M$3:$N$1243,2,FALSE)</f>
        <v>44.94</v>
      </c>
    </row>
    <row r="562" spans="1:16" x14ac:dyDescent="0.2">
      <c r="A562" s="13">
        <v>36356</v>
      </c>
      <c r="B562">
        <v>31.47</v>
      </c>
      <c r="E562" s="13">
        <f t="shared" si="33"/>
        <v>36532</v>
      </c>
      <c r="F562">
        <f t="shared" si="32"/>
        <v>31.04</v>
      </c>
      <c r="H562" s="13">
        <f t="shared" ca="1" si="34"/>
        <v>36549</v>
      </c>
      <c r="I562">
        <f t="shared" ca="1" si="35"/>
        <v>73.400000000000006</v>
      </c>
      <c r="J562">
        <f ca="1">VLOOKUP(H562,'Raw data'!$A$3:$L$1417,5,FALSE)</f>
        <v>32.78</v>
      </c>
      <c r="K562" t="e">
        <f ca="1">VLOOKUP($H562,'Raw data'!$A$3:$L$1417,10,FALSE)</f>
        <v>#N/A</v>
      </c>
      <c r="L562" t="e">
        <f ca="1">VLOOKUP($H562,'Raw data'!$A$3:$L$1417,7,FALSE)</f>
        <v>#N/A</v>
      </c>
      <c r="M562">
        <f ca="1">VLOOKUP($H562,'Raw data'!$A$3:$L$1417,8,FALSE)</f>
        <v>45</v>
      </c>
      <c r="N562" t="e">
        <f ca="1">VLOOKUP($H562,'Raw data'!$A$3:$L$1417,2,FALSE)</f>
        <v>#N/A</v>
      </c>
      <c r="O562" t="e">
        <f ca="1">VLOOKUP($H562,'Raw data'!$A$3:$L$1417,10,FALSE)</f>
        <v>#N/A</v>
      </c>
      <c r="P562">
        <f ca="1">VLOOKUP($H562,'Raw data'!$M$3:$N$1243,2,FALSE)</f>
        <v>39.31</v>
      </c>
    </row>
    <row r="563" spans="1:16" x14ac:dyDescent="0.2">
      <c r="A563" s="13">
        <v>36357</v>
      </c>
      <c r="B563">
        <v>55.71</v>
      </c>
      <c r="E563" s="13">
        <f t="shared" si="33"/>
        <v>36535</v>
      </c>
      <c r="F563">
        <f t="shared" si="32"/>
        <v>32.29</v>
      </c>
      <c r="H563" s="13">
        <f t="shared" ca="1" si="34"/>
        <v>36550</v>
      </c>
      <c r="I563">
        <f t="shared" ca="1" si="35"/>
        <v>44.36</v>
      </c>
      <c r="J563">
        <f ca="1">VLOOKUP(H563,'Raw data'!$A$3:$L$1417,5,FALSE)</f>
        <v>33.619999999999997</v>
      </c>
      <c r="K563">
        <f ca="1">VLOOKUP($H563,'Raw data'!$A$3:$L$1417,10,FALSE)</f>
        <v>40</v>
      </c>
      <c r="L563" t="e">
        <f ca="1">VLOOKUP($H563,'Raw data'!$A$3:$L$1417,7,FALSE)</f>
        <v>#N/A</v>
      </c>
      <c r="M563">
        <f ca="1">VLOOKUP($H563,'Raw data'!$A$3:$L$1417,8,FALSE)</f>
        <v>44.68</v>
      </c>
      <c r="N563" t="e">
        <f ca="1">VLOOKUP($H563,'Raw data'!$A$3:$L$1417,2,FALSE)</f>
        <v>#N/A</v>
      </c>
      <c r="O563">
        <f ca="1">VLOOKUP($H563,'Raw data'!$A$3:$L$1417,10,FALSE)</f>
        <v>40</v>
      </c>
      <c r="P563">
        <f ca="1">VLOOKUP($H563,'Raw data'!$M$3:$N$1243,2,FALSE)</f>
        <v>35.869999999999997</v>
      </c>
    </row>
    <row r="564" spans="1:16" x14ac:dyDescent="0.2">
      <c r="A564" s="13">
        <v>36358</v>
      </c>
      <c r="B564">
        <v>44.8</v>
      </c>
      <c r="E564" s="13">
        <f t="shared" si="33"/>
        <v>36536</v>
      </c>
      <c r="F564">
        <f t="shared" si="32"/>
        <v>32.909999999999997</v>
      </c>
      <c r="H564" s="13">
        <f t="shared" ca="1" si="34"/>
        <v>36551</v>
      </c>
      <c r="I564">
        <f t="shared" ca="1" si="35"/>
        <v>45.37</v>
      </c>
      <c r="J564">
        <f ca="1">VLOOKUP(H564,'Raw data'!$A$3:$L$1417,5,FALSE)</f>
        <v>51.28</v>
      </c>
      <c r="K564">
        <f ca="1">VLOOKUP($H564,'Raw data'!$A$3:$L$1417,10,FALSE)</f>
        <v>41</v>
      </c>
      <c r="L564" t="e">
        <f ca="1">VLOOKUP($H564,'Raw data'!$A$3:$L$1417,7,FALSE)</f>
        <v>#N/A</v>
      </c>
      <c r="M564" t="e">
        <f ca="1">VLOOKUP($H564,'Raw data'!$A$3:$L$1417,8,FALSE)</f>
        <v>#N/A</v>
      </c>
      <c r="N564" t="e">
        <f ca="1">VLOOKUP($H564,'Raw data'!$A$3:$L$1417,2,FALSE)</f>
        <v>#N/A</v>
      </c>
      <c r="O564">
        <f ca="1">VLOOKUP($H564,'Raw data'!$A$3:$L$1417,10,FALSE)</f>
        <v>41</v>
      </c>
      <c r="P564">
        <f ca="1">VLOOKUP($H564,'Raw data'!$M$3:$N$1243,2,FALSE)</f>
        <v>46.09</v>
      </c>
    </row>
    <row r="565" spans="1:16" x14ac:dyDescent="0.2">
      <c r="A565" s="13">
        <v>36359</v>
      </c>
      <c r="B565">
        <v>42</v>
      </c>
      <c r="E565" s="13">
        <f t="shared" si="33"/>
        <v>36537</v>
      </c>
      <c r="F565">
        <f t="shared" si="32"/>
        <v>33.130000000000003</v>
      </c>
      <c r="H565" s="13">
        <f t="shared" ca="1" si="34"/>
        <v>36552</v>
      </c>
      <c r="I565">
        <f t="shared" ca="1" si="35"/>
        <v>53.34</v>
      </c>
      <c r="J565">
        <f ca="1">VLOOKUP(H565,'Raw data'!$A$3:$L$1417,5,FALSE)</f>
        <v>50.13</v>
      </c>
      <c r="K565">
        <f ca="1">VLOOKUP($H565,'Raw data'!$A$3:$L$1417,10,FALSE)</f>
        <v>55</v>
      </c>
      <c r="L565" t="e">
        <f ca="1">VLOOKUP($H565,'Raw data'!$A$3:$L$1417,7,FALSE)</f>
        <v>#N/A</v>
      </c>
      <c r="M565">
        <f ca="1">VLOOKUP($H565,'Raw data'!$A$3:$L$1417,8,FALSE)</f>
        <v>50.5</v>
      </c>
      <c r="N565" t="e">
        <f ca="1">VLOOKUP($H565,'Raw data'!$A$3:$L$1417,2,FALSE)</f>
        <v>#N/A</v>
      </c>
      <c r="O565">
        <f ca="1">VLOOKUP($H565,'Raw data'!$A$3:$L$1417,10,FALSE)</f>
        <v>55</v>
      </c>
      <c r="P565">
        <f ca="1">VLOOKUP($H565,'Raw data'!$M$3:$N$1243,2,FALSE)</f>
        <v>45.94</v>
      </c>
    </row>
    <row r="566" spans="1:16" x14ac:dyDescent="0.2">
      <c r="A566" s="13">
        <v>36360</v>
      </c>
      <c r="B566">
        <v>90</v>
      </c>
      <c r="E566" s="13">
        <f t="shared" si="33"/>
        <v>36538</v>
      </c>
      <c r="F566">
        <f t="shared" si="32"/>
        <v>32.18</v>
      </c>
      <c r="H566" s="13">
        <f t="shared" ca="1" si="34"/>
        <v>36553</v>
      </c>
      <c r="I566">
        <f t="shared" ca="1" si="35"/>
        <v>53.56</v>
      </c>
      <c r="J566">
        <f ca="1">VLOOKUP(H566,'Raw data'!$A$3:$L$1417,5,FALSE)</f>
        <v>42.59</v>
      </c>
      <c r="K566">
        <f ca="1">VLOOKUP($H566,'Raw data'!$A$3:$L$1417,10,FALSE)</f>
        <v>43.5</v>
      </c>
      <c r="L566" t="e">
        <f ca="1">VLOOKUP($H566,'Raw data'!$A$3:$L$1417,7,FALSE)</f>
        <v>#N/A</v>
      </c>
      <c r="M566">
        <f ca="1">VLOOKUP($H566,'Raw data'!$A$3:$L$1417,8,FALSE)</f>
        <v>46.29</v>
      </c>
      <c r="N566" t="e">
        <f ca="1">VLOOKUP($H566,'Raw data'!$A$3:$L$1417,2,FALSE)</f>
        <v>#N/A</v>
      </c>
      <c r="O566">
        <f ca="1">VLOOKUP($H566,'Raw data'!$A$3:$L$1417,10,FALSE)</f>
        <v>43.5</v>
      </c>
      <c r="P566">
        <f ca="1">VLOOKUP($H566,'Raw data'!$M$3:$N$1243,2,FALSE)</f>
        <v>50.74</v>
      </c>
    </row>
    <row r="567" spans="1:16" x14ac:dyDescent="0.2">
      <c r="A567" s="13">
        <v>36361</v>
      </c>
      <c r="B567">
        <v>37.729999999999997</v>
      </c>
      <c r="E567" s="13">
        <f t="shared" si="33"/>
        <v>36539</v>
      </c>
      <c r="F567">
        <f t="shared" si="32"/>
        <v>34.74</v>
      </c>
      <c r="H567" s="13">
        <f t="shared" ca="1" si="34"/>
        <v>36556</v>
      </c>
      <c r="I567">
        <f t="shared" ca="1" si="35"/>
        <v>56.29</v>
      </c>
      <c r="J567">
        <f ca="1">VLOOKUP(H567,'Raw data'!$A$3:$L$1417,5,FALSE)</f>
        <v>26</v>
      </c>
      <c r="K567">
        <f ca="1">VLOOKUP($H567,'Raw data'!$A$3:$L$1417,10,FALSE)</f>
        <v>34.130000000000003</v>
      </c>
      <c r="L567">
        <f ca="1">VLOOKUP($H567,'Raw data'!$A$3:$L$1417,7,FALSE)</f>
        <v>47</v>
      </c>
      <c r="M567">
        <f ca="1">VLOOKUP($H567,'Raw data'!$A$3:$L$1417,8,FALSE)</f>
        <v>36.25</v>
      </c>
      <c r="N567" t="e">
        <f ca="1">VLOOKUP($H567,'Raw data'!$A$3:$L$1417,2,FALSE)</f>
        <v>#N/A</v>
      </c>
      <c r="O567">
        <f ca="1">VLOOKUP($H567,'Raw data'!$A$3:$L$1417,10,FALSE)</f>
        <v>34.130000000000003</v>
      </c>
      <c r="P567">
        <f ca="1">VLOOKUP($H567,'Raw data'!$M$3:$N$1243,2,FALSE)</f>
        <v>33.97</v>
      </c>
    </row>
    <row r="568" spans="1:16" x14ac:dyDescent="0.2">
      <c r="A568" s="13">
        <v>36362</v>
      </c>
      <c r="B568">
        <v>35.83</v>
      </c>
      <c r="E568" s="13">
        <f t="shared" si="33"/>
        <v>36542</v>
      </c>
      <c r="F568">
        <f t="shared" si="32"/>
        <v>48.89</v>
      </c>
      <c r="H568" s="13">
        <f t="shared" ca="1" si="34"/>
        <v>36557</v>
      </c>
      <c r="I568">
        <f t="shared" ca="1" si="35"/>
        <v>38.53</v>
      </c>
      <c r="J568">
        <f ca="1">VLOOKUP(H568,'Raw data'!$A$3:$L$1417,5,FALSE)</f>
        <v>27.06</v>
      </c>
      <c r="K568" t="e">
        <f ca="1">VLOOKUP($H568,'Raw data'!$A$3:$L$1417,10,FALSE)</f>
        <v>#N/A</v>
      </c>
      <c r="L568">
        <f ca="1">VLOOKUP($H568,'Raw data'!$A$3:$L$1417,7,FALSE)</f>
        <v>48</v>
      </c>
      <c r="M568">
        <f ca="1">VLOOKUP($H568,'Raw data'!$A$3:$L$1417,8,FALSE)</f>
        <v>37.83</v>
      </c>
      <c r="N568" t="e">
        <f ca="1">VLOOKUP($H568,'Raw data'!$A$3:$L$1417,2,FALSE)</f>
        <v>#N/A</v>
      </c>
      <c r="O568" t="e">
        <f ca="1">VLOOKUP($H568,'Raw data'!$A$3:$L$1417,10,FALSE)</f>
        <v>#N/A</v>
      </c>
      <c r="P568">
        <f ca="1">VLOOKUP($H568,'Raw data'!$M$3:$N$1243,2,FALSE)</f>
        <v>26.55</v>
      </c>
    </row>
    <row r="569" spans="1:16" x14ac:dyDescent="0.2">
      <c r="A569" s="13">
        <v>36363</v>
      </c>
      <c r="B569">
        <v>42.08</v>
      </c>
      <c r="E569" s="13">
        <f t="shared" si="33"/>
        <v>36543</v>
      </c>
      <c r="F569">
        <f t="shared" si="32"/>
        <v>60.15</v>
      </c>
      <c r="H569" s="13">
        <f t="shared" ca="1" si="34"/>
        <v>36558</v>
      </c>
      <c r="I569">
        <f t="shared" ca="1" si="35"/>
        <v>47.07</v>
      </c>
      <c r="J569">
        <f ca="1">VLOOKUP(H569,'Raw data'!$A$3:$L$1417,5,FALSE)</f>
        <v>30.9</v>
      </c>
      <c r="K569">
        <f ca="1">VLOOKUP($H569,'Raw data'!$A$3:$L$1417,10,FALSE)</f>
        <v>39.67</v>
      </c>
      <c r="L569" t="e">
        <f ca="1">VLOOKUP($H569,'Raw data'!$A$3:$L$1417,7,FALSE)</f>
        <v>#N/A</v>
      </c>
      <c r="M569">
        <f ca="1">VLOOKUP($H569,'Raw data'!$A$3:$L$1417,8,FALSE)</f>
        <v>39</v>
      </c>
      <c r="N569" t="e">
        <f ca="1">VLOOKUP($H569,'Raw data'!$A$3:$L$1417,2,FALSE)</f>
        <v>#N/A</v>
      </c>
      <c r="O569">
        <f ca="1">VLOOKUP($H569,'Raw data'!$A$3:$L$1417,10,FALSE)</f>
        <v>39.67</v>
      </c>
      <c r="P569">
        <f ca="1">VLOOKUP($H569,'Raw data'!$M$3:$N$1243,2,FALSE)</f>
        <v>32.880000000000003</v>
      </c>
    </row>
    <row r="570" spans="1:16" x14ac:dyDescent="0.2">
      <c r="A570" s="13">
        <v>36364</v>
      </c>
      <c r="B570">
        <v>99.38</v>
      </c>
      <c r="E570" s="13">
        <f t="shared" si="33"/>
        <v>36544</v>
      </c>
      <c r="F570">
        <f t="shared" si="32"/>
        <v>100.46</v>
      </c>
      <c r="H570" s="13">
        <f t="shared" ca="1" si="34"/>
        <v>36559</v>
      </c>
      <c r="I570">
        <f t="shared" ca="1" si="35"/>
        <v>46.85</v>
      </c>
      <c r="J570">
        <f ca="1">VLOOKUP(H570,'Raw data'!$A$3:$L$1417,5,FALSE)</f>
        <v>32.090000000000003</v>
      </c>
      <c r="K570">
        <f ca="1">VLOOKUP($H570,'Raw data'!$A$3:$L$1417,10,FALSE)</f>
        <v>37.5</v>
      </c>
      <c r="L570">
        <f ca="1">VLOOKUP($H570,'Raw data'!$A$3:$L$1417,7,FALSE)</f>
        <v>56</v>
      </c>
      <c r="M570">
        <f ca="1">VLOOKUP($H570,'Raw data'!$A$3:$L$1417,8,FALSE)</f>
        <v>47.33</v>
      </c>
      <c r="N570" t="e">
        <f ca="1">VLOOKUP($H570,'Raw data'!$A$3:$L$1417,2,FALSE)</f>
        <v>#N/A</v>
      </c>
      <c r="O570">
        <f ca="1">VLOOKUP($H570,'Raw data'!$A$3:$L$1417,10,FALSE)</f>
        <v>37.5</v>
      </c>
      <c r="P570">
        <f ca="1">VLOOKUP($H570,'Raw data'!$M$3:$N$1243,2,FALSE)</f>
        <v>37.94</v>
      </c>
    </row>
    <row r="571" spans="1:16" x14ac:dyDescent="0.2">
      <c r="A571" s="13">
        <v>36367</v>
      </c>
      <c r="B571">
        <v>102.86</v>
      </c>
      <c r="E571" s="13">
        <f t="shared" si="33"/>
        <v>36545</v>
      </c>
      <c r="F571">
        <f t="shared" si="32"/>
        <v>71.11</v>
      </c>
      <c r="H571" s="13">
        <f t="shared" ca="1" si="34"/>
        <v>36560</v>
      </c>
      <c r="I571">
        <f t="shared" ca="1" si="35"/>
        <v>47.28</v>
      </c>
      <c r="J571">
        <f ca="1">VLOOKUP(H571,'Raw data'!$A$3:$L$1417,5,FALSE)</f>
        <v>28.18</v>
      </c>
      <c r="K571">
        <f ca="1">VLOOKUP($H571,'Raw data'!$A$3:$L$1417,10,FALSE)</f>
        <v>35</v>
      </c>
      <c r="L571" t="e">
        <f ca="1">VLOOKUP($H571,'Raw data'!$A$3:$L$1417,7,FALSE)</f>
        <v>#N/A</v>
      </c>
      <c r="M571">
        <f ca="1">VLOOKUP($H571,'Raw data'!$A$3:$L$1417,8,FALSE)</f>
        <v>45.08</v>
      </c>
      <c r="N571" t="e">
        <f ca="1">VLOOKUP($H571,'Raw data'!$A$3:$L$1417,2,FALSE)</f>
        <v>#N/A</v>
      </c>
      <c r="O571">
        <f ca="1">VLOOKUP($H571,'Raw data'!$A$3:$L$1417,10,FALSE)</f>
        <v>35</v>
      </c>
      <c r="P571">
        <f ca="1">VLOOKUP($H571,'Raw data'!$M$3:$N$1243,2,FALSE)</f>
        <v>34.049999999999997</v>
      </c>
    </row>
    <row r="572" spans="1:16" x14ac:dyDescent="0.2">
      <c r="A572" s="13">
        <v>36368</v>
      </c>
      <c r="B572">
        <v>102.58</v>
      </c>
      <c r="E572" s="13">
        <f t="shared" si="33"/>
        <v>36546</v>
      </c>
      <c r="F572">
        <f t="shared" si="32"/>
        <v>86.29</v>
      </c>
      <c r="H572" s="13">
        <f t="shared" ca="1" si="34"/>
        <v>36563</v>
      </c>
      <c r="I572">
        <f t="shared" ca="1" si="35"/>
        <v>56.05</v>
      </c>
      <c r="J572">
        <f ca="1">VLOOKUP(H572,'Raw data'!$A$3:$L$1417,5,FALSE)</f>
        <v>30.64</v>
      </c>
      <c r="K572" t="e">
        <f ca="1">VLOOKUP($H572,'Raw data'!$A$3:$L$1417,10,FALSE)</f>
        <v>#N/A</v>
      </c>
      <c r="L572" t="e">
        <f ca="1">VLOOKUP($H572,'Raw data'!$A$3:$L$1417,7,FALSE)</f>
        <v>#N/A</v>
      </c>
      <c r="M572">
        <f ca="1">VLOOKUP($H572,'Raw data'!$A$3:$L$1417,8,FALSE)</f>
        <v>38</v>
      </c>
      <c r="N572" t="e">
        <f ca="1">VLOOKUP($H572,'Raw data'!$A$3:$L$1417,2,FALSE)</f>
        <v>#N/A</v>
      </c>
      <c r="O572" t="e">
        <f ca="1">VLOOKUP($H572,'Raw data'!$A$3:$L$1417,10,FALSE)</f>
        <v>#N/A</v>
      </c>
      <c r="P572">
        <f ca="1">VLOOKUP($H572,'Raw data'!$M$3:$N$1243,2,FALSE)</f>
        <v>34.65</v>
      </c>
    </row>
    <row r="573" spans="1:16" x14ac:dyDescent="0.2">
      <c r="A573" s="13">
        <v>36369</v>
      </c>
      <c r="B573">
        <v>54.94</v>
      </c>
      <c r="E573" s="13">
        <f t="shared" si="33"/>
        <v>36549</v>
      </c>
      <c r="F573">
        <f t="shared" si="32"/>
        <v>73.400000000000006</v>
      </c>
      <c r="H573" s="13">
        <f t="shared" ca="1" si="34"/>
        <v>36564</v>
      </c>
      <c r="I573">
        <f t="shared" ca="1" si="35"/>
        <v>47.45</v>
      </c>
      <c r="J573">
        <f ca="1">VLOOKUP(H573,'Raw data'!$A$3:$L$1417,5,FALSE)</f>
        <v>27.24</v>
      </c>
      <c r="K573" t="e">
        <f ca="1">VLOOKUP($H573,'Raw data'!$A$3:$L$1417,10,FALSE)</f>
        <v>#N/A</v>
      </c>
      <c r="L573" t="e">
        <f ca="1">VLOOKUP($H573,'Raw data'!$A$3:$L$1417,7,FALSE)</f>
        <v>#N/A</v>
      </c>
      <c r="M573">
        <f ca="1">VLOOKUP($H573,'Raw data'!$A$3:$L$1417,8,FALSE)</f>
        <v>39.06</v>
      </c>
      <c r="N573" t="e">
        <f ca="1">VLOOKUP($H573,'Raw data'!$A$3:$L$1417,2,FALSE)</f>
        <v>#N/A</v>
      </c>
      <c r="O573" t="e">
        <f ca="1">VLOOKUP($H573,'Raw data'!$A$3:$L$1417,10,FALSE)</f>
        <v>#N/A</v>
      </c>
      <c r="P573">
        <f ca="1">VLOOKUP($H573,'Raw data'!$M$3:$N$1243,2,FALSE)</f>
        <v>30.68</v>
      </c>
    </row>
    <row r="574" spans="1:16" x14ac:dyDescent="0.2">
      <c r="A574" s="13">
        <v>36370</v>
      </c>
      <c r="B574">
        <v>149.33000000000001</v>
      </c>
      <c r="E574" s="13">
        <f t="shared" si="33"/>
        <v>36550</v>
      </c>
      <c r="F574">
        <f t="shared" si="32"/>
        <v>44.36</v>
      </c>
      <c r="H574" s="13">
        <f t="shared" ca="1" si="34"/>
        <v>36565</v>
      </c>
      <c r="I574">
        <f t="shared" ca="1" si="35"/>
        <v>39.33</v>
      </c>
      <c r="J574">
        <f ca="1">VLOOKUP(H574,'Raw data'!$A$3:$L$1417,5,FALSE)</f>
        <v>20.3</v>
      </c>
      <c r="K574">
        <f ca="1">VLOOKUP($H574,'Raw data'!$A$3:$L$1417,10,FALSE)</f>
        <v>23.5</v>
      </c>
      <c r="L574" t="e">
        <f ca="1">VLOOKUP($H574,'Raw data'!$A$3:$L$1417,7,FALSE)</f>
        <v>#N/A</v>
      </c>
      <c r="M574">
        <f ca="1">VLOOKUP($H574,'Raw data'!$A$3:$L$1417,8,FALSE)</f>
        <v>29.75</v>
      </c>
      <c r="N574" t="e">
        <f ca="1">VLOOKUP($H574,'Raw data'!$A$3:$L$1417,2,FALSE)</f>
        <v>#N/A</v>
      </c>
      <c r="O574">
        <f ca="1">VLOOKUP($H574,'Raw data'!$A$3:$L$1417,10,FALSE)</f>
        <v>23.5</v>
      </c>
      <c r="P574">
        <f ca="1">VLOOKUP($H574,'Raw data'!$M$3:$N$1243,2,FALSE)</f>
        <v>24.05</v>
      </c>
    </row>
    <row r="575" spans="1:16" x14ac:dyDescent="0.2">
      <c r="A575" s="13">
        <v>36371</v>
      </c>
      <c r="B575">
        <v>201.5</v>
      </c>
      <c r="E575" s="13">
        <f t="shared" si="33"/>
        <v>36551</v>
      </c>
      <c r="F575">
        <f t="shared" si="32"/>
        <v>45.37</v>
      </c>
      <c r="H575" s="13">
        <f t="shared" ca="1" si="34"/>
        <v>36566</v>
      </c>
      <c r="I575">
        <f t="shared" ca="1" si="35"/>
        <v>38.090000000000003</v>
      </c>
      <c r="J575">
        <f ca="1">VLOOKUP(H575,'Raw data'!$A$3:$L$1417,5,FALSE)</f>
        <v>19.28</v>
      </c>
      <c r="K575" t="e">
        <f ca="1">VLOOKUP($H575,'Raw data'!$A$3:$L$1417,10,FALSE)</f>
        <v>#N/A</v>
      </c>
      <c r="L575" t="e">
        <f ca="1">VLOOKUP($H575,'Raw data'!$A$3:$L$1417,7,FALSE)</f>
        <v>#N/A</v>
      </c>
      <c r="M575">
        <f ca="1">VLOOKUP($H575,'Raw data'!$A$3:$L$1417,8,FALSE)</f>
        <v>27.63</v>
      </c>
      <c r="N575" t="e">
        <f ca="1">VLOOKUP($H575,'Raw data'!$A$3:$L$1417,2,FALSE)</f>
        <v>#N/A</v>
      </c>
      <c r="O575" t="e">
        <f ca="1">VLOOKUP($H575,'Raw data'!$A$3:$L$1417,10,FALSE)</f>
        <v>#N/A</v>
      </c>
      <c r="P575">
        <f ca="1">VLOOKUP($H575,'Raw data'!$M$3:$N$1243,2,FALSE)</f>
        <v>24.63</v>
      </c>
    </row>
    <row r="576" spans="1:16" x14ac:dyDescent="0.2">
      <c r="A576" s="13">
        <v>36372</v>
      </c>
      <c r="B576">
        <v>45.27</v>
      </c>
      <c r="E576" s="13">
        <f t="shared" si="33"/>
        <v>36552</v>
      </c>
      <c r="F576">
        <f t="shared" si="32"/>
        <v>53.34</v>
      </c>
      <c r="H576" s="13">
        <f t="shared" ca="1" si="34"/>
        <v>36567</v>
      </c>
      <c r="I576">
        <f t="shared" ca="1" si="35"/>
        <v>36.89</v>
      </c>
      <c r="J576">
        <f ca="1">VLOOKUP(H576,'Raw data'!$A$3:$L$1417,5,FALSE)</f>
        <v>20.07</v>
      </c>
      <c r="K576">
        <f ca="1">VLOOKUP($H576,'Raw data'!$A$3:$L$1417,10,FALSE)</f>
        <v>23</v>
      </c>
      <c r="L576" t="e">
        <f ca="1">VLOOKUP($H576,'Raw data'!$A$3:$L$1417,7,FALSE)</f>
        <v>#N/A</v>
      </c>
      <c r="M576">
        <f ca="1">VLOOKUP($H576,'Raw data'!$A$3:$L$1417,8,FALSE)</f>
        <v>29</v>
      </c>
      <c r="N576" t="e">
        <f ca="1">VLOOKUP($H576,'Raw data'!$A$3:$L$1417,2,FALSE)</f>
        <v>#N/A</v>
      </c>
      <c r="O576">
        <f ca="1">VLOOKUP($H576,'Raw data'!$A$3:$L$1417,10,FALSE)</f>
        <v>23</v>
      </c>
      <c r="P576">
        <f ca="1">VLOOKUP($H576,'Raw data'!$M$3:$N$1243,2,FALSE)</f>
        <v>24.6</v>
      </c>
    </row>
    <row r="577" spans="1:16" x14ac:dyDescent="0.2">
      <c r="A577" s="13">
        <v>36373</v>
      </c>
      <c r="B577">
        <v>45.3</v>
      </c>
      <c r="E577" s="13">
        <f t="shared" si="33"/>
        <v>36553</v>
      </c>
      <c r="F577">
        <f t="shared" si="32"/>
        <v>53.56</v>
      </c>
      <c r="H577" s="13">
        <f t="shared" ca="1" si="34"/>
        <v>36570</v>
      </c>
      <c r="I577">
        <f t="shared" ca="1" si="35"/>
        <v>40.57</v>
      </c>
      <c r="J577">
        <f ca="1">VLOOKUP(H577,'Raw data'!$A$3:$L$1417,5,FALSE)</f>
        <v>23.24</v>
      </c>
      <c r="K577" t="e">
        <f ca="1">VLOOKUP($H577,'Raw data'!$A$3:$L$1417,10,FALSE)</f>
        <v>#N/A</v>
      </c>
      <c r="L577" t="e">
        <f ca="1">VLOOKUP($H577,'Raw data'!$A$3:$L$1417,7,FALSE)</f>
        <v>#N/A</v>
      </c>
      <c r="M577">
        <f ca="1">VLOOKUP($H577,'Raw data'!$A$3:$L$1417,8,FALSE)</f>
        <v>31</v>
      </c>
      <c r="N577" t="e">
        <f ca="1">VLOOKUP($H577,'Raw data'!$A$3:$L$1417,2,FALSE)</f>
        <v>#N/A</v>
      </c>
      <c r="O577" t="e">
        <f ca="1">VLOOKUP($H577,'Raw data'!$A$3:$L$1417,10,FALSE)</f>
        <v>#N/A</v>
      </c>
      <c r="P577">
        <f ca="1">VLOOKUP($H577,'Raw data'!$M$3:$N$1243,2,FALSE)</f>
        <v>26.12</v>
      </c>
    </row>
    <row r="578" spans="1:16" x14ac:dyDescent="0.2">
      <c r="A578" s="13">
        <v>36374</v>
      </c>
      <c r="B578">
        <v>62.11</v>
      </c>
      <c r="E578" s="13">
        <f t="shared" si="33"/>
        <v>36556</v>
      </c>
      <c r="F578">
        <f t="shared" si="32"/>
        <v>56.29</v>
      </c>
      <c r="H578" s="13">
        <f t="shared" ca="1" si="34"/>
        <v>36571</v>
      </c>
      <c r="I578">
        <f t="shared" ca="1" si="35"/>
        <v>43.82</v>
      </c>
      <c r="J578">
        <f ca="1">VLOOKUP(H578,'Raw data'!$A$3:$L$1417,5,FALSE)</f>
        <v>23.67</v>
      </c>
      <c r="K578">
        <f ca="1">VLOOKUP($H578,'Raw data'!$A$3:$L$1417,10,FALSE)</f>
        <v>23</v>
      </c>
      <c r="L578" t="e">
        <f ca="1">VLOOKUP($H578,'Raw data'!$A$3:$L$1417,7,FALSE)</f>
        <v>#N/A</v>
      </c>
      <c r="M578">
        <f ca="1">VLOOKUP($H578,'Raw data'!$A$3:$L$1417,8,FALSE)</f>
        <v>34.25</v>
      </c>
      <c r="N578" t="e">
        <f ca="1">VLOOKUP($H578,'Raw data'!$A$3:$L$1417,2,FALSE)</f>
        <v>#N/A</v>
      </c>
      <c r="O578">
        <f ca="1">VLOOKUP($H578,'Raw data'!$A$3:$L$1417,10,FALSE)</f>
        <v>23</v>
      </c>
      <c r="P578">
        <f ca="1">VLOOKUP($H578,'Raw data'!$M$3:$N$1243,2,FALSE)</f>
        <v>26.32</v>
      </c>
    </row>
    <row r="579" spans="1:16" x14ac:dyDescent="0.2">
      <c r="A579" s="13">
        <v>36375</v>
      </c>
      <c r="B579">
        <v>31.75</v>
      </c>
      <c r="E579" s="13">
        <f t="shared" si="33"/>
        <v>36557</v>
      </c>
      <c r="F579">
        <f t="shared" si="32"/>
        <v>38.53</v>
      </c>
      <c r="H579" s="13">
        <f t="shared" ca="1" si="34"/>
        <v>36572</v>
      </c>
      <c r="I579">
        <f t="shared" ca="1" si="35"/>
        <v>39.39</v>
      </c>
      <c r="J579">
        <f ca="1">VLOOKUP(H579,'Raw data'!$A$3:$L$1417,5,FALSE)</f>
        <v>25.67</v>
      </c>
      <c r="K579">
        <f ca="1">VLOOKUP($H579,'Raw data'!$A$3:$L$1417,10,FALSE)</f>
        <v>25.63</v>
      </c>
      <c r="L579" t="e">
        <f ca="1">VLOOKUP($H579,'Raw data'!$A$3:$L$1417,7,FALSE)</f>
        <v>#N/A</v>
      </c>
      <c r="M579">
        <f ca="1">VLOOKUP($H579,'Raw data'!$A$3:$L$1417,8,FALSE)</f>
        <v>32.130000000000003</v>
      </c>
      <c r="N579" t="e">
        <f ca="1">VLOOKUP($H579,'Raw data'!$A$3:$L$1417,2,FALSE)</f>
        <v>#N/A</v>
      </c>
      <c r="O579">
        <f ca="1">VLOOKUP($H579,'Raw data'!$A$3:$L$1417,10,FALSE)</f>
        <v>25.63</v>
      </c>
      <c r="P579">
        <f ca="1">VLOOKUP($H579,'Raw data'!$M$3:$N$1243,2,FALSE)</f>
        <v>26.99</v>
      </c>
    </row>
    <row r="580" spans="1:16" x14ac:dyDescent="0.2">
      <c r="A580" s="13">
        <v>36376</v>
      </c>
      <c r="B580">
        <v>31.36</v>
      </c>
      <c r="E580" s="13">
        <f t="shared" si="33"/>
        <v>36558</v>
      </c>
      <c r="F580">
        <f t="shared" ref="F580:F643" si="36">VLOOKUP(E580,$A$3:$B$1257,2,FALSE)</f>
        <v>47.07</v>
      </c>
      <c r="H580" s="13">
        <f t="shared" ca="1" si="34"/>
        <v>36573</v>
      </c>
      <c r="I580">
        <f t="shared" ca="1" si="35"/>
        <v>41.69</v>
      </c>
      <c r="J580">
        <f ca="1">VLOOKUP(H580,'Raw data'!$A$3:$L$1417,5,FALSE)</f>
        <v>25.12</v>
      </c>
      <c r="K580">
        <f ca="1">VLOOKUP($H580,'Raw data'!$A$3:$L$1417,10,FALSE)</f>
        <v>23</v>
      </c>
      <c r="L580">
        <f ca="1">VLOOKUP($H580,'Raw data'!$A$3:$L$1417,7,FALSE)</f>
        <v>41</v>
      </c>
      <c r="M580">
        <f ca="1">VLOOKUP($H580,'Raw data'!$A$3:$L$1417,8,FALSE)</f>
        <v>33</v>
      </c>
      <c r="N580" t="e">
        <f ca="1">VLOOKUP($H580,'Raw data'!$A$3:$L$1417,2,FALSE)</f>
        <v>#N/A</v>
      </c>
      <c r="O580">
        <f ca="1">VLOOKUP($H580,'Raw data'!$A$3:$L$1417,10,FALSE)</f>
        <v>23</v>
      </c>
      <c r="P580">
        <f ca="1">VLOOKUP($H580,'Raw data'!$M$3:$N$1243,2,FALSE)</f>
        <v>28.8</v>
      </c>
    </row>
    <row r="581" spans="1:16" x14ac:dyDescent="0.2">
      <c r="A581" s="13">
        <v>36377</v>
      </c>
      <c r="B581">
        <v>31.81</v>
      </c>
      <c r="E581" s="13">
        <f t="shared" ref="E581:E644" si="37">CHOOSE(IF(WEEKDAY(E580+1,2)=6,1,IF(WEEKDAY(E580+1,2)=7,2,3)),IF(ISNUMBER(MATCH(E580+3,$Q$3:$Q$56,0)),E580+4,E580+3),IF(ISNUMBER(MATCH(E580+2,$Q$3:$Q$56,0)),E580+3,E580+2),IF(ISNUMBER(MATCH(E580+1,$Q$3:$Q$56,0)),E580+2,E580+1))</f>
        <v>36559</v>
      </c>
      <c r="F581">
        <f t="shared" si="36"/>
        <v>46.85</v>
      </c>
      <c r="H581" s="13">
        <f t="shared" ref="H581:H644" ca="1" si="38">OFFSET($E$3,IF(ISNUMBER(VLOOKUP(OFFSET($E$3,MATCH(H580,$E$3:$E$1028,0),0),$E$3:$F$1067,2,FALSE)),MATCH(H580,$E$3:$E$1028,0),MATCH(H580,$E$3:$E$1028,0)+1),0)</f>
        <v>36574</v>
      </c>
      <c r="I581">
        <f t="shared" ref="I581:I644" ca="1" si="39">VLOOKUP(H581,$A$3:$B$1257,2,FALSE)</f>
        <v>42.61</v>
      </c>
      <c r="J581">
        <f ca="1">VLOOKUP(H581,'Raw data'!$A$3:$L$1417,5,FALSE)</f>
        <v>24.1</v>
      </c>
      <c r="K581">
        <f ca="1">VLOOKUP($H581,'Raw data'!$A$3:$L$1417,10,FALSE)</f>
        <v>22.69</v>
      </c>
      <c r="L581" t="e">
        <f ca="1">VLOOKUP($H581,'Raw data'!$A$3:$L$1417,7,FALSE)</f>
        <v>#N/A</v>
      </c>
      <c r="M581">
        <f ca="1">VLOOKUP($H581,'Raw data'!$A$3:$L$1417,8,FALSE)</f>
        <v>29.19</v>
      </c>
      <c r="N581" t="e">
        <f ca="1">VLOOKUP($H581,'Raw data'!$A$3:$L$1417,2,FALSE)</f>
        <v>#N/A</v>
      </c>
      <c r="O581">
        <f ca="1">VLOOKUP($H581,'Raw data'!$A$3:$L$1417,10,FALSE)</f>
        <v>22.69</v>
      </c>
      <c r="P581">
        <f ca="1">VLOOKUP($H581,'Raw data'!$M$3:$N$1243,2,FALSE)</f>
        <v>27.82</v>
      </c>
    </row>
    <row r="582" spans="1:16" x14ac:dyDescent="0.2">
      <c r="A582" s="13">
        <v>36378</v>
      </c>
      <c r="B582">
        <v>34.700000000000003</v>
      </c>
      <c r="E582" s="13">
        <f t="shared" si="37"/>
        <v>36560</v>
      </c>
      <c r="F582">
        <f t="shared" si="36"/>
        <v>47.28</v>
      </c>
      <c r="H582" s="13">
        <f t="shared" ca="1" si="38"/>
        <v>36577</v>
      </c>
      <c r="I582">
        <f t="shared" ca="1" si="39"/>
        <v>39.840000000000003</v>
      </c>
      <c r="J582">
        <f ca="1">VLOOKUP(H582,'Raw data'!$A$3:$L$1417,5,FALSE)</f>
        <v>23.8</v>
      </c>
      <c r="K582">
        <f ca="1">VLOOKUP($H582,'Raw data'!$A$3:$L$1417,10,FALSE)</f>
        <v>27.25</v>
      </c>
      <c r="L582" t="e">
        <f ca="1">VLOOKUP($H582,'Raw data'!$A$3:$L$1417,7,FALSE)</f>
        <v>#N/A</v>
      </c>
      <c r="M582">
        <f ca="1">VLOOKUP($H582,'Raw data'!$A$3:$L$1417,8,FALSE)</f>
        <v>28.05</v>
      </c>
      <c r="N582" t="e">
        <f ca="1">VLOOKUP($H582,'Raw data'!$A$3:$L$1417,2,FALSE)</f>
        <v>#N/A</v>
      </c>
      <c r="O582">
        <f ca="1">VLOOKUP($H582,'Raw data'!$A$3:$L$1417,10,FALSE)</f>
        <v>27.25</v>
      </c>
      <c r="P582">
        <f ca="1">VLOOKUP($H582,'Raw data'!$M$3:$N$1243,2,FALSE)</f>
        <v>26.44</v>
      </c>
    </row>
    <row r="583" spans="1:16" x14ac:dyDescent="0.2">
      <c r="A583" s="13">
        <v>36379</v>
      </c>
      <c r="B583">
        <v>31.67</v>
      </c>
      <c r="E583" s="13">
        <f t="shared" si="37"/>
        <v>36563</v>
      </c>
      <c r="F583">
        <f t="shared" si="36"/>
        <v>56.05</v>
      </c>
      <c r="H583" s="13">
        <f t="shared" ca="1" si="38"/>
        <v>36578</v>
      </c>
      <c r="I583">
        <f t="shared" ca="1" si="39"/>
        <v>38.17</v>
      </c>
      <c r="J583">
        <f ca="1">VLOOKUP(H583,'Raw data'!$A$3:$L$1417,5,FALSE)</f>
        <v>21.85</v>
      </c>
      <c r="K583">
        <f ca="1">VLOOKUP($H583,'Raw data'!$A$3:$L$1417,10,FALSE)</f>
        <v>22.63</v>
      </c>
      <c r="L583" t="e">
        <f ca="1">VLOOKUP($H583,'Raw data'!$A$3:$L$1417,7,FALSE)</f>
        <v>#N/A</v>
      </c>
      <c r="M583" t="e">
        <f ca="1">VLOOKUP($H583,'Raw data'!$A$3:$L$1417,8,FALSE)</f>
        <v>#N/A</v>
      </c>
      <c r="N583" t="e">
        <f ca="1">VLOOKUP($H583,'Raw data'!$A$3:$L$1417,2,FALSE)</f>
        <v>#N/A</v>
      </c>
      <c r="O583">
        <f ca="1">VLOOKUP($H583,'Raw data'!$A$3:$L$1417,10,FALSE)</f>
        <v>22.63</v>
      </c>
      <c r="P583">
        <f ca="1">VLOOKUP($H583,'Raw data'!$M$3:$N$1243,2,FALSE)</f>
        <v>24.94</v>
      </c>
    </row>
    <row r="584" spans="1:16" x14ac:dyDescent="0.2">
      <c r="A584" s="13">
        <v>36380</v>
      </c>
      <c r="B584">
        <v>31.67</v>
      </c>
      <c r="E584" s="13">
        <f t="shared" si="37"/>
        <v>36564</v>
      </c>
      <c r="F584">
        <f t="shared" si="36"/>
        <v>47.45</v>
      </c>
      <c r="H584" s="13">
        <f t="shared" ca="1" si="38"/>
        <v>36579</v>
      </c>
      <c r="I584">
        <f t="shared" ca="1" si="39"/>
        <v>36.86</v>
      </c>
      <c r="J584">
        <f ca="1">VLOOKUP(H584,'Raw data'!$A$3:$L$1417,5,FALSE)</f>
        <v>19.88</v>
      </c>
      <c r="K584">
        <f ca="1">VLOOKUP($H584,'Raw data'!$A$3:$L$1417,10,FALSE)</f>
        <v>22.5</v>
      </c>
      <c r="L584" t="e">
        <f ca="1">VLOOKUP($H584,'Raw data'!$A$3:$L$1417,7,FALSE)</f>
        <v>#N/A</v>
      </c>
      <c r="M584">
        <f ca="1">VLOOKUP($H584,'Raw data'!$A$3:$L$1417,8,FALSE)</f>
        <v>28.38</v>
      </c>
      <c r="N584" t="e">
        <f ca="1">VLOOKUP($H584,'Raw data'!$A$3:$L$1417,2,FALSE)</f>
        <v>#N/A</v>
      </c>
      <c r="O584">
        <f ca="1">VLOOKUP($H584,'Raw data'!$A$3:$L$1417,10,FALSE)</f>
        <v>22.5</v>
      </c>
      <c r="P584">
        <f ca="1">VLOOKUP($H584,'Raw data'!$M$3:$N$1243,2,FALSE)</f>
        <v>23.97</v>
      </c>
    </row>
    <row r="585" spans="1:16" x14ac:dyDescent="0.2">
      <c r="A585" s="13">
        <v>36381</v>
      </c>
      <c r="B585">
        <v>34.46</v>
      </c>
      <c r="E585" s="13">
        <f t="shared" si="37"/>
        <v>36565</v>
      </c>
      <c r="F585">
        <f t="shared" si="36"/>
        <v>39.33</v>
      </c>
      <c r="H585" s="13">
        <f t="shared" ca="1" si="38"/>
        <v>36580</v>
      </c>
      <c r="I585">
        <f t="shared" ca="1" si="39"/>
        <v>36.090000000000003</v>
      </c>
      <c r="J585">
        <f ca="1">VLOOKUP(H585,'Raw data'!$A$3:$L$1417,5,FALSE)</f>
        <v>17.96</v>
      </c>
      <c r="K585">
        <f ca="1">VLOOKUP($H585,'Raw data'!$A$3:$L$1417,10,FALSE)</f>
        <v>19.63</v>
      </c>
      <c r="L585">
        <f ca="1">VLOOKUP($H585,'Raw data'!$A$3:$L$1417,7,FALSE)</f>
        <v>35</v>
      </c>
      <c r="M585">
        <f ca="1">VLOOKUP($H585,'Raw data'!$A$3:$L$1417,8,FALSE)</f>
        <v>27.5</v>
      </c>
      <c r="N585" t="e">
        <f ca="1">VLOOKUP($H585,'Raw data'!$A$3:$L$1417,2,FALSE)</f>
        <v>#N/A</v>
      </c>
      <c r="O585">
        <f ca="1">VLOOKUP($H585,'Raw data'!$A$3:$L$1417,10,FALSE)</f>
        <v>19.63</v>
      </c>
      <c r="P585">
        <f ca="1">VLOOKUP($H585,'Raw data'!$M$3:$N$1243,2,FALSE)</f>
        <v>21.11</v>
      </c>
    </row>
    <row r="586" spans="1:16" x14ac:dyDescent="0.2">
      <c r="A586" s="13">
        <v>36382</v>
      </c>
      <c r="B586">
        <v>33.049999999999997</v>
      </c>
      <c r="E586" s="13">
        <f t="shared" si="37"/>
        <v>36566</v>
      </c>
      <c r="F586">
        <f t="shared" si="36"/>
        <v>38.090000000000003</v>
      </c>
      <c r="H586" s="13">
        <f t="shared" ca="1" si="38"/>
        <v>36581</v>
      </c>
      <c r="I586">
        <f t="shared" ca="1" si="39"/>
        <v>34.58</v>
      </c>
      <c r="J586">
        <f ca="1">VLOOKUP(H586,'Raw data'!$A$3:$L$1417,5,FALSE)</f>
        <v>17.579999999999998</v>
      </c>
      <c r="K586" t="e">
        <f ca="1">VLOOKUP($H586,'Raw data'!$A$3:$L$1417,10,FALSE)</f>
        <v>#N/A</v>
      </c>
      <c r="L586" t="e">
        <f ca="1">VLOOKUP($H586,'Raw data'!$A$3:$L$1417,7,FALSE)</f>
        <v>#N/A</v>
      </c>
      <c r="M586">
        <f ca="1">VLOOKUP($H586,'Raw data'!$A$3:$L$1417,8,FALSE)</f>
        <v>25</v>
      </c>
      <c r="N586" t="e">
        <f ca="1">VLOOKUP($H586,'Raw data'!$A$3:$L$1417,2,FALSE)</f>
        <v>#N/A</v>
      </c>
      <c r="O586" t="e">
        <f ca="1">VLOOKUP($H586,'Raw data'!$A$3:$L$1417,10,FALSE)</f>
        <v>#N/A</v>
      </c>
      <c r="P586">
        <f ca="1">VLOOKUP($H586,'Raw data'!$M$3:$N$1243,2,FALSE)</f>
        <v>20.170000000000002</v>
      </c>
    </row>
    <row r="587" spans="1:16" x14ac:dyDescent="0.2">
      <c r="A587" s="13">
        <v>36383</v>
      </c>
      <c r="B587">
        <v>31.34</v>
      </c>
      <c r="E587" s="13">
        <f t="shared" si="37"/>
        <v>36567</v>
      </c>
      <c r="F587">
        <f t="shared" si="36"/>
        <v>36.89</v>
      </c>
      <c r="H587" s="13">
        <f t="shared" ca="1" si="38"/>
        <v>36584</v>
      </c>
      <c r="I587">
        <f t="shared" ca="1" si="39"/>
        <v>33.89</v>
      </c>
      <c r="J587">
        <f ca="1">VLOOKUP(H587,'Raw data'!$A$3:$L$1417,5,FALSE)</f>
        <v>20.350000000000001</v>
      </c>
      <c r="K587">
        <f ca="1">VLOOKUP($H587,'Raw data'!$A$3:$L$1417,10,FALSE)</f>
        <v>19.829999999999998</v>
      </c>
      <c r="L587" t="e">
        <f ca="1">VLOOKUP($H587,'Raw data'!$A$3:$L$1417,7,FALSE)</f>
        <v>#N/A</v>
      </c>
      <c r="M587">
        <f ca="1">VLOOKUP($H587,'Raw data'!$A$3:$L$1417,8,FALSE)</f>
        <v>23.65</v>
      </c>
      <c r="N587" t="e">
        <f ca="1">VLOOKUP($H587,'Raw data'!$A$3:$L$1417,2,FALSE)</f>
        <v>#N/A</v>
      </c>
      <c r="O587">
        <f ca="1">VLOOKUP($H587,'Raw data'!$A$3:$L$1417,10,FALSE)</f>
        <v>19.829999999999998</v>
      </c>
      <c r="P587">
        <f ca="1">VLOOKUP($H587,'Raw data'!$M$3:$N$1243,2,FALSE)</f>
        <v>20.77</v>
      </c>
    </row>
    <row r="588" spans="1:16" x14ac:dyDescent="0.2">
      <c r="A588" s="13">
        <v>36384</v>
      </c>
      <c r="B588">
        <v>35.090000000000003</v>
      </c>
      <c r="E588" s="13">
        <f t="shared" si="37"/>
        <v>36570</v>
      </c>
      <c r="F588">
        <f t="shared" si="36"/>
        <v>40.57</v>
      </c>
      <c r="H588" s="13">
        <f t="shared" ca="1" si="38"/>
        <v>36585</v>
      </c>
      <c r="I588">
        <f t="shared" ca="1" si="39"/>
        <v>32.33</v>
      </c>
      <c r="J588">
        <f ca="1">VLOOKUP(H588,'Raw data'!$A$3:$L$1417,5,FALSE)</f>
        <v>21.08</v>
      </c>
      <c r="K588" t="e">
        <f ca="1">VLOOKUP($H588,'Raw data'!$A$3:$L$1417,10,FALSE)</f>
        <v>#N/A</v>
      </c>
      <c r="L588" t="e">
        <f ca="1">VLOOKUP($H588,'Raw data'!$A$3:$L$1417,7,FALSE)</f>
        <v>#N/A</v>
      </c>
      <c r="M588">
        <f ca="1">VLOOKUP($H588,'Raw data'!$A$3:$L$1417,8,FALSE)</f>
        <v>27.35</v>
      </c>
      <c r="N588" t="e">
        <f ca="1">VLOOKUP($H588,'Raw data'!$A$3:$L$1417,2,FALSE)</f>
        <v>#N/A</v>
      </c>
      <c r="O588" t="e">
        <f ca="1">VLOOKUP($H588,'Raw data'!$A$3:$L$1417,10,FALSE)</f>
        <v>#N/A</v>
      </c>
      <c r="P588">
        <f ca="1">VLOOKUP($H588,'Raw data'!$M$3:$N$1243,2,FALSE)</f>
        <v>20.98</v>
      </c>
    </row>
    <row r="589" spans="1:16" x14ac:dyDescent="0.2">
      <c r="A589" s="13">
        <v>36385</v>
      </c>
      <c r="B589">
        <v>41.5</v>
      </c>
      <c r="E589" s="13">
        <f t="shared" si="37"/>
        <v>36571</v>
      </c>
      <c r="F589">
        <f t="shared" si="36"/>
        <v>43.82</v>
      </c>
      <c r="H589" s="13">
        <f t="shared" ca="1" si="38"/>
        <v>36586</v>
      </c>
      <c r="I589">
        <f t="shared" ca="1" si="39"/>
        <v>30.45</v>
      </c>
      <c r="J589">
        <f ca="1">VLOOKUP(H589,'Raw data'!$A$3:$L$1417,5,FALSE)</f>
        <v>20.8</v>
      </c>
      <c r="K589">
        <f ca="1">VLOOKUP($H589,'Raw data'!$A$3:$L$1417,10,FALSE)</f>
        <v>21.58</v>
      </c>
      <c r="L589" t="e">
        <f ca="1">VLOOKUP($H589,'Raw data'!$A$3:$L$1417,7,FALSE)</f>
        <v>#N/A</v>
      </c>
      <c r="M589">
        <f ca="1">VLOOKUP($H589,'Raw data'!$A$3:$L$1417,8,FALSE)</f>
        <v>27.25</v>
      </c>
      <c r="N589" t="e">
        <f ca="1">VLOOKUP($H589,'Raw data'!$A$3:$L$1417,2,FALSE)</f>
        <v>#N/A</v>
      </c>
      <c r="O589">
        <f ca="1">VLOOKUP($H589,'Raw data'!$A$3:$L$1417,10,FALSE)</f>
        <v>21.58</v>
      </c>
      <c r="P589">
        <f ca="1">VLOOKUP($H589,'Raw data'!$M$3:$N$1243,2,FALSE)</f>
        <v>22.54</v>
      </c>
    </row>
    <row r="590" spans="1:16" x14ac:dyDescent="0.2">
      <c r="A590" s="13">
        <v>36388</v>
      </c>
      <c r="B590">
        <v>39.840000000000003</v>
      </c>
      <c r="E590" s="13">
        <f t="shared" si="37"/>
        <v>36572</v>
      </c>
      <c r="F590">
        <f t="shared" si="36"/>
        <v>39.39</v>
      </c>
      <c r="H590" s="13">
        <f t="shared" ca="1" si="38"/>
        <v>36587</v>
      </c>
      <c r="I590">
        <f t="shared" ca="1" si="39"/>
        <v>30.63</v>
      </c>
      <c r="J590">
        <f ca="1">VLOOKUP(H590,'Raw data'!$A$3:$L$1417,5,FALSE)</f>
        <v>21.73</v>
      </c>
      <c r="K590">
        <f ca="1">VLOOKUP($H590,'Raw data'!$A$3:$L$1417,10,FALSE)</f>
        <v>22.5</v>
      </c>
      <c r="L590" t="e">
        <f ca="1">VLOOKUP($H590,'Raw data'!$A$3:$L$1417,7,FALSE)</f>
        <v>#N/A</v>
      </c>
      <c r="M590">
        <f ca="1">VLOOKUP($H590,'Raw data'!$A$3:$L$1417,8,FALSE)</f>
        <v>27.21</v>
      </c>
      <c r="N590" t="e">
        <f ca="1">VLOOKUP($H590,'Raw data'!$A$3:$L$1417,2,FALSE)</f>
        <v>#N/A</v>
      </c>
      <c r="O590">
        <f ca="1">VLOOKUP($H590,'Raw data'!$A$3:$L$1417,10,FALSE)</f>
        <v>22.5</v>
      </c>
      <c r="P590">
        <f ca="1">VLOOKUP($H590,'Raw data'!$M$3:$N$1243,2,FALSE)</f>
        <v>23.22</v>
      </c>
    </row>
    <row r="591" spans="1:16" x14ac:dyDescent="0.2">
      <c r="A591" s="13">
        <v>36389</v>
      </c>
      <c r="B591">
        <v>38.200000000000003</v>
      </c>
      <c r="E591" s="13">
        <f t="shared" si="37"/>
        <v>36573</v>
      </c>
      <c r="F591">
        <f t="shared" si="36"/>
        <v>41.69</v>
      </c>
      <c r="H591" s="13">
        <f t="shared" ca="1" si="38"/>
        <v>36588</v>
      </c>
      <c r="I591">
        <f t="shared" ca="1" si="39"/>
        <v>32.64</v>
      </c>
      <c r="J591">
        <f ca="1">VLOOKUP(H591,'Raw data'!$A$3:$L$1417,5,FALSE)</f>
        <v>23.9</v>
      </c>
      <c r="K591">
        <f ca="1">VLOOKUP($H591,'Raw data'!$A$3:$L$1417,10,FALSE)</f>
        <v>24.67</v>
      </c>
      <c r="L591">
        <f ca="1">VLOOKUP($H591,'Raw data'!$A$3:$L$1417,7,FALSE)</f>
        <v>31</v>
      </c>
      <c r="M591">
        <f ca="1">VLOOKUP($H591,'Raw data'!$A$3:$L$1417,8,FALSE)</f>
        <v>27.01</v>
      </c>
      <c r="N591" t="e">
        <f ca="1">VLOOKUP($H591,'Raw data'!$A$3:$L$1417,2,FALSE)</f>
        <v>#N/A</v>
      </c>
      <c r="O591">
        <f ca="1">VLOOKUP($H591,'Raw data'!$A$3:$L$1417,10,FALSE)</f>
        <v>24.67</v>
      </c>
      <c r="P591">
        <f ca="1">VLOOKUP($H591,'Raw data'!$M$3:$N$1243,2,FALSE)</f>
        <v>24.29</v>
      </c>
    </row>
    <row r="592" spans="1:16" x14ac:dyDescent="0.2">
      <c r="A592" s="13">
        <v>36390</v>
      </c>
      <c r="B592">
        <v>33.96</v>
      </c>
      <c r="E592" s="13">
        <f t="shared" si="37"/>
        <v>36574</v>
      </c>
      <c r="F592">
        <f t="shared" si="36"/>
        <v>42.61</v>
      </c>
      <c r="H592" s="13">
        <f t="shared" ca="1" si="38"/>
        <v>36591</v>
      </c>
      <c r="I592">
        <f t="shared" ca="1" si="39"/>
        <v>34.14</v>
      </c>
      <c r="J592">
        <f ca="1">VLOOKUP(H592,'Raw data'!$A$3:$L$1417,5,FALSE)</f>
        <v>22.26</v>
      </c>
      <c r="K592">
        <f ca="1">VLOOKUP($H592,'Raw data'!$A$3:$L$1417,10,FALSE)</f>
        <v>22.5</v>
      </c>
      <c r="L592" t="e">
        <f ca="1">VLOOKUP($H592,'Raw data'!$A$3:$L$1417,7,FALSE)</f>
        <v>#N/A</v>
      </c>
      <c r="M592">
        <f ca="1">VLOOKUP($H592,'Raw data'!$A$3:$L$1417,8,FALSE)</f>
        <v>26.58</v>
      </c>
      <c r="N592" t="e">
        <f ca="1">VLOOKUP($H592,'Raw data'!$A$3:$L$1417,2,FALSE)</f>
        <v>#N/A</v>
      </c>
      <c r="O592">
        <f ca="1">VLOOKUP($H592,'Raw data'!$A$3:$L$1417,10,FALSE)</f>
        <v>22.5</v>
      </c>
      <c r="P592">
        <f ca="1">VLOOKUP($H592,'Raw data'!$M$3:$N$1243,2,FALSE)</f>
        <v>24.35</v>
      </c>
    </row>
    <row r="593" spans="1:16" x14ac:dyDescent="0.2">
      <c r="A593" s="13">
        <v>36391</v>
      </c>
      <c r="B593">
        <v>32.96</v>
      </c>
      <c r="E593" s="13">
        <f t="shared" si="37"/>
        <v>36577</v>
      </c>
      <c r="F593">
        <f t="shared" si="36"/>
        <v>39.840000000000003</v>
      </c>
      <c r="H593" s="13">
        <f t="shared" ca="1" si="38"/>
        <v>36592</v>
      </c>
      <c r="I593">
        <f t="shared" ca="1" si="39"/>
        <v>32.86</v>
      </c>
      <c r="J593">
        <f ca="1">VLOOKUP(H593,'Raw data'!$A$3:$L$1417,5,FALSE)</f>
        <v>19.149999999999999</v>
      </c>
      <c r="K593">
        <f ca="1">VLOOKUP($H593,'Raw data'!$A$3:$L$1417,10,FALSE)</f>
        <v>22</v>
      </c>
      <c r="L593" t="e">
        <f ca="1">VLOOKUP($H593,'Raw data'!$A$3:$L$1417,7,FALSE)</f>
        <v>#N/A</v>
      </c>
      <c r="M593">
        <f ca="1">VLOOKUP($H593,'Raw data'!$A$3:$L$1417,8,FALSE)</f>
        <v>27.22</v>
      </c>
      <c r="N593" t="e">
        <f ca="1">VLOOKUP($H593,'Raw data'!$A$3:$L$1417,2,FALSE)</f>
        <v>#N/A</v>
      </c>
      <c r="O593">
        <f ca="1">VLOOKUP($H593,'Raw data'!$A$3:$L$1417,10,FALSE)</f>
        <v>22</v>
      </c>
      <c r="P593">
        <f ca="1">VLOOKUP($H593,'Raw data'!$M$3:$N$1243,2,FALSE)</f>
        <v>22.42</v>
      </c>
    </row>
    <row r="594" spans="1:16" x14ac:dyDescent="0.2">
      <c r="A594" s="13">
        <v>36392</v>
      </c>
      <c r="B594">
        <v>31.53</v>
      </c>
      <c r="E594" s="13">
        <f t="shared" si="37"/>
        <v>36578</v>
      </c>
      <c r="F594">
        <f t="shared" si="36"/>
        <v>38.17</v>
      </c>
      <c r="H594" s="13">
        <f t="shared" ca="1" si="38"/>
        <v>36593</v>
      </c>
      <c r="I594">
        <f t="shared" ca="1" si="39"/>
        <v>31.75</v>
      </c>
      <c r="J594">
        <f ca="1">VLOOKUP(H594,'Raw data'!$A$3:$L$1417,5,FALSE)</f>
        <v>20.94</v>
      </c>
      <c r="K594">
        <f ca="1">VLOOKUP($H594,'Raw data'!$A$3:$L$1417,10,FALSE)</f>
        <v>23.5</v>
      </c>
      <c r="L594">
        <f ca="1">VLOOKUP($H594,'Raw data'!$A$3:$L$1417,7,FALSE)</f>
        <v>31.25</v>
      </c>
      <c r="M594">
        <f ca="1">VLOOKUP($H594,'Raw data'!$A$3:$L$1417,8,FALSE)</f>
        <v>27.2</v>
      </c>
      <c r="N594" t="e">
        <f ca="1">VLOOKUP($H594,'Raw data'!$A$3:$L$1417,2,FALSE)</f>
        <v>#N/A</v>
      </c>
      <c r="O594">
        <f ca="1">VLOOKUP($H594,'Raw data'!$A$3:$L$1417,10,FALSE)</f>
        <v>23.5</v>
      </c>
      <c r="P594">
        <f ca="1">VLOOKUP($H594,'Raw data'!$M$3:$N$1243,2,FALSE)</f>
        <v>22.41</v>
      </c>
    </row>
    <row r="595" spans="1:16" x14ac:dyDescent="0.2">
      <c r="A595" s="13">
        <v>36393</v>
      </c>
      <c r="B595">
        <v>27.17</v>
      </c>
      <c r="E595" s="13">
        <f t="shared" si="37"/>
        <v>36579</v>
      </c>
      <c r="F595">
        <f t="shared" si="36"/>
        <v>36.86</v>
      </c>
      <c r="H595" s="13">
        <f t="shared" ca="1" si="38"/>
        <v>36594</v>
      </c>
      <c r="I595">
        <f t="shared" ca="1" si="39"/>
        <v>29.85</v>
      </c>
      <c r="J595">
        <f ca="1">VLOOKUP(H595,'Raw data'!$A$3:$L$1417,5,FALSE)</f>
        <v>21.07</v>
      </c>
      <c r="K595">
        <f ca="1">VLOOKUP($H595,'Raw data'!$A$3:$L$1417,10,FALSE)</f>
        <v>24.5</v>
      </c>
      <c r="L595" t="e">
        <f ca="1">VLOOKUP($H595,'Raw data'!$A$3:$L$1417,7,FALSE)</f>
        <v>#N/A</v>
      </c>
      <c r="M595">
        <f ca="1">VLOOKUP($H595,'Raw data'!$A$3:$L$1417,8,FALSE)</f>
        <v>25.88</v>
      </c>
      <c r="N595" t="e">
        <f ca="1">VLOOKUP($H595,'Raw data'!$A$3:$L$1417,2,FALSE)</f>
        <v>#N/A</v>
      </c>
      <c r="O595">
        <f ca="1">VLOOKUP($H595,'Raw data'!$A$3:$L$1417,10,FALSE)</f>
        <v>24.5</v>
      </c>
      <c r="P595">
        <f ca="1">VLOOKUP($H595,'Raw data'!$M$3:$N$1243,2,FALSE)</f>
        <v>22</v>
      </c>
    </row>
    <row r="596" spans="1:16" x14ac:dyDescent="0.2">
      <c r="A596" s="13">
        <v>36394</v>
      </c>
      <c r="B596">
        <v>27.17</v>
      </c>
      <c r="E596" s="13">
        <f t="shared" si="37"/>
        <v>36580</v>
      </c>
      <c r="F596">
        <f t="shared" si="36"/>
        <v>36.090000000000003</v>
      </c>
      <c r="H596" s="13">
        <f t="shared" ca="1" si="38"/>
        <v>36595</v>
      </c>
      <c r="I596">
        <f t="shared" ca="1" si="39"/>
        <v>29.41</v>
      </c>
      <c r="J596">
        <f ca="1">VLOOKUP(H596,'Raw data'!$A$3:$L$1417,5,FALSE)</f>
        <v>22.61</v>
      </c>
      <c r="K596">
        <f ca="1">VLOOKUP($H596,'Raw data'!$A$3:$L$1417,10,FALSE)</f>
        <v>25.75</v>
      </c>
      <c r="L596">
        <f ca="1">VLOOKUP($H596,'Raw data'!$A$3:$L$1417,7,FALSE)</f>
        <v>30</v>
      </c>
      <c r="M596">
        <f ca="1">VLOOKUP($H596,'Raw data'!$A$3:$L$1417,8,FALSE)</f>
        <v>26.25</v>
      </c>
      <c r="N596" t="e">
        <f ca="1">VLOOKUP($H596,'Raw data'!$A$3:$L$1417,2,FALSE)</f>
        <v>#N/A</v>
      </c>
      <c r="O596">
        <f ca="1">VLOOKUP($H596,'Raw data'!$A$3:$L$1417,10,FALSE)</f>
        <v>25.75</v>
      </c>
      <c r="P596">
        <f ca="1">VLOOKUP($H596,'Raw data'!$M$3:$N$1243,2,FALSE)</f>
        <v>25.14</v>
      </c>
    </row>
    <row r="597" spans="1:16" x14ac:dyDescent="0.2">
      <c r="A597" s="13">
        <v>36395</v>
      </c>
      <c r="B597">
        <v>32.61</v>
      </c>
      <c r="E597" s="13">
        <f t="shared" si="37"/>
        <v>36581</v>
      </c>
      <c r="F597">
        <f t="shared" si="36"/>
        <v>34.58</v>
      </c>
      <c r="H597" s="13">
        <f t="shared" ca="1" si="38"/>
        <v>36598</v>
      </c>
      <c r="I597">
        <f t="shared" ca="1" si="39"/>
        <v>33.200000000000003</v>
      </c>
      <c r="J597">
        <f ca="1">VLOOKUP(H597,'Raw data'!$A$3:$L$1417,5,FALSE)</f>
        <v>27.62</v>
      </c>
      <c r="K597">
        <f ca="1">VLOOKUP($H597,'Raw data'!$A$3:$L$1417,10,FALSE)</f>
        <v>29</v>
      </c>
      <c r="L597" t="e">
        <f ca="1">VLOOKUP($H597,'Raw data'!$A$3:$L$1417,7,FALSE)</f>
        <v>#N/A</v>
      </c>
      <c r="M597">
        <f ca="1">VLOOKUP($H597,'Raw data'!$A$3:$L$1417,8,FALSE)</f>
        <v>30.43</v>
      </c>
      <c r="N597" t="e">
        <f ca="1">VLOOKUP($H597,'Raw data'!$A$3:$L$1417,2,FALSE)</f>
        <v>#N/A</v>
      </c>
      <c r="O597">
        <f ca="1">VLOOKUP($H597,'Raw data'!$A$3:$L$1417,10,FALSE)</f>
        <v>29</v>
      </c>
      <c r="P597">
        <f ca="1">VLOOKUP($H597,'Raw data'!$M$3:$N$1243,2,FALSE)</f>
        <v>30</v>
      </c>
    </row>
    <row r="598" spans="1:16" x14ac:dyDescent="0.2">
      <c r="A598" s="13">
        <v>36396</v>
      </c>
      <c r="B598">
        <v>33.11</v>
      </c>
      <c r="E598" s="13">
        <f t="shared" si="37"/>
        <v>36584</v>
      </c>
      <c r="F598">
        <f t="shared" si="36"/>
        <v>33.89</v>
      </c>
      <c r="H598" s="13">
        <f t="shared" ca="1" si="38"/>
        <v>36599</v>
      </c>
      <c r="I598">
        <f t="shared" ca="1" si="39"/>
        <v>30.48</v>
      </c>
      <c r="J598">
        <f ca="1">VLOOKUP(H598,'Raw data'!$A$3:$L$1417,5,FALSE)</f>
        <v>27.67</v>
      </c>
      <c r="K598">
        <f ca="1">VLOOKUP($H598,'Raw data'!$A$3:$L$1417,10,FALSE)</f>
        <v>27.75</v>
      </c>
      <c r="L598">
        <f ca="1">VLOOKUP($H598,'Raw data'!$A$3:$L$1417,7,FALSE)</f>
        <v>34.5</v>
      </c>
      <c r="M598">
        <f ca="1">VLOOKUP($H598,'Raw data'!$A$3:$L$1417,8,FALSE)</f>
        <v>30.86</v>
      </c>
      <c r="N598" t="e">
        <f ca="1">VLOOKUP($H598,'Raw data'!$A$3:$L$1417,2,FALSE)</f>
        <v>#N/A</v>
      </c>
      <c r="O598">
        <f ca="1">VLOOKUP($H598,'Raw data'!$A$3:$L$1417,10,FALSE)</f>
        <v>27.75</v>
      </c>
      <c r="P598">
        <f ca="1">VLOOKUP($H598,'Raw data'!$M$3:$N$1243,2,FALSE)</f>
        <v>29.69</v>
      </c>
    </row>
    <row r="599" spans="1:16" x14ac:dyDescent="0.2">
      <c r="A599" s="13">
        <v>36397</v>
      </c>
      <c r="B599">
        <v>32.68</v>
      </c>
      <c r="E599" s="13">
        <f t="shared" si="37"/>
        <v>36585</v>
      </c>
      <c r="F599">
        <f t="shared" si="36"/>
        <v>32.33</v>
      </c>
      <c r="H599" s="13">
        <f t="shared" ca="1" si="38"/>
        <v>36600</v>
      </c>
      <c r="I599">
        <f t="shared" ca="1" si="39"/>
        <v>32.1</v>
      </c>
      <c r="J599">
        <f ca="1">VLOOKUP(H599,'Raw data'!$A$3:$L$1417,5,FALSE)</f>
        <v>24.4</v>
      </c>
      <c r="K599" t="e">
        <f ca="1">VLOOKUP($H599,'Raw data'!$A$3:$L$1417,10,FALSE)</f>
        <v>#N/A</v>
      </c>
      <c r="L599" t="e">
        <f ca="1">VLOOKUP($H599,'Raw data'!$A$3:$L$1417,7,FALSE)</f>
        <v>#N/A</v>
      </c>
      <c r="M599">
        <f ca="1">VLOOKUP($H599,'Raw data'!$A$3:$L$1417,8,FALSE)</f>
        <v>28.58</v>
      </c>
      <c r="N599" t="e">
        <f ca="1">VLOOKUP($H599,'Raw data'!$A$3:$L$1417,2,FALSE)</f>
        <v>#N/A</v>
      </c>
      <c r="O599" t="e">
        <f ca="1">VLOOKUP($H599,'Raw data'!$A$3:$L$1417,10,FALSE)</f>
        <v>#N/A</v>
      </c>
      <c r="P599">
        <f ca="1">VLOOKUP($H599,'Raw data'!$M$3:$N$1243,2,FALSE)</f>
        <v>25.72</v>
      </c>
    </row>
    <row r="600" spans="1:16" x14ac:dyDescent="0.2">
      <c r="A600" s="13">
        <v>36398</v>
      </c>
      <c r="B600">
        <v>32.96</v>
      </c>
      <c r="E600" s="13">
        <f t="shared" si="37"/>
        <v>36586</v>
      </c>
      <c r="F600">
        <f t="shared" si="36"/>
        <v>30.45</v>
      </c>
      <c r="H600" s="13">
        <f t="shared" ca="1" si="38"/>
        <v>36601</v>
      </c>
      <c r="I600">
        <f t="shared" ca="1" si="39"/>
        <v>28.78</v>
      </c>
      <c r="J600">
        <f ca="1">VLOOKUP(H600,'Raw data'!$A$3:$L$1417,5,FALSE)</f>
        <v>22.32</v>
      </c>
      <c r="K600" t="e">
        <f ca="1">VLOOKUP($H600,'Raw data'!$A$3:$L$1417,10,FALSE)</f>
        <v>#N/A</v>
      </c>
      <c r="L600">
        <f ca="1">VLOOKUP($H600,'Raw data'!$A$3:$L$1417,7,FALSE)</f>
        <v>30.25</v>
      </c>
      <c r="M600">
        <f ca="1">VLOOKUP($H600,'Raw data'!$A$3:$L$1417,8,FALSE)</f>
        <v>26.63</v>
      </c>
      <c r="N600" t="e">
        <f ca="1">VLOOKUP($H600,'Raw data'!$A$3:$L$1417,2,FALSE)</f>
        <v>#N/A</v>
      </c>
      <c r="O600" t="e">
        <f ca="1">VLOOKUP($H600,'Raw data'!$A$3:$L$1417,10,FALSE)</f>
        <v>#N/A</v>
      </c>
      <c r="P600">
        <f ca="1">VLOOKUP($H600,'Raw data'!$M$3:$N$1243,2,FALSE)</f>
        <v>23.27</v>
      </c>
    </row>
    <row r="601" spans="1:16" x14ac:dyDescent="0.2">
      <c r="A601" s="13">
        <v>36399</v>
      </c>
      <c r="B601">
        <v>33.14</v>
      </c>
      <c r="E601" s="13">
        <f t="shared" si="37"/>
        <v>36587</v>
      </c>
      <c r="F601">
        <f t="shared" si="36"/>
        <v>30.63</v>
      </c>
      <c r="H601" s="13">
        <f t="shared" ca="1" si="38"/>
        <v>36602</v>
      </c>
      <c r="I601">
        <f t="shared" ca="1" si="39"/>
        <v>31.15</v>
      </c>
      <c r="J601">
        <f ca="1">VLOOKUP(H601,'Raw data'!$A$3:$L$1417,5,FALSE)</f>
        <v>25.47</v>
      </c>
      <c r="K601">
        <f ca="1">VLOOKUP($H601,'Raw data'!$A$3:$L$1417,10,FALSE)</f>
        <v>26.75</v>
      </c>
      <c r="L601">
        <f ca="1">VLOOKUP($H601,'Raw data'!$A$3:$L$1417,7,FALSE)</f>
        <v>33.5</v>
      </c>
      <c r="M601">
        <f ca="1">VLOOKUP($H601,'Raw data'!$A$3:$L$1417,8,FALSE)</f>
        <v>29.73</v>
      </c>
      <c r="N601" t="e">
        <f ca="1">VLOOKUP($H601,'Raw data'!$A$3:$L$1417,2,FALSE)</f>
        <v>#N/A</v>
      </c>
      <c r="O601">
        <f ca="1">VLOOKUP($H601,'Raw data'!$A$3:$L$1417,10,FALSE)</f>
        <v>26.75</v>
      </c>
      <c r="P601">
        <f ca="1">VLOOKUP($H601,'Raw data'!$M$3:$N$1243,2,FALSE)</f>
        <v>27.26</v>
      </c>
    </row>
    <row r="602" spans="1:16" x14ac:dyDescent="0.2">
      <c r="A602" s="13">
        <v>36400</v>
      </c>
      <c r="B602">
        <v>29</v>
      </c>
      <c r="E602" s="13">
        <f t="shared" si="37"/>
        <v>36588</v>
      </c>
      <c r="F602">
        <f t="shared" si="36"/>
        <v>32.64</v>
      </c>
      <c r="H602" s="13">
        <f t="shared" ca="1" si="38"/>
        <v>36605</v>
      </c>
      <c r="I602">
        <f t="shared" ca="1" si="39"/>
        <v>30.33</v>
      </c>
      <c r="J602">
        <f ca="1">VLOOKUP(H602,'Raw data'!$A$3:$L$1417,5,FALSE)</f>
        <v>23.03</v>
      </c>
      <c r="K602">
        <f ca="1">VLOOKUP($H602,'Raw data'!$A$3:$L$1417,10,FALSE)</f>
        <v>25.5</v>
      </c>
      <c r="L602">
        <f ca="1">VLOOKUP($H602,'Raw data'!$A$3:$L$1417,7,FALSE)</f>
        <v>32.5</v>
      </c>
      <c r="M602">
        <f ca="1">VLOOKUP($H602,'Raw data'!$A$3:$L$1417,8,FALSE)</f>
        <v>28.5</v>
      </c>
      <c r="N602" t="e">
        <f ca="1">VLOOKUP($H602,'Raw data'!$A$3:$L$1417,2,FALSE)</f>
        <v>#N/A</v>
      </c>
      <c r="O602">
        <f ca="1">VLOOKUP($H602,'Raw data'!$A$3:$L$1417,10,FALSE)</f>
        <v>25.5</v>
      </c>
      <c r="P602">
        <f ca="1">VLOOKUP($H602,'Raw data'!$M$3:$N$1243,2,FALSE)</f>
        <v>27.96</v>
      </c>
    </row>
    <row r="603" spans="1:16" x14ac:dyDescent="0.2">
      <c r="A603" s="13">
        <v>36401</v>
      </c>
      <c r="B603">
        <v>29</v>
      </c>
      <c r="E603" s="13">
        <f t="shared" si="37"/>
        <v>36591</v>
      </c>
      <c r="F603">
        <f t="shared" si="36"/>
        <v>34.14</v>
      </c>
      <c r="H603" s="13">
        <f t="shared" ca="1" si="38"/>
        <v>36606</v>
      </c>
      <c r="I603">
        <f t="shared" ca="1" si="39"/>
        <v>32.049999999999997</v>
      </c>
      <c r="J603">
        <f ca="1">VLOOKUP(H603,'Raw data'!$A$3:$L$1417,5,FALSE)</f>
        <v>23.64</v>
      </c>
      <c r="K603" t="e">
        <f ca="1">VLOOKUP($H603,'Raw data'!$A$3:$L$1417,10,FALSE)</f>
        <v>#N/A</v>
      </c>
      <c r="L603" t="e">
        <f ca="1">VLOOKUP($H603,'Raw data'!$A$3:$L$1417,7,FALSE)</f>
        <v>#N/A</v>
      </c>
      <c r="M603">
        <f ca="1">VLOOKUP($H603,'Raw data'!$A$3:$L$1417,8,FALSE)</f>
        <v>31.14</v>
      </c>
      <c r="N603" t="e">
        <f ca="1">VLOOKUP($H603,'Raw data'!$A$3:$L$1417,2,FALSE)</f>
        <v>#N/A</v>
      </c>
      <c r="O603" t="e">
        <f ca="1">VLOOKUP($H603,'Raw data'!$A$3:$L$1417,10,FALSE)</f>
        <v>#N/A</v>
      </c>
      <c r="P603">
        <f ca="1">VLOOKUP($H603,'Raw data'!$M$3:$N$1243,2,FALSE)</f>
        <v>29.19</v>
      </c>
    </row>
    <row r="604" spans="1:16" x14ac:dyDescent="0.2">
      <c r="A604" s="13">
        <v>36402</v>
      </c>
      <c r="B604">
        <v>33.799999999999997</v>
      </c>
      <c r="E604" s="13">
        <f t="shared" si="37"/>
        <v>36592</v>
      </c>
      <c r="F604">
        <f t="shared" si="36"/>
        <v>32.86</v>
      </c>
      <c r="H604" s="13">
        <f t="shared" ca="1" si="38"/>
        <v>36607</v>
      </c>
      <c r="I604">
        <f t="shared" ca="1" si="39"/>
        <v>30.65</v>
      </c>
      <c r="J604">
        <f ca="1">VLOOKUP(H604,'Raw data'!$A$3:$L$1417,5,FALSE)</f>
        <v>27.59</v>
      </c>
      <c r="K604">
        <f ca="1">VLOOKUP($H604,'Raw data'!$A$3:$L$1417,10,FALSE)</f>
        <v>28.5</v>
      </c>
      <c r="L604">
        <f ca="1">VLOOKUP($H604,'Raw data'!$A$3:$L$1417,7,FALSE)</f>
        <v>33.25</v>
      </c>
      <c r="M604">
        <f ca="1">VLOOKUP($H604,'Raw data'!$A$3:$L$1417,8,FALSE)</f>
        <v>29.56</v>
      </c>
      <c r="N604" t="e">
        <f ca="1">VLOOKUP($H604,'Raw data'!$A$3:$L$1417,2,FALSE)</f>
        <v>#N/A</v>
      </c>
      <c r="O604">
        <f ca="1">VLOOKUP($H604,'Raw data'!$A$3:$L$1417,10,FALSE)</f>
        <v>28.5</v>
      </c>
      <c r="P604">
        <f ca="1">VLOOKUP($H604,'Raw data'!$M$3:$N$1243,2,FALSE)</f>
        <v>31.15</v>
      </c>
    </row>
    <row r="605" spans="1:16" x14ac:dyDescent="0.2">
      <c r="A605" s="13">
        <v>36403</v>
      </c>
      <c r="B605">
        <v>32.29</v>
      </c>
      <c r="E605" s="13">
        <f t="shared" si="37"/>
        <v>36593</v>
      </c>
      <c r="F605">
        <f t="shared" si="36"/>
        <v>31.75</v>
      </c>
      <c r="H605" s="13">
        <f t="shared" ca="1" si="38"/>
        <v>36608</v>
      </c>
      <c r="I605">
        <f t="shared" ca="1" si="39"/>
        <v>31.92</v>
      </c>
      <c r="J605">
        <f ca="1">VLOOKUP(H605,'Raw data'!$A$3:$L$1417,5,FALSE)</f>
        <v>24.63</v>
      </c>
      <c r="K605">
        <f ca="1">VLOOKUP($H605,'Raw data'!$A$3:$L$1417,10,FALSE)</f>
        <v>25</v>
      </c>
      <c r="L605">
        <f ca="1">VLOOKUP($H605,'Raw data'!$A$3:$L$1417,7,FALSE)</f>
        <v>31.5</v>
      </c>
      <c r="M605">
        <f ca="1">VLOOKUP($H605,'Raw data'!$A$3:$L$1417,8,FALSE)</f>
        <v>28.09</v>
      </c>
      <c r="N605" t="e">
        <f ca="1">VLOOKUP($H605,'Raw data'!$A$3:$L$1417,2,FALSE)</f>
        <v>#N/A</v>
      </c>
      <c r="O605">
        <f ca="1">VLOOKUP($H605,'Raw data'!$A$3:$L$1417,10,FALSE)</f>
        <v>25</v>
      </c>
      <c r="P605">
        <f ca="1">VLOOKUP($H605,'Raw data'!$M$3:$N$1243,2,FALSE)</f>
        <v>28</v>
      </c>
    </row>
    <row r="606" spans="1:16" x14ac:dyDescent="0.2">
      <c r="A606" s="13">
        <v>36404</v>
      </c>
      <c r="B606">
        <v>31.9</v>
      </c>
      <c r="E606" s="13">
        <f t="shared" si="37"/>
        <v>36594</v>
      </c>
      <c r="F606">
        <f t="shared" si="36"/>
        <v>29.85</v>
      </c>
      <c r="H606" s="13">
        <f t="shared" ca="1" si="38"/>
        <v>36609</v>
      </c>
      <c r="I606">
        <f t="shared" ca="1" si="39"/>
        <v>32.200000000000003</v>
      </c>
      <c r="J606">
        <f ca="1">VLOOKUP(H606,'Raw data'!$A$3:$L$1417,5,FALSE)</f>
        <v>26.98</v>
      </c>
      <c r="K606" t="e">
        <f ca="1">VLOOKUP($H606,'Raw data'!$A$3:$L$1417,10,FALSE)</f>
        <v>#N/A</v>
      </c>
      <c r="L606">
        <f ca="1">VLOOKUP($H606,'Raw data'!$A$3:$L$1417,7,FALSE)</f>
        <v>33</v>
      </c>
      <c r="M606">
        <f ca="1">VLOOKUP($H606,'Raw data'!$A$3:$L$1417,8,FALSE)</f>
        <v>29.38</v>
      </c>
      <c r="N606" t="e">
        <f ca="1">VLOOKUP($H606,'Raw data'!$A$3:$L$1417,2,FALSE)</f>
        <v>#N/A</v>
      </c>
      <c r="O606" t="e">
        <f ca="1">VLOOKUP($H606,'Raw data'!$A$3:$L$1417,10,FALSE)</f>
        <v>#N/A</v>
      </c>
      <c r="P606">
        <f ca="1">VLOOKUP($H606,'Raw data'!$M$3:$N$1243,2,FALSE)</f>
        <v>29.28</v>
      </c>
    </row>
    <row r="607" spans="1:16" x14ac:dyDescent="0.2">
      <c r="A607" s="13">
        <v>36405</v>
      </c>
      <c r="B607">
        <v>31</v>
      </c>
      <c r="E607" s="13">
        <f t="shared" si="37"/>
        <v>36595</v>
      </c>
      <c r="F607">
        <f t="shared" si="36"/>
        <v>29.41</v>
      </c>
      <c r="H607" s="13">
        <f t="shared" ca="1" si="38"/>
        <v>36612</v>
      </c>
      <c r="I607">
        <f t="shared" ca="1" si="39"/>
        <v>32.049999999999997</v>
      </c>
      <c r="J607">
        <f ca="1">VLOOKUP(H607,'Raw data'!$A$3:$L$1417,5,FALSE)</f>
        <v>26.12</v>
      </c>
      <c r="K607">
        <f ca="1">VLOOKUP($H607,'Raw data'!$A$3:$L$1417,10,FALSE)</f>
        <v>26</v>
      </c>
      <c r="L607" t="e">
        <f ca="1">VLOOKUP($H607,'Raw data'!$A$3:$L$1417,7,FALSE)</f>
        <v>#N/A</v>
      </c>
      <c r="M607">
        <f ca="1">VLOOKUP($H607,'Raw data'!$A$3:$L$1417,8,FALSE)</f>
        <v>29.23</v>
      </c>
      <c r="N607" t="e">
        <f ca="1">VLOOKUP($H607,'Raw data'!$A$3:$L$1417,2,FALSE)</f>
        <v>#N/A</v>
      </c>
      <c r="O607">
        <f ca="1">VLOOKUP($H607,'Raw data'!$A$3:$L$1417,10,FALSE)</f>
        <v>26</v>
      </c>
      <c r="P607">
        <f ca="1">VLOOKUP($H607,'Raw data'!$M$3:$N$1243,2,FALSE)</f>
        <v>29.49</v>
      </c>
    </row>
    <row r="608" spans="1:16" x14ac:dyDescent="0.2">
      <c r="A608" s="13">
        <v>36406</v>
      </c>
      <c r="B608">
        <v>31.49</v>
      </c>
      <c r="E608" s="13">
        <f t="shared" si="37"/>
        <v>36598</v>
      </c>
      <c r="F608">
        <f t="shared" si="36"/>
        <v>33.200000000000003</v>
      </c>
      <c r="H608" s="13">
        <f t="shared" ca="1" si="38"/>
        <v>36613</v>
      </c>
      <c r="I608">
        <f t="shared" ca="1" si="39"/>
        <v>32.49</v>
      </c>
      <c r="J608">
        <f ca="1">VLOOKUP(H608,'Raw data'!$A$3:$L$1417,5,FALSE)</f>
        <v>28.02</v>
      </c>
      <c r="K608">
        <f ca="1">VLOOKUP($H608,'Raw data'!$A$3:$L$1417,10,FALSE)</f>
        <v>27</v>
      </c>
      <c r="L608">
        <f ca="1">VLOOKUP($H608,'Raw data'!$A$3:$L$1417,7,FALSE)</f>
        <v>32.5</v>
      </c>
      <c r="M608">
        <f ca="1">VLOOKUP($H608,'Raw data'!$A$3:$L$1417,8,FALSE)</f>
        <v>29.2</v>
      </c>
      <c r="N608" t="e">
        <f ca="1">VLOOKUP($H608,'Raw data'!$A$3:$L$1417,2,FALSE)</f>
        <v>#N/A</v>
      </c>
      <c r="O608">
        <f ca="1">VLOOKUP($H608,'Raw data'!$A$3:$L$1417,10,FALSE)</f>
        <v>27</v>
      </c>
      <c r="P608">
        <f ca="1">VLOOKUP($H608,'Raw data'!$M$3:$N$1243,2,FALSE)</f>
        <v>32.07</v>
      </c>
    </row>
    <row r="609" spans="1:16" x14ac:dyDescent="0.2">
      <c r="A609" s="13">
        <v>36407</v>
      </c>
      <c r="B609">
        <v>27</v>
      </c>
      <c r="E609" s="13">
        <f t="shared" si="37"/>
        <v>36599</v>
      </c>
      <c r="F609">
        <f t="shared" si="36"/>
        <v>30.48</v>
      </c>
      <c r="H609" s="13">
        <f t="shared" ca="1" si="38"/>
        <v>36614</v>
      </c>
      <c r="I609">
        <f t="shared" ca="1" si="39"/>
        <v>30.12</v>
      </c>
      <c r="J609">
        <f ca="1">VLOOKUP(H609,'Raw data'!$A$3:$L$1417,5,FALSE)</f>
        <v>29.33</v>
      </c>
      <c r="K609">
        <f ca="1">VLOOKUP($H609,'Raw data'!$A$3:$L$1417,10,FALSE)</f>
        <v>31.67</v>
      </c>
      <c r="L609">
        <f ca="1">VLOOKUP($H609,'Raw data'!$A$3:$L$1417,7,FALSE)</f>
        <v>33.75</v>
      </c>
      <c r="M609">
        <f ca="1">VLOOKUP($H609,'Raw data'!$A$3:$L$1417,8,FALSE)</f>
        <v>29.9</v>
      </c>
      <c r="N609" t="e">
        <f ca="1">VLOOKUP($H609,'Raw data'!$A$3:$L$1417,2,FALSE)</f>
        <v>#N/A</v>
      </c>
      <c r="O609">
        <f ca="1">VLOOKUP($H609,'Raw data'!$A$3:$L$1417,10,FALSE)</f>
        <v>31.67</v>
      </c>
      <c r="P609">
        <f ca="1">VLOOKUP($H609,'Raw data'!$M$3:$N$1243,2,FALSE)</f>
        <v>32.6</v>
      </c>
    </row>
    <row r="610" spans="1:16" x14ac:dyDescent="0.2">
      <c r="A610" s="13">
        <v>36408</v>
      </c>
      <c r="B610">
        <v>27</v>
      </c>
      <c r="E610" s="13">
        <f t="shared" si="37"/>
        <v>36600</v>
      </c>
      <c r="F610">
        <f t="shared" si="36"/>
        <v>32.1</v>
      </c>
      <c r="H610" s="13">
        <f t="shared" ca="1" si="38"/>
        <v>36615</v>
      </c>
      <c r="I610">
        <f t="shared" ca="1" si="39"/>
        <v>29.26</v>
      </c>
      <c r="J610">
        <f ca="1">VLOOKUP(H610,'Raw data'!$A$3:$L$1417,5,FALSE)</f>
        <v>27.75</v>
      </c>
      <c r="K610">
        <f ca="1">VLOOKUP($H610,'Raw data'!$A$3:$L$1417,10,FALSE)</f>
        <v>29.17</v>
      </c>
      <c r="L610" t="e">
        <f ca="1">VLOOKUP($H610,'Raw data'!$A$3:$L$1417,7,FALSE)</f>
        <v>#N/A</v>
      </c>
      <c r="M610">
        <f ca="1">VLOOKUP($H610,'Raw data'!$A$3:$L$1417,8,FALSE)</f>
        <v>30.29</v>
      </c>
      <c r="N610" t="e">
        <f ca="1">VLOOKUP($H610,'Raw data'!$A$3:$L$1417,2,FALSE)</f>
        <v>#N/A</v>
      </c>
      <c r="O610">
        <f ca="1">VLOOKUP($H610,'Raw data'!$A$3:$L$1417,10,FALSE)</f>
        <v>29.17</v>
      </c>
      <c r="P610">
        <f ca="1">VLOOKUP($H610,'Raw data'!$M$3:$N$1243,2,FALSE)</f>
        <v>28.99</v>
      </c>
    </row>
    <row r="611" spans="1:16" x14ac:dyDescent="0.2">
      <c r="A611" s="13">
        <v>36409</v>
      </c>
      <c r="B611">
        <v>27</v>
      </c>
      <c r="E611" s="13">
        <f t="shared" si="37"/>
        <v>36601</v>
      </c>
      <c r="F611">
        <f t="shared" si="36"/>
        <v>28.78</v>
      </c>
      <c r="H611" s="13">
        <f t="shared" ca="1" si="38"/>
        <v>36616</v>
      </c>
      <c r="I611">
        <f t="shared" ca="1" si="39"/>
        <v>26.78</v>
      </c>
      <c r="J611">
        <f ca="1">VLOOKUP(H611,'Raw data'!$A$3:$L$1417,5,FALSE)</f>
        <v>23.9</v>
      </c>
      <c r="K611">
        <f ca="1">VLOOKUP($H611,'Raw data'!$A$3:$L$1417,10,FALSE)</f>
        <v>28</v>
      </c>
      <c r="L611" t="e">
        <f ca="1">VLOOKUP($H611,'Raw data'!$A$3:$L$1417,7,FALSE)</f>
        <v>#N/A</v>
      </c>
      <c r="M611">
        <f ca="1">VLOOKUP($H611,'Raw data'!$A$3:$L$1417,8,FALSE)</f>
        <v>29.45</v>
      </c>
      <c r="N611" t="e">
        <f ca="1">VLOOKUP($H611,'Raw data'!$A$3:$L$1417,2,FALSE)</f>
        <v>#N/A</v>
      </c>
      <c r="O611">
        <f ca="1">VLOOKUP($H611,'Raw data'!$A$3:$L$1417,10,FALSE)</f>
        <v>28</v>
      </c>
      <c r="P611">
        <f ca="1">VLOOKUP($H611,'Raw data'!$M$3:$N$1243,2,FALSE)</f>
        <v>26.87</v>
      </c>
    </row>
    <row r="612" spans="1:16" x14ac:dyDescent="0.2">
      <c r="A612" s="13">
        <v>36410</v>
      </c>
      <c r="B612">
        <v>32.04</v>
      </c>
      <c r="E612" s="13">
        <f t="shared" si="37"/>
        <v>36602</v>
      </c>
      <c r="F612">
        <f t="shared" si="36"/>
        <v>31.15</v>
      </c>
      <c r="H612" s="13">
        <f t="shared" ca="1" si="38"/>
        <v>36619</v>
      </c>
      <c r="I612">
        <f t="shared" ca="1" si="39"/>
        <v>27.58</v>
      </c>
      <c r="J612">
        <f ca="1">VLOOKUP(H612,'Raw data'!$A$3:$L$1417,5,FALSE)</f>
        <v>26.14</v>
      </c>
      <c r="K612">
        <f ca="1">VLOOKUP($H612,'Raw data'!$A$3:$L$1417,10,FALSE)</f>
        <v>28</v>
      </c>
      <c r="L612" t="e">
        <f ca="1">VLOOKUP($H612,'Raw data'!$A$3:$L$1417,3,FALSE)</f>
        <v>#N/A</v>
      </c>
      <c r="M612">
        <f ca="1">VLOOKUP($H612,'Raw data'!$A$3:$L$1417,4,FALSE)</f>
        <v>29.46</v>
      </c>
      <c r="N612" t="e">
        <f ca="1">VLOOKUP($H612,'Raw data'!$A$3:$L$1417,2,FALSE)</f>
        <v>#N/A</v>
      </c>
      <c r="O612">
        <f ca="1">VLOOKUP($H612,'Raw data'!$A$3:$L$1417,10,FALSE)</f>
        <v>28</v>
      </c>
      <c r="P612">
        <f ca="1">VLOOKUP($H612,'Raw data'!$M$3:$N$1243,2,FALSE)</f>
        <v>27.66</v>
      </c>
    </row>
    <row r="613" spans="1:16" x14ac:dyDescent="0.2">
      <c r="A613" s="13">
        <v>36411</v>
      </c>
      <c r="B613">
        <v>35.409999999999997</v>
      </c>
      <c r="E613" s="13">
        <f t="shared" si="37"/>
        <v>36605</v>
      </c>
      <c r="F613">
        <f t="shared" si="36"/>
        <v>30.33</v>
      </c>
      <c r="H613" s="13">
        <f t="shared" ca="1" si="38"/>
        <v>36620</v>
      </c>
      <c r="I613">
        <f t="shared" ca="1" si="39"/>
        <v>27.68</v>
      </c>
      <c r="J613">
        <f ca="1">VLOOKUP(H613,'Raw data'!$A$3:$L$1417,5,FALSE)</f>
        <v>25.81</v>
      </c>
      <c r="K613">
        <f ca="1">VLOOKUP($H613,'Raw data'!$A$3:$L$1417,10,FALSE)</f>
        <v>29</v>
      </c>
      <c r="L613">
        <f ca="1">VLOOKUP($H613,'Raw data'!$A$3:$L$1417,3,FALSE)</f>
        <v>40.28</v>
      </c>
      <c r="M613">
        <f ca="1">VLOOKUP($H613,'Raw data'!$A$3:$L$1417,4,FALSE)</f>
        <v>35.61</v>
      </c>
      <c r="N613" t="e">
        <f ca="1">VLOOKUP($H613,'Raw data'!$A$3:$L$1417,2,FALSE)</f>
        <v>#N/A</v>
      </c>
      <c r="O613">
        <f ca="1">VLOOKUP($H613,'Raw data'!$A$3:$L$1417,10,FALSE)</f>
        <v>29</v>
      </c>
      <c r="P613">
        <f ca="1">VLOOKUP($H613,'Raw data'!$M$3:$N$1243,2,FALSE)</f>
        <v>29</v>
      </c>
    </row>
    <row r="614" spans="1:16" x14ac:dyDescent="0.2">
      <c r="A614" s="13">
        <v>36412</v>
      </c>
      <c r="B614">
        <v>41.54</v>
      </c>
      <c r="E614" s="13">
        <f t="shared" si="37"/>
        <v>36606</v>
      </c>
      <c r="F614">
        <f t="shared" si="36"/>
        <v>32.049999999999997</v>
      </c>
      <c r="H614" s="13">
        <f t="shared" ca="1" si="38"/>
        <v>36621</v>
      </c>
      <c r="I614">
        <f t="shared" ca="1" si="39"/>
        <v>30.26</v>
      </c>
      <c r="J614">
        <f ca="1">VLOOKUP(H614,'Raw data'!$A$3:$L$1417,5,FALSE)</f>
        <v>27.06</v>
      </c>
      <c r="K614" t="e">
        <f ca="1">VLOOKUP($H614,'Raw data'!$A$3:$L$1417,10,FALSE)</f>
        <v>#N/A</v>
      </c>
      <c r="L614" t="e">
        <f ca="1">VLOOKUP($H614,'Raw data'!$A$3:$L$1417,3,FALSE)</f>
        <v>#N/A</v>
      </c>
      <c r="M614">
        <f ca="1">VLOOKUP($H614,'Raw data'!$A$3:$L$1417,4,FALSE)</f>
        <v>35.35</v>
      </c>
      <c r="N614" t="e">
        <f ca="1">VLOOKUP($H614,'Raw data'!$A$3:$L$1417,2,FALSE)</f>
        <v>#N/A</v>
      </c>
      <c r="O614" t="e">
        <f ca="1">VLOOKUP($H614,'Raw data'!$A$3:$L$1417,10,FALSE)</f>
        <v>#N/A</v>
      </c>
      <c r="P614">
        <f ca="1">VLOOKUP($H614,'Raw data'!$M$3:$N$1243,2,FALSE)</f>
        <v>31.75</v>
      </c>
    </row>
    <row r="615" spans="1:16" x14ac:dyDescent="0.2">
      <c r="A615" s="13">
        <v>36413</v>
      </c>
      <c r="B615">
        <v>33.630000000000003</v>
      </c>
      <c r="E615" s="13">
        <f t="shared" si="37"/>
        <v>36607</v>
      </c>
      <c r="F615">
        <f t="shared" si="36"/>
        <v>30.65</v>
      </c>
      <c r="H615" s="13">
        <f t="shared" ca="1" si="38"/>
        <v>36622</v>
      </c>
      <c r="I615">
        <f t="shared" ca="1" si="39"/>
        <v>32.61</v>
      </c>
      <c r="J615">
        <f ca="1">VLOOKUP(H615,'Raw data'!$A$3:$L$1417,5,FALSE)</f>
        <v>27.73</v>
      </c>
      <c r="K615">
        <f ca="1">VLOOKUP($H615,'Raw data'!$A$3:$L$1417,10,FALSE)</f>
        <v>30</v>
      </c>
      <c r="L615">
        <f ca="1">VLOOKUP($H615,'Raw data'!$A$3:$L$1417,3,FALSE)</f>
        <v>35.94</v>
      </c>
      <c r="M615">
        <f ca="1">VLOOKUP($H615,'Raw data'!$A$3:$L$1417,4,FALSE)</f>
        <v>32.28</v>
      </c>
      <c r="N615" t="e">
        <f ca="1">VLOOKUP($H615,'Raw data'!$A$3:$L$1417,2,FALSE)</f>
        <v>#N/A</v>
      </c>
      <c r="O615">
        <f ca="1">VLOOKUP($H615,'Raw data'!$A$3:$L$1417,10,FALSE)</f>
        <v>30</v>
      </c>
      <c r="P615">
        <f ca="1">VLOOKUP($H615,'Raw data'!$M$3:$N$1243,2,FALSE)</f>
        <v>33.590000000000003</v>
      </c>
    </row>
    <row r="616" spans="1:16" x14ac:dyDescent="0.2">
      <c r="A616" s="13">
        <v>36414</v>
      </c>
      <c r="B616">
        <v>26.88</v>
      </c>
      <c r="E616" s="13">
        <f t="shared" si="37"/>
        <v>36608</v>
      </c>
      <c r="F616">
        <f t="shared" si="36"/>
        <v>31.92</v>
      </c>
      <c r="H616" s="13">
        <f t="shared" ca="1" si="38"/>
        <v>36623</v>
      </c>
      <c r="I616">
        <f t="shared" ca="1" si="39"/>
        <v>32.01</v>
      </c>
      <c r="J616">
        <f ca="1">VLOOKUP(H616,'Raw data'!$A$3:$L$1417,5,FALSE)</f>
        <v>23.78</v>
      </c>
      <c r="K616">
        <f ca="1">VLOOKUP($H616,'Raw data'!$A$3:$L$1417,10,FALSE)</f>
        <v>26</v>
      </c>
      <c r="L616" t="e">
        <f ca="1">VLOOKUP($H616,'Raw data'!$A$3:$L$1417,3,FALSE)</f>
        <v>#N/A</v>
      </c>
      <c r="M616">
        <f ca="1">VLOOKUP($H616,'Raw data'!$A$3:$L$1417,4,FALSE)</f>
        <v>30.25</v>
      </c>
      <c r="N616" t="e">
        <f ca="1">VLOOKUP($H616,'Raw data'!$A$3:$L$1417,2,FALSE)</f>
        <v>#N/A</v>
      </c>
      <c r="O616">
        <f ca="1">VLOOKUP($H616,'Raw data'!$A$3:$L$1417,10,FALSE)</f>
        <v>26</v>
      </c>
      <c r="P616">
        <f ca="1">VLOOKUP($H616,'Raw data'!$M$3:$N$1243,2,FALSE)</f>
        <v>29.34</v>
      </c>
    </row>
    <row r="617" spans="1:16" x14ac:dyDescent="0.2">
      <c r="A617" s="13">
        <v>36415</v>
      </c>
      <c r="B617">
        <v>26.88</v>
      </c>
      <c r="E617" s="13">
        <f t="shared" si="37"/>
        <v>36609</v>
      </c>
      <c r="F617">
        <f t="shared" si="36"/>
        <v>32.200000000000003</v>
      </c>
      <c r="H617" s="13">
        <f t="shared" ca="1" si="38"/>
        <v>36626</v>
      </c>
      <c r="I617">
        <f t="shared" ca="1" si="39"/>
        <v>34.01</v>
      </c>
      <c r="J617">
        <f ca="1">VLOOKUP(H617,'Raw data'!$A$3:$L$1417,5,FALSE)</f>
        <v>27.24</v>
      </c>
      <c r="K617">
        <f ca="1">VLOOKUP($H617,'Raw data'!$A$3:$L$1417,10,FALSE)</f>
        <v>26</v>
      </c>
      <c r="L617" t="e">
        <f ca="1">VLOOKUP($H617,'Raw data'!$A$3:$L$1417,3,FALSE)</f>
        <v>#N/A</v>
      </c>
      <c r="M617">
        <f ca="1">VLOOKUP($H617,'Raw data'!$A$3:$L$1417,4,FALSE)</f>
        <v>32.94</v>
      </c>
      <c r="N617" t="e">
        <f ca="1">VLOOKUP($H617,'Raw data'!$A$3:$L$1417,2,FALSE)</f>
        <v>#N/A</v>
      </c>
      <c r="O617">
        <f ca="1">VLOOKUP($H617,'Raw data'!$A$3:$L$1417,10,FALSE)</f>
        <v>26</v>
      </c>
      <c r="P617">
        <f ca="1">VLOOKUP($H617,'Raw data'!$M$3:$N$1243,2,FALSE)</f>
        <v>33.32</v>
      </c>
    </row>
    <row r="618" spans="1:16" x14ac:dyDescent="0.2">
      <c r="A618" s="13">
        <v>36416</v>
      </c>
      <c r="B618">
        <v>33.57</v>
      </c>
      <c r="E618" s="13">
        <f t="shared" si="37"/>
        <v>36612</v>
      </c>
      <c r="F618">
        <f t="shared" si="36"/>
        <v>32.049999999999997</v>
      </c>
      <c r="H618" s="13">
        <f t="shared" ca="1" si="38"/>
        <v>36627</v>
      </c>
      <c r="I618">
        <f t="shared" ca="1" si="39"/>
        <v>34.659999999999997</v>
      </c>
      <c r="J618">
        <f ca="1">VLOOKUP(H618,'Raw data'!$A$3:$L$1417,5,FALSE)</f>
        <v>28.42</v>
      </c>
      <c r="K618" t="e">
        <f ca="1">VLOOKUP($H618,'Raw data'!$A$3:$L$1417,10,FALSE)</f>
        <v>#N/A</v>
      </c>
      <c r="L618">
        <f ca="1">VLOOKUP($H618,'Raw data'!$A$3:$L$1417,3,FALSE)</f>
        <v>40</v>
      </c>
      <c r="M618">
        <f ca="1">VLOOKUP($H618,'Raw data'!$A$3:$L$1417,4,FALSE)</f>
        <v>36.35</v>
      </c>
      <c r="N618" t="e">
        <f ca="1">VLOOKUP($H618,'Raw data'!$A$3:$L$1417,2,FALSE)</f>
        <v>#N/A</v>
      </c>
      <c r="O618" t="e">
        <f ca="1">VLOOKUP($H618,'Raw data'!$A$3:$L$1417,10,FALSE)</f>
        <v>#N/A</v>
      </c>
      <c r="P618">
        <f ca="1">VLOOKUP($H618,'Raw data'!$M$3:$N$1243,2,FALSE)</f>
        <v>35.33</v>
      </c>
    </row>
    <row r="619" spans="1:16" x14ac:dyDescent="0.2">
      <c r="A619" s="13">
        <v>36417</v>
      </c>
      <c r="B619">
        <v>33.049999999999997</v>
      </c>
      <c r="E619" s="13">
        <f t="shared" si="37"/>
        <v>36613</v>
      </c>
      <c r="F619">
        <f t="shared" si="36"/>
        <v>32.49</v>
      </c>
      <c r="H619" s="13">
        <f t="shared" ca="1" si="38"/>
        <v>36628</v>
      </c>
      <c r="I619">
        <f t="shared" ca="1" si="39"/>
        <v>33.08</v>
      </c>
      <c r="J619">
        <f ca="1">VLOOKUP(H619,'Raw data'!$A$3:$L$1417,5,FALSE)</f>
        <v>27.89</v>
      </c>
      <c r="K619">
        <f ca="1">VLOOKUP($H619,'Raw data'!$A$3:$L$1417,10,FALSE)</f>
        <v>27.5</v>
      </c>
      <c r="L619">
        <f ca="1">VLOOKUP($H619,'Raw data'!$A$3:$L$1417,3,FALSE)</f>
        <v>38.880000000000003</v>
      </c>
      <c r="M619">
        <f ca="1">VLOOKUP($H619,'Raw data'!$A$3:$L$1417,4,FALSE)</f>
        <v>34.83</v>
      </c>
      <c r="N619" t="e">
        <f ca="1">VLOOKUP($H619,'Raw data'!$A$3:$L$1417,2,FALSE)</f>
        <v>#N/A</v>
      </c>
      <c r="O619">
        <f ca="1">VLOOKUP($H619,'Raw data'!$A$3:$L$1417,10,FALSE)</f>
        <v>27.5</v>
      </c>
      <c r="P619">
        <f ca="1">VLOOKUP($H619,'Raw data'!$M$3:$N$1243,2,FALSE)</f>
        <v>34.1</v>
      </c>
    </row>
    <row r="620" spans="1:16" x14ac:dyDescent="0.2">
      <c r="A620" s="13">
        <v>36418</v>
      </c>
      <c r="B620">
        <v>34.61</v>
      </c>
      <c r="E620" s="13">
        <f t="shared" si="37"/>
        <v>36614</v>
      </c>
      <c r="F620">
        <f t="shared" si="36"/>
        <v>30.12</v>
      </c>
      <c r="H620" s="13">
        <f t="shared" ca="1" si="38"/>
        <v>36629</v>
      </c>
      <c r="I620">
        <f t="shared" ca="1" si="39"/>
        <v>33.64</v>
      </c>
      <c r="J620">
        <f ca="1">VLOOKUP(H620,'Raw data'!$A$3:$L$1417,5,FALSE)</f>
        <v>26.26</v>
      </c>
      <c r="K620">
        <f ca="1">VLOOKUP($H620,'Raw data'!$A$3:$L$1417,10,FALSE)</f>
        <v>26.92</v>
      </c>
      <c r="L620">
        <f ca="1">VLOOKUP($H620,'Raw data'!$A$3:$L$1417,3,FALSE)</f>
        <v>39.25</v>
      </c>
      <c r="M620">
        <f ca="1">VLOOKUP($H620,'Raw data'!$A$3:$L$1417,4,FALSE)</f>
        <v>35.28</v>
      </c>
      <c r="N620" t="e">
        <f ca="1">VLOOKUP($H620,'Raw data'!$A$3:$L$1417,2,FALSE)</f>
        <v>#N/A</v>
      </c>
      <c r="O620">
        <f ca="1">VLOOKUP($H620,'Raw data'!$A$3:$L$1417,10,FALSE)</f>
        <v>26.92</v>
      </c>
      <c r="P620">
        <f ca="1">VLOOKUP($H620,'Raw data'!$M$3:$N$1243,2,FALSE)</f>
        <v>32.35</v>
      </c>
    </row>
    <row r="621" spans="1:16" x14ac:dyDescent="0.2">
      <c r="A621" s="13">
        <v>36419</v>
      </c>
      <c r="B621">
        <v>33.94</v>
      </c>
      <c r="E621" s="13">
        <f t="shared" si="37"/>
        <v>36615</v>
      </c>
      <c r="F621">
        <f t="shared" si="36"/>
        <v>29.26</v>
      </c>
      <c r="H621" s="13">
        <f t="shared" ca="1" si="38"/>
        <v>36630</v>
      </c>
      <c r="I621">
        <f t="shared" ca="1" si="39"/>
        <v>31.89</v>
      </c>
      <c r="J621">
        <f ca="1">VLOOKUP(H621,'Raw data'!$A$3:$L$1417,5,FALSE)</f>
        <v>27.4</v>
      </c>
      <c r="K621" t="e">
        <f ca="1">VLOOKUP($H621,'Raw data'!$A$3:$L$1417,10,FALSE)</f>
        <v>#N/A</v>
      </c>
      <c r="L621" t="e">
        <f ca="1">VLOOKUP($H621,'Raw data'!$A$3:$L$1417,3,FALSE)</f>
        <v>#N/A</v>
      </c>
      <c r="M621">
        <f ca="1">VLOOKUP($H621,'Raw data'!$A$3:$L$1417,4,FALSE)</f>
        <v>33.99</v>
      </c>
      <c r="N621" t="e">
        <f ca="1">VLOOKUP($H621,'Raw data'!$A$3:$L$1417,2,FALSE)</f>
        <v>#N/A</v>
      </c>
      <c r="O621" t="e">
        <f ca="1">VLOOKUP($H621,'Raw data'!$A$3:$L$1417,10,FALSE)</f>
        <v>#N/A</v>
      </c>
      <c r="P621">
        <f ca="1">VLOOKUP($H621,'Raw data'!$M$3:$N$1243,2,FALSE)</f>
        <v>33.15</v>
      </c>
    </row>
    <row r="622" spans="1:16" x14ac:dyDescent="0.2">
      <c r="A622" s="13">
        <v>36420</v>
      </c>
      <c r="B622">
        <v>34.549999999999997</v>
      </c>
      <c r="E622" s="13">
        <f t="shared" si="37"/>
        <v>36616</v>
      </c>
      <c r="F622">
        <f t="shared" si="36"/>
        <v>26.78</v>
      </c>
      <c r="H622" s="13">
        <f t="shared" ca="1" si="38"/>
        <v>36633</v>
      </c>
      <c r="I622">
        <f t="shared" ca="1" si="39"/>
        <v>31.18</v>
      </c>
      <c r="J622">
        <f ca="1">VLOOKUP(H622,'Raw data'!$A$3:$L$1417,5,FALSE)</f>
        <v>29.33</v>
      </c>
      <c r="K622">
        <f ca="1">VLOOKUP($H622,'Raw data'!$A$3:$L$1417,10,FALSE)</f>
        <v>29</v>
      </c>
      <c r="L622" t="e">
        <f ca="1">VLOOKUP($H622,'Raw data'!$A$3:$L$1417,3,FALSE)</f>
        <v>#N/A</v>
      </c>
      <c r="M622">
        <f ca="1">VLOOKUP($H622,'Raw data'!$A$3:$L$1417,4,FALSE)</f>
        <v>33.880000000000003</v>
      </c>
      <c r="N622" t="e">
        <f ca="1">VLOOKUP($H622,'Raw data'!$A$3:$L$1417,2,FALSE)</f>
        <v>#N/A</v>
      </c>
      <c r="O622">
        <f ca="1">VLOOKUP($H622,'Raw data'!$A$3:$L$1417,10,FALSE)</f>
        <v>29</v>
      </c>
      <c r="P622">
        <f ca="1">VLOOKUP($H622,'Raw data'!$M$3:$N$1243,2,FALSE)</f>
        <v>31.08</v>
      </c>
    </row>
    <row r="623" spans="1:16" x14ac:dyDescent="0.2">
      <c r="A623" s="13">
        <v>36421</v>
      </c>
      <c r="B623">
        <v>26.9</v>
      </c>
      <c r="E623" s="13">
        <f t="shared" si="37"/>
        <v>36619</v>
      </c>
      <c r="F623">
        <f t="shared" si="36"/>
        <v>27.58</v>
      </c>
      <c r="H623" s="13">
        <f t="shared" ca="1" si="38"/>
        <v>36634</v>
      </c>
      <c r="I623">
        <f t="shared" ca="1" si="39"/>
        <v>31.32</v>
      </c>
      <c r="J623">
        <f ca="1">VLOOKUP(H623,'Raw data'!$A$3:$L$1417,5,FALSE)</f>
        <v>29.47</v>
      </c>
      <c r="K623" t="e">
        <f ca="1">VLOOKUP($H623,'Raw data'!$A$3:$L$1417,10,FALSE)</f>
        <v>#N/A</v>
      </c>
      <c r="L623" t="e">
        <f ca="1">VLOOKUP($H623,'Raw data'!$A$3:$L$1417,3,FALSE)</f>
        <v>#N/A</v>
      </c>
      <c r="M623">
        <f ca="1">VLOOKUP($H623,'Raw data'!$A$3:$L$1417,4,FALSE)</f>
        <v>31.68</v>
      </c>
      <c r="N623" t="e">
        <f ca="1">VLOOKUP($H623,'Raw data'!$A$3:$L$1417,2,FALSE)</f>
        <v>#N/A</v>
      </c>
      <c r="O623" t="e">
        <f ca="1">VLOOKUP($H623,'Raw data'!$A$3:$L$1417,10,FALSE)</f>
        <v>#N/A</v>
      </c>
      <c r="P623">
        <f ca="1">VLOOKUP($H623,'Raw data'!$M$3:$N$1243,2,FALSE)</f>
        <v>32.9</v>
      </c>
    </row>
    <row r="624" spans="1:16" x14ac:dyDescent="0.2">
      <c r="A624" s="13">
        <v>36422</v>
      </c>
      <c r="B624">
        <v>26.9</v>
      </c>
      <c r="E624" s="13">
        <f t="shared" si="37"/>
        <v>36620</v>
      </c>
      <c r="F624">
        <f t="shared" si="36"/>
        <v>27.68</v>
      </c>
      <c r="H624" s="13">
        <f t="shared" ca="1" si="38"/>
        <v>36635</v>
      </c>
      <c r="I624">
        <f t="shared" ca="1" si="39"/>
        <v>31.26</v>
      </c>
      <c r="J624">
        <f ca="1">VLOOKUP(H624,'Raw data'!$A$3:$L$1417,5,FALSE)</f>
        <v>38.76</v>
      </c>
      <c r="K624">
        <f ca="1">VLOOKUP($H624,'Raw data'!$A$3:$L$1417,10,FALSE)</f>
        <v>41</v>
      </c>
      <c r="L624" t="e">
        <f ca="1">VLOOKUP($H624,'Raw data'!$A$3:$L$1417,3,FALSE)</f>
        <v>#N/A</v>
      </c>
      <c r="M624">
        <f ca="1">VLOOKUP($H624,'Raw data'!$A$3:$L$1417,4,FALSE)</f>
        <v>33.96</v>
      </c>
      <c r="N624" t="e">
        <f ca="1">VLOOKUP($H624,'Raw data'!$A$3:$L$1417,2,FALSE)</f>
        <v>#N/A</v>
      </c>
      <c r="O624">
        <f ca="1">VLOOKUP($H624,'Raw data'!$A$3:$L$1417,10,FALSE)</f>
        <v>41</v>
      </c>
      <c r="P624">
        <f ca="1">VLOOKUP($H624,'Raw data'!$M$3:$N$1243,2,FALSE)</f>
        <v>35.94</v>
      </c>
    </row>
    <row r="625" spans="1:16" x14ac:dyDescent="0.2">
      <c r="A625" s="13">
        <v>36423</v>
      </c>
      <c r="B625">
        <v>32.39</v>
      </c>
      <c r="E625" s="13">
        <f t="shared" si="37"/>
        <v>36621</v>
      </c>
      <c r="F625">
        <f t="shared" si="36"/>
        <v>30.26</v>
      </c>
      <c r="H625" s="13">
        <f t="shared" ca="1" si="38"/>
        <v>36636</v>
      </c>
      <c r="I625">
        <f t="shared" ca="1" si="39"/>
        <v>34.67</v>
      </c>
      <c r="J625">
        <f ca="1">VLOOKUP(H625,'Raw data'!$A$3:$L$1417,5,FALSE)</f>
        <v>36.5</v>
      </c>
      <c r="K625" t="e">
        <f ca="1">VLOOKUP($H625,'Raw data'!$A$3:$L$1417,10,FALSE)</f>
        <v>#N/A</v>
      </c>
      <c r="L625" t="e">
        <f ca="1">VLOOKUP($H625,'Raw data'!$A$3:$L$1417,3,FALSE)</f>
        <v>#N/A</v>
      </c>
      <c r="M625">
        <f ca="1">VLOOKUP($H625,'Raw data'!$A$3:$L$1417,4,FALSE)</f>
        <v>34.61</v>
      </c>
      <c r="N625" t="e">
        <f ca="1">VLOOKUP($H625,'Raw data'!$A$3:$L$1417,2,FALSE)</f>
        <v>#N/A</v>
      </c>
      <c r="O625" t="e">
        <f ca="1">VLOOKUP($H625,'Raw data'!$A$3:$L$1417,10,FALSE)</f>
        <v>#N/A</v>
      </c>
      <c r="P625">
        <f ca="1">VLOOKUP($H625,'Raw data'!$M$3:$N$1243,2,FALSE)</f>
        <v>35.44</v>
      </c>
    </row>
    <row r="626" spans="1:16" x14ac:dyDescent="0.2">
      <c r="A626" s="13">
        <v>36424</v>
      </c>
      <c r="B626">
        <v>31.38</v>
      </c>
      <c r="E626" s="13">
        <f t="shared" si="37"/>
        <v>36622</v>
      </c>
      <c r="F626">
        <f t="shared" si="36"/>
        <v>32.61</v>
      </c>
      <c r="H626" s="13">
        <f t="shared" ca="1" si="38"/>
        <v>36637</v>
      </c>
      <c r="I626">
        <f t="shared" ca="1" si="39"/>
        <v>34.1</v>
      </c>
      <c r="J626" t="e">
        <f ca="1">VLOOKUP(H626,'Raw data'!$A$3:$L$1417,5,FALSE)</f>
        <v>#N/A</v>
      </c>
      <c r="K626">
        <f ca="1">VLOOKUP($H626,'Raw data'!$A$3:$L$1417,10,FALSE)</f>
        <v>29.5</v>
      </c>
      <c r="L626" t="e">
        <f ca="1">VLOOKUP($H626,'Raw data'!$A$3:$L$1417,3,FALSE)</f>
        <v>#N/A</v>
      </c>
      <c r="M626">
        <f ca="1">VLOOKUP($H626,'Raw data'!$A$3:$L$1417,4,FALSE)</f>
        <v>30.48</v>
      </c>
      <c r="N626" t="e">
        <f ca="1">VLOOKUP($H626,'Raw data'!$A$3:$L$1417,2,FALSE)</f>
        <v>#N/A</v>
      </c>
      <c r="O626">
        <f ca="1">VLOOKUP($H626,'Raw data'!$A$3:$L$1417,10,FALSE)</f>
        <v>29.5</v>
      </c>
      <c r="P626">
        <f ca="1">VLOOKUP($H626,'Raw data'!$M$3:$N$1243,2,FALSE)</f>
        <v>28.09</v>
      </c>
    </row>
    <row r="627" spans="1:16" x14ac:dyDescent="0.2">
      <c r="A627" s="13">
        <v>36425</v>
      </c>
      <c r="B627">
        <v>30.61</v>
      </c>
      <c r="E627" s="13">
        <f t="shared" si="37"/>
        <v>36623</v>
      </c>
      <c r="F627">
        <f t="shared" si="36"/>
        <v>32.01</v>
      </c>
      <c r="H627" s="13">
        <f t="shared" ca="1" si="38"/>
        <v>36640</v>
      </c>
      <c r="I627">
        <f t="shared" ca="1" si="39"/>
        <v>37.54</v>
      </c>
      <c r="J627">
        <f ca="1">VLOOKUP(H627,'Raw data'!$A$3:$L$1417,5,FALSE)</f>
        <v>34.14</v>
      </c>
      <c r="K627">
        <f ca="1">VLOOKUP($H627,'Raw data'!$A$3:$L$1417,10,FALSE)</f>
        <v>36.5</v>
      </c>
      <c r="L627" t="e">
        <f ca="1">VLOOKUP($H627,'Raw data'!$A$3:$L$1417,3,FALSE)</f>
        <v>#N/A</v>
      </c>
      <c r="M627">
        <f ca="1">VLOOKUP($H627,'Raw data'!$A$3:$L$1417,4,FALSE)</f>
        <v>34.25</v>
      </c>
      <c r="N627" t="e">
        <f ca="1">VLOOKUP($H627,'Raw data'!$A$3:$L$1417,2,FALSE)</f>
        <v>#N/A</v>
      </c>
      <c r="O627">
        <f ca="1">VLOOKUP($H627,'Raw data'!$A$3:$L$1417,10,FALSE)</f>
        <v>36.5</v>
      </c>
      <c r="P627">
        <f ca="1">VLOOKUP($H627,'Raw data'!$M$3:$N$1243,2,FALSE)</f>
        <v>34.94</v>
      </c>
    </row>
    <row r="628" spans="1:16" x14ac:dyDescent="0.2">
      <c r="A628" s="13">
        <v>36426</v>
      </c>
      <c r="B628">
        <v>30.81</v>
      </c>
      <c r="E628" s="13">
        <f t="shared" si="37"/>
        <v>36626</v>
      </c>
      <c r="F628">
        <f t="shared" si="36"/>
        <v>34.01</v>
      </c>
      <c r="H628" s="13">
        <f t="shared" ca="1" si="38"/>
        <v>36641</v>
      </c>
      <c r="I628">
        <f t="shared" ca="1" si="39"/>
        <v>35.83</v>
      </c>
      <c r="J628">
        <f ca="1">VLOOKUP(H628,'Raw data'!$A$3:$L$1417,5,FALSE)</f>
        <v>23.2</v>
      </c>
      <c r="K628" t="e">
        <f ca="1">VLOOKUP($H628,'Raw data'!$A$3:$L$1417,10,FALSE)</f>
        <v>#N/A</v>
      </c>
      <c r="L628" t="e">
        <f ca="1">VLOOKUP($H628,'Raw data'!$A$3:$L$1417,3,FALSE)</f>
        <v>#N/A</v>
      </c>
      <c r="M628">
        <f ca="1">VLOOKUP($H628,'Raw data'!$A$3:$L$1417,4,FALSE)</f>
        <v>33.93</v>
      </c>
      <c r="N628" t="e">
        <f ca="1">VLOOKUP($H628,'Raw data'!$A$3:$L$1417,2,FALSE)</f>
        <v>#N/A</v>
      </c>
      <c r="O628" t="e">
        <f ca="1">VLOOKUP($H628,'Raw data'!$A$3:$L$1417,10,FALSE)</f>
        <v>#N/A</v>
      </c>
      <c r="P628">
        <f ca="1">VLOOKUP($H628,'Raw data'!$M$3:$N$1243,2,FALSE)</f>
        <v>29.32</v>
      </c>
    </row>
    <row r="629" spans="1:16" x14ac:dyDescent="0.2">
      <c r="A629" s="13">
        <v>36427</v>
      </c>
      <c r="B629">
        <v>30.33</v>
      </c>
      <c r="E629" s="13">
        <f t="shared" si="37"/>
        <v>36627</v>
      </c>
      <c r="F629">
        <f t="shared" si="36"/>
        <v>34.659999999999997</v>
      </c>
      <c r="H629" s="13">
        <f t="shared" ca="1" si="38"/>
        <v>36642</v>
      </c>
      <c r="I629">
        <f t="shared" ca="1" si="39"/>
        <v>46.43</v>
      </c>
      <c r="J629">
        <f ca="1">VLOOKUP(H629,'Raw data'!$A$3:$L$1417,5,FALSE)</f>
        <v>24.16</v>
      </c>
      <c r="K629">
        <f ca="1">VLOOKUP($H629,'Raw data'!$A$3:$L$1417,10,FALSE)</f>
        <v>30</v>
      </c>
      <c r="L629" t="e">
        <f ca="1">VLOOKUP($H629,'Raw data'!$A$3:$L$1417,3,FALSE)</f>
        <v>#N/A</v>
      </c>
      <c r="M629">
        <f ca="1">VLOOKUP($H629,'Raw data'!$A$3:$L$1417,4,FALSE)</f>
        <v>33.28</v>
      </c>
      <c r="N629" t="e">
        <f ca="1">VLOOKUP($H629,'Raw data'!$A$3:$L$1417,2,FALSE)</f>
        <v>#N/A</v>
      </c>
      <c r="O629">
        <f ca="1">VLOOKUP($H629,'Raw data'!$A$3:$L$1417,10,FALSE)</f>
        <v>30</v>
      </c>
      <c r="P629">
        <f ca="1">VLOOKUP($H629,'Raw data'!$M$3:$N$1243,2,FALSE)</f>
        <v>28.69</v>
      </c>
    </row>
    <row r="630" spans="1:16" x14ac:dyDescent="0.2">
      <c r="A630" s="13">
        <v>36430</v>
      </c>
      <c r="B630">
        <v>31.71</v>
      </c>
      <c r="E630" s="13">
        <f t="shared" si="37"/>
        <v>36628</v>
      </c>
      <c r="F630">
        <f t="shared" si="36"/>
        <v>33.08</v>
      </c>
      <c r="H630" s="13">
        <f t="shared" ca="1" si="38"/>
        <v>36643</v>
      </c>
      <c r="I630">
        <f t="shared" ca="1" si="39"/>
        <v>45.12</v>
      </c>
      <c r="J630">
        <f ca="1">VLOOKUP(H630,'Raw data'!$A$3:$L$1417,5,FALSE)</f>
        <v>24.04</v>
      </c>
      <c r="K630">
        <f ca="1">VLOOKUP($H630,'Raw data'!$A$3:$L$1417,10,FALSE)</f>
        <v>26.5</v>
      </c>
      <c r="L630">
        <f ca="1">VLOOKUP($H630,'Raw data'!$A$3:$L$1417,3,FALSE)</f>
        <v>36</v>
      </c>
      <c r="M630">
        <f ca="1">VLOOKUP($H630,'Raw data'!$A$3:$L$1417,4,FALSE)</f>
        <v>31.92</v>
      </c>
      <c r="N630" t="e">
        <f ca="1">VLOOKUP($H630,'Raw data'!$A$3:$L$1417,2,FALSE)</f>
        <v>#N/A</v>
      </c>
      <c r="O630">
        <f ca="1">VLOOKUP($H630,'Raw data'!$A$3:$L$1417,10,FALSE)</f>
        <v>26.5</v>
      </c>
      <c r="P630">
        <f ca="1">VLOOKUP($H630,'Raw data'!$M$3:$N$1243,2,FALSE)</f>
        <v>28.37</v>
      </c>
    </row>
    <row r="631" spans="1:16" x14ac:dyDescent="0.2">
      <c r="A631" s="13">
        <v>36431</v>
      </c>
      <c r="B631">
        <v>29.98</v>
      </c>
      <c r="E631" s="13">
        <f t="shared" si="37"/>
        <v>36629</v>
      </c>
      <c r="F631">
        <f t="shared" si="36"/>
        <v>33.64</v>
      </c>
      <c r="H631" s="13">
        <f t="shared" ca="1" si="38"/>
        <v>36644</v>
      </c>
      <c r="I631">
        <f t="shared" ca="1" si="39"/>
        <v>39.03</v>
      </c>
      <c r="J631">
        <f ca="1">VLOOKUP(H631,'Raw data'!$A$3:$L$1417,5,FALSE)</f>
        <v>24.52</v>
      </c>
      <c r="K631">
        <f ca="1">VLOOKUP($H631,'Raw data'!$A$3:$L$1417,10,FALSE)</f>
        <v>27.25</v>
      </c>
      <c r="L631" t="e">
        <f ca="1">VLOOKUP($H631,'Raw data'!$A$3:$L$1417,3,FALSE)</f>
        <v>#N/A</v>
      </c>
      <c r="M631">
        <f ca="1">VLOOKUP($H631,'Raw data'!$A$3:$L$1417,4,FALSE)</f>
        <v>29.83</v>
      </c>
      <c r="N631" t="e">
        <f ca="1">VLOOKUP($H631,'Raw data'!$A$3:$L$1417,2,FALSE)</f>
        <v>#N/A</v>
      </c>
      <c r="O631">
        <f ca="1">VLOOKUP($H631,'Raw data'!$A$3:$L$1417,10,FALSE)</f>
        <v>27.25</v>
      </c>
      <c r="P631">
        <f ca="1">VLOOKUP($H631,'Raw data'!$M$3:$N$1243,2,FALSE)</f>
        <v>26.91</v>
      </c>
    </row>
    <row r="632" spans="1:16" x14ac:dyDescent="0.2">
      <c r="A632" s="13">
        <v>36432</v>
      </c>
      <c r="B632">
        <v>29.93</v>
      </c>
      <c r="E632" s="13">
        <f t="shared" si="37"/>
        <v>36630</v>
      </c>
      <c r="F632">
        <f t="shared" si="36"/>
        <v>31.89</v>
      </c>
      <c r="H632" s="13">
        <f t="shared" ca="1" si="38"/>
        <v>36647</v>
      </c>
      <c r="I632">
        <f t="shared" ca="1" si="39"/>
        <v>35.76</v>
      </c>
      <c r="J632">
        <f ca="1">VLOOKUP(H632,'Raw data'!$A$3:$L$1417,5,FALSE)</f>
        <v>25.32</v>
      </c>
      <c r="K632">
        <f ca="1">VLOOKUP($H632,'Raw data'!$A$3:$L$1417,10,FALSE)</f>
        <v>27.5</v>
      </c>
      <c r="L632" t="e">
        <f ca="1">VLOOKUP($H632,'Raw data'!$A$3:$L$1417,3,FALSE)</f>
        <v>#N/A</v>
      </c>
      <c r="M632">
        <f ca="1">VLOOKUP($H632,'Raw data'!$A$3:$L$1417,4,FALSE)</f>
        <v>29.63</v>
      </c>
      <c r="N632" t="e">
        <f ca="1">VLOOKUP($H632,'Raw data'!$A$3:$L$1417,2,FALSE)</f>
        <v>#N/A</v>
      </c>
      <c r="O632">
        <f ca="1">VLOOKUP($H632,'Raw data'!$A$3:$L$1417,10,FALSE)</f>
        <v>27.5</v>
      </c>
      <c r="P632">
        <f ca="1">VLOOKUP($H632,'Raw data'!$M$3:$N$1243,2,FALSE)</f>
        <v>27.67</v>
      </c>
    </row>
    <row r="633" spans="1:16" x14ac:dyDescent="0.2">
      <c r="A633" s="13">
        <v>36433</v>
      </c>
      <c r="B633">
        <v>29.35</v>
      </c>
      <c r="E633" s="13">
        <f t="shared" si="37"/>
        <v>36633</v>
      </c>
      <c r="F633">
        <f t="shared" si="36"/>
        <v>31.18</v>
      </c>
      <c r="H633" s="13">
        <f t="shared" ca="1" si="38"/>
        <v>36648</v>
      </c>
      <c r="I633">
        <f t="shared" ca="1" si="39"/>
        <v>35.96</v>
      </c>
      <c r="J633">
        <f ca="1">VLOOKUP(H633,'Raw data'!$A$3:$L$1417,5,FALSE)</f>
        <v>24.96</v>
      </c>
      <c r="K633">
        <f ca="1">VLOOKUP($H633,'Raw data'!$A$3:$L$1417,10,FALSE)</f>
        <v>28</v>
      </c>
      <c r="L633" t="e">
        <f ca="1">VLOOKUP($H633,'Raw data'!$A$3:$L$1417,3,FALSE)</f>
        <v>#N/A</v>
      </c>
      <c r="M633">
        <f ca="1">VLOOKUP($H633,'Raw data'!$A$3:$L$1417,4,FALSE)</f>
        <v>32.06</v>
      </c>
      <c r="N633" t="e">
        <f ca="1">VLOOKUP($H633,'Raw data'!$A$3:$L$1417,2,FALSE)</f>
        <v>#N/A</v>
      </c>
      <c r="O633">
        <f ca="1">VLOOKUP($H633,'Raw data'!$A$3:$L$1417,10,FALSE)</f>
        <v>28</v>
      </c>
      <c r="P633">
        <f ca="1">VLOOKUP($H633,'Raw data'!$M$3:$N$1243,2,FALSE)</f>
        <v>30.68</v>
      </c>
    </row>
    <row r="634" spans="1:16" x14ac:dyDescent="0.2">
      <c r="A634" s="13">
        <v>36434</v>
      </c>
      <c r="B634">
        <v>29.27</v>
      </c>
      <c r="E634" s="13">
        <f t="shared" si="37"/>
        <v>36634</v>
      </c>
      <c r="F634">
        <f t="shared" si="36"/>
        <v>31.32</v>
      </c>
      <c r="H634" s="13">
        <f t="shared" ca="1" si="38"/>
        <v>36649</v>
      </c>
      <c r="I634">
        <f t="shared" ca="1" si="39"/>
        <v>36.08</v>
      </c>
      <c r="J634">
        <f ca="1">VLOOKUP(H634,'Raw data'!$A$3:$L$1417,5,FALSE)</f>
        <v>27.16</v>
      </c>
      <c r="K634">
        <f ca="1">VLOOKUP($H634,'Raw data'!$A$3:$L$1417,10,FALSE)</f>
        <v>29</v>
      </c>
      <c r="L634" t="e">
        <f ca="1">VLOOKUP($H634,'Raw data'!$A$3:$L$1417,3,FALSE)</f>
        <v>#N/A</v>
      </c>
      <c r="M634">
        <f ca="1">VLOOKUP($H634,'Raw data'!$A$3:$L$1417,4,FALSE)</f>
        <v>32.630000000000003</v>
      </c>
      <c r="N634" t="e">
        <f ca="1">VLOOKUP($H634,'Raw data'!$A$3:$L$1417,2,FALSE)</f>
        <v>#N/A</v>
      </c>
      <c r="O634">
        <f ca="1">VLOOKUP($H634,'Raw data'!$A$3:$L$1417,10,FALSE)</f>
        <v>29</v>
      </c>
      <c r="P634">
        <f ca="1">VLOOKUP($H634,'Raw data'!$M$3:$N$1243,2,FALSE)</f>
        <v>32.76</v>
      </c>
    </row>
    <row r="635" spans="1:16" x14ac:dyDescent="0.2">
      <c r="A635" s="13">
        <v>36435</v>
      </c>
      <c r="B635">
        <v>24.5</v>
      </c>
      <c r="E635" s="13">
        <f t="shared" si="37"/>
        <v>36635</v>
      </c>
      <c r="F635">
        <f t="shared" si="36"/>
        <v>31.26</v>
      </c>
      <c r="H635" s="13">
        <f t="shared" ca="1" si="38"/>
        <v>36650</v>
      </c>
      <c r="I635">
        <f t="shared" ca="1" si="39"/>
        <v>39.99</v>
      </c>
      <c r="J635">
        <f ca="1">VLOOKUP(H635,'Raw data'!$A$3:$L$1417,5,FALSE)</f>
        <v>31.83</v>
      </c>
      <c r="K635">
        <f ca="1">VLOOKUP($H635,'Raw data'!$A$3:$L$1417,10,FALSE)</f>
        <v>30.35</v>
      </c>
      <c r="L635" t="e">
        <f ca="1">VLOOKUP($H635,'Raw data'!$A$3:$L$1417,3,FALSE)</f>
        <v>#N/A</v>
      </c>
      <c r="M635">
        <f ca="1">VLOOKUP($H635,'Raw data'!$A$3:$L$1417,4,FALSE)</f>
        <v>32.81</v>
      </c>
      <c r="N635" t="e">
        <f ca="1">VLOOKUP($H635,'Raw data'!$A$3:$L$1417,2,FALSE)</f>
        <v>#N/A</v>
      </c>
      <c r="O635">
        <f ca="1">VLOOKUP($H635,'Raw data'!$A$3:$L$1417,10,FALSE)</f>
        <v>30.35</v>
      </c>
      <c r="P635">
        <f ca="1">VLOOKUP($H635,'Raw data'!$M$3:$N$1243,2,FALSE)</f>
        <v>33.450000000000003</v>
      </c>
    </row>
    <row r="636" spans="1:16" x14ac:dyDescent="0.2">
      <c r="A636" s="13">
        <v>36436</v>
      </c>
      <c r="B636">
        <v>24.5</v>
      </c>
      <c r="E636" s="13">
        <f t="shared" si="37"/>
        <v>36636</v>
      </c>
      <c r="F636">
        <f t="shared" si="36"/>
        <v>34.67</v>
      </c>
      <c r="H636" s="13">
        <f t="shared" ca="1" si="38"/>
        <v>36651</v>
      </c>
      <c r="I636">
        <f t="shared" ca="1" si="39"/>
        <v>38.6</v>
      </c>
      <c r="J636">
        <f ca="1">VLOOKUP(H636,'Raw data'!$A$3:$L$1417,5,FALSE)</f>
        <v>53.24</v>
      </c>
      <c r="K636">
        <f ca="1">VLOOKUP($H636,'Raw data'!$A$3:$L$1417,10,FALSE)</f>
        <v>48.5</v>
      </c>
      <c r="L636" t="e">
        <f ca="1">VLOOKUP($H636,'Raw data'!$A$3:$L$1417,3,FALSE)</f>
        <v>#N/A</v>
      </c>
      <c r="M636">
        <f ca="1">VLOOKUP($H636,'Raw data'!$A$3:$L$1417,4,FALSE)</f>
        <v>38.75</v>
      </c>
      <c r="N636" t="e">
        <f ca="1">VLOOKUP($H636,'Raw data'!$A$3:$L$1417,2,FALSE)</f>
        <v>#N/A</v>
      </c>
      <c r="O636">
        <f ca="1">VLOOKUP($H636,'Raw data'!$A$3:$L$1417,10,FALSE)</f>
        <v>48.5</v>
      </c>
      <c r="P636">
        <f ca="1">VLOOKUP($H636,'Raw data'!$M$3:$N$1243,2,FALSE)</f>
        <v>44.74</v>
      </c>
    </row>
    <row r="637" spans="1:16" x14ac:dyDescent="0.2">
      <c r="A637" s="13">
        <v>36437</v>
      </c>
      <c r="B637">
        <v>29.61</v>
      </c>
      <c r="E637" s="13">
        <f t="shared" si="37"/>
        <v>36637</v>
      </c>
      <c r="F637">
        <f t="shared" si="36"/>
        <v>34.1</v>
      </c>
      <c r="H637" s="13">
        <f t="shared" ca="1" si="38"/>
        <v>36654</v>
      </c>
      <c r="I637">
        <f t="shared" ca="1" si="39"/>
        <v>58.27</v>
      </c>
      <c r="J637">
        <f ca="1">VLOOKUP(H637,'Raw data'!$A$3:$L$1417,5,FALSE)</f>
        <v>56.05</v>
      </c>
      <c r="K637">
        <f ca="1">VLOOKUP($H637,'Raw data'!$A$3:$L$1417,10,FALSE)</f>
        <v>57</v>
      </c>
      <c r="L637" t="e">
        <f ca="1">VLOOKUP($H637,'Raw data'!$A$3:$L$1417,3,FALSE)</f>
        <v>#N/A</v>
      </c>
      <c r="M637">
        <f ca="1">VLOOKUP($H637,'Raw data'!$A$3:$L$1417,4,FALSE)</f>
        <v>53.25</v>
      </c>
      <c r="N637" t="e">
        <f ca="1">VLOOKUP($H637,'Raw data'!$A$3:$L$1417,2,FALSE)</f>
        <v>#N/A</v>
      </c>
      <c r="O637">
        <f ca="1">VLOOKUP($H637,'Raw data'!$A$3:$L$1417,10,FALSE)</f>
        <v>57</v>
      </c>
      <c r="P637">
        <f ca="1">VLOOKUP($H637,'Raw data'!$M$3:$N$1243,2,FALSE)</f>
        <v>79.989999999999995</v>
      </c>
    </row>
    <row r="638" spans="1:16" x14ac:dyDescent="0.2">
      <c r="A638" s="13">
        <v>36438</v>
      </c>
      <c r="B638">
        <v>29.25</v>
      </c>
      <c r="E638" s="13">
        <f t="shared" si="37"/>
        <v>36640</v>
      </c>
      <c r="F638">
        <f t="shared" si="36"/>
        <v>37.54</v>
      </c>
      <c r="H638" s="13">
        <f t="shared" ca="1" si="38"/>
        <v>36655</v>
      </c>
      <c r="I638">
        <f t="shared" ca="1" si="39"/>
        <v>132.57</v>
      </c>
      <c r="J638">
        <f ca="1">VLOOKUP(H638,'Raw data'!$A$3:$L$1417,5,FALSE)</f>
        <v>104.29</v>
      </c>
      <c r="K638">
        <f ca="1">VLOOKUP($H638,'Raw data'!$A$3:$L$1417,10,FALSE)</f>
        <v>115</v>
      </c>
      <c r="L638" t="e">
        <f ca="1">VLOOKUP($H638,'Raw data'!$A$3:$L$1417,3,FALSE)</f>
        <v>#N/A</v>
      </c>
      <c r="M638">
        <f ca="1">VLOOKUP($H638,'Raw data'!$A$3:$L$1417,4,FALSE)</f>
        <v>71.599999999999994</v>
      </c>
      <c r="N638" t="e">
        <f ca="1">VLOOKUP($H638,'Raw data'!$A$3:$L$1417,2,FALSE)</f>
        <v>#N/A</v>
      </c>
      <c r="O638">
        <f ca="1">VLOOKUP($H638,'Raw data'!$A$3:$L$1417,10,FALSE)</f>
        <v>115</v>
      </c>
      <c r="P638">
        <f ca="1">VLOOKUP($H638,'Raw data'!$M$3:$N$1243,2,FALSE)</f>
        <v>183.1</v>
      </c>
    </row>
    <row r="639" spans="1:16" x14ac:dyDescent="0.2">
      <c r="A639" s="13">
        <v>36439</v>
      </c>
      <c r="B639">
        <v>29.65</v>
      </c>
      <c r="E639" s="13">
        <f t="shared" si="37"/>
        <v>36641</v>
      </c>
      <c r="F639">
        <f t="shared" si="36"/>
        <v>35.83</v>
      </c>
      <c r="H639" s="13">
        <f t="shared" ca="1" si="38"/>
        <v>36656</v>
      </c>
      <c r="I639">
        <f t="shared" ca="1" si="39"/>
        <v>157.86000000000001</v>
      </c>
      <c r="J639">
        <f ca="1">VLOOKUP(H639,'Raw data'!$A$3:$L$1417,5,FALSE)</f>
        <v>76.27</v>
      </c>
      <c r="K639">
        <f ca="1">VLOOKUP($H639,'Raw data'!$A$3:$L$1417,10,FALSE)</f>
        <v>85</v>
      </c>
      <c r="L639" t="e">
        <f ca="1">VLOOKUP($H639,'Raw data'!$A$3:$L$1417,3,FALSE)</f>
        <v>#N/A</v>
      </c>
      <c r="M639">
        <f ca="1">VLOOKUP($H639,'Raw data'!$A$3:$L$1417,4,FALSE)</f>
        <v>77.2</v>
      </c>
      <c r="N639" t="e">
        <f ca="1">VLOOKUP($H639,'Raw data'!$A$3:$L$1417,2,FALSE)</f>
        <v>#N/A</v>
      </c>
      <c r="O639">
        <f ca="1">VLOOKUP($H639,'Raw data'!$A$3:$L$1417,10,FALSE)</f>
        <v>85</v>
      </c>
      <c r="P639">
        <f ca="1">VLOOKUP($H639,'Raw data'!$M$3:$N$1243,2,FALSE)</f>
        <v>110.9</v>
      </c>
    </row>
    <row r="640" spans="1:16" x14ac:dyDescent="0.2">
      <c r="A640" s="13">
        <v>36440</v>
      </c>
      <c r="B640">
        <v>28.48</v>
      </c>
      <c r="E640" s="13">
        <f t="shared" si="37"/>
        <v>36642</v>
      </c>
      <c r="F640">
        <f t="shared" si="36"/>
        <v>46.43</v>
      </c>
      <c r="H640" s="13">
        <f t="shared" ca="1" si="38"/>
        <v>36657</v>
      </c>
      <c r="I640">
        <f t="shared" ca="1" si="39"/>
        <v>45.7</v>
      </c>
      <c r="J640">
        <f ca="1">VLOOKUP(H640,'Raw data'!$A$3:$L$1417,5,FALSE)</f>
        <v>48.82</v>
      </c>
      <c r="K640">
        <f ca="1">VLOOKUP($H640,'Raw data'!$A$3:$L$1417,10,FALSE)</f>
        <v>51.33</v>
      </c>
      <c r="L640" t="e">
        <f ca="1">VLOOKUP($H640,'Raw data'!$A$3:$L$1417,3,FALSE)</f>
        <v>#N/A</v>
      </c>
      <c r="M640">
        <f ca="1">VLOOKUP($H640,'Raw data'!$A$3:$L$1417,4,FALSE)</f>
        <v>52.5</v>
      </c>
      <c r="N640" t="e">
        <f ca="1">VLOOKUP($H640,'Raw data'!$A$3:$L$1417,2,FALSE)</f>
        <v>#N/A</v>
      </c>
      <c r="O640">
        <f ca="1">VLOOKUP($H640,'Raw data'!$A$3:$L$1417,10,FALSE)</f>
        <v>51.33</v>
      </c>
      <c r="P640">
        <f ca="1">VLOOKUP($H640,'Raw data'!$M$3:$N$1243,2,FALSE)</f>
        <v>46.54</v>
      </c>
    </row>
    <row r="641" spans="1:16" x14ac:dyDescent="0.2">
      <c r="A641" s="13">
        <v>36441</v>
      </c>
      <c r="B641">
        <v>28.66</v>
      </c>
      <c r="E641" s="13">
        <f t="shared" si="37"/>
        <v>36643</v>
      </c>
      <c r="F641">
        <f t="shared" si="36"/>
        <v>45.12</v>
      </c>
      <c r="H641" s="13">
        <f t="shared" ca="1" si="38"/>
        <v>36658</v>
      </c>
      <c r="I641">
        <f t="shared" ca="1" si="39"/>
        <v>50.69</v>
      </c>
      <c r="J641">
        <f ca="1">VLOOKUP(H641,'Raw data'!$A$3:$L$1417,5,FALSE)</f>
        <v>70.92</v>
      </c>
      <c r="K641">
        <f ca="1">VLOOKUP($H641,'Raw data'!$A$3:$L$1417,10,FALSE)</f>
        <v>78</v>
      </c>
      <c r="L641" t="e">
        <f ca="1">VLOOKUP($H641,'Raw data'!$A$3:$L$1417,3,FALSE)</f>
        <v>#N/A</v>
      </c>
      <c r="M641">
        <f ca="1">VLOOKUP($H641,'Raw data'!$A$3:$L$1417,4,FALSE)</f>
        <v>43</v>
      </c>
      <c r="N641" t="e">
        <f ca="1">VLOOKUP($H641,'Raw data'!$A$3:$L$1417,2,FALSE)</f>
        <v>#N/A</v>
      </c>
      <c r="O641">
        <f ca="1">VLOOKUP($H641,'Raw data'!$A$3:$L$1417,10,FALSE)</f>
        <v>78</v>
      </c>
      <c r="P641">
        <f ca="1">VLOOKUP($H641,'Raw data'!$M$3:$N$1243,2,FALSE)</f>
        <v>58.51</v>
      </c>
    </row>
    <row r="642" spans="1:16" x14ac:dyDescent="0.2">
      <c r="A642" s="13">
        <v>36442</v>
      </c>
      <c r="B642">
        <v>25.63</v>
      </c>
      <c r="E642" s="13">
        <f t="shared" si="37"/>
        <v>36644</v>
      </c>
      <c r="F642">
        <f t="shared" si="36"/>
        <v>39.03</v>
      </c>
      <c r="H642" s="13">
        <f t="shared" ca="1" si="38"/>
        <v>36661</v>
      </c>
      <c r="I642">
        <f t="shared" ca="1" si="39"/>
        <v>45.33</v>
      </c>
      <c r="J642">
        <f ca="1">VLOOKUP(H642,'Raw data'!$A$3:$L$1417,5,FALSE)</f>
        <v>33.31</v>
      </c>
      <c r="K642" t="e">
        <f ca="1">VLOOKUP($H642,'Raw data'!$A$3:$L$1417,10,FALSE)</f>
        <v>#N/A</v>
      </c>
      <c r="L642" t="e">
        <f ca="1">VLOOKUP($H642,'Raw data'!$A$3:$L$1417,3,FALSE)</f>
        <v>#N/A</v>
      </c>
      <c r="M642">
        <f ca="1">VLOOKUP($H642,'Raw data'!$A$3:$L$1417,4,FALSE)</f>
        <v>35.380000000000003</v>
      </c>
      <c r="N642" t="e">
        <f ca="1">VLOOKUP($H642,'Raw data'!$A$3:$L$1417,2,FALSE)</f>
        <v>#N/A</v>
      </c>
      <c r="O642" t="e">
        <f ca="1">VLOOKUP($H642,'Raw data'!$A$3:$L$1417,10,FALSE)</f>
        <v>#N/A</v>
      </c>
      <c r="P642">
        <f ca="1">VLOOKUP($H642,'Raw data'!$M$3:$N$1243,2,FALSE)</f>
        <v>36.54</v>
      </c>
    </row>
    <row r="643" spans="1:16" x14ac:dyDescent="0.2">
      <c r="A643" s="13">
        <v>36443</v>
      </c>
      <c r="B643">
        <v>25.63</v>
      </c>
      <c r="E643" s="13">
        <f t="shared" si="37"/>
        <v>36647</v>
      </c>
      <c r="F643">
        <f t="shared" si="36"/>
        <v>35.76</v>
      </c>
      <c r="H643" s="13">
        <f t="shared" ca="1" si="38"/>
        <v>36662</v>
      </c>
      <c r="I643">
        <f t="shared" ca="1" si="39"/>
        <v>44.93</v>
      </c>
      <c r="J643">
        <f ca="1">VLOOKUP(H643,'Raw data'!$A$3:$L$1417,5,FALSE)</f>
        <v>24.38</v>
      </c>
      <c r="K643">
        <f ca="1">VLOOKUP($H643,'Raw data'!$A$3:$L$1417,10,FALSE)</f>
        <v>27.68</v>
      </c>
      <c r="L643" t="e">
        <f ca="1">VLOOKUP($H643,'Raw data'!$A$3:$L$1417,3,FALSE)</f>
        <v>#N/A</v>
      </c>
      <c r="M643">
        <f ca="1">VLOOKUP($H643,'Raw data'!$A$3:$L$1417,4,FALSE)</f>
        <v>33.799999999999997</v>
      </c>
      <c r="N643" t="e">
        <f ca="1">VLOOKUP($H643,'Raw data'!$A$3:$L$1417,2,FALSE)</f>
        <v>#N/A</v>
      </c>
      <c r="O643">
        <f ca="1">VLOOKUP($H643,'Raw data'!$A$3:$L$1417,10,FALSE)</f>
        <v>27.68</v>
      </c>
      <c r="P643">
        <f ca="1">VLOOKUP($H643,'Raw data'!$M$3:$N$1243,2,FALSE)</f>
        <v>26.91</v>
      </c>
    </row>
    <row r="644" spans="1:16" x14ac:dyDescent="0.2">
      <c r="A644" s="13">
        <v>36444</v>
      </c>
      <c r="B644">
        <v>28.58</v>
      </c>
      <c r="E644" s="13">
        <f t="shared" si="37"/>
        <v>36648</v>
      </c>
      <c r="F644">
        <f t="shared" ref="F644:F707" si="40">VLOOKUP(E644,$A$3:$B$1257,2,FALSE)</f>
        <v>35.96</v>
      </c>
      <c r="H644" s="13">
        <f t="shared" ca="1" si="38"/>
        <v>36663</v>
      </c>
      <c r="I644">
        <f t="shared" ca="1" si="39"/>
        <v>47.58</v>
      </c>
      <c r="J644">
        <f ca="1">VLOOKUP(H644,'Raw data'!$A$3:$L$1417,5,FALSE)</f>
        <v>26.65</v>
      </c>
      <c r="K644">
        <f ca="1">VLOOKUP($H644,'Raw data'!$A$3:$L$1417,10,FALSE)</f>
        <v>30.2</v>
      </c>
      <c r="L644" t="e">
        <f ca="1">VLOOKUP($H644,'Raw data'!$A$3:$L$1417,3,FALSE)</f>
        <v>#N/A</v>
      </c>
      <c r="M644">
        <f ca="1">VLOOKUP($H644,'Raw data'!$A$3:$L$1417,4,FALSE)</f>
        <v>32.58</v>
      </c>
      <c r="N644" t="e">
        <f ca="1">VLOOKUP($H644,'Raw data'!$A$3:$L$1417,2,FALSE)</f>
        <v>#N/A</v>
      </c>
      <c r="O644">
        <f ca="1">VLOOKUP($H644,'Raw data'!$A$3:$L$1417,10,FALSE)</f>
        <v>30.2</v>
      </c>
      <c r="P644">
        <f ca="1">VLOOKUP($H644,'Raw data'!$M$3:$N$1243,2,FALSE)</f>
        <v>26.73</v>
      </c>
    </row>
    <row r="645" spans="1:16" x14ac:dyDescent="0.2">
      <c r="A645" s="13">
        <v>36445</v>
      </c>
      <c r="B645">
        <v>28.31</v>
      </c>
      <c r="E645" s="13">
        <f t="shared" ref="E645:E708" si="41">CHOOSE(IF(WEEKDAY(E644+1,2)=6,1,IF(WEEKDAY(E644+1,2)=7,2,3)),IF(ISNUMBER(MATCH(E644+3,$Q$3:$Q$56,0)),E644+4,E644+3),IF(ISNUMBER(MATCH(E644+2,$Q$3:$Q$56,0)),E644+3,E644+2),IF(ISNUMBER(MATCH(E644+1,$Q$3:$Q$56,0)),E644+2,E644+1))</f>
        <v>36649</v>
      </c>
      <c r="F645">
        <f t="shared" si="40"/>
        <v>36.08</v>
      </c>
      <c r="H645" s="13">
        <f t="shared" ref="H645:H708" ca="1" si="42">OFFSET($E$3,IF(ISNUMBER(VLOOKUP(OFFSET($E$3,MATCH(H644,$E$3:$E$1028,0),0),$E$3:$F$1067,2,FALSE)),MATCH(H644,$E$3:$E$1028,0),MATCH(H644,$E$3:$E$1028,0)+1),0)</f>
        <v>36664</v>
      </c>
      <c r="I645">
        <f t="shared" ref="I645:I708" ca="1" si="43">VLOOKUP(H645,$A$3:$B$1257,2,FALSE)</f>
        <v>47.12</v>
      </c>
      <c r="J645">
        <f ca="1">VLOOKUP(H645,'Raw data'!$A$3:$L$1417,5,FALSE)</f>
        <v>48.44</v>
      </c>
      <c r="K645">
        <f ca="1">VLOOKUP($H645,'Raw data'!$A$3:$L$1417,10,FALSE)</f>
        <v>53.67</v>
      </c>
      <c r="L645" t="e">
        <f ca="1">VLOOKUP($H645,'Raw data'!$A$3:$L$1417,3,FALSE)</f>
        <v>#N/A</v>
      </c>
      <c r="M645">
        <f ca="1">VLOOKUP($H645,'Raw data'!$A$3:$L$1417,4,FALSE)</f>
        <v>31.75</v>
      </c>
      <c r="N645" t="e">
        <f ca="1">VLOOKUP($H645,'Raw data'!$A$3:$L$1417,2,FALSE)</f>
        <v>#N/A</v>
      </c>
      <c r="O645">
        <f ca="1">VLOOKUP($H645,'Raw data'!$A$3:$L$1417,10,FALSE)</f>
        <v>53.67</v>
      </c>
      <c r="P645">
        <f ca="1">VLOOKUP($H645,'Raw data'!$M$3:$N$1243,2,FALSE)</f>
        <v>42.14</v>
      </c>
    </row>
    <row r="646" spans="1:16" x14ac:dyDescent="0.2">
      <c r="A646" s="13">
        <v>36446</v>
      </c>
      <c r="B646">
        <v>28.08</v>
      </c>
      <c r="E646" s="13">
        <f t="shared" si="41"/>
        <v>36650</v>
      </c>
      <c r="F646">
        <f t="shared" si="40"/>
        <v>39.99</v>
      </c>
      <c r="H646" s="13">
        <f t="shared" ca="1" si="42"/>
        <v>36665</v>
      </c>
      <c r="I646">
        <f t="shared" ca="1" si="43"/>
        <v>48.71</v>
      </c>
      <c r="J646">
        <f ca="1">VLOOKUP(H646,'Raw data'!$A$3:$L$1417,5,FALSE)</f>
        <v>40.44</v>
      </c>
      <c r="K646">
        <f ca="1">VLOOKUP($H646,'Raw data'!$A$3:$L$1417,10,FALSE)</f>
        <v>44.33</v>
      </c>
      <c r="L646" t="e">
        <f ca="1">VLOOKUP($H646,'Raw data'!$A$3:$L$1417,3,FALSE)</f>
        <v>#N/A</v>
      </c>
      <c r="M646">
        <f ca="1">VLOOKUP($H646,'Raw data'!$A$3:$L$1417,4,FALSE)</f>
        <v>29.33</v>
      </c>
      <c r="N646" t="e">
        <f ca="1">VLOOKUP($H646,'Raw data'!$A$3:$L$1417,2,FALSE)</f>
        <v>#N/A</v>
      </c>
      <c r="O646">
        <f ca="1">VLOOKUP($H646,'Raw data'!$A$3:$L$1417,10,FALSE)</f>
        <v>44.33</v>
      </c>
      <c r="P646">
        <f ca="1">VLOOKUP($H646,'Raw data'!$M$3:$N$1243,2,FALSE)</f>
        <v>36.630000000000003</v>
      </c>
    </row>
    <row r="647" spans="1:16" x14ac:dyDescent="0.2">
      <c r="A647" s="13">
        <v>36447</v>
      </c>
      <c r="B647">
        <v>27.93</v>
      </c>
      <c r="E647" s="13">
        <f t="shared" si="41"/>
        <v>36651</v>
      </c>
      <c r="F647">
        <f t="shared" si="40"/>
        <v>38.6</v>
      </c>
      <c r="H647" s="13">
        <f t="shared" ca="1" si="42"/>
        <v>36668</v>
      </c>
      <c r="I647">
        <f t="shared" ca="1" si="43"/>
        <v>70.92</v>
      </c>
      <c r="J647">
        <f ca="1">VLOOKUP(H647,'Raw data'!$A$3:$L$1417,5,FALSE)</f>
        <v>44.99</v>
      </c>
      <c r="K647">
        <f ca="1">VLOOKUP($H647,'Raw data'!$A$3:$L$1417,10,FALSE)</f>
        <v>48</v>
      </c>
      <c r="L647" t="e">
        <f ca="1">VLOOKUP($H647,'Raw data'!$A$3:$L$1417,3,FALSE)</f>
        <v>#N/A</v>
      </c>
      <c r="M647">
        <f ca="1">VLOOKUP($H647,'Raw data'!$A$3:$L$1417,4,FALSE)</f>
        <v>35.71</v>
      </c>
      <c r="N647" t="e">
        <f ca="1">VLOOKUP($H647,'Raw data'!$A$3:$L$1417,2,FALSE)</f>
        <v>#N/A</v>
      </c>
      <c r="O647">
        <f ca="1">VLOOKUP($H647,'Raw data'!$A$3:$L$1417,10,FALSE)</f>
        <v>48</v>
      </c>
      <c r="P647">
        <f ca="1">VLOOKUP($H647,'Raw data'!$M$3:$N$1243,2,FALSE)</f>
        <v>43.2</v>
      </c>
    </row>
    <row r="648" spans="1:16" x14ac:dyDescent="0.2">
      <c r="A648" s="13">
        <v>36448</v>
      </c>
      <c r="B648">
        <v>28.7</v>
      </c>
      <c r="E648" s="13">
        <f t="shared" si="41"/>
        <v>36654</v>
      </c>
      <c r="F648">
        <f t="shared" si="40"/>
        <v>58.27</v>
      </c>
      <c r="H648" s="13">
        <f t="shared" ca="1" si="42"/>
        <v>36669</v>
      </c>
      <c r="I648">
        <f t="shared" ca="1" si="43"/>
        <v>66.650000000000006</v>
      </c>
      <c r="J648">
        <f ca="1">VLOOKUP(H648,'Raw data'!$A$3:$L$1417,5,FALSE)</f>
        <v>42.84</v>
      </c>
      <c r="K648">
        <f ca="1">VLOOKUP($H648,'Raw data'!$A$3:$L$1417,10,FALSE)</f>
        <v>50.5</v>
      </c>
      <c r="L648" t="e">
        <f ca="1">VLOOKUP($H648,'Raw data'!$A$3:$L$1417,3,FALSE)</f>
        <v>#N/A</v>
      </c>
      <c r="M648">
        <f ca="1">VLOOKUP($H648,'Raw data'!$A$3:$L$1417,4,FALSE)</f>
        <v>34.729999999999997</v>
      </c>
      <c r="N648" t="e">
        <f ca="1">VLOOKUP($H648,'Raw data'!$A$3:$L$1417,2,FALSE)</f>
        <v>#N/A</v>
      </c>
      <c r="O648">
        <f ca="1">VLOOKUP($H648,'Raw data'!$A$3:$L$1417,10,FALSE)</f>
        <v>50.5</v>
      </c>
      <c r="P648">
        <f ca="1">VLOOKUP($H648,'Raw data'!$M$3:$N$1243,2,FALSE)</f>
        <v>34.479999999999997</v>
      </c>
    </row>
    <row r="649" spans="1:16" x14ac:dyDescent="0.2">
      <c r="A649" s="13">
        <v>36449</v>
      </c>
      <c r="B649">
        <v>24.75</v>
      </c>
      <c r="E649" s="13">
        <f t="shared" si="41"/>
        <v>36655</v>
      </c>
      <c r="F649">
        <f t="shared" si="40"/>
        <v>132.57</v>
      </c>
      <c r="H649" s="13">
        <f t="shared" ca="1" si="42"/>
        <v>36670</v>
      </c>
      <c r="I649">
        <f t="shared" ca="1" si="43"/>
        <v>60.18</v>
      </c>
      <c r="J649">
        <f ca="1">VLOOKUP(H649,'Raw data'!$A$3:$L$1417,5,FALSE)</f>
        <v>57.27</v>
      </c>
      <c r="K649">
        <f ca="1">VLOOKUP($H649,'Raw data'!$A$3:$L$1417,10,FALSE)</f>
        <v>66.17</v>
      </c>
      <c r="L649" t="e">
        <f ca="1">VLOOKUP($H649,'Raw data'!$A$3:$L$1417,3,FALSE)</f>
        <v>#N/A</v>
      </c>
      <c r="M649">
        <f ca="1">VLOOKUP($H649,'Raw data'!$A$3:$L$1417,4,FALSE)</f>
        <v>42.33</v>
      </c>
      <c r="N649" t="e">
        <f ca="1">VLOOKUP($H649,'Raw data'!$A$3:$L$1417,2,FALSE)</f>
        <v>#N/A</v>
      </c>
      <c r="O649">
        <f ca="1">VLOOKUP($H649,'Raw data'!$A$3:$L$1417,10,FALSE)</f>
        <v>66.17</v>
      </c>
      <c r="P649">
        <f ca="1">VLOOKUP($H649,'Raw data'!$M$3:$N$1243,2,FALSE)</f>
        <v>55.08</v>
      </c>
    </row>
    <row r="650" spans="1:16" x14ac:dyDescent="0.2">
      <c r="A650" s="13">
        <v>36450</v>
      </c>
      <c r="B650">
        <v>24.75</v>
      </c>
      <c r="E650" s="13">
        <f t="shared" si="41"/>
        <v>36656</v>
      </c>
      <c r="F650">
        <f t="shared" si="40"/>
        <v>157.86000000000001</v>
      </c>
      <c r="H650" s="13">
        <f t="shared" ca="1" si="42"/>
        <v>36671</v>
      </c>
      <c r="I650">
        <f t="shared" ca="1" si="43"/>
        <v>75.61</v>
      </c>
      <c r="J650">
        <f ca="1">VLOOKUP(H650,'Raw data'!$A$3:$L$1417,5,FALSE)</f>
        <v>40.92</v>
      </c>
      <c r="K650">
        <f ca="1">VLOOKUP($H650,'Raw data'!$A$3:$L$1417,10,FALSE)</f>
        <v>47</v>
      </c>
      <c r="L650" t="e">
        <f ca="1">VLOOKUP($H650,'Raw data'!$A$3:$L$1417,3,FALSE)</f>
        <v>#N/A</v>
      </c>
      <c r="M650">
        <f ca="1">VLOOKUP($H650,'Raw data'!$A$3:$L$1417,4,FALSE)</f>
        <v>40.229999999999997</v>
      </c>
      <c r="N650" t="e">
        <f ca="1">VLOOKUP($H650,'Raw data'!$A$3:$L$1417,2,FALSE)</f>
        <v>#N/A</v>
      </c>
      <c r="O650">
        <f ca="1">VLOOKUP($H650,'Raw data'!$A$3:$L$1417,10,FALSE)</f>
        <v>47</v>
      </c>
      <c r="P650">
        <f ca="1">VLOOKUP($H650,'Raw data'!$M$3:$N$1243,2,FALSE)</f>
        <v>46.65</v>
      </c>
    </row>
    <row r="651" spans="1:16" x14ac:dyDescent="0.2">
      <c r="A651" s="13">
        <v>36451</v>
      </c>
      <c r="B651">
        <v>32.44</v>
      </c>
      <c r="E651" s="13">
        <f t="shared" si="41"/>
        <v>36657</v>
      </c>
      <c r="F651">
        <f t="shared" si="40"/>
        <v>45.7</v>
      </c>
      <c r="H651" s="13">
        <f t="shared" ca="1" si="42"/>
        <v>36672</v>
      </c>
      <c r="I651">
        <f t="shared" ca="1" si="43"/>
        <v>70.569999999999993</v>
      </c>
      <c r="J651">
        <f ca="1">VLOOKUP(H651,'Raw data'!$A$3:$L$1417,5,FALSE)</f>
        <v>46.21</v>
      </c>
      <c r="K651">
        <f ca="1">VLOOKUP($H651,'Raw data'!$A$3:$L$1417,10,FALSE)</f>
        <v>49.05</v>
      </c>
      <c r="L651">
        <f ca="1">VLOOKUP($H651,'Raw data'!$A$3:$L$1417,3,FALSE)</f>
        <v>61.31</v>
      </c>
      <c r="M651">
        <f ca="1">VLOOKUP($H651,'Raw data'!$A$3:$L$1417,4,FALSE)</f>
        <v>34.43</v>
      </c>
      <c r="N651" t="e">
        <f ca="1">VLOOKUP($H651,'Raw data'!$A$3:$L$1417,2,FALSE)</f>
        <v>#N/A</v>
      </c>
      <c r="O651">
        <f ca="1">VLOOKUP($H651,'Raw data'!$A$3:$L$1417,10,FALSE)</f>
        <v>49.05</v>
      </c>
      <c r="P651">
        <f ca="1">VLOOKUP($H651,'Raw data'!$M$3:$N$1243,2,FALSE)</f>
        <v>37.74</v>
      </c>
    </row>
    <row r="652" spans="1:16" x14ac:dyDescent="0.2">
      <c r="A652" s="13">
        <v>36452</v>
      </c>
      <c r="B652">
        <v>32.28</v>
      </c>
      <c r="E652" s="13">
        <f t="shared" si="41"/>
        <v>36658</v>
      </c>
      <c r="F652">
        <f t="shared" si="40"/>
        <v>50.69</v>
      </c>
      <c r="H652" s="13">
        <f t="shared" ca="1" si="42"/>
        <v>36676</v>
      </c>
      <c r="I652">
        <f t="shared" ca="1" si="43"/>
        <v>62.63</v>
      </c>
      <c r="J652">
        <f ca="1">VLOOKUP(H652,'Raw data'!$A$3:$L$1417,5,FALSE)</f>
        <v>37.21</v>
      </c>
      <c r="K652" t="e">
        <f ca="1">VLOOKUP($H652,'Raw data'!$A$3:$L$1417,10,FALSE)</f>
        <v>#N/A</v>
      </c>
      <c r="L652" t="e">
        <f ca="1">VLOOKUP($H652,'Raw data'!$A$3:$L$1417,3,FALSE)</f>
        <v>#N/A</v>
      </c>
      <c r="M652">
        <f ca="1">VLOOKUP($H652,'Raw data'!$A$3:$L$1417,4,FALSE)</f>
        <v>37.5</v>
      </c>
      <c r="N652" t="e">
        <f ca="1">VLOOKUP($H652,'Raw data'!$A$3:$L$1417,2,FALSE)</f>
        <v>#N/A</v>
      </c>
      <c r="O652" t="e">
        <f ca="1">VLOOKUP($H652,'Raw data'!$A$3:$L$1417,10,FALSE)</f>
        <v>#N/A</v>
      </c>
      <c r="P652">
        <f ca="1">VLOOKUP($H652,'Raw data'!$M$3:$N$1243,2,FALSE)</f>
        <v>32.18</v>
      </c>
    </row>
    <row r="653" spans="1:16" x14ac:dyDescent="0.2">
      <c r="A653" s="13">
        <v>36453</v>
      </c>
      <c r="B653">
        <v>32.46</v>
      </c>
      <c r="E653" s="13">
        <f t="shared" si="41"/>
        <v>36661</v>
      </c>
      <c r="F653">
        <f t="shared" si="40"/>
        <v>45.33</v>
      </c>
      <c r="H653" s="13">
        <f t="shared" ca="1" si="42"/>
        <v>36677</v>
      </c>
      <c r="I653">
        <f t="shared" ca="1" si="43"/>
        <v>58.85</v>
      </c>
      <c r="J653">
        <f ca="1">VLOOKUP(H653,'Raw data'!$A$3:$L$1417,5,FALSE)</f>
        <v>43.63</v>
      </c>
      <c r="K653">
        <f ca="1">VLOOKUP($H653,'Raw data'!$A$3:$L$1417,10,FALSE)</f>
        <v>43</v>
      </c>
      <c r="L653">
        <f ca="1">VLOOKUP($H653,'Raw data'!$A$3:$L$1417,3,FALSE)</f>
        <v>68</v>
      </c>
      <c r="M653">
        <f ca="1">VLOOKUP($H653,'Raw data'!$A$3:$L$1417,4,FALSE)</f>
        <v>33.72</v>
      </c>
      <c r="N653" t="e">
        <f ca="1">VLOOKUP($H653,'Raw data'!$A$3:$L$1417,2,FALSE)</f>
        <v>#N/A</v>
      </c>
      <c r="O653">
        <f ca="1">VLOOKUP($H653,'Raw data'!$A$3:$L$1417,10,FALSE)</f>
        <v>43</v>
      </c>
      <c r="P653">
        <f ca="1">VLOOKUP($H653,'Raw data'!$M$3:$N$1243,2,FALSE)</f>
        <v>31.58</v>
      </c>
    </row>
    <row r="654" spans="1:16" x14ac:dyDescent="0.2">
      <c r="A654" s="13">
        <v>36454</v>
      </c>
      <c r="B654">
        <v>32.880000000000003</v>
      </c>
      <c r="E654" s="13">
        <f t="shared" si="41"/>
        <v>36662</v>
      </c>
      <c r="F654">
        <f t="shared" si="40"/>
        <v>44.93</v>
      </c>
      <c r="H654" s="13">
        <f t="shared" ca="1" si="42"/>
        <v>36678</v>
      </c>
      <c r="I654">
        <f t="shared" ca="1" si="43"/>
        <v>99.17</v>
      </c>
      <c r="J654">
        <f ca="1">VLOOKUP(H654,'Raw data'!$A$3:$L$1417,5,FALSE)</f>
        <v>67.81</v>
      </c>
      <c r="K654" t="e">
        <f ca="1">VLOOKUP($H654,'Raw data'!$A$3:$L$1417,10,FALSE)</f>
        <v>#N/A</v>
      </c>
      <c r="L654">
        <f ca="1">VLOOKUP($H654,'Raw data'!$A$3:$L$1417,3,FALSE)</f>
        <v>68</v>
      </c>
      <c r="M654">
        <f ca="1">VLOOKUP($H654,'Raw data'!$A$3:$L$1417,4,FALSE)</f>
        <v>44.83</v>
      </c>
      <c r="N654" t="e">
        <f ca="1">VLOOKUP($H654,'Raw data'!$A$3:$L$1417,2,FALSE)</f>
        <v>#N/A</v>
      </c>
      <c r="O654" t="e">
        <f ca="1">VLOOKUP($H654,'Raw data'!$A$3:$L$1417,10,FALSE)</f>
        <v>#N/A</v>
      </c>
      <c r="P654">
        <f ca="1">VLOOKUP($H654,'Raw data'!$M$3:$N$1243,2,FALSE)</f>
        <v>76.02</v>
      </c>
    </row>
    <row r="655" spans="1:16" x14ac:dyDescent="0.2">
      <c r="A655" s="13">
        <v>36455</v>
      </c>
      <c r="B655">
        <v>32.1</v>
      </c>
      <c r="E655" s="13">
        <f t="shared" si="41"/>
        <v>36663</v>
      </c>
      <c r="F655">
        <f t="shared" si="40"/>
        <v>47.58</v>
      </c>
      <c r="H655" s="13">
        <f t="shared" ca="1" si="42"/>
        <v>36679</v>
      </c>
      <c r="I655">
        <f t="shared" ca="1" si="43"/>
        <v>84.07</v>
      </c>
      <c r="J655">
        <f ca="1">VLOOKUP(H655,'Raw data'!$A$3:$L$1417,5,FALSE)</f>
        <v>62.86</v>
      </c>
      <c r="K655">
        <f ca="1">VLOOKUP($H655,'Raw data'!$A$3:$L$1417,10,FALSE)</f>
        <v>66.33</v>
      </c>
      <c r="L655">
        <f ca="1">VLOOKUP($H655,'Raw data'!$A$3:$L$1417,3,FALSE)</f>
        <v>92</v>
      </c>
      <c r="M655">
        <f ca="1">VLOOKUP($H655,'Raw data'!$A$3:$L$1417,4,FALSE)</f>
        <v>70.37</v>
      </c>
      <c r="N655" t="e">
        <f ca="1">VLOOKUP($H655,'Raw data'!$A$3:$L$1417,2,FALSE)</f>
        <v>#N/A</v>
      </c>
      <c r="O655">
        <f ca="1">VLOOKUP($H655,'Raw data'!$A$3:$L$1417,10,FALSE)</f>
        <v>66.33</v>
      </c>
      <c r="P655">
        <f ca="1">VLOOKUP($H655,'Raw data'!$M$3:$N$1243,2,FALSE)</f>
        <v>72.599999999999994</v>
      </c>
    </row>
    <row r="656" spans="1:16" x14ac:dyDescent="0.2">
      <c r="A656" s="13">
        <v>36456</v>
      </c>
      <c r="B656">
        <v>25.83</v>
      </c>
      <c r="E656" s="13">
        <f t="shared" si="41"/>
        <v>36664</v>
      </c>
      <c r="F656">
        <f t="shared" si="40"/>
        <v>47.12</v>
      </c>
      <c r="H656" s="13">
        <f t="shared" ca="1" si="42"/>
        <v>36682</v>
      </c>
      <c r="I656">
        <f t="shared" ca="1" si="43"/>
        <v>51.17</v>
      </c>
      <c r="J656">
        <f ca="1">VLOOKUP(H656,'Raw data'!$A$3:$L$1417,5,FALSE)</f>
        <v>29.45</v>
      </c>
      <c r="K656">
        <f ca="1">VLOOKUP($H656,'Raw data'!$A$3:$L$1417,10,FALSE)</f>
        <v>40</v>
      </c>
      <c r="L656" t="e">
        <f ca="1">VLOOKUP($H656,'Raw data'!$A$3:$L$1417,3,FALSE)</f>
        <v>#N/A</v>
      </c>
      <c r="M656">
        <f ca="1">VLOOKUP($H656,'Raw data'!$A$3:$L$1417,4,FALSE)</f>
        <v>32.68</v>
      </c>
      <c r="N656" t="e">
        <f ca="1">VLOOKUP($H656,'Raw data'!$A$3:$L$1417,2,FALSE)</f>
        <v>#N/A</v>
      </c>
      <c r="O656">
        <f ca="1">VLOOKUP($H656,'Raw data'!$A$3:$L$1417,10,FALSE)</f>
        <v>40</v>
      </c>
      <c r="P656">
        <f ca="1">VLOOKUP($H656,'Raw data'!$M$3:$N$1243,2,FALSE)</f>
        <v>30.49</v>
      </c>
    </row>
    <row r="657" spans="1:16" x14ac:dyDescent="0.2">
      <c r="A657" s="13">
        <v>36457</v>
      </c>
      <c r="B657">
        <v>25.83</v>
      </c>
      <c r="E657" s="13">
        <f t="shared" si="41"/>
        <v>36665</v>
      </c>
      <c r="F657">
        <f t="shared" si="40"/>
        <v>48.71</v>
      </c>
      <c r="H657" s="13">
        <f t="shared" ca="1" si="42"/>
        <v>36683</v>
      </c>
      <c r="I657">
        <f t="shared" ca="1" si="43"/>
        <v>45.73</v>
      </c>
      <c r="J657">
        <f ca="1">VLOOKUP(H657,'Raw data'!$A$3:$L$1417,5,FALSE)</f>
        <v>25.32</v>
      </c>
      <c r="K657">
        <f ca="1">VLOOKUP($H657,'Raw data'!$A$3:$L$1417,10,FALSE)</f>
        <v>35</v>
      </c>
      <c r="L657" t="e">
        <f ca="1">VLOOKUP($H657,'Raw data'!$A$3:$L$1417,3,FALSE)</f>
        <v>#N/A</v>
      </c>
      <c r="M657">
        <f ca="1">VLOOKUP($H657,'Raw data'!$A$3:$L$1417,4,FALSE)</f>
        <v>30.47</v>
      </c>
      <c r="N657" t="e">
        <f ca="1">VLOOKUP($H657,'Raw data'!$A$3:$L$1417,2,FALSE)</f>
        <v>#N/A</v>
      </c>
      <c r="O657">
        <f ca="1">VLOOKUP($H657,'Raw data'!$A$3:$L$1417,10,FALSE)</f>
        <v>35</v>
      </c>
      <c r="P657">
        <f ca="1">VLOOKUP($H657,'Raw data'!$M$3:$N$1243,2,FALSE)</f>
        <v>23.55</v>
      </c>
    </row>
    <row r="658" spans="1:16" x14ac:dyDescent="0.2">
      <c r="A658" s="13">
        <v>36458</v>
      </c>
      <c r="B658">
        <v>33.729999999999997</v>
      </c>
      <c r="E658" s="13">
        <f t="shared" si="41"/>
        <v>36668</v>
      </c>
      <c r="F658">
        <f t="shared" si="40"/>
        <v>70.92</v>
      </c>
      <c r="H658" s="13">
        <f t="shared" ca="1" si="42"/>
        <v>36684</v>
      </c>
      <c r="I658">
        <f t="shared" ca="1" si="43"/>
        <v>54.21</v>
      </c>
      <c r="J658">
        <f ca="1">VLOOKUP(H658,'Raw data'!$A$3:$L$1417,5,FALSE)</f>
        <v>24.4</v>
      </c>
      <c r="K658">
        <f ca="1">VLOOKUP($H658,'Raw data'!$A$3:$L$1417,10,FALSE)</f>
        <v>31.5</v>
      </c>
      <c r="L658" t="e">
        <f ca="1">VLOOKUP($H658,'Raw data'!$A$3:$L$1417,3,FALSE)</f>
        <v>#N/A</v>
      </c>
      <c r="M658">
        <f ca="1">VLOOKUP($H658,'Raw data'!$A$3:$L$1417,4,FALSE)</f>
        <v>34.799999999999997</v>
      </c>
      <c r="N658" t="e">
        <f ca="1">VLOOKUP($H658,'Raw data'!$A$3:$L$1417,2,FALSE)</f>
        <v>#N/A</v>
      </c>
      <c r="O658">
        <f ca="1">VLOOKUP($H658,'Raw data'!$A$3:$L$1417,10,FALSE)</f>
        <v>31.5</v>
      </c>
      <c r="P658">
        <f ca="1">VLOOKUP($H658,'Raw data'!$M$3:$N$1243,2,FALSE)</f>
        <v>23.12</v>
      </c>
    </row>
    <row r="659" spans="1:16" x14ac:dyDescent="0.2">
      <c r="A659" s="13">
        <v>36459</v>
      </c>
      <c r="B659">
        <v>31.37</v>
      </c>
      <c r="E659" s="13">
        <f t="shared" si="41"/>
        <v>36669</v>
      </c>
      <c r="F659">
        <f t="shared" si="40"/>
        <v>66.650000000000006</v>
      </c>
      <c r="H659" s="13">
        <f t="shared" ca="1" si="42"/>
        <v>36685</v>
      </c>
      <c r="I659">
        <f t="shared" ca="1" si="43"/>
        <v>48.55</v>
      </c>
      <c r="J659">
        <f ca="1">VLOOKUP(H659,'Raw data'!$A$3:$L$1417,5,FALSE)</f>
        <v>30.3</v>
      </c>
      <c r="K659">
        <f ca="1">VLOOKUP($H659,'Raw data'!$A$3:$L$1417,10,FALSE)</f>
        <v>40</v>
      </c>
      <c r="L659" t="e">
        <f ca="1">VLOOKUP($H659,'Raw data'!$A$3:$L$1417,3,FALSE)</f>
        <v>#N/A</v>
      </c>
      <c r="M659">
        <f ca="1">VLOOKUP($H659,'Raw data'!$A$3:$L$1417,4,FALSE)</f>
        <v>33.83</v>
      </c>
      <c r="N659" t="e">
        <f ca="1">VLOOKUP($H659,'Raw data'!$A$3:$L$1417,2,FALSE)</f>
        <v>#N/A</v>
      </c>
      <c r="O659">
        <f ca="1">VLOOKUP($H659,'Raw data'!$A$3:$L$1417,10,FALSE)</f>
        <v>40</v>
      </c>
      <c r="P659">
        <f ca="1">VLOOKUP($H659,'Raw data'!$M$3:$N$1243,2,FALSE)</f>
        <v>28.76</v>
      </c>
    </row>
    <row r="660" spans="1:16" x14ac:dyDescent="0.2">
      <c r="A660" s="13">
        <v>36460</v>
      </c>
      <c r="B660">
        <v>30.37</v>
      </c>
      <c r="E660" s="13">
        <f t="shared" si="41"/>
        <v>36670</v>
      </c>
      <c r="F660">
        <f t="shared" si="40"/>
        <v>60.18</v>
      </c>
      <c r="H660" s="13">
        <f t="shared" ca="1" si="42"/>
        <v>36686</v>
      </c>
      <c r="I660">
        <f t="shared" ca="1" si="43"/>
        <v>71.05</v>
      </c>
      <c r="J660">
        <f ca="1">VLOOKUP(H660,'Raw data'!$A$3:$L$1417,5,FALSE)</f>
        <v>56.14</v>
      </c>
      <c r="K660">
        <f ca="1">VLOOKUP($H660,'Raw data'!$A$3:$L$1417,10,FALSE)</f>
        <v>52.5</v>
      </c>
      <c r="L660">
        <f ca="1">VLOOKUP($H660,'Raw data'!$A$3:$L$1417,3,FALSE)</f>
        <v>68</v>
      </c>
      <c r="M660">
        <f ca="1">VLOOKUP($H660,'Raw data'!$A$3:$L$1417,4,FALSE)</f>
        <v>42.67</v>
      </c>
      <c r="N660" t="e">
        <f ca="1">VLOOKUP($H660,'Raw data'!$A$3:$L$1417,2,FALSE)</f>
        <v>#N/A</v>
      </c>
      <c r="O660">
        <f ca="1">VLOOKUP($H660,'Raw data'!$A$3:$L$1417,10,FALSE)</f>
        <v>52.5</v>
      </c>
      <c r="P660">
        <f ca="1">VLOOKUP($H660,'Raw data'!$M$3:$N$1243,2,FALSE)</f>
        <v>56.43</v>
      </c>
    </row>
    <row r="661" spans="1:16" x14ac:dyDescent="0.2">
      <c r="A661" s="13">
        <v>36461</v>
      </c>
      <c r="B661">
        <v>30.24</v>
      </c>
      <c r="E661" s="13">
        <f t="shared" si="41"/>
        <v>36671</v>
      </c>
      <c r="F661">
        <f t="shared" si="40"/>
        <v>75.61</v>
      </c>
      <c r="H661" s="13">
        <f t="shared" ca="1" si="42"/>
        <v>36689</v>
      </c>
      <c r="I661">
        <f t="shared" ca="1" si="43"/>
        <v>72.77</v>
      </c>
      <c r="J661">
        <f ca="1">VLOOKUP(H661,'Raw data'!$A$3:$L$1417,5,FALSE)</f>
        <v>67.47</v>
      </c>
      <c r="K661" t="e">
        <f ca="1">VLOOKUP($H661,'Raw data'!$A$3:$L$1417,10,FALSE)</f>
        <v>#N/A</v>
      </c>
      <c r="L661" t="e">
        <f ca="1">VLOOKUP($H661,'Raw data'!$A$3:$L$1417,3,FALSE)</f>
        <v>#N/A</v>
      </c>
      <c r="M661">
        <f ca="1">VLOOKUP($H661,'Raw data'!$A$3:$L$1417,4,FALSE)</f>
        <v>69.2</v>
      </c>
      <c r="N661" t="e">
        <f ca="1">VLOOKUP($H661,'Raw data'!$A$3:$L$1417,2,FALSE)</f>
        <v>#N/A</v>
      </c>
      <c r="O661" t="e">
        <f ca="1">VLOOKUP($H661,'Raw data'!$A$3:$L$1417,10,FALSE)</f>
        <v>#N/A</v>
      </c>
      <c r="P661">
        <f ca="1">VLOOKUP($H661,'Raw data'!$M$3:$N$1243,2,FALSE)</f>
        <v>90.19</v>
      </c>
    </row>
    <row r="662" spans="1:16" x14ac:dyDescent="0.2">
      <c r="A662" s="13">
        <v>36462</v>
      </c>
      <c r="B662">
        <v>30.35</v>
      </c>
      <c r="E662" s="13">
        <f t="shared" si="41"/>
        <v>36672</v>
      </c>
      <c r="F662">
        <f t="shared" si="40"/>
        <v>70.569999999999993</v>
      </c>
      <c r="H662" s="13">
        <f t="shared" ca="1" si="42"/>
        <v>36690</v>
      </c>
      <c r="I662">
        <f t="shared" ca="1" si="43"/>
        <v>46.47</v>
      </c>
      <c r="J662">
        <f ca="1">VLOOKUP(H662,'Raw data'!$A$3:$L$1417,5,FALSE)</f>
        <v>50.63</v>
      </c>
      <c r="K662">
        <f ca="1">VLOOKUP($H662,'Raw data'!$A$3:$L$1417,10,FALSE)</f>
        <v>49</v>
      </c>
      <c r="L662" t="e">
        <f ca="1">VLOOKUP($H662,'Raw data'!$A$3:$L$1417,3,FALSE)</f>
        <v>#N/A</v>
      </c>
      <c r="M662">
        <f ca="1">VLOOKUP($H662,'Raw data'!$A$3:$L$1417,4,FALSE)</f>
        <v>40.36</v>
      </c>
      <c r="N662" t="e">
        <f ca="1">VLOOKUP($H662,'Raw data'!$A$3:$L$1417,2,FALSE)</f>
        <v>#N/A</v>
      </c>
      <c r="O662">
        <f ca="1">VLOOKUP($H662,'Raw data'!$A$3:$L$1417,10,FALSE)</f>
        <v>49</v>
      </c>
      <c r="P662">
        <f ca="1">VLOOKUP($H662,'Raw data'!$M$3:$N$1243,2,FALSE)</f>
        <v>35.549999999999997</v>
      </c>
    </row>
    <row r="663" spans="1:16" x14ac:dyDescent="0.2">
      <c r="A663" s="13">
        <v>36463</v>
      </c>
      <c r="B663">
        <v>23.21</v>
      </c>
      <c r="E663" s="13">
        <f t="shared" si="41"/>
        <v>36676</v>
      </c>
      <c r="F663">
        <f t="shared" si="40"/>
        <v>62.63</v>
      </c>
      <c r="H663" s="13">
        <f t="shared" ca="1" si="42"/>
        <v>36691</v>
      </c>
      <c r="I663">
        <f t="shared" ca="1" si="43"/>
        <v>46.19</v>
      </c>
      <c r="J663">
        <f ca="1">VLOOKUP(H663,'Raw data'!$A$3:$L$1417,5,FALSE)</f>
        <v>49.01</v>
      </c>
      <c r="K663">
        <f ca="1">VLOOKUP($H663,'Raw data'!$A$3:$L$1417,10,FALSE)</f>
        <v>53.17</v>
      </c>
      <c r="L663" t="e">
        <f ca="1">VLOOKUP($H663,'Raw data'!$A$3:$L$1417,3,FALSE)</f>
        <v>#N/A</v>
      </c>
      <c r="M663">
        <f ca="1">VLOOKUP($H663,'Raw data'!$A$3:$L$1417,4,FALSE)</f>
        <v>35.700000000000003</v>
      </c>
      <c r="N663" t="e">
        <f ca="1">VLOOKUP($H663,'Raw data'!$A$3:$L$1417,2,FALSE)</f>
        <v>#N/A</v>
      </c>
      <c r="O663">
        <f ca="1">VLOOKUP($H663,'Raw data'!$A$3:$L$1417,10,FALSE)</f>
        <v>53.17</v>
      </c>
      <c r="P663">
        <f ca="1">VLOOKUP($H663,'Raw data'!$M$3:$N$1243,2,FALSE)</f>
        <v>39.270000000000003</v>
      </c>
    </row>
    <row r="664" spans="1:16" x14ac:dyDescent="0.2">
      <c r="A664" s="13">
        <v>36464</v>
      </c>
      <c r="B664">
        <v>23.21</v>
      </c>
      <c r="E664" s="13">
        <f t="shared" si="41"/>
        <v>36677</v>
      </c>
      <c r="F664">
        <f t="shared" si="40"/>
        <v>58.85</v>
      </c>
      <c r="H664" s="13">
        <f t="shared" ca="1" si="42"/>
        <v>36692</v>
      </c>
      <c r="I664">
        <f t="shared" ca="1" si="43"/>
        <v>48.98</v>
      </c>
      <c r="J664">
        <f ca="1">VLOOKUP(H664,'Raw data'!$A$3:$L$1417,5,FALSE)</f>
        <v>43.55</v>
      </c>
      <c r="K664">
        <f ca="1">VLOOKUP($H664,'Raw data'!$A$3:$L$1417,10,FALSE)</f>
        <v>49.5</v>
      </c>
      <c r="L664">
        <f ca="1">VLOOKUP($H664,'Raw data'!$A$3:$L$1417,3,FALSE)</f>
        <v>65</v>
      </c>
      <c r="M664">
        <f ca="1">VLOOKUP($H664,'Raw data'!$A$3:$L$1417,4,FALSE)</f>
        <v>34.42</v>
      </c>
      <c r="N664" t="e">
        <f ca="1">VLOOKUP($H664,'Raw data'!$A$3:$L$1417,2,FALSE)</f>
        <v>#N/A</v>
      </c>
      <c r="O664">
        <f ca="1">VLOOKUP($H664,'Raw data'!$A$3:$L$1417,10,FALSE)</f>
        <v>49.5</v>
      </c>
      <c r="P664">
        <f ca="1">VLOOKUP($H664,'Raw data'!$M$3:$N$1243,2,FALSE)</f>
        <v>42.19</v>
      </c>
    </row>
    <row r="665" spans="1:16" x14ac:dyDescent="0.2">
      <c r="A665" s="13">
        <v>36465</v>
      </c>
      <c r="B665">
        <v>30.56</v>
      </c>
      <c r="E665" s="13">
        <f t="shared" si="41"/>
        <v>36678</v>
      </c>
      <c r="F665">
        <f t="shared" si="40"/>
        <v>99.17</v>
      </c>
      <c r="H665" s="13">
        <f t="shared" ca="1" si="42"/>
        <v>36693</v>
      </c>
      <c r="I665">
        <f t="shared" ca="1" si="43"/>
        <v>94.88</v>
      </c>
      <c r="J665">
        <f ca="1">VLOOKUP(H665,'Raw data'!$A$3:$L$1417,5,FALSE)</f>
        <v>44.98</v>
      </c>
      <c r="K665">
        <f ca="1">VLOOKUP($H665,'Raw data'!$A$3:$L$1417,10,FALSE)</f>
        <v>52.5</v>
      </c>
      <c r="L665" t="e">
        <f ca="1">VLOOKUP($H665,'Raw data'!$A$3:$L$1417,3,FALSE)</f>
        <v>#N/A</v>
      </c>
      <c r="M665">
        <f ca="1">VLOOKUP($H665,'Raw data'!$A$3:$L$1417,4,FALSE)</f>
        <v>60.5</v>
      </c>
      <c r="N665" t="e">
        <f ca="1">VLOOKUP($H665,'Raw data'!$A$3:$L$1417,2,FALSE)</f>
        <v>#N/A</v>
      </c>
      <c r="O665">
        <f ca="1">VLOOKUP($H665,'Raw data'!$A$3:$L$1417,10,FALSE)</f>
        <v>52.5</v>
      </c>
      <c r="P665">
        <f ca="1">VLOOKUP($H665,'Raw data'!$M$3:$N$1243,2,FALSE)</f>
        <v>53.28</v>
      </c>
    </row>
    <row r="666" spans="1:16" x14ac:dyDescent="0.2">
      <c r="A666" s="13">
        <v>36466</v>
      </c>
      <c r="B666">
        <v>30.22</v>
      </c>
      <c r="E666" s="13">
        <f t="shared" si="41"/>
        <v>36679</v>
      </c>
      <c r="F666">
        <f t="shared" si="40"/>
        <v>84.07</v>
      </c>
      <c r="H666" s="13">
        <f t="shared" ca="1" si="42"/>
        <v>36696</v>
      </c>
      <c r="I666">
        <f t="shared" ca="1" si="43"/>
        <v>49.14</v>
      </c>
      <c r="J666">
        <f ca="1">VLOOKUP(H666,'Raw data'!$A$3:$L$1417,5,FALSE)</f>
        <v>38.64</v>
      </c>
      <c r="K666">
        <f ca="1">VLOOKUP($H666,'Raw data'!$A$3:$L$1417,10,FALSE)</f>
        <v>56</v>
      </c>
      <c r="L666">
        <f ca="1">VLOOKUP($H666,'Raw data'!$A$3:$L$1417,3,FALSE)</f>
        <v>59.5</v>
      </c>
      <c r="M666">
        <f ca="1">VLOOKUP($H666,'Raw data'!$A$3:$L$1417,4,FALSE)</f>
        <v>36.049999999999997</v>
      </c>
      <c r="N666" t="e">
        <f ca="1">VLOOKUP($H666,'Raw data'!$A$3:$L$1417,2,FALSE)</f>
        <v>#N/A</v>
      </c>
      <c r="O666">
        <f ca="1">VLOOKUP($H666,'Raw data'!$A$3:$L$1417,10,FALSE)</f>
        <v>56</v>
      </c>
      <c r="P666">
        <f ca="1">VLOOKUP($H666,'Raw data'!$M$3:$N$1243,2,FALSE)</f>
        <v>37.76</v>
      </c>
    </row>
    <row r="667" spans="1:16" x14ac:dyDescent="0.2">
      <c r="A667" s="13">
        <v>36467</v>
      </c>
      <c r="B667">
        <v>31.48</v>
      </c>
      <c r="E667" s="13">
        <f t="shared" si="41"/>
        <v>36682</v>
      </c>
      <c r="F667">
        <f t="shared" si="40"/>
        <v>51.17</v>
      </c>
      <c r="H667" s="13">
        <f t="shared" ca="1" si="42"/>
        <v>36697</v>
      </c>
      <c r="I667">
        <f t="shared" ca="1" si="43"/>
        <v>49.93</v>
      </c>
      <c r="J667">
        <f ca="1">VLOOKUP(H667,'Raw data'!$A$3:$L$1417,5,FALSE)</f>
        <v>37.19</v>
      </c>
      <c r="K667">
        <f ca="1">VLOOKUP($H667,'Raw data'!$A$3:$L$1417,10,FALSE)</f>
        <v>48</v>
      </c>
      <c r="L667" t="e">
        <f ca="1">VLOOKUP($H667,'Raw data'!$A$3:$L$1417,3,FALSE)</f>
        <v>#N/A</v>
      </c>
      <c r="M667">
        <f ca="1">VLOOKUP($H667,'Raw data'!$A$3:$L$1417,4,FALSE)</f>
        <v>45</v>
      </c>
      <c r="N667" t="e">
        <f ca="1">VLOOKUP($H667,'Raw data'!$A$3:$L$1417,2,FALSE)</f>
        <v>#N/A</v>
      </c>
      <c r="O667">
        <f ca="1">VLOOKUP($H667,'Raw data'!$A$3:$L$1417,10,FALSE)</f>
        <v>48</v>
      </c>
      <c r="P667">
        <f ca="1">VLOOKUP($H667,'Raw data'!$M$3:$N$1243,2,FALSE)</f>
        <v>37.35</v>
      </c>
    </row>
    <row r="668" spans="1:16" x14ac:dyDescent="0.2">
      <c r="A668" s="13">
        <v>36468</v>
      </c>
      <c r="B668">
        <v>33.340000000000003</v>
      </c>
      <c r="E668" s="13">
        <f t="shared" si="41"/>
        <v>36683</v>
      </c>
      <c r="F668">
        <f t="shared" si="40"/>
        <v>45.73</v>
      </c>
      <c r="H668" s="13">
        <f t="shared" ca="1" si="42"/>
        <v>36698</v>
      </c>
      <c r="I668">
        <f t="shared" ca="1" si="43"/>
        <v>48.56</v>
      </c>
      <c r="J668">
        <f ca="1">VLOOKUP(H668,'Raw data'!$A$3:$L$1417,5,FALSE)</f>
        <v>34.86</v>
      </c>
      <c r="K668">
        <f ca="1">VLOOKUP($H668,'Raw data'!$A$3:$L$1417,10,FALSE)</f>
        <v>50</v>
      </c>
      <c r="L668" t="e">
        <f ca="1">VLOOKUP($H668,'Raw data'!$A$3:$L$1417,3,FALSE)</f>
        <v>#N/A</v>
      </c>
      <c r="M668">
        <f ca="1">VLOOKUP($H668,'Raw data'!$A$3:$L$1417,4,FALSE)</f>
        <v>36.07</v>
      </c>
      <c r="N668" t="e">
        <f ca="1">VLOOKUP($H668,'Raw data'!$A$3:$L$1417,2,FALSE)</f>
        <v>#N/A</v>
      </c>
      <c r="O668">
        <f ca="1">VLOOKUP($H668,'Raw data'!$A$3:$L$1417,10,FALSE)</f>
        <v>50</v>
      </c>
      <c r="P668">
        <f ca="1">VLOOKUP($H668,'Raw data'!$M$3:$N$1243,2,FALSE)</f>
        <v>29.48</v>
      </c>
    </row>
    <row r="669" spans="1:16" x14ac:dyDescent="0.2">
      <c r="A669" s="13">
        <v>36469</v>
      </c>
      <c r="B669">
        <v>30.41</v>
      </c>
      <c r="E669" s="13">
        <f t="shared" si="41"/>
        <v>36684</v>
      </c>
      <c r="F669">
        <f t="shared" si="40"/>
        <v>54.21</v>
      </c>
      <c r="H669" s="13">
        <f t="shared" ca="1" si="42"/>
        <v>36699</v>
      </c>
      <c r="I669">
        <f t="shared" ca="1" si="43"/>
        <v>59.58</v>
      </c>
      <c r="J669">
        <f ca="1">VLOOKUP(H669,'Raw data'!$A$3:$L$1417,5,FALSE)</f>
        <v>46.7</v>
      </c>
      <c r="K669">
        <f ca="1">VLOOKUP($H669,'Raw data'!$A$3:$L$1417,10,FALSE)</f>
        <v>59.17</v>
      </c>
      <c r="L669" t="e">
        <f ca="1">VLOOKUP($H669,'Raw data'!$A$3:$L$1417,3,FALSE)</f>
        <v>#N/A</v>
      </c>
      <c r="M669">
        <f ca="1">VLOOKUP($H669,'Raw data'!$A$3:$L$1417,4,FALSE)</f>
        <v>38.700000000000003</v>
      </c>
      <c r="N669" t="e">
        <f ca="1">VLOOKUP($H669,'Raw data'!$A$3:$L$1417,2,FALSE)</f>
        <v>#N/A</v>
      </c>
      <c r="O669">
        <f ca="1">VLOOKUP($H669,'Raw data'!$A$3:$L$1417,10,FALSE)</f>
        <v>59.17</v>
      </c>
      <c r="P669">
        <f ca="1">VLOOKUP($H669,'Raw data'!$M$3:$N$1243,2,FALSE)</f>
        <v>42.95</v>
      </c>
    </row>
    <row r="670" spans="1:16" x14ac:dyDescent="0.2">
      <c r="A670" s="13">
        <v>36470</v>
      </c>
      <c r="B670">
        <v>20.5</v>
      </c>
      <c r="E670" s="13">
        <f t="shared" si="41"/>
        <v>36685</v>
      </c>
      <c r="F670">
        <f t="shared" si="40"/>
        <v>48.55</v>
      </c>
      <c r="H670" s="13">
        <f t="shared" ca="1" si="42"/>
        <v>36700</v>
      </c>
      <c r="I670">
        <f t="shared" ca="1" si="43"/>
        <v>63.71</v>
      </c>
      <c r="J670">
        <f ca="1">VLOOKUP(H670,'Raw data'!$A$3:$L$1417,5,FALSE)</f>
        <v>52.85</v>
      </c>
      <c r="K670">
        <f ca="1">VLOOKUP($H670,'Raw data'!$A$3:$L$1417,10,FALSE)</f>
        <v>56</v>
      </c>
      <c r="L670" t="e">
        <f ca="1">VLOOKUP($H670,'Raw data'!$A$3:$L$1417,3,FALSE)</f>
        <v>#N/A</v>
      </c>
      <c r="M670">
        <f ca="1">VLOOKUP($H670,'Raw data'!$A$3:$L$1417,4,FALSE)</f>
        <v>35.39</v>
      </c>
      <c r="N670" t="e">
        <f ca="1">VLOOKUP($H670,'Raw data'!$A$3:$L$1417,2,FALSE)</f>
        <v>#N/A</v>
      </c>
      <c r="O670">
        <f ca="1">VLOOKUP($H670,'Raw data'!$A$3:$L$1417,10,FALSE)</f>
        <v>56</v>
      </c>
      <c r="P670">
        <f ca="1">VLOOKUP($H670,'Raw data'!$M$3:$N$1243,2,FALSE)</f>
        <v>45.84</v>
      </c>
    </row>
    <row r="671" spans="1:16" x14ac:dyDescent="0.2">
      <c r="A671" s="13">
        <v>36471</v>
      </c>
      <c r="B671">
        <v>20.5</v>
      </c>
      <c r="E671" s="13">
        <f t="shared" si="41"/>
        <v>36686</v>
      </c>
      <c r="F671">
        <f t="shared" si="40"/>
        <v>71.05</v>
      </c>
      <c r="H671" s="13">
        <f t="shared" ca="1" si="42"/>
        <v>36703</v>
      </c>
      <c r="I671">
        <f t="shared" ca="1" si="43"/>
        <v>88.87</v>
      </c>
      <c r="J671">
        <f ca="1">VLOOKUP(H671,'Raw data'!$A$3:$L$1417,5,FALSE)</f>
        <v>52.27</v>
      </c>
      <c r="K671">
        <f ca="1">VLOOKUP($H671,'Raw data'!$A$3:$L$1417,10,FALSE)</f>
        <v>51</v>
      </c>
      <c r="L671">
        <f ca="1">VLOOKUP($H671,'Raw data'!$A$3:$L$1417,3,FALSE)</f>
        <v>75</v>
      </c>
      <c r="M671">
        <f ca="1">VLOOKUP($H671,'Raw data'!$A$3:$L$1417,4,FALSE)</f>
        <v>41.97</v>
      </c>
      <c r="N671" t="e">
        <f ca="1">VLOOKUP($H671,'Raw data'!$A$3:$L$1417,2,FALSE)</f>
        <v>#N/A</v>
      </c>
      <c r="O671">
        <f ca="1">VLOOKUP($H671,'Raw data'!$A$3:$L$1417,10,FALSE)</f>
        <v>51</v>
      </c>
      <c r="P671">
        <f ca="1">VLOOKUP($H671,'Raw data'!$M$3:$N$1243,2,FALSE)</f>
        <v>49.61</v>
      </c>
    </row>
    <row r="672" spans="1:16" x14ac:dyDescent="0.2">
      <c r="A672" s="13">
        <v>36472</v>
      </c>
      <c r="B672">
        <v>30.94</v>
      </c>
      <c r="E672" s="13">
        <f t="shared" si="41"/>
        <v>36689</v>
      </c>
      <c r="F672">
        <f t="shared" si="40"/>
        <v>72.77</v>
      </c>
      <c r="H672" s="13">
        <f t="shared" ca="1" si="42"/>
        <v>36704</v>
      </c>
      <c r="I672">
        <f t="shared" ca="1" si="43"/>
        <v>265.17</v>
      </c>
      <c r="J672">
        <f ca="1">VLOOKUP(H672,'Raw data'!$A$3:$L$1417,5,FALSE)</f>
        <v>47.32</v>
      </c>
      <c r="K672">
        <f ca="1">VLOOKUP($H672,'Raw data'!$A$3:$L$1417,10,FALSE)</f>
        <v>54.63</v>
      </c>
      <c r="L672">
        <f ca="1">VLOOKUP($H672,'Raw data'!$A$3:$L$1417,3,FALSE)</f>
        <v>250</v>
      </c>
      <c r="M672">
        <f ca="1">VLOOKUP($H672,'Raw data'!$A$3:$L$1417,4,FALSE)</f>
        <v>80</v>
      </c>
      <c r="N672" t="e">
        <f ca="1">VLOOKUP($H672,'Raw data'!$A$3:$L$1417,2,FALSE)</f>
        <v>#N/A</v>
      </c>
      <c r="O672">
        <f ca="1">VLOOKUP($H672,'Raw data'!$A$3:$L$1417,10,FALSE)</f>
        <v>54.63</v>
      </c>
      <c r="P672">
        <f ca="1">VLOOKUP($H672,'Raw data'!$M$3:$N$1243,2,FALSE)</f>
        <v>75.260000000000005</v>
      </c>
    </row>
    <row r="673" spans="1:16" x14ac:dyDescent="0.2">
      <c r="A673" s="13">
        <v>36473</v>
      </c>
      <c r="B673">
        <v>29.61</v>
      </c>
      <c r="E673" s="13">
        <f t="shared" si="41"/>
        <v>36690</v>
      </c>
      <c r="F673">
        <f t="shared" si="40"/>
        <v>46.47</v>
      </c>
      <c r="H673" s="13">
        <f t="shared" ca="1" si="42"/>
        <v>36705</v>
      </c>
      <c r="I673">
        <f t="shared" ca="1" si="43"/>
        <v>100.13</v>
      </c>
      <c r="J673">
        <f ca="1">VLOOKUP(H673,'Raw data'!$A$3:$L$1417,5,FALSE)</f>
        <v>33.94</v>
      </c>
      <c r="K673">
        <f ca="1">VLOOKUP($H673,'Raw data'!$A$3:$L$1417,10,FALSE)</f>
        <v>42</v>
      </c>
      <c r="L673">
        <f ca="1">VLOOKUP($H673,'Raw data'!$A$3:$L$1417,3,FALSE)</f>
        <v>78.33</v>
      </c>
      <c r="M673">
        <f ca="1">VLOOKUP($H673,'Raw data'!$A$3:$L$1417,4,FALSE)</f>
        <v>45.5</v>
      </c>
      <c r="N673" t="e">
        <f ca="1">VLOOKUP($H673,'Raw data'!$A$3:$L$1417,2,FALSE)</f>
        <v>#N/A</v>
      </c>
      <c r="O673">
        <f ca="1">VLOOKUP($H673,'Raw data'!$A$3:$L$1417,10,FALSE)</f>
        <v>42</v>
      </c>
      <c r="P673">
        <f ca="1">VLOOKUP($H673,'Raw data'!$M$3:$N$1243,2,FALSE)</f>
        <v>42.39</v>
      </c>
    </row>
    <row r="674" spans="1:16" x14ac:dyDescent="0.2">
      <c r="A674" s="13">
        <v>36474</v>
      </c>
      <c r="B674">
        <v>29.09</v>
      </c>
      <c r="E674" s="13">
        <f t="shared" si="41"/>
        <v>36691</v>
      </c>
      <c r="F674">
        <f t="shared" si="40"/>
        <v>46.19</v>
      </c>
      <c r="H674" s="13">
        <f t="shared" ca="1" si="42"/>
        <v>36706</v>
      </c>
      <c r="I674">
        <f t="shared" ca="1" si="43"/>
        <v>52.98</v>
      </c>
      <c r="J674">
        <f ca="1">VLOOKUP(H674,'Raw data'!$A$3:$L$1417,5,FALSE)</f>
        <v>27.39</v>
      </c>
      <c r="K674">
        <f ca="1">VLOOKUP($H674,'Raw data'!$A$3:$L$1417,10,FALSE)</f>
        <v>35</v>
      </c>
      <c r="L674">
        <f ca="1">VLOOKUP($H674,'Raw data'!$A$3:$L$1417,3,FALSE)</f>
        <v>66.33</v>
      </c>
      <c r="M674">
        <f ca="1">VLOOKUP($H674,'Raw data'!$A$3:$L$1417,4,FALSE)</f>
        <v>34.67</v>
      </c>
      <c r="N674" t="e">
        <f ca="1">VLOOKUP($H674,'Raw data'!$A$3:$L$1417,2,FALSE)</f>
        <v>#N/A</v>
      </c>
      <c r="O674">
        <f ca="1">VLOOKUP($H674,'Raw data'!$A$3:$L$1417,10,FALSE)</f>
        <v>35</v>
      </c>
      <c r="P674">
        <f ca="1">VLOOKUP($H674,'Raw data'!$M$3:$N$1243,2,FALSE)</f>
        <v>29.56</v>
      </c>
    </row>
    <row r="675" spans="1:16" x14ac:dyDescent="0.2">
      <c r="A675" s="13">
        <v>36475</v>
      </c>
      <c r="B675">
        <v>30.08</v>
      </c>
      <c r="E675" s="13">
        <f t="shared" si="41"/>
        <v>36692</v>
      </c>
      <c r="F675">
        <f t="shared" si="40"/>
        <v>48.98</v>
      </c>
      <c r="H675" s="13">
        <f t="shared" ca="1" si="42"/>
        <v>36707</v>
      </c>
      <c r="I675">
        <f t="shared" ca="1" si="43"/>
        <v>59.22</v>
      </c>
      <c r="J675">
        <f ca="1">VLOOKUP(H675,'Raw data'!$A$3:$L$1417,5,FALSE)</f>
        <v>25.84</v>
      </c>
      <c r="K675">
        <f ca="1">VLOOKUP($H675,'Raw data'!$A$3:$L$1417,10,FALSE)</f>
        <v>35</v>
      </c>
      <c r="L675">
        <f ca="1">VLOOKUP($H675,'Raw data'!$A$3:$L$1417,3,FALSE)</f>
        <v>72.5</v>
      </c>
      <c r="M675">
        <f ca="1">VLOOKUP($H675,'Raw data'!$A$3:$L$1417,4,FALSE)</f>
        <v>27.6</v>
      </c>
      <c r="N675" t="e">
        <f ca="1">VLOOKUP($H675,'Raw data'!$A$3:$L$1417,2,FALSE)</f>
        <v>#N/A</v>
      </c>
      <c r="O675">
        <f ca="1">VLOOKUP($H675,'Raw data'!$A$3:$L$1417,10,FALSE)</f>
        <v>35</v>
      </c>
      <c r="P675">
        <f ca="1">VLOOKUP($H675,'Raw data'!$M$3:$N$1243,2,FALSE)</f>
        <v>27.17</v>
      </c>
    </row>
    <row r="676" spans="1:16" x14ac:dyDescent="0.2">
      <c r="A676" s="13">
        <v>36476</v>
      </c>
      <c r="B676">
        <v>31.25</v>
      </c>
      <c r="E676" s="13">
        <f t="shared" si="41"/>
        <v>36693</v>
      </c>
      <c r="F676">
        <f t="shared" si="40"/>
        <v>94.88</v>
      </c>
      <c r="H676" s="13">
        <f t="shared" ca="1" si="42"/>
        <v>36710</v>
      </c>
      <c r="I676">
        <f t="shared" ca="1" si="43"/>
        <v>76.290000000000006</v>
      </c>
      <c r="J676">
        <f ca="1">VLOOKUP(H676,'Raw data'!$A$3:$L$1417,5,FALSE)</f>
        <v>64.78</v>
      </c>
      <c r="K676" t="e">
        <f ca="1">VLOOKUP($H676,'Raw data'!$A$3:$L$1417,10,FALSE)</f>
        <v>#N/A</v>
      </c>
      <c r="L676" t="e">
        <f ca="1">VLOOKUP($H676,'Raw data'!$A$3:$L$1417,3,FALSE)</f>
        <v>#N/A</v>
      </c>
      <c r="M676" t="e">
        <f ca="1">VLOOKUP($H676,'Raw data'!$A$3:$L$1417,4,FALSE)</f>
        <v>#N/A</v>
      </c>
      <c r="N676" t="e">
        <f ca="1">VLOOKUP($H676,'Raw data'!$A$3:$L$1417,2,FALSE)</f>
        <v>#N/A</v>
      </c>
      <c r="O676" t="e">
        <f ca="1">VLOOKUP($H676,'Raw data'!$A$3:$L$1417,10,FALSE)</f>
        <v>#N/A</v>
      </c>
      <c r="P676">
        <f ca="1">VLOOKUP($H676,'Raw data'!$M$3:$N$1243,2,FALSE)</f>
        <v>63.88</v>
      </c>
    </row>
    <row r="677" spans="1:16" x14ac:dyDescent="0.2">
      <c r="A677" s="13">
        <v>36479</v>
      </c>
      <c r="B677">
        <v>31.79</v>
      </c>
      <c r="E677" s="13">
        <f t="shared" si="41"/>
        <v>36696</v>
      </c>
      <c r="F677">
        <f t="shared" si="40"/>
        <v>49.14</v>
      </c>
      <c r="H677" s="13">
        <f t="shared" ca="1" si="42"/>
        <v>36713</v>
      </c>
      <c r="I677">
        <f t="shared" ca="1" si="43"/>
        <v>51</v>
      </c>
      <c r="J677">
        <f ca="1">VLOOKUP(H677,'Raw data'!$A$3:$L$1417,5,FALSE)</f>
        <v>43.19</v>
      </c>
      <c r="K677">
        <f ca="1">VLOOKUP($H677,'Raw data'!$A$3:$L$1417,10,FALSE)</f>
        <v>40</v>
      </c>
      <c r="L677" t="e">
        <f ca="1">VLOOKUP($H677,'Raw data'!$A$3:$L$1417,3,FALSE)</f>
        <v>#N/A</v>
      </c>
      <c r="M677">
        <f ca="1">VLOOKUP($H677,'Raw data'!$A$3:$L$1417,4,FALSE)</f>
        <v>34.75</v>
      </c>
      <c r="N677" t="e">
        <f ca="1">VLOOKUP($H677,'Raw data'!$A$3:$L$1417,2,FALSE)</f>
        <v>#N/A</v>
      </c>
      <c r="O677">
        <f ca="1">VLOOKUP($H677,'Raw data'!$A$3:$L$1417,10,FALSE)</f>
        <v>40</v>
      </c>
      <c r="P677">
        <f ca="1">VLOOKUP($H677,'Raw data'!$M$3:$N$1243,2,FALSE)</f>
        <v>35.24</v>
      </c>
    </row>
    <row r="678" spans="1:16" x14ac:dyDescent="0.2">
      <c r="A678" s="13">
        <v>36480</v>
      </c>
      <c r="B678">
        <v>34.020000000000003</v>
      </c>
      <c r="E678" s="13">
        <f t="shared" si="41"/>
        <v>36697</v>
      </c>
      <c r="F678">
        <f t="shared" si="40"/>
        <v>49.93</v>
      </c>
      <c r="H678" s="13">
        <f t="shared" ca="1" si="42"/>
        <v>36714</v>
      </c>
      <c r="I678">
        <f t="shared" ca="1" si="43"/>
        <v>47.41</v>
      </c>
      <c r="J678">
        <f ca="1">VLOOKUP(H678,'Raw data'!$A$3:$L$1417,5,FALSE)</f>
        <v>45.74</v>
      </c>
      <c r="K678" t="e">
        <f ca="1">VLOOKUP($H678,'Raw data'!$A$3:$L$1417,10,FALSE)</f>
        <v>#N/A</v>
      </c>
      <c r="L678" t="e">
        <f ca="1">VLOOKUP($H678,'Raw data'!$A$3:$L$1417,3,FALSE)</f>
        <v>#N/A</v>
      </c>
      <c r="M678">
        <f ca="1">VLOOKUP($H678,'Raw data'!$A$3:$L$1417,4,FALSE)</f>
        <v>29.88</v>
      </c>
      <c r="N678" t="e">
        <f ca="1">VLOOKUP($H678,'Raw data'!$A$3:$L$1417,2,FALSE)</f>
        <v>#N/A</v>
      </c>
      <c r="O678" t="e">
        <f ca="1">VLOOKUP($H678,'Raw data'!$A$3:$L$1417,10,FALSE)</f>
        <v>#N/A</v>
      </c>
      <c r="P678">
        <f ca="1">VLOOKUP($H678,'Raw data'!$M$3:$N$1243,2,FALSE)</f>
        <v>28.75</v>
      </c>
    </row>
    <row r="679" spans="1:16" x14ac:dyDescent="0.2">
      <c r="A679" s="13">
        <v>36481</v>
      </c>
      <c r="B679">
        <v>38.869999999999997</v>
      </c>
      <c r="E679" s="13">
        <f t="shared" si="41"/>
        <v>36698</v>
      </c>
      <c r="F679">
        <f t="shared" si="40"/>
        <v>48.56</v>
      </c>
      <c r="H679" s="13">
        <f t="shared" ca="1" si="42"/>
        <v>36717</v>
      </c>
      <c r="I679">
        <f t="shared" ca="1" si="43"/>
        <v>58.34</v>
      </c>
      <c r="J679">
        <f ca="1">VLOOKUP(H679,'Raw data'!$A$3:$L$1417,5,FALSE)</f>
        <v>97.89</v>
      </c>
      <c r="K679" t="e">
        <f ca="1">VLOOKUP($H679,'Raw data'!$A$3:$L$1417,10,FALSE)</f>
        <v>#N/A</v>
      </c>
      <c r="L679" t="e">
        <f ca="1">VLOOKUP($H679,'Raw data'!$A$3:$L$1417,3,FALSE)</f>
        <v>#N/A</v>
      </c>
      <c r="M679">
        <f ca="1">VLOOKUP($H679,'Raw data'!$A$3:$L$1417,4,FALSE)</f>
        <v>46.75</v>
      </c>
      <c r="N679" t="e">
        <f ca="1">VLOOKUP($H679,'Raw data'!$A$3:$L$1417,2,FALSE)</f>
        <v>#N/A</v>
      </c>
      <c r="O679" t="e">
        <f ca="1">VLOOKUP($H679,'Raw data'!$A$3:$L$1417,10,FALSE)</f>
        <v>#N/A</v>
      </c>
      <c r="P679">
        <f ca="1">VLOOKUP($H679,'Raw data'!$M$3:$N$1243,2,FALSE)</f>
        <v>70.010000000000005</v>
      </c>
    </row>
    <row r="680" spans="1:16" x14ac:dyDescent="0.2">
      <c r="A680" s="13">
        <v>36482</v>
      </c>
      <c r="B680">
        <v>34.979999999999997</v>
      </c>
      <c r="E680" s="13">
        <f t="shared" si="41"/>
        <v>36699</v>
      </c>
      <c r="F680">
        <f t="shared" si="40"/>
        <v>59.58</v>
      </c>
      <c r="H680" s="13">
        <f t="shared" ca="1" si="42"/>
        <v>36718</v>
      </c>
      <c r="I680">
        <f t="shared" ca="1" si="43"/>
        <v>49.81</v>
      </c>
      <c r="J680">
        <f ca="1">VLOOKUP(H680,'Raw data'!$A$3:$L$1417,5,FALSE)</f>
        <v>60.9</v>
      </c>
      <c r="K680">
        <f ca="1">VLOOKUP($H680,'Raw data'!$A$3:$L$1417,10,FALSE)</f>
        <v>75</v>
      </c>
      <c r="L680" t="e">
        <f ca="1">VLOOKUP($H680,'Raw data'!$A$3:$L$1417,3,FALSE)</f>
        <v>#N/A</v>
      </c>
      <c r="M680">
        <f ca="1">VLOOKUP($H680,'Raw data'!$A$3:$L$1417,4,FALSE)</f>
        <v>35.72</v>
      </c>
      <c r="N680" t="e">
        <f ca="1">VLOOKUP($H680,'Raw data'!$A$3:$L$1417,2,FALSE)</f>
        <v>#N/A</v>
      </c>
      <c r="O680">
        <f ca="1">VLOOKUP($H680,'Raw data'!$A$3:$L$1417,10,FALSE)</f>
        <v>75</v>
      </c>
      <c r="P680">
        <f ca="1">VLOOKUP($H680,'Raw data'!$M$3:$N$1243,2,FALSE)</f>
        <v>41.2</v>
      </c>
    </row>
    <row r="681" spans="1:16" x14ac:dyDescent="0.2">
      <c r="A681" s="13">
        <v>36483</v>
      </c>
      <c r="B681">
        <v>33.78</v>
      </c>
      <c r="E681" s="13">
        <f t="shared" si="41"/>
        <v>36700</v>
      </c>
      <c r="F681">
        <f t="shared" si="40"/>
        <v>63.71</v>
      </c>
      <c r="H681" s="13">
        <f t="shared" ca="1" si="42"/>
        <v>36719</v>
      </c>
      <c r="I681">
        <f t="shared" ca="1" si="43"/>
        <v>47.33</v>
      </c>
      <c r="J681">
        <f ca="1">VLOOKUP(H681,'Raw data'!$A$3:$L$1417,5,FALSE)</f>
        <v>57.3</v>
      </c>
      <c r="K681">
        <f ca="1">VLOOKUP($H681,'Raw data'!$A$3:$L$1417,10,FALSE)</f>
        <v>82.75</v>
      </c>
      <c r="L681" t="e">
        <f ca="1">VLOOKUP($H681,'Raw data'!$A$3:$L$1417,3,FALSE)</f>
        <v>#N/A</v>
      </c>
      <c r="M681">
        <f ca="1">VLOOKUP($H681,'Raw data'!$A$3:$L$1417,4,FALSE)</f>
        <v>35.130000000000003</v>
      </c>
      <c r="N681" t="e">
        <f ca="1">VLOOKUP($H681,'Raw data'!$A$3:$L$1417,2,FALSE)</f>
        <v>#N/A</v>
      </c>
      <c r="O681">
        <f ca="1">VLOOKUP($H681,'Raw data'!$A$3:$L$1417,10,FALSE)</f>
        <v>82.75</v>
      </c>
      <c r="P681">
        <f ca="1">VLOOKUP($H681,'Raw data'!$M$3:$N$1243,2,FALSE)</f>
        <v>33.47</v>
      </c>
    </row>
    <row r="682" spans="1:16" x14ac:dyDescent="0.2">
      <c r="A682" s="13">
        <v>36484</v>
      </c>
      <c r="B682">
        <v>24.25</v>
      </c>
      <c r="E682" s="13">
        <f t="shared" si="41"/>
        <v>36703</v>
      </c>
      <c r="F682">
        <f t="shared" si="40"/>
        <v>88.87</v>
      </c>
      <c r="H682" s="13">
        <f t="shared" ca="1" si="42"/>
        <v>36720</v>
      </c>
      <c r="I682">
        <f t="shared" ca="1" si="43"/>
        <v>55.6</v>
      </c>
      <c r="J682">
        <f ca="1">VLOOKUP(H682,'Raw data'!$A$3:$L$1417,5,FALSE)</f>
        <v>54.6</v>
      </c>
      <c r="K682">
        <f ca="1">VLOOKUP($H682,'Raw data'!$A$3:$L$1417,10,FALSE)</f>
        <v>69.8</v>
      </c>
      <c r="L682" t="e">
        <f ca="1">VLOOKUP($H682,'Raw data'!$A$3:$L$1417,3,FALSE)</f>
        <v>#N/A</v>
      </c>
      <c r="M682">
        <f ca="1">VLOOKUP($H682,'Raw data'!$A$3:$L$1417,4,FALSE)</f>
        <v>28.71</v>
      </c>
      <c r="N682" t="e">
        <f ca="1">VLOOKUP($H682,'Raw data'!$A$3:$L$1417,2,FALSE)</f>
        <v>#N/A</v>
      </c>
      <c r="O682">
        <f ca="1">VLOOKUP($H682,'Raw data'!$A$3:$L$1417,10,FALSE)</f>
        <v>69.8</v>
      </c>
      <c r="P682">
        <f ca="1">VLOOKUP($H682,'Raw data'!$M$3:$N$1243,2,FALSE)</f>
        <v>33.89</v>
      </c>
    </row>
    <row r="683" spans="1:16" x14ac:dyDescent="0.2">
      <c r="A683" s="13">
        <v>36485</v>
      </c>
      <c r="B683">
        <v>24.25</v>
      </c>
      <c r="E683" s="13">
        <f t="shared" si="41"/>
        <v>36704</v>
      </c>
      <c r="F683">
        <f t="shared" si="40"/>
        <v>265.17</v>
      </c>
      <c r="H683" s="13">
        <f t="shared" ca="1" si="42"/>
        <v>36721</v>
      </c>
      <c r="I683">
        <f t="shared" ca="1" si="43"/>
        <v>52.77</v>
      </c>
      <c r="J683">
        <f ca="1">VLOOKUP(H683,'Raw data'!$A$3:$L$1417,5,FALSE)</f>
        <v>51.8</v>
      </c>
      <c r="K683">
        <f ca="1">VLOOKUP($H683,'Raw data'!$A$3:$L$1417,10,FALSE)</f>
        <v>59</v>
      </c>
      <c r="L683" t="e">
        <f ca="1">VLOOKUP($H683,'Raw data'!$A$3:$L$1417,3,FALSE)</f>
        <v>#N/A</v>
      </c>
      <c r="M683">
        <f ca="1">VLOOKUP($H683,'Raw data'!$A$3:$L$1417,4,FALSE)</f>
        <v>27.47</v>
      </c>
      <c r="N683" t="e">
        <f ca="1">VLOOKUP($H683,'Raw data'!$A$3:$L$1417,2,FALSE)</f>
        <v>#N/A</v>
      </c>
      <c r="O683">
        <f ca="1">VLOOKUP($H683,'Raw data'!$A$3:$L$1417,10,FALSE)</f>
        <v>59</v>
      </c>
      <c r="P683">
        <f ca="1">VLOOKUP($H683,'Raw data'!$M$3:$N$1243,2,FALSE)</f>
        <v>28.83</v>
      </c>
    </row>
    <row r="684" spans="1:16" x14ac:dyDescent="0.2">
      <c r="A684" s="13">
        <v>36486</v>
      </c>
      <c r="B684">
        <v>33.29</v>
      </c>
      <c r="E684" s="13">
        <f t="shared" si="41"/>
        <v>36705</v>
      </c>
      <c r="F684">
        <f t="shared" si="40"/>
        <v>100.13</v>
      </c>
      <c r="H684" s="13">
        <f t="shared" ca="1" si="42"/>
        <v>36724</v>
      </c>
      <c r="I684">
        <f t="shared" ca="1" si="43"/>
        <v>54.89</v>
      </c>
      <c r="J684">
        <f ca="1">VLOOKUP(H684,'Raw data'!$A$3:$L$1417,5,FALSE)</f>
        <v>88.76</v>
      </c>
      <c r="K684">
        <f ca="1">VLOOKUP($H684,'Raw data'!$A$3:$L$1417,10,FALSE)</f>
        <v>116</v>
      </c>
      <c r="L684" t="e">
        <f ca="1">VLOOKUP($H684,'Raw data'!$A$3:$L$1417,3,FALSE)</f>
        <v>#N/A</v>
      </c>
      <c r="M684">
        <f ca="1">VLOOKUP($H684,'Raw data'!$A$3:$L$1417,4,FALSE)</f>
        <v>38.5</v>
      </c>
      <c r="N684" t="e">
        <f ca="1">VLOOKUP($H684,'Raw data'!$A$3:$L$1417,2,FALSE)</f>
        <v>#N/A</v>
      </c>
      <c r="O684">
        <f ca="1">VLOOKUP($H684,'Raw data'!$A$3:$L$1417,10,FALSE)</f>
        <v>116</v>
      </c>
      <c r="P684">
        <f ca="1">VLOOKUP($H684,'Raw data'!$M$3:$N$1243,2,FALSE)</f>
        <v>45</v>
      </c>
    </row>
    <row r="685" spans="1:16" x14ac:dyDescent="0.2">
      <c r="A685" s="13">
        <v>36487</v>
      </c>
      <c r="B685">
        <v>29.97</v>
      </c>
      <c r="E685" s="13">
        <f t="shared" si="41"/>
        <v>36706</v>
      </c>
      <c r="F685">
        <f t="shared" si="40"/>
        <v>52.98</v>
      </c>
      <c r="H685" s="13">
        <f t="shared" ca="1" si="42"/>
        <v>36725</v>
      </c>
      <c r="I685">
        <f t="shared" ca="1" si="43"/>
        <v>57.7</v>
      </c>
      <c r="J685">
        <f ca="1">VLOOKUP(H685,'Raw data'!$A$3:$L$1417,5,FALSE)</f>
        <v>96.48</v>
      </c>
      <c r="K685">
        <f ca="1">VLOOKUP($H685,'Raw data'!$A$3:$L$1417,10,FALSE)</f>
        <v>75</v>
      </c>
      <c r="L685" t="e">
        <f ca="1">VLOOKUP($H685,'Raw data'!$A$3:$L$1417,3,FALSE)</f>
        <v>#N/A</v>
      </c>
      <c r="M685">
        <f ca="1">VLOOKUP($H685,'Raw data'!$A$3:$L$1417,4,FALSE)</f>
        <v>57</v>
      </c>
      <c r="N685" t="e">
        <f ca="1">VLOOKUP($H685,'Raw data'!$A$3:$L$1417,2,FALSE)</f>
        <v>#N/A</v>
      </c>
      <c r="O685">
        <f ca="1">VLOOKUP($H685,'Raw data'!$A$3:$L$1417,10,FALSE)</f>
        <v>75</v>
      </c>
      <c r="P685">
        <f ca="1">VLOOKUP($H685,'Raw data'!$M$3:$N$1243,2,FALSE)</f>
        <v>50.69</v>
      </c>
    </row>
    <row r="686" spans="1:16" x14ac:dyDescent="0.2">
      <c r="A686" s="13">
        <v>36488</v>
      </c>
      <c r="B686">
        <v>29.84</v>
      </c>
      <c r="E686" s="13">
        <f t="shared" si="41"/>
        <v>36707</v>
      </c>
      <c r="F686">
        <f t="shared" si="40"/>
        <v>59.22</v>
      </c>
      <c r="H686" s="13">
        <f t="shared" ca="1" si="42"/>
        <v>36726</v>
      </c>
      <c r="I686">
        <f t="shared" ca="1" si="43"/>
        <v>46.35</v>
      </c>
      <c r="J686">
        <f ca="1">VLOOKUP(H686,'Raw data'!$A$3:$L$1417,5,FALSE)</f>
        <v>51.59</v>
      </c>
      <c r="K686" t="e">
        <f ca="1">VLOOKUP($H686,'Raw data'!$A$3:$L$1417,10,FALSE)</f>
        <v>#N/A</v>
      </c>
      <c r="L686" t="e">
        <f ca="1">VLOOKUP($H686,'Raw data'!$A$3:$L$1417,3,FALSE)</f>
        <v>#N/A</v>
      </c>
      <c r="M686">
        <f ca="1">VLOOKUP($H686,'Raw data'!$A$3:$L$1417,4,FALSE)</f>
        <v>34.4</v>
      </c>
      <c r="N686" t="e">
        <f ca="1">VLOOKUP($H686,'Raw data'!$A$3:$L$1417,2,FALSE)</f>
        <v>#N/A</v>
      </c>
      <c r="O686" t="e">
        <f ca="1">VLOOKUP($H686,'Raw data'!$A$3:$L$1417,10,FALSE)</f>
        <v>#N/A</v>
      </c>
      <c r="P686">
        <f ca="1">VLOOKUP($H686,'Raw data'!$M$3:$N$1243,2,FALSE)</f>
        <v>35.770000000000003</v>
      </c>
    </row>
    <row r="687" spans="1:16" x14ac:dyDescent="0.2">
      <c r="A687" s="13">
        <v>36491</v>
      </c>
      <c r="B687">
        <v>23.5</v>
      </c>
      <c r="E687" s="13">
        <f t="shared" si="41"/>
        <v>36710</v>
      </c>
      <c r="F687">
        <f t="shared" si="40"/>
        <v>76.290000000000006</v>
      </c>
      <c r="H687" s="13">
        <f t="shared" ca="1" si="42"/>
        <v>36727</v>
      </c>
      <c r="I687">
        <f t="shared" ca="1" si="43"/>
        <v>46.28</v>
      </c>
      <c r="J687">
        <f ca="1">VLOOKUP(H687,'Raw data'!$A$3:$L$1417,5,FALSE)</f>
        <v>37.92</v>
      </c>
      <c r="K687">
        <f ca="1">VLOOKUP($H687,'Raw data'!$A$3:$L$1417,10,FALSE)</f>
        <v>55</v>
      </c>
      <c r="L687" t="e">
        <f ca="1">VLOOKUP($H687,'Raw data'!$A$3:$L$1417,3,FALSE)</f>
        <v>#N/A</v>
      </c>
      <c r="M687">
        <f ca="1">VLOOKUP($H687,'Raw data'!$A$3:$L$1417,4,FALSE)</f>
        <v>30.33</v>
      </c>
      <c r="N687" t="e">
        <f ca="1">VLOOKUP($H687,'Raw data'!$A$3:$L$1417,2,FALSE)</f>
        <v>#N/A</v>
      </c>
      <c r="O687">
        <f ca="1">VLOOKUP($H687,'Raw data'!$A$3:$L$1417,10,FALSE)</f>
        <v>55</v>
      </c>
      <c r="P687">
        <f ca="1">VLOOKUP($H687,'Raw data'!$M$3:$N$1243,2,FALSE)</f>
        <v>31.09</v>
      </c>
    </row>
    <row r="688" spans="1:16" x14ac:dyDescent="0.2">
      <c r="A688" s="13">
        <v>36492</v>
      </c>
      <c r="B688">
        <v>23.5</v>
      </c>
      <c r="E688" s="13">
        <f t="shared" si="41"/>
        <v>36712</v>
      </c>
      <c r="F688" t="e">
        <f t="shared" si="40"/>
        <v>#N/A</v>
      </c>
      <c r="H688" s="13">
        <f t="shared" ca="1" si="42"/>
        <v>36728</v>
      </c>
      <c r="I688">
        <f t="shared" ca="1" si="43"/>
        <v>45.9</v>
      </c>
      <c r="J688">
        <f ca="1">VLOOKUP(H688,'Raw data'!$A$3:$L$1417,5,FALSE)</f>
        <v>29.15</v>
      </c>
      <c r="K688">
        <f ca="1">VLOOKUP($H688,'Raw data'!$A$3:$L$1417,10,FALSE)</f>
        <v>48.33</v>
      </c>
      <c r="L688" t="e">
        <f ca="1">VLOOKUP($H688,'Raw data'!$A$3:$L$1417,3,FALSE)</f>
        <v>#N/A</v>
      </c>
      <c r="M688">
        <f ca="1">VLOOKUP($H688,'Raw data'!$A$3:$L$1417,4,FALSE)</f>
        <v>29.64</v>
      </c>
      <c r="N688" t="e">
        <f ca="1">VLOOKUP($H688,'Raw data'!$A$3:$L$1417,2,FALSE)</f>
        <v>#N/A</v>
      </c>
      <c r="O688">
        <f ca="1">VLOOKUP($H688,'Raw data'!$A$3:$L$1417,10,FALSE)</f>
        <v>48.33</v>
      </c>
      <c r="P688">
        <f ca="1">VLOOKUP($H688,'Raw data'!$M$3:$N$1243,2,FALSE)</f>
        <v>26.11</v>
      </c>
    </row>
    <row r="689" spans="1:16" x14ac:dyDescent="0.2">
      <c r="A689" s="13">
        <v>36493</v>
      </c>
      <c r="B689">
        <v>34.880000000000003</v>
      </c>
      <c r="E689" s="13">
        <f t="shared" si="41"/>
        <v>36713</v>
      </c>
      <c r="F689">
        <f t="shared" si="40"/>
        <v>51</v>
      </c>
      <c r="H689" s="13">
        <f t="shared" ca="1" si="42"/>
        <v>36731</v>
      </c>
      <c r="I689">
        <f t="shared" ca="1" si="43"/>
        <v>46.9</v>
      </c>
      <c r="J689">
        <f ca="1">VLOOKUP(H689,'Raw data'!$A$3:$L$1417,5,FALSE)</f>
        <v>28.73</v>
      </c>
      <c r="K689">
        <f ca="1">VLOOKUP($H689,'Raw data'!$A$3:$L$1417,10,FALSE)</f>
        <v>90</v>
      </c>
      <c r="L689" t="e">
        <f ca="1">VLOOKUP($H689,'Raw data'!$A$3:$L$1417,3,FALSE)</f>
        <v>#N/A</v>
      </c>
      <c r="M689">
        <f ca="1">VLOOKUP($H689,'Raw data'!$A$3:$L$1417,4,FALSE)</f>
        <v>29.39</v>
      </c>
      <c r="N689" t="e">
        <f ca="1">VLOOKUP($H689,'Raw data'!$A$3:$L$1417,2,FALSE)</f>
        <v>#N/A</v>
      </c>
      <c r="O689">
        <f ca="1">VLOOKUP($H689,'Raw data'!$A$3:$L$1417,10,FALSE)</f>
        <v>90</v>
      </c>
      <c r="P689">
        <f ca="1">VLOOKUP($H689,'Raw data'!$M$3:$N$1243,2,FALSE)</f>
        <v>28.53</v>
      </c>
    </row>
    <row r="690" spans="1:16" x14ac:dyDescent="0.2">
      <c r="A690" s="13">
        <v>36494</v>
      </c>
      <c r="B690">
        <v>33.369999999999997</v>
      </c>
      <c r="E690" s="13">
        <f t="shared" si="41"/>
        <v>36714</v>
      </c>
      <c r="F690">
        <f t="shared" si="40"/>
        <v>47.41</v>
      </c>
      <c r="H690" s="13">
        <f t="shared" ca="1" si="42"/>
        <v>36732</v>
      </c>
      <c r="I690">
        <f t="shared" ca="1" si="43"/>
        <v>44.2</v>
      </c>
      <c r="J690">
        <f ca="1">VLOOKUP(H690,'Raw data'!$A$3:$L$1417,5,FALSE)</f>
        <v>24.4</v>
      </c>
      <c r="K690">
        <f ca="1">VLOOKUP($H690,'Raw data'!$A$3:$L$1417,10,FALSE)</f>
        <v>41.5</v>
      </c>
      <c r="L690" t="e">
        <f ca="1">VLOOKUP($H690,'Raw data'!$A$3:$L$1417,3,FALSE)</f>
        <v>#N/A</v>
      </c>
      <c r="M690">
        <f ca="1">VLOOKUP($H690,'Raw data'!$A$3:$L$1417,4,FALSE)</f>
        <v>29.71</v>
      </c>
      <c r="N690" t="e">
        <f ca="1">VLOOKUP($H690,'Raw data'!$A$3:$L$1417,2,FALSE)</f>
        <v>#N/A</v>
      </c>
      <c r="O690">
        <f ca="1">VLOOKUP($H690,'Raw data'!$A$3:$L$1417,10,FALSE)</f>
        <v>41.5</v>
      </c>
      <c r="P690">
        <f ca="1">VLOOKUP($H690,'Raw data'!$M$3:$N$1243,2,FALSE)</f>
        <v>27.43</v>
      </c>
    </row>
    <row r="691" spans="1:16" x14ac:dyDescent="0.2">
      <c r="A691" s="13">
        <v>36495</v>
      </c>
      <c r="B691">
        <v>33.32</v>
      </c>
      <c r="E691" s="13">
        <f t="shared" si="41"/>
        <v>36717</v>
      </c>
      <c r="F691">
        <f t="shared" si="40"/>
        <v>58.34</v>
      </c>
      <c r="H691" s="13">
        <f t="shared" ca="1" si="42"/>
        <v>36733</v>
      </c>
      <c r="I691">
        <f t="shared" ca="1" si="43"/>
        <v>44.47</v>
      </c>
      <c r="J691">
        <f ca="1">VLOOKUP(H691,'Raw data'!$A$3:$L$1417,5,FALSE)</f>
        <v>24.22</v>
      </c>
      <c r="K691">
        <f ca="1">VLOOKUP($H691,'Raw data'!$A$3:$L$1417,10,FALSE)</f>
        <v>31.08</v>
      </c>
      <c r="L691" t="e">
        <f ca="1">VLOOKUP($H691,'Raw data'!$A$3:$L$1417,3,FALSE)</f>
        <v>#N/A</v>
      </c>
      <c r="M691">
        <f ca="1">VLOOKUP($H691,'Raw data'!$A$3:$L$1417,4,FALSE)</f>
        <v>30.52</v>
      </c>
      <c r="N691" t="e">
        <f ca="1">VLOOKUP($H691,'Raw data'!$A$3:$L$1417,2,FALSE)</f>
        <v>#N/A</v>
      </c>
      <c r="O691">
        <f ca="1">VLOOKUP($H691,'Raw data'!$A$3:$L$1417,10,FALSE)</f>
        <v>31.08</v>
      </c>
      <c r="P691">
        <f ca="1">VLOOKUP($H691,'Raw data'!$M$3:$N$1243,2,FALSE)</f>
        <v>24.43</v>
      </c>
    </row>
    <row r="692" spans="1:16" x14ac:dyDescent="0.2">
      <c r="A692" s="13">
        <v>36496</v>
      </c>
      <c r="B692">
        <v>31.83</v>
      </c>
      <c r="E692" s="13">
        <f t="shared" si="41"/>
        <v>36718</v>
      </c>
      <c r="F692">
        <f t="shared" si="40"/>
        <v>49.81</v>
      </c>
      <c r="H692" s="13">
        <f t="shared" ca="1" si="42"/>
        <v>36734</v>
      </c>
      <c r="I692">
        <f t="shared" ca="1" si="43"/>
        <v>47.24</v>
      </c>
      <c r="J692">
        <f ca="1">VLOOKUP(H692,'Raw data'!$A$3:$L$1417,5,FALSE)</f>
        <v>31.34</v>
      </c>
      <c r="K692">
        <f ca="1">VLOOKUP($H692,'Raw data'!$A$3:$L$1417,10,FALSE)</f>
        <v>29.5</v>
      </c>
      <c r="L692" t="e">
        <f ca="1">VLOOKUP($H692,'Raw data'!$A$3:$L$1417,3,FALSE)</f>
        <v>#N/A</v>
      </c>
      <c r="M692">
        <f ca="1">VLOOKUP($H692,'Raw data'!$A$3:$L$1417,4,FALSE)</f>
        <v>31.89</v>
      </c>
      <c r="N692" t="e">
        <f ca="1">VLOOKUP($H692,'Raw data'!$A$3:$L$1417,2,FALSE)</f>
        <v>#N/A</v>
      </c>
      <c r="O692">
        <f ca="1">VLOOKUP($H692,'Raw data'!$A$3:$L$1417,10,FALSE)</f>
        <v>29.5</v>
      </c>
      <c r="P692">
        <f ca="1">VLOOKUP($H692,'Raw data'!$M$3:$N$1243,2,FALSE)</f>
        <v>27.27</v>
      </c>
    </row>
    <row r="693" spans="1:16" x14ac:dyDescent="0.2">
      <c r="A693" s="13">
        <v>36497</v>
      </c>
      <c r="B693">
        <v>30.62</v>
      </c>
      <c r="E693" s="13">
        <f t="shared" si="41"/>
        <v>36719</v>
      </c>
      <c r="F693">
        <f t="shared" si="40"/>
        <v>47.33</v>
      </c>
      <c r="H693" s="13">
        <f t="shared" ca="1" si="42"/>
        <v>36735</v>
      </c>
      <c r="I693">
        <f t="shared" ca="1" si="43"/>
        <v>47.23</v>
      </c>
      <c r="J693">
        <f ca="1">VLOOKUP(H693,'Raw data'!$A$3:$L$1417,5,FALSE)</f>
        <v>44.11</v>
      </c>
      <c r="K693">
        <f ca="1">VLOOKUP($H693,'Raw data'!$A$3:$L$1417,10,FALSE)</f>
        <v>30.5</v>
      </c>
      <c r="L693" t="e">
        <f ca="1">VLOOKUP($H693,'Raw data'!$A$3:$L$1417,3,FALSE)</f>
        <v>#N/A</v>
      </c>
      <c r="M693">
        <f ca="1">VLOOKUP($H693,'Raw data'!$A$3:$L$1417,4,FALSE)</f>
        <v>31.95</v>
      </c>
      <c r="N693" t="e">
        <f ca="1">VLOOKUP($H693,'Raw data'!$A$3:$L$1417,2,FALSE)</f>
        <v>#N/A</v>
      </c>
      <c r="O693">
        <f ca="1">VLOOKUP($H693,'Raw data'!$A$3:$L$1417,10,FALSE)</f>
        <v>30.5</v>
      </c>
      <c r="P693">
        <f ca="1">VLOOKUP($H693,'Raw data'!$M$3:$N$1243,2,FALSE)</f>
        <v>35.56</v>
      </c>
    </row>
    <row r="694" spans="1:16" x14ac:dyDescent="0.2">
      <c r="A694" s="13">
        <v>36500</v>
      </c>
      <c r="B694">
        <v>29.53</v>
      </c>
      <c r="E694" s="13">
        <f t="shared" si="41"/>
        <v>36720</v>
      </c>
      <c r="F694">
        <f t="shared" si="40"/>
        <v>55.6</v>
      </c>
      <c r="H694" s="13">
        <f t="shared" ca="1" si="42"/>
        <v>36738</v>
      </c>
      <c r="I694">
        <f t="shared" ca="1" si="43"/>
        <v>57.26</v>
      </c>
      <c r="J694">
        <f ca="1">VLOOKUP(H694,'Raw data'!$A$3:$L$1417,5,FALSE)</f>
        <v>50.83</v>
      </c>
      <c r="K694">
        <f ca="1">VLOOKUP($H694,'Raw data'!$A$3:$L$1417,10,FALSE)</f>
        <v>65</v>
      </c>
      <c r="L694" t="e">
        <f ca="1">VLOOKUP($H694,'Raw data'!$A$3:$L$1417,3,FALSE)</f>
        <v>#N/A</v>
      </c>
      <c r="M694">
        <f ca="1">VLOOKUP($H694,'Raw data'!$A$3:$L$1417,4,FALSE)</f>
        <v>45.23</v>
      </c>
      <c r="N694" t="e">
        <f ca="1">VLOOKUP($H694,'Raw data'!$A$3:$L$1417,2,FALSE)</f>
        <v>#N/A</v>
      </c>
      <c r="O694">
        <f ca="1">VLOOKUP($H694,'Raw data'!$A$3:$L$1417,10,FALSE)</f>
        <v>65</v>
      </c>
      <c r="P694">
        <f ca="1">VLOOKUP($H694,'Raw data'!$M$3:$N$1243,2,FALSE)</f>
        <v>51.14</v>
      </c>
    </row>
    <row r="695" spans="1:16" x14ac:dyDescent="0.2">
      <c r="A695" s="13">
        <v>36501</v>
      </c>
      <c r="B695">
        <v>26.8</v>
      </c>
      <c r="E695" s="13">
        <f t="shared" si="41"/>
        <v>36721</v>
      </c>
      <c r="F695">
        <f t="shared" si="40"/>
        <v>52.77</v>
      </c>
      <c r="H695" s="13">
        <f t="shared" ca="1" si="42"/>
        <v>36739</v>
      </c>
      <c r="I695">
        <f t="shared" ca="1" si="43"/>
        <v>49.18</v>
      </c>
      <c r="J695">
        <f ca="1">VLOOKUP(H695,'Raw data'!$A$3:$L$1417,5,FALSE)</f>
        <v>47.27</v>
      </c>
      <c r="K695">
        <f ca="1">VLOOKUP($H695,'Raw data'!$A$3:$L$1417,10,FALSE)</f>
        <v>48.5</v>
      </c>
      <c r="L695" t="e">
        <f ca="1">VLOOKUP($H695,'Raw data'!$A$3:$L$1417,3,FALSE)</f>
        <v>#N/A</v>
      </c>
      <c r="M695">
        <f ca="1">VLOOKUP($H695,'Raw data'!$A$3:$L$1417,4,FALSE)</f>
        <v>45.84</v>
      </c>
      <c r="N695" t="e">
        <f ca="1">VLOOKUP($H695,'Raw data'!$A$3:$L$1417,2,FALSE)</f>
        <v>#N/A</v>
      </c>
      <c r="O695">
        <f ca="1">VLOOKUP($H695,'Raw data'!$A$3:$L$1417,10,FALSE)</f>
        <v>48.5</v>
      </c>
      <c r="P695">
        <f ca="1">VLOOKUP($H695,'Raw data'!$M$3:$N$1243,2,FALSE)</f>
        <v>54.32</v>
      </c>
    </row>
    <row r="696" spans="1:16" x14ac:dyDescent="0.2">
      <c r="A696" s="13">
        <v>36502</v>
      </c>
      <c r="B696">
        <v>25.85</v>
      </c>
      <c r="E696" s="13">
        <f t="shared" si="41"/>
        <v>36724</v>
      </c>
      <c r="F696">
        <f t="shared" si="40"/>
        <v>54.89</v>
      </c>
      <c r="H696" s="13">
        <f t="shared" ca="1" si="42"/>
        <v>36740</v>
      </c>
      <c r="I696">
        <f t="shared" ca="1" si="43"/>
        <v>51.3</v>
      </c>
      <c r="J696">
        <f ca="1">VLOOKUP(H696,'Raw data'!$A$3:$L$1417,5,FALSE)</f>
        <v>47.75</v>
      </c>
      <c r="K696" t="e">
        <f ca="1">VLOOKUP($H696,'Raw data'!$A$3:$L$1417,10,FALSE)</f>
        <v>#N/A</v>
      </c>
      <c r="L696" t="e">
        <f ca="1">VLOOKUP($H696,'Raw data'!$A$3:$L$1417,3,FALSE)</f>
        <v>#N/A</v>
      </c>
      <c r="M696">
        <f ca="1">VLOOKUP($H696,'Raw data'!$A$3:$L$1417,4,FALSE)</f>
        <v>61.47</v>
      </c>
      <c r="N696" t="e">
        <f ca="1">VLOOKUP($H696,'Raw data'!$A$3:$L$1417,2,FALSE)</f>
        <v>#N/A</v>
      </c>
      <c r="O696" t="e">
        <f ca="1">VLOOKUP($H696,'Raw data'!$A$3:$L$1417,10,FALSE)</f>
        <v>#N/A</v>
      </c>
      <c r="P696">
        <f ca="1">VLOOKUP($H696,'Raw data'!$M$3:$N$1243,2,FALSE)</f>
        <v>54.19</v>
      </c>
    </row>
    <row r="697" spans="1:16" x14ac:dyDescent="0.2">
      <c r="A697" s="13">
        <v>36503</v>
      </c>
      <c r="B697">
        <v>25.41</v>
      </c>
      <c r="E697" s="13">
        <f t="shared" si="41"/>
        <v>36725</v>
      </c>
      <c r="F697">
        <f t="shared" si="40"/>
        <v>57.7</v>
      </c>
      <c r="H697" s="13">
        <f t="shared" ca="1" si="42"/>
        <v>36741</v>
      </c>
      <c r="I697">
        <f t="shared" ca="1" si="43"/>
        <v>71.599999999999994</v>
      </c>
      <c r="J697">
        <f ca="1">VLOOKUP(H697,'Raw data'!$A$3:$L$1417,5,FALSE)</f>
        <v>50.99</v>
      </c>
      <c r="K697">
        <f ca="1">VLOOKUP($H697,'Raw data'!$A$3:$L$1417,10,FALSE)</f>
        <v>76.2</v>
      </c>
      <c r="L697" t="e">
        <f ca="1">VLOOKUP($H697,'Raw data'!$A$3:$L$1417,3,FALSE)</f>
        <v>#N/A</v>
      </c>
      <c r="M697">
        <f ca="1">VLOOKUP($H697,'Raw data'!$A$3:$L$1417,4,FALSE)</f>
        <v>51</v>
      </c>
      <c r="N697" t="e">
        <f ca="1">VLOOKUP($H697,'Raw data'!$A$3:$L$1417,2,FALSE)</f>
        <v>#N/A</v>
      </c>
      <c r="O697">
        <f ca="1">VLOOKUP($H697,'Raw data'!$A$3:$L$1417,10,FALSE)</f>
        <v>76.2</v>
      </c>
      <c r="P697">
        <f ca="1">VLOOKUP($H697,'Raw data'!$M$3:$N$1243,2,FALSE)</f>
        <v>56.78</v>
      </c>
    </row>
    <row r="698" spans="1:16" x14ac:dyDescent="0.2">
      <c r="A698" s="13">
        <v>36504</v>
      </c>
      <c r="B698">
        <v>26.1</v>
      </c>
      <c r="E698" s="13">
        <f t="shared" si="41"/>
        <v>36726</v>
      </c>
      <c r="F698">
        <f t="shared" si="40"/>
        <v>46.35</v>
      </c>
      <c r="H698" s="13">
        <f t="shared" ca="1" si="42"/>
        <v>36742</v>
      </c>
      <c r="I698">
        <f t="shared" ca="1" si="43"/>
        <v>49.68</v>
      </c>
      <c r="J698">
        <f ca="1">VLOOKUP(H698,'Raw data'!$A$3:$L$1417,5,FALSE)</f>
        <v>46.33</v>
      </c>
      <c r="K698">
        <f ca="1">VLOOKUP($H698,'Raw data'!$A$3:$L$1417,10,FALSE)</f>
        <v>46.5</v>
      </c>
      <c r="L698" t="e">
        <f ca="1">VLOOKUP($H698,'Raw data'!$A$3:$L$1417,3,FALSE)</f>
        <v>#N/A</v>
      </c>
      <c r="M698">
        <f ca="1">VLOOKUP($H698,'Raw data'!$A$3:$L$1417,4,FALSE)</f>
        <v>39.770000000000003</v>
      </c>
      <c r="N698" t="e">
        <f ca="1">VLOOKUP($H698,'Raw data'!$A$3:$L$1417,2,FALSE)</f>
        <v>#N/A</v>
      </c>
      <c r="O698">
        <f ca="1">VLOOKUP($H698,'Raw data'!$A$3:$L$1417,10,FALSE)</f>
        <v>46.5</v>
      </c>
      <c r="P698">
        <f ca="1">VLOOKUP($H698,'Raw data'!$M$3:$N$1243,2,FALSE)</f>
        <v>42.29</v>
      </c>
    </row>
    <row r="699" spans="1:16" x14ac:dyDescent="0.2">
      <c r="A699" s="13">
        <v>36507</v>
      </c>
      <c r="B699">
        <v>28.35</v>
      </c>
      <c r="E699" s="13">
        <f t="shared" si="41"/>
        <v>36727</v>
      </c>
      <c r="F699">
        <f t="shared" si="40"/>
        <v>46.28</v>
      </c>
      <c r="H699" s="13">
        <f t="shared" ca="1" si="42"/>
        <v>36745</v>
      </c>
      <c r="I699">
        <f t="shared" ca="1" si="43"/>
        <v>54.34</v>
      </c>
      <c r="J699">
        <f ca="1">VLOOKUP(H699,'Raw data'!$A$3:$L$1417,5,FALSE)</f>
        <v>66.92</v>
      </c>
      <c r="K699">
        <f ca="1">VLOOKUP($H699,'Raw data'!$A$3:$L$1417,10,FALSE)</f>
        <v>70</v>
      </c>
      <c r="L699" t="e">
        <f ca="1">VLOOKUP($H699,'Raw data'!$A$3:$L$1417,3,FALSE)</f>
        <v>#N/A</v>
      </c>
      <c r="M699">
        <f ca="1">VLOOKUP($H699,'Raw data'!$A$3:$L$1417,4,FALSE)</f>
        <v>47.65</v>
      </c>
      <c r="N699" t="e">
        <f ca="1">VLOOKUP($H699,'Raw data'!$A$3:$L$1417,2,FALSE)</f>
        <v>#N/A</v>
      </c>
      <c r="O699">
        <f ca="1">VLOOKUP($H699,'Raw data'!$A$3:$L$1417,10,FALSE)</f>
        <v>70</v>
      </c>
      <c r="P699">
        <f ca="1">VLOOKUP($H699,'Raw data'!$M$3:$N$1243,2,FALSE)</f>
        <v>57.8</v>
      </c>
    </row>
    <row r="700" spans="1:16" x14ac:dyDescent="0.2">
      <c r="A700" s="13">
        <v>36508</v>
      </c>
      <c r="B700">
        <v>29.36</v>
      </c>
      <c r="E700" s="13">
        <f t="shared" si="41"/>
        <v>36728</v>
      </c>
      <c r="F700">
        <f t="shared" si="40"/>
        <v>45.9</v>
      </c>
      <c r="H700" s="13">
        <f t="shared" ca="1" si="42"/>
        <v>36746</v>
      </c>
      <c r="I700">
        <f t="shared" ca="1" si="43"/>
        <v>84.55</v>
      </c>
      <c r="J700">
        <f ca="1">VLOOKUP(H700,'Raw data'!$A$3:$L$1417,5,FALSE)</f>
        <v>99.3</v>
      </c>
      <c r="K700">
        <f ca="1">VLOOKUP($H700,'Raw data'!$A$3:$L$1417,10,FALSE)</f>
        <v>95</v>
      </c>
      <c r="L700" t="e">
        <f ca="1">VLOOKUP($H700,'Raw data'!$A$3:$L$1417,3,FALSE)</f>
        <v>#N/A</v>
      </c>
      <c r="M700">
        <f ca="1">VLOOKUP($H700,'Raw data'!$A$3:$L$1417,4,FALSE)</f>
        <v>55.34</v>
      </c>
      <c r="N700" t="e">
        <f ca="1">VLOOKUP($H700,'Raw data'!$A$3:$L$1417,2,FALSE)</f>
        <v>#N/A</v>
      </c>
      <c r="O700">
        <f ca="1">VLOOKUP($H700,'Raw data'!$A$3:$L$1417,10,FALSE)</f>
        <v>95</v>
      </c>
      <c r="P700">
        <f ca="1">VLOOKUP($H700,'Raw data'!$M$3:$N$1243,2,FALSE)</f>
        <v>93.74</v>
      </c>
    </row>
    <row r="701" spans="1:16" x14ac:dyDescent="0.2">
      <c r="A701" s="13">
        <v>36509</v>
      </c>
      <c r="B701">
        <v>27.11</v>
      </c>
      <c r="E701" s="13">
        <f t="shared" si="41"/>
        <v>36731</v>
      </c>
      <c r="F701">
        <f t="shared" si="40"/>
        <v>46.9</v>
      </c>
      <c r="H701" s="13">
        <f t="shared" ca="1" si="42"/>
        <v>36747</v>
      </c>
      <c r="I701">
        <f t="shared" ca="1" si="43"/>
        <v>93.14</v>
      </c>
      <c r="J701">
        <f ca="1">VLOOKUP(H701,'Raw data'!$A$3:$L$1417,5,FALSE)</f>
        <v>118.18</v>
      </c>
      <c r="K701" t="e">
        <f ca="1">VLOOKUP($H701,'Raw data'!$A$3:$L$1417,10,FALSE)</f>
        <v>#N/A</v>
      </c>
      <c r="L701" t="e">
        <f ca="1">VLOOKUP($H701,'Raw data'!$A$3:$L$1417,3,FALSE)</f>
        <v>#N/A</v>
      </c>
      <c r="M701">
        <f ca="1">VLOOKUP($H701,'Raw data'!$A$3:$L$1417,4,FALSE)</f>
        <v>71.75</v>
      </c>
      <c r="N701" t="e">
        <f ca="1">VLOOKUP($H701,'Raw data'!$A$3:$L$1417,2,FALSE)</f>
        <v>#N/A</v>
      </c>
      <c r="O701" t="e">
        <f ca="1">VLOOKUP($H701,'Raw data'!$A$3:$L$1417,10,FALSE)</f>
        <v>#N/A</v>
      </c>
      <c r="P701">
        <f ca="1">VLOOKUP($H701,'Raw data'!$M$3:$N$1243,2,FALSE)</f>
        <v>120.59</v>
      </c>
    </row>
    <row r="702" spans="1:16" x14ac:dyDescent="0.2">
      <c r="A702" s="13">
        <v>36510</v>
      </c>
      <c r="B702">
        <v>27</v>
      </c>
      <c r="E702" s="13">
        <f t="shared" si="41"/>
        <v>36732</v>
      </c>
      <c r="F702">
        <f t="shared" si="40"/>
        <v>44.2</v>
      </c>
      <c r="H702" s="13">
        <f t="shared" ca="1" si="42"/>
        <v>36748</v>
      </c>
      <c r="I702">
        <f t="shared" ca="1" si="43"/>
        <v>61.36</v>
      </c>
      <c r="J702">
        <f ca="1">VLOOKUP(H702,'Raw data'!$A$3:$L$1417,5,FALSE)</f>
        <v>70.75</v>
      </c>
      <c r="K702">
        <f ca="1">VLOOKUP($H702,'Raw data'!$A$3:$L$1417,10,FALSE)</f>
        <v>65</v>
      </c>
      <c r="L702" t="e">
        <f ca="1">VLOOKUP($H702,'Raw data'!$A$3:$L$1417,3,FALSE)</f>
        <v>#N/A</v>
      </c>
      <c r="M702">
        <f ca="1">VLOOKUP($H702,'Raw data'!$A$3:$L$1417,4,FALSE)</f>
        <v>51.17</v>
      </c>
      <c r="N702" t="e">
        <f ca="1">VLOOKUP($H702,'Raw data'!$A$3:$L$1417,2,FALSE)</f>
        <v>#N/A</v>
      </c>
      <c r="O702">
        <f ca="1">VLOOKUP($H702,'Raw data'!$A$3:$L$1417,10,FALSE)</f>
        <v>65</v>
      </c>
      <c r="P702">
        <f ca="1">VLOOKUP($H702,'Raw data'!$M$3:$N$1243,2,FALSE)</f>
        <v>61.45</v>
      </c>
    </row>
    <row r="703" spans="1:16" x14ac:dyDescent="0.2">
      <c r="A703" s="13">
        <v>36511</v>
      </c>
      <c r="B703">
        <v>27.48</v>
      </c>
      <c r="E703" s="13">
        <f t="shared" si="41"/>
        <v>36733</v>
      </c>
      <c r="F703">
        <f t="shared" si="40"/>
        <v>44.47</v>
      </c>
      <c r="H703" s="13">
        <f t="shared" ca="1" si="42"/>
        <v>36749</v>
      </c>
      <c r="I703">
        <f t="shared" ca="1" si="43"/>
        <v>49.24</v>
      </c>
      <c r="J703">
        <f ca="1">VLOOKUP(H703,'Raw data'!$A$3:$L$1417,5,FALSE)</f>
        <v>48.3</v>
      </c>
      <c r="K703" t="e">
        <f ca="1">VLOOKUP($H703,'Raw data'!$A$3:$L$1417,10,FALSE)</f>
        <v>#N/A</v>
      </c>
      <c r="L703" t="e">
        <f ca="1">VLOOKUP($H703,'Raw data'!$A$3:$L$1417,3,FALSE)</f>
        <v>#N/A</v>
      </c>
      <c r="M703">
        <f ca="1">VLOOKUP($H703,'Raw data'!$A$3:$L$1417,4,FALSE)</f>
        <v>38.67</v>
      </c>
      <c r="N703" t="e">
        <f ca="1">VLOOKUP($H703,'Raw data'!$A$3:$L$1417,2,FALSE)</f>
        <v>#N/A</v>
      </c>
      <c r="O703" t="e">
        <f ca="1">VLOOKUP($H703,'Raw data'!$A$3:$L$1417,10,FALSE)</f>
        <v>#N/A</v>
      </c>
      <c r="P703">
        <f ca="1">VLOOKUP($H703,'Raw data'!$M$3:$N$1243,2,FALSE)</f>
        <v>43.08</v>
      </c>
    </row>
    <row r="704" spans="1:16" x14ac:dyDescent="0.2">
      <c r="A704" s="13">
        <v>36514</v>
      </c>
      <c r="B704">
        <v>28.77</v>
      </c>
      <c r="E704" s="13">
        <f t="shared" si="41"/>
        <v>36734</v>
      </c>
      <c r="F704">
        <f t="shared" si="40"/>
        <v>47.24</v>
      </c>
      <c r="H704" s="13">
        <f t="shared" ca="1" si="42"/>
        <v>36752</v>
      </c>
      <c r="I704">
        <f t="shared" ca="1" si="43"/>
        <v>48.83</v>
      </c>
      <c r="J704">
        <f ca="1">VLOOKUP(H704,'Raw data'!$A$3:$L$1417,5,FALSE)</f>
        <v>63.11</v>
      </c>
      <c r="K704" t="e">
        <f ca="1">VLOOKUP($H704,'Raw data'!$A$3:$L$1417,10,FALSE)</f>
        <v>#N/A</v>
      </c>
      <c r="L704" t="e">
        <f ca="1">VLOOKUP($H704,'Raw data'!$A$3:$L$1417,3,FALSE)</f>
        <v>#N/A</v>
      </c>
      <c r="M704">
        <f ca="1">VLOOKUP($H704,'Raw data'!$A$3:$L$1417,4,FALSE)</f>
        <v>44.36</v>
      </c>
      <c r="N704" t="e">
        <f ca="1">VLOOKUP($H704,'Raw data'!$A$3:$L$1417,2,FALSE)</f>
        <v>#N/A</v>
      </c>
      <c r="O704" t="e">
        <f ca="1">VLOOKUP($H704,'Raw data'!$A$3:$L$1417,10,FALSE)</f>
        <v>#N/A</v>
      </c>
      <c r="P704">
        <f ca="1">VLOOKUP($H704,'Raw data'!$M$3:$N$1243,2,FALSE)</f>
        <v>50.47</v>
      </c>
    </row>
    <row r="705" spans="1:16" x14ac:dyDescent="0.2">
      <c r="A705" s="13">
        <v>36515</v>
      </c>
      <c r="B705">
        <v>28.55</v>
      </c>
      <c r="E705" s="13">
        <f t="shared" si="41"/>
        <v>36735</v>
      </c>
      <c r="F705">
        <f t="shared" si="40"/>
        <v>47.23</v>
      </c>
      <c r="H705" s="13">
        <f t="shared" ca="1" si="42"/>
        <v>36753</v>
      </c>
      <c r="I705">
        <f t="shared" ca="1" si="43"/>
        <v>47.12</v>
      </c>
      <c r="J705">
        <f ca="1">VLOOKUP(H705,'Raw data'!$A$3:$L$1417,5,FALSE)</f>
        <v>59.65</v>
      </c>
      <c r="K705" t="e">
        <f ca="1">VLOOKUP($H705,'Raw data'!$A$3:$L$1417,10,FALSE)</f>
        <v>#N/A</v>
      </c>
      <c r="L705" t="e">
        <f ca="1">VLOOKUP($H705,'Raw data'!$A$3:$L$1417,3,FALSE)</f>
        <v>#N/A</v>
      </c>
      <c r="M705">
        <f ca="1">VLOOKUP($H705,'Raw data'!$A$3:$L$1417,4,FALSE)</f>
        <v>47.26</v>
      </c>
      <c r="N705" t="e">
        <f ca="1">VLOOKUP($H705,'Raw data'!$A$3:$L$1417,2,FALSE)</f>
        <v>#N/A</v>
      </c>
      <c r="O705" t="e">
        <f ca="1">VLOOKUP($H705,'Raw data'!$A$3:$L$1417,10,FALSE)</f>
        <v>#N/A</v>
      </c>
      <c r="P705">
        <f ca="1">VLOOKUP($H705,'Raw data'!$M$3:$N$1243,2,FALSE)</f>
        <v>45.75</v>
      </c>
    </row>
    <row r="706" spans="1:16" x14ac:dyDescent="0.2">
      <c r="A706" s="13">
        <v>36516</v>
      </c>
      <c r="B706">
        <v>30.4</v>
      </c>
      <c r="E706" s="13">
        <f t="shared" si="41"/>
        <v>36738</v>
      </c>
      <c r="F706">
        <f t="shared" si="40"/>
        <v>57.26</v>
      </c>
      <c r="H706" s="13">
        <f t="shared" ca="1" si="42"/>
        <v>36754</v>
      </c>
      <c r="I706">
        <f t="shared" ca="1" si="43"/>
        <v>51.01</v>
      </c>
      <c r="J706">
        <f ca="1">VLOOKUP(H706,'Raw data'!$A$3:$L$1417,5,FALSE)</f>
        <v>48.27</v>
      </c>
      <c r="K706" t="e">
        <f ca="1">VLOOKUP($H706,'Raw data'!$A$3:$L$1417,10,FALSE)</f>
        <v>#N/A</v>
      </c>
      <c r="L706" t="e">
        <f ca="1">VLOOKUP($H706,'Raw data'!$A$3:$L$1417,3,FALSE)</f>
        <v>#N/A</v>
      </c>
      <c r="M706">
        <f ca="1">VLOOKUP($H706,'Raw data'!$A$3:$L$1417,4,FALSE)</f>
        <v>48.52</v>
      </c>
      <c r="N706" t="e">
        <f ca="1">VLOOKUP($H706,'Raw data'!$A$3:$L$1417,2,FALSE)</f>
        <v>#N/A</v>
      </c>
      <c r="O706" t="e">
        <f ca="1">VLOOKUP($H706,'Raw data'!$A$3:$L$1417,10,FALSE)</f>
        <v>#N/A</v>
      </c>
      <c r="P706">
        <f ca="1">VLOOKUP($H706,'Raw data'!$M$3:$N$1243,2,FALSE)</f>
        <v>38.229999999999997</v>
      </c>
    </row>
    <row r="707" spans="1:16" x14ac:dyDescent="0.2">
      <c r="A707" s="13">
        <v>36517</v>
      </c>
      <c r="B707">
        <v>29.01</v>
      </c>
      <c r="E707" s="13">
        <f t="shared" si="41"/>
        <v>36739</v>
      </c>
      <c r="F707">
        <f t="shared" si="40"/>
        <v>49.18</v>
      </c>
      <c r="H707" s="13">
        <f t="shared" ca="1" si="42"/>
        <v>36755</v>
      </c>
      <c r="I707">
        <f t="shared" ca="1" si="43"/>
        <v>49.14</v>
      </c>
      <c r="J707">
        <f ca="1">VLOOKUP(H707,'Raw data'!$A$3:$L$1417,5,FALSE)</f>
        <v>52.01</v>
      </c>
      <c r="K707">
        <f ca="1">VLOOKUP($H707,'Raw data'!$A$3:$L$1417,10,FALSE)</f>
        <v>58</v>
      </c>
      <c r="L707" t="e">
        <f ca="1">VLOOKUP($H707,'Raw data'!$A$3:$L$1417,3,FALSE)</f>
        <v>#N/A</v>
      </c>
      <c r="M707">
        <f ca="1">VLOOKUP($H707,'Raw data'!$A$3:$L$1417,4,FALSE)</f>
        <v>37.270000000000003</v>
      </c>
      <c r="N707" t="e">
        <f ca="1">VLOOKUP($H707,'Raw data'!$A$3:$L$1417,2,FALSE)</f>
        <v>#N/A</v>
      </c>
      <c r="O707">
        <f ca="1">VLOOKUP($H707,'Raw data'!$A$3:$L$1417,10,FALSE)</f>
        <v>58</v>
      </c>
      <c r="P707">
        <f ca="1">VLOOKUP($H707,'Raw data'!$M$3:$N$1243,2,FALSE)</f>
        <v>32.33</v>
      </c>
    </row>
    <row r="708" spans="1:16" x14ac:dyDescent="0.2">
      <c r="A708" s="13">
        <v>36521</v>
      </c>
      <c r="B708">
        <v>28.88</v>
      </c>
      <c r="E708" s="13">
        <f t="shared" si="41"/>
        <v>36740</v>
      </c>
      <c r="F708">
        <f t="shared" ref="F708:F771" si="44">VLOOKUP(E708,$A$3:$B$1257,2,FALSE)</f>
        <v>51.3</v>
      </c>
      <c r="H708" s="13">
        <f t="shared" ca="1" si="42"/>
        <v>36756</v>
      </c>
      <c r="I708">
        <f t="shared" ca="1" si="43"/>
        <v>49.52</v>
      </c>
      <c r="J708">
        <f ca="1">VLOOKUP(H708,'Raw data'!$A$3:$L$1417,5,FALSE)</f>
        <v>49.96</v>
      </c>
      <c r="K708">
        <f ca="1">VLOOKUP($H708,'Raw data'!$A$3:$L$1417,10,FALSE)</f>
        <v>54</v>
      </c>
      <c r="L708" t="e">
        <f ca="1">VLOOKUP($H708,'Raw data'!$A$3:$L$1417,3,FALSE)</f>
        <v>#N/A</v>
      </c>
      <c r="M708">
        <f ca="1">VLOOKUP($H708,'Raw data'!$A$3:$L$1417,4,FALSE)</f>
        <v>32.299999999999997</v>
      </c>
      <c r="N708" t="e">
        <f ca="1">VLOOKUP($H708,'Raw data'!$A$3:$L$1417,2,FALSE)</f>
        <v>#N/A</v>
      </c>
      <c r="O708">
        <f ca="1">VLOOKUP($H708,'Raw data'!$A$3:$L$1417,10,FALSE)</f>
        <v>54</v>
      </c>
      <c r="P708">
        <f ca="1">VLOOKUP($H708,'Raw data'!$M$3:$N$1243,2,FALSE)</f>
        <v>29.25</v>
      </c>
    </row>
    <row r="709" spans="1:16" x14ac:dyDescent="0.2">
      <c r="A709" s="13">
        <v>36522</v>
      </c>
      <c r="B709">
        <v>29.56</v>
      </c>
      <c r="E709" s="13">
        <f t="shared" ref="E709:E772" si="45">CHOOSE(IF(WEEKDAY(E708+1,2)=6,1,IF(WEEKDAY(E708+1,2)=7,2,3)),IF(ISNUMBER(MATCH(E708+3,$Q$3:$Q$56,0)),E708+4,E708+3),IF(ISNUMBER(MATCH(E708+2,$Q$3:$Q$56,0)),E708+3,E708+2),IF(ISNUMBER(MATCH(E708+1,$Q$3:$Q$56,0)),E708+2,E708+1))</f>
        <v>36741</v>
      </c>
      <c r="F709">
        <f t="shared" si="44"/>
        <v>71.599999999999994</v>
      </c>
      <c r="H709" s="13">
        <f t="shared" ref="H709:H772" ca="1" si="46">OFFSET($E$3,IF(ISNUMBER(VLOOKUP(OFFSET($E$3,MATCH(H708,$E$3:$E$1028,0),0),$E$3:$F$1067,2,FALSE)),MATCH(H708,$E$3:$E$1028,0),MATCH(H708,$E$3:$E$1028,0)+1),0)</f>
        <v>36759</v>
      </c>
      <c r="I709">
        <f t="shared" ref="I709:I772" ca="1" si="47">VLOOKUP(H709,$A$3:$B$1257,2,FALSE)</f>
        <v>45.46</v>
      </c>
      <c r="J709">
        <f ca="1">VLOOKUP(H709,'Raw data'!$A$3:$L$1417,5,FALSE)</f>
        <v>37.049999999999997</v>
      </c>
      <c r="K709">
        <f ca="1">VLOOKUP($H709,'Raw data'!$A$3:$L$1417,10,FALSE)</f>
        <v>38.5</v>
      </c>
      <c r="L709" t="e">
        <f ca="1">VLOOKUP($H709,'Raw data'!$A$3:$L$1417,3,FALSE)</f>
        <v>#N/A</v>
      </c>
      <c r="M709">
        <f ca="1">VLOOKUP($H709,'Raw data'!$A$3:$L$1417,4,FALSE)</f>
        <v>30.36</v>
      </c>
      <c r="N709" t="e">
        <f ca="1">VLOOKUP($H709,'Raw data'!$A$3:$L$1417,2,FALSE)</f>
        <v>#N/A</v>
      </c>
      <c r="O709">
        <f ca="1">VLOOKUP($H709,'Raw data'!$A$3:$L$1417,10,FALSE)</f>
        <v>38.5</v>
      </c>
      <c r="P709">
        <f ca="1">VLOOKUP($H709,'Raw data'!$M$3:$N$1243,2,FALSE)</f>
        <v>27.33</v>
      </c>
    </row>
    <row r="710" spans="1:16" x14ac:dyDescent="0.2">
      <c r="A710" s="13">
        <v>36523</v>
      </c>
      <c r="B710">
        <v>28.58</v>
      </c>
      <c r="E710" s="13">
        <f t="shared" si="45"/>
        <v>36742</v>
      </c>
      <c r="F710">
        <f t="shared" si="44"/>
        <v>49.68</v>
      </c>
      <c r="H710" s="13">
        <f t="shared" ca="1" si="46"/>
        <v>36760</v>
      </c>
      <c r="I710">
        <f t="shared" ca="1" si="47"/>
        <v>42.38</v>
      </c>
      <c r="J710">
        <f ca="1">VLOOKUP(H710,'Raw data'!$A$3:$L$1417,5,FALSE)</f>
        <v>31.43</v>
      </c>
      <c r="K710">
        <f ca="1">VLOOKUP($H710,'Raw data'!$A$3:$L$1417,10,FALSE)</f>
        <v>35.5</v>
      </c>
      <c r="L710" t="e">
        <f ca="1">VLOOKUP($H710,'Raw data'!$A$3:$L$1417,3,FALSE)</f>
        <v>#N/A</v>
      </c>
      <c r="M710">
        <f ca="1">VLOOKUP($H710,'Raw data'!$A$3:$L$1417,4,FALSE)</f>
        <v>28.02</v>
      </c>
      <c r="N710" t="e">
        <f ca="1">VLOOKUP($H710,'Raw data'!$A$3:$L$1417,2,FALSE)</f>
        <v>#N/A</v>
      </c>
      <c r="O710">
        <f ca="1">VLOOKUP($H710,'Raw data'!$A$3:$L$1417,10,FALSE)</f>
        <v>35.5</v>
      </c>
      <c r="P710">
        <f ca="1">VLOOKUP($H710,'Raw data'!$M$3:$N$1243,2,FALSE)</f>
        <v>24.84</v>
      </c>
    </row>
    <row r="711" spans="1:16" x14ac:dyDescent="0.2">
      <c r="A711" s="13">
        <v>36524</v>
      </c>
      <c r="B711">
        <v>26.45</v>
      </c>
      <c r="E711" s="13">
        <f t="shared" si="45"/>
        <v>36745</v>
      </c>
      <c r="F711">
        <f t="shared" si="44"/>
        <v>54.34</v>
      </c>
      <c r="H711" s="13">
        <f t="shared" ca="1" si="46"/>
        <v>36761</v>
      </c>
      <c r="I711">
        <f t="shared" ca="1" si="47"/>
        <v>47.88</v>
      </c>
      <c r="J711">
        <f ca="1">VLOOKUP(H711,'Raw data'!$A$3:$L$1417,5,FALSE)</f>
        <v>30.16</v>
      </c>
      <c r="K711">
        <f ca="1">VLOOKUP($H711,'Raw data'!$A$3:$L$1417,10,FALSE)</f>
        <v>33.17</v>
      </c>
      <c r="L711">
        <f ca="1">VLOOKUP($H711,'Raw data'!$A$3:$L$1417,3,FALSE)</f>
        <v>55</v>
      </c>
      <c r="M711">
        <f ca="1">VLOOKUP($H711,'Raw data'!$A$3:$L$1417,4,FALSE)</f>
        <v>29.45</v>
      </c>
      <c r="N711" t="e">
        <f ca="1">VLOOKUP($H711,'Raw data'!$A$3:$L$1417,2,FALSE)</f>
        <v>#N/A</v>
      </c>
      <c r="O711">
        <f ca="1">VLOOKUP($H711,'Raw data'!$A$3:$L$1417,10,FALSE)</f>
        <v>33.17</v>
      </c>
      <c r="P711">
        <f ca="1">VLOOKUP($H711,'Raw data'!$M$3:$N$1243,2,FALSE)</f>
        <v>25.03</v>
      </c>
    </row>
    <row r="712" spans="1:16" x14ac:dyDescent="0.2">
      <c r="A712" s="13">
        <v>36526</v>
      </c>
      <c r="B712">
        <v>22.67</v>
      </c>
      <c r="E712" s="13">
        <f t="shared" si="45"/>
        <v>36746</v>
      </c>
      <c r="F712">
        <f t="shared" si="44"/>
        <v>84.55</v>
      </c>
      <c r="H712" s="13">
        <f t="shared" ca="1" si="46"/>
        <v>36762</v>
      </c>
      <c r="I712">
        <f t="shared" ca="1" si="47"/>
        <v>47.96</v>
      </c>
      <c r="J712">
        <f ca="1">VLOOKUP(H712,'Raw data'!$A$3:$L$1417,5,FALSE)</f>
        <v>36.57</v>
      </c>
      <c r="K712" t="e">
        <f ca="1">VLOOKUP($H712,'Raw data'!$A$3:$L$1417,10,FALSE)</f>
        <v>#N/A</v>
      </c>
      <c r="L712" t="e">
        <f ca="1">VLOOKUP($H712,'Raw data'!$A$3:$L$1417,3,FALSE)</f>
        <v>#N/A</v>
      </c>
      <c r="M712">
        <f ca="1">VLOOKUP($H712,'Raw data'!$A$3:$L$1417,4,FALSE)</f>
        <v>28.11</v>
      </c>
      <c r="N712" t="e">
        <f ca="1">VLOOKUP($H712,'Raw data'!$A$3:$L$1417,2,FALSE)</f>
        <v>#N/A</v>
      </c>
      <c r="O712" t="e">
        <f ca="1">VLOOKUP($H712,'Raw data'!$A$3:$L$1417,10,FALSE)</f>
        <v>#N/A</v>
      </c>
      <c r="P712">
        <f ca="1">VLOOKUP($H712,'Raw data'!$M$3:$N$1243,2,FALSE)</f>
        <v>28.51</v>
      </c>
    </row>
    <row r="713" spans="1:16" x14ac:dyDescent="0.2">
      <c r="A713" s="13">
        <v>36527</v>
      </c>
      <c r="B713">
        <v>22.67</v>
      </c>
      <c r="E713" s="13">
        <f t="shared" si="45"/>
        <v>36747</v>
      </c>
      <c r="F713">
        <f t="shared" si="44"/>
        <v>93.14</v>
      </c>
      <c r="H713" s="13">
        <f t="shared" ca="1" si="46"/>
        <v>36763</v>
      </c>
      <c r="I713">
        <f t="shared" ca="1" si="47"/>
        <v>47.56</v>
      </c>
      <c r="J713">
        <f ca="1">VLOOKUP(H713,'Raw data'!$A$3:$L$1417,5,FALSE)</f>
        <v>48.73</v>
      </c>
      <c r="K713">
        <f ca="1">VLOOKUP($H713,'Raw data'!$A$3:$L$1417,10,FALSE)</f>
        <v>53.25</v>
      </c>
      <c r="L713" t="e">
        <f ca="1">VLOOKUP($H713,'Raw data'!$A$3:$L$1417,3,FALSE)</f>
        <v>#N/A</v>
      </c>
      <c r="M713">
        <f ca="1">VLOOKUP($H713,'Raw data'!$A$3:$L$1417,4,FALSE)</f>
        <v>28.21</v>
      </c>
      <c r="N713" t="e">
        <f ca="1">VLOOKUP($H713,'Raw data'!$A$3:$L$1417,2,FALSE)</f>
        <v>#N/A</v>
      </c>
      <c r="O713">
        <f ca="1">VLOOKUP($H713,'Raw data'!$A$3:$L$1417,10,FALSE)</f>
        <v>53.25</v>
      </c>
      <c r="P713">
        <f ca="1">VLOOKUP($H713,'Raw data'!$M$3:$N$1243,2,FALSE)</f>
        <v>34.31</v>
      </c>
    </row>
    <row r="714" spans="1:16" x14ac:dyDescent="0.2">
      <c r="A714" s="13">
        <v>36528</v>
      </c>
      <c r="B714">
        <v>32.28</v>
      </c>
      <c r="E714" s="13">
        <f t="shared" si="45"/>
        <v>36748</v>
      </c>
      <c r="F714">
        <f t="shared" si="44"/>
        <v>61.36</v>
      </c>
      <c r="H714" s="13">
        <f t="shared" ca="1" si="46"/>
        <v>36766</v>
      </c>
      <c r="I714">
        <f t="shared" ca="1" si="47"/>
        <v>55.06</v>
      </c>
      <c r="J714">
        <f ca="1">VLOOKUP(H714,'Raw data'!$A$3:$L$1417,5,FALSE)</f>
        <v>61.73</v>
      </c>
      <c r="K714">
        <f ca="1">VLOOKUP($H714,'Raw data'!$A$3:$L$1417,10,FALSE)</f>
        <v>63.6</v>
      </c>
      <c r="L714" t="e">
        <f ca="1">VLOOKUP($H714,'Raw data'!$A$3:$L$1417,3,FALSE)</f>
        <v>#N/A</v>
      </c>
      <c r="M714">
        <f ca="1">VLOOKUP($H714,'Raw data'!$A$3:$L$1417,4,FALSE)</f>
        <v>37.049999999999997</v>
      </c>
      <c r="N714" t="e">
        <f ca="1">VLOOKUP($H714,'Raw data'!$A$3:$L$1417,2,FALSE)</f>
        <v>#N/A</v>
      </c>
      <c r="O714">
        <f ca="1">VLOOKUP($H714,'Raw data'!$A$3:$L$1417,10,FALSE)</f>
        <v>63.6</v>
      </c>
      <c r="P714">
        <f ca="1">VLOOKUP($H714,'Raw data'!$M$3:$N$1243,2,FALSE)</f>
        <v>44.72</v>
      </c>
    </row>
    <row r="715" spans="1:16" x14ac:dyDescent="0.2">
      <c r="A715" s="13">
        <v>36529</v>
      </c>
      <c r="B715">
        <v>26.83</v>
      </c>
      <c r="E715" s="13">
        <f t="shared" si="45"/>
        <v>36749</v>
      </c>
      <c r="F715">
        <f t="shared" si="44"/>
        <v>49.24</v>
      </c>
      <c r="H715" s="13">
        <f t="shared" ca="1" si="46"/>
        <v>36767</v>
      </c>
      <c r="I715">
        <f t="shared" ca="1" si="47"/>
        <v>55</v>
      </c>
      <c r="J715">
        <f ca="1">VLOOKUP(H715,'Raw data'!$A$3:$L$1417,5,FALSE)</f>
        <v>70.430000000000007</v>
      </c>
      <c r="K715">
        <f ca="1">VLOOKUP($H715,'Raw data'!$A$3:$L$1417,10,FALSE)</f>
        <v>79.11</v>
      </c>
      <c r="L715" t="e">
        <f ca="1">VLOOKUP($H715,'Raw data'!$A$3:$L$1417,3,FALSE)</f>
        <v>#N/A</v>
      </c>
      <c r="M715">
        <f ca="1">VLOOKUP($H715,'Raw data'!$A$3:$L$1417,4,FALSE)</f>
        <v>53.72</v>
      </c>
      <c r="N715" t="e">
        <f ca="1">VLOOKUP($H715,'Raw data'!$A$3:$L$1417,2,FALSE)</f>
        <v>#N/A</v>
      </c>
      <c r="O715">
        <f ca="1">VLOOKUP($H715,'Raw data'!$A$3:$L$1417,10,FALSE)</f>
        <v>79.11</v>
      </c>
      <c r="P715">
        <f ca="1">VLOOKUP($H715,'Raw data'!$M$3:$N$1243,2,FALSE)</f>
        <v>54.14</v>
      </c>
    </row>
    <row r="716" spans="1:16" x14ac:dyDescent="0.2">
      <c r="A716" s="13">
        <v>36530</v>
      </c>
      <c r="B716">
        <v>27.73</v>
      </c>
      <c r="E716" s="13">
        <f t="shared" si="45"/>
        <v>36752</v>
      </c>
      <c r="F716">
        <f t="shared" si="44"/>
        <v>48.83</v>
      </c>
      <c r="H716" s="13">
        <f t="shared" ca="1" si="46"/>
        <v>36768</v>
      </c>
      <c r="I716">
        <f t="shared" ca="1" si="47"/>
        <v>50.48</v>
      </c>
      <c r="J716">
        <f ca="1">VLOOKUP(H716,'Raw data'!$A$3:$L$1417,5,FALSE)</f>
        <v>59.35</v>
      </c>
      <c r="K716">
        <f ca="1">VLOOKUP($H716,'Raw data'!$A$3:$L$1417,10,FALSE)</f>
        <v>53.67</v>
      </c>
      <c r="L716" t="e">
        <f ca="1">VLOOKUP($H716,'Raw data'!$A$3:$L$1417,3,FALSE)</f>
        <v>#N/A</v>
      </c>
      <c r="M716">
        <f ca="1">VLOOKUP($H716,'Raw data'!$A$3:$L$1417,4,FALSE)</f>
        <v>51.59</v>
      </c>
      <c r="N716" t="e">
        <f ca="1">VLOOKUP($H716,'Raw data'!$A$3:$L$1417,2,FALSE)</f>
        <v>#N/A</v>
      </c>
      <c r="O716">
        <f ca="1">VLOOKUP($H716,'Raw data'!$A$3:$L$1417,10,FALSE)</f>
        <v>53.67</v>
      </c>
      <c r="P716">
        <f ca="1">VLOOKUP($H716,'Raw data'!$M$3:$N$1243,2,FALSE)</f>
        <v>46.17</v>
      </c>
    </row>
    <row r="717" spans="1:16" x14ac:dyDescent="0.2">
      <c r="A717" s="13">
        <v>36531</v>
      </c>
      <c r="B717">
        <v>34.79</v>
      </c>
      <c r="E717" s="13">
        <f t="shared" si="45"/>
        <v>36753</v>
      </c>
      <c r="F717">
        <f t="shared" si="44"/>
        <v>47.12</v>
      </c>
      <c r="H717" s="13">
        <f t="shared" ca="1" si="46"/>
        <v>36769</v>
      </c>
      <c r="I717">
        <f t="shared" ca="1" si="47"/>
        <v>52.55</v>
      </c>
      <c r="J717">
        <f ca="1">VLOOKUP(H717,'Raw data'!$A$3:$L$1417,5,FALSE)</f>
        <v>66.95</v>
      </c>
      <c r="K717">
        <f ca="1">VLOOKUP($H717,'Raw data'!$A$3:$L$1417,10,FALSE)</f>
        <v>65</v>
      </c>
      <c r="L717" t="e">
        <f ca="1">VLOOKUP($H717,'Raw data'!$A$3:$L$1417,3,FALSE)</f>
        <v>#N/A</v>
      </c>
      <c r="M717">
        <f ca="1">VLOOKUP($H717,'Raw data'!$A$3:$L$1417,4,FALSE)</f>
        <v>56.86</v>
      </c>
      <c r="N717" t="e">
        <f ca="1">VLOOKUP($H717,'Raw data'!$A$3:$L$1417,2,FALSE)</f>
        <v>#N/A</v>
      </c>
      <c r="O717">
        <f ca="1">VLOOKUP($H717,'Raw data'!$A$3:$L$1417,10,FALSE)</f>
        <v>65</v>
      </c>
      <c r="P717">
        <f ca="1">VLOOKUP($H717,'Raw data'!$M$3:$N$1243,2,FALSE)</f>
        <v>48.38</v>
      </c>
    </row>
    <row r="718" spans="1:16" x14ac:dyDescent="0.2">
      <c r="A718" s="13">
        <v>36532</v>
      </c>
      <c r="B718">
        <v>31.04</v>
      </c>
      <c r="E718" s="13">
        <f t="shared" si="45"/>
        <v>36754</v>
      </c>
      <c r="F718">
        <f t="shared" si="44"/>
        <v>51.01</v>
      </c>
      <c r="H718" s="13">
        <f t="shared" ca="1" si="46"/>
        <v>36770</v>
      </c>
      <c r="I718">
        <f t="shared" ca="1" si="47"/>
        <v>77.569999999999993</v>
      </c>
      <c r="J718">
        <f ca="1">VLOOKUP(H718,'Raw data'!$A$3:$L$1417,5,FALSE)</f>
        <v>66.680000000000007</v>
      </c>
      <c r="K718">
        <f ca="1">VLOOKUP($H718,'Raw data'!$A$3:$L$1417,10,FALSE)</f>
        <v>67.5</v>
      </c>
      <c r="L718" t="e">
        <f ca="1">VLOOKUP($H718,'Raw data'!$A$3:$L$1417,3,FALSE)</f>
        <v>#N/A</v>
      </c>
      <c r="M718">
        <f ca="1">VLOOKUP($H718,'Raw data'!$A$3:$L$1417,4,FALSE)</f>
        <v>57.92</v>
      </c>
      <c r="N718" t="e">
        <f ca="1">VLOOKUP($H718,'Raw data'!$A$3:$L$1417,2,FALSE)</f>
        <v>#N/A</v>
      </c>
      <c r="O718">
        <f ca="1">VLOOKUP($H718,'Raw data'!$A$3:$L$1417,10,FALSE)</f>
        <v>67.5</v>
      </c>
      <c r="P718">
        <f ca="1">VLOOKUP($H718,'Raw data'!$M$3:$N$1243,2,FALSE)</f>
        <v>53.9</v>
      </c>
    </row>
    <row r="719" spans="1:16" x14ac:dyDescent="0.2">
      <c r="A719" s="13">
        <v>36533</v>
      </c>
      <c r="B719">
        <v>28.5</v>
      </c>
      <c r="E719" s="13">
        <f t="shared" si="45"/>
        <v>36755</v>
      </c>
      <c r="F719">
        <f t="shared" si="44"/>
        <v>49.14</v>
      </c>
      <c r="H719" s="13">
        <f t="shared" ca="1" si="46"/>
        <v>36774</v>
      </c>
      <c r="I719">
        <f t="shared" ca="1" si="47"/>
        <v>52.46</v>
      </c>
      <c r="J719">
        <f ca="1">VLOOKUP(H719,'Raw data'!$A$3:$L$1417,5,FALSE)</f>
        <v>35.99</v>
      </c>
      <c r="K719">
        <f ca="1">VLOOKUP($H719,'Raw data'!$A$3:$L$1417,10,FALSE)</f>
        <v>45</v>
      </c>
      <c r="L719" t="e">
        <f ca="1">VLOOKUP($H719,'Raw data'!$A$3:$L$1417,3,FALSE)</f>
        <v>#N/A</v>
      </c>
      <c r="M719">
        <f ca="1">VLOOKUP($H719,'Raw data'!$A$3:$L$1417,4,FALSE)</f>
        <v>40.42</v>
      </c>
      <c r="N719" t="e">
        <f ca="1">VLOOKUP($H719,'Raw data'!$A$3:$L$1417,2,FALSE)</f>
        <v>#N/A</v>
      </c>
      <c r="O719">
        <f ca="1">VLOOKUP($H719,'Raw data'!$A$3:$L$1417,10,FALSE)</f>
        <v>45</v>
      </c>
      <c r="P719">
        <f ca="1">VLOOKUP($H719,'Raw data'!$M$3:$N$1243,2,FALSE)</f>
        <v>36.44</v>
      </c>
    </row>
    <row r="720" spans="1:16" x14ac:dyDescent="0.2">
      <c r="A720" s="13">
        <v>36534</v>
      </c>
      <c r="B720">
        <v>28.5</v>
      </c>
      <c r="E720" s="13">
        <f t="shared" si="45"/>
        <v>36756</v>
      </c>
      <c r="F720">
        <f t="shared" si="44"/>
        <v>49.52</v>
      </c>
      <c r="H720" s="13">
        <f t="shared" ca="1" si="46"/>
        <v>36775</v>
      </c>
      <c r="I720">
        <f t="shared" ca="1" si="47"/>
        <v>40.700000000000003</v>
      </c>
      <c r="J720">
        <f ca="1">VLOOKUP(H720,'Raw data'!$A$3:$L$1417,5,FALSE)</f>
        <v>20.41</v>
      </c>
      <c r="K720">
        <f ca="1">VLOOKUP($H720,'Raw data'!$A$3:$L$1417,10,FALSE)</f>
        <v>25.89</v>
      </c>
      <c r="L720">
        <f ca="1">VLOOKUP($H720,'Raw data'!$A$3:$L$1417,3,FALSE)</f>
        <v>51</v>
      </c>
      <c r="M720">
        <f ca="1">VLOOKUP($H720,'Raw data'!$A$3:$L$1417,4,FALSE)</f>
        <v>30.61</v>
      </c>
      <c r="N720" t="e">
        <f ca="1">VLOOKUP($H720,'Raw data'!$A$3:$L$1417,2,FALSE)</f>
        <v>#N/A</v>
      </c>
      <c r="O720">
        <f ca="1">VLOOKUP($H720,'Raw data'!$A$3:$L$1417,10,FALSE)</f>
        <v>25.89</v>
      </c>
      <c r="P720">
        <f ca="1">VLOOKUP($H720,'Raw data'!$M$3:$N$1243,2,FALSE)</f>
        <v>22.33</v>
      </c>
    </row>
    <row r="721" spans="1:16" x14ac:dyDescent="0.2">
      <c r="A721" s="13">
        <v>36535</v>
      </c>
      <c r="B721">
        <v>32.29</v>
      </c>
      <c r="E721" s="13">
        <f t="shared" si="45"/>
        <v>36759</v>
      </c>
      <c r="F721">
        <f t="shared" si="44"/>
        <v>45.46</v>
      </c>
      <c r="H721" s="13">
        <f t="shared" ca="1" si="46"/>
        <v>36776</v>
      </c>
      <c r="I721">
        <f t="shared" ca="1" si="47"/>
        <v>43.45</v>
      </c>
      <c r="J721">
        <f ca="1">VLOOKUP(H721,'Raw data'!$A$3:$L$1417,5,FALSE)</f>
        <v>18.28</v>
      </c>
      <c r="K721">
        <f ca="1">VLOOKUP($H721,'Raw data'!$A$3:$L$1417,10,FALSE)</f>
        <v>23</v>
      </c>
      <c r="L721">
        <f ca="1">VLOOKUP($H721,'Raw data'!$A$3:$L$1417,3,FALSE)</f>
        <v>54.75</v>
      </c>
      <c r="M721">
        <f ca="1">VLOOKUP($H721,'Raw data'!$A$3:$L$1417,4,FALSE)</f>
        <v>29.08</v>
      </c>
      <c r="N721" t="e">
        <f ca="1">VLOOKUP($H721,'Raw data'!$A$3:$L$1417,2,FALSE)</f>
        <v>#N/A</v>
      </c>
      <c r="O721">
        <f ca="1">VLOOKUP($H721,'Raw data'!$A$3:$L$1417,10,FALSE)</f>
        <v>23</v>
      </c>
      <c r="P721">
        <f ca="1">VLOOKUP($H721,'Raw data'!$M$3:$N$1243,2,FALSE)</f>
        <v>21.72</v>
      </c>
    </row>
    <row r="722" spans="1:16" x14ac:dyDescent="0.2">
      <c r="A722" s="13">
        <v>36536</v>
      </c>
      <c r="B722">
        <v>32.909999999999997</v>
      </c>
      <c r="E722" s="13">
        <f t="shared" si="45"/>
        <v>36760</v>
      </c>
      <c r="F722">
        <f t="shared" si="44"/>
        <v>42.38</v>
      </c>
      <c r="H722" s="13">
        <f t="shared" ca="1" si="46"/>
        <v>36777</v>
      </c>
      <c r="I722">
        <f t="shared" ca="1" si="47"/>
        <v>48.77</v>
      </c>
      <c r="J722">
        <f ca="1">VLOOKUP(H722,'Raw data'!$A$3:$L$1417,5,FALSE)</f>
        <v>18.61</v>
      </c>
      <c r="K722">
        <f ca="1">VLOOKUP($H722,'Raw data'!$A$3:$L$1417,10,FALSE)</f>
        <v>22.14</v>
      </c>
      <c r="L722" t="e">
        <f ca="1">VLOOKUP($H722,'Raw data'!$A$3:$L$1417,3,FALSE)</f>
        <v>#N/A</v>
      </c>
      <c r="M722">
        <f ca="1">VLOOKUP($H722,'Raw data'!$A$3:$L$1417,4,FALSE)</f>
        <v>29.11</v>
      </c>
      <c r="N722" t="e">
        <f ca="1">VLOOKUP($H722,'Raw data'!$A$3:$L$1417,2,FALSE)</f>
        <v>#N/A</v>
      </c>
      <c r="O722">
        <f ca="1">VLOOKUP($H722,'Raw data'!$A$3:$L$1417,10,FALSE)</f>
        <v>22.14</v>
      </c>
      <c r="P722">
        <f ca="1">VLOOKUP($H722,'Raw data'!$M$3:$N$1243,2,FALSE)</f>
        <v>24.2</v>
      </c>
    </row>
    <row r="723" spans="1:16" x14ac:dyDescent="0.2">
      <c r="A723" s="13">
        <v>36537</v>
      </c>
      <c r="B723">
        <v>33.130000000000003</v>
      </c>
      <c r="E723" s="13">
        <f t="shared" si="45"/>
        <v>36761</v>
      </c>
      <c r="F723">
        <f t="shared" si="44"/>
        <v>47.88</v>
      </c>
      <c r="H723" s="13">
        <f t="shared" ca="1" si="46"/>
        <v>36780</v>
      </c>
      <c r="I723">
        <f t="shared" ca="1" si="47"/>
        <v>53.62</v>
      </c>
      <c r="J723">
        <f ca="1">VLOOKUP(H723,'Raw data'!$A$3:$L$1417,5,FALSE)</f>
        <v>32.270000000000003</v>
      </c>
      <c r="K723">
        <f ca="1">VLOOKUP($H723,'Raw data'!$A$3:$L$1417,10,FALSE)</f>
        <v>30</v>
      </c>
      <c r="L723" t="e">
        <f ca="1">VLOOKUP($H723,'Raw data'!$A$3:$L$1417,3,FALSE)</f>
        <v>#N/A</v>
      </c>
      <c r="M723">
        <f ca="1">VLOOKUP($H723,'Raw data'!$A$3:$L$1417,4,FALSE)</f>
        <v>36.19</v>
      </c>
      <c r="N723" t="e">
        <f ca="1">VLOOKUP($H723,'Raw data'!$A$3:$L$1417,2,FALSE)</f>
        <v>#N/A</v>
      </c>
      <c r="O723">
        <f ca="1">VLOOKUP($H723,'Raw data'!$A$3:$L$1417,10,FALSE)</f>
        <v>30</v>
      </c>
      <c r="P723">
        <f ca="1">VLOOKUP($H723,'Raw data'!$M$3:$N$1243,2,FALSE)</f>
        <v>34.78</v>
      </c>
    </row>
    <row r="724" spans="1:16" x14ac:dyDescent="0.2">
      <c r="A724" s="13">
        <v>36538</v>
      </c>
      <c r="B724">
        <v>32.18</v>
      </c>
      <c r="E724" s="13">
        <f t="shared" si="45"/>
        <v>36762</v>
      </c>
      <c r="F724">
        <f t="shared" si="44"/>
        <v>47.96</v>
      </c>
      <c r="H724" s="13">
        <f t="shared" ca="1" si="46"/>
        <v>36781</v>
      </c>
      <c r="I724">
        <f t="shared" ca="1" si="47"/>
        <v>52.71</v>
      </c>
      <c r="J724">
        <f ca="1">VLOOKUP(H724,'Raw data'!$A$3:$L$1417,5,FALSE)</f>
        <v>31.37</v>
      </c>
      <c r="K724">
        <f ca="1">VLOOKUP($H724,'Raw data'!$A$3:$L$1417,10,FALSE)</f>
        <v>45</v>
      </c>
      <c r="L724" t="e">
        <f ca="1">VLOOKUP($H724,'Raw data'!$A$3:$L$1417,3,FALSE)</f>
        <v>#N/A</v>
      </c>
      <c r="M724">
        <f ca="1">VLOOKUP($H724,'Raw data'!$A$3:$L$1417,4,FALSE)</f>
        <v>54.14</v>
      </c>
      <c r="N724" t="e">
        <f ca="1">VLOOKUP($H724,'Raw data'!$A$3:$L$1417,2,FALSE)</f>
        <v>#N/A</v>
      </c>
      <c r="O724">
        <f ca="1">VLOOKUP($H724,'Raw data'!$A$3:$L$1417,10,FALSE)</f>
        <v>45</v>
      </c>
      <c r="P724">
        <f ca="1">VLOOKUP($H724,'Raw data'!$M$3:$N$1243,2,FALSE)</f>
        <v>39.729999999999997</v>
      </c>
    </row>
    <row r="725" spans="1:16" x14ac:dyDescent="0.2">
      <c r="A725" s="13">
        <v>36539</v>
      </c>
      <c r="B725">
        <v>34.74</v>
      </c>
      <c r="E725" s="13">
        <f t="shared" si="45"/>
        <v>36763</v>
      </c>
      <c r="F725">
        <f t="shared" si="44"/>
        <v>47.56</v>
      </c>
      <c r="H725" s="13">
        <f t="shared" ca="1" si="46"/>
        <v>36782</v>
      </c>
      <c r="I725">
        <f t="shared" ca="1" si="47"/>
        <v>51.97</v>
      </c>
      <c r="J725">
        <f ca="1">VLOOKUP(H725,'Raw data'!$A$3:$L$1417,5,FALSE)</f>
        <v>26.54</v>
      </c>
      <c r="K725">
        <f ca="1">VLOOKUP($H725,'Raw data'!$A$3:$L$1417,10,FALSE)</f>
        <v>38.5</v>
      </c>
      <c r="L725" t="e">
        <f ca="1">VLOOKUP($H725,'Raw data'!$A$3:$L$1417,3,FALSE)</f>
        <v>#N/A</v>
      </c>
      <c r="M725">
        <f ca="1">VLOOKUP($H725,'Raw data'!$A$3:$L$1417,4,FALSE)</f>
        <v>44.58</v>
      </c>
      <c r="N725" t="e">
        <f ca="1">VLOOKUP($H725,'Raw data'!$A$3:$L$1417,2,FALSE)</f>
        <v>#N/A</v>
      </c>
      <c r="O725">
        <f ca="1">VLOOKUP($H725,'Raw data'!$A$3:$L$1417,10,FALSE)</f>
        <v>38.5</v>
      </c>
      <c r="P725">
        <f ca="1">VLOOKUP($H725,'Raw data'!$M$3:$N$1243,2,FALSE)</f>
        <v>34.67</v>
      </c>
    </row>
    <row r="726" spans="1:16" x14ac:dyDescent="0.2">
      <c r="A726" s="13">
        <v>36540</v>
      </c>
      <c r="B726">
        <v>32</v>
      </c>
      <c r="E726" s="13">
        <f t="shared" si="45"/>
        <v>36766</v>
      </c>
      <c r="F726">
        <f t="shared" si="44"/>
        <v>55.06</v>
      </c>
      <c r="H726" s="13">
        <f t="shared" ca="1" si="46"/>
        <v>36783</v>
      </c>
      <c r="I726">
        <f t="shared" ca="1" si="47"/>
        <v>50.73</v>
      </c>
      <c r="J726">
        <f ca="1">VLOOKUP(H726,'Raw data'!$A$3:$L$1417,5,FALSE)</f>
        <v>25.99</v>
      </c>
      <c r="K726">
        <f ca="1">VLOOKUP($H726,'Raw data'!$A$3:$L$1417,10,FALSE)</f>
        <v>36.5</v>
      </c>
      <c r="L726" t="e">
        <f ca="1">VLOOKUP($H726,'Raw data'!$A$3:$L$1417,3,FALSE)</f>
        <v>#N/A</v>
      </c>
      <c r="M726">
        <f ca="1">VLOOKUP($H726,'Raw data'!$A$3:$L$1417,4,FALSE)</f>
        <v>42.45</v>
      </c>
      <c r="N726" t="e">
        <f ca="1">VLOOKUP($H726,'Raw data'!$A$3:$L$1417,2,FALSE)</f>
        <v>#N/A</v>
      </c>
      <c r="O726">
        <f ca="1">VLOOKUP($H726,'Raw data'!$A$3:$L$1417,10,FALSE)</f>
        <v>36.5</v>
      </c>
      <c r="P726">
        <f ca="1">VLOOKUP($H726,'Raw data'!$M$3:$N$1243,2,FALSE)</f>
        <v>34.81</v>
      </c>
    </row>
    <row r="727" spans="1:16" x14ac:dyDescent="0.2">
      <c r="A727" s="13">
        <v>36541</v>
      </c>
      <c r="B727">
        <v>32</v>
      </c>
      <c r="E727" s="13">
        <f t="shared" si="45"/>
        <v>36767</v>
      </c>
      <c r="F727">
        <f t="shared" si="44"/>
        <v>55</v>
      </c>
      <c r="H727" s="13">
        <f t="shared" ca="1" si="46"/>
        <v>36784</v>
      </c>
      <c r="I727">
        <f t="shared" ca="1" si="47"/>
        <v>49.8</v>
      </c>
      <c r="J727">
        <f ca="1">VLOOKUP(H727,'Raw data'!$A$3:$L$1417,5,FALSE)</f>
        <v>21.56</v>
      </c>
      <c r="K727">
        <f ca="1">VLOOKUP($H727,'Raw data'!$A$3:$L$1417,10,FALSE)</f>
        <v>31.02</v>
      </c>
      <c r="L727" t="e">
        <f ca="1">VLOOKUP($H727,'Raw data'!$A$3:$L$1417,3,FALSE)</f>
        <v>#N/A</v>
      </c>
      <c r="M727">
        <f ca="1">VLOOKUP($H727,'Raw data'!$A$3:$L$1417,4,FALSE)</f>
        <v>43.48</v>
      </c>
      <c r="N727" t="e">
        <f ca="1">VLOOKUP($H727,'Raw data'!$A$3:$L$1417,2,FALSE)</f>
        <v>#N/A</v>
      </c>
      <c r="O727">
        <f ca="1">VLOOKUP($H727,'Raw data'!$A$3:$L$1417,10,FALSE)</f>
        <v>31.02</v>
      </c>
      <c r="P727">
        <f ca="1">VLOOKUP($H727,'Raw data'!$M$3:$N$1243,2,FALSE)</f>
        <v>29.76</v>
      </c>
    </row>
    <row r="728" spans="1:16" x14ac:dyDescent="0.2">
      <c r="A728" s="13">
        <v>36542</v>
      </c>
      <c r="B728">
        <v>48.89</v>
      </c>
      <c r="E728" s="13">
        <f t="shared" si="45"/>
        <v>36768</v>
      </c>
      <c r="F728">
        <f t="shared" si="44"/>
        <v>50.48</v>
      </c>
      <c r="H728" s="13">
        <f t="shared" ca="1" si="46"/>
        <v>36787</v>
      </c>
      <c r="I728">
        <f t="shared" ca="1" si="47"/>
        <v>58.32</v>
      </c>
      <c r="J728">
        <f ca="1">VLOOKUP(H728,'Raw data'!$A$3:$L$1417,5,FALSE)</f>
        <v>19.77</v>
      </c>
      <c r="K728">
        <f ca="1">VLOOKUP($H728,'Raw data'!$A$3:$L$1417,10,FALSE)</f>
        <v>29</v>
      </c>
      <c r="L728" t="e">
        <f ca="1">VLOOKUP($H728,'Raw data'!$A$3:$L$1417,3,FALSE)</f>
        <v>#N/A</v>
      </c>
      <c r="M728">
        <f ca="1">VLOOKUP($H728,'Raw data'!$A$3:$L$1417,4,FALSE)</f>
        <v>42.75</v>
      </c>
      <c r="N728" t="e">
        <f ca="1">VLOOKUP($H728,'Raw data'!$A$3:$L$1417,2,FALSE)</f>
        <v>#N/A</v>
      </c>
      <c r="O728">
        <f ca="1">VLOOKUP($H728,'Raw data'!$A$3:$L$1417,10,FALSE)</f>
        <v>29</v>
      </c>
      <c r="P728">
        <f ca="1">VLOOKUP($H728,'Raw data'!$M$3:$N$1243,2,FALSE)</f>
        <v>30.01</v>
      </c>
    </row>
    <row r="729" spans="1:16" x14ac:dyDescent="0.2">
      <c r="A729" s="13">
        <v>36543</v>
      </c>
      <c r="B729">
        <v>60.15</v>
      </c>
      <c r="E729" s="13">
        <f t="shared" si="45"/>
        <v>36769</v>
      </c>
      <c r="F729">
        <f t="shared" si="44"/>
        <v>52.55</v>
      </c>
      <c r="H729" s="13">
        <f t="shared" ca="1" si="46"/>
        <v>36788</v>
      </c>
      <c r="I729">
        <f t="shared" ca="1" si="47"/>
        <v>50.86</v>
      </c>
      <c r="J729">
        <f ca="1">VLOOKUP(H729,'Raw data'!$A$3:$L$1417,5,FALSE)</f>
        <v>25.43</v>
      </c>
      <c r="K729">
        <f ca="1">VLOOKUP($H729,'Raw data'!$A$3:$L$1417,10,FALSE)</f>
        <v>30.73</v>
      </c>
      <c r="L729" t="e">
        <f ca="1">VLOOKUP($H729,'Raw data'!$A$3:$L$1417,3,FALSE)</f>
        <v>#N/A</v>
      </c>
      <c r="M729">
        <f ca="1">VLOOKUP($H729,'Raw data'!$A$3:$L$1417,4,FALSE)</f>
        <v>57.25</v>
      </c>
      <c r="N729" t="e">
        <f ca="1">VLOOKUP($H729,'Raw data'!$A$3:$L$1417,2,FALSE)</f>
        <v>#N/A</v>
      </c>
      <c r="O729">
        <f ca="1">VLOOKUP($H729,'Raw data'!$A$3:$L$1417,10,FALSE)</f>
        <v>30.73</v>
      </c>
      <c r="P729">
        <f ca="1">VLOOKUP($H729,'Raw data'!$M$3:$N$1243,2,FALSE)</f>
        <v>35.68</v>
      </c>
    </row>
    <row r="730" spans="1:16" x14ac:dyDescent="0.2">
      <c r="A730" s="13">
        <v>36544</v>
      </c>
      <c r="B730">
        <v>100.46</v>
      </c>
      <c r="E730" s="13">
        <f t="shared" si="45"/>
        <v>36770</v>
      </c>
      <c r="F730">
        <f t="shared" si="44"/>
        <v>77.569999999999993</v>
      </c>
      <c r="H730" s="13">
        <f t="shared" ca="1" si="46"/>
        <v>36789</v>
      </c>
      <c r="I730">
        <f t="shared" ca="1" si="47"/>
        <v>55.12</v>
      </c>
      <c r="J730">
        <f ca="1">VLOOKUP(H730,'Raw data'!$A$3:$L$1417,5,FALSE)</f>
        <v>28.31</v>
      </c>
      <c r="K730">
        <f ca="1">VLOOKUP($H730,'Raw data'!$A$3:$L$1417,10,FALSE)</f>
        <v>39.25</v>
      </c>
      <c r="L730" t="e">
        <f ca="1">VLOOKUP($H730,'Raw data'!$A$3:$L$1417,3,FALSE)</f>
        <v>#N/A</v>
      </c>
      <c r="M730">
        <f ca="1">VLOOKUP($H730,'Raw data'!$A$3:$L$1417,4,FALSE)</f>
        <v>57.13</v>
      </c>
      <c r="N730" t="e">
        <f ca="1">VLOOKUP($H730,'Raw data'!$A$3:$L$1417,2,FALSE)</f>
        <v>#N/A</v>
      </c>
      <c r="O730">
        <f ca="1">VLOOKUP($H730,'Raw data'!$A$3:$L$1417,10,FALSE)</f>
        <v>39.25</v>
      </c>
      <c r="P730">
        <f ca="1">VLOOKUP($H730,'Raw data'!$M$3:$N$1243,2,FALSE)</f>
        <v>47.73</v>
      </c>
    </row>
    <row r="731" spans="1:16" x14ac:dyDescent="0.2">
      <c r="A731" s="13">
        <v>36545</v>
      </c>
      <c r="B731">
        <v>71.11</v>
      </c>
      <c r="E731" s="13">
        <f t="shared" si="45"/>
        <v>36774</v>
      </c>
      <c r="F731">
        <f t="shared" si="44"/>
        <v>52.46</v>
      </c>
      <c r="H731" s="13">
        <f t="shared" ca="1" si="46"/>
        <v>36790</v>
      </c>
      <c r="I731">
        <f t="shared" ca="1" si="47"/>
        <v>61.28</v>
      </c>
      <c r="J731">
        <f ca="1">VLOOKUP(H731,'Raw data'!$A$3:$L$1417,5,FALSE)</f>
        <v>18.73</v>
      </c>
      <c r="K731">
        <f ca="1">VLOOKUP($H731,'Raw data'!$A$3:$L$1417,10,FALSE)</f>
        <v>30</v>
      </c>
      <c r="L731" t="e">
        <f ca="1">VLOOKUP($H731,'Raw data'!$A$3:$L$1417,3,FALSE)</f>
        <v>#N/A</v>
      </c>
      <c r="M731">
        <f ca="1">VLOOKUP($H731,'Raw data'!$A$3:$L$1417,4,FALSE)</f>
        <v>53.09</v>
      </c>
      <c r="N731" t="e">
        <f ca="1">VLOOKUP($H731,'Raw data'!$A$3:$L$1417,2,FALSE)</f>
        <v>#N/A</v>
      </c>
      <c r="O731">
        <f ca="1">VLOOKUP($H731,'Raw data'!$A$3:$L$1417,10,FALSE)</f>
        <v>30</v>
      </c>
      <c r="P731">
        <f ca="1">VLOOKUP($H731,'Raw data'!$M$3:$N$1243,2,FALSE)</f>
        <v>38.020000000000003</v>
      </c>
    </row>
    <row r="732" spans="1:16" x14ac:dyDescent="0.2">
      <c r="A732" s="13">
        <v>36546</v>
      </c>
      <c r="B732">
        <v>86.29</v>
      </c>
      <c r="E732" s="13">
        <f t="shared" si="45"/>
        <v>36775</v>
      </c>
      <c r="F732">
        <f t="shared" si="44"/>
        <v>40.700000000000003</v>
      </c>
      <c r="H732" s="13">
        <f t="shared" ca="1" si="46"/>
        <v>36791</v>
      </c>
      <c r="I732">
        <f t="shared" ca="1" si="47"/>
        <v>50.01</v>
      </c>
      <c r="J732">
        <f ca="1">VLOOKUP(H732,'Raw data'!$A$3:$L$1417,5,FALSE)</f>
        <v>19.29</v>
      </c>
      <c r="K732">
        <f ca="1">VLOOKUP($H732,'Raw data'!$A$3:$L$1417,10,FALSE)</f>
        <v>32.17</v>
      </c>
      <c r="L732" t="e">
        <f ca="1">VLOOKUP($H732,'Raw data'!$A$3:$L$1417,3,FALSE)</f>
        <v>#N/A</v>
      </c>
      <c r="M732">
        <f ca="1">VLOOKUP($H732,'Raw data'!$A$3:$L$1417,4,FALSE)</f>
        <v>48.83</v>
      </c>
      <c r="N732" t="e">
        <f ca="1">VLOOKUP($H732,'Raw data'!$A$3:$L$1417,2,FALSE)</f>
        <v>#N/A</v>
      </c>
      <c r="O732">
        <f ca="1">VLOOKUP($H732,'Raw data'!$A$3:$L$1417,10,FALSE)</f>
        <v>32.17</v>
      </c>
      <c r="P732">
        <f ca="1">VLOOKUP($H732,'Raw data'!$M$3:$N$1243,2,FALSE)</f>
        <v>28.9</v>
      </c>
    </row>
    <row r="733" spans="1:16" x14ac:dyDescent="0.2">
      <c r="A733" s="13">
        <v>36549</v>
      </c>
      <c r="B733">
        <v>73.400000000000006</v>
      </c>
      <c r="E733" s="13">
        <f t="shared" si="45"/>
        <v>36776</v>
      </c>
      <c r="F733">
        <f t="shared" si="44"/>
        <v>43.45</v>
      </c>
      <c r="H733" s="13">
        <f t="shared" ca="1" si="46"/>
        <v>36794</v>
      </c>
      <c r="I733">
        <f t="shared" ca="1" si="47"/>
        <v>48.6</v>
      </c>
      <c r="J733">
        <f ca="1">VLOOKUP(H733,'Raw data'!$A$3:$L$1417,5,FALSE)</f>
        <v>20.190000000000001</v>
      </c>
      <c r="K733">
        <f ca="1">VLOOKUP($H733,'Raw data'!$A$3:$L$1417,10,FALSE)</f>
        <v>28</v>
      </c>
      <c r="L733" t="e">
        <f ca="1">VLOOKUP($H733,'Raw data'!$A$3:$L$1417,3,FALSE)</f>
        <v>#N/A</v>
      </c>
      <c r="M733">
        <f ca="1">VLOOKUP($H733,'Raw data'!$A$3:$L$1417,4,FALSE)</f>
        <v>35.86</v>
      </c>
      <c r="N733" t="e">
        <f ca="1">VLOOKUP($H733,'Raw data'!$A$3:$L$1417,2,FALSE)</f>
        <v>#N/A</v>
      </c>
      <c r="O733">
        <f ca="1">VLOOKUP($H733,'Raw data'!$A$3:$L$1417,10,FALSE)</f>
        <v>28</v>
      </c>
      <c r="P733">
        <f ca="1">VLOOKUP($H733,'Raw data'!$M$3:$N$1243,2,FALSE)</f>
        <v>27.45</v>
      </c>
    </row>
    <row r="734" spans="1:16" x14ac:dyDescent="0.2">
      <c r="A734" s="13">
        <v>36550</v>
      </c>
      <c r="B734">
        <v>44.36</v>
      </c>
      <c r="E734" s="13">
        <f t="shared" si="45"/>
        <v>36777</v>
      </c>
      <c r="F734">
        <f t="shared" si="44"/>
        <v>48.77</v>
      </c>
      <c r="H734" s="13">
        <f t="shared" ca="1" si="46"/>
        <v>36795</v>
      </c>
      <c r="I734">
        <f t="shared" ca="1" si="47"/>
        <v>49.47</v>
      </c>
      <c r="J734">
        <f ca="1">VLOOKUP(H734,'Raw data'!$A$3:$L$1417,5,FALSE)</f>
        <v>17.45</v>
      </c>
      <c r="K734">
        <f ca="1">VLOOKUP($H734,'Raw data'!$A$3:$L$1417,10,FALSE)</f>
        <v>24.29</v>
      </c>
      <c r="L734" t="e">
        <f ca="1">VLOOKUP($H734,'Raw data'!$A$3:$L$1417,3,FALSE)</f>
        <v>#N/A</v>
      </c>
      <c r="M734">
        <f ca="1">VLOOKUP($H734,'Raw data'!$A$3:$L$1417,4,FALSE)</f>
        <v>48.56</v>
      </c>
      <c r="N734" t="e">
        <f ca="1">VLOOKUP($H734,'Raw data'!$A$3:$L$1417,2,FALSE)</f>
        <v>#N/A</v>
      </c>
      <c r="O734">
        <f ca="1">VLOOKUP($H734,'Raw data'!$A$3:$L$1417,10,FALSE)</f>
        <v>24.29</v>
      </c>
      <c r="P734">
        <f ca="1">VLOOKUP($H734,'Raw data'!$M$3:$N$1243,2,FALSE)</f>
        <v>24.01</v>
      </c>
    </row>
    <row r="735" spans="1:16" x14ac:dyDescent="0.2">
      <c r="A735" s="13">
        <v>36551</v>
      </c>
      <c r="B735">
        <v>45.37</v>
      </c>
      <c r="E735" s="13">
        <f t="shared" si="45"/>
        <v>36780</v>
      </c>
      <c r="F735">
        <f t="shared" si="44"/>
        <v>53.62</v>
      </c>
      <c r="H735" s="13">
        <f t="shared" ca="1" si="46"/>
        <v>36796</v>
      </c>
      <c r="I735">
        <f t="shared" ca="1" si="47"/>
        <v>54.9</v>
      </c>
      <c r="J735">
        <f ca="1">VLOOKUP(H735,'Raw data'!$A$3:$L$1417,5,FALSE)</f>
        <v>15.52</v>
      </c>
      <c r="K735">
        <f ca="1">VLOOKUP($H735,'Raw data'!$A$3:$L$1417,10,FALSE)</f>
        <v>22.38</v>
      </c>
      <c r="L735">
        <f ca="1">VLOOKUP($H735,'Raw data'!$A$3:$L$1417,3,FALSE)</f>
        <v>44.38</v>
      </c>
      <c r="M735">
        <f ca="1">VLOOKUP($H735,'Raw data'!$A$3:$L$1417,4,FALSE)</f>
        <v>44.25</v>
      </c>
      <c r="N735" t="e">
        <f ca="1">VLOOKUP($H735,'Raw data'!$A$3:$L$1417,2,FALSE)</f>
        <v>#N/A</v>
      </c>
      <c r="O735">
        <f ca="1">VLOOKUP($H735,'Raw data'!$A$3:$L$1417,10,FALSE)</f>
        <v>22.38</v>
      </c>
      <c r="P735">
        <f ca="1">VLOOKUP($H735,'Raw data'!$M$3:$N$1243,2,FALSE)</f>
        <v>23.48</v>
      </c>
    </row>
    <row r="736" spans="1:16" x14ac:dyDescent="0.2">
      <c r="A736" s="13">
        <v>36552</v>
      </c>
      <c r="B736">
        <v>53.34</v>
      </c>
      <c r="E736" s="13">
        <f t="shared" si="45"/>
        <v>36781</v>
      </c>
      <c r="F736">
        <f t="shared" si="44"/>
        <v>52.71</v>
      </c>
      <c r="H736" s="13">
        <f t="shared" ca="1" si="46"/>
        <v>36797</v>
      </c>
      <c r="I736">
        <f t="shared" ca="1" si="47"/>
        <v>61.45</v>
      </c>
      <c r="J736">
        <f ca="1">VLOOKUP(H736,'Raw data'!$A$3:$L$1417,5,FALSE)</f>
        <v>17.53</v>
      </c>
      <c r="K736">
        <f ca="1">VLOOKUP($H736,'Raw data'!$A$3:$L$1417,10,FALSE)</f>
        <v>24.6</v>
      </c>
      <c r="L736" t="e">
        <f ca="1">VLOOKUP($H736,'Raw data'!$A$3:$L$1417,3,FALSE)</f>
        <v>#N/A</v>
      </c>
      <c r="M736">
        <f ca="1">VLOOKUP($H736,'Raw data'!$A$3:$L$1417,4,FALSE)</f>
        <v>47.5</v>
      </c>
      <c r="N736" t="e">
        <f ca="1">VLOOKUP($H736,'Raw data'!$A$3:$L$1417,2,FALSE)</f>
        <v>#N/A</v>
      </c>
      <c r="O736">
        <f ca="1">VLOOKUP($H736,'Raw data'!$A$3:$L$1417,10,FALSE)</f>
        <v>24.6</v>
      </c>
      <c r="P736">
        <f ca="1">VLOOKUP($H736,'Raw data'!$M$3:$N$1243,2,FALSE)</f>
        <v>22.89</v>
      </c>
    </row>
    <row r="737" spans="1:16" x14ac:dyDescent="0.2">
      <c r="A737" s="13">
        <v>36553</v>
      </c>
      <c r="B737">
        <v>53.56</v>
      </c>
      <c r="E737" s="13">
        <f t="shared" si="45"/>
        <v>36782</v>
      </c>
      <c r="F737">
        <f t="shared" si="44"/>
        <v>51.97</v>
      </c>
      <c r="H737" s="13">
        <f t="shared" ca="1" si="46"/>
        <v>36798</v>
      </c>
      <c r="I737">
        <f t="shared" ca="1" si="47"/>
        <v>58.6</v>
      </c>
      <c r="J737">
        <f ca="1">VLOOKUP(H737,'Raw data'!$A$3:$L$1417,5,FALSE)</f>
        <v>20.52</v>
      </c>
      <c r="K737">
        <f ca="1">VLOOKUP($H737,'Raw data'!$A$3:$L$1417,10,FALSE)</f>
        <v>23.77</v>
      </c>
      <c r="L737" t="e">
        <f ca="1">VLOOKUP($H737,'Raw data'!$A$3:$L$1417,3,FALSE)</f>
        <v>#N/A</v>
      </c>
      <c r="M737">
        <f ca="1">VLOOKUP($H737,'Raw data'!$A$3:$L$1417,4,FALSE)</f>
        <v>49.47</v>
      </c>
      <c r="N737" t="e">
        <f ca="1">VLOOKUP($H737,'Raw data'!$A$3:$L$1417,2,FALSE)</f>
        <v>#N/A</v>
      </c>
      <c r="O737">
        <f ca="1">VLOOKUP($H737,'Raw data'!$A$3:$L$1417,10,FALSE)</f>
        <v>23.77</v>
      </c>
      <c r="P737">
        <f ca="1">VLOOKUP($H737,'Raw data'!$M$3:$N$1243,2,FALSE)</f>
        <v>21.85</v>
      </c>
    </row>
    <row r="738" spans="1:16" x14ac:dyDescent="0.2">
      <c r="A738" s="13">
        <v>36556</v>
      </c>
      <c r="B738">
        <v>56.29</v>
      </c>
      <c r="E738" s="13">
        <f t="shared" si="45"/>
        <v>36783</v>
      </c>
      <c r="F738">
        <f t="shared" si="44"/>
        <v>50.73</v>
      </c>
      <c r="H738" s="13">
        <f t="shared" ca="1" si="46"/>
        <v>36801</v>
      </c>
      <c r="I738">
        <f t="shared" ca="1" si="47"/>
        <v>57.07</v>
      </c>
      <c r="J738">
        <f ca="1">VLOOKUP(H738,'Raw data'!$A$3:$L$1417,5,FALSE)</f>
        <v>26.48</v>
      </c>
      <c r="K738">
        <f ca="1">VLOOKUP($H738,'Raw data'!$A$3:$L$1417,10,FALSE)</f>
        <v>26.48</v>
      </c>
      <c r="L738" t="e">
        <f ca="1">VLOOKUP($H738,'Raw data'!$A$3:$L$1417,3,FALSE)</f>
        <v>#N/A</v>
      </c>
      <c r="M738">
        <f ca="1">VLOOKUP($H738,'Raw data'!$A$3:$L$1417,4,FALSE)</f>
        <v>49.94</v>
      </c>
      <c r="N738" t="e">
        <f ca="1">VLOOKUP($H738,'Raw data'!$A$3:$L$1417,2,FALSE)</f>
        <v>#N/A</v>
      </c>
      <c r="O738">
        <f ca="1">VLOOKUP($H738,'Raw data'!$A$3:$L$1417,10,FALSE)</f>
        <v>26.48</v>
      </c>
      <c r="P738">
        <f ca="1">VLOOKUP($H738,'Raw data'!$M$3:$N$1243,2,FALSE)</f>
        <v>28.2</v>
      </c>
    </row>
    <row r="739" spans="1:16" x14ac:dyDescent="0.2">
      <c r="A739" s="13">
        <v>36557</v>
      </c>
      <c r="B739">
        <v>38.53</v>
      </c>
      <c r="E739" s="13">
        <f t="shared" si="45"/>
        <v>36784</v>
      </c>
      <c r="F739">
        <f t="shared" si="44"/>
        <v>49.8</v>
      </c>
      <c r="H739" s="13">
        <f t="shared" ca="1" si="46"/>
        <v>36802</v>
      </c>
      <c r="I739">
        <f t="shared" ca="1" si="47"/>
        <v>60.02</v>
      </c>
      <c r="J739">
        <f ca="1">VLOOKUP(H739,'Raw data'!$A$3:$L$1417,5,FALSE)</f>
        <v>41.39</v>
      </c>
      <c r="K739">
        <f ca="1">VLOOKUP($H739,'Raw data'!$A$3:$L$1417,10,FALSE)</f>
        <v>43.2</v>
      </c>
      <c r="L739" t="e">
        <f ca="1">VLOOKUP($H739,'Raw data'!$A$3:$L$1417,3,FALSE)</f>
        <v>#N/A</v>
      </c>
      <c r="M739">
        <f ca="1">VLOOKUP($H739,'Raw data'!$A$3:$L$1417,4,FALSE)</f>
        <v>52.19</v>
      </c>
      <c r="N739" t="e">
        <f ca="1">VLOOKUP($H739,'Raw data'!$A$3:$L$1417,2,FALSE)</f>
        <v>#N/A</v>
      </c>
      <c r="O739">
        <f ca="1">VLOOKUP($H739,'Raw data'!$A$3:$L$1417,10,FALSE)</f>
        <v>43.2</v>
      </c>
      <c r="P739">
        <f ca="1">VLOOKUP($H739,'Raw data'!$M$3:$N$1243,2,FALSE)</f>
        <v>41.66</v>
      </c>
    </row>
    <row r="740" spans="1:16" x14ac:dyDescent="0.2">
      <c r="A740" s="13">
        <v>36558</v>
      </c>
      <c r="B740">
        <v>47.07</v>
      </c>
      <c r="E740" s="13">
        <f t="shared" si="45"/>
        <v>36787</v>
      </c>
      <c r="F740">
        <f t="shared" si="44"/>
        <v>58.32</v>
      </c>
      <c r="H740" s="13">
        <f t="shared" ca="1" si="46"/>
        <v>36803</v>
      </c>
      <c r="I740">
        <f t="shared" ca="1" si="47"/>
        <v>57.13</v>
      </c>
      <c r="J740">
        <f ca="1">VLOOKUP(H740,'Raw data'!$A$3:$L$1417,5,FALSE)</f>
        <v>37.47</v>
      </c>
      <c r="K740">
        <f ca="1">VLOOKUP($H740,'Raw data'!$A$3:$L$1417,10,FALSE)</f>
        <v>42.2</v>
      </c>
      <c r="L740" t="e">
        <f ca="1">VLOOKUP($H740,'Raw data'!$A$3:$L$1417,3,FALSE)</f>
        <v>#N/A</v>
      </c>
      <c r="M740">
        <f ca="1">VLOOKUP($H740,'Raw data'!$A$3:$L$1417,4,FALSE)</f>
        <v>53.11</v>
      </c>
      <c r="N740" t="e">
        <f ca="1">VLOOKUP($H740,'Raw data'!$A$3:$L$1417,2,FALSE)</f>
        <v>#N/A</v>
      </c>
      <c r="O740">
        <f ca="1">VLOOKUP($H740,'Raw data'!$A$3:$L$1417,10,FALSE)</f>
        <v>42.2</v>
      </c>
      <c r="P740">
        <f ca="1">VLOOKUP($H740,'Raw data'!$M$3:$N$1243,2,FALSE)</f>
        <v>36.130000000000003</v>
      </c>
    </row>
    <row r="741" spans="1:16" x14ac:dyDescent="0.2">
      <c r="A741" s="13">
        <v>36559</v>
      </c>
      <c r="B741">
        <v>46.85</v>
      </c>
      <c r="E741" s="13">
        <f t="shared" si="45"/>
        <v>36788</v>
      </c>
      <c r="F741">
        <f t="shared" si="44"/>
        <v>50.86</v>
      </c>
      <c r="H741" s="13">
        <f t="shared" ca="1" si="46"/>
        <v>36804</v>
      </c>
      <c r="I741">
        <f t="shared" ca="1" si="47"/>
        <v>62.49</v>
      </c>
      <c r="J741">
        <f ca="1">VLOOKUP(H741,'Raw data'!$A$3:$L$1417,5,FALSE)</f>
        <v>28.95</v>
      </c>
      <c r="K741">
        <f ca="1">VLOOKUP($H741,'Raw data'!$A$3:$L$1417,10,FALSE)</f>
        <v>31.33</v>
      </c>
      <c r="L741" t="e">
        <f ca="1">VLOOKUP($H741,'Raw data'!$A$3:$L$1417,3,FALSE)</f>
        <v>#N/A</v>
      </c>
      <c r="M741">
        <f ca="1">VLOOKUP($H741,'Raw data'!$A$3:$L$1417,4,FALSE)</f>
        <v>54.32</v>
      </c>
      <c r="N741" t="e">
        <f ca="1">VLOOKUP($H741,'Raw data'!$A$3:$L$1417,2,FALSE)</f>
        <v>#N/A</v>
      </c>
      <c r="O741">
        <f ca="1">VLOOKUP($H741,'Raw data'!$A$3:$L$1417,10,FALSE)</f>
        <v>31.33</v>
      </c>
      <c r="P741">
        <f ca="1">VLOOKUP($H741,'Raw data'!$M$3:$N$1243,2,FALSE)</f>
        <v>33.909999999999997</v>
      </c>
    </row>
    <row r="742" spans="1:16" x14ac:dyDescent="0.2">
      <c r="A742" s="13">
        <v>36560</v>
      </c>
      <c r="B742">
        <v>47.28</v>
      </c>
      <c r="E742" s="13">
        <f t="shared" si="45"/>
        <v>36789</v>
      </c>
      <c r="F742">
        <f t="shared" si="44"/>
        <v>55.12</v>
      </c>
      <c r="H742" s="13">
        <f t="shared" ca="1" si="46"/>
        <v>36805</v>
      </c>
      <c r="I742">
        <f t="shared" ca="1" si="47"/>
        <v>59.15</v>
      </c>
      <c r="J742">
        <f ca="1">VLOOKUP(H742,'Raw data'!$A$3:$L$1417,5,FALSE)</f>
        <v>33.130000000000003</v>
      </c>
      <c r="K742">
        <f ca="1">VLOOKUP($H742,'Raw data'!$A$3:$L$1417,10,FALSE)</f>
        <v>44</v>
      </c>
      <c r="L742" t="e">
        <f ca="1">VLOOKUP($H742,'Raw data'!$A$3:$L$1417,3,FALSE)</f>
        <v>#N/A</v>
      </c>
      <c r="M742">
        <f ca="1">VLOOKUP($H742,'Raw data'!$A$3:$L$1417,4,FALSE)</f>
        <v>48.34</v>
      </c>
      <c r="N742" t="e">
        <f ca="1">VLOOKUP($H742,'Raw data'!$A$3:$L$1417,2,FALSE)</f>
        <v>#N/A</v>
      </c>
      <c r="O742">
        <f ca="1">VLOOKUP($H742,'Raw data'!$A$3:$L$1417,10,FALSE)</f>
        <v>44</v>
      </c>
      <c r="P742">
        <f ca="1">VLOOKUP($H742,'Raw data'!$M$3:$N$1243,2,FALSE)</f>
        <v>35.83</v>
      </c>
    </row>
    <row r="743" spans="1:16" x14ac:dyDescent="0.2">
      <c r="A743" s="13">
        <v>36563</v>
      </c>
      <c r="B743">
        <v>56.05</v>
      </c>
      <c r="E743" s="13">
        <f t="shared" si="45"/>
        <v>36790</v>
      </c>
      <c r="F743">
        <f t="shared" si="44"/>
        <v>61.28</v>
      </c>
      <c r="H743" s="13">
        <f t="shared" ca="1" si="46"/>
        <v>36808</v>
      </c>
      <c r="I743">
        <f t="shared" ca="1" si="47"/>
        <v>60.6</v>
      </c>
      <c r="J743">
        <f ca="1">VLOOKUP(H743,'Raw data'!$A$3:$L$1417,5,FALSE)</f>
        <v>33.25</v>
      </c>
      <c r="K743">
        <f ca="1">VLOOKUP($H743,'Raw data'!$A$3:$L$1417,10,FALSE)</f>
        <v>40</v>
      </c>
      <c r="L743" t="e">
        <f ca="1">VLOOKUP($H743,'Raw data'!$A$3:$L$1417,3,FALSE)</f>
        <v>#N/A</v>
      </c>
      <c r="M743">
        <f ca="1">VLOOKUP($H743,'Raw data'!$A$3:$L$1417,4,FALSE)</f>
        <v>55.43</v>
      </c>
      <c r="N743" t="e">
        <f ca="1">VLOOKUP($H743,'Raw data'!$A$3:$L$1417,2,FALSE)</f>
        <v>#N/A</v>
      </c>
      <c r="O743">
        <f ca="1">VLOOKUP($H743,'Raw data'!$A$3:$L$1417,10,FALSE)</f>
        <v>40</v>
      </c>
      <c r="P743">
        <f ca="1">VLOOKUP($H743,'Raw data'!$M$3:$N$1243,2,FALSE)</f>
        <v>43.92</v>
      </c>
    </row>
    <row r="744" spans="1:16" x14ac:dyDescent="0.2">
      <c r="A744" s="13">
        <v>36564</v>
      </c>
      <c r="B744">
        <v>47.45</v>
      </c>
      <c r="E744" s="13">
        <f t="shared" si="45"/>
        <v>36791</v>
      </c>
      <c r="F744">
        <f t="shared" si="44"/>
        <v>50.01</v>
      </c>
      <c r="H744" s="13">
        <f t="shared" ca="1" si="46"/>
        <v>36809</v>
      </c>
      <c r="I744">
        <f t="shared" ca="1" si="47"/>
        <v>58.18</v>
      </c>
      <c r="J744">
        <f ca="1">VLOOKUP(H744,'Raw data'!$A$3:$L$1417,5,FALSE)</f>
        <v>25.68</v>
      </c>
      <c r="K744">
        <f ca="1">VLOOKUP($H744,'Raw data'!$A$3:$L$1417,10,FALSE)</f>
        <v>38.17</v>
      </c>
      <c r="L744" t="e">
        <f ca="1">VLOOKUP($H744,'Raw data'!$A$3:$L$1417,3,FALSE)</f>
        <v>#N/A</v>
      </c>
      <c r="M744">
        <f ca="1">VLOOKUP($H744,'Raw data'!$A$3:$L$1417,4,FALSE)</f>
        <v>54.73</v>
      </c>
      <c r="N744" t="e">
        <f ca="1">VLOOKUP($H744,'Raw data'!$A$3:$L$1417,2,FALSE)</f>
        <v>#N/A</v>
      </c>
      <c r="O744">
        <f ca="1">VLOOKUP($H744,'Raw data'!$A$3:$L$1417,10,FALSE)</f>
        <v>38.17</v>
      </c>
      <c r="P744">
        <f ca="1">VLOOKUP($H744,'Raw data'!$M$3:$N$1243,2,FALSE)</f>
        <v>38.78</v>
      </c>
    </row>
    <row r="745" spans="1:16" x14ac:dyDescent="0.2">
      <c r="A745" s="13">
        <v>36565</v>
      </c>
      <c r="B745">
        <v>39.33</v>
      </c>
      <c r="E745" s="13">
        <f t="shared" si="45"/>
        <v>36794</v>
      </c>
      <c r="F745">
        <f t="shared" si="44"/>
        <v>48.6</v>
      </c>
      <c r="H745" s="13">
        <f t="shared" ca="1" si="46"/>
        <v>36810</v>
      </c>
      <c r="I745">
        <f t="shared" ca="1" si="47"/>
        <v>60.33</v>
      </c>
      <c r="J745">
        <f ca="1">VLOOKUP(H745,'Raw data'!$A$3:$L$1417,5,FALSE)</f>
        <v>23.83</v>
      </c>
      <c r="K745">
        <f ca="1">VLOOKUP($H745,'Raw data'!$A$3:$L$1417,10,FALSE)</f>
        <v>35.869999999999997</v>
      </c>
      <c r="L745">
        <f ca="1">VLOOKUP($H745,'Raw data'!$A$3:$L$1417,3,FALSE)</f>
        <v>61.96</v>
      </c>
      <c r="M745">
        <f ca="1">VLOOKUP($H745,'Raw data'!$A$3:$L$1417,4,FALSE)</f>
        <v>52.03</v>
      </c>
      <c r="N745" t="e">
        <f ca="1">VLOOKUP($H745,'Raw data'!$A$3:$L$1417,2,FALSE)</f>
        <v>#N/A</v>
      </c>
      <c r="O745">
        <f ca="1">VLOOKUP($H745,'Raw data'!$A$3:$L$1417,10,FALSE)</f>
        <v>35.869999999999997</v>
      </c>
      <c r="P745">
        <f ca="1">VLOOKUP($H745,'Raw data'!$M$3:$N$1243,2,FALSE)</f>
        <v>33.97</v>
      </c>
    </row>
    <row r="746" spans="1:16" x14ac:dyDescent="0.2">
      <c r="A746" s="13">
        <v>36566</v>
      </c>
      <c r="B746">
        <v>38.090000000000003</v>
      </c>
      <c r="E746" s="13">
        <f t="shared" si="45"/>
        <v>36795</v>
      </c>
      <c r="F746">
        <f t="shared" si="44"/>
        <v>49.47</v>
      </c>
      <c r="H746" s="13">
        <f t="shared" ca="1" si="46"/>
        <v>36811</v>
      </c>
      <c r="I746">
        <f t="shared" ca="1" si="47"/>
        <v>60.04</v>
      </c>
      <c r="J746">
        <f ca="1">VLOOKUP(H746,'Raw data'!$A$3:$L$1417,5,FALSE)</f>
        <v>22.87</v>
      </c>
      <c r="K746">
        <f ca="1">VLOOKUP($H746,'Raw data'!$A$3:$L$1417,10,FALSE)</f>
        <v>31</v>
      </c>
      <c r="L746">
        <f ca="1">VLOOKUP($H746,'Raw data'!$A$3:$L$1417,3,FALSE)</f>
        <v>60.75</v>
      </c>
      <c r="M746">
        <f ca="1">VLOOKUP($H746,'Raw data'!$A$3:$L$1417,4,FALSE)</f>
        <v>51.5</v>
      </c>
      <c r="N746" t="e">
        <f ca="1">VLOOKUP($H746,'Raw data'!$A$3:$L$1417,2,FALSE)</f>
        <v>#N/A</v>
      </c>
      <c r="O746">
        <f ca="1">VLOOKUP($H746,'Raw data'!$A$3:$L$1417,10,FALSE)</f>
        <v>31</v>
      </c>
      <c r="P746">
        <f ca="1">VLOOKUP($H746,'Raw data'!$M$3:$N$1243,2,FALSE)</f>
        <v>33.86</v>
      </c>
    </row>
    <row r="747" spans="1:16" x14ac:dyDescent="0.2">
      <c r="A747" s="13">
        <v>36567</v>
      </c>
      <c r="B747">
        <v>36.89</v>
      </c>
      <c r="E747" s="13">
        <f t="shared" si="45"/>
        <v>36796</v>
      </c>
      <c r="F747">
        <f t="shared" si="44"/>
        <v>54.9</v>
      </c>
      <c r="H747" s="13">
        <f t="shared" ca="1" si="46"/>
        <v>36812</v>
      </c>
      <c r="I747">
        <f t="shared" ca="1" si="47"/>
        <v>59.36</v>
      </c>
      <c r="J747">
        <f ca="1">VLOOKUP(H747,'Raw data'!$A$3:$L$1417,5,FALSE)</f>
        <v>25.38</v>
      </c>
      <c r="K747">
        <f ca="1">VLOOKUP($H747,'Raw data'!$A$3:$L$1417,10,FALSE)</f>
        <v>32</v>
      </c>
      <c r="L747">
        <f ca="1">VLOOKUP($H747,'Raw data'!$A$3:$L$1417,3,FALSE)</f>
        <v>62.5</v>
      </c>
      <c r="M747">
        <f ca="1">VLOOKUP($H747,'Raw data'!$A$3:$L$1417,4,FALSE)</f>
        <v>51.69</v>
      </c>
      <c r="N747" t="e">
        <f ca="1">VLOOKUP($H747,'Raw data'!$A$3:$L$1417,2,FALSE)</f>
        <v>#N/A</v>
      </c>
      <c r="O747">
        <f ca="1">VLOOKUP($H747,'Raw data'!$A$3:$L$1417,10,FALSE)</f>
        <v>32</v>
      </c>
      <c r="P747">
        <f ca="1">VLOOKUP($H747,'Raw data'!$M$3:$N$1243,2,FALSE)</f>
        <v>35.950000000000003</v>
      </c>
    </row>
    <row r="748" spans="1:16" x14ac:dyDescent="0.2">
      <c r="A748" s="13">
        <v>36570</v>
      </c>
      <c r="B748">
        <v>40.57</v>
      </c>
      <c r="E748" s="13">
        <f t="shared" si="45"/>
        <v>36797</v>
      </c>
      <c r="F748">
        <f t="shared" si="44"/>
        <v>61.45</v>
      </c>
      <c r="H748" s="13">
        <f t="shared" ca="1" si="46"/>
        <v>36815</v>
      </c>
      <c r="I748">
        <f t="shared" ca="1" si="47"/>
        <v>63.01</v>
      </c>
      <c r="J748">
        <f ca="1">VLOOKUP(H748,'Raw data'!$A$3:$L$1417,5,FALSE)</f>
        <v>25.27</v>
      </c>
      <c r="K748">
        <f ca="1">VLOOKUP($H748,'Raw data'!$A$3:$L$1417,10,FALSE)</f>
        <v>35.75</v>
      </c>
      <c r="L748" t="e">
        <f ca="1">VLOOKUP($H748,'Raw data'!$A$3:$L$1417,3,FALSE)</f>
        <v>#N/A</v>
      </c>
      <c r="M748">
        <f ca="1">VLOOKUP($H748,'Raw data'!$A$3:$L$1417,4,FALSE)</f>
        <v>53.4</v>
      </c>
      <c r="N748" t="e">
        <f ca="1">VLOOKUP($H748,'Raw data'!$A$3:$L$1417,2,FALSE)</f>
        <v>#N/A</v>
      </c>
      <c r="O748">
        <f ca="1">VLOOKUP($H748,'Raw data'!$A$3:$L$1417,10,FALSE)</f>
        <v>35.75</v>
      </c>
      <c r="P748">
        <f ca="1">VLOOKUP($H748,'Raw data'!$M$3:$N$1243,2,FALSE)</f>
        <v>36.700000000000003</v>
      </c>
    </row>
    <row r="749" spans="1:16" x14ac:dyDescent="0.2">
      <c r="A749" s="13">
        <v>36571</v>
      </c>
      <c r="B749">
        <v>43.82</v>
      </c>
      <c r="E749" s="13">
        <f t="shared" si="45"/>
        <v>36798</v>
      </c>
      <c r="F749">
        <f t="shared" si="44"/>
        <v>58.6</v>
      </c>
      <c r="H749" s="13">
        <f t="shared" ca="1" si="46"/>
        <v>36816</v>
      </c>
      <c r="I749">
        <f t="shared" ca="1" si="47"/>
        <v>64.34</v>
      </c>
      <c r="J749">
        <f ca="1">VLOOKUP(H749,'Raw data'!$A$3:$L$1417,5,FALSE)</f>
        <v>35.97</v>
      </c>
      <c r="K749">
        <f ca="1">VLOOKUP($H749,'Raw data'!$A$3:$L$1417,10,FALSE)</f>
        <v>42</v>
      </c>
      <c r="L749" t="e">
        <f ca="1">VLOOKUP($H749,'Raw data'!$A$3:$L$1417,3,FALSE)</f>
        <v>#N/A</v>
      </c>
      <c r="M749">
        <f ca="1">VLOOKUP($H749,'Raw data'!$A$3:$L$1417,4,FALSE)</f>
        <v>54.61</v>
      </c>
      <c r="N749" t="e">
        <f ca="1">VLOOKUP($H749,'Raw data'!$A$3:$L$1417,2,FALSE)</f>
        <v>#N/A</v>
      </c>
      <c r="O749">
        <f ca="1">VLOOKUP($H749,'Raw data'!$A$3:$L$1417,10,FALSE)</f>
        <v>42</v>
      </c>
      <c r="P749">
        <f ca="1">VLOOKUP($H749,'Raw data'!$M$3:$N$1243,2,FALSE)</f>
        <v>41.67</v>
      </c>
    </row>
    <row r="750" spans="1:16" x14ac:dyDescent="0.2">
      <c r="A750" s="13">
        <v>36572</v>
      </c>
      <c r="B750">
        <v>39.39</v>
      </c>
      <c r="E750" s="13">
        <f t="shared" si="45"/>
        <v>36801</v>
      </c>
      <c r="F750">
        <f t="shared" si="44"/>
        <v>57.07</v>
      </c>
      <c r="H750" s="13">
        <f t="shared" ca="1" si="46"/>
        <v>36817</v>
      </c>
      <c r="I750">
        <f t="shared" ca="1" si="47"/>
        <v>63.17</v>
      </c>
      <c r="J750">
        <f ca="1">VLOOKUP(H750,'Raw data'!$A$3:$L$1417,5,FALSE)</f>
        <v>36.96</v>
      </c>
      <c r="K750">
        <f ca="1">VLOOKUP($H750,'Raw data'!$A$3:$L$1417,10,FALSE)</f>
        <v>42.54</v>
      </c>
      <c r="L750" t="e">
        <f ca="1">VLOOKUP($H750,'Raw data'!$A$3:$L$1417,3,FALSE)</f>
        <v>#N/A</v>
      </c>
      <c r="M750">
        <f ca="1">VLOOKUP($H750,'Raw data'!$A$3:$L$1417,4,FALSE)</f>
        <v>54.61</v>
      </c>
      <c r="N750" t="e">
        <f ca="1">VLOOKUP($H750,'Raw data'!$A$3:$L$1417,2,FALSE)</f>
        <v>#N/A</v>
      </c>
      <c r="O750">
        <f ca="1">VLOOKUP($H750,'Raw data'!$A$3:$L$1417,10,FALSE)</f>
        <v>42.54</v>
      </c>
      <c r="P750">
        <f ca="1">VLOOKUP($H750,'Raw data'!$M$3:$N$1243,2,FALSE)</f>
        <v>47.42</v>
      </c>
    </row>
    <row r="751" spans="1:16" x14ac:dyDescent="0.2">
      <c r="A751" s="13">
        <v>36573</v>
      </c>
      <c r="B751">
        <v>41.69</v>
      </c>
      <c r="E751" s="13">
        <f t="shared" si="45"/>
        <v>36802</v>
      </c>
      <c r="F751">
        <f t="shared" si="44"/>
        <v>60.02</v>
      </c>
      <c r="H751" s="13">
        <f t="shared" ca="1" si="46"/>
        <v>36818</v>
      </c>
      <c r="I751">
        <f t="shared" ca="1" si="47"/>
        <v>64.239999999999995</v>
      </c>
      <c r="J751">
        <f ca="1">VLOOKUP(H751,'Raw data'!$A$3:$L$1417,5,FALSE)</f>
        <v>35.11</v>
      </c>
      <c r="K751">
        <f ca="1">VLOOKUP($H751,'Raw data'!$A$3:$L$1417,10,FALSE)</f>
        <v>40.630000000000003</v>
      </c>
      <c r="L751" t="e">
        <f ca="1">VLOOKUP($H751,'Raw data'!$A$3:$L$1417,3,FALSE)</f>
        <v>#N/A</v>
      </c>
      <c r="M751">
        <f ca="1">VLOOKUP($H751,'Raw data'!$A$3:$L$1417,4,FALSE)</f>
        <v>56.87</v>
      </c>
      <c r="N751" t="e">
        <f ca="1">VLOOKUP($H751,'Raw data'!$A$3:$L$1417,2,FALSE)</f>
        <v>#N/A</v>
      </c>
      <c r="O751">
        <f ca="1">VLOOKUP($H751,'Raw data'!$A$3:$L$1417,10,FALSE)</f>
        <v>40.630000000000003</v>
      </c>
      <c r="P751">
        <f ca="1">VLOOKUP($H751,'Raw data'!$M$3:$N$1243,2,FALSE)</f>
        <v>48.14</v>
      </c>
    </row>
    <row r="752" spans="1:16" x14ac:dyDescent="0.2">
      <c r="A752" s="13">
        <v>36574</v>
      </c>
      <c r="B752">
        <v>42.61</v>
      </c>
      <c r="E752" s="13">
        <f t="shared" si="45"/>
        <v>36803</v>
      </c>
      <c r="F752">
        <f t="shared" si="44"/>
        <v>57.13</v>
      </c>
      <c r="H752" s="13">
        <f t="shared" ca="1" si="46"/>
        <v>36819</v>
      </c>
      <c r="I752">
        <f t="shared" ca="1" si="47"/>
        <v>58.95</v>
      </c>
      <c r="J752">
        <f ca="1">VLOOKUP(H752,'Raw data'!$A$3:$L$1417,5,FALSE)</f>
        <v>33.01</v>
      </c>
      <c r="K752">
        <f ca="1">VLOOKUP($H752,'Raw data'!$A$3:$L$1417,10,FALSE)</f>
        <v>40</v>
      </c>
      <c r="L752" t="e">
        <f ca="1">VLOOKUP($H752,'Raw data'!$A$3:$L$1417,3,FALSE)</f>
        <v>#N/A</v>
      </c>
      <c r="M752">
        <f ca="1">VLOOKUP($H752,'Raw data'!$A$3:$L$1417,4,FALSE)</f>
        <v>51.41</v>
      </c>
      <c r="N752" t="e">
        <f ca="1">VLOOKUP($H752,'Raw data'!$A$3:$L$1417,2,FALSE)</f>
        <v>#N/A</v>
      </c>
      <c r="O752">
        <f ca="1">VLOOKUP($H752,'Raw data'!$A$3:$L$1417,10,FALSE)</f>
        <v>40</v>
      </c>
      <c r="P752">
        <f ca="1">VLOOKUP($H752,'Raw data'!$M$3:$N$1243,2,FALSE)</f>
        <v>38.229999999999997</v>
      </c>
    </row>
    <row r="753" spans="1:16" x14ac:dyDescent="0.2">
      <c r="A753" s="13">
        <v>36577</v>
      </c>
      <c r="B753">
        <v>39.840000000000003</v>
      </c>
      <c r="E753" s="13">
        <f t="shared" si="45"/>
        <v>36804</v>
      </c>
      <c r="F753">
        <f t="shared" si="44"/>
        <v>62.49</v>
      </c>
      <c r="H753" s="13">
        <f t="shared" ca="1" si="46"/>
        <v>36822</v>
      </c>
      <c r="I753">
        <f t="shared" ca="1" si="47"/>
        <v>67.55</v>
      </c>
      <c r="J753">
        <f ca="1">VLOOKUP(H753,'Raw data'!$A$3:$L$1417,5,FALSE)</f>
        <v>34.49</v>
      </c>
      <c r="K753">
        <f ca="1">VLOOKUP($H753,'Raw data'!$A$3:$L$1417,10,FALSE)</f>
        <v>39</v>
      </c>
      <c r="L753" t="e">
        <f ca="1">VLOOKUP($H753,'Raw data'!$A$3:$L$1417,3,FALSE)</f>
        <v>#N/A</v>
      </c>
      <c r="M753" t="e">
        <f ca="1">VLOOKUP($H753,'Raw data'!$A$3:$L$1417,4,FALSE)</f>
        <v>#N/A</v>
      </c>
      <c r="N753" t="e">
        <f ca="1">VLOOKUP($H753,'Raw data'!$A$3:$L$1417,2,FALSE)</f>
        <v>#N/A</v>
      </c>
      <c r="O753">
        <f ca="1">VLOOKUP($H753,'Raw data'!$A$3:$L$1417,10,FALSE)</f>
        <v>39</v>
      </c>
      <c r="P753">
        <f ca="1">VLOOKUP($H753,'Raw data'!$M$3:$N$1243,2,FALSE)</f>
        <v>39.72</v>
      </c>
    </row>
    <row r="754" spans="1:16" x14ac:dyDescent="0.2">
      <c r="A754" s="13">
        <v>36578</v>
      </c>
      <c r="B754">
        <v>38.17</v>
      </c>
      <c r="E754" s="13">
        <f t="shared" si="45"/>
        <v>36805</v>
      </c>
      <c r="F754">
        <f t="shared" si="44"/>
        <v>59.15</v>
      </c>
      <c r="H754" s="13">
        <f t="shared" ca="1" si="46"/>
        <v>36823</v>
      </c>
      <c r="I754">
        <f t="shared" ca="1" si="47"/>
        <v>67.38</v>
      </c>
      <c r="J754">
        <f ca="1">VLOOKUP(H754,'Raw data'!$A$3:$L$1417,5,FALSE)</f>
        <v>40.450000000000003</v>
      </c>
      <c r="K754">
        <f ca="1">VLOOKUP($H754,'Raw data'!$A$3:$L$1417,10,FALSE)</f>
        <v>43</v>
      </c>
      <c r="L754" t="e">
        <f ca="1">VLOOKUP($H754,'Raw data'!$A$3:$L$1417,3,FALSE)</f>
        <v>#N/A</v>
      </c>
      <c r="M754">
        <f ca="1">VLOOKUP($H754,'Raw data'!$A$3:$L$1417,4,FALSE)</f>
        <v>49.63</v>
      </c>
      <c r="N754" t="e">
        <f ca="1">VLOOKUP($H754,'Raw data'!$A$3:$L$1417,2,FALSE)</f>
        <v>#N/A</v>
      </c>
      <c r="O754">
        <f ca="1">VLOOKUP($H754,'Raw data'!$A$3:$L$1417,10,FALSE)</f>
        <v>43</v>
      </c>
      <c r="P754">
        <f ca="1">VLOOKUP($H754,'Raw data'!$M$3:$N$1243,2,FALSE)</f>
        <v>40.700000000000003</v>
      </c>
    </row>
    <row r="755" spans="1:16" x14ac:dyDescent="0.2">
      <c r="A755" s="13">
        <v>36579</v>
      </c>
      <c r="B755">
        <v>36.86</v>
      </c>
      <c r="E755" s="13">
        <f t="shared" si="45"/>
        <v>36808</v>
      </c>
      <c r="F755">
        <f t="shared" si="44"/>
        <v>60.6</v>
      </c>
      <c r="H755" s="13">
        <f t="shared" ca="1" si="46"/>
        <v>36824</v>
      </c>
      <c r="I755">
        <f t="shared" ca="1" si="47"/>
        <v>60.4</v>
      </c>
      <c r="J755">
        <f ca="1">VLOOKUP(H755,'Raw data'!$A$3:$L$1417,5,FALSE)</f>
        <v>47.29</v>
      </c>
      <c r="K755">
        <f ca="1">VLOOKUP($H755,'Raw data'!$A$3:$L$1417,10,FALSE)</f>
        <v>48.5</v>
      </c>
      <c r="L755">
        <f ca="1">VLOOKUP($H755,'Raw data'!$A$3:$L$1417,3,FALSE)</f>
        <v>59.25</v>
      </c>
      <c r="M755">
        <f ca="1">VLOOKUP($H755,'Raw data'!$A$3:$L$1417,4,FALSE)</f>
        <v>48.88</v>
      </c>
      <c r="N755" t="e">
        <f ca="1">VLOOKUP($H755,'Raw data'!$A$3:$L$1417,2,FALSE)</f>
        <v>#N/A</v>
      </c>
      <c r="O755">
        <f ca="1">VLOOKUP($H755,'Raw data'!$A$3:$L$1417,10,FALSE)</f>
        <v>48.5</v>
      </c>
      <c r="P755">
        <f ca="1">VLOOKUP($H755,'Raw data'!$M$3:$N$1243,2,FALSE)</f>
        <v>44.65</v>
      </c>
    </row>
    <row r="756" spans="1:16" x14ac:dyDescent="0.2">
      <c r="A756" s="13">
        <v>36580</v>
      </c>
      <c r="B756">
        <v>36.090000000000003</v>
      </c>
      <c r="E756" s="13">
        <f t="shared" si="45"/>
        <v>36809</v>
      </c>
      <c r="F756">
        <f t="shared" si="44"/>
        <v>58.18</v>
      </c>
      <c r="H756" s="13">
        <f t="shared" ca="1" si="46"/>
        <v>36825</v>
      </c>
      <c r="I756">
        <f t="shared" ca="1" si="47"/>
        <v>57.83</v>
      </c>
      <c r="J756">
        <f ca="1">VLOOKUP(H756,'Raw data'!$A$3:$L$1417,5,FALSE)</f>
        <v>46.25</v>
      </c>
      <c r="K756">
        <f ca="1">VLOOKUP($H756,'Raw data'!$A$3:$L$1417,10,FALSE)</f>
        <v>46.53</v>
      </c>
      <c r="L756">
        <f ca="1">VLOOKUP($H756,'Raw data'!$A$3:$L$1417,3,FALSE)</f>
        <v>60.94</v>
      </c>
      <c r="M756">
        <f ca="1">VLOOKUP($H756,'Raw data'!$A$3:$L$1417,4,FALSE)</f>
        <v>46.76</v>
      </c>
      <c r="N756" t="e">
        <f ca="1">VLOOKUP($H756,'Raw data'!$A$3:$L$1417,2,FALSE)</f>
        <v>#N/A</v>
      </c>
      <c r="O756">
        <f ca="1">VLOOKUP($H756,'Raw data'!$A$3:$L$1417,10,FALSE)</f>
        <v>46.53</v>
      </c>
      <c r="P756">
        <f ca="1">VLOOKUP($H756,'Raw data'!$M$3:$N$1243,2,FALSE)</f>
        <v>43.49</v>
      </c>
    </row>
    <row r="757" spans="1:16" x14ac:dyDescent="0.2">
      <c r="A757" s="13">
        <v>36581</v>
      </c>
      <c r="B757">
        <v>34.58</v>
      </c>
      <c r="E757" s="13">
        <f t="shared" si="45"/>
        <v>36810</v>
      </c>
      <c r="F757">
        <f t="shared" si="44"/>
        <v>60.33</v>
      </c>
      <c r="H757" s="13">
        <f t="shared" ca="1" si="46"/>
        <v>36826</v>
      </c>
      <c r="I757">
        <f t="shared" ca="1" si="47"/>
        <v>56.46</v>
      </c>
      <c r="J757">
        <f ca="1">VLOOKUP(H757,'Raw data'!$A$3:$L$1417,5,FALSE)</f>
        <v>34.299999999999997</v>
      </c>
      <c r="K757">
        <f ca="1">VLOOKUP($H757,'Raw data'!$A$3:$L$1417,10,FALSE)</f>
        <v>41.33</v>
      </c>
      <c r="L757">
        <f ca="1">VLOOKUP($H757,'Raw data'!$A$3:$L$1417,3,FALSE)</f>
        <v>64.45</v>
      </c>
      <c r="M757">
        <f ca="1">VLOOKUP($H757,'Raw data'!$A$3:$L$1417,4,FALSE)</f>
        <v>52.39</v>
      </c>
      <c r="N757" t="e">
        <f ca="1">VLOOKUP($H757,'Raw data'!$A$3:$L$1417,2,FALSE)</f>
        <v>#N/A</v>
      </c>
      <c r="O757">
        <f ca="1">VLOOKUP($H757,'Raw data'!$A$3:$L$1417,10,FALSE)</f>
        <v>41.33</v>
      </c>
      <c r="P757">
        <f ca="1">VLOOKUP($H757,'Raw data'!$M$3:$N$1243,2,FALSE)</f>
        <v>37.89</v>
      </c>
    </row>
    <row r="758" spans="1:16" x14ac:dyDescent="0.2">
      <c r="A758" s="13">
        <v>36582</v>
      </c>
      <c r="B758">
        <v>28</v>
      </c>
      <c r="E758" s="13">
        <f t="shared" si="45"/>
        <v>36811</v>
      </c>
      <c r="F758">
        <f t="shared" si="44"/>
        <v>60.04</v>
      </c>
      <c r="H758" s="13">
        <f t="shared" ca="1" si="46"/>
        <v>36829</v>
      </c>
      <c r="I758">
        <f t="shared" ca="1" si="47"/>
        <v>61.49</v>
      </c>
      <c r="J758">
        <f ca="1">VLOOKUP(H758,'Raw data'!$A$3:$L$1417,5,FALSE)</f>
        <v>35.01</v>
      </c>
      <c r="K758">
        <f ca="1">VLOOKUP($H758,'Raw data'!$A$3:$L$1417,10,FALSE)</f>
        <v>40.5</v>
      </c>
      <c r="L758" t="e">
        <f ca="1">VLOOKUP($H758,'Raw data'!$A$3:$L$1417,3,FALSE)</f>
        <v>#N/A</v>
      </c>
      <c r="M758">
        <f ca="1">VLOOKUP($H758,'Raw data'!$A$3:$L$1417,4,FALSE)</f>
        <v>48.77</v>
      </c>
      <c r="N758" t="e">
        <f ca="1">VLOOKUP($H758,'Raw data'!$A$3:$L$1417,2,FALSE)</f>
        <v>#N/A</v>
      </c>
      <c r="O758">
        <f ca="1">VLOOKUP($H758,'Raw data'!$A$3:$L$1417,10,FALSE)</f>
        <v>40.5</v>
      </c>
      <c r="P758">
        <f ca="1">VLOOKUP($H758,'Raw data'!$M$3:$N$1243,2,FALSE)</f>
        <v>40.96</v>
      </c>
    </row>
    <row r="759" spans="1:16" x14ac:dyDescent="0.2">
      <c r="A759" s="13">
        <v>36583</v>
      </c>
      <c r="B759">
        <v>28</v>
      </c>
      <c r="E759" s="13">
        <f t="shared" si="45"/>
        <v>36812</v>
      </c>
      <c r="F759">
        <f t="shared" si="44"/>
        <v>59.36</v>
      </c>
      <c r="H759" s="13">
        <f t="shared" ca="1" si="46"/>
        <v>36830</v>
      </c>
      <c r="I759">
        <f t="shared" ca="1" si="47"/>
        <v>66.819999999999993</v>
      </c>
      <c r="J759">
        <f ca="1">VLOOKUP(H759,'Raw data'!$A$3:$L$1417,5,FALSE)</f>
        <v>37.409999999999997</v>
      </c>
      <c r="K759">
        <f ca="1">VLOOKUP($H759,'Raw data'!$A$3:$L$1417,10,FALSE)</f>
        <v>39.92</v>
      </c>
      <c r="L759" t="e">
        <f ca="1">VLOOKUP($H759,'Raw data'!$A$3:$L$1417,3,FALSE)</f>
        <v>#N/A</v>
      </c>
      <c r="M759">
        <f ca="1">VLOOKUP($H759,'Raw data'!$A$3:$L$1417,4,FALSE)</f>
        <v>52.38</v>
      </c>
      <c r="N759" t="e">
        <f ca="1">VLOOKUP($H759,'Raw data'!$A$3:$L$1417,2,FALSE)</f>
        <v>#N/A</v>
      </c>
      <c r="O759">
        <f ca="1">VLOOKUP($H759,'Raw data'!$A$3:$L$1417,10,FALSE)</f>
        <v>39.92</v>
      </c>
      <c r="P759">
        <f ca="1">VLOOKUP($H759,'Raw data'!$M$3:$N$1243,2,FALSE)</f>
        <v>41.93</v>
      </c>
    </row>
    <row r="760" spans="1:16" x14ac:dyDescent="0.2">
      <c r="A760" s="13">
        <v>36584</v>
      </c>
      <c r="B760">
        <v>33.89</v>
      </c>
      <c r="E760" s="13">
        <f t="shared" si="45"/>
        <v>36815</v>
      </c>
      <c r="F760">
        <f t="shared" si="44"/>
        <v>63.01</v>
      </c>
      <c r="H760" s="13">
        <f t="shared" ca="1" si="46"/>
        <v>36831</v>
      </c>
      <c r="I760">
        <f t="shared" ca="1" si="47"/>
        <v>67.739999999999995</v>
      </c>
      <c r="J760">
        <f ca="1">VLOOKUP(H760,'Raw data'!$A$3:$L$1417,5,FALSE)</f>
        <v>37.619999999999997</v>
      </c>
      <c r="K760">
        <f ca="1">VLOOKUP($H760,'Raw data'!$A$3:$L$1417,10,FALSE)</f>
        <v>45.67</v>
      </c>
      <c r="L760" t="e">
        <f ca="1">VLOOKUP($H760,'Raw data'!$A$3:$L$1417,3,FALSE)</f>
        <v>#N/A</v>
      </c>
      <c r="M760">
        <f ca="1">VLOOKUP($H760,'Raw data'!$A$3:$L$1417,4,FALSE)</f>
        <v>52.33</v>
      </c>
      <c r="N760" t="e">
        <f ca="1">VLOOKUP($H760,'Raw data'!$A$3:$L$1417,2,FALSE)</f>
        <v>#N/A</v>
      </c>
      <c r="O760">
        <f ca="1">VLOOKUP($H760,'Raw data'!$A$3:$L$1417,10,FALSE)</f>
        <v>45.67</v>
      </c>
      <c r="P760">
        <f ca="1">VLOOKUP($H760,'Raw data'!$M$3:$N$1243,2,FALSE)</f>
        <v>41.16</v>
      </c>
    </row>
    <row r="761" spans="1:16" x14ac:dyDescent="0.2">
      <c r="A761" s="13">
        <v>36585</v>
      </c>
      <c r="B761">
        <v>32.33</v>
      </c>
      <c r="E761" s="13">
        <f t="shared" si="45"/>
        <v>36816</v>
      </c>
      <c r="F761">
        <f t="shared" si="44"/>
        <v>64.34</v>
      </c>
      <c r="H761" s="13">
        <f t="shared" ca="1" si="46"/>
        <v>36832</v>
      </c>
      <c r="I761">
        <f t="shared" ca="1" si="47"/>
        <v>57.91</v>
      </c>
      <c r="J761">
        <f ca="1">VLOOKUP(H761,'Raw data'!$A$3:$L$1417,5,FALSE)</f>
        <v>42.61</v>
      </c>
      <c r="K761">
        <f ca="1">VLOOKUP($H761,'Raw data'!$A$3:$L$1417,10,FALSE)</f>
        <v>45.6</v>
      </c>
      <c r="L761">
        <f ca="1">VLOOKUP($H761,'Raw data'!$A$3:$L$1417,3,FALSE)</f>
        <v>60.25</v>
      </c>
      <c r="M761">
        <f ca="1">VLOOKUP($H761,'Raw data'!$A$3:$L$1417,4,FALSE)</f>
        <v>50.7</v>
      </c>
      <c r="N761" t="e">
        <f ca="1">VLOOKUP($H761,'Raw data'!$A$3:$L$1417,2,FALSE)</f>
        <v>#N/A</v>
      </c>
      <c r="O761">
        <f ca="1">VLOOKUP($H761,'Raw data'!$A$3:$L$1417,10,FALSE)</f>
        <v>45.6</v>
      </c>
      <c r="P761">
        <f ca="1">VLOOKUP($H761,'Raw data'!$M$3:$N$1243,2,FALSE)</f>
        <v>43.88</v>
      </c>
    </row>
    <row r="762" spans="1:16" x14ac:dyDescent="0.2">
      <c r="A762" s="13">
        <v>36586</v>
      </c>
      <c r="B762">
        <v>30.45</v>
      </c>
      <c r="E762" s="13">
        <f t="shared" si="45"/>
        <v>36817</v>
      </c>
      <c r="F762">
        <f t="shared" si="44"/>
        <v>63.17</v>
      </c>
      <c r="H762" s="13">
        <f t="shared" ca="1" si="46"/>
        <v>36833</v>
      </c>
      <c r="I762">
        <f t="shared" ca="1" si="47"/>
        <v>57.5</v>
      </c>
      <c r="J762">
        <f ca="1">VLOOKUP(H762,'Raw data'!$A$3:$L$1417,5,FALSE)</f>
        <v>39.049999999999997</v>
      </c>
      <c r="K762">
        <f ca="1">VLOOKUP($H762,'Raw data'!$A$3:$L$1417,10,FALSE)</f>
        <v>43.8</v>
      </c>
      <c r="L762" t="e">
        <f ca="1">VLOOKUP($H762,'Raw data'!$A$3:$L$1417,3,FALSE)</f>
        <v>#N/A</v>
      </c>
      <c r="M762">
        <f ca="1">VLOOKUP($H762,'Raw data'!$A$3:$L$1417,4,FALSE)</f>
        <v>50.16</v>
      </c>
      <c r="N762" t="e">
        <f ca="1">VLOOKUP($H762,'Raw data'!$A$3:$L$1417,2,FALSE)</f>
        <v>#N/A</v>
      </c>
      <c r="O762">
        <f ca="1">VLOOKUP($H762,'Raw data'!$A$3:$L$1417,10,FALSE)</f>
        <v>43.8</v>
      </c>
      <c r="P762">
        <f ca="1">VLOOKUP($H762,'Raw data'!$M$3:$N$1243,2,FALSE)</f>
        <v>41.82</v>
      </c>
    </row>
    <row r="763" spans="1:16" x14ac:dyDescent="0.2">
      <c r="A763" s="13">
        <v>36587</v>
      </c>
      <c r="B763">
        <v>30.63</v>
      </c>
      <c r="E763" s="13">
        <f t="shared" si="45"/>
        <v>36818</v>
      </c>
      <c r="F763">
        <f t="shared" si="44"/>
        <v>64.239999999999995</v>
      </c>
      <c r="H763" s="13">
        <f t="shared" ca="1" si="46"/>
        <v>36836</v>
      </c>
      <c r="I763">
        <f t="shared" ca="1" si="47"/>
        <v>60.98</v>
      </c>
      <c r="J763">
        <f ca="1">VLOOKUP(H763,'Raw data'!$A$3:$L$1417,5,FALSE)</f>
        <v>38.64</v>
      </c>
      <c r="K763">
        <f ca="1">VLOOKUP($H763,'Raw data'!$A$3:$L$1417,10,FALSE)</f>
        <v>42.5</v>
      </c>
      <c r="L763" t="e">
        <f ca="1">VLOOKUP($H763,'Raw data'!$A$3:$L$1417,3,FALSE)</f>
        <v>#N/A</v>
      </c>
      <c r="M763">
        <f ca="1">VLOOKUP($H763,'Raw data'!$A$3:$L$1417,4,FALSE)</f>
        <v>48.86</v>
      </c>
      <c r="N763" t="e">
        <f ca="1">VLOOKUP($H763,'Raw data'!$A$3:$L$1417,2,FALSE)</f>
        <v>#N/A</v>
      </c>
      <c r="O763">
        <f ca="1">VLOOKUP($H763,'Raw data'!$A$3:$L$1417,10,FALSE)</f>
        <v>42.5</v>
      </c>
      <c r="P763">
        <f ca="1">VLOOKUP($H763,'Raw data'!$M$3:$N$1243,2,FALSE)</f>
        <v>41.47</v>
      </c>
    </row>
    <row r="764" spans="1:16" x14ac:dyDescent="0.2">
      <c r="A764" s="13">
        <v>36588</v>
      </c>
      <c r="B764">
        <v>32.64</v>
      </c>
      <c r="E764" s="13">
        <f t="shared" si="45"/>
        <v>36819</v>
      </c>
      <c r="F764">
        <f t="shared" si="44"/>
        <v>58.95</v>
      </c>
      <c r="H764" s="13">
        <f t="shared" ca="1" si="46"/>
        <v>36837</v>
      </c>
      <c r="I764">
        <f t="shared" ca="1" si="47"/>
        <v>56.5</v>
      </c>
      <c r="J764">
        <f ca="1">VLOOKUP(H764,'Raw data'!$A$3:$L$1417,5,FALSE)</f>
        <v>31.96</v>
      </c>
      <c r="K764">
        <f ca="1">VLOOKUP($H764,'Raw data'!$A$3:$L$1417,10,FALSE)</f>
        <v>35.86</v>
      </c>
      <c r="L764" t="e">
        <f ca="1">VLOOKUP($H764,'Raw data'!$A$3:$L$1417,3,FALSE)</f>
        <v>#N/A</v>
      </c>
      <c r="M764">
        <f ca="1">VLOOKUP($H764,'Raw data'!$A$3:$L$1417,4,FALSE)</f>
        <v>44.26</v>
      </c>
      <c r="N764" t="e">
        <f ca="1">VLOOKUP($H764,'Raw data'!$A$3:$L$1417,2,FALSE)</f>
        <v>#N/A</v>
      </c>
      <c r="O764">
        <f ca="1">VLOOKUP($H764,'Raw data'!$A$3:$L$1417,10,FALSE)</f>
        <v>35.86</v>
      </c>
      <c r="P764">
        <f ca="1">VLOOKUP($H764,'Raw data'!$M$3:$N$1243,2,FALSE)</f>
        <v>40.32</v>
      </c>
    </row>
    <row r="765" spans="1:16" x14ac:dyDescent="0.2">
      <c r="A765" s="13">
        <v>36589</v>
      </c>
      <c r="B765">
        <v>27.75</v>
      </c>
      <c r="E765" s="13">
        <f t="shared" si="45"/>
        <v>36822</v>
      </c>
      <c r="F765">
        <f t="shared" si="44"/>
        <v>67.55</v>
      </c>
      <c r="H765" s="13">
        <f t="shared" ca="1" si="46"/>
        <v>36838</v>
      </c>
      <c r="I765">
        <f t="shared" ca="1" si="47"/>
        <v>55</v>
      </c>
      <c r="J765">
        <f ca="1">VLOOKUP(H765,'Raw data'!$A$3:$L$1417,5,FALSE)</f>
        <v>36.409999999999997</v>
      </c>
      <c r="K765">
        <f ca="1">VLOOKUP($H765,'Raw data'!$A$3:$L$1417,10,FALSE)</f>
        <v>37.380000000000003</v>
      </c>
      <c r="L765" t="e">
        <f ca="1">VLOOKUP($H765,'Raw data'!$A$3:$L$1417,3,FALSE)</f>
        <v>#N/A</v>
      </c>
      <c r="M765">
        <f ca="1">VLOOKUP($H765,'Raw data'!$A$3:$L$1417,4,FALSE)</f>
        <v>41.14</v>
      </c>
      <c r="N765" t="e">
        <f ca="1">VLOOKUP($H765,'Raw data'!$A$3:$L$1417,2,FALSE)</f>
        <v>#N/A</v>
      </c>
      <c r="O765">
        <f ca="1">VLOOKUP($H765,'Raw data'!$A$3:$L$1417,10,FALSE)</f>
        <v>37.380000000000003</v>
      </c>
      <c r="P765">
        <f ca="1">VLOOKUP($H765,'Raw data'!$M$3:$N$1243,2,FALSE)</f>
        <v>37.74</v>
      </c>
    </row>
    <row r="766" spans="1:16" x14ac:dyDescent="0.2">
      <c r="A766" s="13">
        <v>36590</v>
      </c>
      <c r="B766">
        <v>27.75</v>
      </c>
      <c r="E766" s="13">
        <f t="shared" si="45"/>
        <v>36823</v>
      </c>
      <c r="F766">
        <f t="shared" si="44"/>
        <v>67.38</v>
      </c>
      <c r="H766" s="13">
        <f t="shared" ca="1" si="46"/>
        <v>36839</v>
      </c>
      <c r="I766">
        <f t="shared" ca="1" si="47"/>
        <v>55.23</v>
      </c>
      <c r="J766">
        <f ca="1">VLOOKUP(H766,'Raw data'!$A$3:$L$1417,5,FALSE)</f>
        <v>40.11</v>
      </c>
      <c r="K766">
        <f ca="1">VLOOKUP($H766,'Raw data'!$A$3:$L$1417,10,FALSE)</f>
        <v>40.39</v>
      </c>
      <c r="L766" t="e">
        <f ca="1">VLOOKUP($H766,'Raw data'!$A$3:$L$1417,3,FALSE)</f>
        <v>#N/A</v>
      </c>
      <c r="M766">
        <f ca="1">VLOOKUP($H766,'Raw data'!$A$3:$L$1417,4,FALSE)</f>
        <v>39.880000000000003</v>
      </c>
      <c r="N766" t="e">
        <f ca="1">VLOOKUP($H766,'Raw data'!$A$3:$L$1417,2,FALSE)</f>
        <v>#N/A</v>
      </c>
      <c r="O766">
        <f ca="1">VLOOKUP($H766,'Raw data'!$A$3:$L$1417,10,FALSE)</f>
        <v>40.39</v>
      </c>
      <c r="P766">
        <f ca="1">VLOOKUP($H766,'Raw data'!$M$3:$N$1243,2,FALSE)</f>
        <v>41.16</v>
      </c>
    </row>
    <row r="767" spans="1:16" x14ac:dyDescent="0.2">
      <c r="A767" s="13">
        <v>36591</v>
      </c>
      <c r="B767">
        <v>34.14</v>
      </c>
      <c r="E767" s="13">
        <f t="shared" si="45"/>
        <v>36824</v>
      </c>
      <c r="F767">
        <f t="shared" si="44"/>
        <v>60.4</v>
      </c>
      <c r="H767" s="13">
        <f t="shared" ca="1" si="46"/>
        <v>36840</v>
      </c>
      <c r="I767">
        <f t="shared" ca="1" si="47"/>
        <v>54.32</v>
      </c>
      <c r="J767">
        <f ca="1">VLOOKUP(H767,'Raw data'!$A$3:$L$1417,5,FALSE)</f>
        <v>40.24</v>
      </c>
      <c r="K767">
        <f ca="1">VLOOKUP($H767,'Raw data'!$A$3:$L$1417,10,FALSE)</f>
        <v>40.97</v>
      </c>
      <c r="L767" t="e">
        <f ca="1">VLOOKUP($H767,'Raw data'!$A$3:$L$1417,3,FALSE)</f>
        <v>#N/A</v>
      </c>
      <c r="M767">
        <f ca="1">VLOOKUP($H767,'Raw data'!$A$3:$L$1417,4,FALSE)</f>
        <v>36</v>
      </c>
      <c r="N767" t="e">
        <f ca="1">VLOOKUP($H767,'Raw data'!$A$3:$L$1417,2,FALSE)</f>
        <v>#N/A</v>
      </c>
      <c r="O767">
        <f ca="1">VLOOKUP($H767,'Raw data'!$A$3:$L$1417,10,FALSE)</f>
        <v>40.97</v>
      </c>
      <c r="P767">
        <f ca="1">VLOOKUP($H767,'Raw data'!$M$3:$N$1243,2,FALSE)</f>
        <v>42.81</v>
      </c>
    </row>
    <row r="768" spans="1:16" x14ac:dyDescent="0.2">
      <c r="A768" s="13">
        <v>36592</v>
      </c>
      <c r="B768">
        <v>32.86</v>
      </c>
      <c r="E768" s="13">
        <f t="shared" si="45"/>
        <v>36825</v>
      </c>
      <c r="F768">
        <f t="shared" si="44"/>
        <v>57.83</v>
      </c>
      <c r="H768" s="13">
        <f t="shared" ca="1" si="46"/>
        <v>36843</v>
      </c>
      <c r="I768">
        <f t="shared" ca="1" si="47"/>
        <v>62.58</v>
      </c>
      <c r="J768">
        <f ca="1">VLOOKUP(H768,'Raw data'!$A$3:$L$1417,5,FALSE)</f>
        <v>46.12</v>
      </c>
      <c r="K768">
        <f ca="1">VLOOKUP($H768,'Raw data'!$A$3:$L$1417,10,FALSE)</f>
        <v>46.33</v>
      </c>
      <c r="L768">
        <f ca="1">VLOOKUP($H768,'Raw data'!$A$3:$L$1417,3,FALSE)</f>
        <v>64</v>
      </c>
      <c r="M768">
        <f ca="1">VLOOKUP($H768,'Raw data'!$A$3:$L$1417,4,FALSE)</f>
        <v>48.48</v>
      </c>
      <c r="N768" t="e">
        <f ca="1">VLOOKUP($H768,'Raw data'!$A$3:$L$1417,2,FALSE)</f>
        <v>#N/A</v>
      </c>
      <c r="O768">
        <f ca="1">VLOOKUP($H768,'Raw data'!$A$3:$L$1417,10,FALSE)</f>
        <v>46.33</v>
      </c>
      <c r="P768">
        <f ca="1">VLOOKUP($H768,'Raw data'!$M$3:$N$1243,2,FALSE)</f>
        <v>46.94</v>
      </c>
    </row>
    <row r="769" spans="1:16" x14ac:dyDescent="0.2">
      <c r="A769" s="13">
        <v>36593</v>
      </c>
      <c r="B769">
        <v>31.75</v>
      </c>
      <c r="E769" s="13">
        <f t="shared" si="45"/>
        <v>36826</v>
      </c>
      <c r="F769">
        <f t="shared" si="44"/>
        <v>56.46</v>
      </c>
      <c r="H769" s="13">
        <f t="shared" ca="1" si="46"/>
        <v>36844</v>
      </c>
      <c r="I769">
        <f t="shared" ca="1" si="47"/>
        <v>54.51</v>
      </c>
      <c r="J769">
        <f ca="1">VLOOKUP(H769,'Raw data'!$A$3:$L$1417,5,FALSE)</f>
        <v>46</v>
      </c>
      <c r="K769">
        <f ca="1">VLOOKUP($H769,'Raw data'!$A$3:$L$1417,10,FALSE)</f>
        <v>46.3</v>
      </c>
      <c r="L769" t="e">
        <f ca="1">VLOOKUP($H769,'Raw data'!$A$3:$L$1417,3,FALSE)</f>
        <v>#N/A</v>
      </c>
      <c r="M769">
        <f ca="1">VLOOKUP($H769,'Raw data'!$A$3:$L$1417,4,FALSE)</f>
        <v>52.89</v>
      </c>
      <c r="N769" t="e">
        <f ca="1">VLOOKUP($H769,'Raw data'!$A$3:$L$1417,2,FALSE)</f>
        <v>#N/A</v>
      </c>
      <c r="O769">
        <f ca="1">VLOOKUP($H769,'Raw data'!$A$3:$L$1417,10,FALSE)</f>
        <v>46.3</v>
      </c>
      <c r="P769">
        <f ca="1">VLOOKUP($H769,'Raw data'!$M$3:$N$1243,2,FALSE)</f>
        <v>45.52</v>
      </c>
    </row>
    <row r="770" spans="1:16" x14ac:dyDescent="0.2">
      <c r="A770" s="13">
        <v>36594</v>
      </c>
      <c r="B770">
        <v>29.85</v>
      </c>
      <c r="E770" s="13">
        <f t="shared" si="45"/>
        <v>36829</v>
      </c>
      <c r="F770">
        <f t="shared" si="44"/>
        <v>61.49</v>
      </c>
      <c r="H770" s="13">
        <f t="shared" ca="1" si="46"/>
        <v>36845</v>
      </c>
      <c r="I770">
        <f t="shared" ca="1" si="47"/>
        <v>55.69</v>
      </c>
      <c r="J770">
        <f ca="1">VLOOKUP(H770,'Raw data'!$A$3:$L$1417,5,FALSE)</f>
        <v>37.93</v>
      </c>
      <c r="K770">
        <f ca="1">VLOOKUP($H770,'Raw data'!$A$3:$L$1417,10,FALSE)</f>
        <v>42</v>
      </c>
      <c r="L770">
        <f ca="1">VLOOKUP($H770,'Raw data'!$A$3:$L$1417,3,FALSE)</f>
        <v>61.5</v>
      </c>
      <c r="M770">
        <f ca="1">VLOOKUP($H770,'Raw data'!$A$3:$L$1417,4,FALSE)</f>
        <v>48.92</v>
      </c>
      <c r="N770" t="e">
        <f ca="1">VLOOKUP($H770,'Raw data'!$A$3:$L$1417,2,FALSE)</f>
        <v>#N/A</v>
      </c>
      <c r="O770">
        <f ca="1">VLOOKUP($H770,'Raw data'!$A$3:$L$1417,10,FALSE)</f>
        <v>42</v>
      </c>
      <c r="P770">
        <f ca="1">VLOOKUP($H770,'Raw data'!$M$3:$N$1243,2,FALSE)</f>
        <v>43.65</v>
      </c>
    </row>
    <row r="771" spans="1:16" x14ac:dyDescent="0.2">
      <c r="A771" s="13">
        <v>36595</v>
      </c>
      <c r="B771">
        <v>29.41</v>
      </c>
      <c r="E771" s="13">
        <f t="shared" si="45"/>
        <v>36830</v>
      </c>
      <c r="F771">
        <f t="shared" si="44"/>
        <v>66.819999999999993</v>
      </c>
      <c r="H771" s="13">
        <f t="shared" ca="1" si="46"/>
        <v>36846</v>
      </c>
      <c r="I771">
        <f t="shared" ca="1" si="47"/>
        <v>55.87</v>
      </c>
      <c r="J771">
        <f ca="1">VLOOKUP(H771,'Raw data'!$A$3:$L$1417,5,FALSE)</f>
        <v>49.66</v>
      </c>
      <c r="K771">
        <f ca="1">VLOOKUP($H771,'Raw data'!$A$3:$L$1417,10,FALSE)</f>
        <v>48.94</v>
      </c>
      <c r="L771" t="e">
        <f ca="1">VLOOKUP($H771,'Raw data'!$A$3:$L$1417,3,FALSE)</f>
        <v>#N/A</v>
      </c>
      <c r="M771">
        <f ca="1">VLOOKUP($H771,'Raw data'!$A$3:$L$1417,4,FALSE)</f>
        <v>42.73</v>
      </c>
      <c r="N771" t="e">
        <f ca="1">VLOOKUP($H771,'Raw data'!$A$3:$L$1417,2,FALSE)</f>
        <v>#N/A</v>
      </c>
      <c r="O771">
        <f ca="1">VLOOKUP($H771,'Raw data'!$A$3:$L$1417,10,FALSE)</f>
        <v>48.94</v>
      </c>
      <c r="P771">
        <f ca="1">VLOOKUP($H771,'Raw data'!$M$3:$N$1243,2,FALSE)</f>
        <v>52.81</v>
      </c>
    </row>
    <row r="772" spans="1:16" x14ac:dyDescent="0.2">
      <c r="A772" s="13">
        <v>36596</v>
      </c>
      <c r="B772">
        <v>25.35</v>
      </c>
      <c r="E772" s="13">
        <f t="shared" si="45"/>
        <v>36831</v>
      </c>
      <c r="F772">
        <f t="shared" ref="F772:F835" si="48">VLOOKUP(E772,$A$3:$B$1257,2,FALSE)</f>
        <v>67.739999999999995</v>
      </c>
      <c r="H772" s="13">
        <f t="shared" ca="1" si="46"/>
        <v>36847</v>
      </c>
      <c r="I772">
        <f t="shared" ca="1" si="47"/>
        <v>54.21</v>
      </c>
      <c r="J772">
        <f ca="1">VLOOKUP(H772,'Raw data'!$A$3:$L$1417,5,FALSE)</f>
        <v>45.56</v>
      </c>
      <c r="K772">
        <f ca="1">VLOOKUP($H772,'Raw data'!$A$3:$L$1417,10,FALSE)</f>
        <v>45.98</v>
      </c>
      <c r="L772">
        <f ca="1">VLOOKUP($H772,'Raw data'!$A$3:$L$1417,3,FALSE)</f>
        <v>64.67</v>
      </c>
      <c r="M772">
        <f ca="1">VLOOKUP($H772,'Raw data'!$A$3:$L$1417,4,FALSE)</f>
        <v>47.4</v>
      </c>
      <c r="N772" t="e">
        <f ca="1">VLOOKUP($H772,'Raw data'!$A$3:$L$1417,2,FALSE)</f>
        <v>#N/A</v>
      </c>
      <c r="O772">
        <f ca="1">VLOOKUP($H772,'Raw data'!$A$3:$L$1417,10,FALSE)</f>
        <v>45.98</v>
      </c>
      <c r="P772">
        <f ca="1">VLOOKUP($H772,'Raw data'!$M$3:$N$1243,2,FALSE)</f>
        <v>47.41</v>
      </c>
    </row>
    <row r="773" spans="1:16" x14ac:dyDescent="0.2">
      <c r="A773" s="13">
        <v>36597</v>
      </c>
      <c r="B773">
        <v>25.35</v>
      </c>
      <c r="E773" s="13">
        <f t="shared" ref="E773:E836" si="49">CHOOSE(IF(WEEKDAY(E772+1,2)=6,1,IF(WEEKDAY(E772+1,2)=7,2,3)),IF(ISNUMBER(MATCH(E772+3,$Q$3:$Q$56,0)),E772+4,E772+3),IF(ISNUMBER(MATCH(E772+2,$Q$3:$Q$56,0)),E772+3,E772+2),IF(ISNUMBER(MATCH(E772+1,$Q$3:$Q$56,0)),E772+2,E772+1))</f>
        <v>36832</v>
      </c>
      <c r="F773">
        <f t="shared" si="48"/>
        <v>57.91</v>
      </c>
      <c r="H773" s="13">
        <f t="shared" ref="H773:H836" ca="1" si="50">OFFSET($E$3,IF(ISNUMBER(VLOOKUP(OFFSET($E$3,MATCH(H772,$E$3:$E$1028,0),0),$E$3:$F$1067,2,FALSE)),MATCH(H772,$E$3:$E$1028,0),MATCH(H772,$E$3:$E$1028,0)+1),0)</f>
        <v>36850</v>
      </c>
      <c r="I773">
        <f t="shared" ref="I773:I836" ca="1" si="51">VLOOKUP(H773,$A$3:$B$1257,2,FALSE)</f>
        <v>69.23</v>
      </c>
      <c r="J773">
        <f ca="1">VLOOKUP(H773,'Raw data'!$A$3:$L$1417,5,FALSE)</f>
        <v>47.49</v>
      </c>
      <c r="K773">
        <f ca="1">VLOOKUP($H773,'Raw data'!$A$3:$L$1417,10,FALSE)</f>
        <v>49.57</v>
      </c>
      <c r="L773" t="e">
        <f ca="1">VLOOKUP($H773,'Raw data'!$A$3:$L$1417,3,FALSE)</f>
        <v>#N/A</v>
      </c>
      <c r="M773">
        <f ca="1">VLOOKUP($H773,'Raw data'!$A$3:$L$1417,4,FALSE)</f>
        <v>51.16</v>
      </c>
      <c r="N773" t="e">
        <f ca="1">VLOOKUP($H773,'Raw data'!$A$3:$L$1417,2,FALSE)</f>
        <v>#N/A</v>
      </c>
      <c r="O773">
        <f ca="1">VLOOKUP($H773,'Raw data'!$A$3:$L$1417,10,FALSE)</f>
        <v>49.57</v>
      </c>
      <c r="P773">
        <f ca="1">VLOOKUP($H773,'Raw data'!$M$3:$N$1243,2,FALSE)</f>
        <v>52.53</v>
      </c>
    </row>
    <row r="774" spans="1:16" x14ac:dyDescent="0.2">
      <c r="A774" s="13">
        <v>36598</v>
      </c>
      <c r="B774">
        <v>33.200000000000003</v>
      </c>
      <c r="E774" s="13">
        <f t="shared" si="49"/>
        <v>36833</v>
      </c>
      <c r="F774">
        <f t="shared" si="48"/>
        <v>57.5</v>
      </c>
      <c r="H774" s="13">
        <f t="shared" ca="1" si="50"/>
        <v>36851</v>
      </c>
      <c r="I774">
        <f t="shared" ca="1" si="51"/>
        <v>66.17</v>
      </c>
      <c r="J774">
        <f ca="1">VLOOKUP(H774,'Raw data'!$A$3:$L$1417,5,FALSE)</f>
        <v>63.23</v>
      </c>
      <c r="K774">
        <f ca="1">VLOOKUP($H774,'Raw data'!$A$3:$L$1417,10,FALSE)</f>
        <v>70</v>
      </c>
      <c r="L774" t="e">
        <f ca="1">VLOOKUP($H774,'Raw data'!$A$3:$L$1417,3,FALSE)</f>
        <v>#N/A</v>
      </c>
      <c r="M774">
        <f ca="1">VLOOKUP($H774,'Raw data'!$A$3:$L$1417,4,FALSE)</f>
        <v>57.33</v>
      </c>
      <c r="N774" t="e">
        <f ca="1">VLOOKUP($H774,'Raw data'!$A$3:$L$1417,2,FALSE)</f>
        <v>#N/A</v>
      </c>
      <c r="O774">
        <f ca="1">VLOOKUP($H774,'Raw data'!$A$3:$L$1417,10,FALSE)</f>
        <v>70</v>
      </c>
      <c r="P774">
        <f ca="1">VLOOKUP($H774,'Raw data'!$M$3:$N$1243,2,FALSE)</f>
        <v>62.36</v>
      </c>
    </row>
    <row r="775" spans="1:16" x14ac:dyDescent="0.2">
      <c r="A775" s="13">
        <v>36599</v>
      </c>
      <c r="B775">
        <v>30.48</v>
      </c>
      <c r="E775" s="13">
        <f t="shared" si="49"/>
        <v>36836</v>
      </c>
      <c r="F775">
        <f t="shared" si="48"/>
        <v>60.98</v>
      </c>
      <c r="H775" s="13">
        <f t="shared" ca="1" si="50"/>
        <v>36852</v>
      </c>
      <c r="I775">
        <f t="shared" ca="1" si="51"/>
        <v>60.14</v>
      </c>
      <c r="J775">
        <f ca="1">VLOOKUP(H775,'Raw data'!$A$3:$L$1417,5,FALSE)</f>
        <v>64.23</v>
      </c>
      <c r="K775">
        <f ca="1">VLOOKUP($H775,'Raw data'!$A$3:$L$1417,10,FALSE)</f>
        <v>65</v>
      </c>
      <c r="L775">
        <f ca="1">VLOOKUP($H775,'Raw data'!$A$3:$L$1417,3,FALSE)</f>
        <v>63.5</v>
      </c>
      <c r="M775">
        <f ca="1">VLOOKUP($H775,'Raw data'!$A$3:$L$1417,4,FALSE)</f>
        <v>52.73</v>
      </c>
      <c r="N775" t="e">
        <f ca="1">VLOOKUP($H775,'Raw data'!$A$3:$L$1417,2,FALSE)</f>
        <v>#N/A</v>
      </c>
      <c r="O775">
        <f ca="1">VLOOKUP($H775,'Raw data'!$A$3:$L$1417,10,FALSE)</f>
        <v>65</v>
      </c>
      <c r="P775">
        <f ca="1">VLOOKUP($H775,'Raw data'!$M$3:$N$1243,2,FALSE)</f>
        <v>56.03</v>
      </c>
    </row>
    <row r="776" spans="1:16" x14ac:dyDescent="0.2">
      <c r="A776" s="13">
        <v>36600</v>
      </c>
      <c r="B776">
        <v>32.1</v>
      </c>
      <c r="E776" s="13">
        <f t="shared" si="49"/>
        <v>36837</v>
      </c>
      <c r="F776">
        <f t="shared" si="48"/>
        <v>56.5</v>
      </c>
      <c r="H776" s="13">
        <f t="shared" ca="1" si="50"/>
        <v>36854</v>
      </c>
      <c r="I776">
        <f t="shared" ca="1" si="51"/>
        <v>55</v>
      </c>
      <c r="J776">
        <f ca="1">VLOOKUP(H776,'Raw data'!$A$3:$L$1417,5,FALSE)</f>
        <v>25.38</v>
      </c>
      <c r="K776">
        <f ca="1">VLOOKUP($H776,'Raw data'!$A$3:$L$1417,10,FALSE)</f>
        <v>30.56</v>
      </c>
      <c r="L776" t="e">
        <f ca="1">VLOOKUP($H776,'Raw data'!$A$3:$L$1417,3,FALSE)</f>
        <v>#N/A</v>
      </c>
      <c r="M776">
        <f ca="1">VLOOKUP($H776,'Raw data'!$A$3:$L$1417,4,FALSE)</f>
        <v>43.44</v>
      </c>
      <c r="N776" t="e">
        <f ca="1">VLOOKUP($H776,'Raw data'!$A$3:$L$1417,2,FALSE)</f>
        <v>#N/A</v>
      </c>
      <c r="O776">
        <f ca="1">VLOOKUP($H776,'Raw data'!$A$3:$L$1417,10,FALSE)</f>
        <v>30.56</v>
      </c>
      <c r="P776">
        <f ca="1">VLOOKUP($H776,'Raw data'!$M$3:$N$1243,2,FALSE)</f>
        <v>30.4</v>
      </c>
    </row>
    <row r="777" spans="1:16" x14ac:dyDescent="0.2">
      <c r="A777" s="13">
        <v>36601</v>
      </c>
      <c r="B777">
        <v>28.78</v>
      </c>
      <c r="E777" s="13">
        <f t="shared" si="49"/>
        <v>36838</v>
      </c>
      <c r="F777">
        <f t="shared" si="48"/>
        <v>55</v>
      </c>
      <c r="H777" s="13">
        <f t="shared" ca="1" si="50"/>
        <v>36857</v>
      </c>
      <c r="I777">
        <f t="shared" ca="1" si="51"/>
        <v>58.75</v>
      </c>
      <c r="J777">
        <f ca="1">VLOOKUP(H777,'Raw data'!$A$3:$L$1417,5,FALSE)</f>
        <v>36.380000000000003</v>
      </c>
      <c r="K777">
        <f ca="1">VLOOKUP($H777,'Raw data'!$A$3:$L$1417,10,FALSE)</f>
        <v>35.83</v>
      </c>
      <c r="L777" t="e">
        <f ca="1">VLOOKUP($H777,'Raw data'!$A$3:$L$1417,3,FALSE)</f>
        <v>#N/A</v>
      </c>
      <c r="M777">
        <f ca="1">VLOOKUP($H777,'Raw data'!$A$3:$L$1417,4,FALSE)</f>
        <v>48.75</v>
      </c>
      <c r="N777">
        <f ca="1">VLOOKUP($H777,'Raw data'!$A$3:$L$1417,2,FALSE)</f>
        <v>68.75</v>
      </c>
      <c r="O777">
        <f ca="1">VLOOKUP($H777,'Raw data'!$A$3:$L$1417,10,FALSE)</f>
        <v>35.83</v>
      </c>
      <c r="P777">
        <f ca="1">VLOOKUP($H777,'Raw data'!$M$3:$N$1243,2,FALSE)</f>
        <v>38.700000000000003</v>
      </c>
    </row>
    <row r="778" spans="1:16" x14ac:dyDescent="0.2">
      <c r="A778" s="13">
        <v>36602</v>
      </c>
      <c r="B778">
        <v>31.15</v>
      </c>
      <c r="E778" s="13">
        <f t="shared" si="49"/>
        <v>36839</v>
      </c>
      <c r="F778">
        <f t="shared" si="48"/>
        <v>55.23</v>
      </c>
      <c r="H778" s="13">
        <f t="shared" ca="1" si="50"/>
        <v>36858</v>
      </c>
      <c r="I778">
        <f t="shared" ca="1" si="51"/>
        <v>56.25</v>
      </c>
      <c r="J778">
        <f ca="1">VLOOKUP(H778,'Raw data'!$A$3:$L$1417,5,FALSE)</f>
        <v>34.78</v>
      </c>
      <c r="K778">
        <f ca="1">VLOOKUP($H778,'Raw data'!$A$3:$L$1417,10,FALSE)</f>
        <v>37.83</v>
      </c>
      <c r="L778">
        <f ca="1">VLOOKUP($H778,'Raw data'!$A$3:$L$1417,3,FALSE)</f>
        <v>57.25</v>
      </c>
      <c r="M778">
        <f ca="1">VLOOKUP($H778,'Raw data'!$A$3:$L$1417,4,FALSE)</f>
        <v>43.07</v>
      </c>
      <c r="N778">
        <f ca="1">VLOOKUP($H778,'Raw data'!$A$3:$L$1417,2,FALSE)</f>
        <v>59.92</v>
      </c>
      <c r="O778">
        <f ca="1">VLOOKUP($H778,'Raw data'!$A$3:$L$1417,10,FALSE)</f>
        <v>37.83</v>
      </c>
      <c r="P778">
        <f ca="1">VLOOKUP($H778,'Raw data'!$M$3:$N$1243,2,FALSE)</f>
        <v>35.94</v>
      </c>
    </row>
    <row r="779" spans="1:16" x14ac:dyDescent="0.2">
      <c r="A779" s="13">
        <v>36605</v>
      </c>
      <c r="B779">
        <v>30.33</v>
      </c>
      <c r="E779" s="13">
        <f t="shared" si="49"/>
        <v>36840</v>
      </c>
      <c r="F779">
        <f t="shared" si="48"/>
        <v>54.32</v>
      </c>
      <c r="H779" s="13">
        <f t="shared" ca="1" si="50"/>
        <v>36859</v>
      </c>
      <c r="I779">
        <f t="shared" ca="1" si="51"/>
        <v>56.13</v>
      </c>
      <c r="J779">
        <f ca="1">VLOOKUP(H779,'Raw data'!$A$3:$L$1417,5,FALSE)</f>
        <v>53.35</v>
      </c>
      <c r="K779">
        <f ca="1">VLOOKUP($H779,'Raw data'!$A$3:$L$1417,10,FALSE)</f>
        <v>52</v>
      </c>
      <c r="L779">
        <f ca="1">VLOOKUP($H779,'Raw data'!$A$3:$L$1417,3,FALSE)</f>
        <v>56.96</v>
      </c>
      <c r="M779">
        <f ca="1">VLOOKUP($H779,'Raw data'!$A$3:$L$1417,4,FALSE)</f>
        <v>43.86</v>
      </c>
      <c r="N779">
        <f ca="1">VLOOKUP($H779,'Raw data'!$A$3:$L$1417,2,FALSE)</f>
        <v>58</v>
      </c>
      <c r="O779">
        <f ca="1">VLOOKUP($H779,'Raw data'!$A$3:$L$1417,10,FALSE)</f>
        <v>52</v>
      </c>
      <c r="P779">
        <f ca="1">VLOOKUP($H779,'Raw data'!$M$3:$N$1243,2,FALSE)</f>
        <v>41.19</v>
      </c>
    </row>
    <row r="780" spans="1:16" x14ac:dyDescent="0.2">
      <c r="A780" s="13">
        <v>36606</v>
      </c>
      <c r="B780">
        <v>32.049999999999997</v>
      </c>
      <c r="E780" s="13">
        <f t="shared" si="49"/>
        <v>36843</v>
      </c>
      <c r="F780">
        <f t="shared" si="48"/>
        <v>62.58</v>
      </c>
      <c r="H780" s="13">
        <f t="shared" ca="1" si="50"/>
        <v>36860</v>
      </c>
      <c r="I780">
        <f t="shared" ca="1" si="51"/>
        <v>58.07</v>
      </c>
      <c r="J780">
        <f ca="1">VLOOKUP(H780,'Raw data'!$A$3:$L$1417,5,FALSE)</f>
        <v>53.05</v>
      </c>
      <c r="K780">
        <f ca="1">VLOOKUP($H780,'Raw data'!$A$3:$L$1417,10,FALSE)</f>
        <v>50.29</v>
      </c>
      <c r="L780">
        <f ca="1">VLOOKUP($H780,'Raw data'!$A$3:$L$1417,3,FALSE)</f>
        <v>59.3</v>
      </c>
      <c r="M780">
        <f ca="1">VLOOKUP($H780,'Raw data'!$A$3:$L$1417,4,FALSE)</f>
        <v>46.38</v>
      </c>
      <c r="N780" t="e">
        <f ca="1">VLOOKUP($H780,'Raw data'!$A$3:$L$1417,2,FALSE)</f>
        <v>#N/A</v>
      </c>
      <c r="O780">
        <f ca="1">VLOOKUP($H780,'Raw data'!$A$3:$L$1417,10,FALSE)</f>
        <v>50.29</v>
      </c>
      <c r="P780">
        <f ca="1">VLOOKUP($H780,'Raw data'!$M$3:$N$1243,2,FALSE)</f>
        <v>45.06</v>
      </c>
    </row>
    <row r="781" spans="1:16" x14ac:dyDescent="0.2">
      <c r="A781" s="13">
        <v>36607</v>
      </c>
      <c r="B781">
        <v>30.65</v>
      </c>
      <c r="E781" s="13">
        <f t="shared" si="49"/>
        <v>36844</v>
      </c>
      <c r="F781">
        <f t="shared" si="48"/>
        <v>54.51</v>
      </c>
      <c r="H781" s="13">
        <f t="shared" ca="1" si="50"/>
        <v>36861</v>
      </c>
      <c r="I781">
        <f t="shared" ca="1" si="51"/>
        <v>56.93</v>
      </c>
      <c r="J781">
        <f ca="1">VLOOKUP(H781,'Raw data'!$A$3:$L$1417,5,FALSE)</f>
        <v>47.56</v>
      </c>
      <c r="K781">
        <f ca="1">VLOOKUP($H781,'Raw data'!$A$3:$L$1417,10,FALSE)</f>
        <v>48.13</v>
      </c>
      <c r="L781">
        <f ca="1">VLOOKUP($H781,'Raw data'!$A$3:$L$1417,3,FALSE)</f>
        <v>62.03</v>
      </c>
      <c r="M781">
        <f ca="1">VLOOKUP($H781,'Raw data'!$A$3:$L$1417,4,FALSE)</f>
        <v>48.48</v>
      </c>
      <c r="N781">
        <f ca="1">VLOOKUP($H781,'Raw data'!$A$3:$L$1417,2,FALSE)</f>
        <v>67.52</v>
      </c>
      <c r="O781">
        <f ca="1">VLOOKUP($H781,'Raw data'!$A$3:$L$1417,10,FALSE)</f>
        <v>48.13</v>
      </c>
      <c r="P781">
        <f ca="1">VLOOKUP($H781,'Raw data'!$M$3:$N$1243,2,FALSE)</f>
        <v>42.91</v>
      </c>
    </row>
    <row r="782" spans="1:16" x14ac:dyDescent="0.2">
      <c r="A782" s="13">
        <v>36608</v>
      </c>
      <c r="B782">
        <v>31.92</v>
      </c>
      <c r="E782" s="13">
        <f t="shared" si="49"/>
        <v>36845</v>
      </c>
      <c r="F782">
        <f t="shared" si="48"/>
        <v>55.69</v>
      </c>
      <c r="H782" s="13">
        <f t="shared" ca="1" si="50"/>
        <v>36864</v>
      </c>
      <c r="I782">
        <f t="shared" ca="1" si="51"/>
        <v>62.42</v>
      </c>
      <c r="J782">
        <f ca="1">VLOOKUP(H782,'Raw data'!$A$3:$L$1417,5,FALSE)</f>
        <v>50.45</v>
      </c>
      <c r="K782">
        <f ca="1">VLOOKUP($H782,'Raw data'!$A$3:$L$1417,10,FALSE)</f>
        <v>51</v>
      </c>
      <c r="L782">
        <f ca="1">VLOOKUP($H782,'Raw data'!$A$3:$L$1417,3,FALSE)</f>
        <v>63.5</v>
      </c>
      <c r="M782">
        <f ca="1">VLOOKUP($H782,'Raw data'!$A$3:$L$1417,4,FALSE)</f>
        <v>51.17</v>
      </c>
      <c r="N782">
        <f ca="1">VLOOKUP($H782,'Raw data'!$A$3:$L$1417,2,FALSE)</f>
        <v>62.75</v>
      </c>
      <c r="O782">
        <f ca="1">VLOOKUP($H782,'Raw data'!$A$3:$L$1417,10,FALSE)</f>
        <v>51</v>
      </c>
      <c r="P782">
        <f ca="1">VLOOKUP($H782,'Raw data'!$M$3:$N$1243,2,FALSE)</f>
        <v>47.53</v>
      </c>
    </row>
    <row r="783" spans="1:16" x14ac:dyDescent="0.2">
      <c r="A783" s="13">
        <v>36609</v>
      </c>
      <c r="B783">
        <v>32.200000000000003</v>
      </c>
      <c r="E783" s="13">
        <f t="shared" si="49"/>
        <v>36846</v>
      </c>
      <c r="F783">
        <f t="shared" si="48"/>
        <v>55.87</v>
      </c>
      <c r="H783" s="13">
        <f t="shared" ca="1" si="50"/>
        <v>36865</v>
      </c>
      <c r="I783">
        <f t="shared" ca="1" si="51"/>
        <v>67.14</v>
      </c>
      <c r="J783">
        <f ca="1">VLOOKUP(H783,'Raw data'!$A$3:$L$1417,5,FALSE)</f>
        <v>71.92</v>
      </c>
      <c r="K783">
        <f ca="1">VLOOKUP($H783,'Raw data'!$A$3:$L$1417,10,FALSE)</f>
        <v>77.430000000000007</v>
      </c>
      <c r="L783">
        <f ca="1">VLOOKUP($H783,'Raw data'!$A$3:$L$1417,3,FALSE)</f>
        <v>70.25</v>
      </c>
      <c r="M783">
        <f ca="1">VLOOKUP($H783,'Raw data'!$A$3:$L$1417,4,FALSE)</f>
        <v>57.24</v>
      </c>
      <c r="N783" t="e">
        <f ca="1">VLOOKUP($H783,'Raw data'!$A$3:$L$1417,2,FALSE)</f>
        <v>#N/A</v>
      </c>
      <c r="O783">
        <f ca="1">VLOOKUP($H783,'Raw data'!$A$3:$L$1417,10,FALSE)</f>
        <v>77.430000000000007</v>
      </c>
      <c r="P783">
        <f ca="1">VLOOKUP($H783,'Raw data'!$M$3:$N$1243,2,FALSE)</f>
        <v>63.86</v>
      </c>
    </row>
    <row r="784" spans="1:16" x14ac:dyDescent="0.2">
      <c r="A784" s="13">
        <v>36612</v>
      </c>
      <c r="B784">
        <v>32.049999999999997</v>
      </c>
      <c r="E784" s="13">
        <f t="shared" si="49"/>
        <v>36847</v>
      </c>
      <c r="F784">
        <f t="shared" si="48"/>
        <v>54.21</v>
      </c>
      <c r="H784" s="13">
        <f t="shared" ca="1" si="50"/>
        <v>36866</v>
      </c>
      <c r="I784">
        <f t="shared" ca="1" si="51"/>
        <v>74.239999999999995</v>
      </c>
      <c r="J784">
        <f ca="1">VLOOKUP(H784,'Raw data'!$A$3:$L$1417,5,FALSE)</f>
        <v>76.16</v>
      </c>
      <c r="K784">
        <f ca="1">VLOOKUP($H784,'Raw data'!$A$3:$L$1417,10,FALSE)</f>
        <v>93.17</v>
      </c>
      <c r="L784">
        <f ca="1">VLOOKUP($H784,'Raw data'!$A$3:$L$1417,3,FALSE)</f>
        <v>70.83</v>
      </c>
      <c r="M784">
        <f ca="1">VLOOKUP($H784,'Raw data'!$A$3:$L$1417,4,FALSE)</f>
        <v>59.91</v>
      </c>
      <c r="N784">
        <f ca="1">VLOOKUP($H784,'Raw data'!$A$3:$L$1417,2,FALSE)</f>
        <v>76.33</v>
      </c>
      <c r="O784">
        <f ca="1">VLOOKUP($H784,'Raw data'!$A$3:$L$1417,10,FALSE)</f>
        <v>93.17</v>
      </c>
      <c r="P784">
        <f ca="1">VLOOKUP($H784,'Raw data'!$M$3:$N$1243,2,FALSE)</f>
        <v>68.08</v>
      </c>
    </row>
    <row r="785" spans="1:16" x14ac:dyDescent="0.2">
      <c r="A785" s="13">
        <v>36613</v>
      </c>
      <c r="B785">
        <v>32.49</v>
      </c>
      <c r="E785" s="13">
        <f t="shared" si="49"/>
        <v>36850</v>
      </c>
      <c r="F785">
        <f t="shared" si="48"/>
        <v>69.23</v>
      </c>
      <c r="H785" s="13">
        <f t="shared" ca="1" si="50"/>
        <v>36867</v>
      </c>
      <c r="I785">
        <f t="shared" ca="1" si="51"/>
        <v>136.34</v>
      </c>
      <c r="J785">
        <f ca="1">VLOOKUP(H785,'Raw data'!$A$3:$L$1417,5,FALSE)</f>
        <v>76.89</v>
      </c>
      <c r="K785">
        <f ca="1">VLOOKUP($H785,'Raw data'!$A$3:$L$1417,10,FALSE)</f>
        <v>84.33</v>
      </c>
      <c r="L785">
        <f ca="1">VLOOKUP($H785,'Raw data'!$A$3:$L$1417,3,FALSE)</f>
        <v>90</v>
      </c>
      <c r="M785">
        <f ca="1">VLOOKUP($H785,'Raw data'!$A$3:$L$1417,4,FALSE)</f>
        <v>66.59</v>
      </c>
      <c r="N785">
        <f ca="1">VLOOKUP($H785,'Raw data'!$A$3:$L$1417,2,FALSE)</f>
        <v>110</v>
      </c>
      <c r="O785">
        <f ca="1">VLOOKUP($H785,'Raw data'!$A$3:$L$1417,10,FALSE)</f>
        <v>84.33</v>
      </c>
      <c r="P785">
        <f ca="1">VLOOKUP($H785,'Raw data'!$M$3:$N$1243,2,FALSE)</f>
        <v>68.209999999999994</v>
      </c>
    </row>
    <row r="786" spans="1:16" x14ac:dyDescent="0.2">
      <c r="A786" s="13">
        <v>36614</v>
      </c>
      <c r="B786">
        <v>30.12</v>
      </c>
      <c r="E786" s="13">
        <f t="shared" si="49"/>
        <v>36851</v>
      </c>
      <c r="F786">
        <f t="shared" si="48"/>
        <v>66.17</v>
      </c>
      <c r="H786" s="13">
        <f t="shared" ca="1" si="50"/>
        <v>36868</v>
      </c>
      <c r="I786">
        <f t="shared" ca="1" si="51"/>
        <v>83.05</v>
      </c>
      <c r="J786">
        <f ca="1">VLOOKUP(H786,'Raw data'!$A$3:$L$1417,5,FALSE)</f>
        <v>65.900000000000006</v>
      </c>
      <c r="K786">
        <f ca="1">VLOOKUP($H786,'Raw data'!$A$3:$L$1417,10,FALSE)</f>
        <v>69.25</v>
      </c>
      <c r="L786">
        <f ca="1">VLOOKUP($H786,'Raw data'!$A$3:$L$1417,3,FALSE)</f>
        <v>77.08</v>
      </c>
      <c r="M786">
        <f ca="1">VLOOKUP($H786,'Raw data'!$A$3:$L$1417,4,FALSE)</f>
        <v>64.77</v>
      </c>
      <c r="N786">
        <f ca="1">VLOOKUP($H786,'Raw data'!$A$3:$L$1417,2,FALSE)</f>
        <v>85.67</v>
      </c>
      <c r="O786">
        <f ca="1">VLOOKUP($H786,'Raw data'!$A$3:$L$1417,10,FALSE)</f>
        <v>69.25</v>
      </c>
      <c r="P786">
        <f ca="1">VLOOKUP($H786,'Raw data'!$M$3:$N$1243,2,FALSE)</f>
        <v>56.9</v>
      </c>
    </row>
    <row r="787" spans="1:16" x14ac:dyDescent="0.2">
      <c r="A787" s="13">
        <v>36615</v>
      </c>
      <c r="B787">
        <v>29.26</v>
      </c>
      <c r="E787" s="13">
        <f t="shared" si="49"/>
        <v>36852</v>
      </c>
      <c r="F787">
        <f t="shared" si="48"/>
        <v>60.14</v>
      </c>
      <c r="H787" s="13">
        <f t="shared" ca="1" si="50"/>
        <v>36871</v>
      </c>
      <c r="I787">
        <f t="shared" ca="1" si="51"/>
        <v>74</v>
      </c>
      <c r="J787">
        <f ca="1">VLOOKUP(H787,'Raw data'!$A$3:$L$1417,5,FALSE)</f>
        <v>43.92</v>
      </c>
      <c r="K787">
        <f ca="1">VLOOKUP($H787,'Raw data'!$A$3:$L$1417,10,FALSE)</f>
        <v>45</v>
      </c>
      <c r="L787">
        <f ca="1">VLOOKUP($H787,'Raw data'!$A$3:$L$1417,3,FALSE)</f>
        <v>67.5</v>
      </c>
      <c r="M787">
        <f ca="1">VLOOKUP($H787,'Raw data'!$A$3:$L$1417,4,FALSE)</f>
        <v>57.85</v>
      </c>
      <c r="N787">
        <f ca="1">VLOOKUP($H787,'Raw data'!$A$3:$L$1417,2,FALSE)</f>
        <v>81</v>
      </c>
      <c r="O787">
        <f ca="1">VLOOKUP($H787,'Raw data'!$A$3:$L$1417,10,FALSE)</f>
        <v>45</v>
      </c>
      <c r="P787">
        <f ca="1">VLOOKUP($H787,'Raw data'!$M$3:$N$1243,2,FALSE)</f>
        <v>49.01</v>
      </c>
    </row>
    <row r="788" spans="1:16" x14ac:dyDescent="0.2">
      <c r="A788" s="13">
        <v>36616</v>
      </c>
      <c r="B788">
        <v>26.78</v>
      </c>
      <c r="E788" s="13">
        <f t="shared" si="49"/>
        <v>36854</v>
      </c>
      <c r="F788">
        <f t="shared" si="48"/>
        <v>55</v>
      </c>
      <c r="H788" s="13">
        <f t="shared" ca="1" si="50"/>
        <v>36872</v>
      </c>
      <c r="I788">
        <f t="shared" ca="1" si="51"/>
        <v>94.31</v>
      </c>
      <c r="J788">
        <f ca="1">VLOOKUP(H788,'Raw data'!$A$3:$L$1417,5,FALSE)</f>
        <v>79.36</v>
      </c>
      <c r="K788">
        <f ca="1">VLOOKUP($H788,'Raw data'!$A$3:$L$1417,10,FALSE)</f>
        <v>80.900000000000006</v>
      </c>
      <c r="L788" t="e">
        <f ca="1">VLOOKUP($H788,'Raw data'!$A$3:$L$1417,3,FALSE)</f>
        <v>#N/A</v>
      </c>
      <c r="M788">
        <f ca="1">VLOOKUP($H788,'Raw data'!$A$3:$L$1417,4,FALSE)</f>
        <v>66.25</v>
      </c>
      <c r="N788" t="e">
        <f ca="1">VLOOKUP($H788,'Raw data'!$A$3:$L$1417,2,FALSE)</f>
        <v>#N/A</v>
      </c>
      <c r="O788">
        <f ca="1">VLOOKUP($H788,'Raw data'!$A$3:$L$1417,10,FALSE)</f>
        <v>80.900000000000006</v>
      </c>
      <c r="P788">
        <f ca="1">VLOOKUP($H788,'Raw data'!$M$3:$N$1243,2,FALSE)</f>
        <v>68.02</v>
      </c>
    </row>
    <row r="789" spans="1:16" x14ac:dyDescent="0.2">
      <c r="A789" s="13">
        <v>36619</v>
      </c>
      <c r="B789">
        <v>27.58</v>
      </c>
      <c r="E789" s="13">
        <f t="shared" si="49"/>
        <v>36857</v>
      </c>
      <c r="F789">
        <f t="shared" si="48"/>
        <v>58.75</v>
      </c>
      <c r="H789" s="13">
        <f t="shared" ca="1" si="50"/>
        <v>36873</v>
      </c>
      <c r="I789">
        <f t="shared" ca="1" si="51"/>
        <v>92.5</v>
      </c>
      <c r="J789">
        <f ca="1">VLOOKUP(H789,'Raw data'!$A$3:$L$1417,5,FALSE)</f>
        <v>89.4</v>
      </c>
      <c r="K789">
        <f ca="1">VLOOKUP($H789,'Raw data'!$A$3:$L$1417,10,FALSE)</f>
        <v>89</v>
      </c>
      <c r="L789">
        <f ca="1">VLOOKUP($H789,'Raw data'!$A$3:$L$1417,3,FALSE)</f>
        <v>76</v>
      </c>
      <c r="M789">
        <f ca="1">VLOOKUP($H789,'Raw data'!$A$3:$L$1417,4,FALSE)</f>
        <v>63.71</v>
      </c>
      <c r="N789" t="e">
        <f ca="1">VLOOKUP($H789,'Raw data'!$A$3:$L$1417,2,FALSE)</f>
        <v>#N/A</v>
      </c>
      <c r="O789">
        <f ca="1">VLOOKUP($H789,'Raw data'!$A$3:$L$1417,10,FALSE)</f>
        <v>89</v>
      </c>
      <c r="P789">
        <f ca="1">VLOOKUP($H789,'Raw data'!$M$3:$N$1243,2,FALSE)</f>
        <v>80.430000000000007</v>
      </c>
    </row>
    <row r="790" spans="1:16" x14ac:dyDescent="0.2">
      <c r="A790" s="13">
        <v>36620</v>
      </c>
      <c r="B790">
        <v>27.68</v>
      </c>
      <c r="E790" s="13">
        <f t="shared" si="49"/>
        <v>36858</v>
      </c>
      <c r="F790">
        <f t="shared" si="48"/>
        <v>56.25</v>
      </c>
      <c r="H790" s="13">
        <f t="shared" ca="1" si="50"/>
        <v>36874</v>
      </c>
      <c r="I790">
        <f t="shared" ca="1" si="51"/>
        <v>100.58</v>
      </c>
      <c r="J790">
        <f ca="1">VLOOKUP(H790,'Raw data'!$A$3:$L$1417,5,FALSE)</f>
        <v>64.069999999999993</v>
      </c>
      <c r="K790">
        <f ca="1">VLOOKUP($H790,'Raw data'!$A$3:$L$1417,10,FALSE)</f>
        <v>55</v>
      </c>
      <c r="L790" t="e">
        <f ca="1">VLOOKUP($H790,'Raw data'!$A$3:$L$1417,3,FALSE)</f>
        <v>#N/A</v>
      </c>
      <c r="M790">
        <f ca="1">VLOOKUP($H790,'Raw data'!$A$3:$L$1417,4,FALSE)</f>
        <v>70.17</v>
      </c>
      <c r="N790">
        <f ca="1">VLOOKUP($H790,'Raw data'!$A$3:$L$1417,2,FALSE)</f>
        <v>94.5</v>
      </c>
      <c r="O790">
        <f ca="1">VLOOKUP($H790,'Raw data'!$A$3:$L$1417,10,FALSE)</f>
        <v>55</v>
      </c>
      <c r="P790">
        <f ca="1">VLOOKUP($H790,'Raw data'!$M$3:$N$1243,2,FALSE)</f>
        <v>66.569999999999993</v>
      </c>
    </row>
    <row r="791" spans="1:16" x14ac:dyDescent="0.2">
      <c r="A791" s="13">
        <v>36621</v>
      </c>
      <c r="B791">
        <v>30.26</v>
      </c>
      <c r="E791" s="13">
        <f t="shared" si="49"/>
        <v>36859</v>
      </c>
      <c r="F791">
        <f t="shared" si="48"/>
        <v>56.13</v>
      </c>
      <c r="H791" s="13">
        <f t="shared" ca="1" si="50"/>
        <v>36875</v>
      </c>
      <c r="I791">
        <f t="shared" ca="1" si="51"/>
        <v>77.2</v>
      </c>
      <c r="J791">
        <f ca="1">VLOOKUP(H791,'Raw data'!$A$3:$L$1417,5,FALSE)</f>
        <v>40.799999999999997</v>
      </c>
      <c r="K791">
        <f ca="1">VLOOKUP($H791,'Raw data'!$A$3:$L$1417,10,FALSE)</f>
        <v>41.17</v>
      </c>
      <c r="L791">
        <f ca="1">VLOOKUP($H791,'Raw data'!$A$3:$L$1417,3,FALSE)</f>
        <v>74.5</v>
      </c>
      <c r="M791">
        <f ca="1">VLOOKUP($H791,'Raw data'!$A$3:$L$1417,4,FALSE)</f>
        <v>62.67</v>
      </c>
      <c r="N791">
        <f ca="1">VLOOKUP($H791,'Raw data'!$A$3:$L$1417,2,FALSE)</f>
        <v>95</v>
      </c>
      <c r="O791">
        <f ca="1">VLOOKUP($H791,'Raw data'!$A$3:$L$1417,10,FALSE)</f>
        <v>41.17</v>
      </c>
      <c r="P791">
        <f ca="1">VLOOKUP($H791,'Raw data'!$M$3:$N$1243,2,FALSE)</f>
        <v>47.88</v>
      </c>
    </row>
    <row r="792" spans="1:16" x14ac:dyDescent="0.2">
      <c r="A792" s="13">
        <v>36622</v>
      </c>
      <c r="B792">
        <v>32.61</v>
      </c>
      <c r="E792" s="13">
        <f t="shared" si="49"/>
        <v>36860</v>
      </c>
      <c r="F792">
        <f t="shared" si="48"/>
        <v>58.07</v>
      </c>
      <c r="H792" s="13">
        <f t="shared" ca="1" si="50"/>
        <v>36878</v>
      </c>
      <c r="I792">
        <f t="shared" ca="1" si="51"/>
        <v>79.349999999999994</v>
      </c>
      <c r="J792">
        <f ca="1">VLOOKUP(H792,'Raw data'!$A$3:$L$1417,5,FALSE)</f>
        <v>47.66</v>
      </c>
      <c r="K792">
        <f ca="1">VLOOKUP($H792,'Raw data'!$A$3:$L$1417,10,FALSE)</f>
        <v>50</v>
      </c>
      <c r="L792">
        <f ca="1">VLOOKUP($H792,'Raw data'!$A$3:$L$1417,3,FALSE)</f>
        <v>73.75</v>
      </c>
      <c r="M792">
        <f ca="1">VLOOKUP($H792,'Raw data'!$A$3:$L$1417,4,FALSE)</f>
        <v>61.28</v>
      </c>
      <c r="N792" t="e">
        <f ca="1">VLOOKUP($H792,'Raw data'!$A$3:$L$1417,2,FALSE)</f>
        <v>#N/A</v>
      </c>
      <c r="O792">
        <f ca="1">VLOOKUP($H792,'Raw data'!$A$3:$L$1417,10,FALSE)</f>
        <v>50</v>
      </c>
      <c r="P792">
        <f ca="1">VLOOKUP($H792,'Raw data'!$M$3:$N$1243,2,FALSE)</f>
        <v>48.3</v>
      </c>
    </row>
    <row r="793" spans="1:16" x14ac:dyDescent="0.2">
      <c r="A793" s="13">
        <v>36623</v>
      </c>
      <c r="B793">
        <v>32.01</v>
      </c>
      <c r="E793" s="13">
        <f t="shared" si="49"/>
        <v>36861</v>
      </c>
      <c r="F793">
        <f t="shared" si="48"/>
        <v>56.93</v>
      </c>
      <c r="H793" s="13">
        <f t="shared" ca="1" si="50"/>
        <v>36879</v>
      </c>
      <c r="I793">
        <f t="shared" ca="1" si="51"/>
        <v>81.66</v>
      </c>
      <c r="J793">
        <f ca="1">VLOOKUP(H793,'Raw data'!$A$3:$L$1417,5,FALSE)</f>
        <v>106.69</v>
      </c>
      <c r="K793">
        <f ca="1">VLOOKUP($H793,'Raw data'!$A$3:$L$1417,10,FALSE)</f>
        <v>101.02</v>
      </c>
      <c r="L793">
        <f ca="1">VLOOKUP($H793,'Raw data'!$A$3:$L$1417,3,FALSE)</f>
        <v>70.5</v>
      </c>
      <c r="M793">
        <f ca="1">VLOOKUP($H793,'Raw data'!$A$3:$L$1417,4,FALSE)</f>
        <v>59.24</v>
      </c>
      <c r="N793">
        <f ca="1">VLOOKUP($H793,'Raw data'!$A$3:$L$1417,2,FALSE)</f>
        <v>84.33</v>
      </c>
      <c r="O793">
        <f ca="1">VLOOKUP($H793,'Raw data'!$A$3:$L$1417,10,FALSE)</f>
        <v>101.02</v>
      </c>
      <c r="P793">
        <f ca="1">VLOOKUP($H793,'Raw data'!$M$3:$N$1243,2,FALSE)</f>
        <v>84.9</v>
      </c>
    </row>
    <row r="794" spans="1:16" x14ac:dyDescent="0.2">
      <c r="A794" s="13">
        <v>36626</v>
      </c>
      <c r="B794">
        <v>34.01</v>
      </c>
      <c r="E794" s="13">
        <f t="shared" si="49"/>
        <v>36864</v>
      </c>
      <c r="F794">
        <f t="shared" si="48"/>
        <v>62.42</v>
      </c>
      <c r="H794" s="13">
        <f t="shared" ca="1" si="50"/>
        <v>36880</v>
      </c>
      <c r="I794">
        <f t="shared" ca="1" si="51"/>
        <v>77.849999999999994</v>
      </c>
      <c r="J794">
        <f ca="1">VLOOKUP(H794,'Raw data'!$A$3:$L$1417,5,FALSE)</f>
        <v>94.79</v>
      </c>
      <c r="K794">
        <f ca="1">VLOOKUP($H794,'Raw data'!$A$3:$L$1417,10,FALSE)</f>
        <v>98.32</v>
      </c>
      <c r="L794">
        <f ca="1">VLOOKUP($H794,'Raw data'!$A$3:$L$1417,3,FALSE)</f>
        <v>77.25</v>
      </c>
      <c r="M794">
        <f ca="1">VLOOKUP($H794,'Raw data'!$A$3:$L$1417,4,FALSE)</f>
        <v>62.3</v>
      </c>
      <c r="N794">
        <f ca="1">VLOOKUP($H794,'Raw data'!$A$3:$L$1417,2,FALSE)</f>
        <v>89.25</v>
      </c>
      <c r="O794">
        <f ca="1">VLOOKUP($H794,'Raw data'!$A$3:$L$1417,10,FALSE)</f>
        <v>98.32</v>
      </c>
      <c r="P794">
        <f ca="1">VLOOKUP($H794,'Raw data'!$M$3:$N$1243,2,FALSE)</f>
        <v>74.400000000000006</v>
      </c>
    </row>
    <row r="795" spans="1:16" x14ac:dyDescent="0.2">
      <c r="A795" s="13">
        <v>36627</v>
      </c>
      <c r="B795">
        <v>34.659999999999997</v>
      </c>
      <c r="E795" s="13">
        <f t="shared" si="49"/>
        <v>36865</v>
      </c>
      <c r="F795">
        <f t="shared" si="48"/>
        <v>67.14</v>
      </c>
      <c r="H795" s="13">
        <f t="shared" ca="1" si="50"/>
        <v>36881</v>
      </c>
      <c r="I795">
        <f t="shared" ca="1" si="51"/>
        <v>79.86</v>
      </c>
      <c r="J795">
        <f ca="1">VLOOKUP(H795,'Raw data'!$A$3:$L$1417,5,FALSE)</f>
        <v>106.8</v>
      </c>
      <c r="K795">
        <f ca="1">VLOOKUP($H795,'Raw data'!$A$3:$L$1417,10,FALSE)</f>
        <v>108.44</v>
      </c>
      <c r="L795">
        <f ca="1">VLOOKUP($H795,'Raw data'!$A$3:$L$1417,3,FALSE)</f>
        <v>85.73</v>
      </c>
      <c r="M795">
        <f ca="1">VLOOKUP($H795,'Raw data'!$A$3:$L$1417,4,FALSE)</f>
        <v>67.510000000000005</v>
      </c>
      <c r="N795">
        <f ca="1">VLOOKUP($H795,'Raw data'!$A$3:$L$1417,2,FALSE)</f>
        <v>95</v>
      </c>
      <c r="O795">
        <f ca="1">VLOOKUP($H795,'Raw data'!$A$3:$L$1417,10,FALSE)</f>
        <v>108.44</v>
      </c>
      <c r="P795">
        <f ca="1">VLOOKUP($H795,'Raw data'!$M$3:$N$1243,2,FALSE)</f>
        <v>93.38</v>
      </c>
    </row>
    <row r="796" spans="1:16" x14ac:dyDescent="0.2">
      <c r="A796" s="13">
        <v>36628</v>
      </c>
      <c r="B796">
        <v>33.08</v>
      </c>
      <c r="E796" s="13">
        <f t="shared" si="49"/>
        <v>36866</v>
      </c>
      <c r="F796">
        <f t="shared" si="48"/>
        <v>74.239999999999995</v>
      </c>
      <c r="H796" s="13">
        <f t="shared" ca="1" si="50"/>
        <v>36882</v>
      </c>
      <c r="I796">
        <f t="shared" ca="1" si="51"/>
        <v>85.97</v>
      </c>
      <c r="J796">
        <f ca="1">VLOOKUP(H796,'Raw data'!$A$3:$L$1417,5,FALSE)</f>
        <v>106.16</v>
      </c>
      <c r="K796">
        <f ca="1">VLOOKUP($H796,'Raw data'!$A$3:$L$1417,10,FALSE)</f>
        <v>131</v>
      </c>
      <c r="L796">
        <f ca="1">VLOOKUP($H796,'Raw data'!$A$3:$L$1417,3,FALSE)</f>
        <v>90</v>
      </c>
      <c r="M796">
        <f ca="1">VLOOKUP($H796,'Raw data'!$A$3:$L$1417,4,FALSE)</f>
        <v>78.569999999999993</v>
      </c>
      <c r="N796">
        <f ca="1">VLOOKUP($H796,'Raw data'!$A$3:$L$1417,2,FALSE)</f>
        <v>96.36</v>
      </c>
      <c r="O796">
        <f ca="1">VLOOKUP($H796,'Raw data'!$A$3:$L$1417,10,FALSE)</f>
        <v>131</v>
      </c>
      <c r="P796">
        <f ca="1">VLOOKUP($H796,'Raw data'!$M$3:$N$1243,2,FALSE)</f>
        <v>97.05</v>
      </c>
    </row>
    <row r="797" spans="1:16" x14ac:dyDescent="0.2">
      <c r="A797" s="13">
        <v>36629</v>
      </c>
      <c r="B797">
        <v>33.64</v>
      </c>
      <c r="E797" s="13">
        <f t="shared" si="49"/>
        <v>36867</v>
      </c>
      <c r="F797">
        <f t="shared" si="48"/>
        <v>136.34</v>
      </c>
      <c r="H797" s="13">
        <f t="shared" ca="1" si="50"/>
        <v>36886</v>
      </c>
      <c r="I797">
        <f t="shared" ca="1" si="51"/>
        <v>130</v>
      </c>
      <c r="J797">
        <f ca="1">VLOOKUP(H797,'Raw data'!$A$3:$L$1417,5,FALSE)</f>
        <v>107.33</v>
      </c>
      <c r="K797">
        <f ca="1">VLOOKUP($H797,'Raw data'!$A$3:$L$1417,10,FALSE)</f>
        <v>114.17</v>
      </c>
      <c r="L797" t="e">
        <f ca="1">VLOOKUP($H797,'Raw data'!$A$3:$L$1417,3,FALSE)</f>
        <v>#N/A</v>
      </c>
      <c r="M797" t="e">
        <f ca="1">VLOOKUP($H797,'Raw data'!$A$3:$L$1417,4,FALSE)</f>
        <v>#N/A</v>
      </c>
      <c r="N797" t="e">
        <f ca="1">VLOOKUP($H797,'Raw data'!$A$3:$L$1417,2,FALSE)</f>
        <v>#N/A</v>
      </c>
      <c r="O797">
        <f ca="1">VLOOKUP($H797,'Raw data'!$A$3:$L$1417,10,FALSE)</f>
        <v>114.17</v>
      </c>
      <c r="P797">
        <f ca="1">VLOOKUP($H797,'Raw data'!$M$3:$N$1243,2,FALSE)</f>
        <v>92.3</v>
      </c>
    </row>
    <row r="798" spans="1:16" x14ac:dyDescent="0.2">
      <c r="A798" s="13">
        <v>36630</v>
      </c>
      <c r="B798">
        <v>31.89</v>
      </c>
      <c r="E798" s="13">
        <f t="shared" si="49"/>
        <v>36868</v>
      </c>
      <c r="F798">
        <f t="shared" si="48"/>
        <v>83.05</v>
      </c>
      <c r="H798" s="13">
        <f t="shared" ca="1" si="50"/>
        <v>36887</v>
      </c>
      <c r="I798">
        <f t="shared" ca="1" si="51"/>
        <v>81.67</v>
      </c>
      <c r="J798">
        <f ca="1">VLOOKUP(H798,'Raw data'!$A$3:$L$1417,5,FALSE)</f>
        <v>63</v>
      </c>
      <c r="K798">
        <f ca="1">VLOOKUP($H798,'Raw data'!$A$3:$L$1417,10,FALSE)</f>
        <v>75.25</v>
      </c>
      <c r="L798" t="e">
        <f ca="1">VLOOKUP($H798,'Raw data'!$A$3:$L$1417,3,FALSE)</f>
        <v>#N/A</v>
      </c>
      <c r="M798" t="e">
        <f ca="1">VLOOKUP($H798,'Raw data'!$A$3:$L$1417,4,FALSE)</f>
        <v>#N/A</v>
      </c>
      <c r="N798" t="e">
        <f ca="1">VLOOKUP($H798,'Raw data'!$A$3:$L$1417,2,FALSE)</f>
        <v>#N/A</v>
      </c>
      <c r="O798">
        <f ca="1">VLOOKUP($H798,'Raw data'!$A$3:$L$1417,10,FALSE)</f>
        <v>75.25</v>
      </c>
      <c r="P798">
        <f ca="1">VLOOKUP($H798,'Raw data'!$M$3:$N$1243,2,FALSE)</f>
        <v>63.82</v>
      </c>
    </row>
    <row r="799" spans="1:16" x14ac:dyDescent="0.2">
      <c r="A799" s="13">
        <v>36633</v>
      </c>
      <c r="B799">
        <v>31.18</v>
      </c>
      <c r="E799" s="13">
        <f t="shared" si="49"/>
        <v>36871</v>
      </c>
      <c r="F799">
        <f t="shared" si="48"/>
        <v>74</v>
      </c>
      <c r="H799" s="13">
        <f t="shared" ca="1" si="50"/>
        <v>36888</v>
      </c>
      <c r="I799">
        <f t="shared" ca="1" si="51"/>
        <v>83.58</v>
      </c>
      <c r="J799">
        <f ca="1">VLOOKUP(H799,'Raw data'!$A$3:$L$1417,5,FALSE)</f>
        <v>48.18</v>
      </c>
      <c r="K799">
        <f ca="1">VLOOKUP($H799,'Raw data'!$A$3:$L$1417,10,FALSE)</f>
        <v>48.75</v>
      </c>
      <c r="L799" t="e">
        <f ca="1">VLOOKUP($H799,'Raw data'!$A$3:$L$1417,3,FALSE)</f>
        <v>#N/A</v>
      </c>
      <c r="M799">
        <f ca="1">VLOOKUP($H799,'Raw data'!$A$3:$L$1417,4,FALSE)</f>
        <v>62</v>
      </c>
      <c r="N799" t="e">
        <f ca="1">VLOOKUP($H799,'Raw data'!$A$3:$L$1417,2,FALSE)</f>
        <v>#N/A</v>
      </c>
      <c r="O799">
        <f ca="1">VLOOKUP($H799,'Raw data'!$A$3:$L$1417,10,FALSE)</f>
        <v>48.75</v>
      </c>
      <c r="P799">
        <f ca="1">VLOOKUP($H799,'Raw data'!$M$3:$N$1243,2,FALSE)</f>
        <v>50.58</v>
      </c>
    </row>
    <row r="800" spans="1:16" x14ac:dyDescent="0.2">
      <c r="A800" s="13">
        <v>36634</v>
      </c>
      <c r="B800">
        <v>31.32</v>
      </c>
      <c r="E800" s="13">
        <f t="shared" si="49"/>
        <v>36872</v>
      </c>
      <c r="F800">
        <f t="shared" si="48"/>
        <v>94.31</v>
      </c>
      <c r="H800" s="13">
        <f t="shared" ca="1" si="50"/>
        <v>36889</v>
      </c>
      <c r="I800">
        <f t="shared" ca="1" si="51"/>
        <v>79.77</v>
      </c>
      <c r="J800">
        <f ca="1">VLOOKUP(H800,'Raw data'!$A$3:$L$1417,5,FALSE)</f>
        <v>44.32</v>
      </c>
      <c r="K800">
        <f ca="1">VLOOKUP($H800,'Raw data'!$A$3:$L$1417,10,FALSE)</f>
        <v>47.65</v>
      </c>
      <c r="L800" t="e">
        <f ca="1">VLOOKUP($H800,'Raw data'!$A$3:$L$1417,3,FALSE)</f>
        <v>#N/A</v>
      </c>
      <c r="M800">
        <f ca="1">VLOOKUP($H800,'Raw data'!$A$3:$L$1417,4,FALSE)</f>
        <v>59.05</v>
      </c>
      <c r="N800" t="e">
        <f ca="1">VLOOKUP($H800,'Raw data'!$A$3:$L$1417,2,FALSE)</f>
        <v>#N/A</v>
      </c>
      <c r="O800">
        <f ca="1">VLOOKUP($H800,'Raw data'!$A$3:$L$1417,10,FALSE)</f>
        <v>47.65</v>
      </c>
      <c r="P800">
        <f ca="1">VLOOKUP($H800,'Raw data'!$M$3:$N$1243,2,FALSE)</f>
        <v>49.79</v>
      </c>
    </row>
    <row r="801" spans="1:16" x14ac:dyDescent="0.2">
      <c r="A801" s="13">
        <v>36635</v>
      </c>
      <c r="B801">
        <v>31.26</v>
      </c>
      <c r="E801" s="13">
        <f t="shared" si="49"/>
        <v>36873</v>
      </c>
      <c r="F801">
        <f t="shared" si="48"/>
        <v>92.5</v>
      </c>
      <c r="H801" s="13">
        <f t="shared" ca="1" si="50"/>
        <v>36893</v>
      </c>
      <c r="I801">
        <f t="shared" ca="1" si="51"/>
        <v>102.97</v>
      </c>
      <c r="J801">
        <f ca="1">VLOOKUP(H801,'Raw data'!$A$3:$L$1417,5,FALSE)</f>
        <v>97.11</v>
      </c>
      <c r="K801">
        <f ca="1">VLOOKUP($H801,'Raw data'!$A$3:$L$1417,10,FALSE)</f>
        <v>102.2</v>
      </c>
      <c r="L801" t="e">
        <f ca="1">VLOOKUP($H801,'Raw data'!$A$3:$L$1417,3,FALSE)</f>
        <v>#N/A</v>
      </c>
      <c r="M801">
        <f ca="1">VLOOKUP($H801,'Raw data'!$A$3:$L$1417,4,FALSE)</f>
        <v>65.08</v>
      </c>
      <c r="N801" t="e">
        <f ca="1">VLOOKUP($H801,'Raw data'!$A$3:$L$1417,2,FALSE)</f>
        <v>#N/A</v>
      </c>
      <c r="O801">
        <f ca="1">VLOOKUP($H801,'Raw data'!$A$3:$L$1417,10,FALSE)</f>
        <v>102.2</v>
      </c>
      <c r="P801">
        <f ca="1">VLOOKUP($H801,'Raw data'!$M$3:$N$1243,2,FALSE)</f>
        <v>88.93</v>
      </c>
    </row>
    <row r="802" spans="1:16" x14ac:dyDescent="0.2">
      <c r="A802" s="13">
        <v>36636</v>
      </c>
      <c r="B802">
        <v>34.67</v>
      </c>
      <c r="E802" s="13">
        <f t="shared" si="49"/>
        <v>36874</v>
      </c>
      <c r="F802">
        <f t="shared" si="48"/>
        <v>100.58</v>
      </c>
      <c r="H802" s="13">
        <f t="shared" ca="1" si="50"/>
        <v>36894</v>
      </c>
      <c r="I802">
        <f t="shared" ca="1" si="51"/>
        <v>78.489999999999995</v>
      </c>
      <c r="J802">
        <f ca="1">VLOOKUP(H802,'Raw data'!$A$3:$L$1417,5,FALSE)</f>
        <v>77.650000000000006</v>
      </c>
      <c r="K802">
        <f ca="1">VLOOKUP($H802,'Raw data'!$A$3:$L$1417,10,FALSE)</f>
        <v>83.69</v>
      </c>
      <c r="L802">
        <f ca="1">VLOOKUP($H802,'Raw data'!$A$3:$L$1417,3,FALSE)</f>
        <v>71.53</v>
      </c>
      <c r="M802">
        <f ca="1">VLOOKUP($H802,'Raw data'!$A$3:$L$1417,4,FALSE)</f>
        <v>60.44</v>
      </c>
      <c r="N802">
        <f ca="1">VLOOKUP($H802,'Raw data'!$A$3:$L$1417,2,FALSE)</f>
        <v>74.13</v>
      </c>
      <c r="O802">
        <f ca="1">VLOOKUP($H802,'Raw data'!$A$3:$L$1417,10,FALSE)</f>
        <v>83.69</v>
      </c>
      <c r="P802">
        <f ca="1">VLOOKUP($H802,'Raw data'!$M$3:$N$1243,2,FALSE)</f>
        <v>63.89</v>
      </c>
    </row>
    <row r="803" spans="1:16" x14ac:dyDescent="0.2">
      <c r="A803" s="13">
        <v>36637</v>
      </c>
      <c r="B803">
        <v>34.1</v>
      </c>
      <c r="E803" s="13">
        <f t="shared" si="49"/>
        <v>36875</v>
      </c>
      <c r="F803">
        <f t="shared" si="48"/>
        <v>77.2</v>
      </c>
      <c r="H803" s="13">
        <f t="shared" ca="1" si="50"/>
        <v>36895</v>
      </c>
      <c r="I803">
        <f t="shared" ca="1" si="51"/>
        <v>74.64</v>
      </c>
      <c r="J803">
        <f ca="1">VLOOKUP(H803,'Raw data'!$A$3:$L$1417,5,FALSE)</f>
        <v>76.260000000000005</v>
      </c>
      <c r="K803">
        <f ca="1">VLOOKUP($H803,'Raw data'!$A$3:$L$1417,10,FALSE)</f>
        <v>90</v>
      </c>
      <c r="L803">
        <f ca="1">VLOOKUP($H803,'Raw data'!$A$3:$L$1417,3,FALSE)</f>
        <v>72.63</v>
      </c>
      <c r="M803">
        <f ca="1">VLOOKUP($H803,'Raw data'!$A$3:$L$1417,4,FALSE)</f>
        <v>56.63</v>
      </c>
      <c r="N803">
        <f ca="1">VLOOKUP($H803,'Raw data'!$A$3:$L$1417,2,FALSE)</f>
        <v>76.209999999999994</v>
      </c>
      <c r="O803">
        <f ca="1">VLOOKUP($H803,'Raw data'!$A$3:$L$1417,10,FALSE)</f>
        <v>90</v>
      </c>
      <c r="P803">
        <f ca="1">VLOOKUP($H803,'Raw data'!$M$3:$N$1243,2,FALSE)</f>
        <v>61.91</v>
      </c>
    </row>
    <row r="804" spans="1:16" x14ac:dyDescent="0.2">
      <c r="A804" s="13">
        <v>36640</v>
      </c>
      <c r="B804">
        <v>37.54</v>
      </c>
      <c r="E804" s="13">
        <f t="shared" si="49"/>
        <v>36878</v>
      </c>
      <c r="F804">
        <f t="shared" si="48"/>
        <v>79.349999999999994</v>
      </c>
      <c r="H804" s="13">
        <f t="shared" ca="1" si="50"/>
        <v>36896</v>
      </c>
      <c r="I804">
        <f t="shared" ca="1" si="51"/>
        <v>77.95</v>
      </c>
      <c r="J804">
        <f ca="1">VLOOKUP(H804,'Raw data'!$A$3:$L$1417,5,FALSE)</f>
        <v>62.77</v>
      </c>
      <c r="K804">
        <f ca="1">VLOOKUP($H804,'Raw data'!$A$3:$L$1417,10,FALSE)</f>
        <v>73.5</v>
      </c>
      <c r="L804">
        <f ca="1">VLOOKUP($H804,'Raw data'!$A$3:$L$1417,3,FALSE)</f>
        <v>68</v>
      </c>
      <c r="M804">
        <f ca="1">VLOOKUP($H804,'Raw data'!$A$3:$L$1417,4,FALSE)</f>
        <v>50.66</v>
      </c>
      <c r="N804">
        <f ca="1">VLOOKUP($H804,'Raw data'!$A$3:$L$1417,2,FALSE)</f>
        <v>70.599999999999994</v>
      </c>
      <c r="O804">
        <f ca="1">VLOOKUP($H804,'Raw data'!$A$3:$L$1417,10,FALSE)</f>
        <v>73.5</v>
      </c>
      <c r="P804">
        <f ca="1">VLOOKUP($H804,'Raw data'!$M$3:$N$1243,2,FALSE)</f>
        <v>58.85</v>
      </c>
    </row>
    <row r="805" spans="1:16" x14ac:dyDescent="0.2">
      <c r="A805" s="13">
        <v>36641</v>
      </c>
      <c r="B805">
        <v>35.83</v>
      </c>
      <c r="E805" s="13">
        <f t="shared" si="49"/>
        <v>36879</v>
      </c>
      <c r="F805">
        <f t="shared" si="48"/>
        <v>81.66</v>
      </c>
      <c r="H805" s="13">
        <f t="shared" ca="1" si="50"/>
        <v>36899</v>
      </c>
      <c r="I805">
        <f t="shared" ca="1" si="51"/>
        <v>82.2</v>
      </c>
      <c r="J805">
        <f ca="1">VLOOKUP(H805,'Raw data'!$A$3:$L$1417,5,FALSE)</f>
        <v>70.459999999999994</v>
      </c>
      <c r="K805">
        <f ca="1">VLOOKUP($H805,'Raw data'!$A$3:$L$1417,10,FALSE)</f>
        <v>74</v>
      </c>
      <c r="L805">
        <f ca="1">VLOOKUP($H805,'Raw data'!$A$3:$L$1417,3,FALSE)</f>
        <v>70</v>
      </c>
      <c r="M805">
        <f ca="1">VLOOKUP($H805,'Raw data'!$A$3:$L$1417,4,FALSE)</f>
        <v>58.57</v>
      </c>
      <c r="N805">
        <f ca="1">VLOOKUP($H805,'Raw data'!$A$3:$L$1417,2,FALSE)</f>
        <v>72.5</v>
      </c>
      <c r="O805">
        <f ca="1">VLOOKUP($H805,'Raw data'!$A$3:$L$1417,10,FALSE)</f>
        <v>74</v>
      </c>
      <c r="P805">
        <f ca="1">VLOOKUP($H805,'Raw data'!$M$3:$N$1243,2,FALSE)</f>
        <v>63.21</v>
      </c>
    </row>
    <row r="806" spans="1:16" x14ac:dyDescent="0.2">
      <c r="A806" s="13">
        <v>36642</v>
      </c>
      <c r="B806">
        <v>46.43</v>
      </c>
      <c r="E806" s="13">
        <f t="shared" si="49"/>
        <v>36880</v>
      </c>
      <c r="F806">
        <f t="shared" si="48"/>
        <v>77.849999999999994</v>
      </c>
      <c r="H806" s="13">
        <f t="shared" ca="1" si="50"/>
        <v>36900</v>
      </c>
      <c r="I806">
        <f t="shared" ca="1" si="51"/>
        <v>82.1</v>
      </c>
      <c r="J806">
        <f ca="1">VLOOKUP(H806,'Raw data'!$A$3:$L$1417,5,FALSE)</f>
        <v>60.03</v>
      </c>
      <c r="K806">
        <f ca="1">VLOOKUP($H806,'Raw data'!$A$3:$L$1417,10,FALSE)</f>
        <v>62</v>
      </c>
      <c r="L806">
        <f ca="1">VLOOKUP($H806,'Raw data'!$A$3:$L$1417,3,FALSE)</f>
        <v>80.5</v>
      </c>
      <c r="M806">
        <f ca="1">VLOOKUP($H806,'Raw data'!$A$3:$L$1417,4,FALSE)</f>
        <v>62.84</v>
      </c>
      <c r="N806" t="e">
        <f ca="1">VLOOKUP($H806,'Raw data'!$A$3:$L$1417,2,FALSE)</f>
        <v>#N/A</v>
      </c>
      <c r="O806">
        <f ca="1">VLOOKUP($H806,'Raw data'!$A$3:$L$1417,10,FALSE)</f>
        <v>62</v>
      </c>
      <c r="P806">
        <f ca="1">VLOOKUP($H806,'Raw data'!$M$3:$N$1243,2,FALSE)</f>
        <v>57.32</v>
      </c>
    </row>
    <row r="807" spans="1:16" x14ac:dyDescent="0.2">
      <c r="A807" s="13">
        <v>36643</v>
      </c>
      <c r="B807">
        <v>45.12</v>
      </c>
      <c r="E807" s="13">
        <f t="shared" si="49"/>
        <v>36881</v>
      </c>
      <c r="F807">
        <f t="shared" si="48"/>
        <v>79.86</v>
      </c>
      <c r="H807" s="13">
        <f t="shared" ca="1" si="50"/>
        <v>36901</v>
      </c>
      <c r="I807">
        <f t="shared" ca="1" si="51"/>
        <v>88.72</v>
      </c>
      <c r="J807">
        <f ca="1">VLOOKUP(H807,'Raw data'!$A$3:$L$1417,5,FALSE)</f>
        <v>55</v>
      </c>
      <c r="K807">
        <f ca="1">VLOOKUP($H807,'Raw data'!$A$3:$L$1417,10,FALSE)</f>
        <v>61.33</v>
      </c>
      <c r="L807">
        <f ca="1">VLOOKUP($H807,'Raw data'!$A$3:$L$1417,3,FALSE)</f>
        <v>78</v>
      </c>
      <c r="M807">
        <f ca="1">VLOOKUP($H807,'Raw data'!$A$3:$L$1417,4,FALSE)</f>
        <v>62.32</v>
      </c>
      <c r="N807">
        <f ca="1">VLOOKUP($H807,'Raw data'!$A$3:$L$1417,2,FALSE)</f>
        <v>80.150000000000006</v>
      </c>
      <c r="O807">
        <f ca="1">VLOOKUP($H807,'Raw data'!$A$3:$L$1417,10,FALSE)</f>
        <v>61.33</v>
      </c>
      <c r="P807">
        <f ca="1">VLOOKUP($H807,'Raw data'!$M$3:$N$1243,2,FALSE)</f>
        <v>56.68</v>
      </c>
    </row>
    <row r="808" spans="1:16" x14ac:dyDescent="0.2">
      <c r="A808" s="13">
        <v>36644</v>
      </c>
      <c r="B808">
        <v>39.03</v>
      </c>
      <c r="E808" s="13">
        <f t="shared" si="49"/>
        <v>36882</v>
      </c>
      <c r="F808">
        <f t="shared" si="48"/>
        <v>85.97</v>
      </c>
      <c r="H808" s="13">
        <f t="shared" ca="1" si="50"/>
        <v>36902</v>
      </c>
      <c r="I808">
        <f t="shared" ca="1" si="51"/>
        <v>77.87</v>
      </c>
      <c r="J808">
        <f ca="1">VLOOKUP(H808,'Raw data'!$A$3:$L$1417,5,FALSE)</f>
        <v>54.31</v>
      </c>
      <c r="K808">
        <f ca="1">VLOOKUP($H808,'Raw data'!$A$3:$L$1417,10,FALSE)</f>
        <v>65.33</v>
      </c>
      <c r="L808">
        <f ca="1">VLOOKUP($H808,'Raw data'!$A$3:$L$1417,3,FALSE)</f>
        <v>77.34</v>
      </c>
      <c r="M808">
        <f ca="1">VLOOKUP($H808,'Raw data'!$A$3:$L$1417,4,FALSE)</f>
        <v>58.44</v>
      </c>
      <c r="N808">
        <f ca="1">VLOOKUP($H808,'Raw data'!$A$3:$L$1417,2,FALSE)</f>
        <v>81</v>
      </c>
      <c r="O808">
        <f ca="1">VLOOKUP($H808,'Raw data'!$A$3:$L$1417,10,FALSE)</f>
        <v>65.33</v>
      </c>
      <c r="P808">
        <f ca="1">VLOOKUP($H808,'Raw data'!$M$3:$N$1243,2,FALSE)</f>
        <v>49.82</v>
      </c>
    </row>
    <row r="809" spans="1:16" x14ac:dyDescent="0.2">
      <c r="A809" s="13">
        <v>36647</v>
      </c>
      <c r="B809">
        <v>35.76</v>
      </c>
      <c r="E809" s="13">
        <f t="shared" si="49"/>
        <v>36886</v>
      </c>
      <c r="F809">
        <f t="shared" si="48"/>
        <v>130</v>
      </c>
      <c r="H809" s="13">
        <f t="shared" ca="1" si="50"/>
        <v>36903</v>
      </c>
      <c r="I809">
        <f t="shared" ca="1" si="51"/>
        <v>75.67</v>
      </c>
      <c r="J809">
        <f ca="1">VLOOKUP(H809,'Raw data'!$A$3:$L$1417,5,FALSE)</f>
        <v>50.59</v>
      </c>
      <c r="K809">
        <f ca="1">VLOOKUP($H809,'Raw data'!$A$3:$L$1417,10,FALSE)</f>
        <v>54.2</v>
      </c>
      <c r="L809">
        <f ca="1">VLOOKUP($H809,'Raw data'!$A$3:$L$1417,3,FALSE)</f>
        <v>67.81</v>
      </c>
      <c r="M809">
        <f ca="1">VLOOKUP($H809,'Raw data'!$A$3:$L$1417,4,FALSE)</f>
        <v>52.9</v>
      </c>
      <c r="N809" t="e">
        <f ca="1">VLOOKUP($H809,'Raw data'!$A$3:$L$1417,2,FALSE)</f>
        <v>#N/A</v>
      </c>
      <c r="O809">
        <f ca="1">VLOOKUP($H809,'Raw data'!$A$3:$L$1417,10,FALSE)</f>
        <v>54.2</v>
      </c>
      <c r="P809">
        <f ca="1">VLOOKUP($H809,'Raw data'!$M$3:$N$1243,2,FALSE)</f>
        <v>46.37</v>
      </c>
    </row>
    <row r="810" spans="1:16" x14ac:dyDescent="0.2">
      <c r="A810" s="13">
        <v>36648</v>
      </c>
      <c r="B810">
        <v>35.96</v>
      </c>
      <c r="E810" s="13">
        <f t="shared" si="49"/>
        <v>36887</v>
      </c>
      <c r="F810">
        <f t="shared" si="48"/>
        <v>81.67</v>
      </c>
      <c r="H810" s="13">
        <f t="shared" ca="1" si="50"/>
        <v>36906</v>
      </c>
      <c r="I810">
        <f t="shared" ca="1" si="51"/>
        <v>75.03</v>
      </c>
      <c r="J810">
        <f ca="1">VLOOKUP(H810,'Raw data'!$A$3:$L$1417,5,FALSE)</f>
        <v>41.18</v>
      </c>
      <c r="K810">
        <f ca="1">VLOOKUP($H810,'Raw data'!$A$3:$L$1417,10,FALSE)</f>
        <v>39.75</v>
      </c>
      <c r="L810">
        <f ca="1">VLOOKUP($H810,'Raw data'!$A$3:$L$1417,3,FALSE)</f>
        <v>64.5</v>
      </c>
      <c r="M810">
        <f ca="1">VLOOKUP($H810,'Raw data'!$A$3:$L$1417,4,FALSE)</f>
        <v>49.55</v>
      </c>
      <c r="N810">
        <f ca="1">VLOOKUP($H810,'Raw data'!$A$3:$L$1417,2,FALSE)</f>
        <v>65</v>
      </c>
      <c r="O810">
        <f ca="1">VLOOKUP($H810,'Raw data'!$A$3:$L$1417,10,FALSE)</f>
        <v>39.75</v>
      </c>
      <c r="P810">
        <f ca="1">VLOOKUP($H810,'Raw data'!$M$3:$N$1243,2,FALSE)</f>
        <v>44.84</v>
      </c>
    </row>
    <row r="811" spans="1:16" x14ac:dyDescent="0.2">
      <c r="A811" s="13">
        <v>36649</v>
      </c>
      <c r="B811">
        <v>36.08</v>
      </c>
      <c r="E811" s="13">
        <f t="shared" si="49"/>
        <v>36888</v>
      </c>
      <c r="F811">
        <f t="shared" si="48"/>
        <v>83.58</v>
      </c>
      <c r="H811" s="13">
        <f t="shared" ca="1" si="50"/>
        <v>36907</v>
      </c>
      <c r="I811">
        <f t="shared" ca="1" si="51"/>
        <v>77.33</v>
      </c>
      <c r="J811">
        <f ca="1">VLOOKUP(H811,'Raw data'!$A$3:$L$1417,5,FALSE)</f>
        <v>33.22</v>
      </c>
      <c r="K811">
        <f ca="1">VLOOKUP($H811,'Raw data'!$A$3:$L$1417,10,FALSE)</f>
        <v>38</v>
      </c>
      <c r="L811">
        <f ca="1">VLOOKUP($H811,'Raw data'!$A$3:$L$1417,3,FALSE)</f>
        <v>68.040000000000006</v>
      </c>
      <c r="M811">
        <f ca="1">VLOOKUP($H811,'Raw data'!$A$3:$L$1417,4,FALSE)</f>
        <v>52.35</v>
      </c>
      <c r="N811">
        <f ca="1">VLOOKUP($H811,'Raw data'!$A$3:$L$1417,2,FALSE)</f>
        <v>70.5</v>
      </c>
      <c r="O811">
        <f ca="1">VLOOKUP($H811,'Raw data'!$A$3:$L$1417,10,FALSE)</f>
        <v>38</v>
      </c>
      <c r="P811">
        <f ca="1">VLOOKUP($H811,'Raw data'!$M$3:$N$1243,2,FALSE)</f>
        <v>42.26</v>
      </c>
    </row>
    <row r="812" spans="1:16" x14ac:dyDescent="0.2">
      <c r="A812" s="13">
        <v>36650</v>
      </c>
      <c r="B812">
        <v>39.99</v>
      </c>
      <c r="E812" s="13">
        <f t="shared" si="49"/>
        <v>36889</v>
      </c>
      <c r="F812">
        <f t="shared" si="48"/>
        <v>79.77</v>
      </c>
      <c r="H812" s="13">
        <f t="shared" ca="1" si="50"/>
        <v>36908</v>
      </c>
      <c r="I812">
        <f t="shared" ca="1" si="51"/>
        <v>78.7</v>
      </c>
      <c r="J812">
        <f ca="1">VLOOKUP(H812,'Raw data'!$A$3:$L$1417,5,FALSE)</f>
        <v>37.71</v>
      </c>
      <c r="K812">
        <f ca="1">VLOOKUP($H812,'Raw data'!$A$3:$L$1417,10,FALSE)</f>
        <v>39</v>
      </c>
      <c r="L812">
        <f ca="1">VLOOKUP($H812,'Raw data'!$A$3:$L$1417,3,FALSE)</f>
        <v>67.08</v>
      </c>
      <c r="M812">
        <f ca="1">VLOOKUP($H812,'Raw data'!$A$3:$L$1417,4,FALSE)</f>
        <v>51.16</v>
      </c>
      <c r="N812">
        <f ca="1">VLOOKUP($H812,'Raw data'!$A$3:$L$1417,2,FALSE)</f>
        <v>70.5</v>
      </c>
      <c r="O812">
        <f ca="1">VLOOKUP($H812,'Raw data'!$A$3:$L$1417,10,FALSE)</f>
        <v>39</v>
      </c>
      <c r="P812">
        <f ca="1">VLOOKUP($H812,'Raw data'!$M$3:$N$1243,2,FALSE)</f>
        <v>42.78</v>
      </c>
    </row>
    <row r="813" spans="1:16" x14ac:dyDescent="0.2">
      <c r="A813" s="13">
        <v>36651</v>
      </c>
      <c r="B813">
        <v>38.6</v>
      </c>
      <c r="E813" s="13">
        <f t="shared" si="49"/>
        <v>36893</v>
      </c>
      <c r="F813">
        <f t="shared" si="48"/>
        <v>102.97</v>
      </c>
      <c r="H813" s="13">
        <f t="shared" ca="1" si="50"/>
        <v>36909</v>
      </c>
      <c r="I813">
        <f t="shared" ca="1" si="51"/>
        <v>75.430000000000007</v>
      </c>
      <c r="J813">
        <f ca="1">VLOOKUP(H813,'Raw data'!$A$3:$L$1417,5,FALSE)</f>
        <v>39.479999999999997</v>
      </c>
      <c r="K813">
        <f ca="1">VLOOKUP($H813,'Raw data'!$A$3:$L$1417,10,FALSE)</f>
        <v>38</v>
      </c>
      <c r="L813">
        <f ca="1">VLOOKUP($H813,'Raw data'!$A$3:$L$1417,3,FALSE)</f>
        <v>66</v>
      </c>
      <c r="M813">
        <f ca="1">VLOOKUP($H813,'Raw data'!$A$3:$L$1417,4,FALSE)</f>
        <v>49.76</v>
      </c>
      <c r="N813">
        <f ca="1">VLOOKUP($H813,'Raw data'!$A$3:$L$1417,2,FALSE)</f>
        <v>66.11</v>
      </c>
      <c r="O813">
        <f ca="1">VLOOKUP($H813,'Raw data'!$A$3:$L$1417,10,FALSE)</f>
        <v>38</v>
      </c>
      <c r="P813">
        <f ca="1">VLOOKUP($H813,'Raw data'!$M$3:$N$1243,2,FALSE)</f>
        <v>39.89</v>
      </c>
    </row>
    <row r="814" spans="1:16" x14ac:dyDescent="0.2">
      <c r="A814" s="13">
        <v>36654</v>
      </c>
      <c r="B814">
        <v>58.27</v>
      </c>
      <c r="E814" s="13">
        <f t="shared" si="49"/>
        <v>36894</v>
      </c>
      <c r="F814">
        <f t="shared" si="48"/>
        <v>78.489999999999995</v>
      </c>
      <c r="H814" s="13">
        <f t="shared" ca="1" si="50"/>
        <v>36910</v>
      </c>
      <c r="I814">
        <f t="shared" ca="1" si="51"/>
        <v>71.84</v>
      </c>
      <c r="J814">
        <f ca="1">VLOOKUP(H814,'Raw data'!$A$3:$L$1417,5,FALSE)</f>
        <v>41.93</v>
      </c>
      <c r="K814">
        <f ca="1">VLOOKUP($H814,'Raw data'!$A$3:$L$1417,10,FALSE)</f>
        <v>42.25</v>
      </c>
      <c r="L814" t="e">
        <f ca="1">VLOOKUP($H814,'Raw data'!$A$3:$L$1417,3,FALSE)</f>
        <v>#N/A</v>
      </c>
      <c r="M814">
        <f ca="1">VLOOKUP($H814,'Raw data'!$A$3:$L$1417,4,FALSE)</f>
        <v>47.19</v>
      </c>
      <c r="N814">
        <f ca="1">VLOOKUP($H814,'Raw data'!$A$3:$L$1417,2,FALSE)</f>
        <v>63.5</v>
      </c>
      <c r="O814">
        <f ca="1">VLOOKUP($H814,'Raw data'!$A$3:$L$1417,10,FALSE)</f>
        <v>42.25</v>
      </c>
      <c r="P814">
        <f ca="1">VLOOKUP($H814,'Raw data'!$M$3:$N$1243,2,FALSE)</f>
        <v>38.979999999999997</v>
      </c>
    </row>
    <row r="815" spans="1:16" x14ac:dyDescent="0.2">
      <c r="A815" s="13">
        <v>36655</v>
      </c>
      <c r="B815">
        <v>132.57</v>
      </c>
      <c r="E815" s="13">
        <f t="shared" si="49"/>
        <v>36895</v>
      </c>
      <c r="F815">
        <f t="shared" si="48"/>
        <v>74.64</v>
      </c>
      <c r="H815" s="13">
        <f t="shared" ca="1" si="50"/>
        <v>36913</v>
      </c>
      <c r="I815">
        <f t="shared" ca="1" si="51"/>
        <v>74.069999999999993</v>
      </c>
      <c r="J815">
        <f ca="1">VLOOKUP(H815,'Raw data'!$A$3:$L$1417,5,FALSE)</f>
        <v>51.55</v>
      </c>
      <c r="K815">
        <f ca="1">VLOOKUP($H815,'Raw data'!$A$3:$L$1417,10,FALSE)</f>
        <v>62</v>
      </c>
      <c r="L815" t="e">
        <f ca="1">VLOOKUP($H815,'Raw data'!$A$3:$L$1417,3,FALSE)</f>
        <v>#N/A</v>
      </c>
      <c r="M815">
        <f ca="1">VLOOKUP($H815,'Raw data'!$A$3:$L$1417,4,FALSE)</f>
        <v>52.23</v>
      </c>
      <c r="N815" t="e">
        <f ca="1">VLOOKUP($H815,'Raw data'!$A$3:$L$1417,2,FALSE)</f>
        <v>#N/A</v>
      </c>
      <c r="O815">
        <f ca="1">VLOOKUP($H815,'Raw data'!$A$3:$L$1417,10,FALSE)</f>
        <v>62</v>
      </c>
      <c r="P815">
        <f ca="1">VLOOKUP($H815,'Raw data'!$M$3:$N$1243,2,FALSE)</f>
        <v>50.34</v>
      </c>
    </row>
    <row r="816" spans="1:16" x14ac:dyDescent="0.2">
      <c r="A816" s="13">
        <v>36656</v>
      </c>
      <c r="B816">
        <v>157.86000000000001</v>
      </c>
      <c r="E816" s="13">
        <f t="shared" si="49"/>
        <v>36896</v>
      </c>
      <c r="F816">
        <f t="shared" si="48"/>
        <v>77.95</v>
      </c>
      <c r="H816" s="13">
        <f t="shared" ca="1" si="50"/>
        <v>36914</v>
      </c>
      <c r="I816">
        <f t="shared" ca="1" si="51"/>
        <v>70.680000000000007</v>
      </c>
      <c r="J816">
        <f ca="1">VLOOKUP(H816,'Raw data'!$A$3:$L$1417,5,FALSE)</f>
        <v>49.32</v>
      </c>
      <c r="K816">
        <f ca="1">VLOOKUP($H816,'Raw data'!$A$3:$L$1417,10,FALSE)</f>
        <v>59.83</v>
      </c>
      <c r="L816">
        <f ca="1">VLOOKUP($H816,'Raw data'!$A$3:$L$1417,3,FALSE)</f>
        <v>66.5</v>
      </c>
      <c r="M816">
        <f ca="1">VLOOKUP($H816,'Raw data'!$A$3:$L$1417,4,FALSE)</f>
        <v>51.97</v>
      </c>
      <c r="N816">
        <f ca="1">VLOOKUP($H816,'Raw data'!$A$3:$L$1417,2,FALSE)</f>
        <v>70</v>
      </c>
      <c r="O816">
        <f ca="1">VLOOKUP($H816,'Raw data'!$A$3:$L$1417,10,FALSE)</f>
        <v>59.83</v>
      </c>
      <c r="P816">
        <f ca="1">VLOOKUP($H816,'Raw data'!$M$3:$N$1243,2,FALSE)</f>
        <v>51.4</v>
      </c>
    </row>
    <row r="817" spans="1:16" x14ac:dyDescent="0.2">
      <c r="A817" s="13">
        <v>36657</v>
      </c>
      <c r="B817">
        <v>45.7</v>
      </c>
      <c r="E817" s="13">
        <f t="shared" si="49"/>
        <v>36899</v>
      </c>
      <c r="F817">
        <f t="shared" si="48"/>
        <v>82.2</v>
      </c>
      <c r="H817" s="13">
        <f t="shared" ca="1" si="50"/>
        <v>36915</v>
      </c>
      <c r="I817">
        <f t="shared" ca="1" si="51"/>
        <v>67.760000000000005</v>
      </c>
      <c r="J817">
        <f ca="1">VLOOKUP(H817,'Raw data'!$A$3:$L$1417,5,FALSE)</f>
        <v>46.54</v>
      </c>
      <c r="K817">
        <f ca="1">VLOOKUP($H817,'Raw data'!$A$3:$L$1417,10,FALSE)</f>
        <v>56.3</v>
      </c>
      <c r="L817">
        <f ca="1">VLOOKUP($H817,'Raw data'!$A$3:$L$1417,3,FALSE)</f>
        <v>61</v>
      </c>
      <c r="M817">
        <f ca="1">VLOOKUP($H817,'Raw data'!$A$3:$L$1417,4,FALSE)</f>
        <v>49.59</v>
      </c>
      <c r="N817">
        <f ca="1">VLOOKUP($H817,'Raw data'!$A$3:$L$1417,2,FALSE)</f>
        <v>64.11</v>
      </c>
      <c r="O817">
        <f ca="1">VLOOKUP($H817,'Raw data'!$A$3:$L$1417,10,FALSE)</f>
        <v>56.3</v>
      </c>
      <c r="P817">
        <f ca="1">VLOOKUP($H817,'Raw data'!$M$3:$N$1243,2,FALSE)</f>
        <v>48.35</v>
      </c>
    </row>
    <row r="818" spans="1:16" x14ac:dyDescent="0.2">
      <c r="A818" s="13">
        <v>36658</v>
      </c>
      <c r="B818">
        <v>50.69</v>
      </c>
      <c r="E818" s="13">
        <f t="shared" si="49"/>
        <v>36900</v>
      </c>
      <c r="F818">
        <f t="shared" si="48"/>
        <v>82.1</v>
      </c>
      <c r="H818" s="13">
        <f t="shared" ca="1" si="50"/>
        <v>36916</v>
      </c>
      <c r="I818">
        <f t="shared" ca="1" si="51"/>
        <v>66.12</v>
      </c>
      <c r="J818">
        <f ca="1">VLOOKUP(H818,'Raw data'!$A$3:$L$1417,5,FALSE)</f>
        <v>51.21</v>
      </c>
      <c r="K818">
        <f ca="1">VLOOKUP($H818,'Raw data'!$A$3:$L$1417,10,FALSE)</f>
        <v>61</v>
      </c>
      <c r="L818">
        <f ca="1">VLOOKUP($H818,'Raw data'!$A$3:$L$1417,3,FALSE)</f>
        <v>60.65</v>
      </c>
      <c r="M818">
        <f ca="1">VLOOKUP($H818,'Raw data'!$A$3:$L$1417,4,FALSE)</f>
        <v>50.3</v>
      </c>
      <c r="N818">
        <f ca="1">VLOOKUP($H818,'Raw data'!$A$3:$L$1417,2,FALSE)</f>
        <v>63.93</v>
      </c>
      <c r="O818">
        <f ca="1">VLOOKUP($H818,'Raw data'!$A$3:$L$1417,10,FALSE)</f>
        <v>61</v>
      </c>
      <c r="P818">
        <f ca="1">VLOOKUP($H818,'Raw data'!$M$3:$N$1243,2,FALSE)</f>
        <v>51.72</v>
      </c>
    </row>
    <row r="819" spans="1:16" x14ac:dyDescent="0.2">
      <c r="A819" s="13">
        <v>36659</v>
      </c>
      <c r="B819">
        <v>50.69</v>
      </c>
      <c r="E819" s="13">
        <f t="shared" si="49"/>
        <v>36901</v>
      </c>
      <c r="F819">
        <f t="shared" si="48"/>
        <v>88.72</v>
      </c>
      <c r="H819" s="13">
        <f t="shared" ca="1" si="50"/>
        <v>36917</v>
      </c>
      <c r="I819">
        <f t="shared" ca="1" si="51"/>
        <v>63.13</v>
      </c>
      <c r="J819">
        <f ca="1">VLOOKUP(H819,'Raw data'!$A$3:$L$1417,5,FALSE)</f>
        <v>50.95</v>
      </c>
      <c r="K819">
        <f ca="1">VLOOKUP($H819,'Raw data'!$A$3:$L$1417,10,FALSE)</f>
        <v>63.2</v>
      </c>
      <c r="L819" t="e">
        <f ca="1">VLOOKUP($H819,'Raw data'!$A$3:$L$1417,3,FALSE)</f>
        <v>#N/A</v>
      </c>
      <c r="M819">
        <f ca="1">VLOOKUP($H819,'Raw data'!$A$3:$L$1417,4,FALSE)</f>
        <v>47.69</v>
      </c>
      <c r="N819">
        <f ca="1">VLOOKUP($H819,'Raw data'!$A$3:$L$1417,2,FALSE)</f>
        <v>61.14</v>
      </c>
      <c r="O819">
        <f ca="1">VLOOKUP($H819,'Raw data'!$A$3:$L$1417,10,FALSE)</f>
        <v>63.2</v>
      </c>
      <c r="P819">
        <f ca="1">VLOOKUP($H819,'Raw data'!$M$3:$N$1243,2,FALSE)</f>
        <v>47.45</v>
      </c>
    </row>
    <row r="820" spans="1:16" x14ac:dyDescent="0.2">
      <c r="A820" s="13">
        <v>36661</v>
      </c>
      <c r="B820">
        <v>45.33</v>
      </c>
      <c r="E820" s="13">
        <f t="shared" si="49"/>
        <v>36902</v>
      </c>
      <c r="F820">
        <f t="shared" si="48"/>
        <v>77.87</v>
      </c>
      <c r="H820" s="13">
        <f t="shared" ca="1" si="50"/>
        <v>36920</v>
      </c>
      <c r="I820">
        <f t="shared" ca="1" si="51"/>
        <v>61.63</v>
      </c>
      <c r="J820">
        <f ca="1">VLOOKUP(H820,'Raw data'!$A$3:$L$1417,5,FALSE)</f>
        <v>38.07</v>
      </c>
      <c r="K820">
        <f ca="1">VLOOKUP($H820,'Raw data'!$A$3:$L$1417,10,FALSE)</f>
        <v>42</v>
      </c>
      <c r="L820" t="e">
        <f ca="1">VLOOKUP($H820,'Raw data'!$A$3:$L$1417,3,FALSE)</f>
        <v>#N/A</v>
      </c>
      <c r="M820">
        <f ca="1">VLOOKUP($H820,'Raw data'!$A$3:$L$1417,4,FALSE)</f>
        <v>47.23</v>
      </c>
      <c r="N820" t="e">
        <f ca="1">VLOOKUP($H820,'Raw data'!$A$3:$L$1417,2,FALSE)</f>
        <v>#N/A</v>
      </c>
      <c r="O820">
        <f ca="1">VLOOKUP($H820,'Raw data'!$A$3:$L$1417,10,FALSE)</f>
        <v>42</v>
      </c>
      <c r="P820">
        <f ca="1">VLOOKUP($H820,'Raw data'!$M$3:$N$1243,2,FALSE)</f>
        <v>43.88</v>
      </c>
    </row>
    <row r="821" spans="1:16" x14ac:dyDescent="0.2">
      <c r="A821" s="13">
        <v>36662</v>
      </c>
      <c r="B821">
        <v>44.93</v>
      </c>
      <c r="E821" s="13">
        <f t="shared" si="49"/>
        <v>36903</v>
      </c>
      <c r="F821">
        <f t="shared" si="48"/>
        <v>75.67</v>
      </c>
      <c r="H821" s="13">
        <f t="shared" ca="1" si="50"/>
        <v>36921</v>
      </c>
      <c r="I821">
        <f t="shared" ca="1" si="51"/>
        <v>58.86</v>
      </c>
      <c r="J821">
        <f ca="1">VLOOKUP(H821,'Raw data'!$A$3:$L$1417,5,FALSE)</f>
        <v>27.69</v>
      </c>
      <c r="K821">
        <f ca="1">VLOOKUP($H821,'Raw data'!$A$3:$L$1417,10,FALSE)</f>
        <v>27</v>
      </c>
      <c r="L821">
        <f ca="1">VLOOKUP($H821,'Raw data'!$A$3:$L$1417,3,FALSE)</f>
        <v>57.5</v>
      </c>
      <c r="M821">
        <f ca="1">VLOOKUP($H821,'Raw data'!$A$3:$L$1417,4,FALSE)</f>
        <v>46.39</v>
      </c>
      <c r="N821" t="e">
        <f ca="1">VLOOKUP($H821,'Raw data'!$A$3:$L$1417,2,FALSE)</f>
        <v>#N/A</v>
      </c>
      <c r="O821">
        <f ca="1">VLOOKUP($H821,'Raw data'!$A$3:$L$1417,10,FALSE)</f>
        <v>27</v>
      </c>
      <c r="P821">
        <f ca="1">VLOOKUP($H821,'Raw data'!$M$3:$N$1243,2,FALSE)</f>
        <v>35.61</v>
      </c>
    </row>
    <row r="822" spans="1:16" x14ac:dyDescent="0.2">
      <c r="A822" s="13">
        <v>36663</v>
      </c>
      <c r="B822">
        <v>47.58</v>
      </c>
      <c r="E822" s="13">
        <f t="shared" si="49"/>
        <v>36906</v>
      </c>
      <c r="F822">
        <f t="shared" si="48"/>
        <v>75.03</v>
      </c>
      <c r="H822" s="13">
        <f t="shared" ca="1" si="50"/>
        <v>36922</v>
      </c>
      <c r="I822">
        <f t="shared" ca="1" si="51"/>
        <v>55.79</v>
      </c>
      <c r="J822">
        <f ca="1">VLOOKUP(H822,'Raw data'!$A$3:$L$1417,5,FALSE)</f>
        <v>25.82</v>
      </c>
      <c r="K822">
        <f ca="1">VLOOKUP($H822,'Raw data'!$A$3:$L$1417,10,FALSE)</f>
        <v>28.25</v>
      </c>
      <c r="L822" t="e">
        <f ca="1">VLOOKUP($H822,'Raw data'!$A$3:$L$1417,3,FALSE)</f>
        <v>#N/A</v>
      </c>
      <c r="M822">
        <f ca="1">VLOOKUP($H822,'Raw data'!$A$3:$L$1417,4,FALSE)</f>
        <v>41.73</v>
      </c>
      <c r="N822" t="e">
        <f ca="1">VLOOKUP($H822,'Raw data'!$A$3:$L$1417,2,FALSE)</f>
        <v>#N/A</v>
      </c>
      <c r="O822">
        <f ca="1">VLOOKUP($H822,'Raw data'!$A$3:$L$1417,10,FALSE)</f>
        <v>28.25</v>
      </c>
      <c r="P822">
        <f ca="1">VLOOKUP($H822,'Raw data'!$M$3:$N$1243,2,FALSE)</f>
        <v>34.090000000000003</v>
      </c>
    </row>
    <row r="823" spans="1:16" x14ac:dyDescent="0.2">
      <c r="A823" s="13">
        <v>36664</v>
      </c>
      <c r="B823">
        <v>47.12</v>
      </c>
      <c r="E823" s="13">
        <f t="shared" si="49"/>
        <v>36907</v>
      </c>
      <c r="F823">
        <f t="shared" si="48"/>
        <v>77.33</v>
      </c>
      <c r="H823" s="13">
        <f t="shared" ca="1" si="50"/>
        <v>36923</v>
      </c>
      <c r="I823">
        <f t="shared" ca="1" si="51"/>
        <v>53.37</v>
      </c>
      <c r="J823">
        <f ca="1">VLOOKUP(H823,'Raw data'!$A$3:$L$1417,5,FALSE)</f>
        <v>31.5</v>
      </c>
      <c r="K823">
        <f ca="1">VLOOKUP($H823,'Raw data'!$A$3:$L$1417,10,FALSE)</f>
        <v>31</v>
      </c>
      <c r="L823">
        <f ca="1">VLOOKUP($H823,'Raw data'!$A$3:$L$1417,3,FALSE)</f>
        <v>51.21</v>
      </c>
      <c r="M823">
        <f ca="1">VLOOKUP($H823,'Raw data'!$A$3:$L$1417,4,FALSE)</f>
        <v>39.6</v>
      </c>
      <c r="N823">
        <f ca="1">VLOOKUP($H823,'Raw data'!$A$3:$L$1417,2,FALSE)</f>
        <v>54.5</v>
      </c>
      <c r="O823">
        <f ca="1">VLOOKUP($H823,'Raw data'!$A$3:$L$1417,10,FALSE)</f>
        <v>31</v>
      </c>
      <c r="P823">
        <f ca="1">VLOOKUP($H823,'Raw data'!$M$3:$N$1243,2,FALSE)</f>
        <v>35.270000000000003</v>
      </c>
    </row>
    <row r="824" spans="1:16" x14ac:dyDescent="0.2">
      <c r="A824" s="13">
        <v>36665</v>
      </c>
      <c r="B824">
        <v>48.71</v>
      </c>
      <c r="E824" s="13">
        <f t="shared" si="49"/>
        <v>36908</v>
      </c>
      <c r="F824">
        <f t="shared" si="48"/>
        <v>78.7</v>
      </c>
      <c r="H824" s="13">
        <f t="shared" ca="1" si="50"/>
        <v>36924</v>
      </c>
      <c r="I824">
        <f t="shared" ca="1" si="51"/>
        <v>52.73</v>
      </c>
      <c r="J824">
        <f ca="1">VLOOKUP(H824,'Raw data'!$A$3:$L$1417,5,FALSE)</f>
        <v>46.93</v>
      </c>
      <c r="K824">
        <f ca="1">VLOOKUP($H824,'Raw data'!$A$3:$L$1417,10,FALSE)</f>
        <v>49</v>
      </c>
      <c r="L824">
        <f ca="1">VLOOKUP($H824,'Raw data'!$A$3:$L$1417,3,FALSE)</f>
        <v>51.02</v>
      </c>
      <c r="M824">
        <f ca="1">VLOOKUP($H824,'Raw data'!$A$3:$L$1417,4,FALSE)</f>
        <v>39.46</v>
      </c>
      <c r="N824">
        <f ca="1">VLOOKUP($H824,'Raw data'!$A$3:$L$1417,2,FALSE)</f>
        <v>54.4</v>
      </c>
      <c r="O824">
        <f ca="1">VLOOKUP($H824,'Raw data'!$A$3:$L$1417,10,FALSE)</f>
        <v>49</v>
      </c>
      <c r="P824">
        <f ca="1">VLOOKUP($H824,'Raw data'!$M$3:$N$1243,2,FALSE)</f>
        <v>39.28</v>
      </c>
    </row>
    <row r="825" spans="1:16" x14ac:dyDescent="0.2">
      <c r="A825" s="13">
        <v>36666</v>
      </c>
      <c r="B825">
        <v>47</v>
      </c>
      <c r="E825" s="13">
        <f t="shared" si="49"/>
        <v>36909</v>
      </c>
      <c r="F825">
        <f t="shared" si="48"/>
        <v>75.430000000000007</v>
      </c>
      <c r="H825" s="13">
        <f t="shared" ca="1" si="50"/>
        <v>36927</v>
      </c>
      <c r="I825">
        <f t="shared" ca="1" si="51"/>
        <v>58.56</v>
      </c>
      <c r="J825">
        <f ca="1">VLOOKUP(H825,'Raw data'!$A$3:$L$1417,5,FALSE)</f>
        <v>50.4</v>
      </c>
      <c r="K825">
        <f ca="1">VLOOKUP($H825,'Raw data'!$A$3:$L$1417,10,FALSE)</f>
        <v>53</v>
      </c>
      <c r="L825">
        <f ca="1">VLOOKUP($H825,'Raw data'!$A$3:$L$1417,3,FALSE)</f>
        <v>54</v>
      </c>
      <c r="M825">
        <f ca="1">VLOOKUP($H825,'Raw data'!$A$3:$L$1417,4,FALSE)</f>
        <v>41.63</v>
      </c>
      <c r="N825" t="e">
        <f ca="1">VLOOKUP($H825,'Raw data'!$A$3:$L$1417,2,FALSE)</f>
        <v>#N/A</v>
      </c>
      <c r="O825">
        <f ca="1">VLOOKUP($H825,'Raw data'!$A$3:$L$1417,10,FALSE)</f>
        <v>53</v>
      </c>
      <c r="P825">
        <f ca="1">VLOOKUP($H825,'Raw data'!$M$3:$N$1243,2,FALSE)</f>
        <v>43.69</v>
      </c>
    </row>
    <row r="826" spans="1:16" x14ac:dyDescent="0.2">
      <c r="A826" s="13">
        <v>36667</v>
      </c>
      <c r="B826">
        <v>47</v>
      </c>
      <c r="E826" s="13">
        <f t="shared" si="49"/>
        <v>36910</v>
      </c>
      <c r="F826">
        <f t="shared" si="48"/>
        <v>71.84</v>
      </c>
      <c r="H826" s="13">
        <f t="shared" ca="1" si="50"/>
        <v>36928</v>
      </c>
      <c r="I826">
        <f t="shared" ca="1" si="51"/>
        <v>51.31</v>
      </c>
      <c r="J826">
        <f ca="1">VLOOKUP(H826,'Raw data'!$A$3:$L$1417,5,FALSE)</f>
        <v>35.82</v>
      </c>
      <c r="K826">
        <f ca="1">VLOOKUP($H826,'Raw data'!$A$3:$L$1417,10,FALSE)</f>
        <v>36</v>
      </c>
      <c r="L826">
        <f ca="1">VLOOKUP($H826,'Raw data'!$A$3:$L$1417,3,FALSE)</f>
        <v>53</v>
      </c>
      <c r="M826">
        <f ca="1">VLOOKUP($H826,'Raw data'!$A$3:$L$1417,4,FALSE)</f>
        <v>39.51</v>
      </c>
      <c r="N826">
        <f ca="1">VLOOKUP($H826,'Raw data'!$A$3:$L$1417,2,FALSE)</f>
        <v>55.03</v>
      </c>
      <c r="O826">
        <f ca="1">VLOOKUP($H826,'Raw data'!$A$3:$L$1417,10,FALSE)</f>
        <v>36</v>
      </c>
      <c r="P826">
        <f ca="1">VLOOKUP($H826,'Raw data'!$M$3:$N$1243,2,FALSE)</f>
        <v>36.770000000000003</v>
      </c>
    </row>
    <row r="827" spans="1:16" x14ac:dyDescent="0.2">
      <c r="A827" s="13">
        <v>36668</v>
      </c>
      <c r="B827">
        <v>70.92</v>
      </c>
      <c r="E827" s="13">
        <f t="shared" si="49"/>
        <v>36913</v>
      </c>
      <c r="F827">
        <f t="shared" si="48"/>
        <v>74.069999999999993</v>
      </c>
      <c r="H827" s="13">
        <f t="shared" ca="1" si="50"/>
        <v>36929</v>
      </c>
      <c r="I827">
        <f t="shared" ca="1" si="51"/>
        <v>51.18</v>
      </c>
      <c r="J827">
        <f ca="1">VLOOKUP(H827,'Raw data'!$A$3:$L$1417,5,FALSE)</f>
        <v>32.78</v>
      </c>
      <c r="K827">
        <f ca="1">VLOOKUP($H827,'Raw data'!$A$3:$L$1417,10,FALSE)</f>
        <v>34.83</v>
      </c>
      <c r="L827">
        <f ca="1">VLOOKUP($H827,'Raw data'!$A$3:$L$1417,3,FALSE)</f>
        <v>53.17</v>
      </c>
      <c r="M827">
        <f ca="1">VLOOKUP($H827,'Raw data'!$A$3:$L$1417,4,FALSE)</f>
        <v>38.4</v>
      </c>
      <c r="N827">
        <f ca="1">VLOOKUP($H827,'Raw data'!$A$3:$L$1417,2,FALSE)</f>
        <v>56.1</v>
      </c>
      <c r="O827">
        <f ca="1">VLOOKUP($H827,'Raw data'!$A$3:$L$1417,10,FALSE)</f>
        <v>34.83</v>
      </c>
      <c r="P827">
        <f ca="1">VLOOKUP($H827,'Raw data'!$M$3:$N$1243,2,FALSE)</f>
        <v>34.1</v>
      </c>
    </row>
    <row r="828" spans="1:16" x14ac:dyDescent="0.2">
      <c r="A828" s="13">
        <v>36669</v>
      </c>
      <c r="B828">
        <v>66.650000000000006</v>
      </c>
      <c r="E828" s="13">
        <f t="shared" si="49"/>
        <v>36914</v>
      </c>
      <c r="F828">
        <f t="shared" si="48"/>
        <v>70.680000000000007</v>
      </c>
      <c r="H828" s="13">
        <f t="shared" ca="1" si="50"/>
        <v>36930</v>
      </c>
      <c r="I828">
        <f t="shared" ca="1" si="51"/>
        <v>50.79</v>
      </c>
      <c r="J828">
        <f ca="1">VLOOKUP(H828,'Raw data'!$A$3:$L$1417,5,FALSE)</f>
        <v>30.41</v>
      </c>
      <c r="K828">
        <f ca="1">VLOOKUP($H828,'Raw data'!$A$3:$L$1417,10,FALSE)</f>
        <v>38.25</v>
      </c>
      <c r="L828">
        <f ca="1">VLOOKUP($H828,'Raw data'!$A$3:$L$1417,3,FALSE)</f>
        <v>50.5</v>
      </c>
      <c r="M828">
        <f ca="1">VLOOKUP($H828,'Raw data'!$A$3:$L$1417,4,FALSE)</f>
        <v>37.880000000000003</v>
      </c>
      <c r="N828">
        <f ca="1">VLOOKUP($H828,'Raw data'!$A$3:$L$1417,2,FALSE)</f>
        <v>54.96</v>
      </c>
      <c r="O828">
        <f ca="1">VLOOKUP($H828,'Raw data'!$A$3:$L$1417,10,FALSE)</f>
        <v>38.25</v>
      </c>
      <c r="P828">
        <f ca="1">VLOOKUP($H828,'Raw data'!$M$3:$N$1243,2,FALSE)</f>
        <v>32.22</v>
      </c>
    </row>
    <row r="829" spans="1:16" x14ac:dyDescent="0.2">
      <c r="A829" s="13">
        <v>36670</v>
      </c>
      <c r="B829">
        <v>60.18</v>
      </c>
      <c r="E829" s="13">
        <f t="shared" si="49"/>
        <v>36915</v>
      </c>
      <c r="F829">
        <f t="shared" si="48"/>
        <v>67.760000000000005</v>
      </c>
      <c r="H829" s="13">
        <f t="shared" ca="1" si="50"/>
        <v>36931</v>
      </c>
      <c r="I829">
        <f t="shared" ca="1" si="51"/>
        <v>49.04</v>
      </c>
      <c r="J829">
        <f ca="1">VLOOKUP(H829,'Raw data'!$A$3:$L$1417,5,FALSE)</f>
        <v>27.94</v>
      </c>
      <c r="K829">
        <f ca="1">VLOOKUP($H829,'Raw data'!$A$3:$L$1417,10,FALSE)</f>
        <v>31.67</v>
      </c>
      <c r="L829">
        <f ca="1">VLOOKUP($H829,'Raw data'!$A$3:$L$1417,3,FALSE)</f>
        <v>44.48</v>
      </c>
      <c r="M829">
        <f ca="1">VLOOKUP($H829,'Raw data'!$A$3:$L$1417,4,FALSE)</f>
        <v>34.68</v>
      </c>
      <c r="N829">
        <f ca="1">VLOOKUP($H829,'Raw data'!$A$3:$L$1417,2,FALSE)</f>
        <v>51</v>
      </c>
      <c r="O829">
        <f ca="1">VLOOKUP($H829,'Raw data'!$A$3:$L$1417,10,FALSE)</f>
        <v>31.67</v>
      </c>
      <c r="P829">
        <f ca="1">VLOOKUP($H829,'Raw data'!$M$3:$N$1243,2,FALSE)</f>
        <v>30.53</v>
      </c>
    </row>
    <row r="830" spans="1:16" x14ac:dyDescent="0.2">
      <c r="A830" s="13">
        <v>36671</v>
      </c>
      <c r="B830">
        <v>75.61</v>
      </c>
      <c r="E830" s="13">
        <f t="shared" si="49"/>
        <v>36916</v>
      </c>
      <c r="F830">
        <f t="shared" si="48"/>
        <v>66.12</v>
      </c>
      <c r="H830" s="13">
        <f t="shared" ca="1" si="50"/>
        <v>36934</v>
      </c>
      <c r="I830">
        <f t="shared" ca="1" si="51"/>
        <v>54.66</v>
      </c>
      <c r="J830">
        <f ca="1">VLOOKUP(H830,'Raw data'!$A$3:$L$1417,5,FALSE)</f>
        <v>33.08</v>
      </c>
      <c r="K830">
        <f ca="1">VLOOKUP($H830,'Raw data'!$A$3:$L$1417,10,FALSE)</f>
        <v>42</v>
      </c>
      <c r="L830">
        <f ca="1">VLOOKUP($H830,'Raw data'!$A$3:$L$1417,3,FALSE)</f>
        <v>49.5</v>
      </c>
      <c r="M830">
        <f ca="1">VLOOKUP($H830,'Raw data'!$A$3:$L$1417,4,FALSE)</f>
        <v>41.39</v>
      </c>
      <c r="N830">
        <f ca="1">VLOOKUP($H830,'Raw data'!$A$3:$L$1417,2,FALSE)</f>
        <v>51.32</v>
      </c>
      <c r="O830">
        <f ca="1">VLOOKUP($H830,'Raw data'!$A$3:$L$1417,10,FALSE)</f>
        <v>42</v>
      </c>
      <c r="P830">
        <f ca="1">VLOOKUP($H830,'Raw data'!$M$3:$N$1243,2,FALSE)</f>
        <v>37.53</v>
      </c>
    </row>
    <row r="831" spans="1:16" x14ac:dyDescent="0.2">
      <c r="A831" s="13">
        <v>36672</v>
      </c>
      <c r="B831">
        <v>70.569999999999993</v>
      </c>
      <c r="E831" s="13">
        <f t="shared" si="49"/>
        <v>36917</v>
      </c>
      <c r="F831">
        <f t="shared" si="48"/>
        <v>63.13</v>
      </c>
      <c r="H831" s="13">
        <f t="shared" ca="1" si="50"/>
        <v>36935</v>
      </c>
      <c r="I831">
        <f t="shared" ca="1" si="51"/>
        <v>49.65</v>
      </c>
      <c r="J831">
        <f ca="1">VLOOKUP(H831,'Raw data'!$A$3:$L$1417,5,FALSE)</f>
        <v>32.590000000000003</v>
      </c>
      <c r="K831">
        <f ca="1">VLOOKUP($H831,'Raw data'!$A$3:$L$1417,10,FALSE)</f>
        <v>38.61</v>
      </c>
      <c r="L831" t="e">
        <f ca="1">VLOOKUP($H831,'Raw data'!$A$3:$L$1417,3,FALSE)</f>
        <v>#N/A</v>
      </c>
      <c r="M831">
        <f ca="1">VLOOKUP($H831,'Raw data'!$A$3:$L$1417,4,FALSE)</f>
        <v>39.35</v>
      </c>
      <c r="N831" t="e">
        <f ca="1">VLOOKUP($H831,'Raw data'!$A$3:$L$1417,2,FALSE)</f>
        <v>#N/A</v>
      </c>
      <c r="O831">
        <f ca="1">VLOOKUP($H831,'Raw data'!$A$3:$L$1417,10,FALSE)</f>
        <v>38.61</v>
      </c>
      <c r="P831">
        <f ca="1">VLOOKUP($H831,'Raw data'!$M$3:$N$1243,2,FALSE)</f>
        <v>35.630000000000003</v>
      </c>
    </row>
    <row r="832" spans="1:16" x14ac:dyDescent="0.2">
      <c r="A832" s="13">
        <v>36676</v>
      </c>
      <c r="B832">
        <v>62.63</v>
      </c>
      <c r="E832" s="13">
        <f t="shared" si="49"/>
        <v>36920</v>
      </c>
      <c r="F832">
        <f t="shared" si="48"/>
        <v>61.63</v>
      </c>
      <c r="H832" s="13">
        <f t="shared" ca="1" si="50"/>
        <v>36936</v>
      </c>
      <c r="I832">
        <f t="shared" ca="1" si="51"/>
        <v>47.17</v>
      </c>
      <c r="J832">
        <f ca="1">VLOOKUP(H832,'Raw data'!$A$3:$L$1417,5,FALSE)</f>
        <v>24.09</v>
      </c>
      <c r="K832">
        <f ca="1">VLOOKUP($H832,'Raw data'!$A$3:$L$1417,10,FALSE)</f>
        <v>29</v>
      </c>
      <c r="L832">
        <f ca="1">VLOOKUP($H832,'Raw data'!$A$3:$L$1417,3,FALSE)</f>
        <v>48.91</v>
      </c>
      <c r="M832">
        <f ca="1">VLOOKUP($H832,'Raw data'!$A$3:$L$1417,4,FALSE)</f>
        <v>37.549999999999997</v>
      </c>
      <c r="N832">
        <f ca="1">VLOOKUP($H832,'Raw data'!$A$3:$L$1417,2,FALSE)</f>
        <v>52.47</v>
      </c>
      <c r="O832">
        <f ca="1">VLOOKUP($H832,'Raw data'!$A$3:$L$1417,10,FALSE)</f>
        <v>29</v>
      </c>
      <c r="P832">
        <f ca="1">VLOOKUP($H832,'Raw data'!$M$3:$N$1243,2,FALSE)</f>
        <v>30.87</v>
      </c>
    </row>
    <row r="833" spans="1:16" x14ac:dyDescent="0.2">
      <c r="A833" s="13">
        <v>36677</v>
      </c>
      <c r="B833">
        <v>58.85</v>
      </c>
      <c r="E833" s="13">
        <f t="shared" si="49"/>
        <v>36921</v>
      </c>
      <c r="F833">
        <f t="shared" si="48"/>
        <v>58.86</v>
      </c>
      <c r="H833" s="13">
        <f t="shared" ca="1" si="50"/>
        <v>36937</v>
      </c>
      <c r="I833">
        <f t="shared" ca="1" si="51"/>
        <v>47.55</v>
      </c>
      <c r="J833">
        <f ca="1">VLOOKUP(H833,'Raw data'!$A$3:$L$1417,5,FALSE)</f>
        <v>23.85</v>
      </c>
      <c r="K833">
        <f ca="1">VLOOKUP($H833,'Raw data'!$A$3:$L$1417,10,FALSE)</f>
        <v>27</v>
      </c>
      <c r="L833">
        <f ca="1">VLOOKUP($H833,'Raw data'!$A$3:$L$1417,3,FALSE)</f>
        <v>46</v>
      </c>
      <c r="M833">
        <f ca="1">VLOOKUP($H833,'Raw data'!$A$3:$L$1417,4,FALSE)</f>
        <v>36.299999999999997</v>
      </c>
      <c r="N833">
        <f ca="1">VLOOKUP($H833,'Raw data'!$A$3:$L$1417,2,FALSE)</f>
        <v>52.75</v>
      </c>
      <c r="O833">
        <f ca="1">VLOOKUP($H833,'Raw data'!$A$3:$L$1417,10,FALSE)</f>
        <v>27</v>
      </c>
      <c r="P833">
        <f ca="1">VLOOKUP($H833,'Raw data'!$M$3:$N$1243,2,FALSE)</f>
        <v>29</v>
      </c>
    </row>
    <row r="834" spans="1:16" x14ac:dyDescent="0.2">
      <c r="A834" s="13">
        <v>36678</v>
      </c>
      <c r="B834">
        <v>99.17</v>
      </c>
      <c r="E834" s="13">
        <f t="shared" si="49"/>
        <v>36922</v>
      </c>
      <c r="F834">
        <f t="shared" si="48"/>
        <v>55.79</v>
      </c>
      <c r="H834" s="13">
        <f t="shared" ca="1" si="50"/>
        <v>36938</v>
      </c>
      <c r="I834">
        <f t="shared" ca="1" si="51"/>
        <v>48.03</v>
      </c>
      <c r="J834">
        <f ca="1">VLOOKUP(H834,'Raw data'!$A$3:$L$1417,5,FALSE)</f>
        <v>25.21</v>
      </c>
      <c r="K834">
        <f ca="1">VLOOKUP($H834,'Raw data'!$A$3:$L$1417,10,FALSE)</f>
        <v>28</v>
      </c>
      <c r="L834">
        <f ca="1">VLOOKUP($H834,'Raw data'!$A$3:$L$1417,3,FALSE)</f>
        <v>44.79</v>
      </c>
      <c r="M834">
        <f ca="1">VLOOKUP($H834,'Raw data'!$A$3:$L$1417,4,FALSE)</f>
        <v>35.03</v>
      </c>
      <c r="N834">
        <f ca="1">VLOOKUP($H834,'Raw data'!$A$3:$L$1417,2,FALSE)</f>
        <v>53.63</v>
      </c>
      <c r="O834">
        <f ca="1">VLOOKUP($H834,'Raw data'!$A$3:$L$1417,10,FALSE)</f>
        <v>28</v>
      </c>
      <c r="P834">
        <f ca="1">VLOOKUP($H834,'Raw data'!$M$3:$N$1243,2,FALSE)</f>
        <v>28.82</v>
      </c>
    </row>
    <row r="835" spans="1:16" x14ac:dyDescent="0.2">
      <c r="A835" s="13">
        <v>36679</v>
      </c>
      <c r="B835">
        <v>84.07</v>
      </c>
      <c r="E835" s="13">
        <f t="shared" si="49"/>
        <v>36923</v>
      </c>
      <c r="F835">
        <f t="shared" si="48"/>
        <v>53.37</v>
      </c>
      <c r="H835" s="13">
        <f t="shared" ca="1" si="50"/>
        <v>36942</v>
      </c>
      <c r="I835">
        <f t="shared" ca="1" si="51"/>
        <v>51.37</v>
      </c>
      <c r="J835" t="e">
        <f ca="1">VLOOKUP(H835,'Raw data'!$A$3:$L$1417,5,FALSE)</f>
        <v>#N/A</v>
      </c>
      <c r="K835">
        <f ca="1">VLOOKUP($H835,'Raw data'!$A$3:$L$1417,10,FALSE)</f>
        <v>47</v>
      </c>
      <c r="L835">
        <f ca="1">VLOOKUP($H835,'Raw data'!$A$3:$L$1417,3,FALSE)</f>
        <v>45</v>
      </c>
      <c r="M835">
        <f ca="1">VLOOKUP($H835,'Raw data'!$A$3:$L$1417,4,FALSE)</f>
        <v>37.1</v>
      </c>
      <c r="N835">
        <f ca="1">VLOOKUP($H835,'Raw data'!$A$3:$L$1417,2,FALSE)</f>
        <v>51.5</v>
      </c>
      <c r="O835">
        <f ca="1">VLOOKUP($H835,'Raw data'!$A$3:$L$1417,10,FALSE)</f>
        <v>47</v>
      </c>
      <c r="P835">
        <f ca="1">VLOOKUP($H835,'Raw data'!$M$3:$N$1243,2,FALSE)</f>
        <v>37.1</v>
      </c>
    </row>
    <row r="836" spans="1:16" x14ac:dyDescent="0.2">
      <c r="A836" s="13">
        <v>36682</v>
      </c>
      <c r="B836">
        <v>51.17</v>
      </c>
      <c r="E836" s="13">
        <f t="shared" si="49"/>
        <v>36924</v>
      </c>
      <c r="F836">
        <f t="shared" ref="F836:F899" si="52">VLOOKUP(E836,$A$3:$B$1257,2,FALSE)</f>
        <v>52.73</v>
      </c>
      <c r="H836" s="13">
        <f t="shared" ca="1" si="50"/>
        <v>36943</v>
      </c>
      <c r="I836">
        <f t="shared" ca="1" si="51"/>
        <v>46.72</v>
      </c>
      <c r="J836">
        <f ca="1">VLOOKUP(H836,'Raw data'!$A$3:$L$1417,5,FALSE)</f>
        <v>41.58</v>
      </c>
      <c r="K836">
        <f ca="1">VLOOKUP($H836,'Raw data'!$A$3:$L$1417,10,FALSE)</f>
        <v>38.5</v>
      </c>
      <c r="L836">
        <f ca="1">VLOOKUP($H836,'Raw data'!$A$3:$L$1417,3,FALSE)</f>
        <v>46.34</v>
      </c>
      <c r="M836">
        <f ca="1">VLOOKUP($H836,'Raw data'!$A$3:$L$1417,4,FALSE)</f>
        <v>38.520000000000003</v>
      </c>
      <c r="N836">
        <f ca="1">VLOOKUP($H836,'Raw data'!$A$3:$L$1417,2,FALSE)</f>
        <v>57.93</v>
      </c>
      <c r="O836">
        <f ca="1">VLOOKUP($H836,'Raw data'!$A$3:$L$1417,10,FALSE)</f>
        <v>38.5</v>
      </c>
      <c r="P836">
        <f ca="1">VLOOKUP($H836,'Raw data'!$M$3:$N$1243,2,FALSE)</f>
        <v>39.299999999999997</v>
      </c>
    </row>
    <row r="837" spans="1:16" x14ac:dyDescent="0.2">
      <c r="A837" s="13">
        <v>36683</v>
      </c>
      <c r="B837">
        <v>45.73</v>
      </c>
      <c r="E837" s="13">
        <f t="shared" ref="E837:E900" si="53">CHOOSE(IF(WEEKDAY(E836+1,2)=6,1,IF(WEEKDAY(E836+1,2)=7,2,3)),IF(ISNUMBER(MATCH(E836+3,$Q$3:$Q$56,0)),E836+4,E836+3),IF(ISNUMBER(MATCH(E836+2,$Q$3:$Q$56,0)),E836+3,E836+2),IF(ISNUMBER(MATCH(E836+1,$Q$3:$Q$56,0)),E836+2,E836+1))</f>
        <v>36927</v>
      </c>
      <c r="F837">
        <f t="shared" si="52"/>
        <v>58.56</v>
      </c>
      <c r="H837" s="13">
        <f t="shared" ref="H837:H900" ca="1" si="54">OFFSET($E$3,IF(ISNUMBER(VLOOKUP(OFFSET($E$3,MATCH(H836,$E$3:$E$1028,0),0),$E$3:$F$1067,2,FALSE)),MATCH(H836,$E$3:$E$1028,0),MATCH(H836,$E$3:$E$1028,0)+1),0)</f>
        <v>36944</v>
      </c>
      <c r="I837">
        <f t="shared" ref="I837:I900" ca="1" si="55">VLOOKUP(H837,$A$3:$B$1257,2,FALSE)</f>
        <v>52.35</v>
      </c>
      <c r="J837">
        <f ca="1">VLOOKUP(H837,'Raw data'!$A$3:$L$1417,5,FALSE)</f>
        <v>39.99</v>
      </c>
      <c r="K837" t="e">
        <f ca="1">VLOOKUP($H837,'Raw data'!$A$3:$L$1417,10,FALSE)</f>
        <v>#N/A</v>
      </c>
      <c r="L837">
        <f ca="1">VLOOKUP($H837,'Raw data'!$A$3:$L$1417,3,FALSE)</f>
        <v>51.2</v>
      </c>
      <c r="M837">
        <f ca="1">VLOOKUP($H837,'Raw data'!$A$3:$L$1417,4,FALSE)</f>
        <v>40.909999999999997</v>
      </c>
      <c r="N837">
        <f ca="1">VLOOKUP($H837,'Raw data'!$A$3:$L$1417,2,FALSE)</f>
        <v>59.39</v>
      </c>
      <c r="O837" t="e">
        <f ca="1">VLOOKUP($H837,'Raw data'!$A$3:$L$1417,10,FALSE)</f>
        <v>#N/A</v>
      </c>
      <c r="P837">
        <f ca="1">VLOOKUP($H837,'Raw data'!$M$3:$N$1243,2,FALSE)</f>
        <v>44.59</v>
      </c>
    </row>
    <row r="838" spans="1:16" x14ac:dyDescent="0.2">
      <c r="A838" s="13">
        <v>36684</v>
      </c>
      <c r="B838">
        <v>54.21</v>
      </c>
      <c r="E838" s="13">
        <f t="shared" si="53"/>
        <v>36928</v>
      </c>
      <c r="F838">
        <f t="shared" si="52"/>
        <v>51.31</v>
      </c>
      <c r="H838" s="13">
        <f t="shared" ca="1" si="54"/>
        <v>36945</v>
      </c>
      <c r="I838">
        <f t="shared" ca="1" si="55"/>
        <v>46.8</v>
      </c>
      <c r="J838">
        <f ca="1">VLOOKUP(H838,'Raw data'!$A$3:$L$1417,5,FALSE)</f>
        <v>35.46</v>
      </c>
      <c r="K838">
        <f ca="1">VLOOKUP($H838,'Raw data'!$A$3:$L$1417,10,FALSE)</f>
        <v>40</v>
      </c>
      <c r="L838">
        <f ca="1">VLOOKUP($H838,'Raw data'!$A$3:$L$1417,3,FALSE)</f>
        <v>46.55</v>
      </c>
      <c r="M838">
        <f ca="1">VLOOKUP($H838,'Raw data'!$A$3:$L$1417,4,FALSE)</f>
        <v>38.78</v>
      </c>
      <c r="N838">
        <f ca="1">VLOOKUP($H838,'Raw data'!$A$3:$L$1417,2,FALSE)</f>
        <v>54.42</v>
      </c>
      <c r="O838">
        <f ca="1">VLOOKUP($H838,'Raw data'!$A$3:$L$1417,10,FALSE)</f>
        <v>40</v>
      </c>
      <c r="P838">
        <f ca="1">VLOOKUP($H838,'Raw data'!$M$3:$N$1243,2,FALSE)</f>
        <v>38</v>
      </c>
    </row>
    <row r="839" spans="1:16" x14ac:dyDescent="0.2">
      <c r="A839" s="13">
        <v>36685</v>
      </c>
      <c r="B839">
        <v>48.55</v>
      </c>
      <c r="E839" s="13">
        <f t="shared" si="53"/>
        <v>36929</v>
      </c>
      <c r="F839">
        <f t="shared" si="52"/>
        <v>51.18</v>
      </c>
      <c r="H839" s="13">
        <f t="shared" ca="1" si="54"/>
        <v>36948</v>
      </c>
      <c r="I839">
        <f t="shared" ca="1" si="55"/>
        <v>47.03</v>
      </c>
      <c r="J839">
        <f ca="1">VLOOKUP(H839,'Raw data'!$A$3:$L$1417,5,FALSE)</f>
        <v>38.130000000000003</v>
      </c>
      <c r="K839">
        <f ca="1">VLOOKUP($H839,'Raw data'!$A$3:$L$1417,10,FALSE)</f>
        <v>37.75</v>
      </c>
      <c r="L839">
        <f ca="1">VLOOKUP($H839,'Raw data'!$A$3:$L$1417,3,FALSE)</f>
        <v>46.5</v>
      </c>
      <c r="M839">
        <f ca="1">VLOOKUP($H839,'Raw data'!$A$3:$L$1417,4,FALSE)</f>
        <v>38.119999999999997</v>
      </c>
      <c r="N839">
        <f ca="1">VLOOKUP($H839,'Raw data'!$A$3:$L$1417,2,FALSE)</f>
        <v>54.67</v>
      </c>
      <c r="O839">
        <f ca="1">VLOOKUP($H839,'Raw data'!$A$3:$L$1417,10,FALSE)</f>
        <v>37.75</v>
      </c>
      <c r="P839">
        <f ca="1">VLOOKUP($H839,'Raw data'!$M$3:$N$1243,2,FALSE)</f>
        <v>38.18</v>
      </c>
    </row>
    <row r="840" spans="1:16" x14ac:dyDescent="0.2">
      <c r="A840" s="13">
        <v>36686</v>
      </c>
      <c r="B840">
        <v>71.05</v>
      </c>
      <c r="E840" s="13">
        <f t="shared" si="53"/>
        <v>36930</v>
      </c>
      <c r="F840">
        <f t="shared" si="52"/>
        <v>50.79</v>
      </c>
      <c r="H840" s="13">
        <f t="shared" ca="1" si="54"/>
        <v>36949</v>
      </c>
      <c r="I840">
        <f t="shared" ca="1" si="55"/>
        <v>47.95</v>
      </c>
      <c r="J840">
        <f ca="1">VLOOKUP(H840,'Raw data'!$A$3:$L$1417,5,FALSE)</f>
        <v>39.19</v>
      </c>
      <c r="K840">
        <f ca="1">VLOOKUP($H840,'Raw data'!$A$3:$L$1417,10,FALSE)</f>
        <v>39.25</v>
      </c>
      <c r="L840">
        <f ca="1">VLOOKUP($H840,'Raw data'!$A$3:$L$1417,3,FALSE)</f>
        <v>54</v>
      </c>
      <c r="M840">
        <f ca="1">VLOOKUP($H840,'Raw data'!$A$3:$L$1417,4,FALSE)</f>
        <v>42.87</v>
      </c>
      <c r="N840" t="e">
        <f ca="1">VLOOKUP($H840,'Raw data'!$A$3:$L$1417,2,FALSE)</f>
        <v>#N/A</v>
      </c>
      <c r="O840">
        <f ca="1">VLOOKUP($H840,'Raw data'!$A$3:$L$1417,10,FALSE)</f>
        <v>39.25</v>
      </c>
      <c r="P840">
        <f ca="1">VLOOKUP($H840,'Raw data'!$M$3:$N$1243,2,FALSE)</f>
        <v>42.07</v>
      </c>
    </row>
    <row r="841" spans="1:16" x14ac:dyDescent="0.2">
      <c r="A841" s="13">
        <v>36689</v>
      </c>
      <c r="B841">
        <v>72.77</v>
      </c>
      <c r="E841" s="13">
        <f t="shared" si="53"/>
        <v>36931</v>
      </c>
      <c r="F841">
        <f t="shared" si="52"/>
        <v>49.04</v>
      </c>
      <c r="H841" s="13">
        <f t="shared" ca="1" si="54"/>
        <v>36950</v>
      </c>
      <c r="I841">
        <f t="shared" ca="1" si="55"/>
        <v>50.32</v>
      </c>
      <c r="J841">
        <f ca="1">VLOOKUP(H841,'Raw data'!$A$3:$L$1417,5,FALSE)</f>
        <v>45.17</v>
      </c>
      <c r="K841">
        <f ca="1">VLOOKUP($H841,'Raw data'!$A$3:$L$1417,10,FALSE)</f>
        <v>44.25</v>
      </c>
      <c r="L841">
        <f ca="1">VLOOKUP($H841,'Raw data'!$A$3:$L$1417,3,FALSE)</f>
        <v>56.34</v>
      </c>
      <c r="M841">
        <f ca="1">VLOOKUP($H841,'Raw data'!$A$3:$L$1417,4,FALSE)</f>
        <v>45.63</v>
      </c>
      <c r="N841">
        <f ca="1">VLOOKUP($H841,'Raw data'!$A$3:$L$1417,2,FALSE)</f>
        <v>58.39</v>
      </c>
      <c r="O841">
        <f ca="1">VLOOKUP($H841,'Raw data'!$A$3:$L$1417,10,FALSE)</f>
        <v>44.25</v>
      </c>
      <c r="P841">
        <f ca="1">VLOOKUP($H841,'Raw data'!$M$3:$N$1243,2,FALSE)</f>
        <v>49.06</v>
      </c>
    </row>
    <row r="842" spans="1:16" x14ac:dyDescent="0.2">
      <c r="A842" s="13">
        <v>36690</v>
      </c>
      <c r="B842">
        <v>46.47</v>
      </c>
      <c r="E842" s="13">
        <f t="shared" si="53"/>
        <v>36934</v>
      </c>
      <c r="F842">
        <f t="shared" si="52"/>
        <v>54.66</v>
      </c>
      <c r="H842" s="13">
        <f t="shared" ca="1" si="54"/>
        <v>36951</v>
      </c>
      <c r="I842">
        <f t="shared" ca="1" si="55"/>
        <v>51.92</v>
      </c>
      <c r="J842">
        <f ca="1">VLOOKUP(H842,'Raw data'!$A$3:$L$1417,5,FALSE)</f>
        <v>42.15</v>
      </c>
      <c r="K842">
        <f ca="1">VLOOKUP($H842,'Raw data'!$A$3:$L$1417,10,FALSE)</f>
        <v>43.67</v>
      </c>
      <c r="L842">
        <f ca="1">VLOOKUP($H842,'Raw data'!$A$3:$L$1417,3,FALSE)</f>
        <v>59.56</v>
      </c>
      <c r="M842">
        <f ca="1">VLOOKUP($H842,'Raw data'!$A$3:$L$1417,4,FALSE)</f>
        <v>48.54</v>
      </c>
      <c r="N842">
        <f ca="1">VLOOKUP($H842,'Raw data'!$A$3:$L$1417,2,FALSE)</f>
        <v>61.5</v>
      </c>
      <c r="O842">
        <f ca="1">VLOOKUP($H842,'Raw data'!$A$3:$L$1417,10,FALSE)</f>
        <v>43.67</v>
      </c>
      <c r="P842">
        <f ca="1">VLOOKUP($H842,'Raw data'!$M$3:$N$1243,2,FALSE)</f>
        <v>46.52</v>
      </c>
    </row>
    <row r="843" spans="1:16" x14ac:dyDescent="0.2">
      <c r="A843" s="13">
        <v>36691</v>
      </c>
      <c r="B843">
        <v>46.19</v>
      </c>
      <c r="E843" s="13">
        <f t="shared" si="53"/>
        <v>36935</v>
      </c>
      <c r="F843">
        <f t="shared" si="52"/>
        <v>49.65</v>
      </c>
      <c r="H843" s="13">
        <f t="shared" ca="1" si="54"/>
        <v>36952</v>
      </c>
      <c r="I843">
        <f t="shared" ca="1" si="55"/>
        <v>48.88</v>
      </c>
      <c r="J843">
        <f ca="1">VLOOKUP(H843,'Raw data'!$A$3:$L$1417,5,FALSE)</f>
        <v>36.9</v>
      </c>
      <c r="K843">
        <f ca="1">VLOOKUP($H843,'Raw data'!$A$3:$L$1417,10,FALSE)</f>
        <v>38.75</v>
      </c>
      <c r="L843">
        <f ca="1">VLOOKUP($H843,'Raw data'!$A$3:$L$1417,3,FALSE)</f>
        <v>54.28</v>
      </c>
      <c r="M843">
        <f ca="1">VLOOKUP($H843,'Raw data'!$A$3:$L$1417,4,FALSE)</f>
        <v>42.1</v>
      </c>
      <c r="N843">
        <f ca="1">VLOOKUP($H843,'Raw data'!$A$3:$L$1417,2,FALSE)</f>
        <v>56.53</v>
      </c>
      <c r="O843">
        <f ca="1">VLOOKUP($H843,'Raw data'!$A$3:$L$1417,10,FALSE)</f>
        <v>38.75</v>
      </c>
      <c r="P843">
        <f ca="1">VLOOKUP($H843,'Raw data'!$M$3:$N$1243,2,FALSE)</f>
        <v>38.85</v>
      </c>
    </row>
    <row r="844" spans="1:16" x14ac:dyDescent="0.2">
      <c r="A844" s="13">
        <v>36692</v>
      </c>
      <c r="B844">
        <v>48.98</v>
      </c>
      <c r="E844" s="13">
        <f t="shared" si="53"/>
        <v>36936</v>
      </c>
      <c r="F844">
        <f t="shared" si="52"/>
        <v>47.17</v>
      </c>
      <c r="H844" s="13">
        <f t="shared" ca="1" si="54"/>
        <v>36955</v>
      </c>
      <c r="I844">
        <f t="shared" ca="1" si="55"/>
        <v>50.48</v>
      </c>
      <c r="J844">
        <f ca="1">VLOOKUP(H844,'Raw data'!$A$3:$L$1417,5,FALSE)</f>
        <v>39.270000000000003</v>
      </c>
      <c r="K844">
        <f ca="1">VLOOKUP($H844,'Raw data'!$A$3:$L$1417,10,FALSE)</f>
        <v>54</v>
      </c>
      <c r="L844">
        <f ca="1">VLOOKUP($H844,'Raw data'!$A$3:$L$1417,3,FALSE)</f>
        <v>55.04</v>
      </c>
      <c r="M844">
        <f ca="1">VLOOKUP($H844,'Raw data'!$A$3:$L$1417,4,FALSE)</f>
        <v>45.16</v>
      </c>
      <c r="N844" t="e">
        <f ca="1">VLOOKUP($H844,'Raw data'!$A$3:$L$1417,2,FALSE)</f>
        <v>#N/A</v>
      </c>
      <c r="O844">
        <f ca="1">VLOOKUP($H844,'Raw data'!$A$3:$L$1417,10,FALSE)</f>
        <v>54</v>
      </c>
      <c r="P844">
        <f ca="1">VLOOKUP($H844,'Raw data'!$M$3:$N$1243,2,FALSE)</f>
        <v>44.15</v>
      </c>
    </row>
    <row r="845" spans="1:16" x14ac:dyDescent="0.2">
      <c r="A845" s="13">
        <v>36693</v>
      </c>
      <c r="B845">
        <v>94.88</v>
      </c>
      <c r="E845" s="13">
        <f t="shared" si="53"/>
        <v>36937</v>
      </c>
      <c r="F845">
        <f t="shared" si="52"/>
        <v>47.55</v>
      </c>
      <c r="H845" s="13">
        <f t="shared" ca="1" si="54"/>
        <v>36956</v>
      </c>
      <c r="I845">
        <f t="shared" ca="1" si="55"/>
        <v>53.23</v>
      </c>
      <c r="J845">
        <f ca="1">VLOOKUP(H845,'Raw data'!$A$3:$L$1417,5,FALSE)</f>
        <v>50.92</v>
      </c>
      <c r="K845">
        <f ca="1">VLOOKUP($H845,'Raw data'!$A$3:$L$1417,10,FALSE)</f>
        <v>55</v>
      </c>
      <c r="L845">
        <f ca="1">VLOOKUP($H845,'Raw data'!$A$3:$L$1417,3,FALSE)</f>
        <v>57.5</v>
      </c>
      <c r="M845">
        <f ca="1">VLOOKUP($H845,'Raw data'!$A$3:$L$1417,4,FALSE)</f>
        <v>46.47</v>
      </c>
      <c r="N845">
        <f ca="1">VLOOKUP($H845,'Raw data'!$A$3:$L$1417,2,FALSE)</f>
        <v>60.25</v>
      </c>
      <c r="O845">
        <f ca="1">VLOOKUP($H845,'Raw data'!$A$3:$L$1417,10,FALSE)</f>
        <v>55</v>
      </c>
      <c r="P845">
        <f ca="1">VLOOKUP($H845,'Raw data'!$M$3:$N$1243,2,FALSE)</f>
        <v>50.31</v>
      </c>
    </row>
    <row r="846" spans="1:16" x14ac:dyDescent="0.2">
      <c r="A846" s="13">
        <v>36694</v>
      </c>
      <c r="B846">
        <v>55</v>
      </c>
      <c r="E846" s="13">
        <f t="shared" si="53"/>
        <v>36938</v>
      </c>
      <c r="F846">
        <f t="shared" si="52"/>
        <v>48.03</v>
      </c>
      <c r="H846" s="13">
        <f t="shared" ca="1" si="54"/>
        <v>36957</v>
      </c>
      <c r="I846">
        <f t="shared" ca="1" si="55"/>
        <v>57.3</v>
      </c>
      <c r="J846">
        <f ca="1">VLOOKUP(H846,'Raw data'!$A$3:$L$1417,5,FALSE)</f>
        <v>54.77</v>
      </c>
      <c r="K846">
        <f ca="1">VLOOKUP($H846,'Raw data'!$A$3:$L$1417,10,FALSE)</f>
        <v>63</v>
      </c>
      <c r="L846">
        <f ca="1">VLOOKUP($H846,'Raw data'!$A$3:$L$1417,3,FALSE)</f>
        <v>56.63</v>
      </c>
      <c r="M846">
        <f ca="1">VLOOKUP($H846,'Raw data'!$A$3:$L$1417,4,FALSE)</f>
        <v>45.18</v>
      </c>
      <c r="N846">
        <f ca="1">VLOOKUP($H846,'Raw data'!$A$3:$L$1417,2,FALSE)</f>
        <v>58.07</v>
      </c>
      <c r="O846">
        <f ca="1">VLOOKUP($H846,'Raw data'!$A$3:$L$1417,10,FALSE)</f>
        <v>63</v>
      </c>
      <c r="P846">
        <f ca="1">VLOOKUP($H846,'Raw data'!$M$3:$N$1243,2,FALSE)</f>
        <v>53.92</v>
      </c>
    </row>
    <row r="847" spans="1:16" x14ac:dyDescent="0.2">
      <c r="A847" s="13">
        <v>36696</v>
      </c>
      <c r="B847">
        <v>49.14</v>
      </c>
      <c r="E847" s="13">
        <f t="shared" si="53"/>
        <v>36941</v>
      </c>
      <c r="F847" t="e">
        <f t="shared" si="52"/>
        <v>#N/A</v>
      </c>
      <c r="H847" s="13">
        <f t="shared" ca="1" si="54"/>
        <v>36958</v>
      </c>
      <c r="I847">
        <f t="shared" ca="1" si="55"/>
        <v>57.23</v>
      </c>
      <c r="J847">
        <f ca="1">VLOOKUP(H847,'Raw data'!$A$3:$L$1417,5,FALSE)</f>
        <v>43.15</v>
      </c>
      <c r="K847">
        <f ca="1">VLOOKUP($H847,'Raw data'!$A$3:$L$1417,10,FALSE)</f>
        <v>48</v>
      </c>
      <c r="L847" t="e">
        <f ca="1">VLOOKUP($H847,'Raw data'!$A$3:$L$1417,3,FALSE)</f>
        <v>#N/A</v>
      </c>
      <c r="M847">
        <f ca="1">VLOOKUP($H847,'Raw data'!$A$3:$L$1417,4,FALSE)</f>
        <v>41.07</v>
      </c>
      <c r="N847" t="e">
        <f ca="1">VLOOKUP($H847,'Raw data'!$A$3:$L$1417,2,FALSE)</f>
        <v>#N/A</v>
      </c>
      <c r="O847">
        <f ca="1">VLOOKUP($H847,'Raw data'!$A$3:$L$1417,10,FALSE)</f>
        <v>48</v>
      </c>
      <c r="P847">
        <f ca="1">VLOOKUP($H847,'Raw data'!$M$3:$N$1243,2,FALSE)</f>
        <v>45.13</v>
      </c>
    </row>
    <row r="848" spans="1:16" x14ac:dyDescent="0.2">
      <c r="A848" s="13">
        <v>36697</v>
      </c>
      <c r="B848">
        <v>49.93</v>
      </c>
      <c r="E848" s="13">
        <f t="shared" si="53"/>
        <v>36942</v>
      </c>
      <c r="F848">
        <f t="shared" si="52"/>
        <v>51.37</v>
      </c>
      <c r="H848" s="13">
        <f t="shared" ca="1" si="54"/>
        <v>36959</v>
      </c>
      <c r="I848">
        <f t="shared" ca="1" si="55"/>
        <v>53.01</v>
      </c>
      <c r="J848">
        <f ca="1">VLOOKUP(H848,'Raw data'!$A$3:$L$1417,5,FALSE)</f>
        <v>40.65</v>
      </c>
      <c r="K848">
        <f ca="1">VLOOKUP($H848,'Raw data'!$A$3:$L$1417,10,FALSE)</f>
        <v>42.25</v>
      </c>
      <c r="L848">
        <f ca="1">VLOOKUP($H848,'Raw data'!$A$3:$L$1417,3,FALSE)</f>
        <v>51.26</v>
      </c>
      <c r="M848">
        <f ca="1">VLOOKUP($H848,'Raw data'!$A$3:$L$1417,4,FALSE)</f>
        <v>42.06</v>
      </c>
      <c r="N848" t="e">
        <f ca="1">VLOOKUP($H848,'Raw data'!$A$3:$L$1417,2,FALSE)</f>
        <v>#N/A</v>
      </c>
      <c r="O848">
        <f ca="1">VLOOKUP($H848,'Raw data'!$A$3:$L$1417,10,FALSE)</f>
        <v>42.25</v>
      </c>
      <c r="P848">
        <f ca="1">VLOOKUP($H848,'Raw data'!$M$3:$N$1243,2,FALSE)</f>
        <v>42.41</v>
      </c>
    </row>
    <row r="849" spans="1:16" x14ac:dyDescent="0.2">
      <c r="A849" s="13">
        <v>36698</v>
      </c>
      <c r="B849">
        <v>48.56</v>
      </c>
      <c r="E849" s="13">
        <f t="shared" si="53"/>
        <v>36943</v>
      </c>
      <c r="F849">
        <f t="shared" si="52"/>
        <v>46.72</v>
      </c>
      <c r="H849" s="13">
        <f t="shared" ca="1" si="54"/>
        <v>36962</v>
      </c>
      <c r="I849">
        <f t="shared" ca="1" si="55"/>
        <v>53.36</v>
      </c>
      <c r="J849">
        <f ca="1">VLOOKUP(H849,'Raw data'!$A$3:$L$1417,5,FALSE)</f>
        <v>34.25</v>
      </c>
      <c r="K849">
        <f ca="1">VLOOKUP($H849,'Raw data'!$A$3:$L$1417,10,FALSE)</f>
        <v>35.75</v>
      </c>
      <c r="L849">
        <f ca="1">VLOOKUP($H849,'Raw data'!$A$3:$L$1417,3,FALSE)</f>
        <v>53.94</v>
      </c>
      <c r="M849">
        <f ca="1">VLOOKUP($H849,'Raw data'!$A$3:$L$1417,4,FALSE)</f>
        <v>41.29</v>
      </c>
      <c r="N849" t="e">
        <f ca="1">VLOOKUP($H849,'Raw data'!$A$3:$L$1417,2,FALSE)</f>
        <v>#N/A</v>
      </c>
      <c r="O849">
        <f ca="1">VLOOKUP($H849,'Raw data'!$A$3:$L$1417,10,FALSE)</f>
        <v>35.75</v>
      </c>
      <c r="P849">
        <f ca="1">VLOOKUP($H849,'Raw data'!$M$3:$N$1243,2,FALSE)</f>
        <v>42.29</v>
      </c>
    </row>
    <row r="850" spans="1:16" x14ac:dyDescent="0.2">
      <c r="A850" s="13">
        <v>36699</v>
      </c>
      <c r="B850">
        <v>59.58</v>
      </c>
      <c r="E850" s="13">
        <f t="shared" si="53"/>
        <v>36944</v>
      </c>
      <c r="F850">
        <f t="shared" si="52"/>
        <v>52.35</v>
      </c>
      <c r="H850" s="13">
        <f t="shared" ca="1" si="54"/>
        <v>36963</v>
      </c>
      <c r="I850">
        <f t="shared" ca="1" si="55"/>
        <v>54.66</v>
      </c>
      <c r="J850">
        <f ca="1">VLOOKUP(H850,'Raw data'!$A$3:$L$1417,5,FALSE)</f>
        <v>30.35</v>
      </c>
      <c r="K850">
        <f ca="1">VLOOKUP($H850,'Raw data'!$A$3:$L$1417,10,FALSE)</f>
        <v>32.67</v>
      </c>
      <c r="L850">
        <f ca="1">VLOOKUP($H850,'Raw data'!$A$3:$L$1417,3,FALSE)</f>
        <v>58.23</v>
      </c>
      <c r="M850">
        <f ca="1">VLOOKUP($H850,'Raw data'!$A$3:$L$1417,4,FALSE)</f>
        <v>42.2</v>
      </c>
      <c r="N850" t="e">
        <f ca="1">VLOOKUP($H850,'Raw data'!$A$3:$L$1417,2,FALSE)</f>
        <v>#N/A</v>
      </c>
      <c r="O850">
        <f ca="1">VLOOKUP($H850,'Raw data'!$A$3:$L$1417,10,FALSE)</f>
        <v>32.67</v>
      </c>
      <c r="P850">
        <f ca="1">VLOOKUP($H850,'Raw data'!$M$3:$N$1243,2,FALSE)</f>
        <v>41.72</v>
      </c>
    </row>
    <row r="851" spans="1:16" x14ac:dyDescent="0.2">
      <c r="A851" s="13">
        <v>36700</v>
      </c>
      <c r="B851">
        <v>63.71</v>
      </c>
      <c r="E851" s="13">
        <f t="shared" si="53"/>
        <v>36945</v>
      </c>
      <c r="F851">
        <f t="shared" si="52"/>
        <v>46.8</v>
      </c>
      <c r="H851" s="13">
        <f t="shared" ca="1" si="54"/>
        <v>36964</v>
      </c>
      <c r="I851">
        <f t="shared" ca="1" si="55"/>
        <v>60.39</v>
      </c>
      <c r="J851">
        <f ca="1">VLOOKUP(H851,'Raw data'!$A$3:$L$1417,5,FALSE)</f>
        <v>29.85</v>
      </c>
      <c r="K851">
        <f ca="1">VLOOKUP($H851,'Raw data'!$A$3:$L$1417,10,FALSE)</f>
        <v>31.83</v>
      </c>
      <c r="L851">
        <f ca="1">VLOOKUP($H851,'Raw data'!$A$3:$L$1417,3,FALSE)</f>
        <v>58.63</v>
      </c>
      <c r="M851">
        <f ca="1">VLOOKUP($H851,'Raw data'!$A$3:$L$1417,4,FALSE)</f>
        <v>42.17</v>
      </c>
      <c r="N851">
        <f ca="1">VLOOKUP($H851,'Raw data'!$A$3:$L$1417,2,FALSE)</f>
        <v>63.5</v>
      </c>
      <c r="O851">
        <f ca="1">VLOOKUP($H851,'Raw data'!$A$3:$L$1417,10,FALSE)</f>
        <v>31.83</v>
      </c>
      <c r="P851">
        <f ca="1">VLOOKUP($H851,'Raw data'!$M$3:$N$1243,2,FALSE)</f>
        <v>38.29</v>
      </c>
    </row>
    <row r="852" spans="1:16" x14ac:dyDescent="0.2">
      <c r="A852" s="13">
        <v>36703</v>
      </c>
      <c r="B852">
        <v>88.87</v>
      </c>
      <c r="E852" s="13">
        <f t="shared" si="53"/>
        <v>36948</v>
      </c>
      <c r="F852">
        <f t="shared" si="52"/>
        <v>47.03</v>
      </c>
      <c r="H852" s="13">
        <f t="shared" ca="1" si="54"/>
        <v>36965</v>
      </c>
      <c r="I852">
        <f t="shared" ca="1" si="55"/>
        <v>56.6</v>
      </c>
      <c r="J852">
        <f ca="1">VLOOKUP(H852,'Raw data'!$A$3:$L$1417,5,FALSE)</f>
        <v>27.83</v>
      </c>
      <c r="K852" t="e">
        <f ca="1">VLOOKUP($H852,'Raw data'!$A$3:$L$1417,10,FALSE)</f>
        <v>#N/A</v>
      </c>
      <c r="L852">
        <f ca="1">VLOOKUP($H852,'Raw data'!$A$3:$L$1417,3,FALSE)</f>
        <v>58.58</v>
      </c>
      <c r="M852">
        <f ca="1">VLOOKUP($H852,'Raw data'!$A$3:$L$1417,4,FALSE)</f>
        <v>39.71</v>
      </c>
      <c r="N852">
        <f ca="1">VLOOKUP($H852,'Raw data'!$A$3:$L$1417,2,FALSE)</f>
        <v>62.75</v>
      </c>
      <c r="O852" t="e">
        <f ca="1">VLOOKUP($H852,'Raw data'!$A$3:$L$1417,10,FALSE)</f>
        <v>#N/A</v>
      </c>
      <c r="P852">
        <f ca="1">VLOOKUP($H852,'Raw data'!$M$3:$N$1243,2,FALSE)</f>
        <v>37.06</v>
      </c>
    </row>
    <row r="853" spans="1:16" x14ac:dyDescent="0.2">
      <c r="A853" s="13">
        <v>36704</v>
      </c>
      <c r="B853">
        <v>265.17</v>
      </c>
      <c r="E853" s="13">
        <f t="shared" si="53"/>
        <v>36949</v>
      </c>
      <c r="F853">
        <f t="shared" si="52"/>
        <v>47.95</v>
      </c>
      <c r="H853" s="13">
        <f t="shared" ca="1" si="54"/>
        <v>36966</v>
      </c>
      <c r="I853">
        <f t="shared" ca="1" si="55"/>
        <v>54.46</v>
      </c>
      <c r="J853">
        <f ca="1">VLOOKUP(H853,'Raw data'!$A$3:$L$1417,5,FALSE)</f>
        <v>27.24</v>
      </c>
      <c r="K853">
        <f ca="1">VLOOKUP($H853,'Raw data'!$A$3:$L$1417,10,FALSE)</f>
        <v>29.33</v>
      </c>
      <c r="L853">
        <f ca="1">VLOOKUP($H853,'Raw data'!$A$3:$L$1417,3,FALSE)</f>
        <v>54.62</v>
      </c>
      <c r="M853">
        <f ca="1">VLOOKUP($H853,'Raw data'!$A$3:$L$1417,4,FALSE)</f>
        <v>37.97</v>
      </c>
      <c r="N853">
        <f ca="1">VLOOKUP($H853,'Raw data'!$A$3:$L$1417,2,FALSE)</f>
        <v>59.83</v>
      </c>
      <c r="O853">
        <f ca="1">VLOOKUP($H853,'Raw data'!$A$3:$L$1417,10,FALSE)</f>
        <v>29.33</v>
      </c>
      <c r="P853">
        <f ca="1">VLOOKUP($H853,'Raw data'!$M$3:$N$1243,2,FALSE)</f>
        <v>34.54</v>
      </c>
    </row>
    <row r="854" spans="1:16" x14ac:dyDescent="0.2">
      <c r="A854" s="13">
        <v>36705</v>
      </c>
      <c r="B854">
        <v>100.13</v>
      </c>
      <c r="E854" s="13">
        <f t="shared" si="53"/>
        <v>36950</v>
      </c>
      <c r="F854">
        <f t="shared" si="52"/>
        <v>50.32</v>
      </c>
      <c r="H854" s="13">
        <f t="shared" ca="1" si="54"/>
        <v>36969</v>
      </c>
      <c r="I854">
        <f t="shared" ca="1" si="55"/>
        <v>50.96</v>
      </c>
      <c r="J854">
        <f ca="1">VLOOKUP(H854,'Raw data'!$A$3:$L$1417,5,FALSE)</f>
        <v>33.78</v>
      </c>
      <c r="K854" t="e">
        <f ca="1">VLOOKUP($H854,'Raw data'!$A$3:$L$1417,10,FALSE)</f>
        <v>#N/A</v>
      </c>
      <c r="L854">
        <f ca="1">VLOOKUP($H854,'Raw data'!$A$3:$L$1417,3,FALSE)</f>
        <v>54.97</v>
      </c>
      <c r="M854">
        <f ca="1">VLOOKUP($H854,'Raw data'!$A$3:$L$1417,4,FALSE)</f>
        <v>42.18</v>
      </c>
      <c r="N854">
        <f ca="1">VLOOKUP($H854,'Raw data'!$A$3:$L$1417,2,FALSE)</f>
        <v>57.75</v>
      </c>
      <c r="O854" t="e">
        <f ca="1">VLOOKUP($H854,'Raw data'!$A$3:$L$1417,10,FALSE)</f>
        <v>#N/A</v>
      </c>
      <c r="P854">
        <f ca="1">VLOOKUP($H854,'Raw data'!$M$3:$N$1243,2,FALSE)</f>
        <v>42.02</v>
      </c>
    </row>
    <row r="855" spans="1:16" x14ac:dyDescent="0.2">
      <c r="A855" s="13">
        <v>36706</v>
      </c>
      <c r="B855">
        <v>52.98</v>
      </c>
      <c r="E855" s="13">
        <f t="shared" si="53"/>
        <v>36951</v>
      </c>
      <c r="F855">
        <f t="shared" si="52"/>
        <v>51.92</v>
      </c>
      <c r="H855" s="13">
        <f t="shared" ca="1" si="54"/>
        <v>36970</v>
      </c>
      <c r="I855">
        <f t="shared" ca="1" si="55"/>
        <v>48.99</v>
      </c>
      <c r="J855">
        <f ca="1">VLOOKUP(H855,'Raw data'!$A$3:$L$1417,5,FALSE)</f>
        <v>41.95</v>
      </c>
      <c r="K855">
        <f ca="1">VLOOKUP($H855,'Raw data'!$A$3:$L$1417,10,FALSE)</f>
        <v>43.67</v>
      </c>
      <c r="L855">
        <f ca="1">VLOOKUP($H855,'Raw data'!$A$3:$L$1417,3,FALSE)</f>
        <v>59</v>
      </c>
      <c r="M855">
        <f ca="1">VLOOKUP($H855,'Raw data'!$A$3:$L$1417,4,FALSE)</f>
        <v>48.05</v>
      </c>
      <c r="N855">
        <f ca="1">VLOOKUP($H855,'Raw data'!$A$3:$L$1417,2,FALSE)</f>
        <v>62</v>
      </c>
      <c r="O855">
        <f ca="1">VLOOKUP($H855,'Raw data'!$A$3:$L$1417,10,FALSE)</f>
        <v>43.67</v>
      </c>
      <c r="P855">
        <f ca="1">VLOOKUP($H855,'Raw data'!$M$3:$N$1243,2,FALSE)</f>
        <v>48.07</v>
      </c>
    </row>
    <row r="856" spans="1:16" x14ac:dyDescent="0.2">
      <c r="A856" s="13">
        <v>36707</v>
      </c>
      <c r="B856">
        <v>59.22</v>
      </c>
      <c r="E856" s="13">
        <f t="shared" si="53"/>
        <v>36952</v>
      </c>
      <c r="F856">
        <f t="shared" si="52"/>
        <v>48.88</v>
      </c>
      <c r="H856" s="13">
        <f t="shared" ca="1" si="54"/>
        <v>36971</v>
      </c>
      <c r="I856">
        <f t="shared" ca="1" si="55"/>
        <v>55.11</v>
      </c>
      <c r="J856">
        <f ca="1">VLOOKUP(H856,'Raw data'!$A$3:$L$1417,5,FALSE)</f>
        <v>38.909999999999997</v>
      </c>
      <c r="K856">
        <f ca="1">VLOOKUP($H856,'Raw data'!$A$3:$L$1417,10,FALSE)</f>
        <v>45.43</v>
      </c>
      <c r="L856">
        <f ca="1">VLOOKUP($H856,'Raw data'!$A$3:$L$1417,3,FALSE)</f>
        <v>58.73</v>
      </c>
      <c r="M856">
        <f ca="1">VLOOKUP($H856,'Raw data'!$A$3:$L$1417,4,FALSE)</f>
        <v>47.13</v>
      </c>
      <c r="N856">
        <f ca="1">VLOOKUP($H856,'Raw data'!$A$3:$L$1417,2,FALSE)</f>
        <v>61.65</v>
      </c>
      <c r="O856">
        <f ca="1">VLOOKUP($H856,'Raw data'!$A$3:$L$1417,10,FALSE)</f>
        <v>45.43</v>
      </c>
      <c r="P856">
        <f ca="1">VLOOKUP($H856,'Raw data'!$M$3:$N$1243,2,FALSE)</f>
        <v>47.54</v>
      </c>
    </row>
    <row r="857" spans="1:16" x14ac:dyDescent="0.2">
      <c r="A857" s="13">
        <v>36708</v>
      </c>
      <c r="B857">
        <v>50</v>
      </c>
      <c r="E857" s="13">
        <f t="shared" si="53"/>
        <v>36955</v>
      </c>
      <c r="F857">
        <f t="shared" si="52"/>
        <v>50.48</v>
      </c>
      <c r="H857" s="13">
        <f t="shared" ca="1" si="54"/>
        <v>36972</v>
      </c>
      <c r="I857">
        <f t="shared" ca="1" si="55"/>
        <v>52.78</v>
      </c>
      <c r="J857">
        <f ca="1">VLOOKUP(H857,'Raw data'!$A$3:$L$1417,5,FALSE)</f>
        <v>39.25</v>
      </c>
      <c r="K857">
        <f ca="1">VLOOKUP($H857,'Raw data'!$A$3:$L$1417,10,FALSE)</f>
        <v>40.25</v>
      </c>
      <c r="L857">
        <f ca="1">VLOOKUP($H857,'Raw data'!$A$3:$L$1417,3,FALSE)</f>
        <v>61.02</v>
      </c>
      <c r="M857">
        <f ca="1">VLOOKUP($H857,'Raw data'!$A$3:$L$1417,4,FALSE)</f>
        <v>45.1</v>
      </c>
      <c r="N857">
        <f ca="1">VLOOKUP($H857,'Raw data'!$A$3:$L$1417,2,FALSE)</f>
        <v>62.84</v>
      </c>
      <c r="O857">
        <f ca="1">VLOOKUP($H857,'Raw data'!$A$3:$L$1417,10,FALSE)</f>
        <v>40.25</v>
      </c>
      <c r="P857">
        <f ca="1">VLOOKUP($H857,'Raw data'!$M$3:$N$1243,2,FALSE)</f>
        <v>41.21</v>
      </c>
    </row>
    <row r="858" spans="1:16" x14ac:dyDescent="0.2">
      <c r="A858" s="13">
        <v>36709</v>
      </c>
      <c r="B858">
        <v>50</v>
      </c>
      <c r="E858" s="13">
        <f t="shared" si="53"/>
        <v>36956</v>
      </c>
      <c r="F858">
        <f t="shared" si="52"/>
        <v>53.23</v>
      </c>
      <c r="H858" s="13">
        <f t="shared" ca="1" si="54"/>
        <v>36973</v>
      </c>
      <c r="I858">
        <f t="shared" ca="1" si="55"/>
        <v>49.71</v>
      </c>
      <c r="J858">
        <f ca="1">VLOOKUP(H858,'Raw data'!$A$3:$L$1417,5,FALSE)</f>
        <v>41.84</v>
      </c>
      <c r="K858">
        <f ca="1">VLOOKUP($H858,'Raw data'!$A$3:$L$1417,10,FALSE)</f>
        <v>41.75</v>
      </c>
      <c r="L858">
        <f ca="1">VLOOKUP($H858,'Raw data'!$A$3:$L$1417,3,FALSE)</f>
        <v>53.83</v>
      </c>
      <c r="M858">
        <f ca="1">VLOOKUP($H858,'Raw data'!$A$3:$L$1417,4,FALSE)</f>
        <v>40.5</v>
      </c>
      <c r="N858" t="e">
        <f ca="1">VLOOKUP($H858,'Raw data'!$A$3:$L$1417,2,FALSE)</f>
        <v>#N/A</v>
      </c>
      <c r="O858">
        <f ca="1">VLOOKUP($H858,'Raw data'!$A$3:$L$1417,10,FALSE)</f>
        <v>41.75</v>
      </c>
      <c r="P858">
        <f ca="1">VLOOKUP($H858,'Raw data'!$M$3:$N$1243,2,FALSE)</f>
        <v>44.07</v>
      </c>
    </row>
    <row r="859" spans="1:16" x14ac:dyDescent="0.2">
      <c r="A859" s="13">
        <v>36710</v>
      </c>
      <c r="B859">
        <v>76.290000000000006</v>
      </c>
      <c r="E859" s="13">
        <f t="shared" si="53"/>
        <v>36957</v>
      </c>
      <c r="F859">
        <f t="shared" si="52"/>
        <v>57.3</v>
      </c>
      <c r="H859" s="13">
        <f t="shared" ca="1" si="54"/>
        <v>36976</v>
      </c>
      <c r="I859">
        <f t="shared" ca="1" si="55"/>
        <v>52.89</v>
      </c>
      <c r="J859">
        <f ca="1">VLOOKUP(H859,'Raw data'!$A$3:$L$1417,5,FALSE)</f>
        <v>50.3</v>
      </c>
      <c r="K859">
        <f ca="1">VLOOKUP($H859,'Raw data'!$A$3:$L$1417,10,FALSE)</f>
        <v>50</v>
      </c>
      <c r="L859" t="e">
        <f ca="1">VLOOKUP($H859,'Raw data'!$A$3:$L$1417,3,FALSE)</f>
        <v>#N/A</v>
      </c>
      <c r="M859">
        <f ca="1">VLOOKUP($H859,'Raw data'!$A$3:$L$1417,4,FALSE)</f>
        <v>51</v>
      </c>
      <c r="N859">
        <f ca="1">VLOOKUP($H859,'Raw data'!$A$3:$L$1417,2,FALSE)</f>
        <v>64.81</v>
      </c>
      <c r="O859">
        <f ca="1">VLOOKUP($H859,'Raw data'!$A$3:$L$1417,10,FALSE)</f>
        <v>50</v>
      </c>
      <c r="P859">
        <f ca="1">VLOOKUP($H859,'Raw data'!$M$3:$N$1243,2,FALSE)</f>
        <v>52.15</v>
      </c>
    </row>
    <row r="860" spans="1:16" x14ac:dyDescent="0.2">
      <c r="A860" s="13">
        <v>36711</v>
      </c>
      <c r="B860">
        <v>81.87</v>
      </c>
      <c r="E860" s="13">
        <f t="shared" si="53"/>
        <v>36958</v>
      </c>
      <c r="F860">
        <f t="shared" si="52"/>
        <v>57.23</v>
      </c>
      <c r="H860" s="13">
        <f t="shared" ca="1" si="54"/>
        <v>36977</v>
      </c>
      <c r="I860">
        <f t="shared" ca="1" si="55"/>
        <v>56.86</v>
      </c>
      <c r="J860">
        <f ca="1">VLOOKUP(H860,'Raw data'!$A$3:$L$1417,5,FALSE)</f>
        <v>51.29</v>
      </c>
      <c r="K860">
        <f ca="1">VLOOKUP($H860,'Raw data'!$A$3:$L$1417,10,FALSE)</f>
        <v>51.83</v>
      </c>
      <c r="L860">
        <f ca="1">VLOOKUP($H860,'Raw data'!$A$3:$L$1417,3,FALSE)</f>
        <v>69.75</v>
      </c>
      <c r="M860">
        <f ca="1">VLOOKUP($H860,'Raw data'!$A$3:$L$1417,4,FALSE)</f>
        <v>56.56</v>
      </c>
      <c r="N860">
        <f ca="1">VLOOKUP($H860,'Raw data'!$A$3:$L$1417,2,FALSE)</f>
        <v>71.03</v>
      </c>
      <c r="O860">
        <f ca="1">VLOOKUP($H860,'Raw data'!$A$3:$L$1417,10,FALSE)</f>
        <v>51.83</v>
      </c>
      <c r="P860">
        <f ca="1">VLOOKUP($H860,'Raw data'!$M$3:$N$1243,2,FALSE)</f>
        <v>53.43</v>
      </c>
    </row>
    <row r="861" spans="1:16" x14ac:dyDescent="0.2">
      <c r="A861" s="13">
        <v>36713</v>
      </c>
      <c r="B861">
        <v>51</v>
      </c>
      <c r="E861" s="13">
        <f t="shared" si="53"/>
        <v>36959</v>
      </c>
      <c r="F861">
        <f t="shared" si="52"/>
        <v>53.01</v>
      </c>
      <c r="H861" s="13">
        <f t="shared" ca="1" si="54"/>
        <v>36978</v>
      </c>
      <c r="I861">
        <f t="shared" ca="1" si="55"/>
        <v>52.7</v>
      </c>
      <c r="J861">
        <f ca="1">VLOOKUP(H861,'Raw data'!$A$3:$L$1417,5,FALSE)</f>
        <v>46.22</v>
      </c>
      <c r="K861">
        <f ca="1">VLOOKUP($H861,'Raw data'!$A$3:$L$1417,10,FALSE)</f>
        <v>45.79</v>
      </c>
      <c r="L861">
        <f ca="1">VLOOKUP($H861,'Raw data'!$A$3:$L$1417,3,FALSE)</f>
        <v>65.63</v>
      </c>
      <c r="M861">
        <f ca="1">VLOOKUP($H861,'Raw data'!$A$3:$L$1417,4,FALSE)</f>
        <v>50.61</v>
      </c>
      <c r="N861">
        <f ca="1">VLOOKUP($H861,'Raw data'!$A$3:$L$1417,2,FALSE)</f>
        <v>68.459999999999994</v>
      </c>
      <c r="O861">
        <f ca="1">VLOOKUP($H861,'Raw data'!$A$3:$L$1417,10,FALSE)</f>
        <v>45.79</v>
      </c>
      <c r="P861">
        <f ca="1">VLOOKUP($H861,'Raw data'!$M$3:$N$1243,2,FALSE)</f>
        <v>48.17</v>
      </c>
    </row>
    <row r="862" spans="1:16" x14ac:dyDescent="0.2">
      <c r="A862" s="13">
        <v>36714</v>
      </c>
      <c r="B862">
        <v>47.41</v>
      </c>
      <c r="E862" s="13">
        <f t="shared" si="53"/>
        <v>36962</v>
      </c>
      <c r="F862">
        <f t="shared" si="52"/>
        <v>53.36</v>
      </c>
      <c r="H862" s="13">
        <f t="shared" ca="1" si="54"/>
        <v>36979</v>
      </c>
      <c r="I862">
        <f t="shared" ca="1" si="55"/>
        <v>52.73</v>
      </c>
      <c r="J862">
        <f ca="1">VLOOKUP(H862,'Raw data'!$A$3:$L$1417,5,FALSE)</f>
        <v>38.89</v>
      </c>
      <c r="K862">
        <f ca="1">VLOOKUP($H862,'Raw data'!$A$3:$L$1417,10,FALSE)</f>
        <v>38.17</v>
      </c>
      <c r="L862">
        <f ca="1">VLOOKUP($H862,'Raw data'!$A$3:$L$1417,3,FALSE)</f>
        <v>57.04</v>
      </c>
      <c r="M862">
        <f ca="1">VLOOKUP($H862,'Raw data'!$A$3:$L$1417,4,FALSE)</f>
        <v>44.88</v>
      </c>
      <c r="N862">
        <f ca="1">VLOOKUP($H862,'Raw data'!$A$3:$L$1417,2,FALSE)</f>
        <v>58.81</v>
      </c>
      <c r="O862">
        <f ca="1">VLOOKUP($H862,'Raw data'!$A$3:$L$1417,10,FALSE)</f>
        <v>38.17</v>
      </c>
      <c r="P862">
        <f ca="1">VLOOKUP($H862,'Raw data'!$M$3:$N$1243,2,FALSE)</f>
        <v>43.76</v>
      </c>
    </row>
    <row r="863" spans="1:16" x14ac:dyDescent="0.2">
      <c r="A863" s="13">
        <v>36717</v>
      </c>
      <c r="B863">
        <v>58.34</v>
      </c>
      <c r="E863" s="13">
        <f t="shared" si="53"/>
        <v>36963</v>
      </c>
      <c r="F863">
        <f t="shared" si="52"/>
        <v>54.66</v>
      </c>
      <c r="H863" s="13">
        <f t="shared" ca="1" si="54"/>
        <v>36980</v>
      </c>
      <c r="I863">
        <f t="shared" ca="1" si="55"/>
        <v>57.76</v>
      </c>
      <c r="J863">
        <f ca="1">VLOOKUP(H863,'Raw data'!$A$3:$L$1417,5,FALSE)</f>
        <v>33.92</v>
      </c>
      <c r="K863">
        <f ca="1">VLOOKUP($H863,'Raw data'!$A$3:$L$1417,10,FALSE)</f>
        <v>35.11</v>
      </c>
      <c r="L863">
        <f ca="1">VLOOKUP($H863,'Raw data'!$A$3:$L$1417,3,FALSE)</f>
        <v>54.19</v>
      </c>
      <c r="M863">
        <f ca="1">VLOOKUP($H863,'Raw data'!$A$3:$L$1417,4,FALSE)</f>
        <v>43.24</v>
      </c>
      <c r="N863">
        <f ca="1">VLOOKUP($H863,'Raw data'!$A$3:$L$1417,2,FALSE)</f>
        <v>57</v>
      </c>
      <c r="O863">
        <f ca="1">VLOOKUP($H863,'Raw data'!$A$3:$L$1417,10,FALSE)</f>
        <v>35.11</v>
      </c>
      <c r="P863">
        <f ca="1">VLOOKUP($H863,'Raw data'!$M$3:$N$1243,2,FALSE)</f>
        <v>41.44</v>
      </c>
    </row>
    <row r="864" spans="1:16" x14ac:dyDescent="0.2">
      <c r="A864" s="13">
        <v>36718</v>
      </c>
      <c r="B864">
        <v>49.81</v>
      </c>
      <c r="E864" s="13">
        <f t="shared" si="53"/>
        <v>36964</v>
      </c>
      <c r="F864">
        <f t="shared" si="52"/>
        <v>60.39</v>
      </c>
      <c r="H864" s="13">
        <f t="shared" ca="1" si="54"/>
        <v>36983</v>
      </c>
      <c r="I864">
        <f t="shared" ca="1" si="55"/>
        <v>60.54</v>
      </c>
      <c r="J864">
        <f ca="1">VLOOKUP(H864,'Raw data'!$A$3:$L$1417,5,FALSE)</f>
        <v>41.32</v>
      </c>
      <c r="K864">
        <f ca="1">VLOOKUP($H864,'Raw data'!$A$3:$L$1417,10,FALSE)</f>
        <v>44</v>
      </c>
      <c r="L864">
        <f ca="1">VLOOKUP($H864,'Raw data'!$A$3:$L$1417,3,FALSE)</f>
        <v>58.69</v>
      </c>
      <c r="M864">
        <f ca="1">VLOOKUP($H864,'Raw data'!$A$3:$L$1417,4,FALSE)</f>
        <v>46.53</v>
      </c>
      <c r="N864">
        <f ca="1">VLOOKUP($H864,'Raw data'!$A$3:$L$1417,2,FALSE)</f>
        <v>64.69</v>
      </c>
      <c r="O864">
        <f ca="1">VLOOKUP($H864,'Raw data'!$A$3:$L$1417,10,FALSE)</f>
        <v>44</v>
      </c>
      <c r="P864">
        <f ca="1">VLOOKUP($H864,'Raw data'!$M$3:$N$1243,2,FALSE)</f>
        <v>47.2</v>
      </c>
    </row>
    <row r="865" spans="1:16" x14ac:dyDescent="0.2">
      <c r="A865" s="13">
        <v>36719</v>
      </c>
      <c r="B865">
        <v>47.33</v>
      </c>
      <c r="E865" s="13">
        <f t="shared" si="53"/>
        <v>36965</v>
      </c>
      <c r="F865">
        <f t="shared" si="52"/>
        <v>56.6</v>
      </c>
      <c r="H865" s="13">
        <f t="shared" ca="1" si="54"/>
        <v>36984</v>
      </c>
      <c r="I865">
        <f t="shared" ca="1" si="55"/>
        <v>53.93</v>
      </c>
      <c r="J865">
        <f ca="1">VLOOKUP(H865,'Raw data'!$A$3:$L$1417,5,FALSE)</f>
        <v>38.21</v>
      </c>
      <c r="K865">
        <f ca="1">VLOOKUP($H865,'Raw data'!$A$3:$L$1417,10,FALSE)</f>
        <v>41.33</v>
      </c>
      <c r="L865">
        <f ca="1">VLOOKUP($H865,'Raw data'!$A$3:$L$1417,3,FALSE)</f>
        <v>66.209999999999994</v>
      </c>
      <c r="M865">
        <f ca="1">VLOOKUP($H865,'Raw data'!$A$3:$L$1417,4,FALSE)</f>
        <v>51.98</v>
      </c>
      <c r="N865">
        <f ca="1">VLOOKUP($H865,'Raw data'!$A$3:$L$1417,2,FALSE)</f>
        <v>67</v>
      </c>
      <c r="O865">
        <f ca="1">VLOOKUP($H865,'Raw data'!$A$3:$L$1417,10,FALSE)</f>
        <v>41.33</v>
      </c>
      <c r="P865">
        <f ca="1">VLOOKUP($H865,'Raw data'!$M$3:$N$1243,2,FALSE)</f>
        <v>46.74</v>
      </c>
    </row>
    <row r="866" spans="1:16" x14ac:dyDescent="0.2">
      <c r="A866" s="13">
        <v>36720</v>
      </c>
      <c r="B866">
        <v>55.6</v>
      </c>
      <c r="E866" s="13">
        <f t="shared" si="53"/>
        <v>36966</v>
      </c>
      <c r="F866">
        <f t="shared" si="52"/>
        <v>54.46</v>
      </c>
      <c r="H866" s="13">
        <f t="shared" ca="1" si="54"/>
        <v>36985</v>
      </c>
      <c r="I866">
        <f t="shared" ca="1" si="55"/>
        <v>53.38</v>
      </c>
      <c r="J866">
        <f ca="1">VLOOKUP(H866,'Raw data'!$A$3:$L$1417,5,FALSE)</f>
        <v>42.74</v>
      </c>
      <c r="K866">
        <f ca="1">VLOOKUP($H866,'Raw data'!$A$3:$L$1417,10,FALSE)</f>
        <v>41.83</v>
      </c>
      <c r="L866">
        <f ca="1">VLOOKUP($H866,'Raw data'!$A$3:$L$1417,3,FALSE)</f>
        <v>65.8</v>
      </c>
      <c r="M866">
        <f ca="1">VLOOKUP($H866,'Raw data'!$A$3:$L$1417,4,FALSE)</f>
        <v>49.02</v>
      </c>
      <c r="N866">
        <f ca="1">VLOOKUP($H866,'Raw data'!$A$3:$L$1417,2,FALSE)</f>
        <v>68.430000000000007</v>
      </c>
      <c r="O866">
        <f ca="1">VLOOKUP($H866,'Raw data'!$A$3:$L$1417,10,FALSE)</f>
        <v>41.83</v>
      </c>
      <c r="P866">
        <f ca="1">VLOOKUP($H866,'Raw data'!$M$3:$N$1243,2,FALSE)</f>
        <v>47.72</v>
      </c>
    </row>
    <row r="867" spans="1:16" x14ac:dyDescent="0.2">
      <c r="A867" s="13">
        <v>36721</v>
      </c>
      <c r="B867">
        <v>52.77</v>
      </c>
      <c r="E867" s="13">
        <f t="shared" si="53"/>
        <v>36969</v>
      </c>
      <c r="F867">
        <f t="shared" si="52"/>
        <v>50.96</v>
      </c>
      <c r="H867" s="13">
        <f t="shared" ca="1" si="54"/>
        <v>36986</v>
      </c>
      <c r="I867">
        <f t="shared" ca="1" si="55"/>
        <v>51.42</v>
      </c>
      <c r="J867">
        <f ca="1">VLOOKUP(H867,'Raw data'!$A$3:$L$1417,5,FALSE)</f>
        <v>48.94</v>
      </c>
      <c r="K867">
        <f ca="1">VLOOKUP($H867,'Raw data'!$A$3:$L$1417,10,FALSE)</f>
        <v>48</v>
      </c>
      <c r="L867">
        <f ca="1">VLOOKUP($H867,'Raw data'!$A$3:$L$1417,3,FALSE)</f>
        <v>55.48</v>
      </c>
      <c r="M867">
        <f ca="1">VLOOKUP($H867,'Raw data'!$A$3:$L$1417,4,FALSE)</f>
        <v>43.95</v>
      </c>
      <c r="N867">
        <f ca="1">VLOOKUP($H867,'Raw data'!$A$3:$L$1417,2,FALSE)</f>
        <v>59.5</v>
      </c>
      <c r="O867">
        <f ca="1">VLOOKUP($H867,'Raw data'!$A$3:$L$1417,10,FALSE)</f>
        <v>48</v>
      </c>
      <c r="P867">
        <f ca="1">VLOOKUP($H867,'Raw data'!$M$3:$N$1243,2,FALSE)</f>
        <v>48.91</v>
      </c>
    </row>
    <row r="868" spans="1:16" x14ac:dyDescent="0.2">
      <c r="A868" s="13">
        <v>36722</v>
      </c>
      <c r="B868">
        <v>41.43</v>
      </c>
      <c r="E868" s="13">
        <f t="shared" si="53"/>
        <v>36970</v>
      </c>
      <c r="F868">
        <f t="shared" si="52"/>
        <v>48.99</v>
      </c>
      <c r="H868" s="13">
        <f t="shared" ca="1" si="54"/>
        <v>36987</v>
      </c>
      <c r="I868">
        <f t="shared" ca="1" si="55"/>
        <v>48.85</v>
      </c>
      <c r="J868">
        <f ca="1">VLOOKUP(H868,'Raw data'!$A$3:$L$1417,5,FALSE)</f>
        <v>48.38</v>
      </c>
      <c r="K868">
        <f ca="1">VLOOKUP($H868,'Raw data'!$A$3:$L$1417,10,FALSE)</f>
        <v>47.8</v>
      </c>
      <c r="L868">
        <f ca="1">VLOOKUP($H868,'Raw data'!$A$3:$L$1417,3,FALSE)</f>
        <v>55.16</v>
      </c>
      <c r="M868">
        <f ca="1">VLOOKUP($H868,'Raw data'!$A$3:$L$1417,4,FALSE)</f>
        <v>45.48</v>
      </c>
      <c r="N868" t="e">
        <f ca="1">VLOOKUP($H868,'Raw data'!$A$3:$L$1417,2,FALSE)</f>
        <v>#N/A</v>
      </c>
      <c r="O868">
        <f ca="1">VLOOKUP($H868,'Raw data'!$A$3:$L$1417,10,FALSE)</f>
        <v>47.8</v>
      </c>
      <c r="P868">
        <f ca="1">VLOOKUP($H868,'Raw data'!$M$3:$N$1243,2,FALSE)</f>
        <v>48.53</v>
      </c>
    </row>
    <row r="869" spans="1:16" x14ac:dyDescent="0.2">
      <c r="A869" s="13">
        <v>36723</v>
      </c>
      <c r="B869">
        <v>41.43</v>
      </c>
      <c r="E869" s="13">
        <f t="shared" si="53"/>
        <v>36971</v>
      </c>
      <c r="F869">
        <f t="shared" si="52"/>
        <v>55.11</v>
      </c>
      <c r="H869" s="13">
        <f t="shared" ca="1" si="54"/>
        <v>36990</v>
      </c>
      <c r="I869">
        <f t="shared" ca="1" si="55"/>
        <v>49.72</v>
      </c>
      <c r="J869">
        <f ca="1">VLOOKUP(H869,'Raw data'!$A$3:$L$1417,5,FALSE)</f>
        <v>54.63</v>
      </c>
      <c r="K869">
        <f ca="1">VLOOKUP($H869,'Raw data'!$A$3:$L$1417,10,FALSE)</f>
        <v>57</v>
      </c>
      <c r="L869">
        <f ca="1">VLOOKUP($H869,'Raw data'!$A$3:$L$1417,3,FALSE)</f>
        <v>59.55</v>
      </c>
      <c r="M869">
        <f ca="1">VLOOKUP($H869,'Raw data'!$A$3:$L$1417,4,FALSE)</f>
        <v>48.6</v>
      </c>
      <c r="N869">
        <f ca="1">VLOOKUP($H869,'Raw data'!$A$3:$L$1417,2,FALSE)</f>
        <v>64.75</v>
      </c>
      <c r="O869">
        <f ca="1">VLOOKUP($H869,'Raw data'!$A$3:$L$1417,10,FALSE)</f>
        <v>57</v>
      </c>
      <c r="P869">
        <f ca="1">VLOOKUP($H869,'Raw data'!$M$3:$N$1243,2,FALSE)</f>
        <v>55.24</v>
      </c>
    </row>
    <row r="870" spans="1:16" x14ac:dyDescent="0.2">
      <c r="A870" s="13">
        <v>36724</v>
      </c>
      <c r="B870">
        <v>54.89</v>
      </c>
      <c r="E870" s="13">
        <f t="shared" si="53"/>
        <v>36972</v>
      </c>
      <c r="F870">
        <f t="shared" si="52"/>
        <v>52.78</v>
      </c>
      <c r="H870" s="13">
        <f t="shared" ca="1" si="54"/>
        <v>36991</v>
      </c>
      <c r="I870">
        <f t="shared" ca="1" si="55"/>
        <v>49.96</v>
      </c>
      <c r="J870">
        <f ca="1">VLOOKUP(H870,'Raw data'!$A$3:$L$1417,5,FALSE)</f>
        <v>62.81</v>
      </c>
      <c r="K870">
        <f ca="1">VLOOKUP($H870,'Raw data'!$A$3:$L$1417,10,FALSE)</f>
        <v>64.2</v>
      </c>
      <c r="L870">
        <f ca="1">VLOOKUP($H870,'Raw data'!$A$3:$L$1417,3,FALSE)</f>
        <v>58.28</v>
      </c>
      <c r="M870">
        <f ca="1">VLOOKUP($H870,'Raw data'!$A$3:$L$1417,4,FALSE)</f>
        <v>49.67</v>
      </c>
      <c r="N870">
        <f ca="1">VLOOKUP($H870,'Raw data'!$A$3:$L$1417,2,FALSE)</f>
        <v>62.45</v>
      </c>
      <c r="O870">
        <f ca="1">VLOOKUP($H870,'Raw data'!$A$3:$L$1417,10,FALSE)</f>
        <v>64.2</v>
      </c>
      <c r="P870">
        <f ca="1">VLOOKUP($H870,'Raw data'!$M$3:$N$1243,2,FALSE)</f>
        <v>56.54</v>
      </c>
    </row>
    <row r="871" spans="1:16" x14ac:dyDescent="0.2">
      <c r="A871" s="13">
        <v>36725</v>
      </c>
      <c r="B871">
        <v>57.7</v>
      </c>
      <c r="E871" s="13">
        <f t="shared" si="53"/>
        <v>36973</v>
      </c>
      <c r="F871">
        <f t="shared" si="52"/>
        <v>49.71</v>
      </c>
      <c r="H871" s="13">
        <f t="shared" ca="1" si="54"/>
        <v>36992</v>
      </c>
      <c r="I871">
        <f t="shared" ca="1" si="55"/>
        <v>49.4</v>
      </c>
      <c r="J871">
        <f ca="1">VLOOKUP(H871,'Raw data'!$A$3:$L$1417,5,FALSE)</f>
        <v>62.66</v>
      </c>
      <c r="K871">
        <f ca="1">VLOOKUP($H871,'Raw data'!$A$3:$L$1417,10,FALSE)</f>
        <v>68</v>
      </c>
      <c r="L871">
        <f ca="1">VLOOKUP($H871,'Raw data'!$A$3:$L$1417,3,FALSE)</f>
        <v>57.85</v>
      </c>
      <c r="M871">
        <f ca="1">VLOOKUP($H871,'Raw data'!$A$3:$L$1417,4,FALSE)</f>
        <v>48.68</v>
      </c>
      <c r="N871">
        <f ca="1">VLOOKUP($H871,'Raw data'!$A$3:$L$1417,2,FALSE)</f>
        <v>63</v>
      </c>
      <c r="O871">
        <f ca="1">VLOOKUP($H871,'Raw data'!$A$3:$L$1417,10,FALSE)</f>
        <v>68</v>
      </c>
      <c r="P871">
        <f ca="1">VLOOKUP($H871,'Raw data'!$M$3:$N$1243,2,FALSE)</f>
        <v>54.75</v>
      </c>
    </row>
    <row r="872" spans="1:16" x14ac:dyDescent="0.2">
      <c r="A872" s="13">
        <v>36726</v>
      </c>
      <c r="B872">
        <v>46.35</v>
      </c>
      <c r="E872" s="13">
        <f t="shared" si="53"/>
        <v>36976</v>
      </c>
      <c r="F872">
        <f t="shared" si="52"/>
        <v>52.89</v>
      </c>
      <c r="H872" s="13">
        <f t="shared" ca="1" si="54"/>
        <v>36993</v>
      </c>
      <c r="I872">
        <f t="shared" ca="1" si="55"/>
        <v>49.04</v>
      </c>
      <c r="J872">
        <f ca="1">VLOOKUP(H872,'Raw data'!$A$3:$L$1417,5,FALSE)</f>
        <v>55.48</v>
      </c>
      <c r="K872">
        <f ca="1">VLOOKUP($H872,'Raw data'!$A$3:$L$1417,10,FALSE)</f>
        <v>65.75</v>
      </c>
      <c r="L872">
        <f ca="1">VLOOKUP($H872,'Raw data'!$A$3:$L$1417,3,FALSE)</f>
        <v>52.68</v>
      </c>
      <c r="M872">
        <f ca="1">VLOOKUP($H872,'Raw data'!$A$3:$L$1417,4,FALSE)</f>
        <v>43.99</v>
      </c>
      <c r="N872">
        <f ca="1">VLOOKUP($H872,'Raw data'!$A$3:$L$1417,2,FALSE)</f>
        <v>55.5</v>
      </c>
      <c r="O872">
        <f ca="1">VLOOKUP($H872,'Raw data'!$A$3:$L$1417,10,FALSE)</f>
        <v>65.75</v>
      </c>
      <c r="P872">
        <f ca="1">VLOOKUP($H872,'Raw data'!$M$3:$N$1243,2,FALSE)</f>
        <v>48.74</v>
      </c>
    </row>
    <row r="873" spans="1:16" x14ac:dyDescent="0.2">
      <c r="A873" s="13">
        <v>36727</v>
      </c>
      <c r="B873">
        <v>46.28</v>
      </c>
      <c r="E873" s="13">
        <f t="shared" si="53"/>
        <v>36977</v>
      </c>
      <c r="F873">
        <f t="shared" si="52"/>
        <v>56.86</v>
      </c>
      <c r="H873" s="13">
        <f t="shared" ca="1" si="54"/>
        <v>36994</v>
      </c>
      <c r="I873">
        <f t="shared" ca="1" si="55"/>
        <v>48.3</v>
      </c>
      <c r="J873">
        <f ca="1">VLOOKUP(H873,'Raw data'!$A$3:$L$1417,5,FALSE)</f>
        <v>43.22</v>
      </c>
      <c r="K873">
        <f ca="1">VLOOKUP($H873,'Raw data'!$A$3:$L$1417,10,FALSE)</f>
        <v>46</v>
      </c>
      <c r="L873">
        <f ca="1">VLOOKUP($H873,'Raw data'!$A$3:$L$1417,3,FALSE)</f>
        <v>46.75</v>
      </c>
      <c r="M873">
        <f ca="1">VLOOKUP($H873,'Raw data'!$A$3:$L$1417,4,FALSE)</f>
        <v>41.25</v>
      </c>
      <c r="N873">
        <f ca="1">VLOOKUP($H873,'Raw data'!$A$3:$L$1417,2,FALSE)</f>
        <v>53.5</v>
      </c>
      <c r="O873">
        <f ca="1">VLOOKUP($H873,'Raw data'!$A$3:$L$1417,10,FALSE)</f>
        <v>46</v>
      </c>
      <c r="P873">
        <f ca="1">VLOOKUP($H873,'Raw data'!$M$3:$N$1243,2,FALSE)</f>
        <v>43.82</v>
      </c>
    </row>
    <row r="874" spans="1:16" x14ac:dyDescent="0.2">
      <c r="A874" s="13">
        <v>36728</v>
      </c>
      <c r="B874">
        <v>45.9</v>
      </c>
      <c r="E874" s="13">
        <f t="shared" si="53"/>
        <v>36978</v>
      </c>
      <c r="F874">
        <f t="shared" si="52"/>
        <v>52.7</v>
      </c>
      <c r="H874" s="13">
        <f t="shared" ca="1" si="54"/>
        <v>36997</v>
      </c>
      <c r="I874">
        <f t="shared" ca="1" si="55"/>
        <v>48.1</v>
      </c>
      <c r="J874">
        <f ca="1">VLOOKUP(H874,'Raw data'!$A$3:$L$1417,5,FALSE)</f>
        <v>48.75</v>
      </c>
      <c r="K874">
        <f ca="1">VLOOKUP($H874,'Raw data'!$A$3:$L$1417,10,FALSE)</f>
        <v>47.5</v>
      </c>
      <c r="L874" t="e">
        <f ca="1">VLOOKUP($H874,'Raw data'!$A$3:$L$1417,3,FALSE)</f>
        <v>#N/A</v>
      </c>
      <c r="M874">
        <f ca="1">VLOOKUP($H874,'Raw data'!$A$3:$L$1417,4,FALSE)</f>
        <v>49.48</v>
      </c>
      <c r="N874" t="e">
        <f ca="1">VLOOKUP($H874,'Raw data'!$A$3:$L$1417,2,FALSE)</f>
        <v>#N/A</v>
      </c>
      <c r="O874">
        <f ca="1">VLOOKUP($H874,'Raw data'!$A$3:$L$1417,10,FALSE)</f>
        <v>47.5</v>
      </c>
      <c r="P874">
        <f ca="1">VLOOKUP($H874,'Raw data'!$M$3:$N$1243,2,FALSE)</f>
        <v>50.83</v>
      </c>
    </row>
    <row r="875" spans="1:16" x14ac:dyDescent="0.2">
      <c r="A875" s="13">
        <v>36731</v>
      </c>
      <c r="B875">
        <v>46.9</v>
      </c>
      <c r="E875" s="13">
        <f t="shared" si="53"/>
        <v>36979</v>
      </c>
      <c r="F875">
        <f t="shared" si="52"/>
        <v>52.73</v>
      </c>
      <c r="H875" s="13">
        <f t="shared" ca="1" si="54"/>
        <v>36998</v>
      </c>
      <c r="I875">
        <f t="shared" ca="1" si="55"/>
        <v>53.76</v>
      </c>
      <c r="J875">
        <f ca="1">VLOOKUP(H875,'Raw data'!$A$3:$L$1417,5,FALSE)</f>
        <v>45.73</v>
      </c>
      <c r="K875">
        <f ca="1">VLOOKUP($H875,'Raw data'!$A$3:$L$1417,10,FALSE)</f>
        <v>52.3</v>
      </c>
      <c r="L875">
        <f ca="1">VLOOKUP($H875,'Raw data'!$A$3:$L$1417,3,FALSE)</f>
        <v>56.73</v>
      </c>
      <c r="M875">
        <f ca="1">VLOOKUP($H875,'Raw data'!$A$3:$L$1417,4,FALSE)</f>
        <v>47.48</v>
      </c>
      <c r="N875">
        <f ca="1">VLOOKUP($H875,'Raw data'!$A$3:$L$1417,2,FALSE)</f>
        <v>62.25</v>
      </c>
      <c r="O875">
        <f ca="1">VLOOKUP($H875,'Raw data'!$A$3:$L$1417,10,FALSE)</f>
        <v>52.3</v>
      </c>
      <c r="P875">
        <f ca="1">VLOOKUP($H875,'Raw data'!$M$3:$N$1243,2,FALSE)</f>
        <v>53.71</v>
      </c>
    </row>
    <row r="876" spans="1:16" x14ac:dyDescent="0.2">
      <c r="A876" s="13">
        <v>36732</v>
      </c>
      <c r="B876">
        <v>44.2</v>
      </c>
      <c r="E876" s="13">
        <f t="shared" si="53"/>
        <v>36980</v>
      </c>
      <c r="F876">
        <f t="shared" si="52"/>
        <v>57.76</v>
      </c>
      <c r="H876" s="13">
        <f t="shared" ca="1" si="54"/>
        <v>36999</v>
      </c>
      <c r="I876">
        <f t="shared" ca="1" si="55"/>
        <v>55.36</v>
      </c>
      <c r="J876">
        <f ca="1">VLOOKUP(H876,'Raw data'!$A$3:$L$1417,5,FALSE)</f>
        <v>52.44</v>
      </c>
      <c r="K876">
        <f ca="1">VLOOKUP($H876,'Raw data'!$A$3:$L$1417,10,FALSE)</f>
        <v>55</v>
      </c>
      <c r="L876">
        <f ca="1">VLOOKUP($H876,'Raw data'!$A$3:$L$1417,3,FALSE)</f>
        <v>57.73</v>
      </c>
      <c r="M876">
        <f ca="1">VLOOKUP($H876,'Raw data'!$A$3:$L$1417,4,FALSE)</f>
        <v>48.19</v>
      </c>
      <c r="N876">
        <f ca="1">VLOOKUP($H876,'Raw data'!$A$3:$L$1417,2,FALSE)</f>
        <v>60</v>
      </c>
      <c r="O876">
        <f ca="1">VLOOKUP($H876,'Raw data'!$A$3:$L$1417,10,FALSE)</f>
        <v>55</v>
      </c>
      <c r="P876">
        <f ca="1">VLOOKUP($H876,'Raw data'!$M$3:$N$1243,2,FALSE)</f>
        <v>53.63</v>
      </c>
    </row>
    <row r="877" spans="1:16" x14ac:dyDescent="0.2">
      <c r="A877" s="13">
        <v>36733</v>
      </c>
      <c r="B877">
        <v>44.47</v>
      </c>
      <c r="E877" s="13">
        <f t="shared" si="53"/>
        <v>36983</v>
      </c>
      <c r="F877">
        <f t="shared" si="52"/>
        <v>60.54</v>
      </c>
      <c r="H877" s="13">
        <f t="shared" ca="1" si="54"/>
        <v>37000</v>
      </c>
      <c r="I877">
        <f t="shared" ca="1" si="55"/>
        <v>53.17</v>
      </c>
      <c r="J877">
        <f ca="1">VLOOKUP(H877,'Raw data'!$A$3:$L$1417,5,FALSE)</f>
        <v>46.04</v>
      </c>
      <c r="K877">
        <f ca="1">VLOOKUP($H877,'Raw data'!$A$3:$L$1417,10,FALSE)</f>
        <v>47.75</v>
      </c>
      <c r="L877">
        <f ca="1">VLOOKUP($H877,'Raw data'!$A$3:$L$1417,3,FALSE)</f>
        <v>54.38</v>
      </c>
      <c r="M877">
        <f ca="1">VLOOKUP($H877,'Raw data'!$A$3:$L$1417,4,FALSE)</f>
        <v>44.54</v>
      </c>
      <c r="N877">
        <f ca="1">VLOOKUP($H877,'Raw data'!$A$3:$L$1417,2,FALSE)</f>
        <v>57.25</v>
      </c>
      <c r="O877">
        <f ca="1">VLOOKUP($H877,'Raw data'!$A$3:$L$1417,10,FALSE)</f>
        <v>47.75</v>
      </c>
      <c r="P877">
        <f ca="1">VLOOKUP($H877,'Raw data'!$M$3:$N$1243,2,FALSE)</f>
        <v>48.61</v>
      </c>
    </row>
    <row r="878" spans="1:16" x14ac:dyDescent="0.2">
      <c r="A878" s="13">
        <v>36734</v>
      </c>
      <c r="B878">
        <v>47.24</v>
      </c>
      <c r="E878" s="13">
        <f t="shared" si="53"/>
        <v>36984</v>
      </c>
      <c r="F878">
        <f t="shared" si="52"/>
        <v>53.93</v>
      </c>
      <c r="H878" s="13">
        <f t="shared" ca="1" si="54"/>
        <v>37001</v>
      </c>
      <c r="I878">
        <f t="shared" ca="1" si="55"/>
        <v>46.27</v>
      </c>
      <c r="J878">
        <f ca="1">VLOOKUP(H878,'Raw data'!$A$3:$L$1417,5,FALSE)</f>
        <v>39.32</v>
      </c>
      <c r="K878">
        <f ca="1">VLOOKUP($H878,'Raw data'!$A$3:$L$1417,10,FALSE)</f>
        <v>42</v>
      </c>
      <c r="L878">
        <f ca="1">VLOOKUP($H878,'Raw data'!$A$3:$L$1417,3,FALSE)</f>
        <v>50.4</v>
      </c>
      <c r="M878">
        <f ca="1">VLOOKUP($H878,'Raw data'!$A$3:$L$1417,4,FALSE)</f>
        <v>41.56</v>
      </c>
      <c r="N878">
        <f ca="1">VLOOKUP($H878,'Raw data'!$A$3:$L$1417,2,FALSE)</f>
        <v>54.52</v>
      </c>
      <c r="O878">
        <f ca="1">VLOOKUP($H878,'Raw data'!$A$3:$L$1417,10,FALSE)</f>
        <v>42</v>
      </c>
      <c r="P878">
        <f ca="1">VLOOKUP($H878,'Raw data'!$M$3:$N$1243,2,FALSE)</f>
        <v>42.46</v>
      </c>
    </row>
    <row r="879" spans="1:16" x14ac:dyDescent="0.2">
      <c r="A879" s="13">
        <v>36735</v>
      </c>
      <c r="B879">
        <v>47.23</v>
      </c>
      <c r="E879" s="13">
        <f t="shared" si="53"/>
        <v>36985</v>
      </c>
      <c r="F879">
        <f t="shared" si="52"/>
        <v>53.38</v>
      </c>
      <c r="H879" s="13">
        <f t="shared" ca="1" si="54"/>
        <v>37004</v>
      </c>
      <c r="I879">
        <f t="shared" ca="1" si="55"/>
        <v>50.06</v>
      </c>
      <c r="J879">
        <f ca="1">VLOOKUP(H879,'Raw data'!$A$3:$L$1417,5,FALSE)</f>
        <v>59.65</v>
      </c>
      <c r="K879">
        <f ca="1">VLOOKUP($H879,'Raw data'!$A$3:$L$1417,10,FALSE)</f>
        <v>63</v>
      </c>
      <c r="L879">
        <f ca="1">VLOOKUP($H879,'Raw data'!$A$3:$L$1417,3,FALSE)</f>
        <v>56.08</v>
      </c>
      <c r="M879">
        <f ca="1">VLOOKUP($H879,'Raw data'!$A$3:$L$1417,4,FALSE)</f>
        <v>47.73</v>
      </c>
      <c r="N879">
        <f ca="1">VLOOKUP($H879,'Raw data'!$A$3:$L$1417,2,FALSE)</f>
        <v>68.5</v>
      </c>
      <c r="O879">
        <f ca="1">VLOOKUP($H879,'Raw data'!$A$3:$L$1417,10,FALSE)</f>
        <v>63</v>
      </c>
      <c r="P879">
        <f ca="1">VLOOKUP($H879,'Raw data'!$M$3:$N$1243,2,FALSE)</f>
        <v>54.54</v>
      </c>
    </row>
    <row r="880" spans="1:16" x14ac:dyDescent="0.2">
      <c r="A880" s="13">
        <v>36738</v>
      </c>
      <c r="B880">
        <v>57.26</v>
      </c>
      <c r="E880" s="13">
        <f t="shared" si="53"/>
        <v>36986</v>
      </c>
      <c r="F880">
        <f t="shared" si="52"/>
        <v>51.42</v>
      </c>
      <c r="H880" s="13">
        <f t="shared" ca="1" si="54"/>
        <v>37005</v>
      </c>
      <c r="I880">
        <f t="shared" ca="1" si="55"/>
        <v>53.4</v>
      </c>
      <c r="J880">
        <f ca="1">VLOOKUP(H880,'Raw data'!$A$3:$L$1417,5,FALSE)</f>
        <v>42.8</v>
      </c>
      <c r="K880">
        <f ca="1">VLOOKUP($H880,'Raw data'!$A$3:$L$1417,10,FALSE)</f>
        <v>49.2</v>
      </c>
      <c r="L880">
        <f ca="1">VLOOKUP($H880,'Raw data'!$A$3:$L$1417,3,FALSE)</f>
        <v>51.3</v>
      </c>
      <c r="M880">
        <f ca="1">VLOOKUP($H880,'Raw data'!$A$3:$L$1417,4,FALSE)</f>
        <v>44.6</v>
      </c>
      <c r="N880">
        <f ca="1">VLOOKUP($H880,'Raw data'!$A$3:$L$1417,2,FALSE)</f>
        <v>80.25</v>
      </c>
      <c r="O880">
        <f ca="1">VLOOKUP($H880,'Raw data'!$A$3:$L$1417,10,FALSE)</f>
        <v>49.2</v>
      </c>
      <c r="P880">
        <f ca="1">VLOOKUP($H880,'Raw data'!$M$3:$N$1243,2,FALSE)</f>
        <v>53.31</v>
      </c>
    </row>
    <row r="881" spans="1:16" x14ac:dyDescent="0.2">
      <c r="A881" s="13">
        <v>36739</v>
      </c>
      <c r="B881">
        <v>49.18</v>
      </c>
      <c r="E881" s="13">
        <f t="shared" si="53"/>
        <v>36987</v>
      </c>
      <c r="F881">
        <f t="shared" si="52"/>
        <v>48.85</v>
      </c>
      <c r="H881" s="13">
        <f t="shared" ca="1" si="54"/>
        <v>37006</v>
      </c>
      <c r="I881">
        <f t="shared" ca="1" si="55"/>
        <v>51.62</v>
      </c>
      <c r="J881">
        <f ca="1">VLOOKUP(H881,'Raw data'!$A$3:$L$1417,5,FALSE)</f>
        <v>34.69</v>
      </c>
      <c r="K881">
        <f ca="1">VLOOKUP($H881,'Raw data'!$A$3:$L$1417,10,FALSE)</f>
        <v>40.200000000000003</v>
      </c>
      <c r="L881">
        <f ca="1">VLOOKUP($H881,'Raw data'!$A$3:$L$1417,3,FALSE)</f>
        <v>51.97</v>
      </c>
      <c r="M881">
        <f ca="1">VLOOKUP($H881,'Raw data'!$A$3:$L$1417,4,FALSE)</f>
        <v>43.6</v>
      </c>
      <c r="N881">
        <f ca="1">VLOOKUP($H881,'Raw data'!$A$3:$L$1417,2,FALSE)</f>
        <v>69.39</v>
      </c>
      <c r="O881">
        <f ca="1">VLOOKUP($H881,'Raw data'!$A$3:$L$1417,10,FALSE)</f>
        <v>40.200000000000003</v>
      </c>
      <c r="P881">
        <f ca="1">VLOOKUP($H881,'Raw data'!$M$3:$N$1243,2,FALSE)</f>
        <v>42.99</v>
      </c>
    </row>
    <row r="882" spans="1:16" x14ac:dyDescent="0.2">
      <c r="A882" s="13">
        <v>36740</v>
      </c>
      <c r="B882">
        <v>51.3</v>
      </c>
      <c r="E882" s="13">
        <f t="shared" si="53"/>
        <v>36990</v>
      </c>
      <c r="F882">
        <f t="shared" si="52"/>
        <v>49.72</v>
      </c>
      <c r="H882" s="13">
        <f t="shared" ca="1" si="54"/>
        <v>37007</v>
      </c>
      <c r="I882">
        <f t="shared" ca="1" si="55"/>
        <v>47.93</v>
      </c>
      <c r="J882">
        <f ca="1">VLOOKUP(H882,'Raw data'!$A$3:$L$1417,5,FALSE)</f>
        <v>34.86</v>
      </c>
      <c r="K882" t="e">
        <f ca="1">VLOOKUP($H882,'Raw data'!$A$3:$L$1417,10,FALSE)</f>
        <v>#N/A</v>
      </c>
      <c r="L882">
        <f ca="1">VLOOKUP($H882,'Raw data'!$A$3:$L$1417,3,FALSE)</f>
        <v>50.82</v>
      </c>
      <c r="M882">
        <f ca="1">VLOOKUP($H882,'Raw data'!$A$3:$L$1417,4,FALSE)</f>
        <v>42.05</v>
      </c>
      <c r="N882">
        <f ca="1">VLOOKUP($H882,'Raw data'!$A$3:$L$1417,2,FALSE)</f>
        <v>75</v>
      </c>
      <c r="O882" t="e">
        <f ca="1">VLOOKUP($H882,'Raw data'!$A$3:$L$1417,10,FALSE)</f>
        <v>#N/A</v>
      </c>
      <c r="P882">
        <f ca="1">VLOOKUP($H882,'Raw data'!$M$3:$N$1243,2,FALSE)</f>
        <v>39.630000000000003</v>
      </c>
    </row>
    <row r="883" spans="1:16" x14ac:dyDescent="0.2">
      <c r="A883" s="13">
        <v>36741</v>
      </c>
      <c r="B883">
        <v>71.599999999999994</v>
      </c>
      <c r="E883" s="13">
        <f t="shared" si="53"/>
        <v>36991</v>
      </c>
      <c r="F883">
        <f t="shared" si="52"/>
        <v>49.96</v>
      </c>
      <c r="H883" s="13">
        <f t="shared" ca="1" si="54"/>
        <v>37008</v>
      </c>
      <c r="I883">
        <f t="shared" ca="1" si="55"/>
        <v>47.77</v>
      </c>
      <c r="J883">
        <f ca="1">VLOOKUP(H883,'Raw data'!$A$3:$L$1417,5,FALSE)</f>
        <v>42.45</v>
      </c>
      <c r="K883">
        <f ca="1">VLOOKUP($H883,'Raw data'!$A$3:$L$1417,10,FALSE)</f>
        <v>45.05</v>
      </c>
      <c r="L883">
        <f ca="1">VLOOKUP($H883,'Raw data'!$A$3:$L$1417,3,FALSE)</f>
        <v>47.5</v>
      </c>
      <c r="M883">
        <f ca="1">VLOOKUP($H883,'Raw data'!$A$3:$L$1417,4,FALSE)</f>
        <v>40.33</v>
      </c>
      <c r="N883">
        <f ca="1">VLOOKUP($H883,'Raw data'!$A$3:$L$1417,2,FALSE)</f>
        <v>62.75</v>
      </c>
      <c r="O883">
        <f ca="1">VLOOKUP($H883,'Raw data'!$A$3:$L$1417,10,FALSE)</f>
        <v>45.05</v>
      </c>
      <c r="P883">
        <f ca="1">VLOOKUP($H883,'Raw data'!$M$3:$N$1243,2,FALSE)</f>
        <v>39.630000000000003</v>
      </c>
    </row>
    <row r="884" spans="1:16" x14ac:dyDescent="0.2">
      <c r="A884" s="13">
        <v>36742</v>
      </c>
      <c r="B884">
        <v>49.68</v>
      </c>
      <c r="E884" s="13">
        <f t="shared" si="53"/>
        <v>36992</v>
      </c>
      <c r="F884">
        <f t="shared" si="52"/>
        <v>49.4</v>
      </c>
      <c r="H884" s="13">
        <f t="shared" ca="1" si="54"/>
        <v>37011</v>
      </c>
      <c r="I884">
        <f t="shared" ca="1" si="55"/>
        <v>56.73</v>
      </c>
      <c r="J884">
        <f ca="1">VLOOKUP(H884,'Raw data'!$A$3:$L$1417,5,FALSE)</f>
        <v>62.63</v>
      </c>
      <c r="K884" t="e">
        <f ca="1">VLOOKUP($H884,'Raw data'!$A$3:$L$1417,10,FALSE)</f>
        <v>#N/A</v>
      </c>
      <c r="L884">
        <f ca="1">VLOOKUP($H884,'Raw data'!$A$3:$L$1417,3,FALSE)</f>
        <v>64.430000000000007</v>
      </c>
      <c r="M884">
        <f ca="1">VLOOKUP($H884,'Raw data'!$A$3:$L$1417,4,FALSE)</f>
        <v>52.48</v>
      </c>
      <c r="N884" t="e">
        <f ca="1">VLOOKUP($H884,'Raw data'!$A$3:$L$1417,2,FALSE)</f>
        <v>#N/A</v>
      </c>
      <c r="O884" t="e">
        <f ca="1">VLOOKUP($H884,'Raw data'!$A$3:$L$1417,10,FALSE)</f>
        <v>#N/A</v>
      </c>
      <c r="P884">
        <f ca="1">VLOOKUP($H884,'Raw data'!$M$3:$N$1243,2,FALSE)</f>
        <v>61.16</v>
      </c>
    </row>
    <row r="885" spans="1:16" x14ac:dyDescent="0.2">
      <c r="A885" s="13">
        <v>36745</v>
      </c>
      <c r="B885">
        <v>54.34</v>
      </c>
      <c r="E885" s="13">
        <f t="shared" si="53"/>
        <v>36993</v>
      </c>
      <c r="F885">
        <f t="shared" si="52"/>
        <v>49.04</v>
      </c>
      <c r="H885" s="13">
        <f t="shared" ca="1" si="54"/>
        <v>37012</v>
      </c>
      <c r="I885">
        <f t="shared" ca="1" si="55"/>
        <v>69.819999999999993</v>
      </c>
      <c r="J885">
        <f ca="1">VLOOKUP(H885,'Raw data'!$A$3:$L$1417,5,FALSE)</f>
        <v>60.81</v>
      </c>
      <c r="K885">
        <f ca="1">VLOOKUP($H885,'Raw data'!$A$3:$L$1417,10,FALSE)</f>
        <v>66.11</v>
      </c>
      <c r="L885">
        <f ca="1">VLOOKUP($H885,'Raw data'!$A$3:$L$1417,3,FALSE)</f>
        <v>63.95</v>
      </c>
      <c r="M885">
        <f ca="1">VLOOKUP($H885,'Raw data'!$A$3:$L$1417,4,FALSE)</f>
        <v>53.91</v>
      </c>
      <c r="N885">
        <f ca="1">VLOOKUP($H885,'Raw data'!$A$3:$L$1417,2,FALSE)</f>
        <v>84.89</v>
      </c>
      <c r="O885">
        <f ca="1">VLOOKUP($H885,'Raw data'!$A$3:$L$1417,10,FALSE)</f>
        <v>66.11</v>
      </c>
      <c r="P885">
        <f ca="1">VLOOKUP($H885,'Raw data'!$M$3:$N$1243,2,FALSE)</f>
        <v>54.76</v>
      </c>
    </row>
    <row r="886" spans="1:16" x14ac:dyDescent="0.2">
      <c r="A886" s="13">
        <v>36746</v>
      </c>
      <c r="B886">
        <v>84.55</v>
      </c>
      <c r="E886" s="13">
        <f t="shared" si="53"/>
        <v>36994</v>
      </c>
      <c r="F886">
        <f t="shared" si="52"/>
        <v>48.3</v>
      </c>
      <c r="H886" s="13">
        <f t="shared" ca="1" si="54"/>
        <v>37013</v>
      </c>
      <c r="I886">
        <f t="shared" ca="1" si="55"/>
        <v>94.63</v>
      </c>
      <c r="J886">
        <f ca="1">VLOOKUP(H886,'Raw data'!$A$3:$L$1417,5,FALSE)</f>
        <v>51.31</v>
      </c>
      <c r="K886">
        <f ca="1">VLOOKUP($H886,'Raw data'!$A$3:$L$1417,10,FALSE)</f>
        <v>65.08</v>
      </c>
      <c r="L886">
        <f ca="1">VLOOKUP($H886,'Raw data'!$A$3:$L$1417,3,FALSE)</f>
        <v>75.09</v>
      </c>
      <c r="M886">
        <f ca="1">VLOOKUP($H886,'Raw data'!$A$3:$L$1417,4,FALSE)</f>
        <v>60</v>
      </c>
      <c r="N886">
        <f ca="1">VLOOKUP($H886,'Raw data'!$A$3:$L$1417,2,FALSE)</f>
        <v>86.9</v>
      </c>
      <c r="O886">
        <f ca="1">VLOOKUP($H886,'Raw data'!$A$3:$L$1417,10,FALSE)</f>
        <v>65.08</v>
      </c>
      <c r="P886">
        <f ca="1">VLOOKUP($H886,'Raw data'!$M$3:$N$1243,2,FALSE)</f>
        <v>60.47</v>
      </c>
    </row>
    <row r="887" spans="1:16" x14ac:dyDescent="0.2">
      <c r="A887" s="13">
        <v>36747</v>
      </c>
      <c r="B887">
        <v>93.14</v>
      </c>
      <c r="E887" s="13">
        <f t="shared" si="53"/>
        <v>36997</v>
      </c>
      <c r="F887">
        <f t="shared" si="52"/>
        <v>48.1</v>
      </c>
      <c r="H887" s="13">
        <f t="shared" ca="1" si="54"/>
        <v>37014</v>
      </c>
      <c r="I887">
        <f t="shared" ca="1" si="55"/>
        <v>125</v>
      </c>
      <c r="J887">
        <f ca="1">VLOOKUP(H887,'Raw data'!$A$3:$L$1417,5,FALSE)</f>
        <v>49.66</v>
      </c>
      <c r="K887">
        <f ca="1">VLOOKUP($H887,'Raw data'!$A$3:$L$1417,10,FALSE)</f>
        <v>53.33</v>
      </c>
      <c r="L887">
        <f ca="1">VLOOKUP($H887,'Raw data'!$A$3:$L$1417,3,FALSE)</f>
        <v>89.71</v>
      </c>
      <c r="M887">
        <f ca="1">VLOOKUP($H887,'Raw data'!$A$3:$L$1417,4,FALSE)</f>
        <v>57.59</v>
      </c>
      <c r="N887">
        <f ca="1">VLOOKUP($H887,'Raw data'!$A$3:$L$1417,2,FALSE)</f>
        <v>99.21</v>
      </c>
      <c r="O887">
        <f ca="1">VLOOKUP($H887,'Raw data'!$A$3:$L$1417,10,FALSE)</f>
        <v>53.33</v>
      </c>
      <c r="P887">
        <f ca="1">VLOOKUP($H887,'Raw data'!$M$3:$N$1243,2,FALSE)</f>
        <v>67.3</v>
      </c>
    </row>
    <row r="888" spans="1:16" x14ac:dyDescent="0.2">
      <c r="A888" s="13">
        <v>36748</v>
      </c>
      <c r="B888">
        <v>61.36</v>
      </c>
      <c r="E888" s="13">
        <f t="shared" si="53"/>
        <v>36998</v>
      </c>
      <c r="F888">
        <f t="shared" si="52"/>
        <v>53.76</v>
      </c>
      <c r="H888" s="13">
        <f t="shared" ca="1" si="54"/>
        <v>37015</v>
      </c>
      <c r="I888">
        <f t="shared" ca="1" si="55"/>
        <v>95.96</v>
      </c>
      <c r="J888">
        <f ca="1">VLOOKUP(H888,'Raw data'!$A$3:$L$1417,5,FALSE)</f>
        <v>44.68</v>
      </c>
      <c r="K888">
        <f ca="1">VLOOKUP($H888,'Raw data'!$A$3:$L$1417,10,FALSE)</f>
        <v>47</v>
      </c>
      <c r="L888">
        <f ca="1">VLOOKUP($H888,'Raw data'!$A$3:$L$1417,3,FALSE)</f>
        <v>78.709999999999994</v>
      </c>
      <c r="M888">
        <f ca="1">VLOOKUP($H888,'Raw data'!$A$3:$L$1417,4,FALSE)</f>
        <v>55.55</v>
      </c>
      <c r="N888">
        <f ca="1">VLOOKUP($H888,'Raw data'!$A$3:$L$1417,2,FALSE)</f>
        <v>93.68</v>
      </c>
      <c r="O888">
        <f ca="1">VLOOKUP($H888,'Raw data'!$A$3:$L$1417,10,FALSE)</f>
        <v>47</v>
      </c>
      <c r="P888">
        <f ca="1">VLOOKUP($H888,'Raw data'!$M$3:$N$1243,2,FALSE)</f>
        <v>60.25</v>
      </c>
    </row>
    <row r="889" spans="1:16" x14ac:dyDescent="0.2">
      <c r="A889" s="13">
        <v>36749</v>
      </c>
      <c r="B889">
        <v>49.24</v>
      </c>
      <c r="E889" s="13">
        <f t="shared" si="53"/>
        <v>36999</v>
      </c>
      <c r="F889">
        <f t="shared" si="52"/>
        <v>55.36</v>
      </c>
      <c r="H889" s="13">
        <f t="shared" ca="1" si="54"/>
        <v>37018</v>
      </c>
      <c r="I889">
        <f t="shared" ca="1" si="55"/>
        <v>57.04</v>
      </c>
      <c r="J889">
        <f ca="1">VLOOKUP(H889,'Raw data'!$A$3:$L$1417,5,FALSE)</f>
        <v>36.97</v>
      </c>
      <c r="K889">
        <f ca="1">VLOOKUP($H889,'Raw data'!$A$3:$L$1417,10,FALSE)</f>
        <v>45</v>
      </c>
      <c r="L889">
        <f ca="1">VLOOKUP($H889,'Raw data'!$A$3:$L$1417,3,FALSE)</f>
        <v>58.22</v>
      </c>
      <c r="M889">
        <f ca="1">VLOOKUP($H889,'Raw data'!$A$3:$L$1417,4,FALSE)</f>
        <v>46.58</v>
      </c>
      <c r="N889">
        <f ca="1">VLOOKUP($H889,'Raw data'!$A$3:$L$1417,2,FALSE)</f>
        <v>68.67</v>
      </c>
      <c r="O889">
        <f ca="1">VLOOKUP($H889,'Raw data'!$A$3:$L$1417,10,FALSE)</f>
        <v>45</v>
      </c>
      <c r="P889">
        <f ca="1">VLOOKUP($H889,'Raw data'!$M$3:$N$1243,2,FALSE)</f>
        <v>41.7</v>
      </c>
    </row>
    <row r="890" spans="1:16" x14ac:dyDescent="0.2">
      <c r="A890" s="13">
        <v>36752</v>
      </c>
      <c r="B890">
        <v>48.83</v>
      </c>
      <c r="E890" s="13">
        <f t="shared" si="53"/>
        <v>37000</v>
      </c>
      <c r="F890">
        <f t="shared" si="52"/>
        <v>53.17</v>
      </c>
      <c r="H890" s="13">
        <f t="shared" ca="1" si="54"/>
        <v>37019</v>
      </c>
      <c r="I890">
        <f t="shared" ca="1" si="55"/>
        <v>49.9</v>
      </c>
      <c r="J890">
        <f ca="1">VLOOKUP(H890,'Raw data'!$A$3:$L$1417,5,FALSE)</f>
        <v>27.25</v>
      </c>
      <c r="K890">
        <f ca="1">VLOOKUP($H890,'Raw data'!$A$3:$L$1417,10,FALSE)</f>
        <v>33</v>
      </c>
      <c r="L890">
        <f ca="1">VLOOKUP($H890,'Raw data'!$A$3:$L$1417,3,FALSE)</f>
        <v>55.55</v>
      </c>
      <c r="M890">
        <f ca="1">VLOOKUP($H890,'Raw data'!$A$3:$L$1417,4,FALSE)</f>
        <v>43.15</v>
      </c>
      <c r="N890">
        <f ca="1">VLOOKUP($H890,'Raw data'!$A$3:$L$1417,2,FALSE)</f>
        <v>63.9</v>
      </c>
      <c r="O890">
        <f ca="1">VLOOKUP($H890,'Raw data'!$A$3:$L$1417,10,FALSE)</f>
        <v>33</v>
      </c>
      <c r="P890">
        <f ca="1">VLOOKUP($H890,'Raw data'!$M$3:$N$1243,2,FALSE)</f>
        <v>34.33</v>
      </c>
    </row>
    <row r="891" spans="1:16" x14ac:dyDescent="0.2">
      <c r="A891" s="13">
        <v>36753</v>
      </c>
      <c r="B891">
        <v>47.12</v>
      </c>
      <c r="E891" s="13">
        <f t="shared" si="53"/>
        <v>37001</v>
      </c>
      <c r="F891">
        <f t="shared" si="52"/>
        <v>46.27</v>
      </c>
      <c r="H891" s="13">
        <f t="shared" ca="1" si="54"/>
        <v>37020</v>
      </c>
      <c r="I891">
        <f t="shared" ca="1" si="55"/>
        <v>62.16</v>
      </c>
      <c r="J891">
        <f ca="1">VLOOKUP(H891,'Raw data'!$A$3:$L$1417,5,FALSE)</f>
        <v>31.3</v>
      </c>
      <c r="K891">
        <f ca="1">VLOOKUP($H891,'Raw data'!$A$3:$L$1417,10,FALSE)</f>
        <v>34.96</v>
      </c>
      <c r="L891">
        <f ca="1">VLOOKUP($H891,'Raw data'!$A$3:$L$1417,3,FALSE)</f>
        <v>67.27</v>
      </c>
      <c r="M891">
        <f ca="1">VLOOKUP($H891,'Raw data'!$A$3:$L$1417,4,FALSE)</f>
        <v>51.34</v>
      </c>
      <c r="N891">
        <f ca="1">VLOOKUP($H891,'Raw data'!$A$3:$L$1417,2,FALSE)</f>
        <v>78</v>
      </c>
      <c r="O891">
        <f ca="1">VLOOKUP($H891,'Raw data'!$A$3:$L$1417,10,FALSE)</f>
        <v>34.96</v>
      </c>
      <c r="P891">
        <f ca="1">VLOOKUP($H891,'Raw data'!$M$3:$N$1243,2,FALSE)</f>
        <v>38.93</v>
      </c>
    </row>
    <row r="892" spans="1:16" x14ac:dyDescent="0.2">
      <c r="A892" s="13">
        <v>36754</v>
      </c>
      <c r="B892">
        <v>51.01</v>
      </c>
      <c r="E892" s="13">
        <f t="shared" si="53"/>
        <v>37004</v>
      </c>
      <c r="F892">
        <f t="shared" si="52"/>
        <v>50.06</v>
      </c>
      <c r="H892" s="13">
        <f t="shared" ca="1" si="54"/>
        <v>37021</v>
      </c>
      <c r="I892">
        <f t="shared" ca="1" si="55"/>
        <v>57.73</v>
      </c>
      <c r="J892">
        <f ca="1">VLOOKUP(H892,'Raw data'!$A$3:$L$1417,5,FALSE)</f>
        <v>39.29</v>
      </c>
      <c r="K892">
        <f ca="1">VLOOKUP($H892,'Raw data'!$A$3:$L$1417,10,FALSE)</f>
        <v>41.06</v>
      </c>
      <c r="L892">
        <f ca="1">VLOOKUP($H892,'Raw data'!$A$3:$L$1417,3,FALSE)</f>
        <v>64.97</v>
      </c>
      <c r="M892">
        <f ca="1">VLOOKUP($H892,'Raw data'!$A$3:$L$1417,4,FALSE)</f>
        <v>50.85</v>
      </c>
      <c r="N892" t="e">
        <f ca="1">VLOOKUP($H892,'Raw data'!$A$3:$L$1417,2,FALSE)</f>
        <v>#N/A</v>
      </c>
      <c r="O892">
        <f ca="1">VLOOKUP($H892,'Raw data'!$A$3:$L$1417,10,FALSE)</f>
        <v>41.06</v>
      </c>
      <c r="P892">
        <f ca="1">VLOOKUP($H892,'Raw data'!$M$3:$N$1243,2,FALSE)</f>
        <v>47.14</v>
      </c>
    </row>
    <row r="893" spans="1:16" x14ac:dyDescent="0.2">
      <c r="A893" s="13">
        <v>36755</v>
      </c>
      <c r="B893">
        <v>49.14</v>
      </c>
      <c r="E893" s="13">
        <f t="shared" si="53"/>
        <v>37005</v>
      </c>
      <c r="F893">
        <f t="shared" si="52"/>
        <v>53.4</v>
      </c>
      <c r="H893" s="13">
        <f t="shared" ca="1" si="54"/>
        <v>37022</v>
      </c>
      <c r="I893">
        <f t="shared" ca="1" si="55"/>
        <v>66.349999999999994</v>
      </c>
      <c r="J893">
        <f ca="1">VLOOKUP(H893,'Raw data'!$A$3:$L$1417,5,FALSE)</f>
        <v>41.33</v>
      </c>
      <c r="K893">
        <f ca="1">VLOOKUP($H893,'Raw data'!$A$3:$L$1417,10,FALSE)</f>
        <v>42.57</v>
      </c>
      <c r="L893">
        <f ca="1">VLOOKUP($H893,'Raw data'!$A$3:$L$1417,3,FALSE)</f>
        <v>68.459999999999994</v>
      </c>
      <c r="M893">
        <f ca="1">VLOOKUP($H893,'Raw data'!$A$3:$L$1417,4,FALSE)</f>
        <v>52.13</v>
      </c>
      <c r="N893">
        <f ca="1">VLOOKUP($H893,'Raw data'!$A$3:$L$1417,2,FALSE)</f>
        <v>83.06</v>
      </c>
      <c r="O893">
        <f ca="1">VLOOKUP($H893,'Raw data'!$A$3:$L$1417,10,FALSE)</f>
        <v>42.57</v>
      </c>
      <c r="P893">
        <f ca="1">VLOOKUP($H893,'Raw data'!$M$3:$N$1243,2,FALSE)</f>
        <v>55.53</v>
      </c>
    </row>
    <row r="894" spans="1:16" x14ac:dyDescent="0.2">
      <c r="A894" s="13">
        <v>36756</v>
      </c>
      <c r="B894">
        <v>49.52</v>
      </c>
      <c r="E894" s="13">
        <f t="shared" si="53"/>
        <v>37006</v>
      </c>
      <c r="F894">
        <f t="shared" si="52"/>
        <v>51.62</v>
      </c>
      <c r="H894" s="13">
        <f t="shared" ca="1" si="54"/>
        <v>37025</v>
      </c>
      <c r="I894">
        <f t="shared" ca="1" si="55"/>
        <v>53.86</v>
      </c>
      <c r="J894">
        <f ca="1">VLOOKUP(H894,'Raw data'!$A$3:$L$1417,5,FALSE)</f>
        <v>32.4</v>
      </c>
      <c r="K894">
        <f ca="1">VLOOKUP($H894,'Raw data'!$A$3:$L$1417,10,FALSE)</f>
        <v>35.17</v>
      </c>
      <c r="L894">
        <f ca="1">VLOOKUP($H894,'Raw data'!$A$3:$L$1417,3,FALSE)</f>
        <v>55.13</v>
      </c>
      <c r="M894">
        <f ca="1">VLOOKUP($H894,'Raw data'!$A$3:$L$1417,4,FALSE)</f>
        <v>44.54</v>
      </c>
      <c r="N894" t="e">
        <f ca="1">VLOOKUP($H894,'Raw data'!$A$3:$L$1417,2,FALSE)</f>
        <v>#N/A</v>
      </c>
      <c r="O894">
        <f ca="1">VLOOKUP($H894,'Raw data'!$A$3:$L$1417,10,FALSE)</f>
        <v>35.17</v>
      </c>
      <c r="P894">
        <f ca="1">VLOOKUP($H894,'Raw data'!$M$3:$N$1243,2,FALSE)</f>
        <v>40.58</v>
      </c>
    </row>
    <row r="895" spans="1:16" x14ac:dyDescent="0.2">
      <c r="A895" s="13">
        <v>36759</v>
      </c>
      <c r="B895">
        <v>45.46</v>
      </c>
      <c r="E895" s="13">
        <f t="shared" si="53"/>
        <v>37007</v>
      </c>
      <c r="F895">
        <f t="shared" si="52"/>
        <v>47.93</v>
      </c>
      <c r="H895" s="13">
        <f t="shared" ca="1" si="54"/>
        <v>37026</v>
      </c>
      <c r="I895">
        <f t="shared" ca="1" si="55"/>
        <v>47.97</v>
      </c>
      <c r="J895">
        <f ca="1">VLOOKUP(H895,'Raw data'!$A$3:$L$1417,5,FALSE)</f>
        <v>34.659999999999997</v>
      </c>
      <c r="K895">
        <f ca="1">VLOOKUP($H895,'Raw data'!$A$3:$L$1417,10,FALSE)</f>
        <v>38</v>
      </c>
      <c r="L895">
        <f ca="1">VLOOKUP($H895,'Raw data'!$A$3:$L$1417,3,FALSE)</f>
        <v>50.5</v>
      </c>
      <c r="M895">
        <f ca="1">VLOOKUP($H895,'Raw data'!$A$3:$L$1417,4,FALSE)</f>
        <v>40.07</v>
      </c>
      <c r="N895">
        <f ca="1">VLOOKUP($H895,'Raw data'!$A$3:$L$1417,2,FALSE)</f>
        <v>55</v>
      </c>
      <c r="O895">
        <f ca="1">VLOOKUP($H895,'Raw data'!$A$3:$L$1417,10,FALSE)</f>
        <v>38</v>
      </c>
      <c r="P895">
        <f ca="1">VLOOKUP($H895,'Raw data'!$M$3:$N$1243,2,FALSE)</f>
        <v>36.14</v>
      </c>
    </row>
    <row r="896" spans="1:16" x14ac:dyDescent="0.2">
      <c r="A896" s="13">
        <v>36760</v>
      </c>
      <c r="B896">
        <v>42.38</v>
      </c>
      <c r="E896" s="13">
        <f t="shared" si="53"/>
        <v>37008</v>
      </c>
      <c r="F896">
        <f t="shared" si="52"/>
        <v>47.77</v>
      </c>
      <c r="H896" s="13">
        <f t="shared" ca="1" si="54"/>
        <v>37027</v>
      </c>
      <c r="I896">
        <f t="shared" ca="1" si="55"/>
        <v>52.86</v>
      </c>
      <c r="J896">
        <f ca="1">VLOOKUP(H896,'Raw data'!$A$3:$L$1417,5,FALSE)</f>
        <v>44.48</v>
      </c>
      <c r="K896">
        <f ca="1">VLOOKUP($H896,'Raw data'!$A$3:$L$1417,10,FALSE)</f>
        <v>48.67</v>
      </c>
      <c r="L896">
        <f ca="1">VLOOKUP($H896,'Raw data'!$A$3:$L$1417,3,FALSE)</f>
        <v>51.37</v>
      </c>
      <c r="M896">
        <f ca="1">VLOOKUP($H896,'Raw data'!$A$3:$L$1417,4,FALSE)</f>
        <v>39.9</v>
      </c>
      <c r="N896">
        <f ca="1">VLOOKUP($H896,'Raw data'!$A$3:$L$1417,2,FALSE)</f>
        <v>56.3</v>
      </c>
      <c r="O896">
        <f ca="1">VLOOKUP($H896,'Raw data'!$A$3:$L$1417,10,FALSE)</f>
        <v>48.67</v>
      </c>
      <c r="P896">
        <f ca="1">VLOOKUP($H896,'Raw data'!$M$3:$N$1243,2,FALSE)</f>
        <v>37.89</v>
      </c>
    </row>
    <row r="897" spans="1:16" x14ac:dyDescent="0.2">
      <c r="A897" s="13">
        <v>36761</v>
      </c>
      <c r="B897">
        <v>47.88</v>
      </c>
      <c r="E897" s="13">
        <f t="shared" si="53"/>
        <v>37011</v>
      </c>
      <c r="F897">
        <f t="shared" si="52"/>
        <v>56.73</v>
      </c>
      <c r="H897" s="13">
        <f t="shared" ca="1" si="54"/>
        <v>37028</v>
      </c>
      <c r="I897">
        <f t="shared" ca="1" si="55"/>
        <v>52.88</v>
      </c>
      <c r="J897">
        <f ca="1">VLOOKUP(H897,'Raw data'!$A$3:$L$1417,5,FALSE)</f>
        <v>45.75</v>
      </c>
      <c r="K897">
        <f ca="1">VLOOKUP($H897,'Raw data'!$A$3:$L$1417,10,FALSE)</f>
        <v>49</v>
      </c>
      <c r="L897">
        <f ca="1">VLOOKUP($H897,'Raw data'!$A$3:$L$1417,3,FALSE)</f>
        <v>51.38</v>
      </c>
      <c r="M897">
        <f ca="1">VLOOKUP($H897,'Raw data'!$A$3:$L$1417,4,FALSE)</f>
        <v>39.25</v>
      </c>
      <c r="N897" t="e">
        <f ca="1">VLOOKUP($H897,'Raw data'!$A$3:$L$1417,2,FALSE)</f>
        <v>#N/A</v>
      </c>
      <c r="O897">
        <f ca="1">VLOOKUP($H897,'Raw data'!$A$3:$L$1417,10,FALSE)</f>
        <v>49</v>
      </c>
      <c r="P897">
        <f ca="1">VLOOKUP($H897,'Raw data'!$M$3:$N$1243,2,FALSE)</f>
        <v>39.130000000000003</v>
      </c>
    </row>
    <row r="898" spans="1:16" x14ac:dyDescent="0.2">
      <c r="A898" s="13">
        <v>36762</v>
      </c>
      <c r="B898">
        <v>47.96</v>
      </c>
      <c r="E898" s="13">
        <f t="shared" si="53"/>
        <v>37012</v>
      </c>
      <c r="F898">
        <f t="shared" si="52"/>
        <v>69.819999999999993</v>
      </c>
      <c r="H898" s="13">
        <f t="shared" ca="1" si="54"/>
        <v>37029</v>
      </c>
      <c r="I898">
        <f t="shared" ca="1" si="55"/>
        <v>51.98</v>
      </c>
      <c r="J898">
        <f ca="1">VLOOKUP(H898,'Raw data'!$A$3:$L$1417,5,FALSE)</f>
        <v>41.27</v>
      </c>
      <c r="K898">
        <f ca="1">VLOOKUP($H898,'Raw data'!$A$3:$L$1417,10,FALSE)</f>
        <v>48</v>
      </c>
      <c r="L898">
        <f ca="1">VLOOKUP($H898,'Raw data'!$A$3:$L$1417,3,FALSE)</f>
        <v>54.03</v>
      </c>
      <c r="M898">
        <f ca="1">VLOOKUP($H898,'Raw data'!$A$3:$L$1417,4,FALSE)</f>
        <v>42.28</v>
      </c>
      <c r="N898">
        <f ca="1">VLOOKUP($H898,'Raw data'!$A$3:$L$1417,2,FALSE)</f>
        <v>58.29</v>
      </c>
      <c r="O898">
        <f ca="1">VLOOKUP($H898,'Raw data'!$A$3:$L$1417,10,FALSE)</f>
        <v>48</v>
      </c>
      <c r="P898">
        <f ca="1">VLOOKUP($H898,'Raw data'!$M$3:$N$1243,2,FALSE)</f>
        <v>39.020000000000003</v>
      </c>
    </row>
    <row r="899" spans="1:16" x14ac:dyDescent="0.2">
      <c r="A899" s="13">
        <v>36763</v>
      </c>
      <c r="B899">
        <v>47.56</v>
      </c>
      <c r="E899" s="13">
        <f t="shared" si="53"/>
        <v>37013</v>
      </c>
      <c r="F899">
        <f t="shared" si="52"/>
        <v>94.63</v>
      </c>
      <c r="H899" s="13">
        <f t="shared" ca="1" si="54"/>
        <v>37032</v>
      </c>
      <c r="I899">
        <f t="shared" ca="1" si="55"/>
        <v>52.51</v>
      </c>
      <c r="J899">
        <f ca="1">VLOOKUP(H899,'Raw data'!$A$3:$L$1417,5,FALSE)</f>
        <v>28.33</v>
      </c>
      <c r="K899">
        <f ca="1">VLOOKUP($H899,'Raw data'!$A$3:$L$1417,10,FALSE)</f>
        <v>36.200000000000003</v>
      </c>
      <c r="L899">
        <f ca="1">VLOOKUP($H899,'Raw data'!$A$3:$L$1417,3,FALSE)</f>
        <v>53.42</v>
      </c>
      <c r="M899">
        <f ca="1">VLOOKUP($H899,'Raw data'!$A$3:$L$1417,4,FALSE)</f>
        <v>41.84</v>
      </c>
      <c r="N899">
        <f ca="1">VLOOKUP($H899,'Raw data'!$A$3:$L$1417,2,FALSE)</f>
        <v>66.25</v>
      </c>
      <c r="O899">
        <f ca="1">VLOOKUP($H899,'Raw data'!$A$3:$L$1417,10,FALSE)</f>
        <v>36.200000000000003</v>
      </c>
      <c r="P899">
        <f ca="1">VLOOKUP($H899,'Raw data'!$M$3:$N$1243,2,FALSE)</f>
        <v>37.04</v>
      </c>
    </row>
    <row r="900" spans="1:16" x14ac:dyDescent="0.2">
      <c r="A900" s="13">
        <v>36764</v>
      </c>
      <c r="B900">
        <v>43.02</v>
      </c>
      <c r="E900" s="13">
        <f t="shared" si="53"/>
        <v>37014</v>
      </c>
      <c r="F900">
        <f t="shared" ref="F900:F963" si="56">VLOOKUP(E900,$A$3:$B$1257,2,FALSE)</f>
        <v>125</v>
      </c>
      <c r="H900" s="13">
        <f t="shared" ca="1" si="54"/>
        <v>37033</v>
      </c>
      <c r="I900">
        <f t="shared" ca="1" si="55"/>
        <v>50.38</v>
      </c>
      <c r="J900">
        <f ca="1">VLOOKUP(H900,'Raw data'!$A$3:$L$1417,5,FALSE)</f>
        <v>23.77</v>
      </c>
      <c r="K900">
        <f ca="1">VLOOKUP($H900,'Raw data'!$A$3:$L$1417,10,FALSE)</f>
        <v>29.88</v>
      </c>
      <c r="L900">
        <f ca="1">VLOOKUP($H900,'Raw data'!$A$3:$L$1417,3,FALSE)</f>
        <v>50.98</v>
      </c>
      <c r="M900">
        <f ca="1">VLOOKUP($H900,'Raw data'!$A$3:$L$1417,4,FALSE)</f>
        <v>40.11</v>
      </c>
      <c r="N900">
        <f ca="1">VLOOKUP($H900,'Raw data'!$A$3:$L$1417,2,FALSE)</f>
        <v>58</v>
      </c>
      <c r="O900">
        <f ca="1">VLOOKUP($H900,'Raw data'!$A$3:$L$1417,10,FALSE)</f>
        <v>29.88</v>
      </c>
      <c r="P900">
        <f ca="1">VLOOKUP($H900,'Raw data'!$M$3:$N$1243,2,FALSE)</f>
        <v>33.57</v>
      </c>
    </row>
    <row r="901" spans="1:16" x14ac:dyDescent="0.2">
      <c r="A901" s="13">
        <v>36765</v>
      </c>
      <c r="B901">
        <v>43.02</v>
      </c>
      <c r="E901" s="13">
        <f t="shared" ref="E901:E964" si="57">CHOOSE(IF(WEEKDAY(E900+1,2)=6,1,IF(WEEKDAY(E900+1,2)=7,2,3)),IF(ISNUMBER(MATCH(E900+3,$Q$3:$Q$56,0)),E900+4,E900+3),IF(ISNUMBER(MATCH(E900+2,$Q$3:$Q$56,0)),E900+3,E900+2),IF(ISNUMBER(MATCH(E900+1,$Q$3:$Q$56,0)),E900+2,E900+1))</f>
        <v>37015</v>
      </c>
      <c r="F901">
        <f t="shared" si="56"/>
        <v>95.96</v>
      </c>
      <c r="H901" s="13">
        <f t="shared" ref="H901:H964" ca="1" si="58">OFFSET($E$3,IF(ISNUMBER(VLOOKUP(OFFSET($E$3,MATCH(H900,$E$3:$E$1028,0),0),$E$3:$F$1067,2,FALSE)),MATCH(H900,$E$3:$E$1028,0),MATCH(H900,$E$3:$E$1028,0)+1),0)</f>
        <v>37034</v>
      </c>
      <c r="I901">
        <f t="shared" ref="I901:I964" ca="1" si="59">VLOOKUP(H901,$A$3:$B$1257,2,FALSE)</f>
        <v>49.09</v>
      </c>
      <c r="J901">
        <f ca="1">VLOOKUP(H901,'Raw data'!$A$3:$L$1417,5,FALSE)</f>
        <v>21.83</v>
      </c>
      <c r="K901">
        <f ca="1">VLOOKUP($H901,'Raw data'!$A$3:$L$1417,10,FALSE)</f>
        <v>29.67</v>
      </c>
      <c r="L901">
        <f ca="1">VLOOKUP($H901,'Raw data'!$A$3:$L$1417,3,FALSE)</f>
        <v>52.24</v>
      </c>
      <c r="M901">
        <f ca="1">VLOOKUP($H901,'Raw data'!$A$3:$L$1417,4,FALSE)</f>
        <v>39.92</v>
      </c>
      <c r="N901">
        <f ca="1">VLOOKUP($H901,'Raw data'!$A$3:$L$1417,2,FALSE)</f>
        <v>57.94</v>
      </c>
      <c r="O901">
        <f ca="1">VLOOKUP($H901,'Raw data'!$A$3:$L$1417,10,FALSE)</f>
        <v>29.67</v>
      </c>
      <c r="P901">
        <f ca="1">VLOOKUP($H901,'Raw data'!$M$3:$N$1243,2,FALSE)</f>
        <v>32.99</v>
      </c>
    </row>
    <row r="902" spans="1:16" x14ac:dyDescent="0.2">
      <c r="A902" s="13">
        <v>36766</v>
      </c>
      <c r="B902">
        <v>55.06</v>
      </c>
      <c r="E902" s="13">
        <f t="shared" si="57"/>
        <v>37018</v>
      </c>
      <c r="F902">
        <f t="shared" si="56"/>
        <v>57.04</v>
      </c>
      <c r="H902" s="13">
        <f t="shared" ca="1" si="58"/>
        <v>37035</v>
      </c>
      <c r="I902">
        <f t="shared" ca="1" si="59"/>
        <v>45.6</v>
      </c>
      <c r="J902">
        <f ca="1">VLOOKUP(H902,'Raw data'!$A$3:$L$1417,5,FALSE)</f>
        <v>20.77</v>
      </c>
      <c r="K902">
        <f ca="1">VLOOKUP($H902,'Raw data'!$A$3:$L$1417,10,FALSE)</f>
        <v>25.86</v>
      </c>
      <c r="L902">
        <f ca="1">VLOOKUP($H902,'Raw data'!$A$3:$L$1417,3,FALSE)</f>
        <v>50.84</v>
      </c>
      <c r="M902">
        <f ca="1">VLOOKUP($H902,'Raw data'!$A$3:$L$1417,4,FALSE)</f>
        <v>38.28</v>
      </c>
      <c r="N902">
        <f ca="1">VLOOKUP($H902,'Raw data'!$A$3:$L$1417,2,FALSE)</f>
        <v>54.95</v>
      </c>
      <c r="O902">
        <f ca="1">VLOOKUP($H902,'Raw data'!$A$3:$L$1417,10,FALSE)</f>
        <v>25.86</v>
      </c>
      <c r="P902">
        <f ca="1">VLOOKUP($H902,'Raw data'!$M$3:$N$1243,2,FALSE)</f>
        <v>31.51</v>
      </c>
    </row>
    <row r="903" spans="1:16" x14ac:dyDescent="0.2">
      <c r="A903" s="13">
        <v>36767</v>
      </c>
      <c r="B903">
        <v>55</v>
      </c>
      <c r="E903" s="13">
        <f t="shared" si="57"/>
        <v>37019</v>
      </c>
      <c r="F903">
        <f t="shared" si="56"/>
        <v>49.9</v>
      </c>
      <c r="H903" s="13">
        <f t="shared" ca="1" si="58"/>
        <v>37036</v>
      </c>
      <c r="I903">
        <f t="shared" ca="1" si="59"/>
        <v>44.85</v>
      </c>
      <c r="J903">
        <f ca="1">VLOOKUP(H903,'Raw data'!$A$3:$L$1417,5,FALSE)</f>
        <v>19.84</v>
      </c>
      <c r="K903">
        <f ca="1">VLOOKUP($H903,'Raw data'!$A$3:$L$1417,10,FALSE)</f>
        <v>26</v>
      </c>
      <c r="L903">
        <f ca="1">VLOOKUP($H903,'Raw data'!$A$3:$L$1417,3,FALSE)</f>
        <v>47.16</v>
      </c>
      <c r="M903">
        <f ca="1">VLOOKUP($H903,'Raw data'!$A$3:$L$1417,4,FALSE)</f>
        <v>37.729999999999997</v>
      </c>
      <c r="N903" t="e">
        <f ca="1">VLOOKUP($H903,'Raw data'!$A$3:$L$1417,2,FALSE)</f>
        <v>#N/A</v>
      </c>
      <c r="O903">
        <f ca="1">VLOOKUP($H903,'Raw data'!$A$3:$L$1417,10,FALSE)</f>
        <v>26</v>
      </c>
      <c r="P903">
        <f ca="1">VLOOKUP($H903,'Raw data'!$M$3:$N$1243,2,FALSE)</f>
        <v>31.61</v>
      </c>
    </row>
    <row r="904" spans="1:16" x14ac:dyDescent="0.2">
      <c r="A904" s="13">
        <v>36768</v>
      </c>
      <c r="B904">
        <v>50.48</v>
      </c>
      <c r="E904" s="13">
        <f t="shared" si="57"/>
        <v>37020</v>
      </c>
      <c r="F904">
        <f t="shared" si="56"/>
        <v>62.16</v>
      </c>
      <c r="H904" s="13">
        <f t="shared" ca="1" si="58"/>
        <v>37040</v>
      </c>
      <c r="I904">
        <f t="shared" ca="1" si="59"/>
        <v>45.62</v>
      </c>
      <c r="J904">
        <f ca="1">VLOOKUP(H904,'Raw data'!$A$3:$L$1417,5,FALSE)</f>
        <v>22.61</v>
      </c>
      <c r="K904">
        <f ca="1">VLOOKUP($H904,'Raw data'!$A$3:$L$1417,10,FALSE)</f>
        <v>31.7</v>
      </c>
      <c r="L904">
        <f ca="1">VLOOKUP($H904,'Raw data'!$A$3:$L$1417,3,FALSE)</f>
        <v>51.28</v>
      </c>
      <c r="M904">
        <f ca="1">VLOOKUP($H904,'Raw data'!$A$3:$L$1417,4,FALSE)</f>
        <v>39.79</v>
      </c>
      <c r="N904" t="e">
        <f ca="1">VLOOKUP($H904,'Raw data'!$A$3:$L$1417,2,FALSE)</f>
        <v>#N/A</v>
      </c>
      <c r="O904">
        <f ca="1">VLOOKUP($H904,'Raw data'!$A$3:$L$1417,10,FALSE)</f>
        <v>31.7</v>
      </c>
      <c r="P904">
        <f ca="1">VLOOKUP($H904,'Raw data'!$M$3:$N$1243,2,FALSE)</f>
        <v>31.49</v>
      </c>
    </row>
    <row r="905" spans="1:16" x14ac:dyDescent="0.2">
      <c r="A905" s="13">
        <v>36769</v>
      </c>
      <c r="B905">
        <v>52.55</v>
      </c>
      <c r="E905" s="13">
        <f t="shared" si="57"/>
        <v>37021</v>
      </c>
      <c r="F905">
        <f t="shared" si="56"/>
        <v>57.73</v>
      </c>
      <c r="H905" s="13">
        <f t="shared" ca="1" si="58"/>
        <v>37041</v>
      </c>
      <c r="I905">
        <f t="shared" ca="1" si="59"/>
        <v>39.880000000000003</v>
      </c>
      <c r="J905">
        <f ca="1">VLOOKUP(H905,'Raw data'!$A$3:$L$1417,5,FALSE)</f>
        <v>19.68</v>
      </c>
      <c r="K905">
        <f ca="1">VLOOKUP($H905,'Raw data'!$A$3:$L$1417,10,FALSE)</f>
        <v>27.22</v>
      </c>
      <c r="L905">
        <f ca="1">VLOOKUP($H905,'Raw data'!$A$3:$L$1417,3,FALSE)</f>
        <v>48.57</v>
      </c>
      <c r="M905">
        <f ca="1">VLOOKUP($H905,'Raw data'!$A$3:$L$1417,4,FALSE)</f>
        <v>37.799999999999997</v>
      </c>
      <c r="N905">
        <f ca="1">VLOOKUP($H905,'Raw data'!$A$3:$L$1417,2,FALSE)</f>
        <v>51.29</v>
      </c>
      <c r="O905">
        <f ca="1">VLOOKUP($H905,'Raw data'!$A$3:$L$1417,10,FALSE)</f>
        <v>27.22</v>
      </c>
      <c r="P905">
        <f ca="1">VLOOKUP($H905,'Raw data'!$M$3:$N$1243,2,FALSE)</f>
        <v>27.96</v>
      </c>
    </row>
    <row r="906" spans="1:16" x14ac:dyDescent="0.2">
      <c r="A906" s="13">
        <v>36770</v>
      </c>
      <c r="B906">
        <v>77.569999999999993</v>
      </c>
      <c r="E906" s="13">
        <f t="shared" si="57"/>
        <v>37022</v>
      </c>
      <c r="F906">
        <f t="shared" si="56"/>
        <v>66.349999999999994</v>
      </c>
      <c r="H906" s="13">
        <f t="shared" ca="1" si="58"/>
        <v>37042</v>
      </c>
      <c r="I906">
        <f t="shared" ca="1" si="59"/>
        <v>36.75</v>
      </c>
      <c r="J906">
        <f ca="1">VLOOKUP(H906,'Raw data'!$A$3:$L$1417,5,FALSE)</f>
        <v>17.739999999999998</v>
      </c>
      <c r="K906">
        <f ca="1">VLOOKUP($H906,'Raw data'!$A$3:$L$1417,10,FALSE)</f>
        <v>28.87</v>
      </c>
      <c r="L906">
        <f ca="1">VLOOKUP($H906,'Raw data'!$A$3:$L$1417,3,FALSE)</f>
        <v>46.51</v>
      </c>
      <c r="M906">
        <f ca="1">VLOOKUP($H906,'Raw data'!$A$3:$L$1417,4,FALSE)</f>
        <v>36.08</v>
      </c>
      <c r="N906">
        <f ca="1">VLOOKUP($H906,'Raw data'!$A$3:$L$1417,2,FALSE)</f>
        <v>48.33</v>
      </c>
      <c r="O906">
        <f ca="1">VLOOKUP($H906,'Raw data'!$A$3:$L$1417,10,FALSE)</f>
        <v>28.87</v>
      </c>
      <c r="P906">
        <f ca="1">VLOOKUP($H906,'Raw data'!$M$3:$N$1243,2,FALSE)</f>
        <v>24.25</v>
      </c>
    </row>
    <row r="907" spans="1:16" x14ac:dyDescent="0.2">
      <c r="A907" s="13">
        <v>36774</v>
      </c>
      <c r="B907">
        <v>52.46</v>
      </c>
      <c r="E907" s="13">
        <f t="shared" si="57"/>
        <v>37025</v>
      </c>
      <c r="F907">
        <f t="shared" si="56"/>
        <v>53.86</v>
      </c>
      <c r="H907" s="13">
        <f t="shared" ca="1" si="58"/>
        <v>37043</v>
      </c>
      <c r="I907">
        <f t="shared" ca="1" si="59"/>
        <v>37.42</v>
      </c>
      <c r="J907">
        <f ca="1">VLOOKUP(H907,'Raw data'!$A$3:$L$1417,5,FALSE)</f>
        <v>20.75</v>
      </c>
      <c r="K907">
        <f ca="1">VLOOKUP($H907,'Raw data'!$A$3:$L$1417,10,FALSE)</f>
        <v>29.67</v>
      </c>
      <c r="L907">
        <f ca="1">VLOOKUP($H907,'Raw data'!$A$3:$L$1417,3,FALSE)</f>
        <v>44.06</v>
      </c>
      <c r="M907">
        <f ca="1">VLOOKUP($H907,'Raw data'!$A$3:$L$1417,4,FALSE)</f>
        <v>32</v>
      </c>
      <c r="N907">
        <f ca="1">VLOOKUP($H907,'Raw data'!$A$3:$L$1417,2,FALSE)</f>
        <v>47.58</v>
      </c>
      <c r="O907">
        <f ca="1">VLOOKUP($H907,'Raw data'!$A$3:$L$1417,10,FALSE)</f>
        <v>29.67</v>
      </c>
      <c r="P907">
        <f ca="1">VLOOKUP($H907,'Raw data'!$M$3:$N$1243,2,FALSE)</f>
        <v>23.84</v>
      </c>
    </row>
    <row r="908" spans="1:16" x14ac:dyDescent="0.2">
      <c r="A908" s="13">
        <v>36775</v>
      </c>
      <c r="B908">
        <v>40.700000000000003</v>
      </c>
      <c r="E908" s="13">
        <f t="shared" si="57"/>
        <v>37026</v>
      </c>
      <c r="F908">
        <f t="shared" si="56"/>
        <v>47.97</v>
      </c>
      <c r="H908" s="13">
        <f t="shared" ca="1" si="58"/>
        <v>37046</v>
      </c>
      <c r="I908">
        <f t="shared" ca="1" si="59"/>
        <v>38.950000000000003</v>
      </c>
      <c r="J908">
        <f ca="1">VLOOKUP(H908,'Raw data'!$A$3:$L$1417,5,FALSE)</f>
        <v>21.9</v>
      </c>
      <c r="K908">
        <f ca="1">VLOOKUP($H908,'Raw data'!$A$3:$L$1417,10,FALSE)</f>
        <v>30.94</v>
      </c>
      <c r="L908">
        <f ca="1">VLOOKUP($H908,'Raw data'!$A$3:$L$1417,3,FALSE)</f>
        <v>47.04</v>
      </c>
      <c r="M908">
        <f ca="1">VLOOKUP($H908,'Raw data'!$A$3:$L$1417,4,FALSE)</f>
        <v>35</v>
      </c>
      <c r="N908">
        <f ca="1">VLOOKUP($H908,'Raw data'!$A$3:$L$1417,2,FALSE)</f>
        <v>52</v>
      </c>
      <c r="O908">
        <f ca="1">VLOOKUP($H908,'Raw data'!$A$3:$L$1417,10,FALSE)</f>
        <v>30.94</v>
      </c>
      <c r="P908">
        <f ca="1">VLOOKUP($H908,'Raw data'!$M$3:$N$1243,2,FALSE)</f>
        <v>25.65</v>
      </c>
    </row>
    <row r="909" spans="1:16" x14ac:dyDescent="0.2">
      <c r="A909" s="13">
        <v>36776</v>
      </c>
      <c r="B909">
        <v>43.45</v>
      </c>
      <c r="E909" s="13">
        <f t="shared" si="57"/>
        <v>37027</v>
      </c>
      <c r="F909">
        <f t="shared" si="56"/>
        <v>52.86</v>
      </c>
      <c r="H909" s="13">
        <f t="shared" ca="1" si="58"/>
        <v>37047</v>
      </c>
      <c r="I909">
        <f t="shared" ca="1" si="59"/>
        <v>36.79</v>
      </c>
      <c r="J909">
        <f ca="1">VLOOKUP(H909,'Raw data'!$A$3:$L$1417,5,FALSE)</f>
        <v>24.31</v>
      </c>
      <c r="K909">
        <f ca="1">VLOOKUP($H909,'Raw data'!$A$3:$L$1417,10,FALSE)</f>
        <v>41</v>
      </c>
      <c r="L909">
        <f ca="1">VLOOKUP($H909,'Raw data'!$A$3:$L$1417,3,FALSE)</f>
        <v>40.61</v>
      </c>
      <c r="M909">
        <f ca="1">VLOOKUP($H909,'Raw data'!$A$3:$L$1417,4,FALSE)</f>
        <v>29.16</v>
      </c>
      <c r="N909">
        <f ca="1">VLOOKUP($H909,'Raw data'!$A$3:$L$1417,2,FALSE)</f>
        <v>45</v>
      </c>
      <c r="O909">
        <f ca="1">VLOOKUP($H909,'Raw data'!$A$3:$L$1417,10,FALSE)</f>
        <v>41</v>
      </c>
      <c r="P909">
        <f ca="1">VLOOKUP($H909,'Raw data'!$M$3:$N$1243,2,FALSE)</f>
        <v>26.42</v>
      </c>
    </row>
    <row r="910" spans="1:16" x14ac:dyDescent="0.2">
      <c r="A910" s="13">
        <v>36777</v>
      </c>
      <c r="B910">
        <v>48.77</v>
      </c>
      <c r="E910" s="13">
        <f t="shared" si="57"/>
        <v>37028</v>
      </c>
      <c r="F910">
        <f t="shared" si="56"/>
        <v>52.88</v>
      </c>
      <c r="H910" s="13">
        <f t="shared" ca="1" si="58"/>
        <v>37048</v>
      </c>
      <c r="I910">
        <f t="shared" ca="1" si="59"/>
        <v>35.78</v>
      </c>
      <c r="J910">
        <f ca="1">VLOOKUP(H910,'Raw data'!$A$3:$L$1417,5,FALSE)</f>
        <v>24.59</v>
      </c>
      <c r="K910">
        <f ca="1">VLOOKUP($H910,'Raw data'!$A$3:$L$1417,10,FALSE)</f>
        <v>45.15</v>
      </c>
      <c r="L910">
        <f ca="1">VLOOKUP($H910,'Raw data'!$A$3:$L$1417,3,FALSE)</f>
        <v>41.25</v>
      </c>
      <c r="M910">
        <f ca="1">VLOOKUP($H910,'Raw data'!$A$3:$L$1417,4,FALSE)</f>
        <v>29.65</v>
      </c>
      <c r="N910">
        <f ca="1">VLOOKUP($H910,'Raw data'!$A$3:$L$1417,2,FALSE)</f>
        <v>50</v>
      </c>
      <c r="O910">
        <f ca="1">VLOOKUP($H910,'Raw data'!$A$3:$L$1417,10,FALSE)</f>
        <v>45.15</v>
      </c>
      <c r="P910">
        <f ca="1">VLOOKUP($H910,'Raw data'!$M$3:$N$1243,2,FALSE)</f>
        <v>27.54</v>
      </c>
    </row>
    <row r="911" spans="1:16" x14ac:dyDescent="0.2">
      <c r="A911" s="13">
        <v>36778</v>
      </c>
      <c r="B911">
        <v>45</v>
      </c>
      <c r="E911" s="13">
        <f t="shared" si="57"/>
        <v>37029</v>
      </c>
      <c r="F911">
        <f t="shared" si="56"/>
        <v>51.98</v>
      </c>
      <c r="H911" s="13">
        <f t="shared" ca="1" si="58"/>
        <v>37049</v>
      </c>
      <c r="I911">
        <f t="shared" ca="1" si="59"/>
        <v>35.67</v>
      </c>
      <c r="J911">
        <f ca="1">VLOOKUP(H911,'Raw data'!$A$3:$L$1417,5,FALSE)</f>
        <v>27.86</v>
      </c>
      <c r="K911">
        <f ca="1">VLOOKUP($H911,'Raw data'!$A$3:$L$1417,10,FALSE)</f>
        <v>41.19</v>
      </c>
      <c r="L911">
        <f ca="1">VLOOKUP($H911,'Raw data'!$A$3:$L$1417,3,FALSE)</f>
        <v>41.62</v>
      </c>
      <c r="M911">
        <f ca="1">VLOOKUP($H911,'Raw data'!$A$3:$L$1417,4,FALSE)</f>
        <v>30.18</v>
      </c>
      <c r="N911">
        <f ca="1">VLOOKUP($H911,'Raw data'!$A$3:$L$1417,2,FALSE)</f>
        <v>48.63</v>
      </c>
      <c r="O911">
        <f ca="1">VLOOKUP($H911,'Raw data'!$A$3:$L$1417,10,FALSE)</f>
        <v>41.19</v>
      </c>
      <c r="P911">
        <f ca="1">VLOOKUP($H911,'Raw data'!$M$3:$N$1243,2,FALSE)</f>
        <v>28.84</v>
      </c>
    </row>
    <row r="912" spans="1:16" x14ac:dyDescent="0.2">
      <c r="A912" s="13">
        <v>36779</v>
      </c>
      <c r="B912">
        <v>45</v>
      </c>
      <c r="E912" s="13">
        <f t="shared" si="57"/>
        <v>37032</v>
      </c>
      <c r="F912">
        <f t="shared" si="56"/>
        <v>52.51</v>
      </c>
      <c r="H912" s="13">
        <f t="shared" ca="1" si="58"/>
        <v>37050</v>
      </c>
      <c r="I912">
        <f t="shared" ca="1" si="59"/>
        <v>37.380000000000003</v>
      </c>
      <c r="J912">
        <f ca="1">VLOOKUP(H912,'Raw data'!$A$3:$L$1417,5,FALSE)</f>
        <v>32.090000000000003</v>
      </c>
      <c r="K912">
        <f ca="1">VLOOKUP($H912,'Raw data'!$A$3:$L$1417,10,FALSE)</f>
        <v>39.4</v>
      </c>
      <c r="L912">
        <f ca="1">VLOOKUP($H912,'Raw data'!$A$3:$L$1417,3,FALSE)</f>
        <v>39.64</v>
      </c>
      <c r="M912">
        <f ca="1">VLOOKUP($H912,'Raw data'!$A$3:$L$1417,4,FALSE)</f>
        <v>28.9</v>
      </c>
      <c r="N912">
        <f ca="1">VLOOKUP($H912,'Raw data'!$A$3:$L$1417,2,FALSE)</f>
        <v>49.13</v>
      </c>
      <c r="O912">
        <f ca="1">VLOOKUP($H912,'Raw data'!$A$3:$L$1417,10,FALSE)</f>
        <v>39.4</v>
      </c>
      <c r="P912">
        <f ca="1">VLOOKUP($H912,'Raw data'!$M$3:$N$1243,2,FALSE)</f>
        <v>30.08</v>
      </c>
    </row>
    <row r="913" spans="1:16" x14ac:dyDescent="0.2">
      <c r="A913" s="13">
        <v>36780</v>
      </c>
      <c r="B913">
        <v>53.62</v>
      </c>
      <c r="E913" s="13">
        <f t="shared" si="57"/>
        <v>37033</v>
      </c>
      <c r="F913">
        <f t="shared" si="56"/>
        <v>50.38</v>
      </c>
      <c r="H913" s="13">
        <f t="shared" ca="1" si="58"/>
        <v>37053</v>
      </c>
      <c r="I913">
        <f t="shared" ca="1" si="59"/>
        <v>41.76</v>
      </c>
      <c r="J913">
        <f ca="1">VLOOKUP(H913,'Raw data'!$A$3:$L$1417,5,FALSE)</f>
        <v>42.31</v>
      </c>
      <c r="K913">
        <f ca="1">VLOOKUP($H913,'Raw data'!$A$3:$L$1417,10,FALSE)</f>
        <v>45.28</v>
      </c>
      <c r="L913">
        <f ca="1">VLOOKUP($H913,'Raw data'!$A$3:$L$1417,3,FALSE)</f>
        <v>48.66</v>
      </c>
      <c r="M913">
        <f ca="1">VLOOKUP($H913,'Raw data'!$A$3:$L$1417,4,FALSE)</f>
        <v>35.39</v>
      </c>
      <c r="N913" t="e">
        <f ca="1">VLOOKUP($H913,'Raw data'!$A$3:$L$1417,2,FALSE)</f>
        <v>#N/A</v>
      </c>
      <c r="O913">
        <f ca="1">VLOOKUP($H913,'Raw data'!$A$3:$L$1417,10,FALSE)</f>
        <v>45.28</v>
      </c>
      <c r="P913">
        <f ca="1">VLOOKUP($H913,'Raw data'!$M$3:$N$1243,2,FALSE)</f>
        <v>39.97</v>
      </c>
    </row>
    <row r="914" spans="1:16" x14ac:dyDescent="0.2">
      <c r="A914" s="13">
        <v>36781</v>
      </c>
      <c r="B914">
        <v>52.71</v>
      </c>
      <c r="E914" s="13">
        <f t="shared" si="57"/>
        <v>37034</v>
      </c>
      <c r="F914">
        <f t="shared" si="56"/>
        <v>49.09</v>
      </c>
      <c r="H914" s="13">
        <f t="shared" ca="1" si="58"/>
        <v>37054</v>
      </c>
      <c r="I914">
        <f t="shared" ca="1" si="59"/>
        <v>50.71</v>
      </c>
      <c r="J914">
        <f ca="1">VLOOKUP(H914,'Raw data'!$A$3:$L$1417,5,FALSE)</f>
        <v>49.72</v>
      </c>
      <c r="K914">
        <f ca="1">VLOOKUP($H914,'Raw data'!$A$3:$L$1417,10,FALSE)</f>
        <v>48.33</v>
      </c>
      <c r="L914">
        <f ca="1">VLOOKUP($H914,'Raw data'!$A$3:$L$1417,3,FALSE)</f>
        <v>72</v>
      </c>
      <c r="M914">
        <f ca="1">VLOOKUP($H914,'Raw data'!$A$3:$L$1417,4,FALSE)</f>
        <v>45.25</v>
      </c>
      <c r="N914">
        <f ca="1">VLOOKUP($H914,'Raw data'!$A$3:$L$1417,2,FALSE)</f>
        <v>78.069999999999993</v>
      </c>
      <c r="O914">
        <f ca="1">VLOOKUP($H914,'Raw data'!$A$3:$L$1417,10,FALSE)</f>
        <v>48.33</v>
      </c>
      <c r="P914">
        <f ca="1">VLOOKUP($H914,'Raw data'!$M$3:$N$1243,2,FALSE)</f>
        <v>50.29</v>
      </c>
    </row>
    <row r="915" spans="1:16" x14ac:dyDescent="0.2">
      <c r="A915" s="13">
        <v>36782</v>
      </c>
      <c r="B915">
        <v>51.97</v>
      </c>
      <c r="E915" s="13">
        <f t="shared" si="57"/>
        <v>37035</v>
      </c>
      <c r="F915">
        <f t="shared" si="56"/>
        <v>45.6</v>
      </c>
      <c r="H915" s="13">
        <f t="shared" ca="1" si="58"/>
        <v>37055</v>
      </c>
      <c r="I915">
        <f t="shared" ca="1" si="59"/>
        <v>49.44</v>
      </c>
      <c r="J915">
        <f ca="1">VLOOKUP(H915,'Raw data'!$A$3:$L$1417,5,FALSE)</f>
        <v>58.68</v>
      </c>
      <c r="K915">
        <f ca="1">VLOOKUP($H915,'Raw data'!$A$3:$L$1417,10,FALSE)</f>
        <v>56.67</v>
      </c>
      <c r="L915">
        <f ca="1">VLOOKUP($H915,'Raw data'!$A$3:$L$1417,3,FALSE)</f>
        <v>82.63</v>
      </c>
      <c r="M915">
        <f ca="1">VLOOKUP($H915,'Raw data'!$A$3:$L$1417,4,FALSE)</f>
        <v>48.55</v>
      </c>
      <c r="N915">
        <f ca="1">VLOOKUP($H915,'Raw data'!$A$3:$L$1417,2,FALSE)</f>
        <v>92.58</v>
      </c>
      <c r="O915">
        <f ca="1">VLOOKUP($H915,'Raw data'!$A$3:$L$1417,10,FALSE)</f>
        <v>56.67</v>
      </c>
      <c r="P915">
        <f ca="1">VLOOKUP($H915,'Raw data'!$M$3:$N$1243,2,FALSE)</f>
        <v>61.05</v>
      </c>
    </row>
    <row r="916" spans="1:16" x14ac:dyDescent="0.2">
      <c r="A916" s="13">
        <v>36783</v>
      </c>
      <c r="B916">
        <v>50.73</v>
      </c>
      <c r="E916" s="13">
        <f t="shared" si="57"/>
        <v>37036</v>
      </c>
      <c r="F916">
        <f t="shared" si="56"/>
        <v>44.85</v>
      </c>
      <c r="H916" s="13">
        <f t="shared" ca="1" si="58"/>
        <v>37056</v>
      </c>
      <c r="I916">
        <f t="shared" ca="1" si="59"/>
        <v>51.08</v>
      </c>
      <c r="J916">
        <f ca="1">VLOOKUP(H916,'Raw data'!$A$3:$L$1417,5,FALSE)</f>
        <v>52.28</v>
      </c>
      <c r="K916">
        <f ca="1">VLOOKUP($H916,'Raw data'!$A$3:$L$1417,10,FALSE)</f>
        <v>53.67</v>
      </c>
      <c r="L916">
        <f ca="1">VLOOKUP($H916,'Raw data'!$A$3:$L$1417,3,FALSE)</f>
        <v>73.819999999999993</v>
      </c>
      <c r="M916">
        <f ca="1">VLOOKUP($H916,'Raw data'!$A$3:$L$1417,4,FALSE)</f>
        <v>49.64</v>
      </c>
      <c r="N916">
        <f ca="1">VLOOKUP($H916,'Raw data'!$A$3:$L$1417,2,FALSE)</f>
        <v>78.64</v>
      </c>
      <c r="O916">
        <f ca="1">VLOOKUP($H916,'Raw data'!$A$3:$L$1417,10,FALSE)</f>
        <v>53.67</v>
      </c>
      <c r="P916">
        <f ca="1">VLOOKUP($H916,'Raw data'!$M$3:$N$1243,2,FALSE)</f>
        <v>55.26</v>
      </c>
    </row>
    <row r="917" spans="1:16" x14ac:dyDescent="0.2">
      <c r="A917" s="13">
        <v>36784</v>
      </c>
      <c r="B917">
        <v>49.8</v>
      </c>
      <c r="E917" s="13">
        <f t="shared" si="57"/>
        <v>37040</v>
      </c>
      <c r="F917">
        <f t="shared" si="56"/>
        <v>45.62</v>
      </c>
      <c r="H917" s="13">
        <f t="shared" ca="1" si="58"/>
        <v>37057</v>
      </c>
      <c r="I917">
        <f t="shared" ca="1" si="59"/>
        <v>57.75</v>
      </c>
      <c r="J917">
        <f ca="1">VLOOKUP(H917,'Raw data'!$A$3:$L$1417,5,FALSE)</f>
        <v>45.31</v>
      </c>
      <c r="K917">
        <f ca="1">VLOOKUP($H917,'Raw data'!$A$3:$L$1417,10,FALSE)</f>
        <v>48.92</v>
      </c>
      <c r="L917">
        <f ca="1">VLOOKUP($H917,'Raw data'!$A$3:$L$1417,3,FALSE)</f>
        <v>63.62</v>
      </c>
      <c r="M917">
        <f ca="1">VLOOKUP($H917,'Raw data'!$A$3:$L$1417,4,FALSE)</f>
        <v>46.88</v>
      </c>
      <c r="N917">
        <f ca="1">VLOOKUP($H917,'Raw data'!$A$3:$L$1417,2,FALSE)</f>
        <v>67.930000000000007</v>
      </c>
      <c r="O917">
        <f ca="1">VLOOKUP($H917,'Raw data'!$A$3:$L$1417,10,FALSE)</f>
        <v>48.92</v>
      </c>
      <c r="P917">
        <f ca="1">VLOOKUP($H917,'Raw data'!$M$3:$N$1243,2,FALSE)</f>
        <v>44.97</v>
      </c>
    </row>
    <row r="918" spans="1:16" x14ac:dyDescent="0.2">
      <c r="A918" s="13">
        <v>36785</v>
      </c>
      <c r="B918">
        <v>49.5</v>
      </c>
      <c r="E918" s="13">
        <f t="shared" si="57"/>
        <v>37041</v>
      </c>
      <c r="F918">
        <f t="shared" si="56"/>
        <v>39.880000000000003</v>
      </c>
      <c r="H918" s="13">
        <f t="shared" ca="1" si="58"/>
        <v>37060</v>
      </c>
      <c r="I918">
        <f t="shared" ca="1" si="59"/>
        <v>45.8</v>
      </c>
      <c r="J918">
        <f ca="1">VLOOKUP(H918,'Raw data'!$A$3:$L$1417,5,FALSE)</f>
        <v>45.27</v>
      </c>
      <c r="K918">
        <f ca="1">VLOOKUP($H918,'Raw data'!$A$3:$L$1417,10,FALSE)</f>
        <v>50</v>
      </c>
      <c r="L918">
        <f ca="1">VLOOKUP($H918,'Raw data'!$A$3:$L$1417,3,FALSE)</f>
        <v>53.31</v>
      </c>
      <c r="M918">
        <f ca="1">VLOOKUP($H918,'Raw data'!$A$3:$L$1417,4,FALSE)</f>
        <v>40.25</v>
      </c>
      <c r="N918">
        <f ca="1">VLOOKUP($H918,'Raw data'!$A$3:$L$1417,2,FALSE)</f>
        <v>60.5</v>
      </c>
      <c r="O918">
        <f ca="1">VLOOKUP($H918,'Raw data'!$A$3:$L$1417,10,FALSE)</f>
        <v>50</v>
      </c>
      <c r="P918">
        <f ca="1">VLOOKUP($H918,'Raw data'!$M$3:$N$1243,2,FALSE)</f>
        <v>44.12</v>
      </c>
    </row>
    <row r="919" spans="1:16" x14ac:dyDescent="0.2">
      <c r="A919" s="13">
        <v>36786</v>
      </c>
      <c r="B919">
        <v>49.5</v>
      </c>
      <c r="E919" s="13">
        <f t="shared" si="57"/>
        <v>37042</v>
      </c>
      <c r="F919">
        <f t="shared" si="56"/>
        <v>36.75</v>
      </c>
      <c r="H919" s="13">
        <f t="shared" ca="1" si="58"/>
        <v>37061</v>
      </c>
      <c r="I919">
        <f t="shared" ca="1" si="59"/>
        <v>57.92</v>
      </c>
      <c r="J919">
        <f ca="1">VLOOKUP(H919,'Raw data'!$A$3:$L$1417,5,FALSE)</f>
        <v>51.08</v>
      </c>
      <c r="K919">
        <f ca="1">VLOOKUP($H919,'Raw data'!$A$3:$L$1417,10,FALSE)</f>
        <v>51.42</v>
      </c>
      <c r="L919">
        <f ca="1">VLOOKUP($H919,'Raw data'!$A$3:$L$1417,3,FALSE)</f>
        <v>64.17</v>
      </c>
      <c r="M919">
        <f ca="1">VLOOKUP($H919,'Raw data'!$A$3:$L$1417,4,FALSE)</f>
        <v>50.14</v>
      </c>
      <c r="N919">
        <f ca="1">VLOOKUP($H919,'Raw data'!$A$3:$L$1417,2,FALSE)</f>
        <v>72.930000000000007</v>
      </c>
      <c r="O919">
        <f ca="1">VLOOKUP($H919,'Raw data'!$A$3:$L$1417,10,FALSE)</f>
        <v>51.42</v>
      </c>
      <c r="P919">
        <f ca="1">VLOOKUP($H919,'Raw data'!$M$3:$N$1243,2,FALSE)</f>
        <v>51.09</v>
      </c>
    </row>
    <row r="920" spans="1:16" x14ac:dyDescent="0.2">
      <c r="A920" s="13">
        <v>36787</v>
      </c>
      <c r="B920">
        <v>58.32</v>
      </c>
      <c r="E920" s="13">
        <f t="shared" si="57"/>
        <v>37043</v>
      </c>
      <c r="F920">
        <f t="shared" si="56"/>
        <v>37.42</v>
      </c>
      <c r="H920" s="13">
        <f t="shared" ca="1" si="58"/>
        <v>37062</v>
      </c>
      <c r="I920">
        <f t="shared" ca="1" si="59"/>
        <v>56.53</v>
      </c>
      <c r="J920">
        <f ca="1">VLOOKUP(H920,'Raw data'!$A$3:$L$1417,5,FALSE)</f>
        <v>39.020000000000003</v>
      </c>
      <c r="K920">
        <f ca="1">VLOOKUP($H920,'Raw data'!$A$3:$L$1417,10,FALSE)</f>
        <v>44.31</v>
      </c>
      <c r="L920">
        <f ca="1">VLOOKUP($H920,'Raw data'!$A$3:$L$1417,3,FALSE)</f>
        <v>62.56</v>
      </c>
      <c r="M920">
        <f ca="1">VLOOKUP($H920,'Raw data'!$A$3:$L$1417,4,FALSE)</f>
        <v>47.67</v>
      </c>
      <c r="N920">
        <f ca="1">VLOOKUP($H920,'Raw data'!$A$3:$L$1417,2,FALSE)</f>
        <v>71.13</v>
      </c>
      <c r="O920">
        <f ca="1">VLOOKUP($H920,'Raw data'!$A$3:$L$1417,10,FALSE)</f>
        <v>44.31</v>
      </c>
      <c r="P920">
        <f ca="1">VLOOKUP($H920,'Raw data'!$M$3:$N$1243,2,FALSE)</f>
        <v>49.52</v>
      </c>
    </row>
    <row r="921" spans="1:16" x14ac:dyDescent="0.2">
      <c r="A921" s="13">
        <v>36788</v>
      </c>
      <c r="B921">
        <v>50.86</v>
      </c>
      <c r="E921" s="13">
        <f t="shared" si="57"/>
        <v>37046</v>
      </c>
      <c r="F921">
        <f t="shared" si="56"/>
        <v>38.950000000000003</v>
      </c>
      <c r="H921" s="13">
        <f t="shared" ca="1" si="58"/>
        <v>37063</v>
      </c>
      <c r="I921">
        <f t="shared" ca="1" si="59"/>
        <v>43.76</v>
      </c>
      <c r="J921">
        <f ca="1">VLOOKUP(H921,'Raw data'!$A$3:$L$1417,5,FALSE)</f>
        <v>26.06</v>
      </c>
      <c r="K921">
        <f ca="1">VLOOKUP($H921,'Raw data'!$A$3:$L$1417,10,FALSE)</f>
        <v>37.72</v>
      </c>
      <c r="L921">
        <f ca="1">VLOOKUP($H921,'Raw data'!$A$3:$L$1417,3,FALSE)</f>
        <v>51.82</v>
      </c>
      <c r="M921">
        <f ca="1">VLOOKUP($H921,'Raw data'!$A$3:$L$1417,4,FALSE)</f>
        <v>39.17</v>
      </c>
      <c r="N921">
        <f ca="1">VLOOKUP($H921,'Raw data'!$A$3:$L$1417,2,FALSE)</f>
        <v>59</v>
      </c>
      <c r="O921">
        <f ca="1">VLOOKUP($H921,'Raw data'!$A$3:$L$1417,10,FALSE)</f>
        <v>37.72</v>
      </c>
      <c r="P921">
        <f ca="1">VLOOKUP($H921,'Raw data'!$M$3:$N$1243,2,FALSE)</f>
        <v>36.979999999999997</v>
      </c>
    </row>
    <row r="922" spans="1:16" x14ac:dyDescent="0.2">
      <c r="A922" s="13">
        <v>36789</v>
      </c>
      <c r="B922">
        <v>55.12</v>
      </c>
      <c r="E922" s="13">
        <f t="shared" si="57"/>
        <v>37047</v>
      </c>
      <c r="F922">
        <f t="shared" si="56"/>
        <v>36.79</v>
      </c>
      <c r="H922" s="13">
        <f t="shared" ca="1" si="58"/>
        <v>37064</v>
      </c>
      <c r="I922">
        <f t="shared" ca="1" si="59"/>
        <v>42.86</v>
      </c>
      <c r="J922">
        <f ca="1">VLOOKUP(H922,'Raw data'!$A$3:$L$1417,5,FALSE)</f>
        <v>21.18</v>
      </c>
      <c r="K922">
        <f ca="1">VLOOKUP($H922,'Raw data'!$A$3:$L$1417,10,FALSE)</f>
        <v>34.590000000000003</v>
      </c>
      <c r="L922">
        <f ca="1">VLOOKUP($H922,'Raw data'!$A$3:$L$1417,3,FALSE)</f>
        <v>48.83</v>
      </c>
      <c r="M922">
        <f ca="1">VLOOKUP($H922,'Raw data'!$A$3:$L$1417,4,FALSE)</f>
        <v>34.46</v>
      </c>
      <c r="N922">
        <f ca="1">VLOOKUP($H922,'Raw data'!$A$3:$L$1417,2,FALSE)</f>
        <v>62.67</v>
      </c>
      <c r="O922">
        <f ca="1">VLOOKUP($H922,'Raw data'!$A$3:$L$1417,10,FALSE)</f>
        <v>34.590000000000003</v>
      </c>
      <c r="P922">
        <f ca="1">VLOOKUP($H922,'Raw data'!$M$3:$N$1243,2,FALSE)</f>
        <v>31.89</v>
      </c>
    </row>
    <row r="923" spans="1:16" x14ac:dyDescent="0.2">
      <c r="A923" s="13">
        <v>36790</v>
      </c>
      <c r="B923">
        <v>61.28</v>
      </c>
      <c r="E923" s="13">
        <f t="shared" si="57"/>
        <v>37048</v>
      </c>
      <c r="F923">
        <f t="shared" si="56"/>
        <v>35.78</v>
      </c>
      <c r="H923" s="13">
        <f t="shared" ca="1" si="58"/>
        <v>37067</v>
      </c>
      <c r="I923">
        <f t="shared" ca="1" si="59"/>
        <v>46.13</v>
      </c>
      <c r="J923">
        <f ca="1">VLOOKUP(H923,'Raw data'!$A$3:$L$1417,5,FALSE)</f>
        <v>35.65</v>
      </c>
      <c r="K923">
        <f ca="1">VLOOKUP($H923,'Raw data'!$A$3:$L$1417,10,FALSE)</f>
        <v>44.33</v>
      </c>
      <c r="L923">
        <f ca="1">VLOOKUP($H923,'Raw data'!$A$3:$L$1417,3,FALSE)</f>
        <v>52.93</v>
      </c>
      <c r="M923">
        <f ca="1">VLOOKUP($H923,'Raw data'!$A$3:$L$1417,4,FALSE)</f>
        <v>39.65</v>
      </c>
      <c r="N923" t="e">
        <f ca="1">VLOOKUP($H923,'Raw data'!$A$3:$L$1417,2,FALSE)</f>
        <v>#N/A</v>
      </c>
      <c r="O923">
        <f ca="1">VLOOKUP($H923,'Raw data'!$A$3:$L$1417,10,FALSE)</f>
        <v>44.33</v>
      </c>
      <c r="P923">
        <f ca="1">VLOOKUP($H923,'Raw data'!$M$3:$N$1243,2,FALSE)</f>
        <v>38.35</v>
      </c>
    </row>
    <row r="924" spans="1:16" x14ac:dyDescent="0.2">
      <c r="A924" s="13">
        <v>36791</v>
      </c>
      <c r="B924">
        <v>50.01</v>
      </c>
      <c r="E924" s="13">
        <f t="shared" si="57"/>
        <v>37049</v>
      </c>
      <c r="F924">
        <f t="shared" si="56"/>
        <v>35.67</v>
      </c>
      <c r="H924" s="13">
        <f t="shared" ca="1" si="58"/>
        <v>37068</v>
      </c>
      <c r="I924">
        <f t="shared" ca="1" si="59"/>
        <v>55.33</v>
      </c>
      <c r="J924">
        <f ca="1">VLOOKUP(H924,'Raw data'!$A$3:$L$1417,5,FALSE)</f>
        <v>35.81</v>
      </c>
      <c r="K924">
        <f ca="1">VLOOKUP($H924,'Raw data'!$A$3:$L$1417,10,FALSE)</f>
        <v>37.799999999999997</v>
      </c>
      <c r="L924">
        <f ca="1">VLOOKUP($H924,'Raw data'!$A$3:$L$1417,3,FALSE)</f>
        <v>68.11</v>
      </c>
      <c r="M924">
        <f ca="1">VLOOKUP($H924,'Raw data'!$A$3:$L$1417,4,FALSE)</f>
        <v>46.7</v>
      </c>
      <c r="N924">
        <f ca="1">VLOOKUP($H924,'Raw data'!$A$3:$L$1417,2,FALSE)</f>
        <v>75.38</v>
      </c>
      <c r="O924">
        <f ca="1">VLOOKUP($H924,'Raw data'!$A$3:$L$1417,10,FALSE)</f>
        <v>37.799999999999997</v>
      </c>
      <c r="P924">
        <f ca="1">VLOOKUP($H924,'Raw data'!$M$3:$N$1243,2,FALSE)</f>
        <v>42.59</v>
      </c>
    </row>
    <row r="925" spans="1:16" x14ac:dyDescent="0.2">
      <c r="A925" s="13">
        <v>36792</v>
      </c>
      <c r="B925">
        <v>46.04</v>
      </c>
      <c r="E925" s="13">
        <f t="shared" si="57"/>
        <v>37050</v>
      </c>
      <c r="F925">
        <f t="shared" si="56"/>
        <v>37.380000000000003</v>
      </c>
      <c r="H925" s="13">
        <f t="shared" ca="1" si="58"/>
        <v>37069</v>
      </c>
      <c r="I925">
        <f t="shared" ca="1" si="59"/>
        <v>96.78</v>
      </c>
      <c r="J925">
        <f ca="1">VLOOKUP(H925,'Raw data'!$A$3:$L$1417,5,FALSE)</f>
        <v>37.07</v>
      </c>
      <c r="K925">
        <f ca="1">VLOOKUP($H925,'Raw data'!$A$3:$L$1417,10,FALSE)</f>
        <v>40.869999999999997</v>
      </c>
      <c r="L925">
        <f ca="1">VLOOKUP($H925,'Raw data'!$A$3:$L$1417,3,FALSE)</f>
        <v>90.27</v>
      </c>
      <c r="M925">
        <f ca="1">VLOOKUP($H925,'Raw data'!$A$3:$L$1417,4,FALSE)</f>
        <v>58.25</v>
      </c>
      <c r="N925">
        <f ca="1">VLOOKUP($H925,'Raw data'!$A$3:$L$1417,2,FALSE)</f>
        <v>96.25</v>
      </c>
      <c r="O925">
        <f ca="1">VLOOKUP($H925,'Raw data'!$A$3:$L$1417,10,FALSE)</f>
        <v>40.869999999999997</v>
      </c>
      <c r="P925">
        <f ca="1">VLOOKUP($H925,'Raw data'!$M$3:$N$1243,2,FALSE)</f>
        <v>54.21</v>
      </c>
    </row>
    <row r="926" spans="1:16" x14ac:dyDescent="0.2">
      <c r="A926" s="13">
        <v>36793</v>
      </c>
      <c r="B926">
        <v>46.04</v>
      </c>
      <c r="E926" s="13">
        <f t="shared" si="57"/>
        <v>37053</v>
      </c>
      <c r="F926">
        <f t="shared" si="56"/>
        <v>41.76</v>
      </c>
      <c r="H926" s="13">
        <f t="shared" ca="1" si="58"/>
        <v>37070</v>
      </c>
      <c r="I926">
        <f t="shared" ca="1" si="59"/>
        <v>74.209999999999994</v>
      </c>
      <c r="J926">
        <f ca="1">VLOOKUP(H926,'Raw data'!$A$3:$L$1417,5,FALSE)</f>
        <v>44.47</v>
      </c>
      <c r="K926">
        <f ca="1">VLOOKUP($H926,'Raw data'!$A$3:$L$1417,10,FALSE)</f>
        <v>45.36</v>
      </c>
      <c r="L926">
        <f ca="1">VLOOKUP($H926,'Raw data'!$A$3:$L$1417,3,FALSE)</f>
        <v>78.39</v>
      </c>
      <c r="M926">
        <f ca="1">VLOOKUP($H926,'Raw data'!$A$3:$L$1417,4,FALSE)</f>
        <v>56.23</v>
      </c>
      <c r="N926">
        <f ca="1">VLOOKUP($H926,'Raw data'!$A$3:$L$1417,2,FALSE)</f>
        <v>89.36</v>
      </c>
      <c r="O926">
        <f ca="1">VLOOKUP($H926,'Raw data'!$A$3:$L$1417,10,FALSE)</f>
        <v>45.36</v>
      </c>
      <c r="P926">
        <f ca="1">VLOOKUP($H926,'Raw data'!$M$3:$N$1243,2,FALSE)</f>
        <v>65.92</v>
      </c>
    </row>
    <row r="927" spans="1:16" x14ac:dyDescent="0.2">
      <c r="A927" s="13">
        <v>36794</v>
      </c>
      <c r="B927">
        <v>48.6</v>
      </c>
      <c r="E927" s="13">
        <f t="shared" si="57"/>
        <v>37054</v>
      </c>
      <c r="F927">
        <f t="shared" si="56"/>
        <v>50.71</v>
      </c>
      <c r="H927" s="13">
        <f t="shared" ca="1" si="58"/>
        <v>37071</v>
      </c>
      <c r="I927">
        <f t="shared" ca="1" si="59"/>
        <v>50.01</v>
      </c>
      <c r="J927">
        <f ca="1">VLOOKUP(H927,'Raw data'!$A$3:$L$1417,5,FALSE)</f>
        <v>38.58</v>
      </c>
      <c r="K927">
        <f ca="1">VLOOKUP($H927,'Raw data'!$A$3:$L$1417,10,FALSE)</f>
        <v>39.33</v>
      </c>
      <c r="L927">
        <f ca="1">VLOOKUP($H927,'Raw data'!$A$3:$L$1417,3,FALSE)</f>
        <v>74.48</v>
      </c>
      <c r="M927">
        <f ca="1">VLOOKUP($H927,'Raw data'!$A$3:$L$1417,4,FALSE)</f>
        <v>53.93</v>
      </c>
      <c r="N927">
        <f ca="1">VLOOKUP($H927,'Raw data'!$A$3:$L$1417,2,FALSE)</f>
        <v>89.61</v>
      </c>
      <c r="O927">
        <f ca="1">VLOOKUP($H927,'Raw data'!$A$3:$L$1417,10,FALSE)</f>
        <v>39.33</v>
      </c>
      <c r="P927">
        <f ca="1">VLOOKUP($H927,'Raw data'!$M$3:$N$1243,2,FALSE)</f>
        <v>64.23</v>
      </c>
    </row>
    <row r="928" spans="1:16" x14ac:dyDescent="0.2">
      <c r="A928" s="13">
        <v>36795</v>
      </c>
      <c r="B928">
        <v>49.47</v>
      </c>
      <c r="E928" s="13">
        <f t="shared" si="57"/>
        <v>37055</v>
      </c>
      <c r="F928">
        <f t="shared" si="56"/>
        <v>49.44</v>
      </c>
      <c r="H928" s="13">
        <f t="shared" ca="1" si="58"/>
        <v>37074</v>
      </c>
      <c r="I928">
        <f t="shared" ca="1" si="59"/>
        <v>42.19</v>
      </c>
      <c r="J928">
        <f ca="1">VLOOKUP(H928,'Raw data'!$A$3:$L$1417,5,FALSE)</f>
        <v>29.38</v>
      </c>
      <c r="K928">
        <f ca="1">VLOOKUP($H928,'Raw data'!$A$3:$L$1417,10,FALSE)</f>
        <v>40</v>
      </c>
      <c r="L928">
        <f ca="1">VLOOKUP($H928,'Raw data'!$A$3:$L$1417,3,FALSE)</f>
        <v>55</v>
      </c>
      <c r="M928">
        <f ca="1">VLOOKUP($H928,'Raw data'!$A$3:$L$1417,4,FALSE)</f>
        <v>36.69</v>
      </c>
      <c r="N928">
        <f ca="1">VLOOKUP($H928,'Raw data'!$A$3:$L$1417,2,FALSE)</f>
        <v>60.83</v>
      </c>
      <c r="O928">
        <f ca="1">VLOOKUP($H928,'Raw data'!$A$3:$L$1417,10,FALSE)</f>
        <v>40</v>
      </c>
      <c r="P928">
        <f ca="1">VLOOKUP($H928,'Raw data'!$M$3:$N$1243,2,FALSE)</f>
        <v>39.15</v>
      </c>
    </row>
    <row r="929" spans="1:16" x14ac:dyDescent="0.2">
      <c r="A929" s="13">
        <v>36796</v>
      </c>
      <c r="B929">
        <v>54.9</v>
      </c>
      <c r="E929" s="13">
        <f t="shared" si="57"/>
        <v>37056</v>
      </c>
      <c r="F929">
        <f t="shared" si="56"/>
        <v>51.08</v>
      </c>
      <c r="H929" s="13">
        <f t="shared" ca="1" si="58"/>
        <v>37075</v>
      </c>
      <c r="I929">
        <f t="shared" ca="1" si="59"/>
        <v>35.68</v>
      </c>
      <c r="J929">
        <f ca="1">VLOOKUP(H929,'Raw data'!$A$3:$L$1417,5,FALSE)</f>
        <v>24.13</v>
      </c>
      <c r="K929">
        <f ca="1">VLOOKUP($H929,'Raw data'!$A$3:$L$1417,10,FALSE)</f>
        <v>33.700000000000003</v>
      </c>
      <c r="L929">
        <f ca="1">VLOOKUP($H929,'Raw data'!$A$3:$L$1417,3,FALSE)</f>
        <v>61.13</v>
      </c>
      <c r="M929">
        <f ca="1">VLOOKUP($H929,'Raw data'!$A$3:$L$1417,4,FALSE)</f>
        <v>32.4</v>
      </c>
      <c r="N929">
        <f ca="1">VLOOKUP($H929,'Raw data'!$A$3:$L$1417,2,FALSE)</f>
        <v>64.75</v>
      </c>
      <c r="O929">
        <f ca="1">VLOOKUP($H929,'Raw data'!$A$3:$L$1417,10,FALSE)</f>
        <v>33.700000000000003</v>
      </c>
      <c r="P929">
        <f ca="1">VLOOKUP($H929,'Raw data'!$M$3:$N$1243,2,FALSE)</f>
        <v>28.57</v>
      </c>
    </row>
    <row r="930" spans="1:16" x14ac:dyDescent="0.2">
      <c r="A930" s="13">
        <v>36797</v>
      </c>
      <c r="B930">
        <v>61.45</v>
      </c>
      <c r="E930" s="13">
        <f t="shared" si="57"/>
        <v>37057</v>
      </c>
      <c r="F930">
        <f t="shared" si="56"/>
        <v>57.75</v>
      </c>
      <c r="H930" s="13">
        <f t="shared" ca="1" si="58"/>
        <v>37077</v>
      </c>
      <c r="I930">
        <f t="shared" ca="1" si="59"/>
        <v>34.619999999999997</v>
      </c>
      <c r="J930">
        <f ca="1">VLOOKUP(H930,'Raw data'!$A$3:$L$1417,5,FALSE)</f>
        <v>24.9</v>
      </c>
      <c r="K930">
        <f ca="1">VLOOKUP($H930,'Raw data'!$A$3:$L$1417,10,FALSE)</f>
        <v>34.25</v>
      </c>
      <c r="L930">
        <f ca="1">VLOOKUP($H930,'Raw data'!$A$3:$L$1417,3,FALSE)</f>
        <v>45</v>
      </c>
      <c r="M930">
        <f ca="1">VLOOKUP($H930,'Raw data'!$A$3:$L$1417,4,FALSE)</f>
        <v>29.07</v>
      </c>
      <c r="N930" t="e">
        <f ca="1">VLOOKUP($H930,'Raw data'!$A$3:$L$1417,2,FALSE)</f>
        <v>#N/A</v>
      </c>
      <c r="O930">
        <f ca="1">VLOOKUP($H930,'Raw data'!$A$3:$L$1417,10,FALSE)</f>
        <v>34.25</v>
      </c>
      <c r="P930">
        <f ca="1">VLOOKUP($H930,'Raw data'!$M$3:$N$1243,2,FALSE)</f>
        <v>24.67</v>
      </c>
    </row>
    <row r="931" spans="1:16" x14ac:dyDescent="0.2">
      <c r="A931" s="13">
        <v>36798</v>
      </c>
      <c r="B931">
        <v>58.6</v>
      </c>
      <c r="E931" s="13">
        <f t="shared" si="57"/>
        <v>37060</v>
      </c>
      <c r="F931">
        <f t="shared" si="56"/>
        <v>45.8</v>
      </c>
      <c r="H931" s="13">
        <f t="shared" ca="1" si="58"/>
        <v>37078</v>
      </c>
      <c r="I931">
        <f t="shared" ca="1" si="59"/>
        <v>35.49</v>
      </c>
      <c r="J931">
        <f ca="1">VLOOKUP(H931,'Raw data'!$A$3:$L$1417,5,FALSE)</f>
        <v>27.36</v>
      </c>
      <c r="K931">
        <f ca="1">VLOOKUP($H931,'Raw data'!$A$3:$L$1417,10,FALSE)</f>
        <v>35.9</v>
      </c>
      <c r="L931">
        <f ca="1">VLOOKUP($H931,'Raw data'!$A$3:$L$1417,3,FALSE)</f>
        <v>38.85</v>
      </c>
      <c r="M931">
        <f ca="1">VLOOKUP($H931,'Raw data'!$A$3:$L$1417,4,FALSE)</f>
        <v>26.48</v>
      </c>
      <c r="N931" t="e">
        <f ca="1">VLOOKUP($H931,'Raw data'!$A$3:$L$1417,2,FALSE)</f>
        <v>#N/A</v>
      </c>
      <c r="O931">
        <f ca="1">VLOOKUP($H931,'Raw data'!$A$3:$L$1417,10,FALSE)</f>
        <v>35.9</v>
      </c>
      <c r="P931">
        <f ca="1">VLOOKUP($H931,'Raw data'!$M$3:$N$1243,2,FALSE)</f>
        <v>25.76</v>
      </c>
    </row>
    <row r="932" spans="1:16" x14ac:dyDescent="0.2">
      <c r="A932" s="13">
        <v>36799</v>
      </c>
      <c r="B932">
        <v>58.33</v>
      </c>
      <c r="E932" s="13">
        <f t="shared" si="57"/>
        <v>37061</v>
      </c>
      <c r="F932">
        <f t="shared" si="56"/>
        <v>57.92</v>
      </c>
      <c r="H932" s="13">
        <f t="shared" ca="1" si="58"/>
        <v>37081</v>
      </c>
      <c r="I932">
        <f t="shared" ca="1" si="59"/>
        <v>41.92</v>
      </c>
      <c r="J932">
        <f ca="1">VLOOKUP(H932,'Raw data'!$A$3:$L$1417,5,FALSE)</f>
        <v>39.64</v>
      </c>
      <c r="K932">
        <f ca="1">VLOOKUP($H932,'Raw data'!$A$3:$L$1417,10,FALSE)</f>
        <v>49.5</v>
      </c>
      <c r="L932">
        <f ca="1">VLOOKUP($H932,'Raw data'!$A$3:$L$1417,3,FALSE)</f>
        <v>51.29</v>
      </c>
      <c r="M932">
        <f ca="1">VLOOKUP($H932,'Raw data'!$A$3:$L$1417,4,FALSE)</f>
        <v>35.950000000000003</v>
      </c>
      <c r="N932">
        <f ca="1">VLOOKUP($H932,'Raw data'!$A$3:$L$1417,2,FALSE)</f>
        <v>62.55</v>
      </c>
      <c r="O932">
        <f ca="1">VLOOKUP($H932,'Raw data'!$A$3:$L$1417,10,FALSE)</f>
        <v>49.5</v>
      </c>
      <c r="P932">
        <f ca="1">VLOOKUP($H932,'Raw data'!$M$3:$N$1243,2,FALSE)</f>
        <v>37.159999999999997</v>
      </c>
    </row>
    <row r="933" spans="1:16" x14ac:dyDescent="0.2">
      <c r="A933" s="13">
        <v>36800</v>
      </c>
      <c r="B933">
        <v>49.5</v>
      </c>
      <c r="E933" s="13">
        <f t="shared" si="57"/>
        <v>37062</v>
      </c>
      <c r="F933">
        <f t="shared" si="56"/>
        <v>56.53</v>
      </c>
      <c r="H933" s="13">
        <f t="shared" ca="1" si="58"/>
        <v>37082</v>
      </c>
      <c r="I933">
        <f t="shared" ca="1" si="59"/>
        <v>44.98</v>
      </c>
      <c r="J933">
        <f ca="1">VLOOKUP(H933,'Raw data'!$A$3:$L$1417,5,FALSE)</f>
        <v>46.65</v>
      </c>
      <c r="K933">
        <f ca="1">VLOOKUP($H933,'Raw data'!$A$3:$L$1417,10,FALSE)</f>
        <v>50.32</v>
      </c>
      <c r="L933">
        <f ca="1">VLOOKUP($H933,'Raw data'!$A$3:$L$1417,3,FALSE)</f>
        <v>57.53</v>
      </c>
      <c r="M933">
        <f ca="1">VLOOKUP($H933,'Raw data'!$A$3:$L$1417,4,FALSE)</f>
        <v>39.19</v>
      </c>
      <c r="N933">
        <f ca="1">VLOOKUP($H933,'Raw data'!$A$3:$L$1417,2,FALSE)</f>
        <v>64.59</v>
      </c>
      <c r="O933">
        <f ca="1">VLOOKUP($H933,'Raw data'!$A$3:$L$1417,10,FALSE)</f>
        <v>50.32</v>
      </c>
      <c r="P933">
        <f ca="1">VLOOKUP($H933,'Raw data'!$M$3:$N$1243,2,FALSE)</f>
        <v>45.12</v>
      </c>
    </row>
    <row r="934" spans="1:16" x14ac:dyDescent="0.2">
      <c r="A934" s="13">
        <v>36801</v>
      </c>
      <c r="B934">
        <v>57.07</v>
      </c>
      <c r="E934" s="13">
        <f t="shared" si="57"/>
        <v>37063</v>
      </c>
      <c r="F934">
        <f t="shared" si="56"/>
        <v>43.76</v>
      </c>
      <c r="H934" s="13">
        <f t="shared" ca="1" si="58"/>
        <v>37083</v>
      </c>
      <c r="I934">
        <f t="shared" ca="1" si="59"/>
        <v>42.45</v>
      </c>
      <c r="J934">
        <f ca="1">VLOOKUP(H934,'Raw data'!$A$3:$L$1417,5,FALSE)</f>
        <v>42.14</v>
      </c>
      <c r="K934">
        <f ca="1">VLOOKUP($H934,'Raw data'!$A$3:$L$1417,10,FALSE)</f>
        <v>45.05</v>
      </c>
      <c r="L934">
        <f ca="1">VLOOKUP($H934,'Raw data'!$A$3:$L$1417,3,FALSE)</f>
        <v>46.4</v>
      </c>
      <c r="M934">
        <f ca="1">VLOOKUP($H934,'Raw data'!$A$3:$L$1417,4,FALSE)</f>
        <v>35.76</v>
      </c>
      <c r="N934">
        <f ca="1">VLOOKUP($H934,'Raw data'!$A$3:$L$1417,2,FALSE)</f>
        <v>56.11</v>
      </c>
      <c r="O934">
        <f ca="1">VLOOKUP($H934,'Raw data'!$A$3:$L$1417,10,FALSE)</f>
        <v>45.05</v>
      </c>
      <c r="P934">
        <f ca="1">VLOOKUP($H934,'Raw data'!$M$3:$N$1243,2,FALSE)</f>
        <v>39.82</v>
      </c>
    </row>
    <row r="935" spans="1:16" x14ac:dyDescent="0.2">
      <c r="A935" s="13">
        <v>36802</v>
      </c>
      <c r="B935">
        <v>60.02</v>
      </c>
      <c r="E935" s="13">
        <f t="shared" si="57"/>
        <v>37064</v>
      </c>
      <c r="F935">
        <f t="shared" si="56"/>
        <v>42.86</v>
      </c>
      <c r="H935" s="13">
        <f t="shared" ca="1" si="58"/>
        <v>37084</v>
      </c>
      <c r="I935">
        <f t="shared" ca="1" si="59"/>
        <v>40.590000000000003</v>
      </c>
      <c r="J935">
        <f ca="1">VLOOKUP(H935,'Raw data'!$A$3:$L$1417,5,FALSE)</f>
        <v>33.08</v>
      </c>
      <c r="K935">
        <f ca="1">VLOOKUP($H935,'Raw data'!$A$3:$L$1417,10,FALSE)</f>
        <v>42.34</v>
      </c>
      <c r="L935">
        <f ca="1">VLOOKUP($H935,'Raw data'!$A$3:$L$1417,3,FALSE)</f>
        <v>43.41</v>
      </c>
      <c r="M935">
        <f ca="1">VLOOKUP($H935,'Raw data'!$A$3:$L$1417,4,FALSE)</f>
        <v>31.53</v>
      </c>
      <c r="N935">
        <f ca="1">VLOOKUP($H935,'Raw data'!$A$3:$L$1417,2,FALSE)</f>
        <v>54.5</v>
      </c>
      <c r="O935">
        <f ca="1">VLOOKUP($H935,'Raw data'!$A$3:$L$1417,10,FALSE)</f>
        <v>42.34</v>
      </c>
      <c r="P935">
        <f ca="1">VLOOKUP($H935,'Raw data'!$M$3:$N$1243,2,FALSE)</f>
        <v>33.31</v>
      </c>
    </row>
    <row r="936" spans="1:16" x14ac:dyDescent="0.2">
      <c r="A936" s="13">
        <v>36803</v>
      </c>
      <c r="B936">
        <v>57.13</v>
      </c>
      <c r="E936" s="13">
        <f t="shared" si="57"/>
        <v>37067</v>
      </c>
      <c r="F936">
        <f t="shared" si="56"/>
        <v>46.13</v>
      </c>
      <c r="H936" s="13">
        <f t="shared" ca="1" si="58"/>
        <v>37085</v>
      </c>
      <c r="I936">
        <f t="shared" ca="1" si="59"/>
        <v>37.56</v>
      </c>
      <c r="J936">
        <f ca="1">VLOOKUP(H936,'Raw data'!$A$3:$L$1417,5,FALSE)</f>
        <v>28.38</v>
      </c>
      <c r="K936">
        <f ca="1">VLOOKUP($H936,'Raw data'!$A$3:$L$1417,10,FALSE)</f>
        <v>38.950000000000003</v>
      </c>
      <c r="L936">
        <f ca="1">VLOOKUP($H936,'Raw data'!$A$3:$L$1417,3,FALSE)</f>
        <v>39.56</v>
      </c>
      <c r="M936">
        <f ca="1">VLOOKUP($H936,'Raw data'!$A$3:$L$1417,4,FALSE)</f>
        <v>29.52</v>
      </c>
      <c r="N936">
        <f ca="1">VLOOKUP($H936,'Raw data'!$A$3:$L$1417,2,FALSE)</f>
        <v>48.43</v>
      </c>
      <c r="O936">
        <f ca="1">VLOOKUP($H936,'Raw data'!$A$3:$L$1417,10,FALSE)</f>
        <v>38.950000000000003</v>
      </c>
      <c r="P936">
        <f ca="1">VLOOKUP($H936,'Raw data'!$M$3:$N$1243,2,FALSE)</f>
        <v>31.1</v>
      </c>
    </row>
    <row r="937" spans="1:16" x14ac:dyDescent="0.2">
      <c r="A937" s="13">
        <v>36804</v>
      </c>
      <c r="B937">
        <v>62.49</v>
      </c>
      <c r="E937" s="13">
        <f t="shared" si="57"/>
        <v>37068</v>
      </c>
      <c r="F937">
        <f t="shared" si="56"/>
        <v>55.33</v>
      </c>
      <c r="H937" s="13">
        <f t="shared" ca="1" si="58"/>
        <v>37088</v>
      </c>
      <c r="I937">
        <f t="shared" ca="1" si="59"/>
        <v>42.61</v>
      </c>
      <c r="J937">
        <f ca="1">VLOOKUP(H937,'Raw data'!$A$3:$L$1417,5,FALSE)</f>
        <v>42.14</v>
      </c>
      <c r="K937">
        <f ca="1">VLOOKUP($H937,'Raw data'!$A$3:$L$1417,10,FALSE)</f>
        <v>45.66</v>
      </c>
      <c r="L937">
        <f ca="1">VLOOKUP($H937,'Raw data'!$A$3:$L$1417,3,FALSE)</f>
        <v>47.9</v>
      </c>
      <c r="M937">
        <f ca="1">VLOOKUP($H937,'Raw data'!$A$3:$L$1417,4,FALSE)</f>
        <v>35.729999999999997</v>
      </c>
      <c r="N937">
        <f ca="1">VLOOKUP($H937,'Raw data'!$A$3:$L$1417,2,FALSE)</f>
        <v>58.15</v>
      </c>
      <c r="O937">
        <f ca="1">VLOOKUP($H937,'Raw data'!$A$3:$L$1417,10,FALSE)</f>
        <v>45.66</v>
      </c>
      <c r="P937">
        <f ca="1">VLOOKUP($H937,'Raw data'!$M$3:$N$1243,2,FALSE)</f>
        <v>41.59</v>
      </c>
    </row>
    <row r="938" spans="1:16" x14ac:dyDescent="0.2">
      <c r="A938" s="13">
        <v>36805</v>
      </c>
      <c r="B938">
        <v>59.15</v>
      </c>
      <c r="E938" s="13">
        <f t="shared" si="57"/>
        <v>37069</v>
      </c>
      <c r="F938">
        <f t="shared" si="56"/>
        <v>96.78</v>
      </c>
      <c r="H938" s="13">
        <f t="shared" ca="1" si="58"/>
        <v>37089</v>
      </c>
      <c r="I938">
        <f t="shared" ca="1" si="59"/>
        <v>42.03</v>
      </c>
      <c r="J938">
        <f ca="1">VLOOKUP(H938,'Raw data'!$A$3:$L$1417,5,FALSE)</f>
        <v>42.22</v>
      </c>
      <c r="K938">
        <f ca="1">VLOOKUP($H938,'Raw data'!$A$3:$L$1417,10,FALSE)</f>
        <v>44.59</v>
      </c>
      <c r="L938">
        <f ca="1">VLOOKUP($H938,'Raw data'!$A$3:$L$1417,3,FALSE)</f>
        <v>51.12</v>
      </c>
      <c r="M938">
        <f ca="1">VLOOKUP($H938,'Raw data'!$A$3:$L$1417,4,FALSE)</f>
        <v>40.4</v>
      </c>
      <c r="N938">
        <f ca="1">VLOOKUP($H938,'Raw data'!$A$3:$L$1417,2,FALSE)</f>
        <v>56.7</v>
      </c>
      <c r="O938">
        <f ca="1">VLOOKUP($H938,'Raw data'!$A$3:$L$1417,10,FALSE)</f>
        <v>44.59</v>
      </c>
      <c r="P938">
        <f ca="1">VLOOKUP($H938,'Raw data'!$M$3:$N$1243,2,FALSE)</f>
        <v>40.369999999999997</v>
      </c>
    </row>
    <row r="939" spans="1:16" x14ac:dyDescent="0.2">
      <c r="A939" s="13">
        <v>36806</v>
      </c>
      <c r="B939">
        <v>56</v>
      </c>
      <c r="E939" s="13">
        <f t="shared" si="57"/>
        <v>37070</v>
      </c>
      <c r="F939">
        <f t="shared" si="56"/>
        <v>74.209999999999994</v>
      </c>
      <c r="H939" s="13">
        <f t="shared" ca="1" si="58"/>
        <v>37090</v>
      </c>
      <c r="I939">
        <f t="shared" ca="1" si="59"/>
        <v>40.24</v>
      </c>
      <c r="J939">
        <f ca="1">VLOOKUP(H939,'Raw data'!$A$3:$L$1417,5,FALSE)</f>
        <v>44.61</v>
      </c>
      <c r="K939">
        <f ca="1">VLOOKUP($H939,'Raw data'!$A$3:$L$1417,10,FALSE)</f>
        <v>45.67</v>
      </c>
      <c r="L939">
        <f ca="1">VLOOKUP($H939,'Raw data'!$A$3:$L$1417,3,FALSE)</f>
        <v>47.13</v>
      </c>
      <c r="M939">
        <f ca="1">VLOOKUP($H939,'Raw data'!$A$3:$L$1417,4,FALSE)</f>
        <v>36.6</v>
      </c>
      <c r="N939">
        <f ca="1">VLOOKUP($H939,'Raw data'!$A$3:$L$1417,2,FALSE)</f>
        <v>53.44</v>
      </c>
      <c r="O939">
        <f ca="1">VLOOKUP($H939,'Raw data'!$A$3:$L$1417,10,FALSE)</f>
        <v>45.67</v>
      </c>
      <c r="P939">
        <f ca="1">VLOOKUP($H939,'Raw data'!$M$3:$N$1243,2,FALSE)</f>
        <v>40.770000000000003</v>
      </c>
    </row>
    <row r="940" spans="1:16" x14ac:dyDescent="0.2">
      <c r="A940" s="13">
        <v>36808</v>
      </c>
      <c r="B940">
        <v>60.6</v>
      </c>
      <c r="E940" s="13">
        <f t="shared" si="57"/>
        <v>37071</v>
      </c>
      <c r="F940">
        <f t="shared" si="56"/>
        <v>50.01</v>
      </c>
      <c r="H940" s="13">
        <f t="shared" ca="1" si="58"/>
        <v>37091</v>
      </c>
      <c r="I940">
        <f t="shared" ca="1" si="59"/>
        <v>37.78</v>
      </c>
      <c r="J940">
        <f ca="1">VLOOKUP(H940,'Raw data'!$A$3:$L$1417,5,FALSE)</f>
        <v>47.43</v>
      </c>
      <c r="K940">
        <f ca="1">VLOOKUP($H940,'Raw data'!$A$3:$L$1417,10,FALSE)</f>
        <v>46.57</v>
      </c>
      <c r="L940">
        <f ca="1">VLOOKUP($H940,'Raw data'!$A$3:$L$1417,3,FALSE)</f>
        <v>43.77</v>
      </c>
      <c r="M940">
        <f ca="1">VLOOKUP($H940,'Raw data'!$A$3:$L$1417,4,FALSE)</f>
        <v>34.880000000000003</v>
      </c>
      <c r="N940">
        <f ca="1">VLOOKUP($H940,'Raw data'!$A$3:$L$1417,2,FALSE)</f>
        <v>48.88</v>
      </c>
      <c r="O940">
        <f ca="1">VLOOKUP($H940,'Raw data'!$A$3:$L$1417,10,FALSE)</f>
        <v>46.57</v>
      </c>
      <c r="P940">
        <f ca="1">VLOOKUP($H940,'Raw data'!$M$3:$N$1243,2,FALSE)</f>
        <v>39.54</v>
      </c>
    </row>
    <row r="941" spans="1:16" x14ac:dyDescent="0.2">
      <c r="A941" s="13">
        <v>36809</v>
      </c>
      <c r="B941">
        <v>58.18</v>
      </c>
      <c r="E941" s="13">
        <f t="shared" si="57"/>
        <v>37074</v>
      </c>
      <c r="F941">
        <f t="shared" si="56"/>
        <v>42.19</v>
      </c>
      <c r="H941" s="13">
        <f t="shared" ca="1" si="58"/>
        <v>37092</v>
      </c>
      <c r="I941">
        <f t="shared" ca="1" si="59"/>
        <v>37.67</v>
      </c>
      <c r="J941">
        <f ca="1">VLOOKUP(H941,'Raw data'!$A$3:$L$1417,5,FALSE)</f>
        <v>45.34</v>
      </c>
      <c r="K941">
        <f ca="1">VLOOKUP($H941,'Raw data'!$A$3:$L$1417,10,FALSE)</f>
        <v>45.29</v>
      </c>
      <c r="L941">
        <f ca="1">VLOOKUP($H941,'Raw data'!$A$3:$L$1417,3,FALSE)</f>
        <v>43.55</v>
      </c>
      <c r="M941">
        <f ca="1">VLOOKUP($H941,'Raw data'!$A$3:$L$1417,4,FALSE)</f>
        <v>35.49</v>
      </c>
      <c r="N941">
        <f ca="1">VLOOKUP($H941,'Raw data'!$A$3:$L$1417,2,FALSE)</f>
        <v>48.23</v>
      </c>
      <c r="O941">
        <f ca="1">VLOOKUP($H941,'Raw data'!$A$3:$L$1417,10,FALSE)</f>
        <v>45.29</v>
      </c>
      <c r="P941">
        <f ca="1">VLOOKUP($H941,'Raw data'!$M$3:$N$1243,2,FALSE)</f>
        <v>37.6</v>
      </c>
    </row>
    <row r="942" spans="1:16" x14ac:dyDescent="0.2">
      <c r="A942" s="13">
        <v>36810</v>
      </c>
      <c r="B942">
        <v>60.33</v>
      </c>
      <c r="E942" s="13">
        <f t="shared" si="57"/>
        <v>37075</v>
      </c>
      <c r="F942">
        <f t="shared" si="56"/>
        <v>35.68</v>
      </c>
      <c r="H942" s="13">
        <f t="shared" ca="1" si="58"/>
        <v>37095</v>
      </c>
      <c r="I942">
        <f t="shared" ca="1" si="59"/>
        <v>62.95</v>
      </c>
      <c r="J942">
        <f ca="1">VLOOKUP(H942,'Raw data'!$A$3:$L$1417,5,FALSE)</f>
        <v>51</v>
      </c>
      <c r="K942">
        <f ca="1">VLOOKUP($H942,'Raw data'!$A$3:$L$1417,10,FALSE)</f>
        <v>47.06</v>
      </c>
      <c r="L942">
        <f ca="1">VLOOKUP($H942,'Raw data'!$A$3:$L$1417,3,FALSE)</f>
        <v>69.63</v>
      </c>
      <c r="M942">
        <f ca="1">VLOOKUP($H942,'Raw data'!$A$3:$L$1417,4,FALSE)</f>
        <v>61.61</v>
      </c>
      <c r="N942">
        <f ca="1">VLOOKUP($H942,'Raw data'!$A$3:$L$1417,2,FALSE)</f>
        <v>95</v>
      </c>
      <c r="O942">
        <f ca="1">VLOOKUP($H942,'Raw data'!$A$3:$L$1417,10,FALSE)</f>
        <v>47.06</v>
      </c>
      <c r="P942">
        <f ca="1">VLOOKUP($H942,'Raw data'!$M$3:$N$1243,2,FALSE)</f>
        <v>54.39</v>
      </c>
    </row>
    <row r="943" spans="1:16" x14ac:dyDescent="0.2">
      <c r="A943" s="13">
        <v>36811</v>
      </c>
      <c r="B943">
        <v>60.04</v>
      </c>
      <c r="E943" s="13">
        <f t="shared" si="57"/>
        <v>37077</v>
      </c>
      <c r="F943">
        <f t="shared" si="56"/>
        <v>34.619999999999997</v>
      </c>
      <c r="H943" s="13">
        <f t="shared" ca="1" si="58"/>
        <v>37096</v>
      </c>
      <c r="I943">
        <f t="shared" ca="1" si="59"/>
        <v>76.81</v>
      </c>
      <c r="J943">
        <f ca="1">VLOOKUP(H943,'Raw data'!$A$3:$L$1417,5,FALSE)</f>
        <v>56.62</v>
      </c>
      <c r="K943">
        <f ca="1">VLOOKUP($H943,'Raw data'!$A$3:$L$1417,10,FALSE)</f>
        <v>50.92</v>
      </c>
      <c r="L943">
        <f ca="1">VLOOKUP($H943,'Raw data'!$A$3:$L$1417,3,FALSE)</f>
        <v>88.59</v>
      </c>
      <c r="M943">
        <f ca="1">VLOOKUP($H943,'Raw data'!$A$3:$L$1417,4,FALSE)</f>
        <v>67.23</v>
      </c>
      <c r="N943">
        <f ca="1">VLOOKUP($H943,'Raw data'!$A$3:$L$1417,2,FALSE)</f>
        <v>101.29</v>
      </c>
      <c r="O943">
        <f ca="1">VLOOKUP($H943,'Raw data'!$A$3:$L$1417,10,FALSE)</f>
        <v>50.92</v>
      </c>
      <c r="P943">
        <f ca="1">VLOOKUP($H943,'Raw data'!$M$3:$N$1243,2,FALSE)</f>
        <v>66.05</v>
      </c>
    </row>
    <row r="944" spans="1:16" x14ac:dyDescent="0.2">
      <c r="A944" s="13">
        <v>36812</v>
      </c>
      <c r="B944">
        <v>59.36</v>
      </c>
      <c r="E944" s="13">
        <f t="shared" si="57"/>
        <v>37078</v>
      </c>
      <c r="F944">
        <f t="shared" si="56"/>
        <v>35.49</v>
      </c>
      <c r="H944" s="13">
        <f t="shared" ca="1" si="58"/>
        <v>37097</v>
      </c>
      <c r="I944">
        <f t="shared" ca="1" si="59"/>
        <v>78.010000000000005</v>
      </c>
      <c r="J944">
        <f ca="1">VLOOKUP(H944,'Raw data'!$A$3:$L$1417,5,FALSE)</f>
        <v>48.28</v>
      </c>
      <c r="K944">
        <f ca="1">VLOOKUP($H944,'Raw data'!$A$3:$L$1417,10,FALSE)</f>
        <v>44.89</v>
      </c>
      <c r="L944">
        <f ca="1">VLOOKUP($H944,'Raw data'!$A$3:$L$1417,3,FALSE)</f>
        <v>75.86</v>
      </c>
      <c r="M944">
        <f ca="1">VLOOKUP($H944,'Raw data'!$A$3:$L$1417,4,FALSE)</f>
        <v>58.7</v>
      </c>
      <c r="N944">
        <f ca="1">VLOOKUP($H944,'Raw data'!$A$3:$L$1417,2,FALSE)</f>
        <v>84.78</v>
      </c>
      <c r="O944">
        <f ca="1">VLOOKUP($H944,'Raw data'!$A$3:$L$1417,10,FALSE)</f>
        <v>44.89</v>
      </c>
      <c r="P944">
        <f ca="1">VLOOKUP($H944,'Raw data'!$M$3:$N$1243,2,FALSE)</f>
        <v>69.94</v>
      </c>
    </row>
    <row r="945" spans="1:16" x14ac:dyDescent="0.2">
      <c r="A945" s="13">
        <v>36815</v>
      </c>
      <c r="B945">
        <v>63.01</v>
      </c>
      <c r="E945" s="13">
        <f t="shared" si="57"/>
        <v>37081</v>
      </c>
      <c r="F945">
        <f t="shared" si="56"/>
        <v>41.92</v>
      </c>
      <c r="H945" s="13">
        <f t="shared" ca="1" si="58"/>
        <v>37098</v>
      </c>
      <c r="I945">
        <f t="shared" ca="1" si="59"/>
        <v>45.23</v>
      </c>
      <c r="J945">
        <f ca="1">VLOOKUP(H945,'Raw data'!$A$3:$L$1417,5,FALSE)</f>
        <v>36.92</v>
      </c>
      <c r="K945">
        <f ca="1">VLOOKUP($H945,'Raw data'!$A$3:$L$1417,10,FALSE)</f>
        <v>37.69</v>
      </c>
      <c r="L945">
        <f ca="1">VLOOKUP($H945,'Raw data'!$A$3:$L$1417,3,FALSE)</f>
        <v>58.6</v>
      </c>
      <c r="M945">
        <f ca="1">VLOOKUP($H945,'Raw data'!$A$3:$L$1417,4,FALSE)</f>
        <v>47.37</v>
      </c>
      <c r="N945">
        <f ca="1">VLOOKUP($H945,'Raw data'!$A$3:$L$1417,2,FALSE)</f>
        <v>67.89</v>
      </c>
      <c r="O945">
        <f ca="1">VLOOKUP($H945,'Raw data'!$A$3:$L$1417,10,FALSE)</f>
        <v>37.69</v>
      </c>
      <c r="P945">
        <f ca="1">VLOOKUP($H945,'Raw data'!$M$3:$N$1243,2,FALSE)</f>
        <v>45.99</v>
      </c>
    </row>
    <row r="946" spans="1:16" x14ac:dyDescent="0.2">
      <c r="A946" s="13">
        <v>36816</v>
      </c>
      <c r="B946">
        <v>64.34</v>
      </c>
      <c r="E946" s="13">
        <f t="shared" si="57"/>
        <v>37082</v>
      </c>
      <c r="F946">
        <f t="shared" si="56"/>
        <v>44.98</v>
      </c>
      <c r="H946" s="13">
        <f t="shared" ca="1" si="58"/>
        <v>37099</v>
      </c>
      <c r="I946">
        <f t="shared" ca="1" si="59"/>
        <v>45.82</v>
      </c>
      <c r="J946">
        <f ca="1">VLOOKUP(H946,'Raw data'!$A$3:$L$1417,5,FALSE)</f>
        <v>33.58</v>
      </c>
      <c r="K946">
        <f ca="1">VLOOKUP($H946,'Raw data'!$A$3:$L$1417,10,FALSE)</f>
        <v>37.200000000000003</v>
      </c>
      <c r="L946">
        <f ca="1">VLOOKUP($H946,'Raw data'!$A$3:$L$1417,3,FALSE)</f>
        <v>48.03</v>
      </c>
      <c r="M946">
        <f ca="1">VLOOKUP($H946,'Raw data'!$A$3:$L$1417,4,FALSE)</f>
        <v>37.4</v>
      </c>
      <c r="N946">
        <f ca="1">VLOOKUP($H946,'Raw data'!$A$3:$L$1417,2,FALSE)</f>
        <v>55</v>
      </c>
      <c r="O946">
        <f ca="1">VLOOKUP($H946,'Raw data'!$A$3:$L$1417,10,FALSE)</f>
        <v>37.200000000000003</v>
      </c>
      <c r="P946">
        <f ca="1">VLOOKUP($H946,'Raw data'!$M$3:$N$1243,2,FALSE)</f>
        <v>36.520000000000003</v>
      </c>
    </row>
    <row r="947" spans="1:16" x14ac:dyDescent="0.2">
      <c r="A947" s="13">
        <v>36817</v>
      </c>
      <c r="B947">
        <v>63.17</v>
      </c>
      <c r="E947" s="13">
        <f t="shared" si="57"/>
        <v>37083</v>
      </c>
      <c r="F947">
        <f t="shared" si="56"/>
        <v>42.45</v>
      </c>
      <c r="H947" s="13">
        <f t="shared" ca="1" si="58"/>
        <v>37102</v>
      </c>
      <c r="I947">
        <f t="shared" ca="1" si="59"/>
        <v>44.97</v>
      </c>
      <c r="J947">
        <f ca="1">VLOOKUP(H947,'Raw data'!$A$3:$L$1417,5,FALSE)</f>
        <v>44.92</v>
      </c>
      <c r="K947">
        <f ca="1">VLOOKUP($H947,'Raw data'!$A$3:$L$1417,10,FALSE)</f>
        <v>44.45</v>
      </c>
      <c r="L947">
        <f ca="1">VLOOKUP($H947,'Raw data'!$A$3:$L$1417,3,FALSE)</f>
        <v>47.33</v>
      </c>
      <c r="M947">
        <f ca="1">VLOOKUP($H947,'Raw data'!$A$3:$L$1417,4,FALSE)</f>
        <v>38.96</v>
      </c>
      <c r="N947">
        <f ca="1">VLOOKUP($H947,'Raw data'!$A$3:$L$1417,2,FALSE)</f>
        <v>52.09</v>
      </c>
      <c r="O947">
        <f ca="1">VLOOKUP($H947,'Raw data'!$A$3:$L$1417,10,FALSE)</f>
        <v>44.45</v>
      </c>
      <c r="P947">
        <f ca="1">VLOOKUP($H947,'Raw data'!$M$3:$N$1243,2,FALSE)</f>
        <v>40.86</v>
      </c>
    </row>
    <row r="948" spans="1:16" x14ac:dyDescent="0.2">
      <c r="A948" s="13">
        <v>36818</v>
      </c>
      <c r="B948">
        <v>64.239999999999995</v>
      </c>
      <c r="E948" s="13">
        <f t="shared" si="57"/>
        <v>37084</v>
      </c>
      <c r="F948">
        <f t="shared" si="56"/>
        <v>40.590000000000003</v>
      </c>
      <c r="H948" s="13">
        <f t="shared" ca="1" si="58"/>
        <v>37103</v>
      </c>
      <c r="I948">
        <f t="shared" ca="1" si="59"/>
        <v>41.14</v>
      </c>
      <c r="J948">
        <f ca="1">VLOOKUP(H948,'Raw data'!$A$3:$L$1417,5,FALSE)</f>
        <v>55.21</v>
      </c>
      <c r="K948">
        <f ca="1">VLOOKUP($H948,'Raw data'!$A$3:$L$1417,10,FALSE)</f>
        <v>52.44</v>
      </c>
      <c r="L948">
        <f ca="1">VLOOKUP($H948,'Raw data'!$A$3:$L$1417,3,FALSE)</f>
        <v>53.61</v>
      </c>
      <c r="M948">
        <f ca="1">VLOOKUP($H948,'Raw data'!$A$3:$L$1417,4,FALSE)</f>
        <v>46.21</v>
      </c>
      <c r="N948">
        <f ca="1">VLOOKUP($H948,'Raw data'!$A$3:$L$1417,2,FALSE)</f>
        <v>55.14</v>
      </c>
      <c r="O948">
        <f ca="1">VLOOKUP($H948,'Raw data'!$A$3:$L$1417,10,FALSE)</f>
        <v>52.44</v>
      </c>
      <c r="P948">
        <f ca="1">VLOOKUP($H948,'Raw data'!$M$3:$N$1243,2,FALSE)</f>
        <v>49.17</v>
      </c>
    </row>
    <row r="949" spans="1:16" x14ac:dyDescent="0.2">
      <c r="A949" s="13">
        <v>36819</v>
      </c>
      <c r="B949">
        <v>58.95</v>
      </c>
      <c r="E949" s="13">
        <f t="shared" si="57"/>
        <v>37085</v>
      </c>
      <c r="F949">
        <f t="shared" si="56"/>
        <v>37.56</v>
      </c>
      <c r="H949" s="13">
        <f t="shared" ca="1" si="58"/>
        <v>37104</v>
      </c>
      <c r="I949">
        <f t="shared" ca="1" si="59"/>
        <v>50.81</v>
      </c>
      <c r="J949">
        <f ca="1">VLOOKUP(H949,'Raw data'!$A$3:$L$1417,5,FALSE)</f>
        <v>57.04</v>
      </c>
      <c r="K949">
        <f ca="1">VLOOKUP($H949,'Raw data'!$A$3:$L$1417,10,FALSE)</f>
        <v>53.23</v>
      </c>
      <c r="L949">
        <f ca="1">VLOOKUP($H949,'Raw data'!$A$3:$L$1417,3,FALSE)</f>
        <v>63.39</v>
      </c>
      <c r="M949">
        <f ca="1">VLOOKUP($H949,'Raw data'!$A$3:$L$1417,4,FALSE)</f>
        <v>55.4</v>
      </c>
      <c r="N949">
        <f ca="1">VLOOKUP($H949,'Raw data'!$A$3:$L$1417,2,FALSE)</f>
        <v>65.13</v>
      </c>
      <c r="O949">
        <f ca="1">VLOOKUP($H949,'Raw data'!$A$3:$L$1417,10,FALSE)</f>
        <v>53.23</v>
      </c>
      <c r="P949">
        <f ca="1">VLOOKUP($H949,'Raw data'!$M$3:$N$1243,2,FALSE)</f>
        <v>58.27</v>
      </c>
    </row>
    <row r="950" spans="1:16" x14ac:dyDescent="0.2">
      <c r="A950" s="13">
        <v>36822</v>
      </c>
      <c r="B950">
        <v>67.55</v>
      </c>
      <c r="E950" s="13">
        <f t="shared" si="57"/>
        <v>37088</v>
      </c>
      <c r="F950">
        <f t="shared" si="56"/>
        <v>42.61</v>
      </c>
      <c r="H950" s="13">
        <f t="shared" ca="1" si="58"/>
        <v>37105</v>
      </c>
      <c r="I950">
        <f t="shared" ca="1" si="59"/>
        <v>93.24</v>
      </c>
      <c r="J950">
        <f ca="1">VLOOKUP(H950,'Raw data'!$A$3:$L$1417,5,FALSE)</f>
        <v>52.7</v>
      </c>
      <c r="K950">
        <f ca="1">VLOOKUP($H950,'Raw data'!$A$3:$L$1417,10,FALSE)</f>
        <v>47.19</v>
      </c>
      <c r="L950">
        <f ca="1">VLOOKUP($H950,'Raw data'!$A$3:$L$1417,3,FALSE)</f>
        <v>81.31</v>
      </c>
      <c r="M950">
        <f ca="1">VLOOKUP($H950,'Raw data'!$A$3:$L$1417,4,FALSE)</f>
        <v>58.05</v>
      </c>
      <c r="N950">
        <f ca="1">VLOOKUP($H950,'Raw data'!$A$3:$L$1417,2,FALSE)</f>
        <v>84</v>
      </c>
      <c r="O950">
        <f ca="1">VLOOKUP($H950,'Raw data'!$A$3:$L$1417,10,FALSE)</f>
        <v>47.19</v>
      </c>
      <c r="P950">
        <f ca="1">VLOOKUP($H950,'Raw data'!$M$3:$N$1243,2,FALSE)</f>
        <v>68.23</v>
      </c>
    </row>
    <row r="951" spans="1:16" x14ac:dyDescent="0.2">
      <c r="A951" s="13">
        <v>36823</v>
      </c>
      <c r="B951">
        <v>67.38</v>
      </c>
      <c r="E951" s="13">
        <f t="shared" si="57"/>
        <v>37089</v>
      </c>
      <c r="F951">
        <f t="shared" si="56"/>
        <v>42.03</v>
      </c>
      <c r="H951" s="13">
        <f t="shared" ca="1" si="58"/>
        <v>37106</v>
      </c>
      <c r="I951">
        <f t="shared" ca="1" si="59"/>
        <v>102.57</v>
      </c>
      <c r="J951">
        <f ca="1">VLOOKUP(H951,'Raw data'!$A$3:$L$1417,5,FALSE)</f>
        <v>43.3</v>
      </c>
      <c r="K951">
        <f ca="1">VLOOKUP($H951,'Raw data'!$A$3:$L$1417,10,FALSE)</f>
        <v>41.62</v>
      </c>
      <c r="L951">
        <f ca="1">VLOOKUP($H951,'Raw data'!$A$3:$L$1417,3,FALSE)</f>
        <v>101.39</v>
      </c>
      <c r="M951">
        <f ca="1">VLOOKUP($H951,'Raw data'!$A$3:$L$1417,4,FALSE)</f>
        <v>73.59</v>
      </c>
      <c r="N951">
        <f ca="1">VLOOKUP($H951,'Raw data'!$A$3:$L$1417,2,FALSE)</f>
        <v>117.14</v>
      </c>
      <c r="O951">
        <f ca="1">VLOOKUP($H951,'Raw data'!$A$3:$L$1417,10,FALSE)</f>
        <v>41.62</v>
      </c>
      <c r="P951">
        <f ca="1">VLOOKUP($H951,'Raw data'!$M$3:$N$1243,2,FALSE)</f>
        <v>64.31</v>
      </c>
    </row>
    <row r="952" spans="1:16" x14ac:dyDescent="0.2">
      <c r="A952" s="13">
        <v>36824</v>
      </c>
      <c r="B952">
        <v>60.4</v>
      </c>
      <c r="E952" s="13">
        <f t="shared" si="57"/>
        <v>37090</v>
      </c>
      <c r="F952">
        <f t="shared" si="56"/>
        <v>40.24</v>
      </c>
      <c r="H952" s="13">
        <f t="shared" ca="1" si="58"/>
        <v>37109</v>
      </c>
      <c r="I952">
        <f t="shared" ca="1" si="59"/>
        <v>75.39</v>
      </c>
      <c r="J952">
        <f ca="1">VLOOKUP(H952,'Raw data'!$A$3:$L$1417,5,FALSE)</f>
        <v>45.13</v>
      </c>
      <c r="K952">
        <f ca="1">VLOOKUP($H952,'Raw data'!$A$3:$L$1417,10,FALSE)</f>
        <v>41.29</v>
      </c>
      <c r="L952">
        <f ca="1">VLOOKUP($H952,'Raw data'!$A$3:$L$1417,3,FALSE)</f>
        <v>81.2</v>
      </c>
      <c r="M952">
        <f ca="1">VLOOKUP($H952,'Raw data'!$A$3:$L$1417,4,FALSE)</f>
        <v>59.85</v>
      </c>
      <c r="N952">
        <f ca="1">VLOOKUP($H952,'Raw data'!$A$3:$L$1417,2,FALSE)</f>
        <v>83</v>
      </c>
      <c r="O952">
        <f ca="1">VLOOKUP($H952,'Raw data'!$A$3:$L$1417,10,FALSE)</f>
        <v>41.29</v>
      </c>
      <c r="P952">
        <f ca="1">VLOOKUP($H952,'Raw data'!$M$3:$N$1243,2,FALSE)</f>
        <v>55.82</v>
      </c>
    </row>
    <row r="953" spans="1:16" x14ac:dyDescent="0.2">
      <c r="A953" s="13">
        <v>36825</v>
      </c>
      <c r="B953">
        <v>57.83</v>
      </c>
      <c r="E953" s="13">
        <f t="shared" si="57"/>
        <v>37091</v>
      </c>
      <c r="F953">
        <f t="shared" si="56"/>
        <v>37.78</v>
      </c>
      <c r="H953" s="13">
        <f t="shared" ca="1" si="58"/>
        <v>37110</v>
      </c>
      <c r="I953">
        <f t="shared" ca="1" si="59"/>
        <v>289.89</v>
      </c>
      <c r="J953">
        <f ca="1">VLOOKUP(H953,'Raw data'!$A$3:$L$1417,5,FALSE)</f>
        <v>66.92</v>
      </c>
      <c r="K953">
        <f ca="1">VLOOKUP($H953,'Raw data'!$A$3:$L$1417,10,FALSE)</f>
        <v>53.28</v>
      </c>
      <c r="L953">
        <f ca="1">VLOOKUP($H953,'Raw data'!$A$3:$L$1417,3,FALSE)</f>
        <v>150</v>
      </c>
      <c r="M953">
        <f ca="1">VLOOKUP($H953,'Raw data'!$A$3:$L$1417,4,FALSE)</f>
        <v>101.08</v>
      </c>
      <c r="N953">
        <f ca="1">VLOOKUP($H953,'Raw data'!$A$3:$L$1417,2,FALSE)</f>
        <v>158</v>
      </c>
      <c r="O953">
        <f ca="1">VLOOKUP($H953,'Raw data'!$A$3:$L$1417,10,FALSE)</f>
        <v>53.28</v>
      </c>
      <c r="P953">
        <f ca="1">VLOOKUP($H953,'Raw data'!$M$3:$N$1243,2,FALSE)</f>
        <v>151.68</v>
      </c>
    </row>
    <row r="954" spans="1:16" x14ac:dyDescent="0.2">
      <c r="A954" s="13">
        <v>36826</v>
      </c>
      <c r="B954">
        <v>56.46</v>
      </c>
      <c r="E954" s="13">
        <f t="shared" si="57"/>
        <v>37092</v>
      </c>
      <c r="F954">
        <f t="shared" si="56"/>
        <v>37.67</v>
      </c>
      <c r="H954" s="13">
        <f t="shared" ca="1" si="58"/>
        <v>37111</v>
      </c>
      <c r="I954">
        <f t="shared" ca="1" si="59"/>
        <v>291.62</v>
      </c>
      <c r="J954">
        <f ca="1">VLOOKUP(H954,'Raw data'!$A$3:$L$1417,5,FALSE)</f>
        <v>123.18</v>
      </c>
      <c r="K954">
        <f ca="1">VLOOKUP($H954,'Raw data'!$A$3:$L$1417,10,FALSE)</f>
        <v>106.93</v>
      </c>
      <c r="L954">
        <f ca="1">VLOOKUP($H954,'Raw data'!$A$3:$L$1417,3,FALSE)</f>
        <v>169</v>
      </c>
      <c r="M954">
        <f ca="1">VLOOKUP($H954,'Raw data'!$A$3:$L$1417,4,FALSE)</f>
        <v>145.38999999999999</v>
      </c>
      <c r="N954">
        <f ca="1">VLOOKUP($H954,'Raw data'!$A$3:$L$1417,2,FALSE)</f>
        <v>198.08</v>
      </c>
      <c r="O954">
        <f ca="1">VLOOKUP($H954,'Raw data'!$A$3:$L$1417,10,FALSE)</f>
        <v>106.93</v>
      </c>
      <c r="P954">
        <f ca="1">VLOOKUP($H954,'Raw data'!$M$3:$N$1243,2,FALSE)</f>
        <v>256.93</v>
      </c>
    </row>
    <row r="955" spans="1:16" x14ac:dyDescent="0.2">
      <c r="A955" s="13">
        <v>36827</v>
      </c>
      <c r="B955">
        <v>58</v>
      </c>
      <c r="E955" s="13">
        <f t="shared" si="57"/>
        <v>37095</v>
      </c>
      <c r="F955">
        <f t="shared" si="56"/>
        <v>62.95</v>
      </c>
      <c r="H955" s="13">
        <f t="shared" ca="1" si="58"/>
        <v>37112</v>
      </c>
      <c r="I955">
        <f t="shared" ca="1" si="59"/>
        <v>411.6</v>
      </c>
      <c r="J955">
        <f ca="1">VLOOKUP(H955,'Raw data'!$A$3:$L$1417,5,FALSE)</f>
        <v>74.849999999999994</v>
      </c>
      <c r="K955">
        <f ca="1">VLOOKUP($H955,'Raw data'!$A$3:$L$1417,10,FALSE)</f>
        <v>89.66</v>
      </c>
      <c r="L955">
        <f ca="1">VLOOKUP($H955,'Raw data'!$A$3:$L$1417,3,FALSE)</f>
        <v>209</v>
      </c>
      <c r="M955">
        <f ca="1">VLOOKUP($H955,'Raw data'!$A$3:$L$1417,4,FALSE)</f>
        <v>179.63</v>
      </c>
      <c r="N955">
        <f ca="1">VLOOKUP($H955,'Raw data'!$A$3:$L$1417,2,FALSE)</f>
        <v>263.39999999999998</v>
      </c>
      <c r="O955">
        <f ca="1">VLOOKUP($H955,'Raw data'!$A$3:$L$1417,10,FALSE)</f>
        <v>89.66</v>
      </c>
      <c r="P955">
        <f ca="1">VLOOKUP($H955,'Raw data'!$M$3:$N$1243,2,FALSE)</f>
        <v>299.60000000000002</v>
      </c>
    </row>
    <row r="956" spans="1:16" x14ac:dyDescent="0.2">
      <c r="A956" s="13">
        <v>36828</v>
      </c>
      <c r="B956">
        <v>58</v>
      </c>
      <c r="E956" s="13">
        <f t="shared" si="57"/>
        <v>37096</v>
      </c>
      <c r="F956">
        <f t="shared" si="56"/>
        <v>76.81</v>
      </c>
      <c r="H956" s="13">
        <f t="shared" ca="1" si="58"/>
        <v>37113</v>
      </c>
      <c r="I956">
        <f t="shared" ca="1" si="59"/>
        <v>296.74</v>
      </c>
      <c r="J956">
        <f ca="1">VLOOKUP(H956,'Raw data'!$A$3:$L$1417,5,FALSE)</f>
        <v>45.23</v>
      </c>
      <c r="K956">
        <f ca="1">VLOOKUP($H956,'Raw data'!$A$3:$L$1417,10,FALSE)</f>
        <v>51.22</v>
      </c>
      <c r="L956">
        <f ca="1">VLOOKUP($H956,'Raw data'!$A$3:$L$1417,3,FALSE)</f>
        <v>201.5</v>
      </c>
      <c r="M956">
        <f ca="1">VLOOKUP($H956,'Raw data'!$A$3:$L$1417,4,FALSE)</f>
        <v>153.16</v>
      </c>
      <c r="N956">
        <f ca="1">VLOOKUP($H956,'Raw data'!$A$3:$L$1417,2,FALSE)</f>
        <v>241.5</v>
      </c>
      <c r="O956">
        <f ca="1">VLOOKUP($H956,'Raw data'!$A$3:$L$1417,10,FALSE)</f>
        <v>51.22</v>
      </c>
      <c r="P956">
        <f ca="1">VLOOKUP($H956,'Raw data'!$M$3:$N$1243,2,FALSE)</f>
        <v>183.22</v>
      </c>
    </row>
    <row r="957" spans="1:16" x14ac:dyDescent="0.2">
      <c r="A957" s="13">
        <v>36829</v>
      </c>
      <c r="B957">
        <v>61.49</v>
      </c>
      <c r="E957" s="13">
        <f t="shared" si="57"/>
        <v>37097</v>
      </c>
      <c r="F957">
        <f t="shared" si="56"/>
        <v>78.010000000000005</v>
      </c>
      <c r="H957" s="13">
        <f t="shared" ca="1" si="58"/>
        <v>37116</v>
      </c>
      <c r="I957">
        <f t="shared" ca="1" si="59"/>
        <v>47.44</v>
      </c>
      <c r="J957">
        <f ca="1">VLOOKUP(H957,'Raw data'!$A$3:$L$1417,5,FALSE)</f>
        <v>40.11</v>
      </c>
      <c r="K957">
        <f ca="1">VLOOKUP($H957,'Raw data'!$A$3:$L$1417,10,FALSE)</f>
        <v>44.1</v>
      </c>
      <c r="L957">
        <f ca="1">VLOOKUP($H957,'Raw data'!$A$3:$L$1417,3,FALSE)</f>
        <v>57.42</v>
      </c>
      <c r="M957">
        <f ca="1">VLOOKUP($H957,'Raw data'!$A$3:$L$1417,4,FALSE)</f>
        <v>46.93</v>
      </c>
      <c r="N957" t="e">
        <f ca="1">VLOOKUP($H957,'Raw data'!$A$3:$L$1417,2,FALSE)</f>
        <v>#N/A</v>
      </c>
      <c r="O957">
        <f ca="1">VLOOKUP($H957,'Raw data'!$A$3:$L$1417,10,FALSE)</f>
        <v>44.1</v>
      </c>
      <c r="P957">
        <f ca="1">VLOOKUP($H957,'Raw data'!$M$3:$N$1243,2,FALSE)</f>
        <v>46.41</v>
      </c>
    </row>
    <row r="958" spans="1:16" x14ac:dyDescent="0.2">
      <c r="A958" s="13">
        <v>36830</v>
      </c>
      <c r="B958">
        <v>66.819999999999993</v>
      </c>
      <c r="E958" s="13">
        <f t="shared" si="57"/>
        <v>37098</v>
      </c>
      <c r="F958">
        <f t="shared" si="56"/>
        <v>45.23</v>
      </c>
      <c r="H958" s="13">
        <f t="shared" ca="1" si="58"/>
        <v>37117</v>
      </c>
      <c r="I958">
        <f t="shared" ca="1" si="59"/>
        <v>40.96</v>
      </c>
      <c r="J958">
        <f ca="1">VLOOKUP(H958,'Raw data'!$A$3:$L$1417,5,FALSE)</f>
        <v>29.62</v>
      </c>
      <c r="K958">
        <f ca="1">VLOOKUP($H958,'Raw data'!$A$3:$L$1417,10,FALSE)</f>
        <v>37.479999999999997</v>
      </c>
      <c r="L958">
        <f ca="1">VLOOKUP($H958,'Raw data'!$A$3:$L$1417,3,FALSE)</f>
        <v>49.5</v>
      </c>
      <c r="M958">
        <f ca="1">VLOOKUP($H958,'Raw data'!$A$3:$L$1417,4,FALSE)</f>
        <v>41.65</v>
      </c>
      <c r="N958">
        <f ca="1">VLOOKUP($H958,'Raw data'!$A$3:$L$1417,2,FALSE)</f>
        <v>53.05</v>
      </c>
      <c r="O958">
        <f ca="1">VLOOKUP($H958,'Raw data'!$A$3:$L$1417,10,FALSE)</f>
        <v>37.479999999999997</v>
      </c>
      <c r="P958">
        <f ca="1">VLOOKUP($H958,'Raw data'!$M$3:$N$1243,2,FALSE)</f>
        <v>39.159999999999997</v>
      </c>
    </row>
    <row r="959" spans="1:16" x14ac:dyDescent="0.2">
      <c r="A959" s="13">
        <v>36831</v>
      </c>
      <c r="B959">
        <v>67.739999999999995</v>
      </c>
      <c r="E959" s="13">
        <f t="shared" si="57"/>
        <v>37099</v>
      </c>
      <c r="F959">
        <f t="shared" si="56"/>
        <v>45.82</v>
      </c>
      <c r="H959" s="13">
        <f t="shared" ca="1" si="58"/>
        <v>37118</v>
      </c>
      <c r="I959">
        <f t="shared" ca="1" si="59"/>
        <v>48.67</v>
      </c>
      <c r="J959">
        <f ca="1">VLOOKUP(H959,'Raw data'!$A$3:$L$1417,5,FALSE)</f>
        <v>30.92</v>
      </c>
      <c r="K959">
        <f ca="1">VLOOKUP($H959,'Raw data'!$A$3:$L$1417,10,FALSE)</f>
        <v>36.43</v>
      </c>
      <c r="L959">
        <f ca="1">VLOOKUP($H959,'Raw data'!$A$3:$L$1417,3,FALSE)</f>
        <v>51.13</v>
      </c>
      <c r="M959">
        <f ca="1">VLOOKUP($H959,'Raw data'!$A$3:$L$1417,4,FALSE)</f>
        <v>41.34</v>
      </c>
      <c r="N959">
        <f ca="1">VLOOKUP($H959,'Raw data'!$A$3:$L$1417,2,FALSE)</f>
        <v>51.52</v>
      </c>
      <c r="O959">
        <f ca="1">VLOOKUP($H959,'Raw data'!$A$3:$L$1417,10,FALSE)</f>
        <v>36.43</v>
      </c>
      <c r="P959">
        <f ca="1">VLOOKUP($H959,'Raw data'!$M$3:$N$1243,2,FALSE)</f>
        <v>38.82</v>
      </c>
    </row>
    <row r="960" spans="1:16" x14ac:dyDescent="0.2">
      <c r="A960" s="13">
        <v>36832</v>
      </c>
      <c r="B960">
        <v>57.91</v>
      </c>
      <c r="E960" s="13">
        <f t="shared" si="57"/>
        <v>37102</v>
      </c>
      <c r="F960">
        <f t="shared" si="56"/>
        <v>44.97</v>
      </c>
      <c r="H960" s="13">
        <f t="shared" ca="1" si="58"/>
        <v>37119</v>
      </c>
      <c r="I960">
        <f t="shared" ca="1" si="59"/>
        <v>45.66</v>
      </c>
      <c r="J960">
        <f ca="1">VLOOKUP(H960,'Raw data'!$A$3:$L$1417,5,FALSE)</f>
        <v>30.11</v>
      </c>
      <c r="K960">
        <f ca="1">VLOOKUP($H960,'Raw data'!$A$3:$L$1417,10,FALSE)</f>
        <v>37.06</v>
      </c>
      <c r="L960">
        <f ca="1">VLOOKUP($H960,'Raw data'!$A$3:$L$1417,3,FALSE)</f>
        <v>54.58</v>
      </c>
      <c r="M960">
        <f ca="1">VLOOKUP($H960,'Raw data'!$A$3:$L$1417,4,FALSE)</f>
        <v>45.56</v>
      </c>
      <c r="N960">
        <f ca="1">VLOOKUP($H960,'Raw data'!$A$3:$L$1417,2,FALSE)</f>
        <v>57</v>
      </c>
      <c r="O960">
        <f ca="1">VLOOKUP($H960,'Raw data'!$A$3:$L$1417,10,FALSE)</f>
        <v>37.06</v>
      </c>
      <c r="P960">
        <f ca="1">VLOOKUP($H960,'Raw data'!$M$3:$N$1243,2,FALSE)</f>
        <v>39.840000000000003</v>
      </c>
    </row>
    <row r="961" spans="1:16" x14ac:dyDescent="0.2">
      <c r="A961" s="13">
        <v>36833</v>
      </c>
      <c r="B961">
        <v>57.5</v>
      </c>
      <c r="E961" s="13">
        <f t="shared" si="57"/>
        <v>37103</v>
      </c>
      <c r="F961">
        <f t="shared" si="56"/>
        <v>41.14</v>
      </c>
      <c r="H961" s="13">
        <f t="shared" ca="1" si="58"/>
        <v>37120</v>
      </c>
      <c r="I961">
        <f t="shared" ca="1" si="59"/>
        <v>47.37</v>
      </c>
      <c r="J961">
        <f ca="1">VLOOKUP(H961,'Raw data'!$A$3:$L$1417,5,FALSE)</f>
        <v>25.68</v>
      </c>
      <c r="K961">
        <f ca="1">VLOOKUP($H961,'Raw data'!$A$3:$L$1417,10,FALSE)</f>
        <v>39.4</v>
      </c>
      <c r="L961">
        <f ca="1">VLOOKUP($H961,'Raw data'!$A$3:$L$1417,3,FALSE)</f>
        <v>52.81</v>
      </c>
      <c r="M961">
        <f ca="1">VLOOKUP($H961,'Raw data'!$A$3:$L$1417,4,FALSE)</f>
        <v>43.52</v>
      </c>
      <c r="N961">
        <f ca="1">VLOOKUP($H961,'Raw data'!$A$3:$L$1417,2,FALSE)</f>
        <v>55.5</v>
      </c>
      <c r="O961">
        <f ca="1">VLOOKUP($H961,'Raw data'!$A$3:$L$1417,10,FALSE)</f>
        <v>39.4</v>
      </c>
      <c r="P961">
        <f ca="1">VLOOKUP($H961,'Raw data'!$M$3:$N$1243,2,FALSE)</f>
        <v>37.03</v>
      </c>
    </row>
    <row r="962" spans="1:16" x14ac:dyDescent="0.2">
      <c r="A962" s="13">
        <v>36836</v>
      </c>
      <c r="B962">
        <v>60.98</v>
      </c>
      <c r="E962" s="13">
        <f t="shared" si="57"/>
        <v>37104</v>
      </c>
      <c r="F962">
        <f t="shared" si="56"/>
        <v>50.81</v>
      </c>
      <c r="H962" s="13">
        <f t="shared" ca="1" si="58"/>
        <v>37123</v>
      </c>
      <c r="I962">
        <f t="shared" ca="1" si="59"/>
        <v>47.03</v>
      </c>
      <c r="J962">
        <f ca="1">VLOOKUP(H962,'Raw data'!$A$3:$L$1417,5,FALSE)</f>
        <v>30.54</v>
      </c>
      <c r="K962">
        <f ca="1">VLOOKUP($H962,'Raw data'!$A$3:$L$1417,10,FALSE)</f>
        <v>42.52</v>
      </c>
      <c r="L962">
        <f ca="1">VLOOKUP($H962,'Raw data'!$A$3:$L$1417,3,FALSE)</f>
        <v>53.14</v>
      </c>
      <c r="M962">
        <f ca="1">VLOOKUP($H962,'Raw data'!$A$3:$L$1417,4,FALSE)</f>
        <v>42.27</v>
      </c>
      <c r="N962">
        <f ca="1">VLOOKUP($H962,'Raw data'!$A$3:$L$1417,2,FALSE)</f>
        <v>54</v>
      </c>
      <c r="O962">
        <f ca="1">VLOOKUP($H962,'Raw data'!$A$3:$L$1417,10,FALSE)</f>
        <v>42.52</v>
      </c>
      <c r="P962">
        <f ca="1">VLOOKUP($H962,'Raw data'!$M$3:$N$1243,2,FALSE)</f>
        <v>39.75</v>
      </c>
    </row>
    <row r="963" spans="1:16" x14ac:dyDescent="0.2">
      <c r="A963" s="13">
        <v>36837</v>
      </c>
      <c r="B963">
        <v>56.5</v>
      </c>
      <c r="E963" s="13">
        <f t="shared" si="57"/>
        <v>37105</v>
      </c>
      <c r="F963">
        <f t="shared" si="56"/>
        <v>93.24</v>
      </c>
      <c r="H963" s="13">
        <f t="shared" ca="1" si="58"/>
        <v>37124</v>
      </c>
      <c r="I963">
        <f t="shared" ca="1" si="59"/>
        <v>46.51</v>
      </c>
      <c r="J963">
        <f ca="1">VLOOKUP(H963,'Raw data'!$A$3:$L$1417,5,FALSE)</f>
        <v>29.61</v>
      </c>
      <c r="K963">
        <f ca="1">VLOOKUP($H963,'Raw data'!$A$3:$L$1417,10,FALSE)</f>
        <v>41.41</v>
      </c>
      <c r="L963">
        <f ca="1">VLOOKUP($H963,'Raw data'!$A$3:$L$1417,3,FALSE)</f>
        <v>52.69</v>
      </c>
      <c r="M963">
        <f ca="1">VLOOKUP($H963,'Raw data'!$A$3:$L$1417,4,FALSE)</f>
        <v>44.58</v>
      </c>
      <c r="N963">
        <f ca="1">VLOOKUP($H963,'Raw data'!$A$3:$L$1417,2,FALSE)</f>
        <v>54</v>
      </c>
      <c r="O963">
        <f ca="1">VLOOKUP($H963,'Raw data'!$A$3:$L$1417,10,FALSE)</f>
        <v>41.41</v>
      </c>
      <c r="P963">
        <f ca="1">VLOOKUP($H963,'Raw data'!$M$3:$N$1243,2,FALSE)</f>
        <v>38.81</v>
      </c>
    </row>
    <row r="964" spans="1:16" x14ac:dyDescent="0.2">
      <c r="A964" s="13">
        <v>36838</v>
      </c>
      <c r="B964">
        <v>55</v>
      </c>
      <c r="E964" s="13">
        <f t="shared" si="57"/>
        <v>37106</v>
      </c>
      <c r="F964">
        <f t="shared" ref="F964:F1027" si="60">VLOOKUP(E964,$A$3:$B$1257,2,FALSE)</f>
        <v>102.57</v>
      </c>
      <c r="H964" s="13">
        <f t="shared" ca="1" si="58"/>
        <v>37125</v>
      </c>
      <c r="I964">
        <f t="shared" ca="1" si="59"/>
        <v>46.54</v>
      </c>
      <c r="J964">
        <f ca="1">VLOOKUP(H964,'Raw data'!$A$3:$L$1417,5,FALSE)</f>
        <v>35.18</v>
      </c>
      <c r="K964">
        <f ca="1">VLOOKUP($H964,'Raw data'!$A$3:$L$1417,10,FALSE)</f>
        <v>44.21</v>
      </c>
      <c r="L964">
        <f ca="1">VLOOKUP($H964,'Raw data'!$A$3:$L$1417,3,FALSE)</f>
        <v>51.06</v>
      </c>
      <c r="M964">
        <f ca="1">VLOOKUP($H964,'Raw data'!$A$3:$L$1417,4,FALSE)</f>
        <v>42.17</v>
      </c>
      <c r="N964">
        <f ca="1">VLOOKUP($H964,'Raw data'!$A$3:$L$1417,2,FALSE)</f>
        <v>52.39</v>
      </c>
      <c r="O964">
        <f ca="1">VLOOKUP($H964,'Raw data'!$A$3:$L$1417,10,FALSE)</f>
        <v>44.21</v>
      </c>
      <c r="P964">
        <f ca="1">VLOOKUP($H964,'Raw data'!$M$3:$N$1243,2,FALSE)</f>
        <v>39.07</v>
      </c>
    </row>
    <row r="965" spans="1:16" x14ac:dyDescent="0.2">
      <c r="A965" s="13">
        <v>36839</v>
      </c>
      <c r="B965">
        <v>55.23</v>
      </c>
      <c r="E965" s="13">
        <f t="shared" ref="E965:E1028" si="61">CHOOSE(IF(WEEKDAY(E964+1,2)=6,1,IF(WEEKDAY(E964+1,2)=7,2,3)),IF(ISNUMBER(MATCH(E964+3,$Q$3:$Q$56,0)),E964+4,E964+3),IF(ISNUMBER(MATCH(E964+2,$Q$3:$Q$56,0)),E964+3,E964+2),IF(ISNUMBER(MATCH(E964+1,$Q$3:$Q$56,0)),E964+2,E964+1))</f>
        <v>37109</v>
      </c>
      <c r="F965">
        <f t="shared" si="60"/>
        <v>75.39</v>
      </c>
      <c r="H965" s="13">
        <f t="shared" ref="H965:H1024" ca="1" si="62">OFFSET($E$3,IF(ISNUMBER(VLOOKUP(OFFSET($E$3,MATCH(H964,$E$3:$E$1028,0),0),$E$3:$F$1067,2,FALSE)),MATCH(H964,$E$3:$E$1028,0),MATCH(H964,$E$3:$E$1028,0)+1),0)</f>
        <v>37126</v>
      </c>
      <c r="I965">
        <f t="shared" ref="I965:I1024" ca="1" si="63">VLOOKUP(H965,$A$3:$B$1257,2,FALSE)</f>
        <v>46.3</v>
      </c>
      <c r="J965">
        <f ca="1">VLOOKUP(H965,'Raw data'!$A$3:$L$1417,5,FALSE)</f>
        <v>38.03</v>
      </c>
      <c r="K965">
        <f ca="1">VLOOKUP($H965,'Raw data'!$A$3:$L$1417,10,FALSE)</f>
        <v>44.35</v>
      </c>
      <c r="L965">
        <f ca="1">VLOOKUP($H965,'Raw data'!$A$3:$L$1417,3,FALSE)</f>
        <v>47.45</v>
      </c>
      <c r="M965">
        <f ca="1">VLOOKUP($H965,'Raw data'!$A$3:$L$1417,4,FALSE)</f>
        <v>38.97</v>
      </c>
      <c r="N965">
        <f ca="1">VLOOKUP($H965,'Raw data'!$A$3:$L$1417,2,FALSE)</f>
        <v>51.26</v>
      </c>
      <c r="O965">
        <f ca="1">VLOOKUP($H965,'Raw data'!$A$3:$L$1417,10,FALSE)</f>
        <v>44.35</v>
      </c>
      <c r="P965">
        <f ca="1">VLOOKUP($H965,'Raw data'!$M$3:$N$1243,2,FALSE)</f>
        <v>37.22</v>
      </c>
    </row>
    <row r="966" spans="1:16" x14ac:dyDescent="0.2">
      <c r="A966" s="13">
        <v>36840</v>
      </c>
      <c r="B966">
        <v>54.32</v>
      </c>
      <c r="E966" s="13">
        <f t="shared" si="61"/>
        <v>37110</v>
      </c>
      <c r="F966">
        <f t="shared" si="60"/>
        <v>289.89</v>
      </c>
      <c r="H966" s="13">
        <f t="shared" ca="1" si="62"/>
        <v>37127</v>
      </c>
      <c r="I966">
        <f t="shared" ca="1" si="63"/>
        <v>44.54</v>
      </c>
      <c r="J966">
        <f ca="1">VLOOKUP(H966,'Raw data'!$A$3:$L$1417,5,FALSE)</f>
        <v>35.32</v>
      </c>
      <c r="K966">
        <f ca="1">VLOOKUP($H966,'Raw data'!$A$3:$L$1417,10,FALSE)</f>
        <v>42.34</v>
      </c>
      <c r="L966">
        <f ca="1">VLOOKUP($H966,'Raw data'!$A$3:$L$1417,3,FALSE)</f>
        <v>46.81</v>
      </c>
      <c r="M966">
        <f ca="1">VLOOKUP($H966,'Raw data'!$A$3:$L$1417,4,FALSE)</f>
        <v>41.02</v>
      </c>
      <c r="N966">
        <f ca="1">VLOOKUP($H966,'Raw data'!$A$3:$L$1417,2,FALSE)</f>
        <v>51.75</v>
      </c>
      <c r="O966">
        <f ca="1">VLOOKUP($H966,'Raw data'!$A$3:$L$1417,10,FALSE)</f>
        <v>42.34</v>
      </c>
      <c r="P966">
        <f ca="1">VLOOKUP($H966,'Raw data'!$M$3:$N$1243,2,FALSE)</f>
        <v>35.409999999999997</v>
      </c>
    </row>
    <row r="967" spans="1:16" x14ac:dyDescent="0.2">
      <c r="A967" s="13">
        <v>36841</v>
      </c>
      <c r="B967">
        <v>55.89</v>
      </c>
      <c r="E967" s="13">
        <f t="shared" si="61"/>
        <v>37111</v>
      </c>
      <c r="F967">
        <f t="shared" si="60"/>
        <v>291.62</v>
      </c>
      <c r="H967" s="13">
        <f t="shared" ca="1" si="62"/>
        <v>37130</v>
      </c>
      <c r="I967">
        <f t="shared" ca="1" si="63"/>
        <v>48.42</v>
      </c>
      <c r="J967">
        <f ca="1">VLOOKUP(H967,'Raw data'!$A$3:$L$1417,5,FALSE)</f>
        <v>30.23</v>
      </c>
      <c r="K967">
        <f ca="1">VLOOKUP($H967,'Raw data'!$A$3:$L$1417,10,FALSE)</f>
        <v>39.99</v>
      </c>
      <c r="L967">
        <f ca="1">VLOOKUP($H967,'Raw data'!$A$3:$L$1417,3,FALSE)</f>
        <v>47.88</v>
      </c>
      <c r="M967">
        <f ca="1">VLOOKUP($H967,'Raw data'!$A$3:$L$1417,4,FALSE)</f>
        <v>41.37</v>
      </c>
      <c r="N967">
        <f ca="1">VLOOKUP($H967,'Raw data'!$A$3:$L$1417,2,FALSE)</f>
        <v>53</v>
      </c>
      <c r="O967">
        <f ca="1">VLOOKUP($H967,'Raw data'!$A$3:$L$1417,10,FALSE)</f>
        <v>39.99</v>
      </c>
      <c r="P967">
        <f ca="1">VLOOKUP($H967,'Raw data'!$M$3:$N$1243,2,FALSE)</f>
        <v>38.619999999999997</v>
      </c>
    </row>
    <row r="968" spans="1:16" x14ac:dyDescent="0.2">
      <c r="A968" s="13">
        <v>36842</v>
      </c>
      <c r="B968">
        <v>55.89</v>
      </c>
      <c r="E968" s="13">
        <f t="shared" si="61"/>
        <v>37112</v>
      </c>
      <c r="F968">
        <f t="shared" si="60"/>
        <v>411.6</v>
      </c>
      <c r="H968" s="13">
        <f t="shared" ca="1" si="62"/>
        <v>37131</v>
      </c>
      <c r="I968">
        <f t="shared" ca="1" si="63"/>
        <v>45.78</v>
      </c>
      <c r="J968">
        <f ca="1">VLOOKUP(H968,'Raw data'!$A$3:$L$1417,5,FALSE)</f>
        <v>30.03</v>
      </c>
      <c r="K968">
        <f ca="1">VLOOKUP($H968,'Raw data'!$A$3:$L$1417,10,FALSE)</f>
        <v>38.11</v>
      </c>
      <c r="L968">
        <f ca="1">VLOOKUP($H968,'Raw data'!$A$3:$L$1417,3,FALSE)</f>
        <v>50.58</v>
      </c>
      <c r="M968">
        <f ca="1">VLOOKUP($H968,'Raw data'!$A$3:$L$1417,4,FALSE)</f>
        <v>44.13</v>
      </c>
      <c r="N968">
        <f ca="1">VLOOKUP($H968,'Raw data'!$A$3:$L$1417,2,FALSE)</f>
        <v>55.75</v>
      </c>
      <c r="O968">
        <f ca="1">VLOOKUP($H968,'Raw data'!$A$3:$L$1417,10,FALSE)</f>
        <v>38.11</v>
      </c>
      <c r="P968">
        <f ca="1">VLOOKUP($H968,'Raw data'!$M$3:$N$1243,2,FALSE)</f>
        <v>38.200000000000003</v>
      </c>
    </row>
    <row r="969" spans="1:16" x14ac:dyDescent="0.2">
      <c r="A969" s="13">
        <v>36843</v>
      </c>
      <c r="B969">
        <v>62.58</v>
      </c>
      <c r="E969" s="13">
        <f t="shared" si="61"/>
        <v>37113</v>
      </c>
      <c r="F969">
        <f t="shared" si="60"/>
        <v>296.74</v>
      </c>
      <c r="H969" s="13">
        <f t="shared" ca="1" si="62"/>
        <v>37132</v>
      </c>
      <c r="I969">
        <f t="shared" ca="1" si="63"/>
        <v>45.22</v>
      </c>
      <c r="J969">
        <f ca="1">VLOOKUP(H969,'Raw data'!$A$3:$L$1417,5,FALSE)</f>
        <v>33.89</v>
      </c>
      <c r="K969">
        <f ca="1">VLOOKUP($H969,'Raw data'!$A$3:$L$1417,10,FALSE)</f>
        <v>39.35</v>
      </c>
      <c r="L969">
        <f ca="1">VLOOKUP($H969,'Raw data'!$A$3:$L$1417,3,FALSE)</f>
        <v>46.05</v>
      </c>
      <c r="M969">
        <f ca="1">VLOOKUP($H969,'Raw data'!$A$3:$L$1417,4,FALSE)</f>
        <v>39.19</v>
      </c>
      <c r="N969">
        <f ca="1">VLOOKUP($H969,'Raw data'!$A$3:$L$1417,2,FALSE)</f>
        <v>50.16</v>
      </c>
      <c r="O969">
        <f ca="1">VLOOKUP($H969,'Raw data'!$A$3:$L$1417,10,FALSE)</f>
        <v>39.35</v>
      </c>
      <c r="P969">
        <f ca="1">VLOOKUP($H969,'Raw data'!$M$3:$N$1243,2,FALSE)</f>
        <v>38.729999999999997</v>
      </c>
    </row>
    <row r="970" spans="1:16" x14ac:dyDescent="0.2">
      <c r="A970" s="13">
        <v>36844</v>
      </c>
      <c r="B970">
        <v>54.51</v>
      </c>
      <c r="E970" s="13">
        <f t="shared" si="61"/>
        <v>37116</v>
      </c>
      <c r="F970">
        <f t="shared" si="60"/>
        <v>47.44</v>
      </c>
      <c r="H970" s="13">
        <f t="shared" ca="1" si="62"/>
        <v>37133</v>
      </c>
      <c r="I970">
        <f t="shared" ca="1" si="63"/>
        <v>42.51</v>
      </c>
      <c r="J970">
        <f ca="1">VLOOKUP(H970,'Raw data'!$A$3:$L$1417,5,FALSE)</f>
        <v>35.200000000000003</v>
      </c>
      <c r="K970">
        <f ca="1">VLOOKUP($H970,'Raw data'!$A$3:$L$1417,10,FALSE)</f>
        <v>37.770000000000003</v>
      </c>
      <c r="L970">
        <f ca="1">VLOOKUP($H970,'Raw data'!$A$3:$L$1417,3,FALSE)</f>
        <v>42.31</v>
      </c>
      <c r="M970">
        <f ca="1">VLOOKUP($H970,'Raw data'!$A$3:$L$1417,4,FALSE)</f>
        <v>36.090000000000003</v>
      </c>
      <c r="N970">
        <f ca="1">VLOOKUP($H970,'Raw data'!$A$3:$L$1417,2,FALSE)</f>
        <v>48.09</v>
      </c>
      <c r="O970">
        <f ca="1">VLOOKUP($H970,'Raw data'!$A$3:$L$1417,10,FALSE)</f>
        <v>37.770000000000003</v>
      </c>
      <c r="P970">
        <f ca="1">VLOOKUP($H970,'Raw data'!$M$3:$N$1243,2,FALSE)</f>
        <v>38.369999999999997</v>
      </c>
    </row>
    <row r="971" spans="1:16" x14ac:dyDescent="0.2">
      <c r="A971" s="13">
        <v>36845</v>
      </c>
      <c r="B971">
        <v>55.69</v>
      </c>
      <c r="E971" s="13">
        <f t="shared" si="61"/>
        <v>37117</v>
      </c>
      <c r="F971">
        <f t="shared" si="60"/>
        <v>40.96</v>
      </c>
      <c r="H971" s="13">
        <f t="shared" ca="1" si="62"/>
        <v>37134</v>
      </c>
      <c r="I971">
        <f t="shared" ca="1" si="63"/>
        <v>39.51</v>
      </c>
      <c r="J971">
        <f ca="1">VLOOKUP(H971,'Raw data'!$A$3:$L$1417,5,FALSE)</f>
        <v>29.72</v>
      </c>
      <c r="K971">
        <f ca="1">VLOOKUP($H971,'Raw data'!$A$3:$L$1417,10,FALSE)</f>
        <v>34.880000000000003</v>
      </c>
      <c r="L971">
        <f ca="1">VLOOKUP($H971,'Raw data'!$A$3:$L$1417,3,FALSE)</f>
        <v>44.17</v>
      </c>
      <c r="M971">
        <f ca="1">VLOOKUP($H971,'Raw data'!$A$3:$L$1417,4,FALSE)</f>
        <v>37.090000000000003</v>
      </c>
      <c r="N971">
        <f ca="1">VLOOKUP($H971,'Raw data'!$A$3:$L$1417,2,FALSE)</f>
        <v>47</v>
      </c>
      <c r="O971">
        <f ca="1">VLOOKUP($H971,'Raw data'!$A$3:$L$1417,10,FALSE)</f>
        <v>34.880000000000003</v>
      </c>
      <c r="P971">
        <f ca="1">VLOOKUP($H971,'Raw data'!$M$3:$N$1243,2,FALSE)</f>
        <v>38.75</v>
      </c>
    </row>
    <row r="972" spans="1:16" x14ac:dyDescent="0.2">
      <c r="A972" s="13">
        <v>36846</v>
      </c>
      <c r="B972">
        <v>55.87</v>
      </c>
      <c r="E972" s="13">
        <f t="shared" si="61"/>
        <v>37118</v>
      </c>
      <c r="F972">
        <f t="shared" si="60"/>
        <v>48.67</v>
      </c>
      <c r="H972" s="13">
        <f t="shared" ca="1" si="62"/>
        <v>37138</v>
      </c>
      <c r="I972">
        <f t="shared" ca="1" si="63"/>
        <v>43.37</v>
      </c>
      <c r="J972">
        <f ca="1">VLOOKUP(H972,'Raw data'!$A$3:$L$1417,5,FALSE)</f>
        <v>27.51</v>
      </c>
      <c r="K972">
        <f ca="1">VLOOKUP($H972,'Raw data'!$A$3:$L$1417,10,FALSE)</f>
        <v>30.66</v>
      </c>
      <c r="L972">
        <f ca="1">VLOOKUP($H972,'Raw data'!$A$3:$L$1417,3,FALSE)</f>
        <v>43.75</v>
      </c>
      <c r="M972">
        <f ca="1">VLOOKUP($H972,'Raw data'!$A$3:$L$1417,4,FALSE)</f>
        <v>36.97</v>
      </c>
      <c r="N972">
        <f ca="1">VLOOKUP($H972,'Raw data'!$A$3:$L$1417,2,FALSE)</f>
        <v>47.94</v>
      </c>
      <c r="O972">
        <f ca="1">VLOOKUP($H972,'Raw data'!$A$3:$L$1417,10,FALSE)</f>
        <v>30.66</v>
      </c>
      <c r="P972">
        <f ca="1">VLOOKUP($H972,'Raw data'!$M$3:$N$1243,2,FALSE)</f>
        <v>37.03</v>
      </c>
    </row>
    <row r="973" spans="1:16" x14ac:dyDescent="0.2">
      <c r="A973" s="13">
        <v>36847</v>
      </c>
      <c r="B973">
        <v>54.21</v>
      </c>
      <c r="E973" s="13">
        <f t="shared" si="61"/>
        <v>37119</v>
      </c>
      <c r="F973">
        <f t="shared" si="60"/>
        <v>45.66</v>
      </c>
      <c r="H973" s="13">
        <f t="shared" ca="1" si="62"/>
        <v>37139</v>
      </c>
      <c r="I973">
        <f t="shared" ca="1" si="63"/>
        <v>41.59</v>
      </c>
      <c r="J973">
        <f ca="1">VLOOKUP(H973,'Raw data'!$A$3:$L$1417,5,FALSE)</f>
        <v>24.58</v>
      </c>
      <c r="K973">
        <f ca="1">VLOOKUP($H973,'Raw data'!$A$3:$L$1417,10,FALSE)</f>
        <v>25.2</v>
      </c>
      <c r="L973">
        <f ca="1">VLOOKUP($H973,'Raw data'!$A$3:$L$1417,3,FALSE)</f>
        <v>42.22</v>
      </c>
      <c r="M973">
        <f ca="1">VLOOKUP($H973,'Raw data'!$A$3:$L$1417,4,FALSE)</f>
        <v>36.97</v>
      </c>
      <c r="N973">
        <f ca="1">VLOOKUP($H973,'Raw data'!$A$3:$L$1417,2,FALSE)</f>
        <v>43.9</v>
      </c>
      <c r="O973">
        <f ca="1">VLOOKUP($H973,'Raw data'!$A$3:$L$1417,10,FALSE)</f>
        <v>25.2</v>
      </c>
      <c r="P973">
        <f ca="1">VLOOKUP($H973,'Raw data'!$M$3:$N$1243,2,FALSE)</f>
        <v>31.55</v>
      </c>
    </row>
    <row r="974" spans="1:16" x14ac:dyDescent="0.2">
      <c r="A974" s="13">
        <v>36850</v>
      </c>
      <c r="B974">
        <v>69.23</v>
      </c>
      <c r="E974" s="13">
        <f t="shared" si="61"/>
        <v>37120</v>
      </c>
      <c r="F974">
        <f t="shared" si="60"/>
        <v>47.37</v>
      </c>
      <c r="H974" s="13">
        <f t="shared" ca="1" si="62"/>
        <v>37140</v>
      </c>
      <c r="I974">
        <f t="shared" ca="1" si="63"/>
        <v>40.130000000000003</v>
      </c>
      <c r="J974">
        <f ca="1">VLOOKUP(H974,'Raw data'!$A$3:$L$1417,5,FALSE)</f>
        <v>25.79</v>
      </c>
      <c r="K974">
        <f ca="1">VLOOKUP($H974,'Raw data'!$A$3:$L$1417,10,FALSE)</f>
        <v>27.16</v>
      </c>
      <c r="L974">
        <f ca="1">VLOOKUP($H974,'Raw data'!$A$3:$L$1417,3,FALSE)</f>
        <v>39.909999999999997</v>
      </c>
      <c r="M974">
        <f ca="1">VLOOKUP($H974,'Raw data'!$A$3:$L$1417,4,FALSE)</f>
        <v>35.99</v>
      </c>
      <c r="N974">
        <f ca="1">VLOOKUP($H974,'Raw data'!$A$3:$L$1417,2,FALSE)</f>
        <v>41.77</v>
      </c>
      <c r="O974">
        <f ca="1">VLOOKUP($H974,'Raw data'!$A$3:$L$1417,10,FALSE)</f>
        <v>27.16</v>
      </c>
      <c r="P974">
        <f ca="1">VLOOKUP($H974,'Raw data'!$M$3:$N$1243,2,FALSE)</f>
        <v>32.68</v>
      </c>
    </row>
    <row r="975" spans="1:16" x14ac:dyDescent="0.2">
      <c r="A975" s="13">
        <v>36851</v>
      </c>
      <c r="B975">
        <v>66.17</v>
      </c>
      <c r="E975" s="13">
        <f t="shared" si="61"/>
        <v>37123</v>
      </c>
      <c r="F975">
        <f t="shared" si="60"/>
        <v>47.03</v>
      </c>
      <c r="H975" s="13">
        <f t="shared" ca="1" si="62"/>
        <v>37141</v>
      </c>
      <c r="I975">
        <f t="shared" ca="1" si="63"/>
        <v>43.87</v>
      </c>
      <c r="J975">
        <f ca="1">VLOOKUP(H975,'Raw data'!$A$3:$L$1417,5,FALSE)</f>
        <v>26.45</v>
      </c>
      <c r="K975">
        <f ca="1">VLOOKUP($H975,'Raw data'!$A$3:$L$1417,10,FALSE)</f>
        <v>29.71</v>
      </c>
      <c r="L975">
        <f ca="1">VLOOKUP($H975,'Raw data'!$A$3:$L$1417,3,FALSE)</f>
        <v>41.03</v>
      </c>
      <c r="M975">
        <f ca="1">VLOOKUP($H975,'Raw data'!$A$3:$L$1417,4,FALSE)</f>
        <v>36.5</v>
      </c>
      <c r="N975">
        <f ca="1">VLOOKUP($H975,'Raw data'!$A$3:$L$1417,2,FALSE)</f>
        <v>46.39</v>
      </c>
      <c r="O975">
        <f ca="1">VLOOKUP($H975,'Raw data'!$A$3:$L$1417,10,FALSE)</f>
        <v>29.71</v>
      </c>
      <c r="P975">
        <f ca="1">VLOOKUP($H975,'Raw data'!$M$3:$N$1243,2,FALSE)</f>
        <v>33.15</v>
      </c>
    </row>
    <row r="976" spans="1:16" x14ac:dyDescent="0.2">
      <c r="A976" s="13">
        <v>36852</v>
      </c>
      <c r="B976">
        <v>60.14</v>
      </c>
      <c r="E976" s="13">
        <f t="shared" si="61"/>
        <v>37124</v>
      </c>
      <c r="F976">
        <f t="shared" si="60"/>
        <v>46.51</v>
      </c>
      <c r="H976" s="13">
        <f t="shared" ca="1" si="62"/>
        <v>37144</v>
      </c>
      <c r="I976">
        <f t="shared" ca="1" si="63"/>
        <v>44.82</v>
      </c>
      <c r="J976">
        <f ca="1">VLOOKUP(H976,'Raw data'!$A$3:$L$1417,5,FALSE)</f>
        <v>23.42</v>
      </c>
      <c r="K976">
        <f ca="1">VLOOKUP($H976,'Raw data'!$A$3:$L$1417,10,FALSE)</f>
        <v>27.75</v>
      </c>
      <c r="L976">
        <f ca="1">VLOOKUP($H976,'Raw data'!$A$3:$L$1417,3,FALSE)</f>
        <v>42.98</v>
      </c>
      <c r="M976">
        <f ca="1">VLOOKUP($H976,'Raw data'!$A$3:$L$1417,4,FALSE)</f>
        <v>38.270000000000003</v>
      </c>
      <c r="N976">
        <f ca="1">VLOOKUP($H976,'Raw data'!$A$3:$L$1417,2,FALSE)</f>
        <v>47.75</v>
      </c>
      <c r="O976">
        <f ca="1">VLOOKUP($H976,'Raw data'!$A$3:$L$1417,10,FALSE)</f>
        <v>27.75</v>
      </c>
      <c r="P976">
        <f ca="1">VLOOKUP($H976,'Raw data'!$M$3:$N$1243,2,FALSE)</f>
        <v>34.340000000000003</v>
      </c>
    </row>
    <row r="977" spans="1:16" x14ac:dyDescent="0.2">
      <c r="A977" s="13">
        <v>36853</v>
      </c>
      <c r="B977">
        <v>54.88</v>
      </c>
      <c r="E977" s="13">
        <f t="shared" si="61"/>
        <v>37125</v>
      </c>
      <c r="F977">
        <f t="shared" si="60"/>
        <v>46.54</v>
      </c>
      <c r="H977" s="13">
        <f t="shared" ca="1" si="62"/>
        <v>37145</v>
      </c>
      <c r="I977">
        <f t="shared" ca="1" si="63"/>
        <v>45.05</v>
      </c>
      <c r="J977">
        <f ca="1">VLOOKUP(H977,'Raw data'!$A$3:$L$1417,5,FALSE)</f>
        <v>22.02</v>
      </c>
      <c r="K977">
        <f ca="1">VLOOKUP($H977,'Raw data'!$A$3:$L$1417,10,FALSE)</f>
        <v>27.75</v>
      </c>
      <c r="L977">
        <f ca="1">VLOOKUP($H977,'Raw data'!$A$3:$L$1417,3,FALSE)</f>
        <v>43.04</v>
      </c>
      <c r="M977">
        <f ca="1">VLOOKUP($H977,'Raw data'!$A$3:$L$1417,4,FALSE)</f>
        <v>38.83</v>
      </c>
      <c r="N977">
        <f ca="1">VLOOKUP($H977,'Raw data'!$A$3:$L$1417,2,FALSE)</f>
        <v>45.25</v>
      </c>
      <c r="O977">
        <f ca="1">VLOOKUP($H977,'Raw data'!$A$3:$L$1417,10,FALSE)</f>
        <v>27.75</v>
      </c>
      <c r="P977">
        <f ca="1">VLOOKUP($H977,'Raw data'!$M$3:$N$1243,2,FALSE)</f>
        <v>33.31</v>
      </c>
    </row>
    <row r="978" spans="1:16" x14ac:dyDescent="0.2">
      <c r="A978" s="13">
        <v>36854</v>
      </c>
      <c r="B978">
        <v>55</v>
      </c>
      <c r="E978" s="13">
        <f t="shared" si="61"/>
        <v>37126</v>
      </c>
      <c r="F978">
        <f t="shared" si="60"/>
        <v>46.3</v>
      </c>
      <c r="H978" s="13">
        <f t="shared" ca="1" si="62"/>
        <v>37146</v>
      </c>
      <c r="I978">
        <f t="shared" ca="1" si="63"/>
        <v>37.79</v>
      </c>
      <c r="J978">
        <f ca="1">VLOOKUP(H978,'Raw data'!$A$3:$L$1417,5,FALSE)</f>
        <v>21.78</v>
      </c>
      <c r="K978">
        <f ca="1">VLOOKUP($H978,'Raw data'!$A$3:$L$1417,10,FALSE)</f>
        <v>28.71</v>
      </c>
      <c r="L978" t="e">
        <f ca="1">VLOOKUP($H978,'Raw data'!$A$3:$L$1417,3,FALSE)</f>
        <v>#N/A</v>
      </c>
      <c r="M978" t="e">
        <f ca="1">VLOOKUP($H978,'Raw data'!$A$3:$L$1417,4,FALSE)</f>
        <v>#N/A</v>
      </c>
      <c r="N978" t="e">
        <f ca="1">VLOOKUP($H978,'Raw data'!$A$3:$L$1417,2,FALSE)</f>
        <v>#N/A</v>
      </c>
      <c r="O978">
        <f ca="1">VLOOKUP($H978,'Raw data'!$A$3:$L$1417,10,FALSE)</f>
        <v>28.71</v>
      </c>
      <c r="P978">
        <f ca="1">VLOOKUP($H978,'Raw data'!$M$3:$N$1243,2,FALSE)</f>
        <v>28.34</v>
      </c>
    </row>
    <row r="979" spans="1:16" x14ac:dyDescent="0.2">
      <c r="A979" s="13">
        <v>36857</v>
      </c>
      <c r="B979">
        <v>58.75</v>
      </c>
      <c r="E979" s="13">
        <f t="shared" si="61"/>
        <v>37127</v>
      </c>
      <c r="F979">
        <f t="shared" si="60"/>
        <v>44.54</v>
      </c>
      <c r="H979" s="13">
        <f t="shared" ca="1" si="62"/>
        <v>37147</v>
      </c>
      <c r="I979">
        <f t="shared" ca="1" si="63"/>
        <v>39.14</v>
      </c>
      <c r="J979">
        <f ca="1">VLOOKUP(H979,'Raw data'!$A$3:$L$1417,5,FALSE)</f>
        <v>21.87</v>
      </c>
      <c r="K979">
        <f ca="1">VLOOKUP($H979,'Raw data'!$A$3:$L$1417,10,FALSE)</f>
        <v>29.35</v>
      </c>
      <c r="L979">
        <f ca="1">VLOOKUP($H979,'Raw data'!$A$3:$L$1417,3,FALSE)</f>
        <v>39.5</v>
      </c>
      <c r="M979">
        <f ca="1">VLOOKUP($H979,'Raw data'!$A$3:$L$1417,4,FALSE)</f>
        <v>35.630000000000003</v>
      </c>
      <c r="N979">
        <f ca="1">VLOOKUP($H979,'Raw data'!$A$3:$L$1417,2,FALSE)</f>
        <v>41.38</v>
      </c>
      <c r="O979">
        <f ca="1">VLOOKUP($H979,'Raw data'!$A$3:$L$1417,10,FALSE)</f>
        <v>29.35</v>
      </c>
      <c r="P979">
        <f ca="1">VLOOKUP($H979,'Raw data'!$M$3:$N$1243,2,FALSE)</f>
        <v>28.63</v>
      </c>
    </row>
    <row r="980" spans="1:16" x14ac:dyDescent="0.2">
      <c r="A980" s="13">
        <v>36858</v>
      </c>
      <c r="B980">
        <v>56.25</v>
      </c>
      <c r="E980" s="13">
        <f t="shared" si="61"/>
        <v>37130</v>
      </c>
      <c r="F980">
        <f t="shared" si="60"/>
        <v>48.42</v>
      </c>
      <c r="H980" s="13">
        <f t="shared" ca="1" si="62"/>
        <v>37148</v>
      </c>
      <c r="I980">
        <f t="shared" ca="1" si="63"/>
        <v>38.880000000000003</v>
      </c>
      <c r="J980">
        <f ca="1">VLOOKUP(H980,'Raw data'!$A$3:$L$1417,5,FALSE)</f>
        <v>20.55</v>
      </c>
      <c r="K980">
        <f ca="1">VLOOKUP($H980,'Raw data'!$A$3:$L$1417,10,FALSE)</f>
        <v>28.43</v>
      </c>
      <c r="L980">
        <f ca="1">VLOOKUP($H980,'Raw data'!$A$3:$L$1417,3,FALSE)</f>
        <v>38.29</v>
      </c>
      <c r="M980">
        <f ca="1">VLOOKUP($H980,'Raw data'!$A$3:$L$1417,4,FALSE)</f>
        <v>33.71</v>
      </c>
      <c r="N980" t="e">
        <f ca="1">VLOOKUP($H980,'Raw data'!$A$3:$L$1417,2,FALSE)</f>
        <v>#N/A</v>
      </c>
      <c r="O980">
        <f ca="1">VLOOKUP($H980,'Raw data'!$A$3:$L$1417,10,FALSE)</f>
        <v>28.43</v>
      </c>
      <c r="P980">
        <f ca="1">VLOOKUP($H980,'Raw data'!$M$3:$N$1243,2,FALSE)</f>
        <v>26.02</v>
      </c>
    </row>
    <row r="981" spans="1:16" x14ac:dyDescent="0.2">
      <c r="A981" s="13">
        <v>36859</v>
      </c>
      <c r="B981">
        <v>56.13</v>
      </c>
      <c r="E981" s="13">
        <f t="shared" si="61"/>
        <v>37131</v>
      </c>
      <c r="F981">
        <f t="shared" si="60"/>
        <v>45.78</v>
      </c>
      <c r="H981" s="13">
        <f t="shared" ca="1" si="62"/>
        <v>37151</v>
      </c>
      <c r="I981">
        <f t="shared" ca="1" si="63"/>
        <v>41.75</v>
      </c>
      <c r="J981">
        <f ca="1">VLOOKUP(H981,'Raw data'!$A$3:$L$1417,5,FALSE)</f>
        <v>20.78</v>
      </c>
      <c r="K981">
        <f ca="1">VLOOKUP($H981,'Raw data'!$A$3:$L$1417,10,FALSE)</f>
        <v>28.35</v>
      </c>
      <c r="L981">
        <f ca="1">VLOOKUP($H981,'Raw data'!$A$3:$L$1417,3,FALSE)</f>
        <v>38.89</v>
      </c>
      <c r="M981">
        <f ca="1">VLOOKUP($H981,'Raw data'!$A$3:$L$1417,4,FALSE)</f>
        <v>34</v>
      </c>
      <c r="N981">
        <f ca="1">VLOOKUP($H981,'Raw data'!$A$3:$L$1417,2,FALSE)</f>
        <v>39.380000000000003</v>
      </c>
      <c r="O981">
        <f ca="1">VLOOKUP($H981,'Raw data'!$A$3:$L$1417,10,FALSE)</f>
        <v>28.35</v>
      </c>
      <c r="P981">
        <f ca="1">VLOOKUP($H981,'Raw data'!$M$3:$N$1243,2,FALSE)</f>
        <v>28.26</v>
      </c>
    </row>
    <row r="982" spans="1:16" x14ac:dyDescent="0.2">
      <c r="A982" s="13">
        <v>36860</v>
      </c>
      <c r="B982">
        <v>58.07</v>
      </c>
      <c r="E982" s="13">
        <f t="shared" si="61"/>
        <v>37132</v>
      </c>
      <c r="F982">
        <f t="shared" si="60"/>
        <v>45.22</v>
      </c>
      <c r="H982" s="13">
        <f t="shared" ca="1" si="62"/>
        <v>37152</v>
      </c>
      <c r="I982">
        <f t="shared" ca="1" si="63"/>
        <v>38.67</v>
      </c>
      <c r="J982">
        <f ca="1">VLOOKUP(H982,'Raw data'!$A$3:$L$1417,5,FALSE)</f>
        <v>20.16</v>
      </c>
      <c r="K982">
        <f ca="1">VLOOKUP($H982,'Raw data'!$A$3:$L$1417,10,FALSE)</f>
        <v>25.06</v>
      </c>
      <c r="L982">
        <f ca="1">VLOOKUP($H982,'Raw data'!$A$3:$L$1417,3,FALSE)</f>
        <v>37.340000000000003</v>
      </c>
      <c r="M982">
        <f ca="1">VLOOKUP($H982,'Raw data'!$A$3:$L$1417,4,FALSE)</f>
        <v>33</v>
      </c>
      <c r="N982">
        <f ca="1">VLOOKUP($H982,'Raw data'!$A$3:$L$1417,2,FALSE)</f>
        <v>37.75</v>
      </c>
      <c r="O982">
        <f ca="1">VLOOKUP($H982,'Raw data'!$A$3:$L$1417,10,FALSE)</f>
        <v>25.06</v>
      </c>
      <c r="P982">
        <f ca="1">VLOOKUP($H982,'Raw data'!$M$3:$N$1243,2,FALSE)</f>
        <v>27.08</v>
      </c>
    </row>
    <row r="983" spans="1:16" x14ac:dyDescent="0.2">
      <c r="A983" s="13">
        <v>36861</v>
      </c>
      <c r="B983">
        <v>56.93</v>
      </c>
      <c r="E983" s="13">
        <f t="shared" si="61"/>
        <v>37133</v>
      </c>
      <c r="F983">
        <f t="shared" si="60"/>
        <v>42.51</v>
      </c>
      <c r="H983" s="13">
        <f t="shared" ca="1" si="62"/>
        <v>37154</v>
      </c>
      <c r="I983" t="e">
        <f t="shared" ca="1" si="63"/>
        <v>#N/A</v>
      </c>
      <c r="J983">
        <f ca="1">VLOOKUP(H983,'Raw data'!$A$3:$L$1417,5,FALSE)</f>
        <v>19.22</v>
      </c>
      <c r="K983">
        <f ca="1">VLOOKUP($H983,'Raw data'!$A$3:$L$1417,10,FALSE)</f>
        <v>24.65</v>
      </c>
      <c r="L983">
        <f ca="1">VLOOKUP($H983,'Raw data'!$A$3:$L$1417,3,FALSE)</f>
        <v>33.32</v>
      </c>
      <c r="M983">
        <f ca="1">VLOOKUP($H983,'Raw data'!$A$3:$L$1417,4,FALSE)</f>
        <v>29.44</v>
      </c>
      <c r="N983">
        <f ca="1">VLOOKUP($H983,'Raw data'!$A$3:$L$1417,2,FALSE)</f>
        <v>36.75</v>
      </c>
      <c r="O983">
        <f ca="1">VLOOKUP($H983,'Raw data'!$A$3:$L$1417,10,FALSE)</f>
        <v>24.65</v>
      </c>
      <c r="P983">
        <f ca="1">VLOOKUP($H983,'Raw data'!$M$3:$N$1243,2,FALSE)</f>
        <v>26.08</v>
      </c>
    </row>
    <row r="984" spans="1:16" x14ac:dyDescent="0.2">
      <c r="A984" s="13">
        <v>36862</v>
      </c>
      <c r="B984">
        <v>58.55</v>
      </c>
      <c r="E984" s="13">
        <f t="shared" si="61"/>
        <v>37134</v>
      </c>
      <c r="F984">
        <f t="shared" si="60"/>
        <v>39.51</v>
      </c>
      <c r="H984" s="13">
        <f t="shared" ca="1" si="62"/>
        <v>37158</v>
      </c>
      <c r="I984" t="e">
        <f t="shared" ca="1" si="63"/>
        <v>#N/A</v>
      </c>
      <c r="J984">
        <f ca="1">VLOOKUP(H984,'Raw data'!$A$3:$L$1417,5,FALSE)</f>
        <v>19.190000000000001</v>
      </c>
      <c r="K984">
        <f ca="1">VLOOKUP($H984,'Raw data'!$A$3:$L$1417,10,FALSE)</f>
        <v>25.41</v>
      </c>
      <c r="L984">
        <f ca="1">VLOOKUP($H984,'Raw data'!$A$3:$L$1417,3,FALSE)</f>
        <v>34.69</v>
      </c>
      <c r="M984">
        <f ca="1">VLOOKUP($H984,'Raw data'!$A$3:$L$1417,4,FALSE)</f>
        <v>30.95</v>
      </c>
      <c r="N984">
        <f ca="1">VLOOKUP($H984,'Raw data'!$A$3:$L$1417,2,FALSE)</f>
        <v>38.33</v>
      </c>
      <c r="O984">
        <f ca="1">VLOOKUP($H984,'Raw data'!$A$3:$L$1417,10,FALSE)</f>
        <v>25.41</v>
      </c>
      <c r="P984">
        <f ca="1">VLOOKUP($H984,'Raw data'!$M$3:$N$1243,2,FALSE)</f>
        <v>26.98</v>
      </c>
    </row>
    <row r="985" spans="1:16" x14ac:dyDescent="0.2">
      <c r="A985" s="13">
        <v>36863</v>
      </c>
      <c r="B985">
        <v>58.55</v>
      </c>
      <c r="E985" s="13">
        <f t="shared" si="61"/>
        <v>37138</v>
      </c>
      <c r="F985">
        <f t="shared" si="60"/>
        <v>43.37</v>
      </c>
      <c r="H985" s="13">
        <f t="shared" ca="1" si="62"/>
        <v>37160</v>
      </c>
      <c r="I985" t="e">
        <f t="shared" ca="1" si="63"/>
        <v>#N/A</v>
      </c>
      <c r="J985">
        <f ca="1">VLOOKUP(H985,'Raw data'!$A$3:$L$1417,5,FALSE)</f>
        <v>17.309999999999999</v>
      </c>
      <c r="K985">
        <f ca="1">VLOOKUP($H985,'Raw data'!$A$3:$L$1417,10,FALSE)</f>
        <v>23.17</v>
      </c>
      <c r="L985">
        <f ca="1">VLOOKUP($H985,'Raw data'!$A$3:$L$1417,3,FALSE)</f>
        <v>32.770000000000003</v>
      </c>
      <c r="M985">
        <f ca="1">VLOOKUP($H985,'Raw data'!$A$3:$L$1417,4,FALSE)</f>
        <v>29.24</v>
      </c>
      <c r="N985">
        <f ca="1">VLOOKUP($H985,'Raw data'!$A$3:$L$1417,2,FALSE)</f>
        <v>35.090000000000003</v>
      </c>
      <c r="O985">
        <f ca="1">VLOOKUP($H985,'Raw data'!$A$3:$L$1417,10,FALSE)</f>
        <v>23.17</v>
      </c>
      <c r="P985">
        <f ca="1">VLOOKUP($H985,'Raw data'!$M$3:$N$1243,2,FALSE)</f>
        <v>25.14</v>
      </c>
    </row>
    <row r="986" spans="1:16" x14ac:dyDescent="0.2">
      <c r="A986" s="13">
        <v>36864</v>
      </c>
      <c r="B986">
        <v>62.42</v>
      </c>
      <c r="E986" s="13">
        <f t="shared" si="61"/>
        <v>37139</v>
      </c>
      <c r="F986">
        <f t="shared" si="60"/>
        <v>41.59</v>
      </c>
      <c r="H986" s="13">
        <f t="shared" ca="1" si="62"/>
        <v>37162</v>
      </c>
      <c r="I986" t="e">
        <f t="shared" ca="1" si="63"/>
        <v>#N/A</v>
      </c>
      <c r="J986" t="e">
        <f ca="1">VLOOKUP(H986,'Raw data'!$A$3:$L$1417,5,FALSE)</f>
        <v>#N/A</v>
      </c>
      <c r="K986" t="e">
        <f ca="1">VLOOKUP($H986,'Raw data'!$A$3:$L$1417,10,FALSE)</f>
        <v>#N/A</v>
      </c>
      <c r="L986" t="e">
        <f ca="1">VLOOKUP($H986,'Raw data'!$A$3:$L$1417,3,FALSE)</f>
        <v>#N/A</v>
      </c>
      <c r="M986" t="e">
        <f ca="1">VLOOKUP($H986,'Raw data'!$A$3:$L$1417,4,FALSE)</f>
        <v>#N/A</v>
      </c>
      <c r="N986" t="e">
        <f ca="1">VLOOKUP($H986,'Raw data'!$A$3:$L$1417,2,FALSE)</f>
        <v>#N/A</v>
      </c>
      <c r="O986" t="e">
        <f ca="1">VLOOKUP($H986,'Raw data'!$A$3:$L$1417,10,FALSE)</f>
        <v>#N/A</v>
      </c>
      <c r="P986" t="e">
        <f ca="1">VLOOKUP($H986,'Raw data'!$M$3:$N$1243,2,FALSE)</f>
        <v>#N/A</v>
      </c>
    </row>
    <row r="987" spans="1:16" x14ac:dyDescent="0.2">
      <c r="A987" s="13">
        <v>36865</v>
      </c>
      <c r="B987">
        <v>67.14</v>
      </c>
      <c r="E987" s="13">
        <f t="shared" si="61"/>
        <v>37140</v>
      </c>
      <c r="F987">
        <f t="shared" si="60"/>
        <v>40.130000000000003</v>
      </c>
      <c r="H987" s="13">
        <f t="shared" ca="1" si="62"/>
        <v>37166</v>
      </c>
      <c r="I987" t="e">
        <f t="shared" ca="1" si="63"/>
        <v>#N/A</v>
      </c>
      <c r="J987" t="e">
        <f ca="1">VLOOKUP(H987,'Raw data'!$A$3:$L$1417,5,FALSE)</f>
        <v>#N/A</v>
      </c>
      <c r="K987" t="e">
        <f ca="1">VLOOKUP($H987,'Raw data'!$A$3:$L$1417,10,FALSE)</f>
        <v>#N/A</v>
      </c>
      <c r="L987" t="e">
        <f ca="1">VLOOKUP($H987,'Raw data'!$A$3:$L$1417,3,FALSE)</f>
        <v>#N/A</v>
      </c>
      <c r="M987" t="e">
        <f ca="1">VLOOKUP($H987,'Raw data'!$A$3:$L$1417,4,FALSE)</f>
        <v>#N/A</v>
      </c>
      <c r="N987" t="e">
        <f ca="1">VLOOKUP($H987,'Raw data'!$A$3:$L$1417,2,FALSE)</f>
        <v>#N/A</v>
      </c>
      <c r="O987" t="e">
        <f ca="1">VLOOKUP($H987,'Raw data'!$A$3:$L$1417,10,FALSE)</f>
        <v>#N/A</v>
      </c>
      <c r="P987" t="e">
        <f ca="1">VLOOKUP($H987,'Raw data'!$M$3:$N$1243,2,FALSE)</f>
        <v>#N/A</v>
      </c>
    </row>
    <row r="988" spans="1:16" x14ac:dyDescent="0.2">
      <c r="A988" s="13">
        <v>36866</v>
      </c>
      <c r="B988">
        <v>74.239999999999995</v>
      </c>
      <c r="E988" s="13">
        <f t="shared" si="61"/>
        <v>37141</v>
      </c>
      <c r="F988">
        <f t="shared" si="60"/>
        <v>43.87</v>
      </c>
      <c r="H988" s="13">
        <f t="shared" ca="1" si="62"/>
        <v>37168</v>
      </c>
      <c r="I988" t="e">
        <f t="shared" ca="1" si="63"/>
        <v>#N/A</v>
      </c>
      <c r="J988" t="e">
        <f ca="1">VLOOKUP(H988,'Raw data'!$A$3:$L$1417,5,FALSE)</f>
        <v>#N/A</v>
      </c>
      <c r="K988" t="e">
        <f ca="1">VLOOKUP($H988,'Raw data'!$A$3:$L$1417,10,FALSE)</f>
        <v>#N/A</v>
      </c>
      <c r="L988" t="e">
        <f ca="1">VLOOKUP($H988,'Raw data'!$A$3:$L$1417,3,FALSE)</f>
        <v>#N/A</v>
      </c>
      <c r="M988" t="e">
        <f ca="1">VLOOKUP($H988,'Raw data'!$A$3:$L$1417,4,FALSE)</f>
        <v>#N/A</v>
      </c>
      <c r="N988" t="e">
        <f ca="1">VLOOKUP($H988,'Raw data'!$A$3:$L$1417,2,FALSE)</f>
        <v>#N/A</v>
      </c>
      <c r="O988" t="e">
        <f ca="1">VLOOKUP($H988,'Raw data'!$A$3:$L$1417,10,FALSE)</f>
        <v>#N/A</v>
      </c>
      <c r="P988" t="e">
        <f ca="1">VLOOKUP($H988,'Raw data'!$M$3:$N$1243,2,FALSE)</f>
        <v>#N/A</v>
      </c>
    </row>
    <row r="989" spans="1:16" x14ac:dyDescent="0.2">
      <c r="A989" s="13">
        <v>36867</v>
      </c>
      <c r="B989">
        <v>136.34</v>
      </c>
      <c r="E989" s="13">
        <f t="shared" si="61"/>
        <v>37144</v>
      </c>
      <c r="F989">
        <f t="shared" si="60"/>
        <v>44.82</v>
      </c>
      <c r="H989" s="13">
        <f t="shared" ca="1" si="62"/>
        <v>37172</v>
      </c>
      <c r="I989" t="e">
        <f t="shared" ca="1" si="63"/>
        <v>#N/A</v>
      </c>
      <c r="J989" t="e">
        <f ca="1">VLOOKUP(H989,'Raw data'!$A$3:$L$1417,5,FALSE)</f>
        <v>#N/A</v>
      </c>
      <c r="K989" t="e">
        <f ca="1">VLOOKUP($H989,'Raw data'!$A$3:$L$1417,10,FALSE)</f>
        <v>#N/A</v>
      </c>
      <c r="L989" t="e">
        <f ca="1">VLOOKUP($H989,'Raw data'!$A$3:$L$1417,3,FALSE)</f>
        <v>#N/A</v>
      </c>
      <c r="M989" t="e">
        <f ca="1">VLOOKUP($H989,'Raw data'!$A$3:$L$1417,4,FALSE)</f>
        <v>#N/A</v>
      </c>
      <c r="N989" t="e">
        <f ca="1">VLOOKUP($H989,'Raw data'!$A$3:$L$1417,2,FALSE)</f>
        <v>#N/A</v>
      </c>
      <c r="O989" t="e">
        <f ca="1">VLOOKUP($H989,'Raw data'!$A$3:$L$1417,10,FALSE)</f>
        <v>#N/A</v>
      </c>
      <c r="P989" t="e">
        <f ca="1">VLOOKUP($H989,'Raw data'!$M$3:$N$1243,2,FALSE)</f>
        <v>#N/A</v>
      </c>
    </row>
    <row r="990" spans="1:16" x14ac:dyDescent="0.2">
      <c r="A990" s="13">
        <v>36868</v>
      </c>
      <c r="B990">
        <v>83.05</v>
      </c>
      <c r="E990" s="13">
        <f t="shared" si="61"/>
        <v>37145</v>
      </c>
      <c r="F990">
        <f t="shared" si="60"/>
        <v>45.05</v>
      </c>
      <c r="H990" s="13">
        <f t="shared" ca="1" si="62"/>
        <v>37174</v>
      </c>
      <c r="I990" t="e">
        <f t="shared" ca="1" si="63"/>
        <v>#N/A</v>
      </c>
      <c r="J990" t="e">
        <f ca="1">VLOOKUP(H990,'Raw data'!$A$3:$L$1417,5,FALSE)</f>
        <v>#N/A</v>
      </c>
      <c r="K990" t="e">
        <f ca="1">VLOOKUP($H990,'Raw data'!$A$3:$L$1417,10,FALSE)</f>
        <v>#N/A</v>
      </c>
      <c r="L990" t="e">
        <f ca="1">VLOOKUP($H990,'Raw data'!$A$3:$L$1417,3,FALSE)</f>
        <v>#N/A</v>
      </c>
      <c r="M990" t="e">
        <f ca="1">VLOOKUP($H990,'Raw data'!$A$3:$L$1417,4,FALSE)</f>
        <v>#N/A</v>
      </c>
      <c r="N990" t="e">
        <f ca="1">VLOOKUP($H990,'Raw data'!$A$3:$L$1417,2,FALSE)</f>
        <v>#N/A</v>
      </c>
      <c r="O990" t="e">
        <f ca="1">VLOOKUP($H990,'Raw data'!$A$3:$L$1417,10,FALSE)</f>
        <v>#N/A</v>
      </c>
      <c r="P990" t="e">
        <f ca="1">VLOOKUP($H990,'Raw data'!$M$3:$N$1243,2,FALSE)</f>
        <v>#N/A</v>
      </c>
    </row>
    <row r="991" spans="1:16" x14ac:dyDescent="0.2">
      <c r="A991" s="13">
        <v>36869</v>
      </c>
      <c r="B991">
        <v>73.75</v>
      </c>
      <c r="E991" s="13">
        <f t="shared" si="61"/>
        <v>37146</v>
      </c>
      <c r="F991">
        <f t="shared" si="60"/>
        <v>37.79</v>
      </c>
      <c r="H991" s="13">
        <f t="shared" ca="1" si="62"/>
        <v>37176</v>
      </c>
      <c r="I991" t="e">
        <f t="shared" ca="1" si="63"/>
        <v>#N/A</v>
      </c>
      <c r="J991" t="e">
        <f ca="1">VLOOKUP(H991,'Raw data'!$A$3:$L$1417,5,FALSE)</f>
        <v>#N/A</v>
      </c>
      <c r="K991" t="e">
        <f ca="1">VLOOKUP($H991,'Raw data'!$A$3:$L$1417,10,FALSE)</f>
        <v>#N/A</v>
      </c>
      <c r="L991" t="e">
        <f ca="1">VLOOKUP($H991,'Raw data'!$A$3:$L$1417,3,FALSE)</f>
        <v>#N/A</v>
      </c>
      <c r="M991" t="e">
        <f ca="1">VLOOKUP($H991,'Raw data'!$A$3:$L$1417,4,FALSE)</f>
        <v>#N/A</v>
      </c>
      <c r="N991" t="e">
        <f ca="1">VLOOKUP($H991,'Raw data'!$A$3:$L$1417,2,FALSE)</f>
        <v>#N/A</v>
      </c>
      <c r="O991" t="e">
        <f ca="1">VLOOKUP($H991,'Raw data'!$A$3:$L$1417,10,FALSE)</f>
        <v>#N/A</v>
      </c>
      <c r="P991" t="e">
        <f ca="1">VLOOKUP($H991,'Raw data'!$M$3:$N$1243,2,FALSE)</f>
        <v>#N/A</v>
      </c>
    </row>
    <row r="992" spans="1:16" x14ac:dyDescent="0.2">
      <c r="A992" s="13">
        <v>36870</v>
      </c>
      <c r="B992">
        <v>73.75</v>
      </c>
      <c r="E992" s="13">
        <f t="shared" si="61"/>
        <v>37147</v>
      </c>
      <c r="F992">
        <f t="shared" si="60"/>
        <v>39.14</v>
      </c>
      <c r="H992" s="13">
        <f t="shared" ca="1" si="62"/>
        <v>37180</v>
      </c>
      <c r="I992" t="e">
        <f t="shared" ca="1" si="63"/>
        <v>#N/A</v>
      </c>
      <c r="J992" t="e">
        <f ca="1">VLOOKUP(H992,'Raw data'!$A$3:$L$1417,5,FALSE)</f>
        <v>#N/A</v>
      </c>
      <c r="K992" t="e">
        <f ca="1">VLOOKUP($H992,'Raw data'!$A$3:$L$1417,10,FALSE)</f>
        <v>#N/A</v>
      </c>
      <c r="L992" t="e">
        <f ca="1">VLOOKUP($H992,'Raw data'!$A$3:$L$1417,3,FALSE)</f>
        <v>#N/A</v>
      </c>
      <c r="M992" t="e">
        <f ca="1">VLOOKUP($H992,'Raw data'!$A$3:$L$1417,4,FALSE)</f>
        <v>#N/A</v>
      </c>
      <c r="N992" t="e">
        <f ca="1">VLOOKUP($H992,'Raw data'!$A$3:$L$1417,2,FALSE)</f>
        <v>#N/A</v>
      </c>
      <c r="O992" t="e">
        <f ca="1">VLOOKUP($H992,'Raw data'!$A$3:$L$1417,10,FALSE)</f>
        <v>#N/A</v>
      </c>
      <c r="P992" t="e">
        <f ca="1">VLOOKUP($H992,'Raw data'!$M$3:$N$1243,2,FALSE)</f>
        <v>#N/A</v>
      </c>
    </row>
    <row r="993" spans="1:16" x14ac:dyDescent="0.2">
      <c r="A993" s="13">
        <v>36871</v>
      </c>
      <c r="B993">
        <v>74</v>
      </c>
      <c r="E993" s="13">
        <f t="shared" si="61"/>
        <v>37148</v>
      </c>
      <c r="F993">
        <f t="shared" si="60"/>
        <v>38.880000000000003</v>
      </c>
      <c r="H993" s="13">
        <f t="shared" ca="1" si="62"/>
        <v>37182</v>
      </c>
      <c r="I993" t="e">
        <f t="shared" ca="1" si="63"/>
        <v>#N/A</v>
      </c>
      <c r="J993" t="e">
        <f ca="1">VLOOKUP(H993,'Raw data'!$A$3:$L$1417,5,FALSE)</f>
        <v>#N/A</v>
      </c>
      <c r="K993" t="e">
        <f ca="1">VLOOKUP($H993,'Raw data'!$A$3:$L$1417,10,FALSE)</f>
        <v>#N/A</v>
      </c>
      <c r="L993" t="e">
        <f ca="1">VLOOKUP($H993,'Raw data'!$A$3:$L$1417,3,FALSE)</f>
        <v>#N/A</v>
      </c>
      <c r="M993" t="e">
        <f ca="1">VLOOKUP($H993,'Raw data'!$A$3:$L$1417,4,FALSE)</f>
        <v>#N/A</v>
      </c>
      <c r="N993" t="e">
        <f ca="1">VLOOKUP($H993,'Raw data'!$A$3:$L$1417,2,FALSE)</f>
        <v>#N/A</v>
      </c>
      <c r="O993" t="e">
        <f ca="1">VLOOKUP($H993,'Raw data'!$A$3:$L$1417,10,FALSE)</f>
        <v>#N/A</v>
      </c>
      <c r="P993" t="e">
        <f ca="1">VLOOKUP($H993,'Raw data'!$M$3:$N$1243,2,FALSE)</f>
        <v>#N/A</v>
      </c>
    </row>
    <row r="994" spans="1:16" x14ac:dyDescent="0.2">
      <c r="A994" s="13">
        <v>36872</v>
      </c>
      <c r="B994">
        <v>94.31</v>
      </c>
      <c r="E994" s="13">
        <f t="shared" si="61"/>
        <v>37151</v>
      </c>
      <c r="F994">
        <f t="shared" si="60"/>
        <v>41.75</v>
      </c>
      <c r="H994" s="13">
        <f t="shared" ca="1" si="62"/>
        <v>37186</v>
      </c>
      <c r="I994" t="e">
        <f t="shared" ca="1" si="63"/>
        <v>#N/A</v>
      </c>
      <c r="J994" t="e">
        <f ca="1">VLOOKUP(H994,'Raw data'!$A$3:$L$1417,5,FALSE)</f>
        <v>#N/A</v>
      </c>
      <c r="K994" t="e">
        <f ca="1">VLOOKUP($H994,'Raw data'!$A$3:$L$1417,10,FALSE)</f>
        <v>#N/A</v>
      </c>
      <c r="L994" t="e">
        <f ca="1">VLOOKUP($H994,'Raw data'!$A$3:$L$1417,3,FALSE)</f>
        <v>#N/A</v>
      </c>
      <c r="M994" t="e">
        <f ca="1">VLOOKUP($H994,'Raw data'!$A$3:$L$1417,4,FALSE)</f>
        <v>#N/A</v>
      </c>
      <c r="N994" t="e">
        <f ca="1">VLOOKUP($H994,'Raw data'!$A$3:$L$1417,2,FALSE)</f>
        <v>#N/A</v>
      </c>
      <c r="O994" t="e">
        <f ca="1">VLOOKUP($H994,'Raw data'!$A$3:$L$1417,10,FALSE)</f>
        <v>#N/A</v>
      </c>
      <c r="P994" t="e">
        <f ca="1">VLOOKUP($H994,'Raw data'!$M$3:$N$1243,2,FALSE)</f>
        <v>#N/A</v>
      </c>
    </row>
    <row r="995" spans="1:16" x14ac:dyDescent="0.2">
      <c r="A995" s="13">
        <v>36873</v>
      </c>
      <c r="B995">
        <v>92.5</v>
      </c>
      <c r="E995" s="13">
        <f t="shared" si="61"/>
        <v>37152</v>
      </c>
      <c r="F995">
        <f t="shared" si="60"/>
        <v>38.67</v>
      </c>
      <c r="H995" s="13">
        <f t="shared" ca="1" si="62"/>
        <v>37188</v>
      </c>
      <c r="I995" t="e">
        <f t="shared" ca="1" si="63"/>
        <v>#N/A</v>
      </c>
      <c r="J995" t="e">
        <f ca="1">VLOOKUP(H995,'Raw data'!$A$3:$L$1417,5,FALSE)</f>
        <v>#N/A</v>
      </c>
      <c r="K995" t="e">
        <f ca="1">VLOOKUP($H995,'Raw data'!$A$3:$L$1417,10,FALSE)</f>
        <v>#N/A</v>
      </c>
      <c r="L995" t="e">
        <f ca="1">VLOOKUP($H995,'Raw data'!$A$3:$L$1417,3,FALSE)</f>
        <v>#N/A</v>
      </c>
      <c r="M995" t="e">
        <f ca="1">VLOOKUP($H995,'Raw data'!$A$3:$L$1417,4,FALSE)</f>
        <v>#N/A</v>
      </c>
      <c r="N995" t="e">
        <f ca="1">VLOOKUP($H995,'Raw data'!$A$3:$L$1417,2,FALSE)</f>
        <v>#N/A</v>
      </c>
      <c r="O995" t="e">
        <f ca="1">VLOOKUP($H995,'Raw data'!$A$3:$L$1417,10,FALSE)</f>
        <v>#N/A</v>
      </c>
      <c r="P995" t="e">
        <f ca="1">VLOOKUP($H995,'Raw data'!$M$3:$N$1243,2,FALSE)</f>
        <v>#N/A</v>
      </c>
    </row>
    <row r="996" spans="1:16" x14ac:dyDescent="0.2">
      <c r="A996" s="13">
        <v>36874</v>
      </c>
      <c r="B996">
        <v>100.58</v>
      </c>
      <c r="E996" s="13">
        <f t="shared" si="61"/>
        <v>37153</v>
      </c>
      <c r="F996" t="e">
        <f t="shared" si="60"/>
        <v>#N/A</v>
      </c>
      <c r="H996" s="13">
        <f t="shared" ca="1" si="62"/>
        <v>37190</v>
      </c>
      <c r="I996" t="e">
        <f t="shared" ca="1" si="63"/>
        <v>#N/A</v>
      </c>
      <c r="J996" t="e">
        <f ca="1">VLOOKUP(H996,'Raw data'!$A$3:$L$1417,5,FALSE)</f>
        <v>#N/A</v>
      </c>
      <c r="K996" t="e">
        <f ca="1">VLOOKUP($H996,'Raw data'!$A$3:$L$1417,10,FALSE)</f>
        <v>#N/A</v>
      </c>
      <c r="L996" t="e">
        <f ca="1">VLOOKUP($H996,'Raw data'!$A$3:$L$1417,3,FALSE)</f>
        <v>#N/A</v>
      </c>
      <c r="M996" t="e">
        <f ca="1">VLOOKUP($H996,'Raw data'!$A$3:$L$1417,4,FALSE)</f>
        <v>#N/A</v>
      </c>
      <c r="N996" t="e">
        <f ca="1">VLOOKUP($H996,'Raw data'!$A$3:$L$1417,2,FALSE)</f>
        <v>#N/A</v>
      </c>
      <c r="O996" t="e">
        <f ca="1">VLOOKUP($H996,'Raw data'!$A$3:$L$1417,10,FALSE)</f>
        <v>#N/A</v>
      </c>
      <c r="P996" t="e">
        <f ca="1">VLOOKUP($H996,'Raw data'!$M$3:$N$1243,2,FALSE)</f>
        <v>#N/A</v>
      </c>
    </row>
    <row r="997" spans="1:16" x14ac:dyDescent="0.2">
      <c r="A997" s="13">
        <v>36875</v>
      </c>
      <c r="B997">
        <v>77.2</v>
      </c>
      <c r="E997" s="13">
        <f t="shared" si="61"/>
        <v>37154</v>
      </c>
      <c r="F997" t="e">
        <f t="shared" si="60"/>
        <v>#N/A</v>
      </c>
      <c r="H997" s="13">
        <f t="shared" ca="1" si="62"/>
        <v>37194</v>
      </c>
      <c r="I997" t="e">
        <f t="shared" ca="1" si="63"/>
        <v>#N/A</v>
      </c>
      <c r="J997" t="e">
        <f ca="1">VLOOKUP(H997,'Raw data'!$A$3:$L$1417,5,FALSE)</f>
        <v>#N/A</v>
      </c>
      <c r="K997" t="e">
        <f ca="1">VLOOKUP($H997,'Raw data'!$A$3:$L$1417,10,FALSE)</f>
        <v>#N/A</v>
      </c>
      <c r="L997" t="e">
        <f ca="1">VLOOKUP($H997,'Raw data'!$A$3:$L$1417,3,FALSE)</f>
        <v>#N/A</v>
      </c>
      <c r="M997" t="e">
        <f ca="1">VLOOKUP($H997,'Raw data'!$A$3:$L$1417,4,FALSE)</f>
        <v>#N/A</v>
      </c>
      <c r="N997" t="e">
        <f ca="1">VLOOKUP($H997,'Raw data'!$A$3:$L$1417,2,FALSE)</f>
        <v>#N/A</v>
      </c>
      <c r="O997" t="e">
        <f ca="1">VLOOKUP($H997,'Raw data'!$A$3:$L$1417,10,FALSE)</f>
        <v>#N/A</v>
      </c>
      <c r="P997" t="e">
        <f ca="1">VLOOKUP($H997,'Raw data'!$M$3:$N$1243,2,FALSE)</f>
        <v>#N/A</v>
      </c>
    </row>
    <row r="998" spans="1:16" x14ac:dyDescent="0.2">
      <c r="A998" s="13">
        <v>36876</v>
      </c>
      <c r="B998">
        <v>72</v>
      </c>
      <c r="E998" s="13">
        <f t="shared" si="61"/>
        <v>37155</v>
      </c>
      <c r="F998" t="e">
        <f t="shared" si="60"/>
        <v>#N/A</v>
      </c>
      <c r="H998" s="13">
        <f t="shared" ca="1" si="62"/>
        <v>37196</v>
      </c>
      <c r="I998" t="e">
        <f t="shared" ca="1" si="63"/>
        <v>#N/A</v>
      </c>
      <c r="J998" t="e">
        <f ca="1">VLOOKUP(H998,'Raw data'!$A$3:$L$1417,5,FALSE)</f>
        <v>#N/A</v>
      </c>
      <c r="K998" t="e">
        <f ca="1">VLOOKUP($H998,'Raw data'!$A$3:$L$1417,10,FALSE)</f>
        <v>#N/A</v>
      </c>
      <c r="L998" t="e">
        <f ca="1">VLOOKUP($H998,'Raw data'!$A$3:$L$1417,3,FALSE)</f>
        <v>#N/A</v>
      </c>
      <c r="M998" t="e">
        <f ca="1">VLOOKUP($H998,'Raw data'!$A$3:$L$1417,4,FALSE)</f>
        <v>#N/A</v>
      </c>
      <c r="N998" t="e">
        <f ca="1">VLOOKUP($H998,'Raw data'!$A$3:$L$1417,2,FALSE)</f>
        <v>#N/A</v>
      </c>
      <c r="O998" t="e">
        <f ca="1">VLOOKUP($H998,'Raw data'!$A$3:$L$1417,10,FALSE)</f>
        <v>#N/A</v>
      </c>
      <c r="P998" t="e">
        <f ca="1">VLOOKUP($H998,'Raw data'!$M$3:$N$1243,2,FALSE)</f>
        <v>#N/A</v>
      </c>
    </row>
    <row r="999" spans="1:16" x14ac:dyDescent="0.2">
      <c r="A999" s="13">
        <v>36877</v>
      </c>
      <c r="B999">
        <v>72</v>
      </c>
      <c r="E999" s="13">
        <f t="shared" si="61"/>
        <v>37158</v>
      </c>
      <c r="F999" t="e">
        <f t="shared" si="60"/>
        <v>#N/A</v>
      </c>
      <c r="H999" s="13">
        <f t="shared" ca="1" si="62"/>
        <v>37200</v>
      </c>
      <c r="I999" t="e">
        <f t="shared" ca="1" si="63"/>
        <v>#N/A</v>
      </c>
      <c r="J999" t="e">
        <f ca="1">VLOOKUP(H999,'Raw data'!$A$3:$L$1417,5,FALSE)</f>
        <v>#N/A</v>
      </c>
      <c r="K999" t="e">
        <f ca="1">VLOOKUP($H999,'Raw data'!$A$3:$L$1417,10,FALSE)</f>
        <v>#N/A</v>
      </c>
      <c r="L999" t="e">
        <f ca="1">VLOOKUP($H999,'Raw data'!$A$3:$L$1417,3,FALSE)</f>
        <v>#N/A</v>
      </c>
      <c r="M999" t="e">
        <f ca="1">VLOOKUP($H999,'Raw data'!$A$3:$L$1417,4,FALSE)</f>
        <v>#N/A</v>
      </c>
      <c r="N999" t="e">
        <f ca="1">VLOOKUP($H999,'Raw data'!$A$3:$L$1417,2,FALSE)</f>
        <v>#N/A</v>
      </c>
      <c r="O999" t="e">
        <f ca="1">VLOOKUP($H999,'Raw data'!$A$3:$L$1417,10,FALSE)</f>
        <v>#N/A</v>
      </c>
      <c r="P999" t="e">
        <f ca="1">VLOOKUP($H999,'Raw data'!$M$3:$N$1243,2,FALSE)</f>
        <v>#N/A</v>
      </c>
    </row>
    <row r="1000" spans="1:16" x14ac:dyDescent="0.2">
      <c r="A1000" s="13">
        <v>36878</v>
      </c>
      <c r="B1000">
        <v>79.349999999999994</v>
      </c>
      <c r="E1000" s="13">
        <f t="shared" si="61"/>
        <v>37159</v>
      </c>
      <c r="F1000" t="e">
        <f t="shared" si="60"/>
        <v>#N/A</v>
      </c>
      <c r="H1000" s="13" t="e">
        <f t="shared" ca="1" si="62"/>
        <v>#N/A</v>
      </c>
      <c r="I1000" t="e">
        <f t="shared" ca="1" si="63"/>
        <v>#N/A</v>
      </c>
      <c r="J1000" t="e">
        <f ca="1">VLOOKUP(H1000,'Raw data'!$A$3:$L$1417,5,FALSE)</f>
        <v>#N/A</v>
      </c>
      <c r="K1000" t="e">
        <f ca="1">VLOOKUP($H1000,'Raw data'!$A$3:$L$1417,10,FALSE)</f>
        <v>#N/A</v>
      </c>
      <c r="L1000" t="e">
        <f ca="1">VLOOKUP($H1000,'Raw data'!$A$3:$L$1417,3,FALSE)</f>
        <v>#N/A</v>
      </c>
      <c r="M1000" t="e">
        <f ca="1">VLOOKUP($H1000,'Raw data'!$A$3:$L$1417,4,FALSE)</f>
        <v>#N/A</v>
      </c>
      <c r="N1000" t="e">
        <f ca="1">VLOOKUP($H1000,'Raw data'!$A$3:$L$1417,2,FALSE)</f>
        <v>#N/A</v>
      </c>
      <c r="O1000" t="e">
        <f ca="1">VLOOKUP($H1000,'Raw data'!$A$3:$L$1417,10,FALSE)</f>
        <v>#N/A</v>
      </c>
      <c r="P1000" t="e">
        <f ca="1">VLOOKUP($H1000,'Raw data'!$M$3:$N$1243,2,FALSE)</f>
        <v>#N/A</v>
      </c>
    </row>
    <row r="1001" spans="1:16" x14ac:dyDescent="0.2">
      <c r="A1001" s="13">
        <v>36879</v>
      </c>
      <c r="B1001">
        <v>81.66</v>
      </c>
      <c r="E1001" s="13">
        <f t="shared" si="61"/>
        <v>37160</v>
      </c>
      <c r="F1001" t="e">
        <f t="shared" si="60"/>
        <v>#N/A</v>
      </c>
      <c r="H1001" s="13" t="e">
        <f t="shared" ca="1" si="62"/>
        <v>#N/A</v>
      </c>
      <c r="I1001" t="e">
        <f t="shared" ca="1" si="63"/>
        <v>#N/A</v>
      </c>
      <c r="J1001" t="e">
        <f ca="1">VLOOKUP(H1001,'Raw data'!$A$3:$L$1417,5,FALSE)</f>
        <v>#N/A</v>
      </c>
      <c r="K1001" t="e">
        <f ca="1">VLOOKUP($H1001,'Raw data'!$A$3:$L$1417,10,FALSE)</f>
        <v>#N/A</v>
      </c>
      <c r="L1001" t="e">
        <f ca="1">VLOOKUP($H1001,'Raw data'!$A$3:$L$1417,3,FALSE)</f>
        <v>#N/A</v>
      </c>
      <c r="M1001" t="e">
        <f ca="1">VLOOKUP($H1001,'Raw data'!$A$3:$L$1417,4,FALSE)</f>
        <v>#N/A</v>
      </c>
      <c r="N1001" t="e">
        <f ca="1">VLOOKUP($H1001,'Raw data'!$A$3:$L$1417,2,FALSE)</f>
        <v>#N/A</v>
      </c>
      <c r="O1001" t="e">
        <f ca="1">VLOOKUP($H1001,'Raw data'!$A$3:$L$1417,10,FALSE)</f>
        <v>#N/A</v>
      </c>
      <c r="P1001" t="e">
        <f ca="1">VLOOKUP($H1001,'Raw data'!$M$3:$N$1243,2,FALSE)</f>
        <v>#N/A</v>
      </c>
    </row>
    <row r="1002" spans="1:16" x14ac:dyDescent="0.2">
      <c r="A1002" s="13">
        <v>36880</v>
      </c>
      <c r="B1002">
        <v>77.849999999999994</v>
      </c>
      <c r="E1002" s="13">
        <f t="shared" si="61"/>
        <v>37161</v>
      </c>
      <c r="F1002" t="e">
        <f t="shared" si="60"/>
        <v>#N/A</v>
      </c>
      <c r="H1002" s="13" t="e">
        <f t="shared" ca="1" si="62"/>
        <v>#N/A</v>
      </c>
      <c r="I1002" t="e">
        <f t="shared" ca="1" si="63"/>
        <v>#N/A</v>
      </c>
      <c r="J1002" t="e">
        <f ca="1">VLOOKUP(H1002,'Raw data'!$A$3:$L$1417,5,FALSE)</f>
        <v>#N/A</v>
      </c>
      <c r="K1002" t="e">
        <f ca="1">VLOOKUP($H1002,'Raw data'!$A$3:$L$1417,10,FALSE)</f>
        <v>#N/A</v>
      </c>
      <c r="L1002" t="e">
        <f ca="1">VLOOKUP($H1002,'Raw data'!$A$3:$L$1417,3,FALSE)</f>
        <v>#N/A</v>
      </c>
      <c r="M1002" t="e">
        <f ca="1">VLOOKUP($H1002,'Raw data'!$A$3:$L$1417,4,FALSE)</f>
        <v>#N/A</v>
      </c>
      <c r="N1002" t="e">
        <f ca="1">VLOOKUP($H1002,'Raw data'!$A$3:$L$1417,2,FALSE)</f>
        <v>#N/A</v>
      </c>
      <c r="O1002" t="e">
        <f ca="1">VLOOKUP($H1002,'Raw data'!$A$3:$L$1417,10,FALSE)</f>
        <v>#N/A</v>
      </c>
      <c r="P1002" t="e">
        <f ca="1">VLOOKUP($H1002,'Raw data'!$M$3:$N$1243,2,FALSE)</f>
        <v>#N/A</v>
      </c>
    </row>
    <row r="1003" spans="1:16" x14ac:dyDescent="0.2">
      <c r="A1003" s="13">
        <v>36881</v>
      </c>
      <c r="B1003">
        <v>79.86</v>
      </c>
      <c r="E1003" s="13">
        <f t="shared" si="61"/>
        <v>37162</v>
      </c>
      <c r="F1003" t="e">
        <f t="shared" si="60"/>
        <v>#N/A</v>
      </c>
      <c r="H1003" s="13" t="e">
        <f t="shared" ca="1" si="62"/>
        <v>#N/A</v>
      </c>
      <c r="I1003" t="e">
        <f t="shared" ca="1" si="63"/>
        <v>#N/A</v>
      </c>
      <c r="J1003" t="e">
        <f ca="1">VLOOKUP(H1003,'Raw data'!$A$3:$L$1417,5,FALSE)</f>
        <v>#N/A</v>
      </c>
      <c r="K1003" t="e">
        <f ca="1">VLOOKUP($H1003,'Raw data'!$A$3:$L$1417,10,FALSE)</f>
        <v>#N/A</v>
      </c>
      <c r="L1003" t="e">
        <f ca="1">VLOOKUP($H1003,'Raw data'!$A$3:$L$1417,3,FALSE)</f>
        <v>#N/A</v>
      </c>
      <c r="M1003" t="e">
        <f ca="1">VLOOKUP($H1003,'Raw data'!$A$3:$L$1417,4,FALSE)</f>
        <v>#N/A</v>
      </c>
      <c r="N1003" t="e">
        <f ca="1">VLOOKUP($H1003,'Raw data'!$A$3:$L$1417,2,FALSE)</f>
        <v>#N/A</v>
      </c>
      <c r="O1003" t="e">
        <f ca="1">VLOOKUP($H1003,'Raw data'!$A$3:$L$1417,10,FALSE)</f>
        <v>#N/A</v>
      </c>
      <c r="P1003" t="e">
        <f ca="1">VLOOKUP($H1003,'Raw data'!$M$3:$N$1243,2,FALSE)</f>
        <v>#N/A</v>
      </c>
    </row>
    <row r="1004" spans="1:16" x14ac:dyDescent="0.2">
      <c r="A1004" s="13">
        <v>36882</v>
      </c>
      <c r="B1004">
        <v>85.97</v>
      </c>
      <c r="E1004" s="13">
        <f t="shared" si="61"/>
        <v>37165</v>
      </c>
      <c r="F1004" t="e">
        <f t="shared" si="60"/>
        <v>#N/A</v>
      </c>
      <c r="H1004" s="13" t="e">
        <f t="shared" ca="1" si="62"/>
        <v>#N/A</v>
      </c>
      <c r="I1004" t="e">
        <f t="shared" ca="1" si="63"/>
        <v>#N/A</v>
      </c>
      <c r="J1004" t="e">
        <f ca="1">VLOOKUP(H1004,'Raw data'!$A$3:$L$1417,5,FALSE)</f>
        <v>#N/A</v>
      </c>
      <c r="K1004" t="e">
        <f ca="1">VLOOKUP($H1004,'Raw data'!$A$3:$L$1417,10,FALSE)</f>
        <v>#N/A</v>
      </c>
      <c r="L1004" t="e">
        <f ca="1">VLOOKUP($H1004,'Raw data'!$A$3:$L$1417,3,FALSE)</f>
        <v>#N/A</v>
      </c>
      <c r="M1004" t="e">
        <f ca="1">VLOOKUP($H1004,'Raw data'!$A$3:$L$1417,4,FALSE)</f>
        <v>#N/A</v>
      </c>
      <c r="N1004" t="e">
        <f ca="1">VLOOKUP($H1004,'Raw data'!$A$3:$L$1417,2,FALSE)</f>
        <v>#N/A</v>
      </c>
      <c r="O1004" t="e">
        <f ca="1">VLOOKUP($H1004,'Raw data'!$A$3:$L$1417,10,FALSE)</f>
        <v>#N/A</v>
      </c>
      <c r="P1004" t="e">
        <f ca="1">VLOOKUP($H1004,'Raw data'!$M$3:$N$1243,2,FALSE)</f>
        <v>#N/A</v>
      </c>
    </row>
    <row r="1005" spans="1:16" x14ac:dyDescent="0.2">
      <c r="A1005" s="13">
        <v>36883</v>
      </c>
      <c r="B1005">
        <v>95.6</v>
      </c>
      <c r="E1005" s="13">
        <f t="shared" si="61"/>
        <v>37166</v>
      </c>
      <c r="F1005" t="e">
        <f t="shared" si="60"/>
        <v>#N/A</v>
      </c>
      <c r="H1005" s="13" t="e">
        <f t="shared" ca="1" si="62"/>
        <v>#N/A</v>
      </c>
      <c r="I1005" t="e">
        <f t="shared" ca="1" si="63"/>
        <v>#N/A</v>
      </c>
      <c r="J1005" t="e">
        <f ca="1">VLOOKUP(H1005,'Raw data'!$A$3:$L$1417,5,FALSE)</f>
        <v>#N/A</v>
      </c>
      <c r="K1005" t="e">
        <f ca="1">VLOOKUP($H1005,'Raw data'!$A$3:$L$1417,10,FALSE)</f>
        <v>#N/A</v>
      </c>
      <c r="L1005" t="e">
        <f ca="1">VLOOKUP($H1005,'Raw data'!$A$3:$L$1417,3,FALSE)</f>
        <v>#N/A</v>
      </c>
      <c r="M1005" t="e">
        <f ca="1">VLOOKUP($H1005,'Raw data'!$A$3:$L$1417,4,FALSE)</f>
        <v>#N/A</v>
      </c>
      <c r="N1005" t="e">
        <f ca="1">VLOOKUP($H1005,'Raw data'!$A$3:$L$1417,2,FALSE)</f>
        <v>#N/A</v>
      </c>
      <c r="O1005" t="e">
        <f ca="1">VLOOKUP($H1005,'Raw data'!$A$3:$L$1417,10,FALSE)</f>
        <v>#N/A</v>
      </c>
      <c r="P1005" t="e">
        <f ca="1">VLOOKUP($H1005,'Raw data'!$M$3:$N$1243,2,FALSE)</f>
        <v>#N/A</v>
      </c>
    </row>
    <row r="1006" spans="1:16" x14ac:dyDescent="0.2">
      <c r="A1006" s="13">
        <v>36884</v>
      </c>
      <c r="B1006">
        <v>95.6</v>
      </c>
      <c r="E1006" s="13">
        <f t="shared" si="61"/>
        <v>37167</v>
      </c>
      <c r="F1006" t="e">
        <f t="shared" si="60"/>
        <v>#N/A</v>
      </c>
      <c r="H1006" s="13" t="e">
        <f t="shared" ca="1" si="62"/>
        <v>#N/A</v>
      </c>
      <c r="I1006" t="e">
        <f t="shared" ca="1" si="63"/>
        <v>#N/A</v>
      </c>
      <c r="J1006" t="e">
        <f ca="1">VLOOKUP(H1006,'Raw data'!$A$3:$L$1417,5,FALSE)</f>
        <v>#N/A</v>
      </c>
      <c r="K1006" t="e">
        <f ca="1">VLOOKUP($H1006,'Raw data'!$A$3:$L$1417,10,FALSE)</f>
        <v>#N/A</v>
      </c>
      <c r="L1006" t="e">
        <f ca="1">VLOOKUP($H1006,'Raw data'!$A$3:$L$1417,3,FALSE)</f>
        <v>#N/A</v>
      </c>
      <c r="M1006" t="e">
        <f ca="1">VLOOKUP($H1006,'Raw data'!$A$3:$L$1417,4,FALSE)</f>
        <v>#N/A</v>
      </c>
      <c r="N1006" t="e">
        <f ca="1">VLOOKUP($H1006,'Raw data'!$A$3:$L$1417,2,FALSE)</f>
        <v>#N/A</v>
      </c>
      <c r="O1006" t="e">
        <f ca="1">VLOOKUP($H1006,'Raw data'!$A$3:$L$1417,10,FALSE)</f>
        <v>#N/A</v>
      </c>
      <c r="P1006" t="e">
        <f ca="1">VLOOKUP($H1006,'Raw data'!$M$3:$N$1243,2,FALSE)</f>
        <v>#N/A</v>
      </c>
    </row>
    <row r="1007" spans="1:16" x14ac:dyDescent="0.2">
      <c r="A1007" s="13">
        <v>36885</v>
      </c>
      <c r="B1007">
        <v>95.6</v>
      </c>
      <c r="E1007" s="13">
        <f t="shared" si="61"/>
        <v>37168</v>
      </c>
      <c r="F1007" t="e">
        <f t="shared" si="60"/>
        <v>#N/A</v>
      </c>
      <c r="H1007" s="13" t="e">
        <f t="shared" ca="1" si="62"/>
        <v>#N/A</v>
      </c>
      <c r="I1007" t="e">
        <f t="shared" ca="1" si="63"/>
        <v>#N/A</v>
      </c>
      <c r="J1007" t="e">
        <f ca="1">VLOOKUP(H1007,'Raw data'!$A$3:$L$1417,5,FALSE)</f>
        <v>#N/A</v>
      </c>
      <c r="K1007" t="e">
        <f ca="1">VLOOKUP($H1007,'Raw data'!$A$3:$L$1417,10,FALSE)</f>
        <v>#N/A</v>
      </c>
      <c r="L1007" t="e">
        <f ca="1">VLOOKUP($H1007,'Raw data'!$A$3:$L$1417,3,FALSE)</f>
        <v>#N/A</v>
      </c>
      <c r="M1007" t="e">
        <f ca="1">VLOOKUP($H1007,'Raw data'!$A$3:$L$1417,4,FALSE)</f>
        <v>#N/A</v>
      </c>
      <c r="N1007" t="e">
        <f ca="1">VLOOKUP($H1007,'Raw data'!$A$3:$L$1417,2,FALSE)</f>
        <v>#N/A</v>
      </c>
      <c r="O1007" t="e">
        <f ca="1">VLOOKUP($H1007,'Raw data'!$A$3:$L$1417,10,FALSE)</f>
        <v>#N/A</v>
      </c>
      <c r="P1007" t="e">
        <f ca="1">VLOOKUP($H1007,'Raw data'!$M$3:$N$1243,2,FALSE)</f>
        <v>#N/A</v>
      </c>
    </row>
    <row r="1008" spans="1:16" x14ac:dyDescent="0.2">
      <c r="A1008" s="13">
        <v>36886</v>
      </c>
      <c r="B1008">
        <v>130</v>
      </c>
      <c r="E1008" s="13">
        <f t="shared" si="61"/>
        <v>37169</v>
      </c>
      <c r="F1008" t="e">
        <f t="shared" si="60"/>
        <v>#N/A</v>
      </c>
      <c r="H1008" s="13" t="e">
        <f t="shared" ca="1" si="62"/>
        <v>#N/A</v>
      </c>
      <c r="I1008" t="e">
        <f t="shared" ca="1" si="63"/>
        <v>#N/A</v>
      </c>
      <c r="J1008" t="e">
        <f ca="1">VLOOKUP(H1008,'Raw data'!$A$3:$L$1417,5,FALSE)</f>
        <v>#N/A</v>
      </c>
      <c r="K1008" t="e">
        <f ca="1">VLOOKUP($H1008,'Raw data'!$A$3:$L$1417,10,FALSE)</f>
        <v>#N/A</v>
      </c>
      <c r="L1008" t="e">
        <f ca="1">VLOOKUP($H1008,'Raw data'!$A$3:$L$1417,3,FALSE)</f>
        <v>#N/A</v>
      </c>
      <c r="M1008" t="e">
        <f ca="1">VLOOKUP($H1008,'Raw data'!$A$3:$L$1417,4,FALSE)</f>
        <v>#N/A</v>
      </c>
      <c r="N1008" t="e">
        <f ca="1">VLOOKUP($H1008,'Raw data'!$A$3:$L$1417,2,FALSE)</f>
        <v>#N/A</v>
      </c>
      <c r="O1008" t="e">
        <f ca="1">VLOOKUP($H1008,'Raw data'!$A$3:$L$1417,10,FALSE)</f>
        <v>#N/A</v>
      </c>
      <c r="P1008" t="e">
        <f ca="1">VLOOKUP($H1008,'Raw data'!$M$3:$N$1243,2,FALSE)</f>
        <v>#N/A</v>
      </c>
    </row>
    <row r="1009" spans="1:16" x14ac:dyDescent="0.2">
      <c r="A1009" s="13">
        <v>36887</v>
      </c>
      <c r="B1009">
        <v>81.67</v>
      </c>
      <c r="E1009" s="13">
        <f t="shared" si="61"/>
        <v>37172</v>
      </c>
      <c r="F1009" t="e">
        <f t="shared" si="60"/>
        <v>#N/A</v>
      </c>
      <c r="H1009" s="13" t="e">
        <f t="shared" ca="1" si="62"/>
        <v>#N/A</v>
      </c>
      <c r="I1009" t="e">
        <f t="shared" ca="1" si="63"/>
        <v>#N/A</v>
      </c>
      <c r="J1009" t="e">
        <f ca="1">VLOOKUP(H1009,'Raw data'!$A$3:$L$1417,5,FALSE)</f>
        <v>#N/A</v>
      </c>
      <c r="K1009" t="e">
        <f ca="1">VLOOKUP($H1009,'Raw data'!$A$3:$L$1417,10,FALSE)</f>
        <v>#N/A</v>
      </c>
      <c r="L1009" t="e">
        <f ca="1">VLOOKUP($H1009,'Raw data'!$A$3:$L$1417,3,FALSE)</f>
        <v>#N/A</v>
      </c>
      <c r="M1009" t="e">
        <f ca="1">VLOOKUP($H1009,'Raw data'!$A$3:$L$1417,4,FALSE)</f>
        <v>#N/A</v>
      </c>
      <c r="N1009" t="e">
        <f ca="1">VLOOKUP($H1009,'Raw data'!$A$3:$L$1417,2,FALSE)</f>
        <v>#N/A</v>
      </c>
      <c r="O1009" t="e">
        <f ca="1">VLOOKUP($H1009,'Raw data'!$A$3:$L$1417,10,FALSE)</f>
        <v>#N/A</v>
      </c>
      <c r="P1009" t="e">
        <f ca="1">VLOOKUP($H1009,'Raw data'!$M$3:$N$1243,2,FALSE)</f>
        <v>#N/A</v>
      </c>
    </row>
    <row r="1010" spans="1:16" x14ac:dyDescent="0.2">
      <c r="A1010" s="13">
        <v>36888</v>
      </c>
      <c r="B1010">
        <v>83.58</v>
      </c>
      <c r="E1010" s="13">
        <f t="shared" si="61"/>
        <v>37173</v>
      </c>
      <c r="F1010" t="e">
        <f t="shared" si="60"/>
        <v>#N/A</v>
      </c>
      <c r="H1010" s="13" t="e">
        <f t="shared" ca="1" si="62"/>
        <v>#N/A</v>
      </c>
      <c r="I1010" t="e">
        <f t="shared" ca="1" si="63"/>
        <v>#N/A</v>
      </c>
      <c r="J1010" t="e">
        <f ca="1">VLOOKUP(H1010,'Raw data'!$A$3:$L$1417,5,FALSE)</f>
        <v>#N/A</v>
      </c>
      <c r="K1010" t="e">
        <f ca="1">VLOOKUP($H1010,'Raw data'!$A$3:$L$1417,10,FALSE)</f>
        <v>#N/A</v>
      </c>
      <c r="L1010" t="e">
        <f ca="1">VLOOKUP($H1010,'Raw data'!$A$3:$L$1417,3,FALSE)</f>
        <v>#N/A</v>
      </c>
      <c r="M1010" t="e">
        <f ca="1">VLOOKUP($H1010,'Raw data'!$A$3:$L$1417,4,FALSE)</f>
        <v>#N/A</v>
      </c>
      <c r="N1010" t="e">
        <f ca="1">VLOOKUP($H1010,'Raw data'!$A$3:$L$1417,2,FALSE)</f>
        <v>#N/A</v>
      </c>
      <c r="O1010" t="e">
        <f ca="1">VLOOKUP($H1010,'Raw data'!$A$3:$L$1417,10,FALSE)</f>
        <v>#N/A</v>
      </c>
      <c r="P1010" t="e">
        <f ca="1">VLOOKUP($H1010,'Raw data'!$M$3:$N$1243,2,FALSE)</f>
        <v>#N/A</v>
      </c>
    </row>
    <row r="1011" spans="1:16" x14ac:dyDescent="0.2">
      <c r="A1011" s="13">
        <v>36889</v>
      </c>
      <c r="B1011">
        <v>79.77</v>
      </c>
      <c r="E1011" s="13">
        <f t="shared" si="61"/>
        <v>37174</v>
      </c>
      <c r="F1011" t="e">
        <f t="shared" si="60"/>
        <v>#N/A</v>
      </c>
      <c r="H1011" s="13" t="e">
        <f t="shared" ca="1" si="62"/>
        <v>#N/A</v>
      </c>
      <c r="I1011" t="e">
        <f t="shared" ca="1" si="63"/>
        <v>#N/A</v>
      </c>
      <c r="J1011" t="e">
        <f ca="1">VLOOKUP(H1011,'Raw data'!$A$3:$L$1417,5,FALSE)</f>
        <v>#N/A</v>
      </c>
      <c r="K1011" t="e">
        <f ca="1">VLOOKUP($H1011,'Raw data'!$A$3:$L$1417,10,FALSE)</f>
        <v>#N/A</v>
      </c>
      <c r="L1011" t="e">
        <f ca="1">VLOOKUP($H1011,'Raw data'!$A$3:$L$1417,3,FALSE)</f>
        <v>#N/A</v>
      </c>
      <c r="M1011" t="e">
        <f ca="1">VLOOKUP($H1011,'Raw data'!$A$3:$L$1417,4,FALSE)</f>
        <v>#N/A</v>
      </c>
      <c r="N1011" t="e">
        <f ca="1">VLOOKUP($H1011,'Raw data'!$A$3:$L$1417,2,FALSE)</f>
        <v>#N/A</v>
      </c>
      <c r="O1011" t="e">
        <f ca="1">VLOOKUP($H1011,'Raw data'!$A$3:$L$1417,10,FALSE)</f>
        <v>#N/A</v>
      </c>
      <c r="P1011" t="e">
        <f ca="1">VLOOKUP($H1011,'Raw data'!$M$3:$N$1243,2,FALSE)</f>
        <v>#N/A</v>
      </c>
    </row>
    <row r="1012" spans="1:16" x14ac:dyDescent="0.2">
      <c r="A1012" s="13">
        <v>36890</v>
      </c>
      <c r="B1012">
        <v>82</v>
      </c>
      <c r="E1012" s="13">
        <f t="shared" si="61"/>
        <v>37175</v>
      </c>
      <c r="F1012" t="e">
        <f t="shared" si="60"/>
        <v>#N/A</v>
      </c>
      <c r="H1012" s="13" t="e">
        <f t="shared" ca="1" si="62"/>
        <v>#N/A</v>
      </c>
      <c r="I1012" t="e">
        <f t="shared" ca="1" si="63"/>
        <v>#N/A</v>
      </c>
      <c r="J1012" t="e">
        <f ca="1">VLOOKUP(H1012,'Raw data'!$A$3:$L$1417,5,FALSE)</f>
        <v>#N/A</v>
      </c>
      <c r="K1012" t="e">
        <f ca="1">VLOOKUP($H1012,'Raw data'!$A$3:$L$1417,10,FALSE)</f>
        <v>#N/A</v>
      </c>
      <c r="L1012" t="e">
        <f ca="1">VLOOKUP($H1012,'Raw data'!$A$3:$L$1417,3,FALSE)</f>
        <v>#N/A</v>
      </c>
      <c r="M1012" t="e">
        <f ca="1">VLOOKUP($H1012,'Raw data'!$A$3:$L$1417,4,FALSE)</f>
        <v>#N/A</v>
      </c>
      <c r="N1012" t="e">
        <f ca="1">VLOOKUP($H1012,'Raw data'!$A$3:$L$1417,2,FALSE)</f>
        <v>#N/A</v>
      </c>
      <c r="O1012" t="e">
        <f ca="1">VLOOKUP($H1012,'Raw data'!$A$3:$L$1417,10,FALSE)</f>
        <v>#N/A</v>
      </c>
      <c r="P1012" t="e">
        <f ca="1">VLOOKUP($H1012,'Raw data'!$M$3:$N$1243,2,FALSE)</f>
        <v>#N/A</v>
      </c>
    </row>
    <row r="1013" spans="1:16" x14ac:dyDescent="0.2">
      <c r="A1013" s="13">
        <v>36891</v>
      </c>
      <c r="B1013">
        <v>82</v>
      </c>
      <c r="E1013" s="13">
        <f t="shared" si="61"/>
        <v>37176</v>
      </c>
      <c r="F1013" t="e">
        <f t="shared" si="60"/>
        <v>#N/A</v>
      </c>
      <c r="H1013" s="13" t="e">
        <f t="shared" ca="1" si="62"/>
        <v>#N/A</v>
      </c>
      <c r="I1013" t="e">
        <f t="shared" ca="1" si="63"/>
        <v>#N/A</v>
      </c>
      <c r="J1013" t="e">
        <f ca="1">VLOOKUP(H1013,'Raw data'!$A$3:$L$1417,5,FALSE)</f>
        <v>#N/A</v>
      </c>
      <c r="K1013" t="e">
        <f ca="1">VLOOKUP($H1013,'Raw data'!$A$3:$L$1417,10,FALSE)</f>
        <v>#N/A</v>
      </c>
      <c r="L1013" t="e">
        <f ca="1">VLOOKUP($H1013,'Raw data'!$A$3:$L$1417,3,FALSE)</f>
        <v>#N/A</v>
      </c>
      <c r="M1013" t="e">
        <f ca="1">VLOOKUP($H1013,'Raw data'!$A$3:$L$1417,4,FALSE)</f>
        <v>#N/A</v>
      </c>
      <c r="N1013" t="e">
        <f ca="1">VLOOKUP($H1013,'Raw data'!$A$3:$L$1417,2,FALSE)</f>
        <v>#N/A</v>
      </c>
      <c r="O1013" t="e">
        <f ca="1">VLOOKUP($H1013,'Raw data'!$A$3:$L$1417,10,FALSE)</f>
        <v>#N/A</v>
      </c>
      <c r="P1013" t="e">
        <f ca="1">VLOOKUP($H1013,'Raw data'!$M$3:$N$1243,2,FALSE)</f>
        <v>#N/A</v>
      </c>
    </row>
    <row r="1014" spans="1:16" x14ac:dyDescent="0.2">
      <c r="A1014" s="13">
        <v>36892</v>
      </c>
      <c r="B1014">
        <v>76.75</v>
      </c>
      <c r="E1014" s="13">
        <f t="shared" si="61"/>
        <v>37179</v>
      </c>
      <c r="F1014" t="e">
        <f t="shared" si="60"/>
        <v>#N/A</v>
      </c>
      <c r="H1014" s="13" t="e">
        <f t="shared" ca="1" si="62"/>
        <v>#N/A</v>
      </c>
      <c r="I1014" t="e">
        <f t="shared" ca="1" si="63"/>
        <v>#N/A</v>
      </c>
      <c r="J1014" t="e">
        <f ca="1">VLOOKUP(H1014,'Raw data'!$A$3:$L$1417,5,FALSE)</f>
        <v>#N/A</v>
      </c>
      <c r="K1014" t="e">
        <f ca="1">VLOOKUP($H1014,'Raw data'!$A$3:$L$1417,10,FALSE)</f>
        <v>#N/A</v>
      </c>
      <c r="L1014" t="e">
        <f ca="1">VLOOKUP($H1014,'Raw data'!$A$3:$L$1417,3,FALSE)</f>
        <v>#N/A</v>
      </c>
      <c r="M1014" t="e">
        <f ca="1">VLOOKUP($H1014,'Raw data'!$A$3:$L$1417,4,FALSE)</f>
        <v>#N/A</v>
      </c>
      <c r="N1014" t="e">
        <f ca="1">VLOOKUP($H1014,'Raw data'!$A$3:$L$1417,2,FALSE)</f>
        <v>#N/A</v>
      </c>
      <c r="O1014" t="e">
        <f ca="1">VLOOKUP($H1014,'Raw data'!$A$3:$L$1417,10,FALSE)</f>
        <v>#N/A</v>
      </c>
      <c r="P1014" t="e">
        <f ca="1">VLOOKUP($H1014,'Raw data'!$M$3:$N$1243,2,FALSE)</f>
        <v>#N/A</v>
      </c>
    </row>
    <row r="1015" spans="1:16" x14ac:dyDescent="0.2">
      <c r="A1015" s="13">
        <v>36893</v>
      </c>
      <c r="B1015">
        <v>102.97</v>
      </c>
      <c r="E1015" s="13">
        <f t="shared" si="61"/>
        <v>37180</v>
      </c>
      <c r="F1015" t="e">
        <f t="shared" si="60"/>
        <v>#N/A</v>
      </c>
      <c r="H1015" s="13" t="e">
        <f t="shared" ca="1" si="62"/>
        <v>#N/A</v>
      </c>
      <c r="I1015" t="e">
        <f t="shared" ca="1" si="63"/>
        <v>#N/A</v>
      </c>
      <c r="J1015" t="e">
        <f ca="1">VLOOKUP(H1015,'Raw data'!$A$3:$L$1417,5,FALSE)</f>
        <v>#N/A</v>
      </c>
      <c r="K1015" t="e">
        <f ca="1">VLOOKUP($H1015,'Raw data'!$A$3:$L$1417,10,FALSE)</f>
        <v>#N/A</v>
      </c>
      <c r="L1015" t="e">
        <f ca="1">VLOOKUP($H1015,'Raw data'!$A$3:$L$1417,3,FALSE)</f>
        <v>#N/A</v>
      </c>
      <c r="M1015" t="e">
        <f ca="1">VLOOKUP($H1015,'Raw data'!$A$3:$L$1417,4,FALSE)</f>
        <v>#N/A</v>
      </c>
      <c r="N1015" t="e">
        <f ca="1">VLOOKUP($H1015,'Raw data'!$A$3:$L$1417,2,FALSE)</f>
        <v>#N/A</v>
      </c>
      <c r="O1015" t="e">
        <f ca="1">VLOOKUP($H1015,'Raw data'!$A$3:$L$1417,10,FALSE)</f>
        <v>#N/A</v>
      </c>
      <c r="P1015" t="e">
        <f ca="1">VLOOKUP($H1015,'Raw data'!$M$3:$N$1243,2,FALSE)</f>
        <v>#N/A</v>
      </c>
    </row>
    <row r="1016" spans="1:16" x14ac:dyDescent="0.2">
      <c r="A1016" s="13">
        <v>36894</v>
      </c>
      <c r="B1016">
        <v>78.489999999999995</v>
      </c>
      <c r="E1016" s="13">
        <f t="shared" si="61"/>
        <v>37181</v>
      </c>
      <c r="F1016" t="e">
        <f t="shared" si="60"/>
        <v>#N/A</v>
      </c>
      <c r="H1016" s="13" t="e">
        <f t="shared" ca="1" si="62"/>
        <v>#N/A</v>
      </c>
      <c r="I1016" t="e">
        <f t="shared" ca="1" si="63"/>
        <v>#N/A</v>
      </c>
      <c r="J1016" t="e">
        <f ca="1">VLOOKUP(H1016,'Raw data'!$A$3:$L$1417,5,FALSE)</f>
        <v>#N/A</v>
      </c>
      <c r="K1016" t="e">
        <f ca="1">VLOOKUP($H1016,'Raw data'!$A$3:$L$1417,10,FALSE)</f>
        <v>#N/A</v>
      </c>
      <c r="L1016" t="e">
        <f ca="1">VLOOKUP($H1016,'Raw data'!$A$3:$L$1417,3,FALSE)</f>
        <v>#N/A</v>
      </c>
      <c r="M1016" t="e">
        <f ca="1">VLOOKUP($H1016,'Raw data'!$A$3:$L$1417,4,FALSE)</f>
        <v>#N/A</v>
      </c>
      <c r="N1016" t="e">
        <f ca="1">VLOOKUP($H1016,'Raw data'!$A$3:$L$1417,2,FALSE)</f>
        <v>#N/A</v>
      </c>
      <c r="O1016" t="e">
        <f ca="1">VLOOKUP($H1016,'Raw data'!$A$3:$L$1417,10,FALSE)</f>
        <v>#N/A</v>
      </c>
      <c r="P1016" t="e">
        <f ca="1">VLOOKUP($H1016,'Raw data'!$M$3:$N$1243,2,FALSE)</f>
        <v>#N/A</v>
      </c>
    </row>
    <row r="1017" spans="1:16" x14ac:dyDescent="0.2">
      <c r="A1017" s="13">
        <v>36895</v>
      </c>
      <c r="B1017">
        <v>74.64</v>
      </c>
      <c r="E1017" s="13">
        <f t="shared" si="61"/>
        <v>37182</v>
      </c>
      <c r="F1017" t="e">
        <f t="shared" si="60"/>
        <v>#N/A</v>
      </c>
      <c r="H1017" s="13" t="e">
        <f t="shared" ca="1" si="62"/>
        <v>#N/A</v>
      </c>
      <c r="I1017" t="e">
        <f t="shared" ca="1" si="63"/>
        <v>#N/A</v>
      </c>
      <c r="J1017" t="e">
        <f ca="1">VLOOKUP(H1017,'Raw data'!$A$3:$L$1417,5,FALSE)</f>
        <v>#N/A</v>
      </c>
      <c r="K1017" t="e">
        <f ca="1">VLOOKUP($H1017,'Raw data'!$A$3:$L$1417,10,FALSE)</f>
        <v>#N/A</v>
      </c>
      <c r="L1017" t="e">
        <f ca="1">VLOOKUP($H1017,'Raw data'!$A$3:$L$1417,3,FALSE)</f>
        <v>#N/A</v>
      </c>
      <c r="M1017" t="e">
        <f ca="1">VLOOKUP($H1017,'Raw data'!$A$3:$L$1417,4,FALSE)</f>
        <v>#N/A</v>
      </c>
      <c r="N1017" t="e">
        <f ca="1">VLOOKUP($H1017,'Raw data'!$A$3:$L$1417,2,FALSE)</f>
        <v>#N/A</v>
      </c>
      <c r="O1017" t="e">
        <f ca="1">VLOOKUP($H1017,'Raw data'!$A$3:$L$1417,10,FALSE)</f>
        <v>#N/A</v>
      </c>
      <c r="P1017" t="e">
        <f ca="1">VLOOKUP($H1017,'Raw data'!$M$3:$N$1243,2,FALSE)</f>
        <v>#N/A</v>
      </c>
    </row>
    <row r="1018" spans="1:16" x14ac:dyDescent="0.2">
      <c r="A1018" s="13">
        <v>36896</v>
      </c>
      <c r="B1018">
        <v>77.95</v>
      </c>
      <c r="E1018" s="13">
        <f t="shared" si="61"/>
        <v>37183</v>
      </c>
      <c r="F1018" t="e">
        <f t="shared" si="60"/>
        <v>#N/A</v>
      </c>
      <c r="H1018" s="13" t="e">
        <f t="shared" ca="1" si="62"/>
        <v>#N/A</v>
      </c>
      <c r="I1018" t="e">
        <f t="shared" ca="1" si="63"/>
        <v>#N/A</v>
      </c>
      <c r="J1018" t="e">
        <f ca="1">VLOOKUP(H1018,'Raw data'!$A$3:$L$1417,5,FALSE)</f>
        <v>#N/A</v>
      </c>
      <c r="K1018" t="e">
        <f ca="1">VLOOKUP($H1018,'Raw data'!$A$3:$L$1417,10,FALSE)</f>
        <v>#N/A</v>
      </c>
      <c r="L1018" t="e">
        <f ca="1">VLOOKUP($H1018,'Raw data'!$A$3:$L$1417,3,FALSE)</f>
        <v>#N/A</v>
      </c>
      <c r="M1018" t="e">
        <f ca="1">VLOOKUP($H1018,'Raw data'!$A$3:$L$1417,4,FALSE)</f>
        <v>#N/A</v>
      </c>
      <c r="N1018" t="e">
        <f ca="1">VLOOKUP($H1018,'Raw data'!$A$3:$L$1417,2,FALSE)</f>
        <v>#N/A</v>
      </c>
      <c r="O1018" t="e">
        <f ca="1">VLOOKUP($H1018,'Raw data'!$A$3:$L$1417,10,FALSE)</f>
        <v>#N/A</v>
      </c>
      <c r="P1018" t="e">
        <f ca="1">VLOOKUP($H1018,'Raw data'!$M$3:$N$1243,2,FALSE)</f>
        <v>#N/A</v>
      </c>
    </row>
    <row r="1019" spans="1:16" x14ac:dyDescent="0.2">
      <c r="A1019" s="13">
        <v>36899</v>
      </c>
      <c r="B1019">
        <v>82.2</v>
      </c>
      <c r="E1019" s="13">
        <f t="shared" si="61"/>
        <v>37186</v>
      </c>
      <c r="F1019" t="e">
        <f t="shared" si="60"/>
        <v>#N/A</v>
      </c>
      <c r="H1019" s="13" t="e">
        <f t="shared" ca="1" si="62"/>
        <v>#N/A</v>
      </c>
      <c r="I1019" t="e">
        <f t="shared" ca="1" si="63"/>
        <v>#N/A</v>
      </c>
      <c r="J1019" t="e">
        <f ca="1">VLOOKUP(H1019,'Raw data'!$A$3:$L$1417,5,FALSE)</f>
        <v>#N/A</v>
      </c>
      <c r="K1019" t="e">
        <f ca="1">VLOOKUP($H1019,'Raw data'!$A$3:$L$1417,10,FALSE)</f>
        <v>#N/A</v>
      </c>
      <c r="L1019" t="e">
        <f ca="1">VLOOKUP($H1019,'Raw data'!$A$3:$L$1417,3,FALSE)</f>
        <v>#N/A</v>
      </c>
      <c r="M1019" t="e">
        <f ca="1">VLOOKUP($H1019,'Raw data'!$A$3:$L$1417,4,FALSE)</f>
        <v>#N/A</v>
      </c>
      <c r="N1019" t="e">
        <f ca="1">VLOOKUP($H1019,'Raw data'!$A$3:$L$1417,2,FALSE)</f>
        <v>#N/A</v>
      </c>
      <c r="O1019" t="e">
        <f ca="1">VLOOKUP($H1019,'Raw data'!$A$3:$L$1417,10,FALSE)</f>
        <v>#N/A</v>
      </c>
      <c r="P1019" t="e">
        <f ca="1">VLOOKUP($H1019,'Raw data'!$M$3:$N$1243,2,FALSE)</f>
        <v>#N/A</v>
      </c>
    </row>
    <row r="1020" spans="1:16" x14ac:dyDescent="0.2">
      <c r="A1020" s="13">
        <v>36900</v>
      </c>
      <c r="B1020">
        <v>82.1</v>
      </c>
      <c r="E1020" s="13">
        <f t="shared" si="61"/>
        <v>37187</v>
      </c>
      <c r="F1020" t="e">
        <f t="shared" si="60"/>
        <v>#N/A</v>
      </c>
      <c r="H1020" s="13" t="e">
        <f t="shared" ca="1" si="62"/>
        <v>#N/A</v>
      </c>
      <c r="I1020" t="e">
        <f t="shared" ca="1" si="63"/>
        <v>#N/A</v>
      </c>
      <c r="J1020" t="e">
        <f ca="1">VLOOKUP(H1020,'Raw data'!$A$3:$L$1417,5,FALSE)</f>
        <v>#N/A</v>
      </c>
      <c r="K1020" t="e">
        <f ca="1">VLOOKUP($H1020,'Raw data'!$A$3:$L$1417,10,FALSE)</f>
        <v>#N/A</v>
      </c>
      <c r="L1020" t="e">
        <f ca="1">VLOOKUP($H1020,'Raw data'!$A$3:$L$1417,3,FALSE)</f>
        <v>#N/A</v>
      </c>
      <c r="M1020" t="e">
        <f ca="1">VLOOKUP($H1020,'Raw data'!$A$3:$L$1417,4,FALSE)</f>
        <v>#N/A</v>
      </c>
      <c r="N1020" t="e">
        <f ca="1">VLOOKUP($H1020,'Raw data'!$A$3:$L$1417,2,FALSE)</f>
        <v>#N/A</v>
      </c>
      <c r="O1020" t="e">
        <f ca="1">VLOOKUP($H1020,'Raw data'!$A$3:$L$1417,10,FALSE)</f>
        <v>#N/A</v>
      </c>
      <c r="P1020" t="e">
        <f ca="1">VLOOKUP($H1020,'Raw data'!$M$3:$N$1243,2,FALSE)</f>
        <v>#N/A</v>
      </c>
    </row>
    <row r="1021" spans="1:16" x14ac:dyDescent="0.2">
      <c r="A1021" s="13">
        <v>36901</v>
      </c>
      <c r="B1021">
        <v>88.72</v>
      </c>
      <c r="E1021" s="13">
        <f t="shared" si="61"/>
        <v>37188</v>
      </c>
      <c r="F1021" t="e">
        <f t="shared" si="60"/>
        <v>#N/A</v>
      </c>
      <c r="H1021" s="13" t="e">
        <f t="shared" ca="1" si="62"/>
        <v>#N/A</v>
      </c>
      <c r="I1021" t="e">
        <f t="shared" ca="1" si="63"/>
        <v>#N/A</v>
      </c>
      <c r="J1021" t="e">
        <f ca="1">VLOOKUP(H1021,'Raw data'!$A$3:$L$1417,5,FALSE)</f>
        <v>#N/A</v>
      </c>
      <c r="K1021" t="e">
        <f ca="1">VLOOKUP($H1021,'Raw data'!$A$3:$L$1417,10,FALSE)</f>
        <v>#N/A</v>
      </c>
      <c r="L1021" t="e">
        <f ca="1">VLOOKUP($H1021,'Raw data'!$A$3:$L$1417,3,FALSE)</f>
        <v>#N/A</v>
      </c>
      <c r="M1021" t="e">
        <f ca="1">VLOOKUP($H1021,'Raw data'!$A$3:$L$1417,4,FALSE)</f>
        <v>#N/A</v>
      </c>
      <c r="N1021" t="e">
        <f ca="1">VLOOKUP($H1021,'Raw data'!$A$3:$L$1417,2,FALSE)</f>
        <v>#N/A</v>
      </c>
      <c r="O1021" t="e">
        <f ca="1">VLOOKUP($H1021,'Raw data'!$A$3:$L$1417,10,FALSE)</f>
        <v>#N/A</v>
      </c>
      <c r="P1021" t="e">
        <f ca="1">VLOOKUP($H1021,'Raw data'!$M$3:$N$1243,2,FALSE)</f>
        <v>#N/A</v>
      </c>
    </row>
    <row r="1022" spans="1:16" x14ac:dyDescent="0.2">
      <c r="A1022" s="13">
        <v>36902</v>
      </c>
      <c r="B1022">
        <v>77.87</v>
      </c>
      <c r="E1022" s="13">
        <f t="shared" si="61"/>
        <v>37189</v>
      </c>
      <c r="F1022" t="e">
        <f t="shared" si="60"/>
        <v>#N/A</v>
      </c>
      <c r="H1022" s="13" t="e">
        <f t="shared" ca="1" si="62"/>
        <v>#N/A</v>
      </c>
      <c r="I1022" t="e">
        <f t="shared" ca="1" si="63"/>
        <v>#N/A</v>
      </c>
      <c r="J1022" t="e">
        <f ca="1">VLOOKUP(H1022,'Raw data'!$A$3:$L$1417,5,FALSE)</f>
        <v>#N/A</v>
      </c>
      <c r="K1022" t="e">
        <f ca="1">VLOOKUP($H1022,'Raw data'!$A$3:$L$1417,10,FALSE)</f>
        <v>#N/A</v>
      </c>
      <c r="L1022" t="e">
        <f ca="1">VLOOKUP($H1022,'Raw data'!$A$3:$L$1417,3,FALSE)</f>
        <v>#N/A</v>
      </c>
      <c r="M1022" t="e">
        <f ca="1">VLOOKUP($H1022,'Raw data'!$A$3:$L$1417,4,FALSE)</f>
        <v>#N/A</v>
      </c>
      <c r="N1022" t="e">
        <f ca="1">VLOOKUP($H1022,'Raw data'!$A$3:$L$1417,2,FALSE)</f>
        <v>#N/A</v>
      </c>
      <c r="O1022" t="e">
        <f ca="1">VLOOKUP($H1022,'Raw data'!$A$3:$L$1417,10,FALSE)</f>
        <v>#N/A</v>
      </c>
      <c r="P1022" t="e">
        <f ca="1">VLOOKUP($H1022,'Raw data'!$M$3:$N$1243,2,FALSE)</f>
        <v>#N/A</v>
      </c>
    </row>
    <row r="1023" spans="1:16" x14ac:dyDescent="0.2">
      <c r="A1023" s="13">
        <v>36903</v>
      </c>
      <c r="B1023">
        <v>75.67</v>
      </c>
      <c r="E1023" s="13">
        <f t="shared" si="61"/>
        <v>37190</v>
      </c>
      <c r="F1023" t="e">
        <f t="shared" si="60"/>
        <v>#N/A</v>
      </c>
      <c r="H1023" s="13" t="e">
        <f t="shared" ca="1" si="62"/>
        <v>#N/A</v>
      </c>
      <c r="I1023" t="e">
        <f t="shared" ca="1" si="63"/>
        <v>#N/A</v>
      </c>
      <c r="J1023" t="e">
        <f ca="1">VLOOKUP(H1023,'Raw data'!$A$3:$L$1417,5,FALSE)</f>
        <v>#N/A</v>
      </c>
      <c r="K1023" t="e">
        <f ca="1">VLOOKUP($H1023,'Raw data'!$A$3:$L$1417,10,FALSE)</f>
        <v>#N/A</v>
      </c>
      <c r="L1023" t="e">
        <f ca="1">VLOOKUP($H1023,'Raw data'!$A$3:$L$1417,3,FALSE)</f>
        <v>#N/A</v>
      </c>
      <c r="M1023" t="e">
        <f ca="1">VLOOKUP($H1023,'Raw data'!$A$3:$L$1417,4,FALSE)</f>
        <v>#N/A</v>
      </c>
      <c r="N1023" t="e">
        <f ca="1">VLOOKUP($H1023,'Raw data'!$A$3:$L$1417,2,FALSE)</f>
        <v>#N/A</v>
      </c>
      <c r="O1023" t="e">
        <f ca="1">VLOOKUP($H1023,'Raw data'!$A$3:$L$1417,10,FALSE)</f>
        <v>#N/A</v>
      </c>
      <c r="P1023" t="e">
        <f ca="1">VLOOKUP($H1023,'Raw data'!$M$3:$N$1243,2,FALSE)</f>
        <v>#N/A</v>
      </c>
    </row>
    <row r="1024" spans="1:16" x14ac:dyDescent="0.2">
      <c r="A1024" s="13">
        <v>36904</v>
      </c>
      <c r="B1024">
        <v>69.78</v>
      </c>
      <c r="E1024" s="13">
        <f t="shared" si="61"/>
        <v>37193</v>
      </c>
      <c r="F1024" t="e">
        <f t="shared" si="60"/>
        <v>#N/A</v>
      </c>
      <c r="H1024" s="13" t="e">
        <f t="shared" ca="1" si="62"/>
        <v>#N/A</v>
      </c>
      <c r="I1024" t="e">
        <f t="shared" ca="1" si="63"/>
        <v>#N/A</v>
      </c>
      <c r="J1024" t="e">
        <f ca="1">VLOOKUP(H1024,'Raw data'!$A$3:$L$1417,5,FALSE)</f>
        <v>#N/A</v>
      </c>
      <c r="K1024" t="e">
        <f ca="1">VLOOKUP($H1024,'Raw data'!$A$3:$L$1417,10,FALSE)</f>
        <v>#N/A</v>
      </c>
      <c r="L1024" t="e">
        <f ca="1">VLOOKUP($H1024,'Raw data'!$A$3:$L$1417,3,FALSE)</f>
        <v>#N/A</v>
      </c>
      <c r="M1024" t="e">
        <f ca="1">VLOOKUP($H1024,'Raw data'!$A$3:$L$1417,4,FALSE)</f>
        <v>#N/A</v>
      </c>
      <c r="N1024" t="e">
        <f ca="1">VLOOKUP($H1024,'Raw data'!$A$3:$L$1417,2,FALSE)</f>
        <v>#N/A</v>
      </c>
      <c r="O1024" t="e">
        <f ca="1">VLOOKUP($H1024,'Raw data'!$A$3:$L$1417,10,FALSE)</f>
        <v>#N/A</v>
      </c>
      <c r="P1024" t="e">
        <f ca="1">VLOOKUP($H1024,'Raw data'!$M$3:$N$1243,2,FALSE)</f>
        <v>#N/A</v>
      </c>
    </row>
    <row r="1025" spans="1:8" x14ac:dyDescent="0.2">
      <c r="A1025" s="13">
        <v>36905</v>
      </c>
      <c r="B1025">
        <v>69.78</v>
      </c>
      <c r="E1025" s="13">
        <f t="shared" si="61"/>
        <v>37194</v>
      </c>
      <c r="F1025" t="e">
        <f t="shared" si="60"/>
        <v>#N/A</v>
      </c>
      <c r="H1025" s="13"/>
    </row>
    <row r="1026" spans="1:8" x14ac:dyDescent="0.2">
      <c r="A1026" s="13">
        <v>36906</v>
      </c>
      <c r="B1026">
        <v>75.03</v>
      </c>
      <c r="E1026" s="13">
        <f t="shared" si="61"/>
        <v>37195</v>
      </c>
      <c r="F1026" t="e">
        <f t="shared" si="60"/>
        <v>#N/A</v>
      </c>
      <c r="H1026" s="13"/>
    </row>
    <row r="1027" spans="1:8" x14ac:dyDescent="0.2">
      <c r="A1027" s="13">
        <v>36907</v>
      </c>
      <c r="B1027">
        <v>77.33</v>
      </c>
      <c r="E1027" s="13">
        <f t="shared" si="61"/>
        <v>37196</v>
      </c>
      <c r="F1027" t="e">
        <f t="shared" si="60"/>
        <v>#N/A</v>
      </c>
      <c r="H1027" s="13"/>
    </row>
    <row r="1028" spans="1:8" x14ac:dyDescent="0.2">
      <c r="A1028" s="13">
        <v>36908</v>
      </c>
      <c r="B1028">
        <v>78.7</v>
      </c>
      <c r="E1028" s="13">
        <f t="shared" si="61"/>
        <v>37197</v>
      </c>
      <c r="F1028" t="e">
        <f t="shared" ref="F1028:F1091" si="64">VLOOKUP(E1028,$A$3:$B$1257,2,FALSE)</f>
        <v>#N/A</v>
      </c>
      <c r="H1028" s="13"/>
    </row>
    <row r="1029" spans="1:8" x14ac:dyDescent="0.2">
      <c r="A1029" s="13">
        <v>36909</v>
      </c>
      <c r="B1029">
        <v>75.430000000000007</v>
      </c>
      <c r="E1029" s="13">
        <f t="shared" ref="E1029:E1092" si="65">CHOOSE(IF(WEEKDAY(E1028+1,2)=6,1,IF(WEEKDAY(E1028+1,2)=7,2,3)),IF(ISNUMBER(MATCH(E1028+3,$Q$3:$Q$56,0)),E1028+4,E1028+3),IF(ISNUMBER(MATCH(E1028+2,$Q$3:$Q$56,0)),E1028+3,E1028+2),IF(ISNUMBER(MATCH(E1028+1,$Q$3:$Q$56,0)),E1028+2,E1028+1))</f>
        <v>37200</v>
      </c>
      <c r="F1029" t="e">
        <f t="shared" si="64"/>
        <v>#N/A</v>
      </c>
      <c r="H1029" s="13"/>
    </row>
    <row r="1030" spans="1:8" x14ac:dyDescent="0.2">
      <c r="A1030" s="13">
        <v>36910</v>
      </c>
      <c r="B1030">
        <v>71.84</v>
      </c>
      <c r="E1030" s="13">
        <f t="shared" si="65"/>
        <v>37201</v>
      </c>
      <c r="F1030" t="e">
        <f t="shared" si="64"/>
        <v>#N/A</v>
      </c>
      <c r="H1030" s="13"/>
    </row>
    <row r="1031" spans="1:8" x14ac:dyDescent="0.2">
      <c r="A1031" s="13">
        <v>36911</v>
      </c>
      <c r="B1031">
        <v>66.180000000000007</v>
      </c>
      <c r="E1031" s="13">
        <f t="shared" si="65"/>
        <v>37202</v>
      </c>
      <c r="F1031" t="e">
        <f t="shared" si="64"/>
        <v>#N/A</v>
      </c>
      <c r="H1031" s="13"/>
    </row>
    <row r="1032" spans="1:8" x14ac:dyDescent="0.2">
      <c r="A1032" s="13">
        <v>36912</v>
      </c>
      <c r="B1032">
        <v>66.180000000000007</v>
      </c>
      <c r="E1032" s="13">
        <f t="shared" si="65"/>
        <v>37203</v>
      </c>
      <c r="F1032" t="e">
        <f t="shared" si="64"/>
        <v>#N/A</v>
      </c>
      <c r="H1032" s="13"/>
    </row>
    <row r="1033" spans="1:8" x14ac:dyDescent="0.2">
      <c r="A1033" s="13">
        <v>36913</v>
      </c>
      <c r="B1033">
        <v>74.069999999999993</v>
      </c>
      <c r="E1033" s="13">
        <f t="shared" si="65"/>
        <v>37204</v>
      </c>
      <c r="F1033" t="e">
        <f t="shared" si="64"/>
        <v>#N/A</v>
      </c>
      <c r="H1033" s="13"/>
    </row>
    <row r="1034" spans="1:8" x14ac:dyDescent="0.2">
      <c r="A1034" s="13">
        <v>36914</v>
      </c>
      <c r="B1034">
        <v>70.680000000000007</v>
      </c>
      <c r="E1034" s="13">
        <f t="shared" si="65"/>
        <v>37207</v>
      </c>
      <c r="F1034" t="e">
        <f t="shared" si="64"/>
        <v>#N/A</v>
      </c>
      <c r="H1034" s="13"/>
    </row>
    <row r="1035" spans="1:8" x14ac:dyDescent="0.2">
      <c r="A1035" s="13">
        <v>36915</v>
      </c>
      <c r="B1035">
        <v>67.760000000000005</v>
      </c>
      <c r="E1035" s="13">
        <f t="shared" si="65"/>
        <v>37208</v>
      </c>
      <c r="F1035" t="e">
        <f t="shared" si="64"/>
        <v>#N/A</v>
      </c>
      <c r="H1035" s="13"/>
    </row>
    <row r="1036" spans="1:8" x14ac:dyDescent="0.2">
      <c r="A1036" s="13">
        <v>36916</v>
      </c>
      <c r="B1036">
        <v>66.12</v>
      </c>
      <c r="E1036" s="13">
        <f t="shared" si="65"/>
        <v>37209</v>
      </c>
      <c r="F1036" t="e">
        <f t="shared" si="64"/>
        <v>#N/A</v>
      </c>
      <c r="H1036" s="13"/>
    </row>
    <row r="1037" spans="1:8" x14ac:dyDescent="0.2">
      <c r="A1037" s="13">
        <v>36917</v>
      </c>
      <c r="B1037">
        <v>63.13</v>
      </c>
      <c r="E1037" s="13">
        <f t="shared" si="65"/>
        <v>37210</v>
      </c>
      <c r="F1037" t="e">
        <f t="shared" si="64"/>
        <v>#N/A</v>
      </c>
      <c r="H1037" s="13"/>
    </row>
    <row r="1038" spans="1:8" x14ac:dyDescent="0.2">
      <c r="A1038" s="13">
        <v>36918</v>
      </c>
      <c r="B1038">
        <v>58.95</v>
      </c>
      <c r="E1038" s="13">
        <f t="shared" si="65"/>
        <v>37211</v>
      </c>
      <c r="F1038" t="e">
        <f t="shared" si="64"/>
        <v>#N/A</v>
      </c>
      <c r="H1038" s="13"/>
    </row>
    <row r="1039" spans="1:8" x14ac:dyDescent="0.2">
      <c r="A1039" s="13">
        <v>36919</v>
      </c>
      <c r="B1039">
        <v>58.95</v>
      </c>
      <c r="E1039" s="13">
        <f t="shared" si="65"/>
        <v>37214</v>
      </c>
      <c r="F1039" t="e">
        <f t="shared" si="64"/>
        <v>#N/A</v>
      </c>
      <c r="H1039" s="13"/>
    </row>
    <row r="1040" spans="1:8" x14ac:dyDescent="0.2">
      <c r="A1040" s="13">
        <v>36920</v>
      </c>
      <c r="B1040">
        <v>61.63</v>
      </c>
      <c r="E1040" s="13">
        <f t="shared" si="65"/>
        <v>37215</v>
      </c>
      <c r="F1040" t="e">
        <f t="shared" si="64"/>
        <v>#N/A</v>
      </c>
      <c r="H1040" s="13"/>
    </row>
    <row r="1041" spans="1:8" x14ac:dyDescent="0.2">
      <c r="A1041" s="13">
        <v>36921</v>
      </c>
      <c r="B1041">
        <v>58.86</v>
      </c>
      <c r="E1041" s="13">
        <f t="shared" si="65"/>
        <v>37216</v>
      </c>
      <c r="F1041" t="e">
        <f t="shared" si="64"/>
        <v>#N/A</v>
      </c>
      <c r="H1041" s="13"/>
    </row>
    <row r="1042" spans="1:8" x14ac:dyDescent="0.2">
      <c r="A1042" s="13">
        <v>36922</v>
      </c>
      <c r="B1042">
        <v>55.79</v>
      </c>
      <c r="E1042" s="13">
        <f t="shared" si="65"/>
        <v>37218</v>
      </c>
      <c r="F1042" t="e">
        <f t="shared" si="64"/>
        <v>#N/A</v>
      </c>
      <c r="H1042" s="13"/>
    </row>
    <row r="1043" spans="1:8" x14ac:dyDescent="0.2">
      <c r="A1043" s="13">
        <v>36923</v>
      </c>
      <c r="B1043">
        <v>53.37</v>
      </c>
      <c r="E1043" s="13">
        <f t="shared" si="65"/>
        <v>37221</v>
      </c>
      <c r="F1043" t="e">
        <f t="shared" si="64"/>
        <v>#N/A</v>
      </c>
      <c r="H1043" s="13"/>
    </row>
    <row r="1044" spans="1:8" x14ac:dyDescent="0.2">
      <c r="A1044" s="13">
        <v>36924</v>
      </c>
      <c r="B1044">
        <v>52.73</v>
      </c>
      <c r="E1044" s="13">
        <f t="shared" si="65"/>
        <v>37222</v>
      </c>
      <c r="F1044" t="e">
        <f t="shared" si="64"/>
        <v>#N/A</v>
      </c>
      <c r="H1044" s="13"/>
    </row>
    <row r="1045" spans="1:8" x14ac:dyDescent="0.2">
      <c r="A1045" s="13">
        <v>36925</v>
      </c>
      <c r="B1045">
        <v>57.92</v>
      </c>
      <c r="E1045" s="13">
        <f t="shared" si="65"/>
        <v>37223</v>
      </c>
      <c r="F1045" t="e">
        <f t="shared" si="64"/>
        <v>#N/A</v>
      </c>
      <c r="H1045" s="13"/>
    </row>
    <row r="1046" spans="1:8" x14ac:dyDescent="0.2">
      <c r="A1046" s="13">
        <v>36926</v>
      </c>
      <c r="B1046">
        <v>57.92</v>
      </c>
      <c r="E1046" s="13">
        <f t="shared" si="65"/>
        <v>37224</v>
      </c>
      <c r="F1046" t="e">
        <f t="shared" si="64"/>
        <v>#N/A</v>
      </c>
      <c r="H1046" s="13"/>
    </row>
    <row r="1047" spans="1:8" x14ac:dyDescent="0.2">
      <c r="A1047" s="13">
        <v>36927</v>
      </c>
      <c r="B1047">
        <v>58.56</v>
      </c>
      <c r="E1047" s="13">
        <f t="shared" si="65"/>
        <v>37225</v>
      </c>
      <c r="F1047" t="e">
        <f t="shared" si="64"/>
        <v>#N/A</v>
      </c>
      <c r="H1047" s="13"/>
    </row>
    <row r="1048" spans="1:8" x14ac:dyDescent="0.2">
      <c r="A1048" s="13">
        <v>36928</v>
      </c>
      <c r="B1048">
        <v>51.31</v>
      </c>
      <c r="E1048" s="13">
        <f t="shared" si="65"/>
        <v>37228</v>
      </c>
      <c r="F1048" t="e">
        <f t="shared" si="64"/>
        <v>#N/A</v>
      </c>
      <c r="H1048" s="13"/>
    </row>
    <row r="1049" spans="1:8" x14ac:dyDescent="0.2">
      <c r="A1049" s="13">
        <v>36929</v>
      </c>
      <c r="B1049">
        <v>51.18</v>
      </c>
      <c r="E1049" s="13">
        <f t="shared" si="65"/>
        <v>37229</v>
      </c>
      <c r="F1049" t="e">
        <f t="shared" si="64"/>
        <v>#N/A</v>
      </c>
      <c r="H1049" s="13"/>
    </row>
    <row r="1050" spans="1:8" x14ac:dyDescent="0.2">
      <c r="A1050" s="13">
        <v>36930</v>
      </c>
      <c r="B1050">
        <v>50.79</v>
      </c>
      <c r="E1050" s="13">
        <f t="shared" si="65"/>
        <v>37230</v>
      </c>
      <c r="F1050" t="e">
        <f t="shared" si="64"/>
        <v>#N/A</v>
      </c>
      <c r="H1050" s="13"/>
    </row>
    <row r="1051" spans="1:8" x14ac:dyDescent="0.2">
      <c r="A1051" s="13">
        <v>36931</v>
      </c>
      <c r="B1051">
        <v>49.04</v>
      </c>
      <c r="E1051" s="13">
        <f t="shared" si="65"/>
        <v>37231</v>
      </c>
      <c r="F1051" t="e">
        <f t="shared" si="64"/>
        <v>#N/A</v>
      </c>
      <c r="H1051" s="13"/>
    </row>
    <row r="1052" spans="1:8" x14ac:dyDescent="0.2">
      <c r="A1052" s="13">
        <v>36932</v>
      </c>
      <c r="B1052">
        <v>51.19</v>
      </c>
      <c r="E1052" s="13">
        <f t="shared" si="65"/>
        <v>37232</v>
      </c>
      <c r="F1052" t="e">
        <f t="shared" si="64"/>
        <v>#N/A</v>
      </c>
      <c r="H1052" s="13"/>
    </row>
    <row r="1053" spans="1:8" x14ac:dyDescent="0.2">
      <c r="A1053" s="13">
        <v>36933</v>
      </c>
      <c r="B1053">
        <v>51.19</v>
      </c>
      <c r="E1053" s="13">
        <f t="shared" si="65"/>
        <v>37235</v>
      </c>
      <c r="F1053" t="e">
        <f t="shared" si="64"/>
        <v>#N/A</v>
      </c>
      <c r="H1053" s="13"/>
    </row>
    <row r="1054" spans="1:8" x14ac:dyDescent="0.2">
      <c r="A1054" s="13">
        <v>36934</v>
      </c>
      <c r="B1054">
        <v>54.66</v>
      </c>
      <c r="E1054" s="13">
        <f t="shared" si="65"/>
        <v>37236</v>
      </c>
      <c r="F1054" t="e">
        <f t="shared" si="64"/>
        <v>#N/A</v>
      </c>
      <c r="H1054" s="13"/>
    </row>
    <row r="1055" spans="1:8" x14ac:dyDescent="0.2">
      <c r="A1055" s="13">
        <v>36935</v>
      </c>
      <c r="B1055">
        <v>49.65</v>
      </c>
      <c r="E1055" s="13">
        <f t="shared" si="65"/>
        <v>37237</v>
      </c>
      <c r="F1055" t="e">
        <f t="shared" si="64"/>
        <v>#N/A</v>
      </c>
      <c r="H1055" s="13"/>
    </row>
    <row r="1056" spans="1:8" x14ac:dyDescent="0.2">
      <c r="A1056" s="13">
        <v>36936</v>
      </c>
      <c r="B1056">
        <v>47.17</v>
      </c>
      <c r="E1056" s="13">
        <f t="shared" si="65"/>
        <v>37238</v>
      </c>
      <c r="F1056" t="e">
        <f t="shared" si="64"/>
        <v>#N/A</v>
      </c>
      <c r="H1056" s="13"/>
    </row>
    <row r="1057" spans="1:8" x14ac:dyDescent="0.2">
      <c r="A1057" s="13">
        <v>36937</v>
      </c>
      <c r="B1057">
        <v>47.55</v>
      </c>
      <c r="E1057" s="13">
        <f t="shared" si="65"/>
        <v>37239</v>
      </c>
      <c r="F1057" t="e">
        <f t="shared" si="64"/>
        <v>#N/A</v>
      </c>
      <c r="H1057" s="13"/>
    </row>
    <row r="1058" spans="1:8" x14ac:dyDescent="0.2">
      <c r="A1058" s="13">
        <v>36938</v>
      </c>
      <c r="B1058">
        <v>48.03</v>
      </c>
      <c r="E1058" s="13">
        <f t="shared" si="65"/>
        <v>37242</v>
      </c>
      <c r="F1058" t="e">
        <f t="shared" si="64"/>
        <v>#N/A</v>
      </c>
      <c r="H1058" s="13"/>
    </row>
    <row r="1059" spans="1:8" x14ac:dyDescent="0.2">
      <c r="A1059" s="13">
        <v>36939</v>
      </c>
      <c r="B1059">
        <v>50.73</v>
      </c>
      <c r="E1059" s="13">
        <f t="shared" si="65"/>
        <v>37243</v>
      </c>
      <c r="F1059" t="e">
        <f t="shared" si="64"/>
        <v>#N/A</v>
      </c>
      <c r="H1059" s="13"/>
    </row>
    <row r="1060" spans="1:8" x14ac:dyDescent="0.2">
      <c r="A1060" s="13">
        <v>36940</v>
      </c>
      <c r="B1060">
        <v>50.73</v>
      </c>
      <c r="E1060" s="13">
        <f t="shared" si="65"/>
        <v>37244</v>
      </c>
      <c r="F1060" t="e">
        <f t="shared" si="64"/>
        <v>#N/A</v>
      </c>
      <c r="H1060" s="13"/>
    </row>
    <row r="1061" spans="1:8" x14ac:dyDescent="0.2">
      <c r="A1061" s="13">
        <v>36942</v>
      </c>
      <c r="B1061">
        <v>51.37</v>
      </c>
      <c r="E1061" s="13">
        <f t="shared" si="65"/>
        <v>37245</v>
      </c>
      <c r="F1061" t="e">
        <f t="shared" si="64"/>
        <v>#N/A</v>
      </c>
      <c r="H1061" s="13"/>
    </row>
    <row r="1062" spans="1:8" x14ac:dyDescent="0.2">
      <c r="A1062" s="13">
        <v>36943</v>
      </c>
      <c r="B1062">
        <v>46.72</v>
      </c>
      <c r="E1062" s="13">
        <f t="shared" si="65"/>
        <v>37246</v>
      </c>
      <c r="F1062" t="e">
        <f t="shared" si="64"/>
        <v>#N/A</v>
      </c>
      <c r="H1062" s="13"/>
    </row>
    <row r="1063" spans="1:8" x14ac:dyDescent="0.2">
      <c r="A1063" s="13">
        <v>36944</v>
      </c>
      <c r="B1063">
        <v>52.35</v>
      </c>
      <c r="E1063" s="13">
        <f t="shared" si="65"/>
        <v>37249</v>
      </c>
      <c r="F1063" t="e">
        <f t="shared" si="64"/>
        <v>#N/A</v>
      </c>
      <c r="H1063" s="13"/>
    </row>
    <row r="1064" spans="1:8" x14ac:dyDescent="0.2">
      <c r="A1064" s="13">
        <v>36945</v>
      </c>
      <c r="B1064">
        <v>46.8</v>
      </c>
      <c r="E1064" s="13">
        <f t="shared" si="65"/>
        <v>37251</v>
      </c>
      <c r="F1064" t="e">
        <f t="shared" si="64"/>
        <v>#N/A</v>
      </c>
      <c r="H1064" s="13"/>
    </row>
    <row r="1065" spans="1:8" x14ac:dyDescent="0.2">
      <c r="A1065" s="13">
        <v>36946</v>
      </c>
      <c r="B1065">
        <v>45.71</v>
      </c>
      <c r="E1065" s="13">
        <f t="shared" si="65"/>
        <v>37252</v>
      </c>
      <c r="F1065" t="e">
        <f t="shared" si="64"/>
        <v>#N/A</v>
      </c>
      <c r="H1065" s="13"/>
    </row>
    <row r="1066" spans="1:8" x14ac:dyDescent="0.2">
      <c r="A1066" s="13">
        <v>36947</v>
      </c>
      <c r="B1066">
        <v>45.71</v>
      </c>
      <c r="E1066" s="13">
        <f t="shared" si="65"/>
        <v>37253</v>
      </c>
      <c r="F1066" t="e">
        <f t="shared" si="64"/>
        <v>#N/A</v>
      </c>
      <c r="H1066" s="13"/>
    </row>
    <row r="1067" spans="1:8" x14ac:dyDescent="0.2">
      <c r="A1067" s="13">
        <v>36948</v>
      </c>
      <c r="B1067">
        <v>47.03</v>
      </c>
      <c r="E1067" s="13">
        <f t="shared" si="65"/>
        <v>37256</v>
      </c>
      <c r="F1067" t="e">
        <f t="shared" si="64"/>
        <v>#N/A</v>
      </c>
      <c r="H1067" s="13"/>
    </row>
    <row r="1068" spans="1:8" x14ac:dyDescent="0.2">
      <c r="A1068" s="13">
        <v>36949</v>
      </c>
      <c r="B1068">
        <v>47.95</v>
      </c>
      <c r="E1068" s="13">
        <f t="shared" si="65"/>
        <v>37258</v>
      </c>
      <c r="F1068" t="e">
        <f t="shared" si="64"/>
        <v>#N/A</v>
      </c>
      <c r="H1068" s="13"/>
    </row>
    <row r="1069" spans="1:8" x14ac:dyDescent="0.2">
      <c r="A1069" s="13">
        <v>36950</v>
      </c>
      <c r="B1069">
        <v>50.32</v>
      </c>
      <c r="E1069" s="13">
        <f t="shared" si="65"/>
        <v>37259</v>
      </c>
      <c r="F1069" t="e">
        <f t="shared" si="64"/>
        <v>#N/A</v>
      </c>
      <c r="H1069" s="13"/>
    </row>
    <row r="1070" spans="1:8" x14ac:dyDescent="0.2">
      <c r="A1070" s="13">
        <v>36951</v>
      </c>
      <c r="B1070">
        <v>51.92</v>
      </c>
      <c r="E1070" s="13">
        <f t="shared" si="65"/>
        <v>37260</v>
      </c>
      <c r="F1070" t="e">
        <f t="shared" si="64"/>
        <v>#N/A</v>
      </c>
      <c r="H1070" s="13"/>
    </row>
    <row r="1071" spans="1:8" x14ac:dyDescent="0.2">
      <c r="A1071" s="13">
        <v>36952</v>
      </c>
      <c r="B1071">
        <v>48.88</v>
      </c>
      <c r="E1071" s="13">
        <f t="shared" si="65"/>
        <v>37263</v>
      </c>
      <c r="F1071" t="e">
        <f t="shared" si="64"/>
        <v>#N/A</v>
      </c>
      <c r="H1071" s="13"/>
    </row>
    <row r="1072" spans="1:8" x14ac:dyDescent="0.2">
      <c r="A1072" s="13">
        <v>36953</v>
      </c>
      <c r="B1072">
        <v>47.46</v>
      </c>
      <c r="E1072" s="13">
        <f t="shared" si="65"/>
        <v>37264</v>
      </c>
      <c r="F1072" t="e">
        <f t="shared" si="64"/>
        <v>#N/A</v>
      </c>
      <c r="H1072" s="13"/>
    </row>
    <row r="1073" spans="1:8" x14ac:dyDescent="0.2">
      <c r="A1073" s="13">
        <v>36954</v>
      </c>
      <c r="B1073">
        <v>47.46</v>
      </c>
      <c r="E1073" s="13">
        <f t="shared" si="65"/>
        <v>37265</v>
      </c>
      <c r="F1073" t="e">
        <f t="shared" si="64"/>
        <v>#N/A</v>
      </c>
      <c r="H1073" s="13"/>
    </row>
    <row r="1074" spans="1:8" x14ac:dyDescent="0.2">
      <c r="A1074" s="13">
        <v>36955</v>
      </c>
      <c r="B1074">
        <v>50.48</v>
      </c>
      <c r="E1074" s="13">
        <f t="shared" si="65"/>
        <v>37266</v>
      </c>
      <c r="F1074" t="e">
        <f t="shared" si="64"/>
        <v>#N/A</v>
      </c>
      <c r="H1074" s="13"/>
    </row>
    <row r="1075" spans="1:8" x14ac:dyDescent="0.2">
      <c r="A1075" s="13">
        <v>36956</v>
      </c>
      <c r="B1075">
        <v>53.23</v>
      </c>
      <c r="E1075" s="13">
        <f t="shared" si="65"/>
        <v>37267</v>
      </c>
      <c r="F1075" t="e">
        <f t="shared" si="64"/>
        <v>#N/A</v>
      </c>
      <c r="H1075" s="13"/>
    </row>
    <row r="1076" spans="1:8" x14ac:dyDescent="0.2">
      <c r="A1076" s="13">
        <v>36957</v>
      </c>
      <c r="B1076">
        <v>57.3</v>
      </c>
      <c r="E1076" s="13">
        <f t="shared" si="65"/>
        <v>37270</v>
      </c>
      <c r="F1076" t="e">
        <f t="shared" si="64"/>
        <v>#N/A</v>
      </c>
      <c r="H1076" s="13"/>
    </row>
    <row r="1077" spans="1:8" x14ac:dyDescent="0.2">
      <c r="A1077" s="13">
        <v>36958</v>
      </c>
      <c r="B1077">
        <v>57.23</v>
      </c>
      <c r="E1077" s="13">
        <f t="shared" si="65"/>
        <v>37271</v>
      </c>
      <c r="F1077" t="e">
        <f t="shared" si="64"/>
        <v>#N/A</v>
      </c>
      <c r="H1077" s="13"/>
    </row>
    <row r="1078" spans="1:8" x14ac:dyDescent="0.2">
      <c r="A1078" s="13">
        <v>36959</v>
      </c>
      <c r="B1078">
        <v>53.01</v>
      </c>
      <c r="E1078" s="13">
        <f t="shared" si="65"/>
        <v>37272</v>
      </c>
      <c r="F1078" t="e">
        <f t="shared" si="64"/>
        <v>#N/A</v>
      </c>
      <c r="H1078" s="13"/>
    </row>
    <row r="1079" spans="1:8" x14ac:dyDescent="0.2">
      <c r="A1079" s="13">
        <v>36960</v>
      </c>
      <c r="B1079">
        <v>52.65</v>
      </c>
      <c r="E1079" s="13">
        <f t="shared" si="65"/>
        <v>37273</v>
      </c>
      <c r="F1079" t="e">
        <f t="shared" si="64"/>
        <v>#N/A</v>
      </c>
      <c r="H1079" s="13"/>
    </row>
    <row r="1080" spans="1:8" x14ac:dyDescent="0.2">
      <c r="A1080" s="13">
        <v>36961</v>
      </c>
      <c r="B1080">
        <v>52.65</v>
      </c>
      <c r="E1080" s="13">
        <f t="shared" si="65"/>
        <v>37274</v>
      </c>
      <c r="F1080" t="e">
        <f t="shared" si="64"/>
        <v>#N/A</v>
      </c>
      <c r="H1080" s="13"/>
    </row>
    <row r="1081" spans="1:8" x14ac:dyDescent="0.2">
      <c r="A1081" s="13">
        <v>36962</v>
      </c>
      <c r="B1081">
        <v>53.36</v>
      </c>
      <c r="E1081" s="13">
        <f t="shared" si="65"/>
        <v>37277</v>
      </c>
      <c r="F1081" t="e">
        <f t="shared" si="64"/>
        <v>#N/A</v>
      </c>
      <c r="H1081" s="13"/>
    </row>
    <row r="1082" spans="1:8" x14ac:dyDescent="0.2">
      <c r="A1082" s="13">
        <v>36963</v>
      </c>
      <c r="B1082">
        <v>54.66</v>
      </c>
      <c r="E1082" s="13">
        <f t="shared" si="65"/>
        <v>37278</v>
      </c>
      <c r="F1082" t="e">
        <f t="shared" si="64"/>
        <v>#N/A</v>
      </c>
      <c r="H1082" s="13"/>
    </row>
    <row r="1083" spans="1:8" x14ac:dyDescent="0.2">
      <c r="A1083" s="13">
        <v>36964</v>
      </c>
      <c r="B1083">
        <v>60.39</v>
      </c>
      <c r="E1083" s="13">
        <f t="shared" si="65"/>
        <v>37279</v>
      </c>
      <c r="F1083" t="e">
        <f t="shared" si="64"/>
        <v>#N/A</v>
      </c>
      <c r="H1083" s="13"/>
    </row>
    <row r="1084" spans="1:8" x14ac:dyDescent="0.2">
      <c r="A1084" s="13">
        <v>36965</v>
      </c>
      <c r="B1084">
        <v>56.6</v>
      </c>
      <c r="E1084" s="13">
        <f t="shared" si="65"/>
        <v>37280</v>
      </c>
      <c r="F1084" t="e">
        <f t="shared" si="64"/>
        <v>#N/A</v>
      </c>
      <c r="H1084" s="13"/>
    </row>
    <row r="1085" spans="1:8" x14ac:dyDescent="0.2">
      <c r="A1085" s="13">
        <v>36966</v>
      </c>
      <c r="B1085">
        <v>54.46</v>
      </c>
      <c r="E1085" s="13">
        <f t="shared" si="65"/>
        <v>37281</v>
      </c>
      <c r="F1085" t="e">
        <f t="shared" si="64"/>
        <v>#N/A</v>
      </c>
      <c r="H1085" s="13"/>
    </row>
    <row r="1086" spans="1:8" x14ac:dyDescent="0.2">
      <c r="A1086" s="13">
        <v>36967</v>
      </c>
      <c r="B1086">
        <v>46</v>
      </c>
      <c r="E1086" s="13">
        <f t="shared" si="65"/>
        <v>37284</v>
      </c>
      <c r="F1086" t="e">
        <f t="shared" si="64"/>
        <v>#N/A</v>
      </c>
      <c r="H1086" s="13"/>
    </row>
    <row r="1087" spans="1:8" x14ac:dyDescent="0.2">
      <c r="A1087" s="13">
        <v>36968</v>
      </c>
      <c r="B1087">
        <v>46</v>
      </c>
      <c r="E1087" s="13">
        <f t="shared" si="65"/>
        <v>37285</v>
      </c>
      <c r="F1087" t="e">
        <f t="shared" si="64"/>
        <v>#N/A</v>
      </c>
      <c r="H1087" s="13"/>
    </row>
    <row r="1088" spans="1:8" x14ac:dyDescent="0.2">
      <c r="A1088" s="13">
        <v>36969</v>
      </c>
      <c r="B1088">
        <v>50.96</v>
      </c>
      <c r="E1088" s="13">
        <f t="shared" si="65"/>
        <v>37286</v>
      </c>
      <c r="F1088" t="e">
        <f t="shared" si="64"/>
        <v>#N/A</v>
      </c>
      <c r="H1088" s="13"/>
    </row>
    <row r="1089" spans="1:8" x14ac:dyDescent="0.2">
      <c r="A1089" s="13">
        <v>36970</v>
      </c>
      <c r="B1089">
        <v>48.99</v>
      </c>
      <c r="E1089" s="13">
        <f t="shared" si="65"/>
        <v>37287</v>
      </c>
      <c r="F1089" t="e">
        <f t="shared" si="64"/>
        <v>#N/A</v>
      </c>
      <c r="H1089" s="13"/>
    </row>
    <row r="1090" spans="1:8" x14ac:dyDescent="0.2">
      <c r="A1090" s="13">
        <v>36971</v>
      </c>
      <c r="B1090">
        <v>55.11</v>
      </c>
      <c r="E1090" s="13">
        <f t="shared" si="65"/>
        <v>37288</v>
      </c>
      <c r="F1090" t="e">
        <f t="shared" si="64"/>
        <v>#N/A</v>
      </c>
      <c r="H1090" s="13"/>
    </row>
    <row r="1091" spans="1:8" x14ac:dyDescent="0.2">
      <c r="A1091" s="13">
        <v>36972</v>
      </c>
      <c r="B1091">
        <v>52.78</v>
      </c>
      <c r="E1091" s="13">
        <f t="shared" si="65"/>
        <v>37291</v>
      </c>
      <c r="F1091" t="e">
        <f t="shared" si="64"/>
        <v>#N/A</v>
      </c>
      <c r="H1091" s="13"/>
    </row>
    <row r="1092" spans="1:8" x14ac:dyDescent="0.2">
      <c r="A1092" s="13">
        <v>36973</v>
      </c>
      <c r="B1092">
        <v>49.71</v>
      </c>
      <c r="E1092" s="13">
        <f t="shared" si="65"/>
        <v>37292</v>
      </c>
      <c r="F1092" t="e">
        <f t="shared" ref="F1092:F1155" si="66">VLOOKUP(E1092,$A$3:$B$1257,2,FALSE)</f>
        <v>#N/A</v>
      </c>
      <c r="H1092" s="13"/>
    </row>
    <row r="1093" spans="1:8" x14ac:dyDescent="0.2">
      <c r="A1093" s="13">
        <v>36974</v>
      </c>
      <c r="B1093">
        <v>46.5</v>
      </c>
      <c r="E1093" s="13">
        <f t="shared" ref="E1093:E1156" si="67">CHOOSE(IF(WEEKDAY(E1092+1,2)=6,1,IF(WEEKDAY(E1092+1,2)=7,2,3)),IF(ISNUMBER(MATCH(E1092+3,$Q$3:$Q$56,0)),E1092+4,E1092+3),IF(ISNUMBER(MATCH(E1092+2,$Q$3:$Q$56,0)),E1092+3,E1092+2),IF(ISNUMBER(MATCH(E1092+1,$Q$3:$Q$56,0)),E1092+2,E1092+1))</f>
        <v>37293</v>
      </c>
      <c r="F1093" t="e">
        <f t="shared" si="66"/>
        <v>#N/A</v>
      </c>
      <c r="H1093" s="13"/>
    </row>
    <row r="1094" spans="1:8" x14ac:dyDescent="0.2">
      <c r="A1094" s="13">
        <v>36975</v>
      </c>
      <c r="B1094">
        <v>46.5</v>
      </c>
      <c r="E1094" s="13">
        <f t="shared" si="67"/>
        <v>37294</v>
      </c>
      <c r="F1094" t="e">
        <f t="shared" si="66"/>
        <v>#N/A</v>
      </c>
      <c r="H1094" s="13"/>
    </row>
    <row r="1095" spans="1:8" x14ac:dyDescent="0.2">
      <c r="A1095" s="13">
        <v>36976</v>
      </c>
      <c r="B1095">
        <v>52.89</v>
      </c>
      <c r="E1095" s="13">
        <f t="shared" si="67"/>
        <v>37295</v>
      </c>
      <c r="F1095" t="e">
        <f t="shared" si="66"/>
        <v>#N/A</v>
      </c>
      <c r="H1095" s="13"/>
    </row>
    <row r="1096" spans="1:8" x14ac:dyDescent="0.2">
      <c r="A1096" s="13">
        <v>36977</v>
      </c>
      <c r="B1096">
        <v>56.86</v>
      </c>
      <c r="E1096" s="13">
        <f t="shared" si="67"/>
        <v>37298</v>
      </c>
      <c r="F1096" t="e">
        <f t="shared" si="66"/>
        <v>#N/A</v>
      </c>
      <c r="H1096" s="13"/>
    </row>
    <row r="1097" spans="1:8" x14ac:dyDescent="0.2">
      <c r="A1097" s="13">
        <v>36978</v>
      </c>
      <c r="B1097">
        <v>52.7</v>
      </c>
      <c r="E1097" s="13">
        <f t="shared" si="67"/>
        <v>37299</v>
      </c>
      <c r="F1097" t="e">
        <f t="shared" si="66"/>
        <v>#N/A</v>
      </c>
      <c r="H1097" s="13"/>
    </row>
    <row r="1098" spans="1:8" x14ac:dyDescent="0.2">
      <c r="A1098" s="13">
        <v>36979</v>
      </c>
      <c r="B1098">
        <v>52.73</v>
      </c>
      <c r="E1098" s="13">
        <f t="shared" si="67"/>
        <v>37300</v>
      </c>
      <c r="F1098" t="e">
        <f t="shared" si="66"/>
        <v>#N/A</v>
      </c>
      <c r="H1098" s="13"/>
    </row>
    <row r="1099" spans="1:8" x14ac:dyDescent="0.2">
      <c r="A1099" s="13">
        <v>36980</v>
      </c>
      <c r="B1099">
        <v>57.76</v>
      </c>
      <c r="E1099" s="13">
        <f t="shared" si="67"/>
        <v>37301</v>
      </c>
      <c r="F1099" t="e">
        <f t="shared" si="66"/>
        <v>#N/A</v>
      </c>
      <c r="H1099" s="13"/>
    </row>
    <row r="1100" spans="1:8" x14ac:dyDescent="0.2">
      <c r="A1100" s="13">
        <v>36981</v>
      </c>
      <c r="B1100">
        <v>50.5</v>
      </c>
      <c r="E1100" s="13">
        <f t="shared" si="67"/>
        <v>37302</v>
      </c>
      <c r="F1100" t="e">
        <f t="shared" si="66"/>
        <v>#N/A</v>
      </c>
      <c r="H1100" s="13"/>
    </row>
    <row r="1101" spans="1:8" x14ac:dyDescent="0.2">
      <c r="A1101" s="13">
        <v>36982</v>
      </c>
      <c r="B1101">
        <v>50.5</v>
      </c>
      <c r="E1101" s="13">
        <f t="shared" si="67"/>
        <v>37305</v>
      </c>
      <c r="F1101" t="e">
        <f t="shared" si="66"/>
        <v>#N/A</v>
      </c>
      <c r="H1101" s="13"/>
    </row>
    <row r="1102" spans="1:8" x14ac:dyDescent="0.2">
      <c r="A1102" s="13">
        <v>36983</v>
      </c>
      <c r="B1102">
        <v>60.54</v>
      </c>
      <c r="E1102" s="13">
        <f t="shared" si="67"/>
        <v>37306</v>
      </c>
      <c r="F1102" t="e">
        <f t="shared" si="66"/>
        <v>#N/A</v>
      </c>
      <c r="H1102" s="13"/>
    </row>
    <row r="1103" spans="1:8" x14ac:dyDescent="0.2">
      <c r="A1103" s="13">
        <v>36984</v>
      </c>
      <c r="B1103">
        <v>53.93</v>
      </c>
      <c r="E1103" s="13">
        <f t="shared" si="67"/>
        <v>37307</v>
      </c>
      <c r="F1103" t="e">
        <f t="shared" si="66"/>
        <v>#N/A</v>
      </c>
      <c r="H1103" s="13"/>
    </row>
    <row r="1104" spans="1:8" x14ac:dyDescent="0.2">
      <c r="A1104" s="13">
        <v>36985</v>
      </c>
      <c r="B1104">
        <v>53.38</v>
      </c>
      <c r="E1104" s="13">
        <f t="shared" si="67"/>
        <v>37308</v>
      </c>
      <c r="F1104" t="e">
        <f t="shared" si="66"/>
        <v>#N/A</v>
      </c>
      <c r="H1104" s="13"/>
    </row>
    <row r="1105" spans="1:8" x14ac:dyDescent="0.2">
      <c r="A1105" s="13">
        <v>36986</v>
      </c>
      <c r="B1105">
        <v>51.42</v>
      </c>
      <c r="E1105" s="13">
        <f t="shared" si="67"/>
        <v>37309</v>
      </c>
      <c r="F1105" t="e">
        <f t="shared" si="66"/>
        <v>#N/A</v>
      </c>
      <c r="H1105" s="13"/>
    </row>
    <row r="1106" spans="1:8" x14ac:dyDescent="0.2">
      <c r="A1106" s="13">
        <v>36987</v>
      </c>
      <c r="B1106">
        <v>48.85</v>
      </c>
      <c r="E1106" s="13">
        <f t="shared" si="67"/>
        <v>37312</v>
      </c>
      <c r="F1106" t="e">
        <f t="shared" si="66"/>
        <v>#N/A</v>
      </c>
      <c r="H1106" s="13"/>
    </row>
    <row r="1107" spans="1:8" x14ac:dyDescent="0.2">
      <c r="A1107" s="13">
        <v>36988</v>
      </c>
      <c r="B1107">
        <v>45</v>
      </c>
      <c r="E1107" s="13">
        <f t="shared" si="67"/>
        <v>37313</v>
      </c>
      <c r="F1107" t="e">
        <f t="shared" si="66"/>
        <v>#N/A</v>
      </c>
      <c r="H1107" s="13"/>
    </row>
    <row r="1108" spans="1:8" x14ac:dyDescent="0.2">
      <c r="A1108" s="13">
        <v>36989</v>
      </c>
      <c r="B1108">
        <v>45</v>
      </c>
      <c r="E1108" s="13">
        <f t="shared" si="67"/>
        <v>37314</v>
      </c>
      <c r="F1108" t="e">
        <f t="shared" si="66"/>
        <v>#N/A</v>
      </c>
      <c r="H1108" s="13"/>
    </row>
    <row r="1109" spans="1:8" x14ac:dyDescent="0.2">
      <c r="A1109" s="13">
        <v>36990</v>
      </c>
      <c r="B1109">
        <v>49.72</v>
      </c>
      <c r="E1109" s="13">
        <f t="shared" si="67"/>
        <v>37315</v>
      </c>
      <c r="F1109" t="e">
        <f t="shared" si="66"/>
        <v>#N/A</v>
      </c>
      <c r="H1109" s="13"/>
    </row>
    <row r="1110" spans="1:8" x14ac:dyDescent="0.2">
      <c r="A1110" s="13">
        <v>36991</v>
      </c>
      <c r="B1110">
        <v>49.96</v>
      </c>
      <c r="E1110" s="13">
        <f t="shared" si="67"/>
        <v>37316</v>
      </c>
      <c r="F1110" t="e">
        <f t="shared" si="66"/>
        <v>#N/A</v>
      </c>
      <c r="H1110" s="13"/>
    </row>
    <row r="1111" spans="1:8" x14ac:dyDescent="0.2">
      <c r="A1111" s="13">
        <v>36992</v>
      </c>
      <c r="B1111">
        <v>49.4</v>
      </c>
      <c r="E1111" s="13">
        <f t="shared" si="67"/>
        <v>37319</v>
      </c>
      <c r="F1111" t="e">
        <f t="shared" si="66"/>
        <v>#N/A</v>
      </c>
      <c r="H1111" s="13"/>
    </row>
    <row r="1112" spans="1:8" x14ac:dyDescent="0.2">
      <c r="A1112" s="13">
        <v>36993</v>
      </c>
      <c r="B1112">
        <v>49.04</v>
      </c>
      <c r="E1112" s="13">
        <f t="shared" si="67"/>
        <v>37320</v>
      </c>
      <c r="F1112" t="e">
        <f t="shared" si="66"/>
        <v>#N/A</v>
      </c>
      <c r="H1112" s="13"/>
    </row>
    <row r="1113" spans="1:8" x14ac:dyDescent="0.2">
      <c r="A1113" s="13">
        <v>36994</v>
      </c>
      <c r="B1113">
        <v>48.3</v>
      </c>
      <c r="E1113" s="13">
        <f t="shared" si="67"/>
        <v>37321</v>
      </c>
      <c r="F1113" t="e">
        <f t="shared" si="66"/>
        <v>#N/A</v>
      </c>
      <c r="H1113" s="13"/>
    </row>
    <row r="1114" spans="1:8" x14ac:dyDescent="0.2">
      <c r="A1114" s="13">
        <v>36997</v>
      </c>
      <c r="B1114">
        <v>48.1</v>
      </c>
      <c r="E1114" s="13">
        <f t="shared" si="67"/>
        <v>37322</v>
      </c>
      <c r="F1114" t="e">
        <f t="shared" si="66"/>
        <v>#N/A</v>
      </c>
      <c r="H1114" s="13"/>
    </row>
    <row r="1115" spans="1:8" x14ac:dyDescent="0.2">
      <c r="A1115" s="13">
        <v>36998</v>
      </c>
      <c r="B1115">
        <v>53.76</v>
      </c>
      <c r="E1115" s="13">
        <f t="shared" si="67"/>
        <v>37323</v>
      </c>
      <c r="F1115" t="e">
        <f t="shared" si="66"/>
        <v>#N/A</v>
      </c>
      <c r="H1115" s="13"/>
    </row>
    <row r="1116" spans="1:8" x14ac:dyDescent="0.2">
      <c r="A1116" s="13">
        <v>36999</v>
      </c>
      <c r="B1116">
        <v>55.36</v>
      </c>
      <c r="E1116" s="13">
        <f t="shared" si="67"/>
        <v>37326</v>
      </c>
      <c r="F1116" t="e">
        <f t="shared" si="66"/>
        <v>#N/A</v>
      </c>
      <c r="H1116" s="13"/>
    </row>
    <row r="1117" spans="1:8" x14ac:dyDescent="0.2">
      <c r="A1117" s="13">
        <v>37000</v>
      </c>
      <c r="B1117">
        <v>53.17</v>
      </c>
      <c r="E1117" s="13">
        <f t="shared" si="67"/>
        <v>37327</v>
      </c>
      <c r="F1117" t="e">
        <f t="shared" si="66"/>
        <v>#N/A</v>
      </c>
      <c r="H1117" s="13"/>
    </row>
    <row r="1118" spans="1:8" x14ac:dyDescent="0.2">
      <c r="A1118" s="13">
        <v>37001</v>
      </c>
      <c r="B1118">
        <v>46.27</v>
      </c>
      <c r="E1118" s="13">
        <f t="shared" si="67"/>
        <v>37328</v>
      </c>
      <c r="F1118" t="e">
        <f t="shared" si="66"/>
        <v>#N/A</v>
      </c>
      <c r="H1118" s="13"/>
    </row>
    <row r="1119" spans="1:8" x14ac:dyDescent="0.2">
      <c r="A1119" s="13">
        <v>37002</v>
      </c>
      <c r="B1119">
        <v>43.5</v>
      </c>
      <c r="E1119" s="13">
        <f t="shared" si="67"/>
        <v>37329</v>
      </c>
      <c r="F1119" t="e">
        <f t="shared" si="66"/>
        <v>#N/A</v>
      </c>
      <c r="H1119" s="13"/>
    </row>
    <row r="1120" spans="1:8" x14ac:dyDescent="0.2">
      <c r="A1120" s="13">
        <v>37003</v>
      </c>
      <c r="B1120">
        <v>43.5</v>
      </c>
      <c r="E1120" s="13">
        <f t="shared" si="67"/>
        <v>37330</v>
      </c>
      <c r="F1120" t="e">
        <f t="shared" si="66"/>
        <v>#N/A</v>
      </c>
      <c r="H1120" s="13"/>
    </row>
    <row r="1121" spans="1:8" x14ac:dyDescent="0.2">
      <c r="A1121" s="13">
        <v>37004</v>
      </c>
      <c r="B1121">
        <v>50.06</v>
      </c>
      <c r="E1121" s="13">
        <f t="shared" si="67"/>
        <v>37333</v>
      </c>
      <c r="F1121" t="e">
        <f t="shared" si="66"/>
        <v>#N/A</v>
      </c>
      <c r="H1121" s="13"/>
    </row>
    <row r="1122" spans="1:8" x14ac:dyDescent="0.2">
      <c r="A1122" s="13">
        <v>37005</v>
      </c>
      <c r="B1122">
        <v>53.4</v>
      </c>
      <c r="E1122" s="13">
        <f t="shared" si="67"/>
        <v>37334</v>
      </c>
      <c r="F1122" t="e">
        <f t="shared" si="66"/>
        <v>#N/A</v>
      </c>
      <c r="H1122" s="13"/>
    </row>
    <row r="1123" spans="1:8" x14ac:dyDescent="0.2">
      <c r="A1123" s="13">
        <v>37006</v>
      </c>
      <c r="B1123">
        <v>51.62</v>
      </c>
      <c r="E1123" s="13">
        <f t="shared" si="67"/>
        <v>37335</v>
      </c>
      <c r="F1123" t="e">
        <f t="shared" si="66"/>
        <v>#N/A</v>
      </c>
      <c r="H1123" s="13"/>
    </row>
    <row r="1124" spans="1:8" x14ac:dyDescent="0.2">
      <c r="A1124" s="13">
        <v>37007</v>
      </c>
      <c r="B1124">
        <v>47.93</v>
      </c>
      <c r="E1124" s="13">
        <f t="shared" si="67"/>
        <v>37336</v>
      </c>
      <c r="F1124" t="e">
        <f t="shared" si="66"/>
        <v>#N/A</v>
      </c>
      <c r="H1124" s="13"/>
    </row>
    <row r="1125" spans="1:8" x14ac:dyDescent="0.2">
      <c r="A1125" s="13">
        <v>37008</v>
      </c>
      <c r="B1125">
        <v>47.77</v>
      </c>
      <c r="E1125" s="13">
        <f t="shared" si="67"/>
        <v>37337</v>
      </c>
      <c r="F1125" t="e">
        <f t="shared" si="66"/>
        <v>#N/A</v>
      </c>
      <c r="H1125" s="13"/>
    </row>
    <row r="1126" spans="1:8" x14ac:dyDescent="0.2">
      <c r="A1126" s="13">
        <v>37009</v>
      </c>
      <c r="B1126">
        <v>44</v>
      </c>
      <c r="E1126" s="13">
        <f t="shared" si="67"/>
        <v>37340</v>
      </c>
      <c r="F1126" t="e">
        <f t="shared" si="66"/>
        <v>#N/A</v>
      </c>
      <c r="H1126" s="13"/>
    </row>
    <row r="1127" spans="1:8" x14ac:dyDescent="0.2">
      <c r="A1127" s="13">
        <v>37010</v>
      </c>
      <c r="B1127">
        <v>44</v>
      </c>
      <c r="E1127" s="13">
        <f t="shared" si="67"/>
        <v>37341</v>
      </c>
      <c r="F1127" t="e">
        <f t="shared" si="66"/>
        <v>#N/A</v>
      </c>
      <c r="H1127" s="13"/>
    </row>
    <row r="1128" spans="1:8" x14ac:dyDescent="0.2">
      <c r="A1128" s="13">
        <v>37011</v>
      </c>
      <c r="B1128">
        <v>56.73</v>
      </c>
      <c r="E1128" s="13">
        <f t="shared" si="67"/>
        <v>37342</v>
      </c>
      <c r="F1128" t="e">
        <f t="shared" si="66"/>
        <v>#N/A</v>
      </c>
      <c r="H1128" s="13"/>
    </row>
    <row r="1129" spans="1:8" x14ac:dyDescent="0.2">
      <c r="A1129" s="13">
        <v>37012</v>
      </c>
      <c r="B1129">
        <v>69.819999999999993</v>
      </c>
      <c r="E1129" s="13">
        <f t="shared" si="67"/>
        <v>37343</v>
      </c>
      <c r="F1129" t="e">
        <f t="shared" si="66"/>
        <v>#N/A</v>
      </c>
      <c r="H1129" s="13"/>
    </row>
    <row r="1130" spans="1:8" x14ac:dyDescent="0.2">
      <c r="A1130" s="13">
        <v>37013</v>
      </c>
      <c r="B1130">
        <v>94.63</v>
      </c>
      <c r="E1130" s="13">
        <f t="shared" si="67"/>
        <v>37344</v>
      </c>
      <c r="F1130" t="e">
        <f t="shared" si="66"/>
        <v>#N/A</v>
      </c>
      <c r="H1130" s="13"/>
    </row>
    <row r="1131" spans="1:8" x14ac:dyDescent="0.2">
      <c r="A1131" s="13">
        <v>37014</v>
      </c>
      <c r="B1131">
        <v>125</v>
      </c>
      <c r="E1131" s="13">
        <f t="shared" si="67"/>
        <v>37347</v>
      </c>
      <c r="F1131" t="e">
        <f t="shared" si="66"/>
        <v>#N/A</v>
      </c>
      <c r="H1131" s="13"/>
    </row>
    <row r="1132" spans="1:8" x14ac:dyDescent="0.2">
      <c r="A1132" s="13">
        <v>37015</v>
      </c>
      <c r="B1132">
        <v>95.96</v>
      </c>
      <c r="E1132" s="13">
        <f t="shared" si="67"/>
        <v>37348</v>
      </c>
      <c r="F1132" t="e">
        <f t="shared" si="66"/>
        <v>#N/A</v>
      </c>
      <c r="H1132" s="13"/>
    </row>
    <row r="1133" spans="1:8" x14ac:dyDescent="0.2">
      <c r="A1133" s="13">
        <v>37016</v>
      </c>
      <c r="B1133">
        <v>47</v>
      </c>
      <c r="E1133" s="13">
        <f t="shared" si="67"/>
        <v>37349</v>
      </c>
      <c r="F1133" t="e">
        <f t="shared" si="66"/>
        <v>#N/A</v>
      </c>
      <c r="H1133" s="13"/>
    </row>
    <row r="1134" spans="1:8" x14ac:dyDescent="0.2">
      <c r="A1134" s="13">
        <v>37017</v>
      </c>
      <c r="B1134">
        <v>47</v>
      </c>
      <c r="E1134" s="13">
        <f t="shared" si="67"/>
        <v>37350</v>
      </c>
      <c r="F1134" t="e">
        <f t="shared" si="66"/>
        <v>#N/A</v>
      </c>
      <c r="H1134" s="13"/>
    </row>
    <row r="1135" spans="1:8" x14ac:dyDescent="0.2">
      <c r="A1135" s="13">
        <v>37018</v>
      </c>
      <c r="B1135">
        <v>57.04</v>
      </c>
      <c r="E1135" s="13">
        <f t="shared" si="67"/>
        <v>37351</v>
      </c>
      <c r="F1135" t="e">
        <f t="shared" si="66"/>
        <v>#N/A</v>
      </c>
      <c r="H1135" s="13"/>
    </row>
    <row r="1136" spans="1:8" x14ac:dyDescent="0.2">
      <c r="A1136" s="13">
        <v>37019</v>
      </c>
      <c r="B1136">
        <v>49.9</v>
      </c>
      <c r="E1136" s="13">
        <f t="shared" si="67"/>
        <v>37354</v>
      </c>
      <c r="F1136" t="e">
        <f t="shared" si="66"/>
        <v>#N/A</v>
      </c>
      <c r="H1136" s="13"/>
    </row>
    <row r="1137" spans="1:8" x14ac:dyDescent="0.2">
      <c r="A1137" s="13">
        <v>37020</v>
      </c>
      <c r="B1137">
        <v>62.16</v>
      </c>
      <c r="E1137" s="13">
        <f t="shared" si="67"/>
        <v>37355</v>
      </c>
      <c r="F1137" t="e">
        <f t="shared" si="66"/>
        <v>#N/A</v>
      </c>
      <c r="H1137" s="13"/>
    </row>
    <row r="1138" spans="1:8" x14ac:dyDescent="0.2">
      <c r="A1138" s="13">
        <v>37021</v>
      </c>
      <c r="B1138">
        <v>57.73</v>
      </c>
      <c r="E1138" s="13">
        <f t="shared" si="67"/>
        <v>37356</v>
      </c>
      <c r="F1138" t="e">
        <f t="shared" si="66"/>
        <v>#N/A</v>
      </c>
      <c r="H1138" s="13"/>
    </row>
    <row r="1139" spans="1:8" x14ac:dyDescent="0.2">
      <c r="A1139" s="13">
        <v>37022</v>
      </c>
      <c r="B1139">
        <v>66.349999999999994</v>
      </c>
      <c r="E1139" s="13">
        <f t="shared" si="67"/>
        <v>37357</v>
      </c>
      <c r="F1139" t="e">
        <f t="shared" si="66"/>
        <v>#N/A</v>
      </c>
      <c r="H1139" s="13"/>
    </row>
    <row r="1140" spans="1:8" x14ac:dyDescent="0.2">
      <c r="A1140" s="13">
        <v>37023</v>
      </c>
      <c r="B1140">
        <v>45</v>
      </c>
      <c r="E1140" s="13">
        <f t="shared" si="67"/>
        <v>37358</v>
      </c>
      <c r="F1140" t="e">
        <f t="shared" si="66"/>
        <v>#N/A</v>
      </c>
      <c r="H1140" s="13"/>
    </row>
    <row r="1141" spans="1:8" x14ac:dyDescent="0.2">
      <c r="A1141" s="13">
        <v>37024</v>
      </c>
      <c r="B1141">
        <v>45</v>
      </c>
      <c r="E1141" s="13">
        <f t="shared" si="67"/>
        <v>37361</v>
      </c>
      <c r="F1141" t="e">
        <f t="shared" si="66"/>
        <v>#N/A</v>
      </c>
      <c r="H1141" s="13"/>
    </row>
    <row r="1142" spans="1:8" x14ac:dyDescent="0.2">
      <c r="A1142" s="13">
        <v>37025</v>
      </c>
      <c r="B1142">
        <v>53.86</v>
      </c>
      <c r="E1142" s="13">
        <f t="shared" si="67"/>
        <v>37362</v>
      </c>
      <c r="F1142" t="e">
        <f t="shared" si="66"/>
        <v>#N/A</v>
      </c>
      <c r="H1142" s="13"/>
    </row>
    <row r="1143" spans="1:8" x14ac:dyDescent="0.2">
      <c r="A1143" s="13">
        <v>37026</v>
      </c>
      <c r="B1143">
        <v>47.97</v>
      </c>
      <c r="E1143" s="13">
        <f t="shared" si="67"/>
        <v>37363</v>
      </c>
      <c r="F1143" t="e">
        <f t="shared" si="66"/>
        <v>#N/A</v>
      </c>
      <c r="H1143" s="13"/>
    </row>
    <row r="1144" spans="1:8" x14ac:dyDescent="0.2">
      <c r="A1144" s="13">
        <v>37027</v>
      </c>
      <c r="B1144">
        <v>52.86</v>
      </c>
      <c r="E1144" s="13">
        <f t="shared" si="67"/>
        <v>37364</v>
      </c>
      <c r="F1144" t="e">
        <f t="shared" si="66"/>
        <v>#N/A</v>
      </c>
      <c r="H1144" s="13"/>
    </row>
    <row r="1145" spans="1:8" x14ac:dyDescent="0.2">
      <c r="A1145" s="13">
        <v>37028</v>
      </c>
      <c r="B1145">
        <v>52.88</v>
      </c>
      <c r="E1145" s="13">
        <f t="shared" si="67"/>
        <v>37365</v>
      </c>
      <c r="F1145" t="e">
        <f t="shared" si="66"/>
        <v>#N/A</v>
      </c>
      <c r="H1145" s="13"/>
    </row>
    <row r="1146" spans="1:8" x14ac:dyDescent="0.2">
      <c r="A1146" s="13">
        <v>37029</v>
      </c>
      <c r="B1146">
        <v>51.98</v>
      </c>
      <c r="E1146" s="13">
        <f t="shared" si="67"/>
        <v>37368</v>
      </c>
      <c r="F1146" t="e">
        <f t="shared" si="66"/>
        <v>#N/A</v>
      </c>
      <c r="H1146" s="13"/>
    </row>
    <row r="1147" spans="1:8" x14ac:dyDescent="0.2">
      <c r="A1147" s="13">
        <v>37030</v>
      </c>
      <c r="B1147">
        <v>45</v>
      </c>
      <c r="E1147" s="13">
        <f t="shared" si="67"/>
        <v>37369</v>
      </c>
      <c r="F1147" t="e">
        <f t="shared" si="66"/>
        <v>#N/A</v>
      </c>
      <c r="H1147" s="13"/>
    </row>
    <row r="1148" spans="1:8" x14ac:dyDescent="0.2">
      <c r="A1148" s="13">
        <v>37031</v>
      </c>
      <c r="B1148">
        <v>45</v>
      </c>
      <c r="E1148" s="13">
        <f t="shared" si="67"/>
        <v>37370</v>
      </c>
      <c r="F1148" t="e">
        <f t="shared" si="66"/>
        <v>#N/A</v>
      </c>
      <c r="H1148" s="13"/>
    </row>
    <row r="1149" spans="1:8" x14ac:dyDescent="0.2">
      <c r="A1149" s="13">
        <v>37032</v>
      </c>
      <c r="B1149">
        <v>52.51</v>
      </c>
      <c r="E1149" s="13">
        <f t="shared" si="67"/>
        <v>37371</v>
      </c>
      <c r="F1149" t="e">
        <f t="shared" si="66"/>
        <v>#N/A</v>
      </c>
      <c r="H1149" s="13"/>
    </row>
    <row r="1150" spans="1:8" x14ac:dyDescent="0.2">
      <c r="A1150" s="13">
        <v>37033</v>
      </c>
      <c r="B1150">
        <v>50.38</v>
      </c>
      <c r="E1150" s="13">
        <f t="shared" si="67"/>
        <v>37372</v>
      </c>
      <c r="F1150" t="e">
        <f t="shared" si="66"/>
        <v>#N/A</v>
      </c>
      <c r="H1150" s="13"/>
    </row>
    <row r="1151" spans="1:8" x14ac:dyDescent="0.2">
      <c r="A1151" s="13">
        <v>37034</v>
      </c>
      <c r="B1151">
        <v>49.09</v>
      </c>
      <c r="E1151" s="13">
        <f t="shared" si="67"/>
        <v>37375</v>
      </c>
      <c r="F1151" t="e">
        <f t="shared" si="66"/>
        <v>#N/A</v>
      </c>
      <c r="H1151" s="13"/>
    </row>
    <row r="1152" spans="1:8" x14ac:dyDescent="0.2">
      <c r="A1152" s="13">
        <v>37035</v>
      </c>
      <c r="B1152">
        <v>45.6</v>
      </c>
      <c r="E1152" s="13">
        <f t="shared" si="67"/>
        <v>37376</v>
      </c>
      <c r="F1152" t="e">
        <f t="shared" si="66"/>
        <v>#N/A</v>
      </c>
      <c r="H1152" s="13"/>
    </row>
    <row r="1153" spans="1:8" x14ac:dyDescent="0.2">
      <c r="A1153" s="13">
        <v>37036</v>
      </c>
      <c r="B1153">
        <v>44.85</v>
      </c>
      <c r="E1153" s="13">
        <f t="shared" si="67"/>
        <v>37377</v>
      </c>
      <c r="F1153" t="e">
        <f t="shared" si="66"/>
        <v>#N/A</v>
      </c>
      <c r="H1153" s="13"/>
    </row>
    <row r="1154" spans="1:8" x14ac:dyDescent="0.2">
      <c r="A1154" s="13">
        <v>37037</v>
      </c>
      <c r="B1154">
        <v>37.17</v>
      </c>
      <c r="E1154" s="13">
        <f t="shared" si="67"/>
        <v>37378</v>
      </c>
      <c r="F1154" t="e">
        <f t="shared" si="66"/>
        <v>#N/A</v>
      </c>
      <c r="H1154" s="13"/>
    </row>
    <row r="1155" spans="1:8" x14ac:dyDescent="0.2">
      <c r="A1155" s="13">
        <v>37038</v>
      </c>
      <c r="B1155">
        <v>37.17</v>
      </c>
      <c r="E1155" s="13">
        <f t="shared" si="67"/>
        <v>37379</v>
      </c>
      <c r="F1155" t="e">
        <f t="shared" si="66"/>
        <v>#N/A</v>
      </c>
      <c r="H1155" s="13"/>
    </row>
    <row r="1156" spans="1:8" x14ac:dyDescent="0.2">
      <c r="A1156" s="13">
        <v>37039</v>
      </c>
      <c r="B1156">
        <v>37.17</v>
      </c>
      <c r="E1156" s="13">
        <f t="shared" si="67"/>
        <v>37382</v>
      </c>
      <c r="F1156" t="e">
        <f t="shared" ref="F1156:F1219" si="68">VLOOKUP(E1156,$A$3:$B$1257,2,FALSE)</f>
        <v>#N/A</v>
      </c>
      <c r="H1156" s="13"/>
    </row>
    <row r="1157" spans="1:8" x14ac:dyDescent="0.2">
      <c r="A1157" s="13">
        <v>37040</v>
      </c>
      <c r="B1157">
        <v>45.62</v>
      </c>
      <c r="E1157" s="13">
        <f t="shared" ref="E1157:E1220" si="69">CHOOSE(IF(WEEKDAY(E1156+1,2)=6,1,IF(WEEKDAY(E1156+1,2)=7,2,3)),IF(ISNUMBER(MATCH(E1156+3,$Q$3:$Q$56,0)),E1156+4,E1156+3),IF(ISNUMBER(MATCH(E1156+2,$Q$3:$Q$56,0)),E1156+3,E1156+2),IF(ISNUMBER(MATCH(E1156+1,$Q$3:$Q$56,0)),E1156+2,E1156+1))</f>
        <v>37383</v>
      </c>
      <c r="F1157" t="e">
        <f t="shared" si="68"/>
        <v>#N/A</v>
      </c>
      <c r="H1157" s="13"/>
    </row>
    <row r="1158" spans="1:8" x14ac:dyDescent="0.2">
      <c r="A1158" s="13">
        <v>37041</v>
      </c>
      <c r="B1158">
        <v>39.880000000000003</v>
      </c>
      <c r="E1158" s="13">
        <f t="shared" si="69"/>
        <v>37384</v>
      </c>
      <c r="F1158" t="e">
        <f t="shared" si="68"/>
        <v>#N/A</v>
      </c>
      <c r="H1158" s="13"/>
    </row>
    <row r="1159" spans="1:8" x14ac:dyDescent="0.2">
      <c r="A1159" s="13">
        <v>37042</v>
      </c>
      <c r="B1159">
        <v>36.75</v>
      </c>
      <c r="E1159" s="13">
        <f t="shared" si="69"/>
        <v>37385</v>
      </c>
      <c r="F1159" t="e">
        <f t="shared" si="68"/>
        <v>#N/A</v>
      </c>
      <c r="H1159" s="13"/>
    </row>
    <row r="1160" spans="1:8" x14ac:dyDescent="0.2">
      <c r="A1160" s="13">
        <v>37043</v>
      </c>
      <c r="B1160">
        <v>37.42</v>
      </c>
      <c r="E1160" s="13">
        <f t="shared" si="69"/>
        <v>37386</v>
      </c>
      <c r="F1160" t="e">
        <f t="shared" si="68"/>
        <v>#N/A</v>
      </c>
      <c r="H1160" s="13"/>
    </row>
    <row r="1161" spans="1:8" x14ac:dyDescent="0.2">
      <c r="A1161" s="13">
        <v>37044</v>
      </c>
      <c r="B1161">
        <v>34.25</v>
      </c>
      <c r="E1161" s="13">
        <f t="shared" si="69"/>
        <v>37389</v>
      </c>
      <c r="F1161" t="e">
        <f t="shared" si="68"/>
        <v>#N/A</v>
      </c>
      <c r="H1161" s="13"/>
    </row>
    <row r="1162" spans="1:8" x14ac:dyDescent="0.2">
      <c r="A1162" s="13">
        <v>37045</v>
      </c>
      <c r="B1162">
        <v>34.25</v>
      </c>
      <c r="E1162" s="13">
        <f t="shared" si="69"/>
        <v>37390</v>
      </c>
      <c r="F1162" t="e">
        <f t="shared" si="68"/>
        <v>#N/A</v>
      </c>
      <c r="H1162" s="13"/>
    </row>
    <row r="1163" spans="1:8" x14ac:dyDescent="0.2">
      <c r="A1163" s="13">
        <v>37046</v>
      </c>
      <c r="B1163">
        <v>38.950000000000003</v>
      </c>
      <c r="E1163" s="13">
        <f t="shared" si="69"/>
        <v>37391</v>
      </c>
      <c r="F1163" t="e">
        <f t="shared" si="68"/>
        <v>#N/A</v>
      </c>
      <c r="H1163" s="13"/>
    </row>
    <row r="1164" spans="1:8" x14ac:dyDescent="0.2">
      <c r="A1164" s="13">
        <v>37047</v>
      </c>
      <c r="B1164">
        <v>36.79</v>
      </c>
      <c r="E1164" s="13">
        <f t="shared" si="69"/>
        <v>37392</v>
      </c>
      <c r="F1164" t="e">
        <f t="shared" si="68"/>
        <v>#N/A</v>
      </c>
      <c r="H1164" s="13"/>
    </row>
    <row r="1165" spans="1:8" x14ac:dyDescent="0.2">
      <c r="A1165" s="13">
        <v>37048</v>
      </c>
      <c r="B1165">
        <v>35.78</v>
      </c>
      <c r="E1165" s="13">
        <f t="shared" si="69"/>
        <v>37393</v>
      </c>
      <c r="F1165" t="e">
        <f t="shared" si="68"/>
        <v>#N/A</v>
      </c>
      <c r="H1165" s="13"/>
    </row>
    <row r="1166" spans="1:8" x14ac:dyDescent="0.2">
      <c r="A1166" s="13">
        <v>37049</v>
      </c>
      <c r="B1166">
        <v>35.67</v>
      </c>
      <c r="E1166" s="13">
        <f t="shared" si="69"/>
        <v>37396</v>
      </c>
      <c r="F1166" t="e">
        <f t="shared" si="68"/>
        <v>#N/A</v>
      </c>
      <c r="H1166" s="13"/>
    </row>
    <row r="1167" spans="1:8" x14ac:dyDescent="0.2">
      <c r="A1167" s="13">
        <v>37050</v>
      </c>
      <c r="B1167">
        <v>37.380000000000003</v>
      </c>
      <c r="E1167" s="13">
        <f t="shared" si="69"/>
        <v>37397</v>
      </c>
      <c r="F1167" t="e">
        <f t="shared" si="68"/>
        <v>#N/A</v>
      </c>
      <c r="H1167" s="13"/>
    </row>
    <row r="1168" spans="1:8" x14ac:dyDescent="0.2">
      <c r="A1168" s="13">
        <v>37051</v>
      </c>
      <c r="B1168">
        <v>35</v>
      </c>
      <c r="E1168" s="13">
        <f t="shared" si="69"/>
        <v>37398</v>
      </c>
      <c r="F1168" t="e">
        <f t="shared" si="68"/>
        <v>#N/A</v>
      </c>
      <c r="H1168" s="13"/>
    </row>
    <row r="1169" spans="1:8" x14ac:dyDescent="0.2">
      <c r="A1169" s="13">
        <v>37052</v>
      </c>
      <c r="B1169">
        <v>35</v>
      </c>
      <c r="E1169" s="13">
        <f t="shared" si="69"/>
        <v>37399</v>
      </c>
      <c r="F1169" t="e">
        <f t="shared" si="68"/>
        <v>#N/A</v>
      </c>
      <c r="H1169" s="13"/>
    </row>
    <row r="1170" spans="1:8" x14ac:dyDescent="0.2">
      <c r="A1170" s="13">
        <v>37053</v>
      </c>
      <c r="B1170">
        <v>41.76</v>
      </c>
      <c r="E1170" s="13">
        <f t="shared" si="69"/>
        <v>37400</v>
      </c>
      <c r="F1170" t="e">
        <f t="shared" si="68"/>
        <v>#N/A</v>
      </c>
      <c r="H1170" s="13"/>
    </row>
    <row r="1171" spans="1:8" x14ac:dyDescent="0.2">
      <c r="A1171" s="13">
        <v>37054</v>
      </c>
      <c r="B1171">
        <v>50.71</v>
      </c>
      <c r="E1171" s="13">
        <f t="shared" si="69"/>
        <v>37404</v>
      </c>
      <c r="F1171" t="e">
        <f t="shared" si="68"/>
        <v>#N/A</v>
      </c>
      <c r="H1171" s="13"/>
    </row>
    <row r="1172" spans="1:8" x14ac:dyDescent="0.2">
      <c r="A1172" s="13">
        <v>37055</v>
      </c>
      <c r="B1172">
        <v>49.44</v>
      </c>
      <c r="E1172" s="13">
        <f t="shared" si="69"/>
        <v>37405</v>
      </c>
      <c r="F1172" t="e">
        <f t="shared" si="68"/>
        <v>#N/A</v>
      </c>
      <c r="H1172" s="13"/>
    </row>
    <row r="1173" spans="1:8" x14ac:dyDescent="0.2">
      <c r="A1173" s="13">
        <v>37056</v>
      </c>
      <c r="B1173">
        <v>51.08</v>
      </c>
      <c r="E1173" s="13">
        <f t="shared" si="69"/>
        <v>37406</v>
      </c>
      <c r="F1173" t="e">
        <f t="shared" si="68"/>
        <v>#N/A</v>
      </c>
      <c r="H1173" s="13"/>
    </row>
    <row r="1174" spans="1:8" x14ac:dyDescent="0.2">
      <c r="A1174" s="13">
        <v>37057</v>
      </c>
      <c r="B1174">
        <v>57.75</v>
      </c>
      <c r="E1174" s="13">
        <f t="shared" si="69"/>
        <v>37407</v>
      </c>
      <c r="F1174" t="e">
        <f t="shared" si="68"/>
        <v>#N/A</v>
      </c>
      <c r="H1174" s="13"/>
    </row>
    <row r="1175" spans="1:8" x14ac:dyDescent="0.2">
      <c r="A1175" s="13">
        <v>37058</v>
      </c>
      <c r="B1175">
        <v>39.130000000000003</v>
      </c>
      <c r="E1175" s="13">
        <f t="shared" si="69"/>
        <v>37410</v>
      </c>
      <c r="F1175" t="e">
        <f t="shared" si="68"/>
        <v>#N/A</v>
      </c>
      <c r="H1175" s="13"/>
    </row>
    <row r="1176" spans="1:8" x14ac:dyDescent="0.2">
      <c r="A1176" s="13">
        <v>37059</v>
      </c>
      <c r="B1176">
        <v>39.130000000000003</v>
      </c>
      <c r="E1176" s="13">
        <f t="shared" si="69"/>
        <v>37411</v>
      </c>
      <c r="F1176" t="e">
        <f t="shared" si="68"/>
        <v>#N/A</v>
      </c>
      <c r="H1176" s="13"/>
    </row>
    <row r="1177" spans="1:8" x14ac:dyDescent="0.2">
      <c r="A1177" s="13">
        <v>37060</v>
      </c>
      <c r="B1177">
        <v>45.8</v>
      </c>
      <c r="E1177" s="13">
        <f t="shared" si="69"/>
        <v>37412</v>
      </c>
      <c r="F1177" t="e">
        <f t="shared" si="68"/>
        <v>#N/A</v>
      </c>
      <c r="H1177" s="13"/>
    </row>
    <row r="1178" spans="1:8" x14ac:dyDescent="0.2">
      <c r="A1178" s="13">
        <v>37061</v>
      </c>
      <c r="B1178">
        <v>57.92</v>
      </c>
      <c r="E1178" s="13">
        <f t="shared" si="69"/>
        <v>37413</v>
      </c>
      <c r="F1178" t="e">
        <f t="shared" si="68"/>
        <v>#N/A</v>
      </c>
      <c r="H1178" s="13"/>
    </row>
    <row r="1179" spans="1:8" x14ac:dyDescent="0.2">
      <c r="A1179" s="13">
        <v>37062</v>
      </c>
      <c r="B1179">
        <v>56.53</v>
      </c>
      <c r="E1179" s="13">
        <f t="shared" si="69"/>
        <v>37414</v>
      </c>
      <c r="F1179" t="e">
        <f t="shared" si="68"/>
        <v>#N/A</v>
      </c>
      <c r="H1179" s="13"/>
    </row>
    <row r="1180" spans="1:8" x14ac:dyDescent="0.2">
      <c r="A1180" s="13">
        <v>37063</v>
      </c>
      <c r="B1180">
        <v>43.76</v>
      </c>
      <c r="E1180" s="13">
        <f t="shared" si="69"/>
        <v>37417</v>
      </c>
      <c r="F1180" t="e">
        <f t="shared" si="68"/>
        <v>#N/A</v>
      </c>
      <c r="H1180" s="13"/>
    </row>
    <row r="1181" spans="1:8" x14ac:dyDescent="0.2">
      <c r="A1181" s="13">
        <v>37064</v>
      </c>
      <c r="B1181">
        <v>42.86</v>
      </c>
      <c r="E1181" s="13">
        <f t="shared" si="69"/>
        <v>37418</v>
      </c>
      <c r="F1181" t="e">
        <f t="shared" si="68"/>
        <v>#N/A</v>
      </c>
      <c r="H1181" s="13"/>
    </row>
    <row r="1182" spans="1:8" x14ac:dyDescent="0.2">
      <c r="A1182" s="13">
        <v>37065</v>
      </c>
      <c r="B1182">
        <v>36.9</v>
      </c>
      <c r="E1182" s="13">
        <f t="shared" si="69"/>
        <v>37419</v>
      </c>
      <c r="F1182" t="e">
        <f t="shared" si="68"/>
        <v>#N/A</v>
      </c>
      <c r="H1182" s="13"/>
    </row>
    <row r="1183" spans="1:8" x14ac:dyDescent="0.2">
      <c r="A1183" s="13">
        <v>37066</v>
      </c>
      <c r="B1183">
        <v>36.9</v>
      </c>
      <c r="E1183" s="13">
        <f t="shared" si="69"/>
        <v>37420</v>
      </c>
      <c r="F1183" t="e">
        <f t="shared" si="68"/>
        <v>#N/A</v>
      </c>
      <c r="H1183" s="13"/>
    </row>
    <row r="1184" spans="1:8" x14ac:dyDescent="0.2">
      <c r="A1184" s="13">
        <v>37067</v>
      </c>
      <c r="B1184">
        <v>46.13</v>
      </c>
      <c r="E1184" s="13">
        <f t="shared" si="69"/>
        <v>37421</v>
      </c>
      <c r="F1184" t="e">
        <f t="shared" si="68"/>
        <v>#N/A</v>
      </c>
      <c r="H1184" s="13"/>
    </row>
    <row r="1185" spans="1:8" x14ac:dyDescent="0.2">
      <c r="A1185" s="13">
        <v>37068</v>
      </c>
      <c r="B1185">
        <v>55.33</v>
      </c>
      <c r="E1185" s="13">
        <f t="shared" si="69"/>
        <v>37424</v>
      </c>
      <c r="F1185" t="e">
        <f t="shared" si="68"/>
        <v>#N/A</v>
      </c>
      <c r="H1185" s="13"/>
    </row>
    <row r="1186" spans="1:8" x14ac:dyDescent="0.2">
      <c r="A1186" s="13">
        <v>37069</v>
      </c>
      <c r="B1186">
        <v>96.78</v>
      </c>
      <c r="E1186" s="13">
        <f t="shared" si="69"/>
        <v>37425</v>
      </c>
      <c r="F1186" t="e">
        <f t="shared" si="68"/>
        <v>#N/A</v>
      </c>
      <c r="H1186" s="13"/>
    </row>
    <row r="1187" spans="1:8" x14ac:dyDescent="0.2">
      <c r="A1187" s="13">
        <v>37070</v>
      </c>
      <c r="B1187">
        <v>74.209999999999994</v>
      </c>
      <c r="E1187" s="13">
        <f t="shared" si="69"/>
        <v>37426</v>
      </c>
      <c r="F1187" t="e">
        <f t="shared" si="68"/>
        <v>#N/A</v>
      </c>
      <c r="H1187" s="13"/>
    </row>
    <row r="1188" spans="1:8" x14ac:dyDescent="0.2">
      <c r="A1188" s="13">
        <v>37071</v>
      </c>
      <c r="B1188">
        <v>50.01</v>
      </c>
      <c r="E1188" s="13">
        <f t="shared" si="69"/>
        <v>37427</v>
      </c>
      <c r="F1188" t="e">
        <f t="shared" si="68"/>
        <v>#N/A</v>
      </c>
      <c r="H1188" s="13"/>
    </row>
    <row r="1189" spans="1:8" x14ac:dyDescent="0.2">
      <c r="A1189" s="13">
        <v>37072</v>
      </c>
      <c r="B1189">
        <v>51.25</v>
      </c>
      <c r="E1189" s="13">
        <f t="shared" si="69"/>
        <v>37428</v>
      </c>
      <c r="F1189" t="e">
        <f t="shared" si="68"/>
        <v>#N/A</v>
      </c>
      <c r="H1189" s="13"/>
    </row>
    <row r="1190" spans="1:8" x14ac:dyDescent="0.2">
      <c r="A1190" s="13">
        <v>37074</v>
      </c>
      <c r="B1190">
        <v>42.19</v>
      </c>
      <c r="E1190" s="13">
        <f t="shared" si="69"/>
        <v>37431</v>
      </c>
      <c r="F1190" t="e">
        <f t="shared" si="68"/>
        <v>#N/A</v>
      </c>
      <c r="H1190" s="13"/>
    </row>
    <row r="1191" spans="1:8" x14ac:dyDescent="0.2">
      <c r="A1191" s="13">
        <v>37075</v>
      </c>
      <c r="B1191">
        <v>35.68</v>
      </c>
      <c r="E1191" s="13">
        <f t="shared" si="69"/>
        <v>37432</v>
      </c>
      <c r="F1191" t="e">
        <f t="shared" si="68"/>
        <v>#N/A</v>
      </c>
      <c r="H1191" s="13"/>
    </row>
    <row r="1192" spans="1:8" x14ac:dyDescent="0.2">
      <c r="A1192" s="13">
        <v>37076</v>
      </c>
      <c r="B1192">
        <v>28.75</v>
      </c>
      <c r="E1192" s="13">
        <f t="shared" si="69"/>
        <v>37433</v>
      </c>
      <c r="F1192" t="e">
        <f t="shared" si="68"/>
        <v>#N/A</v>
      </c>
      <c r="H1192" s="13"/>
    </row>
    <row r="1193" spans="1:8" x14ac:dyDescent="0.2">
      <c r="A1193" s="13">
        <v>37077</v>
      </c>
      <c r="B1193">
        <v>34.619999999999997</v>
      </c>
      <c r="E1193" s="13">
        <f t="shared" si="69"/>
        <v>37434</v>
      </c>
      <c r="F1193" t="e">
        <f t="shared" si="68"/>
        <v>#N/A</v>
      </c>
      <c r="H1193" s="13"/>
    </row>
    <row r="1194" spans="1:8" x14ac:dyDescent="0.2">
      <c r="A1194" s="13">
        <v>37078</v>
      </c>
      <c r="B1194">
        <v>35.49</v>
      </c>
      <c r="E1194" s="13">
        <f t="shared" si="69"/>
        <v>37435</v>
      </c>
      <c r="F1194" t="e">
        <f t="shared" si="68"/>
        <v>#N/A</v>
      </c>
      <c r="H1194" s="13"/>
    </row>
    <row r="1195" spans="1:8" x14ac:dyDescent="0.2">
      <c r="A1195" s="13">
        <v>37079</v>
      </c>
      <c r="B1195">
        <v>33.25</v>
      </c>
      <c r="E1195" s="13">
        <f t="shared" si="69"/>
        <v>37438</v>
      </c>
      <c r="F1195" t="e">
        <f t="shared" si="68"/>
        <v>#N/A</v>
      </c>
      <c r="H1195" s="13"/>
    </row>
    <row r="1196" spans="1:8" x14ac:dyDescent="0.2">
      <c r="A1196" s="13">
        <v>37080</v>
      </c>
      <c r="B1196">
        <v>33.25</v>
      </c>
      <c r="E1196" s="13">
        <f t="shared" si="69"/>
        <v>37439</v>
      </c>
      <c r="F1196" t="e">
        <f t="shared" si="68"/>
        <v>#N/A</v>
      </c>
      <c r="H1196" s="13"/>
    </row>
    <row r="1197" spans="1:8" x14ac:dyDescent="0.2">
      <c r="A1197" s="13">
        <v>37081</v>
      </c>
      <c r="B1197">
        <v>41.92</v>
      </c>
      <c r="E1197" s="13">
        <f t="shared" si="69"/>
        <v>37440</v>
      </c>
      <c r="F1197" t="e">
        <f t="shared" si="68"/>
        <v>#N/A</v>
      </c>
      <c r="H1197" s="13"/>
    </row>
    <row r="1198" spans="1:8" x14ac:dyDescent="0.2">
      <c r="A1198" s="13">
        <v>37082</v>
      </c>
      <c r="B1198">
        <v>44.98</v>
      </c>
      <c r="E1198" s="13">
        <f t="shared" si="69"/>
        <v>37442</v>
      </c>
      <c r="F1198" t="e">
        <f t="shared" si="68"/>
        <v>#N/A</v>
      </c>
      <c r="H1198" s="13"/>
    </row>
    <row r="1199" spans="1:8" x14ac:dyDescent="0.2">
      <c r="A1199" s="13">
        <v>37083</v>
      </c>
      <c r="B1199">
        <v>42.45</v>
      </c>
      <c r="E1199" s="13">
        <f t="shared" si="69"/>
        <v>37445</v>
      </c>
      <c r="F1199" t="e">
        <f t="shared" si="68"/>
        <v>#N/A</v>
      </c>
      <c r="H1199" s="13"/>
    </row>
    <row r="1200" spans="1:8" x14ac:dyDescent="0.2">
      <c r="A1200" s="13">
        <v>37084</v>
      </c>
      <c r="B1200">
        <v>40.590000000000003</v>
      </c>
      <c r="E1200" s="13">
        <f t="shared" si="69"/>
        <v>37446</v>
      </c>
      <c r="F1200" t="e">
        <f t="shared" si="68"/>
        <v>#N/A</v>
      </c>
      <c r="H1200" s="13"/>
    </row>
    <row r="1201" spans="1:8" x14ac:dyDescent="0.2">
      <c r="A1201" s="13">
        <v>37085</v>
      </c>
      <c r="B1201">
        <v>37.56</v>
      </c>
      <c r="E1201" s="13">
        <f t="shared" si="69"/>
        <v>37447</v>
      </c>
      <c r="F1201" t="e">
        <f t="shared" si="68"/>
        <v>#N/A</v>
      </c>
      <c r="H1201" s="13"/>
    </row>
    <row r="1202" spans="1:8" x14ac:dyDescent="0.2">
      <c r="A1202" s="13">
        <v>37086</v>
      </c>
      <c r="B1202">
        <v>32.5</v>
      </c>
      <c r="E1202" s="13">
        <f t="shared" si="69"/>
        <v>37448</v>
      </c>
      <c r="F1202" t="e">
        <f t="shared" si="68"/>
        <v>#N/A</v>
      </c>
      <c r="H1202" s="13"/>
    </row>
    <row r="1203" spans="1:8" x14ac:dyDescent="0.2">
      <c r="A1203" s="13">
        <v>37087</v>
      </c>
      <c r="B1203">
        <v>32.5</v>
      </c>
      <c r="E1203" s="13">
        <f t="shared" si="69"/>
        <v>37449</v>
      </c>
      <c r="F1203" t="e">
        <f t="shared" si="68"/>
        <v>#N/A</v>
      </c>
      <c r="H1203" s="13"/>
    </row>
    <row r="1204" spans="1:8" x14ac:dyDescent="0.2">
      <c r="A1204" s="13">
        <v>37088</v>
      </c>
      <c r="B1204">
        <v>42.61</v>
      </c>
      <c r="E1204" s="13">
        <f t="shared" si="69"/>
        <v>37452</v>
      </c>
      <c r="F1204" t="e">
        <f t="shared" si="68"/>
        <v>#N/A</v>
      </c>
      <c r="H1204" s="13"/>
    </row>
    <row r="1205" spans="1:8" x14ac:dyDescent="0.2">
      <c r="A1205" s="13">
        <v>37089</v>
      </c>
      <c r="B1205">
        <v>42.03</v>
      </c>
      <c r="E1205" s="13">
        <f t="shared" si="69"/>
        <v>37453</v>
      </c>
      <c r="F1205" t="e">
        <f t="shared" si="68"/>
        <v>#N/A</v>
      </c>
      <c r="H1205" s="13"/>
    </row>
    <row r="1206" spans="1:8" x14ac:dyDescent="0.2">
      <c r="A1206" s="13">
        <v>37090</v>
      </c>
      <c r="B1206">
        <v>40.24</v>
      </c>
      <c r="E1206" s="13">
        <f t="shared" si="69"/>
        <v>37454</v>
      </c>
      <c r="F1206" t="e">
        <f t="shared" si="68"/>
        <v>#N/A</v>
      </c>
      <c r="H1206" s="13"/>
    </row>
    <row r="1207" spans="1:8" x14ac:dyDescent="0.2">
      <c r="A1207" s="13">
        <v>37091</v>
      </c>
      <c r="B1207">
        <v>37.78</v>
      </c>
      <c r="E1207" s="13">
        <f t="shared" si="69"/>
        <v>37455</v>
      </c>
      <c r="F1207" t="e">
        <f t="shared" si="68"/>
        <v>#N/A</v>
      </c>
      <c r="H1207" s="13"/>
    </row>
    <row r="1208" spans="1:8" x14ac:dyDescent="0.2">
      <c r="A1208" s="13">
        <v>37092</v>
      </c>
      <c r="B1208">
        <v>37.67</v>
      </c>
      <c r="E1208" s="13">
        <f t="shared" si="69"/>
        <v>37456</v>
      </c>
      <c r="F1208" t="e">
        <f t="shared" si="68"/>
        <v>#N/A</v>
      </c>
      <c r="H1208" s="13"/>
    </row>
    <row r="1209" spans="1:8" x14ac:dyDescent="0.2">
      <c r="A1209" s="13">
        <v>37093</v>
      </c>
      <c r="B1209">
        <v>40.5</v>
      </c>
      <c r="E1209" s="13">
        <f t="shared" si="69"/>
        <v>37459</v>
      </c>
      <c r="F1209" t="e">
        <f t="shared" si="68"/>
        <v>#N/A</v>
      </c>
      <c r="H1209" s="13"/>
    </row>
    <row r="1210" spans="1:8" x14ac:dyDescent="0.2">
      <c r="A1210" s="13">
        <v>37094</v>
      </c>
      <c r="B1210">
        <v>40.5</v>
      </c>
      <c r="E1210" s="13">
        <f t="shared" si="69"/>
        <v>37460</v>
      </c>
      <c r="F1210" t="e">
        <f t="shared" si="68"/>
        <v>#N/A</v>
      </c>
      <c r="H1210" s="13"/>
    </row>
    <row r="1211" spans="1:8" x14ac:dyDescent="0.2">
      <c r="A1211" s="13">
        <v>37095</v>
      </c>
      <c r="B1211">
        <v>62.95</v>
      </c>
      <c r="E1211" s="13">
        <f t="shared" si="69"/>
        <v>37461</v>
      </c>
      <c r="F1211" t="e">
        <f t="shared" si="68"/>
        <v>#N/A</v>
      </c>
      <c r="H1211" s="13"/>
    </row>
    <row r="1212" spans="1:8" x14ac:dyDescent="0.2">
      <c r="A1212" s="13">
        <v>37096</v>
      </c>
      <c r="B1212">
        <v>76.81</v>
      </c>
      <c r="E1212" s="13">
        <f t="shared" si="69"/>
        <v>37462</v>
      </c>
      <c r="F1212" t="e">
        <f t="shared" si="68"/>
        <v>#N/A</v>
      </c>
      <c r="H1212" s="13"/>
    </row>
    <row r="1213" spans="1:8" x14ac:dyDescent="0.2">
      <c r="A1213" s="13">
        <v>37097</v>
      </c>
      <c r="B1213">
        <v>78.010000000000005</v>
      </c>
      <c r="E1213" s="13">
        <f t="shared" si="69"/>
        <v>37463</v>
      </c>
      <c r="F1213" t="e">
        <f t="shared" si="68"/>
        <v>#N/A</v>
      </c>
      <c r="H1213" s="13"/>
    </row>
    <row r="1214" spans="1:8" x14ac:dyDescent="0.2">
      <c r="A1214" s="13">
        <v>37098</v>
      </c>
      <c r="B1214">
        <v>45.23</v>
      </c>
      <c r="E1214" s="13">
        <f t="shared" si="69"/>
        <v>37466</v>
      </c>
      <c r="F1214" t="e">
        <f t="shared" si="68"/>
        <v>#N/A</v>
      </c>
      <c r="H1214" s="13"/>
    </row>
    <row r="1215" spans="1:8" x14ac:dyDescent="0.2">
      <c r="A1215" s="13">
        <v>37099</v>
      </c>
      <c r="B1215">
        <v>45.82</v>
      </c>
      <c r="E1215" s="13">
        <f t="shared" si="69"/>
        <v>37467</v>
      </c>
      <c r="F1215" t="e">
        <f t="shared" si="68"/>
        <v>#N/A</v>
      </c>
      <c r="H1215" s="13"/>
    </row>
    <row r="1216" spans="1:8" x14ac:dyDescent="0.2">
      <c r="A1216" s="13">
        <v>37100</v>
      </c>
      <c r="B1216">
        <v>38</v>
      </c>
      <c r="E1216" s="13">
        <f t="shared" si="69"/>
        <v>37468</v>
      </c>
      <c r="F1216" t="e">
        <f t="shared" si="68"/>
        <v>#N/A</v>
      </c>
      <c r="H1216" s="13"/>
    </row>
    <row r="1217" spans="1:8" x14ac:dyDescent="0.2">
      <c r="A1217" s="13">
        <v>37101</v>
      </c>
      <c r="B1217">
        <v>38</v>
      </c>
      <c r="E1217" s="13">
        <f t="shared" si="69"/>
        <v>37469</v>
      </c>
      <c r="F1217" t="e">
        <f t="shared" si="68"/>
        <v>#N/A</v>
      </c>
      <c r="H1217" s="13"/>
    </row>
    <row r="1218" spans="1:8" x14ac:dyDescent="0.2">
      <c r="A1218" s="13">
        <v>37102</v>
      </c>
      <c r="B1218">
        <v>44.97</v>
      </c>
      <c r="E1218" s="13">
        <f t="shared" si="69"/>
        <v>37470</v>
      </c>
      <c r="F1218" t="e">
        <f t="shared" si="68"/>
        <v>#N/A</v>
      </c>
      <c r="H1218" s="13"/>
    </row>
    <row r="1219" spans="1:8" x14ac:dyDescent="0.2">
      <c r="A1219" s="13">
        <v>37103</v>
      </c>
      <c r="B1219">
        <v>41.14</v>
      </c>
      <c r="E1219" s="13">
        <f t="shared" si="69"/>
        <v>37473</v>
      </c>
      <c r="F1219" t="e">
        <f t="shared" si="68"/>
        <v>#N/A</v>
      </c>
      <c r="H1219" s="13"/>
    </row>
    <row r="1220" spans="1:8" x14ac:dyDescent="0.2">
      <c r="A1220" s="13">
        <v>37104</v>
      </c>
      <c r="B1220">
        <v>50.81</v>
      </c>
      <c r="E1220" s="13">
        <f t="shared" si="69"/>
        <v>37474</v>
      </c>
      <c r="F1220" t="e">
        <f t="shared" ref="F1220:F1283" si="70">VLOOKUP(E1220,$A$3:$B$1257,2,FALSE)</f>
        <v>#N/A</v>
      </c>
      <c r="H1220" s="13"/>
    </row>
    <row r="1221" spans="1:8" x14ac:dyDescent="0.2">
      <c r="A1221" s="13">
        <v>37105</v>
      </c>
      <c r="B1221">
        <v>93.24</v>
      </c>
      <c r="E1221" s="13">
        <f t="shared" ref="E1221:E1284" si="71">CHOOSE(IF(WEEKDAY(E1220+1,2)=6,1,IF(WEEKDAY(E1220+1,2)=7,2,3)),IF(ISNUMBER(MATCH(E1220+3,$Q$3:$Q$56,0)),E1220+4,E1220+3),IF(ISNUMBER(MATCH(E1220+2,$Q$3:$Q$56,0)),E1220+3,E1220+2),IF(ISNUMBER(MATCH(E1220+1,$Q$3:$Q$56,0)),E1220+2,E1220+1))</f>
        <v>37475</v>
      </c>
      <c r="F1221" t="e">
        <f t="shared" si="70"/>
        <v>#N/A</v>
      </c>
      <c r="H1221" s="13"/>
    </row>
    <row r="1222" spans="1:8" x14ac:dyDescent="0.2">
      <c r="A1222" s="13">
        <v>37106</v>
      </c>
      <c r="B1222">
        <v>102.57</v>
      </c>
      <c r="E1222" s="13">
        <f t="shared" si="71"/>
        <v>37476</v>
      </c>
      <c r="F1222" t="e">
        <f t="shared" si="70"/>
        <v>#N/A</v>
      </c>
      <c r="H1222" s="13"/>
    </row>
    <row r="1223" spans="1:8" x14ac:dyDescent="0.2">
      <c r="A1223" s="13">
        <v>37109</v>
      </c>
      <c r="B1223">
        <v>75.39</v>
      </c>
      <c r="E1223" s="13">
        <f t="shared" si="71"/>
        <v>37477</v>
      </c>
      <c r="F1223" t="e">
        <f t="shared" si="70"/>
        <v>#N/A</v>
      </c>
      <c r="H1223" s="13"/>
    </row>
    <row r="1224" spans="1:8" x14ac:dyDescent="0.2">
      <c r="A1224" s="13">
        <v>37110</v>
      </c>
      <c r="B1224">
        <v>289.89</v>
      </c>
      <c r="E1224" s="13">
        <f t="shared" si="71"/>
        <v>37480</v>
      </c>
      <c r="F1224" t="e">
        <f t="shared" si="70"/>
        <v>#N/A</v>
      </c>
      <c r="H1224" s="13"/>
    </row>
    <row r="1225" spans="1:8" x14ac:dyDescent="0.2">
      <c r="A1225" s="13">
        <v>37111</v>
      </c>
      <c r="B1225">
        <v>291.62</v>
      </c>
      <c r="E1225" s="13">
        <f t="shared" si="71"/>
        <v>37481</v>
      </c>
      <c r="F1225" t="e">
        <f t="shared" si="70"/>
        <v>#N/A</v>
      </c>
      <c r="H1225" s="13"/>
    </row>
    <row r="1226" spans="1:8" x14ac:dyDescent="0.2">
      <c r="A1226" s="13">
        <v>37112</v>
      </c>
      <c r="B1226">
        <v>411.6</v>
      </c>
      <c r="E1226" s="13">
        <f t="shared" si="71"/>
        <v>37482</v>
      </c>
      <c r="F1226" t="e">
        <f t="shared" si="70"/>
        <v>#N/A</v>
      </c>
      <c r="H1226" s="13"/>
    </row>
    <row r="1227" spans="1:8" x14ac:dyDescent="0.2">
      <c r="A1227" s="13">
        <v>37113</v>
      </c>
      <c r="B1227">
        <v>296.74</v>
      </c>
      <c r="E1227" s="13">
        <f t="shared" si="71"/>
        <v>37483</v>
      </c>
      <c r="F1227" t="e">
        <f t="shared" si="70"/>
        <v>#N/A</v>
      </c>
      <c r="H1227" s="13"/>
    </row>
    <row r="1228" spans="1:8" x14ac:dyDescent="0.2">
      <c r="A1228" s="13">
        <v>37114</v>
      </c>
      <c r="B1228">
        <v>42.5</v>
      </c>
      <c r="E1228" s="13">
        <f t="shared" si="71"/>
        <v>37484</v>
      </c>
      <c r="F1228" t="e">
        <f t="shared" si="70"/>
        <v>#N/A</v>
      </c>
      <c r="H1228" s="13"/>
    </row>
    <row r="1229" spans="1:8" x14ac:dyDescent="0.2">
      <c r="A1229" s="13">
        <v>37115</v>
      </c>
      <c r="B1229">
        <v>42.5</v>
      </c>
      <c r="E1229" s="13">
        <f t="shared" si="71"/>
        <v>37487</v>
      </c>
      <c r="F1229" t="e">
        <f t="shared" si="70"/>
        <v>#N/A</v>
      </c>
      <c r="H1229" s="13"/>
    </row>
    <row r="1230" spans="1:8" x14ac:dyDescent="0.2">
      <c r="A1230" s="13">
        <v>37116</v>
      </c>
      <c r="B1230">
        <v>47.44</v>
      </c>
      <c r="E1230" s="13">
        <f t="shared" si="71"/>
        <v>37488</v>
      </c>
      <c r="F1230" t="e">
        <f t="shared" si="70"/>
        <v>#N/A</v>
      </c>
      <c r="H1230" s="13"/>
    </row>
    <row r="1231" spans="1:8" x14ac:dyDescent="0.2">
      <c r="A1231" s="13">
        <v>37117</v>
      </c>
      <c r="B1231">
        <v>40.96</v>
      </c>
      <c r="E1231" s="13">
        <f t="shared" si="71"/>
        <v>37489</v>
      </c>
      <c r="F1231" t="e">
        <f t="shared" si="70"/>
        <v>#N/A</v>
      </c>
      <c r="H1231" s="13"/>
    </row>
    <row r="1232" spans="1:8" x14ac:dyDescent="0.2">
      <c r="A1232" s="13">
        <v>37118</v>
      </c>
      <c r="B1232">
        <v>48.67</v>
      </c>
      <c r="E1232" s="13">
        <f t="shared" si="71"/>
        <v>37490</v>
      </c>
      <c r="F1232" t="e">
        <f t="shared" si="70"/>
        <v>#N/A</v>
      </c>
      <c r="H1232" s="13"/>
    </row>
    <row r="1233" spans="1:8" x14ac:dyDescent="0.2">
      <c r="A1233" s="13">
        <v>37119</v>
      </c>
      <c r="B1233">
        <v>45.66</v>
      </c>
      <c r="E1233" s="13">
        <f t="shared" si="71"/>
        <v>37491</v>
      </c>
      <c r="F1233" t="e">
        <f t="shared" si="70"/>
        <v>#N/A</v>
      </c>
      <c r="H1233" s="13"/>
    </row>
    <row r="1234" spans="1:8" x14ac:dyDescent="0.2">
      <c r="A1234" s="13">
        <v>37120</v>
      </c>
      <c r="B1234">
        <v>47.37</v>
      </c>
      <c r="E1234" s="13">
        <f t="shared" si="71"/>
        <v>37494</v>
      </c>
      <c r="F1234" t="e">
        <f t="shared" si="70"/>
        <v>#N/A</v>
      </c>
      <c r="H1234" s="13"/>
    </row>
    <row r="1235" spans="1:8" x14ac:dyDescent="0.2">
      <c r="A1235" s="13">
        <v>37123</v>
      </c>
      <c r="B1235">
        <v>47.03</v>
      </c>
      <c r="E1235" s="13">
        <f t="shared" si="71"/>
        <v>37495</v>
      </c>
      <c r="F1235" t="e">
        <f t="shared" si="70"/>
        <v>#N/A</v>
      </c>
      <c r="H1235" s="13"/>
    </row>
    <row r="1236" spans="1:8" x14ac:dyDescent="0.2">
      <c r="A1236" s="13">
        <v>37124</v>
      </c>
      <c r="B1236">
        <v>46.51</v>
      </c>
      <c r="E1236" s="13">
        <f t="shared" si="71"/>
        <v>37496</v>
      </c>
      <c r="F1236" t="e">
        <f t="shared" si="70"/>
        <v>#N/A</v>
      </c>
      <c r="H1236" s="13"/>
    </row>
    <row r="1237" spans="1:8" x14ac:dyDescent="0.2">
      <c r="A1237" s="13">
        <v>37125</v>
      </c>
      <c r="B1237">
        <v>46.54</v>
      </c>
      <c r="E1237" s="13">
        <f t="shared" si="71"/>
        <v>37497</v>
      </c>
      <c r="F1237" t="e">
        <f t="shared" si="70"/>
        <v>#N/A</v>
      </c>
      <c r="H1237" s="13"/>
    </row>
    <row r="1238" spans="1:8" x14ac:dyDescent="0.2">
      <c r="A1238" s="13">
        <v>37126</v>
      </c>
      <c r="B1238">
        <v>46.3</v>
      </c>
      <c r="E1238" s="13">
        <f t="shared" si="71"/>
        <v>37498</v>
      </c>
      <c r="F1238" t="e">
        <f t="shared" si="70"/>
        <v>#N/A</v>
      </c>
      <c r="H1238" s="13"/>
    </row>
    <row r="1239" spans="1:8" x14ac:dyDescent="0.2">
      <c r="A1239" s="13">
        <v>37127</v>
      </c>
      <c r="B1239">
        <v>44.54</v>
      </c>
      <c r="E1239" s="13">
        <f t="shared" si="71"/>
        <v>37502</v>
      </c>
      <c r="F1239" t="e">
        <f t="shared" si="70"/>
        <v>#N/A</v>
      </c>
      <c r="H1239" s="13"/>
    </row>
    <row r="1240" spans="1:8" x14ac:dyDescent="0.2">
      <c r="A1240" s="13">
        <v>37130</v>
      </c>
      <c r="B1240">
        <v>48.42</v>
      </c>
      <c r="E1240" s="13">
        <f t="shared" si="71"/>
        <v>37503</v>
      </c>
      <c r="F1240" t="e">
        <f t="shared" si="70"/>
        <v>#N/A</v>
      </c>
      <c r="H1240" s="13"/>
    </row>
    <row r="1241" spans="1:8" x14ac:dyDescent="0.2">
      <c r="A1241" s="13">
        <v>37131</v>
      </c>
      <c r="B1241">
        <v>45.78</v>
      </c>
      <c r="E1241" s="13">
        <f t="shared" si="71"/>
        <v>37504</v>
      </c>
      <c r="F1241" t="e">
        <f t="shared" si="70"/>
        <v>#N/A</v>
      </c>
      <c r="H1241" s="13"/>
    </row>
    <row r="1242" spans="1:8" x14ac:dyDescent="0.2">
      <c r="A1242" s="13">
        <v>37132</v>
      </c>
      <c r="B1242">
        <v>45.22</v>
      </c>
      <c r="E1242" s="13">
        <f t="shared" si="71"/>
        <v>37505</v>
      </c>
      <c r="F1242" t="e">
        <f t="shared" si="70"/>
        <v>#N/A</v>
      </c>
      <c r="H1242" s="13"/>
    </row>
    <row r="1243" spans="1:8" x14ac:dyDescent="0.2">
      <c r="A1243" s="13">
        <v>37133</v>
      </c>
      <c r="B1243">
        <v>42.51</v>
      </c>
      <c r="E1243" s="13">
        <f t="shared" si="71"/>
        <v>37508</v>
      </c>
      <c r="F1243" t="e">
        <f t="shared" si="70"/>
        <v>#N/A</v>
      </c>
      <c r="H1243" s="13"/>
    </row>
    <row r="1244" spans="1:8" x14ac:dyDescent="0.2">
      <c r="A1244" s="13">
        <v>37134</v>
      </c>
      <c r="B1244">
        <v>39.51</v>
      </c>
      <c r="E1244" s="13">
        <f t="shared" si="71"/>
        <v>37509</v>
      </c>
      <c r="F1244" t="e">
        <f t="shared" si="70"/>
        <v>#N/A</v>
      </c>
      <c r="H1244" s="13"/>
    </row>
    <row r="1245" spans="1:8" x14ac:dyDescent="0.2">
      <c r="A1245" s="13">
        <v>37138</v>
      </c>
      <c r="B1245">
        <v>43.37</v>
      </c>
      <c r="E1245" s="13">
        <f t="shared" si="71"/>
        <v>37510</v>
      </c>
      <c r="F1245" t="e">
        <f t="shared" si="70"/>
        <v>#N/A</v>
      </c>
      <c r="H1245" s="13"/>
    </row>
    <row r="1246" spans="1:8" x14ac:dyDescent="0.2">
      <c r="A1246" s="13">
        <v>37139</v>
      </c>
      <c r="B1246">
        <v>41.59</v>
      </c>
      <c r="E1246" s="13">
        <f t="shared" si="71"/>
        <v>37511</v>
      </c>
      <c r="F1246" t="e">
        <f t="shared" si="70"/>
        <v>#N/A</v>
      </c>
      <c r="H1246" s="13"/>
    </row>
    <row r="1247" spans="1:8" x14ac:dyDescent="0.2">
      <c r="A1247" s="13">
        <v>37140</v>
      </c>
      <c r="B1247">
        <v>40.130000000000003</v>
      </c>
      <c r="E1247" s="13">
        <f t="shared" si="71"/>
        <v>37512</v>
      </c>
      <c r="F1247" t="e">
        <f t="shared" si="70"/>
        <v>#N/A</v>
      </c>
      <c r="H1247" s="13"/>
    </row>
    <row r="1248" spans="1:8" x14ac:dyDescent="0.2">
      <c r="A1248" s="13">
        <v>37141</v>
      </c>
      <c r="B1248">
        <v>43.87</v>
      </c>
      <c r="E1248" s="13">
        <f t="shared" si="71"/>
        <v>37515</v>
      </c>
      <c r="F1248" t="e">
        <f t="shared" si="70"/>
        <v>#N/A</v>
      </c>
      <c r="H1248" s="13"/>
    </row>
    <row r="1249" spans="1:8" x14ac:dyDescent="0.2">
      <c r="A1249" s="13">
        <v>37142</v>
      </c>
      <c r="B1249">
        <v>40.4</v>
      </c>
      <c r="E1249" s="13">
        <f t="shared" si="71"/>
        <v>37516</v>
      </c>
      <c r="F1249" t="e">
        <f t="shared" si="70"/>
        <v>#N/A</v>
      </c>
      <c r="H1249" s="13"/>
    </row>
    <row r="1250" spans="1:8" x14ac:dyDescent="0.2">
      <c r="A1250" s="13">
        <v>37143</v>
      </c>
      <c r="B1250">
        <v>40.4</v>
      </c>
      <c r="E1250" s="13">
        <f t="shared" si="71"/>
        <v>37517</v>
      </c>
      <c r="F1250" t="e">
        <f t="shared" si="70"/>
        <v>#N/A</v>
      </c>
      <c r="H1250" s="13"/>
    </row>
    <row r="1251" spans="1:8" x14ac:dyDescent="0.2">
      <c r="A1251" s="13">
        <v>37144</v>
      </c>
      <c r="B1251">
        <v>44.82</v>
      </c>
      <c r="E1251" s="13">
        <f t="shared" si="71"/>
        <v>37518</v>
      </c>
      <c r="F1251" t="e">
        <f t="shared" si="70"/>
        <v>#N/A</v>
      </c>
      <c r="H1251" s="13"/>
    </row>
    <row r="1252" spans="1:8" x14ac:dyDescent="0.2">
      <c r="A1252" s="13">
        <v>37145</v>
      </c>
      <c r="B1252">
        <v>45.05</v>
      </c>
      <c r="E1252" s="13">
        <f t="shared" si="71"/>
        <v>37519</v>
      </c>
      <c r="F1252" t="e">
        <f t="shared" si="70"/>
        <v>#N/A</v>
      </c>
      <c r="H1252" s="13"/>
    </row>
    <row r="1253" spans="1:8" x14ac:dyDescent="0.2">
      <c r="A1253" s="13">
        <v>37146</v>
      </c>
      <c r="B1253">
        <v>37.79</v>
      </c>
      <c r="E1253" s="13">
        <f t="shared" si="71"/>
        <v>37522</v>
      </c>
      <c r="F1253" t="e">
        <f t="shared" si="70"/>
        <v>#N/A</v>
      </c>
      <c r="H1253" s="13"/>
    </row>
    <row r="1254" spans="1:8" x14ac:dyDescent="0.2">
      <c r="A1254" s="13">
        <v>37147</v>
      </c>
      <c r="B1254">
        <v>39.14</v>
      </c>
      <c r="E1254" s="13">
        <f t="shared" si="71"/>
        <v>37523</v>
      </c>
      <c r="F1254" t="e">
        <f t="shared" si="70"/>
        <v>#N/A</v>
      </c>
      <c r="H1254" s="13"/>
    </row>
    <row r="1255" spans="1:8" x14ac:dyDescent="0.2">
      <c r="A1255" s="13">
        <v>37148</v>
      </c>
      <c r="B1255">
        <v>38.880000000000003</v>
      </c>
      <c r="E1255" s="13">
        <f t="shared" si="71"/>
        <v>37524</v>
      </c>
      <c r="F1255" t="e">
        <f t="shared" si="70"/>
        <v>#N/A</v>
      </c>
      <c r="H1255" s="13"/>
    </row>
    <row r="1256" spans="1:8" x14ac:dyDescent="0.2">
      <c r="A1256" s="13">
        <v>37151</v>
      </c>
      <c r="B1256">
        <v>41.75</v>
      </c>
      <c r="E1256" s="13">
        <f t="shared" si="71"/>
        <v>37525</v>
      </c>
      <c r="F1256" t="e">
        <f t="shared" si="70"/>
        <v>#N/A</v>
      </c>
      <c r="H1256" s="13"/>
    </row>
    <row r="1257" spans="1:8" x14ac:dyDescent="0.2">
      <c r="A1257" s="13">
        <v>37152</v>
      </c>
      <c r="B1257">
        <v>38.67</v>
      </c>
      <c r="E1257" s="13">
        <f t="shared" si="71"/>
        <v>37526</v>
      </c>
      <c r="F1257" t="e">
        <f t="shared" si="70"/>
        <v>#N/A</v>
      </c>
      <c r="H1257" s="13"/>
    </row>
    <row r="1258" spans="1:8" x14ac:dyDescent="0.2">
      <c r="A1258" t="s">
        <v>29</v>
      </c>
      <c r="B1258" s="14">
        <v>50700.87</v>
      </c>
      <c r="E1258" s="13">
        <f t="shared" si="71"/>
        <v>37529</v>
      </c>
      <c r="F1258" t="e">
        <f t="shared" si="70"/>
        <v>#N/A</v>
      </c>
      <c r="H1258" s="13"/>
    </row>
    <row r="1259" spans="1:8" x14ac:dyDescent="0.2">
      <c r="A1259" t="s">
        <v>30</v>
      </c>
      <c r="B1259">
        <v>40.399099999999997</v>
      </c>
      <c r="E1259" s="13">
        <f t="shared" si="71"/>
        <v>37530</v>
      </c>
      <c r="F1259" t="e">
        <f t="shared" si="70"/>
        <v>#N/A</v>
      </c>
      <c r="H1259" s="13"/>
    </row>
    <row r="1260" spans="1:8" x14ac:dyDescent="0.2">
      <c r="A1260" t="s">
        <v>31</v>
      </c>
      <c r="B1260">
        <v>40.399099999999997</v>
      </c>
      <c r="E1260" s="13">
        <f t="shared" si="71"/>
        <v>37531</v>
      </c>
      <c r="F1260" t="e">
        <f t="shared" si="70"/>
        <v>#N/A</v>
      </c>
      <c r="H1260" s="13"/>
    </row>
    <row r="1261" spans="1:8" x14ac:dyDescent="0.2">
      <c r="A1261" t="s">
        <v>32</v>
      </c>
      <c r="B1261" t="e">
        <v>#N/A</v>
      </c>
      <c r="E1261" s="13">
        <f t="shared" si="71"/>
        <v>37532</v>
      </c>
      <c r="F1261" t="e">
        <f t="shared" si="70"/>
        <v>#N/A</v>
      </c>
      <c r="H1261" s="13"/>
    </row>
    <row r="1262" spans="1:8" x14ac:dyDescent="0.2">
      <c r="A1262" t="s">
        <v>33</v>
      </c>
      <c r="B1262">
        <v>100</v>
      </c>
      <c r="E1262" s="13">
        <f t="shared" si="71"/>
        <v>37533</v>
      </c>
      <c r="F1262" t="e">
        <f t="shared" si="70"/>
        <v>#N/A</v>
      </c>
      <c r="H1262" s="13"/>
    </row>
    <row r="1263" spans="1:8" x14ac:dyDescent="0.2">
      <c r="A1263" t="s">
        <v>34</v>
      </c>
      <c r="B1263">
        <v>0</v>
      </c>
      <c r="E1263" s="13">
        <f t="shared" si="71"/>
        <v>37536</v>
      </c>
      <c r="F1263" t="e">
        <f t="shared" si="70"/>
        <v>#N/A</v>
      </c>
      <c r="H1263" s="13"/>
    </row>
    <row r="1264" spans="1:8" x14ac:dyDescent="0.2">
      <c r="A1264" t="s">
        <v>35</v>
      </c>
      <c r="B1264">
        <v>411.6</v>
      </c>
      <c r="E1264" s="13">
        <f t="shared" si="71"/>
        <v>37537</v>
      </c>
      <c r="F1264" t="e">
        <f t="shared" si="70"/>
        <v>#N/A</v>
      </c>
      <c r="H1264" s="13"/>
    </row>
    <row r="1265" spans="1:8" x14ac:dyDescent="0.2">
      <c r="A1265" t="s">
        <v>36</v>
      </c>
      <c r="B1265">
        <v>16.5</v>
      </c>
      <c r="E1265" s="13">
        <f t="shared" si="71"/>
        <v>37538</v>
      </c>
      <c r="F1265" t="e">
        <f t="shared" si="70"/>
        <v>#N/A</v>
      </c>
      <c r="H1265" s="13"/>
    </row>
    <row r="1266" spans="1:8" x14ac:dyDescent="0.2">
      <c r="A1266" t="s">
        <v>37</v>
      </c>
      <c r="B1266">
        <v>26.293600000000001</v>
      </c>
      <c r="E1266" s="13">
        <f t="shared" si="71"/>
        <v>37539</v>
      </c>
      <c r="F1266" t="e">
        <f t="shared" si="70"/>
        <v>#N/A</v>
      </c>
      <c r="H1266" s="13"/>
    </row>
    <row r="1267" spans="1:8" x14ac:dyDescent="0.2">
      <c r="A1267" t="s">
        <v>38</v>
      </c>
      <c r="B1267">
        <v>1.5365</v>
      </c>
      <c r="E1267" s="13">
        <f t="shared" si="71"/>
        <v>37540</v>
      </c>
      <c r="F1267" t="e">
        <f t="shared" si="70"/>
        <v>#N/A</v>
      </c>
      <c r="H1267" s="13"/>
    </row>
    <row r="1268" spans="1:8" x14ac:dyDescent="0.2">
      <c r="A1268" t="s">
        <v>39</v>
      </c>
      <c r="B1268">
        <v>691.35389999999995</v>
      </c>
      <c r="E1268" s="13">
        <f t="shared" si="71"/>
        <v>37543</v>
      </c>
      <c r="F1268" t="e">
        <f t="shared" si="70"/>
        <v>#N/A</v>
      </c>
      <c r="H1268" s="13"/>
    </row>
    <row r="1269" spans="1:8" x14ac:dyDescent="0.2">
      <c r="A1269" t="s">
        <v>40</v>
      </c>
      <c r="B1269">
        <v>38.67</v>
      </c>
      <c r="E1269" s="13">
        <f t="shared" si="71"/>
        <v>37544</v>
      </c>
      <c r="F1269" t="e">
        <f t="shared" si="70"/>
        <v>#N/A</v>
      </c>
      <c r="H1269" s="13"/>
    </row>
    <row r="1270" spans="1:8" x14ac:dyDescent="0.2">
      <c r="E1270" s="13">
        <f t="shared" si="71"/>
        <v>37545</v>
      </c>
      <c r="F1270" t="e">
        <f t="shared" si="70"/>
        <v>#N/A</v>
      </c>
      <c r="H1270" s="13"/>
    </row>
    <row r="1271" spans="1:8" x14ac:dyDescent="0.2">
      <c r="E1271" s="13">
        <f t="shared" si="71"/>
        <v>37546</v>
      </c>
      <c r="F1271" t="e">
        <f t="shared" si="70"/>
        <v>#N/A</v>
      </c>
      <c r="H1271" s="13"/>
    </row>
    <row r="1272" spans="1:8" x14ac:dyDescent="0.2">
      <c r="E1272" s="13">
        <f t="shared" si="71"/>
        <v>37547</v>
      </c>
      <c r="F1272" t="e">
        <f t="shared" si="70"/>
        <v>#N/A</v>
      </c>
      <c r="H1272" s="13"/>
    </row>
    <row r="1273" spans="1:8" x14ac:dyDescent="0.2">
      <c r="E1273" s="13">
        <f t="shared" si="71"/>
        <v>37550</v>
      </c>
      <c r="F1273" t="e">
        <f t="shared" si="70"/>
        <v>#N/A</v>
      </c>
      <c r="H1273" s="13"/>
    </row>
    <row r="1274" spans="1:8" x14ac:dyDescent="0.2">
      <c r="E1274" s="13">
        <f t="shared" si="71"/>
        <v>37551</v>
      </c>
      <c r="F1274" t="e">
        <f t="shared" si="70"/>
        <v>#N/A</v>
      </c>
      <c r="H1274" s="13"/>
    </row>
    <row r="1275" spans="1:8" x14ac:dyDescent="0.2">
      <c r="E1275" s="13">
        <f t="shared" si="71"/>
        <v>37552</v>
      </c>
      <c r="F1275" t="e">
        <f t="shared" si="70"/>
        <v>#N/A</v>
      </c>
      <c r="H1275" s="13"/>
    </row>
    <row r="1276" spans="1:8" x14ac:dyDescent="0.2">
      <c r="E1276" s="13">
        <f t="shared" si="71"/>
        <v>37553</v>
      </c>
      <c r="F1276" t="e">
        <f t="shared" si="70"/>
        <v>#N/A</v>
      </c>
      <c r="H1276" s="13"/>
    </row>
    <row r="1277" spans="1:8" x14ac:dyDescent="0.2">
      <c r="E1277" s="13">
        <f t="shared" si="71"/>
        <v>37554</v>
      </c>
      <c r="F1277" t="e">
        <f t="shared" si="70"/>
        <v>#N/A</v>
      </c>
      <c r="H1277" s="13"/>
    </row>
    <row r="1278" spans="1:8" x14ac:dyDescent="0.2">
      <c r="E1278" s="13">
        <f t="shared" si="71"/>
        <v>37557</v>
      </c>
      <c r="F1278" t="e">
        <f t="shared" si="70"/>
        <v>#N/A</v>
      </c>
      <c r="H1278" s="13"/>
    </row>
    <row r="1279" spans="1:8" x14ac:dyDescent="0.2">
      <c r="E1279" s="13">
        <f t="shared" si="71"/>
        <v>37558</v>
      </c>
      <c r="F1279" t="e">
        <f t="shared" si="70"/>
        <v>#N/A</v>
      </c>
      <c r="H1279" s="13"/>
    </row>
    <row r="1280" spans="1:8" x14ac:dyDescent="0.2">
      <c r="E1280" s="13">
        <f t="shared" si="71"/>
        <v>37559</v>
      </c>
      <c r="F1280" t="e">
        <f t="shared" si="70"/>
        <v>#N/A</v>
      </c>
      <c r="H1280" s="13"/>
    </row>
    <row r="1281" spans="5:8" x14ac:dyDescent="0.2">
      <c r="E1281" s="13">
        <f t="shared" si="71"/>
        <v>37560</v>
      </c>
      <c r="F1281" t="e">
        <f t="shared" si="70"/>
        <v>#N/A</v>
      </c>
      <c r="H1281" s="13"/>
    </row>
    <row r="1282" spans="5:8" x14ac:dyDescent="0.2">
      <c r="E1282" s="13">
        <f t="shared" si="71"/>
        <v>37561</v>
      </c>
      <c r="F1282" t="e">
        <f t="shared" si="70"/>
        <v>#N/A</v>
      </c>
      <c r="H1282" s="13"/>
    </row>
    <row r="1283" spans="5:8" x14ac:dyDescent="0.2">
      <c r="E1283" s="13">
        <f t="shared" si="71"/>
        <v>37564</v>
      </c>
      <c r="F1283" t="e">
        <f t="shared" si="70"/>
        <v>#N/A</v>
      </c>
      <c r="H1283" s="13"/>
    </row>
    <row r="1284" spans="5:8" x14ac:dyDescent="0.2">
      <c r="E1284" s="13">
        <f t="shared" si="71"/>
        <v>37565</v>
      </c>
      <c r="F1284" t="e">
        <f>VLOOKUP(E1284,$A$3:$B$1257,2,FALSE)</f>
        <v>#N/A</v>
      </c>
      <c r="H1284" s="13"/>
    </row>
    <row r="1285" spans="5:8" x14ac:dyDescent="0.2">
      <c r="E1285" s="13">
        <f>CHOOSE(IF(WEEKDAY(E1284+1,2)=6,1,IF(WEEKDAY(E1284+1,2)=7,2,3)),IF(ISNUMBER(MATCH(E1284+3,$Q$3:$Q$56,0)),E1284+4,E1284+3),IF(ISNUMBER(MATCH(E1284+2,$Q$3:$Q$56,0)),E1284+3,E1284+2),IF(ISNUMBER(MATCH(E1284+1,$Q$3:$Q$56,0)),E1284+2,E1284+1))</f>
        <v>37566</v>
      </c>
      <c r="F1285" t="e">
        <f>VLOOKUP(E1285,$A$3:$B$1257,2,FALSE)</f>
        <v>#N/A</v>
      </c>
      <c r="H1285" s="13"/>
    </row>
    <row r="1286" spans="5:8" x14ac:dyDescent="0.2">
      <c r="E1286" s="13">
        <f>CHOOSE(IF(WEEKDAY(E1285+1,2)=6,1,IF(WEEKDAY(E1285+1,2)=7,2,3)),IF(ISNUMBER(MATCH(E1285+3,$Q$3:$Q$56,0)),E1285+4,E1285+3),IF(ISNUMBER(MATCH(E1285+2,$Q$3:$Q$56,0)),E1285+3,E1285+2),IF(ISNUMBER(MATCH(E1285+1,$Q$3:$Q$56,0)),E1285+2,E1285+1))</f>
        <v>37567</v>
      </c>
      <c r="F1286" t="e">
        <f>VLOOKUP(E1286,$A$3:$B$1257,2,FALSE)</f>
        <v>#N/A</v>
      </c>
      <c r="H1286" s="13"/>
    </row>
    <row r="1287" spans="5:8" x14ac:dyDescent="0.2">
      <c r="E1287" s="13">
        <f>CHOOSE(IF(WEEKDAY(E1286+1,2)=6,1,IF(WEEKDAY(E1286+1,2)=7,2,3)),IF(ISNUMBER(MATCH(E1286+3,$Q$3:$Q$56,0)),E1286+4,E1286+3),IF(ISNUMBER(MATCH(E1286+2,$Q$3:$Q$56,0)),E1286+3,E1286+2),IF(ISNUMBER(MATCH(E1286+1,$Q$3:$Q$56,0)),E1286+2,E1286+1))</f>
        <v>37568</v>
      </c>
      <c r="F1287" t="e">
        <f>VLOOKUP(E1287,$A$3:$B$1257,2,FALSE)</f>
        <v>#N/A</v>
      </c>
      <c r="H1287" s="13"/>
    </row>
    <row r="1288" spans="5:8" x14ac:dyDescent="0.2">
      <c r="H1288" s="13"/>
    </row>
    <row r="1289" spans="5:8" x14ac:dyDescent="0.2">
      <c r="H1289" s="13"/>
    </row>
    <row r="1290" spans="5:8" x14ac:dyDescent="0.2">
      <c r="H1290" s="13"/>
    </row>
    <row r="1291" spans="5:8" x14ac:dyDescent="0.2">
      <c r="H1291" s="13"/>
    </row>
    <row r="1292" spans="5:8" x14ac:dyDescent="0.2">
      <c r="H1292" s="13"/>
    </row>
    <row r="1293" spans="5:8" x14ac:dyDescent="0.2">
      <c r="H1293" s="13"/>
    </row>
    <row r="1294" spans="5:8" x14ac:dyDescent="0.2">
      <c r="H1294" s="13"/>
    </row>
    <row r="1295" spans="5:8" x14ac:dyDescent="0.2">
      <c r="H1295" s="13"/>
    </row>
    <row r="1296" spans="5:8" x14ac:dyDescent="0.2">
      <c r="H1296" s="13"/>
    </row>
    <row r="1297" spans="8:8" x14ac:dyDescent="0.2">
      <c r="H1297" s="13"/>
    </row>
    <row r="1298" spans="8:8" x14ac:dyDescent="0.2">
      <c r="H1298" s="13"/>
    </row>
    <row r="1299" spans="8:8" x14ac:dyDescent="0.2">
      <c r="H1299" s="13"/>
    </row>
    <row r="1300" spans="8:8" x14ac:dyDescent="0.2">
      <c r="H1300" s="13"/>
    </row>
    <row r="1301" spans="8:8" x14ac:dyDescent="0.2">
      <c r="H1301" s="13"/>
    </row>
    <row r="1302" spans="8:8" x14ac:dyDescent="0.2">
      <c r="H1302" s="13"/>
    </row>
    <row r="1303" spans="8:8" x14ac:dyDescent="0.2">
      <c r="H1303" s="13"/>
    </row>
    <row r="1304" spans="8:8" x14ac:dyDescent="0.2">
      <c r="H1304" s="13"/>
    </row>
    <row r="1305" spans="8:8" x14ac:dyDescent="0.2">
      <c r="H1305" s="13"/>
    </row>
    <row r="1306" spans="8:8" x14ac:dyDescent="0.2">
      <c r="H1306" s="13"/>
    </row>
    <row r="1307" spans="8:8" x14ac:dyDescent="0.2">
      <c r="H1307" s="13"/>
    </row>
    <row r="1308" spans="8:8" x14ac:dyDescent="0.2">
      <c r="H1308" s="13"/>
    </row>
    <row r="1309" spans="8:8" x14ac:dyDescent="0.2">
      <c r="H1309" s="13"/>
    </row>
    <row r="1310" spans="8:8" x14ac:dyDescent="0.2">
      <c r="H1310" s="13"/>
    </row>
    <row r="1311" spans="8:8" x14ac:dyDescent="0.2">
      <c r="H1311" s="13"/>
    </row>
    <row r="1312" spans="8:8" x14ac:dyDescent="0.2">
      <c r="H1312" s="13"/>
    </row>
    <row r="1313" spans="8:8" x14ac:dyDescent="0.2">
      <c r="H1313" s="13"/>
    </row>
    <row r="1314" spans="8:8" x14ac:dyDescent="0.2">
      <c r="H1314" s="13"/>
    </row>
    <row r="1315" spans="8:8" x14ac:dyDescent="0.2">
      <c r="H1315" s="13"/>
    </row>
    <row r="1316" spans="8:8" x14ac:dyDescent="0.2">
      <c r="H1316" s="13"/>
    </row>
    <row r="1317" spans="8:8" x14ac:dyDescent="0.2">
      <c r="H1317" s="13"/>
    </row>
    <row r="1318" spans="8:8" x14ac:dyDescent="0.2">
      <c r="H1318" s="13"/>
    </row>
    <row r="1319" spans="8:8" x14ac:dyDescent="0.2">
      <c r="H1319" s="13"/>
    </row>
    <row r="1320" spans="8:8" x14ac:dyDescent="0.2">
      <c r="H1320" s="13"/>
    </row>
    <row r="1321" spans="8:8" x14ac:dyDescent="0.2">
      <c r="H1321" s="13"/>
    </row>
    <row r="1322" spans="8:8" x14ac:dyDescent="0.2">
      <c r="H1322" s="13"/>
    </row>
    <row r="1323" spans="8:8" x14ac:dyDescent="0.2">
      <c r="H1323" s="13"/>
    </row>
    <row r="1324" spans="8:8" x14ac:dyDescent="0.2">
      <c r="H1324" s="13"/>
    </row>
    <row r="1325" spans="8:8" x14ac:dyDescent="0.2">
      <c r="H1325" s="13"/>
    </row>
    <row r="1326" spans="8:8" x14ac:dyDescent="0.2">
      <c r="H1326" s="13"/>
    </row>
    <row r="1327" spans="8:8" x14ac:dyDescent="0.2">
      <c r="H1327" s="13"/>
    </row>
    <row r="1328" spans="8:8" x14ac:dyDescent="0.2">
      <c r="H1328" s="13"/>
    </row>
    <row r="1329" spans="8:8" x14ac:dyDescent="0.2">
      <c r="H1329" s="13"/>
    </row>
    <row r="1330" spans="8:8" x14ac:dyDescent="0.2">
      <c r="H1330" s="13"/>
    </row>
    <row r="1331" spans="8:8" x14ac:dyDescent="0.2">
      <c r="H1331" s="13"/>
    </row>
    <row r="1332" spans="8:8" x14ac:dyDescent="0.2">
      <c r="H1332" s="13"/>
    </row>
    <row r="1333" spans="8:8" x14ac:dyDescent="0.2">
      <c r="H1333" s="13"/>
    </row>
    <row r="1334" spans="8:8" x14ac:dyDescent="0.2">
      <c r="H1334" s="13"/>
    </row>
    <row r="1335" spans="8:8" x14ac:dyDescent="0.2">
      <c r="H1335" s="13"/>
    </row>
    <row r="1336" spans="8:8" x14ac:dyDescent="0.2">
      <c r="H1336" s="13"/>
    </row>
    <row r="1337" spans="8:8" x14ac:dyDescent="0.2">
      <c r="H1337" s="13"/>
    </row>
    <row r="1338" spans="8:8" x14ac:dyDescent="0.2">
      <c r="H1338" s="13"/>
    </row>
    <row r="1339" spans="8:8" x14ac:dyDescent="0.2">
      <c r="H1339" s="13"/>
    </row>
    <row r="1340" spans="8:8" x14ac:dyDescent="0.2">
      <c r="H1340" s="13"/>
    </row>
    <row r="1341" spans="8:8" x14ac:dyDescent="0.2">
      <c r="H1341" s="13"/>
    </row>
    <row r="1342" spans="8:8" x14ac:dyDescent="0.2">
      <c r="H1342" s="13"/>
    </row>
    <row r="1343" spans="8:8" x14ac:dyDescent="0.2">
      <c r="H1343" s="13"/>
    </row>
    <row r="1344" spans="8:8" x14ac:dyDescent="0.2">
      <c r="H1344" s="13"/>
    </row>
    <row r="1345" spans="8:8" x14ac:dyDescent="0.2">
      <c r="H1345" s="13"/>
    </row>
    <row r="1346" spans="8:8" x14ac:dyDescent="0.2">
      <c r="H1346" s="13"/>
    </row>
    <row r="1347" spans="8:8" x14ac:dyDescent="0.2">
      <c r="H1347" s="13"/>
    </row>
    <row r="1348" spans="8:8" x14ac:dyDescent="0.2">
      <c r="H1348" s="13"/>
    </row>
    <row r="1349" spans="8:8" x14ac:dyDescent="0.2">
      <c r="H1349" s="13"/>
    </row>
    <row r="1350" spans="8:8" x14ac:dyDescent="0.2">
      <c r="H1350" s="13"/>
    </row>
    <row r="1351" spans="8:8" x14ac:dyDescent="0.2">
      <c r="H1351" s="13"/>
    </row>
    <row r="1352" spans="8:8" x14ac:dyDescent="0.2">
      <c r="H1352" s="13"/>
    </row>
    <row r="1353" spans="8:8" x14ac:dyDescent="0.2">
      <c r="H1353" s="13"/>
    </row>
    <row r="1354" spans="8:8" x14ac:dyDescent="0.2">
      <c r="H1354" s="13"/>
    </row>
    <row r="1355" spans="8:8" x14ac:dyDescent="0.2">
      <c r="H1355" s="13"/>
    </row>
    <row r="1356" spans="8:8" x14ac:dyDescent="0.2">
      <c r="H1356" s="13"/>
    </row>
    <row r="1357" spans="8:8" x14ac:dyDescent="0.2">
      <c r="H1357" s="13"/>
    </row>
    <row r="1358" spans="8:8" x14ac:dyDescent="0.2">
      <c r="H1358" s="13"/>
    </row>
    <row r="1359" spans="8:8" x14ac:dyDescent="0.2">
      <c r="H1359" s="13"/>
    </row>
    <row r="1360" spans="8:8" x14ac:dyDescent="0.2">
      <c r="H1360" s="13"/>
    </row>
    <row r="1361" spans="8:8" x14ac:dyDescent="0.2">
      <c r="H1361" s="13"/>
    </row>
    <row r="1362" spans="8:8" x14ac:dyDescent="0.2">
      <c r="H1362" s="13"/>
    </row>
    <row r="1363" spans="8:8" x14ac:dyDescent="0.2">
      <c r="H1363" s="13"/>
    </row>
    <row r="1364" spans="8:8" x14ac:dyDescent="0.2">
      <c r="H1364" s="13"/>
    </row>
    <row r="1365" spans="8:8" x14ac:dyDescent="0.2">
      <c r="H1365" s="13"/>
    </row>
    <row r="1366" spans="8:8" x14ac:dyDescent="0.2">
      <c r="H1366" s="13"/>
    </row>
    <row r="1367" spans="8:8" x14ac:dyDescent="0.2">
      <c r="H1367" s="13"/>
    </row>
    <row r="1368" spans="8:8" x14ac:dyDescent="0.2">
      <c r="H1368" s="13"/>
    </row>
    <row r="1369" spans="8:8" x14ac:dyDescent="0.2">
      <c r="H1369" s="13"/>
    </row>
    <row r="1370" spans="8:8" x14ac:dyDescent="0.2">
      <c r="H1370" s="13"/>
    </row>
    <row r="1371" spans="8:8" x14ac:dyDescent="0.2">
      <c r="H1371" s="13"/>
    </row>
    <row r="1372" spans="8:8" x14ac:dyDescent="0.2">
      <c r="H1372" s="13"/>
    </row>
    <row r="1373" spans="8:8" x14ac:dyDescent="0.2">
      <c r="H1373" s="13"/>
    </row>
    <row r="1374" spans="8:8" x14ac:dyDescent="0.2">
      <c r="H1374" s="13"/>
    </row>
    <row r="1375" spans="8:8" x14ac:dyDescent="0.2">
      <c r="H1375" s="13"/>
    </row>
    <row r="1376" spans="8:8" x14ac:dyDescent="0.2">
      <c r="H1376" s="13"/>
    </row>
    <row r="1377" spans="8:8" x14ac:dyDescent="0.2">
      <c r="H1377" s="13"/>
    </row>
    <row r="1378" spans="8:8" x14ac:dyDescent="0.2">
      <c r="H1378" s="13"/>
    </row>
    <row r="1379" spans="8:8" x14ac:dyDescent="0.2">
      <c r="H1379" s="13"/>
    </row>
    <row r="1380" spans="8:8" x14ac:dyDescent="0.2">
      <c r="H1380" s="13"/>
    </row>
    <row r="1381" spans="8:8" x14ac:dyDescent="0.2">
      <c r="H1381" s="13"/>
    </row>
    <row r="1382" spans="8:8" x14ac:dyDescent="0.2">
      <c r="H1382" s="13"/>
    </row>
    <row r="1383" spans="8:8" x14ac:dyDescent="0.2">
      <c r="H1383" s="13"/>
    </row>
    <row r="1384" spans="8:8" x14ac:dyDescent="0.2">
      <c r="H1384" s="13"/>
    </row>
    <row r="1385" spans="8:8" x14ac:dyDescent="0.2">
      <c r="H1385" s="13"/>
    </row>
    <row r="1386" spans="8:8" x14ac:dyDescent="0.2">
      <c r="H1386" s="13"/>
    </row>
    <row r="1387" spans="8:8" x14ac:dyDescent="0.2">
      <c r="H1387" s="13"/>
    </row>
    <row r="1388" spans="8:8" x14ac:dyDescent="0.2">
      <c r="H1388" s="13"/>
    </row>
    <row r="1389" spans="8:8" x14ac:dyDescent="0.2">
      <c r="H1389" s="13"/>
    </row>
    <row r="1390" spans="8:8" x14ac:dyDescent="0.2">
      <c r="H1390" s="13"/>
    </row>
    <row r="1391" spans="8:8" x14ac:dyDescent="0.2">
      <c r="H1391" s="13"/>
    </row>
    <row r="1392" spans="8:8" x14ac:dyDescent="0.2">
      <c r="H1392" s="13"/>
    </row>
    <row r="1393" spans="8:8" x14ac:dyDescent="0.2">
      <c r="H1393" s="13"/>
    </row>
    <row r="1394" spans="8:8" x14ac:dyDescent="0.2">
      <c r="H1394" s="13"/>
    </row>
    <row r="1395" spans="8:8" x14ac:dyDescent="0.2">
      <c r="H1395" s="13"/>
    </row>
    <row r="1396" spans="8:8" x14ac:dyDescent="0.2">
      <c r="H1396" s="13"/>
    </row>
    <row r="1397" spans="8:8" x14ac:dyDescent="0.2">
      <c r="H1397" s="13"/>
    </row>
    <row r="1398" spans="8:8" x14ac:dyDescent="0.2">
      <c r="H1398" s="13"/>
    </row>
    <row r="1399" spans="8:8" x14ac:dyDescent="0.2">
      <c r="H1399" s="13"/>
    </row>
    <row r="1400" spans="8:8" x14ac:dyDescent="0.2">
      <c r="H1400" s="13"/>
    </row>
    <row r="1401" spans="8:8" x14ac:dyDescent="0.2">
      <c r="H1401" s="13"/>
    </row>
    <row r="1402" spans="8:8" x14ac:dyDescent="0.2">
      <c r="H1402" s="13"/>
    </row>
    <row r="1403" spans="8:8" x14ac:dyDescent="0.2">
      <c r="H1403" s="13"/>
    </row>
    <row r="1404" spans="8:8" x14ac:dyDescent="0.2">
      <c r="H1404" s="13"/>
    </row>
    <row r="1405" spans="8:8" x14ac:dyDescent="0.2">
      <c r="H1405" s="13"/>
    </row>
    <row r="1406" spans="8:8" x14ac:dyDescent="0.2">
      <c r="H1406" s="13"/>
    </row>
    <row r="1407" spans="8:8" x14ac:dyDescent="0.2">
      <c r="H1407" s="13"/>
    </row>
    <row r="1408" spans="8:8" x14ac:dyDescent="0.2">
      <c r="H1408" s="13"/>
    </row>
    <row r="1409" spans="8:8" x14ac:dyDescent="0.2">
      <c r="H1409" s="13"/>
    </row>
    <row r="1410" spans="8:8" x14ac:dyDescent="0.2">
      <c r="H1410" s="13"/>
    </row>
    <row r="1411" spans="8:8" x14ac:dyDescent="0.2">
      <c r="H1411" s="13"/>
    </row>
    <row r="1412" spans="8:8" x14ac:dyDescent="0.2">
      <c r="H1412" s="13"/>
    </row>
    <row r="1413" spans="8:8" x14ac:dyDescent="0.2">
      <c r="H1413" s="13"/>
    </row>
    <row r="1414" spans="8:8" x14ac:dyDescent="0.2">
      <c r="H1414" s="13"/>
    </row>
    <row r="1415" spans="8:8" x14ac:dyDescent="0.2">
      <c r="H1415" s="13"/>
    </row>
    <row r="1416" spans="8:8" x14ac:dyDescent="0.2">
      <c r="H1416" s="13"/>
    </row>
    <row r="1417" spans="8:8" x14ac:dyDescent="0.2">
      <c r="H1417" s="13"/>
    </row>
    <row r="1418" spans="8:8" x14ac:dyDescent="0.2">
      <c r="H1418" s="13"/>
    </row>
    <row r="1419" spans="8:8" x14ac:dyDescent="0.2">
      <c r="H1419" s="13"/>
    </row>
    <row r="1420" spans="8:8" x14ac:dyDescent="0.2">
      <c r="H1420" s="13"/>
    </row>
    <row r="1421" spans="8:8" x14ac:dyDescent="0.2">
      <c r="H1421" s="13"/>
    </row>
    <row r="1422" spans="8:8" x14ac:dyDescent="0.2">
      <c r="H1422" s="13"/>
    </row>
    <row r="1423" spans="8:8" x14ac:dyDescent="0.2">
      <c r="H1423" s="13"/>
    </row>
    <row r="1424" spans="8:8" x14ac:dyDescent="0.2">
      <c r="H1424" s="13"/>
    </row>
    <row r="1425" spans="8:8" x14ac:dyDescent="0.2">
      <c r="H1425" s="13"/>
    </row>
    <row r="1426" spans="8:8" x14ac:dyDescent="0.2">
      <c r="H1426" s="13"/>
    </row>
    <row r="1427" spans="8:8" x14ac:dyDescent="0.2">
      <c r="H1427" s="13"/>
    </row>
    <row r="1428" spans="8:8" x14ac:dyDescent="0.2">
      <c r="H1428" s="13"/>
    </row>
    <row r="1429" spans="8:8" x14ac:dyDescent="0.2">
      <c r="H1429" s="13"/>
    </row>
    <row r="1430" spans="8:8" x14ac:dyDescent="0.2">
      <c r="H1430" s="13"/>
    </row>
    <row r="1431" spans="8:8" x14ac:dyDescent="0.2">
      <c r="H1431" s="13"/>
    </row>
    <row r="1432" spans="8:8" x14ac:dyDescent="0.2">
      <c r="H1432" s="13"/>
    </row>
    <row r="1433" spans="8:8" x14ac:dyDescent="0.2">
      <c r="H1433" s="13"/>
    </row>
    <row r="1434" spans="8:8" x14ac:dyDescent="0.2">
      <c r="H1434" s="13"/>
    </row>
    <row r="1435" spans="8:8" x14ac:dyDescent="0.2">
      <c r="H1435" s="13"/>
    </row>
    <row r="1436" spans="8:8" x14ac:dyDescent="0.2">
      <c r="H1436" s="13"/>
    </row>
    <row r="1437" spans="8:8" x14ac:dyDescent="0.2">
      <c r="H1437" s="13"/>
    </row>
    <row r="1438" spans="8:8" x14ac:dyDescent="0.2">
      <c r="H1438" s="13"/>
    </row>
    <row r="1439" spans="8:8" x14ac:dyDescent="0.2">
      <c r="H1439" s="13"/>
    </row>
    <row r="1440" spans="8:8" x14ac:dyDescent="0.2">
      <c r="H1440" s="13"/>
    </row>
    <row r="1441" spans="8:8" x14ac:dyDescent="0.2">
      <c r="H1441" s="13"/>
    </row>
    <row r="1442" spans="8:8" x14ac:dyDescent="0.2">
      <c r="H1442" s="13"/>
    </row>
    <row r="1443" spans="8:8" x14ac:dyDescent="0.2">
      <c r="H1443" s="13"/>
    </row>
    <row r="1444" spans="8:8" x14ac:dyDescent="0.2">
      <c r="H1444" s="13"/>
    </row>
    <row r="1445" spans="8:8" x14ac:dyDescent="0.2">
      <c r="H1445" s="13"/>
    </row>
    <row r="1446" spans="8:8" x14ac:dyDescent="0.2">
      <c r="H1446" s="13"/>
    </row>
    <row r="1447" spans="8:8" x14ac:dyDescent="0.2">
      <c r="H1447" s="13"/>
    </row>
    <row r="1448" spans="8:8" x14ac:dyDescent="0.2">
      <c r="H1448" s="13"/>
    </row>
    <row r="1449" spans="8:8" x14ac:dyDescent="0.2">
      <c r="H1449" s="13"/>
    </row>
    <row r="1450" spans="8:8" x14ac:dyDescent="0.2">
      <c r="H1450" s="13"/>
    </row>
    <row r="1451" spans="8:8" x14ac:dyDescent="0.2">
      <c r="H1451" s="13"/>
    </row>
    <row r="1452" spans="8:8" x14ac:dyDescent="0.2">
      <c r="H1452" s="13"/>
    </row>
    <row r="1453" spans="8:8" x14ac:dyDescent="0.2">
      <c r="H1453" s="13"/>
    </row>
    <row r="1454" spans="8:8" x14ac:dyDescent="0.2">
      <c r="H1454" s="13"/>
    </row>
    <row r="1455" spans="8:8" x14ac:dyDescent="0.2">
      <c r="H1455" s="13"/>
    </row>
    <row r="1456" spans="8:8" x14ac:dyDescent="0.2">
      <c r="H1456" s="13"/>
    </row>
    <row r="1457" spans="8:8" x14ac:dyDescent="0.2">
      <c r="H1457" s="13"/>
    </row>
    <row r="1458" spans="8:8" x14ac:dyDescent="0.2">
      <c r="H1458" s="13"/>
    </row>
    <row r="1459" spans="8:8" x14ac:dyDescent="0.2">
      <c r="H1459" s="13"/>
    </row>
    <row r="1460" spans="8:8" x14ac:dyDescent="0.2">
      <c r="H1460" s="13"/>
    </row>
    <row r="1461" spans="8:8" x14ac:dyDescent="0.2">
      <c r="H1461" s="13"/>
    </row>
    <row r="1462" spans="8:8" x14ac:dyDescent="0.2">
      <c r="H1462" s="13"/>
    </row>
    <row r="1463" spans="8:8" x14ac:dyDescent="0.2">
      <c r="H1463" s="13"/>
    </row>
    <row r="1464" spans="8:8" x14ac:dyDescent="0.2">
      <c r="H1464" s="13"/>
    </row>
    <row r="1465" spans="8:8" x14ac:dyDescent="0.2">
      <c r="H1465" s="13"/>
    </row>
    <row r="1466" spans="8:8" x14ac:dyDescent="0.2">
      <c r="H1466" s="13"/>
    </row>
    <row r="1467" spans="8:8" x14ac:dyDescent="0.2">
      <c r="H1467" s="13"/>
    </row>
    <row r="1468" spans="8:8" x14ac:dyDescent="0.2">
      <c r="H1468" s="13"/>
    </row>
    <row r="1469" spans="8:8" x14ac:dyDescent="0.2">
      <c r="H1469" s="13"/>
    </row>
    <row r="1470" spans="8:8" x14ac:dyDescent="0.2">
      <c r="H1470" s="13"/>
    </row>
    <row r="1471" spans="8:8" x14ac:dyDescent="0.2">
      <c r="H1471" s="13"/>
    </row>
    <row r="1472" spans="8:8" x14ac:dyDescent="0.2">
      <c r="H1472" s="13"/>
    </row>
    <row r="1473" spans="8:8" x14ac:dyDescent="0.2">
      <c r="H1473" s="13"/>
    </row>
    <row r="1474" spans="8:8" x14ac:dyDescent="0.2">
      <c r="H1474" s="13"/>
    </row>
    <row r="1475" spans="8:8" x14ac:dyDescent="0.2">
      <c r="H1475" s="13"/>
    </row>
    <row r="1476" spans="8:8" x14ac:dyDescent="0.2">
      <c r="H1476" s="13"/>
    </row>
    <row r="1477" spans="8:8" x14ac:dyDescent="0.2">
      <c r="H1477" s="13"/>
    </row>
    <row r="1478" spans="8:8" x14ac:dyDescent="0.2">
      <c r="H1478" s="13"/>
    </row>
    <row r="1479" spans="8:8" x14ac:dyDescent="0.2">
      <c r="H1479" s="13"/>
    </row>
    <row r="1480" spans="8:8" x14ac:dyDescent="0.2">
      <c r="H1480" s="13"/>
    </row>
    <row r="1481" spans="8:8" x14ac:dyDescent="0.2">
      <c r="H1481" s="13"/>
    </row>
    <row r="1482" spans="8:8" x14ac:dyDescent="0.2">
      <c r="H1482" s="13"/>
    </row>
    <row r="1483" spans="8:8" x14ac:dyDescent="0.2">
      <c r="H1483" s="13"/>
    </row>
    <row r="1484" spans="8:8" x14ac:dyDescent="0.2">
      <c r="H1484" s="13"/>
    </row>
    <row r="1485" spans="8:8" x14ac:dyDescent="0.2">
      <c r="H1485" s="13"/>
    </row>
    <row r="1486" spans="8:8" x14ac:dyDescent="0.2">
      <c r="H1486" s="13"/>
    </row>
    <row r="1487" spans="8:8" x14ac:dyDescent="0.2">
      <c r="H1487" s="13"/>
    </row>
    <row r="1488" spans="8:8" x14ac:dyDescent="0.2">
      <c r="H1488" s="13"/>
    </row>
    <row r="1489" spans="8:8" x14ac:dyDescent="0.2">
      <c r="H1489" s="13"/>
    </row>
    <row r="1490" spans="8:8" x14ac:dyDescent="0.2">
      <c r="H1490" s="13"/>
    </row>
    <row r="1491" spans="8:8" x14ac:dyDescent="0.2">
      <c r="H1491" s="13"/>
    </row>
    <row r="1492" spans="8:8" x14ac:dyDescent="0.2">
      <c r="H1492" s="13"/>
    </row>
    <row r="1493" spans="8:8" x14ac:dyDescent="0.2">
      <c r="H1493" s="13"/>
    </row>
    <row r="1494" spans="8:8" x14ac:dyDescent="0.2">
      <c r="H1494" s="13"/>
    </row>
    <row r="1495" spans="8:8" x14ac:dyDescent="0.2">
      <c r="H1495" s="13"/>
    </row>
    <row r="1496" spans="8:8" x14ac:dyDescent="0.2">
      <c r="H1496" s="13"/>
    </row>
    <row r="1497" spans="8:8" x14ac:dyDescent="0.2">
      <c r="H1497" s="13"/>
    </row>
    <row r="1498" spans="8:8" x14ac:dyDescent="0.2">
      <c r="H1498" s="13"/>
    </row>
    <row r="1499" spans="8:8" x14ac:dyDescent="0.2">
      <c r="H1499" s="13"/>
    </row>
    <row r="1500" spans="8:8" x14ac:dyDescent="0.2">
      <c r="H1500" s="13"/>
    </row>
    <row r="1501" spans="8:8" x14ac:dyDescent="0.2">
      <c r="H1501" s="13"/>
    </row>
    <row r="1502" spans="8:8" x14ac:dyDescent="0.2">
      <c r="H1502" s="13"/>
    </row>
    <row r="1503" spans="8:8" x14ac:dyDescent="0.2">
      <c r="H1503" s="13"/>
    </row>
    <row r="1504" spans="8:8" x14ac:dyDescent="0.2">
      <c r="H1504" s="13"/>
    </row>
    <row r="1505" spans="8:8" x14ac:dyDescent="0.2">
      <c r="H1505" s="13"/>
    </row>
    <row r="1506" spans="8:8" x14ac:dyDescent="0.2">
      <c r="H1506" s="13"/>
    </row>
    <row r="1507" spans="8:8" x14ac:dyDescent="0.2">
      <c r="H1507" s="13"/>
    </row>
    <row r="1508" spans="8:8" x14ac:dyDescent="0.2">
      <c r="H1508" s="13"/>
    </row>
    <row r="1509" spans="8:8" x14ac:dyDescent="0.2">
      <c r="H1509" s="13"/>
    </row>
    <row r="1510" spans="8:8" x14ac:dyDescent="0.2">
      <c r="H1510" s="13"/>
    </row>
    <row r="1511" spans="8:8" x14ac:dyDescent="0.2">
      <c r="H1511" s="13"/>
    </row>
    <row r="1512" spans="8:8" x14ac:dyDescent="0.2">
      <c r="H1512" s="13"/>
    </row>
    <row r="1513" spans="8:8" x14ac:dyDescent="0.2">
      <c r="H1513" s="13"/>
    </row>
    <row r="1514" spans="8:8" x14ac:dyDescent="0.2">
      <c r="H1514" s="13"/>
    </row>
    <row r="1515" spans="8:8" x14ac:dyDescent="0.2">
      <c r="H1515" s="13"/>
    </row>
    <row r="1516" spans="8:8" x14ac:dyDescent="0.2">
      <c r="H1516" s="13"/>
    </row>
    <row r="1517" spans="8:8" x14ac:dyDescent="0.2">
      <c r="H1517" s="13"/>
    </row>
    <row r="1518" spans="8:8" x14ac:dyDescent="0.2">
      <c r="H1518" s="13"/>
    </row>
    <row r="1519" spans="8:8" x14ac:dyDescent="0.2">
      <c r="H1519" s="13"/>
    </row>
    <row r="1520" spans="8:8" x14ac:dyDescent="0.2">
      <c r="H1520" s="13"/>
    </row>
    <row r="1521" spans="8:8" x14ac:dyDescent="0.2">
      <c r="H1521" s="13"/>
    </row>
    <row r="1522" spans="8:8" x14ac:dyDescent="0.2">
      <c r="H1522" s="13"/>
    </row>
    <row r="1523" spans="8:8" x14ac:dyDescent="0.2">
      <c r="H1523" s="13"/>
    </row>
    <row r="1524" spans="8:8" x14ac:dyDescent="0.2">
      <c r="H1524" s="13"/>
    </row>
    <row r="1525" spans="8:8" x14ac:dyDescent="0.2">
      <c r="H1525" s="13"/>
    </row>
    <row r="1526" spans="8:8" x14ac:dyDescent="0.2">
      <c r="H1526" s="13"/>
    </row>
    <row r="1527" spans="8:8" x14ac:dyDescent="0.2">
      <c r="H1527" s="13"/>
    </row>
    <row r="1528" spans="8:8" x14ac:dyDescent="0.2">
      <c r="H1528" s="13"/>
    </row>
    <row r="1529" spans="8:8" x14ac:dyDescent="0.2">
      <c r="H1529" s="13"/>
    </row>
    <row r="1530" spans="8:8" x14ac:dyDescent="0.2">
      <c r="H1530" s="13"/>
    </row>
    <row r="1531" spans="8:8" x14ac:dyDescent="0.2">
      <c r="H1531" s="13"/>
    </row>
    <row r="1532" spans="8:8" x14ac:dyDescent="0.2">
      <c r="H1532" s="13"/>
    </row>
    <row r="1533" spans="8:8" x14ac:dyDescent="0.2">
      <c r="H1533" s="13"/>
    </row>
    <row r="1534" spans="8:8" x14ac:dyDescent="0.2">
      <c r="H1534" s="13"/>
    </row>
    <row r="1535" spans="8:8" x14ac:dyDescent="0.2">
      <c r="H1535" s="13"/>
    </row>
    <row r="1536" spans="8:8" x14ac:dyDescent="0.2">
      <c r="H1536" s="13"/>
    </row>
    <row r="1537" spans="8:8" x14ac:dyDescent="0.2">
      <c r="H1537" s="13"/>
    </row>
    <row r="1538" spans="8:8" x14ac:dyDescent="0.2">
      <c r="H1538" s="13"/>
    </row>
    <row r="1539" spans="8:8" x14ac:dyDescent="0.2">
      <c r="H1539" s="13"/>
    </row>
    <row r="1540" spans="8:8" x14ac:dyDescent="0.2">
      <c r="H1540" s="13"/>
    </row>
    <row r="1541" spans="8:8" x14ac:dyDescent="0.2">
      <c r="H1541" s="13"/>
    </row>
    <row r="1542" spans="8:8" x14ac:dyDescent="0.2">
      <c r="H1542" s="13"/>
    </row>
    <row r="1543" spans="8:8" x14ac:dyDescent="0.2">
      <c r="H1543" s="13"/>
    </row>
    <row r="1544" spans="8:8" x14ac:dyDescent="0.2">
      <c r="H1544" s="13"/>
    </row>
    <row r="1545" spans="8:8" x14ac:dyDescent="0.2">
      <c r="H1545" s="13"/>
    </row>
    <row r="1546" spans="8:8" x14ac:dyDescent="0.2">
      <c r="H1546" s="13"/>
    </row>
    <row r="1547" spans="8:8" x14ac:dyDescent="0.2">
      <c r="H1547" s="13"/>
    </row>
    <row r="1548" spans="8:8" x14ac:dyDescent="0.2">
      <c r="H1548" s="13"/>
    </row>
    <row r="1549" spans="8:8" x14ac:dyDescent="0.2">
      <c r="H1549" s="13"/>
    </row>
    <row r="1550" spans="8:8" x14ac:dyDescent="0.2">
      <c r="H1550" s="13"/>
    </row>
    <row r="1551" spans="8:8" x14ac:dyDescent="0.2">
      <c r="H1551" s="13"/>
    </row>
    <row r="1552" spans="8:8" x14ac:dyDescent="0.2">
      <c r="H1552" s="13"/>
    </row>
    <row r="1553" spans="8:8" x14ac:dyDescent="0.2">
      <c r="H1553" s="13"/>
    </row>
    <row r="1554" spans="8:8" x14ac:dyDescent="0.2">
      <c r="H1554" s="13"/>
    </row>
    <row r="1555" spans="8:8" x14ac:dyDescent="0.2">
      <c r="H1555" s="13"/>
    </row>
    <row r="1556" spans="8:8" x14ac:dyDescent="0.2">
      <c r="H1556" s="13"/>
    </row>
    <row r="1557" spans="8:8" x14ac:dyDescent="0.2">
      <c r="H1557" s="13"/>
    </row>
    <row r="1558" spans="8:8" x14ac:dyDescent="0.2">
      <c r="H1558" s="13"/>
    </row>
    <row r="1559" spans="8:8" x14ac:dyDescent="0.2">
      <c r="H1559" s="13"/>
    </row>
    <row r="1560" spans="8:8" x14ac:dyDescent="0.2">
      <c r="H1560" s="13"/>
    </row>
    <row r="1561" spans="8:8" x14ac:dyDescent="0.2">
      <c r="H1561" s="13"/>
    </row>
    <row r="1562" spans="8:8" x14ac:dyDescent="0.2">
      <c r="H1562" s="13"/>
    </row>
    <row r="1563" spans="8:8" x14ac:dyDescent="0.2">
      <c r="H1563" s="13"/>
    </row>
    <row r="1564" spans="8:8" x14ac:dyDescent="0.2">
      <c r="H1564" s="13"/>
    </row>
    <row r="1565" spans="8:8" x14ac:dyDescent="0.2">
      <c r="H1565" s="13"/>
    </row>
    <row r="1566" spans="8:8" x14ac:dyDescent="0.2">
      <c r="H1566" s="13"/>
    </row>
    <row r="1567" spans="8:8" x14ac:dyDescent="0.2">
      <c r="H1567" s="13"/>
    </row>
    <row r="1568" spans="8:8" x14ac:dyDescent="0.2">
      <c r="H1568" s="13"/>
    </row>
    <row r="1569" spans="8:8" x14ac:dyDescent="0.2">
      <c r="H1569" s="13"/>
    </row>
    <row r="1570" spans="8:8" x14ac:dyDescent="0.2">
      <c r="H1570" s="13"/>
    </row>
    <row r="1571" spans="8:8" x14ac:dyDescent="0.2">
      <c r="H1571" s="13"/>
    </row>
    <row r="1572" spans="8:8" x14ac:dyDescent="0.2">
      <c r="H1572" s="13"/>
    </row>
    <row r="1573" spans="8:8" x14ac:dyDescent="0.2">
      <c r="H1573" s="13"/>
    </row>
    <row r="1574" spans="8:8" x14ac:dyDescent="0.2">
      <c r="H1574" s="13"/>
    </row>
    <row r="1575" spans="8:8" x14ac:dyDescent="0.2">
      <c r="H1575" s="13"/>
    </row>
    <row r="1576" spans="8:8" x14ac:dyDescent="0.2">
      <c r="H1576" s="13"/>
    </row>
    <row r="1577" spans="8:8" x14ac:dyDescent="0.2">
      <c r="H1577" s="13"/>
    </row>
    <row r="1578" spans="8:8" x14ac:dyDescent="0.2">
      <c r="H1578" s="13"/>
    </row>
    <row r="1579" spans="8:8" x14ac:dyDescent="0.2">
      <c r="H1579" s="13"/>
    </row>
    <row r="1580" spans="8:8" x14ac:dyDescent="0.2">
      <c r="H1580" s="13"/>
    </row>
    <row r="1581" spans="8:8" x14ac:dyDescent="0.2">
      <c r="H1581" s="13"/>
    </row>
    <row r="1582" spans="8:8" x14ac:dyDescent="0.2">
      <c r="H1582" s="13"/>
    </row>
    <row r="1583" spans="8:8" x14ac:dyDescent="0.2">
      <c r="H1583" s="13"/>
    </row>
    <row r="1584" spans="8:8" x14ac:dyDescent="0.2">
      <c r="H1584" s="13"/>
    </row>
    <row r="1585" spans="8:8" x14ac:dyDescent="0.2">
      <c r="H1585" s="13"/>
    </row>
    <row r="1586" spans="8:8" x14ac:dyDescent="0.2">
      <c r="H1586" s="13"/>
    </row>
    <row r="1587" spans="8:8" x14ac:dyDescent="0.2">
      <c r="H1587" s="13"/>
    </row>
    <row r="1588" spans="8:8" x14ac:dyDescent="0.2">
      <c r="H1588" s="13"/>
    </row>
    <row r="1589" spans="8:8" x14ac:dyDescent="0.2">
      <c r="H1589" s="13"/>
    </row>
    <row r="1590" spans="8:8" x14ac:dyDescent="0.2">
      <c r="H1590" s="13"/>
    </row>
    <row r="1591" spans="8:8" x14ac:dyDescent="0.2">
      <c r="H1591" s="13"/>
    </row>
    <row r="1592" spans="8:8" x14ac:dyDescent="0.2">
      <c r="H1592" s="13"/>
    </row>
    <row r="1593" spans="8:8" x14ac:dyDescent="0.2">
      <c r="H1593" s="13"/>
    </row>
    <row r="1594" spans="8:8" x14ac:dyDescent="0.2">
      <c r="H1594" s="13"/>
    </row>
    <row r="1595" spans="8:8" x14ac:dyDescent="0.2">
      <c r="H1595" s="13"/>
    </row>
    <row r="1596" spans="8:8" x14ac:dyDescent="0.2">
      <c r="H1596" s="13"/>
    </row>
    <row r="1597" spans="8:8" x14ac:dyDescent="0.2">
      <c r="H1597" s="13"/>
    </row>
    <row r="1598" spans="8:8" x14ac:dyDescent="0.2">
      <c r="H1598" s="13"/>
    </row>
    <row r="1599" spans="8:8" x14ac:dyDescent="0.2">
      <c r="H1599" s="13"/>
    </row>
    <row r="1600" spans="8:8" x14ac:dyDescent="0.2">
      <c r="H1600" s="13"/>
    </row>
    <row r="1601" spans="8:8" x14ac:dyDescent="0.2">
      <c r="H1601" s="13"/>
    </row>
    <row r="1602" spans="8:8" x14ac:dyDescent="0.2">
      <c r="H1602" s="13"/>
    </row>
    <row r="1603" spans="8:8" x14ac:dyDescent="0.2">
      <c r="H1603" s="13"/>
    </row>
    <row r="1604" spans="8:8" x14ac:dyDescent="0.2">
      <c r="H1604" s="13"/>
    </row>
    <row r="1605" spans="8:8" x14ac:dyDescent="0.2">
      <c r="H1605" s="13"/>
    </row>
    <row r="1606" spans="8:8" x14ac:dyDescent="0.2">
      <c r="H1606" s="13"/>
    </row>
    <row r="1607" spans="8:8" x14ac:dyDescent="0.2">
      <c r="H1607" s="13"/>
    </row>
    <row r="1608" spans="8:8" x14ac:dyDescent="0.2">
      <c r="H1608" s="13"/>
    </row>
    <row r="1609" spans="8:8" x14ac:dyDescent="0.2">
      <c r="H1609" s="13"/>
    </row>
    <row r="1610" spans="8:8" x14ac:dyDescent="0.2">
      <c r="H1610" s="13"/>
    </row>
    <row r="1611" spans="8:8" x14ac:dyDescent="0.2">
      <c r="H1611" s="13"/>
    </row>
    <row r="1612" spans="8:8" x14ac:dyDescent="0.2">
      <c r="H1612" s="13"/>
    </row>
    <row r="1613" spans="8:8" x14ac:dyDescent="0.2">
      <c r="H1613" s="13"/>
    </row>
    <row r="1614" spans="8:8" x14ac:dyDescent="0.2">
      <c r="H1614" s="13"/>
    </row>
    <row r="1615" spans="8:8" x14ac:dyDescent="0.2">
      <c r="H1615" s="13"/>
    </row>
    <row r="1616" spans="8:8" x14ac:dyDescent="0.2">
      <c r="H1616" s="13"/>
    </row>
    <row r="1617" spans="8:8" x14ac:dyDescent="0.2">
      <c r="H1617" s="13"/>
    </row>
    <row r="1618" spans="8:8" x14ac:dyDescent="0.2">
      <c r="H1618" s="13"/>
    </row>
    <row r="1619" spans="8:8" x14ac:dyDescent="0.2">
      <c r="H1619" s="13"/>
    </row>
    <row r="1620" spans="8:8" x14ac:dyDescent="0.2">
      <c r="H1620" s="13"/>
    </row>
    <row r="1621" spans="8:8" x14ac:dyDescent="0.2">
      <c r="H1621" s="13"/>
    </row>
    <row r="1622" spans="8:8" x14ac:dyDescent="0.2">
      <c r="H1622" s="13"/>
    </row>
    <row r="1623" spans="8:8" x14ac:dyDescent="0.2">
      <c r="H1623" s="13"/>
    </row>
    <row r="1624" spans="8:8" x14ac:dyDescent="0.2">
      <c r="H1624" s="13"/>
    </row>
    <row r="1625" spans="8:8" x14ac:dyDescent="0.2">
      <c r="H1625" s="13"/>
    </row>
    <row r="1626" spans="8:8" x14ac:dyDescent="0.2">
      <c r="H1626" s="13"/>
    </row>
    <row r="1627" spans="8:8" x14ac:dyDescent="0.2">
      <c r="H1627" s="13"/>
    </row>
    <row r="1628" spans="8:8" x14ac:dyDescent="0.2">
      <c r="H1628" s="13"/>
    </row>
    <row r="1629" spans="8:8" x14ac:dyDescent="0.2">
      <c r="H1629" s="13"/>
    </row>
    <row r="1630" spans="8:8" x14ac:dyDescent="0.2">
      <c r="H1630" s="13"/>
    </row>
    <row r="1631" spans="8:8" x14ac:dyDescent="0.2">
      <c r="H1631" s="13"/>
    </row>
    <row r="1632" spans="8:8" x14ac:dyDescent="0.2">
      <c r="H1632" s="13"/>
    </row>
    <row r="1633" spans="8:8" x14ac:dyDescent="0.2">
      <c r="H1633" s="13"/>
    </row>
    <row r="1634" spans="8:8" x14ac:dyDescent="0.2">
      <c r="H1634" s="13"/>
    </row>
    <row r="1635" spans="8:8" x14ac:dyDescent="0.2">
      <c r="H1635" s="13"/>
    </row>
    <row r="1636" spans="8:8" x14ac:dyDescent="0.2">
      <c r="H1636" s="13"/>
    </row>
    <row r="1637" spans="8:8" x14ac:dyDescent="0.2">
      <c r="H1637" s="13"/>
    </row>
    <row r="1638" spans="8:8" x14ac:dyDescent="0.2">
      <c r="H1638" s="13"/>
    </row>
    <row r="1639" spans="8:8" x14ac:dyDescent="0.2">
      <c r="H1639" s="13"/>
    </row>
    <row r="1640" spans="8:8" x14ac:dyDescent="0.2">
      <c r="H1640" s="13"/>
    </row>
    <row r="1641" spans="8:8" x14ac:dyDescent="0.2">
      <c r="H1641" s="13"/>
    </row>
    <row r="1642" spans="8:8" x14ac:dyDescent="0.2">
      <c r="H1642" s="13"/>
    </row>
    <row r="1643" spans="8:8" x14ac:dyDescent="0.2">
      <c r="H1643" s="13"/>
    </row>
    <row r="1644" spans="8:8" x14ac:dyDescent="0.2">
      <c r="H1644" s="13"/>
    </row>
    <row r="1645" spans="8:8" x14ac:dyDescent="0.2">
      <c r="H1645" s="13"/>
    </row>
    <row r="1646" spans="8:8" x14ac:dyDescent="0.2">
      <c r="H1646" s="13"/>
    </row>
    <row r="1647" spans="8:8" x14ac:dyDescent="0.2">
      <c r="H1647" s="13"/>
    </row>
    <row r="1648" spans="8:8" x14ac:dyDescent="0.2">
      <c r="H1648" s="13"/>
    </row>
    <row r="1649" spans="8:8" x14ac:dyDescent="0.2">
      <c r="H1649" s="13"/>
    </row>
    <row r="1650" spans="8:8" x14ac:dyDescent="0.2">
      <c r="H1650" s="13"/>
    </row>
    <row r="1651" spans="8:8" x14ac:dyDescent="0.2">
      <c r="H1651" s="13"/>
    </row>
    <row r="1652" spans="8:8" x14ac:dyDescent="0.2">
      <c r="H1652" s="13"/>
    </row>
    <row r="1653" spans="8:8" x14ac:dyDescent="0.2">
      <c r="H1653" s="13"/>
    </row>
    <row r="1654" spans="8:8" x14ac:dyDescent="0.2">
      <c r="H1654" s="13"/>
    </row>
    <row r="1655" spans="8:8" x14ac:dyDescent="0.2">
      <c r="H1655" s="13"/>
    </row>
    <row r="1656" spans="8:8" x14ac:dyDescent="0.2">
      <c r="H1656" s="13"/>
    </row>
    <row r="1657" spans="8:8" x14ac:dyDescent="0.2">
      <c r="H1657" s="13"/>
    </row>
    <row r="1658" spans="8:8" x14ac:dyDescent="0.2">
      <c r="H1658" s="13"/>
    </row>
    <row r="1659" spans="8:8" x14ac:dyDescent="0.2">
      <c r="H1659" s="13"/>
    </row>
    <row r="1660" spans="8:8" x14ac:dyDescent="0.2">
      <c r="H1660" s="13"/>
    </row>
    <row r="1661" spans="8:8" x14ac:dyDescent="0.2">
      <c r="H1661" s="13"/>
    </row>
    <row r="1662" spans="8:8" x14ac:dyDescent="0.2">
      <c r="H1662" s="13"/>
    </row>
    <row r="1663" spans="8:8" x14ac:dyDescent="0.2">
      <c r="H1663" s="13"/>
    </row>
    <row r="1664" spans="8:8" x14ac:dyDescent="0.2">
      <c r="H1664" s="13"/>
    </row>
    <row r="1665" spans="8:8" x14ac:dyDescent="0.2">
      <c r="H1665" s="13"/>
    </row>
    <row r="1666" spans="8:8" x14ac:dyDescent="0.2">
      <c r="H1666" s="13"/>
    </row>
    <row r="1667" spans="8:8" x14ac:dyDescent="0.2">
      <c r="H1667" s="13"/>
    </row>
    <row r="1668" spans="8:8" x14ac:dyDescent="0.2">
      <c r="H1668" s="13"/>
    </row>
    <row r="1669" spans="8:8" x14ac:dyDescent="0.2">
      <c r="H1669" s="13"/>
    </row>
    <row r="1670" spans="8:8" x14ac:dyDescent="0.2">
      <c r="H1670" s="13"/>
    </row>
    <row r="1671" spans="8:8" x14ac:dyDescent="0.2">
      <c r="H1671" s="13"/>
    </row>
    <row r="1672" spans="8:8" x14ac:dyDescent="0.2">
      <c r="H1672" s="13"/>
    </row>
    <row r="1673" spans="8:8" x14ac:dyDescent="0.2">
      <c r="H1673" s="13"/>
    </row>
    <row r="1674" spans="8:8" x14ac:dyDescent="0.2">
      <c r="H1674" s="13"/>
    </row>
    <row r="1675" spans="8:8" x14ac:dyDescent="0.2">
      <c r="H1675" s="13"/>
    </row>
    <row r="1676" spans="8:8" x14ac:dyDescent="0.2">
      <c r="H1676" s="13"/>
    </row>
    <row r="1677" spans="8:8" x14ac:dyDescent="0.2">
      <c r="H1677" s="13"/>
    </row>
    <row r="1678" spans="8:8" x14ac:dyDescent="0.2">
      <c r="H1678" s="13"/>
    </row>
    <row r="1679" spans="8:8" x14ac:dyDescent="0.2">
      <c r="H1679" s="13"/>
    </row>
    <row r="1680" spans="8:8" x14ac:dyDescent="0.2">
      <c r="H1680" s="13"/>
    </row>
    <row r="1681" spans="8:8" x14ac:dyDescent="0.2">
      <c r="H1681" s="13"/>
    </row>
    <row r="1682" spans="8:8" x14ac:dyDescent="0.2">
      <c r="H1682" s="13"/>
    </row>
    <row r="1683" spans="8:8" x14ac:dyDescent="0.2">
      <c r="H1683" s="13"/>
    </row>
    <row r="1684" spans="8:8" x14ac:dyDescent="0.2">
      <c r="H1684" s="13"/>
    </row>
    <row r="1685" spans="8:8" x14ac:dyDescent="0.2">
      <c r="H1685" s="13"/>
    </row>
    <row r="1686" spans="8:8" x14ac:dyDescent="0.2">
      <c r="H1686" s="13"/>
    </row>
    <row r="1687" spans="8:8" x14ac:dyDescent="0.2">
      <c r="H1687" s="13"/>
    </row>
    <row r="1688" spans="8:8" x14ac:dyDescent="0.2">
      <c r="H1688" s="13"/>
    </row>
    <row r="1689" spans="8:8" x14ac:dyDescent="0.2">
      <c r="H1689" s="13"/>
    </row>
    <row r="1690" spans="8:8" x14ac:dyDescent="0.2">
      <c r="H1690" s="13"/>
    </row>
    <row r="1691" spans="8:8" x14ac:dyDescent="0.2">
      <c r="H1691" s="13"/>
    </row>
    <row r="1692" spans="8:8" x14ac:dyDescent="0.2">
      <c r="H1692" s="13"/>
    </row>
    <row r="1693" spans="8:8" x14ac:dyDescent="0.2">
      <c r="H1693" s="13"/>
    </row>
    <row r="1694" spans="8:8" x14ac:dyDescent="0.2">
      <c r="H1694" s="13"/>
    </row>
    <row r="1695" spans="8:8" x14ac:dyDescent="0.2">
      <c r="H1695" s="13"/>
    </row>
    <row r="1696" spans="8:8" x14ac:dyDescent="0.2">
      <c r="H1696" s="13"/>
    </row>
    <row r="1697" spans="8:8" x14ac:dyDescent="0.2">
      <c r="H1697" s="13"/>
    </row>
    <row r="1698" spans="8:8" x14ac:dyDescent="0.2">
      <c r="H1698" s="13"/>
    </row>
    <row r="1699" spans="8:8" x14ac:dyDescent="0.2">
      <c r="H1699" s="13"/>
    </row>
    <row r="1700" spans="8:8" x14ac:dyDescent="0.2">
      <c r="H1700" s="13"/>
    </row>
    <row r="1701" spans="8:8" x14ac:dyDescent="0.2">
      <c r="H1701" s="13"/>
    </row>
    <row r="1702" spans="8:8" x14ac:dyDescent="0.2">
      <c r="H1702" s="13"/>
    </row>
    <row r="1703" spans="8:8" x14ac:dyDescent="0.2">
      <c r="H1703" s="13"/>
    </row>
    <row r="1704" spans="8:8" x14ac:dyDescent="0.2">
      <c r="H1704" s="13"/>
    </row>
    <row r="1705" spans="8:8" x14ac:dyDescent="0.2">
      <c r="H1705" s="13"/>
    </row>
    <row r="1706" spans="8:8" x14ac:dyDescent="0.2">
      <c r="H1706" s="13"/>
    </row>
    <row r="1707" spans="8:8" x14ac:dyDescent="0.2">
      <c r="H1707" s="13"/>
    </row>
    <row r="1708" spans="8:8" x14ac:dyDescent="0.2">
      <c r="H1708" s="13"/>
    </row>
    <row r="1709" spans="8:8" x14ac:dyDescent="0.2">
      <c r="H1709" s="13"/>
    </row>
    <row r="1710" spans="8:8" x14ac:dyDescent="0.2">
      <c r="H1710" s="13"/>
    </row>
    <row r="1711" spans="8:8" x14ac:dyDescent="0.2">
      <c r="H1711" s="13"/>
    </row>
    <row r="1712" spans="8:8" x14ac:dyDescent="0.2">
      <c r="H1712" s="13"/>
    </row>
    <row r="1713" spans="8:8" x14ac:dyDescent="0.2">
      <c r="H1713" s="13"/>
    </row>
    <row r="1714" spans="8:8" x14ac:dyDescent="0.2">
      <c r="H1714" s="13"/>
    </row>
    <row r="1715" spans="8:8" x14ac:dyDescent="0.2">
      <c r="H1715" s="13"/>
    </row>
    <row r="1716" spans="8:8" x14ac:dyDescent="0.2">
      <c r="H1716" s="13"/>
    </row>
    <row r="1717" spans="8:8" x14ac:dyDescent="0.2">
      <c r="H1717" s="13"/>
    </row>
    <row r="1718" spans="8:8" x14ac:dyDescent="0.2">
      <c r="H1718" s="13"/>
    </row>
    <row r="1719" spans="8:8" x14ac:dyDescent="0.2">
      <c r="H1719" s="13"/>
    </row>
    <row r="1720" spans="8:8" x14ac:dyDescent="0.2">
      <c r="H1720" s="13"/>
    </row>
    <row r="1721" spans="8:8" x14ac:dyDescent="0.2">
      <c r="H1721" s="13"/>
    </row>
    <row r="1722" spans="8:8" x14ac:dyDescent="0.2">
      <c r="H1722" s="13"/>
    </row>
    <row r="1723" spans="8:8" x14ac:dyDescent="0.2">
      <c r="H1723" s="13"/>
    </row>
    <row r="1724" spans="8:8" x14ac:dyDescent="0.2">
      <c r="H1724" s="13"/>
    </row>
    <row r="1725" spans="8:8" x14ac:dyDescent="0.2">
      <c r="H1725" s="13"/>
    </row>
    <row r="1726" spans="8:8" x14ac:dyDescent="0.2">
      <c r="H1726" s="13"/>
    </row>
    <row r="1727" spans="8:8" x14ac:dyDescent="0.2">
      <c r="H1727" s="13"/>
    </row>
    <row r="1728" spans="8:8" x14ac:dyDescent="0.2">
      <c r="H1728" s="13"/>
    </row>
    <row r="1729" spans="8:8" x14ac:dyDescent="0.2">
      <c r="H1729" s="13"/>
    </row>
    <row r="1730" spans="8:8" x14ac:dyDescent="0.2">
      <c r="H1730" s="13"/>
    </row>
    <row r="1731" spans="8:8" x14ac:dyDescent="0.2">
      <c r="H1731" s="13"/>
    </row>
    <row r="1732" spans="8:8" x14ac:dyDescent="0.2">
      <c r="H1732" s="13"/>
    </row>
    <row r="1733" spans="8:8" x14ac:dyDescent="0.2">
      <c r="H1733" s="13"/>
    </row>
    <row r="1734" spans="8:8" x14ac:dyDescent="0.2">
      <c r="H1734" s="13"/>
    </row>
    <row r="1735" spans="8:8" x14ac:dyDescent="0.2">
      <c r="H1735" s="13"/>
    </row>
    <row r="1736" spans="8:8" x14ac:dyDescent="0.2">
      <c r="H1736" s="13"/>
    </row>
    <row r="1737" spans="8:8" x14ac:dyDescent="0.2">
      <c r="H1737" s="13"/>
    </row>
    <row r="1738" spans="8:8" x14ac:dyDescent="0.2">
      <c r="H1738" s="13"/>
    </row>
    <row r="1739" spans="8:8" x14ac:dyDescent="0.2">
      <c r="H1739" s="13"/>
    </row>
    <row r="1740" spans="8:8" x14ac:dyDescent="0.2">
      <c r="H1740" s="13"/>
    </row>
    <row r="1741" spans="8:8" x14ac:dyDescent="0.2">
      <c r="H1741" s="13"/>
    </row>
    <row r="1742" spans="8:8" x14ac:dyDescent="0.2">
      <c r="H1742" s="13"/>
    </row>
    <row r="1743" spans="8:8" x14ac:dyDescent="0.2">
      <c r="H1743" s="13"/>
    </row>
    <row r="1744" spans="8:8" x14ac:dyDescent="0.2">
      <c r="H1744" s="13"/>
    </row>
    <row r="1745" spans="8:8" x14ac:dyDescent="0.2">
      <c r="H1745" s="13"/>
    </row>
    <row r="1746" spans="8:8" x14ac:dyDescent="0.2">
      <c r="H1746" s="13"/>
    </row>
    <row r="1747" spans="8:8" x14ac:dyDescent="0.2">
      <c r="H1747" s="13"/>
    </row>
    <row r="1748" spans="8:8" x14ac:dyDescent="0.2">
      <c r="H1748" s="13"/>
    </row>
    <row r="1749" spans="8:8" x14ac:dyDescent="0.2">
      <c r="H1749" s="13"/>
    </row>
    <row r="1750" spans="8:8" x14ac:dyDescent="0.2">
      <c r="H1750" s="13"/>
    </row>
    <row r="1751" spans="8:8" x14ac:dyDescent="0.2">
      <c r="H1751" s="13"/>
    </row>
    <row r="1752" spans="8:8" x14ac:dyDescent="0.2">
      <c r="H1752" s="13"/>
    </row>
    <row r="1753" spans="8:8" x14ac:dyDescent="0.2">
      <c r="H1753" s="13"/>
    </row>
    <row r="1754" spans="8:8" x14ac:dyDescent="0.2">
      <c r="H1754" s="13"/>
    </row>
    <row r="1755" spans="8:8" x14ac:dyDescent="0.2">
      <c r="H1755" s="13"/>
    </row>
    <row r="1756" spans="8:8" x14ac:dyDescent="0.2">
      <c r="H1756" s="13"/>
    </row>
    <row r="1757" spans="8:8" x14ac:dyDescent="0.2">
      <c r="H1757" s="13"/>
    </row>
    <row r="1758" spans="8:8" x14ac:dyDescent="0.2">
      <c r="H1758" s="13"/>
    </row>
    <row r="1759" spans="8:8" x14ac:dyDescent="0.2">
      <c r="H1759" s="13"/>
    </row>
    <row r="1760" spans="8:8" x14ac:dyDescent="0.2">
      <c r="H1760" s="13"/>
    </row>
    <row r="1761" spans="8:8" x14ac:dyDescent="0.2">
      <c r="H1761" s="13"/>
    </row>
    <row r="1762" spans="8:8" x14ac:dyDescent="0.2">
      <c r="H1762" s="13"/>
    </row>
    <row r="1763" spans="8:8" x14ac:dyDescent="0.2">
      <c r="H1763" s="13"/>
    </row>
    <row r="1764" spans="8:8" x14ac:dyDescent="0.2">
      <c r="H1764" s="13"/>
    </row>
    <row r="1765" spans="8:8" x14ac:dyDescent="0.2">
      <c r="H1765" s="13"/>
    </row>
    <row r="1766" spans="8:8" x14ac:dyDescent="0.2">
      <c r="H1766" s="13"/>
    </row>
    <row r="1767" spans="8:8" x14ac:dyDescent="0.2">
      <c r="H1767" s="13"/>
    </row>
    <row r="1768" spans="8:8" x14ac:dyDescent="0.2">
      <c r="H1768" s="13"/>
    </row>
    <row r="1769" spans="8:8" x14ac:dyDescent="0.2">
      <c r="H1769" s="13"/>
    </row>
    <row r="1770" spans="8:8" x14ac:dyDescent="0.2">
      <c r="H1770" s="13"/>
    </row>
    <row r="1771" spans="8:8" x14ac:dyDescent="0.2">
      <c r="H1771" s="13"/>
    </row>
    <row r="1772" spans="8:8" x14ac:dyDescent="0.2">
      <c r="H1772" s="13"/>
    </row>
    <row r="1773" spans="8:8" x14ac:dyDescent="0.2">
      <c r="H1773" s="13"/>
    </row>
    <row r="1774" spans="8:8" x14ac:dyDescent="0.2">
      <c r="H1774" s="13"/>
    </row>
    <row r="1775" spans="8:8" x14ac:dyDescent="0.2">
      <c r="H1775" s="13"/>
    </row>
    <row r="1776" spans="8:8" x14ac:dyDescent="0.2">
      <c r="H1776" s="13"/>
    </row>
    <row r="1777" spans="8:8" x14ac:dyDescent="0.2">
      <c r="H1777" s="13"/>
    </row>
    <row r="1778" spans="8:8" x14ac:dyDescent="0.2">
      <c r="H1778" s="13"/>
    </row>
    <row r="1779" spans="8:8" x14ac:dyDescent="0.2">
      <c r="H1779" s="13"/>
    </row>
    <row r="1780" spans="8:8" x14ac:dyDescent="0.2">
      <c r="H1780" s="13"/>
    </row>
    <row r="1781" spans="8:8" x14ac:dyDescent="0.2">
      <c r="H1781" s="13"/>
    </row>
    <row r="1782" spans="8:8" x14ac:dyDescent="0.2">
      <c r="H1782" s="13"/>
    </row>
    <row r="1783" spans="8:8" x14ac:dyDescent="0.2">
      <c r="H1783" s="13"/>
    </row>
    <row r="1784" spans="8:8" x14ac:dyDescent="0.2">
      <c r="H1784" s="13"/>
    </row>
    <row r="1785" spans="8:8" x14ac:dyDescent="0.2">
      <c r="H1785" s="13"/>
    </row>
    <row r="1786" spans="8:8" x14ac:dyDescent="0.2">
      <c r="H1786" s="13"/>
    </row>
    <row r="1787" spans="8:8" x14ac:dyDescent="0.2">
      <c r="H1787" s="13"/>
    </row>
    <row r="1788" spans="8:8" x14ac:dyDescent="0.2">
      <c r="H1788" s="13"/>
    </row>
    <row r="1789" spans="8:8" x14ac:dyDescent="0.2">
      <c r="H1789" s="13"/>
    </row>
    <row r="1790" spans="8:8" x14ac:dyDescent="0.2">
      <c r="H1790" s="13"/>
    </row>
    <row r="1791" spans="8:8" x14ac:dyDescent="0.2">
      <c r="H1791" s="13"/>
    </row>
    <row r="1792" spans="8:8" x14ac:dyDescent="0.2">
      <c r="H1792" s="13"/>
    </row>
    <row r="1793" spans="8:8" x14ac:dyDescent="0.2">
      <c r="H1793" s="13"/>
    </row>
    <row r="1794" spans="8:8" x14ac:dyDescent="0.2">
      <c r="H1794" s="13"/>
    </row>
    <row r="1795" spans="8:8" x14ac:dyDescent="0.2">
      <c r="H1795" s="13"/>
    </row>
    <row r="1796" spans="8:8" x14ac:dyDescent="0.2">
      <c r="H1796" s="13"/>
    </row>
    <row r="1797" spans="8:8" x14ac:dyDescent="0.2">
      <c r="H1797" s="13"/>
    </row>
    <row r="1798" spans="8:8" x14ac:dyDescent="0.2">
      <c r="H1798" s="13"/>
    </row>
    <row r="1799" spans="8:8" x14ac:dyDescent="0.2">
      <c r="H1799" s="13"/>
    </row>
    <row r="1800" spans="8:8" x14ac:dyDescent="0.2">
      <c r="H1800" s="13"/>
    </row>
    <row r="1801" spans="8:8" x14ac:dyDescent="0.2">
      <c r="H1801" s="13"/>
    </row>
    <row r="1802" spans="8:8" x14ac:dyDescent="0.2">
      <c r="H1802" s="13"/>
    </row>
    <row r="1803" spans="8:8" x14ac:dyDescent="0.2">
      <c r="H1803" s="13"/>
    </row>
    <row r="1804" spans="8:8" x14ac:dyDescent="0.2">
      <c r="H1804" s="13"/>
    </row>
    <row r="1805" spans="8:8" x14ac:dyDescent="0.2">
      <c r="H1805" s="13"/>
    </row>
    <row r="1806" spans="8:8" x14ac:dyDescent="0.2">
      <c r="H1806" s="13"/>
    </row>
    <row r="1807" spans="8:8" x14ac:dyDescent="0.2">
      <c r="H1807" s="13"/>
    </row>
    <row r="1808" spans="8:8" x14ac:dyDescent="0.2">
      <c r="H1808" s="13"/>
    </row>
    <row r="1809" spans="8:8" x14ac:dyDescent="0.2">
      <c r="H1809" s="13"/>
    </row>
    <row r="1810" spans="8:8" x14ac:dyDescent="0.2">
      <c r="H1810" s="13"/>
    </row>
    <row r="1811" spans="8:8" x14ac:dyDescent="0.2">
      <c r="H1811" s="13"/>
    </row>
    <row r="1812" spans="8:8" x14ac:dyDescent="0.2">
      <c r="H1812" s="13"/>
    </row>
    <row r="1813" spans="8:8" x14ac:dyDescent="0.2">
      <c r="H1813" s="13"/>
    </row>
    <row r="1814" spans="8:8" x14ac:dyDescent="0.2">
      <c r="H1814" s="13"/>
    </row>
    <row r="1815" spans="8:8" x14ac:dyDescent="0.2">
      <c r="H1815" s="13"/>
    </row>
    <row r="1816" spans="8:8" x14ac:dyDescent="0.2">
      <c r="H1816" s="13"/>
    </row>
    <row r="1817" spans="8:8" x14ac:dyDescent="0.2">
      <c r="H1817" s="13"/>
    </row>
    <row r="1818" spans="8:8" x14ac:dyDescent="0.2">
      <c r="H1818" s="13"/>
    </row>
    <row r="1819" spans="8:8" x14ac:dyDescent="0.2">
      <c r="H1819" s="13"/>
    </row>
    <row r="1820" spans="8:8" x14ac:dyDescent="0.2">
      <c r="H1820" s="13"/>
    </row>
    <row r="1821" spans="8:8" x14ac:dyDescent="0.2">
      <c r="H1821" s="13"/>
    </row>
    <row r="1822" spans="8:8" x14ac:dyDescent="0.2">
      <c r="H1822" s="13"/>
    </row>
    <row r="1823" spans="8:8" x14ac:dyDescent="0.2">
      <c r="H1823" s="13"/>
    </row>
    <row r="1824" spans="8:8" x14ac:dyDescent="0.2">
      <c r="H1824" s="13"/>
    </row>
    <row r="1825" spans="8:8" x14ac:dyDescent="0.2">
      <c r="H1825" s="13"/>
    </row>
    <row r="1826" spans="8:8" x14ac:dyDescent="0.2">
      <c r="H1826" s="13"/>
    </row>
    <row r="1827" spans="8:8" x14ac:dyDescent="0.2">
      <c r="H1827" s="13"/>
    </row>
    <row r="1828" spans="8:8" x14ac:dyDescent="0.2">
      <c r="H1828" s="13"/>
    </row>
    <row r="1829" spans="8:8" x14ac:dyDescent="0.2">
      <c r="H1829" s="13"/>
    </row>
    <row r="1830" spans="8:8" x14ac:dyDescent="0.2">
      <c r="H1830" s="13"/>
    </row>
    <row r="1831" spans="8:8" x14ac:dyDescent="0.2">
      <c r="H1831" s="13"/>
    </row>
    <row r="1832" spans="8:8" x14ac:dyDescent="0.2">
      <c r="H1832" s="13"/>
    </row>
    <row r="1833" spans="8:8" x14ac:dyDescent="0.2">
      <c r="H1833" s="13"/>
    </row>
    <row r="1834" spans="8:8" x14ac:dyDescent="0.2">
      <c r="H1834" s="13"/>
    </row>
    <row r="1835" spans="8:8" x14ac:dyDescent="0.2">
      <c r="H1835" s="13"/>
    </row>
    <row r="1836" spans="8:8" x14ac:dyDescent="0.2">
      <c r="H1836" s="13"/>
    </row>
    <row r="1837" spans="8:8" x14ac:dyDescent="0.2">
      <c r="H1837" s="13"/>
    </row>
    <row r="1838" spans="8:8" x14ac:dyDescent="0.2">
      <c r="H1838" s="13"/>
    </row>
    <row r="1839" spans="8:8" x14ac:dyDescent="0.2">
      <c r="H1839" s="13"/>
    </row>
    <row r="1840" spans="8:8" x14ac:dyDescent="0.2">
      <c r="H1840" s="13"/>
    </row>
    <row r="1841" spans="8:8" x14ac:dyDescent="0.2">
      <c r="H1841" s="13"/>
    </row>
    <row r="1842" spans="8:8" x14ac:dyDescent="0.2">
      <c r="H1842" s="13"/>
    </row>
    <row r="1843" spans="8:8" x14ac:dyDescent="0.2">
      <c r="H1843" s="13"/>
    </row>
    <row r="1844" spans="8:8" x14ac:dyDescent="0.2">
      <c r="H1844" s="13"/>
    </row>
    <row r="1845" spans="8:8" x14ac:dyDescent="0.2">
      <c r="H1845" s="13"/>
    </row>
    <row r="1846" spans="8:8" x14ac:dyDescent="0.2">
      <c r="H1846" s="13"/>
    </row>
    <row r="1847" spans="8:8" x14ac:dyDescent="0.2">
      <c r="H1847" s="13"/>
    </row>
    <row r="1848" spans="8:8" x14ac:dyDescent="0.2">
      <c r="H1848" s="13"/>
    </row>
    <row r="1849" spans="8:8" x14ac:dyDescent="0.2">
      <c r="H1849" s="13"/>
    </row>
    <row r="1850" spans="8:8" x14ac:dyDescent="0.2">
      <c r="H1850" s="13"/>
    </row>
    <row r="1851" spans="8:8" x14ac:dyDescent="0.2">
      <c r="H1851" s="13"/>
    </row>
    <row r="1852" spans="8:8" x14ac:dyDescent="0.2">
      <c r="H1852" s="13"/>
    </row>
    <row r="1853" spans="8:8" x14ac:dyDescent="0.2">
      <c r="H1853" s="13"/>
    </row>
    <row r="1854" spans="8:8" x14ac:dyDescent="0.2">
      <c r="H1854" s="13"/>
    </row>
    <row r="1855" spans="8:8" x14ac:dyDescent="0.2">
      <c r="H1855" s="13"/>
    </row>
    <row r="1856" spans="8:8" x14ac:dyDescent="0.2">
      <c r="H1856" s="13"/>
    </row>
    <row r="1857" spans="8:8" x14ac:dyDescent="0.2">
      <c r="H1857" s="13"/>
    </row>
    <row r="1858" spans="8:8" x14ac:dyDescent="0.2">
      <c r="H1858" s="13"/>
    </row>
    <row r="1859" spans="8:8" x14ac:dyDescent="0.2">
      <c r="H1859" s="13"/>
    </row>
    <row r="1860" spans="8:8" x14ac:dyDescent="0.2">
      <c r="H1860" s="13"/>
    </row>
    <row r="1861" spans="8:8" x14ac:dyDescent="0.2">
      <c r="H1861" s="13"/>
    </row>
    <row r="1862" spans="8:8" x14ac:dyDescent="0.2">
      <c r="H1862" s="13"/>
    </row>
    <row r="1863" spans="8:8" x14ac:dyDescent="0.2">
      <c r="H1863" s="13"/>
    </row>
    <row r="1864" spans="8:8" x14ac:dyDescent="0.2">
      <c r="H1864" s="13"/>
    </row>
    <row r="1865" spans="8:8" x14ac:dyDescent="0.2">
      <c r="H1865" s="13"/>
    </row>
    <row r="1866" spans="8:8" x14ac:dyDescent="0.2">
      <c r="H1866" s="13"/>
    </row>
    <row r="1867" spans="8:8" x14ac:dyDescent="0.2">
      <c r="H1867" s="13"/>
    </row>
    <row r="1868" spans="8:8" x14ac:dyDescent="0.2">
      <c r="H1868" s="13"/>
    </row>
    <row r="1869" spans="8:8" x14ac:dyDescent="0.2">
      <c r="H1869" s="13"/>
    </row>
    <row r="1870" spans="8:8" x14ac:dyDescent="0.2">
      <c r="H1870" s="13"/>
    </row>
    <row r="1871" spans="8:8" x14ac:dyDescent="0.2">
      <c r="H1871" s="13"/>
    </row>
    <row r="1872" spans="8:8" x14ac:dyDescent="0.2">
      <c r="H1872" s="13"/>
    </row>
    <row r="1873" spans="8:8" x14ac:dyDescent="0.2">
      <c r="H1873" s="13"/>
    </row>
    <row r="1874" spans="8:8" x14ac:dyDescent="0.2">
      <c r="H1874" s="13"/>
    </row>
    <row r="1875" spans="8:8" x14ac:dyDescent="0.2">
      <c r="H1875" s="13"/>
    </row>
    <row r="1876" spans="8:8" x14ac:dyDescent="0.2">
      <c r="H1876" s="13"/>
    </row>
    <row r="1877" spans="8:8" x14ac:dyDescent="0.2">
      <c r="H1877" s="13"/>
    </row>
    <row r="1878" spans="8:8" x14ac:dyDescent="0.2">
      <c r="H1878" s="13"/>
    </row>
    <row r="1879" spans="8:8" x14ac:dyDescent="0.2">
      <c r="H1879" s="13"/>
    </row>
    <row r="1880" spans="8:8" x14ac:dyDescent="0.2">
      <c r="H1880" s="13"/>
    </row>
    <row r="1881" spans="8:8" x14ac:dyDescent="0.2">
      <c r="H1881" s="13"/>
    </row>
    <row r="1882" spans="8:8" x14ac:dyDescent="0.2">
      <c r="H1882" s="13"/>
    </row>
    <row r="1883" spans="8:8" x14ac:dyDescent="0.2">
      <c r="H1883" s="13"/>
    </row>
    <row r="1884" spans="8:8" x14ac:dyDescent="0.2">
      <c r="H1884" s="13"/>
    </row>
    <row r="1885" spans="8:8" x14ac:dyDescent="0.2">
      <c r="H1885" s="13"/>
    </row>
    <row r="1886" spans="8:8" x14ac:dyDescent="0.2">
      <c r="H1886" s="13"/>
    </row>
    <row r="1887" spans="8:8" x14ac:dyDescent="0.2">
      <c r="H1887" s="13"/>
    </row>
    <row r="1888" spans="8:8" x14ac:dyDescent="0.2">
      <c r="H1888" s="13"/>
    </row>
    <row r="1889" spans="8:8" x14ac:dyDescent="0.2">
      <c r="H1889" s="13"/>
    </row>
    <row r="1890" spans="8:8" x14ac:dyDescent="0.2">
      <c r="H1890" s="13"/>
    </row>
    <row r="1891" spans="8:8" x14ac:dyDescent="0.2">
      <c r="H1891" s="13"/>
    </row>
    <row r="1892" spans="8:8" x14ac:dyDescent="0.2">
      <c r="H1892" s="13"/>
    </row>
    <row r="1893" spans="8:8" x14ac:dyDescent="0.2">
      <c r="H1893" s="13"/>
    </row>
    <row r="1894" spans="8:8" x14ac:dyDescent="0.2">
      <c r="H1894" s="13"/>
    </row>
    <row r="1895" spans="8:8" x14ac:dyDescent="0.2">
      <c r="H1895" s="13"/>
    </row>
    <row r="1896" spans="8:8" x14ac:dyDescent="0.2">
      <c r="H1896" s="13"/>
    </row>
    <row r="1897" spans="8:8" x14ac:dyDescent="0.2">
      <c r="H1897" s="13"/>
    </row>
    <row r="1898" spans="8:8" x14ac:dyDescent="0.2">
      <c r="H1898" s="13"/>
    </row>
    <row r="1899" spans="8:8" x14ac:dyDescent="0.2">
      <c r="H1899" s="13"/>
    </row>
    <row r="1900" spans="8:8" x14ac:dyDescent="0.2">
      <c r="H1900" s="13"/>
    </row>
    <row r="1901" spans="8:8" x14ac:dyDescent="0.2">
      <c r="H1901" s="13"/>
    </row>
    <row r="1902" spans="8:8" x14ac:dyDescent="0.2">
      <c r="H1902" s="13"/>
    </row>
    <row r="1903" spans="8:8" x14ac:dyDescent="0.2">
      <c r="H1903" s="13"/>
    </row>
    <row r="1904" spans="8:8" x14ac:dyDescent="0.2">
      <c r="H1904" s="13"/>
    </row>
    <row r="1905" spans="8:8" x14ac:dyDescent="0.2">
      <c r="H1905" s="13"/>
    </row>
    <row r="1906" spans="8:8" x14ac:dyDescent="0.2">
      <c r="H1906" s="13"/>
    </row>
    <row r="1907" spans="8:8" x14ac:dyDescent="0.2">
      <c r="H1907" s="13"/>
    </row>
    <row r="1908" spans="8:8" x14ac:dyDescent="0.2">
      <c r="H1908" s="13"/>
    </row>
    <row r="1909" spans="8:8" x14ac:dyDescent="0.2">
      <c r="H1909" s="13"/>
    </row>
    <row r="1910" spans="8:8" x14ac:dyDescent="0.2">
      <c r="H1910" s="13"/>
    </row>
    <row r="1911" spans="8:8" x14ac:dyDescent="0.2">
      <c r="H1911" s="13"/>
    </row>
    <row r="1912" spans="8:8" x14ac:dyDescent="0.2">
      <c r="H1912" s="13"/>
    </row>
    <row r="1913" spans="8:8" x14ac:dyDescent="0.2">
      <c r="H1913" s="13"/>
    </row>
    <row r="1914" spans="8:8" x14ac:dyDescent="0.2">
      <c r="H1914" s="13"/>
    </row>
    <row r="1915" spans="8:8" x14ac:dyDescent="0.2">
      <c r="H1915" s="13"/>
    </row>
    <row r="1916" spans="8:8" x14ac:dyDescent="0.2">
      <c r="H1916" s="13"/>
    </row>
    <row r="1917" spans="8:8" x14ac:dyDescent="0.2">
      <c r="H1917" s="13"/>
    </row>
    <row r="1918" spans="8:8" x14ac:dyDescent="0.2">
      <c r="H1918" s="13"/>
    </row>
    <row r="1919" spans="8:8" x14ac:dyDescent="0.2">
      <c r="H1919" s="13"/>
    </row>
    <row r="1920" spans="8:8" x14ac:dyDescent="0.2">
      <c r="H1920" s="13"/>
    </row>
    <row r="1921" spans="8:8" x14ac:dyDescent="0.2">
      <c r="H1921" s="13"/>
    </row>
    <row r="1922" spans="8:8" x14ac:dyDescent="0.2">
      <c r="H1922" s="13"/>
    </row>
    <row r="1923" spans="8:8" x14ac:dyDescent="0.2">
      <c r="H1923" s="13"/>
    </row>
    <row r="1924" spans="8:8" x14ac:dyDescent="0.2">
      <c r="H1924" s="13"/>
    </row>
    <row r="1925" spans="8:8" x14ac:dyDescent="0.2">
      <c r="H1925" s="13"/>
    </row>
    <row r="1926" spans="8:8" x14ac:dyDescent="0.2">
      <c r="H1926" s="13"/>
    </row>
    <row r="1927" spans="8:8" x14ac:dyDescent="0.2">
      <c r="H1927" s="13"/>
    </row>
    <row r="1928" spans="8:8" x14ac:dyDescent="0.2">
      <c r="H1928" s="13"/>
    </row>
    <row r="1929" spans="8:8" x14ac:dyDescent="0.2">
      <c r="H1929" s="13"/>
    </row>
    <row r="1930" spans="8:8" x14ac:dyDescent="0.2">
      <c r="H1930" s="13"/>
    </row>
    <row r="1931" spans="8:8" x14ac:dyDescent="0.2">
      <c r="H1931" s="13"/>
    </row>
    <row r="1932" spans="8:8" x14ac:dyDescent="0.2">
      <c r="H1932" s="13"/>
    </row>
    <row r="1933" spans="8:8" x14ac:dyDescent="0.2">
      <c r="H1933" s="13"/>
    </row>
    <row r="1934" spans="8:8" x14ac:dyDescent="0.2">
      <c r="H1934" s="13"/>
    </row>
    <row r="1935" spans="8:8" x14ac:dyDescent="0.2">
      <c r="H1935" s="13"/>
    </row>
    <row r="1936" spans="8:8" x14ac:dyDescent="0.2">
      <c r="H1936" s="13"/>
    </row>
    <row r="1937" spans="8:8" x14ac:dyDescent="0.2">
      <c r="H1937" s="13"/>
    </row>
    <row r="1938" spans="8:8" x14ac:dyDescent="0.2">
      <c r="H1938" s="13"/>
    </row>
    <row r="1939" spans="8:8" x14ac:dyDescent="0.2">
      <c r="H1939" s="13"/>
    </row>
    <row r="1940" spans="8:8" x14ac:dyDescent="0.2">
      <c r="H1940" s="13"/>
    </row>
    <row r="1941" spans="8:8" x14ac:dyDescent="0.2">
      <c r="H1941" s="13"/>
    </row>
    <row r="1942" spans="8:8" x14ac:dyDescent="0.2">
      <c r="H1942" s="13"/>
    </row>
    <row r="1943" spans="8:8" x14ac:dyDescent="0.2">
      <c r="H1943" s="13"/>
    </row>
    <row r="1944" spans="8:8" x14ac:dyDescent="0.2">
      <c r="H1944" s="13"/>
    </row>
    <row r="1945" spans="8:8" x14ac:dyDescent="0.2">
      <c r="H1945" s="13"/>
    </row>
    <row r="1946" spans="8:8" x14ac:dyDescent="0.2">
      <c r="H1946" s="13"/>
    </row>
    <row r="1947" spans="8:8" x14ac:dyDescent="0.2">
      <c r="H1947" s="13"/>
    </row>
    <row r="1948" spans="8:8" x14ac:dyDescent="0.2">
      <c r="H1948" s="13"/>
    </row>
    <row r="1949" spans="8:8" x14ac:dyDescent="0.2">
      <c r="H1949" s="13"/>
    </row>
    <row r="1950" spans="8:8" x14ac:dyDescent="0.2">
      <c r="H1950" s="13"/>
    </row>
    <row r="1951" spans="8:8" x14ac:dyDescent="0.2">
      <c r="H1951" s="13"/>
    </row>
    <row r="1952" spans="8:8" x14ac:dyDescent="0.2">
      <c r="H1952" s="13"/>
    </row>
    <row r="1953" spans="8:8" x14ac:dyDescent="0.2">
      <c r="H1953" s="13"/>
    </row>
    <row r="1954" spans="8:8" x14ac:dyDescent="0.2">
      <c r="H1954" s="13"/>
    </row>
    <row r="1955" spans="8:8" x14ac:dyDescent="0.2">
      <c r="H1955" s="13"/>
    </row>
    <row r="1956" spans="8:8" x14ac:dyDescent="0.2">
      <c r="H1956" s="13"/>
    </row>
    <row r="1957" spans="8:8" x14ac:dyDescent="0.2">
      <c r="H1957" s="13"/>
    </row>
    <row r="1958" spans="8:8" x14ac:dyDescent="0.2">
      <c r="H1958" s="13"/>
    </row>
    <row r="1959" spans="8:8" x14ac:dyDescent="0.2">
      <c r="H1959" s="13"/>
    </row>
    <row r="1960" spans="8:8" x14ac:dyDescent="0.2">
      <c r="H1960" s="13"/>
    </row>
    <row r="1961" spans="8:8" x14ac:dyDescent="0.2">
      <c r="H1961" s="13"/>
    </row>
    <row r="1962" spans="8:8" x14ac:dyDescent="0.2">
      <c r="H1962" s="13"/>
    </row>
    <row r="1963" spans="8:8" x14ac:dyDescent="0.2">
      <c r="H1963" s="13"/>
    </row>
    <row r="1964" spans="8:8" x14ac:dyDescent="0.2">
      <c r="H1964" s="13"/>
    </row>
    <row r="1965" spans="8:8" x14ac:dyDescent="0.2">
      <c r="H1965" s="13"/>
    </row>
    <row r="1966" spans="8:8" x14ac:dyDescent="0.2">
      <c r="H1966" s="13"/>
    </row>
    <row r="1967" spans="8:8" x14ac:dyDescent="0.2">
      <c r="H1967" s="13"/>
    </row>
    <row r="1968" spans="8:8" x14ac:dyDescent="0.2">
      <c r="H1968" s="13"/>
    </row>
    <row r="1969" spans="8:8" x14ac:dyDescent="0.2">
      <c r="H1969" s="13"/>
    </row>
    <row r="1970" spans="8:8" x14ac:dyDescent="0.2">
      <c r="H1970" s="13"/>
    </row>
    <row r="1971" spans="8:8" x14ac:dyDescent="0.2">
      <c r="H1971" s="13"/>
    </row>
    <row r="1972" spans="8:8" x14ac:dyDescent="0.2">
      <c r="H1972" s="13"/>
    </row>
    <row r="1973" spans="8:8" x14ac:dyDescent="0.2">
      <c r="H1973" s="13"/>
    </row>
    <row r="1974" spans="8:8" x14ac:dyDescent="0.2">
      <c r="H1974" s="13"/>
    </row>
    <row r="1975" spans="8:8" x14ac:dyDescent="0.2">
      <c r="H1975" s="13"/>
    </row>
    <row r="1976" spans="8:8" x14ac:dyDescent="0.2">
      <c r="H1976" s="13"/>
    </row>
    <row r="1977" spans="8:8" x14ac:dyDescent="0.2">
      <c r="H1977" s="13"/>
    </row>
    <row r="1978" spans="8:8" x14ac:dyDescent="0.2">
      <c r="H1978" s="13"/>
    </row>
    <row r="1979" spans="8:8" x14ac:dyDescent="0.2">
      <c r="H1979" s="13"/>
    </row>
    <row r="1980" spans="8:8" x14ac:dyDescent="0.2">
      <c r="H1980" s="13"/>
    </row>
    <row r="1981" spans="8:8" x14ac:dyDescent="0.2">
      <c r="H1981" s="13"/>
    </row>
    <row r="1982" spans="8:8" x14ac:dyDescent="0.2">
      <c r="H1982" s="13"/>
    </row>
    <row r="1983" spans="8:8" x14ac:dyDescent="0.2">
      <c r="H1983" s="13"/>
    </row>
    <row r="1984" spans="8:8" x14ac:dyDescent="0.2">
      <c r="H1984" s="13"/>
    </row>
    <row r="1985" spans="8:8" x14ac:dyDescent="0.2">
      <c r="H1985" s="13"/>
    </row>
    <row r="1986" spans="8:8" x14ac:dyDescent="0.2">
      <c r="H1986" s="13"/>
    </row>
    <row r="1987" spans="8:8" x14ac:dyDescent="0.2">
      <c r="H1987" s="13"/>
    </row>
    <row r="1988" spans="8:8" x14ac:dyDescent="0.2">
      <c r="H1988" s="13"/>
    </row>
    <row r="1989" spans="8:8" x14ac:dyDescent="0.2">
      <c r="H1989" s="13"/>
    </row>
    <row r="1990" spans="8:8" x14ac:dyDescent="0.2">
      <c r="H1990" s="13"/>
    </row>
    <row r="1991" spans="8:8" x14ac:dyDescent="0.2">
      <c r="H1991" s="13"/>
    </row>
    <row r="1992" spans="8:8" x14ac:dyDescent="0.2">
      <c r="H1992" s="13"/>
    </row>
    <row r="1993" spans="8:8" x14ac:dyDescent="0.2">
      <c r="H1993" s="13"/>
    </row>
    <row r="1994" spans="8:8" x14ac:dyDescent="0.2">
      <c r="H1994" s="13"/>
    </row>
    <row r="1995" spans="8:8" x14ac:dyDescent="0.2">
      <c r="H1995" s="13"/>
    </row>
    <row r="1996" spans="8:8" x14ac:dyDescent="0.2">
      <c r="H1996" s="13"/>
    </row>
    <row r="1997" spans="8:8" x14ac:dyDescent="0.2">
      <c r="H1997" s="13"/>
    </row>
    <row r="1998" spans="8:8" x14ac:dyDescent="0.2">
      <c r="H1998" s="13"/>
    </row>
    <row r="1999" spans="8:8" x14ac:dyDescent="0.2">
      <c r="H1999" s="13"/>
    </row>
    <row r="2000" spans="8:8" x14ac:dyDescent="0.2">
      <c r="H2000" s="13"/>
    </row>
    <row r="2001" spans="8:8" x14ac:dyDescent="0.2">
      <c r="H2001" s="13"/>
    </row>
    <row r="2002" spans="8:8" x14ac:dyDescent="0.2">
      <c r="H2002" s="13"/>
    </row>
    <row r="2003" spans="8:8" x14ac:dyDescent="0.2">
      <c r="H2003" s="13"/>
    </row>
    <row r="2004" spans="8:8" x14ac:dyDescent="0.2">
      <c r="H2004" s="13"/>
    </row>
    <row r="2005" spans="8:8" x14ac:dyDescent="0.2">
      <c r="H2005" s="13"/>
    </row>
    <row r="2006" spans="8:8" x14ac:dyDescent="0.2">
      <c r="H2006" s="13"/>
    </row>
    <row r="2007" spans="8:8" x14ac:dyDescent="0.2">
      <c r="H2007" s="13"/>
    </row>
    <row r="2008" spans="8:8" x14ac:dyDescent="0.2">
      <c r="H2008" s="13"/>
    </row>
    <row r="2009" spans="8:8" x14ac:dyDescent="0.2">
      <c r="H2009" s="13"/>
    </row>
    <row r="2010" spans="8:8" x14ac:dyDescent="0.2">
      <c r="H2010" s="13"/>
    </row>
    <row r="2011" spans="8:8" x14ac:dyDescent="0.2">
      <c r="H2011" s="13"/>
    </row>
    <row r="2012" spans="8:8" x14ac:dyDescent="0.2">
      <c r="H2012" s="13"/>
    </row>
    <row r="2013" spans="8:8" x14ac:dyDescent="0.2">
      <c r="H2013" s="13"/>
    </row>
    <row r="2014" spans="8:8" x14ac:dyDescent="0.2">
      <c r="H2014" s="13"/>
    </row>
    <row r="2015" spans="8:8" x14ac:dyDescent="0.2">
      <c r="H2015" s="13"/>
    </row>
    <row r="2016" spans="8:8" x14ac:dyDescent="0.2">
      <c r="H2016" s="13"/>
    </row>
    <row r="2017" spans="8:8" x14ac:dyDescent="0.2">
      <c r="H2017" s="13"/>
    </row>
    <row r="2018" spans="8:8" x14ac:dyDescent="0.2">
      <c r="H2018" s="13"/>
    </row>
    <row r="2019" spans="8:8" x14ac:dyDescent="0.2">
      <c r="H2019" s="13"/>
    </row>
    <row r="2020" spans="8:8" x14ac:dyDescent="0.2">
      <c r="H2020" s="13"/>
    </row>
    <row r="2021" spans="8:8" x14ac:dyDescent="0.2">
      <c r="H2021" s="13"/>
    </row>
    <row r="2022" spans="8:8" x14ac:dyDescent="0.2">
      <c r="H2022" s="13"/>
    </row>
    <row r="2023" spans="8:8" x14ac:dyDescent="0.2">
      <c r="H2023" s="13"/>
    </row>
    <row r="2024" spans="8:8" x14ac:dyDescent="0.2">
      <c r="H2024" s="13"/>
    </row>
    <row r="2025" spans="8:8" x14ac:dyDescent="0.2">
      <c r="H2025" s="13"/>
    </row>
    <row r="2026" spans="8:8" x14ac:dyDescent="0.2">
      <c r="H2026" s="13"/>
    </row>
    <row r="2027" spans="8:8" x14ac:dyDescent="0.2">
      <c r="H2027" s="13"/>
    </row>
    <row r="2028" spans="8:8" x14ac:dyDescent="0.2">
      <c r="H2028" s="13"/>
    </row>
    <row r="2029" spans="8:8" x14ac:dyDescent="0.2">
      <c r="H2029" s="13"/>
    </row>
    <row r="2030" spans="8:8" x14ac:dyDescent="0.2">
      <c r="H2030" s="13"/>
    </row>
    <row r="2031" spans="8:8" x14ac:dyDescent="0.2">
      <c r="H2031" s="13"/>
    </row>
    <row r="2032" spans="8:8" x14ac:dyDescent="0.2">
      <c r="H2032" s="13"/>
    </row>
    <row r="2033" spans="8:8" x14ac:dyDescent="0.2">
      <c r="H2033" s="13"/>
    </row>
    <row r="2034" spans="8:8" x14ac:dyDescent="0.2">
      <c r="H2034" s="13"/>
    </row>
    <row r="2035" spans="8:8" x14ac:dyDescent="0.2">
      <c r="H2035" s="13"/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1" sqref="G31"/>
    </sheetView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</vt:i4>
      </vt:variant>
    </vt:vector>
  </HeadingPairs>
  <TitlesOfParts>
    <vt:vector size="18" baseType="lpstr">
      <vt:lpstr>Summary Cinergy</vt:lpstr>
      <vt:lpstr>Summary PJM</vt:lpstr>
      <vt:lpstr>Summary Entergy</vt:lpstr>
      <vt:lpstr>Summary Nepool</vt:lpstr>
      <vt:lpstr>Summary TVA</vt:lpstr>
      <vt:lpstr>Summary NYWest</vt:lpstr>
      <vt:lpstr>Gas</vt:lpstr>
      <vt:lpstr>Nepool</vt:lpstr>
      <vt:lpstr>Cinergy</vt:lpstr>
      <vt:lpstr>PJM</vt:lpstr>
      <vt:lpstr>Entergy</vt:lpstr>
      <vt:lpstr>TVA</vt:lpstr>
      <vt:lpstr>NYWest</vt:lpstr>
      <vt:lpstr>Raw data</vt:lpstr>
      <vt:lpstr>WorkingData</vt:lpstr>
      <vt:lpstr>n</vt:lpstr>
      <vt:lpstr>'Summary Cinergy'!Print_Area</vt:lpstr>
      <vt:lpstr>trade_day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 Chen</dc:creator>
  <cp:lastModifiedBy>Felienne</cp:lastModifiedBy>
  <cp:lastPrinted>2001-10-29T19:10:34Z</cp:lastPrinted>
  <dcterms:created xsi:type="dcterms:W3CDTF">2001-09-13T14:48:15Z</dcterms:created>
  <dcterms:modified xsi:type="dcterms:W3CDTF">2014-09-03T19:02:59Z</dcterms:modified>
</cp:coreProperties>
</file>